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90622/"/>
    </mc:Choice>
  </mc:AlternateContent>
  <xr:revisionPtr revIDLastSave="23" documentId="8_{15C108AA-C57A-4C81-9D0C-CB72DD791911}" xr6:coauthVersionLast="47" xr6:coauthVersionMax="47" xr10:uidLastSave="{58F0CF44-D1B0-4450-B99F-299934C87BB3}"/>
  <workbookProtection workbookAlgorithmName="SHA-512" workbookHashValue="nmEZ5Q3eIDjAIhvAUOG5iBy9eclymaHdbvlaMhhz03Ow0TNIMdm+4xSq0flpxBr47udVrXzisjXcrxB8Cw2cuw==" workbookSaltValue="PkXCf1HaOULM2gNmAoE7UA==" workbookSpinCount="100000" lockStructure="1"/>
  <bookViews>
    <workbookView xWindow="-108" yWindow="-108" windowWidth="23256" windowHeight="12456" xr2:uid="{871E151E-C856-4B3B-A8F3-93120D8E3CCF}"/>
  </bookViews>
  <sheets>
    <sheet name="Sheet1" sheetId="1" r:id="rId1"/>
    <sheet name="SKILLED EMPLOYMENT" sheetId="10" state="veryHidden" r:id="rId2"/>
    <sheet name="WORKLESS HOUSEHOLDS" sheetId="9" state="veryHidden" r:id="rId3"/>
    <sheet name="DISABILITY" sheetId="8" state="veryHidden" r:id="rId4"/>
    <sheet name="INACTIVITY" sheetId="7" state="veryHidden" r:id="rId5"/>
    <sheet name="LOW PAID" sheetId="6" state="veryHidden" r:id="rId6"/>
    <sheet name="GDHI" sheetId="5" state="veryHidden" r:id="rId7"/>
    <sheet name="EMPLOYMENT" sheetId="4" state="veryHidden" r:id="rId8"/>
    <sheet name="PAY" sheetId="3" state="veryHidden" r:id="rId9"/>
    <sheet name="GVA" sheetId="2" state="veryHidden" r:id="rId10"/>
    <sheet name="class and classification" sheetId="11" state="veryHidden" r:id="rId11"/>
    <sheet name="members" sheetId="12" state="veryHidden" r:id="rId12"/>
    <sheet name="lookups" sheetId="13" state="veryHidden" r:id="rId13"/>
    <sheet name="Sheet5" sheetId="14" state="veryHidden" r:id="rId14"/>
  </sheets>
  <definedNames>
    <definedName name="members">members!$A$1:$A$85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1" i="1" l="1"/>
  <c r="F1647" i="10"/>
  <c r="F1842" i="10" s="1"/>
  <c r="Z78" i="1"/>
  <c r="Y78" i="1"/>
  <c r="X78" i="1"/>
  <c r="W78" i="1"/>
  <c r="V78" i="1"/>
  <c r="U78" i="1"/>
  <c r="T78" i="1"/>
  <c r="S78" i="1"/>
  <c r="R78" i="1"/>
  <c r="Q78" i="1"/>
  <c r="P78" i="1"/>
  <c r="O78" i="1"/>
  <c r="N78" i="1"/>
  <c r="M78" i="1"/>
  <c r="L78" i="1"/>
  <c r="K78" i="1"/>
  <c r="J78" i="1"/>
  <c r="I78" i="1"/>
  <c r="Z77" i="1"/>
  <c r="Z80" i="1" s="1"/>
  <c r="Y77" i="1"/>
  <c r="Y80" i="1" s="1"/>
  <c r="X77" i="1"/>
  <c r="W77" i="1"/>
  <c r="W80" i="1" s="1"/>
  <c r="V77" i="1"/>
  <c r="V80" i="1" s="1"/>
  <c r="U77" i="1"/>
  <c r="U80" i="1" s="1"/>
  <c r="T77" i="1"/>
  <c r="S77" i="1"/>
  <c r="R77" i="1"/>
  <c r="R80" i="1" s="1"/>
  <c r="Q77" i="1"/>
  <c r="P77" i="1"/>
  <c r="O77" i="1"/>
  <c r="O80" i="1" s="1"/>
  <c r="N77" i="1"/>
  <c r="N80" i="1" s="1"/>
  <c r="M77" i="1"/>
  <c r="M80" i="1" s="1"/>
  <c r="L77" i="1"/>
  <c r="L80" i="1" s="1"/>
  <c r="K77" i="1"/>
  <c r="K80" i="1" s="1"/>
  <c r="J77" i="1"/>
  <c r="J80" i="1" s="1"/>
  <c r="I77" i="1"/>
  <c r="I80" i="1" s="1"/>
  <c r="F76" i="1"/>
  <c r="F79" i="1" s="1"/>
  <c r="W70" i="1"/>
  <c r="W69" i="1"/>
  <c r="W72" i="1" s="1"/>
  <c r="V70" i="1"/>
  <c r="V69" i="1"/>
  <c r="V72" i="1" s="1"/>
  <c r="U70" i="1"/>
  <c r="U69" i="1"/>
  <c r="U72" i="1" s="1"/>
  <c r="T70" i="1"/>
  <c r="T69" i="1"/>
  <c r="S70" i="1"/>
  <c r="S69" i="1"/>
  <c r="R70" i="1"/>
  <c r="R69" i="1"/>
  <c r="Q70" i="1"/>
  <c r="Q69" i="1"/>
  <c r="Q72" i="1" s="1"/>
  <c r="P70" i="1"/>
  <c r="P69" i="1"/>
  <c r="P72" i="1" s="1"/>
  <c r="O70" i="1"/>
  <c r="O69" i="1"/>
  <c r="O72" i="1" s="1"/>
  <c r="N70" i="1"/>
  <c r="N69" i="1"/>
  <c r="M70" i="1"/>
  <c r="M69" i="1"/>
  <c r="L70" i="1"/>
  <c r="L69" i="1"/>
  <c r="K70" i="1"/>
  <c r="K69" i="1"/>
  <c r="K72" i="1" s="1"/>
  <c r="J70" i="1"/>
  <c r="J69" i="1"/>
  <c r="J72" i="1" s="1"/>
  <c r="I69" i="1"/>
  <c r="I70" i="1"/>
  <c r="F68" i="1"/>
  <c r="F71" i="1" s="1"/>
  <c r="EC380" i="9"/>
  <c r="DT380" i="9"/>
  <c r="J61" i="1"/>
  <c r="K61" i="1"/>
  <c r="L61" i="1"/>
  <c r="M61" i="1"/>
  <c r="N61" i="1"/>
  <c r="O61" i="1"/>
  <c r="P61" i="1"/>
  <c r="I61" i="1"/>
  <c r="P62" i="1"/>
  <c r="O62" i="1"/>
  <c r="N62" i="1"/>
  <c r="M62" i="1"/>
  <c r="L62" i="1"/>
  <c r="K62" i="1"/>
  <c r="J62" i="1"/>
  <c r="I62" i="1"/>
  <c r="F60" i="1"/>
  <c r="F63" i="1" s="1"/>
  <c r="C1054" i="8"/>
  <c r="D1054" i="8"/>
  <c r="E1054" i="8"/>
  <c r="F1054" i="8"/>
  <c r="G1054" i="8"/>
  <c r="H1054" i="8"/>
  <c r="I1054" i="8"/>
  <c r="B1054" i="8"/>
  <c r="Z54" i="1"/>
  <c r="Y54" i="1"/>
  <c r="X54" i="1"/>
  <c r="W54" i="1"/>
  <c r="V54" i="1"/>
  <c r="U54" i="1"/>
  <c r="T54" i="1"/>
  <c r="S54" i="1"/>
  <c r="R54" i="1"/>
  <c r="Q54" i="1"/>
  <c r="P54" i="1"/>
  <c r="O54" i="1"/>
  <c r="N54" i="1"/>
  <c r="M54" i="1"/>
  <c r="L54" i="1"/>
  <c r="K54" i="1"/>
  <c r="J54" i="1"/>
  <c r="I54" i="1"/>
  <c r="Z53" i="1"/>
  <c r="Z56" i="1" s="1"/>
  <c r="Y53" i="1"/>
  <c r="X53" i="1"/>
  <c r="W53" i="1"/>
  <c r="V53" i="1"/>
  <c r="V56" i="1" s="1"/>
  <c r="U53" i="1"/>
  <c r="U56" i="1" s="1"/>
  <c r="T53" i="1"/>
  <c r="S53" i="1"/>
  <c r="R53" i="1"/>
  <c r="Q53" i="1"/>
  <c r="P53" i="1"/>
  <c r="O53" i="1"/>
  <c r="N53" i="1"/>
  <c r="N56" i="1" s="1"/>
  <c r="M53" i="1"/>
  <c r="L53" i="1"/>
  <c r="K53" i="1"/>
  <c r="J53" i="1"/>
  <c r="J56" i="1" s="1"/>
  <c r="I53" i="1"/>
  <c r="I56" i="1" s="1"/>
  <c r="F52" i="1"/>
  <c r="F55" i="1" s="1"/>
  <c r="BV346" i="7"/>
  <c r="BR346" i="7"/>
  <c r="BN346" i="7"/>
  <c r="BJ346" i="7"/>
  <c r="BF346" i="7"/>
  <c r="BB346" i="7"/>
  <c r="AX346" i="7"/>
  <c r="AT346" i="7"/>
  <c r="AP346" i="7"/>
  <c r="AL346" i="7"/>
  <c r="AH346" i="7"/>
  <c r="AD346" i="7"/>
  <c r="Z346" i="7"/>
  <c r="V346" i="7"/>
  <c r="R346" i="7"/>
  <c r="N346" i="7"/>
  <c r="J346" i="7"/>
  <c r="F346" i="7"/>
  <c r="E449" i="6"/>
  <c r="T449" i="6"/>
  <c r="J46" i="1"/>
  <c r="J45" i="1"/>
  <c r="I45" i="1"/>
  <c r="I48" i="1" s="1"/>
  <c r="I46" i="1"/>
  <c r="F44" i="1"/>
  <c r="J44" i="1" s="1"/>
  <c r="J47" i="1" s="1"/>
  <c r="G576" i="5"/>
  <c r="H576" i="5"/>
  <c r="I576" i="5"/>
  <c r="J576" i="5"/>
  <c r="K576" i="5"/>
  <c r="L576" i="5"/>
  <c r="M576" i="5"/>
  <c r="N576" i="5"/>
  <c r="O576" i="5"/>
  <c r="P576" i="5"/>
  <c r="Q576" i="5"/>
  <c r="R576" i="5"/>
  <c r="S576" i="5"/>
  <c r="T576" i="5"/>
  <c r="U576" i="5"/>
  <c r="F576" i="5"/>
  <c r="X38" i="1"/>
  <c r="W38" i="1"/>
  <c r="V38" i="1"/>
  <c r="U38" i="1"/>
  <c r="T38" i="1"/>
  <c r="S38" i="1"/>
  <c r="R38" i="1"/>
  <c r="Q38" i="1"/>
  <c r="P38" i="1"/>
  <c r="O38" i="1"/>
  <c r="N38" i="1"/>
  <c r="M38" i="1"/>
  <c r="L38" i="1"/>
  <c r="K38" i="1"/>
  <c r="J38" i="1"/>
  <c r="I38" i="1"/>
  <c r="J37" i="1"/>
  <c r="K37" i="1"/>
  <c r="K40" i="1" s="1"/>
  <c r="L37" i="1"/>
  <c r="M37" i="1"/>
  <c r="N37" i="1"/>
  <c r="N40" i="1" s="1"/>
  <c r="O37" i="1"/>
  <c r="O40" i="1" s="1"/>
  <c r="P37" i="1"/>
  <c r="P40" i="1" s="1"/>
  <c r="Q37" i="1"/>
  <c r="R37" i="1"/>
  <c r="R40" i="1" s="1"/>
  <c r="S37" i="1"/>
  <c r="T37" i="1"/>
  <c r="U37" i="1"/>
  <c r="U40" i="1" s="1"/>
  <c r="V37" i="1"/>
  <c r="V40" i="1" s="1"/>
  <c r="W37" i="1"/>
  <c r="W40" i="1" s="1"/>
  <c r="X37" i="1"/>
  <c r="I37" i="1"/>
  <c r="I40" i="1" s="1"/>
  <c r="F36" i="1"/>
  <c r="Q36" i="1" s="1"/>
  <c r="Q39" i="1" s="1"/>
  <c r="G401" i="5"/>
  <c r="H401" i="5"/>
  <c r="I401" i="5"/>
  <c r="J401" i="5"/>
  <c r="K401" i="5"/>
  <c r="L401" i="5"/>
  <c r="M401" i="5"/>
  <c r="N401" i="5"/>
  <c r="O401" i="5"/>
  <c r="P401" i="5"/>
  <c r="Q401" i="5"/>
  <c r="R401" i="5"/>
  <c r="S401" i="5"/>
  <c r="T401" i="5"/>
  <c r="U401" i="5"/>
  <c r="F401" i="5"/>
  <c r="G435" i="5"/>
  <c r="H435" i="5"/>
  <c r="I435" i="5"/>
  <c r="J435" i="5"/>
  <c r="K435" i="5"/>
  <c r="L435" i="5"/>
  <c r="M435" i="5"/>
  <c r="N435" i="5"/>
  <c r="O435" i="5"/>
  <c r="P435" i="5"/>
  <c r="Q435" i="5"/>
  <c r="R435" i="5"/>
  <c r="S435" i="5"/>
  <c r="T435" i="5"/>
  <c r="U435" i="5"/>
  <c r="F435" i="5"/>
  <c r="Z30" i="1"/>
  <c r="Y30" i="1"/>
  <c r="X30" i="1"/>
  <c r="W30" i="1"/>
  <c r="V30" i="1"/>
  <c r="U30" i="1"/>
  <c r="T30" i="1"/>
  <c r="S30" i="1"/>
  <c r="R30" i="1"/>
  <c r="Q30" i="1"/>
  <c r="P30" i="1"/>
  <c r="O30" i="1"/>
  <c r="N30" i="1"/>
  <c r="M30" i="1"/>
  <c r="L30" i="1"/>
  <c r="K30" i="1"/>
  <c r="J30" i="1"/>
  <c r="I30" i="1"/>
  <c r="Z29" i="1"/>
  <c r="Y29" i="1"/>
  <c r="X29" i="1"/>
  <c r="W29" i="1"/>
  <c r="W32" i="1" s="1"/>
  <c r="V29" i="1"/>
  <c r="U29" i="1"/>
  <c r="U32" i="1" s="1"/>
  <c r="T29" i="1"/>
  <c r="T32" i="1" s="1"/>
  <c r="S29" i="1"/>
  <c r="R29" i="1"/>
  <c r="Q29" i="1"/>
  <c r="P29" i="1"/>
  <c r="O29" i="1"/>
  <c r="N29" i="1"/>
  <c r="M29" i="1"/>
  <c r="L29" i="1"/>
  <c r="K29" i="1"/>
  <c r="K32" i="1" s="1"/>
  <c r="J29" i="1"/>
  <c r="I29" i="1"/>
  <c r="I32" i="1" s="1"/>
  <c r="E348" i="4"/>
  <c r="F348" i="4"/>
  <c r="G348" i="4"/>
  <c r="H348" i="4"/>
  <c r="I348" i="4"/>
  <c r="J348" i="4"/>
  <c r="K348" i="4"/>
  <c r="L348" i="4"/>
  <c r="M348" i="4"/>
  <c r="N348" i="4"/>
  <c r="O348" i="4"/>
  <c r="P348" i="4"/>
  <c r="Q348" i="4"/>
  <c r="R348" i="4"/>
  <c r="S348" i="4"/>
  <c r="T348" i="4"/>
  <c r="U348" i="4"/>
  <c r="V348" i="4"/>
  <c r="W348" i="4"/>
  <c r="X348" i="4"/>
  <c r="Y348" i="4"/>
  <c r="Z348" i="4"/>
  <c r="AA348" i="4"/>
  <c r="AB348" i="4"/>
  <c r="AC348" i="4"/>
  <c r="AD348" i="4"/>
  <c r="AE348" i="4"/>
  <c r="AF348" i="4"/>
  <c r="AG348" i="4"/>
  <c r="AH348" i="4"/>
  <c r="AI348" i="4"/>
  <c r="AJ348" i="4"/>
  <c r="AK348" i="4"/>
  <c r="AL348" i="4"/>
  <c r="AM348" i="4"/>
  <c r="AN348" i="4"/>
  <c r="AO348" i="4"/>
  <c r="AP348" i="4"/>
  <c r="AQ348" i="4"/>
  <c r="AR348" i="4"/>
  <c r="AS348" i="4"/>
  <c r="AT348" i="4"/>
  <c r="AU348" i="4"/>
  <c r="AV348" i="4"/>
  <c r="AW348" i="4"/>
  <c r="AX348" i="4"/>
  <c r="AY348" i="4"/>
  <c r="AZ348" i="4"/>
  <c r="BA348" i="4"/>
  <c r="BB348" i="4"/>
  <c r="BC348" i="4"/>
  <c r="BD348" i="4"/>
  <c r="BE348" i="4"/>
  <c r="BF348" i="4"/>
  <c r="BG348" i="4"/>
  <c r="BH348" i="4"/>
  <c r="BI348" i="4"/>
  <c r="BJ348" i="4"/>
  <c r="BK348" i="4"/>
  <c r="BL348" i="4"/>
  <c r="BM348" i="4"/>
  <c r="BN348" i="4"/>
  <c r="BO348" i="4"/>
  <c r="BP348" i="4"/>
  <c r="BQ348" i="4"/>
  <c r="BR348" i="4"/>
  <c r="BS348" i="4"/>
  <c r="BT348" i="4"/>
  <c r="BU348" i="4"/>
  <c r="BV348" i="4"/>
  <c r="D348" i="4"/>
  <c r="F28" i="1"/>
  <c r="Z28" i="1" s="1"/>
  <c r="Z31" i="1" s="1"/>
  <c r="AD353" i="3"/>
  <c r="AB353" i="3"/>
  <c r="Z353" i="3"/>
  <c r="X353" i="3"/>
  <c r="V353" i="3"/>
  <c r="T353" i="3"/>
  <c r="R353" i="3"/>
  <c r="P353" i="3"/>
  <c r="N353" i="3"/>
  <c r="L353" i="3"/>
  <c r="J353" i="3"/>
  <c r="H353" i="3"/>
  <c r="F353" i="3"/>
  <c r="D353" i="3"/>
  <c r="F559" i="2"/>
  <c r="G559" i="2"/>
  <c r="H559" i="2"/>
  <c r="I559" i="2"/>
  <c r="J559" i="2"/>
  <c r="K559" i="2"/>
  <c r="L559" i="2"/>
  <c r="M559" i="2"/>
  <c r="N559" i="2"/>
  <c r="O559" i="2"/>
  <c r="P559" i="2"/>
  <c r="Q559" i="2"/>
  <c r="R559" i="2"/>
  <c r="S559" i="2"/>
  <c r="T559" i="2"/>
  <c r="F560" i="2"/>
  <c r="G560" i="2"/>
  <c r="H560" i="2"/>
  <c r="I560" i="2"/>
  <c r="J560" i="2"/>
  <c r="K560" i="2"/>
  <c r="L560" i="2"/>
  <c r="M560" i="2"/>
  <c r="N560" i="2"/>
  <c r="O560" i="2"/>
  <c r="P560" i="2"/>
  <c r="Q560" i="2"/>
  <c r="R560" i="2"/>
  <c r="S560" i="2"/>
  <c r="T560" i="2"/>
  <c r="E560" i="2"/>
  <c r="E559" i="2"/>
  <c r="V22" i="1"/>
  <c r="U22" i="1"/>
  <c r="T22" i="1"/>
  <c r="S22" i="1"/>
  <c r="R22" i="1"/>
  <c r="Q22" i="1"/>
  <c r="P22" i="1"/>
  <c r="O22" i="1"/>
  <c r="N22" i="1"/>
  <c r="M22" i="1"/>
  <c r="L22" i="1"/>
  <c r="K22" i="1"/>
  <c r="J22" i="1"/>
  <c r="I22" i="1"/>
  <c r="V21" i="1"/>
  <c r="U21" i="1"/>
  <c r="T21" i="1"/>
  <c r="S21" i="1"/>
  <c r="R21" i="1"/>
  <c r="Q21" i="1"/>
  <c r="P21" i="1"/>
  <c r="O21" i="1"/>
  <c r="O24" i="1" s="1"/>
  <c r="N21" i="1"/>
  <c r="M21" i="1"/>
  <c r="L21" i="1"/>
  <c r="K21" i="1"/>
  <c r="K24" i="1" s="1"/>
  <c r="J21" i="1"/>
  <c r="J24" i="1" s="1"/>
  <c r="I21" i="1"/>
  <c r="F20" i="1"/>
  <c r="V20" i="1" s="1"/>
  <c r="V23" i="1" s="1"/>
  <c r="J13" i="1"/>
  <c r="K13" i="1"/>
  <c r="L13" i="1"/>
  <c r="M13" i="1"/>
  <c r="N13" i="1"/>
  <c r="O13" i="1"/>
  <c r="P13" i="1"/>
  <c r="Q13" i="1"/>
  <c r="R13" i="1"/>
  <c r="S13" i="1"/>
  <c r="S16" i="1" s="1"/>
  <c r="T13" i="1"/>
  <c r="U13" i="1"/>
  <c r="V13" i="1"/>
  <c r="W13" i="1"/>
  <c r="X13" i="1"/>
  <c r="J14" i="1"/>
  <c r="K14" i="1"/>
  <c r="L14" i="1"/>
  <c r="M14" i="1"/>
  <c r="N14" i="1"/>
  <c r="O14" i="1"/>
  <c r="P14" i="1"/>
  <c r="Q14" i="1"/>
  <c r="R14" i="1"/>
  <c r="S14" i="1"/>
  <c r="T14" i="1"/>
  <c r="U14" i="1"/>
  <c r="V14" i="1"/>
  <c r="W14" i="1"/>
  <c r="X14" i="1"/>
  <c r="I14" i="1"/>
  <c r="I13" i="1"/>
  <c r="C98" i="2"/>
  <c r="C85" i="2"/>
  <c r="C74" i="2"/>
  <c r="C51" i="2"/>
  <c r="C19" i="2"/>
  <c r="C184" i="2"/>
  <c r="F12" i="1"/>
  <c r="G12" i="1" s="1"/>
  <c r="E102" i="2"/>
  <c r="F102" i="2"/>
  <c r="G102" i="2"/>
  <c r="H102" i="2"/>
  <c r="I102" i="2"/>
  <c r="J102" i="2"/>
  <c r="K102" i="2"/>
  <c r="L102" i="2"/>
  <c r="M102" i="2"/>
  <c r="N102" i="2"/>
  <c r="O102" i="2"/>
  <c r="P102" i="2"/>
  <c r="Q102" i="2"/>
  <c r="R102" i="2"/>
  <c r="S102" i="2"/>
  <c r="D102" i="2"/>
  <c r="E68" i="2"/>
  <c r="F68" i="2"/>
  <c r="G68" i="2"/>
  <c r="H68" i="2"/>
  <c r="I68" i="2"/>
  <c r="J68" i="2"/>
  <c r="K68" i="2"/>
  <c r="L68" i="2"/>
  <c r="M68" i="2"/>
  <c r="N68" i="2"/>
  <c r="O68" i="2"/>
  <c r="P68" i="2"/>
  <c r="Q68" i="2"/>
  <c r="R68" i="2"/>
  <c r="S68" i="2"/>
  <c r="D68" i="2"/>
  <c r="F15" i="1" l="1"/>
  <c r="F39" i="1"/>
  <c r="F23" i="1"/>
  <c r="F47" i="1"/>
  <c r="Q24" i="1"/>
  <c r="M72" i="1"/>
  <c r="V24" i="1"/>
  <c r="P32" i="1"/>
  <c r="Q56" i="1"/>
  <c r="N64" i="1"/>
  <c r="P24" i="1"/>
  <c r="S72" i="1"/>
  <c r="J40" i="1"/>
  <c r="I16" i="1"/>
  <c r="L24" i="1"/>
  <c r="N72" i="1"/>
  <c r="T72" i="1"/>
  <c r="M32" i="1"/>
  <c r="Y32" i="1"/>
  <c r="S24" i="1"/>
  <c r="Q32" i="1"/>
  <c r="R56" i="1"/>
  <c r="S80" i="1"/>
  <c r="X16" i="1"/>
  <c r="R32" i="1"/>
  <c r="S56" i="1"/>
  <c r="L72" i="1"/>
  <c r="R72" i="1"/>
  <c r="T80" i="1"/>
  <c r="J48" i="1"/>
  <c r="Q16" i="1"/>
  <c r="J32" i="1"/>
  <c r="X80" i="1"/>
  <c r="N24" i="1"/>
  <c r="N16" i="1"/>
  <c r="L16" i="1"/>
  <c r="V16" i="1"/>
  <c r="U16" i="1"/>
  <c r="M40" i="1"/>
  <c r="V32" i="1"/>
  <c r="K56" i="1"/>
  <c r="W56" i="1"/>
  <c r="P16" i="1"/>
  <c r="M24" i="1"/>
  <c r="T40" i="1"/>
  <c r="O16" i="1"/>
  <c r="L32" i="1"/>
  <c r="X32" i="1"/>
  <c r="S40" i="1"/>
  <c r="M56" i="1"/>
  <c r="Y56" i="1"/>
  <c r="M16" i="1"/>
  <c r="N32" i="1"/>
  <c r="Z32" i="1"/>
  <c r="Q40" i="1"/>
  <c r="O56" i="1"/>
  <c r="P80" i="1"/>
  <c r="O32" i="1"/>
  <c r="P56" i="1"/>
  <c r="Q80" i="1"/>
  <c r="R16" i="1"/>
  <c r="W16" i="1"/>
  <c r="K16" i="1"/>
  <c r="R24" i="1"/>
  <c r="J16" i="1"/>
  <c r="M64" i="1"/>
  <c r="T24" i="1"/>
  <c r="L64" i="1"/>
  <c r="T16" i="1"/>
  <c r="I24" i="1"/>
  <c r="U24" i="1"/>
  <c r="S32" i="1"/>
  <c r="X40" i="1"/>
  <c r="L40" i="1"/>
  <c r="T56" i="1"/>
  <c r="O64" i="1"/>
  <c r="P60" i="1"/>
  <c r="P63" i="1" s="1"/>
  <c r="R76" i="1"/>
  <c r="R79" i="1" s="1"/>
  <c r="T52" i="1"/>
  <c r="T55" i="1" s="1"/>
  <c r="K64" i="1"/>
  <c r="J64" i="1"/>
  <c r="L56" i="1"/>
  <c r="X56" i="1"/>
  <c r="W68" i="1"/>
  <c r="W71" i="1" s="1"/>
  <c r="U20" i="1"/>
  <c r="U23" i="1" s="1"/>
  <c r="I64" i="1"/>
  <c r="I72" i="1"/>
  <c r="P64" i="1"/>
  <c r="O20" i="1"/>
  <c r="O23" i="1" s="1"/>
  <c r="N20" i="1"/>
  <c r="N23" i="1" s="1"/>
  <c r="P20" i="1"/>
  <c r="P23" i="1" s="1"/>
  <c r="M20" i="1"/>
  <c r="M23" i="1" s="1"/>
  <c r="L20" i="1"/>
  <c r="L23" i="1" s="1"/>
  <c r="K20" i="1"/>
  <c r="K23" i="1" s="1"/>
  <c r="Q20" i="1"/>
  <c r="Q23" i="1" s="1"/>
  <c r="R20" i="1"/>
  <c r="R23" i="1" s="1"/>
  <c r="J20" i="1"/>
  <c r="J23" i="1" s="1"/>
  <c r="S20" i="1"/>
  <c r="S23" i="1" s="1"/>
  <c r="I20" i="1"/>
  <c r="I23" i="1" s="1"/>
  <c r="T20" i="1"/>
  <c r="T23" i="1" s="1"/>
  <c r="X52" i="1"/>
  <c r="X55" i="1" s="1"/>
  <c r="Q52" i="1"/>
  <c r="Q55" i="1" s="1"/>
  <c r="R52" i="1"/>
  <c r="R55" i="1" s="1"/>
  <c r="S52" i="1"/>
  <c r="S55" i="1" s="1"/>
  <c r="W52" i="1"/>
  <c r="W55" i="1" s="1"/>
  <c r="Z52" i="1"/>
  <c r="Z55" i="1" s="1"/>
  <c r="J52" i="1"/>
  <c r="J55" i="1" s="1"/>
  <c r="K52" i="1"/>
  <c r="K55" i="1" s="1"/>
  <c r="L52" i="1"/>
  <c r="L55" i="1" s="1"/>
  <c r="P36" i="1"/>
  <c r="P39" i="1" s="1"/>
  <c r="O36" i="1"/>
  <c r="O39" i="1" s="1"/>
  <c r="M52" i="1"/>
  <c r="M55" i="1" s="1"/>
  <c r="O52" i="1"/>
  <c r="O55" i="1" s="1"/>
  <c r="Y52" i="1"/>
  <c r="Y55" i="1" s="1"/>
  <c r="G36" i="1"/>
  <c r="H36" i="1" s="1"/>
  <c r="U52" i="1"/>
  <c r="U55" i="1" s="1"/>
  <c r="I52" i="1"/>
  <c r="I55" i="1" s="1"/>
  <c r="V52" i="1"/>
  <c r="V55" i="1" s="1"/>
  <c r="P68" i="1"/>
  <c r="P71" i="1" s="1"/>
  <c r="L68" i="1"/>
  <c r="L71" i="1" s="1"/>
  <c r="N52" i="1"/>
  <c r="N55" i="1" s="1"/>
  <c r="P52" i="1"/>
  <c r="P55" i="1" s="1"/>
  <c r="S76" i="1"/>
  <c r="S79" i="1" s="1"/>
  <c r="T76" i="1"/>
  <c r="T79" i="1" s="1"/>
  <c r="T68" i="1"/>
  <c r="T71" i="1" s="1"/>
  <c r="N36" i="1"/>
  <c r="N39" i="1" s="1"/>
  <c r="M36" i="1"/>
  <c r="M39" i="1" s="1"/>
  <c r="J76" i="1"/>
  <c r="J79" i="1" s="1"/>
  <c r="L36" i="1"/>
  <c r="L39" i="1" s="1"/>
  <c r="O60" i="1"/>
  <c r="O63" i="1" s="1"/>
  <c r="K76" i="1"/>
  <c r="K79" i="1" s="1"/>
  <c r="W76" i="1"/>
  <c r="W79" i="1" s="1"/>
  <c r="W36" i="1"/>
  <c r="W39" i="1" s="1"/>
  <c r="K36" i="1"/>
  <c r="K39" i="1" s="1"/>
  <c r="N60" i="1"/>
  <c r="N63" i="1" s="1"/>
  <c r="I68" i="1"/>
  <c r="I71" i="1" s="1"/>
  <c r="M68" i="1"/>
  <c r="M71" i="1" s="1"/>
  <c r="Q68" i="1"/>
  <c r="Q71" i="1" s="1"/>
  <c r="U68" i="1"/>
  <c r="U71" i="1" s="1"/>
  <c r="L76" i="1"/>
  <c r="L79" i="1" s="1"/>
  <c r="X76" i="1"/>
  <c r="X79" i="1" s="1"/>
  <c r="M60" i="1"/>
  <c r="M63" i="1" s="1"/>
  <c r="M76" i="1"/>
  <c r="M79" i="1" s="1"/>
  <c r="Y76" i="1"/>
  <c r="Y79" i="1" s="1"/>
  <c r="U36" i="1"/>
  <c r="U39" i="1" s="1"/>
  <c r="L60" i="1"/>
  <c r="L63" i="1" s="1"/>
  <c r="N76" i="1"/>
  <c r="N79" i="1" s="1"/>
  <c r="Z76" i="1"/>
  <c r="Z79" i="1" s="1"/>
  <c r="T36" i="1"/>
  <c r="T39" i="1" s="1"/>
  <c r="I44" i="1"/>
  <c r="I47" i="1" s="1"/>
  <c r="K60" i="1"/>
  <c r="K63" i="1" s="1"/>
  <c r="J68" i="1"/>
  <c r="J71" i="1" s="1"/>
  <c r="N68" i="1"/>
  <c r="N71" i="1" s="1"/>
  <c r="R68" i="1"/>
  <c r="R71" i="1" s="1"/>
  <c r="V68" i="1"/>
  <c r="V71" i="1" s="1"/>
  <c r="O76" i="1"/>
  <c r="O79" i="1" s="1"/>
  <c r="I76" i="1"/>
  <c r="I79" i="1" s="1"/>
  <c r="S36" i="1"/>
  <c r="S39" i="1" s="1"/>
  <c r="J60" i="1"/>
  <c r="J63" i="1" s="1"/>
  <c r="P76" i="1"/>
  <c r="P79" i="1" s="1"/>
  <c r="R36" i="1"/>
  <c r="R39" i="1" s="1"/>
  <c r="Q76" i="1"/>
  <c r="Q79" i="1" s="1"/>
  <c r="I60" i="1"/>
  <c r="I63" i="1" s="1"/>
  <c r="U76" i="1"/>
  <c r="U79" i="1" s="1"/>
  <c r="I36" i="1"/>
  <c r="I39" i="1" s="1"/>
  <c r="V76" i="1"/>
  <c r="V79" i="1" s="1"/>
  <c r="X36" i="1"/>
  <c r="X39" i="1" s="1"/>
  <c r="V36" i="1"/>
  <c r="V39" i="1" s="1"/>
  <c r="J36" i="1"/>
  <c r="J39" i="1" s="1"/>
  <c r="K68" i="1"/>
  <c r="K71" i="1" s="1"/>
  <c r="O68" i="1"/>
  <c r="O71" i="1" s="1"/>
  <c r="S68" i="1"/>
  <c r="S71" i="1" s="1"/>
  <c r="J28" i="1"/>
  <c r="J31" i="1" s="1"/>
  <c r="K28" i="1"/>
  <c r="K31" i="1" s="1"/>
  <c r="O28" i="1"/>
  <c r="O31" i="1" s="1"/>
  <c r="P28" i="1"/>
  <c r="P31" i="1" s="1"/>
  <c r="S28" i="1"/>
  <c r="S31" i="1" s="1"/>
  <c r="T28" i="1"/>
  <c r="T31" i="1" s="1"/>
  <c r="Q28" i="1"/>
  <c r="Q31" i="1" s="1"/>
  <c r="R28" i="1"/>
  <c r="R31" i="1" s="1"/>
  <c r="I28" i="1"/>
  <c r="I31" i="1" s="1"/>
  <c r="U28" i="1"/>
  <c r="U31" i="1" s="1"/>
  <c r="V28" i="1"/>
  <c r="V31" i="1" s="1"/>
  <c r="W28" i="1"/>
  <c r="W31" i="1" s="1"/>
  <c r="L28" i="1"/>
  <c r="L31" i="1" s="1"/>
  <c r="X28" i="1"/>
  <c r="X31" i="1" s="1"/>
  <c r="M28" i="1"/>
  <c r="M31" i="1" s="1"/>
  <c r="Y28" i="1"/>
  <c r="Y31" i="1" s="1"/>
  <c r="N28" i="1"/>
  <c r="N31" i="1" s="1"/>
  <c r="T12" i="1"/>
  <c r="T15" i="1" s="1"/>
  <c r="U12" i="1"/>
  <c r="U15" i="1" s="1"/>
  <c r="S12" i="1"/>
  <c r="S15" i="1" s="1"/>
  <c r="W12" i="1"/>
  <c r="W15" i="1" s="1"/>
  <c r="I12" i="1"/>
  <c r="I15" i="1" s="1"/>
  <c r="R12" i="1"/>
  <c r="R15" i="1" s="1"/>
  <c r="Q12" i="1"/>
  <c r="Q15" i="1" s="1"/>
  <c r="P12" i="1"/>
  <c r="P15" i="1" s="1"/>
  <c r="O12" i="1"/>
  <c r="O15" i="1" s="1"/>
  <c r="N12" i="1"/>
  <c r="N15" i="1" s="1"/>
  <c r="M12" i="1"/>
  <c r="M15" i="1" s="1"/>
  <c r="V12" i="1"/>
  <c r="V15" i="1" s="1"/>
  <c r="X12" i="1"/>
  <c r="X15" i="1" s="1"/>
  <c r="L12" i="1"/>
  <c r="L15" i="1" s="1"/>
  <c r="K12" i="1"/>
  <c r="K15" i="1" s="1"/>
  <c r="J12" i="1"/>
  <c r="J15" i="1" s="1"/>
  <c r="H12" i="1"/>
  <c r="N2" i="12" l="1"/>
  <c r="N3" i="12"/>
  <c r="N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1" i="12"/>
  <c r="C255" i="2" l="1"/>
  <c r="D255" i="2"/>
  <c r="C256" i="2"/>
  <c r="D256" i="2"/>
  <c r="C257" i="2"/>
  <c r="D257" i="2"/>
  <c r="C258" i="2"/>
  <c r="D258" i="2"/>
  <c r="C259" i="2"/>
  <c r="D259" i="2"/>
  <c r="C260" i="2"/>
  <c r="D260" i="2"/>
  <c r="C261" i="2"/>
  <c r="D261" i="2"/>
  <c r="C262" i="2"/>
  <c r="D262" i="2"/>
  <c r="C263" i="2"/>
  <c r="D263" i="2"/>
  <c r="C264" i="2"/>
  <c r="D264" i="2"/>
  <c r="C265" i="2"/>
  <c r="D265" i="2"/>
  <c r="C266" i="2"/>
  <c r="D266" i="2"/>
  <c r="C267" i="2"/>
  <c r="D267" i="2"/>
  <c r="C268" i="2"/>
  <c r="D268" i="2"/>
  <c r="C269" i="2"/>
  <c r="D269" i="2"/>
  <c r="C270" i="2"/>
  <c r="D270" i="2"/>
  <c r="C271" i="2"/>
  <c r="D271" i="2"/>
  <c r="C272" i="2"/>
  <c r="D272" i="2"/>
  <c r="C273" i="2"/>
  <c r="D273" i="2"/>
  <c r="C274" i="2"/>
  <c r="D274" i="2"/>
  <c r="C275" i="2"/>
  <c r="D275" i="2"/>
  <c r="C276" i="2"/>
  <c r="D276" i="2"/>
  <c r="C277" i="2"/>
  <c r="D277" i="2"/>
  <c r="C278" i="2"/>
  <c r="D278" i="2"/>
  <c r="C279" i="2"/>
  <c r="D279" i="2"/>
  <c r="C280" i="2"/>
  <c r="D280" i="2"/>
  <c r="C281" i="2"/>
  <c r="D281" i="2"/>
  <c r="C282" i="2"/>
  <c r="D282" i="2"/>
  <c r="C283" i="2"/>
  <c r="D283" i="2"/>
  <c r="C284" i="2"/>
  <c r="D284" i="2"/>
  <c r="C285" i="2"/>
  <c r="D285" i="2"/>
  <c r="C286" i="2"/>
  <c r="D286" i="2"/>
  <c r="C287" i="2"/>
  <c r="D287" i="2"/>
  <c r="C288" i="2"/>
  <c r="D288" i="2"/>
  <c r="C289" i="2"/>
  <c r="D289" i="2"/>
  <c r="C290" i="2"/>
  <c r="D290" i="2"/>
  <c r="C291" i="2"/>
  <c r="D291" i="2"/>
  <c r="C292" i="2"/>
  <c r="D292" i="2"/>
  <c r="C293" i="2"/>
  <c r="D293" i="2"/>
  <c r="C294" i="2"/>
  <c r="D294" i="2"/>
  <c r="C295" i="2"/>
  <c r="D295" i="2"/>
  <c r="C296" i="2"/>
  <c r="D296" i="2"/>
  <c r="C297" i="2"/>
  <c r="D297" i="2"/>
  <c r="C298" i="2"/>
  <c r="D298" i="2"/>
  <c r="C299" i="2"/>
  <c r="D299" i="2"/>
  <c r="C300" i="2"/>
  <c r="D300" i="2"/>
  <c r="C301" i="2"/>
  <c r="D301" i="2"/>
  <c r="C302" i="2"/>
  <c r="D302" i="2"/>
  <c r="C303" i="2"/>
  <c r="D303" i="2"/>
  <c r="C304" i="2"/>
  <c r="D304" i="2"/>
  <c r="C305" i="2"/>
  <c r="D305" i="2"/>
  <c r="C306" i="2"/>
  <c r="D306" i="2"/>
  <c r="C307" i="2"/>
  <c r="D307" i="2"/>
  <c r="C308" i="2"/>
  <c r="D308" i="2"/>
  <c r="C309" i="2"/>
  <c r="D309" i="2"/>
  <c r="C310" i="2"/>
  <c r="D310" i="2"/>
  <c r="C311" i="2"/>
  <c r="D311" i="2"/>
  <c r="C312" i="2"/>
  <c r="D312" i="2"/>
  <c r="C313" i="2"/>
  <c r="D313" i="2"/>
  <c r="C314" i="2"/>
  <c r="D314" i="2"/>
  <c r="C315" i="2"/>
  <c r="D315" i="2"/>
  <c r="C316" i="2"/>
  <c r="D316" i="2"/>
  <c r="C317" i="2"/>
  <c r="D317" i="2"/>
  <c r="C318" i="2"/>
  <c r="D318" i="2"/>
  <c r="C319" i="2"/>
  <c r="D319" i="2"/>
  <c r="C320" i="2"/>
  <c r="D320" i="2"/>
  <c r="C321" i="2"/>
  <c r="D321" i="2"/>
  <c r="C322" i="2"/>
  <c r="D322" i="2"/>
  <c r="C323" i="2"/>
  <c r="D323" i="2"/>
  <c r="C324" i="2"/>
  <c r="D324" i="2"/>
  <c r="C325" i="2"/>
  <c r="D325" i="2"/>
  <c r="C326" i="2"/>
  <c r="D326" i="2"/>
  <c r="C327" i="2"/>
  <c r="D327" i="2"/>
  <c r="C328" i="2"/>
  <c r="D328" i="2"/>
  <c r="C329" i="2"/>
  <c r="D329" i="2"/>
  <c r="C330" i="2"/>
  <c r="D330" i="2"/>
  <c r="C331" i="2"/>
  <c r="D331" i="2"/>
  <c r="C332" i="2"/>
  <c r="D332" i="2"/>
  <c r="C333" i="2"/>
  <c r="D333" i="2"/>
  <c r="C334" i="2"/>
  <c r="D334" i="2"/>
  <c r="C335" i="2"/>
  <c r="D335" i="2"/>
  <c r="C336" i="2"/>
  <c r="D336" i="2"/>
  <c r="C337" i="2"/>
  <c r="D337" i="2"/>
  <c r="C338" i="2"/>
  <c r="D338" i="2"/>
  <c r="C339" i="2"/>
  <c r="D339" i="2"/>
  <c r="C340" i="2"/>
  <c r="D340" i="2"/>
  <c r="C341" i="2"/>
  <c r="D341" i="2"/>
  <c r="C342" i="2"/>
  <c r="D342" i="2"/>
  <c r="C343" i="2"/>
  <c r="D343" i="2"/>
  <c r="C344" i="2"/>
  <c r="D344" i="2"/>
  <c r="C345" i="2"/>
  <c r="D345" i="2"/>
  <c r="C346" i="2"/>
  <c r="D346" i="2"/>
  <c r="C347" i="2"/>
  <c r="D347" i="2"/>
  <c r="C348" i="2"/>
  <c r="D348" i="2"/>
  <c r="C349" i="2"/>
  <c r="D349" i="2"/>
  <c r="C350" i="2"/>
  <c r="D350" i="2"/>
  <c r="C351" i="2"/>
  <c r="D351" i="2"/>
  <c r="C352" i="2"/>
  <c r="D352" i="2"/>
  <c r="C353" i="2"/>
  <c r="D353" i="2"/>
  <c r="C354" i="2"/>
  <c r="D354" i="2"/>
  <c r="C355" i="2"/>
  <c r="D355" i="2"/>
  <c r="C356" i="2"/>
  <c r="D356" i="2"/>
  <c r="C357" i="2"/>
  <c r="D357" i="2"/>
  <c r="C358" i="2"/>
  <c r="D358" i="2"/>
  <c r="C359" i="2"/>
  <c r="D359" i="2"/>
  <c r="C360" i="2"/>
  <c r="D360" i="2"/>
  <c r="C361" i="2"/>
  <c r="D361" i="2"/>
  <c r="C362" i="2"/>
  <c r="D362" i="2"/>
  <c r="C363" i="2"/>
  <c r="D363" i="2"/>
  <c r="C364" i="2"/>
  <c r="D364" i="2"/>
  <c r="C365" i="2"/>
  <c r="D365" i="2"/>
  <c r="C366" i="2"/>
  <c r="D366" i="2"/>
  <c r="C367" i="2"/>
  <c r="D367" i="2"/>
  <c r="C368" i="2"/>
  <c r="D368" i="2"/>
  <c r="C369" i="2"/>
  <c r="D369" i="2"/>
  <c r="C370" i="2"/>
  <c r="D370" i="2"/>
  <c r="C371" i="2"/>
  <c r="D371" i="2"/>
  <c r="C372" i="2"/>
  <c r="D372" i="2"/>
  <c r="C373" i="2"/>
  <c r="D373" i="2"/>
  <c r="C374" i="2"/>
  <c r="D374" i="2"/>
  <c r="C375" i="2"/>
  <c r="D375" i="2"/>
  <c r="C376" i="2"/>
  <c r="D376" i="2"/>
  <c r="C377" i="2"/>
  <c r="D377" i="2"/>
  <c r="C378" i="2"/>
  <c r="D378" i="2"/>
  <c r="C379" i="2"/>
  <c r="D379" i="2"/>
  <c r="C380" i="2"/>
  <c r="D380" i="2"/>
  <c r="C381" i="2"/>
  <c r="D381" i="2"/>
  <c r="C382" i="2"/>
  <c r="D382" i="2"/>
  <c r="C383" i="2"/>
  <c r="D383" i="2"/>
  <c r="C384" i="2"/>
  <c r="D384" i="2"/>
  <c r="C385" i="2"/>
  <c r="D385" i="2"/>
  <c r="C386" i="2"/>
  <c r="D386" i="2"/>
  <c r="C387" i="2"/>
  <c r="D387" i="2"/>
  <c r="C388" i="2"/>
  <c r="D388" i="2"/>
  <c r="C389" i="2"/>
  <c r="D389" i="2"/>
  <c r="C390" i="2"/>
  <c r="D390" i="2"/>
  <c r="C391" i="2"/>
  <c r="D391" i="2"/>
  <c r="C392" i="2"/>
  <c r="D392" i="2"/>
  <c r="C393" i="2"/>
  <c r="D393" i="2"/>
  <c r="C394" i="2"/>
  <c r="D394" i="2"/>
  <c r="C395" i="2"/>
  <c r="D395" i="2"/>
  <c r="C396" i="2"/>
  <c r="D396" i="2"/>
  <c r="C397" i="2"/>
  <c r="D397" i="2"/>
  <c r="C398" i="2"/>
  <c r="D398" i="2"/>
  <c r="C399" i="2"/>
  <c r="D399" i="2"/>
  <c r="C400" i="2"/>
  <c r="D400" i="2"/>
  <c r="C401" i="2"/>
  <c r="D401" i="2"/>
  <c r="C402" i="2"/>
  <c r="D402" i="2"/>
  <c r="C403" i="2"/>
  <c r="D403" i="2"/>
  <c r="C404" i="2"/>
  <c r="D404" i="2"/>
  <c r="C405" i="2"/>
  <c r="D405" i="2"/>
  <c r="C406" i="2"/>
  <c r="D406" i="2"/>
  <c r="C407" i="2"/>
  <c r="D407" i="2"/>
  <c r="C408" i="2"/>
  <c r="D408" i="2"/>
  <c r="C409" i="2"/>
  <c r="D409" i="2"/>
  <c r="C410" i="2"/>
  <c r="D410" i="2"/>
  <c r="C411" i="2"/>
  <c r="D411" i="2"/>
  <c r="C412" i="2"/>
  <c r="D412" i="2"/>
  <c r="C413" i="2"/>
  <c r="D413" i="2"/>
  <c r="C414" i="2"/>
  <c r="D414" i="2"/>
  <c r="C415" i="2"/>
  <c r="D415" i="2"/>
  <c r="C416" i="2"/>
  <c r="D416" i="2"/>
  <c r="C417" i="2"/>
  <c r="D417" i="2"/>
  <c r="C418" i="2"/>
  <c r="D418" i="2"/>
  <c r="C419" i="2"/>
  <c r="D419" i="2"/>
  <c r="C420" i="2"/>
  <c r="D420" i="2"/>
  <c r="C421" i="2"/>
  <c r="D421" i="2"/>
  <c r="C422" i="2"/>
  <c r="D422" i="2"/>
  <c r="C423" i="2"/>
  <c r="D423" i="2"/>
  <c r="C424" i="2"/>
  <c r="D424" i="2"/>
  <c r="C425" i="2"/>
  <c r="D425" i="2"/>
  <c r="C426" i="2"/>
  <c r="D426" i="2"/>
  <c r="C427" i="2"/>
  <c r="D427" i="2"/>
  <c r="C428" i="2"/>
  <c r="D428" i="2"/>
  <c r="C429" i="2"/>
  <c r="D429" i="2"/>
  <c r="C430" i="2"/>
  <c r="D430" i="2"/>
  <c r="C431" i="2"/>
  <c r="D431" i="2"/>
  <c r="C432" i="2"/>
  <c r="D432" i="2"/>
  <c r="C433" i="2"/>
  <c r="D433" i="2"/>
  <c r="C434" i="2"/>
  <c r="D434" i="2"/>
  <c r="C435" i="2"/>
  <c r="D435" i="2"/>
  <c r="C436" i="2"/>
  <c r="D436" i="2"/>
  <c r="C437" i="2"/>
  <c r="D437" i="2"/>
  <c r="C438" i="2"/>
  <c r="D438" i="2"/>
  <c r="C439" i="2"/>
  <c r="D439" i="2"/>
  <c r="C440" i="2"/>
  <c r="D440" i="2"/>
  <c r="C441" i="2"/>
  <c r="D441" i="2"/>
  <c r="C442" i="2"/>
  <c r="D442" i="2"/>
  <c r="C443" i="2"/>
  <c r="D443" i="2"/>
  <c r="C444" i="2"/>
  <c r="D444" i="2"/>
  <c r="C445" i="2"/>
  <c r="D445" i="2"/>
  <c r="C446" i="2"/>
  <c r="D446" i="2"/>
  <c r="C447" i="2"/>
  <c r="D447" i="2"/>
  <c r="C448" i="2"/>
  <c r="D448" i="2"/>
  <c r="C449" i="2"/>
  <c r="D449" i="2"/>
  <c r="C450" i="2"/>
  <c r="D450" i="2"/>
  <c r="C451" i="2"/>
  <c r="D451" i="2"/>
  <c r="C452" i="2"/>
  <c r="D452" i="2"/>
  <c r="C453" i="2"/>
  <c r="D453" i="2"/>
  <c r="C454" i="2"/>
  <c r="D454" i="2"/>
  <c r="C455" i="2"/>
  <c r="D455" i="2"/>
  <c r="C456" i="2"/>
  <c r="D456" i="2"/>
  <c r="C457" i="2"/>
  <c r="D457" i="2"/>
  <c r="C458" i="2"/>
  <c r="D458" i="2"/>
  <c r="C459" i="2"/>
  <c r="D459" i="2"/>
  <c r="C460" i="2"/>
  <c r="D460" i="2"/>
  <c r="C461" i="2"/>
  <c r="D461" i="2"/>
  <c r="C462" i="2"/>
  <c r="D462" i="2"/>
  <c r="C463" i="2"/>
  <c r="D463" i="2"/>
  <c r="C464" i="2"/>
  <c r="D464" i="2"/>
  <c r="C465" i="2"/>
  <c r="D465" i="2"/>
  <c r="C466" i="2"/>
  <c r="D466" i="2"/>
  <c r="C467" i="2"/>
  <c r="D467" i="2"/>
  <c r="C468" i="2"/>
  <c r="D468" i="2"/>
  <c r="C469" i="2"/>
  <c r="D469" i="2"/>
  <c r="C470" i="2"/>
  <c r="D470" i="2"/>
  <c r="C471" i="2"/>
  <c r="D471" i="2"/>
  <c r="C472" i="2"/>
  <c r="D472" i="2"/>
  <c r="C473" i="2"/>
  <c r="D473" i="2"/>
  <c r="C474" i="2"/>
  <c r="D474" i="2"/>
  <c r="C475" i="2"/>
  <c r="D475" i="2"/>
  <c r="C476" i="2"/>
  <c r="D476" i="2"/>
  <c r="C477" i="2"/>
  <c r="D477" i="2"/>
  <c r="C478" i="2"/>
  <c r="D478" i="2"/>
  <c r="C479" i="2"/>
  <c r="D479" i="2"/>
  <c r="C480" i="2"/>
  <c r="D480" i="2"/>
  <c r="C481" i="2"/>
  <c r="D481" i="2"/>
  <c r="C482" i="2"/>
  <c r="D482" i="2"/>
  <c r="C483" i="2"/>
  <c r="D483" i="2"/>
  <c r="C484" i="2"/>
  <c r="D484" i="2"/>
  <c r="C485" i="2"/>
  <c r="D485" i="2"/>
  <c r="C486" i="2"/>
  <c r="D486" i="2"/>
  <c r="C487" i="2"/>
  <c r="D487" i="2"/>
  <c r="C488" i="2"/>
  <c r="D488" i="2"/>
  <c r="C489" i="2"/>
  <c r="D489" i="2"/>
  <c r="C490" i="2"/>
  <c r="D490" i="2"/>
  <c r="C491" i="2"/>
  <c r="D491" i="2"/>
  <c r="C492" i="2"/>
  <c r="D492" i="2"/>
  <c r="C493" i="2"/>
  <c r="D493" i="2"/>
  <c r="C494" i="2"/>
  <c r="D494" i="2"/>
  <c r="C495" i="2"/>
  <c r="D495" i="2"/>
  <c r="C496" i="2"/>
  <c r="D496" i="2"/>
  <c r="C497" i="2"/>
  <c r="D497" i="2"/>
  <c r="C498" i="2"/>
  <c r="D498" i="2"/>
  <c r="C499" i="2"/>
  <c r="D499" i="2"/>
  <c r="C500" i="2"/>
  <c r="D500" i="2"/>
  <c r="C501" i="2"/>
  <c r="D501" i="2"/>
  <c r="C502" i="2"/>
  <c r="D502" i="2"/>
  <c r="C503" i="2"/>
  <c r="D503" i="2"/>
  <c r="C504" i="2"/>
  <c r="D504" i="2"/>
  <c r="C505" i="2"/>
  <c r="D505" i="2"/>
  <c r="C506" i="2"/>
  <c r="D506" i="2"/>
  <c r="C507" i="2"/>
  <c r="D507" i="2"/>
  <c r="C508" i="2"/>
  <c r="D508" i="2"/>
  <c r="C509" i="2"/>
  <c r="D509" i="2"/>
  <c r="C510" i="2"/>
  <c r="D510" i="2"/>
  <c r="C511" i="2"/>
  <c r="D511" i="2"/>
  <c r="C512" i="2"/>
  <c r="D512" i="2"/>
  <c r="C513" i="2"/>
  <c r="D513" i="2"/>
  <c r="C514" i="2"/>
  <c r="D514" i="2"/>
  <c r="C515" i="2"/>
  <c r="D515" i="2"/>
  <c r="C516" i="2"/>
  <c r="D516" i="2"/>
  <c r="C517" i="2"/>
  <c r="D517" i="2"/>
  <c r="C518" i="2"/>
  <c r="D518" i="2"/>
  <c r="C519" i="2"/>
  <c r="D519" i="2"/>
  <c r="C520" i="2"/>
  <c r="D520" i="2"/>
  <c r="C521" i="2"/>
  <c r="D521" i="2"/>
  <c r="C522" i="2"/>
  <c r="D522" i="2"/>
  <c r="C523" i="2"/>
  <c r="D523" i="2"/>
  <c r="C524" i="2"/>
  <c r="D524" i="2"/>
  <c r="C525" i="2"/>
  <c r="D525" i="2"/>
  <c r="C526" i="2"/>
  <c r="D526" i="2"/>
  <c r="C527" i="2"/>
  <c r="D527" i="2"/>
  <c r="C528" i="2"/>
  <c r="D528" i="2"/>
  <c r="C529" i="2"/>
  <c r="D529" i="2"/>
  <c r="C530" i="2"/>
  <c r="D530" i="2"/>
  <c r="C531" i="2"/>
  <c r="D531" i="2"/>
  <c r="C532" i="2"/>
  <c r="D532" i="2"/>
  <c r="C533" i="2"/>
  <c r="D533" i="2"/>
  <c r="C534" i="2"/>
  <c r="D534" i="2"/>
  <c r="C535" i="2"/>
  <c r="D535" i="2"/>
  <c r="C536" i="2"/>
  <c r="D536" i="2"/>
  <c r="C537" i="2"/>
  <c r="D537" i="2"/>
  <c r="C538" i="2"/>
  <c r="D538" i="2"/>
  <c r="C539" i="2"/>
  <c r="D539" i="2"/>
  <c r="C540" i="2"/>
  <c r="D540" i="2"/>
  <c r="C541" i="2"/>
  <c r="D541" i="2"/>
  <c r="C542" i="2"/>
  <c r="D542" i="2"/>
  <c r="C543" i="2"/>
  <c r="D543" i="2"/>
  <c r="C544" i="2"/>
  <c r="D544" i="2"/>
  <c r="C545" i="2"/>
  <c r="D545" i="2"/>
  <c r="C546" i="2"/>
  <c r="D546" i="2"/>
  <c r="C547" i="2"/>
  <c r="D547" i="2"/>
  <c r="C548" i="2"/>
  <c r="D548" i="2"/>
  <c r="C549" i="2"/>
  <c r="D549" i="2"/>
  <c r="C550" i="2"/>
  <c r="D550" i="2"/>
  <c r="C551" i="2"/>
  <c r="D551" i="2"/>
  <c r="C552" i="2"/>
  <c r="D552" i="2"/>
  <c r="C245" i="2"/>
  <c r="D245" i="2"/>
  <c r="C246" i="2"/>
  <c r="D246" i="2"/>
  <c r="C247" i="2"/>
  <c r="D247" i="2"/>
  <c r="C248" i="2"/>
  <c r="D248" i="2"/>
  <c r="C249" i="2"/>
  <c r="D249" i="2"/>
  <c r="C250" i="2"/>
  <c r="D250" i="2"/>
  <c r="C251" i="2"/>
  <c r="D251" i="2"/>
  <c r="C252" i="2"/>
  <c r="D252" i="2"/>
  <c r="C253" i="2"/>
  <c r="D253" i="2"/>
  <c r="C254" i="2"/>
  <c r="D254" i="2"/>
  <c r="D244" i="2"/>
  <c r="C244" i="2"/>
  <c r="AF349" i="3"/>
  <c r="H554" i="2" l="1"/>
  <c r="T554" i="2"/>
  <c r="S554" i="2"/>
  <c r="R554" i="2"/>
  <c r="Q554" i="2"/>
  <c r="P554" i="2"/>
  <c r="O554" i="2"/>
  <c r="N554" i="2"/>
  <c r="M554" i="2"/>
  <c r="L554" i="2"/>
  <c r="E554" i="2"/>
  <c r="K554" i="2"/>
  <c r="G554" i="2"/>
  <c r="J554" i="2"/>
  <c r="F554" i="2"/>
  <c r="I554" i="2"/>
  <c r="AD349" i="3"/>
  <c r="AB349" i="3"/>
  <c r="Z349" i="3"/>
  <c r="X349" i="3"/>
  <c r="V349" i="3"/>
  <c r="T349" i="3"/>
  <c r="R349" i="3"/>
  <c r="P349" i="3"/>
  <c r="N349" i="3"/>
  <c r="L349" i="3"/>
  <c r="J349" i="3"/>
  <c r="H349" i="3"/>
  <c r="F349" i="3"/>
  <c r="D349" i="3"/>
  <c r="B283" i="3"/>
  <c r="B211" i="3"/>
  <c r="B81" i="3"/>
  <c r="C81" i="3"/>
  <c r="B82" i="3"/>
  <c r="C82" i="3"/>
  <c r="B83" i="3"/>
  <c r="C83" i="3"/>
  <c r="B84" i="3"/>
  <c r="C84" i="3"/>
  <c r="B85" i="3"/>
  <c r="C85" i="3"/>
  <c r="B86" i="3"/>
  <c r="C86" i="3"/>
  <c r="B87" i="3"/>
  <c r="C87" i="3"/>
  <c r="B12" i="3"/>
  <c r="C12" i="3"/>
  <c r="B13" i="3"/>
  <c r="C13" i="3"/>
  <c r="B45" i="3"/>
  <c r="C45" i="3"/>
  <c r="B88" i="3"/>
  <c r="C88" i="3"/>
  <c r="B89" i="3"/>
  <c r="C89" i="3"/>
  <c r="B90" i="3"/>
  <c r="C90" i="3"/>
  <c r="B91" i="3"/>
  <c r="C91" i="3"/>
  <c r="B262" i="3"/>
  <c r="C262" i="3"/>
  <c r="B263" i="3"/>
  <c r="C263" i="3"/>
  <c r="B14" i="3"/>
  <c r="C14" i="3"/>
  <c r="B46" i="3"/>
  <c r="C46" i="3"/>
  <c r="B92" i="3"/>
  <c r="C92" i="3"/>
  <c r="B264" i="3"/>
  <c r="C264" i="3"/>
  <c r="B265" i="3"/>
  <c r="C265" i="3"/>
  <c r="B93" i="3"/>
  <c r="C93" i="3"/>
  <c r="B47" i="3"/>
  <c r="C47" i="3"/>
  <c r="B94" i="3"/>
  <c r="C94" i="3"/>
  <c r="B266" i="3"/>
  <c r="C266" i="3"/>
  <c r="B267" i="3"/>
  <c r="C267" i="3"/>
  <c r="B268" i="3"/>
  <c r="C268" i="3"/>
  <c r="B48" i="3"/>
  <c r="C48" i="3"/>
  <c r="B95" i="3"/>
  <c r="C95" i="3"/>
  <c r="B96" i="3"/>
  <c r="C96" i="3"/>
  <c r="B15" i="3"/>
  <c r="C15" i="3"/>
  <c r="B97" i="3"/>
  <c r="C97" i="3"/>
  <c r="B269" i="3"/>
  <c r="C269" i="3"/>
  <c r="B270" i="3"/>
  <c r="C270" i="3"/>
  <c r="B98" i="3"/>
  <c r="C98" i="3"/>
  <c r="B16" i="3"/>
  <c r="C16" i="3"/>
  <c r="B99" i="3"/>
  <c r="C99" i="3"/>
  <c r="B100" i="3"/>
  <c r="C100" i="3"/>
  <c r="B101" i="3"/>
  <c r="C101" i="3"/>
  <c r="B321" i="3"/>
  <c r="C321" i="3"/>
  <c r="B102" i="3"/>
  <c r="C102" i="3"/>
  <c r="B49" i="3"/>
  <c r="C49" i="3"/>
  <c r="B50" i="3"/>
  <c r="C50" i="3"/>
  <c r="B103" i="3"/>
  <c r="C103" i="3"/>
  <c r="B322" i="3"/>
  <c r="C322" i="3"/>
  <c r="B17" i="3"/>
  <c r="C17" i="3"/>
  <c r="B104" i="3"/>
  <c r="C104" i="3"/>
  <c r="B105" i="3"/>
  <c r="C105" i="3"/>
  <c r="B106" i="3"/>
  <c r="C106" i="3"/>
  <c r="B107" i="3"/>
  <c r="C107" i="3"/>
  <c r="B271" i="3"/>
  <c r="C271" i="3"/>
  <c r="B108" i="3"/>
  <c r="C108" i="3"/>
  <c r="B109" i="3"/>
  <c r="C109" i="3"/>
  <c r="B110" i="3"/>
  <c r="C110" i="3"/>
  <c r="B111" i="3"/>
  <c r="C111" i="3"/>
  <c r="B272" i="3"/>
  <c r="C272" i="3"/>
  <c r="B273" i="3"/>
  <c r="C273" i="3"/>
  <c r="B112" i="3"/>
  <c r="C112" i="3"/>
  <c r="B113" i="3"/>
  <c r="C113" i="3"/>
  <c r="B114" i="3"/>
  <c r="C114" i="3"/>
  <c r="B18" i="3"/>
  <c r="C18" i="3"/>
  <c r="B115" i="3"/>
  <c r="C115" i="3"/>
  <c r="B116" i="3"/>
  <c r="C116" i="3"/>
  <c r="B274" i="3"/>
  <c r="C274" i="3"/>
  <c r="B117" i="3"/>
  <c r="C117" i="3"/>
  <c r="B275" i="3"/>
  <c r="C275" i="3"/>
  <c r="B51" i="3"/>
  <c r="C51" i="3"/>
  <c r="B118" i="3"/>
  <c r="C118" i="3"/>
  <c r="B119" i="3"/>
  <c r="C119" i="3"/>
  <c r="B19" i="3"/>
  <c r="C19" i="3"/>
  <c r="B323" i="3"/>
  <c r="C323" i="3"/>
  <c r="B120" i="3"/>
  <c r="C120" i="3"/>
  <c r="B276" i="3"/>
  <c r="C276" i="3"/>
  <c r="B121" i="3"/>
  <c r="C121" i="3"/>
  <c r="B277" i="3"/>
  <c r="C277" i="3"/>
  <c r="B324" i="3"/>
  <c r="C324" i="3"/>
  <c r="B122" i="3"/>
  <c r="C122" i="3"/>
  <c r="B325" i="3"/>
  <c r="C325" i="3"/>
  <c r="B52" i="3"/>
  <c r="C52" i="3"/>
  <c r="B320" i="3"/>
  <c r="C320" i="3"/>
  <c r="B326" i="3"/>
  <c r="C326" i="3"/>
  <c r="B123" i="3"/>
  <c r="C123" i="3"/>
  <c r="B53" i="3"/>
  <c r="C53" i="3"/>
  <c r="B20" i="3"/>
  <c r="C20" i="3"/>
  <c r="B124" i="3"/>
  <c r="C124" i="3"/>
  <c r="B125" i="3"/>
  <c r="C125" i="3"/>
  <c r="B126" i="3"/>
  <c r="C126" i="3"/>
  <c r="B127" i="3"/>
  <c r="C127" i="3"/>
  <c r="B128" i="3"/>
  <c r="C128" i="3"/>
  <c r="B278" i="3"/>
  <c r="C278" i="3"/>
  <c r="B129" i="3"/>
  <c r="C129" i="3"/>
  <c r="B130" i="3"/>
  <c r="C130" i="3"/>
  <c r="B327" i="3"/>
  <c r="C327" i="3"/>
  <c r="B131" i="3"/>
  <c r="C131" i="3"/>
  <c r="B132" i="3"/>
  <c r="C132" i="3"/>
  <c r="B133" i="3"/>
  <c r="C133" i="3"/>
  <c r="B134" i="3"/>
  <c r="C134" i="3"/>
  <c r="B21" i="3"/>
  <c r="C21" i="3"/>
  <c r="B135" i="3"/>
  <c r="C135" i="3"/>
  <c r="B136" i="3"/>
  <c r="C136" i="3"/>
  <c r="B137" i="3"/>
  <c r="C137" i="3"/>
  <c r="B328" i="3"/>
  <c r="C328" i="3"/>
  <c r="B138" i="3"/>
  <c r="C138" i="3"/>
  <c r="B139" i="3"/>
  <c r="C139" i="3"/>
  <c r="B140" i="3"/>
  <c r="C140" i="3"/>
  <c r="B141" i="3"/>
  <c r="C141" i="3"/>
  <c r="B142" i="3"/>
  <c r="C142" i="3"/>
  <c r="B143" i="3"/>
  <c r="C143" i="3"/>
  <c r="B54" i="3"/>
  <c r="C54" i="3"/>
  <c r="B144" i="3"/>
  <c r="C144" i="3"/>
  <c r="B145" i="3"/>
  <c r="C145" i="3"/>
  <c r="B329" i="3"/>
  <c r="C329" i="3"/>
  <c r="B146" i="3"/>
  <c r="C146" i="3"/>
  <c r="B147" i="3"/>
  <c r="C147" i="3"/>
  <c r="B148" i="3"/>
  <c r="C148" i="3"/>
  <c r="B22" i="3"/>
  <c r="C22" i="3"/>
  <c r="B149" i="3"/>
  <c r="C149" i="3"/>
  <c r="B23" i="3"/>
  <c r="C23" i="3"/>
  <c r="B279" i="3"/>
  <c r="C279" i="3"/>
  <c r="B150" i="3"/>
  <c r="C150" i="3"/>
  <c r="B24" i="3"/>
  <c r="C24" i="3"/>
  <c r="B330" i="3"/>
  <c r="C330" i="3"/>
  <c r="B151" i="3"/>
  <c r="C151" i="3"/>
  <c r="B25" i="3"/>
  <c r="C25" i="3"/>
  <c r="B152" i="3"/>
  <c r="C152" i="3"/>
  <c r="B153" i="3"/>
  <c r="C153" i="3"/>
  <c r="B26" i="3"/>
  <c r="C26" i="3"/>
  <c r="B154" i="3"/>
  <c r="C154" i="3"/>
  <c r="B280" i="3"/>
  <c r="C280" i="3"/>
  <c r="B155" i="3"/>
  <c r="C155" i="3"/>
  <c r="B156" i="3"/>
  <c r="C156" i="3"/>
  <c r="B27" i="3"/>
  <c r="C27" i="3"/>
  <c r="B281" i="3"/>
  <c r="C281" i="3"/>
  <c r="B331" i="3"/>
  <c r="C331" i="3"/>
  <c r="B157" i="3"/>
  <c r="C157" i="3"/>
  <c r="B158" i="3"/>
  <c r="C158" i="3"/>
  <c r="B28" i="3"/>
  <c r="C28" i="3"/>
  <c r="B159" i="3"/>
  <c r="C159" i="3"/>
  <c r="B160" i="3"/>
  <c r="C160" i="3"/>
  <c r="B29" i="3"/>
  <c r="C29" i="3"/>
  <c r="B161" i="3"/>
  <c r="C161" i="3"/>
  <c r="B162" i="3"/>
  <c r="C162" i="3"/>
  <c r="B163" i="3"/>
  <c r="C163" i="3"/>
  <c r="B282" i="3"/>
  <c r="C282" i="3"/>
  <c r="C283" i="3"/>
  <c r="B30" i="3"/>
  <c r="C30" i="3"/>
  <c r="B31" i="3"/>
  <c r="C31" i="3"/>
  <c r="B332" i="3"/>
  <c r="C332" i="3"/>
  <c r="B164" i="3"/>
  <c r="C164" i="3"/>
  <c r="B284" i="3"/>
  <c r="C284" i="3"/>
  <c r="B32" i="3"/>
  <c r="C32" i="3"/>
  <c r="B55" i="3"/>
  <c r="C55" i="3"/>
  <c r="B56" i="3"/>
  <c r="C56" i="3"/>
  <c r="B33" i="3"/>
  <c r="C33" i="3"/>
  <c r="B333" i="3"/>
  <c r="C333" i="3"/>
  <c r="B165" i="3"/>
  <c r="C165" i="3"/>
  <c r="B57" i="3"/>
  <c r="C57" i="3"/>
  <c r="B285" i="3"/>
  <c r="C285" i="3"/>
  <c r="B334" i="3"/>
  <c r="C334" i="3"/>
  <c r="B166" i="3"/>
  <c r="C166" i="3"/>
  <c r="B34" i="3"/>
  <c r="C34" i="3"/>
  <c r="B167" i="3"/>
  <c r="C167" i="3"/>
  <c r="B168" i="3"/>
  <c r="C168" i="3"/>
  <c r="B335" i="3"/>
  <c r="C335" i="3"/>
  <c r="B58" i="3"/>
  <c r="C58" i="3"/>
  <c r="B286" i="3"/>
  <c r="C286" i="3"/>
  <c r="B169" i="3"/>
  <c r="C169" i="3"/>
  <c r="B170" i="3"/>
  <c r="C170" i="3"/>
  <c r="B171" i="3"/>
  <c r="C171" i="3"/>
  <c r="B59" i="3"/>
  <c r="C59" i="3"/>
  <c r="B172" i="3"/>
  <c r="C172" i="3"/>
  <c r="B287" i="3"/>
  <c r="C287" i="3"/>
  <c r="B173" i="3"/>
  <c r="C173" i="3"/>
  <c r="B174" i="3"/>
  <c r="C174" i="3"/>
  <c r="B35" i="3"/>
  <c r="C35" i="3"/>
  <c r="B175" i="3"/>
  <c r="C175" i="3"/>
  <c r="B176" i="3"/>
  <c r="C176" i="3"/>
  <c r="B177" i="3"/>
  <c r="C177" i="3"/>
  <c r="B288" i="3"/>
  <c r="C288" i="3"/>
  <c r="B289" i="3"/>
  <c r="C289" i="3"/>
  <c r="B178" i="3"/>
  <c r="C178" i="3"/>
  <c r="B179" i="3"/>
  <c r="C179" i="3"/>
  <c r="B180" i="3"/>
  <c r="C180" i="3"/>
  <c r="B60" i="3"/>
  <c r="C60" i="3"/>
  <c r="B181" i="3"/>
  <c r="C181" i="3"/>
  <c r="B36" i="3"/>
  <c r="C36" i="3"/>
  <c r="B336" i="3"/>
  <c r="C336" i="3"/>
  <c r="B182" i="3"/>
  <c r="C182" i="3"/>
  <c r="B183" i="3"/>
  <c r="C183" i="3"/>
  <c r="B290" i="3"/>
  <c r="C290" i="3"/>
  <c r="B184" i="3"/>
  <c r="C184" i="3"/>
  <c r="B185" i="3"/>
  <c r="C185" i="3"/>
  <c r="B291" i="3"/>
  <c r="C291" i="3"/>
  <c r="B186" i="3"/>
  <c r="C186" i="3"/>
  <c r="B292" i="3"/>
  <c r="C292" i="3"/>
  <c r="B293" i="3"/>
  <c r="C293" i="3"/>
  <c r="B61" i="3"/>
  <c r="C61" i="3"/>
  <c r="B187" i="3"/>
  <c r="C187" i="3"/>
  <c r="B188" i="3"/>
  <c r="C188" i="3"/>
  <c r="B337" i="3"/>
  <c r="C337" i="3"/>
  <c r="B294" i="3"/>
  <c r="C294" i="3"/>
  <c r="B189" i="3"/>
  <c r="C189" i="3"/>
  <c r="B295" i="3"/>
  <c r="C295" i="3"/>
  <c r="B338" i="3"/>
  <c r="C338" i="3"/>
  <c r="B190" i="3"/>
  <c r="C190" i="3"/>
  <c r="B191" i="3"/>
  <c r="C191" i="3"/>
  <c r="B62" i="3"/>
  <c r="C62" i="3"/>
  <c r="B192" i="3"/>
  <c r="C192" i="3"/>
  <c r="B339" i="3"/>
  <c r="C339" i="3"/>
  <c r="B193" i="3"/>
  <c r="C193" i="3"/>
  <c r="B296" i="3"/>
  <c r="C296" i="3"/>
  <c r="B297" i="3"/>
  <c r="C297" i="3"/>
  <c r="B298" i="3"/>
  <c r="C298" i="3"/>
  <c r="B194" i="3"/>
  <c r="C194" i="3"/>
  <c r="B299" i="3"/>
  <c r="C299" i="3"/>
  <c r="B37" i="3"/>
  <c r="C37" i="3"/>
  <c r="B300" i="3"/>
  <c r="C300" i="3"/>
  <c r="B195" i="3"/>
  <c r="C195" i="3"/>
  <c r="B196" i="3"/>
  <c r="C196" i="3"/>
  <c r="B197" i="3"/>
  <c r="C197" i="3"/>
  <c r="B38" i="3"/>
  <c r="C38" i="3"/>
  <c r="B198" i="3"/>
  <c r="C198" i="3"/>
  <c r="B63" i="3"/>
  <c r="C63" i="3"/>
  <c r="B199" i="3"/>
  <c r="C199" i="3"/>
  <c r="B200" i="3"/>
  <c r="C200" i="3"/>
  <c r="B201" i="3"/>
  <c r="C201" i="3"/>
  <c r="B64" i="3"/>
  <c r="C64" i="3"/>
  <c r="B202" i="3"/>
  <c r="C202" i="3"/>
  <c r="B203" i="3"/>
  <c r="C203" i="3"/>
  <c r="B204" i="3"/>
  <c r="C204" i="3"/>
  <c r="B205" i="3"/>
  <c r="C205" i="3"/>
  <c r="B301" i="3"/>
  <c r="C301" i="3"/>
  <c r="B206" i="3"/>
  <c r="C206" i="3"/>
  <c r="B65" i="3"/>
  <c r="C65" i="3"/>
  <c r="B66" i="3"/>
  <c r="C66" i="3"/>
  <c r="B207" i="3"/>
  <c r="C207" i="3"/>
  <c r="B208" i="3"/>
  <c r="C208" i="3"/>
  <c r="B67" i="3"/>
  <c r="C67" i="3"/>
  <c r="B209" i="3"/>
  <c r="C209" i="3"/>
  <c r="B210" i="3"/>
  <c r="C210" i="3"/>
  <c r="B68" i="3"/>
  <c r="C68" i="3"/>
  <c r="B302" i="3"/>
  <c r="C302" i="3"/>
  <c r="B303" i="3"/>
  <c r="C303" i="3"/>
  <c r="B69" i="3"/>
  <c r="C69" i="3"/>
  <c r="B340" i="3"/>
  <c r="C340" i="3"/>
  <c r="C211" i="3"/>
  <c r="B212" i="3"/>
  <c r="C212" i="3"/>
  <c r="B213" i="3"/>
  <c r="C213" i="3"/>
  <c r="B304" i="3"/>
  <c r="C304" i="3"/>
  <c r="B214" i="3"/>
  <c r="C214" i="3"/>
  <c r="B215" i="3"/>
  <c r="C215" i="3"/>
  <c r="B216" i="3"/>
  <c r="C216" i="3"/>
  <c r="B217" i="3"/>
  <c r="C217" i="3"/>
  <c r="B218" i="3"/>
  <c r="C218" i="3"/>
  <c r="B219" i="3"/>
  <c r="C219" i="3"/>
  <c r="B220" i="3"/>
  <c r="C220" i="3"/>
  <c r="B221" i="3"/>
  <c r="C221" i="3"/>
  <c r="B222" i="3"/>
  <c r="C222" i="3"/>
  <c r="B70" i="3"/>
  <c r="C70" i="3"/>
  <c r="B305" i="3"/>
  <c r="C305" i="3"/>
  <c r="B306" i="3"/>
  <c r="C306" i="3"/>
  <c r="B39" i="3"/>
  <c r="C39" i="3"/>
  <c r="B223" i="3"/>
  <c r="C223" i="3"/>
  <c r="B224" i="3"/>
  <c r="C224" i="3"/>
  <c r="B71" i="3"/>
  <c r="C71" i="3"/>
  <c r="B225" i="3"/>
  <c r="C225" i="3"/>
  <c r="B341" i="3"/>
  <c r="C341" i="3"/>
  <c r="B226" i="3"/>
  <c r="C226" i="3"/>
  <c r="B227" i="3"/>
  <c r="C227" i="3"/>
  <c r="B72" i="3"/>
  <c r="C72" i="3"/>
  <c r="B307" i="3"/>
  <c r="C307" i="3"/>
  <c r="B308" i="3"/>
  <c r="C308" i="3"/>
  <c r="B228" i="3"/>
  <c r="C228" i="3"/>
  <c r="B229" i="3"/>
  <c r="C229" i="3"/>
  <c r="B342" i="3"/>
  <c r="C342" i="3"/>
  <c r="B73" i="3"/>
  <c r="C73" i="3"/>
  <c r="B343" i="3"/>
  <c r="C343" i="3"/>
  <c r="B230" i="3"/>
  <c r="C230" i="3"/>
  <c r="B40" i="3"/>
  <c r="C40" i="3"/>
  <c r="B231" i="3"/>
  <c r="C231" i="3"/>
  <c r="B309" i="3"/>
  <c r="C309" i="3"/>
  <c r="B74" i="3"/>
  <c r="C74" i="3"/>
  <c r="B232" i="3"/>
  <c r="C232" i="3"/>
  <c r="B233" i="3"/>
  <c r="C233" i="3"/>
  <c r="B234" i="3"/>
  <c r="C234" i="3"/>
  <c r="B310" i="3"/>
  <c r="C310" i="3"/>
  <c r="B235" i="3"/>
  <c r="C235" i="3"/>
  <c r="B236" i="3"/>
  <c r="C236" i="3"/>
  <c r="B237" i="3"/>
  <c r="C237" i="3"/>
  <c r="B238" i="3"/>
  <c r="C238" i="3"/>
  <c r="B239" i="3"/>
  <c r="C239" i="3"/>
  <c r="B311" i="3"/>
  <c r="C311" i="3"/>
  <c r="B240" i="3"/>
  <c r="C240" i="3"/>
  <c r="B312" i="3"/>
  <c r="C312" i="3"/>
  <c r="B241" i="3"/>
  <c r="C241" i="3"/>
  <c r="B41" i="3"/>
  <c r="C41" i="3"/>
  <c r="B75" i="3"/>
  <c r="C75" i="3"/>
  <c r="B242" i="3"/>
  <c r="C242" i="3"/>
  <c r="B243" i="3"/>
  <c r="C243" i="3"/>
  <c r="B244" i="3"/>
  <c r="C244" i="3"/>
  <c r="B76" i="3"/>
  <c r="C76" i="3"/>
  <c r="B77" i="3"/>
  <c r="C77" i="3"/>
  <c r="B42" i="3"/>
  <c r="C42" i="3"/>
  <c r="B43" i="3"/>
  <c r="C43" i="3"/>
  <c r="B313" i="3"/>
  <c r="C313" i="3"/>
  <c r="B245" i="3"/>
  <c r="C245" i="3"/>
  <c r="B344" i="3"/>
  <c r="C344" i="3"/>
  <c r="B246" i="3"/>
  <c r="C246" i="3"/>
  <c r="B247" i="3"/>
  <c r="C247" i="3"/>
  <c r="B248" i="3"/>
  <c r="C248" i="3"/>
  <c r="B249" i="3"/>
  <c r="C249" i="3"/>
  <c r="B314" i="3"/>
  <c r="C314" i="3"/>
  <c r="B250" i="3"/>
  <c r="C250" i="3"/>
  <c r="B251" i="3"/>
  <c r="C251" i="3"/>
  <c r="B252" i="3"/>
  <c r="C252" i="3"/>
  <c r="B315" i="3"/>
  <c r="C315" i="3"/>
  <c r="B253" i="3"/>
  <c r="C253" i="3"/>
  <c r="B254" i="3"/>
  <c r="C254" i="3"/>
  <c r="B345" i="3"/>
  <c r="C345" i="3"/>
  <c r="B44" i="3"/>
  <c r="C44" i="3"/>
  <c r="B78" i="3"/>
  <c r="C78" i="3"/>
  <c r="B316" i="3"/>
  <c r="C316" i="3"/>
  <c r="B255" i="3"/>
  <c r="C255" i="3"/>
  <c r="B317" i="3"/>
  <c r="C317" i="3"/>
  <c r="B79" i="3"/>
  <c r="C79" i="3"/>
  <c r="B256" i="3"/>
  <c r="C256" i="3"/>
  <c r="B318" i="3"/>
  <c r="C318" i="3"/>
  <c r="B80" i="3"/>
  <c r="C80" i="3"/>
  <c r="B257" i="3"/>
  <c r="C257" i="3"/>
  <c r="B346" i="3"/>
  <c r="C346" i="3"/>
  <c r="B258" i="3"/>
  <c r="C258" i="3"/>
  <c r="B259" i="3"/>
  <c r="C259" i="3"/>
  <c r="B260" i="3"/>
  <c r="C260" i="3"/>
  <c r="B261" i="3"/>
  <c r="C261" i="3"/>
  <c r="C319" i="3"/>
  <c r="B319" i="3"/>
  <c r="BV345" i="4"/>
  <c r="BR345" i="4"/>
  <c r="BN345" i="4"/>
  <c r="BJ345" i="4"/>
  <c r="BF345" i="4"/>
  <c r="BB345" i="4"/>
  <c r="AX345" i="4"/>
  <c r="AT345" i="4"/>
  <c r="AP345" i="4"/>
  <c r="AL345" i="4"/>
  <c r="AH345" i="4"/>
  <c r="AD345" i="4"/>
  <c r="Z345" i="4"/>
  <c r="V345" i="4"/>
  <c r="R345" i="4"/>
  <c r="N345" i="4"/>
  <c r="J345" i="4"/>
  <c r="F345" i="4"/>
  <c r="BU345" i="4"/>
  <c r="BT345" i="4"/>
  <c r="BQ345" i="4"/>
  <c r="BP345" i="4"/>
  <c r="BM345" i="4"/>
  <c r="BL345" i="4"/>
  <c r="BI345" i="4"/>
  <c r="BH345" i="4"/>
  <c r="BE345" i="4"/>
  <c r="BD345" i="4"/>
  <c r="BA345" i="4"/>
  <c r="AZ345" i="4"/>
  <c r="AW345" i="4"/>
  <c r="AV345" i="4"/>
  <c r="AS345" i="4"/>
  <c r="AR345" i="4"/>
  <c r="AO345" i="4"/>
  <c r="AN345" i="4"/>
  <c r="AK345" i="4"/>
  <c r="AJ345" i="4"/>
  <c r="AG345" i="4"/>
  <c r="AF345" i="4"/>
  <c r="AC345" i="4"/>
  <c r="AB345" i="4"/>
  <c r="Y345" i="4"/>
  <c r="X345" i="4"/>
  <c r="U345" i="4"/>
  <c r="T345" i="4"/>
  <c r="Q345" i="4"/>
  <c r="P345" i="4"/>
  <c r="M345" i="4"/>
  <c r="L345" i="4"/>
  <c r="I345" i="4"/>
  <c r="H345" i="4"/>
  <c r="E345" i="4"/>
  <c r="D345" i="4"/>
  <c r="B10" i="4"/>
  <c r="C10" i="4"/>
  <c r="B11" i="4"/>
  <c r="C11" i="4"/>
  <c r="B12" i="4"/>
  <c r="C12" i="4"/>
  <c r="B13" i="4"/>
  <c r="C13" i="4"/>
  <c r="B14" i="4"/>
  <c r="C14" i="4"/>
  <c r="B15" i="4"/>
  <c r="C15" i="4"/>
  <c r="B16" i="4"/>
  <c r="C16" i="4"/>
  <c r="B17" i="4"/>
  <c r="C17" i="4"/>
  <c r="B18" i="4"/>
  <c r="C18" i="4"/>
  <c r="B19" i="4"/>
  <c r="C19" i="4"/>
  <c r="B20" i="4"/>
  <c r="C20" i="4"/>
  <c r="B21" i="4"/>
  <c r="C21" i="4"/>
  <c r="B22" i="4"/>
  <c r="C22" i="4"/>
  <c r="B23" i="4"/>
  <c r="C23" i="4"/>
  <c r="B24" i="4"/>
  <c r="C24" i="4"/>
  <c r="B25" i="4"/>
  <c r="C25" i="4"/>
  <c r="B26" i="4"/>
  <c r="C26" i="4"/>
  <c r="B27" i="4"/>
  <c r="C27" i="4"/>
  <c r="B28" i="4"/>
  <c r="C28" i="4"/>
  <c r="B29" i="4"/>
  <c r="C29" i="4"/>
  <c r="B30" i="4"/>
  <c r="C30" i="4"/>
  <c r="B31" i="4"/>
  <c r="C31" i="4"/>
  <c r="B32" i="4"/>
  <c r="C32" i="4"/>
  <c r="B33" i="4"/>
  <c r="C33" i="4"/>
  <c r="B34" i="4"/>
  <c r="C34" i="4"/>
  <c r="B35" i="4"/>
  <c r="C35" i="4"/>
  <c r="B36" i="4"/>
  <c r="C36" i="4"/>
  <c r="B37" i="4"/>
  <c r="C37" i="4"/>
  <c r="B38" i="4"/>
  <c r="C38" i="4"/>
  <c r="B39" i="4"/>
  <c r="C39" i="4"/>
  <c r="B40" i="4"/>
  <c r="C40" i="4"/>
  <c r="B41" i="4"/>
  <c r="C41" i="4"/>
  <c r="B42" i="4"/>
  <c r="C42" i="4"/>
  <c r="B43" i="4"/>
  <c r="C43" i="4"/>
  <c r="B44" i="4"/>
  <c r="C44" i="4"/>
  <c r="B45" i="4"/>
  <c r="C45" i="4"/>
  <c r="B46" i="4"/>
  <c r="C46" i="4"/>
  <c r="B47" i="4"/>
  <c r="C47" i="4"/>
  <c r="B48" i="4"/>
  <c r="C48" i="4"/>
  <c r="B49" i="4"/>
  <c r="C49" i="4"/>
  <c r="B50" i="4"/>
  <c r="C50" i="4"/>
  <c r="B51" i="4"/>
  <c r="C51" i="4"/>
  <c r="B52" i="4"/>
  <c r="C52" i="4"/>
  <c r="B53" i="4"/>
  <c r="C53" i="4"/>
  <c r="B54" i="4"/>
  <c r="C54" i="4"/>
  <c r="B55" i="4"/>
  <c r="C55" i="4"/>
  <c r="B56" i="4"/>
  <c r="C56" i="4"/>
  <c r="B57" i="4"/>
  <c r="C57" i="4"/>
  <c r="B58" i="4"/>
  <c r="C58" i="4"/>
  <c r="B59" i="4"/>
  <c r="C59" i="4"/>
  <c r="B60" i="4"/>
  <c r="C60" i="4"/>
  <c r="B61" i="4"/>
  <c r="C61" i="4"/>
  <c r="B62" i="4"/>
  <c r="C62" i="4"/>
  <c r="B63" i="4"/>
  <c r="C63" i="4"/>
  <c r="B64" i="4"/>
  <c r="C64" i="4"/>
  <c r="B65" i="4"/>
  <c r="C65" i="4"/>
  <c r="B66" i="4"/>
  <c r="C66" i="4"/>
  <c r="B67" i="4"/>
  <c r="C67" i="4"/>
  <c r="B68" i="4"/>
  <c r="C68" i="4"/>
  <c r="B69" i="4"/>
  <c r="C69" i="4"/>
  <c r="B70" i="4"/>
  <c r="C70" i="4"/>
  <c r="B71" i="4"/>
  <c r="C71" i="4"/>
  <c r="B72" i="4"/>
  <c r="C72" i="4"/>
  <c r="B73" i="4"/>
  <c r="C73" i="4"/>
  <c r="B74" i="4"/>
  <c r="C74" i="4"/>
  <c r="B75" i="4"/>
  <c r="C75" i="4"/>
  <c r="B76" i="4"/>
  <c r="C76" i="4"/>
  <c r="B77" i="4"/>
  <c r="C77" i="4"/>
  <c r="B78" i="4"/>
  <c r="C78" i="4"/>
  <c r="B79" i="4"/>
  <c r="C79" i="4"/>
  <c r="B80" i="4"/>
  <c r="C80" i="4"/>
  <c r="B81" i="4"/>
  <c r="C81" i="4"/>
  <c r="B82" i="4"/>
  <c r="C82" i="4"/>
  <c r="B83" i="4"/>
  <c r="C83" i="4"/>
  <c r="B84" i="4"/>
  <c r="C84" i="4"/>
  <c r="B85" i="4"/>
  <c r="C85" i="4"/>
  <c r="B86" i="4"/>
  <c r="C86" i="4"/>
  <c r="B87" i="4"/>
  <c r="C87" i="4"/>
  <c r="B88" i="4"/>
  <c r="C88" i="4"/>
  <c r="B89" i="4"/>
  <c r="C89" i="4"/>
  <c r="B90" i="4"/>
  <c r="C90" i="4"/>
  <c r="B91" i="4"/>
  <c r="C91" i="4"/>
  <c r="B92" i="4"/>
  <c r="C92" i="4"/>
  <c r="B93" i="4"/>
  <c r="C93" i="4"/>
  <c r="B94" i="4"/>
  <c r="C94" i="4"/>
  <c r="B95" i="4"/>
  <c r="C95" i="4"/>
  <c r="B96" i="4"/>
  <c r="C96" i="4"/>
  <c r="B97" i="4"/>
  <c r="C97" i="4"/>
  <c r="B98" i="4"/>
  <c r="C98" i="4"/>
  <c r="B99" i="4"/>
  <c r="C99" i="4"/>
  <c r="B100" i="4"/>
  <c r="C100" i="4"/>
  <c r="B101" i="4"/>
  <c r="C101" i="4"/>
  <c r="B102" i="4"/>
  <c r="C102" i="4"/>
  <c r="B103" i="4"/>
  <c r="C103" i="4"/>
  <c r="B104" i="4"/>
  <c r="C104" i="4"/>
  <c r="B105" i="4"/>
  <c r="C105" i="4"/>
  <c r="B106" i="4"/>
  <c r="C106" i="4"/>
  <c r="B107" i="4"/>
  <c r="C107" i="4"/>
  <c r="B108" i="4"/>
  <c r="C108" i="4"/>
  <c r="B109" i="4"/>
  <c r="C109" i="4"/>
  <c r="B110" i="4"/>
  <c r="C110" i="4"/>
  <c r="B111" i="4"/>
  <c r="C111" i="4"/>
  <c r="B112" i="4"/>
  <c r="C112" i="4"/>
  <c r="B113" i="4"/>
  <c r="C113" i="4"/>
  <c r="B114" i="4"/>
  <c r="C114" i="4"/>
  <c r="B115" i="4"/>
  <c r="C115" i="4"/>
  <c r="B116" i="4"/>
  <c r="C116" i="4"/>
  <c r="B117" i="4"/>
  <c r="C117" i="4"/>
  <c r="B118" i="4"/>
  <c r="C118" i="4"/>
  <c r="B119" i="4"/>
  <c r="C119" i="4"/>
  <c r="B120" i="4"/>
  <c r="C120" i="4"/>
  <c r="B121" i="4"/>
  <c r="C121" i="4"/>
  <c r="B122" i="4"/>
  <c r="C122" i="4"/>
  <c r="B123" i="4"/>
  <c r="C123" i="4"/>
  <c r="B124" i="4"/>
  <c r="C124" i="4"/>
  <c r="B125" i="4"/>
  <c r="C125" i="4"/>
  <c r="B126" i="4"/>
  <c r="C126" i="4"/>
  <c r="B127" i="4"/>
  <c r="C127" i="4"/>
  <c r="B128" i="4"/>
  <c r="C128" i="4"/>
  <c r="B129" i="4"/>
  <c r="C129" i="4"/>
  <c r="B130" i="4"/>
  <c r="C130" i="4"/>
  <c r="B131" i="4"/>
  <c r="C131" i="4"/>
  <c r="B132" i="4"/>
  <c r="C132" i="4"/>
  <c r="B133" i="4"/>
  <c r="C133" i="4"/>
  <c r="B134" i="4"/>
  <c r="C134" i="4"/>
  <c r="B135" i="4"/>
  <c r="C135" i="4"/>
  <c r="B136" i="4"/>
  <c r="C136" i="4"/>
  <c r="B137" i="4"/>
  <c r="C137" i="4"/>
  <c r="B138" i="4"/>
  <c r="C138" i="4"/>
  <c r="B139" i="4"/>
  <c r="C139" i="4"/>
  <c r="B140" i="4"/>
  <c r="C140" i="4"/>
  <c r="B141" i="4"/>
  <c r="C141" i="4"/>
  <c r="B142" i="4"/>
  <c r="C142" i="4"/>
  <c r="B143" i="4"/>
  <c r="C143" i="4"/>
  <c r="B144" i="4"/>
  <c r="C144" i="4"/>
  <c r="B145" i="4"/>
  <c r="C145" i="4"/>
  <c r="B146" i="4"/>
  <c r="C146" i="4"/>
  <c r="B147" i="4"/>
  <c r="C147" i="4"/>
  <c r="B148" i="4"/>
  <c r="C148" i="4"/>
  <c r="B149" i="4"/>
  <c r="C149" i="4"/>
  <c r="B150" i="4"/>
  <c r="C150" i="4"/>
  <c r="B151" i="4"/>
  <c r="C151" i="4"/>
  <c r="B152" i="4"/>
  <c r="C152" i="4"/>
  <c r="B153" i="4"/>
  <c r="C153" i="4"/>
  <c r="B154" i="4"/>
  <c r="C154" i="4"/>
  <c r="B155" i="4"/>
  <c r="C155" i="4"/>
  <c r="B156" i="4"/>
  <c r="C156" i="4"/>
  <c r="B157" i="4"/>
  <c r="C157" i="4"/>
  <c r="B158" i="4"/>
  <c r="C158" i="4"/>
  <c r="B159" i="4"/>
  <c r="C159" i="4"/>
  <c r="B160" i="4"/>
  <c r="C160" i="4"/>
  <c r="B161" i="4"/>
  <c r="C161" i="4"/>
  <c r="B162" i="4"/>
  <c r="C162" i="4"/>
  <c r="B163" i="4"/>
  <c r="C163" i="4"/>
  <c r="B164" i="4"/>
  <c r="C164" i="4"/>
  <c r="B165" i="4"/>
  <c r="C165" i="4"/>
  <c r="B166" i="4"/>
  <c r="C166" i="4"/>
  <c r="B167" i="4"/>
  <c r="C167" i="4"/>
  <c r="B168" i="4"/>
  <c r="C168" i="4"/>
  <c r="B169" i="4"/>
  <c r="C169" i="4"/>
  <c r="B170" i="4"/>
  <c r="C170" i="4"/>
  <c r="B171" i="4"/>
  <c r="C171" i="4"/>
  <c r="B172" i="4"/>
  <c r="C172" i="4"/>
  <c r="B173" i="4"/>
  <c r="C173" i="4"/>
  <c r="B174" i="4"/>
  <c r="C174" i="4"/>
  <c r="B175" i="4"/>
  <c r="C175" i="4"/>
  <c r="B176" i="4"/>
  <c r="C176" i="4"/>
  <c r="B177" i="4"/>
  <c r="C177" i="4"/>
  <c r="B178" i="4"/>
  <c r="C178" i="4"/>
  <c r="B179" i="4"/>
  <c r="C179" i="4"/>
  <c r="B180" i="4"/>
  <c r="C180" i="4"/>
  <c r="B181" i="4"/>
  <c r="C181" i="4"/>
  <c r="B182" i="4"/>
  <c r="C182" i="4"/>
  <c r="B183" i="4"/>
  <c r="C183" i="4"/>
  <c r="B184" i="4"/>
  <c r="C184" i="4"/>
  <c r="B185" i="4"/>
  <c r="C185" i="4"/>
  <c r="B186" i="4"/>
  <c r="C186" i="4"/>
  <c r="B187" i="4"/>
  <c r="C187" i="4"/>
  <c r="B188" i="4"/>
  <c r="C188" i="4"/>
  <c r="B189" i="4"/>
  <c r="C189" i="4"/>
  <c r="B190" i="4"/>
  <c r="C190" i="4"/>
  <c r="B191" i="4"/>
  <c r="C191" i="4"/>
  <c r="B192" i="4"/>
  <c r="C192" i="4"/>
  <c r="B193" i="4"/>
  <c r="C193" i="4"/>
  <c r="B194" i="4"/>
  <c r="C194" i="4"/>
  <c r="B195" i="4"/>
  <c r="C195" i="4"/>
  <c r="B196" i="4"/>
  <c r="C196" i="4"/>
  <c r="B197" i="4"/>
  <c r="C197" i="4"/>
  <c r="B198" i="4"/>
  <c r="C198" i="4"/>
  <c r="B199" i="4"/>
  <c r="C199" i="4"/>
  <c r="B200" i="4"/>
  <c r="C200" i="4"/>
  <c r="B201" i="4"/>
  <c r="C201" i="4"/>
  <c r="B202" i="4"/>
  <c r="C202" i="4"/>
  <c r="B203" i="4"/>
  <c r="C203" i="4"/>
  <c r="B204" i="4"/>
  <c r="C204" i="4"/>
  <c r="B205" i="4"/>
  <c r="C205" i="4"/>
  <c r="B206" i="4"/>
  <c r="C206" i="4"/>
  <c r="B207" i="4"/>
  <c r="C207" i="4"/>
  <c r="B208" i="4"/>
  <c r="C208" i="4"/>
  <c r="B209" i="4"/>
  <c r="C209" i="4"/>
  <c r="B210" i="4"/>
  <c r="C210" i="4"/>
  <c r="B211" i="4"/>
  <c r="C211" i="4"/>
  <c r="B212" i="4"/>
  <c r="C212" i="4"/>
  <c r="B213" i="4"/>
  <c r="C213" i="4"/>
  <c r="B214" i="4"/>
  <c r="C214" i="4"/>
  <c r="B215" i="4"/>
  <c r="C215" i="4"/>
  <c r="B216" i="4"/>
  <c r="C216" i="4"/>
  <c r="B217" i="4"/>
  <c r="C217" i="4"/>
  <c r="B218" i="4"/>
  <c r="C218" i="4"/>
  <c r="B219" i="4"/>
  <c r="C219" i="4"/>
  <c r="B220" i="4"/>
  <c r="C220" i="4"/>
  <c r="B221" i="4"/>
  <c r="C221" i="4"/>
  <c r="B222" i="4"/>
  <c r="C222" i="4"/>
  <c r="B223" i="4"/>
  <c r="C223" i="4"/>
  <c r="B224" i="4"/>
  <c r="C224" i="4"/>
  <c r="B225" i="4"/>
  <c r="C225" i="4"/>
  <c r="B226" i="4"/>
  <c r="C226" i="4"/>
  <c r="B227" i="4"/>
  <c r="C227" i="4"/>
  <c r="B228" i="4"/>
  <c r="C228" i="4"/>
  <c r="B229" i="4"/>
  <c r="C229" i="4"/>
  <c r="B230" i="4"/>
  <c r="C230" i="4"/>
  <c r="B231" i="4"/>
  <c r="C231" i="4"/>
  <c r="B232" i="4"/>
  <c r="C232" i="4"/>
  <c r="B233" i="4"/>
  <c r="C233" i="4"/>
  <c r="B234" i="4"/>
  <c r="C234" i="4"/>
  <c r="B235" i="4"/>
  <c r="C235" i="4"/>
  <c r="B236" i="4"/>
  <c r="C236" i="4"/>
  <c r="B237" i="4"/>
  <c r="C237" i="4"/>
  <c r="B238" i="4"/>
  <c r="C238" i="4"/>
  <c r="B239" i="4"/>
  <c r="C239" i="4"/>
  <c r="B240" i="4"/>
  <c r="C240" i="4"/>
  <c r="B241" i="4"/>
  <c r="C241" i="4"/>
  <c r="B242" i="4"/>
  <c r="C242" i="4"/>
  <c r="B243" i="4"/>
  <c r="C243" i="4"/>
  <c r="B244" i="4"/>
  <c r="C244" i="4"/>
  <c r="B245" i="4"/>
  <c r="C245" i="4"/>
  <c r="B246" i="4"/>
  <c r="C246" i="4"/>
  <c r="B247" i="4"/>
  <c r="C247" i="4"/>
  <c r="B248" i="4"/>
  <c r="C248" i="4"/>
  <c r="B249" i="4"/>
  <c r="C249" i="4"/>
  <c r="B250" i="4"/>
  <c r="C250" i="4"/>
  <c r="B251" i="4"/>
  <c r="C251" i="4"/>
  <c r="B252" i="4"/>
  <c r="C252" i="4"/>
  <c r="B253" i="4"/>
  <c r="C253" i="4"/>
  <c r="B254" i="4"/>
  <c r="C254" i="4"/>
  <c r="B255" i="4"/>
  <c r="C255" i="4"/>
  <c r="B256" i="4"/>
  <c r="C256" i="4"/>
  <c r="B257" i="4"/>
  <c r="C257" i="4"/>
  <c r="B258" i="4"/>
  <c r="C258" i="4"/>
  <c r="B259" i="4"/>
  <c r="C259" i="4"/>
  <c r="B260" i="4"/>
  <c r="C260" i="4"/>
  <c r="B261" i="4"/>
  <c r="C261" i="4"/>
  <c r="B262" i="4"/>
  <c r="C262" i="4"/>
  <c r="B263" i="4"/>
  <c r="C263" i="4"/>
  <c r="B264" i="4"/>
  <c r="C264" i="4"/>
  <c r="B265" i="4"/>
  <c r="C265" i="4"/>
  <c r="B266" i="4"/>
  <c r="C266" i="4"/>
  <c r="B267" i="4"/>
  <c r="C267" i="4"/>
  <c r="B268" i="4"/>
  <c r="C268" i="4"/>
  <c r="B269" i="4"/>
  <c r="C269" i="4"/>
  <c r="B270" i="4"/>
  <c r="C270" i="4"/>
  <c r="B271" i="4"/>
  <c r="C271" i="4"/>
  <c r="B272" i="4"/>
  <c r="C272" i="4"/>
  <c r="B273" i="4"/>
  <c r="C273" i="4"/>
  <c r="B274" i="4"/>
  <c r="C274" i="4"/>
  <c r="B275" i="4"/>
  <c r="C275" i="4"/>
  <c r="B276" i="4"/>
  <c r="C276" i="4"/>
  <c r="B277" i="4"/>
  <c r="C277" i="4"/>
  <c r="B278" i="4"/>
  <c r="C278" i="4"/>
  <c r="B279" i="4"/>
  <c r="C279" i="4"/>
  <c r="B280" i="4"/>
  <c r="C280" i="4"/>
  <c r="B281" i="4"/>
  <c r="C281" i="4"/>
  <c r="B282" i="4"/>
  <c r="C282" i="4"/>
  <c r="B283" i="4"/>
  <c r="C283" i="4"/>
  <c r="B284" i="4"/>
  <c r="C284" i="4"/>
  <c r="B285" i="4"/>
  <c r="C285" i="4"/>
  <c r="B286" i="4"/>
  <c r="C286" i="4"/>
  <c r="B287" i="4"/>
  <c r="C287" i="4"/>
  <c r="B288" i="4"/>
  <c r="C288" i="4"/>
  <c r="B289" i="4"/>
  <c r="C289" i="4"/>
  <c r="B290" i="4"/>
  <c r="C290" i="4"/>
  <c r="B291" i="4"/>
  <c r="C291" i="4"/>
  <c r="B292" i="4"/>
  <c r="C292" i="4"/>
  <c r="B293" i="4"/>
  <c r="C293" i="4"/>
  <c r="B294" i="4"/>
  <c r="C294" i="4"/>
  <c r="B295" i="4"/>
  <c r="C295" i="4"/>
  <c r="B296" i="4"/>
  <c r="C296" i="4"/>
  <c r="B297" i="4"/>
  <c r="C297" i="4"/>
  <c r="B298" i="4"/>
  <c r="C298" i="4"/>
  <c r="B299" i="4"/>
  <c r="C299" i="4"/>
  <c r="B300" i="4"/>
  <c r="C300" i="4"/>
  <c r="B301" i="4"/>
  <c r="C301" i="4"/>
  <c r="B302" i="4"/>
  <c r="C302" i="4"/>
  <c r="B303" i="4"/>
  <c r="C303" i="4"/>
  <c r="B304" i="4"/>
  <c r="C304" i="4"/>
  <c r="B305" i="4"/>
  <c r="C305" i="4"/>
  <c r="B306" i="4"/>
  <c r="C306" i="4"/>
  <c r="B307" i="4"/>
  <c r="C307" i="4"/>
  <c r="B308" i="4"/>
  <c r="C308" i="4"/>
  <c r="B309" i="4"/>
  <c r="C309" i="4"/>
  <c r="B310" i="4"/>
  <c r="C310" i="4"/>
  <c r="B311" i="4"/>
  <c r="C311" i="4"/>
  <c r="B312" i="4"/>
  <c r="C312" i="4"/>
  <c r="B313" i="4"/>
  <c r="C313" i="4"/>
  <c r="B314" i="4"/>
  <c r="C314" i="4"/>
  <c r="B315" i="4"/>
  <c r="C315" i="4"/>
  <c r="B316" i="4"/>
  <c r="C316" i="4"/>
  <c r="B317" i="4"/>
  <c r="C317" i="4"/>
  <c r="B318" i="4"/>
  <c r="C318" i="4"/>
  <c r="B319" i="4"/>
  <c r="C319" i="4"/>
  <c r="B320" i="4"/>
  <c r="C320" i="4"/>
  <c r="B321" i="4"/>
  <c r="C321" i="4"/>
  <c r="B322" i="4"/>
  <c r="C322" i="4"/>
  <c r="B323" i="4"/>
  <c r="C323" i="4"/>
  <c r="B324" i="4"/>
  <c r="C324" i="4"/>
  <c r="B325" i="4"/>
  <c r="C325" i="4"/>
  <c r="B326" i="4"/>
  <c r="C326" i="4"/>
  <c r="B327" i="4"/>
  <c r="C327" i="4"/>
  <c r="B328" i="4"/>
  <c r="C328" i="4"/>
  <c r="B329" i="4"/>
  <c r="C329" i="4"/>
  <c r="B330" i="4"/>
  <c r="C330" i="4"/>
  <c r="B331" i="4"/>
  <c r="C331" i="4"/>
  <c r="B332" i="4"/>
  <c r="C332" i="4"/>
  <c r="B333" i="4"/>
  <c r="C333" i="4"/>
  <c r="B334" i="4"/>
  <c r="C334" i="4"/>
  <c r="B335" i="4"/>
  <c r="C335" i="4"/>
  <c r="B336" i="4"/>
  <c r="C336" i="4"/>
  <c r="B337" i="4"/>
  <c r="C337" i="4"/>
  <c r="B338" i="4"/>
  <c r="C338" i="4"/>
  <c r="B339" i="4"/>
  <c r="C339" i="4"/>
  <c r="B340" i="4"/>
  <c r="C340" i="4"/>
  <c r="B341" i="4"/>
  <c r="C341" i="4"/>
  <c r="B342" i="4"/>
  <c r="C342" i="4"/>
  <c r="D19" i="5"/>
  <c r="E19" i="5"/>
  <c r="D20" i="5"/>
  <c r="E20" i="5"/>
  <c r="D21" i="5"/>
  <c r="E21" i="5"/>
  <c r="D22" i="5"/>
  <c r="E22" i="5"/>
  <c r="D23" i="5"/>
  <c r="E23" i="5"/>
  <c r="D24" i="5"/>
  <c r="E24" i="5"/>
  <c r="D25" i="5"/>
  <c r="E25" i="5"/>
  <c r="D26" i="5"/>
  <c r="E26" i="5"/>
  <c r="D27" i="5"/>
  <c r="E27" i="5"/>
  <c r="D28" i="5"/>
  <c r="E28" i="5"/>
  <c r="D29" i="5"/>
  <c r="E29" i="5"/>
  <c r="D30" i="5"/>
  <c r="E30" i="5"/>
  <c r="D31" i="5"/>
  <c r="E31" i="5"/>
  <c r="D32" i="5"/>
  <c r="E32" i="5"/>
  <c r="D33" i="5"/>
  <c r="E33" i="5"/>
  <c r="D34" i="5"/>
  <c r="E34" i="5"/>
  <c r="D35" i="5"/>
  <c r="E35" i="5"/>
  <c r="D36" i="5"/>
  <c r="E36" i="5"/>
  <c r="D37" i="5"/>
  <c r="E37" i="5"/>
  <c r="D38" i="5"/>
  <c r="E38" i="5"/>
  <c r="D39" i="5"/>
  <c r="E39" i="5"/>
  <c r="D40" i="5"/>
  <c r="E40" i="5"/>
  <c r="D41" i="5"/>
  <c r="E41" i="5"/>
  <c r="D42" i="5"/>
  <c r="E42" i="5"/>
  <c r="D43" i="5"/>
  <c r="E43" i="5"/>
  <c r="D44" i="5"/>
  <c r="E44" i="5"/>
  <c r="D45" i="5"/>
  <c r="E45" i="5"/>
  <c r="D46" i="5"/>
  <c r="E46" i="5"/>
  <c r="D47" i="5"/>
  <c r="E47" i="5"/>
  <c r="D48" i="5"/>
  <c r="E48" i="5"/>
  <c r="D49" i="5"/>
  <c r="E49" i="5"/>
  <c r="D50" i="5"/>
  <c r="E50" i="5"/>
  <c r="D51" i="5"/>
  <c r="E51" i="5"/>
  <c r="D52" i="5"/>
  <c r="E52" i="5"/>
  <c r="D53" i="5"/>
  <c r="E53" i="5"/>
  <c r="D54" i="5"/>
  <c r="E54" i="5"/>
  <c r="D55" i="5"/>
  <c r="E55" i="5"/>
  <c r="D56" i="5"/>
  <c r="E56" i="5"/>
  <c r="D61" i="5"/>
  <c r="E61" i="5"/>
  <c r="D62" i="5"/>
  <c r="E62" i="5"/>
  <c r="D63" i="5"/>
  <c r="E63" i="5"/>
  <c r="D64" i="5"/>
  <c r="E64" i="5"/>
  <c r="D65" i="5"/>
  <c r="E65" i="5"/>
  <c r="D66" i="5"/>
  <c r="E66" i="5"/>
  <c r="D67" i="5"/>
  <c r="E67" i="5"/>
  <c r="D68" i="5"/>
  <c r="E68" i="5"/>
  <c r="D69" i="5"/>
  <c r="E69" i="5"/>
  <c r="D70" i="5"/>
  <c r="E70" i="5"/>
  <c r="D71" i="5"/>
  <c r="E71" i="5"/>
  <c r="D72" i="5"/>
  <c r="E72" i="5"/>
  <c r="D73" i="5"/>
  <c r="E73" i="5"/>
  <c r="D74" i="5"/>
  <c r="E74" i="5"/>
  <c r="D75" i="5"/>
  <c r="E75" i="5"/>
  <c r="D76" i="5"/>
  <c r="E76" i="5"/>
  <c r="D77" i="5"/>
  <c r="E77" i="5"/>
  <c r="D78" i="5"/>
  <c r="E78" i="5"/>
  <c r="D79" i="5"/>
  <c r="E79" i="5"/>
  <c r="D80" i="5"/>
  <c r="E80" i="5"/>
  <c r="D85" i="5"/>
  <c r="E85" i="5"/>
  <c r="D86" i="5"/>
  <c r="E86" i="5"/>
  <c r="D87" i="5"/>
  <c r="E87" i="5"/>
  <c r="D88" i="5"/>
  <c r="E88" i="5"/>
  <c r="D89" i="5"/>
  <c r="E89" i="5"/>
  <c r="D90" i="5"/>
  <c r="E90" i="5"/>
  <c r="D91" i="5"/>
  <c r="E91" i="5"/>
  <c r="D92" i="5"/>
  <c r="E92" i="5"/>
  <c r="D93" i="5"/>
  <c r="E93" i="5"/>
  <c r="D94" i="5"/>
  <c r="E94" i="5"/>
  <c r="D95" i="5"/>
  <c r="E95" i="5"/>
  <c r="D96" i="5"/>
  <c r="E96" i="5"/>
  <c r="D97" i="5"/>
  <c r="E97" i="5"/>
  <c r="D98" i="5"/>
  <c r="E98" i="5"/>
  <c r="D99" i="5"/>
  <c r="E99" i="5"/>
  <c r="D100" i="5"/>
  <c r="E100" i="5"/>
  <c r="D101" i="5"/>
  <c r="E101" i="5"/>
  <c r="D102" i="5"/>
  <c r="E102" i="5"/>
  <c r="D103" i="5"/>
  <c r="E103" i="5"/>
  <c r="D104" i="5"/>
  <c r="E104" i="5"/>
  <c r="D105" i="5"/>
  <c r="E105" i="5"/>
  <c r="D106" i="5"/>
  <c r="E106" i="5"/>
  <c r="D107" i="5"/>
  <c r="E107" i="5"/>
  <c r="D108" i="5"/>
  <c r="E108" i="5"/>
  <c r="D109" i="5"/>
  <c r="E109" i="5"/>
  <c r="D110" i="5"/>
  <c r="E110" i="5"/>
  <c r="D111" i="5"/>
  <c r="E111" i="5"/>
  <c r="D112" i="5"/>
  <c r="E112" i="5"/>
  <c r="D113" i="5"/>
  <c r="E113" i="5"/>
  <c r="D114" i="5"/>
  <c r="E114" i="5"/>
  <c r="D115" i="5"/>
  <c r="E115" i="5"/>
  <c r="D116" i="5"/>
  <c r="E116" i="5"/>
  <c r="D117" i="5"/>
  <c r="E117" i="5"/>
  <c r="D118" i="5"/>
  <c r="E118" i="5"/>
  <c r="D123" i="5"/>
  <c r="E123" i="5"/>
  <c r="D124" i="5"/>
  <c r="E124" i="5"/>
  <c r="D125" i="5"/>
  <c r="E125" i="5"/>
  <c r="D126" i="5"/>
  <c r="E126" i="5"/>
  <c r="D127" i="5"/>
  <c r="E127" i="5"/>
  <c r="D128" i="5"/>
  <c r="E128" i="5"/>
  <c r="D129" i="5"/>
  <c r="E129" i="5"/>
  <c r="D130" i="5"/>
  <c r="E130" i="5"/>
  <c r="D131" i="5"/>
  <c r="E131" i="5"/>
  <c r="D132" i="5"/>
  <c r="E132" i="5"/>
  <c r="D133" i="5"/>
  <c r="E133" i="5"/>
  <c r="D134" i="5"/>
  <c r="E134" i="5"/>
  <c r="D135" i="5"/>
  <c r="E135" i="5"/>
  <c r="D136" i="5"/>
  <c r="E136" i="5"/>
  <c r="D137" i="5"/>
  <c r="E137" i="5"/>
  <c r="D138" i="5"/>
  <c r="E138" i="5"/>
  <c r="D139" i="5"/>
  <c r="E139" i="5"/>
  <c r="D140" i="5"/>
  <c r="E140" i="5"/>
  <c r="D141" i="5"/>
  <c r="E141" i="5"/>
  <c r="D142" i="5"/>
  <c r="E142" i="5"/>
  <c r="D143" i="5"/>
  <c r="E143" i="5"/>
  <c r="D144" i="5"/>
  <c r="E144" i="5"/>
  <c r="D145" i="5"/>
  <c r="E145" i="5"/>
  <c r="D146" i="5"/>
  <c r="E146" i="5"/>
  <c r="D147" i="5"/>
  <c r="E147" i="5"/>
  <c r="D148" i="5"/>
  <c r="E148" i="5"/>
  <c r="D149" i="5"/>
  <c r="E149" i="5"/>
  <c r="D150" i="5"/>
  <c r="E150" i="5"/>
  <c r="D151" i="5"/>
  <c r="E151" i="5"/>
  <c r="D156" i="5"/>
  <c r="E156" i="5"/>
  <c r="D157" i="5"/>
  <c r="E157" i="5"/>
  <c r="D158" i="5"/>
  <c r="E158" i="5"/>
  <c r="D159" i="5"/>
  <c r="E159" i="5"/>
  <c r="D160" i="5"/>
  <c r="E160" i="5"/>
  <c r="D161" i="5"/>
  <c r="E161" i="5"/>
  <c r="D162" i="5"/>
  <c r="E162" i="5"/>
  <c r="D163" i="5"/>
  <c r="E163" i="5"/>
  <c r="D164" i="5"/>
  <c r="E164" i="5"/>
  <c r="D165" i="5"/>
  <c r="E165" i="5"/>
  <c r="D166" i="5"/>
  <c r="E166" i="5"/>
  <c r="D167" i="5"/>
  <c r="E167" i="5"/>
  <c r="D168" i="5"/>
  <c r="E168" i="5"/>
  <c r="D169" i="5"/>
  <c r="E169" i="5"/>
  <c r="D170" i="5"/>
  <c r="E170" i="5"/>
  <c r="D171" i="5"/>
  <c r="E171" i="5"/>
  <c r="D172" i="5"/>
  <c r="E172" i="5"/>
  <c r="D173" i="5"/>
  <c r="E173" i="5"/>
  <c r="D174" i="5"/>
  <c r="E174" i="5"/>
  <c r="D175" i="5"/>
  <c r="E175" i="5"/>
  <c r="D176" i="5"/>
  <c r="E176" i="5"/>
  <c r="D177" i="5"/>
  <c r="E177" i="5"/>
  <c r="D178" i="5"/>
  <c r="E178" i="5"/>
  <c r="D179" i="5"/>
  <c r="E179" i="5"/>
  <c r="D180" i="5"/>
  <c r="E180" i="5"/>
  <c r="D181" i="5"/>
  <c r="E181" i="5"/>
  <c r="D182" i="5"/>
  <c r="E182" i="5"/>
  <c r="D183" i="5"/>
  <c r="E183" i="5"/>
  <c r="D184" i="5"/>
  <c r="E184" i="5"/>
  <c r="D185" i="5"/>
  <c r="E185" i="5"/>
  <c r="D186" i="5"/>
  <c r="E186" i="5"/>
  <c r="D187" i="5"/>
  <c r="E187" i="5"/>
  <c r="D188" i="5"/>
  <c r="E188" i="5"/>
  <c r="D189" i="5"/>
  <c r="E189" i="5"/>
  <c r="D190" i="5"/>
  <c r="E190" i="5"/>
  <c r="D191" i="5"/>
  <c r="E191" i="5"/>
  <c r="D192" i="5"/>
  <c r="E192" i="5"/>
  <c r="D193" i="5"/>
  <c r="E193" i="5"/>
  <c r="D194" i="5"/>
  <c r="E194" i="5"/>
  <c r="D195" i="5"/>
  <c r="E195" i="5"/>
  <c r="D196" i="5"/>
  <c r="E196" i="5"/>
  <c r="D197" i="5"/>
  <c r="E197" i="5"/>
  <c r="D198" i="5"/>
  <c r="E198" i="5"/>
  <c r="D199" i="5"/>
  <c r="E199" i="5"/>
  <c r="D204" i="5"/>
  <c r="E204" i="5"/>
  <c r="D205" i="5"/>
  <c r="E205" i="5"/>
  <c r="D206" i="5"/>
  <c r="E206" i="5"/>
  <c r="D207" i="5"/>
  <c r="E207" i="5"/>
  <c r="D208" i="5"/>
  <c r="E208" i="5"/>
  <c r="D209" i="5"/>
  <c r="E209" i="5"/>
  <c r="D210" i="5"/>
  <c r="E210" i="5"/>
  <c r="D211" i="5"/>
  <c r="E211" i="5"/>
  <c r="D212" i="5"/>
  <c r="E212" i="5"/>
  <c r="D213" i="5"/>
  <c r="E213" i="5"/>
  <c r="D214" i="5"/>
  <c r="E214" i="5"/>
  <c r="D215" i="5"/>
  <c r="E215" i="5"/>
  <c r="D216" i="5"/>
  <c r="E216" i="5"/>
  <c r="D217" i="5"/>
  <c r="E217" i="5"/>
  <c r="D218" i="5"/>
  <c r="E218" i="5"/>
  <c r="D219" i="5"/>
  <c r="E219" i="5"/>
  <c r="D220" i="5"/>
  <c r="E220" i="5"/>
  <c r="D221" i="5"/>
  <c r="E221" i="5"/>
  <c r="D222" i="5"/>
  <c r="E222" i="5"/>
  <c r="D223" i="5"/>
  <c r="E223" i="5"/>
  <c r="D224" i="5"/>
  <c r="E224" i="5"/>
  <c r="D225" i="5"/>
  <c r="E225" i="5"/>
  <c r="D226" i="5"/>
  <c r="E226" i="5"/>
  <c r="D227" i="5"/>
  <c r="E227" i="5"/>
  <c r="D228" i="5"/>
  <c r="E228" i="5"/>
  <c r="D229" i="5"/>
  <c r="E229" i="5"/>
  <c r="D230" i="5"/>
  <c r="E230" i="5"/>
  <c r="D231" i="5"/>
  <c r="E231" i="5"/>
  <c r="D232" i="5"/>
  <c r="E232" i="5"/>
  <c r="D233" i="5"/>
  <c r="E233" i="5"/>
  <c r="D234" i="5"/>
  <c r="E234" i="5"/>
  <c r="D235" i="5"/>
  <c r="E235" i="5"/>
  <c r="D240" i="5"/>
  <c r="E240" i="5"/>
  <c r="D241" i="5"/>
  <c r="E241" i="5"/>
  <c r="D242" i="5"/>
  <c r="E242" i="5"/>
  <c r="D243" i="5"/>
  <c r="E243" i="5"/>
  <c r="D244" i="5"/>
  <c r="E244" i="5"/>
  <c r="D245" i="5"/>
  <c r="E245" i="5"/>
  <c r="D246" i="5"/>
  <c r="E246" i="5"/>
  <c r="D247" i="5"/>
  <c r="E247" i="5"/>
  <c r="D248" i="5"/>
  <c r="E248" i="5"/>
  <c r="D249" i="5"/>
  <c r="E249" i="5"/>
  <c r="D250" i="5"/>
  <c r="E250" i="5"/>
  <c r="D251" i="5"/>
  <c r="E251" i="5"/>
  <c r="D252" i="5"/>
  <c r="E252" i="5"/>
  <c r="D253" i="5"/>
  <c r="E253" i="5"/>
  <c r="D254" i="5"/>
  <c r="E254" i="5"/>
  <c r="D255" i="5"/>
  <c r="E255" i="5"/>
  <c r="D256" i="5"/>
  <c r="E256" i="5"/>
  <c r="D257" i="5"/>
  <c r="E257" i="5"/>
  <c r="D258" i="5"/>
  <c r="E258" i="5"/>
  <c r="D259" i="5"/>
  <c r="E259" i="5"/>
  <c r="D260" i="5"/>
  <c r="E260" i="5"/>
  <c r="D261" i="5"/>
  <c r="E261" i="5"/>
  <c r="D262" i="5"/>
  <c r="E262" i="5"/>
  <c r="D263" i="5"/>
  <c r="E263" i="5"/>
  <c r="D264" i="5"/>
  <c r="E264" i="5"/>
  <c r="D265" i="5"/>
  <c r="E265" i="5"/>
  <c r="D266" i="5"/>
  <c r="E266" i="5"/>
  <c r="D267" i="5"/>
  <c r="E267" i="5"/>
  <c r="D268" i="5"/>
  <c r="E268" i="5"/>
  <c r="D269" i="5"/>
  <c r="E269" i="5"/>
  <c r="D270" i="5"/>
  <c r="E270" i="5"/>
  <c r="D271" i="5"/>
  <c r="E271" i="5"/>
  <c r="D272" i="5"/>
  <c r="E272" i="5"/>
  <c r="D273" i="5"/>
  <c r="E273" i="5"/>
  <c r="D274" i="5"/>
  <c r="E274" i="5"/>
  <c r="D275" i="5"/>
  <c r="E275" i="5"/>
  <c r="D276" i="5"/>
  <c r="E276" i="5"/>
  <c r="D277" i="5"/>
  <c r="E277" i="5"/>
  <c r="D278" i="5"/>
  <c r="E278" i="5"/>
  <c r="D279" i="5"/>
  <c r="E279" i="5"/>
  <c r="D280" i="5"/>
  <c r="E280" i="5"/>
  <c r="D281" i="5"/>
  <c r="E281" i="5"/>
  <c r="D282" i="5"/>
  <c r="E282" i="5"/>
  <c r="D283" i="5"/>
  <c r="E283" i="5"/>
  <c r="D284" i="5"/>
  <c r="E284" i="5"/>
  <c r="D285" i="5"/>
  <c r="E285" i="5"/>
  <c r="D286" i="5"/>
  <c r="E286" i="5"/>
  <c r="D287" i="5"/>
  <c r="E287" i="5"/>
  <c r="D288" i="5"/>
  <c r="E288" i="5"/>
  <c r="D289" i="5"/>
  <c r="E289" i="5"/>
  <c r="D290" i="5"/>
  <c r="E290" i="5"/>
  <c r="D291" i="5"/>
  <c r="E291" i="5"/>
  <c r="D292" i="5"/>
  <c r="E292" i="5"/>
  <c r="D293" i="5"/>
  <c r="E293" i="5"/>
  <c r="D294" i="5"/>
  <c r="E294" i="5"/>
  <c r="D295" i="5"/>
  <c r="E295" i="5"/>
  <c r="D296" i="5"/>
  <c r="E296" i="5"/>
  <c r="D297" i="5"/>
  <c r="E297" i="5"/>
  <c r="D298" i="5"/>
  <c r="E298" i="5"/>
  <c r="D299" i="5"/>
  <c r="E299" i="5"/>
  <c r="D300" i="5"/>
  <c r="E300" i="5"/>
  <c r="D301" i="5"/>
  <c r="E301" i="5"/>
  <c r="D302" i="5"/>
  <c r="E302" i="5"/>
  <c r="D307" i="5"/>
  <c r="E307" i="5"/>
  <c r="D308" i="5"/>
  <c r="E308" i="5"/>
  <c r="D309" i="5"/>
  <c r="E309" i="5"/>
  <c r="D310" i="5"/>
  <c r="E310" i="5"/>
  <c r="D311" i="5"/>
  <c r="E311" i="5"/>
  <c r="D312" i="5"/>
  <c r="E312" i="5"/>
  <c r="D313" i="5"/>
  <c r="E313" i="5"/>
  <c r="D314" i="5"/>
  <c r="E314" i="5"/>
  <c r="D315" i="5"/>
  <c r="E315" i="5"/>
  <c r="D316" i="5"/>
  <c r="E316" i="5"/>
  <c r="D317" i="5"/>
  <c r="E317" i="5"/>
  <c r="D318" i="5"/>
  <c r="E318" i="5"/>
  <c r="D319" i="5"/>
  <c r="E319" i="5"/>
  <c r="D320" i="5"/>
  <c r="E320" i="5"/>
  <c r="D321" i="5"/>
  <c r="E321" i="5"/>
  <c r="D322" i="5"/>
  <c r="E322" i="5"/>
  <c r="D323" i="5"/>
  <c r="E323" i="5"/>
  <c r="D324" i="5"/>
  <c r="E324" i="5"/>
  <c r="D325" i="5"/>
  <c r="E325" i="5"/>
  <c r="D326" i="5"/>
  <c r="E326" i="5"/>
  <c r="D327" i="5"/>
  <c r="E327" i="5"/>
  <c r="D328" i="5"/>
  <c r="E328" i="5"/>
  <c r="D329" i="5"/>
  <c r="E329" i="5"/>
  <c r="D330" i="5"/>
  <c r="E330" i="5"/>
  <c r="D331" i="5"/>
  <c r="E331" i="5"/>
  <c r="D332" i="5"/>
  <c r="E332" i="5"/>
  <c r="D333" i="5"/>
  <c r="E333" i="5"/>
  <c r="D334" i="5"/>
  <c r="E334" i="5"/>
  <c r="D335" i="5"/>
  <c r="E335" i="5"/>
  <c r="E306" i="5"/>
  <c r="D306" i="5"/>
  <c r="E239" i="5"/>
  <c r="D239" i="5"/>
  <c r="E203" i="5"/>
  <c r="D203" i="5"/>
  <c r="E155" i="5"/>
  <c r="D155" i="5"/>
  <c r="E122" i="5"/>
  <c r="D122" i="5"/>
  <c r="E84" i="5"/>
  <c r="D84" i="5"/>
  <c r="E60" i="5"/>
  <c r="D60" i="5"/>
  <c r="E18" i="5"/>
  <c r="D18" i="5"/>
  <c r="D4" i="5"/>
  <c r="E4" i="5"/>
  <c r="D5" i="5"/>
  <c r="S336" i="5" s="1"/>
  <c r="E5" i="5"/>
  <c r="D6" i="5"/>
  <c r="E6" i="5"/>
  <c r="D7" i="5"/>
  <c r="E7" i="5"/>
  <c r="D8" i="5"/>
  <c r="E8" i="5"/>
  <c r="D9" i="5"/>
  <c r="E9" i="5"/>
  <c r="D10" i="5"/>
  <c r="E10" i="5"/>
  <c r="D11" i="5"/>
  <c r="E11" i="5"/>
  <c r="D12" i="5"/>
  <c r="E12" i="5"/>
  <c r="D13" i="5"/>
  <c r="E13" i="5"/>
  <c r="D14" i="5"/>
  <c r="E14" i="5"/>
  <c r="E3" i="5"/>
  <c r="D3" i="5"/>
  <c r="G336" i="5" s="1"/>
  <c r="V444" i="6"/>
  <c r="T444" i="6"/>
  <c r="F444" i="6"/>
  <c r="G444" i="6"/>
  <c r="E444"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9" i="6"/>
  <c r="V80" i="6"/>
  <c r="V81" i="6"/>
  <c r="V82" i="6"/>
  <c r="V83" i="6"/>
  <c r="V84" i="6"/>
  <c r="V85" i="6"/>
  <c r="V86" i="6"/>
  <c r="V87" i="6"/>
  <c r="V88" i="6"/>
  <c r="V89" i="6"/>
  <c r="V90" i="6"/>
  <c r="V91" i="6"/>
  <c r="V92" i="6"/>
  <c r="V93" i="6"/>
  <c r="V94" i="6"/>
  <c r="V95" i="6"/>
  <c r="V96"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260" i="6"/>
  <c r="V261" i="6"/>
  <c r="V262" i="6"/>
  <c r="V263" i="6"/>
  <c r="V264" i="6"/>
  <c r="V265" i="6"/>
  <c r="V266" i="6"/>
  <c r="V267" i="6"/>
  <c r="V268" i="6"/>
  <c r="V269" i="6"/>
  <c r="V270" i="6"/>
  <c r="V271" i="6"/>
  <c r="V272" i="6"/>
  <c r="V273" i="6"/>
  <c r="V274" i="6"/>
  <c r="V275" i="6"/>
  <c r="V276" i="6"/>
  <c r="V277" i="6"/>
  <c r="V278" i="6"/>
  <c r="V279" i="6"/>
  <c r="V280" i="6"/>
  <c r="V281" i="6"/>
  <c r="V282" i="6"/>
  <c r="V283" i="6"/>
  <c r="V284" i="6"/>
  <c r="V285" i="6"/>
  <c r="V286" i="6"/>
  <c r="V287" i="6"/>
  <c r="V288" i="6"/>
  <c r="V289" i="6"/>
  <c r="V290" i="6"/>
  <c r="V291" i="6"/>
  <c r="V292" i="6"/>
  <c r="V293" i="6"/>
  <c r="V294" i="6"/>
  <c r="V295" i="6"/>
  <c r="V296" i="6"/>
  <c r="V297" i="6"/>
  <c r="V298" i="6"/>
  <c r="V299" i="6"/>
  <c r="V300" i="6"/>
  <c r="V301" i="6"/>
  <c r="V302" i="6"/>
  <c r="V303" i="6"/>
  <c r="V304" i="6"/>
  <c r="V305" i="6"/>
  <c r="V306" i="6"/>
  <c r="V307" i="6"/>
  <c r="V308" i="6"/>
  <c r="V309" i="6"/>
  <c r="V310" i="6"/>
  <c r="V311" i="6"/>
  <c r="V312" i="6"/>
  <c r="V313" i="6"/>
  <c r="V314" i="6"/>
  <c r="V315" i="6"/>
  <c r="V316" i="6"/>
  <c r="V317" i="6"/>
  <c r="V318" i="6"/>
  <c r="V319" i="6"/>
  <c r="V321" i="6"/>
  <c r="V322" i="6"/>
  <c r="V323" i="6"/>
  <c r="V324" i="6"/>
  <c r="V325" i="6"/>
  <c r="V326" i="6"/>
  <c r="V327" i="6"/>
  <c r="V328" i="6"/>
  <c r="V329" i="6"/>
  <c r="V330" i="6"/>
  <c r="V332" i="6"/>
  <c r="V333" i="6"/>
  <c r="V334" i="6"/>
  <c r="V335" i="6"/>
  <c r="V336" i="6"/>
  <c r="V337" i="6"/>
  <c r="V338" i="6"/>
  <c r="V339" i="6"/>
  <c r="V340" i="6"/>
  <c r="V341" i="6"/>
  <c r="V342" i="6"/>
  <c r="V343" i="6"/>
  <c r="V344" i="6"/>
  <c r="V345" i="6"/>
  <c r="V346" i="6"/>
  <c r="V347" i="6"/>
  <c r="V348" i="6"/>
  <c r="V350" i="6"/>
  <c r="V351" i="6"/>
  <c r="V352" i="6"/>
  <c r="V353" i="6"/>
  <c r="V354" i="6"/>
  <c r="V355" i="6"/>
  <c r="V356" i="6"/>
  <c r="V357" i="6"/>
  <c r="V358" i="6"/>
  <c r="V359" i="6"/>
  <c r="V360" i="6"/>
  <c r="V361" i="6"/>
  <c r="V362" i="6"/>
  <c r="V363" i="6"/>
  <c r="V364" i="6"/>
  <c r="V365" i="6"/>
  <c r="V366" i="6"/>
  <c r="V367" i="6"/>
  <c r="V368" i="6"/>
  <c r="V369" i="6"/>
  <c r="V370" i="6"/>
  <c r="V371" i="6"/>
  <c r="V372" i="6"/>
  <c r="V373" i="6"/>
  <c r="V374" i="6"/>
  <c r="V375" i="6"/>
  <c r="V376" i="6"/>
  <c r="V377" i="6"/>
  <c r="V378" i="6"/>
  <c r="V379" i="6"/>
  <c r="V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50" i="6"/>
  <c r="G351" i="6"/>
  <c r="G352" i="6"/>
  <c r="G353" i="6"/>
  <c r="G354" i="6"/>
  <c r="G355" i="6"/>
  <c r="G356" i="6"/>
  <c r="G357" i="6"/>
  <c r="G358" i="6"/>
  <c r="G359" i="6"/>
  <c r="G361" i="6"/>
  <c r="G362" i="6"/>
  <c r="G364" i="6"/>
  <c r="G365" i="6"/>
  <c r="G366" i="6"/>
  <c r="G367" i="6"/>
  <c r="G368" i="6"/>
  <c r="G369" i="6"/>
  <c r="G370" i="6"/>
  <c r="G371" i="6"/>
  <c r="G372" i="6"/>
  <c r="G373" i="6"/>
  <c r="G374" i="6"/>
  <c r="G375" i="6"/>
  <c r="G376" i="6"/>
  <c r="G377" i="6"/>
  <c r="G378" i="6"/>
  <c r="G379" i="6"/>
  <c r="G11" i="6"/>
  <c r="Q12" i="6"/>
  <c r="R12" i="6"/>
  <c r="Q13" i="6"/>
  <c r="R13" i="6"/>
  <c r="Q14" i="6"/>
  <c r="R14" i="6"/>
  <c r="Q15" i="6"/>
  <c r="R15" i="6"/>
  <c r="Q16" i="6"/>
  <c r="R16" i="6"/>
  <c r="Q17" i="6"/>
  <c r="R17" i="6"/>
  <c r="Q18" i="6"/>
  <c r="R18" i="6"/>
  <c r="Q19" i="6"/>
  <c r="R19" i="6"/>
  <c r="Q20" i="6"/>
  <c r="R20" i="6"/>
  <c r="Q21" i="6"/>
  <c r="R21" i="6"/>
  <c r="Q22" i="6"/>
  <c r="R22" i="6"/>
  <c r="Q23" i="6"/>
  <c r="R23" i="6"/>
  <c r="Q24" i="6"/>
  <c r="R24" i="6"/>
  <c r="Q25" i="6"/>
  <c r="R25" i="6"/>
  <c r="Q26" i="6"/>
  <c r="R26" i="6"/>
  <c r="Q27" i="6"/>
  <c r="R27" i="6"/>
  <c r="Q28" i="6"/>
  <c r="R28" i="6"/>
  <c r="Q29" i="6"/>
  <c r="R29" i="6"/>
  <c r="Q30" i="6"/>
  <c r="R30" i="6"/>
  <c r="Q31" i="6"/>
  <c r="R31" i="6"/>
  <c r="Q32" i="6"/>
  <c r="R32" i="6"/>
  <c r="Q33" i="6"/>
  <c r="R33" i="6"/>
  <c r="Q34" i="6"/>
  <c r="R34" i="6"/>
  <c r="Q35" i="6"/>
  <c r="R35" i="6"/>
  <c r="Q36" i="6"/>
  <c r="R36" i="6"/>
  <c r="Q37" i="6"/>
  <c r="R37" i="6"/>
  <c r="Q38" i="6"/>
  <c r="R38" i="6"/>
  <c r="Q39" i="6"/>
  <c r="R39" i="6"/>
  <c r="Q40" i="6"/>
  <c r="R40" i="6"/>
  <c r="Q41" i="6"/>
  <c r="R41" i="6"/>
  <c r="Q42" i="6"/>
  <c r="R42" i="6"/>
  <c r="Q43" i="6"/>
  <c r="R43" i="6"/>
  <c r="Q44" i="6"/>
  <c r="R44" i="6"/>
  <c r="Q45" i="6"/>
  <c r="R45" i="6"/>
  <c r="Q46" i="6"/>
  <c r="R46" i="6"/>
  <c r="Q47" i="6"/>
  <c r="R47" i="6"/>
  <c r="Q48" i="6"/>
  <c r="R48" i="6"/>
  <c r="Q49" i="6"/>
  <c r="R49" i="6"/>
  <c r="Q50" i="6"/>
  <c r="R50" i="6"/>
  <c r="Q51" i="6"/>
  <c r="R51" i="6"/>
  <c r="Q52" i="6"/>
  <c r="R52" i="6"/>
  <c r="Q53" i="6"/>
  <c r="R53" i="6"/>
  <c r="Q54" i="6"/>
  <c r="R54" i="6"/>
  <c r="Q55" i="6"/>
  <c r="R55" i="6"/>
  <c r="Q56" i="6"/>
  <c r="R56" i="6"/>
  <c r="Q57" i="6"/>
  <c r="R57" i="6"/>
  <c r="Q58" i="6"/>
  <c r="R58" i="6"/>
  <c r="Q59" i="6"/>
  <c r="R59" i="6"/>
  <c r="Q60" i="6"/>
  <c r="R60" i="6"/>
  <c r="Q61" i="6"/>
  <c r="R61" i="6"/>
  <c r="Q62" i="6"/>
  <c r="R62" i="6"/>
  <c r="Q63" i="6"/>
  <c r="R63" i="6"/>
  <c r="Q64" i="6"/>
  <c r="R64" i="6"/>
  <c r="Q65" i="6"/>
  <c r="R65" i="6"/>
  <c r="Q66" i="6"/>
  <c r="R66" i="6"/>
  <c r="Q67" i="6"/>
  <c r="R67" i="6"/>
  <c r="Q68" i="6"/>
  <c r="R68" i="6"/>
  <c r="Q69" i="6"/>
  <c r="R69" i="6"/>
  <c r="Q70" i="6"/>
  <c r="R70" i="6"/>
  <c r="Q71" i="6"/>
  <c r="R71" i="6"/>
  <c r="Q72" i="6"/>
  <c r="R72" i="6"/>
  <c r="Q73" i="6"/>
  <c r="R73" i="6"/>
  <c r="Q74" i="6"/>
  <c r="R74" i="6"/>
  <c r="Q75" i="6"/>
  <c r="R75" i="6"/>
  <c r="Q76" i="6"/>
  <c r="R76" i="6"/>
  <c r="Q77" i="6"/>
  <c r="R77" i="6"/>
  <c r="Q78" i="6"/>
  <c r="R78" i="6"/>
  <c r="Q79" i="6"/>
  <c r="R79" i="6"/>
  <c r="Q80" i="6"/>
  <c r="R80" i="6"/>
  <c r="Q81" i="6"/>
  <c r="R81" i="6"/>
  <c r="Q82" i="6"/>
  <c r="R82" i="6"/>
  <c r="Q83" i="6"/>
  <c r="R83" i="6"/>
  <c r="Q84" i="6"/>
  <c r="R84" i="6"/>
  <c r="Q85" i="6"/>
  <c r="R85" i="6"/>
  <c r="Q86" i="6"/>
  <c r="R86" i="6"/>
  <c r="Q87" i="6"/>
  <c r="R87" i="6"/>
  <c r="Q88" i="6"/>
  <c r="R88" i="6"/>
  <c r="Q89" i="6"/>
  <c r="R89" i="6"/>
  <c r="Q90" i="6"/>
  <c r="R90" i="6"/>
  <c r="Q91" i="6"/>
  <c r="R91" i="6"/>
  <c r="Q92" i="6"/>
  <c r="R92" i="6"/>
  <c r="Q93" i="6"/>
  <c r="R93" i="6"/>
  <c r="Q94" i="6"/>
  <c r="R94" i="6"/>
  <c r="Q95" i="6"/>
  <c r="R95" i="6"/>
  <c r="Q96" i="6"/>
  <c r="R96" i="6"/>
  <c r="Q97" i="6"/>
  <c r="R97" i="6"/>
  <c r="Q98" i="6"/>
  <c r="R98" i="6"/>
  <c r="Q99" i="6"/>
  <c r="R99" i="6"/>
  <c r="Q100" i="6"/>
  <c r="R100" i="6"/>
  <c r="Q101" i="6"/>
  <c r="R101" i="6"/>
  <c r="Q102" i="6"/>
  <c r="R102" i="6"/>
  <c r="Q103" i="6"/>
  <c r="R103" i="6"/>
  <c r="Q104" i="6"/>
  <c r="R104" i="6"/>
  <c r="Q105" i="6"/>
  <c r="R105" i="6"/>
  <c r="Q106" i="6"/>
  <c r="R106" i="6"/>
  <c r="Q107" i="6"/>
  <c r="R107" i="6"/>
  <c r="Q108" i="6"/>
  <c r="R108" i="6"/>
  <c r="Q109" i="6"/>
  <c r="R109" i="6"/>
  <c r="Q110" i="6"/>
  <c r="R110" i="6"/>
  <c r="Q111" i="6"/>
  <c r="R111" i="6"/>
  <c r="Q112" i="6"/>
  <c r="R112" i="6"/>
  <c r="Q113" i="6"/>
  <c r="R113" i="6"/>
  <c r="Q114" i="6"/>
  <c r="R114" i="6"/>
  <c r="Q115" i="6"/>
  <c r="R115" i="6"/>
  <c r="Q116" i="6"/>
  <c r="R116" i="6"/>
  <c r="Q117" i="6"/>
  <c r="R117" i="6"/>
  <c r="Q118" i="6"/>
  <c r="R118" i="6"/>
  <c r="Q119" i="6"/>
  <c r="R119" i="6"/>
  <c r="Q120" i="6"/>
  <c r="R120" i="6"/>
  <c r="Q121" i="6"/>
  <c r="R121" i="6"/>
  <c r="Q122" i="6"/>
  <c r="R122" i="6"/>
  <c r="Q123" i="6"/>
  <c r="R123" i="6"/>
  <c r="Q124" i="6"/>
  <c r="R124" i="6"/>
  <c r="Q125" i="6"/>
  <c r="R125" i="6"/>
  <c r="Q126" i="6"/>
  <c r="R126" i="6"/>
  <c r="Q127" i="6"/>
  <c r="R127" i="6"/>
  <c r="Q128" i="6"/>
  <c r="R128" i="6"/>
  <c r="Q129" i="6"/>
  <c r="R129" i="6"/>
  <c r="Q130" i="6"/>
  <c r="R130" i="6"/>
  <c r="Q131" i="6"/>
  <c r="R131" i="6"/>
  <c r="Q132" i="6"/>
  <c r="R132" i="6"/>
  <c r="Q133" i="6"/>
  <c r="R133" i="6"/>
  <c r="Q134" i="6"/>
  <c r="R134" i="6"/>
  <c r="Q135" i="6"/>
  <c r="R135" i="6"/>
  <c r="Q136" i="6"/>
  <c r="R136" i="6"/>
  <c r="Q137" i="6"/>
  <c r="R137" i="6"/>
  <c r="Q138" i="6"/>
  <c r="R138" i="6"/>
  <c r="Q139" i="6"/>
  <c r="R139" i="6"/>
  <c r="Q140" i="6"/>
  <c r="R140" i="6"/>
  <c r="Q141" i="6"/>
  <c r="R141" i="6"/>
  <c r="Q142" i="6"/>
  <c r="R142" i="6"/>
  <c r="Q143" i="6"/>
  <c r="R143" i="6"/>
  <c r="Q144" i="6"/>
  <c r="R144" i="6"/>
  <c r="Q145" i="6"/>
  <c r="R145" i="6"/>
  <c r="Q146" i="6"/>
  <c r="R146" i="6"/>
  <c r="Q147" i="6"/>
  <c r="R147" i="6"/>
  <c r="Q148" i="6"/>
  <c r="R148" i="6"/>
  <c r="Q149" i="6"/>
  <c r="R149" i="6"/>
  <c r="Q150" i="6"/>
  <c r="R150" i="6"/>
  <c r="Q151" i="6"/>
  <c r="R151" i="6"/>
  <c r="Q152" i="6"/>
  <c r="R152" i="6"/>
  <c r="Q153" i="6"/>
  <c r="R153" i="6"/>
  <c r="Q154" i="6"/>
  <c r="R154" i="6"/>
  <c r="Q155" i="6"/>
  <c r="R155" i="6"/>
  <c r="Q156" i="6"/>
  <c r="R156" i="6"/>
  <c r="Q157" i="6"/>
  <c r="R157" i="6"/>
  <c r="Q158" i="6"/>
  <c r="R158" i="6"/>
  <c r="Q159" i="6"/>
  <c r="R159" i="6"/>
  <c r="Q160" i="6"/>
  <c r="R160" i="6"/>
  <c r="Q161" i="6"/>
  <c r="R161" i="6"/>
  <c r="Q162" i="6"/>
  <c r="R162" i="6"/>
  <c r="Q163" i="6"/>
  <c r="R163" i="6"/>
  <c r="Q164" i="6"/>
  <c r="R164" i="6"/>
  <c r="Q165" i="6"/>
  <c r="R165" i="6"/>
  <c r="Q166" i="6"/>
  <c r="R166" i="6"/>
  <c r="Q167" i="6"/>
  <c r="R167" i="6"/>
  <c r="Q168" i="6"/>
  <c r="R168" i="6"/>
  <c r="Q169" i="6"/>
  <c r="R169" i="6"/>
  <c r="Q170" i="6"/>
  <c r="R170" i="6"/>
  <c r="Q171" i="6"/>
  <c r="R171" i="6"/>
  <c r="Q172" i="6"/>
  <c r="R172" i="6"/>
  <c r="Q173" i="6"/>
  <c r="R173" i="6"/>
  <c r="Q174" i="6"/>
  <c r="R174" i="6"/>
  <c r="Q175" i="6"/>
  <c r="R175" i="6"/>
  <c r="Q176" i="6"/>
  <c r="R176" i="6"/>
  <c r="Q177" i="6"/>
  <c r="R177" i="6"/>
  <c r="Q178" i="6"/>
  <c r="R178" i="6"/>
  <c r="Q179" i="6"/>
  <c r="R179" i="6"/>
  <c r="Q180" i="6"/>
  <c r="R180" i="6"/>
  <c r="Q181" i="6"/>
  <c r="R181" i="6"/>
  <c r="Q182" i="6"/>
  <c r="R182" i="6"/>
  <c r="Q183" i="6"/>
  <c r="R183" i="6"/>
  <c r="Q184" i="6"/>
  <c r="R184" i="6"/>
  <c r="Q185" i="6"/>
  <c r="R185" i="6"/>
  <c r="Q186" i="6"/>
  <c r="R186" i="6"/>
  <c r="Q187" i="6"/>
  <c r="R187" i="6"/>
  <c r="Q188" i="6"/>
  <c r="R188" i="6"/>
  <c r="Q189" i="6"/>
  <c r="R189" i="6"/>
  <c r="Q190" i="6"/>
  <c r="R190" i="6"/>
  <c r="Q191" i="6"/>
  <c r="R191" i="6"/>
  <c r="Q192" i="6"/>
  <c r="R192" i="6"/>
  <c r="Q193" i="6"/>
  <c r="R193" i="6"/>
  <c r="Q194" i="6"/>
  <c r="R194" i="6"/>
  <c r="Q195" i="6"/>
  <c r="R195" i="6"/>
  <c r="Q196" i="6"/>
  <c r="R196" i="6"/>
  <c r="Q197" i="6"/>
  <c r="R197" i="6"/>
  <c r="Q198" i="6"/>
  <c r="R198" i="6"/>
  <c r="Q199" i="6"/>
  <c r="R199" i="6"/>
  <c r="Q200" i="6"/>
  <c r="R200" i="6"/>
  <c r="Q201" i="6"/>
  <c r="R201" i="6"/>
  <c r="Q202" i="6"/>
  <c r="R202" i="6"/>
  <c r="Q203" i="6"/>
  <c r="R203" i="6"/>
  <c r="Q204" i="6"/>
  <c r="R204" i="6"/>
  <c r="Q205" i="6"/>
  <c r="R205" i="6"/>
  <c r="Q206" i="6"/>
  <c r="R206" i="6"/>
  <c r="Q207" i="6"/>
  <c r="R207" i="6"/>
  <c r="Q208" i="6"/>
  <c r="R208" i="6"/>
  <c r="Q209" i="6"/>
  <c r="R209" i="6"/>
  <c r="Q210" i="6"/>
  <c r="R210" i="6"/>
  <c r="Q211" i="6"/>
  <c r="R211" i="6"/>
  <c r="Q212" i="6"/>
  <c r="R212" i="6"/>
  <c r="Q213" i="6"/>
  <c r="R213" i="6"/>
  <c r="Q214" i="6"/>
  <c r="R214" i="6"/>
  <c r="Q215" i="6"/>
  <c r="R215" i="6"/>
  <c r="Q216" i="6"/>
  <c r="R216" i="6"/>
  <c r="Q217" i="6"/>
  <c r="R217" i="6"/>
  <c r="Q218" i="6"/>
  <c r="R218" i="6"/>
  <c r="Q219" i="6"/>
  <c r="R219" i="6"/>
  <c r="Q220" i="6"/>
  <c r="R220" i="6"/>
  <c r="Q221" i="6"/>
  <c r="R221" i="6"/>
  <c r="Q222" i="6"/>
  <c r="R222" i="6"/>
  <c r="Q223" i="6"/>
  <c r="R223" i="6"/>
  <c r="Q224" i="6"/>
  <c r="R224" i="6"/>
  <c r="Q225" i="6"/>
  <c r="R225" i="6"/>
  <c r="Q226" i="6"/>
  <c r="R226" i="6"/>
  <c r="Q227" i="6"/>
  <c r="R227" i="6"/>
  <c r="Q228" i="6"/>
  <c r="R228" i="6"/>
  <c r="Q229" i="6"/>
  <c r="R229" i="6"/>
  <c r="Q230" i="6"/>
  <c r="R230" i="6"/>
  <c r="Q231" i="6"/>
  <c r="R231" i="6"/>
  <c r="Q232" i="6"/>
  <c r="R232" i="6"/>
  <c r="Q233" i="6"/>
  <c r="R233" i="6"/>
  <c r="Q234" i="6"/>
  <c r="R234" i="6"/>
  <c r="Q235" i="6"/>
  <c r="R235" i="6"/>
  <c r="Q236" i="6"/>
  <c r="R236" i="6"/>
  <c r="Q237" i="6"/>
  <c r="R237" i="6"/>
  <c r="Q238" i="6"/>
  <c r="R238" i="6"/>
  <c r="Q239" i="6"/>
  <c r="R239" i="6"/>
  <c r="Q240" i="6"/>
  <c r="R240" i="6"/>
  <c r="Q241" i="6"/>
  <c r="R241" i="6"/>
  <c r="Q242" i="6"/>
  <c r="R242" i="6"/>
  <c r="Q243" i="6"/>
  <c r="R243" i="6"/>
  <c r="Q244" i="6"/>
  <c r="R244" i="6"/>
  <c r="Q245" i="6"/>
  <c r="R245" i="6"/>
  <c r="Q246" i="6"/>
  <c r="R246" i="6"/>
  <c r="Q247" i="6"/>
  <c r="R247" i="6"/>
  <c r="Q248" i="6"/>
  <c r="R248" i="6"/>
  <c r="Q249" i="6"/>
  <c r="R249" i="6"/>
  <c r="Q250" i="6"/>
  <c r="R250" i="6"/>
  <c r="Q251" i="6"/>
  <c r="R251" i="6"/>
  <c r="Q252" i="6"/>
  <c r="R252" i="6"/>
  <c r="Q253" i="6"/>
  <c r="R253" i="6"/>
  <c r="Q254" i="6"/>
  <c r="R254" i="6"/>
  <c r="Q255" i="6"/>
  <c r="R255" i="6"/>
  <c r="Q256" i="6"/>
  <c r="R256" i="6"/>
  <c r="Q257" i="6"/>
  <c r="R257" i="6"/>
  <c r="Q258" i="6"/>
  <c r="R258" i="6"/>
  <c r="Q259" i="6"/>
  <c r="R259" i="6"/>
  <c r="Q260" i="6"/>
  <c r="R260" i="6"/>
  <c r="Q261" i="6"/>
  <c r="R261" i="6"/>
  <c r="Q262" i="6"/>
  <c r="R262" i="6"/>
  <c r="Q263" i="6"/>
  <c r="R263" i="6"/>
  <c r="Q264" i="6"/>
  <c r="R264" i="6"/>
  <c r="Q265" i="6"/>
  <c r="R265" i="6"/>
  <c r="Q266" i="6"/>
  <c r="R266" i="6"/>
  <c r="Q267" i="6"/>
  <c r="R267" i="6"/>
  <c r="Q268" i="6"/>
  <c r="R268" i="6"/>
  <c r="Q269" i="6"/>
  <c r="R269" i="6"/>
  <c r="Q270" i="6"/>
  <c r="R270" i="6"/>
  <c r="Q271" i="6"/>
  <c r="R271" i="6"/>
  <c r="Q272" i="6"/>
  <c r="R272" i="6"/>
  <c r="Q273" i="6"/>
  <c r="R273" i="6"/>
  <c r="Q274" i="6"/>
  <c r="R274" i="6"/>
  <c r="Q275" i="6"/>
  <c r="R275" i="6"/>
  <c r="Q276" i="6"/>
  <c r="R276" i="6"/>
  <c r="Q277" i="6"/>
  <c r="R277" i="6"/>
  <c r="Q278" i="6"/>
  <c r="R278" i="6"/>
  <c r="Q279" i="6"/>
  <c r="R279" i="6"/>
  <c r="Q280" i="6"/>
  <c r="R280" i="6"/>
  <c r="Q281" i="6"/>
  <c r="R281" i="6"/>
  <c r="Q282" i="6"/>
  <c r="R282" i="6"/>
  <c r="Q283" i="6"/>
  <c r="R283" i="6"/>
  <c r="Q284" i="6"/>
  <c r="R284" i="6"/>
  <c r="Q285" i="6"/>
  <c r="R285" i="6"/>
  <c r="Q286" i="6"/>
  <c r="R286" i="6"/>
  <c r="Q287" i="6"/>
  <c r="R287" i="6"/>
  <c r="Q288" i="6"/>
  <c r="R288" i="6"/>
  <c r="Q289" i="6"/>
  <c r="R289" i="6"/>
  <c r="Q290" i="6"/>
  <c r="R290" i="6"/>
  <c r="Q291" i="6"/>
  <c r="R291" i="6"/>
  <c r="Q292" i="6"/>
  <c r="R292" i="6"/>
  <c r="Q293" i="6"/>
  <c r="R293" i="6"/>
  <c r="Q294" i="6"/>
  <c r="R294" i="6"/>
  <c r="Q295" i="6"/>
  <c r="R295" i="6"/>
  <c r="Q296" i="6"/>
  <c r="R296" i="6"/>
  <c r="Q297" i="6"/>
  <c r="R297" i="6"/>
  <c r="Q298" i="6"/>
  <c r="R298" i="6"/>
  <c r="Q299" i="6"/>
  <c r="R299" i="6"/>
  <c r="Q300" i="6"/>
  <c r="R300" i="6"/>
  <c r="Q301" i="6"/>
  <c r="R301" i="6"/>
  <c r="Q302" i="6"/>
  <c r="R302" i="6"/>
  <c r="Q303" i="6"/>
  <c r="R303" i="6"/>
  <c r="Q304" i="6"/>
  <c r="R304" i="6"/>
  <c r="Q305" i="6"/>
  <c r="R305" i="6"/>
  <c r="Q306" i="6"/>
  <c r="R306" i="6"/>
  <c r="Q307" i="6"/>
  <c r="R307" i="6"/>
  <c r="Q308" i="6"/>
  <c r="R308" i="6"/>
  <c r="Q309" i="6"/>
  <c r="R309" i="6"/>
  <c r="Q310" i="6"/>
  <c r="R310" i="6"/>
  <c r="Q311" i="6"/>
  <c r="R311" i="6"/>
  <c r="Q312" i="6"/>
  <c r="R312" i="6"/>
  <c r="Q313" i="6"/>
  <c r="R313" i="6"/>
  <c r="Q314" i="6"/>
  <c r="R314" i="6"/>
  <c r="Q315" i="6"/>
  <c r="R315" i="6"/>
  <c r="Q316" i="6"/>
  <c r="R316" i="6"/>
  <c r="Q317" i="6"/>
  <c r="R317" i="6"/>
  <c r="Q318" i="6"/>
  <c r="R318" i="6"/>
  <c r="Q319" i="6"/>
  <c r="R319" i="6"/>
  <c r="Q320" i="6"/>
  <c r="R320" i="6"/>
  <c r="Q321" i="6"/>
  <c r="R321" i="6"/>
  <c r="Q322" i="6"/>
  <c r="R322" i="6"/>
  <c r="Q323" i="6"/>
  <c r="R323" i="6"/>
  <c r="Q324" i="6"/>
  <c r="R324" i="6"/>
  <c r="Q325" i="6"/>
  <c r="R325" i="6"/>
  <c r="Q326" i="6"/>
  <c r="R326" i="6"/>
  <c r="Q327" i="6"/>
  <c r="R327" i="6"/>
  <c r="Q328" i="6"/>
  <c r="R328" i="6"/>
  <c r="Q329" i="6"/>
  <c r="R329" i="6"/>
  <c r="Q330" i="6"/>
  <c r="R330" i="6"/>
  <c r="Q331" i="6"/>
  <c r="R331" i="6"/>
  <c r="Q332" i="6"/>
  <c r="R332" i="6"/>
  <c r="Q333" i="6"/>
  <c r="R333" i="6"/>
  <c r="Q334" i="6"/>
  <c r="R334" i="6"/>
  <c r="Q335" i="6"/>
  <c r="R335" i="6"/>
  <c r="Q336" i="6"/>
  <c r="R336" i="6"/>
  <c r="Q337" i="6"/>
  <c r="R337" i="6"/>
  <c r="Q338" i="6"/>
  <c r="R338" i="6"/>
  <c r="Q339" i="6"/>
  <c r="R339" i="6"/>
  <c r="Q340" i="6"/>
  <c r="R340" i="6"/>
  <c r="Q341" i="6"/>
  <c r="R341" i="6"/>
  <c r="Q342" i="6"/>
  <c r="R342" i="6"/>
  <c r="Q343" i="6"/>
  <c r="R343" i="6"/>
  <c r="Q344" i="6"/>
  <c r="R344" i="6"/>
  <c r="Q345" i="6"/>
  <c r="R345" i="6"/>
  <c r="Q346" i="6"/>
  <c r="R346" i="6"/>
  <c r="Q347" i="6"/>
  <c r="R347" i="6"/>
  <c r="Q348" i="6"/>
  <c r="R348" i="6"/>
  <c r="Q349" i="6"/>
  <c r="R349" i="6"/>
  <c r="Q350" i="6"/>
  <c r="R350" i="6"/>
  <c r="Q351" i="6"/>
  <c r="R351" i="6"/>
  <c r="Q352" i="6"/>
  <c r="R352" i="6"/>
  <c r="Q353" i="6"/>
  <c r="R353" i="6"/>
  <c r="Q354" i="6"/>
  <c r="R354" i="6"/>
  <c r="Q355" i="6"/>
  <c r="R355" i="6"/>
  <c r="Q356" i="6"/>
  <c r="R356" i="6"/>
  <c r="Q357" i="6"/>
  <c r="R357" i="6"/>
  <c r="Q358" i="6"/>
  <c r="R358" i="6"/>
  <c r="Q359" i="6"/>
  <c r="R359" i="6"/>
  <c r="Q360" i="6"/>
  <c r="R360" i="6"/>
  <c r="Q361" i="6"/>
  <c r="R361" i="6"/>
  <c r="Q362" i="6"/>
  <c r="R362" i="6"/>
  <c r="Q363" i="6"/>
  <c r="R363" i="6"/>
  <c r="Q364" i="6"/>
  <c r="R364" i="6"/>
  <c r="Q365" i="6"/>
  <c r="R365" i="6"/>
  <c r="Q366" i="6"/>
  <c r="R366" i="6"/>
  <c r="Q367" i="6"/>
  <c r="R367" i="6"/>
  <c r="Q368" i="6"/>
  <c r="R368" i="6"/>
  <c r="Q369" i="6"/>
  <c r="R369" i="6"/>
  <c r="Q370" i="6"/>
  <c r="R370" i="6"/>
  <c r="Q371" i="6"/>
  <c r="R371" i="6"/>
  <c r="Q372" i="6"/>
  <c r="R372" i="6"/>
  <c r="Q373" i="6"/>
  <c r="R373" i="6"/>
  <c r="Q374" i="6"/>
  <c r="R374" i="6"/>
  <c r="Q375" i="6"/>
  <c r="R375" i="6"/>
  <c r="Q376" i="6"/>
  <c r="R376" i="6"/>
  <c r="Q377" i="6"/>
  <c r="R377" i="6"/>
  <c r="Q378" i="6"/>
  <c r="R378" i="6"/>
  <c r="Q379" i="6"/>
  <c r="R379" i="6"/>
  <c r="R11" i="6"/>
  <c r="Q11" i="6"/>
  <c r="B12" i="6"/>
  <c r="C12" i="6"/>
  <c r="B13" i="6"/>
  <c r="C13" i="6"/>
  <c r="B14" i="6"/>
  <c r="C14" i="6"/>
  <c r="B15" i="6"/>
  <c r="C15" i="6"/>
  <c r="B16" i="6"/>
  <c r="C16" i="6"/>
  <c r="B17" i="6"/>
  <c r="C17" i="6"/>
  <c r="B18" i="6"/>
  <c r="C18" i="6"/>
  <c r="B19" i="6"/>
  <c r="C19" i="6"/>
  <c r="B20" i="6"/>
  <c r="C20" i="6"/>
  <c r="B21" i="6"/>
  <c r="C21" i="6"/>
  <c r="B22" i="6"/>
  <c r="C22" i="6"/>
  <c r="B23" i="6"/>
  <c r="C23" i="6"/>
  <c r="B24" i="6"/>
  <c r="C24" i="6"/>
  <c r="B25" i="6"/>
  <c r="C25" i="6"/>
  <c r="B26" i="6"/>
  <c r="C26" i="6"/>
  <c r="B27" i="6"/>
  <c r="C27" i="6"/>
  <c r="B28" i="6"/>
  <c r="C28" i="6"/>
  <c r="B29" i="6"/>
  <c r="C29" i="6"/>
  <c r="B30" i="6"/>
  <c r="C30" i="6"/>
  <c r="B31" i="6"/>
  <c r="C31" i="6"/>
  <c r="B32" i="6"/>
  <c r="C32" i="6"/>
  <c r="B33" i="6"/>
  <c r="C33" i="6"/>
  <c r="B34" i="6"/>
  <c r="C34" i="6"/>
  <c r="B35" i="6"/>
  <c r="C35" i="6"/>
  <c r="B36" i="6"/>
  <c r="C36" i="6"/>
  <c r="B37" i="6"/>
  <c r="C37" i="6"/>
  <c r="B38" i="6"/>
  <c r="C38" i="6"/>
  <c r="B39" i="6"/>
  <c r="C39" i="6"/>
  <c r="B40" i="6"/>
  <c r="C40" i="6"/>
  <c r="B41" i="6"/>
  <c r="C41" i="6"/>
  <c r="B42" i="6"/>
  <c r="C42" i="6"/>
  <c r="B43" i="6"/>
  <c r="C43" i="6"/>
  <c r="B44" i="6"/>
  <c r="C44" i="6"/>
  <c r="B45" i="6"/>
  <c r="C45" i="6"/>
  <c r="B46" i="6"/>
  <c r="C46" i="6"/>
  <c r="B47" i="6"/>
  <c r="C47" i="6"/>
  <c r="B48" i="6"/>
  <c r="C48" i="6"/>
  <c r="B49" i="6"/>
  <c r="C49" i="6"/>
  <c r="B50" i="6"/>
  <c r="C50" i="6"/>
  <c r="B51" i="6"/>
  <c r="C51" i="6"/>
  <c r="B52" i="6"/>
  <c r="C52" i="6"/>
  <c r="B53" i="6"/>
  <c r="C53" i="6"/>
  <c r="B54" i="6"/>
  <c r="C54" i="6"/>
  <c r="B55" i="6"/>
  <c r="C55" i="6"/>
  <c r="B56" i="6"/>
  <c r="C56" i="6"/>
  <c r="B57" i="6"/>
  <c r="C57" i="6"/>
  <c r="B58" i="6"/>
  <c r="C58" i="6"/>
  <c r="B59" i="6"/>
  <c r="C59" i="6"/>
  <c r="B60" i="6"/>
  <c r="C60" i="6"/>
  <c r="B61" i="6"/>
  <c r="C61" i="6"/>
  <c r="B62" i="6"/>
  <c r="C62" i="6"/>
  <c r="B63" i="6"/>
  <c r="C63" i="6"/>
  <c r="B64" i="6"/>
  <c r="C64" i="6"/>
  <c r="B65" i="6"/>
  <c r="C65" i="6"/>
  <c r="B66" i="6"/>
  <c r="C66" i="6"/>
  <c r="B67" i="6"/>
  <c r="C67" i="6"/>
  <c r="B68" i="6"/>
  <c r="C68" i="6"/>
  <c r="B69" i="6"/>
  <c r="C69" i="6"/>
  <c r="B70" i="6"/>
  <c r="C70" i="6"/>
  <c r="B71" i="6"/>
  <c r="C71" i="6"/>
  <c r="B72" i="6"/>
  <c r="C72" i="6"/>
  <c r="B73" i="6"/>
  <c r="C73" i="6"/>
  <c r="B74" i="6"/>
  <c r="C74" i="6"/>
  <c r="B75" i="6"/>
  <c r="C75" i="6"/>
  <c r="B76" i="6"/>
  <c r="C76" i="6"/>
  <c r="B77" i="6"/>
  <c r="C77" i="6"/>
  <c r="B78" i="6"/>
  <c r="C78" i="6"/>
  <c r="B79" i="6"/>
  <c r="C79" i="6"/>
  <c r="B80" i="6"/>
  <c r="C80" i="6"/>
  <c r="B81" i="6"/>
  <c r="C81" i="6"/>
  <c r="B82" i="6"/>
  <c r="C82" i="6"/>
  <c r="B83" i="6"/>
  <c r="C83" i="6"/>
  <c r="B84" i="6"/>
  <c r="C84" i="6"/>
  <c r="B85" i="6"/>
  <c r="C85" i="6"/>
  <c r="B86" i="6"/>
  <c r="C86" i="6"/>
  <c r="B87" i="6"/>
  <c r="C87" i="6"/>
  <c r="B88" i="6"/>
  <c r="C88" i="6"/>
  <c r="B89" i="6"/>
  <c r="C89" i="6"/>
  <c r="B90" i="6"/>
  <c r="C90" i="6"/>
  <c r="B91" i="6"/>
  <c r="C91" i="6"/>
  <c r="B92" i="6"/>
  <c r="C92" i="6"/>
  <c r="B93" i="6"/>
  <c r="C93" i="6"/>
  <c r="B94" i="6"/>
  <c r="C94" i="6"/>
  <c r="B95" i="6"/>
  <c r="C95" i="6"/>
  <c r="B96" i="6"/>
  <c r="C96" i="6"/>
  <c r="B97" i="6"/>
  <c r="C97" i="6"/>
  <c r="B98" i="6"/>
  <c r="C98" i="6"/>
  <c r="B99" i="6"/>
  <c r="C99" i="6"/>
  <c r="B100" i="6"/>
  <c r="C100" i="6"/>
  <c r="B101" i="6"/>
  <c r="C101" i="6"/>
  <c r="B102" i="6"/>
  <c r="C102" i="6"/>
  <c r="B103" i="6"/>
  <c r="C103" i="6"/>
  <c r="B104" i="6"/>
  <c r="C104" i="6"/>
  <c r="B105" i="6"/>
  <c r="C105" i="6"/>
  <c r="B106" i="6"/>
  <c r="C106" i="6"/>
  <c r="B107" i="6"/>
  <c r="C107" i="6"/>
  <c r="B108" i="6"/>
  <c r="C108" i="6"/>
  <c r="B109" i="6"/>
  <c r="C109" i="6"/>
  <c r="B110" i="6"/>
  <c r="C110" i="6"/>
  <c r="B111" i="6"/>
  <c r="C111" i="6"/>
  <c r="B112" i="6"/>
  <c r="C112" i="6"/>
  <c r="B113" i="6"/>
  <c r="C113" i="6"/>
  <c r="B114" i="6"/>
  <c r="C114" i="6"/>
  <c r="B115" i="6"/>
  <c r="C115" i="6"/>
  <c r="B116" i="6"/>
  <c r="C116" i="6"/>
  <c r="B117" i="6"/>
  <c r="C117" i="6"/>
  <c r="B118" i="6"/>
  <c r="C118" i="6"/>
  <c r="B119" i="6"/>
  <c r="C119" i="6"/>
  <c r="B120" i="6"/>
  <c r="C120" i="6"/>
  <c r="B121" i="6"/>
  <c r="C121" i="6"/>
  <c r="B122" i="6"/>
  <c r="C122" i="6"/>
  <c r="B123" i="6"/>
  <c r="C123" i="6"/>
  <c r="B124" i="6"/>
  <c r="C124" i="6"/>
  <c r="B125" i="6"/>
  <c r="C125" i="6"/>
  <c r="B126" i="6"/>
  <c r="C126" i="6"/>
  <c r="B127" i="6"/>
  <c r="C127" i="6"/>
  <c r="B128" i="6"/>
  <c r="C128" i="6"/>
  <c r="B129" i="6"/>
  <c r="C129" i="6"/>
  <c r="B130" i="6"/>
  <c r="C130" i="6"/>
  <c r="B131" i="6"/>
  <c r="C131" i="6"/>
  <c r="B132" i="6"/>
  <c r="C132" i="6"/>
  <c r="B133" i="6"/>
  <c r="C133" i="6"/>
  <c r="B134" i="6"/>
  <c r="C134" i="6"/>
  <c r="B135" i="6"/>
  <c r="C135" i="6"/>
  <c r="B136" i="6"/>
  <c r="C136" i="6"/>
  <c r="B137" i="6"/>
  <c r="C137" i="6"/>
  <c r="B138" i="6"/>
  <c r="C138" i="6"/>
  <c r="B139" i="6"/>
  <c r="C139" i="6"/>
  <c r="B140" i="6"/>
  <c r="C140" i="6"/>
  <c r="B141" i="6"/>
  <c r="C141" i="6"/>
  <c r="B142" i="6"/>
  <c r="C142" i="6"/>
  <c r="B143" i="6"/>
  <c r="C143" i="6"/>
  <c r="B144" i="6"/>
  <c r="C144" i="6"/>
  <c r="B145" i="6"/>
  <c r="C145" i="6"/>
  <c r="B146" i="6"/>
  <c r="C146" i="6"/>
  <c r="B147" i="6"/>
  <c r="C147" i="6"/>
  <c r="B148" i="6"/>
  <c r="C148" i="6"/>
  <c r="B149" i="6"/>
  <c r="C149" i="6"/>
  <c r="B150" i="6"/>
  <c r="C150" i="6"/>
  <c r="B151" i="6"/>
  <c r="C151" i="6"/>
  <c r="B152" i="6"/>
  <c r="C152" i="6"/>
  <c r="B153" i="6"/>
  <c r="C153" i="6"/>
  <c r="B154" i="6"/>
  <c r="C154" i="6"/>
  <c r="B155" i="6"/>
  <c r="C155" i="6"/>
  <c r="B156" i="6"/>
  <c r="C156" i="6"/>
  <c r="B157" i="6"/>
  <c r="C157" i="6"/>
  <c r="B158" i="6"/>
  <c r="C158" i="6"/>
  <c r="B159" i="6"/>
  <c r="C159" i="6"/>
  <c r="B160" i="6"/>
  <c r="C160" i="6"/>
  <c r="B161" i="6"/>
  <c r="C161" i="6"/>
  <c r="B162" i="6"/>
  <c r="C162" i="6"/>
  <c r="B163" i="6"/>
  <c r="C163" i="6"/>
  <c r="B164" i="6"/>
  <c r="C164" i="6"/>
  <c r="B165" i="6"/>
  <c r="C165" i="6"/>
  <c r="B166" i="6"/>
  <c r="C166" i="6"/>
  <c r="B167" i="6"/>
  <c r="C167" i="6"/>
  <c r="B168" i="6"/>
  <c r="C168" i="6"/>
  <c r="B169" i="6"/>
  <c r="C169" i="6"/>
  <c r="B170" i="6"/>
  <c r="C170" i="6"/>
  <c r="B171" i="6"/>
  <c r="C171" i="6"/>
  <c r="B172" i="6"/>
  <c r="C172" i="6"/>
  <c r="B173" i="6"/>
  <c r="C173" i="6"/>
  <c r="B174" i="6"/>
  <c r="C174" i="6"/>
  <c r="B175" i="6"/>
  <c r="C175" i="6"/>
  <c r="B176" i="6"/>
  <c r="C176" i="6"/>
  <c r="B177" i="6"/>
  <c r="C177" i="6"/>
  <c r="B178" i="6"/>
  <c r="C178" i="6"/>
  <c r="B179" i="6"/>
  <c r="C179" i="6"/>
  <c r="B180" i="6"/>
  <c r="C180" i="6"/>
  <c r="B181" i="6"/>
  <c r="C181" i="6"/>
  <c r="B182" i="6"/>
  <c r="C182" i="6"/>
  <c r="B183" i="6"/>
  <c r="C183" i="6"/>
  <c r="B184" i="6"/>
  <c r="C184" i="6"/>
  <c r="B185" i="6"/>
  <c r="C185" i="6"/>
  <c r="B186" i="6"/>
  <c r="C186" i="6"/>
  <c r="B187" i="6"/>
  <c r="C187" i="6"/>
  <c r="B188" i="6"/>
  <c r="C188" i="6"/>
  <c r="B189" i="6"/>
  <c r="C189" i="6"/>
  <c r="B190" i="6"/>
  <c r="C190" i="6"/>
  <c r="B191" i="6"/>
  <c r="C191" i="6"/>
  <c r="B192" i="6"/>
  <c r="C192" i="6"/>
  <c r="B193" i="6"/>
  <c r="C193" i="6"/>
  <c r="B194" i="6"/>
  <c r="C194" i="6"/>
  <c r="B195" i="6"/>
  <c r="C195" i="6"/>
  <c r="B196" i="6"/>
  <c r="C196" i="6"/>
  <c r="B197" i="6"/>
  <c r="C197" i="6"/>
  <c r="B198" i="6"/>
  <c r="C198" i="6"/>
  <c r="B199" i="6"/>
  <c r="C199" i="6"/>
  <c r="B200" i="6"/>
  <c r="C200" i="6"/>
  <c r="B201" i="6"/>
  <c r="C201" i="6"/>
  <c r="B202" i="6"/>
  <c r="C202" i="6"/>
  <c r="B203" i="6"/>
  <c r="C203" i="6"/>
  <c r="B204" i="6"/>
  <c r="C204" i="6"/>
  <c r="B205" i="6"/>
  <c r="C205" i="6"/>
  <c r="B206" i="6"/>
  <c r="C206" i="6"/>
  <c r="B207" i="6"/>
  <c r="C207" i="6"/>
  <c r="B208" i="6"/>
  <c r="C208" i="6"/>
  <c r="B209" i="6"/>
  <c r="C209" i="6"/>
  <c r="B210" i="6"/>
  <c r="C210" i="6"/>
  <c r="B211" i="6"/>
  <c r="C211" i="6"/>
  <c r="B212" i="6"/>
  <c r="C212" i="6"/>
  <c r="B213" i="6"/>
  <c r="C213" i="6"/>
  <c r="B214" i="6"/>
  <c r="C214" i="6"/>
  <c r="B215" i="6"/>
  <c r="C215" i="6"/>
  <c r="B216" i="6"/>
  <c r="C216" i="6"/>
  <c r="B217" i="6"/>
  <c r="C217" i="6"/>
  <c r="B218" i="6"/>
  <c r="C218" i="6"/>
  <c r="B219" i="6"/>
  <c r="C219" i="6"/>
  <c r="B220" i="6"/>
  <c r="C220" i="6"/>
  <c r="B221" i="6"/>
  <c r="C221" i="6"/>
  <c r="B222" i="6"/>
  <c r="C222" i="6"/>
  <c r="B223" i="6"/>
  <c r="C223" i="6"/>
  <c r="B224" i="6"/>
  <c r="C224" i="6"/>
  <c r="B225" i="6"/>
  <c r="C225" i="6"/>
  <c r="B226" i="6"/>
  <c r="C226" i="6"/>
  <c r="B227" i="6"/>
  <c r="C227" i="6"/>
  <c r="B228" i="6"/>
  <c r="C228" i="6"/>
  <c r="B229" i="6"/>
  <c r="C229" i="6"/>
  <c r="B230" i="6"/>
  <c r="C230" i="6"/>
  <c r="B231" i="6"/>
  <c r="C231" i="6"/>
  <c r="B232" i="6"/>
  <c r="C232" i="6"/>
  <c r="B233" i="6"/>
  <c r="C233" i="6"/>
  <c r="B234" i="6"/>
  <c r="C234" i="6"/>
  <c r="B235" i="6"/>
  <c r="C235" i="6"/>
  <c r="B236" i="6"/>
  <c r="C236" i="6"/>
  <c r="B237" i="6"/>
  <c r="C237" i="6"/>
  <c r="B238" i="6"/>
  <c r="C238" i="6"/>
  <c r="B239" i="6"/>
  <c r="C239" i="6"/>
  <c r="B240" i="6"/>
  <c r="C240" i="6"/>
  <c r="B241" i="6"/>
  <c r="C241" i="6"/>
  <c r="B242" i="6"/>
  <c r="C242" i="6"/>
  <c r="B243" i="6"/>
  <c r="C243" i="6"/>
  <c r="B244" i="6"/>
  <c r="C244" i="6"/>
  <c r="B245" i="6"/>
  <c r="C245" i="6"/>
  <c r="B246" i="6"/>
  <c r="C246" i="6"/>
  <c r="B247" i="6"/>
  <c r="C247" i="6"/>
  <c r="B248" i="6"/>
  <c r="C248" i="6"/>
  <c r="B249" i="6"/>
  <c r="C249" i="6"/>
  <c r="B250" i="6"/>
  <c r="C250" i="6"/>
  <c r="B251" i="6"/>
  <c r="C251" i="6"/>
  <c r="B252" i="6"/>
  <c r="C252" i="6"/>
  <c r="B253" i="6"/>
  <c r="C253" i="6"/>
  <c r="B254" i="6"/>
  <c r="C254" i="6"/>
  <c r="B255" i="6"/>
  <c r="C255" i="6"/>
  <c r="B256" i="6"/>
  <c r="C256" i="6"/>
  <c r="B257" i="6"/>
  <c r="C257" i="6"/>
  <c r="B258" i="6"/>
  <c r="C258" i="6"/>
  <c r="B259" i="6"/>
  <c r="C259" i="6"/>
  <c r="B260" i="6"/>
  <c r="C260" i="6"/>
  <c r="B261" i="6"/>
  <c r="C261" i="6"/>
  <c r="B262" i="6"/>
  <c r="C262" i="6"/>
  <c r="B263" i="6"/>
  <c r="C263" i="6"/>
  <c r="B264" i="6"/>
  <c r="C264" i="6"/>
  <c r="B265" i="6"/>
  <c r="C265" i="6"/>
  <c r="B266" i="6"/>
  <c r="C266" i="6"/>
  <c r="B267" i="6"/>
  <c r="C267" i="6"/>
  <c r="B268" i="6"/>
  <c r="C268" i="6"/>
  <c r="B269" i="6"/>
  <c r="C269" i="6"/>
  <c r="B270" i="6"/>
  <c r="C270" i="6"/>
  <c r="B271" i="6"/>
  <c r="C271" i="6"/>
  <c r="B272" i="6"/>
  <c r="C272" i="6"/>
  <c r="B273" i="6"/>
  <c r="C273" i="6"/>
  <c r="B274" i="6"/>
  <c r="C274" i="6"/>
  <c r="B275" i="6"/>
  <c r="C275" i="6"/>
  <c r="B276" i="6"/>
  <c r="C276" i="6"/>
  <c r="B277" i="6"/>
  <c r="C277" i="6"/>
  <c r="B278" i="6"/>
  <c r="C278" i="6"/>
  <c r="B279" i="6"/>
  <c r="C279" i="6"/>
  <c r="B280" i="6"/>
  <c r="C280" i="6"/>
  <c r="B281" i="6"/>
  <c r="C281" i="6"/>
  <c r="B282" i="6"/>
  <c r="C282" i="6"/>
  <c r="B283" i="6"/>
  <c r="C283" i="6"/>
  <c r="B284" i="6"/>
  <c r="C284" i="6"/>
  <c r="B285" i="6"/>
  <c r="C285" i="6"/>
  <c r="B286" i="6"/>
  <c r="C286" i="6"/>
  <c r="B287" i="6"/>
  <c r="C287" i="6"/>
  <c r="B288" i="6"/>
  <c r="C288" i="6"/>
  <c r="B289" i="6"/>
  <c r="C289" i="6"/>
  <c r="B290" i="6"/>
  <c r="C290" i="6"/>
  <c r="B291" i="6"/>
  <c r="C291" i="6"/>
  <c r="B292" i="6"/>
  <c r="C292" i="6"/>
  <c r="B293" i="6"/>
  <c r="C293" i="6"/>
  <c r="B294" i="6"/>
  <c r="C294" i="6"/>
  <c r="B295" i="6"/>
  <c r="C295" i="6"/>
  <c r="B296" i="6"/>
  <c r="C296" i="6"/>
  <c r="B297" i="6"/>
  <c r="C297" i="6"/>
  <c r="B298" i="6"/>
  <c r="C298" i="6"/>
  <c r="B299" i="6"/>
  <c r="C299" i="6"/>
  <c r="B300" i="6"/>
  <c r="C300" i="6"/>
  <c r="B301" i="6"/>
  <c r="C301" i="6"/>
  <c r="B302" i="6"/>
  <c r="C302" i="6"/>
  <c r="B303" i="6"/>
  <c r="C303" i="6"/>
  <c r="B304" i="6"/>
  <c r="C304" i="6"/>
  <c r="B305" i="6"/>
  <c r="C305" i="6"/>
  <c r="B306" i="6"/>
  <c r="C306" i="6"/>
  <c r="B307" i="6"/>
  <c r="C307" i="6"/>
  <c r="B308" i="6"/>
  <c r="C308" i="6"/>
  <c r="B309" i="6"/>
  <c r="C309" i="6"/>
  <c r="B310" i="6"/>
  <c r="C310" i="6"/>
  <c r="B311" i="6"/>
  <c r="C311" i="6"/>
  <c r="B312" i="6"/>
  <c r="C312" i="6"/>
  <c r="B313" i="6"/>
  <c r="C313" i="6"/>
  <c r="B314" i="6"/>
  <c r="C314" i="6"/>
  <c r="B315" i="6"/>
  <c r="C315" i="6"/>
  <c r="B316" i="6"/>
  <c r="C316" i="6"/>
  <c r="B317" i="6"/>
  <c r="C317" i="6"/>
  <c r="B318" i="6"/>
  <c r="C318" i="6"/>
  <c r="B319" i="6"/>
  <c r="C319" i="6"/>
  <c r="B320" i="6"/>
  <c r="C320" i="6"/>
  <c r="B321" i="6"/>
  <c r="C321" i="6"/>
  <c r="B322" i="6"/>
  <c r="C322" i="6"/>
  <c r="B323" i="6"/>
  <c r="C323" i="6"/>
  <c r="B324" i="6"/>
  <c r="C324" i="6"/>
  <c r="B325" i="6"/>
  <c r="C325" i="6"/>
  <c r="B326" i="6"/>
  <c r="C326" i="6"/>
  <c r="B327" i="6"/>
  <c r="C327" i="6"/>
  <c r="B328" i="6"/>
  <c r="C328" i="6"/>
  <c r="B329" i="6"/>
  <c r="C329" i="6"/>
  <c r="B330" i="6"/>
  <c r="C330" i="6"/>
  <c r="B331" i="6"/>
  <c r="C331" i="6"/>
  <c r="B332" i="6"/>
  <c r="C332" i="6"/>
  <c r="B333" i="6"/>
  <c r="C333" i="6"/>
  <c r="B334" i="6"/>
  <c r="C334" i="6"/>
  <c r="B335" i="6"/>
  <c r="C335" i="6"/>
  <c r="B336" i="6"/>
  <c r="C336" i="6"/>
  <c r="B337" i="6"/>
  <c r="C337" i="6"/>
  <c r="B338" i="6"/>
  <c r="C338" i="6"/>
  <c r="B339" i="6"/>
  <c r="C339" i="6"/>
  <c r="B340" i="6"/>
  <c r="C340" i="6"/>
  <c r="B341" i="6"/>
  <c r="C341" i="6"/>
  <c r="B342" i="6"/>
  <c r="C342" i="6"/>
  <c r="B343" i="6"/>
  <c r="C343" i="6"/>
  <c r="B344" i="6"/>
  <c r="C344" i="6"/>
  <c r="B345" i="6"/>
  <c r="C345" i="6"/>
  <c r="B346" i="6"/>
  <c r="C346" i="6"/>
  <c r="B347" i="6"/>
  <c r="C347" i="6"/>
  <c r="B348" i="6"/>
  <c r="C348" i="6"/>
  <c r="B349" i="6"/>
  <c r="C349" i="6"/>
  <c r="B350" i="6"/>
  <c r="C350" i="6"/>
  <c r="B351" i="6"/>
  <c r="C351" i="6"/>
  <c r="B352" i="6"/>
  <c r="C352" i="6"/>
  <c r="B353" i="6"/>
  <c r="C353" i="6"/>
  <c r="B354" i="6"/>
  <c r="C354" i="6"/>
  <c r="B355" i="6"/>
  <c r="C355" i="6"/>
  <c r="B356" i="6"/>
  <c r="C356" i="6"/>
  <c r="B357" i="6"/>
  <c r="C357" i="6"/>
  <c r="B358" i="6"/>
  <c r="C358" i="6"/>
  <c r="B359" i="6"/>
  <c r="C359" i="6"/>
  <c r="B360" i="6"/>
  <c r="C360" i="6"/>
  <c r="B361" i="6"/>
  <c r="C361" i="6"/>
  <c r="B362" i="6"/>
  <c r="C362" i="6"/>
  <c r="B363" i="6"/>
  <c r="C363" i="6"/>
  <c r="B364" i="6"/>
  <c r="C364" i="6"/>
  <c r="B365" i="6"/>
  <c r="C365" i="6"/>
  <c r="B366" i="6"/>
  <c r="C366" i="6"/>
  <c r="B367" i="6"/>
  <c r="C367" i="6"/>
  <c r="B368" i="6"/>
  <c r="C368" i="6"/>
  <c r="B369" i="6"/>
  <c r="C369" i="6"/>
  <c r="B370" i="6"/>
  <c r="C370" i="6"/>
  <c r="B371" i="6"/>
  <c r="C371" i="6"/>
  <c r="B372" i="6"/>
  <c r="C372" i="6"/>
  <c r="B373" i="6"/>
  <c r="C373" i="6"/>
  <c r="B374" i="6"/>
  <c r="C374" i="6"/>
  <c r="B375" i="6"/>
  <c r="C375" i="6"/>
  <c r="B376" i="6"/>
  <c r="C376" i="6"/>
  <c r="B377" i="6"/>
  <c r="C377" i="6"/>
  <c r="B378" i="6"/>
  <c r="C378" i="6"/>
  <c r="B379" i="6"/>
  <c r="C379" i="6"/>
  <c r="C11" i="6"/>
  <c r="B11" i="6"/>
  <c r="F344" i="7"/>
  <c r="J344" i="7"/>
  <c r="N344" i="7"/>
  <c r="R344" i="7"/>
  <c r="V344" i="7"/>
  <c r="Z344" i="7"/>
  <c r="AD344" i="7"/>
  <c r="AH344" i="7"/>
  <c r="AL344" i="7"/>
  <c r="AP344" i="7"/>
  <c r="AT344" i="7"/>
  <c r="AX344" i="7"/>
  <c r="BB344" i="7"/>
  <c r="BF344" i="7"/>
  <c r="BJ344" i="7"/>
  <c r="BN344" i="7"/>
  <c r="BR344" i="7"/>
  <c r="BV344" i="7"/>
  <c r="BV4" i="7"/>
  <c r="BU344" i="7"/>
  <c r="BT344" i="7"/>
  <c r="BQ344" i="7"/>
  <c r="BP344" i="7"/>
  <c r="BM344" i="7"/>
  <c r="BL344" i="7"/>
  <c r="BI344" i="7"/>
  <c r="BH344" i="7"/>
  <c r="BE344" i="7"/>
  <c r="BD344" i="7"/>
  <c r="BA344" i="7"/>
  <c r="AZ344" i="7"/>
  <c r="AW344" i="7"/>
  <c r="AV344" i="7"/>
  <c r="AS344" i="7"/>
  <c r="AR344" i="7"/>
  <c r="AO344" i="7"/>
  <c r="AN344" i="7"/>
  <c r="AK344" i="7"/>
  <c r="AJ344" i="7"/>
  <c r="AG344" i="7"/>
  <c r="AF344" i="7"/>
  <c r="AC344" i="7"/>
  <c r="AB344" i="7"/>
  <c r="Y344" i="7"/>
  <c r="X344" i="7"/>
  <c r="U344" i="7"/>
  <c r="T344" i="7"/>
  <c r="Q344" i="7"/>
  <c r="P344" i="7"/>
  <c r="M344" i="7"/>
  <c r="L344" i="7"/>
  <c r="I344" i="7"/>
  <c r="H344" i="7"/>
  <c r="E344" i="7"/>
  <c r="D344" i="7"/>
  <c r="B10" i="7"/>
  <c r="C10" i="7"/>
  <c r="B11" i="7"/>
  <c r="C11" i="7"/>
  <c r="B12" i="7"/>
  <c r="C12" i="7"/>
  <c r="B13" i="7"/>
  <c r="C13" i="7"/>
  <c r="B14" i="7"/>
  <c r="C14" i="7"/>
  <c r="B15" i="7"/>
  <c r="C15" i="7"/>
  <c r="B16" i="7"/>
  <c r="C16" i="7"/>
  <c r="B17" i="7"/>
  <c r="C17" i="7"/>
  <c r="B18" i="7"/>
  <c r="C18" i="7"/>
  <c r="B19" i="7"/>
  <c r="C19" i="7"/>
  <c r="B20" i="7"/>
  <c r="C20" i="7"/>
  <c r="B21" i="7"/>
  <c r="C21" i="7"/>
  <c r="B22" i="7"/>
  <c r="C22" i="7"/>
  <c r="B23" i="7"/>
  <c r="C23" i="7"/>
  <c r="B24" i="7"/>
  <c r="C24" i="7"/>
  <c r="B25" i="7"/>
  <c r="C25" i="7"/>
  <c r="B26" i="7"/>
  <c r="C26" i="7"/>
  <c r="B27" i="7"/>
  <c r="C27" i="7"/>
  <c r="B28" i="7"/>
  <c r="C28" i="7"/>
  <c r="B29" i="7"/>
  <c r="C29" i="7"/>
  <c r="B30" i="7"/>
  <c r="C30" i="7"/>
  <c r="B31" i="7"/>
  <c r="C31" i="7"/>
  <c r="B32" i="7"/>
  <c r="C32" i="7"/>
  <c r="B33" i="7"/>
  <c r="C33" i="7"/>
  <c r="B34" i="7"/>
  <c r="C34" i="7"/>
  <c r="B35" i="7"/>
  <c r="C35" i="7"/>
  <c r="B36" i="7"/>
  <c r="C36" i="7"/>
  <c r="B37" i="7"/>
  <c r="C37" i="7"/>
  <c r="B38" i="7"/>
  <c r="C38" i="7"/>
  <c r="B39" i="7"/>
  <c r="C39" i="7"/>
  <c r="B40" i="7"/>
  <c r="C40" i="7"/>
  <c r="B41" i="7"/>
  <c r="C41" i="7"/>
  <c r="B42" i="7"/>
  <c r="C42" i="7"/>
  <c r="B43" i="7"/>
  <c r="C43" i="7"/>
  <c r="B44" i="7"/>
  <c r="C44" i="7"/>
  <c r="B45" i="7"/>
  <c r="C45" i="7"/>
  <c r="B46" i="7"/>
  <c r="C46" i="7"/>
  <c r="B47" i="7"/>
  <c r="C47" i="7"/>
  <c r="B48" i="7"/>
  <c r="C48" i="7"/>
  <c r="B49" i="7"/>
  <c r="C49" i="7"/>
  <c r="B50" i="7"/>
  <c r="C50" i="7"/>
  <c r="B51" i="7"/>
  <c r="C51" i="7"/>
  <c r="B52" i="7"/>
  <c r="C52" i="7"/>
  <c r="B53" i="7"/>
  <c r="C53" i="7"/>
  <c r="B54" i="7"/>
  <c r="C54" i="7"/>
  <c r="B55" i="7"/>
  <c r="C55" i="7"/>
  <c r="B56" i="7"/>
  <c r="C56" i="7"/>
  <c r="B57" i="7"/>
  <c r="C57" i="7"/>
  <c r="B58" i="7"/>
  <c r="C58" i="7"/>
  <c r="B59" i="7"/>
  <c r="C59" i="7"/>
  <c r="B60" i="7"/>
  <c r="C60" i="7"/>
  <c r="B61" i="7"/>
  <c r="C61" i="7"/>
  <c r="B62" i="7"/>
  <c r="C62" i="7"/>
  <c r="B63" i="7"/>
  <c r="C63" i="7"/>
  <c r="B64" i="7"/>
  <c r="C64" i="7"/>
  <c r="B65" i="7"/>
  <c r="C65" i="7"/>
  <c r="B66" i="7"/>
  <c r="C66" i="7"/>
  <c r="B67" i="7"/>
  <c r="C67" i="7"/>
  <c r="B68" i="7"/>
  <c r="C68" i="7"/>
  <c r="B69" i="7"/>
  <c r="C69" i="7"/>
  <c r="B70" i="7"/>
  <c r="C70" i="7"/>
  <c r="B71" i="7"/>
  <c r="C71" i="7"/>
  <c r="B72" i="7"/>
  <c r="C72" i="7"/>
  <c r="B73" i="7"/>
  <c r="C73" i="7"/>
  <c r="B74" i="7"/>
  <c r="C74" i="7"/>
  <c r="B75" i="7"/>
  <c r="C75" i="7"/>
  <c r="B76" i="7"/>
  <c r="C76" i="7"/>
  <c r="B77" i="7"/>
  <c r="C77" i="7"/>
  <c r="B78" i="7"/>
  <c r="C78" i="7"/>
  <c r="B79" i="7"/>
  <c r="C79" i="7"/>
  <c r="B80" i="7"/>
  <c r="C80" i="7"/>
  <c r="B81" i="7"/>
  <c r="C81" i="7"/>
  <c r="B82" i="7"/>
  <c r="C82" i="7"/>
  <c r="B83" i="7"/>
  <c r="C83" i="7"/>
  <c r="B84" i="7"/>
  <c r="C84" i="7"/>
  <c r="B85" i="7"/>
  <c r="C85" i="7"/>
  <c r="B86" i="7"/>
  <c r="C86" i="7"/>
  <c r="B87" i="7"/>
  <c r="C87" i="7"/>
  <c r="B88" i="7"/>
  <c r="C88" i="7"/>
  <c r="B89" i="7"/>
  <c r="C89" i="7"/>
  <c r="B90" i="7"/>
  <c r="C90" i="7"/>
  <c r="B91" i="7"/>
  <c r="C91" i="7"/>
  <c r="B92" i="7"/>
  <c r="C92" i="7"/>
  <c r="B93" i="7"/>
  <c r="C93" i="7"/>
  <c r="B94" i="7"/>
  <c r="C94" i="7"/>
  <c r="B95" i="7"/>
  <c r="C95" i="7"/>
  <c r="B96" i="7"/>
  <c r="C96" i="7"/>
  <c r="B97" i="7"/>
  <c r="C97" i="7"/>
  <c r="B98" i="7"/>
  <c r="C98" i="7"/>
  <c r="B99" i="7"/>
  <c r="C99" i="7"/>
  <c r="B100" i="7"/>
  <c r="C100" i="7"/>
  <c r="B101" i="7"/>
  <c r="C101" i="7"/>
  <c r="B102" i="7"/>
  <c r="C102" i="7"/>
  <c r="B103" i="7"/>
  <c r="C103" i="7"/>
  <c r="B104" i="7"/>
  <c r="C104" i="7"/>
  <c r="B105" i="7"/>
  <c r="C105" i="7"/>
  <c r="B106" i="7"/>
  <c r="C106" i="7"/>
  <c r="B107" i="7"/>
  <c r="C107" i="7"/>
  <c r="B108" i="7"/>
  <c r="C108" i="7"/>
  <c r="B109" i="7"/>
  <c r="C109" i="7"/>
  <c r="B110" i="7"/>
  <c r="C110" i="7"/>
  <c r="B111" i="7"/>
  <c r="C111" i="7"/>
  <c r="B112" i="7"/>
  <c r="C112" i="7"/>
  <c r="B113" i="7"/>
  <c r="C113" i="7"/>
  <c r="B114" i="7"/>
  <c r="C114" i="7"/>
  <c r="B115" i="7"/>
  <c r="C115" i="7"/>
  <c r="B116" i="7"/>
  <c r="C116" i="7"/>
  <c r="B117" i="7"/>
  <c r="C117" i="7"/>
  <c r="B118" i="7"/>
  <c r="C118" i="7"/>
  <c r="B119" i="7"/>
  <c r="C119" i="7"/>
  <c r="B120" i="7"/>
  <c r="C120" i="7"/>
  <c r="B121" i="7"/>
  <c r="C121" i="7"/>
  <c r="B122" i="7"/>
  <c r="C122" i="7"/>
  <c r="B123" i="7"/>
  <c r="C123" i="7"/>
  <c r="B124" i="7"/>
  <c r="C124" i="7"/>
  <c r="B125" i="7"/>
  <c r="C125" i="7"/>
  <c r="B126" i="7"/>
  <c r="C126" i="7"/>
  <c r="B127" i="7"/>
  <c r="C127" i="7"/>
  <c r="B128" i="7"/>
  <c r="C128" i="7"/>
  <c r="B129" i="7"/>
  <c r="C129" i="7"/>
  <c r="B130" i="7"/>
  <c r="C130" i="7"/>
  <c r="B131" i="7"/>
  <c r="C131" i="7"/>
  <c r="B132" i="7"/>
  <c r="C132" i="7"/>
  <c r="B133" i="7"/>
  <c r="C133" i="7"/>
  <c r="B134" i="7"/>
  <c r="C134" i="7"/>
  <c r="B135" i="7"/>
  <c r="C135" i="7"/>
  <c r="B136" i="7"/>
  <c r="C136" i="7"/>
  <c r="B137" i="7"/>
  <c r="C137" i="7"/>
  <c r="B138" i="7"/>
  <c r="C138" i="7"/>
  <c r="B139" i="7"/>
  <c r="C139" i="7"/>
  <c r="B140" i="7"/>
  <c r="C140" i="7"/>
  <c r="B141" i="7"/>
  <c r="C141" i="7"/>
  <c r="B142" i="7"/>
  <c r="C142" i="7"/>
  <c r="B143" i="7"/>
  <c r="C143" i="7"/>
  <c r="B144" i="7"/>
  <c r="C144" i="7"/>
  <c r="B145" i="7"/>
  <c r="C145" i="7"/>
  <c r="B146" i="7"/>
  <c r="C146" i="7"/>
  <c r="B147" i="7"/>
  <c r="C147" i="7"/>
  <c r="B148" i="7"/>
  <c r="C148" i="7"/>
  <c r="B149" i="7"/>
  <c r="C149" i="7"/>
  <c r="B150" i="7"/>
  <c r="C150" i="7"/>
  <c r="B151" i="7"/>
  <c r="C151" i="7"/>
  <c r="B152" i="7"/>
  <c r="C152" i="7"/>
  <c r="B153" i="7"/>
  <c r="C153" i="7"/>
  <c r="B154" i="7"/>
  <c r="C154" i="7"/>
  <c r="B155" i="7"/>
  <c r="C155" i="7"/>
  <c r="B156" i="7"/>
  <c r="C156" i="7"/>
  <c r="B157" i="7"/>
  <c r="C157" i="7"/>
  <c r="B158" i="7"/>
  <c r="C158" i="7"/>
  <c r="B159" i="7"/>
  <c r="C159" i="7"/>
  <c r="B160" i="7"/>
  <c r="C160" i="7"/>
  <c r="B161" i="7"/>
  <c r="C161" i="7"/>
  <c r="B162" i="7"/>
  <c r="C162" i="7"/>
  <c r="B163" i="7"/>
  <c r="C163" i="7"/>
  <c r="B164" i="7"/>
  <c r="C164" i="7"/>
  <c r="B165" i="7"/>
  <c r="C165" i="7"/>
  <c r="B166" i="7"/>
  <c r="C166" i="7"/>
  <c r="B167" i="7"/>
  <c r="C167" i="7"/>
  <c r="B168" i="7"/>
  <c r="C168" i="7"/>
  <c r="B169" i="7"/>
  <c r="C169" i="7"/>
  <c r="B170" i="7"/>
  <c r="C170" i="7"/>
  <c r="B171" i="7"/>
  <c r="C171" i="7"/>
  <c r="B172" i="7"/>
  <c r="C172" i="7"/>
  <c r="B173" i="7"/>
  <c r="C173" i="7"/>
  <c r="B174" i="7"/>
  <c r="C174" i="7"/>
  <c r="B175" i="7"/>
  <c r="C175" i="7"/>
  <c r="B176" i="7"/>
  <c r="C176" i="7"/>
  <c r="B177" i="7"/>
  <c r="C177" i="7"/>
  <c r="B178" i="7"/>
  <c r="C178" i="7"/>
  <c r="B179" i="7"/>
  <c r="C179" i="7"/>
  <c r="B180" i="7"/>
  <c r="C180" i="7"/>
  <c r="B181" i="7"/>
  <c r="C181" i="7"/>
  <c r="B182" i="7"/>
  <c r="C182" i="7"/>
  <c r="B183" i="7"/>
  <c r="C183" i="7"/>
  <c r="B184" i="7"/>
  <c r="C184" i="7"/>
  <c r="B185" i="7"/>
  <c r="C185" i="7"/>
  <c r="B186" i="7"/>
  <c r="C186" i="7"/>
  <c r="B187" i="7"/>
  <c r="C187" i="7"/>
  <c r="B188" i="7"/>
  <c r="C188" i="7"/>
  <c r="B189" i="7"/>
  <c r="C189" i="7"/>
  <c r="B190" i="7"/>
  <c r="C190" i="7"/>
  <c r="B191" i="7"/>
  <c r="C191" i="7"/>
  <c r="B192" i="7"/>
  <c r="C192" i="7"/>
  <c r="B193" i="7"/>
  <c r="C193" i="7"/>
  <c r="B194" i="7"/>
  <c r="C194" i="7"/>
  <c r="B195" i="7"/>
  <c r="C195" i="7"/>
  <c r="B196" i="7"/>
  <c r="C196" i="7"/>
  <c r="B197" i="7"/>
  <c r="C197" i="7"/>
  <c r="B198" i="7"/>
  <c r="C198" i="7"/>
  <c r="B199" i="7"/>
  <c r="C199" i="7"/>
  <c r="B200" i="7"/>
  <c r="C200" i="7"/>
  <c r="B201" i="7"/>
  <c r="C201" i="7"/>
  <c r="B202" i="7"/>
  <c r="C202" i="7"/>
  <c r="B203" i="7"/>
  <c r="C203" i="7"/>
  <c r="B204" i="7"/>
  <c r="C204" i="7"/>
  <c r="B205" i="7"/>
  <c r="C205" i="7"/>
  <c r="B206" i="7"/>
  <c r="C206" i="7"/>
  <c r="B207" i="7"/>
  <c r="C207" i="7"/>
  <c r="B208" i="7"/>
  <c r="C208" i="7"/>
  <c r="B209" i="7"/>
  <c r="C209" i="7"/>
  <c r="B210" i="7"/>
  <c r="C210" i="7"/>
  <c r="B211" i="7"/>
  <c r="C211" i="7"/>
  <c r="B212" i="7"/>
  <c r="C212" i="7"/>
  <c r="B213" i="7"/>
  <c r="C213" i="7"/>
  <c r="B214" i="7"/>
  <c r="C214" i="7"/>
  <c r="B215" i="7"/>
  <c r="C215" i="7"/>
  <c r="B216" i="7"/>
  <c r="C216" i="7"/>
  <c r="B217" i="7"/>
  <c r="C217" i="7"/>
  <c r="B218" i="7"/>
  <c r="C218" i="7"/>
  <c r="B219" i="7"/>
  <c r="C219" i="7"/>
  <c r="B220" i="7"/>
  <c r="C220" i="7"/>
  <c r="B221" i="7"/>
  <c r="C221" i="7"/>
  <c r="B222" i="7"/>
  <c r="C222" i="7"/>
  <c r="B223" i="7"/>
  <c r="C223" i="7"/>
  <c r="B224" i="7"/>
  <c r="C224" i="7"/>
  <c r="B225" i="7"/>
  <c r="C225" i="7"/>
  <c r="B226" i="7"/>
  <c r="C226" i="7"/>
  <c r="B227" i="7"/>
  <c r="C227" i="7"/>
  <c r="B228" i="7"/>
  <c r="C228" i="7"/>
  <c r="B229" i="7"/>
  <c r="C229" i="7"/>
  <c r="B230" i="7"/>
  <c r="C230" i="7"/>
  <c r="B231" i="7"/>
  <c r="C231" i="7"/>
  <c r="B232" i="7"/>
  <c r="C232" i="7"/>
  <c r="B233" i="7"/>
  <c r="C233" i="7"/>
  <c r="B234" i="7"/>
  <c r="C234" i="7"/>
  <c r="B235" i="7"/>
  <c r="C235" i="7"/>
  <c r="B236" i="7"/>
  <c r="C236" i="7"/>
  <c r="B237" i="7"/>
  <c r="C237" i="7"/>
  <c r="B238" i="7"/>
  <c r="C238" i="7"/>
  <c r="B239" i="7"/>
  <c r="C239" i="7"/>
  <c r="B240" i="7"/>
  <c r="C240" i="7"/>
  <c r="B241" i="7"/>
  <c r="C241" i="7"/>
  <c r="B242" i="7"/>
  <c r="C242" i="7"/>
  <c r="B243" i="7"/>
  <c r="C243" i="7"/>
  <c r="B244" i="7"/>
  <c r="C244" i="7"/>
  <c r="B245" i="7"/>
  <c r="C245" i="7"/>
  <c r="B246" i="7"/>
  <c r="C246" i="7"/>
  <c r="B247" i="7"/>
  <c r="C247" i="7"/>
  <c r="B248" i="7"/>
  <c r="C248" i="7"/>
  <c r="B249" i="7"/>
  <c r="C249" i="7"/>
  <c r="B250" i="7"/>
  <c r="C250" i="7"/>
  <c r="B251" i="7"/>
  <c r="C251" i="7"/>
  <c r="B252" i="7"/>
  <c r="C252" i="7"/>
  <c r="B253" i="7"/>
  <c r="C253" i="7"/>
  <c r="B254" i="7"/>
  <c r="C254" i="7"/>
  <c r="B255" i="7"/>
  <c r="C255" i="7"/>
  <c r="B256" i="7"/>
  <c r="C256" i="7"/>
  <c r="B257" i="7"/>
  <c r="C257" i="7"/>
  <c r="B258" i="7"/>
  <c r="C258" i="7"/>
  <c r="B259" i="7"/>
  <c r="C259" i="7"/>
  <c r="B260" i="7"/>
  <c r="C260" i="7"/>
  <c r="B261" i="7"/>
  <c r="C261" i="7"/>
  <c r="B262" i="7"/>
  <c r="C262" i="7"/>
  <c r="B263" i="7"/>
  <c r="C263" i="7"/>
  <c r="B264" i="7"/>
  <c r="C264" i="7"/>
  <c r="B265" i="7"/>
  <c r="C265" i="7"/>
  <c r="B266" i="7"/>
  <c r="C266" i="7"/>
  <c r="B267" i="7"/>
  <c r="C267" i="7"/>
  <c r="B268" i="7"/>
  <c r="C268" i="7"/>
  <c r="B269" i="7"/>
  <c r="C269" i="7"/>
  <c r="B270" i="7"/>
  <c r="C270" i="7"/>
  <c r="B271" i="7"/>
  <c r="C271" i="7"/>
  <c r="B272" i="7"/>
  <c r="C272" i="7"/>
  <c r="B273" i="7"/>
  <c r="C273" i="7"/>
  <c r="B274" i="7"/>
  <c r="C274" i="7"/>
  <c r="B275" i="7"/>
  <c r="C275" i="7"/>
  <c r="B276" i="7"/>
  <c r="C276" i="7"/>
  <c r="B277" i="7"/>
  <c r="C277" i="7"/>
  <c r="B278" i="7"/>
  <c r="C278" i="7"/>
  <c r="B279" i="7"/>
  <c r="C279" i="7"/>
  <c r="B280" i="7"/>
  <c r="C280" i="7"/>
  <c r="B281" i="7"/>
  <c r="C281" i="7"/>
  <c r="B282" i="7"/>
  <c r="C282" i="7"/>
  <c r="B283" i="7"/>
  <c r="C283" i="7"/>
  <c r="B284" i="7"/>
  <c r="C284" i="7"/>
  <c r="B285" i="7"/>
  <c r="C285" i="7"/>
  <c r="B286" i="7"/>
  <c r="C286" i="7"/>
  <c r="B287" i="7"/>
  <c r="C287" i="7"/>
  <c r="B288" i="7"/>
  <c r="C288" i="7"/>
  <c r="B289" i="7"/>
  <c r="C289" i="7"/>
  <c r="B290" i="7"/>
  <c r="C290" i="7"/>
  <c r="B291" i="7"/>
  <c r="C291" i="7"/>
  <c r="B292" i="7"/>
  <c r="C292" i="7"/>
  <c r="B293" i="7"/>
  <c r="C293" i="7"/>
  <c r="B294" i="7"/>
  <c r="C294" i="7"/>
  <c r="B295" i="7"/>
  <c r="C295" i="7"/>
  <c r="B296" i="7"/>
  <c r="C296" i="7"/>
  <c r="B297" i="7"/>
  <c r="C297" i="7"/>
  <c r="B298" i="7"/>
  <c r="C298" i="7"/>
  <c r="B299" i="7"/>
  <c r="C299" i="7"/>
  <c r="B300" i="7"/>
  <c r="C300" i="7"/>
  <c r="B301" i="7"/>
  <c r="C301" i="7"/>
  <c r="B302" i="7"/>
  <c r="C302" i="7"/>
  <c r="B303" i="7"/>
  <c r="C303" i="7"/>
  <c r="B304" i="7"/>
  <c r="C304" i="7"/>
  <c r="B305" i="7"/>
  <c r="C305" i="7"/>
  <c r="B306" i="7"/>
  <c r="C306" i="7"/>
  <c r="B307" i="7"/>
  <c r="C307" i="7"/>
  <c r="B308" i="7"/>
  <c r="C308" i="7"/>
  <c r="B309" i="7"/>
  <c r="C309" i="7"/>
  <c r="B310" i="7"/>
  <c r="C310" i="7"/>
  <c r="B311" i="7"/>
  <c r="C311" i="7"/>
  <c r="B312" i="7"/>
  <c r="C312" i="7"/>
  <c r="B313" i="7"/>
  <c r="C313" i="7"/>
  <c r="B314" i="7"/>
  <c r="C314" i="7"/>
  <c r="B315" i="7"/>
  <c r="C315" i="7"/>
  <c r="B316" i="7"/>
  <c r="C316" i="7"/>
  <c r="B317" i="7"/>
  <c r="C317" i="7"/>
  <c r="B318" i="7"/>
  <c r="C318" i="7"/>
  <c r="B319" i="7"/>
  <c r="C319" i="7"/>
  <c r="B320" i="7"/>
  <c r="C320" i="7"/>
  <c r="B321" i="7"/>
  <c r="C321" i="7"/>
  <c r="B322" i="7"/>
  <c r="C322" i="7"/>
  <c r="B323" i="7"/>
  <c r="C323" i="7"/>
  <c r="B324" i="7"/>
  <c r="C324" i="7"/>
  <c r="B325" i="7"/>
  <c r="C325" i="7"/>
  <c r="B326" i="7"/>
  <c r="C326" i="7"/>
  <c r="B327" i="7"/>
  <c r="C327" i="7"/>
  <c r="B328" i="7"/>
  <c r="C328" i="7"/>
  <c r="B329" i="7"/>
  <c r="C329" i="7"/>
  <c r="B330" i="7"/>
  <c r="C330" i="7"/>
  <c r="B331" i="7"/>
  <c r="C331" i="7"/>
  <c r="B332" i="7"/>
  <c r="C332" i="7"/>
  <c r="B333" i="7"/>
  <c r="C333" i="7"/>
  <c r="B334" i="7"/>
  <c r="C334" i="7"/>
  <c r="B335" i="7"/>
  <c r="C335" i="7"/>
  <c r="B336" i="7"/>
  <c r="C336" i="7"/>
  <c r="B337" i="7"/>
  <c r="C337" i="7"/>
  <c r="B338" i="7"/>
  <c r="C338" i="7"/>
  <c r="B339" i="7"/>
  <c r="C339" i="7"/>
  <c r="B340" i="7"/>
  <c r="C340" i="7"/>
  <c r="B341" i="7"/>
  <c r="C341" i="7"/>
  <c r="B342" i="7"/>
  <c r="C342" i="7"/>
  <c r="C1052" i="8"/>
  <c r="D1052" i="8"/>
  <c r="E1052" i="8"/>
  <c r="F1052" i="8"/>
  <c r="G1052" i="8"/>
  <c r="H1052" i="8"/>
  <c r="I1052" i="8"/>
  <c r="B1052" i="8"/>
  <c r="B719" i="8"/>
  <c r="C719" i="8"/>
  <c r="D719" i="8"/>
  <c r="E719" i="8"/>
  <c r="F719" i="8"/>
  <c r="G719" i="8"/>
  <c r="H719" i="8"/>
  <c r="I719" i="8"/>
  <c r="B720" i="8"/>
  <c r="C720" i="8"/>
  <c r="D720" i="8"/>
  <c r="E720" i="8"/>
  <c r="F720" i="8"/>
  <c r="G720" i="8"/>
  <c r="H720" i="8"/>
  <c r="I720" i="8"/>
  <c r="B721" i="8"/>
  <c r="C721" i="8"/>
  <c r="D721" i="8"/>
  <c r="E721" i="8"/>
  <c r="F721" i="8"/>
  <c r="G721" i="8"/>
  <c r="H721" i="8"/>
  <c r="I721" i="8"/>
  <c r="B722" i="8"/>
  <c r="C722" i="8"/>
  <c r="D722" i="8"/>
  <c r="E722" i="8"/>
  <c r="F722" i="8"/>
  <c r="G722" i="8"/>
  <c r="H722" i="8"/>
  <c r="I722" i="8"/>
  <c r="B723" i="8"/>
  <c r="C723" i="8"/>
  <c r="D723" i="8"/>
  <c r="E723" i="8"/>
  <c r="F723" i="8"/>
  <c r="G723" i="8"/>
  <c r="H723" i="8"/>
  <c r="I723" i="8"/>
  <c r="B724" i="8"/>
  <c r="C724" i="8"/>
  <c r="D724" i="8"/>
  <c r="E724" i="8"/>
  <c r="F724" i="8"/>
  <c r="G724" i="8"/>
  <c r="H724" i="8"/>
  <c r="I724" i="8"/>
  <c r="B725" i="8"/>
  <c r="C725" i="8"/>
  <c r="D725" i="8"/>
  <c r="E725" i="8"/>
  <c r="F725" i="8"/>
  <c r="G725" i="8"/>
  <c r="H725" i="8"/>
  <c r="I725" i="8"/>
  <c r="B726" i="8"/>
  <c r="C726" i="8"/>
  <c r="D726" i="8"/>
  <c r="E726" i="8"/>
  <c r="F726" i="8"/>
  <c r="G726" i="8"/>
  <c r="H726" i="8"/>
  <c r="I726" i="8"/>
  <c r="B727" i="8"/>
  <c r="C727" i="8"/>
  <c r="D727" i="8"/>
  <c r="E727" i="8"/>
  <c r="F727" i="8"/>
  <c r="G727" i="8"/>
  <c r="H727" i="8"/>
  <c r="I727" i="8"/>
  <c r="B728" i="8"/>
  <c r="C728" i="8"/>
  <c r="D728" i="8"/>
  <c r="E728" i="8"/>
  <c r="F728" i="8"/>
  <c r="G728" i="8"/>
  <c r="H728" i="8"/>
  <c r="I728" i="8"/>
  <c r="B729" i="8"/>
  <c r="C729" i="8"/>
  <c r="D729" i="8"/>
  <c r="E729" i="8"/>
  <c r="F729" i="8"/>
  <c r="G729" i="8"/>
  <c r="H729" i="8"/>
  <c r="I729" i="8"/>
  <c r="B730" i="8"/>
  <c r="C730" i="8"/>
  <c r="D730" i="8"/>
  <c r="E730" i="8"/>
  <c r="F730" i="8"/>
  <c r="G730" i="8"/>
  <c r="H730" i="8"/>
  <c r="I730" i="8"/>
  <c r="B731" i="8"/>
  <c r="C731" i="8"/>
  <c r="D731" i="8"/>
  <c r="E731" i="8"/>
  <c r="F731" i="8"/>
  <c r="G731" i="8"/>
  <c r="H731" i="8"/>
  <c r="I731" i="8"/>
  <c r="B732" i="8"/>
  <c r="C732" i="8"/>
  <c r="D732" i="8"/>
  <c r="E732" i="8"/>
  <c r="F732" i="8"/>
  <c r="G732" i="8"/>
  <c r="H732" i="8"/>
  <c r="I732" i="8"/>
  <c r="B733" i="8"/>
  <c r="C733" i="8"/>
  <c r="D733" i="8"/>
  <c r="E733" i="8"/>
  <c r="F733" i="8"/>
  <c r="G733" i="8"/>
  <c r="H733" i="8"/>
  <c r="I733" i="8"/>
  <c r="B734" i="8"/>
  <c r="C734" i="8"/>
  <c r="D734" i="8"/>
  <c r="E734" i="8"/>
  <c r="F734" i="8"/>
  <c r="G734" i="8"/>
  <c r="H734" i="8"/>
  <c r="I734" i="8"/>
  <c r="B735" i="8"/>
  <c r="C735" i="8"/>
  <c r="D735" i="8"/>
  <c r="E735" i="8"/>
  <c r="F735" i="8"/>
  <c r="G735" i="8"/>
  <c r="H735" i="8"/>
  <c r="I735" i="8"/>
  <c r="B736" i="8"/>
  <c r="C736" i="8"/>
  <c r="D736" i="8"/>
  <c r="E736" i="8"/>
  <c r="F736" i="8"/>
  <c r="G736" i="8"/>
  <c r="H736" i="8"/>
  <c r="I736" i="8"/>
  <c r="B737" i="8"/>
  <c r="C737" i="8"/>
  <c r="D737" i="8"/>
  <c r="E737" i="8"/>
  <c r="F737" i="8"/>
  <c r="G737" i="8"/>
  <c r="H737" i="8"/>
  <c r="I737" i="8"/>
  <c r="B738" i="8"/>
  <c r="C738" i="8"/>
  <c r="D738" i="8"/>
  <c r="E738" i="8"/>
  <c r="F738" i="8"/>
  <c r="G738" i="8"/>
  <c r="H738" i="8"/>
  <c r="I738" i="8"/>
  <c r="B739" i="8"/>
  <c r="C739" i="8"/>
  <c r="D739" i="8"/>
  <c r="E739" i="8"/>
  <c r="F739" i="8"/>
  <c r="G739" i="8"/>
  <c r="H739" i="8"/>
  <c r="I739" i="8"/>
  <c r="B740" i="8"/>
  <c r="C740" i="8"/>
  <c r="D740" i="8"/>
  <c r="E740" i="8"/>
  <c r="F740" i="8"/>
  <c r="G740" i="8"/>
  <c r="H740" i="8"/>
  <c r="I740" i="8"/>
  <c r="B741" i="8"/>
  <c r="C741" i="8"/>
  <c r="D741" i="8"/>
  <c r="E741" i="8"/>
  <c r="F741" i="8"/>
  <c r="G741" i="8"/>
  <c r="H741" i="8"/>
  <c r="I741" i="8"/>
  <c r="B742" i="8"/>
  <c r="C742" i="8"/>
  <c r="D742" i="8"/>
  <c r="E742" i="8"/>
  <c r="F742" i="8"/>
  <c r="G742" i="8"/>
  <c r="H742" i="8"/>
  <c r="I742" i="8"/>
  <c r="B743" i="8"/>
  <c r="C743" i="8"/>
  <c r="D743" i="8"/>
  <c r="E743" i="8"/>
  <c r="F743" i="8"/>
  <c r="G743" i="8"/>
  <c r="H743" i="8"/>
  <c r="I743" i="8"/>
  <c r="B744" i="8"/>
  <c r="C744" i="8"/>
  <c r="D744" i="8"/>
  <c r="E744" i="8"/>
  <c r="F744" i="8"/>
  <c r="G744" i="8"/>
  <c r="H744" i="8"/>
  <c r="I744" i="8"/>
  <c r="B745" i="8"/>
  <c r="C745" i="8"/>
  <c r="D745" i="8"/>
  <c r="E745" i="8"/>
  <c r="F745" i="8"/>
  <c r="G745" i="8"/>
  <c r="H745" i="8"/>
  <c r="I745" i="8"/>
  <c r="B746" i="8"/>
  <c r="C746" i="8"/>
  <c r="D746" i="8"/>
  <c r="E746" i="8"/>
  <c r="F746" i="8"/>
  <c r="G746" i="8"/>
  <c r="H746" i="8"/>
  <c r="I746" i="8"/>
  <c r="B747" i="8"/>
  <c r="C747" i="8"/>
  <c r="D747" i="8"/>
  <c r="E747" i="8"/>
  <c r="F747" i="8"/>
  <c r="G747" i="8"/>
  <c r="H747" i="8"/>
  <c r="I747" i="8"/>
  <c r="B748" i="8"/>
  <c r="C748" i="8"/>
  <c r="D748" i="8"/>
  <c r="E748" i="8"/>
  <c r="F748" i="8"/>
  <c r="G748" i="8"/>
  <c r="H748" i="8"/>
  <c r="I748" i="8"/>
  <c r="B749" i="8"/>
  <c r="C749" i="8"/>
  <c r="D749" i="8"/>
  <c r="E749" i="8"/>
  <c r="F749" i="8"/>
  <c r="G749" i="8"/>
  <c r="H749" i="8"/>
  <c r="I749" i="8"/>
  <c r="B750" i="8"/>
  <c r="C750" i="8"/>
  <c r="D750" i="8"/>
  <c r="E750" i="8"/>
  <c r="F750" i="8"/>
  <c r="G750" i="8"/>
  <c r="H750" i="8"/>
  <c r="I750" i="8"/>
  <c r="B751" i="8"/>
  <c r="C751" i="8"/>
  <c r="D751" i="8"/>
  <c r="E751" i="8"/>
  <c r="F751" i="8"/>
  <c r="G751" i="8"/>
  <c r="H751" i="8"/>
  <c r="I751" i="8"/>
  <c r="B752" i="8"/>
  <c r="C752" i="8"/>
  <c r="D752" i="8"/>
  <c r="E752" i="8"/>
  <c r="F752" i="8"/>
  <c r="G752" i="8"/>
  <c r="H752" i="8"/>
  <c r="I752" i="8"/>
  <c r="B753" i="8"/>
  <c r="C753" i="8"/>
  <c r="D753" i="8"/>
  <c r="E753" i="8"/>
  <c r="F753" i="8"/>
  <c r="G753" i="8"/>
  <c r="H753" i="8"/>
  <c r="I753" i="8"/>
  <c r="B754" i="8"/>
  <c r="C754" i="8"/>
  <c r="D754" i="8"/>
  <c r="E754" i="8"/>
  <c r="F754" i="8"/>
  <c r="G754" i="8"/>
  <c r="H754" i="8"/>
  <c r="I754" i="8"/>
  <c r="B755" i="8"/>
  <c r="C755" i="8"/>
  <c r="D755" i="8"/>
  <c r="E755" i="8"/>
  <c r="F755" i="8"/>
  <c r="G755" i="8"/>
  <c r="H755" i="8"/>
  <c r="I755" i="8"/>
  <c r="B756" i="8"/>
  <c r="C756" i="8"/>
  <c r="D756" i="8"/>
  <c r="E756" i="8"/>
  <c r="F756" i="8"/>
  <c r="G756" i="8"/>
  <c r="H756" i="8"/>
  <c r="I756" i="8"/>
  <c r="B757" i="8"/>
  <c r="C757" i="8"/>
  <c r="D757" i="8"/>
  <c r="E757" i="8"/>
  <c r="F757" i="8"/>
  <c r="G757" i="8"/>
  <c r="H757" i="8"/>
  <c r="I757" i="8"/>
  <c r="B758" i="8"/>
  <c r="C758" i="8"/>
  <c r="D758" i="8"/>
  <c r="E758" i="8"/>
  <c r="F758" i="8"/>
  <c r="G758" i="8"/>
  <c r="H758" i="8"/>
  <c r="I758" i="8"/>
  <c r="B759" i="8"/>
  <c r="C759" i="8"/>
  <c r="D759" i="8"/>
  <c r="E759" i="8"/>
  <c r="F759" i="8"/>
  <c r="G759" i="8"/>
  <c r="H759" i="8"/>
  <c r="I759" i="8"/>
  <c r="B760" i="8"/>
  <c r="C760" i="8"/>
  <c r="D760" i="8"/>
  <c r="E760" i="8"/>
  <c r="F760" i="8"/>
  <c r="G760" i="8"/>
  <c r="H760" i="8"/>
  <c r="I760" i="8"/>
  <c r="B761" i="8"/>
  <c r="C761" i="8"/>
  <c r="D761" i="8"/>
  <c r="E761" i="8"/>
  <c r="F761" i="8"/>
  <c r="G761" i="8"/>
  <c r="H761" i="8"/>
  <c r="I761" i="8"/>
  <c r="B762" i="8"/>
  <c r="C762" i="8"/>
  <c r="D762" i="8"/>
  <c r="E762" i="8"/>
  <c r="F762" i="8"/>
  <c r="G762" i="8"/>
  <c r="H762" i="8"/>
  <c r="I762" i="8"/>
  <c r="B763" i="8"/>
  <c r="C763" i="8"/>
  <c r="D763" i="8"/>
  <c r="E763" i="8"/>
  <c r="F763" i="8"/>
  <c r="G763" i="8"/>
  <c r="H763" i="8"/>
  <c r="I763" i="8"/>
  <c r="B764" i="8"/>
  <c r="C764" i="8"/>
  <c r="D764" i="8"/>
  <c r="E764" i="8"/>
  <c r="F764" i="8"/>
  <c r="G764" i="8"/>
  <c r="H764" i="8"/>
  <c r="I764" i="8"/>
  <c r="B765" i="8"/>
  <c r="C765" i="8"/>
  <c r="D765" i="8"/>
  <c r="E765" i="8"/>
  <c r="F765" i="8"/>
  <c r="G765" i="8"/>
  <c r="H765" i="8"/>
  <c r="I765" i="8"/>
  <c r="B766" i="8"/>
  <c r="C766" i="8"/>
  <c r="D766" i="8"/>
  <c r="E766" i="8"/>
  <c r="F766" i="8"/>
  <c r="G766" i="8"/>
  <c r="H766" i="8"/>
  <c r="I766" i="8"/>
  <c r="B767" i="8"/>
  <c r="C767" i="8"/>
  <c r="D767" i="8"/>
  <c r="E767" i="8"/>
  <c r="F767" i="8"/>
  <c r="G767" i="8"/>
  <c r="H767" i="8"/>
  <c r="I767" i="8"/>
  <c r="B768" i="8"/>
  <c r="C768" i="8"/>
  <c r="D768" i="8"/>
  <c r="E768" i="8"/>
  <c r="F768" i="8"/>
  <c r="G768" i="8"/>
  <c r="H768" i="8"/>
  <c r="I768" i="8"/>
  <c r="B769" i="8"/>
  <c r="C769" i="8"/>
  <c r="D769" i="8"/>
  <c r="E769" i="8"/>
  <c r="F769" i="8"/>
  <c r="G769" i="8"/>
  <c r="H769" i="8"/>
  <c r="I769" i="8"/>
  <c r="B770" i="8"/>
  <c r="C770" i="8"/>
  <c r="D770" i="8"/>
  <c r="E770" i="8"/>
  <c r="F770" i="8"/>
  <c r="G770" i="8"/>
  <c r="H770" i="8"/>
  <c r="I770" i="8"/>
  <c r="B771" i="8"/>
  <c r="C771" i="8"/>
  <c r="D771" i="8"/>
  <c r="E771" i="8"/>
  <c r="F771" i="8"/>
  <c r="G771" i="8"/>
  <c r="H771" i="8"/>
  <c r="I771" i="8"/>
  <c r="B772" i="8"/>
  <c r="C772" i="8"/>
  <c r="D772" i="8"/>
  <c r="E772" i="8"/>
  <c r="F772" i="8"/>
  <c r="G772" i="8"/>
  <c r="H772" i="8"/>
  <c r="I772" i="8"/>
  <c r="B773" i="8"/>
  <c r="C773" i="8"/>
  <c r="D773" i="8"/>
  <c r="E773" i="8"/>
  <c r="F773" i="8"/>
  <c r="G773" i="8"/>
  <c r="H773" i="8"/>
  <c r="I773" i="8"/>
  <c r="B774" i="8"/>
  <c r="C774" i="8"/>
  <c r="D774" i="8"/>
  <c r="E774" i="8"/>
  <c r="F774" i="8"/>
  <c r="G774" i="8"/>
  <c r="H774" i="8"/>
  <c r="I774" i="8"/>
  <c r="B775" i="8"/>
  <c r="C775" i="8"/>
  <c r="D775" i="8"/>
  <c r="E775" i="8"/>
  <c r="F775" i="8"/>
  <c r="G775" i="8"/>
  <c r="H775" i="8"/>
  <c r="I775" i="8"/>
  <c r="B776" i="8"/>
  <c r="C776" i="8"/>
  <c r="D776" i="8"/>
  <c r="E776" i="8"/>
  <c r="F776" i="8"/>
  <c r="G776" i="8"/>
  <c r="H776" i="8"/>
  <c r="I776" i="8"/>
  <c r="B777" i="8"/>
  <c r="C777" i="8"/>
  <c r="D777" i="8"/>
  <c r="E777" i="8"/>
  <c r="F777" i="8"/>
  <c r="G777" i="8"/>
  <c r="H777" i="8"/>
  <c r="I777" i="8"/>
  <c r="I778" i="8"/>
  <c r="B779" i="8"/>
  <c r="C779" i="8"/>
  <c r="D779" i="8"/>
  <c r="E779" i="8"/>
  <c r="F779" i="8"/>
  <c r="G779" i="8"/>
  <c r="H779" i="8"/>
  <c r="I779" i="8"/>
  <c r="B780" i="8"/>
  <c r="C780" i="8"/>
  <c r="D780" i="8"/>
  <c r="E780" i="8"/>
  <c r="F780" i="8"/>
  <c r="G780" i="8"/>
  <c r="H780" i="8"/>
  <c r="I780" i="8"/>
  <c r="B781" i="8"/>
  <c r="C781" i="8"/>
  <c r="D781" i="8"/>
  <c r="E781" i="8"/>
  <c r="F781" i="8"/>
  <c r="G781" i="8"/>
  <c r="H781" i="8"/>
  <c r="I781" i="8"/>
  <c r="B782" i="8"/>
  <c r="C782" i="8"/>
  <c r="D782" i="8"/>
  <c r="E782" i="8"/>
  <c r="F782" i="8"/>
  <c r="G782" i="8"/>
  <c r="H782" i="8"/>
  <c r="I782" i="8"/>
  <c r="B783" i="8"/>
  <c r="C783" i="8"/>
  <c r="D783" i="8"/>
  <c r="E783" i="8"/>
  <c r="F783" i="8"/>
  <c r="G783" i="8"/>
  <c r="H783" i="8"/>
  <c r="I783" i="8"/>
  <c r="B784" i="8"/>
  <c r="C784" i="8"/>
  <c r="D784" i="8"/>
  <c r="E784" i="8"/>
  <c r="F784" i="8"/>
  <c r="G784" i="8"/>
  <c r="H784" i="8"/>
  <c r="I784" i="8"/>
  <c r="B785" i="8"/>
  <c r="C785" i="8"/>
  <c r="D785" i="8"/>
  <c r="E785" i="8"/>
  <c r="F785" i="8"/>
  <c r="G785" i="8"/>
  <c r="H785" i="8"/>
  <c r="I785" i="8"/>
  <c r="B786" i="8"/>
  <c r="C786" i="8"/>
  <c r="D786" i="8"/>
  <c r="E786" i="8"/>
  <c r="F786" i="8"/>
  <c r="G786" i="8"/>
  <c r="H786" i="8"/>
  <c r="I786" i="8"/>
  <c r="B787" i="8"/>
  <c r="C787" i="8"/>
  <c r="D787" i="8"/>
  <c r="E787" i="8"/>
  <c r="F787" i="8"/>
  <c r="G787" i="8"/>
  <c r="H787" i="8"/>
  <c r="I787" i="8"/>
  <c r="B788" i="8"/>
  <c r="C788" i="8"/>
  <c r="D788" i="8"/>
  <c r="E788" i="8"/>
  <c r="F788" i="8"/>
  <c r="G788" i="8"/>
  <c r="H788" i="8"/>
  <c r="I788" i="8"/>
  <c r="B789" i="8"/>
  <c r="C789" i="8"/>
  <c r="D789" i="8"/>
  <c r="E789" i="8"/>
  <c r="F789" i="8"/>
  <c r="G789" i="8"/>
  <c r="H789" i="8"/>
  <c r="I789" i="8"/>
  <c r="B790" i="8"/>
  <c r="C790" i="8"/>
  <c r="D790" i="8"/>
  <c r="E790" i="8"/>
  <c r="F790" i="8"/>
  <c r="G790" i="8"/>
  <c r="H790" i="8"/>
  <c r="I790" i="8"/>
  <c r="B791" i="8"/>
  <c r="C791" i="8"/>
  <c r="D791" i="8"/>
  <c r="E791" i="8"/>
  <c r="F791" i="8"/>
  <c r="G791" i="8"/>
  <c r="H791" i="8"/>
  <c r="I791" i="8"/>
  <c r="B792" i="8"/>
  <c r="C792" i="8"/>
  <c r="D792" i="8"/>
  <c r="E792" i="8"/>
  <c r="F792" i="8"/>
  <c r="G792" i="8"/>
  <c r="H792" i="8"/>
  <c r="I792" i="8"/>
  <c r="B793" i="8"/>
  <c r="C793" i="8"/>
  <c r="D793" i="8"/>
  <c r="E793" i="8"/>
  <c r="F793" i="8"/>
  <c r="G793" i="8"/>
  <c r="H793" i="8"/>
  <c r="I793" i="8"/>
  <c r="B794" i="8"/>
  <c r="C794" i="8"/>
  <c r="D794" i="8"/>
  <c r="E794" i="8"/>
  <c r="F794" i="8"/>
  <c r="G794" i="8"/>
  <c r="H794" i="8"/>
  <c r="I794" i="8"/>
  <c r="B795" i="8"/>
  <c r="C795" i="8"/>
  <c r="D795" i="8"/>
  <c r="E795" i="8"/>
  <c r="F795" i="8"/>
  <c r="G795" i="8"/>
  <c r="H795" i="8"/>
  <c r="I795" i="8"/>
  <c r="B796" i="8"/>
  <c r="C796" i="8"/>
  <c r="D796" i="8"/>
  <c r="E796" i="8"/>
  <c r="F796" i="8"/>
  <c r="G796" i="8"/>
  <c r="H796" i="8"/>
  <c r="I796" i="8"/>
  <c r="B797" i="8"/>
  <c r="C797" i="8"/>
  <c r="D797" i="8"/>
  <c r="E797" i="8"/>
  <c r="F797" i="8"/>
  <c r="G797" i="8"/>
  <c r="H797" i="8"/>
  <c r="I797" i="8"/>
  <c r="B798" i="8"/>
  <c r="C798" i="8"/>
  <c r="D798" i="8"/>
  <c r="E798" i="8"/>
  <c r="F798" i="8"/>
  <c r="G798" i="8"/>
  <c r="H798" i="8"/>
  <c r="I798" i="8"/>
  <c r="B799" i="8"/>
  <c r="C799" i="8"/>
  <c r="D799" i="8"/>
  <c r="E799" i="8"/>
  <c r="F799" i="8"/>
  <c r="G799" i="8"/>
  <c r="H799" i="8"/>
  <c r="I799" i="8"/>
  <c r="B800" i="8"/>
  <c r="C800" i="8"/>
  <c r="D800" i="8"/>
  <c r="E800" i="8"/>
  <c r="F800" i="8"/>
  <c r="G800" i="8"/>
  <c r="H800" i="8"/>
  <c r="I800" i="8"/>
  <c r="B801" i="8"/>
  <c r="C801" i="8"/>
  <c r="D801" i="8"/>
  <c r="E801" i="8"/>
  <c r="F801" i="8"/>
  <c r="G801" i="8"/>
  <c r="H801" i="8"/>
  <c r="I801" i="8"/>
  <c r="B802" i="8"/>
  <c r="C802" i="8"/>
  <c r="D802" i="8"/>
  <c r="E802" i="8"/>
  <c r="F802" i="8"/>
  <c r="G802" i="8"/>
  <c r="H802" i="8"/>
  <c r="I802" i="8"/>
  <c r="B803" i="8"/>
  <c r="C803" i="8"/>
  <c r="D803" i="8"/>
  <c r="E803" i="8"/>
  <c r="F803" i="8"/>
  <c r="G803" i="8"/>
  <c r="H803" i="8"/>
  <c r="I803" i="8"/>
  <c r="B804" i="8"/>
  <c r="C804" i="8"/>
  <c r="D804" i="8"/>
  <c r="E804" i="8"/>
  <c r="F804" i="8"/>
  <c r="G804" i="8"/>
  <c r="H804" i="8"/>
  <c r="I804" i="8"/>
  <c r="B805" i="8"/>
  <c r="C805" i="8"/>
  <c r="D805" i="8"/>
  <c r="E805" i="8"/>
  <c r="F805" i="8"/>
  <c r="G805" i="8"/>
  <c r="H805" i="8"/>
  <c r="I805" i="8"/>
  <c r="B806" i="8"/>
  <c r="C806" i="8"/>
  <c r="D806" i="8"/>
  <c r="E806" i="8"/>
  <c r="F806" i="8"/>
  <c r="G806" i="8"/>
  <c r="H806" i="8"/>
  <c r="I806" i="8"/>
  <c r="B807" i="8"/>
  <c r="C807" i="8"/>
  <c r="D807" i="8"/>
  <c r="E807" i="8"/>
  <c r="F807" i="8"/>
  <c r="G807" i="8"/>
  <c r="H807" i="8"/>
  <c r="I807" i="8"/>
  <c r="B808" i="8"/>
  <c r="C808" i="8"/>
  <c r="D808" i="8"/>
  <c r="E808" i="8"/>
  <c r="F808" i="8"/>
  <c r="G808" i="8"/>
  <c r="H808" i="8"/>
  <c r="I808" i="8"/>
  <c r="B809" i="8"/>
  <c r="C809" i="8"/>
  <c r="D809" i="8"/>
  <c r="E809" i="8"/>
  <c r="F809" i="8"/>
  <c r="G809" i="8"/>
  <c r="H809" i="8"/>
  <c r="I809" i="8"/>
  <c r="B810" i="8"/>
  <c r="C810" i="8"/>
  <c r="D810" i="8"/>
  <c r="E810" i="8"/>
  <c r="F810" i="8"/>
  <c r="G810" i="8"/>
  <c r="H810" i="8"/>
  <c r="I810" i="8"/>
  <c r="B811" i="8"/>
  <c r="C811" i="8"/>
  <c r="D811" i="8"/>
  <c r="E811" i="8"/>
  <c r="F811" i="8"/>
  <c r="G811" i="8"/>
  <c r="H811" i="8"/>
  <c r="I811" i="8"/>
  <c r="B812" i="8"/>
  <c r="C812" i="8"/>
  <c r="D812" i="8"/>
  <c r="E812" i="8"/>
  <c r="F812" i="8"/>
  <c r="G812" i="8"/>
  <c r="H812" i="8"/>
  <c r="I812" i="8"/>
  <c r="B813" i="8"/>
  <c r="C813" i="8"/>
  <c r="D813" i="8"/>
  <c r="E813" i="8"/>
  <c r="F813" i="8"/>
  <c r="G813" i="8"/>
  <c r="H813" i="8"/>
  <c r="I813" i="8"/>
  <c r="B814" i="8"/>
  <c r="C814" i="8"/>
  <c r="D814" i="8"/>
  <c r="E814" i="8"/>
  <c r="F814" i="8"/>
  <c r="G814" i="8"/>
  <c r="H814" i="8"/>
  <c r="I814" i="8"/>
  <c r="B815" i="8"/>
  <c r="C815" i="8"/>
  <c r="D815" i="8"/>
  <c r="E815" i="8"/>
  <c r="F815" i="8"/>
  <c r="G815" i="8"/>
  <c r="H815" i="8"/>
  <c r="I815" i="8"/>
  <c r="B816" i="8"/>
  <c r="C816" i="8"/>
  <c r="D816" i="8"/>
  <c r="E816" i="8"/>
  <c r="F816" i="8"/>
  <c r="G816" i="8"/>
  <c r="H816" i="8"/>
  <c r="I816" i="8"/>
  <c r="B817" i="8"/>
  <c r="C817" i="8"/>
  <c r="D817" i="8"/>
  <c r="E817" i="8"/>
  <c r="F817" i="8"/>
  <c r="G817" i="8"/>
  <c r="H817" i="8"/>
  <c r="I817" i="8"/>
  <c r="B818" i="8"/>
  <c r="C818" i="8"/>
  <c r="D818" i="8"/>
  <c r="E818" i="8"/>
  <c r="F818" i="8"/>
  <c r="G818" i="8"/>
  <c r="H818" i="8"/>
  <c r="I818" i="8"/>
  <c r="B819" i="8"/>
  <c r="C819" i="8"/>
  <c r="D819" i="8"/>
  <c r="E819" i="8"/>
  <c r="F819" i="8"/>
  <c r="G819" i="8"/>
  <c r="H819" i="8"/>
  <c r="I819" i="8"/>
  <c r="B820" i="8"/>
  <c r="C820" i="8"/>
  <c r="D820" i="8"/>
  <c r="E820" i="8"/>
  <c r="F820" i="8"/>
  <c r="G820" i="8"/>
  <c r="H820" i="8"/>
  <c r="I820" i="8"/>
  <c r="B821" i="8"/>
  <c r="C821" i="8"/>
  <c r="D821" i="8"/>
  <c r="E821" i="8"/>
  <c r="F821" i="8"/>
  <c r="G821" i="8"/>
  <c r="H821" i="8"/>
  <c r="I821" i="8"/>
  <c r="B822" i="8"/>
  <c r="C822" i="8"/>
  <c r="D822" i="8"/>
  <c r="E822" i="8"/>
  <c r="F822" i="8"/>
  <c r="G822" i="8"/>
  <c r="H822" i="8"/>
  <c r="I822" i="8"/>
  <c r="B823" i="8"/>
  <c r="C823" i="8"/>
  <c r="D823" i="8"/>
  <c r="E823" i="8"/>
  <c r="F823" i="8"/>
  <c r="G823" i="8"/>
  <c r="H823" i="8"/>
  <c r="I823" i="8"/>
  <c r="B824" i="8"/>
  <c r="C824" i="8"/>
  <c r="D824" i="8"/>
  <c r="E824" i="8"/>
  <c r="F824" i="8"/>
  <c r="G824" i="8"/>
  <c r="H824" i="8"/>
  <c r="I824" i="8"/>
  <c r="B825" i="8"/>
  <c r="C825" i="8"/>
  <c r="D825" i="8"/>
  <c r="E825" i="8"/>
  <c r="F825" i="8"/>
  <c r="G825" i="8"/>
  <c r="H825" i="8"/>
  <c r="I825" i="8"/>
  <c r="B826" i="8"/>
  <c r="C826" i="8"/>
  <c r="D826" i="8"/>
  <c r="E826" i="8"/>
  <c r="F826" i="8"/>
  <c r="G826" i="8"/>
  <c r="H826" i="8"/>
  <c r="I826" i="8"/>
  <c r="B827" i="8"/>
  <c r="C827" i="8"/>
  <c r="D827" i="8"/>
  <c r="E827" i="8"/>
  <c r="F827" i="8"/>
  <c r="G827" i="8"/>
  <c r="H827" i="8"/>
  <c r="I827" i="8"/>
  <c r="B828" i="8"/>
  <c r="C828" i="8"/>
  <c r="D828" i="8"/>
  <c r="E828" i="8"/>
  <c r="F828" i="8"/>
  <c r="G828" i="8"/>
  <c r="H828" i="8"/>
  <c r="I828" i="8"/>
  <c r="B829" i="8"/>
  <c r="C829" i="8"/>
  <c r="D829" i="8"/>
  <c r="E829" i="8"/>
  <c r="F829" i="8"/>
  <c r="G829" i="8"/>
  <c r="H829" i="8"/>
  <c r="I829" i="8"/>
  <c r="B830" i="8"/>
  <c r="C830" i="8"/>
  <c r="D830" i="8"/>
  <c r="E830" i="8"/>
  <c r="F830" i="8"/>
  <c r="G830" i="8"/>
  <c r="H830" i="8"/>
  <c r="I830" i="8"/>
  <c r="B831" i="8"/>
  <c r="C831" i="8"/>
  <c r="D831" i="8"/>
  <c r="E831" i="8"/>
  <c r="F831" i="8"/>
  <c r="G831" i="8"/>
  <c r="H831" i="8"/>
  <c r="I831" i="8"/>
  <c r="B832" i="8"/>
  <c r="C832" i="8"/>
  <c r="D832" i="8"/>
  <c r="E832" i="8"/>
  <c r="F832" i="8"/>
  <c r="G832" i="8"/>
  <c r="H832" i="8"/>
  <c r="I832" i="8"/>
  <c r="B833" i="8"/>
  <c r="C833" i="8"/>
  <c r="D833" i="8"/>
  <c r="E833" i="8"/>
  <c r="F833" i="8"/>
  <c r="G833" i="8"/>
  <c r="H833" i="8"/>
  <c r="I833" i="8"/>
  <c r="B834" i="8"/>
  <c r="C834" i="8"/>
  <c r="D834" i="8"/>
  <c r="E834" i="8"/>
  <c r="F834" i="8"/>
  <c r="G834" i="8"/>
  <c r="H834" i="8"/>
  <c r="I834" i="8"/>
  <c r="B835" i="8"/>
  <c r="C835" i="8"/>
  <c r="D835" i="8"/>
  <c r="E835" i="8"/>
  <c r="F835" i="8"/>
  <c r="G835" i="8"/>
  <c r="H835" i="8"/>
  <c r="I835" i="8"/>
  <c r="B836" i="8"/>
  <c r="C836" i="8"/>
  <c r="D836" i="8"/>
  <c r="E836" i="8"/>
  <c r="F836" i="8"/>
  <c r="G836" i="8"/>
  <c r="H836" i="8"/>
  <c r="I836" i="8"/>
  <c r="B837" i="8"/>
  <c r="C837" i="8"/>
  <c r="D837" i="8"/>
  <c r="E837" i="8"/>
  <c r="F837" i="8"/>
  <c r="G837" i="8"/>
  <c r="H837" i="8"/>
  <c r="I837" i="8"/>
  <c r="B838" i="8"/>
  <c r="C838" i="8"/>
  <c r="D838" i="8"/>
  <c r="E838" i="8"/>
  <c r="F838" i="8"/>
  <c r="G838" i="8"/>
  <c r="H838" i="8"/>
  <c r="I838" i="8"/>
  <c r="B839" i="8"/>
  <c r="C839" i="8"/>
  <c r="D839" i="8"/>
  <c r="E839" i="8"/>
  <c r="F839" i="8"/>
  <c r="G839" i="8"/>
  <c r="H839" i="8"/>
  <c r="I839" i="8"/>
  <c r="B840" i="8"/>
  <c r="C840" i="8"/>
  <c r="D840" i="8"/>
  <c r="E840" i="8"/>
  <c r="F840" i="8"/>
  <c r="G840" i="8"/>
  <c r="H840" i="8"/>
  <c r="I840" i="8"/>
  <c r="B841" i="8"/>
  <c r="C841" i="8"/>
  <c r="D841" i="8"/>
  <c r="E841" i="8"/>
  <c r="F841" i="8"/>
  <c r="G841" i="8"/>
  <c r="H841" i="8"/>
  <c r="I841" i="8"/>
  <c r="B842" i="8"/>
  <c r="C842" i="8"/>
  <c r="D842" i="8"/>
  <c r="E842" i="8"/>
  <c r="F842" i="8"/>
  <c r="G842" i="8"/>
  <c r="H842" i="8"/>
  <c r="I842" i="8"/>
  <c r="B843" i="8"/>
  <c r="C843" i="8"/>
  <c r="D843" i="8"/>
  <c r="E843" i="8"/>
  <c r="F843" i="8"/>
  <c r="G843" i="8"/>
  <c r="H843" i="8"/>
  <c r="I843" i="8"/>
  <c r="B844" i="8"/>
  <c r="C844" i="8"/>
  <c r="E844" i="8"/>
  <c r="F844" i="8"/>
  <c r="G844" i="8"/>
  <c r="H844" i="8"/>
  <c r="I844" i="8"/>
  <c r="B845" i="8"/>
  <c r="C845" i="8"/>
  <c r="D845" i="8"/>
  <c r="E845" i="8"/>
  <c r="F845" i="8"/>
  <c r="G845" i="8"/>
  <c r="H845" i="8"/>
  <c r="I845" i="8"/>
  <c r="B846" i="8"/>
  <c r="C846" i="8"/>
  <c r="D846" i="8"/>
  <c r="E846" i="8"/>
  <c r="F846" i="8"/>
  <c r="G846" i="8"/>
  <c r="H846" i="8"/>
  <c r="I846" i="8"/>
  <c r="B847" i="8"/>
  <c r="C847" i="8"/>
  <c r="D847" i="8"/>
  <c r="E847" i="8"/>
  <c r="F847" i="8"/>
  <c r="G847" i="8"/>
  <c r="H847" i="8"/>
  <c r="I847" i="8"/>
  <c r="B848" i="8"/>
  <c r="C848" i="8"/>
  <c r="D848" i="8"/>
  <c r="E848" i="8"/>
  <c r="F848" i="8"/>
  <c r="G848" i="8"/>
  <c r="H848" i="8"/>
  <c r="I848" i="8"/>
  <c r="B849" i="8"/>
  <c r="C849" i="8"/>
  <c r="D849" i="8"/>
  <c r="E849" i="8"/>
  <c r="F849" i="8"/>
  <c r="G849" i="8"/>
  <c r="H849" i="8"/>
  <c r="I849" i="8"/>
  <c r="B850" i="8"/>
  <c r="C850" i="8"/>
  <c r="D850" i="8"/>
  <c r="E850" i="8"/>
  <c r="F850" i="8"/>
  <c r="G850" i="8"/>
  <c r="H850" i="8"/>
  <c r="I850" i="8"/>
  <c r="B851" i="8"/>
  <c r="C851" i="8"/>
  <c r="D851" i="8"/>
  <c r="E851" i="8"/>
  <c r="F851" i="8"/>
  <c r="G851" i="8"/>
  <c r="H851" i="8"/>
  <c r="I851" i="8"/>
  <c r="B852" i="8"/>
  <c r="C852" i="8"/>
  <c r="D852" i="8"/>
  <c r="E852" i="8"/>
  <c r="F852" i="8"/>
  <c r="G852" i="8"/>
  <c r="H852" i="8"/>
  <c r="I852" i="8"/>
  <c r="B853" i="8"/>
  <c r="C853" i="8"/>
  <c r="D853" i="8"/>
  <c r="E853" i="8"/>
  <c r="F853" i="8"/>
  <c r="G853" i="8"/>
  <c r="H853" i="8"/>
  <c r="I853" i="8"/>
  <c r="B854" i="8"/>
  <c r="C854" i="8"/>
  <c r="D854" i="8"/>
  <c r="E854" i="8"/>
  <c r="F854" i="8"/>
  <c r="G854" i="8"/>
  <c r="H854" i="8"/>
  <c r="I854" i="8"/>
  <c r="B855" i="8"/>
  <c r="C855" i="8"/>
  <c r="D855" i="8"/>
  <c r="E855" i="8"/>
  <c r="F855" i="8"/>
  <c r="G855" i="8"/>
  <c r="H855" i="8"/>
  <c r="I855" i="8"/>
  <c r="B856" i="8"/>
  <c r="C856" i="8"/>
  <c r="D856" i="8"/>
  <c r="E856" i="8"/>
  <c r="F856" i="8"/>
  <c r="G856" i="8"/>
  <c r="H856" i="8"/>
  <c r="I856" i="8"/>
  <c r="B857" i="8"/>
  <c r="C857" i="8"/>
  <c r="D857" i="8"/>
  <c r="E857" i="8"/>
  <c r="F857" i="8"/>
  <c r="G857" i="8"/>
  <c r="H857" i="8"/>
  <c r="I857" i="8"/>
  <c r="B858" i="8"/>
  <c r="C858" i="8"/>
  <c r="D858" i="8"/>
  <c r="E858" i="8"/>
  <c r="F858" i="8"/>
  <c r="G858" i="8"/>
  <c r="H858" i="8"/>
  <c r="I858" i="8"/>
  <c r="B859" i="8"/>
  <c r="C859" i="8"/>
  <c r="D859" i="8"/>
  <c r="E859" i="8"/>
  <c r="F859" i="8"/>
  <c r="G859" i="8"/>
  <c r="H859" i="8"/>
  <c r="I859" i="8"/>
  <c r="B860" i="8"/>
  <c r="C860" i="8"/>
  <c r="D860" i="8"/>
  <c r="E860" i="8"/>
  <c r="F860" i="8"/>
  <c r="G860" i="8"/>
  <c r="H860" i="8"/>
  <c r="I860" i="8"/>
  <c r="B862" i="8"/>
  <c r="C862" i="8"/>
  <c r="D862" i="8"/>
  <c r="E862" i="8"/>
  <c r="F862" i="8"/>
  <c r="G862" i="8"/>
  <c r="H862" i="8"/>
  <c r="I862" i="8"/>
  <c r="B863" i="8"/>
  <c r="C863" i="8"/>
  <c r="D863" i="8"/>
  <c r="E863" i="8"/>
  <c r="F863" i="8"/>
  <c r="G863" i="8"/>
  <c r="H863" i="8"/>
  <c r="I863" i="8"/>
  <c r="B864" i="8"/>
  <c r="C864" i="8"/>
  <c r="D864" i="8"/>
  <c r="E864" i="8"/>
  <c r="F864" i="8"/>
  <c r="G864" i="8"/>
  <c r="H864" i="8"/>
  <c r="I864" i="8"/>
  <c r="B865" i="8"/>
  <c r="C865" i="8"/>
  <c r="D865" i="8"/>
  <c r="E865" i="8"/>
  <c r="F865" i="8"/>
  <c r="G865" i="8"/>
  <c r="H865" i="8"/>
  <c r="I865" i="8"/>
  <c r="B866" i="8"/>
  <c r="C866" i="8"/>
  <c r="D866" i="8"/>
  <c r="E866" i="8"/>
  <c r="F866" i="8"/>
  <c r="G866" i="8"/>
  <c r="H866" i="8"/>
  <c r="I866" i="8"/>
  <c r="B867" i="8"/>
  <c r="C867" i="8"/>
  <c r="D867" i="8"/>
  <c r="E867" i="8"/>
  <c r="F867" i="8"/>
  <c r="G867" i="8"/>
  <c r="H867" i="8"/>
  <c r="I867" i="8"/>
  <c r="B868" i="8"/>
  <c r="C868" i="8"/>
  <c r="D868" i="8"/>
  <c r="E868" i="8"/>
  <c r="F868" i="8"/>
  <c r="G868" i="8"/>
  <c r="H868" i="8"/>
  <c r="I868" i="8"/>
  <c r="B869" i="8"/>
  <c r="C869" i="8"/>
  <c r="D869" i="8"/>
  <c r="E869" i="8"/>
  <c r="F869" i="8"/>
  <c r="G869" i="8"/>
  <c r="H869" i="8"/>
  <c r="I869" i="8"/>
  <c r="B870" i="8"/>
  <c r="C870" i="8"/>
  <c r="D870" i="8"/>
  <c r="E870" i="8"/>
  <c r="F870" i="8"/>
  <c r="G870" i="8"/>
  <c r="H870" i="8"/>
  <c r="I870" i="8"/>
  <c r="B871" i="8"/>
  <c r="C871" i="8"/>
  <c r="D871" i="8"/>
  <c r="E871" i="8"/>
  <c r="F871" i="8"/>
  <c r="G871" i="8"/>
  <c r="H871" i="8"/>
  <c r="I871" i="8"/>
  <c r="B872" i="8"/>
  <c r="C872" i="8"/>
  <c r="D872" i="8"/>
  <c r="E872" i="8"/>
  <c r="F872" i="8"/>
  <c r="G872" i="8"/>
  <c r="H872" i="8"/>
  <c r="I872" i="8"/>
  <c r="B873" i="8"/>
  <c r="C873" i="8"/>
  <c r="D873" i="8"/>
  <c r="E873" i="8"/>
  <c r="F873" i="8"/>
  <c r="G873" i="8"/>
  <c r="H873" i="8"/>
  <c r="I873" i="8"/>
  <c r="B874" i="8"/>
  <c r="C874" i="8"/>
  <c r="D874" i="8"/>
  <c r="E874" i="8"/>
  <c r="F874" i="8"/>
  <c r="G874" i="8"/>
  <c r="H874" i="8"/>
  <c r="I874" i="8"/>
  <c r="B875" i="8"/>
  <c r="C875" i="8"/>
  <c r="D875" i="8"/>
  <c r="E875" i="8"/>
  <c r="F875" i="8"/>
  <c r="G875" i="8"/>
  <c r="H875" i="8"/>
  <c r="I875" i="8"/>
  <c r="B876" i="8"/>
  <c r="C876" i="8"/>
  <c r="D876" i="8"/>
  <c r="E876" i="8"/>
  <c r="F876" i="8"/>
  <c r="G876" i="8"/>
  <c r="H876" i="8"/>
  <c r="I876" i="8"/>
  <c r="B877" i="8"/>
  <c r="C877" i="8"/>
  <c r="D877" i="8"/>
  <c r="E877" i="8"/>
  <c r="F877" i="8"/>
  <c r="G877" i="8"/>
  <c r="H877" i="8"/>
  <c r="I877" i="8"/>
  <c r="B878" i="8"/>
  <c r="C878" i="8"/>
  <c r="D878" i="8"/>
  <c r="E878" i="8"/>
  <c r="F878" i="8"/>
  <c r="G878" i="8"/>
  <c r="H878" i="8"/>
  <c r="I878" i="8"/>
  <c r="B879" i="8"/>
  <c r="C879" i="8"/>
  <c r="D879" i="8"/>
  <c r="E879" i="8"/>
  <c r="F879" i="8"/>
  <c r="G879" i="8"/>
  <c r="H879" i="8"/>
  <c r="I879" i="8"/>
  <c r="B880" i="8"/>
  <c r="C880" i="8"/>
  <c r="D880" i="8"/>
  <c r="E880" i="8"/>
  <c r="F880" i="8"/>
  <c r="G880" i="8"/>
  <c r="H880" i="8"/>
  <c r="I880" i="8"/>
  <c r="B881" i="8"/>
  <c r="C881" i="8"/>
  <c r="D881" i="8"/>
  <c r="E881" i="8"/>
  <c r="F881" i="8"/>
  <c r="G881" i="8"/>
  <c r="H881" i="8"/>
  <c r="I881" i="8"/>
  <c r="B882" i="8"/>
  <c r="C882" i="8"/>
  <c r="D882" i="8"/>
  <c r="E882" i="8"/>
  <c r="F882" i="8"/>
  <c r="G882" i="8"/>
  <c r="H882" i="8"/>
  <c r="I882" i="8"/>
  <c r="B883" i="8"/>
  <c r="C883" i="8"/>
  <c r="D883" i="8"/>
  <c r="E883" i="8"/>
  <c r="F883" i="8"/>
  <c r="G883" i="8"/>
  <c r="H883" i="8"/>
  <c r="I883" i="8"/>
  <c r="B884" i="8"/>
  <c r="C884" i="8"/>
  <c r="D884" i="8"/>
  <c r="E884" i="8"/>
  <c r="F884" i="8"/>
  <c r="G884" i="8"/>
  <c r="H884" i="8"/>
  <c r="I884" i="8"/>
  <c r="B885" i="8"/>
  <c r="C885" i="8"/>
  <c r="D885" i="8"/>
  <c r="E885" i="8"/>
  <c r="F885" i="8"/>
  <c r="G885" i="8"/>
  <c r="H885" i="8"/>
  <c r="I885" i="8"/>
  <c r="B886" i="8"/>
  <c r="C886" i="8"/>
  <c r="D886" i="8"/>
  <c r="E886" i="8"/>
  <c r="F886" i="8"/>
  <c r="G886" i="8"/>
  <c r="H886" i="8"/>
  <c r="I886" i="8"/>
  <c r="B887" i="8"/>
  <c r="C887" i="8"/>
  <c r="D887" i="8"/>
  <c r="E887" i="8"/>
  <c r="F887" i="8"/>
  <c r="G887" i="8"/>
  <c r="H887" i="8"/>
  <c r="I887" i="8"/>
  <c r="B888" i="8"/>
  <c r="C888" i="8"/>
  <c r="D888" i="8"/>
  <c r="E888" i="8"/>
  <c r="F888" i="8"/>
  <c r="G888" i="8"/>
  <c r="H888" i="8"/>
  <c r="I888" i="8"/>
  <c r="B889" i="8"/>
  <c r="C889" i="8"/>
  <c r="D889" i="8"/>
  <c r="E889" i="8"/>
  <c r="F889" i="8"/>
  <c r="G889" i="8"/>
  <c r="H889" i="8"/>
  <c r="I889" i="8"/>
  <c r="B890" i="8"/>
  <c r="C890" i="8"/>
  <c r="D890" i="8"/>
  <c r="E890" i="8"/>
  <c r="F890" i="8"/>
  <c r="G890" i="8"/>
  <c r="H890" i="8"/>
  <c r="I890" i="8"/>
  <c r="B891" i="8"/>
  <c r="C891" i="8"/>
  <c r="D891" i="8"/>
  <c r="E891" i="8"/>
  <c r="F891" i="8"/>
  <c r="G891" i="8"/>
  <c r="H891" i="8"/>
  <c r="I891" i="8"/>
  <c r="B892" i="8"/>
  <c r="C892" i="8"/>
  <c r="D892" i="8"/>
  <c r="E892" i="8"/>
  <c r="F892" i="8"/>
  <c r="G892" i="8"/>
  <c r="H892" i="8"/>
  <c r="I892" i="8"/>
  <c r="B893" i="8"/>
  <c r="C893" i="8"/>
  <c r="D893" i="8"/>
  <c r="E893" i="8"/>
  <c r="F893" i="8"/>
  <c r="G893" i="8"/>
  <c r="H893" i="8"/>
  <c r="I893" i="8"/>
  <c r="B894" i="8"/>
  <c r="C894" i="8"/>
  <c r="D894" i="8"/>
  <c r="E894" i="8"/>
  <c r="F894" i="8"/>
  <c r="G894" i="8"/>
  <c r="H894" i="8"/>
  <c r="I894" i="8"/>
  <c r="B895" i="8"/>
  <c r="C895" i="8"/>
  <c r="D895" i="8"/>
  <c r="E895" i="8"/>
  <c r="F895" i="8"/>
  <c r="G895" i="8"/>
  <c r="H895" i="8"/>
  <c r="I895" i="8"/>
  <c r="B896" i="8"/>
  <c r="C896" i="8"/>
  <c r="D896" i="8"/>
  <c r="E896" i="8"/>
  <c r="F896" i="8"/>
  <c r="G896" i="8"/>
  <c r="H896" i="8"/>
  <c r="I896" i="8"/>
  <c r="B897" i="8"/>
  <c r="C897" i="8"/>
  <c r="D897" i="8"/>
  <c r="E897" i="8"/>
  <c r="F897" i="8"/>
  <c r="G897" i="8"/>
  <c r="H897" i="8"/>
  <c r="I897" i="8"/>
  <c r="B898" i="8"/>
  <c r="C898" i="8"/>
  <c r="D898" i="8"/>
  <c r="E898" i="8"/>
  <c r="F898" i="8"/>
  <c r="G898" i="8"/>
  <c r="H898" i="8"/>
  <c r="I898" i="8"/>
  <c r="B899" i="8"/>
  <c r="C899" i="8"/>
  <c r="D899" i="8"/>
  <c r="E899" i="8"/>
  <c r="F899" i="8"/>
  <c r="G899" i="8"/>
  <c r="H899" i="8"/>
  <c r="I899" i="8"/>
  <c r="B900" i="8"/>
  <c r="C900" i="8"/>
  <c r="D900" i="8"/>
  <c r="E900" i="8"/>
  <c r="F900" i="8"/>
  <c r="G900" i="8"/>
  <c r="H900" i="8"/>
  <c r="I900" i="8"/>
  <c r="B901" i="8"/>
  <c r="C901" i="8"/>
  <c r="D901" i="8"/>
  <c r="E901" i="8"/>
  <c r="F901" i="8"/>
  <c r="G901" i="8"/>
  <c r="H901" i="8"/>
  <c r="I901" i="8"/>
  <c r="B902" i="8"/>
  <c r="C902" i="8"/>
  <c r="D902" i="8"/>
  <c r="E902" i="8"/>
  <c r="F902" i="8"/>
  <c r="G902" i="8"/>
  <c r="H902" i="8"/>
  <c r="I902" i="8"/>
  <c r="B903" i="8"/>
  <c r="C903" i="8"/>
  <c r="D903" i="8"/>
  <c r="E903" i="8"/>
  <c r="F903" i="8"/>
  <c r="G903" i="8"/>
  <c r="H903" i="8"/>
  <c r="I903" i="8"/>
  <c r="B904" i="8"/>
  <c r="C904" i="8"/>
  <c r="D904" i="8"/>
  <c r="E904" i="8"/>
  <c r="F904" i="8"/>
  <c r="G904" i="8"/>
  <c r="H904" i="8"/>
  <c r="I904" i="8"/>
  <c r="B905" i="8"/>
  <c r="C905" i="8"/>
  <c r="D905" i="8"/>
  <c r="E905" i="8"/>
  <c r="F905" i="8"/>
  <c r="G905" i="8"/>
  <c r="H905" i="8"/>
  <c r="I905" i="8"/>
  <c r="B906" i="8"/>
  <c r="C906" i="8"/>
  <c r="D906" i="8"/>
  <c r="E906" i="8"/>
  <c r="F906" i="8"/>
  <c r="G906" i="8"/>
  <c r="H906" i="8"/>
  <c r="I906" i="8"/>
  <c r="B907" i="8"/>
  <c r="C907" i="8"/>
  <c r="D907" i="8"/>
  <c r="E907" i="8"/>
  <c r="F907" i="8"/>
  <c r="G907" i="8"/>
  <c r="H907" i="8"/>
  <c r="I907" i="8"/>
  <c r="B908" i="8"/>
  <c r="C908" i="8"/>
  <c r="D908" i="8"/>
  <c r="E908" i="8"/>
  <c r="F908" i="8"/>
  <c r="G908" i="8"/>
  <c r="H908" i="8"/>
  <c r="I908" i="8"/>
  <c r="B909" i="8"/>
  <c r="C909" i="8"/>
  <c r="D909" i="8"/>
  <c r="E909" i="8"/>
  <c r="F909" i="8"/>
  <c r="G909" i="8"/>
  <c r="H909" i="8"/>
  <c r="I909" i="8"/>
  <c r="B910" i="8"/>
  <c r="C910" i="8"/>
  <c r="D910" i="8"/>
  <c r="E910" i="8"/>
  <c r="F910" i="8"/>
  <c r="G910" i="8"/>
  <c r="H910" i="8"/>
  <c r="I910" i="8"/>
  <c r="B911" i="8"/>
  <c r="C911" i="8"/>
  <c r="D911" i="8"/>
  <c r="E911" i="8"/>
  <c r="F911" i="8"/>
  <c r="G911" i="8"/>
  <c r="H911" i="8"/>
  <c r="I911" i="8"/>
  <c r="B912" i="8"/>
  <c r="C912" i="8"/>
  <c r="D912" i="8"/>
  <c r="E912" i="8"/>
  <c r="F912" i="8"/>
  <c r="G912" i="8"/>
  <c r="H912" i="8"/>
  <c r="I912" i="8"/>
  <c r="B913" i="8"/>
  <c r="C913" i="8"/>
  <c r="D913" i="8"/>
  <c r="E913" i="8"/>
  <c r="F913" i="8"/>
  <c r="G913" i="8"/>
  <c r="H913" i="8"/>
  <c r="I913" i="8"/>
  <c r="B914" i="8"/>
  <c r="C914" i="8"/>
  <c r="D914" i="8"/>
  <c r="E914" i="8"/>
  <c r="F914" i="8"/>
  <c r="G914" i="8"/>
  <c r="H914" i="8"/>
  <c r="I914" i="8"/>
  <c r="B915" i="8"/>
  <c r="C915" i="8"/>
  <c r="D915" i="8"/>
  <c r="E915" i="8"/>
  <c r="F915" i="8"/>
  <c r="G915" i="8"/>
  <c r="H915" i="8"/>
  <c r="I915" i="8"/>
  <c r="B916" i="8"/>
  <c r="C916" i="8"/>
  <c r="D916" i="8"/>
  <c r="E916" i="8"/>
  <c r="F916" i="8"/>
  <c r="G916" i="8"/>
  <c r="H916" i="8"/>
  <c r="I916" i="8"/>
  <c r="B917" i="8"/>
  <c r="C917" i="8"/>
  <c r="D917" i="8"/>
  <c r="E917" i="8"/>
  <c r="F917" i="8"/>
  <c r="G917" i="8"/>
  <c r="H917" i="8"/>
  <c r="I917" i="8"/>
  <c r="B918" i="8"/>
  <c r="C918" i="8"/>
  <c r="D918" i="8"/>
  <c r="E918" i="8"/>
  <c r="F918" i="8"/>
  <c r="G918" i="8"/>
  <c r="H918" i="8"/>
  <c r="I918" i="8"/>
  <c r="B919" i="8"/>
  <c r="C919" i="8"/>
  <c r="D919" i="8"/>
  <c r="E919" i="8"/>
  <c r="F919" i="8"/>
  <c r="G919" i="8"/>
  <c r="H919" i="8"/>
  <c r="I919" i="8"/>
  <c r="B920" i="8"/>
  <c r="C920" i="8"/>
  <c r="D920" i="8"/>
  <c r="E920" i="8"/>
  <c r="F920" i="8"/>
  <c r="G920" i="8"/>
  <c r="H920" i="8"/>
  <c r="I920" i="8"/>
  <c r="B921" i="8"/>
  <c r="C921" i="8"/>
  <c r="D921" i="8"/>
  <c r="E921" i="8"/>
  <c r="F921" i="8"/>
  <c r="G921" i="8"/>
  <c r="H921" i="8"/>
  <c r="I921" i="8"/>
  <c r="B922" i="8"/>
  <c r="C922" i="8"/>
  <c r="D922" i="8"/>
  <c r="E922" i="8"/>
  <c r="F922" i="8"/>
  <c r="G922" i="8"/>
  <c r="I922" i="8"/>
  <c r="B923" i="8"/>
  <c r="C923" i="8"/>
  <c r="D923" i="8"/>
  <c r="E923" i="8"/>
  <c r="F923" i="8"/>
  <c r="G923" i="8"/>
  <c r="H923" i="8"/>
  <c r="I923" i="8"/>
  <c r="B924" i="8"/>
  <c r="C924" i="8"/>
  <c r="D924" i="8"/>
  <c r="E924" i="8"/>
  <c r="F924" i="8"/>
  <c r="G924" i="8"/>
  <c r="H924" i="8"/>
  <c r="I924" i="8"/>
  <c r="B925" i="8"/>
  <c r="C925" i="8"/>
  <c r="D925" i="8"/>
  <c r="E925" i="8"/>
  <c r="F925" i="8"/>
  <c r="G925" i="8"/>
  <c r="H925" i="8"/>
  <c r="I925" i="8"/>
  <c r="B926" i="8"/>
  <c r="C926" i="8"/>
  <c r="D926" i="8"/>
  <c r="E926" i="8"/>
  <c r="F926" i="8"/>
  <c r="G926" i="8"/>
  <c r="H926" i="8"/>
  <c r="I926" i="8"/>
  <c r="B927" i="8"/>
  <c r="C927" i="8"/>
  <c r="D927" i="8"/>
  <c r="E927" i="8"/>
  <c r="F927" i="8"/>
  <c r="G927" i="8"/>
  <c r="H927" i="8"/>
  <c r="I927" i="8"/>
  <c r="B928" i="8"/>
  <c r="C928" i="8"/>
  <c r="D928" i="8"/>
  <c r="E928" i="8"/>
  <c r="F928" i="8"/>
  <c r="G928" i="8"/>
  <c r="H928" i="8"/>
  <c r="I928" i="8"/>
  <c r="B929" i="8"/>
  <c r="C929" i="8"/>
  <c r="D929" i="8"/>
  <c r="E929" i="8"/>
  <c r="F929" i="8"/>
  <c r="G929" i="8"/>
  <c r="H929" i="8"/>
  <c r="I929" i="8"/>
  <c r="B930" i="8"/>
  <c r="C930" i="8"/>
  <c r="D930" i="8"/>
  <c r="E930" i="8"/>
  <c r="F930" i="8"/>
  <c r="G930" i="8"/>
  <c r="H930" i="8"/>
  <c r="I930" i="8"/>
  <c r="B931" i="8"/>
  <c r="C931" i="8"/>
  <c r="D931" i="8"/>
  <c r="E931" i="8"/>
  <c r="F931" i="8"/>
  <c r="G931" i="8"/>
  <c r="H931" i="8"/>
  <c r="I931" i="8"/>
  <c r="B932" i="8"/>
  <c r="C932" i="8"/>
  <c r="D932" i="8"/>
  <c r="E932" i="8"/>
  <c r="F932" i="8"/>
  <c r="G932" i="8"/>
  <c r="H932" i="8"/>
  <c r="I932" i="8"/>
  <c r="B933" i="8"/>
  <c r="C933" i="8"/>
  <c r="D933" i="8"/>
  <c r="E933" i="8"/>
  <c r="F933" i="8"/>
  <c r="G933" i="8"/>
  <c r="H933" i="8"/>
  <c r="I933" i="8"/>
  <c r="B934" i="8"/>
  <c r="C934" i="8"/>
  <c r="D934" i="8"/>
  <c r="E934" i="8"/>
  <c r="F934" i="8"/>
  <c r="G934" i="8"/>
  <c r="H934" i="8"/>
  <c r="I934" i="8"/>
  <c r="B935" i="8"/>
  <c r="C935" i="8"/>
  <c r="D935" i="8"/>
  <c r="E935" i="8"/>
  <c r="F935" i="8"/>
  <c r="G935" i="8"/>
  <c r="H935" i="8"/>
  <c r="I935" i="8"/>
  <c r="B936" i="8"/>
  <c r="C936" i="8"/>
  <c r="D936" i="8"/>
  <c r="E936" i="8"/>
  <c r="F936" i="8"/>
  <c r="G936" i="8"/>
  <c r="H936" i="8"/>
  <c r="I936" i="8"/>
  <c r="B937" i="8"/>
  <c r="C937" i="8"/>
  <c r="D937" i="8"/>
  <c r="E937" i="8"/>
  <c r="F937" i="8"/>
  <c r="G937" i="8"/>
  <c r="H937" i="8"/>
  <c r="I937" i="8"/>
  <c r="B938" i="8"/>
  <c r="C938" i="8"/>
  <c r="D938" i="8"/>
  <c r="E938" i="8"/>
  <c r="F938" i="8"/>
  <c r="G938" i="8"/>
  <c r="H938" i="8"/>
  <c r="I938" i="8"/>
  <c r="B939" i="8"/>
  <c r="C939" i="8"/>
  <c r="D939" i="8"/>
  <c r="E939" i="8"/>
  <c r="F939" i="8"/>
  <c r="G939" i="8"/>
  <c r="H939" i="8"/>
  <c r="I939" i="8"/>
  <c r="B940" i="8"/>
  <c r="C940" i="8"/>
  <c r="D940" i="8"/>
  <c r="E940" i="8"/>
  <c r="F940" i="8"/>
  <c r="G940" i="8"/>
  <c r="H940" i="8"/>
  <c r="I940" i="8"/>
  <c r="B941" i="8"/>
  <c r="C941" i="8"/>
  <c r="D941" i="8"/>
  <c r="E941" i="8"/>
  <c r="F941" i="8"/>
  <c r="G941" i="8"/>
  <c r="H941" i="8"/>
  <c r="I941" i="8"/>
  <c r="B942" i="8"/>
  <c r="C942" i="8"/>
  <c r="D942" i="8"/>
  <c r="E942" i="8"/>
  <c r="F942" i="8"/>
  <c r="G942" i="8"/>
  <c r="H942" i="8"/>
  <c r="I942" i="8"/>
  <c r="B943" i="8"/>
  <c r="C943" i="8"/>
  <c r="D943" i="8"/>
  <c r="E943" i="8"/>
  <c r="F943" i="8"/>
  <c r="G943" i="8"/>
  <c r="H943" i="8"/>
  <c r="I943" i="8"/>
  <c r="B944" i="8"/>
  <c r="C944" i="8"/>
  <c r="D944" i="8"/>
  <c r="E944" i="8"/>
  <c r="F944" i="8"/>
  <c r="G944" i="8"/>
  <c r="H944" i="8"/>
  <c r="I944" i="8"/>
  <c r="B945" i="8"/>
  <c r="C945" i="8"/>
  <c r="D945" i="8"/>
  <c r="E945" i="8"/>
  <c r="F945" i="8"/>
  <c r="G945" i="8"/>
  <c r="H945" i="8"/>
  <c r="I945" i="8"/>
  <c r="B946" i="8"/>
  <c r="C946" i="8"/>
  <c r="D946" i="8"/>
  <c r="E946" i="8"/>
  <c r="F946" i="8"/>
  <c r="G946" i="8"/>
  <c r="H946" i="8"/>
  <c r="I946" i="8"/>
  <c r="B947" i="8"/>
  <c r="C947" i="8"/>
  <c r="D947" i="8"/>
  <c r="E947" i="8"/>
  <c r="F947" i="8"/>
  <c r="G947" i="8"/>
  <c r="H947" i="8"/>
  <c r="I947" i="8"/>
  <c r="B948" i="8"/>
  <c r="C948" i="8"/>
  <c r="D948" i="8"/>
  <c r="E948" i="8"/>
  <c r="F948" i="8"/>
  <c r="G948" i="8"/>
  <c r="H948" i="8"/>
  <c r="I948" i="8"/>
  <c r="B949" i="8"/>
  <c r="C949" i="8"/>
  <c r="D949" i="8"/>
  <c r="E949" i="8"/>
  <c r="F949" i="8"/>
  <c r="G949" i="8"/>
  <c r="H949" i="8"/>
  <c r="I949" i="8"/>
  <c r="B950" i="8"/>
  <c r="C950" i="8"/>
  <c r="D950" i="8"/>
  <c r="E950" i="8"/>
  <c r="F950" i="8"/>
  <c r="G950" i="8"/>
  <c r="H950" i="8"/>
  <c r="I950" i="8"/>
  <c r="B951" i="8"/>
  <c r="C951" i="8"/>
  <c r="D951" i="8"/>
  <c r="E951" i="8"/>
  <c r="F951" i="8"/>
  <c r="G951" i="8"/>
  <c r="H951" i="8"/>
  <c r="I951" i="8"/>
  <c r="B952" i="8"/>
  <c r="C952" i="8"/>
  <c r="D952" i="8"/>
  <c r="E952" i="8"/>
  <c r="F952" i="8"/>
  <c r="G952" i="8"/>
  <c r="H952" i="8"/>
  <c r="I952" i="8"/>
  <c r="B953" i="8"/>
  <c r="C953" i="8"/>
  <c r="D953" i="8"/>
  <c r="E953" i="8"/>
  <c r="F953" i="8"/>
  <c r="G953" i="8"/>
  <c r="H953" i="8"/>
  <c r="I953" i="8"/>
  <c r="B954" i="8"/>
  <c r="C954" i="8"/>
  <c r="D954" i="8"/>
  <c r="E954" i="8"/>
  <c r="F954" i="8"/>
  <c r="G954" i="8"/>
  <c r="H954" i="8"/>
  <c r="I954" i="8"/>
  <c r="B955" i="8"/>
  <c r="C955" i="8"/>
  <c r="D955" i="8"/>
  <c r="E955" i="8"/>
  <c r="F955" i="8"/>
  <c r="G955" i="8"/>
  <c r="H955" i="8"/>
  <c r="I955" i="8"/>
  <c r="B956" i="8"/>
  <c r="C956" i="8"/>
  <c r="D956" i="8"/>
  <c r="E956" i="8"/>
  <c r="F956" i="8"/>
  <c r="G956" i="8"/>
  <c r="H956" i="8"/>
  <c r="I956" i="8"/>
  <c r="B957" i="8"/>
  <c r="C957" i="8"/>
  <c r="D957" i="8"/>
  <c r="E957" i="8"/>
  <c r="F957" i="8"/>
  <c r="G957" i="8"/>
  <c r="H957" i="8"/>
  <c r="I957" i="8"/>
  <c r="B958" i="8"/>
  <c r="C958" i="8"/>
  <c r="D958" i="8"/>
  <c r="E958" i="8"/>
  <c r="F958" i="8"/>
  <c r="G958" i="8"/>
  <c r="H958" i="8"/>
  <c r="I958" i="8"/>
  <c r="B959" i="8"/>
  <c r="C959" i="8"/>
  <c r="D959" i="8"/>
  <c r="E959" i="8"/>
  <c r="F959" i="8"/>
  <c r="G959" i="8"/>
  <c r="H959" i="8"/>
  <c r="I959" i="8"/>
  <c r="B960" i="8"/>
  <c r="C960" i="8"/>
  <c r="D960" i="8"/>
  <c r="E960" i="8"/>
  <c r="F960" i="8"/>
  <c r="G960" i="8"/>
  <c r="H960" i="8"/>
  <c r="I960" i="8"/>
  <c r="B961" i="8"/>
  <c r="C961" i="8"/>
  <c r="D961" i="8"/>
  <c r="E961" i="8"/>
  <c r="F961" i="8"/>
  <c r="G961" i="8"/>
  <c r="H961" i="8"/>
  <c r="I961" i="8"/>
  <c r="B962" i="8"/>
  <c r="C962" i="8"/>
  <c r="D962" i="8"/>
  <c r="E962" i="8"/>
  <c r="F962" i="8"/>
  <c r="G962" i="8"/>
  <c r="H962" i="8"/>
  <c r="I962" i="8"/>
  <c r="B963" i="8"/>
  <c r="C963" i="8"/>
  <c r="D963" i="8"/>
  <c r="E963" i="8"/>
  <c r="F963" i="8"/>
  <c r="G963" i="8"/>
  <c r="H963" i="8"/>
  <c r="I963" i="8"/>
  <c r="B964" i="8"/>
  <c r="C964" i="8"/>
  <c r="D964" i="8"/>
  <c r="E964" i="8"/>
  <c r="F964" i="8"/>
  <c r="G964" i="8"/>
  <c r="H964" i="8"/>
  <c r="I964" i="8"/>
  <c r="B965" i="8"/>
  <c r="C965" i="8"/>
  <c r="D965" i="8"/>
  <c r="E965" i="8"/>
  <c r="F965" i="8"/>
  <c r="G965" i="8"/>
  <c r="H965" i="8"/>
  <c r="I965" i="8"/>
  <c r="B966" i="8"/>
  <c r="C966" i="8"/>
  <c r="D966" i="8"/>
  <c r="E966" i="8"/>
  <c r="F966" i="8"/>
  <c r="G966" i="8"/>
  <c r="H966" i="8"/>
  <c r="I966" i="8"/>
  <c r="B967" i="8"/>
  <c r="C967" i="8"/>
  <c r="D967" i="8"/>
  <c r="E967" i="8"/>
  <c r="F967" i="8"/>
  <c r="G967" i="8"/>
  <c r="H967" i="8"/>
  <c r="I967" i="8"/>
  <c r="B968" i="8"/>
  <c r="C968" i="8"/>
  <c r="D968" i="8"/>
  <c r="E968" i="8"/>
  <c r="F968" i="8"/>
  <c r="G968" i="8"/>
  <c r="H968" i="8"/>
  <c r="I968" i="8"/>
  <c r="B969" i="8"/>
  <c r="C969" i="8"/>
  <c r="D969" i="8"/>
  <c r="E969" i="8"/>
  <c r="F969" i="8"/>
  <c r="G969" i="8"/>
  <c r="H969" i="8"/>
  <c r="I969" i="8"/>
  <c r="B970" i="8"/>
  <c r="C970" i="8"/>
  <c r="D970" i="8"/>
  <c r="E970" i="8"/>
  <c r="F970" i="8"/>
  <c r="G970" i="8"/>
  <c r="H970" i="8"/>
  <c r="I970" i="8"/>
  <c r="B971" i="8"/>
  <c r="C971" i="8"/>
  <c r="D971" i="8"/>
  <c r="E971" i="8"/>
  <c r="F971" i="8"/>
  <c r="G971" i="8"/>
  <c r="H971" i="8"/>
  <c r="I971" i="8"/>
  <c r="B972" i="8"/>
  <c r="C972" i="8"/>
  <c r="D972" i="8"/>
  <c r="E972" i="8"/>
  <c r="F972" i="8"/>
  <c r="G972" i="8"/>
  <c r="H972" i="8"/>
  <c r="I972" i="8"/>
  <c r="B973" i="8"/>
  <c r="C973" i="8"/>
  <c r="D973" i="8"/>
  <c r="E973" i="8"/>
  <c r="F973" i="8"/>
  <c r="G973" i="8"/>
  <c r="H973" i="8"/>
  <c r="I973" i="8"/>
  <c r="B974" i="8"/>
  <c r="C974" i="8"/>
  <c r="D974" i="8"/>
  <c r="E974" i="8"/>
  <c r="F974" i="8"/>
  <c r="G974" i="8"/>
  <c r="H974" i="8"/>
  <c r="I974" i="8"/>
  <c r="B975" i="8"/>
  <c r="C975" i="8"/>
  <c r="D975" i="8"/>
  <c r="E975" i="8"/>
  <c r="F975" i="8"/>
  <c r="G975" i="8"/>
  <c r="H975" i="8"/>
  <c r="I975" i="8"/>
  <c r="B976" i="8"/>
  <c r="C976" i="8"/>
  <c r="D976" i="8"/>
  <c r="E976" i="8"/>
  <c r="F976" i="8"/>
  <c r="G976" i="8"/>
  <c r="H976" i="8"/>
  <c r="I976" i="8"/>
  <c r="B977" i="8"/>
  <c r="C977" i="8"/>
  <c r="D977" i="8"/>
  <c r="E977" i="8"/>
  <c r="F977" i="8"/>
  <c r="G977" i="8"/>
  <c r="H977" i="8"/>
  <c r="I977" i="8"/>
  <c r="B978" i="8"/>
  <c r="C978" i="8"/>
  <c r="D978" i="8"/>
  <c r="E978" i="8"/>
  <c r="F978" i="8"/>
  <c r="G978" i="8"/>
  <c r="H978" i="8"/>
  <c r="I978" i="8"/>
  <c r="B979" i="8"/>
  <c r="C979" i="8"/>
  <c r="D979" i="8"/>
  <c r="E979" i="8"/>
  <c r="F979" i="8"/>
  <c r="G979" i="8"/>
  <c r="H979" i="8"/>
  <c r="I979" i="8"/>
  <c r="B980" i="8"/>
  <c r="C980" i="8"/>
  <c r="D980" i="8"/>
  <c r="E980" i="8"/>
  <c r="F980" i="8"/>
  <c r="G980" i="8"/>
  <c r="H980" i="8"/>
  <c r="I980" i="8"/>
  <c r="B981" i="8"/>
  <c r="C981" i="8"/>
  <c r="D981" i="8"/>
  <c r="E981" i="8"/>
  <c r="F981" i="8"/>
  <c r="G981" i="8"/>
  <c r="H981" i="8"/>
  <c r="I981" i="8"/>
  <c r="B982" i="8"/>
  <c r="C982" i="8"/>
  <c r="D982" i="8"/>
  <c r="E982" i="8"/>
  <c r="F982" i="8"/>
  <c r="G982" i="8"/>
  <c r="H982" i="8"/>
  <c r="I982" i="8"/>
  <c r="B983" i="8"/>
  <c r="C983" i="8"/>
  <c r="D983" i="8"/>
  <c r="E983" i="8"/>
  <c r="F983" i="8"/>
  <c r="G983" i="8"/>
  <c r="H983" i="8"/>
  <c r="I983" i="8"/>
  <c r="B984" i="8"/>
  <c r="C984" i="8"/>
  <c r="D984" i="8"/>
  <c r="E984" i="8"/>
  <c r="F984" i="8"/>
  <c r="G984" i="8"/>
  <c r="H984" i="8"/>
  <c r="I984" i="8"/>
  <c r="B985" i="8"/>
  <c r="C985" i="8"/>
  <c r="D985" i="8"/>
  <c r="E985" i="8"/>
  <c r="F985" i="8"/>
  <c r="G985" i="8"/>
  <c r="H985" i="8"/>
  <c r="I985" i="8"/>
  <c r="B986" i="8"/>
  <c r="C986" i="8"/>
  <c r="D986" i="8"/>
  <c r="E986" i="8"/>
  <c r="F986" i="8"/>
  <c r="G986" i="8"/>
  <c r="H986" i="8"/>
  <c r="I986" i="8"/>
  <c r="B987" i="8"/>
  <c r="C987" i="8"/>
  <c r="D987" i="8"/>
  <c r="E987" i="8"/>
  <c r="F987" i="8"/>
  <c r="G987" i="8"/>
  <c r="H987" i="8"/>
  <c r="I987" i="8"/>
  <c r="B988" i="8"/>
  <c r="C988" i="8"/>
  <c r="D988" i="8"/>
  <c r="E988" i="8"/>
  <c r="F988" i="8"/>
  <c r="G988" i="8"/>
  <c r="H988" i="8"/>
  <c r="I988" i="8"/>
  <c r="B989" i="8"/>
  <c r="C989" i="8"/>
  <c r="D989" i="8"/>
  <c r="E989" i="8"/>
  <c r="F989" i="8"/>
  <c r="G989" i="8"/>
  <c r="H989" i="8"/>
  <c r="I989" i="8"/>
  <c r="B990" i="8"/>
  <c r="C990" i="8"/>
  <c r="D990" i="8"/>
  <c r="E990" i="8"/>
  <c r="F990" i="8"/>
  <c r="G990" i="8"/>
  <c r="H990" i="8"/>
  <c r="I990" i="8"/>
  <c r="B991" i="8"/>
  <c r="C991" i="8"/>
  <c r="D991" i="8"/>
  <c r="E991" i="8"/>
  <c r="F991" i="8"/>
  <c r="G991" i="8"/>
  <c r="H991" i="8"/>
  <c r="I991" i="8"/>
  <c r="B992" i="8"/>
  <c r="C992" i="8"/>
  <c r="D992" i="8"/>
  <c r="E992" i="8"/>
  <c r="F992" i="8"/>
  <c r="G992" i="8"/>
  <c r="H992" i="8"/>
  <c r="I992" i="8"/>
  <c r="B993" i="8"/>
  <c r="C993" i="8"/>
  <c r="D993" i="8"/>
  <c r="E993" i="8"/>
  <c r="F993" i="8"/>
  <c r="G993" i="8"/>
  <c r="H993" i="8"/>
  <c r="I993" i="8"/>
  <c r="B994" i="8"/>
  <c r="C994" i="8"/>
  <c r="D994" i="8"/>
  <c r="E994" i="8"/>
  <c r="F994" i="8"/>
  <c r="G994" i="8"/>
  <c r="H994" i="8"/>
  <c r="I994" i="8"/>
  <c r="B995" i="8"/>
  <c r="C995" i="8"/>
  <c r="D995" i="8"/>
  <c r="E995" i="8"/>
  <c r="F995" i="8"/>
  <c r="G995" i="8"/>
  <c r="H995" i="8"/>
  <c r="I995" i="8"/>
  <c r="B996" i="8"/>
  <c r="C996" i="8"/>
  <c r="D996" i="8"/>
  <c r="E996" i="8"/>
  <c r="F996" i="8"/>
  <c r="G996" i="8"/>
  <c r="H996" i="8"/>
  <c r="I996" i="8"/>
  <c r="B997" i="8"/>
  <c r="C997" i="8"/>
  <c r="D997" i="8"/>
  <c r="E997" i="8"/>
  <c r="F997" i="8"/>
  <c r="G997" i="8"/>
  <c r="H997" i="8"/>
  <c r="I997" i="8"/>
  <c r="B998" i="8"/>
  <c r="C998" i="8"/>
  <c r="D998" i="8"/>
  <c r="E998" i="8"/>
  <c r="F998" i="8"/>
  <c r="G998" i="8"/>
  <c r="H998" i="8"/>
  <c r="I998" i="8"/>
  <c r="B999" i="8"/>
  <c r="C999" i="8"/>
  <c r="D999" i="8"/>
  <c r="E999" i="8"/>
  <c r="F999" i="8"/>
  <c r="G999" i="8"/>
  <c r="H999" i="8"/>
  <c r="I999" i="8"/>
  <c r="B1000" i="8"/>
  <c r="C1000" i="8"/>
  <c r="D1000" i="8"/>
  <c r="E1000" i="8"/>
  <c r="F1000" i="8"/>
  <c r="G1000" i="8"/>
  <c r="H1000" i="8"/>
  <c r="I1000" i="8"/>
  <c r="B1001" i="8"/>
  <c r="C1001" i="8"/>
  <c r="D1001" i="8"/>
  <c r="E1001" i="8"/>
  <c r="F1001" i="8"/>
  <c r="G1001" i="8"/>
  <c r="H1001" i="8"/>
  <c r="I1001" i="8"/>
  <c r="B1002" i="8"/>
  <c r="C1002" i="8"/>
  <c r="D1002" i="8"/>
  <c r="E1002" i="8"/>
  <c r="F1002" i="8"/>
  <c r="G1002" i="8"/>
  <c r="H1002" i="8"/>
  <c r="I1002" i="8"/>
  <c r="B1003" i="8"/>
  <c r="C1003" i="8"/>
  <c r="D1003" i="8"/>
  <c r="E1003" i="8"/>
  <c r="F1003" i="8"/>
  <c r="G1003" i="8"/>
  <c r="H1003" i="8"/>
  <c r="I1003" i="8"/>
  <c r="B1004" i="8"/>
  <c r="C1004" i="8"/>
  <c r="D1004" i="8"/>
  <c r="E1004" i="8"/>
  <c r="F1004" i="8"/>
  <c r="G1004" i="8"/>
  <c r="H1004" i="8"/>
  <c r="I1004" i="8"/>
  <c r="B1005" i="8"/>
  <c r="C1005" i="8"/>
  <c r="D1005" i="8"/>
  <c r="E1005" i="8"/>
  <c r="F1005" i="8"/>
  <c r="G1005" i="8"/>
  <c r="H1005" i="8"/>
  <c r="I1005" i="8"/>
  <c r="B1006" i="8"/>
  <c r="C1006" i="8"/>
  <c r="D1006" i="8"/>
  <c r="E1006" i="8"/>
  <c r="F1006" i="8"/>
  <c r="G1006" i="8"/>
  <c r="H1006" i="8"/>
  <c r="I1006" i="8"/>
  <c r="B1007" i="8"/>
  <c r="C1007" i="8"/>
  <c r="D1007" i="8"/>
  <c r="E1007" i="8"/>
  <c r="G1007" i="8"/>
  <c r="H1007" i="8"/>
  <c r="I1007" i="8"/>
  <c r="B1008" i="8"/>
  <c r="C1008" i="8"/>
  <c r="D1008" i="8"/>
  <c r="E1008" i="8"/>
  <c r="F1008" i="8"/>
  <c r="G1008" i="8"/>
  <c r="H1008" i="8"/>
  <c r="I1008" i="8"/>
  <c r="B1009" i="8"/>
  <c r="C1009" i="8"/>
  <c r="D1009" i="8"/>
  <c r="E1009" i="8"/>
  <c r="F1009" i="8"/>
  <c r="G1009" i="8"/>
  <c r="H1009" i="8"/>
  <c r="I1009" i="8"/>
  <c r="B1010" i="8"/>
  <c r="C1010" i="8"/>
  <c r="D1010" i="8"/>
  <c r="E1010" i="8"/>
  <c r="F1010" i="8"/>
  <c r="G1010" i="8"/>
  <c r="H1010" i="8"/>
  <c r="I1010" i="8"/>
  <c r="B1011" i="8"/>
  <c r="C1011" i="8"/>
  <c r="D1011" i="8"/>
  <c r="E1011" i="8"/>
  <c r="F1011" i="8"/>
  <c r="G1011" i="8"/>
  <c r="H1011" i="8"/>
  <c r="I1011" i="8"/>
  <c r="B1012" i="8"/>
  <c r="C1012" i="8"/>
  <c r="D1012" i="8"/>
  <c r="E1012" i="8"/>
  <c r="F1012" i="8"/>
  <c r="G1012" i="8"/>
  <c r="H1012" i="8"/>
  <c r="I1012" i="8"/>
  <c r="B1013" i="8"/>
  <c r="C1013" i="8"/>
  <c r="D1013" i="8"/>
  <c r="E1013" i="8"/>
  <c r="F1013" i="8"/>
  <c r="G1013" i="8"/>
  <c r="H1013" i="8"/>
  <c r="I1013" i="8"/>
  <c r="B1014" i="8"/>
  <c r="C1014" i="8"/>
  <c r="D1014" i="8"/>
  <c r="E1014" i="8"/>
  <c r="F1014" i="8"/>
  <c r="G1014" i="8"/>
  <c r="H1014" i="8"/>
  <c r="I1014" i="8"/>
  <c r="B1015" i="8"/>
  <c r="C1015" i="8"/>
  <c r="D1015" i="8"/>
  <c r="E1015" i="8"/>
  <c r="F1015" i="8"/>
  <c r="G1015" i="8"/>
  <c r="H1015" i="8"/>
  <c r="I1015" i="8"/>
  <c r="B1016" i="8"/>
  <c r="C1016" i="8"/>
  <c r="D1016" i="8"/>
  <c r="E1016" i="8"/>
  <c r="F1016" i="8"/>
  <c r="G1016" i="8"/>
  <c r="H1016" i="8"/>
  <c r="I1016" i="8"/>
  <c r="B1017" i="8"/>
  <c r="C1017" i="8"/>
  <c r="D1017" i="8"/>
  <c r="E1017" i="8"/>
  <c r="F1017" i="8"/>
  <c r="G1017" i="8"/>
  <c r="H1017" i="8"/>
  <c r="I1017" i="8"/>
  <c r="B1018" i="8"/>
  <c r="C1018" i="8"/>
  <c r="D1018" i="8"/>
  <c r="E1018" i="8"/>
  <c r="F1018" i="8"/>
  <c r="G1018" i="8"/>
  <c r="H1018" i="8"/>
  <c r="I1018" i="8"/>
  <c r="B1019" i="8"/>
  <c r="C1019" i="8"/>
  <c r="D1019" i="8"/>
  <c r="E1019" i="8"/>
  <c r="F1019" i="8"/>
  <c r="G1019" i="8"/>
  <c r="H1019" i="8"/>
  <c r="I1019" i="8"/>
  <c r="B1020" i="8"/>
  <c r="C1020" i="8"/>
  <c r="D1020" i="8"/>
  <c r="E1020" i="8"/>
  <c r="F1020" i="8"/>
  <c r="G1020" i="8"/>
  <c r="H1020" i="8"/>
  <c r="I1020" i="8"/>
  <c r="B1021" i="8"/>
  <c r="C1021" i="8"/>
  <c r="D1021" i="8"/>
  <c r="E1021" i="8"/>
  <c r="F1021" i="8"/>
  <c r="G1021" i="8"/>
  <c r="H1021" i="8"/>
  <c r="I1021" i="8"/>
  <c r="B1022" i="8"/>
  <c r="C1022" i="8"/>
  <c r="D1022" i="8"/>
  <c r="E1022" i="8"/>
  <c r="F1022" i="8"/>
  <c r="G1022" i="8"/>
  <c r="H1022" i="8"/>
  <c r="I1022" i="8"/>
  <c r="B1023" i="8"/>
  <c r="C1023" i="8"/>
  <c r="D1023" i="8"/>
  <c r="E1023" i="8"/>
  <c r="F1023" i="8"/>
  <c r="G1023" i="8"/>
  <c r="H1023" i="8"/>
  <c r="I1023" i="8"/>
  <c r="B1024" i="8"/>
  <c r="C1024" i="8"/>
  <c r="D1024" i="8"/>
  <c r="E1024" i="8"/>
  <c r="F1024" i="8"/>
  <c r="G1024" i="8"/>
  <c r="H1024" i="8"/>
  <c r="I1024" i="8"/>
  <c r="B1025" i="8"/>
  <c r="C1025" i="8"/>
  <c r="D1025" i="8"/>
  <c r="E1025" i="8"/>
  <c r="F1025" i="8"/>
  <c r="G1025" i="8"/>
  <c r="H1025" i="8"/>
  <c r="I1025" i="8"/>
  <c r="B1026" i="8"/>
  <c r="C1026" i="8"/>
  <c r="D1026" i="8"/>
  <c r="E1026" i="8"/>
  <c r="F1026" i="8"/>
  <c r="G1026" i="8"/>
  <c r="H1026" i="8"/>
  <c r="I1026" i="8"/>
  <c r="B1027" i="8"/>
  <c r="C1027" i="8"/>
  <c r="D1027" i="8"/>
  <c r="E1027" i="8"/>
  <c r="F1027" i="8"/>
  <c r="G1027" i="8"/>
  <c r="H1027" i="8"/>
  <c r="I1027" i="8"/>
  <c r="B1028" i="8"/>
  <c r="C1028" i="8"/>
  <c r="D1028" i="8"/>
  <c r="E1028" i="8"/>
  <c r="F1028" i="8"/>
  <c r="G1028" i="8"/>
  <c r="H1028" i="8"/>
  <c r="I1028" i="8"/>
  <c r="B1029" i="8"/>
  <c r="C1029" i="8"/>
  <c r="D1029" i="8"/>
  <c r="E1029" i="8"/>
  <c r="F1029" i="8"/>
  <c r="G1029" i="8"/>
  <c r="H1029" i="8"/>
  <c r="I1029" i="8"/>
  <c r="B1030" i="8"/>
  <c r="C1030" i="8"/>
  <c r="D1030" i="8"/>
  <c r="E1030" i="8"/>
  <c r="F1030" i="8"/>
  <c r="G1030" i="8"/>
  <c r="H1030" i="8"/>
  <c r="I1030" i="8"/>
  <c r="B1031" i="8"/>
  <c r="C1031" i="8"/>
  <c r="D1031" i="8"/>
  <c r="E1031" i="8"/>
  <c r="F1031" i="8"/>
  <c r="G1031" i="8"/>
  <c r="H1031" i="8"/>
  <c r="I1031" i="8"/>
  <c r="B1032" i="8"/>
  <c r="C1032" i="8"/>
  <c r="D1032" i="8"/>
  <c r="E1032" i="8"/>
  <c r="F1032" i="8"/>
  <c r="G1032" i="8"/>
  <c r="H1032" i="8"/>
  <c r="I1032" i="8"/>
  <c r="B1033" i="8"/>
  <c r="C1033" i="8"/>
  <c r="D1033" i="8"/>
  <c r="E1033" i="8"/>
  <c r="F1033" i="8"/>
  <c r="G1033" i="8"/>
  <c r="H1033" i="8"/>
  <c r="I1033" i="8"/>
  <c r="B1034" i="8"/>
  <c r="C1034" i="8"/>
  <c r="D1034" i="8"/>
  <c r="E1034" i="8"/>
  <c r="F1034" i="8"/>
  <c r="G1034" i="8"/>
  <c r="H1034" i="8"/>
  <c r="I1034" i="8"/>
  <c r="B1035" i="8"/>
  <c r="C1035" i="8"/>
  <c r="D1035" i="8"/>
  <c r="E1035" i="8"/>
  <c r="F1035" i="8"/>
  <c r="G1035" i="8"/>
  <c r="H1035" i="8"/>
  <c r="I1035" i="8"/>
  <c r="B1036" i="8"/>
  <c r="C1036" i="8"/>
  <c r="D1036" i="8"/>
  <c r="E1036" i="8"/>
  <c r="F1036" i="8"/>
  <c r="G1036" i="8"/>
  <c r="H1036" i="8"/>
  <c r="I1036" i="8"/>
  <c r="B1037" i="8"/>
  <c r="C1037" i="8"/>
  <c r="D1037" i="8"/>
  <c r="E1037" i="8"/>
  <c r="F1037" i="8"/>
  <c r="G1037" i="8"/>
  <c r="H1037" i="8"/>
  <c r="I1037" i="8"/>
  <c r="B1038" i="8"/>
  <c r="C1038" i="8"/>
  <c r="D1038" i="8"/>
  <c r="E1038" i="8"/>
  <c r="F1038" i="8"/>
  <c r="G1038" i="8"/>
  <c r="H1038" i="8"/>
  <c r="I1038" i="8"/>
  <c r="B1039" i="8"/>
  <c r="C1039" i="8"/>
  <c r="D1039" i="8"/>
  <c r="E1039" i="8"/>
  <c r="F1039" i="8"/>
  <c r="G1039" i="8"/>
  <c r="H1039" i="8"/>
  <c r="I1039" i="8"/>
  <c r="B1040" i="8"/>
  <c r="C1040" i="8"/>
  <c r="D1040" i="8"/>
  <c r="E1040" i="8"/>
  <c r="F1040" i="8"/>
  <c r="G1040" i="8"/>
  <c r="H1040" i="8"/>
  <c r="I1040" i="8"/>
  <c r="B1041" i="8"/>
  <c r="C1041" i="8"/>
  <c r="D1041" i="8"/>
  <c r="E1041" i="8"/>
  <c r="F1041" i="8"/>
  <c r="G1041" i="8"/>
  <c r="H1041" i="8"/>
  <c r="I1041" i="8"/>
  <c r="B1042" i="8"/>
  <c r="C1042" i="8"/>
  <c r="D1042" i="8"/>
  <c r="E1042" i="8"/>
  <c r="F1042" i="8"/>
  <c r="G1042" i="8"/>
  <c r="H1042" i="8"/>
  <c r="I1042" i="8"/>
  <c r="B1043" i="8"/>
  <c r="C1043" i="8"/>
  <c r="D1043" i="8"/>
  <c r="E1043" i="8"/>
  <c r="F1043" i="8"/>
  <c r="G1043" i="8"/>
  <c r="H1043" i="8"/>
  <c r="I1043" i="8"/>
  <c r="B1044" i="8"/>
  <c r="C1044" i="8"/>
  <c r="D1044" i="8"/>
  <c r="E1044" i="8"/>
  <c r="F1044" i="8"/>
  <c r="G1044" i="8"/>
  <c r="H1044" i="8"/>
  <c r="I1044" i="8"/>
  <c r="B1045" i="8"/>
  <c r="C1045" i="8"/>
  <c r="D1045" i="8"/>
  <c r="E1045" i="8"/>
  <c r="F1045" i="8"/>
  <c r="G1045" i="8"/>
  <c r="H1045" i="8"/>
  <c r="I1045" i="8"/>
  <c r="B1046" i="8"/>
  <c r="C1046" i="8"/>
  <c r="D1046" i="8"/>
  <c r="E1046" i="8"/>
  <c r="F1046" i="8"/>
  <c r="G1046" i="8"/>
  <c r="H1046" i="8"/>
  <c r="I1046" i="8"/>
  <c r="B1047" i="8"/>
  <c r="C1047" i="8"/>
  <c r="D1047" i="8"/>
  <c r="E1047" i="8"/>
  <c r="F1047" i="8"/>
  <c r="G1047" i="8"/>
  <c r="H1047" i="8"/>
  <c r="I1047" i="8"/>
  <c r="B1048" i="8"/>
  <c r="C1048" i="8"/>
  <c r="D1048" i="8"/>
  <c r="E1048" i="8"/>
  <c r="F1048" i="8"/>
  <c r="G1048" i="8"/>
  <c r="H1048" i="8"/>
  <c r="I1048" i="8"/>
  <c r="B1049" i="8"/>
  <c r="C1049" i="8"/>
  <c r="D1049" i="8"/>
  <c r="E1049" i="8"/>
  <c r="F1049" i="8"/>
  <c r="G1049" i="8"/>
  <c r="H1049" i="8"/>
  <c r="I1049" i="8"/>
  <c r="B1050" i="8"/>
  <c r="C1050" i="8"/>
  <c r="D1050" i="8"/>
  <c r="E1050" i="8"/>
  <c r="F1050" i="8"/>
  <c r="G1050" i="8"/>
  <c r="H1050" i="8"/>
  <c r="I1050" i="8"/>
  <c r="B1051" i="8"/>
  <c r="C1051" i="8"/>
  <c r="D1051" i="8"/>
  <c r="E1051" i="8"/>
  <c r="F1051" i="8"/>
  <c r="G1051" i="8"/>
  <c r="H1051" i="8"/>
  <c r="I1051" i="8"/>
  <c r="C718" i="8"/>
  <c r="D718" i="8"/>
  <c r="E718" i="8"/>
  <c r="F718" i="8"/>
  <c r="G718" i="8"/>
  <c r="H718" i="8"/>
  <c r="I718" i="8"/>
  <c r="B718" i="8"/>
  <c r="F690" i="8"/>
  <c r="N690" i="8"/>
  <c r="R690" i="8"/>
  <c r="V690" i="8"/>
  <c r="Z690" i="8"/>
  <c r="AD690" i="8"/>
  <c r="AH690" i="8"/>
  <c r="AG690" i="8"/>
  <c r="AF690" i="8"/>
  <c r="AC690" i="8"/>
  <c r="AB690" i="8"/>
  <c r="Y690" i="8"/>
  <c r="X690" i="8"/>
  <c r="U690" i="8"/>
  <c r="T690" i="8"/>
  <c r="Q690" i="8"/>
  <c r="P690" i="8"/>
  <c r="M690" i="8"/>
  <c r="L690" i="8"/>
  <c r="I690" i="8"/>
  <c r="J690" i="8" s="1"/>
  <c r="H690" i="8"/>
  <c r="E690" i="8"/>
  <c r="D690" i="8"/>
  <c r="F345" i="8"/>
  <c r="J345" i="8"/>
  <c r="N345" i="8"/>
  <c r="R345" i="8"/>
  <c r="V345" i="8"/>
  <c r="Z345" i="8"/>
  <c r="AD345" i="8"/>
  <c r="AH345" i="8"/>
  <c r="AG345" i="8"/>
  <c r="AF345" i="8"/>
  <c r="AC345" i="8"/>
  <c r="AB345" i="8"/>
  <c r="Y345" i="8"/>
  <c r="X345" i="8"/>
  <c r="U345" i="8"/>
  <c r="T345" i="8"/>
  <c r="Q345" i="8"/>
  <c r="P345" i="8"/>
  <c r="M345" i="8"/>
  <c r="L345" i="8"/>
  <c r="I345" i="8"/>
  <c r="H345" i="8"/>
  <c r="E345" i="8"/>
  <c r="D345" i="8"/>
  <c r="B356" i="8"/>
  <c r="C356" i="8"/>
  <c r="B357" i="8"/>
  <c r="C357" i="8"/>
  <c r="B358" i="8"/>
  <c r="C358" i="8"/>
  <c r="B359" i="8"/>
  <c r="C359" i="8"/>
  <c r="B360" i="8"/>
  <c r="C360" i="8"/>
  <c r="B361" i="8"/>
  <c r="C361" i="8"/>
  <c r="B362" i="8"/>
  <c r="C362" i="8"/>
  <c r="B363" i="8"/>
  <c r="C363" i="8"/>
  <c r="B364" i="8"/>
  <c r="C364" i="8"/>
  <c r="B365" i="8"/>
  <c r="C365" i="8"/>
  <c r="B366" i="8"/>
  <c r="C366" i="8"/>
  <c r="B367" i="8"/>
  <c r="C367" i="8"/>
  <c r="B368" i="8"/>
  <c r="C368" i="8"/>
  <c r="B369" i="8"/>
  <c r="C369" i="8"/>
  <c r="B370" i="8"/>
  <c r="C370" i="8"/>
  <c r="B371" i="8"/>
  <c r="C371" i="8"/>
  <c r="B372" i="8"/>
  <c r="C372" i="8"/>
  <c r="B373" i="8"/>
  <c r="C373" i="8"/>
  <c r="B374" i="8"/>
  <c r="C374" i="8"/>
  <c r="B375" i="8"/>
  <c r="C375" i="8"/>
  <c r="B376" i="8"/>
  <c r="C376" i="8"/>
  <c r="B377" i="8"/>
  <c r="C377" i="8"/>
  <c r="B378" i="8"/>
  <c r="C378" i="8"/>
  <c r="B379" i="8"/>
  <c r="C379" i="8"/>
  <c r="B380" i="8"/>
  <c r="C380" i="8"/>
  <c r="B381" i="8"/>
  <c r="C381" i="8"/>
  <c r="B382" i="8"/>
  <c r="C382" i="8"/>
  <c r="B383" i="8"/>
  <c r="C383" i="8"/>
  <c r="B384" i="8"/>
  <c r="C384" i="8"/>
  <c r="B385" i="8"/>
  <c r="C385" i="8"/>
  <c r="B386" i="8"/>
  <c r="C386" i="8"/>
  <c r="B387" i="8"/>
  <c r="C387" i="8"/>
  <c r="B388" i="8"/>
  <c r="C388" i="8"/>
  <c r="B389" i="8"/>
  <c r="C389" i="8"/>
  <c r="B390" i="8"/>
  <c r="C390" i="8"/>
  <c r="B391" i="8"/>
  <c r="C391" i="8"/>
  <c r="B392" i="8"/>
  <c r="C392" i="8"/>
  <c r="B393" i="8"/>
  <c r="C393" i="8"/>
  <c r="B394" i="8"/>
  <c r="C394" i="8"/>
  <c r="B395" i="8"/>
  <c r="C395" i="8"/>
  <c r="B396" i="8"/>
  <c r="C396" i="8"/>
  <c r="B397" i="8"/>
  <c r="C397" i="8"/>
  <c r="B398" i="8"/>
  <c r="C398" i="8"/>
  <c r="B399" i="8"/>
  <c r="C399" i="8"/>
  <c r="B400" i="8"/>
  <c r="C400" i="8"/>
  <c r="B401" i="8"/>
  <c r="C401" i="8"/>
  <c r="B402" i="8"/>
  <c r="C402" i="8"/>
  <c r="B403" i="8"/>
  <c r="C403" i="8"/>
  <c r="B404" i="8"/>
  <c r="C404" i="8"/>
  <c r="B405" i="8"/>
  <c r="C405" i="8"/>
  <c r="B406" i="8"/>
  <c r="C406" i="8"/>
  <c r="B407" i="8"/>
  <c r="C407" i="8"/>
  <c r="B408" i="8"/>
  <c r="C408" i="8"/>
  <c r="B409" i="8"/>
  <c r="C409" i="8"/>
  <c r="B410" i="8"/>
  <c r="C410" i="8"/>
  <c r="B411" i="8"/>
  <c r="C411" i="8"/>
  <c r="B412" i="8"/>
  <c r="C412" i="8"/>
  <c r="B413" i="8"/>
  <c r="C413" i="8"/>
  <c r="B414" i="8"/>
  <c r="C414" i="8"/>
  <c r="B415" i="8"/>
  <c r="C415" i="8"/>
  <c r="B416" i="8"/>
  <c r="C416" i="8"/>
  <c r="B417" i="8"/>
  <c r="C417" i="8"/>
  <c r="B418" i="8"/>
  <c r="C418" i="8"/>
  <c r="B419" i="8"/>
  <c r="C419" i="8"/>
  <c r="B420" i="8"/>
  <c r="C420" i="8"/>
  <c r="B421" i="8"/>
  <c r="C421" i="8"/>
  <c r="B422" i="8"/>
  <c r="C422" i="8"/>
  <c r="B423" i="8"/>
  <c r="C423" i="8"/>
  <c r="B424" i="8"/>
  <c r="C424" i="8"/>
  <c r="B425" i="8"/>
  <c r="C425" i="8"/>
  <c r="B426" i="8"/>
  <c r="C426" i="8"/>
  <c r="B427" i="8"/>
  <c r="C427" i="8"/>
  <c r="B428" i="8"/>
  <c r="C428" i="8"/>
  <c r="B429" i="8"/>
  <c r="C429" i="8"/>
  <c r="B430" i="8"/>
  <c r="C430" i="8"/>
  <c r="B431" i="8"/>
  <c r="C431" i="8"/>
  <c r="B432" i="8"/>
  <c r="C432" i="8"/>
  <c r="B433" i="8"/>
  <c r="C433" i="8"/>
  <c r="B434" i="8"/>
  <c r="C434" i="8"/>
  <c r="B435" i="8"/>
  <c r="C435" i="8"/>
  <c r="B436" i="8"/>
  <c r="C436" i="8"/>
  <c r="B437" i="8"/>
  <c r="C437" i="8"/>
  <c r="B438" i="8"/>
  <c r="C438" i="8"/>
  <c r="B439" i="8"/>
  <c r="C439" i="8"/>
  <c r="B440" i="8"/>
  <c r="C440" i="8"/>
  <c r="B441" i="8"/>
  <c r="C441" i="8"/>
  <c r="B442" i="8"/>
  <c r="C442" i="8"/>
  <c r="B443" i="8"/>
  <c r="C443" i="8"/>
  <c r="B444" i="8"/>
  <c r="C444" i="8"/>
  <c r="B445" i="8"/>
  <c r="C445" i="8"/>
  <c r="B446" i="8"/>
  <c r="C446" i="8"/>
  <c r="B447" i="8"/>
  <c r="C447" i="8"/>
  <c r="B448" i="8"/>
  <c r="C448" i="8"/>
  <c r="B449" i="8"/>
  <c r="C449" i="8"/>
  <c r="B450" i="8"/>
  <c r="C450" i="8"/>
  <c r="B451" i="8"/>
  <c r="C451" i="8"/>
  <c r="B452" i="8"/>
  <c r="C452" i="8"/>
  <c r="B453" i="8"/>
  <c r="C453" i="8"/>
  <c r="B454" i="8"/>
  <c r="C454" i="8"/>
  <c r="B455" i="8"/>
  <c r="C455" i="8"/>
  <c r="B456" i="8"/>
  <c r="C456" i="8"/>
  <c r="B457" i="8"/>
  <c r="C457" i="8"/>
  <c r="B458" i="8"/>
  <c r="C458" i="8"/>
  <c r="B459" i="8"/>
  <c r="C459" i="8"/>
  <c r="B460" i="8"/>
  <c r="C460" i="8"/>
  <c r="B461" i="8"/>
  <c r="C461" i="8"/>
  <c r="B462" i="8"/>
  <c r="C462" i="8"/>
  <c r="B463" i="8"/>
  <c r="C463" i="8"/>
  <c r="B464" i="8"/>
  <c r="C464" i="8"/>
  <c r="B465" i="8"/>
  <c r="C465" i="8"/>
  <c r="B466" i="8"/>
  <c r="C466" i="8"/>
  <c r="B467" i="8"/>
  <c r="C467" i="8"/>
  <c r="B468" i="8"/>
  <c r="C468" i="8"/>
  <c r="B469" i="8"/>
  <c r="C469" i="8"/>
  <c r="B470" i="8"/>
  <c r="C470" i="8"/>
  <c r="B471" i="8"/>
  <c r="C471" i="8"/>
  <c r="B472" i="8"/>
  <c r="C472" i="8"/>
  <c r="B473" i="8"/>
  <c r="C473" i="8"/>
  <c r="B474" i="8"/>
  <c r="C474" i="8"/>
  <c r="B475" i="8"/>
  <c r="C475" i="8"/>
  <c r="B476" i="8"/>
  <c r="C476" i="8"/>
  <c r="B477" i="8"/>
  <c r="C477" i="8"/>
  <c r="B478" i="8"/>
  <c r="C478" i="8"/>
  <c r="B479" i="8"/>
  <c r="C479" i="8"/>
  <c r="B480" i="8"/>
  <c r="C480" i="8"/>
  <c r="B481" i="8"/>
  <c r="C481" i="8"/>
  <c r="B482" i="8"/>
  <c r="C482" i="8"/>
  <c r="B483" i="8"/>
  <c r="C483" i="8"/>
  <c r="B484" i="8"/>
  <c r="C484" i="8"/>
  <c r="B485" i="8"/>
  <c r="C485" i="8"/>
  <c r="B486" i="8"/>
  <c r="C486" i="8"/>
  <c r="B487" i="8"/>
  <c r="C487" i="8"/>
  <c r="B488" i="8"/>
  <c r="C488" i="8"/>
  <c r="B489" i="8"/>
  <c r="C489" i="8"/>
  <c r="B490" i="8"/>
  <c r="C490" i="8"/>
  <c r="B491" i="8"/>
  <c r="C491" i="8"/>
  <c r="B492" i="8"/>
  <c r="C492" i="8"/>
  <c r="B493" i="8"/>
  <c r="C493" i="8"/>
  <c r="B494" i="8"/>
  <c r="C494" i="8"/>
  <c r="B495" i="8"/>
  <c r="C495" i="8"/>
  <c r="B496" i="8"/>
  <c r="C496" i="8"/>
  <c r="B497" i="8"/>
  <c r="C497" i="8"/>
  <c r="B498" i="8"/>
  <c r="C498" i="8"/>
  <c r="B499" i="8"/>
  <c r="C499" i="8"/>
  <c r="B500" i="8"/>
  <c r="C500" i="8"/>
  <c r="B501" i="8"/>
  <c r="C501" i="8"/>
  <c r="B502" i="8"/>
  <c r="C502" i="8"/>
  <c r="B503" i="8"/>
  <c r="C503" i="8"/>
  <c r="B504" i="8"/>
  <c r="C504" i="8"/>
  <c r="B505" i="8"/>
  <c r="C505" i="8"/>
  <c r="B506" i="8"/>
  <c r="C506" i="8"/>
  <c r="B507" i="8"/>
  <c r="C507" i="8"/>
  <c r="B508" i="8"/>
  <c r="C508" i="8"/>
  <c r="B509" i="8"/>
  <c r="C509" i="8"/>
  <c r="B510" i="8"/>
  <c r="C510" i="8"/>
  <c r="B511" i="8"/>
  <c r="C511" i="8"/>
  <c r="B512" i="8"/>
  <c r="C512" i="8"/>
  <c r="B513" i="8"/>
  <c r="C513" i="8"/>
  <c r="B514" i="8"/>
  <c r="C514" i="8"/>
  <c r="B515" i="8"/>
  <c r="C515" i="8"/>
  <c r="B516" i="8"/>
  <c r="C516" i="8"/>
  <c r="B517" i="8"/>
  <c r="C517" i="8"/>
  <c r="B518" i="8"/>
  <c r="C518" i="8"/>
  <c r="B519" i="8"/>
  <c r="C519" i="8"/>
  <c r="B520" i="8"/>
  <c r="C520" i="8"/>
  <c r="B521" i="8"/>
  <c r="C521" i="8"/>
  <c r="B522" i="8"/>
  <c r="C522" i="8"/>
  <c r="B523" i="8"/>
  <c r="C523" i="8"/>
  <c r="B524" i="8"/>
  <c r="C524" i="8"/>
  <c r="B525" i="8"/>
  <c r="C525" i="8"/>
  <c r="B526" i="8"/>
  <c r="C526" i="8"/>
  <c r="B527" i="8"/>
  <c r="C527" i="8"/>
  <c r="B528" i="8"/>
  <c r="C528" i="8"/>
  <c r="B529" i="8"/>
  <c r="C529" i="8"/>
  <c r="B530" i="8"/>
  <c r="C530" i="8"/>
  <c r="B531" i="8"/>
  <c r="C531" i="8"/>
  <c r="B532" i="8"/>
  <c r="C532" i="8"/>
  <c r="B533" i="8"/>
  <c r="C533" i="8"/>
  <c r="B534" i="8"/>
  <c r="C534" i="8"/>
  <c r="B535" i="8"/>
  <c r="C535" i="8"/>
  <c r="B536" i="8"/>
  <c r="C536" i="8"/>
  <c r="B537" i="8"/>
  <c r="C537" i="8"/>
  <c r="B538" i="8"/>
  <c r="C538" i="8"/>
  <c r="B539" i="8"/>
  <c r="C539" i="8"/>
  <c r="B540" i="8"/>
  <c r="C540" i="8"/>
  <c r="B541" i="8"/>
  <c r="C541" i="8"/>
  <c r="B542" i="8"/>
  <c r="C542" i="8"/>
  <c r="B543" i="8"/>
  <c r="C543" i="8"/>
  <c r="B544" i="8"/>
  <c r="C544" i="8"/>
  <c r="B545" i="8"/>
  <c r="C545" i="8"/>
  <c r="B546" i="8"/>
  <c r="C546" i="8"/>
  <c r="B547" i="8"/>
  <c r="C547" i="8"/>
  <c r="B548" i="8"/>
  <c r="C548" i="8"/>
  <c r="B549" i="8"/>
  <c r="C549" i="8"/>
  <c r="B550" i="8"/>
  <c r="C550" i="8"/>
  <c r="B551" i="8"/>
  <c r="C551" i="8"/>
  <c r="B552" i="8"/>
  <c r="C552" i="8"/>
  <c r="B553" i="8"/>
  <c r="C553" i="8"/>
  <c r="B554" i="8"/>
  <c r="C554" i="8"/>
  <c r="B555" i="8"/>
  <c r="C555" i="8"/>
  <c r="B556" i="8"/>
  <c r="C556" i="8"/>
  <c r="B557" i="8"/>
  <c r="C557" i="8"/>
  <c r="B558" i="8"/>
  <c r="C558" i="8"/>
  <c r="B559" i="8"/>
  <c r="C559" i="8"/>
  <c r="B560" i="8"/>
  <c r="C560" i="8"/>
  <c r="B561" i="8"/>
  <c r="C561" i="8"/>
  <c r="B562" i="8"/>
  <c r="C562" i="8"/>
  <c r="B563" i="8"/>
  <c r="C563" i="8"/>
  <c r="B564" i="8"/>
  <c r="C564" i="8"/>
  <c r="B565" i="8"/>
  <c r="C565" i="8"/>
  <c r="B566" i="8"/>
  <c r="C566" i="8"/>
  <c r="B567" i="8"/>
  <c r="C567" i="8"/>
  <c r="B568" i="8"/>
  <c r="C568" i="8"/>
  <c r="B569" i="8"/>
  <c r="C569" i="8"/>
  <c r="B570" i="8"/>
  <c r="C570" i="8"/>
  <c r="B571" i="8"/>
  <c r="C571" i="8"/>
  <c r="B572" i="8"/>
  <c r="C572" i="8"/>
  <c r="B573" i="8"/>
  <c r="C573" i="8"/>
  <c r="B574" i="8"/>
  <c r="C574" i="8"/>
  <c r="B575" i="8"/>
  <c r="C575" i="8"/>
  <c r="B576" i="8"/>
  <c r="C576" i="8"/>
  <c r="B577" i="8"/>
  <c r="C577" i="8"/>
  <c r="B578" i="8"/>
  <c r="C578" i="8"/>
  <c r="B579" i="8"/>
  <c r="C579" i="8"/>
  <c r="B580" i="8"/>
  <c r="C580" i="8"/>
  <c r="B581" i="8"/>
  <c r="C581" i="8"/>
  <c r="B582" i="8"/>
  <c r="C582" i="8"/>
  <c r="B583" i="8"/>
  <c r="C583" i="8"/>
  <c r="B584" i="8"/>
  <c r="C584" i="8"/>
  <c r="B585" i="8"/>
  <c r="C585" i="8"/>
  <c r="B586" i="8"/>
  <c r="C586" i="8"/>
  <c r="B587" i="8"/>
  <c r="C587" i="8"/>
  <c r="B588" i="8"/>
  <c r="C588" i="8"/>
  <c r="B589" i="8"/>
  <c r="C589" i="8"/>
  <c r="B590" i="8"/>
  <c r="C590" i="8"/>
  <c r="B591" i="8"/>
  <c r="C591" i="8"/>
  <c r="B592" i="8"/>
  <c r="C592" i="8"/>
  <c r="B593" i="8"/>
  <c r="C593" i="8"/>
  <c r="B594" i="8"/>
  <c r="C594" i="8"/>
  <c r="B595" i="8"/>
  <c r="C595" i="8"/>
  <c r="B596" i="8"/>
  <c r="C596" i="8"/>
  <c r="B597" i="8"/>
  <c r="C597" i="8"/>
  <c r="B598" i="8"/>
  <c r="C598" i="8"/>
  <c r="B599" i="8"/>
  <c r="C599" i="8"/>
  <c r="B600" i="8"/>
  <c r="C600" i="8"/>
  <c r="B601" i="8"/>
  <c r="C601" i="8"/>
  <c r="B602" i="8"/>
  <c r="C602" i="8"/>
  <c r="B603" i="8"/>
  <c r="C603" i="8"/>
  <c r="B604" i="8"/>
  <c r="C604" i="8"/>
  <c r="B605" i="8"/>
  <c r="C605" i="8"/>
  <c r="B606" i="8"/>
  <c r="C606" i="8"/>
  <c r="B607" i="8"/>
  <c r="C607" i="8"/>
  <c r="B608" i="8"/>
  <c r="C608" i="8"/>
  <c r="B609" i="8"/>
  <c r="C609" i="8"/>
  <c r="B610" i="8"/>
  <c r="C610" i="8"/>
  <c r="B611" i="8"/>
  <c r="C611" i="8"/>
  <c r="B612" i="8"/>
  <c r="C612" i="8"/>
  <c r="B613" i="8"/>
  <c r="C613" i="8"/>
  <c r="B614" i="8"/>
  <c r="C614" i="8"/>
  <c r="B615" i="8"/>
  <c r="C615" i="8"/>
  <c r="B616" i="8"/>
  <c r="C616" i="8"/>
  <c r="B617" i="8"/>
  <c r="C617" i="8"/>
  <c r="B618" i="8"/>
  <c r="C618" i="8"/>
  <c r="B619" i="8"/>
  <c r="C619" i="8"/>
  <c r="B620" i="8"/>
  <c r="C620" i="8"/>
  <c r="B621" i="8"/>
  <c r="C621" i="8"/>
  <c r="B622" i="8"/>
  <c r="C622" i="8"/>
  <c r="B623" i="8"/>
  <c r="C623" i="8"/>
  <c r="B624" i="8"/>
  <c r="C624" i="8"/>
  <c r="B625" i="8"/>
  <c r="C625" i="8"/>
  <c r="B626" i="8"/>
  <c r="C626" i="8"/>
  <c r="B627" i="8"/>
  <c r="C627" i="8"/>
  <c r="B628" i="8"/>
  <c r="C628" i="8"/>
  <c r="B629" i="8"/>
  <c r="C629" i="8"/>
  <c r="B630" i="8"/>
  <c r="C630" i="8"/>
  <c r="B631" i="8"/>
  <c r="C631" i="8"/>
  <c r="B632" i="8"/>
  <c r="C632" i="8"/>
  <c r="B633" i="8"/>
  <c r="C633" i="8"/>
  <c r="B634" i="8"/>
  <c r="C634" i="8"/>
  <c r="B635" i="8"/>
  <c r="C635" i="8"/>
  <c r="B636" i="8"/>
  <c r="C636" i="8"/>
  <c r="B637" i="8"/>
  <c r="C637" i="8"/>
  <c r="B638" i="8"/>
  <c r="C638" i="8"/>
  <c r="B639" i="8"/>
  <c r="C639" i="8"/>
  <c r="B640" i="8"/>
  <c r="C640" i="8"/>
  <c r="B641" i="8"/>
  <c r="C641" i="8"/>
  <c r="B642" i="8"/>
  <c r="C642" i="8"/>
  <c r="B643" i="8"/>
  <c r="C643" i="8"/>
  <c r="B644" i="8"/>
  <c r="C644" i="8"/>
  <c r="B645" i="8"/>
  <c r="C645" i="8"/>
  <c r="B646" i="8"/>
  <c r="C646" i="8"/>
  <c r="B647" i="8"/>
  <c r="C647" i="8"/>
  <c r="B648" i="8"/>
  <c r="C648" i="8"/>
  <c r="B649" i="8"/>
  <c r="C649" i="8"/>
  <c r="B650" i="8"/>
  <c r="C650" i="8"/>
  <c r="B651" i="8"/>
  <c r="C651" i="8"/>
  <c r="B652" i="8"/>
  <c r="C652" i="8"/>
  <c r="B653" i="8"/>
  <c r="C653" i="8"/>
  <c r="B654" i="8"/>
  <c r="C654" i="8"/>
  <c r="B655" i="8"/>
  <c r="C655" i="8"/>
  <c r="B656" i="8"/>
  <c r="C656" i="8"/>
  <c r="B657" i="8"/>
  <c r="C657" i="8"/>
  <c r="B658" i="8"/>
  <c r="C658" i="8"/>
  <c r="B659" i="8"/>
  <c r="C659" i="8"/>
  <c r="B660" i="8"/>
  <c r="C660" i="8"/>
  <c r="B661" i="8"/>
  <c r="C661" i="8"/>
  <c r="B662" i="8"/>
  <c r="C662" i="8"/>
  <c r="B663" i="8"/>
  <c r="C663" i="8"/>
  <c r="B664" i="8"/>
  <c r="C664" i="8"/>
  <c r="B665" i="8"/>
  <c r="C665" i="8"/>
  <c r="B666" i="8"/>
  <c r="C666" i="8"/>
  <c r="B667" i="8"/>
  <c r="C667" i="8"/>
  <c r="B668" i="8"/>
  <c r="C668" i="8"/>
  <c r="B669" i="8"/>
  <c r="C669" i="8"/>
  <c r="B670" i="8"/>
  <c r="C670" i="8"/>
  <c r="B671" i="8"/>
  <c r="C671" i="8"/>
  <c r="B672" i="8"/>
  <c r="C672" i="8"/>
  <c r="B673" i="8"/>
  <c r="C673" i="8"/>
  <c r="B674" i="8"/>
  <c r="C674" i="8"/>
  <c r="B675" i="8"/>
  <c r="C675" i="8"/>
  <c r="B676" i="8"/>
  <c r="C676" i="8"/>
  <c r="B677" i="8"/>
  <c r="C677" i="8"/>
  <c r="B678" i="8"/>
  <c r="C678" i="8"/>
  <c r="B679" i="8"/>
  <c r="C679" i="8"/>
  <c r="B680" i="8"/>
  <c r="C680" i="8"/>
  <c r="B681" i="8"/>
  <c r="C681" i="8"/>
  <c r="B682" i="8"/>
  <c r="C682" i="8"/>
  <c r="B683" i="8"/>
  <c r="C683" i="8"/>
  <c r="B684" i="8"/>
  <c r="C684" i="8"/>
  <c r="B685" i="8"/>
  <c r="C685" i="8"/>
  <c r="B686" i="8"/>
  <c r="C686" i="8"/>
  <c r="B687" i="8"/>
  <c r="C687" i="8"/>
  <c r="B688" i="8"/>
  <c r="C688" i="8"/>
  <c r="C355" i="8"/>
  <c r="B355" i="8"/>
  <c r="B10" i="8"/>
  <c r="C10" i="8"/>
  <c r="B11" i="8"/>
  <c r="C11" i="8"/>
  <c r="B12" i="8"/>
  <c r="C12" i="8"/>
  <c r="B13" i="8"/>
  <c r="C13" i="8"/>
  <c r="B14" i="8"/>
  <c r="C14" i="8"/>
  <c r="B15" i="8"/>
  <c r="C15" i="8"/>
  <c r="B16" i="8"/>
  <c r="C16" i="8"/>
  <c r="B17" i="8"/>
  <c r="C17" i="8"/>
  <c r="B18" i="8"/>
  <c r="C18" i="8"/>
  <c r="B19" i="8"/>
  <c r="C19" i="8"/>
  <c r="B20" i="8"/>
  <c r="C20" i="8"/>
  <c r="B21" i="8"/>
  <c r="C21" i="8"/>
  <c r="B22" i="8"/>
  <c r="C22" i="8"/>
  <c r="B23" i="8"/>
  <c r="C23" i="8"/>
  <c r="B24" i="8"/>
  <c r="C24" i="8"/>
  <c r="B25" i="8"/>
  <c r="C25" i="8"/>
  <c r="B26" i="8"/>
  <c r="C26" i="8"/>
  <c r="B27" i="8"/>
  <c r="C27" i="8"/>
  <c r="B28" i="8"/>
  <c r="C28" i="8"/>
  <c r="B29" i="8"/>
  <c r="C29" i="8"/>
  <c r="B30" i="8"/>
  <c r="C30" i="8"/>
  <c r="B31" i="8"/>
  <c r="C31" i="8"/>
  <c r="B32" i="8"/>
  <c r="C32" i="8"/>
  <c r="B33" i="8"/>
  <c r="C33" i="8"/>
  <c r="B34" i="8"/>
  <c r="C34" i="8"/>
  <c r="B35" i="8"/>
  <c r="C35" i="8"/>
  <c r="B36" i="8"/>
  <c r="C36" i="8"/>
  <c r="B37" i="8"/>
  <c r="C37" i="8"/>
  <c r="B38" i="8"/>
  <c r="C38" i="8"/>
  <c r="B39" i="8"/>
  <c r="C39" i="8"/>
  <c r="B40" i="8"/>
  <c r="C40" i="8"/>
  <c r="B41" i="8"/>
  <c r="C41" i="8"/>
  <c r="B42" i="8"/>
  <c r="C42" i="8"/>
  <c r="B43" i="8"/>
  <c r="C43" i="8"/>
  <c r="B44" i="8"/>
  <c r="C44" i="8"/>
  <c r="B45" i="8"/>
  <c r="C45" i="8"/>
  <c r="B46" i="8"/>
  <c r="C46" i="8"/>
  <c r="B47" i="8"/>
  <c r="C47" i="8"/>
  <c r="B48" i="8"/>
  <c r="C48" i="8"/>
  <c r="B49" i="8"/>
  <c r="C49" i="8"/>
  <c r="B50" i="8"/>
  <c r="C50" i="8"/>
  <c r="B51" i="8"/>
  <c r="C51" i="8"/>
  <c r="B52" i="8"/>
  <c r="C52" i="8"/>
  <c r="B53" i="8"/>
  <c r="C53" i="8"/>
  <c r="B54" i="8"/>
  <c r="C54" i="8"/>
  <c r="B55" i="8"/>
  <c r="C55" i="8"/>
  <c r="B56" i="8"/>
  <c r="C56" i="8"/>
  <c r="B57" i="8"/>
  <c r="C57" i="8"/>
  <c r="B58" i="8"/>
  <c r="C58" i="8"/>
  <c r="B59" i="8"/>
  <c r="C59" i="8"/>
  <c r="B60" i="8"/>
  <c r="C60" i="8"/>
  <c r="B61" i="8"/>
  <c r="C61" i="8"/>
  <c r="B62" i="8"/>
  <c r="C62" i="8"/>
  <c r="B63" i="8"/>
  <c r="C63" i="8"/>
  <c r="B64" i="8"/>
  <c r="C64" i="8"/>
  <c r="B65" i="8"/>
  <c r="C65" i="8"/>
  <c r="B66" i="8"/>
  <c r="C66" i="8"/>
  <c r="B67" i="8"/>
  <c r="C67" i="8"/>
  <c r="B68" i="8"/>
  <c r="C68" i="8"/>
  <c r="B69" i="8"/>
  <c r="C69" i="8"/>
  <c r="B70" i="8"/>
  <c r="C70" i="8"/>
  <c r="B71" i="8"/>
  <c r="C71" i="8"/>
  <c r="B72" i="8"/>
  <c r="C72" i="8"/>
  <c r="B73" i="8"/>
  <c r="C73" i="8"/>
  <c r="B74" i="8"/>
  <c r="C74" i="8"/>
  <c r="B75" i="8"/>
  <c r="C75" i="8"/>
  <c r="B76" i="8"/>
  <c r="C76" i="8"/>
  <c r="B77" i="8"/>
  <c r="C77" i="8"/>
  <c r="B78" i="8"/>
  <c r="C78" i="8"/>
  <c r="B79" i="8"/>
  <c r="C79" i="8"/>
  <c r="B80" i="8"/>
  <c r="C80" i="8"/>
  <c r="B81" i="8"/>
  <c r="C81" i="8"/>
  <c r="B82" i="8"/>
  <c r="C82" i="8"/>
  <c r="B83" i="8"/>
  <c r="C83" i="8"/>
  <c r="B84" i="8"/>
  <c r="C84" i="8"/>
  <c r="B85" i="8"/>
  <c r="C85" i="8"/>
  <c r="B86" i="8"/>
  <c r="C86" i="8"/>
  <c r="B87" i="8"/>
  <c r="C87" i="8"/>
  <c r="B88" i="8"/>
  <c r="C88" i="8"/>
  <c r="B89" i="8"/>
  <c r="C89" i="8"/>
  <c r="B90" i="8"/>
  <c r="C90" i="8"/>
  <c r="B91" i="8"/>
  <c r="C91" i="8"/>
  <c r="B92" i="8"/>
  <c r="C92" i="8"/>
  <c r="B93" i="8"/>
  <c r="C93" i="8"/>
  <c r="B94" i="8"/>
  <c r="C94" i="8"/>
  <c r="B95" i="8"/>
  <c r="C95" i="8"/>
  <c r="B96" i="8"/>
  <c r="C96" i="8"/>
  <c r="B97" i="8"/>
  <c r="C97" i="8"/>
  <c r="B98" i="8"/>
  <c r="C98" i="8"/>
  <c r="B99" i="8"/>
  <c r="C99" i="8"/>
  <c r="B100" i="8"/>
  <c r="C100" i="8"/>
  <c r="B101" i="8"/>
  <c r="C101" i="8"/>
  <c r="B102" i="8"/>
  <c r="C102" i="8"/>
  <c r="B103" i="8"/>
  <c r="C103" i="8"/>
  <c r="B104" i="8"/>
  <c r="C104" i="8"/>
  <c r="B105" i="8"/>
  <c r="C105" i="8"/>
  <c r="B106" i="8"/>
  <c r="C106" i="8"/>
  <c r="B107" i="8"/>
  <c r="C107" i="8"/>
  <c r="B108" i="8"/>
  <c r="C108" i="8"/>
  <c r="B109" i="8"/>
  <c r="C109" i="8"/>
  <c r="B110" i="8"/>
  <c r="C110" i="8"/>
  <c r="B111" i="8"/>
  <c r="C111" i="8"/>
  <c r="B112" i="8"/>
  <c r="C112" i="8"/>
  <c r="B113" i="8"/>
  <c r="C113" i="8"/>
  <c r="B114" i="8"/>
  <c r="C114" i="8"/>
  <c r="B115" i="8"/>
  <c r="C115" i="8"/>
  <c r="B116" i="8"/>
  <c r="C116" i="8"/>
  <c r="B117" i="8"/>
  <c r="C117" i="8"/>
  <c r="B118" i="8"/>
  <c r="C118" i="8"/>
  <c r="B119" i="8"/>
  <c r="C119" i="8"/>
  <c r="B120" i="8"/>
  <c r="C120" i="8"/>
  <c r="B121" i="8"/>
  <c r="C121" i="8"/>
  <c r="B122" i="8"/>
  <c r="C122" i="8"/>
  <c r="B123" i="8"/>
  <c r="C123" i="8"/>
  <c r="B124" i="8"/>
  <c r="C124" i="8"/>
  <c r="B125" i="8"/>
  <c r="C125" i="8"/>
  <c r="B126" i="8"/>
  <c r="C126" i="8"/>
  <c r="B127" i="8"/>
  <c r="C127" i="8"/>
  <c r="B128" i="8"/>
  <c r="C128" i="8"/>
  <c r="B129" i="8"/>
  <c r="C129" i="8"/>
  <c r="B130" i="8"/>
  <c r="C130" i="8"/>
  <c r="B131" i="8"/>
  <c r="C131" i="8"/>
  <c r="B132" i="8"/>
  <c r="C132" i="8"/>
  <c r="B133" i="8"/>
  <c r="C133" i="8"/>
  <c r="B134" i="8"/>
  <c r="C134" i="8"/>
  <c r="B135" i="8"/>
  <c r="C135" i="8"/>
  <c r="B136" i="8"/>
  <c r="C136" i="8"/>
  <c r="B137" i="8"/>
  <c r="C137" i="8"/>
  <c r="B138" i="8"/>
  <c r="C138" i="8"/>
  <c r="B139" i="8"/>
  <c r="C139" i="8"/>
  <c r="B140" i="8"/>
  <c r="C140" i="8"/>
  <c r="B141" i="8"/>
  <c r="C141" i="8"/>
  <c r="B142" i="8"/>
  <c r="C142" i="8"/>
  <c r="B143" i="8"/>
  <c r="C143" i="8"/>
  <c r="B144" i="8"/>
  <c r="C144" i="8"/>
  <c r="B145" i="8"/>
  <c r="C145" i="8"/>
  <c r="B146" i="8"/>
  <c r="C146" i="8"/>
  <c r="B147" i="8"/>
  <c r="C147" i="8"/>
  <c r="B148" i="8"/>
  <c r="C148" i="8"/>
  <c r="B149" i="8"/>
  <c r="C149" i="8"/>
  <c r="B150" i="8"/>
  <c r="C150" i="8"/>
  <c r="B151" i="8"/>
  <c r="C151" i="8"/>
  <c r="B152" i="8"/>
  <c r="C152" i="8"/>
  <c r="B153" i="8"/>
  <c r="C153" i="8"/>
  <c r="B154" i="8"/>
  <c r="C154" i="8"/>
  <c r="B155" i="8"/>
  <c r="C155" i="8"/>
  <c r="B156" i="8"/>
  <c r="C156" i="8"/>
  <c r="B157" i="8"/>
  <c r="C157" i="8"/>
  <c r="B158" i="8"/>
  <c r="C158" i="8"/>
  <c r="B159" i="8"/>
  <c r="C159" i="8"/>
  <c r="B160" i="8"/>
  <c r="C160" i="8"/>
  <c r="B161" i="8"/>
  <c r="C161" i="8"/>
  <c r="B162" i="8"/>
  <c r="C162" i="8"/>
  <c r="B163" i="8"/>
  <c r="C163" i="8"/>
  <c r="B164" i="8"/>
  <c r="C164" i="8"/>
  <c r="B165" i="8"/>
  <c r="C165" i="8"/>
  <c r="B166" i="8"/>
  <c r="C166" i="8"/>
  <c r="B167" i="8"/>
  <c r="C167" i="8"/>
  <c r="B168" i="8"/>
  <c r="C168" i="8"/>
  <c r="B169" i="8"/>
  <c r="C169" i="8"/>
  <c r="B170" i="8"/>
  <c r="C170" i="8"/>
  <c r="B171" i="8"/>
  <c r="C171" i="8"/>
  <c r="B172" i="8"/>
  <c r="C172" i="8"/>
  <c r="B173" i="8"/>
  <c r="C173" i="8"/>
  <c r="B174" i="8"/>
  <c r="C174" i="8"/>
  <c r="B175" i="8"/>
  <c r="C175" i="8"/>
  <c r="B176" i="8"/>
  <c r="C176" i="8"/>
  <c r="B177" i="8"/>
  <c r="C177" i="8"/>
  <c r="B178" i="8"/>
  <c r="C178" i="8"/>
  <c r="B179" i="8"/>
  <c r="C179" i="8"/>
  <c r="B180" i="8"/>
  <c r="C180" i="8"/>
  <c r="B181" i="8"/>
  <c r="C181" i="8"/>
  <c r="B182" i="8"/>
  <c r="C182" i="8"/>
  <c r="B183" i="8"/>
  <c r="C183" i="8"/>
  <c r="B184" i="8"/>
  <c r="C184" i="8"/>
  <c r="B185" i="8"/>
  <c r="C185" i="8"/>
  <c r="B186" i="8"/>
  <c r="C186" i="8"/>
  <c r="B187" i="8"/>
  <c r="C187" i="8"/>
  <c r="B188" i="8"/>
  <c r="C188" i="8"/>
  <c r="B189" i="8"/>
  <c r="C189" i="8"/>
  <c r="B190" i="8"/>
  <c r="C190" i="8"/>
  <c r="B191" i="8"/>
  <c r="C191" i="8"/>
  <c r="B192" i="8"/>
  <c r="C192" i="8"/>
  <c r="B193" i="8"/>
  <c r="C193" i="8"/>
  <c r="B194" i="8"/>
  <c r="C194" i="8"/>
  <c r="B195" i="8"/>
  <c r="C195" i="8"/>
  <c r="B196" i="8"/>
  <c r="C196" i="8"/>
  <c r="B197" i="8"/>
  <c r="C197" i="8"/>
  <c r="B198" i="8"/>
  <c r="C198" i="8"/>
  <c r="B199" i="8"/>
  <c r="C199" i="8"/>
  <c r="B200" i="8"/>
  <c r="C200" i="8"/>
  <c r="B201" i="8"/>
  <c r="C201" i="8"/>
  <c r="B202" i="8"/>
  <c r="C202" i="8"/>
  <c r="B203" i="8"/>
  <c r="C203" i="8"/>
  <c r="B204" i="8"/>
  <c r="C204" i="8"/>
  <c r="B205" i="8"/>
  <c r="C205" i="8"/>
  <c r="B206" i="8"/>
  <c r="C206" i="8"/>
  <c r="B207" i="8"/>
  <c r="C207" i="8"/>
  <c r="B208" i="8"/>
  <c r="C208" i="8"/>
  <c r="B209" i="8"/>
  <c r="C209" i="8"/>
  <c r="B210" i="8"/>
  <c r="C210" i="8"/>
  <c r="B211" i="8"/>
  <c r="C211" i="8"/>
  <c r="B212" i="8"/>
  <c r="C212" i="8"/>
  <c r="B213" i="8"/>
  <c r="C213" i="8"/>
  <c r="B214" i="8"/>
  <c r="C214" i="8"/>
  <c r="B215" i="8"/>
  <c r="C215" i="8"/>
  <c r="B216" i="8"/>
  <c r="C216" i="8"/>
  <c r="B217" i="8"/>
  <c r="C217" i="8"/>
  <c r="B218" i="8"/>
  <c r="C218" i="8"/>
  <c r="B219" i="8"/>
  <c r="C219" i="8"/>
  <c r="B220" i="8"/>
  <c r="C220" i="8"/>
  <c r="B221" i="8"/>
  <c r="C221" i="8"/>
  <c r="B222" i="8"/>
  <c r="C222" i="8"/>
  <c r="B223" i="8"/>
  <c r="C223" i="8"/>
  <c r="B224" i="8"/>
  <c r="C224" i="8"/>
  <c r="B225" i="8"/>
  <c r="C225" i="8"/>
  <c r="B226" i="8"/>
  <c r="C226" i="8"/>
  <c r="B227" i="8"/>
  <c r="C227" i="8"/>
  <c r="B228" i="8"/>
  <c r="C228" i="8"/>
  <c r="B229" i="8"/>
  <c r="C229" i="8"/>
  <c r="B230" i="8"/>
  <c r="C230" i="8"/>
  <c r="B231" i="8"/>
  <c r="C231" i="8"/>
  <c r="B232" i="8"/>
  <c r="C232" i="8"/>
  <c r="B233" i="8"/>
  <c r="C233" i="8"/>
  <c r="B234" i="8"/>
  <c r="C234" i="8"/>
  <c r="B235" i="8"/>
  <c r="C235" i="8"/>
  <c r="B236" i="8"/>
  <c r="C236" i="8"/>
  <c r="B237" i="8"/>
  <c r="C237" i="8"/>
  <c r="B238" i="8"/>
  <c r="C238" i="8"/>
  <c r="B239" i="8"/>
  <c r="C239" i="8"/>
  <c r="B240" i="8"/>
  <c r="C240" i="8"/>
  <c r="B241" i="8"/>
  <c r="C241" i="8"/>
  <c r="B242" i="8"/>
  <c r="C242" i="8"/>
  <c r="B243" i="8"/>
  <c r="C243" i="8"/>
  <c r="B244" i="8"/>
  <c r="C244" i="8"/>
  <c r="B245" i="8"/>
  <c r="C245" i="8"/>
  <c r="B246" i="8"/>
  <c r="C246" i="8"/>
  <c r="B247" i="8"/>
  <c r="C247" i="8"/>
  <c r="B248" i="8"/>
  <c r="C248" i="8"/>
  <c r="B249" i="8"/>
  <c r="C249" i="8"/>
  <c r="B250" i="8"/>
  <c r="C250" i="8"/>
  <c r="B251" i="8"/>
  <c r="C251" i="8"/>
  <c r="B252" i="8"/>
  <c r="C252" i="8"/>
  <c r="B253" i="8"/>
  <c r="C253" i="8"/>
  <c r="B254" i="8"/>
  <c r="C254" i="8"/>
  <c r="B255" i="8"/>
  <c r="C255" i="8"/>
  <c r="B256" i="8"/>
  <c r="C256" i="8"/>
  <c r="B257" i="8"/>
  <c r="C257" i="8"/>
  <c r="B258" i="8"/>
  <c r="C258" i="8"/>
  <c r="B259" i="8"/>
  <c r="C259" i="8"/>
  <c r="B260" i="8"/>
  <c r="C260" i="8"/>
  <c r="B261" i="8"/>
  <c r="C261" i="8"/>
  <c r="B262" i="8"/>
  <c r="C262" i="8"/>
  <c r="B263" i="8"/>
  <c r="C263" i="8"/>
  <c r="B264" i="8"/>
  <c r="C264" i="8"/>
  <c r="B265" i="8"/>
  <c r="C265" i="8"/>
  <c r="B266" i="8"/>
  <c r="C266" i="8"/>
  <c r="B267" i="8"/>
  <c r="C267" i="8"/>
  <c r="B268" i="8"/>
  <c r="C268" i="8"/>
  <c r="B269" i="8"/>
  <c r="C269" i="8"/>
  <c r="B270" i="8"/>
  <c r="C270" i="8"/>
  <c r="B271" i="8"/>
  <c r="C271" i="8"/>
  <c r="B272" i="8"/>
  <c r="C272" i="8"/>
  <c r="B273" i="8"/>
  <c r="C273" i="8"/>
  <c r="B274" i="8"/>
  <c r="C274" i="8"/>
  <c r="B275" i="8"/>
  <c r="C275" i="8"/>
  <c r="B276" i="8"/>
  <c r="C276" i="8"/>
  <c r="B277" i="8"/>
  <c r="C277" i="8"/>
  <c r="B278" i="8"/>
  <c r="C278" i="8"/>
  <c r="B279" i="8"/>
  <c r="C279" i="8"/>
  <c r="B280" i="8"/>
  <c r="C280" i="8"/>
  <c r="B281" i="8"/>
  <c r="C281" i="8"/>
  <c r="B282" i="8"/>
  <c r="C282" i="8"/>
  <c r="B283" i="8"/>
  <c r="C283" i="8"/>
  <c r="B284" i="8"/>
  <c r="C284" i="8"/>
  <c r="B285" i="8"/>
  <c r="C285" i="8"/>
  <c r="B286" i="8"/>
  <c r="C286" i="8"/>
  <c r="B287" i="8"/>
  <c r="C287" i="8"/>
  <c r="B288" i="8"/>
  <c r="C288" i="8"/>
  <c r="B289" i="8"/>
  <c r="C289" i="8"/>
  <c r="B290" i="8"/>
  <c r="C290" i="8"/>
  <c r="B291" i="8"/>
  <c r="C291" i="8"/>
  <c r="B292" i="8"/>
  <c r="C292" i="8"/>
  <c r="B293" i="8"/>
  <c r="C293" i="8"/>
  <c r="B294" i="8"/>
  <c r="C294" i="8"/>
  <c r="B295" i="8"/>
  <c r="C295" i="8"/>
  <c r="B296" i="8"/>
  <c r="C296" i="8"/>
  <c r="B297" i="8"/>
  <c r="C297" i="8"/>
  <c r="B298" i="8"/>
  <c r="C298" i="8"/>
  <c r="B299" i="8"/>
  <c r="C299" i="8"/>
  <c r="B300" i="8"/>
  <c r="C300" i="8"/>
  <c r="B301" i="8"/>
  <c r="C301" i="8"/>
  <c r="B302" i="8"/>
  <c r="C302" i="8"/>
  <c r="B303" i="8"/>
  <c r="C303" i="8"/>
  <c r="B304" i="8"/>
  <c r="C304" i="8"/>
  <c r="B305" i="8"/>
  <c r="C305" i="8"/>
  <c r="B306" i="8"/>
  <c r="C306" i="8"/>
  <c r="B307" i="8"/>
  <c r="C307" i="8"/>
  <c r="B308" i="8"/>
  <c r="C308" i="8"/>
  <c r="B309" i="8"/>
  <c r="C309" i="8"/>
  <c r="B310" i="8"/>
  <c r="C310" i="8"/>
  <c r="B311" i="8"/>
  <c r="C311" i="8"/>
  <c r="B312" i="8"/>
  <c r="C312" i="8"/>
  <c r="B313" i="8"/>
  <c r="C313" i="8"/>
  <c r="B314" i="8"/>
  <c r="C314" i="8"/>
  <c r="B315" i="8"/>
  <c r="C315" i="8"/>
  <c r="B316" i="8"/>
  <c r="C316" i="8"/>
  <c r="B317" i="8"/>
  <c r="C317" i="8"/>
  <c r="B318" i="8"/>
  <c r="C318" i="8"/>
  <c r="B319" i="8"/>
  <c r="C319" i="8"/>
  <c r="B320" i="8"/>
  <c r="C320" i="8"/>
  <c r="B321" i="8"/>
  <c r="C321" i="8"/>
  <c r="B322" i="8"/>
  <c r="C322" i="8"/>
  <c r="B323" i="8"/>
  <c r="C323" i="8"/>
  <c r="B324" i="8"/>
  <c r="C324" i="8"/>
  <c r="B325" i="8"/>
  <c r="C325" i="8"/>
  <c r="B326" i="8"/>
  <c r="C326" i="8"/>
  <c r="B327" i="8"/>
  <c r="C327" i="8"/>
  <c r="B328" i="8"/>
  <c r="C328" i="8"/>
  <c r="B329" i="8"/>
  <c r="C329" i="8"/>
  <c r="B330" i="8"/>
  <c r="C330" i="8"/>
  <c r="B331" i="8"/>
  <c r="C331" i="8"/>
  <c r="B332" i="8"/>
  <c r="C332" i="8"/>
  <c r="B333" i="8"/>
  <c r="C333" i="8"/>
  <c r="B334" i="8"/>
  <c r="C334" i="8"/>
  <c r="B335" i="8"/>
  <c r="C335" i="8"/>
  <c r="B336" i="8"/>
  <c r="C336" i="8"/>
  <c r="B337" i="8"/>
  <c r="C337" i="8"/>
  <c r="B338" i="8"/>
  <c r="C338" i="8"/>
  <c r="B339" i="8"/>
  <c r="C339" i="8"/>
  <c r="B340" i="8"/>
  <c r="C340" i="8"/>
  <c r="B341" i="8"/>
  <c r="C341" i="8"/>
  <c r="B342" i="8"/>
  <c r="C342" i="8"/>
  <c r="C343" i="8"/>
  <c r="B343" i="8"/>
  <c r="EB397" i="9"/>
  <c r="EA397" i="9"/>
  <c r="DZ397" i="9"/>
  <c r="EC397" i="9" s="1"/>
  <c r="DX8" i="9"/>
  <c r="DY8" i="9"/>
  <c r="DX9" i="9"/>
  <c r="DY9" i="9"/>
  <c r="DX10" i="9"/>
  <c r="DY10" i="9"/>
  <c r="DX11" i="9"/>
  <c r="DY11" i="9"/>
  <c r="DX12" i="9"/>
  <c r="DY12" i="9"/>
  <c r="DX13" i="9"/>
  <c r="DY13" i="9"/>
  <c r="DX14" i="9"/>
  <c r="DY14" i="9"/>
  <c r="DX15" i="9"/>
  <c r="DY15" i="9"/>
  <c r="DX16" i="9"/>
  <c r="DY16" i="9"/>
  <c r="DX17" i="9"/>
  <c r="DY17" i="9"/>
  <c r="DX18" i="9"/>
  <c r="DY18" i="9"/>
  <c r="DX19" i="9"/>
  <c r="DY19" i="9"/>
  <c r="DX20" i="9"/>
  <c r="DY20" i="9"/>
  <c r="DX21" i="9"/>
  <c r="DY21" i="9"/>
  <c r="DX22" i="9"/>
  <c r="DY22" i="9"/>
  <c r="DX23" i="9"/>
  <c r="DY23" i="9"/>
  <c r="DX24" i="9"/>
  <c r="DY24" i="9"/>
  <c r="DX25" i="9"/>
  <c r="DY25" i="9"/>
  <c r="DX26" i="9"/>
  <c r="DY26" i="9"/>
  <c r="DX27" i="9"/>
  <c r="DY27" i="9"/>
  <c r="DX28" i="9"/>
  <c r="DY28" i="9"/>
  <c r="DX29" i="9"/>
  <c r="DY29" i="9"/>
  <c r="DX30" i="9"/>
  <c r="DY30" i="9"/>
  <c r="DX31" i="9"/>
  <c r="DY31" i="9"/>
  <c r="DX32" i="9"/>
  <c r="DY32" i="9"/>
  <c r="DX33" i="9"/>
  <c r="DY33" i="9"/>
  <c r="DX34" i="9"/>
  <c r="DY34" i="9"/>
  <c r="DX35" i="9"/>
  <c r="DY35" i="9"/>
  <c r="DX36" i="9"/>
  <c r="DY36" i="9"/>
  <c r="DX37" i="9"/>
  <c r="DY37" i="9"/>
  <c r="DX38" i="9"/>
  <c r="DY38" i="9"/>
  <c r="DX39" i="9"/>
  <c r="DY39" i="9"/>
  <c r="DX40" i="9"/>
  <c r="DY40" i="9"/>
  <c r="DX41" i="9"/>
  <c r="DY41" i="9"/>
  <c r="DX42" i="9"/>
  <c r="DY42" i="9"/>
  <c r="DX43" i="9"/>
  <c r="DY43" i="9"/>
  <c r="DX44" i="9"/>
  <c r="DY44" i="9"/>
  <c r="DX45" i="9"/>
  <c r="DY45" i="9"/>
  <c r="DX46" i="9"/>
  <c r="DY46" i="9"/>
  <c r="DX47" i="9"/>
  <c r="DY47" i="9"/>
  <c r="DX48" i="9"/>
  <c r="DY48" i="9"/>
  <c r="DX49" i="9"/>
  <c r="DY49" i="9"/>
  <c r="DX50" i="9"/>
  <c r="DY50" i="9"/>
  <c r="DX51" i="9"/>
  <c r="DY51" i="9"/>
  <c r="DX52" i="9"/>
  <c r="DY52" i="9"/>
  <c r="DX53" i="9"/>
  <c r="DY53" i="9"/>
  <c r="DX54" i="9"/>
  <c r="DY54" i="9"/>
  <c r="DX55" i="9"/>
  <c r="DY55" i="9"/>
  <c r="DX56" i="9"/>
  <c r="DY56" i="9"/>
  <c r="DX57" i="9"/>
  <c r="DY57" i="9"/>
  <c r="DX58" i="9"/>
  <c r="DY58" i="9"/>
  <c r="DX59" i="9"/>
  <c r="DY59" i="9"/>
  <c r="DX60" i="9"/>
  <c r="DY60" i="9"/>
  <c r="DX61" i="9"/>
  <c r="DY61" i="9"/>
  <c r="DX62" i="9"/>
  <c r="DY62" i="9"/>
  <c r="DX63" i="9"/>
  <c r="DY63" i="9"/>
  <c r="DX64" i="9"/>
  <c r="DY64" i="9"/>
  <c r="DX65" i="9"/>
  <c r="DY65" i="9"/>
  <c r="DX66" i="9"/>
  <c r="DY66" i="9"/>
  <c r="DX67" i="9"/>
  <c r="DY67" i="9"/>
  <c r="DX68" i="9"/>
  <c r="DY68" i="9"/>
  <c r="DX69" i="9"/>
  <c r="DY69" i="9"/>
  <c r="DX70" i="9"/>
  <c r="DY70" i="9"/>
  <c r="DX71" i="9"/>
  <c r="DY71" i="9"/>
  <c r="DX72" i="9"/>
  <c r="DY72" i="9"/>
  <c r="DX73" i="9"/>
  <c r="DY73" i="9"/>
  <c r="DX74" i="9"/>
  <c r="DY74" i="9"/>
  <c r="DX75" i="9"/>
  <c r="DY75" i="9"/>
  <c r="DX76" i="9"/>
  <c r="DY76" i="9"/>
  <c r="DX77" i="9"/>
  <c r="DY77" i="9"/>
  <c r="DX78" i="9"/>
  <c r="DY78" i="9"/>
  <c r="DX79" i="9"/>
  <c r="DY79" i="9"/>
  <c r="DX80" i="9"/>
  <c r="DY80" i="9"/>
  <c r="DX81" i="9"/>
  <c r="DY81" i="9"/>
  <c r="DX82" i="9"/>
  <c r="DY82" i="9"/>
  <c r="DX83" i="9"/>
  <c r="DY83" i="9"/>
  <c r="DX84" i="9"/>
  <c r="DY84" i="9"/>
  <c r="DX85" i="9"/>
  <c r="DY85" i="9"/>
  <c r="DX86" i="9"/>
  <c r="DY86" i="9"/>
  <c r="DX87" i="9"/>
  <c r="DY87" i="9"/>
  <c r="DX88" i="9"/>
  <c r="DY88" i="9"/>
  <c r="DX89" i="9"/>
  <c r="DY89" i="9"/>
  <c r="DX90" i="9"/>
  <c r="DY90" i="9"/>
  <c r="DX91" i="9"/>
  <c r="DY91" i="9"/>
  <c r="DX92" i="9"/>
  <c r="DY92" i="9"/>
  <c r="DX93" i="9"/>
  <c r="DY93" i="9"/>
  <c r="DX94" i="9"/>
  <c r="DY94" i="9"/>
  <c r="DX95" i="9"/>
  <c r="DY95" i="9"/>
  <c r="DX96" i="9"/>
  <c r="DY96" i="9"/>
  <c r="DX97" i="9"/>
  <c r="DY97" i="9"/>
  <c r="DX98" i="9"/>
  <c r="DY98" i="9"/>
  <c r="DX99" i="9"/>
  <c r="DY99" i="9"/>
  <c r="DX100" i="9"/>
  <c r="DY100" i="9"/>
  <c r="DX101" i="9"/>
  <c r="DY101" i="9"/>
  <c r="DX102" i="9"/>
  <c r="DY102" i="9"/>
  <c r="DX103" i="9"/>
  <c r="DY103" i="9"/>
  <c r="DX104" i="9"/>
  <c r="DY104" i="9"/>
  <c r="DX105" i="9"/>
  <c r="DY105" i="9"/>
  <c r="DX106" i="9"/>
  <c r="DY106" i="9"/>
  <c r="DX107" i="9"/>
  <c r="DY107" i="9"/>
  <c r="DX108" i="9"/>
  <c r="DY108" i="9"/>
  <c r="DX109" i="9"/>
  <c r="DY109" i="9"/>
  <c r="DX110" i="9"/>
  <c r="DY110" i="9"/>
  <c r="DX111" i="9"/>
  <c r="DY111" i="9"/>
  <c r="DX112" i="9"/>
  <c r="DY112" i="9"/>
  <c r="DX113" i="9"/>
  <c r="DY113" i="9"/>
  <c r="DX114" i="9"/>
  <c r="DY114" i="9"/>
  <c r="DX115" i="9"/>
  <c r="DY115" i="9"/>
  <c r="DX116" i="9"/>
  <c r="DY116" i="9"/>
  <c r="DX117" i="9"/>
  <c r="DY117" i="9"/>
  <c r="DX118" i="9"/>
  <c r="DY118" i="9"/>
  <c r="DX119" i="9"/>
  <c r="DY119" i="9"/>
  <c r="DX120" i="9"/>
  <c r="DY120" i="9"/>
  <c r="DX121" i="9"/>
  <c r="DY121" i="9"/>
  <c r="DX122" i="9"/>
  <c r="DY122" i="9"/>
  <c r="DX123" i="9"/>
  <c r="DY123" i="9"/>
  <c r="DX124" i="9"/>
  <c r="DY124" i="9"/>
  <c r="DX125" i="9"/>
  <c r="DY125" i="9"/>
  <c r="DX126" i="9"/>
  <c r="DY126" i="9"/>
  <c r="DX127" i="9"/>
  <c r="DY127" i="9"/>
  <c r="DX128" i="9"/>
  <c r="DY128" i="9"/>
  <c r="DX129" i="9"/>
  <c r="DY129" i="9"/>
  <c r="DX130" i="9"/>
  <c r="DY130" i="9"/>
  <c r="DX131" i="9"/>
  <c r="DY131" i="9"/>
  <c r="DX132" i="9"/>
  <c r="DY132" i="9"/>
  <c r="DX133" i="9"/>
  <c r="DY133" i="9"/>
  <c r="DX134" i="9"/>
  <c r="DY134" i="9"/>
  <c r="DX135" i="9"/>
  <c r="DY135" i="9"/>
  <c r="DX136" i="9"/>
  <c r="DY136" i="9"/>
  <c r="DX137" i="9"/>
  <c r="DY137" i="9"/>
  <c r="DX138" i="9"/>
  <c r="DY138" i="9"/>
  <c r="DX139" i="9"/>
  <c r="DY139" i="9"/>
  <c r="DX140" i="9"/>
  <c r="DY140" i="9"/>
  <c r="DX141" i="9"/>
  <c r="DY141" i="9"/>
  <c r="DX142" i="9"/>
  <c r="DY142" i="9"/>
  <c r="DX143" i="9"/>
  <c r="DY143" i="9"/>
  <c r="DX144" i="9"/>
  <c r="DY144" i="9"/>
  <c r="DX145" i="9"/>
  <c r="DY145" i="9"/>
  <c r="DX146" i="9"/>
  <c r="DY146" i="9"/>
  <c r="DX147" i="9"/>
  <c r="DY147" i="9"/>
  <c r="DX148" i="9"/>
  <c r="DY148" i="9"/>
  <c r="DX149" i="9"/>
  <c r="DY149" i="9"/>
  <c r="DX150" i="9"/>
  <c r="DY150" i="9"/>
  <c r="DX151" i="9"/>
  <c r="DY151" i="9"/>
  <c r="DX152" i="9"/>
  <c r="DY152" i="9"/>
  <c r="DX153" i="9"/>
  <c r="DY153" i="9"/>
  <c r="DX154" i="9"/>
  <c r="DY154" i="9"/>
  <c r="DX155" i="9"/>
  <c r="DY155" i="9"/>
  <c r="DX156" i="9"/>
  <c r="DY156" i="9"/>
  <c r="DX157" i="9"/>
  <c r="DY157" i="9"/>
  <c r="DX158" i="9"/>
  <c r="DY158" i="9"/>
  <c r="DX159" i="9"/>
  <c r="DY159" i="9"/>
  <c r="DX160" i="9"/>
  <c r="DY160" i="9"/>
  <c r="DX161" i="9"/>
  <c r="DY161" i="9"/>
  <c r="DX162" i="9"/>
  <c r="DY162" i="9"/>
  <c r="DX163" i="9"/>
  <c r="DY163" i="9"/>
  <c r="DX164" i="9"/>
  <c r="DY164" i="9"/>
  <c r="DX165" i="9"/>
  <c r="DY165" i="9"/>
  <c r="DX166" i="9"/>
  <c r="DY166" i="9"/>
  <c r="DX167" i="9"/>
  <c r="DY167" i="9"/>
  <c r="DX168" i="9"/>
  <c r="DY168" i="9"/>
  <c r="DX169" i="9"/>
  <c r="DY169" i="9"/>
  <c r="DX170" i="9"/>
  <c r="DY170" i="9"/>
  <c r="DX171" i="9"/>
  <c r="DY171" i="9"/>
  <c r="DX172" i="9"/>
  <c r="DY172" i="9"/>
  <c r="DX173" i="9"/>
  <c r="DY173" i="9"/>
  <c r="DX174" i="9"/>
  <c r="DY174" i="9"/>
  <c r="DX175" i="9"/>
  <c r="DY175" i="9"/>
  <c r="DX176" i="9"/>
  <c r="DY176" i="9"/>
  <c r="DX177" i="9"/>
  <c r="DY177" i="9"/>
  <c r="DX178" i="9"/>
  <c r="DY178" i="9"/>
  <c r="DX179" i="9"/>
  <c r="DY179" i="9"/>
  <c r="DX180" i="9"/>
  <c r="DY180" i="9"/>
  <c r="DX181" i="9"/>
  <c r="DY181" i="9"/>
  <c r="DX182" i="9"/>
  <c r="DY182" i="9"/>
  <c r="DX183" i="9"/>
  <c r="DY183" i="9"/>
  <c r="DX184" i="9"/>
  <c r="DY184" i="9"/>
  <c r="DX185" i="9"/>
  <c r="DY185" i="9"/>
  <c r="DX186" i="9"/>
  <c r="DY186" i="9"/>
  <c r="DX187" i="9"/>
  <c r="DY187" i="9"/>
  <c r="DX188" i="9"/>
  <c r="DY188" i="9"/>
  <c r="DX189" i="9"/>
  <c r="DY189" i="9"/>
  <c r="DX190" i="9"/>
  <c r="DY190" i="9"/>
  <c r="DX191" i="9"/>
  <c r="DY191" i="9"/>
  <c r="DX192" i="9"/>
  <c r="DY192" i="9"/>
  <c r="DX193" i="9"/>
  <c r="DY193" i="9"/>
  <c r="DX194" i="9"/>
  <c r="DY194" i="9"/>
  <c r="DX195" i="9"/>
  <c r="DY195" i="9"/>
  <c r="DX196" i="9"/>
  <c r="DY196" i="9"/>
  <c r="DX197" i="9"/>
  <c r="DY197" i="9"/>
  <c r="DX198" i="9"/>
  <c r="DY198" i="9"/>
  <c r="DX199" i="9"/>
  <c r="DY199" i="9"/>
  <c r="DX200" i="9"/>
  <c r="DY200" i="9"/>
  <c r="DX201" i="9"/>
  <c r="DY201" i="9"/>
  <c r="DX202" i="9"/>
  <c r="DY202" i="9"/>
  <c r="DX203" i="9"/>
  <c r="DY203" i="9"/>
  <c r="DX204" i="9"/>
  <c r="DY204" i="9"/>
  <c r="DX205" i="9"/>
  <c r="DY205" i="9"/>
  <c r="DX206" i="9"/>
  <c r="DY206" i="9"/>
  <c r="DX207" i="9"/>
  <c r="DY207" i="9"/>
  <c r="DX208" i="9"/>
  <c r="DY208" i="9"/>
  <c r="DX209" i="9"/>
  <c r="DY209" i="9"/>
  <c r="DX210" i="9"/>
  <c r="DY210" i="9"/>
  <c r="DX211" i="9"/>
  <c r="DY211" i="9"/>
  <c r="DX212" i="9"/>
  <c r="DY212" i="9"/>
  <c r="DX213" i="9"/>
  <c r="DY213" i="9"/>
  <c r="DX214" i="9"/>
  <c r="DY214" i="9"/>
  <c r="DX215" i="9"/>
  <c r="DY215" i="9"/>
  <c r="DX216" i="9"/>
  <c r="DY216" i="9"/>
  <c r="DX217" i="9"/>
  <c r="DY217" i="9"/>
  <c r="DX218" i="9"/>
  <c r="DY218" i="9"/>
  <c r="DX219" i="9"/>
  <c r="DY219" i="9"/>
  <c r="DX220" i="9"/>
  <c r="DY220" i="9"/>
  <c r="DX221" i="9"/>
  <c r="DY221" i="9"/>
  <c r="DX222" i="9"/>
  <c r="DY222" i="9"/>
  <c r="DX223" i="9"/>
  <c r="DY223" i="9"/>
  <c r="DX224" i="9"/>
  <c r="DY224" i="9"/>
  <c r="DX225" i="9"/>
  <c r="DY225" i="9"/>
  <c r="DX226" i="9"/>
  <c r="DY226" i="9"/>
  <c r="DX227" i="9"/>
  <c r="DY227" i="9"/>
  <c r="DX228" i="9"/>
  <c r="DY228" i="9"/>
  <c r="DX229" i="9"/>
  <c r="DY229" i="9"/>
  <c r="DX230" i="9"/>
  <c r="DY230" i="9"/>
  <c r="DX231" i="9"/>
  <c r="DY231" i="9"/>
  <c r="DX232" i="9"/>
  <c r="DY232" i="9"/>
  <c r="DX233" i="9"/>
  <c r="DY233" i="9"/>
  <c r="DX234" i="9"/>
  <c r="DY234" i="9"/>
  <c r="DX235" i="9"/>
  <c r="DY235" i="9"/>
  <c r="DX236" i="9"/>
  <c r="DY236" i="9"/>
  <c r="DX237" i="9"/>
  <c r="DY237" i="9"/>
  <c r="DX238" i="9"/>
  <c r="DY238" i="9"/>
  <c r="DX239" i="9"/>
  <c r="DY239" i="9"/>
  <c r="DX240" i="9"/>
  <c r="DY240" i="9"/>
  <c r="DX241" i="9"/>
  <c r="DY241" i="9"/>
  <c r="DX242" i="9"/>
  <c r="DY242" i="9"/>
  <c r="DX243" i="9"/>
  <c r="DY243" i="9"/>
  <c r="DX244" i="9"/>
  <c r="DY244" i="9"/>
  <c r="DX245" i="9"/>
  <c r="DY245" i="9"/>
  <c r="DX246" i="9"/>
  <c r="DY246" i="9"/>
  <c r="DX247" i="9"/>
  <c r="DY247" i="9"/>
  <c r="DX248" i="9"/>
  <c r="DY248" i="9"/>
  <c r="DX249" i="9"/>
  <c r="DY249" i="9"/>
  <c r="DX250" i="9"/>
  <c r="DY250" i="9"/>
  <c r="DX251" i="9"/>
  <c r="DY251" i="9"/>
  <c r="DX252" i="9"/>
  <c r="DY252" i="9"/>
  <c r="DX253" i="9"/>
  <c r="DY253" i="9"/>
  <c r="DX254" i="9"/>
  <c r="DY254" i="9"/>
  <c r="DX255" i="9"/>
  <c r="DY255" i="9"/>
  <c r="DX256" i="9"/>
  <c r="DY256" i="9"/>
  <c r="DX257" i="9"/>
  <c r="DY257" i="9"/>
  <c r="DX258" i="9"/>
  <c r="DY258" i="9"/>
  <c r="DX259" i="9"/>
  <c r="DY259" i="9"/>
  <c r="DX260" i="9"/>
  <c r="DY260" i="9"/>
  <c r="DX261" i="9"/>
  <c r="DY261" i="9"/>
  <c r="DX262" i="9"/>
  <c r="DY262" i="9"/>
  <c r="DX263" i="9"/>
  <c r="DY263" i="9"/>
  <c r="DX264" i="9"/>
  <c r="DY264" i="9"/>
  <c r="DX265" i="9"/>
  <c r="DY265" i="9"/>
  <c r="DX266" i="9"/>
  <c r="DY266" i="9"/>
  <c r="DX267" i="9"/>
  <c r="DY267" i="9"/>
  <c r="DX268" i="9"/>
  <c r="DY268" i="9"/>
  <c r="DX269" i="9"/>
  <c r="DY269" i="9"/>
  <c r="DX270" i="9"/>
  <c r="DY270" i="9"/>
  <c r="DX271" i="9"/>
  <c r="DY271" i="9"/>
  <c r="DX272" i="9"/>
  <c r="DY272" i="9"/>
  <c r="DX273" i="9"/>
  <c r="DY273" i="9"/>
  <c r="DX274" i="9"/>
  <c r="DY274" i="9"/>
  <c r="DX275" i="9"/>
  <c r="DY275" i="9"/>
  <c r="DX276" i="9"/>
  <c r="DY276" i="9"/>
  <c r="DX277" i="9"/>
  <c r="DY277" i="9"/>
  <c r="DX278" i="9"/>
  <c r="DY278" i="9"/>
  <c r="DX279" i="9"/>
  <c r="DY279" i="9"/>
  <c r="DX280" i="9"/>
  <c r="DY280" i="9"/>
  <c r="DX281" i="9"/>
  <c r="DY281" i="9"/>
  <c r="DX282" i="9"/>
  <c r="DY282" i="9"/>
  <c r="DX283" i="9"/>
  <c r="DY283" i="9"/>
  <c r="DX284" i="9"/>
  <c r="DY284" i="9"/>
  <c r="DX285" i="9"/>
  <c r="DY285" i="9"/>
  <c r="DX286" i="9"/>
  <c r="DY286" i="9"/>
  <c r="DX287" i="9"/>
  <c r="DY287" i="9"/>
  <c r="DX288" i="9"/>
  <c r="DY288" i="9"/>
  <c r="DX289" i="9"/>
  <c r="DY289" i="9"/>
  <c r="DX290" i="9"/>
  <c r="DY290" i="9"/>
  <c r="DX291" i="9"/>
  <c r="DY291" i="9"/>
  <c r="DX292" i="9"/>
  <c r="DY292" i="9"/>
  <c r="DX293" i="9"/>
  <c r="DY293" i="9"/>
  <c r="DX294" i="9"/>
  <c r="DY294" i="9"/>
  <c r="DX295" i="9"/>
  <c r="DY295" i="9"/>
  <c r="DX296" i="9"/>
  <c r="DY296" i="9"/>
  <c r="DX297" i="9"/>
  <c r="DY297" i="9"/>
  <c r="DX298" i="9"/>
  <c r="DY298" i="9"/>
  <c r="DX299" i="9"/>
  <c r="DY299" i="9"/>
  <c r="DX300" i="9"/>
  <c r="DY300" i="9"/>
  <c r="DX301" i="9"/>
  <c r="DY301" i="9"/>
  <c r="DX302" i="9"/>
  <c r="DY302" i="9"/>
  <c r="DX303" i="9"/>
  <c r="DY303" i="9"/>
  <c r="DX304" i="9"/>
  <c r="DY304" i="9"/>
  <c r="DX305" i="9"/>
  <c r="DY305" i="9"/>
  <c r="DX306" i="9"/>
  <c r="DY306" i="9"/>
  <c r="DX307" i="9"/>
  <c r="DY307" i="9"/>
  <c r="DX308" i="9"/>
  <c r="DY308" i="9"/>
  <c r="DX309" i="9"/>
  <c r="DY309" i="9"/>
  <c r="DX310" i="9"/>
  <c r="DY310" i="9"/>
  <c r="DX311" i="9"/>
  <c r="DY311" i="9"/>
  <c r="DX312" i="9"/>
  <c r="DY312" i="9"/>
  <c r="DX313" i="9"/>
  <c r="DY313" i="9"/>
  <c r="DX314" i="9"/>
  <c r="DY314" i="9"/>
  <c r="DX315" i="9"/>
  <c r="DY315" i="9"/>
  <c r="DX316" i="9"/>
  <c r="DY316" i="9"/>
  <c r="DX317" i="9"/>
  <c r="DY317" i="9"/>
  <c r="DX318" i="9"/>
  <c r="DY318" i="9"/>
  <c r="DX319" i="9"/>
  <c r="DY319" i="9"/>
  <c r="DX320" i="9"/>
  <c r="DY320" i="9"/>
  <c r="DX321" i="9"/>
  <c r="DY321" i="9"/>
  <c r="DX322" i="9"/>
  <c r="DY322" i="9"/>
  <c r="DX323" i="9"/>
  <c r="DY323" i="9"/>
  <c r="DX324" i="9"/>
  <c r="DY324" i="9"/>
  <c r="DX325" i="9"/>
  <c r="DY325" i="9"/>
  <c r="DX326" i="9"/>
  <c r="DY326" i="9"/>
  <c r="DX327" i="9"/>
  <c r="DY327" i="9"/>
  <c r="DX328" i="9"/>
  <c r="DY328" i="9"/>
  <c r="DX329" i="9"/>
  <c r="DY329" i="9"/>
  <c r="DX330" i="9"/>
  <c r="DY330" i="9"/>
  <c r="DX331" i="9"/>
  <c r="DY331" i="9"/>
  <c r="DX332" i="9"/>
  <c r="DY332" i="9"/>
  <c r="DX333" i="9"/>
  <c r="DY333" i="9"/>
  <c r="DX334" i="9"/>
  <c r="DY334" i="9"/>
  <c r="DX335" i="9"/>
  <c r="DY335" i="9"/>
  <c r="DX336" i="9"/>
  <c r="DY336" i="9"/>
  <c r="DX337" i="9"/>
  <c r="DY337" i="9"/>
  <c r="DX338" i="9"/>
  <c r="DY338" i="9"/>
  <c r="DX339" i="9"/>
  <c r="DY339" i="9"/>
  <c r="DX340" i="9"/>
  <c r="DY340" i="9"/>
  <c r="DX341" i="9"/>
  <c r="DY341" i="9"/>
  <c r="DX342" i="9"/>
  <c r="DY342" i="9"/>
  <c r="DX343" i="9"/>
  <c r="DY343" i="9"/>
  <c r="DX344" i="9"/>
  <c r="DY344" i="9"/>
  <c r="DX345" i="9"/>
  <c r="DY345" i="9"/>
  <c r="DX346" i="9"/>
  <c r="DY346" i="9"/>
  <c r="DX347" i="9"/>
  <c r="DY347" i="9"/>
  <c r="DX348" i="9"/>
  <c r="DY348" i="9"/>
  <c r="DX349" i="9"/>
  <c r="DY349" i="9"/>
  <c r="DX350" i="9"/>
  <c r="DY350" i="9"/>
  <c r="DX351" i="9"/>
  <c r="DY351" i="9"/>
  <c r="DX352" i="9"/>
  <c r="DY352" i="9"/>
  <c r="DX353" i="9"/>
  <c r="DY353" i="9"/>
  <c r="DX354" i="9"/>
  <c r="DY354" i="9"/>
  <c r="DX355" i="9"/>
  <c r="DY355" i="9"/>
  <c r="DX356" i="9"/>
  <c r="DY356" i="9"/>
  <c r="DX357" i="9"/>
  <c r="DY357" i="9"/>
  <c r="DX358" i="9"/>
  <c r="DY358" i="9"/>
  <c r="DX359" i="9"/>
  <c r="DY359" i="9"/>
  <c r="DX360" i="9"/>
  <c r="DY360" i="9"/>
  <c r="DX361" i="9"/>
  <c r="DY361" i="9"/>
  <c r="DX362" i="9"/>
  <c r="DY362" i="9"/>
  <c r="DX363" i="9"/>
  <c r="DY363" i="9"/>
  <c r="DX364" i="9"/>
  <c r="DY364" i="9"/>
  <c r="DX365" i="9"/>
  <c r="DY365" i="9"/>
  <c r="DX366" i="9"/>
  <c r="DY366" i="9"/>
  <c r="DX367" i="9"/>
  <c r="DY367" i="9"/>
  <c r="DX368" i="9"/>
  <c r="DY368" i="9"/>
  <c r="DX369" i="9"/>
  <c r="DY369" i="9"/>
  <c r="DX370" i="9"/>
  <c r="DY370" i="9"/>
  <c r="DX371" i="9"/>
  <c r="DY371" i="9"/>
  <c r="DX372" i="9"/>
  <c r="DY372" i="9"/>
  <c r="DX373" i="9"/>
  <c r="DY373" i="9"/>
  <c r="DX374" i="9"/>
  <c r="DY374" i="9"/>
  <c r="DX375" i="9"/>
  <c r="DY375" i="9"/>
  <c r="DY376" i="9"/>
  <c r="DX376" i="9"/>
  <c r="DS397" i="9"/>
  <c r="DT397" i="9" s="1"/>
  <c r="DR397" i="9"/>
  <c r="DQ397" i="9"/>
  <c r="DO9" i="9"/>
  <c r="DP9" i="9"/>
  <c r="DO10" i="9"/>
  <c r="DP10" i="9"/>
  <c r="DO11" i="9"/>
  <c r="DP11" i="9"/>
  <c r="DO12" i="9"/>
  <c r="DP12" i="9"/>
  <c r="DO13" i="9"/>
  <c r="DP13" i="9"/>
  <c r="DO14" i="9"/>
  <c r="DP14" i="9"/>
  <c r="DO15" i="9"/>
  <c r="DP15" i="9"/>
  <c r="DO16" i="9"/>
  <c r="DP16" i="9"/>
  <c r="DO17" i="9"/>
  <c r="DP17" i="9"/>
  <c r="DO18" i="9"/>
  <c r="DP18" i="9"/>
  <c r="DO19" i="9"/>
  <c r="DP19" i="9"/>
  <c r="DO20" i="9"/>
  <c r="DP20" i="9"/>
  <c r="DO21" i="9"/>
  <c r="DP21" i="9"/>
  <c r="DO22" i="9"/>
  <c r="DP22" i="9"/>
  <c r="DO23" i="9"/>
  <c r="DP23" i="9"/>
  <c r="DO24" i="9"/>
  <c r="DP24" i="9"/>
  <c r="DO25" i="9"/>
  <c r="DP25" i="9"/>
  <c r="DO26" i="9"/>
  <c r="DP26" i="9"/>
  <c r="DO27" i="9"/>
  <c r="DP27" i="9"/>
  <c r="DO28" i="9"/>
  <c r="DP28" i="9"/>
  <c r="DO29" i="9"/>
  <c r="DP29" i="9"/>
  <c r="DO30" i="9"/>
  <c r="DP30" i="9"/>
  <c r="DO31" i="9"/>
  <c r="DP31" i="9"/>
  <c r="DO32" i="9"/>
  <c r="DP32" i="9"/>
  <c r="DO33" i="9"/>
  <c r="DP33" i="9"/>
  <c r="DO34" i="9"/>
  <c r="DP34" i="9"/>
  <c r="DO35" i="9"/>
  <c r="DP35" i="9"/>
  <c r="DO36" i="9"/>
  <c r="DP36" i="9"/>
  <c r="DO37" i="9"/>
  <c r="DP37" i="9"/>
  <c r="DO38" i="9"/>
  <c r="DP38" i="9"/>
  <c r="DO39" i="9"/>
  <c r="DP39" i="9"/>
  <c r="DO40" i="9"/>
  <c r="DP40" i="9"/>
  <c r="DO41" i="9"/>
  <c r="DP41" i="9"/>
  <c r="DO42" i="9"/>
  <c r="DP42" i="9"/>
  <c r="DO43" i="9"/>
  <c r="DP43" i="9"/>
  <c r="DO44" i="9"/>
  <c r="DP44" i="9"/>
  <c r="DO45" i="9"/>
  <c r="DP45" i="9"/>
  <c r="DO46" i="9"/>
  <c r="DP46" i="9"/>
  <c r="DO47" i="9"/>
  <c r="DP47" i="9"/>
  <c r="DO48" i="9"/>
  <c r="DP48" i="9"/>
  <c r="DO49" i="9"/>
  <c r="DP49" i="9"/>
  <c r="DO50" i="9"/>
  <c r="DP50" i="9"/>
  <c r="DO51" i="9"/>
  <c r="DP51" i="9"/>
  <c r="DO52" i="9"/>
  <c r="DP52" i="9"/>
  <c r="DO53" i="9"/>
  <c r="DP53" i="9"/>
  <c r="DO54" i="9"/>
  <c r="DP54" i="9"/>
  <c r="DO55" i="9"/>
  <c r="DP55" i="9"/>
  <c r="DO56" i="9"/>
  <c r="DP56" i="9"/>
  <c r="DO57" i="9"/>
  <c r="DP57" i="9"/>
  <c r="DO58" i="9"/>
  <c r="DP58" i="9"/>
  <c r="DO59" i="9"/>
  <c r="DP59" i="9"/>
  <c r="DO60" i="9"/>
  <c r="DP60" i="9"/>
  <c r="DO61" i="9"/>
  <c r="DP61" i="9"/>
  <c r="DO62" i="9"/>
  <c r="DP62" i="9"/>
  <c r="DO63" i="9"/>
  <c r="DP63" i="9"/>
  <c r="DO64" i="9"/>
  <c r="DP64" i="9"/>
  <c r="DO65" i="9"/>
  <c r="DP65" i="9"/>
  <c r="DO66" i="9"/>
  <c r="DP66" i="9"/>
  <c r="DO67" i="9"/>
  <c r="DP67" i="9"/>
  <c r="DO68" i="9"/>
  <c r="DP68" i="9"/>
  <c r="DO69" i="9"/>
  <c r="DP69" i="9"/>
  <c r="DO70" i="9"/>
  <c r="DP70" i="9"/>
  <c r="DO71" i="9"/>
  <c r="DP71" i="9"/>
  <c r="DO72" i="9"/>
  <c r="DP72" i="9"/>
  <c r="DO73" i="9"/>
  <c r="DP73" i="9"/>
  <c r="DO74" i="9"/>
  <c r="DP74" i="9"/>
  <c r="DO75" i="9"/>
  <c r="DP75" i="9"/>
  <c r="DO76" i="9"/>
  <c r="DP76" i="9"/>
  <c r="DO77" i="9"/>
  <c r="DP77" i="9"/>
  <c r="DO78" i="9"/>
  <c r="DP78" i="9"/>
  <c r="DO79" i="9"/>
  <c r="DP79" i="9"/>
  <c r="DO80" i="9"/>
  <c r="DP80" i="9"/>
  <c r="DO81" i="9"/>
  <c r="DP81" i="9"/>
  <c r="DO82" i="9"/>
  <c r="DP82" i="9"/>
  <c r="DO83" i="9"/>
  <c r="DP83" i="9"/>
  <c r="DO84" i="9"/>
  <c r="DP84" i="9"/>
  <c r="DO85" i="9"/>
  <c r="DP85" i="9"/>
  <c r="DO86" i="9"/>
  <c r="DP86" i="9"/>
  <c r="DO87" i="9"/>
  <c r="DP87" i="9"/>
  <c r="DO88" i="9"/>
  <c r="DP88" i="9"/>
  <c r="DO89" i="9"/>
  <c r="DP89" i="9"/>
  <c r="DO90" i="9"/>
  <c r="DP90" i="9"/>
  <c r="DO91" i="9"/>
  <c r="DP91" i="9"/>
  <c r="DO92" i="9"/>
  <c r="DP92" i="9"/>
  <c r="DO93" i="9"/>
  <c r="DP93" i="9"/>
  <c r="DO94" i="9"/>
  <c r="DP94" i="9"/>
  <c r="DO95" i="9"/>
  <c r="DP95" i="9"/>
  <c r="DO96" i="9"/>
  <c r="DP96" i="9"/>
  <c r="DO97" i="9"/>
  <c r="DP97" i="9"/>
  <c r="DO98" i="9"/>
  <c r="DP98" i="9"/>
  <c r="DO99" i="9"/>
  <c r="DP99" i="9"/>
  <c r="DO100" i="9"/>
  <c r="DP100" i="9"/>
  <c r="DO101" i="9"/>
  <c r="DP101" i="9"/>
  <c r="DO102" i="9"/>
  <c r="DP102" i="9"/>
  <c r="DO103" i="9"/>
  <c r="DP103" i="9"/>
  <c r="DO104" i="9"/>
  <c r="DP104" i="9"/>
  <c r="DO105" i="9"/>
  <c r="DP105" i="9"/>
  <c r="DO106" i="9"/>
  <c r="DP106" i="9"/>
  <c r="DO107" i="9"/>
  <c r="DP107" i="9"/>
  <c r="DO108" i="9"/>
  <c r="DP108" i="9"/>
  <c r="DO109" i="9"/>
  <c r="DP109" i="9"/>
  <c r="DO110" i="9"/>
  <c r="DP110" i="9"/>
  <c r="DO111" i="9"/>
  <c r="DP111" i="9"/>
  <c r="DO112" i="9"/>
  <c r="DP112" i="9"/>
  <c r="DO113" i="9"/>
  <c r="DP113" i="9"/>
  <c r="DO114" i="9"/>
  <c r="DP114" i="9"/>
  <c r="DO115" i="9"/>
  <c r="DP115" i="9"/>
  <c r="DO116" i="9"/>
  <c r="DP116" i="9"/>
  <c r="DO117" i="9"/>
  <c r="DP117" i="9"/>
  <c r="DO118" i="9"/>
  <c r="DP118" i="9"/>
  <c r="DO119" i="9"/>
  <c r="DP119" i="9"/>
  <c r="DO120" i="9"/>
  <c r="DP120" i="9"/>
  <c r="DO121" i="9"/>
  <c r="DP121" i="9"/>
  <c r="DO122" i="9"/>
  <c r="DP122" i="9"/>
  <c r="DO123" i="9"/>
  <c r="DP123" i="9"/>
  <c r="DO124" i="9"/>
  <c r="DP124" i="9"/>
  <c r="DO125" i="9"/>
  <c r="DP125" i="9"/>
  <c r="DO126" i="9"/>
  <c r="DP126" i="9"/>
  <c r="DO127" i="9"/>
  <c r="DP127" i="9"/>
  <c r="DO128" i="9"/>
  <c r="DP128" i="9"/>
  <c r="DO129" i="9"/>
  <c r="DP129" i="9"/>
  <c r="DO130" i="9"/>
  <c r="DP130" i="9"/>
  <c r="DO131" i="9"/>
  <c r="DP131" i="9"/>
  <c r="DO132" i="9"/>
  <c r="DP132" i="9"/>
  <c r="DO133" i="9"/>
  <c r="DP133" i="9"/>
  <c r="DO134" i="9"/>
  <c r="DP134" i="9"/>
  <c r="DO135" i="9"/>
  <c r="DP135" i="9"/>
  <c r="DO136" i="9"/>
  <c r="DP136" i="9"/>
  <c r="DO137" i="9"/>
  <c r="DP137" i="9"/>
  <c r="DO138" i="9"/>
  <c r="DP138" i="9"/>
  <c r="DO139" i="9"/>
  <c r="DP139" i="9"/>
  <c r="DO140" i="9"/>
  <c r="DP140" i="9"/>
  <c r="DO141" i="9"/>
  <c r="DP141" i="9"/>
  <c r="DO142" i="9"/>
  <c r="DP142" i="9"/>
  <c r="DO143" i="9"/>
  <c r="DP143" i="9"/>
  <c r="DO144" i="9"/>
  <c r="DP144" i="9"/>
  <c r="DO145" i="9"/>
  <c r="DP145" i="9"/>
  <c r="DO146" i="9"/>
  <c r="DP146" i="9"/>
  <c r="DO147" i="9"/>
  <c r="DP147" i="9"/>
  <c r="DO148" i="9"/>
  <c r="DP148" i="9"/>
  <c r="DO149" i="9"/>
  <c r="DP149" i="9"/>
  <c r="DO150" i="9"/>
  <c r="DP150" i="9"/>
  <c r="DO151" i="9"/>
  <c r="DP151" i="9"/>
  <c r="DO152" i="9"/>
  <c r="DP152" i="9"/>
  <c r="DO153" i="9"/>
  <c r="DP153" i="9"/>
  <c r="DO154" i="9"/>
  <c r="DP154" i="9"/>
  <c r="DO155" i="9"/>
  <c r="DP155" i="9"/>
  <c r="DO156" i="9"/>
  <c r="DP156" i="9"/>
  <c r="DO157" i="9"/>
  <c r="DP157" i="9"/>
  <c r="DO158" i="9"/>
  <c r="DP158" i="9"/>
  <c r="DO159" i="9"/>
  <c r="DP159" i="9"/>
  <c r="DO160" i="9"/>
  <c r="DP160" i="9"/>
  <c r="DO161" i="9"/>
  <c r="DP161" i="9"/>
  <c r="DO162" i="9"/>
  <c r="DP162" i="9"/>
  <c r="DO163" i="9"/>
  <c r="DP163" i="9"/>
  <c r="DO164" i="9"/>
  <c r="DP164" i="9"/>
  <c r="DO165" i="9"/>
  <c r="DP165" i="9"/>
  <c r="DO166" i="9"/>
  <c r="DP166" i="9"/>
  <c r="DO167" i="9"/>
  <c r="DP167" i="9"/>
  <c r="DO168" i="9"/>
  <c r="DP168" i="9"/>
  <c r="DO169" i="9"/>
  <c r="DP169" i="9"/>
  <c r="DO170" i="9"/>
  <c r="DP170" i="9"/>
  <c r="DO171" i="9"/>
  <c r="DP171" i="9"/>
  <c r="DO172" i="9"/>
  <c r="DP172" i="9"/>
  <c r="DO173" i="9"/>
  <c r="DP173" i="9"/>
  <c r="DO174" i="9"/>
  <c r="DP174" i="9"/>
  <c r="DO175" i="9"/>
  <c r="DP175" i="9"/>
  <c r="DO176" i="9"/>
  <c r="DP176" i="9"/>
  <c r="DO177" i="9"/>
  <c r="DP177" i="9"/>
  <c r="DO178" i="9"/>
  <c r="DP178" i="9"/>
  <c r="DO179" i="9"/>
  <c r="DP179" i="9"/>
  <c r="DO180" i="9"/>
  <c r="DP180" i="9"/>
  <c r="DO181" i="9"/>
  <c r="DP181" i="9"/>
  <c r="DO182" i="9"/>
  <c r="DP182" i="9"/>
  <c r="DO183" i="9"/>
  <c r="DP183" i="9"/>
  <c r="DO184" i="9"/>
  <c r="DP184" i="9"/>
  <c r="DO185" i="9"/>
  <c r="DP185" i="9"/>
  <c r="DO186" i="9"/>
  <c r="DP186" i="9"/>
  <c r="DO187" i="9"/>
  <c r="DP187" i="9"/>
  <c r="DO188" i="9"/>
  <c r="DP188" i="9"/>
  <c r="DO189" i="9"/>
  <c r="DP189" i="9"/>
  <c r="DO190" i="9"/>
  <c r="DP190" i="9"/>
  <c r="DO191" i="9"/>
  <c r="DP191" i="9"/>
  <c r="DO192" i="9"/>
  <c r="DP192" i="9"/>
  <c r="DO193" i="9"/>
  <c r="DP193" i="9"/>
  <c r="DO194" i="9"/>
  <c r="DP194" i="9"/>
  <c r="DO195" i="9"/>
  <c r="DP195" i="9"/>
  <c r="DO196" i="9"/>
  <c r="DP196" i="9"/>
  <c r="DO197" i="9"/>
  <c r="DP197" i="9"/>
  <c r="DO198" i="9"/>
  <c r="DP198" i="9"/>
  <c r="DO199" i="9"/>
  <c r="DP199" i="9"/>
  <c r="DO200" i="9"/>
  <c r="DP200" i="9"/>
  <c r="DO201" i="9"/>
  <c r="DP201" i="9"/>
  <c r="DO202" i="9"/>
  <c r="DP202" i="9"/>
  <c r="DO203" i="9"/>
  <c r="DP203" i="9"/>
  <c r="DO204" i="9"/>
  <c r="DP204" i="9"/>
  <c r="DO205" i="9"/>
  <c r="DP205" i="9"/>
  <c r="DO206" i="9"/>
  <c r="DP206" i="9"/>
  <c r="DO207" i="9"/>
  <c r="DP207" i="9"/>
  <c r="DO208" i="9"/>
  <c r="DP208" i="9"/>
  <c r="DO209" i="9"/>
  <c r="DP209" i="9"/>
  <c r="DO210" i="9"/>
  <c r="DP210" i="9"/>
  <c r="DO211" i="9"/>
  <c r="DP211" i="9"/>
  <c r="DO212" i="9"/>
  <c r="DP212" i="9"/>
  <c r="DO213" i="9"/>
  <c r="DP213" i="9"/>
  <c r="DO214" i="9"/>
  <c r="DP214" i="9"/>
  <c r="DO215" i="9"/>
  <c r="DP215" i="9"/>
  <c r="DO216" i="9"/>
  <c r="DP216" i="9"/>
  <c r="DO217" i="9"/>
  <c r="DP217" i="9"/>
  <c r="DO218" i="9"/>
  <c r="DP218" i="9"/>
  <c r="DO219" i="9"/>
  <c r="DP219" i="9"/>
  <c r="DO220" i="9"/>
  <c r="DP220" i="9"/>
  <c r="DO221" i="9"/>
  <c r="DP221" i="9"/>
  <c r="DO222" i="9"/>
  <c r="DP222" i="9"/>
  <c r="DO223" i="9"/>
  <c r="DP223" i="9"/>
  <c r="DO224" i="9"/>
  <c r="DP224" i="9"/>
  <c r="DO225" i="9"/>
  <c r="DP225" i="9"/>
  <c r="DO226" i="9"/>
  <c r="DP226" i="9"/>
  <c r="DO227" i="9"/>
  <c r="DP227" i="9"/>
  <c r="DO228" i="9"/>
  <c r="DP228" i="9"/>
  <c r="DO229" i="9"/>
  <c r="DP229" i="9"/>
  <c r="DO230" i="9"/>
  <c r="DP230" i="9"/>
  <c r="DO231" i="9"/>
  <c r="DP231" i="9"/>
  <c r="DO232" i="9"/>
  <c r="DP232" i="9"/>
  <c r="DO233" i="9"/>
  <c r="DP233" i="9"/>
  <c r="DO234" i="9"/>
  <c r="DP234" i="9"/>
  <c r="DO235" i="9"/>
  <c r="DP235" i="9"/>
  <c r="DO236" i="9"/>
  <c r="DP236" i="9"/>
  <c r="DO237" i="9"/>
  <c r="DP237" i="9"/>
  <c r="DO238" i="9"/>
  <c r="DP238" i="9"/>
  <c r="DO239" i="9"/>
  <c r="DP239" i="9"/>
  <c r="DO240" i="9"/>
  <c r="DP240" i="9"/>
  <c r="DO241" i="9"/>
  <c r="DP241" i="9"/>
  <c r="DO242" i="9"/>
  <c r="DP242" i="9"/>
  <c r="DO243" i="9"/>
  <c r="DP243" i="9"/>
  <c r="DO244" i="9"/>
  <c r="DP244" i="9"/>
  <c r="DO245" i="9"/>
  <c r="DP245" i="9"/>
  <c r="DO246" i="9"/>
  <c r="DP246" i="9"/>
  <c r="DO247" i="9"/>
  <c r="DP247" i="9"/>
  <c r="DO248" i="9"/>
  <c r="DP248" i="9"/>
  <c r="DO249" i="9"/>
  <c r="DP249" i="9"/>
  <c r="DO250" i="9"/>
  <c r="DP250" i="9"/>
  <c r="DO251" i="9"/>
  <c r="DP251" i="9"/>
  <c r="DO252" i="9"/>
  <c r="DP252" i="9"/>
  <c r="DO253" i="9"/>
  <c r="DP253" i="9"/>
  <c r="DO254" i="9"/>
  <c r="DP254" i="9"/>
  <c r="DO255" i="9"/>
  <c r="DP255" i="9"/>
  <c r="DO256" i="9"/>
  <c r="DP256" i="9"/>
  <c r="DO257" i="9"/>
  <c r="DP257" i="9"/>
  <c r="DO258" i="9"/>
  <c r="DP258" i="9"/>
  <c r="DO259" i="9"/>
  <c r="DP259" i="9"/>
  <c r="DO260" i="9"/>
  <c r="DP260" i="9"/>
  <c r="DO261" i="9"/>
  <c r="DP261" i="9"/>
  <c r="DO262" i="9"/>
  <c r="DP262" i="9"/>
  <c r="DO263" i="9"/>
  <c r="DP263" i="9"/>
  <c r="DO264" i="9"/>
  <c r="DP264" i="9"/>
  <c r="DO265" i="9"/>
  <c r="DP265" i="9"/>
  <c r="DO266" i="9"/>
  <c r="DP266" i="9"/>
  <c r="DO267" i="9"/>
  <c r="DP267" i="9"/>
  <c r="DO268" i="9"/>
  <c r="DP268" i="9"/>
  <c r="DO269" i="9"/>
  <c r="DP269" i="9"/>
  <c r="DO270" i="9"/>
  <c r="DP270" i="9"/>
  <c r="DO271" i="9"/>
  <c r="DP271" i="9"/>
  <c r="DO272" i="9"/>
  <c r="DP272" i="9"/>
  <c r="DO273" i="9"/>
  <c r="DP273" i="9"/>
  <c r="DO274" i="9"/>
  <c r="DP274" i="9"/>
  <c r="DO275" i="9"/>
  <c r="DP275" i="9"/>
  <c r="DO276" i="9"/>
  <c r="DP276" i="9"/>
  <c r="DO277" i="9"/>
  <c r="DP277" i="9"/>
  <c r="DO278" i="9"/>
  <c r="DP278" i="9"/>
  <c r="DO279" i="9"/>
  <c r="DP279" i="9"/>
  <c r="DO280" i="9"/>
  <c r="DP280" i="9"/>
  <c r="DO281" i="9"/>
  <c r="DP281" i="9"/>
  <c r="DO282" i="9"/>
  <c r="DP282" i="9"/>
  <c r="DO283" i="9"/>
  <c r="DP283" i="9"/>
  <c r="DO284" i="9"/>
  <c r="DP284" i="9"/>
  <c r="DO285" i="9"/>
  <c r="DP285" i="9"/>
  <c r="DO286" i="9"/>
  <c r="DP286" i="9"/>
  <c r="DO287" i="9"/>
  <c r="DP287" i="9"/>
  <c r="DO288" i="9"/>
  <c r="DP288" i="9"/>
  <c r="DO289" i="9"/>
  <c r="DP289" i="9"/>
  <c r="DO290" i="9"/>
  <c r="DP290" i="9"/>
  <c r="DO291" i="9"/>
  <c r="DP291" i="9"/>
  <c r="DO292" i="9"/>
  <c r="DP292" i="9"/>
  <c r="DO293" i="9"/>
  <c r="DP293" i="9"/>
  <c r="DO294" i="9"/>
  <c r="DP294" i="9"/>
  <c r="DO295" i="9"/>
  <c r="DP295" i="9"/>
  <c r="DO296" i="9"/>
  <c r="DP296" i="9"/>
  <c r="DO297" i="9"/>
  <c r="DP297" i="9"/>
  <c r="DO298" i="9"/>
  <c r="DP298" i="9"/>
  <c r="DO299" i="9"/>
  <c r="DP299" i="9"/>
  <c r="DO300" i="9"/>
  <c r="DP300" i="9"/>
  <c r="DO301" i="9"/>
  <c r="DP301" i="9"/>
  <c r="DO302" i="9"/>
  <c r="DP302" i="9"/>
  <c r="DO303" i="9"/>
  <c r="DP303" i="9"/>
  <c r="DO304" i="9"/>
  <c r="DP304" i="9"/>
  <c r="DO305" i="9"/>
  <c r="DP305" i="9"/>
  <c r="DO306" i="9"/>
  <c r="DP306" i="9"/>
  <c r="DO307" i="9"/>
  <c r="DP307" i="9"/>
  <c r="DO308" i="9"/>
  <c r="DP308" i="9"/>
  <c r="DO309" i="9"/>
  <c r="DP309" i="9"/>
  <c r="DO310" i="9"/>
  <c r="DP310" i="9"/>
  <c r="DO311" i="9"/>
  <c r="DP311" i="9"/>
  <c r="DO312" i="9"/>
  <c r="DP312" i="9"/>
  <c r="DO313" i="9"/>
  <c r="DP313" i="9"/>
  <c r="DO314" i="9"/>
  <c r="DP314" i="9"/>
  <c r="DO315" i="9"/>
  <c r="DP315" i="9"/>
  <c r="DO316" i="9"/>
  <c r="DP316" i="9"/>
  <c r="DO317" i="9"/>
  <c r="DP317" i="9"/>
  <c r="DO318" i="9"/>
  <c r="DP318" i="9"/>
  <c r="DO319" i="9"/>
  <c r="DP319" i="9"/>
  <c r="DO320" i="9"/>
  <c r="DP320" i="9"/>
  <c r="DO321" i="9"/>
  <c r="DP321" i="9"/>
  <c r="DO322" i="9"/>
  <c r="DP322" i="9"/>
  <c r="DO323" i="9"/>
  <c r="DP323" i="9"/>
  <c r="DO324" i="9"/>
  <c r="DP324" i="9"/>
  <c r="DO325" i="9"/>
  <c r="DP325" i="9"/>
  <c r="DO326" i="9"/>
  <c r="DP326" i="9"/>
  <c r="DO327" i="9"/>
  <c r="DP327" i="9"/>
  <c r="DO328" i="9"/>
  <c r="DP328" i="9"/>
  <c r="DO329" i="9"/>
  <c r="DP329" i="9"/>
  <c r="DO330" i="9"/>
  <c r="DP330" i="9"/>
  <c r="DO331" i="9"/>
  <c r="DP331" i="9"/>
  <c r="DO332" i="9"/>
  <c r="DP332" i="9"/>
  <c r="DO333" i="9"/>
  <c r="DP333" i="9"/>
  <c r="DO334" i="9"/>
  <c r="DP334" i="9"/>
  <c r="DO335" i="9"/>
  <c r="DP335" i="9"/>
  <c r="DO336" i="9"/>
  <c r="DP336" i="9"/>
  <c r="DO337" i="9"/>
  <c r="DP337" i="9"/>
  <c r="DO338" i="9"/>
  <c r="DP338" i="9"/>
  <c r="DO339" i="9"/>
  <c r="DP339" i="9"/>
  <c r="DO340" i="9"/>
  <c r="DP340" i="9"/>
  <c r="DO341" i="9"/>
  <c r="DP341" i="9"/>
  <c r="DO342" i="9"/>
  <c r="DP342" i="9"/>
  <c r="DO343" i="9"/>
  <c r="DP343" i="9"/>
  <c r="DO344" i="9"/>
  <c r="DP344" i="9"/>
  <c r="DO345" i="9"/>
  <c r="DP345" i="9"/>
  <c r="DO346" i="9"/>
  <c r="DP346" i="9"/>
  <c r="DO347" i="9"/>
  <c r="DP347" i="9"/>
  <c r="DO348" i="9"/>
  <c r="DP348" i="9"/>
  <c r="DO349" i="9"/>
  <c r="DP349" i="9"/>
  <c r="DO350" i="9"/>
  <c r="DP350" i="9"/>
  <c r="DO351" i="9"/>
  <c r="DP351" i="9"/>
  <c r="DO352" i="9"/>
  <c r="DP352" i="9"/>
  <c r="DO353" i="9"/>
  <c r="DP353" i="9"/>
  <c r="DO354" i="9"/>
  <c r="DP354" i="9"/>
  <c r="DO355" i="9"/>
  <c r="DP355" i="9"/>
  <c r="DO356" i="9"/>
  <c r="DP356" i="9"/>
  <c r="DO357" i="9"/>
  <c r="DP357" i="9"/>
  <c r="DO358" i="9"/>
  <c r="DP358" i="9"/>
  <c r="DO359" i="9"/>
  <c r="DP359" i="9"/>
  <c r="DO360" i="9"/>
  <c r="DP360" i="9"/>
  <c r="DO361" i="9"/>
  <c r="DP361" i="9"/>
  <c r="DO362" i="9"/>
  <c r="DP362" i="9"/>
  <c r="DO363" i="9"/>
  <c r="DP363" i="9"/>
  <c r="DO364" i="9"/>
  <c r="DP364" i="9"/>
  <c r="DO365" i="9"/>
  <c r="DP365" i="9"/>
  <c r="DO366" i="9"/>
  <c r="DP366" i="9"/>
  <c r="DO367" i="9"/>
  <c r="DP367" i="9"/>
  <c r="DO368" i="9"/>
  <c r="DP368" i="9"/>
  <c r="DO369" i="9"/>
  <c r="DP369" i="9"/>
  <c r="DO370" i="9"/>
  <c r="DP370" i="9"/>
  <c r="DO371" i="9"/>
  <c r="DP371" i="9"/>
  <c r="DO372" i="9"/>
  <c r="DP372" i="9"/>
  <c r="DO373" i="9"/>
  <c r="DP373" i="9"/>
  <c r="DO374" i="9"/>
  <c r="DP374" i="9"/>
  <c r="DO375" i="9"/>
  <c r="DP375" i="9"/>
  <c r="DO376" i="9"/>
  <c r="DP376" i="9"/>
  <c r="DP8" i="9"/>
  <c r="DO8" i="9"/>
  <c r="DJ397" i="9"/>
  <c r="DK397" i="9" s="1"/>
  <c r="DI397" i="9"/>
  <c r="DH397" i="9"/>
  <c r="DF8" i="9"/>
  <c r="DG8" i="9"/>
  <c r="DF9" i="9"/>
  <c r="DG9" i="9"/>
  <c r="DF10" i="9"/>
  <c r="DG10" i="9"/>
  <c r="DF11" i="9"/>
  <c r="DG11" i="9"/>
  <c r="DF12" i="9"/>
  <c r="DG12" i="9"/>
  <c r="DF13" i="9"/>
  <c r="DG13" i="9"/>
  <c r="DF14" i="9"/>
  <c r="DG14" i="9"/>
  <c r="DF15" i="9"/>
  <c r="DG15" i="9"/>
  <c r="DF16" i="9"/>
  <c r="DG16" i="9"/>
  <c r="DF17" i="9"/>
  <c r="DG17" i="9"/>
  <c r="DF18" i="9"/>
  <c r="DG18" i="9"/>
  <c r="DF19" i="9"/>
  <c r="DG19" i="9"/>
  <c r="DF20" i="9"/>
  <c r="DG20" i="9"/>
  <c r="DF21" i="9"/>
  <c r="DG21" i="9"/>
  <c r="DF22" i="9"/>
  <c r="DG22" i="9"/>
  <c r="DF23" i="9"/>
  <c r="DG23" i="9"/>
  <c r="DF24" i="9"/>
  <c r="DG24" i="9"/>
  <c r="DF25" i="9"/>
  <c r="DG25" i="9"/>
  <c r="DF26" i="9"/>
  <c r="DG26" i="9"/>
  <c r="DF27" i="9"/>
  <c r="DG27" i="9"/>
  <c r="DF28" i="9"/>
  <c r="DG28" i="9"/>
  <c r="DF29" i="9"/>
  <c r="DG29" i="9"/>
  <c r="DF30" i="9"/>
  <c r="DG30" i="9"/>
  <c r="DF31" i="9"/>
  <c r="DG31" i="9"/>
  <c r="DF32" i="9"/>
  <c r="DG32" i="9"/>
  <c r="DF33" i="9"/>
  <c r="DG33" i="9"/>
  <c r="DF34" i="9"/>
  <c r="DG34" i="9"/>
  <c r="DF35" i="9"/>
  <c r="DG35" i="9"/>
  <c r="DF36" i="9"/>
  <c r="DG36" i="9"/>
  <c r="DF37" i="9"/>
  <c r="DG37" i="9"/>
  <c r="DF38" i="9"/>
  <c r="DG38" i="9"/>
  <c r="DF39" i="9"/>
  <c r="DG39" i="9"/>
  <c r="DF40" i="9"/>
  <c r="DG40" i="9"/>
  <c r="DF41" i="9"/>
  <c r="DG41" i="9"/>
  <c r="DF42" i="9"/>
  <c r="DG42" i="9"/>
  <c r="DF43" i="9"/>
  <c r="DG43" i="9"/>
  <c r="DF44" i="9"/>
  <c r="DG44" i="9"/>
  <c r="DF45" i="9"/>
  <c r="DG45" i="9"/>
  <c r="DF46" i="9"/>
  <c r="DG46" i="9"/>
  <c r="DF47" i="9"/>
  <c r="DG47" i="9"/>
  <c r="DF48" i="9"/>
  <c r="DG48" i="9"/>
  <c r="DF49" i="9"/>
  <c r="DG49" i="9"/>
  <c r="DF50" i="9"/>
  <c r="DG50" i="9"/>
  <c r="DF51" i="9"/>
  <c r="DG51" i="9"/>
  <c r="DF52" i="9"/>
  <c r="DG52" i="9"/>
  <c r="DF53" i="9"/>
  <c r="DG53" i="9"/>
  <c r="DF54" i="9"/>
  <c r="DG54" i="9"/>
  <c r="DF55" i="9"/>
  <c r="DG55" i="9"/>
  <c r="DF56" i="9"/>
  <c r="DG56" i="9"/>
  <c r="DF57" i="9"/>
  <c r="DG57" i="9"/>
  <c r="DF58" i="9"/>
  <c r="DG58" i="9"/>
  <c r="DF59" i="9"/>
  <c r="DG59" i="9"/>
  <c r="DF60" i="9"/>
  <c r="DG60" i="9"/>
  <c r="DF61" i="9"/>
  <c r="DG61" i="9"/>
  <c r="DF62" i="9"/>
  <c r="DG62" i="9"/>
  <c r="DF63" i="9"/>
  <c r="DG63" i="9"/>
  <c r="DF64" i="9"/>
  <c r="DG64" i="9"/>
  <c r="DF65" i="9"/>
  <c r="DG65" i="9"/>
  <c r="DF66" i="9"/>
  <c r="DG66" i="9"/>
  <c r="DF67" i="9"/>
  <c r="DG67" i="9"/>
  <c r="DF68" i="9"/>
  <c r="DG68" i="9"/>
  <c r="DF69" i="9"/>
  <c r="DG69" i="9"/>
  <c r="DF70" i="9"/>
  <c r="DG70" i="9"/>
  <c r="DF71" i="9"/>
  <c r="DG71" i="9"/>
  <c r="DF72" i="9"/>
  <c r="DG72" i="9"/>
  <c r="DF73" i="9"/>
  <c r="DG73" i="9"/>
  <c r="DF74" i="9"/>
  <c r="DG74" i="9"/>
  <c r="DF75" i="9"/>
  <c r="DG75" i="9"/>
  <c r="DF76" i="9"/>
  <c r="DG76" i="9"/>
  <c r="DF77" i="9"/>
  <c r="DG77" i="9"/>
  <c r="DF78" i="9"/>
  <c r="DG78" i="9"/>
  <c r="DF79" i="9"/>
  <c r="DG79" i="9"/>
  <c r="DF80" i="9"/>
  <c r="DG80" i="9"/>
  <c r="DF81" i="9"/>
  <c r="DG81" i="9"/>
  <c r="DF82" i="9"/>
  <c r="DG82" i="9"/>
  <c r="DF83" i="9"/>
  <c r="DG83" i="9"/>
  <c r="DF84" i="9"/>
  <c r="DG84" i="9"/>
  <c r="DF85" i="9"/>
  <c r="DG85" i="9"/>
  <c r="DF86" i="9"/>
  <c r="DG86" i="9"/>
  <c r="DF87" i="9"/>
  <c r="DG87" i="9"/>
  <c r="DF88" i="9"/>
  <c r="DG88" i="9"/>
  <c r="DF89" i="9"/>
  <c r="DG89" i="9"/>
  <c r="DF90" i="9"/>
  <c r="DG90" i="9"/>
  <c r="DF91" i="9"/>
  <c r="DG91" i="9"/>
  <c r="DF92" i="9"/>
  <c r="DG92" i="9"/>
  <c r="DF93" i="9"/>
  <c r="DG93" i="9"/>
  <c r="DF94" i="9"/>
  <c r="DG94" i="9"/>
  <c r="DF95" i="9"/>
  <c r="DG95" i="9"/>
  <c r="DF96" i="9"/>
  <c r="DG96" i="9"/>
  <c r="DF97" i="9"/>
  <c r="DG97" i="9"/>
  <c r="DF98" i="9"/>
  <c r="DG98" i="9"/>
  <c r="DF99" i="9"/>
  <c r="DG99" i="9"/>
  <c r="DF100" i="9"/>
  <c r="DG100" i="9"/>
  <c r="DF101" i="9"/>
  <c r="DG101" i="9"/>
  <c r="DF102" i="9"/>
  <c r="DG102" i="9"/>
  <c r="DF103" i="9"/>
  <c r="DG103" i="9"/>
  <c r="DF104" i="9"/>
  <c r="DG104" i="9"/>
  <c r="DF105" i="9"/>
  <c r="DG105" i="9"/>
  <c r="DF106" i="9"/>
  <c r="DG106" i="9"/>
  <c r="DF107" i="9"/>
  <c r="DG107" i="9"/>
  <c r="DF108" i="9"/>
  <c r="DG108" i="9"/>
  <c r="DF109" i="9"/>
  <c r="DG109" i="9"/>
  <c r="DF110" i="9"/>
  <c r="DG110" i="9"/>
  <c r="DF111" i="9"/>
  <c r="DG111" i="9"/>
  <c r="DF112" i="9"/>
  <c r="DG112" i="9"/>
  <c r="DF113" i="9"/>
  <c r="DG113" i="9"/>
  <c r="DF114" i="9"/>
  <c r="DG114" i="9"/>
  <c r="DF115" i="9"/>
  <c r="DG115" i="9"/>
  <c r="DF116" i="9"/>
  <c r="DG116" i="9"/>
  <c r="DF117" i="9"/>
  <c r="DG117" i="9"/>
  <c r="DF118" i="9"/>
  <c r="DG118" i="9"/>
  <c r="DF119" i="9"/>
  <c r="DG119" i="9"/>
  <c r="DF120" i="9"/>
  <c r="DG120" i="9"/>
  <c r="DF121" i="9"/>
  <c r="DG121" i="9"/>
  <c r="DF122" i="9"/>
  <c r="DG122" i="9"/>
  <c r="DF123" i="9"/>
  <c r="DG123" i="9"/>
  <c r="DF124" i="9"/>
  <c r="DG124" i="9"/>
  <c r="DF125" i="9"/>
  <c r="DG125" i="9"/>
  <c r="DF126" i="9"/>
  <c r="DG126" i="9"/>
  <c r="DF127" i="9"/>
  <c r="DG127" i="9"/>
  <c r="DF128" i="9"/>
  <c r="DG128" i="9"/>
  <c r="DF129" i="9"/>
  <c r="DG129" i="9"/>
  <c r="DF130" i="9"/>
  <c r="DG130" i="9"/>
  <c r="DF131" i="9"/>
  <c r="DG131" i="9"/>
  <c r="DF132" i="9"/>
  <c r="DG132" i="9"/>
  <c r="DF133" i="9"/>
  <c r="DG133" i="9"/>
  <c r="DF134" i="9"/>
  <c r="DG134" i="9"/>
  <c r="DF135" i="9"/>
  <c r="DG135" i="9"/>
  <c r="DF136" i="9"/>
  <c r="DG136" i="9"/>
  <c r="DF137" i="9"/>
  <c r="DG137" i="9"/>
  <c r="DF138" i="9"/>
  <c r="DG138" i="9"/>
  <c r="DF139" i="9"/>
  <c r="DG139" i="9"/>
  <c r="DF140" i="9"/>
  <c r="DG140" i="9"/>
  <c r="DF141" i="9"/>
  <c r="DG141" i="9"/>
  <c r="DF142" i="9"/>
  <c r="DG142" i="9"/>
  <c r="DF143" i="9"/>
  <c r="DG143" i="9"/>
  <c r="DF144" i="9"/>
  <c r="DG144" i="9"/>
  <c r="DF145" i="9"/>
  <c r="DG145" i="9"/>
  <c r="DF146" i="9"/>
  <c r="DG146" i="9"/>
  <c r="DF147" i="9"/>
  <c r="DG147" i="9"/>
  <c r="DF148" i="9"/>
  <c r="DG148" i="9"/>
  <c r="DF149" i="9"/>
  <c r="DG149" i="9"/>
  <c r="DF150" i="9"/>
  <c r="DG150" i="9"/>
  <c r="DF151" i="9"/>
  <c r="DG151" i="9"/>
  <c r="DF152" i="9"/>
  <c r="DG152" i="9"/>
  <c r="DF153" i="9"/>
  <c r="DG153" i="9"/>
  <c r="DF154" i="9"/>
  <c r="DG154" i="9"/>
  <c r="DF155" i="9"/>
  <c r="DG155" i="9"/>
  <c r="DF156" i="9"/>
  <c r="DG156" i="9"/>
  <c r="DF157" i="9"/>
  <c r="DG157" i="9"/>
  <c r="DF158" i="9"/>
  <c r="DG158" i="9"/>
  <c r="DF159" i="9"/>
  <c r="DG159" i="9"/>
  <c r="DF160" i="9"/>
  <c r="DG160" i="9"/>
  <c r="DF161" i="9"/>
  <c r="DG161" i="9"/>
  <c r="DF162" i="9"/>
  <c r="DG162" i="9"/>
  <c r="DF163" i="9"/>
  <c r="DG163" i="9"/>
  <c r="DF164" i="9"/>
  <c r="DG164" i="9"/>
  <c r="DF165" i="9"/>
  <c r="DG165" i="9"/>
  <c r="DF166" i="9"/>
  <c r="DG166" i="9"/>
  <c r="DF167" i="9"/>
  <c r="DG167" i="9"/>
  <c r="DF168" i="9"/>
  <c r="DG168" i="9"/>
  <c r="DF169" i="9"/>
  <c r="DG169" i="9"/>
  <c r="DF170" i="9"/>
  <c r="DG170" i="9"/>
  <c r="DF171" i="9"/>
  <c r="DG171" i="9"/>
  <c r="DF172" i="9"/>
  <c r="DG172" i="9"/>
  <c r="DF173" i="9"/>
  <c r="DG173" i="9"/>
  <c r="DF174" i="9"/>
  <c r="DG174" i="9"/>
  <c r="DF175" i="9"/>
  <c r="DG175" i="9"/>
  <c r="DF176" i="9"/>
  <c r="DG176" i="9"/>
  <c r="DF177" i="9"/>
  <c r="DG177" i="9"/>
  <c r="DF178" i="9"/>
  <c r="DG178" i="9"/>
  <c r="DF179" i="9"/>
  <c r="DG179" i="9"/>
  <c r="DF180" i="9"/>
  <c r="DG180" i="9"/>
  <c r="DF181" i="9"/>
  <c r="DG181" i="9"/>
  <c r="DF182" i="9"/>
  <c r="DG182" i="9"/>
  <c r="DF183" i="9"/>
  <c r="DG183" i="9"/>
  <c r="DF184" i="9"/>
  <c r="DG184" i="9"/>
  <c r="DF185" i="9"/>
  <c r="DG185" i="9"/>
  <c r="DF186" i="9"/>
  <c r="DG186" i="9"/>
  <c r="DF187" i="9"/>
  <c r="DG187" i="9"/>
  <c r="DF188" i="9"/>
  <c r="DG188" i="9"/>
  <c r="DF189" i="9"/>
  <c r="DG189" i="9"/>
  <c r="DF190" i="9"/>
  <c r="DG190" i="9"/>
  <c r="DF191" i="9"/>
  <c r="DG191" i="9"/>
  <c r="DF192" i="9"/>
  <c r="DG192" i="9"/>
  <c r="DF193" i="9"/>
  <c r="DG193" i="9"/>
  <c r="DF194" i="9"/>
  <c r="DG194" i="9"/>
  <c r="DF195" i="9"/>
  <c r="DG195" i="9"/>
  <c r="DF196" i="9"/>
  <c r="DG196" i="9"/>
  <c r="DF197" i="9"/>
  <c r="DG197" i="9"/>
  <c r="DF198" i="9"/>
  <c r="DG198" i="9"/>
  <c r="DF199" i="9"/>
  <c r="DG199" i="9"/>
  <c r="DF200" i="9"/>
  <c r="DG200" i="9"/>
  <c r="DF201" i="9"/>
  <c r="DG201" i="9"/>
  <c r="DF202" i="9"/>
  <c r="DG202" i="9"/>
  <c r="DF203" i="9"/>
  <c r="DG203" i="9"/>
  <c r="DF204" i="9"/>
  <c r="DG204" i="9"/>
  <c r="DF205" i="9"/>
  <c r="DG205" i="9"/>
  <c r="DF206" i="9"/>
  <c r="DG206" i="9"/>
  <c r="DF207" i="9"/>
  <c r="DG207" i="9"/>
  <c r="DF208" i="9"/>
  <c r="DG208" i="9"/>
  <c r="DF209" i="9"/>
  <c r="DG209" i="9"/>
  <c r="DF210" i="9"/>
  <c r="DG210" i="9"/>
  <c r="DF211" i="9"/>
  <c r="DG211" i="9"/>
  <c r="DF212" i="9"/>
  <c r="DG212" i="9"/>
  <c r="DF213" i="9"/>
  <c r="DG213" i="9"/>
  <c r="DF214" i="9"/>
  <c r="DG214" i="9"/>
  <c r="DF215" i="9"/>
  <c r="DG215" i="9"/>
  <c r="DF216" i="9"/>
  <c r="DG216" i="9"/>
  <c r="DF217" i="9"/>
  <c r="DG217" i="9"/>
  <c r="DF218" i="9"/>
  <c r="DG218" i="9"/>
  <c r="DF219" i="9"/>
  <c r="DG219" i="9"/>
  <c r="DF220" i="9"/>
  <c r="DG220" i="9"/>
  <c r="DF221" i="9"/>
  <c r="DG221" i="9"/>
  <c r="DF222" i="9"/>
  <c r="DG222" i="9"/>
  <c r="DF223" i="9"/>
  <c r="DG223" i="9"/>
  <c r="DF224" i="9"/>
  <c r="DG224" i="9"/>
  <c r="DF225" i="9"/>
  <c r="DG225" i="9"/>
  <c r="DF226" i="9"/>
  <c r="DG226" i="9"/>
  <c r="DF227" i="9"/>
  <c r="DG227" i="9"/>
  <c r="DF228" i="9"/>
  <c r="DG228" i="9"/>
  <c r="DF229" i="9"/>
  <c r="DG229" i="9"/>
  <c r="DF230" i="9"/>
  <c r="DG230" i="9"/>
  <c r="DF231" i="9"/>
  <c r="DG231" i="9"/>
  <c r="DF232" i="9"/>
  <c r="DG232" i="9"/>
  <c r="DF233" i="9"/>
  <c r="DG233" i="9"/>
  <c r="DF234" i="9"/>
  <c r="DG234" i="9"/>
  <c r="DF235" i="9"/>
  <c r="DG235" i="9"/>
  <c r="DF236" i="9"/>
  <c r="DG236" i="9"/>
  <c r="DF237" i="9"/>
  <c r="DG237" i="9"/>
  <c r="DF238" i="9"/>
  <c r="DG238" i="9"/>
  <c r="DF239" i="9"/>
  <c r="DG239" i="9"/>
  <c r="DF240" i="9"/>
  <c r="DG240" i="9"/>
  <c r="DF241" i="9"/>
  <c r="DG241" i="9"/>
  <c r="DF242" i="9"/>
  <c r="DG242" i="9"/>
  <c r="DF243" i="9"/>
  <c r="DG243" i="9"/>
  <c r="DF244" i="9"/>
  <c r="DG244" i="9"/>
  <c r="DF245" i="9"/>
  <c r="DG245" i="9"/>
  <c r="DF246" i="9"/>
  <c r="DG246" i="9"/>
  <c r="DF247" i="9"/>
  <c r="DG247" i="9"/>
  <c r="DF248" i="9"/>
  <c r="DG248" i="9"/>
  <c r="DF249" i="9"/>
  <c r="DG249" i="9"/>
  <c r="DF250" i="9"/>
  <c r="DG250" i="9"/>
  <c r="DF251" i="9"/>
  <c r="DG251" i="9"/>
  <c r="DF252" i="9"/>
  <c r="DG252" i="9"/>
  <c r="DF253" i="9"/>
  <c r="DG253" i="9"/>
  <c r="DF254" i="9"/>
  <c r="DG254" i="9"/>
  <c r="DF255" i="9"/>
  <c r="DG255" i="9"/>
  <c r="DF256" i="9"/>
  <c r="DG256" i="9"/>
  <c r="DF257" i="9"/>
  <c r="DG257" i="9"/>
  <c r="DF258" i="9"/>
  <c r="DG258" i="9"/>
  <c r="DF259" i="9"/>
  <c r="DG259" i="9"/>
  <c r="DF260" i="9"/>
  <c r="DG260" i="9"/>
  <c r="DF261" i="9"/>
  <c r="DG261" i="9"/>
  <c r="DF262" i="9"/>
  <c r="DG262" i="9"/>
  <c r="DF263" i="9"/>
  <c r="DG263" i="9"/>
  <c r="DF264" i="9"/>
  <c r="DG264" i="9"/>
  <c r="DF265" i="9"/>
  <c r="DG265" i="9"/>
  <c r="DF266" i="9"/>
  <c r="DG266" i="9"/>
  <c r="DF267" i="9"/>
  <c r="DG267" i="9"/>
  <c r="DF268" i="9"/>
  <c r="DG268" i="9"/>
  <c r="DF269" i="9"/>
  <c r="DG269" i="9"/>
  <c r="DF270" i="9"/>
  <c r="DG270" i="9"/>
  <c r="DF271" i="9"/>
  <c r="DG271" i="9"/>
  <c r="DF272" i="9"/>
  <c r="DG272" i="9"/>
  <c r="DF273" i="9"/>
  <c r="DG273" i="9"/>
  <c r="DF274" i="9"/>
  <c r="DG274" i="9"/>
  <c r="DF275" i="9"/>
  <c r="DG275" i="9"/>
  <c r="DF276" i="9"/>
  <c r="DG276" i="9"/>
  <c r="DF277" i="9"/>
  <c r="DG277" i="9"/>
  <c r="DF278" i="9"/>
  <c r="DG278" i="9"/>
  <c r="DF279" i="9"/>
  <c r="DG279" i="9"/>
  <c r="DF280" i="9"/>
  <c r="DG280" i="9"/>
  <c r="DF281" i="9"/>
  <c r="DG281" i="9"/>
  <c r="DF282" i="9"/>
  <c r="DG282" i="9"/>
  <c r="DF283" i="9"/>
  <c r="DG283" i="9"/>
  <c r="DF284" i="9"/>
  <c r="DG284" i="9"/>
  <c r="DF285" i="9"/>
  <c r="DG285" i="9"/>
  <c r="DF286" i="9"/>
  <c r="DG286" i="9"/>
  <c r="DF287" i="9"/>
  <c r="DG287" i="9"/>
  <c r="DF288" i="9"/>
  <c r="DG288" i="9"/>
  <c r="DF289" i="9"/>
  <c r="DG289" i="9"/>
  <c r="DF290" i="9"/>
  <c r="DG290" i="9"/>
  <c r="DF291" i="9"/>
  <c r="DG291" i="9"/>
  <c r="DF292" i="9"/>
  <c r="DG292" i="9"/>
  <c r="DF293" i="9"/>
  <c r="DG293" i="9"/>
  <c r="DF294" i="9"/>
  <c r="DG294" i="9"/>
  <c r="DF295" i="9"/>
  <c r="DG295" i="9"/>
  <c r="DF296" i="9"/>
  <c r="DG296" i="9"/>
  <c r="DF297" i="9"/>
  <c r="DG297" i="9"/>
  <c r="DF298" i="9"/>
  <c r="DG298" i="9"/>
  <c r="DF299" i="9"/>
  <c r="DG299" i="9"/>
  <c r="DF300" i="9"/>
  <c r="DG300" i="9"/>
  <c r="DF301" i="9"/>
  <c r="DG301" i="9"/>
  <c r="DF302" i="9"/>
  <c r="DG302" i="9"/>
  <c r="DF303" i="9"/>
  <c r="DG303" i="9"/>
  <c r="DF304" i="9"/>
  <c r="DG304" i="9"/>
  <c r="DF305" i="9"/>
  <c r="DG305" i="9"/>
  <c r="DF306" i="9"/>
  <c r="DG306" i="9"/>
  <c r="DF307" i="9"/>
  <c r="DG307" i="9"/>
  <c r="DF308" i="9"/>
  <c r="DG308" i="9"/>
  <c r="DF309" i="9"/>
  <c r="DG309" i="9"/>
  <c r="DF310" i="9"/>
  <c r="DG310" i="9"/>
  <c r="DF311" i="9"/>
  <c r="DG311" i="9"/>
  <c r="DF312" i="9"/>
  <c r="DG312" i="9"/>
  <c r="DF313" i="9"/>
  <c r="DG313" i="9"/>
  <c r="DF314" i="9"/>
  <c r="DG314" i="9"/>
  <c r="DF315" i="9"/>
  <c r="DG315" i="9"/>
  <c r="DF316" i="9"/>
  <c r="DG316" i="9"/>
  <c r="DF317" i="9"/>
  <c r="DG317" i="9"/>
  <c r="DF318" i="9"/>
  <c r="DG318" i="9"/>
  <c r="DF319" i="9"/>
  <c r="DG319" i="9"/>
  <c r="DF320" i="9"/>
  <c r="DG320" i="9"/>
  <c r="DF321" i="9"/>
  <c r="DG321" i="9"/>
  <c r="DF322" i="9"/>
  <c r="DG322" i="9"/>
  <c r="DF323" i="9"/>
  <c r="DG323" i="9"/>
  <c r="DF324" i="9"/>
  <c r="DG324" i="9"/>
  <c r="DF325" i="9"/>
  <c r="DG325" i="9"/>
  <c r="DF326" i="9"/>
  <c r="DG326" i="9"/>
  <c r="DF327" i="9"/>
  <c r="DG327" i="9"/>
  <c r="DF328" i="9"/>
  <c r="DG328" i="9"/>
  <c r="DF329" i="9"/>
  <c r="DG329" i="9"/>
  <c r="DF330" i="9"/>
  <c r="DG330" i="9"/>
  <c r="DF331" i="9"/>
  <c r="DG331" i="9"/>
  <c r="DF332" i="9"/>
  <c r="DG332" i="9"/>
  <c r="DF333" i="9"/>
  <c r="DG333" i="9"/>
  <c r="DF334" i="9"/>
  <c r="DG334" i="9"/>
  <c r="DF335" i="9"/>
  <c r="DG335" i="9"/>
  <c r="DF336" i="9"/>
  <c r="DG336" i="9"/>
  <c r="DF337" i="9"/>
  <c r="DG337" i="9"/>
  <c r="DF338" i="9"/>
  <c r="DG338" i="9"/>
  <c r="DF339" i="9"/>
  <c r="DG339" i="9"/>
  <c r="DF340" i="9"/>
  <c r="DG340" i="9"/>
  <c r="DF341" i="9"/>
  <c r="DG341" i="9"/>
  <c r="DF342" i="9"/>
  <c r="DG342" i="9"/>
  <c r="DF343" i="9"/>
  <c r="DG343" i="9"/>
  <c r="DF344" i="9"/>
  <c r="DG344" i="9"/>
  <c r="DF345" i="9"/>
  <c r="DG345" i="9"/>
  <c r="DF346" i="9"/>
  <c r="DG346" i="9"/>
  <c r="DF347" i="9"/>
  <c r="DG347" i="9"/>
  <c r="DF348" i="9"/>
  <c r="DG348" i="9"/>
  <c r="DF349" i="9"/>
  <c r="DG349" i="9"/>
  <c r="DF350" i="9"/>
  <c r="DG350" i="9"/>
  <c r="DF351" i="9"/>
  <c r="DG351" i="9"/>
  <c r="DF352" i="9"/>
  <c r="DG352" i="9"/>
  <c r="DF353" i="9"/>
  <c r="DG353" i="9"/>
  <c r="DF354" i="9"/>
  <c r="DG354" i="9"/>
  <c r="DF355" i="9"/>
  <c r="DG355" i="9"/>
  <c r="DF356" i="9"/>
  <c r="DG356" i="9"/>
  <c r="DF357" i="9"/>
  <c r="DG357" i="9"/>
  <c r="DF358" i="9"/>
  <c r="DG358" i="9"/>
  <c r="DF359" i="9"/>
  <c r="DG359" i="9"/>
  <c r="DF360" i="9"/>
  <c r="DG360" i="9"/>
  <c r="DF361" i="9"/>
  <c r="DG361" i="9"/>
  <c r="DF362" i="9"/>
  <c r="DG362" i="9"/>
  <c r="DF363" i="9"/>
  <c r="DG363" i="9"/>
  <c r="DF364" i="9"/>
  <c r="DG364" i="9"/>
  <c r="DF365" i="9"/>
  <c r="DG365" i="9"/>
  <c r="DF366" i="9"/>
  <c r="DG366" i="9"/>
  <c r="DF367" i="9"/>
  <c r="DG367" i="9"/>
  <c r="DF368" i="9"/>
  <c r="DG368" i="9"/>
  <c r="DF369" i="9"/>
  <c r="DG369" i="9"/>
  <c r="DF370" i="9"/>
  <c r="DG370" i="9"/>
  <c r="DF371" i="9"/>
  <c r="DG371" i="9"/>
  <c r="DF372" i="9"/>
  <c r="DG372" i="9"/>
  <c r="DF373" i="9"/>
  <c r="DG373" i="9"/>
  <c r="DF374" i="9"/>
  <c r="DG374" i="9"/>
  <c r="DF375" i="9"/>
  <c r="DG375" i="9"/>
  <c r="DG376" i="9"/>
  <c r="DF376" i="9"/>
  <c r="DA397" i="9"/>
  <c r="DB397" i="9" s="1"/>
  <c r="CZ397" i="9"/>
  <c r="CY397" i="9"/>
  <c r="CW8" i="9"/>
  <c r="CX8" i="9"/>
  <c r="CW9" i="9"/>
  <c r="CX9" i="9"/>
  <c r="CW10" i="9"/>
  <c r="CX10" i="9"/>
  <c r="CW11" i="9"/>
  <c r="CX11" i="9"/>
  <c r="CW12" i="9"/>
  <c r="CX12" i="9"/>
  <c r="CW13" i="9"/>
  <c r="CX13" i="9"/>
  <c r="CW14" i="9"/>
  <c r="CX14" i="9"/>
  <c r="CW15" i="9"/>
  <c r="CX15" i="9"/>
  <c r="CW16" i="9"/>
  <c r="CX16" i="9"/>
  <c r="CW17" i="9"/>
  <c r="CX17" i="9"/>
  <c r="CW18" i="9"/>
  <c r="CX18" i="9"/>
  <c r="CW19" i="9"/>
  <c r="CX19" i="9"/>
  <c r="CW20" i="9"/>
  <c r="CX20" i="9"/>
  <c r="CW21" i="9"/>
  <c r="CX21" i="9"/>
  <c r="CW22" i="9"/>
  <c r="CX22" i="9"/>
  <c r="CW23" i="9"/>
  <c r="CX23" i="9"/>
  <c r="CW24" i="9"/>
  <c r="CX24" i="9"/>
  <c r="CW25" i="9"/>
  <c r="CX25" i="9"/>
  <c r="CW26" i="9"/>
  <c r="CX26" i="9"/>
  <c r="CW27" i="9"/>
  <c r="CX27" i="9"/>
  <c r="CW28" i="9"/>
  <c r="CX28" i="9"/>
  <c r="CW29" i="9"/>
  <c r="CX29" i="9"/>
  <c r="CW30" i="9"/>
  <c r="CX30" i="9"/>
  <c r="CW31" i="9"/>
  <c r="CX31" i="9"/>
  <c r="CW32" i="9"/>
  <c r="CX32" i="9"/>
  <c r="CW33" i="9"/>
  <c r="CX33" i="9"/>
  <c r="CW34" i="9"/>
  <c r="CX34" i="9"/>
  <c r="CW35" i="9"/>
  <c r="CX35" i="9"/>
  <c r="CW36" i="9"/>
  <c r="CX36" i="9"/>
  <c r="CW37" i="9"/>
  <c r="CX37" i="9"/>
  <c r="CW38" i="9"/>
  <c r="CX38" i="9"/>
  <c r="CW39" i="9"/>
  <c r="CX39" i="9"/>
  <c r="CW40" i="9"/>
  <c r="CX40" i="9"/>
  <c r="CW41" i="9"/>
  <c r="CX41" i="9"/>
  <c r="CW42" i="9"/>
  <c r="CX42" i="9"/>
  <c r="CW43" i="9"/>
  <c r="CX43" i="9"/>
  <c r="CW44" i="9"/>
  <c r="CX44" i="9"/>
  <c r="CW45" i="9"/>
  <c r="CX45" i="9"/>
  <c r="CW46" i="9"/>
  <c r="CX46" i="9"/>
  <c r="CW47" i="9"/>
  <c r="CX47" i="9"/>
  <c r="CW48" i="9"/>
  <c r="CX48" i="9"/>
  <c r="CW49" i="9"/>
  <c r="CX49" i="9"/>
  <c r="CW50" i="9"/>
  <c r="CX50" i="9"/>
  <c r="CW51" i="9"/>
  <c r="CX51" i="9"/>
  <c r="CW52" i="9"/>
  <c r="CX52" i="9"/>
  <c r="CW53" i="9"/>
  <c r="CX53" i="9"/>
  <c r="CW54" i="9"/>
  <c r="CX54" i="9"/>
  <c r="CW55" i="9"/>
  <c r="CX55" i="9"/>
  <c r="CW56" i="9"/>
  <c r="CX56" i="9"/>
  <c r="CW57" i="9"/>
  <c r="CX57" i="9"/>
  <c r="CW58" i="9"/>
  <c r="CX58" i="9"/>
  <c r="CW59" i="9"/>
  <c r="CX59" i="9"/>
  <c r="CW60" i="9"/>
  <c r="CX60" i="9"/>
  <c r="CW61" i="9"/>
  <c r="CX61" i="9"/>
  <c r="CW62" i="9"/>
  <c r="CX62" i="9"/>
  <c r="CW63" i="9"/>
  <c r="CX63" i="9"/>
  <c r="CW64" i="9"/>
  <c r="CX64" i="9"/>
  <c r="CW65" i="9"/>
  <c r="CX65" i="9"/>
  <c r="CW66" i="9"/>
  <c r="CX66" i="9"/>
  <c r="CW67" i="9"/>
  <c r="CX67" i="9"/>
  <c r="CW68" i="9"/>
  <c r="CX68" i="9"/>
  <c r="CW69" i="9"/>
  <c r="CX69" i="9"/>
  <c r="CW70" i="9"/>
  <c r="CX70" i="9"/>
  <c r="CW71" i="9"/>
  <c r="CX71" i="9"/>
  <c r="CW72" i="9"/>
  <c r="CX72" i="9"/>
  <c r="CW73" i="9"/>
  <c r="CX73" i="9"/>
  <c r="CW74" i="9"/>
  <c r="CX74" i="9"/>
  <c r="CW75" i="9"/>
  <c r="CX75" i="9"/>
  <c r="CW76" i="9"/>
  <c r="CX76" i="9"/>
  <c r="CW77" i="9"/>
  <c r="CX77" i="9"/>
  <c r="CW78" i="9"/>
  <c r="CX78" i="9"/>
  <c r="CW79" i="9"/>
  <c r="CX79" i="9"/>
  <c r="CW80" i="9"/>
  <c r="CX80" i="9"/>
  <c r="CW81" i="9"/>
  <c r="CX81" i="9"/>
  <c r="CW82" i="9"/>
  <c r="CX82" i="9"/>
  <c r="CW83" i="9"/>
  <c r="CX83" i="9"/>
  <c r="CW84" i="9"/>
  <c r="CX84" i="9"/>
  <c r="CW85" i="9"/>
  <c r="CX85" i="9"/>
  <c r="CW86" i="9"/>
  <c r="CX86" i="9"/>
  <c r="CW87" i="9"/>
  <c r="CX87" i="9"/>
  <c r="CW88" i="9"/>
  <c r="CX88" i="9"/>
  <c r="CW89" i="9"/>
  <c r="CX89" i="9"/>
  <c r="CW90" i="9"/>
  <c r="CX90" i="9"/>
  <c r="CW91" i="9"/>
  <c r="CX91" i="9"/>
  <c r="CW92" i="9"/>
  <c r="CX92" i="9"/>
  <c r="CW93" i="9"/>
  <c r="CX93" i="9"/>
  <c r="CW94" i="9"/>
  <c r="CX94" i="9"/>
  <c r="CW95" i="9"/>
  <c r="CX95" i="9"/>
  <c r="CW96" i="9"/>
  <c r="CX96" i="9"/>
  <c r="CW97" i="9"/>
  <c r="CX97" i="9"/>
  <c r="CW98" i="9"/>
  <c r="CX98" i="9"/>
  <c r="CW99" i="9"/>
  <c r="CX99" i="9"/>
  <c r="CW100" i="9"/>
  <c r="CX100" i="9"/>
  <c r="CW101" i="9"/>
  <c r="CX101" i="9"/>
  <c r="CW102" i="9"/>
  <c r="CX102" i="9"/>
  <c r="CW103" i="9"/>
  <c r="CX103" i="9"/>
  <c r="CW104" i="9"/>
  <c r="CX104" i="9"/>
  <c r="CW105" i="9"/>
  <c r="CX105" i="9"/>
  <c r="CW106" i="9"/>
  <c r="CX106" i="9"/>
  <c r="CW107" i="9"/>
  <c r="CX107" i="9"/>
  <c r="CW108" i="9"/>
  <c r="CX108" i="9"/>
  <c r="CW109" i="9"/>
  <c r="CX109" i="9"/>
  <c r="CW110" i="9"/>
  <c r="CX110" i="9"/>
  <c r="CW111" i="9"/>
  <c r="CX111" i="9"/>
  <c r="CW112" i="9"/>
  <c r="CX112" i="9"/>
  <c r="CW113" i="9"/>
  <c r="CX113" i="9"/>
  <c r="CW114" i="9"/>
  <c r="CX114" i="9"/>
  <c r="CW115" i="9"/>
  <c r="CX115" i="9"/>
  <c r="CW116" i="9"/>
  <c r="CX116" i="9"/>
  <c r="CW117" i="9"/>
  <c r="CX117" i="9"/>
  <c r="CW118" i="9"/>
  <c r="CX118" i="9"/>
  <c r="CW119" i="9"/>
  <c r="CX119" i="9"/>
  <c r="CW120" i="9"/>
  <c r="CX120" i="9"/>
  <c r="CW121" i="9"/>
  <c r="CX121" i="9"/>
  <c r="CW122" i="9"/>
  <c r="CX122" i="9"/>
  <c r="CW123" i="9"/>
  <c r="CX123" i="9"/>
  <c r="CW124" i="9"/>
  <c r="CX124" i="9"/>
  <c r="CW125" i="9"/>
  <c r="CX125" i="9"/>
  <c r="CW126" i="9"/>
  <c r="CX126" i="9"/>
  <c r="CW127" i="9"/>
  <c r="CX127" i="9"/>
  <c r="CW128" i="9"/>
  <c r="CX128" i="9"/>
  <c r="CW129" i="9"/>
  <c r="CX129" i="9"/>
  <c r="CW130" i="9"/>
  <c r="CX130" i="9"/>
  <c r="CW131" i="9"/>
  <c r="CX131" i="9"/>
  <c r="CW132" i="9"/>
  <c r="CX132" i="9"/>
  <c r="CW133" i="9"/>
  <c r="CX133" i="9"/>
  <c r="CW134" i="9"/>
  <c r="CX134" i="9"/>
  <c r="CW135" i="9"/>
  <c r="CX135" i="9"/>
  <c r="CW136" i="9"/>
  <c r="CX136" i="9"/>
  <c r="CW137" i="9"/>
  <c r="CX137" i="9"/>
  <c r="CW138" i="9"/>
  <c r="CX138" i="9"/>
  <c r="CW139" i="9"/>
  <c r="CX139" i="9"/>
  <c r="CW140" i="9"/>
  <c r="CX140" i="9"/>
  <c r="CW141" i="9"/>
  <c r="CX141" i="9"/>
  <c r="CW142" i="9"/>
  <c r="CX142" i="9"/>
  <c r="CW143" i="9"/>
  <c r="CX143" i="9"/>
  <c r="CW144" i="9"/>
  <c r="CX144" i="9"/>
  <c r="CW145" i="9"/>
  <c r="CX145" i="9"/>
  <c r="CW146" i="9"/>
  <c r="CX146" i="9"/>
  <c r="CW147" i="9"/>
  <c r="CX147" i="9"/>
  <c r="CW148" i="9"/>
  <c r="CX148" i="9"/>
  <c r="CW149" i="9"/>
  <c r="CX149" i="9"/>
  <c r="CW150" i="9"/>
  <c r="CX150" i="9"/>
  <c r="CW151" i="9"/>
  <c r="CX151" i="9"/>
  <c r="CW152" i="9"/>
  <c r="CX152" i="9"/>
  <c r="CW153" i="9"/>
  <c r="CX153" i="9"/>
  <c r="CW154" i="9"/>
  <c r="CX154" i="9"/>
  <c r="CW155" i="9"/>
  <c r="CX155" i="9"/>
  <c r="CW156" i="9"/>
  <c r="CX156" i="9"/>
  <c r="CW157" i="9"/>
  <c r="CX157" i="9"/>
  <c r="CW158" i="9"/>
  <c r="CX158" i="9"/>
  <c r="CW159" i="9"/>
  <c r="CX159" i="9"/>
  <c r="CW160" i="9"/>
  <c r="CX160" i="9"/>
  <c r="CW161" i="9"/>
  <c r="CX161" i="9"/>
  <c r="CW162" i="9"/>
  <c r="CX162" i="9"/>
  <c r="CW163" i="9"/>
  <c r="CX163" i="9"/>
  <c r="CW164" i="9"/>
  <c r="CX164" i="9"/>
  <c r="CW165" i="9"/>
  <c r="CX165" i="9"/>
  <c r="CW166" i="9"/>
  <c r="CX166" i="9"/>
  <c r="CW167" i="9"/>
  <c r="CX167" i="9"/>
  <c r="CW168" i="9"/>
  <c r="CX168" i="9"/>
  <c r="CW169" i="9"/>
  <c r="CX169" i="9"/>
  <c r="CW170" i="9"/>
  <c r="CX170" i="9"/>
  <c r="CW171" i="9"/>
  <c r="CX171" i="9"/>
  <c r="CW172" i="9"/>
  <c r="CX172" i="9"/>
  <c r="CW173" i="9"/>
  <c r="CX173" i="9"/>
  <c r="CW174" i="9"/>
  <c r="CX174" i="9"/>
  <c r="CW175" i="9"/>
  <c r="CX175" i="9"/>
  <c r="CW176" i="9"/>
  <c r="CX176" i="9"/>
  <c r="CW177" i="9"/>
  <c r="CX177" i="9"/>
  <c r="CW178" i="9"/>
  <c r="CX178" i="9"/>
  <c r="CW179" i="9"/>
  <c r="CX179" i="9"/>
  <c r="CW180" i="9"/>
  <c r="CX180" i="9"/>
  <c r="CW181" i="9"/>
  <c r="CX181" i="9"/>
  <c r="CW182" i="9"/>
  <c r="CX182" i="9"/>
  <c r="CW183" i="9"/>
  <c r="CX183" i="9"/>
  <c r="CW184" i="9"/>
  <c r="CX184" i="9"/>
  <c r="CW185" i="9"/>
  <c r="CX185" i="9"/>
  <c r="CW186" i="9"/>
  <c r="CX186" i="9"/>
  <c r="CW187" i="9"/>
  <c r="CX187" i="9"/>
  <c r="CW188" i="9"/>
  <c r="CX188" i="9"/>
  <c r="CW189" i="9"/>
  <c r="CX189" i="9"/>
  <c r="CW190" i="9"/>
  <c r="CX190" i="9"/>
  <c r="CW191" i="9"/>
  <c r="CX191" i="9"/>
  <c r="CW192" i="9"/>
  <c r="CX192" i="9"/>
  <c r="CW193" i="9"/>
  <c r="CX193" i="9"/>
  <c r="CW194" i="9"/>
  <c r="CX194" i="9"/>
  <c r="CW195" i="9"/>
  <c r="CX195" i="9"/>
  <c r="CW196" i="9"/>
  <c r="CX196" i="9"/>
  <c r="CW197" i="9"/>
  <c r="CX197" i="9"/>
  <c r="CW198" i="9"/>
  <c r="CX198" i="9"/>
  <c r="CW199" i="9"/>
  <c r="CX199" i="9"/>
  <c r="CW200" i="9"/>
  <c r="CX200" i="9"/>
  <c r="CW201" i="9"/>
  <c r="CX201" i="9"/>
  <c r="CW202" i="9"/>
  <c r="CX202" i="9"/>
  <c r="CW203" i="9"/>
  <c r="CX203" i="9"/>
  <c r="CW204" i="9"/>
  <c r="CX204" i="9"/>
  <c r="CW205" i="9"/>
  <c r="CX205" i="9"/>
  <c r="CW206" i="9"/>
  <c r="CX206" i="9"/>
  <c r="CW207" i="9"/>
  <c r="CX207" i="9"/>
  <c r="CW208" i="9"/>
  <c r="CX208" i="9"/>
  <c r="CW209" i="9"/>
  <c r="CX209" i="9"/>
  <c r="CW210" i="9"/>
  <c r="CX210" i="9"/>
  <c r="CW211" i="9"/>
  <c r="CX211" i="9"/>
  <c r="CW212" i="9"/>
  <c r="CX212" i="9"/>
  <c r="CW213" i="9"/>
  <c r="CX213" i="9"/>
  <c r="CW214" i="9"/>
  <c r="CX214" i="9"/>
  <c r="CW215" i="9"/>
  <c r="CX215" i="9"/>
  <c r="CW216" i="9"/>
  <c r="CX216" i="9"/>
  <c r="CW217" i="9"/>
  <c r="CX217" i="9"/>
  <c r="CW218" i="9"/>
  <c r="CX218" i="9"/>
  <c r="CW219" i="9"/>
  <c r="CX219" i="9"/>
  <c r="CW220" i="9"/>
  <c r="CX220" i="9"/>
  <c r="CW221" i="9"/>
  <c r="CX221" i="9"/>
  <c r="CW222" i="9"/>
  <c r="CX222" i="9"/>
  <c r="CW223" i="9"/>
  <c r="CX223" i="9"/>
  <c r="CW224" i="9"/>
  <c r="CX224" i="9"/>
  <c r="CW225" i="9"/>
  <c r="CX225" i="9"/>
  <c r="CW226" i="9"/>
  <c r="CX226" i="9"/>
  <c r="CW227" i="9"/>
  <c r="CX227" i="9"/>
  <c r="CW228" i="9"/>
  <c r="CX228" i="9"/>
  <c r="CW229" i="9"/>
  <c r="CX229" i="9"/>
  <c r="CW230" i="9"/>
  <c r="CX230" i="9"/>
  <c r="CW231" i="9"/>
  <c r="CX231" i="9"/>
  <c r="CW232" i="9"/>
  <c r="CX232" i="9"/>
  <c r="CW233" i="9"/>
  <c r="CX233" i="9"/>
  <c r="CW234" i="9"/>
  <c r="CX234" i="9"/>
  <c r="CW235" i="9"/>
  <c r="CX235" i="9"/>
  <c r="CW236" i="9"/>
  <c r="CX236" i="9"/>
  <c r="CW237" i="9"/>
  <c r="CX237" i="9"/>
  <c r="CW238" i="9"/>
  <c r="CX238" i="9"/>
  <c r="CW239" i="9"/>
  <c r="CX239" i="9"/>
  <c r="CW240" i="9"/>
  <c r="CX240" i="9"/>
  <c r="CW241" i="9"/>
  <c r="CX241" i="9"/>
  <c r="CW242" i="9"/>
  <c r="CX242" i="9"/>
  <c r="CW243" i="9"/>
  <c r="CX243" i="9"/>
  <c r="CW244" i="9"/>
  <c r="CX244" i="9"/>
  <c r="CW245" i="9"/>
  <c r="CX245" i="9"/>
  <c r="CW246" i="9"/>
  <c r="CX246" i="9"/>
  <c r="CW247" i="9"/>
  <c r="CX247" i="9"/>
  <c r="CW248" i="9"/>
  <c r="CX248" i="9"/>
  <c r="CW249" i="9"/>
  <c r="CX249" i="9"/>
  <c r="CW250" i="9"/>
  <c r="CX250" i="9"/>
  <c r="CW251" i="9"/>
  <c r="CX251" i="9"/>
  <c r="CW252" i="9"/>
  <c r="CX252" i="9"/>
  <c r="CW253" i="9"/>
  <c r="CX253" i="9"/>
  <c r="CW254" i="9"/>
  <c r="CX254" i="9"/>
  <c r="CW255" i="9"/>
  <c r="CX255" i="9"/>
  <c r="CW256" i="9"/>
  <c r="CX256" i="9"/>
  <c r="CW257" i="9"/>
  <c r="CX257" i="9"/>
  <c r="CW258" i="9"/>
  <c r="CX258" i="9"/>
  <c r="CW259" i="9"/>
  <c r="CX259" i="9"/>
  <c r="CW260" i="9"/>
  <c r="CX260" i="9"/>
  <c r="CW261" i="9"/>
  <c r="CX261" i="9"/>
  <c r="CW262" i="9"/>
  <c r="CX262" i="9"/>
  <c r="CW263" i="9"/>
  <c r="CX263" i="9"/>
  <c r="CW264" i="9"/>
  <c r="CX264" i="9"/>
  <c r="CW265" i="9"/>
  <c r="CX265" i="9"/>
  <c r="CW266" i="9"/>
  <c r="CX266" i="9"/>
  <c r="CW267" i="9"/>
  <c r="CX267" i="9"/>
  <c r="CW268" i="9"/>
  <c r="CX268" i="9"/>
  <c r="CW269" i="9"/>
  <c r="CX269" i="9"/>
  <c r="CW270" i="9"/>
  <c r="CX270" i="9"/>
  <c r="CW271" i="9"/>
  <c r="CX271" i="9"/>
  <c r="CW272" i="9"/>
  <c r="CX272" i="9"/>
  <c r="CW273" i="9"/>
  <c r="CX273" i="9"/>
  <c r="CW274" i="9"/>
  <c r="CX274" i="9"/>
  <c r="CW275" i="9"/>
  <c r="CX275" i="9"/>
  <c r="CW276" i="9"/>
  <c r="CX276" i="9"/>
  <c r="CW277" i="9"/>
  <c r="CX277" i="9"/>
  <c r="CW278" i="9"/>
  <c r="CX278" i="9"/>
  <c r="CW279" i="9"/>
  <c r="CX279" i="9"/>
  <c r="CW280" i="9"/>
  <c r="CX280" i="9"/>
  <c r="CW281" i="9"/>
  <c r="CX281" i="9"/>
  <c r="CW282" i="9"/>
  <c r="CX282" i="9"/>
  <c r="CW283" i="9"/>
  <c r="CX283" i="9"/>
  <c r="CW284" i="9"/>
  <c r="CX284" i="9"/>
  <c r="CW285" i="9"/>
  <c r="CX285" i="9"/>
  <c r="CW286" i="9"/>
  <c r="CX286" i="9"/>
  <c r="CW287" i="9"/>
  <c r="CX287" i="9"/>
  <c r="CW288" i="9"/>
  <c r="CX288" i="9"/>
  <c r="CW289" i="9"/>
  <c r="CX289" i="9"/>
  <c r="CW290" i="9"/>
  <c r="CX290" i="9"/>
  <c r="CW291" i="9"/>
  <c r="CX291" i="9"/>
  <c r="CW292" i="9"/>
  <c r="CX292" i="9"/>
  <c r="CW293" i="9"/>
  <c r="CX293" i="9"/>
  <c r="CW294" i="9"/>
  <c r="CX294" i="9"/>
  <c r="CW295" i="9"/>
  <c r="CX295" i="9"/>
  <c r="CW296" i="9"/>
  <c r="CX296" i="9"/>
  <c r="CW297" i="9"/>
  <c r="CX297" i="9"/>
  <c r="CW298" i="9"/>
  <c r="CX298" i="9"/>
  <c r="CW299" i="9"/>
  <c r="CX299" i="9"/>
  <c r="CW300" i="9"/>
  <c r="CX300" i="9"/>
  <c r="CW301" i="9"/>
  <c r="CX301" i="9"/>
  <c r="CW302" i="9"/>
  <c r="CX302" i="9"/>
  <c r="CW303" i="9"/>
  <c r="CX303" i="9"/>
  <c r="CW304" i="9"/>
  <c r="CX304" i="9"/>
  <c r="CW305" i="9"/>
  <c r="CX305" i="9"/>
  <c r="CW306" i="9"/>
  <c r="CX306" i="9"/>
  <c r="CW307" i="9"/>
  <c r="CX307" i="9"/>
  <c r="CW308" i="9"/>
  <c r="CX308" i="9"/>
  <c r="CW309" i="9"/>
  <c r="CX309" i="9"/>
  <c r="CW310" i="9"/>
  <c r="CX310" i="9"/>
  <c r="CW311" i="9"/>
  <c r="CX311" i="9"/>
  <c r="CW312" i="9"/>
  <c r="CX312" i="9"/>
  <c r="CW313" i="9"/>
  <c r="CX313" i="9"/>
  <c r="CW314" i="9"/>
  <c r="CX314" i="9"/>
  <c r="CW315" i="9"/>
  <c r="CX315" i="9"/>
  <c r="CW316" i="9"/>
  <c r="CX316" i="9"/>
  <c r="CW317" i="9"/>
  <c r="CX317" i="9"/>
  <c r="CW318" i="9"/>
  <c r="CX318" i="9"/>
  <c r="CW319" i="9"/>
  <c r="CX319" i="9"/>
  <c r="CW320" i="9"/>
  <c r="CX320" i="9"/>
  <c r="CW321" i="9"/>
  <c r="CX321" i="9"/>
  <c r="CW322" i="9"/>
  <c r="CX322" i="9"/>
  <c r="CW323" i="9"/>
  <c r="CX323" i="9"/>
  <c r="CW324" i="9"/>
  <c r="CX324" i="9"/>
  <c r="CW325" i="9"/>
  <c r="CX325" i="9"/>
  <c r="CW326" i="9"/>
  <c r="CX326" i="9"/>
  <c r="CW327" i="9"/>
  <c r="CX327" i="9"/>
  <c r="CW328" i="9"/>
  <c r="CX328" i="9"/>
  <c r="CW329" i="9"/>
  <c r="CX329" i="9"/>
  <c r="CW330" i="9"/>
  <c r="CX330" i="9"/>
  <c r="CW331" i="9"/>
  <c r="CX331" i="9"/>
  <c r="CW332" i="9"/>
  <c r="CX332" i="9"/>
  <c r="CW333" i="9"/>
  <c r="CX333" i="9"/>
  <c r="CW334" i="9"/>
  <c r="CX334" i="9"/>
  <c r="CW335" i="9"/>
  <c r="CX335" i="9"/>
  <c r="CW336" i="9"/>
  <c r="CX336" i="9"/>
  <c r="CW337" i="9"/>
  <c r="CX337" i="9"/>
  <c r="CW338" i="9"/>
  <c r="CX338" i="9"/>
  <c r="CW339" i="9"/>
  <c r="CX339" i="9"/>
  <c r="CW340" i="9"/>
  <c r="CX340" i="9"/>
  <c r="CW341" i="9"/>
  <c r="CX341" i="9"/>
  <c r="CW342" i="9"/>
  <c r="CX342" i="9"/>
  <c r="CW343" i="9"/>
  <c r="CX343" i="9"/>
  <c r="CW344" i="9"/>
  <c r="CX344" i="9"/>
  <c r="CW345" i="9"/>
  <c r="CX345" i="9"/>
  <c r="CW346" i="9"/>
  <c r="CX346" i="9"/>
  <c r="CW347" i="9"/>
  <c r="CX347" i="9"/>
  <c r="CW348" i="9"/>
  <c r="CX348" i="9"/>
  <c r="CW349" i="9"/>
  <c r="CX349" i="9"/>
  <c r="CW350" i="9"/>
  <c r="CX350" i="9"/>
  <c r="CW351" i="9"/>
  <c r="CX351" i="9"/>
  <c r="CW352" i="9"/>
  <c r="CX352" i="9"/>
  <c r="CW353" i="9"/>
  <c r="CX353" i="9"/>
  <c r="CW354" i="9"/>
  <c r="CX354" i="9"/>
  <c r="CW355" i="9"/>
  <c r="CX355" i="9"/>
  <c r="CW356" i="9"/>
  <c r="CX356" i="9"/>
  <c r="CW357" i="9"/>
  <c r="CX357" i="9"/>
  <c r="CW358" i="9"/>
  <c r="CX358" i="9"/>
  <c r="CW359" i="9"/>
  <c r="CX359" i="9"/>
  <c r="CW360" i="9"/>
  <c r="CX360" i="9"/>
  <c r="CW361" i="9"/>
  <c r="CX361" i="9"/>
  <c r="CW362" i="9"/>
  <c r="CX362" i="9"/>
  <c r="CW363" i="9"/>
  <c r="CX363" i="9"/>
  <c r="CW364" i="9"/>
  <c r="CX364" i="9"/>
  <c r="CW365" i="9"/>
  <c r="CX365" i="9"/>
  <c r="CW366" i="9"/>
  <c r="CX366" i="9"/>
  <c r="CW367" i="9"/>
  <c r="CX367" i="9"/>
  <c r="CW368" i="9"/>
  <c r="CX368" i="9"/>
  <c r="CW369" i="9"/>
  <c r="CX369" i="9"/>
  <c r="CW370" i="9"/>
  <c r="CX370" i="9"/>
  <c r="CW371" i="9"/>
  <c r="CX371" i="9"/>
  <c r="CW372" i="9"/>
  <c r="CX372" i="9"/>
  <c r="CW373" i="9"/>
  <c r="CX373" i="9"/>
  <c r="CW374" i="9"/>
  <c r="CX374" i="9"/>
  <c r="CW375" i="9"/>
  <c r="CX375" i="9"/>
  <c r="CX376" i="9"/>
  <c r="CW376" i="9"/>
  <c r="CR397" i="9"/>
  <c r="CS397" i="9" s="1"/>
  <c r="CQ397" i="9"/>
  <c r="CP397" i="9"/>
  <c r="CN8" i="9"/>
  <c r="CO8" i="9"/>
  <c r="CN9" i="9"/>
  <c r="CO9" i="9"/>
  <c r="CN10" i="9"/>
  <c r="CO10" i="9"/>
  <c r="CN11" i="9"/>
  <c r="CO11" i="9"/>
  <c r="CN12" i="9"/>
  <c r="CO12" i="9"/>
  <c r="CN13" i="9"/>
  <c r="CO13" i="9"/>
  <c r="CN14" i="9"/>
  <c r="CO14" i="9"/>
  <c r="CN15" i="9"/>
  <c r="CO15" i="9"/>
  <c r="CN16" i="9"/>
  <c r="CO16" i="9"/>
  <c r="CN17" i="9"/>
  <c r="CO17" i="9"/>
  <c r="CN18" i="9"/>
  <c r="CO18" i="9"/>
  <c r="CN19" i="9"/>
  <c r="CO19" i="9"/>
  <c r="CN20" i="9"/>
  <c r="CO20" i="9"/>
  <c r="CN21" i="9"/>
  <c r="CO21" i="9"/>
  <c r="CN22" i="9"/>
  <c r="CO22" i="9"/>
  <c r="CN23" i="9"/>
  <c r="CO23" i="9"/>
  <c r="CN24" i="9"/>
  <c r="CO24" i="9"/>
  <c r="CN25" i="9"/>
  <c r="CO25" i="9"/>
  <c r="CN26" i="9"/>
  <c r="CO26" i="9"/>
  <c r="CN27" i="9"/>
  <c r="CO27" i="9"/>
  <c r="CN28" i="9"/>
  <c r="CO28" i="9"/>
  <c r="CN29" i="9"/>
  <c r="CO29" i="9"/>
  <c r="CN30" i="9"/>
  <c r="CO30" i="9"/>
  <c r="CN31" i="9"/>
  <c r="CO31" i="9"/>
  <c r="CN32" i="9"/>
  <c r="CO32" i="9"/>
  <c r="CN33" i="9"/>
  <c r="CO33" i="9"/>
  <c r="CN34" i="9"/>
  <c r="CO34" i="9"/>
  <c r="CN35" i="9"/>
  <c r="CO35" i="9"/>
  <c r="CN36" i="9"/>
  <c r="CO36" i="9"/>
  <c r="CN37" i="9"/>
  <c r="CO37" i="9"/>
  <c r="CN38" i="9"/>
  <c r="CO38" i="9"/>
  <c r="CN39" i="9"/>
  <c r="CO39" i="9"/>
  <c r="CN40" i="9"/>
  <c r="CO40" i="9"/>
  <c r="CN41" i="9"/>
  <c r="CO41" i="9"/>
  <c r="CN42" i="9"/>
  <c r="CO42" i="9"/>
  <c r="CN43" i="9"/>
  <c r="CO43" i="9"/>
  <c r="CN44" i="9"/>
  <c r="CO44" i="9"/>
  <c r="CN45" i="9"/>
  <c r="CO45" i="9"/>
  <c r="CN46" i="9"/>
  <c r="CO46" i="9"/>
  <c r="CN47" i="9"/>
  <c r="CO47" i="9"/>
  <c r="CN48" i="9"/>
  <c r="CO48" i="9"/>
  <c r="CN49" i="9"/>
  <c r="CO49" i="9"/>
  <c r="CN50" i="9"/>
  <c r="CO50" i="9"/>
  <c r="CN51" i="9"/>
  <c r="CO51" i="9"/>
  <c r="CN52" i="9"/>
  <c r="CO52" i="9"/>
  <c r="CN53" i="9"/>
  <c r="CO53" i="9"/>
  <c r="CN54" i="9"/>
  <c r="CO54" i="9"/>
  <c r="CN55" i="9"/>
  <c r="CO55" i="9"/>
  <c r="CN56" i="9"/>
  <c r="CO56" i="9"/>
  <c r="CN57" i="9"/>
  <c r="CO57" i="9"/>
  <c r="CN58" i="9"/>
  <c r="CO58" i="9"/>
  <c r="CN59" i="9"/>
  <c r="CO59" i="9"/>
  <c r="CN60" i="9"/>
  <c r="CO60" i="9"/>
  <c r="CN61" i="9"/>
  <c r="CO61" i="9"/>
  <c r="CN62" i="9"/>
  <c r="CO62" i="9"/>
  <c r="CN63" i="9"/>
  <c r="CO63" i="9"/>
  <c r="CN64" i="9"/>
  <c r="CO64" i="9"/>
  <c r="CN65" i="9"/>
  <c r="CO65" i="9"/>
  <c r="CN66" i="9"/>
  <c r="CO66" i="9"/>
  <c r="CN67" i="9"/>
  <c r="CO67" i="9"/>
  <c r="CN68" i="9"/>
  <c r="CO68" i="9"/>
  <c r="CN69" i="9"/>
  <c r="CO69" i="9"/>
  <c r="CN70" i="9"/>
  <c r="CO70" i="9"/>
  <c r="CN71" i="9"/>
  <c r="CO71" i="9"/>
  <c r="CN72" i="9"/>
  <c r="CO72" i="9"/>
  <c r="CN73" i="9"/>
  <c r="CO73" i="9"/>
  <c r="CN74" i="9"/>
  <c r="CO74" i="9"/>
  <c r="CN75" i="9"/>
  <c r="CO75" i="9"/>
  <c r="CN76" i="9"/>
  <c r="CO76" i="9"/>
  <c r="CN77" i="9"/>
  <c r="CO77" i="9"/>
  <c r="CN78" i="9"/>
  <c r="CO78" i="9"/>
  <c r="CN79" i="9"/>
  <c r="CO79" i="9"/>
  <c r="CN80" i="9"/>
  <c r="CO80" i="9"/>
  <c r="CN81" i="9"/>
  <c r="CO81" i="9"/>
  <c r="CN82" i="9"/>
  <c r="CO82" i="9"/>
  <c r="CN83" i="9"/>
  <c r="CO83" i="9"/>
  <c r="CN84" i="9"/>
  <c r="CO84" i="9"/>
  <c r="CN85" i="9"/>
  <c r="CO85" i="9"/>
  <c r="CN86" i="9"/>
  <c r="CO86" i="9"/>
  <c r="CN87" i="9"/>
  <c r="CO87" i="9"/>
  <c r="CN88" i="9"/>
  <c r="CO88" i="9"/>
  <c r="CN89" i="9"/>
  <c r="CO89" i="9"/>
  <c r="CN90" i="9"/>
  <c r="CO90" i="9"/>
  <c r="CN91" i="9"/>
  <c r="CO91" i="9"/>
  <c r="CN92" i="9"/>
  <c r="CO92" i="9"/>
  <c r="CN93" i="9"/>
  <c r="CO93" i="9"/>
  <c r="CN94" i="9"/>
  <c r="CO94" i="9"/>
  <c r="CN95" i="9"/>
  <c r="CO95" i="9"/>
  <c r="CN96" i="9"/>
  <c r="CO96" i="9"/>
  <c r="CN97" i="9"/>
  <c r="CO97" i="9"/>
  <c r="CN98" i="9"/>
  <c r="CO98" i="9"/>
  <c r="CN99" i="9"/>
  <c r="CO99" i="9"/>
  <c r="CN100" i="9"/>
  <c r="CO100" i="9"/>
  <c r="CN101" i="9"/>
  <c r="CO101" i="9"/>
  <c r="CN102" i="9"/>
  <c r="CO102" i="9"/>
  <c r="CN103" i="9"/>
  <c r="CO103" i="9"/>
  <c r="CN104" i="9"/>
  <c r="CO104" i="9"/>
  <c r="CN105" i="9"/>
  <c r="CO105" i="9"/>
  <c r="CN106" i="9"/>
  <c r="CO106" i="9"/>
  <c r="CN107" i="9"/>
  <c r="CO107" i="9"/>
  <c r="CN108" i="9"/>
  <c r="CO108" i="9"/>
  <c r="CN109" i="9"/>
  <c r="CO109" i="9"/>
  <c r="CN110" i="9"/>
  <c r="CO110" i="9"/>
  <c r="CN111" i="9"/>
  <c r="CO111" i="9"/>
  <c r="CN112" i="9"/>
  <c r="CO112" i="9"/>
  <c r="CN113" i="9"/>
  <c r="CO113" i="9"/>
  <c r="CN114" i="9"/>
  <c r="CO114" i="9"/>
  <c r="CN115" i="9"/>
  <c r="CO115" i="9"/>
  <c r="CN116" i="9"/>
  <c r="CO116" i="9"/>
  <c r="CN117" i="9"/>
  <c r="CO117" i="9"/>
  <c r="CN118" i="9"/>
  <c r="CO118" i="9"/>
  <c r="CN119" i="9"/>
  <c r="CO119" i="9"/>
  <c r="CN120" i="9"/>
  <c r="CO120" i="9"/>
  <c r="CN121" i="9"/>
  <c r="CO121" i="9"/>
  <c r="CN122" i="9"/>
  <c r="CO122" i="9"/>
  <c r="CN123" i="9"/>
  <c r="CO123" i="9"/>
  <c r="CN124" i="9"/>
  <c r="CO124" i="9"/>
  <c r="CN125" i="9"/>
  <c r="CO125" i="9"/>
  <c r="CN126" i="9"/>
  <c r="CO126" i="9"/>
  <c r="CN127" i="9"/>
  <c r="CO127" i="9"/>
  <c r="CN128" i="9"/>
  <c r="CO128" i="9"/>
  <c r="CN129" i="9"/>
  <c r="CO129" i="9"/>
  <c r="CN130" i="9"/>
  <c r="CO130" i="9"/>
  <c r="CN131" i="9"/>
  <c r="CO131" i="9"/>
  <c r="CN132" i="9"/>
  <c r="CO132" i="9"/>
  <c r="CN133" i="9"/>
  <c r="CO133" i="9"/>
  <c r="CN134" i="9"/>
  <c r="CO134" i="9"/>
  <c r="CN135" i="9"/>
  <c r="CO135" i="9"/>
  <c r="CN136" i="9"/>
  <c r="CO136" i="9"/>
  <c r="CN137" i="9"/>
  <c r="CO137" i="9"/>
  <c r="CN138" i="9"/>
  <c r="CO138" i="9"/>
  <c r="CN139" i="9"/>
  <c r="CO139" i="9"/>
  <c r="CN140" i="9"/>
  <c r="CO140" i="9"/>
  <c r="CN141" i="9"/>
  <c r="CO141" i="9"/>
  <c r="CN142" i="9"/>
  <c r="CO142" i="9"/>
  <c r="CN143" i="9"/>
  <c r="CO143" i="9"/>
  <c r="CN144" i="9"/>
  <c r="CO144" i="9"/>
  <c r="CN145" i="9"/>
  <c r="CO145" i="9"/>
  <c r="CN146" i="9"/>
  <c r="CO146" i="9"/>
  <c r="CN147" i="9"/>
  <c r="CO147" i="9"/>
  <c r="CN148" i="9"/>
  <c r="CO148" i="9"/>
  <c r="CN149" i="9"/>
  <c r="CO149" i="9"/>
  <c r="CN150" i="9"/>
  <c r="CO150" i="9"/>
  <c r="CN151" i="9"/>
  <c r="CO151" i="9"/>
  <c r="CN152" i="9"/>
  <c r="CO152" i="9"/>
  <c r="CN153" i="9"/>
  <c r="CO153" i="9"/>
  <c r="CN154" i="9"/>
  <c r="CO154" i="9"/>
  <c r="CN155" i="9"/>
  <c r="CO155" i="9"/>
  <c r="CN156" i="9"/>
  <c r="CO156" i="9"/>
  <c r="CN157" i="9"/>
  <c r="CO157" i="9"/>
  <c r="CN158" i="9"/>
  <c r="CO158" i="9"/>
  <c r="CN159" i="9"/>
  <c r="CO159" i="9"/>
  <c r="CN160" i="9"/>
  <c r="CO160" i="9"/>
  <c r="CN161" i="9"/>
  <c r="CO161" i="9"/>
  <c r="CN162" i="9"/>
  <c r="CO162" i="9"/>
  <c r="CN163" i="9"/>
  <c r="CO163" i="9"/>
  <c r="CN164" i="9"/>
  <c r="CO164" i="9"/>
  <c r="CN165" i="9"/>
  <c r="CO165" i="9"/>
  <c r="CN166" i="9"/>
  <c r="CO166" i="9"/>
  <c r="CN167" i="9"/>
  <c r="CO167" i="9"/>
  <c r="CN168" i="9"/>
  <c r="CO168" i="9"/>
  <c r="CN169" i="9"/>
  <c r="CO169" i="9"/>
  <c r="CN170" i="9"/>
  <c r="CO170" i="9"/>
  <c r="CN171" i="9"/>
  <c r="CO171" i="9"/>
  <c r="CN172" i="9"/>
  <c r="CO172" i="9"/>
  <c r="CN173" i="9"/>
  <c r="CO173" i="9"/>
  <c r="CN174" i="9"/>
  <c r="CO174" i="9"/>
  <c r="CN175" i="9"/>
  <c r="CO175" i="9"/>
  <c r="CN176" i="9"/>
  <c r="CO176" i="9"/>
  <c r="CN177" i="9"/>
  <c r="CO177" i="9"/>
  <c r="CN178" i="9"/>
  <c r="CO178" i="9"/>
  <c r="CN179" i="9"/>
  <c r="CO179" i="9"/>
  <c r="CN180" i="9"/>
  <c r="CO180" i="9"/>
  <c r="CN181" i="9"/>
  <c r="CO181" i="9"/>
  <c r="CN182" i="9"/>
  <c r="CO182" i="9"/>
  <c r="CN183" i="9"/>
  <c r="CO183" i="9"/>
  <c r="CN184" i="9"/>
  <c r="CO184" i="9"/>
  <c r="CN185" i="9"/>
  <c r="CO185" i="9"/>
  <c r="CN186" i="9"/>
  <c r="CO186" i="9"/>
  <c r="CN187" i="9"/>
  <c r="CO187" i="9"/>
  <c r="CN188" i="9"/>
  <c r="CO188" i="9"/>
  <c r="CN189" i="9"/>
  <c r="CO189" i="9"/>
  <c r="CN190" i="9"/>
  <c r="CO190" i="9"/>
  <c r="CN191" i="9"/>
  <c r="CO191" i="9"/>
  <c r="CN192" i="9"/>
  <c r="CO192" i="9"/>
  <c r="CN193" i="9"/>
  <c r="CO193" i="9"/>
  <c r="CN194" i="9"/>
  <c r="CO194" i="9"/>
  <c r="CN195" i="9"/>
  <c r="CO195" i="9"/>
  <c r="CN196" i="9"/>
  <c r="CO196" i="9"/>
  <c r="CN197" i="9"/>
  <c r="CO197" i="9"/>
  <c r="CN198" i="9"/>
  <c r="CO198" i="9"/>
  <c r="CN199" i="9"/>
  <c r="CO199" i="9"/>
  <c r="CN200" i="9"/>
  <c r="CO200" i="9"/>
  <c r="CN201" i="9"/>
  <c r="CO201" i="9"/>
  <c r="CN202" i="9"/>
  <c r="CO202" i="9"/>
  <c r="CN203" i="9"/>
  <c r="CO203" i="9"/>
  <c r="CN204" i="9"/>
  <c r="CO204" i="9"/>
  <c r="CN205" i="9"/>
  <c r="CO205" i="9"/>
  <c r="CN206" i="9"/>
  <c r="CO206" i="9"/>
  <c r="CN207" i="9"/>
  <c r="CO207" i="9"/>
  <c r="CN208" i="9"/>
  <c r="CO208" i="9"/>
  <c r="CN209" i="9"/>
  <c r="CO209" i="9"/>
  <c r="CN210" i="9"/>
  <c r="CO210" i="9"/>
  <c r="CN211" i="9"/>
  <c r="CO211" i="9"/>
  <c r="CN212" i="9"/>
  <c r="CO212" i="9"/>
  <c r="CN213" i="9"/>
  <c r="CO213" i="9"/>
  <c r="CN214" i="9"/>
  <c r="CO214" i="9"/>
  <c r="CN215" i="9"/>
  <c r="CO215" i="9"/>
  <c r="CN216" i="9"/>
  <c r="CO216" i="9"/>
  <c r="CN217" i="9"/>
  <c r="CO217" i="9"/>
  <c r="CN218" i="9"/>
  <c r="CO218" i="9"/>
  <c r="CN219" i="9"/>
  <c r="CO219" i="9"/>
  <c r="CN220" i="9"/>
  <c r="CO220" i="9"/>
  <c r="CN221" i="9"/>
  <c r="CO221" i="9"/>
  <c r="CN222" i="9"/>
  <c r="CO222" i="9"/>
  <c r="CN223" i="9"/>
  <c r="CO223" i="9"/>
  <c r="CN224" i="9"/>
  <c r="CO224" i="9"/>
  <c r="CN225" i="9"/>
  <c r="CO225" i="9"/>
  <c r="CN226" i="9"/>
  <c r="CO226" i="9"/>
  <c r="CN227" i="9"/>
  <c r="CO227" i="9"/>
  <c r="CN228" i="9"/>
  <c r="CO228" i="9"/>
  <c r="CN229" i="9"/>
  <c r="CO229" i="9"/>
  <c r="CN230" i="9"/>
  <c r="CO230" i="9"/>
  <c r="CN231" i="9"/>
  <c r="CO231" i="9"/>
  <c r="CN232" i="9"/>
  <c r="CO232" i="9"/>
  <c r="CN233" i="9"/>
  <c r="CO233" i="9"/>
  <c r="CN234" i="9"/>
  <c r="CO234" i="9"/>
  <c r="CN235" i="9"/>
  <c r="CO235" i="9"/>
  <c r="CN236" i="9"/>
  <c r="CO236" i="9"/>
  <c r="CN237" i="9"/>
  <c r="CO237" i="9"/>
  <c r="CN238" i="9"/>
  <c r="CO238" i="9"/>
  <c r="CN239" i="9"/>
  <c r="CO239" i="9"/>
  <c r="CN240" i="9"/>
  <c r="CO240" i="9"/>
  <c r="CN241" i="9"/>
  <c r="CO241" i="9"/>
  <c r="CN242" i="9"/>
  <c r="CO242" i="9"/>
  <c r="CN243" i="9"/>
  <c r="CO243" i="9"/>
  <c r="CN244" i="9"/>
  <c r="CO244" i="9"/>
  <c r="CN245" i="9"/>
  <c r="CO245" i="9"/>
  <c r="CN246" i="9"/>
  <c r="CO246" i="9"/>
  <c r="CN247" i="9"/>
  <c r="CO247" i="9"/>
  <c r="CN248" i="9"/>
  <c r="CO248" i="9"/>
  <c r="CN249" i="9"/>
  <c r="CO249" i="9"/>
  <c r="CN250" i="9"/>
  <c r="CO250" i="9"/>
  <c r="CN251" i="9"/>
  <c r="CO251" i="9"/>
  <c r="CN252" i="9"/>
  <c r="CO252" i="9"/>
  <c r="CN253" i="9"/>
  <c r="CO253" i="9"/>
  <c r="CN254" i="9"/>
  <c r="CO254" i="9"/>
  <c r="CN255" i="9"/>
  <c r="CO255" i="9"/>
  <c r="CN256" i="9"/>
  <c r="CO256" i="9"/>
  <c r="CN257" i="9"/>
  <c r="CO257" i="9"/>
  <c r="CN258" i="9"/>
  <c r="CO258" i="9"/>
  <c r="CN259" i="9"/>
  <c r="CO259" i="9"/>
  <c r="CN260" i="9"/>
  <c r="CO260" i="9"/>
  <c r="CN261" i="9"/>
  <c r="CO261" i="9"/>
  <c r="CN262" i="9"/>
  <c r="CO262" i="9"/>
  <c r="CN263" i="9"/>
  <c r="CO263" i="9"/>
  <c r="CN264" i="9"/>
  <c r="CO264" i="9"/>
  <c r="CN265" i="9"/>
  <c r="CO265" i="9"/>
  <c r="CN266" i="9"/>
  <c r="CO266" i="9"/>
  <c r="CN267" i="9"/>
  <c r="CO267" i="9"/>
  <c r="CN268" i="9"/>
  <c r="CO268" i="9"/>
  <c r="CN269" i="9"/>
  <c r="CO269" i="9"/>
  <c r="CN270" i="9"/>
  <c r="CO270" i="9"/>
  <c r="CN271" i="9"/>
  <c r="CO271" i="9"/>
  <c r="CN272" i="9"/>
  <c r="CO272" i="9"/>
  <c r="CN273" i="9"/>
  <c r="CO273" i="9"/>
  <c r="CN274" i="9"/>
  <c r="CO274" i="9"/>
  <c r="CN275" i="9"/>
  <c r="CO275" i="9"/>
  <c r="CN276" i="9"/>
  <c r="CO276" i="9"/>
  <c r="CN277" i="9"/>
  <c r="CO277" i="9"/>
  <c r="CN278" i="9"/>
  <c r="CO278" i="9"/>
  <c r="CN279" i="9"/>
  <c r="CO279" i="9"/>
  <c r="CN280" i="9"/>
  <c r="CO280" i="9"/>
  <c r="CN281" i="9"/>
  <c r="CO281" i="9"/>
  <c r="CN282" i="9"/>
  <c r="CO282" i="9"/>
  <c r="CN283" i="9"/>
  <c r="CO283" i="9"/>
  <c r="CN284" i="9"/>
  <c r="CO284" i="9"/>
  <c r="CN285" i="9"/>
  <c r="CO285" i="9"/>
  <c r="CN286" i="9"/>
  <c r="CO286" i="9"/>
  <c r="CN287" i="9"/>
  <c r="CO287" i="9"/>
  <c r="CN288" i="9"/>
  <c r="CO288" i="9"/>
  <c r="CN289" i="9"/>
  <c r="CO289" i="9"/>
  <c r="CN290" i="9"/>
  <c r="CO290" i="9"/>
  <c r="CN291" i="9"/>
  <c r="CO291" i="9"/>
  <c r="CN292" i="9"/>
  <c r="CO292" i="9"/>
  <c r="CN293" i="9"/>
  <c r="CO293" i="9"/>
  <c r="CN294" i="9"/>
  <c r="CO294" i="9"/>
  <c r="CN295" i="9"/>
  <c r="CO295" i="9"/>
  <c r="CN296" i="9"/>
  <c r="CO296" i="9"/>
  <c r="CN297" i="9"/>
  <c r="CO297" i="9"/>
  <c r="CN298" i="9"/>
  <c r="CO298" i="9"/>
  <c r="CN299" i="9"/>
  <c r="CO299" i="9"/>
  <c r="CN300" i="9"/>
  <c r="CO300" i="9"/>
  <c r="CN301" i="9"/>
  <c r="CO301" i="9"/>
  <c r="CN302" i="9"/>
  <c r="CO302" i="9"/>
  <c r="CN303" i="9"/>
  <c r="CO303" i="9"/>
  <c r="CN304" i="9"/>
  <c r="CO304" i="9"/>
  <c r="CN305" i="9"/>
  <c r="CO305" i="9"/>
  <c r="CN306" i="9"/>
  <c r="CO306" i="9"/>
  <c r="CN307" i="9"/>
  <c r="CO307" i="9"/>
  <c r="CN308" i="9"/>
  <c r="CO308" i="9"/>
  <c r="CN309" i="9"/>
  <c r="CO309" i="9"/>
  <c r="CN310" i="9"/>
  <c r="CO310" i="9"/>
  <c r="CN311" i="9"/>
  <c r="CO311" i="9"/>
  <c r="CN312" i="9"/>
  <c r="CO312" i="9"/>
  <c r="CN313" i="9"/>
  <c r="CO313" i="9"/>
  <c r="CN314" i="9"/>
  <c r="CO314" i="9"/>
  <c r="CN315" i="9"/>
  <c r="CO315" i="9"/>
  <c r="CN316" i="9"/>
  <c r="CO316" i="9"/>
  <c r="CN317" i="9"/>
  <c r="CO317" i="9"/>
  <c r="CN318" i="9"/>
  <c r="CO318" i="9"/>
  <c r="CN319" i="9"/>
  <c r="CO319" i="9"/>
  <c r="CN320" i="9"/>
  <c r="CO320" i="9"/>
  <c r="CN321" i="9"/>
  <c r="CO321" i="9"/>
  <c r="CN322" i="9"/>
  <c r="CO322" i="9"/>
  <c r="CN323" i="9"/>
  <c r="CO323" i="9"/>
  <c r="CN324" i="9"/>
  <c r="CO324" i="9"/>
  <c r="CN325" i="9"/>
  <c r="CO325" i="9"/>
  <c r="CN326" i="9"/>
  <c r="CO326" i="9"/>
  <c r="CN327" i="9"/>
  <c r="CO327" i="9"/>
  <c r="CN328" i="9"/>
  <c r="CO328" i="9"/>
  <c r="CN329" i="9"/>
  <c r="CO329" i="9"/>
  <c r="CN330" i="9"/>
  <c r="CO330" i="9"/>
  <c r="CN331" i="9"/>
  <c r="CO331" i="9"/>
  <c r="CN332" i="9"/>
  <c r="CO332" i="9"/>
  <c r="CN333" i="9"/>
  <c r="CO333" i="9"/>
  <c r="CN334" i="9"/>
  <c r="CO334" i="9"/>
  <c r="CN335" i="9"/>
  <c r="CO335" i="9"/>
  <c r="CN336" i="9"/>
  <c r="CO336" i="9"/>
  <c r="CN337" i="9"/>
  <c r="CO337" i="9"/>
  <c r="CN338" i="9"/>
  <c r="CO338" i="9"/>
  <c r="CN339" i="9"/>
  <c r="CO339" i="9"/>
  <c r="CN340" i="9"/>
  <c r="CO340" i="9"/>
  <c r="CN341" i="9"/>
  <c r="CO341" i="9"/>
  <c r="CN342" i="9"/>
  <c r="CO342" i="9"/>
  <c r="CN343" i="9"/>
  <c r="CO343" i="9"/>
  <c r="CN344" i="9"/>
  <c r="CO344" i="9"/>
  <c r="CN345" i="9"/>
  <c r="CO345" i="9"/>
  <c r="CN346" i="9"/>
  <c r="CO346" i="9"/>
  <c r="CN347" i="9"/>
  <c r="CO347" i="9"/>
  <c r="CN348" i="9"/>
  <c r="CO348" i="9"/>
  <c r="CN349" i="9"/>
  <c r="CO349" i="9"/>
  <c r="CN350" i="9"/>
  <c r="CO350" i="9"/>
  <c r="CN351" i="9"/>
  <c r="CO351" i="9"/>
  <c r="CN352" i="9"/>
  <c r="CO352" i="9"/>
  <c r="CN353" i="9"/>
  <c r="CO353" i="9"/>
  <c r="CN354" i="9"/>
  <c r="CO354" i="9"/>
  <c r="CN355" i="9"/>
  <c r="CO355" i="9"/>
  <c r="CN356" i="9"/>
  <c r="CO356" i="9"/>
  <c r="CN357" i="9"/>
  <c r="CO357" i="9"/>
  <c r="CN358" i="9"/>
  <c r="CO358" i="9"/>
  <c r="CN359" i="9"/>
  <c r="CO359" i="9"/>
  <c r="CN360" i="9"/>
  <c r="CO360" i="9"/>
  <c r="CN361" i="9"/>
  <c r="CO361" i="9"/>
  <c r="CN362" i="9"/>
  <c r="CO362" i="9"/>
  <c r="CN363" i="9"/>
  <c r="CO363" i="9"/>
  <c r="CN364" i="9"/>
  <c r="CO364" i="9"/>
  <c r="CN365" i="9"/>
  <c r="CO365" i="9"/>
  <c r="CN366" i="9"/>
  <c r="CO366" i="9"/>
  <c r="CN367" i="9"/>
  <c r="CO367" i="9"/>
  <c r="CN368" i="9"/>
  <c r="CO368" i="9"/>
  <c r="CN369" i="9"/>
  <c r="CO369" i="9"/>
  <c r="CN370" i="9"/>
  <c r="CO370" i="9"/>
  <c r="CN371" i="9"/>
  <c r="CO371" i="9"/>
  <c r="CN372" i="9"/>
  <c r="CO372" i="9"/>
  <c r="CN373" i="9"/>
  <c r="CO373" i="9"/>
  <c r="CN374" i="9"/>
  <c r="CO374" i="9"/>
  <c r="CN375" i="9"/>
  <c r="CO375" i="9"/>
  <c r="CO376" i="9"/>
  <c r="CN376" i="9"/>
  <c r="CI397" i="9"/>
  <c r="CJ397" i="9" s="1"/>
  <c r="CH397" i="9"/>
  <c r="CG397" i="9"/>
  <c r="CE9" i="9"/>
  <c r="CF9" i="9"/>
  <c r="CE10" i="9"/>
  <c r="CF10" i="9"/>
  <c r="CE11" i="9"/>
  <c r="CF11" i="9"/>
  <c r="CE12" i="9"/>
  <c r="CF12" i="9"/>
  <c r="CE13" i="9"/>
  <c r="CF13" i="9"/>
  <c r="CE14" i="9"/>
  <c r="CF14" i="9"/>
  <c r="CE15" i="9"/>
  <c r="CF15" i="9"/>
  <c r="CE16" i="9"/>
  <c r="CF16" i="9"/>
  <c r="CE17" i="9"/>
  <c r="CF17" i="9"/>
  <c r="CE18" i="9"/>
  <c r="CF18" i="9"/>
  <c r="CE19" i="9"/>
  <c r="CF19" i="9"/>
  <c r="CE20" i="9"/>
  <c r="CF20" i="9"/>
  <c r="CE21" i="9"/>
  <c r="CF21" i="9"/>
  <c r="CE22" i="9"/>
  <c r="CF22" i="9"/>
  <c r="CE23" i="9"/>
  <c r="CF23" i="9"/>
  <c r="CE24" i="9"/>
  <c r="CF24" i="9"/>
  <c r="CE25" i="9"/>
  <c r="CF25" i="9"/>
  <c r="CE26" i="9"/>
  <c r="CF26" i="9"/>
  <c r="CE27" i="9"/>
  <c r="CF27" i="9"/>
  <c r="CE28" i="9"/>
  <c r="CF28" i="9"/>
  <c r="CE29" i="9"/>
  <c r="CF29" i="9"/>
  <c r="CE30" i="9"/>
  <c r="CF30" i="9"/>
  <c r="CE31" i="9"/>
  <c r="CF31" i="9"/>
  <c r="CE32" i="9"/>
  <c r="CF32" i="9"/>
  <c r="CE33" i="9"/>
  <c r="CF33" i="9"/>
  <c r="CE34" i="9"/>
  <c r="CF34" i="9"/>
  <c r="CE35" i="9"/>
  <c r="CF35" i="9"/>
  <c r="CE36" i="9"/>
  <c r="CF36" i="9"/>
  <c r="CE37" i="9"/>
  <c r="CF37" i="9"/>
  <c r="CE38" i="9"/>
  <c r="CF38" i="9"/>
  <c r="CE39" i="9"/>
  <c r="CF39" i="9"/>
  <c r="CE40" i="9"/>
  <c r="CF40" i="9"/>
  <c r="CE41" i="9"/>
  <c r="CF41" i="9"/>
  <c r="CE42" i="9"/>
  <c r="CF42" i="9"/>
  <c r="CE43" i="9"/>
  <c r="CF43" i="9"/>
  <c r="CE44" i="9"/>
  <c r="CF44" i="9"/>
  <c r="CE45" i="9"/>
  <c r="CF45" i="9"/>
  <c r="CE46" i="9"/>
  <c r="CF46" i="9"/>
  <c r="CE47" i="9"/>
  <c r="CF47" i="9"/>
  <c r="CE48" i="9"/>
  <c r="CF48" i="9"/>
  <c r="CE49" i="9"/>
  <c r="CF49" i="9"/>
  <c r="CE50" i="9"/>
  <c r="CF50" i="9"/>
  <c r="CE51" i="9"/>
  <c r="CF51" i="9"/>
  <c r="CE52" i="9"/>
  <c r="CF52" i="9"/>
  <c r="CE53" i="9"/>
  <c r="CF53" i="9"/>
  <c r="CE54" i="9"/>
  <c r="CF54" i="9"/>
  <c r="CE55" i="9"/>
  <c r="CF55" i="9"/>
  <c r="CE56" i="9"/>
  <c r="CF56" i="9"/>
  <c r="CE57" i="9"/>
  <c r="CF57" i="9"/>
  <c r="CE58" i="9"/>
  <c r="CF58" i="9"/>
  <c r="CE59" i="9"/>
  <c r="CF59" i="9"/>
  <c r="CE60" i="9"/>
  <c r="CF60" i="9"/>
  <c r="CE61" i="9"/>
  <c r="CF61" i="9"/>
  <c r="CE62" i="9"/>
  <c r="CF62" i="9"/>
  <c r="CE63" i="9"/>
  <c r="CF63" i="9"/>
  <c r="CE64" i="9"/>
  <c r="CF64" i="9"/>
  <c r="CE65" i="9"/>
  <c r="CF65" i="9"/>
  <c r="CE66" i="9"/>
  <c r="CF66" i="9"/>
  <c r="CE67" i="9"/>
  <c r="CF67" i="9"/>
  <c r="CE68" i="9"/>
  <c r="CF68" i="9"/>
  <c r="CE69" i="9"/>
  <c r="CF69" i="9"/>
  <c r="CE70" i="9"/>
  <c r="CF70" i="9"/>
  <c r="CE71" i="9"/>
  <c r="CF71" i="9"/>
  <c r="CE72" i="9"/>
  <c r="CF72" i="9"/>
  <c r="CE73" i="9"/>
  <c r="CF73" i="9"/>
  <c r="CE74" i="9"/>
  <c r="CF74" i="9"/>
  <c r="CE75" i="9"/>
  <c r="CF75" i="9"/>
  <c r="CE76" i="9"/>
  <c r="CF76" i="9"/>
  <c r="CE77" i="9"/>
  <c r="CF77" i="9"/>
  <c r="CE78" i="9"/>
  <c r="CF78" i="9"/>
  <c r="CE79" i="9"/>
  <c r="CF79" i="9"/>
  <c r="CE80" i="9"/>
  <c r="CF80" i="9"/>
  <c r="CE81" i="9"/>
  <c r="CF81" i="9"/>
  <c r="CE82" i="9"/>
  <c r="CF82" i="9"/>
  <c r="CE83" i="9"/>
  <c r="CF83" i="9"/>
  <c r="CE84" i="9"/>
  <c r="CF84" i="9"/>
  <c r="CE85" i="9"/>
  <c r="CF85" i="9"/>
  <c r="CE86" i="9"/>
  <c r="CF86" i="9"/>
  <c r="CE87" i="9"/>
  <c r="CF87" i="9"/>
  <c r="CE88" i="9"/>
  <c r="CF88" i="9"/>
  <c r="CE89" i="9"/>
  <c r="CF89" i="9"/>
  <c r="CE90" i="9"/>
  <c r="CF90" i="9"/>
  <c r="CE91" i="9"/>
  <c r="CF91" i="9"/>
  <c r="CE92" i="9"/>
  <c r="CF92" i="9"/>
  <c r="CE93" i="9"/>
  <c r="CF93" i="9"/>
  <c r="CE94" i="9"/>
  <c r="CF94" i="9"/>
  <c r="CE95" i="9"/>
  <c r="CF95" i="9"/>
  <c r="CE96" i="9"/>
  <c r="CF96" i="9"/>
  <c r="CE97" i="9"/>
  <c r="CF97" i="9"/>
  <c r="CE98" i="9"/>
  <c r="CF98" i="9"/>
  <c r="CE99" i="9"/>
  <c r="CF99" i="9"/>
  <c r="CE100" i="9"/>
  <c r="CF100" i="9"/>
  <c r="CE101" i="9"/>
  <c r="CF101" i="9"/>
  <c r="CE102" i="9"/>
  <c r="CF102" i="9"/>
  <c r="CE103" i="9"/>
  <c r="CF103" i="9"/>
  <c r="CE104" i="9"/>
  <c r="CF104" i="9"/>
  <c r="CE105" i="9"/>
  <c r="CF105" i="9"/>
  <c r="CE106" i="9"/>
  <c r="CF106" i="9"/>
  <c r="CE107" i="9"/>
  <c r="CF107" i="9"/>
  <c r="CE108" i="9"/>
  <c r="CF108" i="9"/>
  <c r="CE109" i="9"/>
  <c r="CF109" i="9"/>
  <c r="CE110" i="9"/>
  <c r="CF110" i="9"/>
  <c r="CE111" i="9"/>
  <c r="CF111" i="9"/>
  <c r="CE112" i="9"/>
  <c r="CF112" i="9"/>
  <c r="CE113" i="9"/>
  <c r="CF113" i="9"/>
  <c r="CE114" i="9"/>
  <c r="CF114" i="9"/>
  <c r="CE115" i="9"/>
  <c r="CF115" i="9"/>
  <c r="CE116" i="9"/>
  <c r="CF116" i="9"/>
  <c r="CE117" i="9"/>
  <c r="CF117" i="9"/>
  <c r="CE118" i="9"/>
  <c r="CF118" i="9"/>
  <c r="CE119" i="9"/>
  <c r="CF119" i="9"/>
  <c r="CE120" i="9"/>
  <c r="CF120" i="9"/>
  <c r="CE121" i="9"/>
  <c r="CF121" i="9"/>
  <c r="CE122" i="9"/>
  <c r="CF122" i="9"/>
  <c r="CE123" i="9"/>
  <c r="CF123" i="9"/>
  <c r="CE124" i="9"/>
  <c r="CF124" i="9"/>
  <c r="CE125" i="9"/>
  <c r="CF125" i="9"/>
  <c r="CE126" i="9"/>
  <c r="CF126" i="9"/>
  <c r="CE127" i="9"/>
  <c r="CF127" i="9"/>
  <c r="CE128" i="9"/>
  <c r="CF128" i="9"/>
  <c r="CE129" i="9"/>
  <c r="CF129" i="9"/>
  <c r="CE130" i="9"/>
  <c r="CF130" i="9"/>
  <c r="CE131" i="9"/>
  <c r="CF131" i="9"/>
  <c r="CE132" i="9"/>
  <c r="CF132" i="9"/>
  <c r="CE133" i="9"/>
  <c r="CF133" i="9"/>
  <c r="CE134" i="9"/>
  <c r="CF134" i="9"/>
  <c r="CE135" i="9"/>
  <c r="CF135" i="9"/>
  <c r="CE136" i="9"/>
  <c r="CF136" i="9"/>
  <c r="CE137" i="9"/>
  <c r="CF137" i="9"/>
  <c r="CE138" i="9"/>
  <c r="CF138" i="9"/>
  <c r="CE139" i="9"/>
  <c r="CF139" i="9"/>
  <c r="CE140" i="9"/>
  <c r="CF140" i="9"/>
  <c r="CE141" i="9"/>
  <c r="CF141" i="9"/>
  <c r="CE142" i="9"/>
  <c r="CF142" i="9"/>
  <c r="CE143" i="9"/>
  <c r="CF143" i="9"/>
  <c r="CE144" i="9"/>
  <c r="CF144" i="9"/>
  <c r="CE145" i="9"/>
  <c r="CF145" i="9"/>
  <c r="CE146" i="9"/>
  <c r="CF146" i="9"/>
  <c r="CE147" i="9"/>
  <c r="CF147" i="9"/>
  <c r="CE148" i="9"/>
  <c r="CF148" i="9"/>
  <c r="CE149" i="9"/>
  <c r="CF149" i="9"/>
  <c r="CE150" i="9"/>
  <c r="CF150" i="9"/>
  <c r="CE151" i="9"/>
  <c r="CF151" i="9"/>
  <c r="CE152" i="9"/>
  <c r="CF152" i="9"/>
  <c r="CE153" i="9"/>
  <c r="CF153" i="9"/>
  <c r="CE154" i="9"/>
  <c r="CF154" i="9"/>
  <c r="CE155" i="9"/>
  <c r="CF155" i="9"/>
  <c r="CE156" i="9"/>
  <c r="CF156" i="9"/>
  <c r="CE157" i="9"/>
  <c r="CF157" i="9"/>
  <c r="CE158" i="9"/>
  <c r="CF158" i="9"/>
  <c r="CE159" i="9"/>
  <c r="CF159" i="9"/>
  <c r="CE160" i="9"/>
  <c r="CF160" i="9"/>
  <c r="CE161" i="9"/>
  <c r="CF161" i="9"/>
  <c r="CE162" i="9"/>
  <c r="CF162" i="9"/>
  <c r="CE163" i="9"/>
  <c r="CF163" i="9"/>
  <c r="CE164" i="9"/>
  <c r="CF164" i="9"/>
  <c r="CE165" i="9"/>
  <c r="CF165" i="9"/>
  <c r="CE166" i="9"/>
  <c r="CF166" i="9"/>
  <c r="CE167" i="9"/>
  <c r="CF167" i="9"/>
  <c r="CE168" i="9"/>
  <c r="CF168" i="9"/>
  <c r="CE169" i="9"/>
  <c r="CF169" i="9"/>
  <c r="CE170" i="9"/>
  <c r="CF170" i="9"/>
  <c r="CE171" i="9"/>
  <c r="CF171" i="9"/>
  <c r="CE172" i="9"/>
  <c r="CF172" i="9"/>
  <c r="CE173" i="9"/>
  <c r="CF173" i="9"/>
  <c r="CE174" i="9"/>
  <c r="CF174" i="9"/>
  <c r="CE175" i="9"/>
  <c r="CF175" i="9"/>
  <c r="CE176" i="9"/>
  <c r="CF176" i="9"/>
  <c r="CE177" i="9"/>
  <c r="CF177" i="9"/>
  <c r="CE178" i="9"/>
  <c r="CF178" i="9"/>
  <c r="CE179" i="9"/>
  <c r="CF179" i="9"/>
  <c r="CE180" i="9"/>
  <c r="CF180" i="9"/>
  <c r="CE181" i="9"/>
  <c r="CF181" i="9"/>
  <c r="CE182" i="9"/>
  <c r="CF182" i="9"/>
  <c r="CE183" i="9"/>
  <c r="CF183" i="9"/>
  <c r="CE184" i="9"/>
  <c r="CF184" i="9"/>
  <c r="CE185" i="9"/>
  <c r="CF185" i="9"/>
  <c r="CE186" i="9"/>
  <c r="CF186" i="9"/>
  <c r="CE187" i="9"/>
  <c r="CF187" i="9"/>
  <c r="CE188" i="9"/>
  <c r="CF188" i="9"/>
  <c r="CE189" i="9"/>
  <c r="CF189" i="9"/>
  <c r="CE190" i="9"/>
  <c r="CF190" i="9"/>
  <c r="CE191" i="9"/>
  <c r="CF191" i="9"/>
  <c r="CE192" i="9"/>
  <c r="CF192" i="9"/>
  <c r="CE193" i="9"/>
  <c r="CF193" i="9"/>
  <c r="CE194" i="9"/>
  <c r="CF194" i="9"/>
  <c r="CE195" i="9"/>
  <c r="CF195" i="9"/>
  <c r="CE196" i="9"/>
  <c r="CF196" i="9"/>
  <c r="CE197" i="9"/>
  <c r="CF197" i="9"/>
  <c r="CE198" i="9"/>
  <c r="CF198" i="9"/>
  <c r="CE199" i="9"/>
  <c r="CF199" i="9"/>
  <c r="CE200" i="9"/>
  <c r="CF200" i="9"/>
  <c r="CE201" i="9"/>
  <c r="CF201" i="9"/>
  <c r="CE202" i="9"/>
  <c r="CF202" i="9"/>
  <c r="CE203" i="9"/>
  <c r="CF203" i="9"/>
  <c r="CE204" i="9"/>
  <c r="CF204" i="9"/>
  <c r="CE205" i="9"/>
  <c r="CF205" i="9"/>
  <c r="CE206" i="9"/>
  <c r="CF206" i="9"/>
  <c r="CE207" i="9"/>
  <c r="CF207" i="9"/>
  <c r="CE208" i="9"/>
  <c r="CF208" i="9"/>
  <c r="CE209" i="9"/>
  <c r="CF209" i="9"/>
  <c r="CE210" i="9"/>
  <c r="CF210" i="9"/>
  <c r="CE211" i="9"/>
  <c r="CF211" i="9"/>
  <c r="CE212" i="9"/>
  <c r="CF212" i="9"/>
  <c r="CE213" i="9"/>
  <c r="CF213" i="9"/>
  <c r="CE214" i="9"/>
  <c r="CF214" i="9"/>
  <c r="CE215" i="9"/>
  <c r="CF215" i="9"/>
  <c r="CE216" i="9"/>
  <c r="CF216" i="9"/>
  <c r="CE217" i="9"/>
  <c r="CF217" i="9"/>
  <c r="CE218" i="9"/>
  <c r="CF218" i="9"/>
  <c r="CE219" i="9"/>
  <c r="CF219" i="9"/>
  <c r="CE220" i="9"/>
  <c r="CF220" i="9"/>
  <c r="CE221" i="9"/>
  <c r="CF221" i="9"/>
  <c r="CE222" i="9"/>
  <c r="CF222" i="9"/>
  <c r="CE223" i="9"/>
  <c r="CF223" i="9"/>
  <c r="CE224" i="9"/>
  <c r="CF224" i="9"/>
  <c r="CE225" i="9"/>
  <c r="CF225" i="9"/>
  <c r="CE226" i="9"/>
  <c r="CF226" i="9"/>
  <c r="CE227" i="9"/>
  <c r="CF227" i="9"/>
  <c r="CE228" i="9"/>
  <c r="CF228" i="9"/>
  <c r="CE229" i="9"/>
  <c r="CF229" i="9"/>
  <c r="CE230" i="9"/>
  <c r="CF230" i="9"/>
  <c r="CE231" i="9"/>
  <c r="CF231" i="9"/>
  <c r="CE232" i="9"/>
  <c r="CF232" i="9"/>
  <c r="CE233" i="9"/>
  <c r="CF233" i="9"/>
  <c r="CE234" i="9"/>
  <c r="CF234" i="9"/>
  <c r="CE235" i="9"/>
  <c r="CF235" i="9"/>
  <c r="CE236" i="9"/>
  <c r="CF236" i="9"/>
  <c r="CE237" i="9"/>
  <c r="CF237" i="9"/>
  <c r="CE238" i="9"/>
  <c r="CF238" i="9"/>
  <c r="CE239" i="9"/>
  <c r="CF239" i="9"/>
  <c r="CE240" i="9"/>
  <c r="CF240" i="9"/>
  <c r="CE241" i="9"/>
  <c r="CF241" i="9"/>
  <c r="CE242" i="9"/>
  <c r="CF242" i="9"/>
  <c r="CE243" i="9"/>
  <c r="CF243" i="9"/>
  <c r="CE244" i="9"/>
  <c r="CF244" i="9"/>
  <c r="CE245" i="9"/>
  <c r="CF245" i="9"/>
  <c r="CE246" i="9"/>
  <c r="CF246" i="9"/>
  <c r="CE247" i="9"/>
  <c r="CF247" i="9"/>
  <c r="CE248" i="9"/>
  <c r="CF248" i="9"/>
  <c r="CE249" i="9"/>
  <c r="CF249" i="9"/>
  <c r="CE250" i="9"/>
  <c r="CF250" i="9"/>
  <c r="CE251" i="9"/>
  <c r="CF251" i="9"/>
  <c r="CE252" i="9"/>
  <c r="CF252" i="9"/>
  <c r="CE253" i="9"/>
  <c r="CF253" i="9"/>
  <c r="CE254" i="9"/>
  <c r="CF254" i="9"/>
  <c r="CE255" i="9"/>
  <c r="CF255" i="9"/>
  <c r="CE256" i="9"/>
  <c r="CF256" i="9"/>
  <c r="CE257" i="9"/>
  <c r="CF257" i="9"/>
  <c r="CE258" i="9"/>
  <c r="CF258" i="9"/>
  <c r="CE259" i="9"/>
  <c r="CF259" i="9"/>
  <c r="CE260" i="9"/>
  <c r="CF260" i="9"/>
  <c r="CE261" i="9"/>
  <c r="CF261" i="9"/>
  <c r="CE262" i="9"/>
  <c r="CF262" i="9"/>
  <c r="CE263" i="9"/>
  <c r="CF263" i="9"/>
  <c r="CE264" i="9"/>
  <c r="CF264" i="9"/>
  <c r="CE265" i="9"/>
  <c r="CF265" i="9"/>
  <c r="CE266" i="9"/>
  <c r="CF266" i="9"/>
  <c r="CE267" i="9"/>
  <c r="CF267" i="9"/>
  <c r="CE268" i="9"/>
  <c r="CF268" i="9"/>
  <c r="CE269" i="9"/>
  <c r="CF269" i="9"/>
  <c r="CE270" i="9"/>
  <c r="CF270" i="9"/>
  <c r="CE271" i="9"/>
  <c r="CF271" i="9"/>
  <c r="CE272" i="9"/>
  <c r="CF272" i="9"/>
  <c r="CE273" i="9"/>
  <c r="CF273" i="9"/>
  <c r="CE274" i="9"/>
  <c r="CF274" i="9"/>
  <c r="CE275" i="9"/>
  <c r="CF275" i="9"/>
  <c r="CE276" i="9"/>
  <c r="CF276" i="9"/>
  <c r="CE277" i="9"/>
  <c r="CF277" i="9"/>
  <c r="CE278" i="9"/>
  <c r="CF278" i="9"/>
  <c r="CE279" i="9"/>
  <c r="CF279" i="9"/>
  <c r="CE280" i="9"/>
  <c r="CF280" i="9"/>
  <c r="CE281" i="9"/>
  <c r="CF281" i="9"/>
  <c r="CE282" i="9"/>
  <c r="CF282" i="9"/>
  <c r="CE283" i="9"/>
  <c r="CF283" i="9"/>
  <c r="CE284" i="9"/>
  <c r="CF284" i="9"/>
  <c r="CE285" i="9"/>
  <c r="CF285" i="9"/>
  <c r="CE286" i="9"/>
  <c r="CF286" i="9"/>
  <c r="CE287" i="9"/>
  <c r="CF287" i="9"/>
  <c r="CE288" i="9"/>
  <c r="CF288" i="9"/>
  <c r="CE289" i="9"/>
  <c r="CF289" i="9"/>
  <c r="CE290" i="9"/>
  <c r="CF290" i="9"/>
  <c r="CE291" i="9"/>
  <c r="CF291" i="9"/>
  <c r="CE292" i="9"/>
  <c r="CF292" i="9"/>
  <c r="CE293" i="9"/>
  <c r="CF293" i="9"/>
  <c r="CE294" i="9"/>
  <c r="CF294" i="9"/>
  <c r="CE295" i="9"/>
  <c r="CF295" i="9"/>
  <c r="CE296" i="9"/>
  <c r="CF296" i="9"/>
  <c r="CE297" i="9"/>
  <c r="CF297" i="9"/>
  <c r="CE298" i="9"/>
  <c r="CF298" i="9"/>
  <c r="CE299" i="9"/>
  <c r="CF299" i="9"/>
  <c r="CE300" i="9"/>
  <c r="CF300" i="9"/>
  <c r="CE301" i="9"/>
  <c r="CF301" i="9"/>
  <c r="CE302" i="9"/>
  <c r="CF302" i="9"/>
  <c r="CE303" i="9"/>
  <c r="CF303" i="9"/>
  <c r="CE304" i="9"/>
  <c r="CF304" i="9"/>
  <c r="CE305" i="9"/>
  <c r="CF305" i="9"/>
  <c r="CE306" i="9"/>
  <c r="CF306" i="9"/>
  <c r="CE307" i="9"/>
  <c r="CF307" i="9"/>
  <c r="CE308" i="9"/>
  <c r="CF308" i="9"/>
  <c r="CE309" i="9"/>
  <c r="CF309" i="9"/>
  <c r="CE310" i="9"/>
  <c r="CF310" i="9"/>
  <c r="CE311" i="9"/>
  <c r="CF311" i="9"/>
  <c r="CE312" i="9"/>
  <c r="CF312" i="9"/>
  <c r="CE313" i="9"/>
  <c r="CF313" i="9"/>
  <c r="CE314" i="9"/>
  <c r="CF314" i="9"/>
  <c r="CE315" i="9"/>
  <c r="CF315" i="9"/>
  <c r="CE316" i="9"/>
  <c r="CF316" i="9"/>
  <c r="CE317" i="9"/>
  <c r="CF317" i="9"/>
  <c r="CE318" i="9"/>
  <c r="CF318" i="9"/>
  <c r="CE319" i="9"/>
  <c r="CF319" i="9"/>
  <c r="CE320" i="9"/>
  <c r="CF320" i="9"/>
  <c r="CE321" i="9"/>
  <c r="CF321" i="9"/>
  <c r="CE322" i="9"/>
  <c r="CF322" i="9"/>
  <c r="CE323" i="9"/>
  <c r="CF323" i="9"/>
  <c r="CE324" i="9"/>
  <c r="CF324" i="9"/>
  <c r="CE325" i="9"/>
  <c r="CF325" i="9"/>
  <c r="CE326" i="9"/>
  <c r="CF326" i="9"/>
  <c r="CE327" i="9"/>
  <c r="CF327" i="9"/>
  <c r="CE328" i="9"/>
  <c r="CF328" i="9"/>
  <c r="CE329" i="9"/>
  <c r="CF329" i="9"/>
  <c r="CE330" i="9"/>
  <c r="CF330" i="9"/>
  <c r="CE331" i="9"/>
  <c r="CF331" i="9"/>
  <c r="CE332" i="9"/>
  <c r="CF332" i="9"/>
  <c r="CE333" i="9"/>
  <c r="CF333" i="9"/>
  <c r="CE334" i="9"/>
  <c r="CF334" i="9"/>
  <c r="CE335" i="9"/>
  <c r="CF335" i="9"/>
  <c r="CE336" i="9"/>
  <c r="CF336" i="9"/>
  <c r="CE337" i="9"/>
  <c r="CF337" i="9"/>
  <c r="CE338" i="9"/>
  <c r="CF338" i="9"/>
  <c r="CE339" i="9"/>
  <c r="CF339" i="9"/>
  <c r="CE340" i="9"/>
  <c r="CF340" i="9"/>
  <c r="CE341" i="9"/>
  <c r="CF341" i="9"/>
  <c r="CE342" i="9"/>
  <c r="CF342" i="9"/>
  <c r="CE343" i="9"/>
  <c r="CF343" i="9"/>
  <c r="CE344" i="9"/>
  <c r="CF344" i="9"/>
  <c r="CE345" i="9"/>
  <c r="CF345" i="9"/>
  <c r="CE346" i="9"/>
  <c r="CF346" i="9"/>
  <c r="CE347" i="9"/>
  <c r="CF347" i="9"/>
  <c r="CE348" i="9"/>
  <c r="CF348" i="9"/>
  <c r="CE349" i="9"/>
  <c r="CF349" i="9"/>
  <c r="CE350" i="9"/>
  <c r="CF350" i="9"/>
  <c r="CE351" i="9"/>
  <c r="CF351" i="9"/>
  <c r="CE352" i="9"/>
  <c r="CF352" i="9"/>
  <c r="CE353" i="9"/>
  <c r="CF353" i="9"/>
  <c r="CE354" i="9"/>
  <c r="CF354" i="9"/>
  <c r="CE355" i="9"/>
  <c r="CF355" i="9"/>
  <c r="CE356" i="9"/>
  <c r="CF356" i="9"/>
  <c r="CE357" i="9"/>
  <c r="CF357" i="9"/>
  <c r="CE358" i="9"/>
  <c r="CF358" i="9"/>
  <c r="CE359" i="9"/>
  <c r="CF359" i="9"/>
  <c r="CE360" i="9"/>
  <c r="CF360" i="9"/>
  <c r="CE361" i="9"/>
  <c r="CF361" i="9"/>
  <c r="CE362" i="9"/>
  <c r="CF362" i="9"/>
  <c r="CE363" i="9"/>
  <c r="CF363" i="9"/>
  <c r="CE364" i="9"/>
  <c r="CF364" i="9"/>
  <c r="CE365" i="9"/>
  <c r="CF365" i="9"/>
  <c r="CE366" i="9"/>
  <c r="CF366" i="9"/>
  <c r="CE367" i="9"/>
  <c r="CF367" i="9"/>
  <c r="CE368" i="9"/>
  <c r="CF368" i="9"/>
  <c r="CE369" i="9"/>
  <c r="CF369" i="9"/>
  <c r="CE370" i="9"/>
  <c r="CF370" i="9"/>
  <c r="CE371" i="9"/>
  <c r="CF371" i="9"/>
  <c r="CE372" i="9"/>
  <c r="CF372" i="9"/>
  <c r="CE373" i="9"/>
  <c r="CF373" i="9"/>
  <c r="CE374" i="9"/>
  <c r="CF374" i="9"/>
  <c r="CE375" i="9"/>
  <c r="CF375" i="9"/>
  <c r="CE376" i="9"/>
  <c r="CF376" i="9"/>
  <c r="CF8" i="9"/>
  <c r="CE8" i="9"/>
  <c r="BZ397" i="9"/>
  <c r="CA397" i="9" s="1"/>
  <c r="BY397" i="9"/>
  <c r="BX397" i="9"/>
  <c r="BV83" i="9"/>
  <c r="BW83" i="9"/>
  <c r="BV84" i="9"/>
  <c r="BW84" i="9"/>
  <c r="BV85" i="9"/>
  <c r="BW85" i="9"/>
  <c r="BV86" i="9"/>
  <c r="BW86" i="9"/>
  <c r="BV87" i="9"/>
  <c r="BW87" i="9"/>
  <c r="BV88" i="9"/>
  <c r="BW88" i="9"/>
  <c r="BV89" i="9"/>
  <c r="BW89" i="9"/>
  <c r="BV90" i="9"/>
  <c r="BW90" i="9"/>
  <c r="BV91" i="9"/>
  <c r="BW91" i="9"/>
  <c r="BV92" i="9"/>
  <c r="BW92" i="9"/>
  <c r="BV93" i="9"/>
  <c r="BW93" i="9"/>
  <c r="BV94" i="9"/>
  <c r="BW94" i="9"/>
  <c r="BV95" i="9"/>
  <c r="BW95" i="9"/>
  <c r="BV96" i="9"/>
  <c r="BW96" i="9"/>
  <c r="BV97" i="9"/>
  <c r="BW97" i="9"/>
  <c r="BV98" i="9"/>
  <c r="BW98" i="9"/>
  <c r="BV99" i="9"/>
  <c r="BW99" i="9"/>
  <c r="BV100" i="9"/>
  <c r="BW100" i="9"/>
  <c r="BV101" i="9"/>
  <c r="BW101" i="9"/>
  <c r="BV102" i="9"/>
  <c r="BW102" i="9"/>
  <c r="BV103" i="9"/>
  <c r="BW103" i="9"/>
  <c r="BV104" i="9"/>
  <c r="BW104" i="9"/>
  <c r="BV105" i="9"/>
  <c r="BW105" i="9"/>
  <c r="BV106" i="9"/>
  <c r="BW106" i="9"/>
  <c r="BV107" i="9"/>
  <c r="BW107" i="9"/>
  <c r="BV108" i="9"/>
  <c r="BW108" i="9"/>
  <c r="BV109" i="9"/>
  <c r="BW109" i="9"/>
  <c r="BV110" i="9"/>
  <c r="BW110" i="9"/>
  <c r="BV111" i="9"/>
  <c r="BW111" i="9"/>
  <c r="BV112" i="9"/>
  <c r="BW112" i="9"/>
  <c r="BV113" i="9"/>
  <c r="BW113" i="9"/>
  <c r="BV114" i="9"/>
  <c r="BW114" i="9"/>
  <c r="BV115" i="9"/>
  <c r="BW115" i="9"/>
  <c r="BV116" i="9"/>
  <c r="BW116" i="9"/>
  <c r="BV117" i="9"/>
  <c r="BW117" i="9"/>
  <c r="BV118" i="9"/>
  <c r="BW118" i="9"/>
  <c r="BV119" i="9"/>
  <c r="BW119" i="9"/>
  <c r="BV120" i="9"/>
  <c r="BW120" i="9"/>
  <c r="BV121" i="9"/>
  <c r="BW121" i="9"/>
  <c r="BV122" i="9"/>
  <c r="BW122" i="9"/>
  <c r="BV123" i="9"/>
  <c r="BW123" i="9"/>
  <c r="BV124" i="9"/>
  <c r="BW124" i="9"/>
  <c r="BV125" i="9"/>
  <c r="BW125" i="9"/>
  <c r="BV126" i="9"/>
  <c r="BW126" i="9"/>
  <c r="BV127" i="9"/>
  <c r="BW127" i="9"/>
  <c r="BV128" i="9"/>
  <c r="BW128" i="9"/>
  <c r="BV129" i="9"/>
  <c r="BW129" i="9"/>
  <c r="BV130" i="9"/>
  <c r="BW130" i="9"/>
  <c r="BV131" i="9"/>
  <c r="BW131" i="9"/>
  <c r="BV132" i="9"/>
  <c r="BW132" i="9"/>
  <c r="BV133" i="9"/>
  <c r="BW133" i="9"/>
  <c r="BV134" i="9"/>
  <c r="BW134" i="9"/>
  <c r="BV135" i="9"/>
  <c r="BW135" i="9"/>
  <c r="BV136" i="9"/>
  <c r="BW136" i="9"/>
  <c r="BV137" i="9"/>
  <c r="BW137" i="9"/>
  <c r="BV138" i="9"/>
  <c r="BW138" i="9"/>
  <c r="BV139" i="9"/>
  <c r="BW139" i="9"/>
  <c r="BV140" i="9"/>
  <c r="BW140" i="9"/>
  <c r="BV141" i="9"/>
  <c r="BW141" i="9"/>
  <c r="BV142" i="9"/>
  <c r="BW142" i="9"/>
  <c r="BV143" i="9"/>
  <c r="BW143" i="9"/>
  <c r="BV144" i="9"/>
  <c r="BW144" i="9"/>
  <c r="BV145" i="9"/>
  <c r="BW145" i="9"/>
  <c r="BV146" i="9"/>
  <c r="BW146" i="9"/>
  <c r="BV147" i="9"/>
  <c r="BW147" i="9"/>
  <c r="BV148" i="9"/>
  <c r="BW148" i="9"/>
  <c r="BV149" i="9"/>
  <c r="BW149" i="9"/>
  <c r="BV150" i="9"/>
  <c r="BW150" i="9"/>
  <c r="BV151" i="9"/>
  <c r="BW151" i="9"/>
  <c r="BV152" i="9"/>
  <c r="BW152" i="9"/>
  <c r="BV153" i="9"/>
  <c r="BW153" i="9"/>
  <c r="BV154" i="9"/>
  <c r="BW154" i="9"/>
  <c r="BV155" i="9"/>
  <c r="BW155" i="9"/>
  <c r="BV156" i="9"/>
  <c r="BW156" i="9"/>
  <c r="BV157" i="9"/>
  <c r="BW157" i="9"/>
  <c r="BV158" i="9"/>
  <c r="BW158" i="9"/>
  <c r="BV159" i="9"/>
  <c r="BW159" i="9"/>
  <c r="BV160" i="9"/>
  <c r="BW160" i="9"/>
  <c r="BV161" i="9"/>
  <c r="BW161" i="9"/>
  <c r="BV162" i="9"/>
  <c r="BW162" i="9"/>
  <c r="BV163" i="9"/>
  <c r="BW163" i="9"/>
  <c r="BV164" i="9"/>
  <c r="BW164" i="9"/>
  <c r="BV165" i="9"/>
  <c r="BW165" i="9"/>
  <c r="BV166" i="9"/>
  <c r="BW166" i="9"/>
  <c r="BV167" i="9"/>
  <c r="BW167" i="9"/>
  <c r="BV168" i="9"/>
  <c r="BW168" i="9"/>
  <c r="BV169" i="9"/>
  <c r="BW169" i="9"/>
  <c r="BV170" i="9"/>
  <c r="BW170" i="9"/>
  <c r="BV171" i="9"/>
  <c r="BW171" i="9"/>
  <c r="BV172" i="9"/>
  <c r="BW172" i="9"/>
  <c r="BV173" i="9"/>
  <c r="BW173" i="9"/>
  <c r="BV174" i="9"/>
  <c r="BW174" i="9"/>
  <c r="BV175" i="9"/>
  <c r="BW175" i="9"/>
  <c r="BV176" i="9"/>
  <c r="BW176" i="9"/>
  <c r="BV177" i="9"/>
  <c r="BW177" i="9"/>
  <c r="BV178" i="9"/>
  <c r="BW178" i="9"/>
  <c r="BV179" i="9"/>
  <c r="BW179" i="9"/>
  <c r="BV180" i="9"/>
  <c r="BW180" i="9"/>
  <c r="BV181" i="9"/>
  <c r="BW181" i="9"/>
  <c r="BV182" i="9"/>
  <c r="BW182" i="9"/>
  <c r="BV183" i="9"/>
  <c r="BW183" i="9"/>
  <c r="BV184" i="9"/>
  <c r="BW184" i="9"/>
  <c r="BV185" i="9"/>
  <c r="BW185" i="9"/>
  <c r="BV186" i="9"/>
  <c r="BW186" i="9"/>
  <c r="BV187" i="9"/>
  <c r="BW187" i="9"/>
  <c r="BV188" i="9"/>
  <c r="BW188" i="9"/>
  <c r="BV189" i="9"/>
  <c r="BW189" i="9"/>
  <c r="BV190" i="9"/>
  <c r="BW190" i="9"/>
  <c r="BV191" i="9"/>
  <c r="BW191" i="9"/>
  <c r="BV192" i="9"/>
  <c r="BW192" i="9"/>
  <c r="BV193" i="9"/>
  <c r="BW193" i="9"/>
  <c r="BV194" i="9"/>
  <c r="BW194" i="9"/>
  <c r="BV195" i="9"/>
  <c r="BW195" i="9"/>
  <c r="BV196" i="9"/>
  <c r="BW196" i="9"/>
  <c r="BV197" i="9"/>
  <c r="BW197" i="9"/>
  <c r="BV198" i="9"/>
  <c r="BW198" i="9"/>
  <c r="BV199" i="9"/>
  <c r="BW199" i="9"/>
  <c r="BV200" i="9"/>
  <c r="BW200" i="9"/>
  <c r="BV201" i="9"/>
  <c r="BW201" i="9"/>
  <c r="BV202" i="9"/>
  <c r="BW202" i="9"/>
  <c r="BV203" i="9"/>
  <c r="BW203" i="9"/>
  <c r="BV204" i="9"/>
  <c r="BW204" i="9"/>
  <c r="BV205" i="9"/>
  <c r="BW205" i="9"/>
  <c r="BV206" i="9"/>
  <c r="BW206" i="9"/>
  <c r="BV207" i="9"/>
  <c r="BW207" i="9"/>
  <c r="BV208" i="9"/>
  <c r="BW208" i="9"/>
  <c r="BV209" i="9"/>
  <c r="BW209" i="9"/>
  <c r="BV210" i="9"/>
  <c r="BW210" i="9"/>
  <c r="BV211" i="9"/>
  <c r="BW211" i="9"/>
  <c r="BV212" i="9"/>
  <c r="BW212" i="9"/>
  <c r="BV213" i="9"/>
  <c r="BW213" i="9"/>
  <c r="BV214" i="9"/>
  <c r="BW214" i="9"/>
  <c r="BV215" i="9"/>
  <c r="BW215" i="9"/>
  <c r="BV216" i="9"/>
  <c r="BW216" i="9"/>
  <c r="BV217" i="9"/>
  <c r="BW217" i="9"/>
  <c r="BV218" i="9"/>
  <c r="BW218" i="9"/>
  <c r="BV219" i="9"/>
  <c r="BW219" i="9"/>
  <c r="BV220" i="9"/>
  <c r="BW220" i="9"/>
  <c r="BV221" i="9"/>
  <c r="BW221" i="9"/>
  <c r="BV222" i="9"/>
  <c r="BW222" i="9"/>
  <c r="BV223" i="9"/>
  <c r="BW223" i="9"/>
  <c r="BV224" i="9"/>
  <c r="BW224" i="9"/>
  <c r="BV225" i="9"/>
  <c r="BW225" i="9"/>
  <c r="BV226" i="9"/>
  <c r="BW226" i="9"/>
  <c r="BV227" i="9"/>
  <c r="BW227" i="9"/>
  <c r="BV228" i="9"/>
  <c r="BW228" i="9"/>
  <c r="BV229" i="9"/>
  <c r="BW229" i="9"/>
  <c r="BV230" i="9"/>
  <c r="BW230" i="9"/>
  <c r="BV231" i="9"/>
  <c r="BW231" i="9"/>
  <c r="BV232" i="9"/>
  <c r="BW232" i="9"/>
  <c r="BV233" i="9"/>
  <c r="BW233" i="9"/>
  <c r="BV234" i="9"/>
  <c r="BW234" i="9"/>
  <c r="BV235" i="9"/>
  <c r="BW235" i="9"/>
  <c r="BV236" i="9"/>
  <c r="BW236" i="9"/>
  <c r="BV237" i="9"/>
  <c r="BW237" i="9"/>
  <c r="BV238" i="9"/>
  <c r="BW238" i="9"/>
  <c r="BV239" i="9"/>
  <c r="BW239" i="9"/>
  <c r="BV240" i="9"/>
  <c r="BW240" i="9"/>
  <c r="BV241" i="9"/>
  <c r="BW241" i="9"/>
  <c r="BV242" i="9"/>
  <c r="BW242" i="9"/>
  <c r="BV243" i="9"/>
  <c r="BW243" i="9"/>
  <c r="BV244" i="9"/>
  <c r="BW244" i="9"/>
  <c r="BV245" i="9"/>
  <c r="BW245" i="9"/>
  <c r="BV246" i="9"/>
  <c r="BW246" i="9"/>
  <c r="BV247" i="9"/>
  <c r="BW247" i="9"/>
  <c r="BV248" i="9"/>
  <c r="BW248" i="9"/>
  <c r="BV249" i="9"/>
  <c r="BW249" i="9"/>
  <c r="BV250" i="9"/>
  <c r="BW250" i="9"/>
  <c r="BV251" i="9"/>
  <c r="BW251" i="9"/>
  <c r="BV252" i="9"/>
  <c r="BW252" i="9"/>
  <c r="BV253" i="9"/>
  <c r="BW253" i="9"/>
  <c r="BV254" i="9"/>
  <c r="BW254" i="9"/>
  <c r="BV255" i="9"/>
  <c r="BW255" i="9"/>
  <c r="BV256" i="9"/>
  <c r="BW256" i="9"/>
  <c r="BV257" i="9"/>
  <c r="BW257" i="9"/>
  <c r="BV258" i="9"/>
  <c r="BW258" i="9"/>
  <c r="BV259" i="9"/>
  <c r="BW259" i="9"/>
  <c r="BV260" i="9"/>
  <c r="BW260" i="9"/>
  <c r="BV261" i="9"/>
  <c r="BW261" i="9"/>
  <c r="BV262" i="9"/>
  <c r="BW262" i="9"/>
  <c r="BV263" i="9"/>
  <c r="BW263" i="9"/>
  <c r="BV264" i="9"/>
  <c r="BW264" i="9"/>
  <c r="BV265" i="9"/>
  <c r="BW265" i="9"/>
  <c r="BV266" i="9"/>
  <c r="BW266" i="9"/>
  <c r="BV267" i="9"/>
  <c r="BW267" i="9"/>
  <c r="BV268" i="9"/>
  <c r="BW268" i="9"/>
  <c r="BV269" i="9"/>
  <c r="BW269" i="9"/>
  <c r="BV270" i="9"/>
  <c r="BW270" i="9"/>
  <c r="BV271" i="9"/>
  <c r="BW271" i="9"/>
  <c r="BV272" i="9"/>
  <c r="BW272" i="9"/>
  <c r="BV273" i="9"/>
  <c r="BW273" i="9"/>
  <c r="BV274" i="9"/>
  <c r="BW274" i="9"/>
  <c r="BV275" i="9"/>
  <c r="BW275" i="9"/>
  <c r="BV276" i="9"/>
  <c r="BW276" i="9"/>
  <c r="BV277" i="9"/>
  <c r="BW277" i="9"/>
  <c r="BV278" i="9"/>
  <c r="BW278" i="9"/>
  <c r="BV279" i="9"/>
  <c r="BW279" i="9"/>
  <c r="BV280" i="9"/>
  <c r="BW280" i="9"/>
  <c r="BV281" i="9"/>
  <c r="BW281" i="9"/>
  <c r="BV282" i="9"/>
  <c r="BW282" i="9"/>
  <c r="BV283" i="9"/>
  <c r="BW283" i="9"/>
  <c r="BV284" i="9"/>
  <c r="BW284" i="9"/>
  <c r="BV285" i="9"/>
  <c r="BW285" i="9"/>
  <c r="BV286" i="9"/>
  <c r="BW286" i="9"/>
  <c r="BV287" i="9"/>
  <c r="BW287" i="9"/>
  <c r="BV288" i="9"/>
  <c r="BW288" i="9"/>
  <c r="BV289" i="9"/>
  <c r="BW289" i="9"/>
  <c r="BV290" i="9"/>
  <c r="BW290" i="9"/>
  <c r="BV291" i="9"/>
  <c r="BW291" i="9"/>
  <c r="BV292" i="9"/>
  <c r="BW292" i="9"/>
  <c r="BV293" i="9"/>
  <c r="BW293" i="9"/>
  <c r="BV294" i="9"/>
  <c r="BW294" i="9"/>
  <c r="BV295" i="9"/>
  <c r="BW295" i="9"/>
  <c r="BV296" i="9"/>
  <c r="BW296" i="9"/>
  <c r="BV297" i="9"/>
  <c r="BW297" i="9"/>
  <c r="BV298" i="9"/>
  <c r="BW298" i="9"/>
  <c r="BV299" i="9"/>
  <c r="BW299" i="9"/>
  <c r="BV300" i="9"/>
  <c r="BW300" i="9"/>
  <c r="BV301" i="9"/>
  <c r="BW301" i="9"/>
  <c r="BV302" i="9"/>
  <c r="BW302" i="9"/>
  <c r="BV303" i="9"/>
  <c r="BW303" i="9"/>
  <c r="BV304" i="9"/>
  <c r="BW304" i="9"/>
  <c r="BV305" i="9"/>
  <c r="BW305" i="9"/>
  <c r="BV306" i="9"/>
  <c r="BW306" i="9"/>
  <c r="BV307" i="9"/>
  <c r="BW307" i="9"/>
  <c r="BV308" i="9"/>
  <c r="BW308" i="9"/>
  <c r="BV309" i="9"/>
  <c r="BW309" i="9"/>
  <c r="BV310" i="9"/>
  <c r="BW310" i="9"/>
  <c r="BV311" i="9"/>
  <c r="BW311" i="9"/>
  <c r="BV312" i="9"/>
  <c r="BW312" i="9"/>
  <c r="BV313" i="9"/>
  <c r="BW313" i="9"/>
  <c r="BV314" i="9"/>
  <c r="BW314" i="9"/>
  <c r="BV315" i="9"/>
  <c r="BW315" i="9"/>
  <c r="BV316" i="9"/>
  <c r="BW316" i="9"/>
  <c r="BV317" i="9"/>
  <c r="BW317" i="9"/>
  <c r="BV318" i="9"/>
  <c r="BW318" i="9"/>
  <c r="BV319" i="9"/>
  <c r="BW319" i="9"/>
  <c r="BV320" i="9"/>
  <c r="BW320" i="9"/>
  <c r="BV321" i="9"/>
  <c r="BW321" i="9"/>
  <c r="BV322" i="9"/>
  <c r="BW322" i="9"/>
  <c r="BV323" i="9"/>
  <c r="BW323" i="9"/>
  <c r="BV324" i="9"/>
  <c r="BW324" i="9"/>
  <c r="BV325" i="9"/>
  <c r="BW325" i="9"/>
  <c r="BV326" i="9"/>
  <c r="BW326" i="9"/>
  <c r="BV327" i="9"/>
  <c r="BW327" i="9"/>
  <c r="BV328" i="9"/>
  <c r="BW328" i="9"/>
  <c r="BV329" i="9"/>
  <c r="BW329" i="9"/>
  <c r="BV330" i="9"/>
  <c r="BW330" i="9"/>
  <c r="BV331" i="9"/>
  <c r="BW331" i="9"/>
  <c r="BV332" i="9"/>
  <c r="BW332" i="9"/>
  <c r="BV333" i="9"/>
  <c r="BW333" i="9"/>
  <c r="BV334" i="9"/>
  <c r="BW334" i="9"/>
  <c r="BV335" i="9"/>
  <c r="BW335" i="9"/>
  <c r="BV336" i="9"/>
  <c r="BW336" i="9"/>
  <c r="BV337" i="9"/>
  <c r="BW337" i="9"/>
  <c r="BV338" i="9"/>
  <c r="BW338" i="9"/>
  <c r="BV339" i="9"/>
  <c r="BW339" i="9"/>
  <c r="BV340" i="9"/>
  <c r="BW340" i="9"/>
  <c r="BV341" i="9"/>
  <c r="BW341" i="9"/>
  <c r="BV342" i="9"/>
  <c r="BW342" i="9"/>
  <c r="BV343" i="9"/>
  <c r="BW343" i="9"/>
  <c r="BV344" i="9"/>
  <c r="BW344" i="9"/>
  <c r="BV345" i="9"/>
  <c r="BW345" i="9"/>
  <c r="BV346" i="9"/>
  <c r="BW346" i="9"/>
  <c r="BV347" i="9"/>
  <c r="BW347" i="9"/>
  <c r="BV348" i="9"/>
  <c r="BW348" i="9"/>
  <c r="BV349" i="9"/>
  <c r="BW349" i="9"/>
  <c r="BV350" i="9"/>
  <c r="BW350" i="9"/>
  <c r="BV351" i="9"/>
  <c r="BW351" i="9"/>
  <c r="BV352" i="9"/>
  <c r="BW352" i="9"/>
  <c r="BV353" i="9"/>
  <c r="BW353" i="9"/>
  <c r="BV354" i="9"/>
  <c r="BW354" i="9"/>
  <c r="BV355" i="9"/>
  <c r="BW355" i="9"/>
  <c r="BV356" i="9"/>
  <c r="BW356" i="9"/>
  <c r="BV357" i="9"/>
  <c r="BW357" i="9"/>
  <c r="BV358" i="9"/>
  <c r="BW358" i="9"/>
  <c r="BV359" i="9"/>
  <c r="BW359" i="9"/>
  <c r="BV360" i="9"/>
  <c r="BW360" i="9"/>
  <c r="BV361" i="9"/>
  <c r="BW361" i="9"/>
  <c r="BV362" i="9"/>
  <c r="BW362" i="9"/>
  <c r="BV363" i="9"/>
  <c r="BW363" i="9"/>
  <c r="BV364" i="9"/>
  <c r="BW364" i="9"/>
  <c r="BV365" i="9"/>
  <c r="BW365" i="9"/>
  <c r="BV366" i="9"/>
  <c r="BW366" i="9"/>
  <c r="BV367" i="9"/>
  <c r="BW367" i="9"/>
  <c r="BV368" i="9"/>
  <c r="BW368" i="9"/>
  <c r="BV369" i="9"/>
  <c r="BW369" i="9"/>
  <c r="BV370" i="9"/>
  <c r="BW370" i="9"/>
  <c r="BV371" i="9"/>
  <c r="BW371" i="9"/>
  <c r="BV372" i="9"/>
  <c r="BW372" i="9"/>
  <c r="BV373" i="9"/>
  <c r="BW373" i="9"/>
  <c r="BV374" i="9"/>
  <c r="BW374" i="9"/>
  <c r="BV375" i="9"/>
  <c r="BW375" i="9"/>
  <c r="BV376" i="9"/>
  <c r="BW376" i="9"/>
  <c r="BV9" i="9"/>
  <c r="BW9" i="9"/>
  <c r="BV10" i="9"/>
  <c r="BW10" i="9"/>
  <c r="BV11" i="9"/>
  <c r="BW11" i="9"/>
  <c r="BV12" i="9"/>
  <c r="BW12" i="9"/>
  <c r="BV13" i="9"/>
  <c r="BW13" i="9"/>
  <c r="BV14" i="9"/>
  <c r="BW14" i="9"/>
  <c r="BV15" i="9"/>
  <c r="BW15" i="9"/>
  <c r="BV16" i="9"/>
  <c r="BW16" i="9"/>
  <c r="BV17" i="9"/>
  <c r="BW17" i="9"/>
  <c r="BV18" i="9"/>
  <c r="BW18" i="9"/>
  <c r="BV19" i="9"/>
  <c r="BW19" i="9"/>
  <c r="BV20" i="9"/>
  <c r="BW20" i="9"/>
  <c r="BV21" i="9"/>
  <c r="BW21" i="9"/>
  <c r="BV22" i="9"/>
  <c r="BW22" i="9"/>
  <c r="BV23" i="9"/>
  <c r="BW23" i="9"/>
  <c r="BV24" i="9"/>
  <c r="BW24" i="9"/>
  <c r="BV25" i="9"/>
  <c r="BW25" i="9"/>
  <c r="BV26" i="9"/>
  <c r="BW26" i="9"/>
  <c r="BV27" i="9"/>
  <c r="BW27" i="9"/>
  <c r="BV28" i="9"/>
  <c r="BW28" i="9"/>
  <c r="BV29" i="9"/>
  <c r="BW29" i="9"/>
  <c r="BV30" i="9"/>
  <c r="BW30" i="9"/>
  <c r="BV31" i="9"/>
  <c r="BW31" i="9"/>
  <c r="BV32" i="9"/>
  <c r="BW32" i="9"/>
  <c r="BV33" i="9"/>
  <c r="BW33" i="9"/>
  <c r="BV34" i="9"/>
  <c r="BW34" i="9"/>
  <c r="BV35" i="9"/>
  <c r="BW35" i="9"/>
  <c r="BV36" i="9"/>
  <c r="BW36" i="9"/>
  <c r="BV37" i="9"/>
  <c r="BW37" i="9"/>
  <c r="BV38" i="9"/>
  <c r="BW38" i="9"/>
  <c r="BV39" i="9"/>
  <c r="BW39" i="9"/>
  <c r="BV40" i="9"/>
  <c r="BW40" i="9"/>
  <c r="BV41" i="9"/>
  <c r="BW41" i="9"/>
  <c r="BV42" i="9"/>
  <c r="BW42" i="9"/>
  <c r="BV43" i="9"/>
  <c r="BW43" i="9"/>
  <c r="BV44" i="9"/>
  <c r="BW44" i="9"/>
  <c r="BV45" i="9"/>
  <c r="BW45" i="9"/>
  <c r="BV46" i="9"/>
  <c r="BW46" i="9"/>
  <c r="BV47" i="9"/>
  <c r="BW47" i="9"/>
  <c r="BV48" i="9"/>
  <c r="BW48" i="9"/>
  <c r="BV49" i="9"/>
  <c r="BW49" i="9"/>
  <c r="BV50" i="9"/>
  <c r="BW50" i="9"/>
  <c r="BV51" i="9"/>
  <c r="BW51" i="9"/>
  <c r="BV52" i="9"/>
  <c r="BW52" i="9"/>
  <c r="BV53" i="9"/>
  <c r="BW53" i="9"/>
  <c r="BV54" i="9"/>
  <c r="BW54" i="9"/>
  <c r="BV55" i="9"/>
  <c r="BW55" i="9"/>
  <c r="BV56" i="9"/>
  <c r="BW56" i="9"/>
  <c r="BV57" i="9"/>
  <c r="BW57" i="9"/>
  <c r="BV58" i="9"/>
  <c r="BW58" i="9"/>
  <c r="BV59" i="9"/>
  <c r="BW59" i="9"/>
  <c r="BV60" i="9"/>
  <c r="BW60" i="9"/>
  <c r="BV61" i="9"/>
  <c r="BW61" i="9"/>
  <c r="BV62" i="9"/>
  <c r="BW62" i="9"/>
  <c r="BV63" i="9"/>
  <c r="BW63" i="9"/>
  <c r="BV64" i="9"/>
  <c r="BW64" i="9"/>
  <c r="BV65" i="9"/>
  <c r="BW65" i="9"/>
  <c r="BV66" i="9"/>
  <c r="BW66" i="9"/>
  <c r="BV67" i="9"/>
  <c r="BW67" i="9"/>
  <c r="BV68" i="9"/>
  <c r="BW68" i="9"/>
  <c r="BV69" i="9"/>
  <c r="BW69" i="9"/>
  <c r="BV70" i="9"/>
  <c r="BW70" i="9"/>
  <c r="BV71" i="9"/>
  <c r="BW71" i="9"/>
  <c r="BV72" i="9"/>
  <c r="BW72" i="9"/>
  <c r="BV73" i="9"/>
  <c r="BW73" i="9"/>
  <c r="BV74" i="9"/>
  <c r="BW74" i="9"/>
  <c r="BV75" i="9"/>
  <c r="BW75" i="9"/>
  <c r="BV76" i="9"/>
  <c r="BW76" i="9"/>
  <c r="BV77" i="9"/>
  <c r="BW77" i="9"/>
  <c r="BV78" i="9"/>
  <c r="BW78" i="9"/>
  <c r="BV79" i="9"/>
  <c r="BW79" i="9"/>
  <c r="BV80" i="9"/>
  <c r="BW80" i="9"/>
  <c r="BV81" i="9"/>
  <c r="BW81" i="9"/>
  <c r="BV82" i="9"/>
  <c r="BW82" i="9"/>
  <c r="BW8" i="9"/>
  <c r="BV8" i="9"/>
  <c r="BQ397" i="9"/>
  <c r="BR397" i="9" s="1"/>
  <c r="BP397" i="9"/>
  <c r="BO397" i="9"/>
  <c r="BM9" i="9"/>
  <c r="BN9" i="9"/>
  <c r="BM10" i="9"/>
  <c r="BN10" i="9"/>
  <c r="BM11" i="9"/>
  <c r="BN11" i="9"/>
  <c r="BM12" i="9"/>
  <c r="BN12" i="9"/>
  <c r="BM13" i="9"/>
  <c r="BN13" i="9"/>
  <c r="BM14" i="9"/>
  <c r="BN14" i="9"/>
  <c r="BM15" i="9"/>
  <c r="BN15" i="9"/>
  <c r="BM16" i="9"/>
  <c r="BN16" i="9"/>
  <c r="BM17" i="9"/>
  <c r="BN17" i="9"/>
  <c r="BM18" i="9"/>
  <c r="BN18" i="9"/>
  <c r="BM19" i="9"/>
  <c r="BN19" i="9"/>
  <c r="BM20" i="9"/>
  <c r="BN20" i="9"/>
  <c r="BM21" i="9"/>
  <c r="BN21" i="9"/>
  <c r="BM22" i="9"/>
  <c r="BN22" i="9"/>
  <c r="BM23" i="9"/>
  <c r="BN23" i="9"/>
  <c r="BM24" i="9"/>
  <c r="BN24" i="9"/>
  <c r="BM25" i="9"/>
  <c r="BN25" i="9"/>
  <c r="BM26" i="9"/>
  <c r="BN26" i="9"/>
  <c r="BM27" i="9"/>
  <c r="BN27" i="9"/>
  <c r="BM28" i="9"/>
  <c r="BN28" i="9"/>
  <c r="BM29" i="9"/>
  <c r="BN29" i="9"/>
  <c r="BM30" i="9"/>
  <c r="BN30" i="9"/>
  <c r="BM31" i="9"/>
  <c r="BN31" i="9"/>
  <c r="BM32" i="9"/>
  <c r="BN32" i="9"/>
  <c r="BM33" i="9"/>
  <c r="BN33" i="9"/>
  <c r="BM34" i="9"/>
  <c r="BN34" i="9"/>
  <c r="BM35" i="9"/>
  <c r="BN35" i="9"/>
  <c r="BM36" i="9"/>
  <c r="BN36" i="9"/>
  <c r="BM37" i="9"/>
  <c r="BN37" i="9"/>
  <c r="BM38" i="9"/>
  <c r="BN38" i="9"/>
  <c r="BM39" i="9"/>
  <c r="BN39" i="9"/>
  <c r="BM40" i="9"/>
  <c r="BN40" i="9"/>
  <c r="BM41" i="9"/>
  <c r="BN41" i="9"/>
  <c r="BM42" i="9"/>
  <c r="BN42" i="9"/>
  <c r="BM43" i="9"/>
  <c r="BN43" i="9"/>
  <c r="BM44" i="9"/>
  <c r="BN44" i="9"/>
  <c r="BM45" i="9"/>
  <c r="BN45" i="9"/>
  <c r="BM46" i="9"/>
  <c r="BN46" i="9"/>
  <c r="BM47" i="9"/>
  <c r="BN47" i="9"/>
  <c r="BM48" i="9"/>
  <c r="BN48" i="9"/>
  <c r="BM49" i="9"/>
  <c r="BN49" i="9"/>
  <c r="BM50" i="9"/>
  <c r="BN50" i="9"/>
  <c r="BM51" i="9"/>
  <c r="BN51" i="9"/>
  <c r="BM52" i="9"/>
  <c r="BN52" i="9"/>
  <c r="BM53" i="9"/>
  <c r="BN53" i="9"/>
  <c r="BM54" i="9"/>
  <c r="BN54" i="9"/>
  <c r="BM55" i="9"/>
  <c r="BN55" i="9"/>
  <c r="BM56" i="9"/>
  <c r="BN56" i="9"/>
  <c r="BM57" i="9"/>
  <c r="BN57" i="9"/>
  <c r="BM58" i="9"/>
  <c r="BN58" i="9"/>
  <c r="BM59" i="9"/>
  <c r="BN59" i="9"/>
  <c r="BM60" i="9"/>
  <c r="BN60" i="9"/>
  <c r="BM61" i="9"/>
  <c r="BN61" i="9"/>
  <c r="BM62" i="9"/>
  <c r="BN62" i="9"/>
  <c r="BM63" i="9"/>
  <c r="BN63" i="9"/>
  <c r="BM64" i="9"/>
  <c r="BN64" i="9"/>
  <c r="BM65" i="9"/>
  <c r="BN65" i="9"/>
  <c r="BM66" i="9"/>
  <c r="BN66" i="9"/>
  <c r="BM67" i="9"/>
  <c r="BN67" i="9"/>
  <c r="BM68" i="9"/>
  <c r="BN68" i="9"/>
  <c r="BM69" i="9"/>
  <c r="BN69" i="9"/>
  <c r="BM70" i="9"/>
  <c r="BN70" i="9"/>
  <c r="BM71" i="9"/>
  <c r="BN71" i="9"/>
  <c r="BM72" i="9"/>
  <c r="BN72" i="9"/>
  <c r="BM73" i="9"/>
  <c r="BN73" i="9"/>
  <c r="BM74" i="9"/>
  <c r="BN74" i="9"/>
  <c r="BM75" i="9"/>
  <c r="BN75" i="9"/>
  <c r="BM76" i="9"/>
  <c r="BN76" i="9"/>
  <c r="BM77" i="9"/>
  <c r="BN77" i="9"/>
  <c r="BM78" i="9"/>
  <c r="BN78" i="9"/>
  <c r="BM79" i="9"/>
  <c r="BN79" i="9"/>
  <c r="BM80" i="9"/>
  <c r="BN80" i="9"/>
  <c r="BM81" i="9"/>
  <c r="BN81" i="9"/>
  <c r="BM82" i="9"/>
  <c r="BN82" i="9"/>
  <c r="BM83" i="9"/>
  <c r="BN83" i="9"/>
  <c r="BM84" i="9"/>
  <c r="BN84" i="9"/>
  <c r="BM85" i="9"/>
  <c r="BN85" i="9"/>
  <c r="BM86" i="9"/>
  <c r="BN86" i="9"/>
  <c r="BM87" i="9"/>
  <c r="BN87" i="9"/>
  <c r="BM88" i="9"/>
  <c r="BN88" i="9"/>
  <c r="BM89" i="9"/>
  <c r="BN89" i="9"/>
  <c r="BM90" i="9"/>
  <c r="BN90" i="9"/>
  <c r="BM91" i="9"/>
  <c r="BN91" i="9"/>
  <c r="BM92" i="9"/>
  <c r="BN92" i="9"/>
  <c r="BM93" i="9"/>
  <c r="BN93" i="9"/>
  <c r="BM94" i="9"/>
  <c r="BN94" i="9"/>
  <c r="BM95" i="9"/>
  <c r="BN95" i="9"/>
  <c r="BM96" i="9"/>
  <c r="BN96" i="9"/>
  <c r="BM97" i="9"/>
  <c r="BN97" i="9"/>
  <c r="BM98" i="9"/>
  <c r="BN98" i="9"/>
  <c r="BM99" i="9"/>
  <c r="BN99" i="9"/>
  <c r="BM100" i="9"/>
  <c r="BN100" i="9"/>
  <c r="BM101" i="9"/>
  <c r="BN101" i="9"/>
  <c r="BM102" i="9"/>
  <c r="BN102" i="9"/>
  <c r="BM103" i="9"/>
  <c r="BN103" i="9"/>
  <c r="BM104" i="9"/>
  <c r="BN104" i="9"/>
  <c r="BM105" i="9"/>
  <c r="BN105" i="9"/>
  <c r="BM106" i="9"/>
  <c r="BN106" i="9"/>
  <c r="BM107" i="9"/>
  <c r="BN107" i="9"/>
  <c r="BM108" i="9"/>
  <c r="BN108" i="9"/>
  <c r="BM109" i="9"/>
  <c r="BN109" i="9"/>
  <c r="BM110" i="9"/>
  <c r="BN110" i="9"/>
  <c r="BM111" i="9"/>
  <c r="BN111" i="9"/>
  <c r="BM112" i="9"/>
  <c r="BN112" i="9"/>
  <c r="BM113" i="9"/>
  <c r="BN113" i="9"/>
  <c r="BM114" i="9"/>
  <c r="BN114" i="9"/>
  <c r="BM115" i="9"/>
  <c r="BN115" i="9"/>
  <c r="BM116" i="9"/>
  <c r="BN116" i="9"/>
  <c r="BM117" i="9"/>
  <c r="BN117" i="9"/>
  <c r="BM118" i="9"/>
  <c r="BN118" i="9"/>
  <c r="BM119" i="9"/>
  <c r="BN119" i="9"/>
  <c r="BM120" i="9"/>
  <c r="BN120" i="9"/>
  <c r="BM121" i="9"/>
  <c r="BN121" i="9"/>
  <c r="BM122" i="9"/>
  <c r="BN122" i="9"/>
  <c r="BM123" i="9"/>
  <c r="BN123" i="9"/>
  <c r="BM124" i="9"/>
  <c r="BN124" i="9"/>
  <c r="BM125" i="9"/>
  <c r="BN125" i="9"/>
  <c r="BM126" i="9"/>
  <c r="BN126" i="9"/>
  <c r="BM127" i="9"/>
  <c r="BN127" i="9"/>
  <c r="BM128" i="9"/>
  <c r="BN128" i="9"/>
  <c r="BM129" i="9"/>
  <c r="BN129" i="9"/>
  <c r="BM130" i="9"/>
  <c r="BN130" i="9"/>
  <c r="BM131" i="9"/>
  <c r="BN131" i="9"/>
  <c r="BM132" i="9"/>
  <c r="BN132" i="9"/>
  <c r="BM133" i="9"/>
  <c r="BN133" i="9"/>
  <c r="BM134" i="9"/>
  <c r="BN134" i="9"/>
  <c r="BM135" i="9"/>
  <c r="BN135" i="9"/>
  <c r="BM136" i="9"/>
  <c r="BN136" i="9"/>
  <c r="BM137" i="9"/>
  <c r="BN137" i="9"/>
  <c r="BM138" i="9"/>
  <c r="BN138" i="9"/>
  <c r="BM139" i="9"/>
  <c r="BN139" i="9"/>
  <c r="BM140" i="9"/>
  <c r="BN140" i="9"/>
  <c r="BM141" i="9"/>
  <c r="BN141" i="9"/>
  <c r="BM142" i="9"/>
  <c r="BN142" i="9"/>
  <c r="BM143" i="9"/>
  <c r="BN143" i="9"/>
  <c r="BM144" i="9"/>
  <c r="BN144" i="9"/>
  <c r="BM145" i="9"/>
  <c r="BN145" i="9"/>
  <c r="BM146" i="9"/>
  <c r="BN146" i="9"/>
  <c r="BM147" i="9"/>
  <c r="BN147" i="9"/>
  <c r="BM148" i="9"/>
  <c r="BN148" i="9"/>
  <c r="BM149" i="9"/>
  <c r="BN149" i="9"/>
  <c r="BM150" i="9"/>
  <c r="BN150" i="9"/>
  <c r="BM151" i="9"/>
  <c r="BN151" i="9"/>
  <c r="BM152" i="9"/>
  <c r="BN152" i="9"/>
  <c r="BM153" i="9"/>
  <c r="BN153" i="9"/>
  <c r="BM154" i="9"/>
  <c r="BN154" i="9"/>
  <c r="BM155" i="9"/>
  <c r="BN155" i="9"/>
  <c r="BM156" i="9"/>
  <c r="BN156" i="9"/>
  <c r="BM157" i="9"/>
  <c r="BN157" i="9"/>
  <c r="BM158" i="9"/>
  <c r="BN158" i="9"/>
  <c r="BM159" i="9"/>
  <c r="BN159" i="9"/>
  <c r="BM160" i="9"/>
  <c r="BN160" i="9"/>
  <c r="BM161" i="9"/>
  <c r="BN161" i="9"/>
  <c r="BM162" i="9"/>
  <c r="BN162" i="9"/>
  <c r="BM163" i="9"/>
  <c r="BN163" i="9"/>
  <c r="BM164" i="9"/>
  <c r="BN164" i="9"/>
  <c r="BM165" i="9"/>
  <c r="BN165" i="9"/>
  <c r="BM166" i="9"/>
  <c r="BN166" i="9"/>
  <c r="BM167" i="9"/>
  <c r="BN167" i="9"/>
  <c r="BM168" i="9"/>
  <c r="BN168" i="9"/>
  <c r="BM169" i="9"/>
  <c r="BN169" i="9"/>
  <c r="BM170" i="9"/>
  <c r="BN170" i="9"/>
  <c r="BM171" i="9"/>
  <c r="BN171" i="9"/>
  <c r="BM172" i="9"/>
  <c r="BN172" i="9"/>
  <c r="BM173" i="9"/>
  <c r="BN173" i="9"/>
  <c r="BM174" i="9"/>
  <c r="BN174" i="9"/>
  <c r="BM175" i="9"/>
  <c r="BN175" i="9"/>
  <c r="BM176" i="9"/>
  <c r="BN176" i="9"/>
  <c r="BM177" i="9"/>
  <c r="BN177" i="9"/>
  <c r="BM178" i="9"/>
  <c r="BN178" i="9"/>
  <c r="BM179" i="9"/>
  <c r="BN179" i="9"/>
  <c r="BM180" i="9"/>
  <c r="BN180" i="9"/>
  <c r="BM181" i="9"/>
  <c r="BN181" i="9"/>
  <c r="BM182" i="9"/>
  <c r="BN182" i="9"/>
  <c r="BM183" i="9"/>
  <c r="BN183" i="9"/>
  <c r="BM184" i="9"/>
  <c r="BN184" i="9"/>
  <c r="BM185" i="9"/>
  <c r="BN185" i="9"/>
  <c r="BM186" i="9"/>
  <c r="BN186" i="9"/>
  <c r="BM187" i="9"/>
  <c r="BN187" i="9"/>
  <c r="BM188" i="9"/>
  <c r="BN188" i="9"/>
  <c r="BM189" i="9"/>
  <c r="BN189" i="9"/>
  <c r="BM190" i="9"/>
  <c r="BN190" i="9"/>
  <c r="BM191" i="9"/>
  <c r="BN191" i="9"/>
  <c r="BM192" i="9"/>
  <c r="BN192" i="9"/>
  <c r="BM193" i="9"/>
  <c r="BN193" i="9"/>
  <c r="BM194" i="9"/>
  <c r="BN194" i="9"/>
  <c r="BM195" i="9"/>
  <c r="BN195" i="9"/>
  <c r="BM196" i="9"/>
  <c r="BN196" i="9"/>
  <c r="BM197" i="9"/>
  <c r="BN197" i="9"/>
  <c r="BM198" i="9"/>
  <c r="BN198" i="9"/>
  <c r="BM199" i="9"/>
  <c r="BN199" i="9"/>
  <c r="BM200" i="9"/>
  <c r="BN200" i="9"/>
  <c r="BM201" i="9"/>
  <c r="BN201" i="9"/>
  <c r="BM202" i="9"/>
  <c r="BN202" i="9"/>
  <c r="BM203" i="9"/>
  <c r="BN203" i="9"/>
  <c r="BM204" i="9"/>
  <c r="BN204" i="9"/>
  <c r="BM205" i="9"/>
  <c r="BN205" i="9"/>
  <c r="BM206" i="9"/>
  <c r="BN206" i="9"/>
  <c r="BM207" i="9"/>
  <c r="BN207" i="9"/>
  <c r="BM208" i="9"/>
  <c r="BN208" i="9"/>
  <c r="BM209" i="9"/>
  <c r="BN209" i="9"/>
  <c r="BM210" i="9"/>
  <c r="BN210" i="9"/>
  <c r="BM211" i="9"/>
  <c r="BN211" i="9"/>
  <c r="BM212" i="9"/>
  <c r="BN212" i="9"/>
  <c r="BM213" i="9"/>
  <c r="BN213" i="9"/>
  <c r="BM214" i="9"/>
  <c r="BN214" i="9"/>
  <c r="BM215" i="9"/>
  <c r="BN215" i="9"/>
  <c r="BM216" i="9"/>
  <c r="BN216" i="9"/>
  <c r="BM217" i="9"/>
  <c r="BN217" i="9"/>
  <c r="BM218" i="9"/>
  <c r="BN218" i="9"/>
  <c r="BM219" i="9"/>
  <c r="BN219" i="9"/>
  <c r="BM220" i="9"/>
  <c r="BN220" i="9"/>
  <c r="BM221" i="9"/>
  <c r="BN221" i="9"/>
  <c r="BM222" i="9"/>
  <c r="BN222" i="9"/>
  <c r="BM223" i="9"/>
  <c r="BN223" i="9"/>
  <c r="BM224" i="9"/>
  <c r="BN224" i="9"/>
  <c r="BM225" i="9"/>
  <c r="BN225" i="9"/>
  <c r="BM226" i="9"/>
  <c r="BN226" i="9"/>
  <c r="BM227" i="9"/>
  <c r="BN227" i="9"/>
  <c r="BM228" i="9"/>
  <c r="BN228" i="9"/>
  <c r="BM229" i="9"/>
  <c r="BN229" i="9"/>
  <c r="BM230" i="9"/>
  <c r="BN230" i="9"/>
  <c r="BM231" i="9"/>
  <c r="BN231" i="9"/>
  <c r="BM232" i="9"/>
  <c r="BN232" i="9"/>
  <c r="BM233" i="9"/>
  <c r="BN233" i="9"/>
  <c r="BM234" i="9"/>
  <c r="BN234" i="9"/>
  <c r="BM235" i="9"/>
  <c r="BN235" i="9"/>
  <c r="BM236" i="9"/>
  <c r="BN236" i="9"/>
  <c r="BM237" i="9"/>
  <c r="BN237" i="9"/>
  <c r="BM238" i="9"/>
  <c r="BN238" i="9"/>
  <c r="BM239" i="9"/>
  <c r="BN239" i="9"/>
  <c r="BM240" i="9"/>
  <c r="BN240" i="9"/>
  <c r="BM241" i="9"/>
  <c r="BN241" i="9"/>
  <c r="BM242" i="9"/>
  <c r="BN242" i="9"/>
  <c r="BM243" i="9"/>
  <c r="BN243" i="9"/>
  <c r="BM244" i="9"/>
  <c r="BN244" i="9"/>
  <c r="BM245" i="9"/>
  <c r="BN245" i="9"/>
  <c r="BM246" i="9"/>
  <c r="BN246" i="9"/>
  <c r="BM247" i="9"/>
  <c r="BN247" i="9"/>
  <c r="BM248" i="9"/>
  <c r="BN248" i="9"/>
  <c r="BM249" i="9"/>
  <c r="BN249" i="9"/>
  <c r="BM250" i="9"/>
  <c r="BN250" i="9"/>
  <c r="BM251" i="9"/>
  <c r="BN251" i="9"/>
  <c r="BM252" i="9"/>
  <c r="BN252" i="9"/>
  <c r="BM253" i="9"/>
  <c r="BN253" i="9"/>
  <c r="BM254" i="9"/>
  <c r="BN254" i="9"/>
  <c r="BM255" i="9"/>
  <c r="BN255" i="9"/>
  <c r="BM256" i="9"/>
  <c r="BN256" i="9"/>
  <c r="BM257" i="9"/>
  <c r="BN257" i="9"/>
  <c r="BM258" i="9"/>
  <c r="BN258" i="9"/>
  <c r="BM259" i="9"/>
  <c r="BN259" i="9"/>
  <c r="BM260" i="9"/>
  <c r="BN260" i="9"/>
  <c r="BM261" i="9"/>
  <c r="BN261" i="9"/>
  <c r="BM262" i="9"/>
  <c r="BN262" i="9"/>
  <c r="BM263" i="9"/>
  <c r="BN263" i="9"/>
  <c r="BM264" i="9"/>
  <c r="BN264" i="9"/>
  <c r="BM265" i="9"/>
  <c r="BN265" i="9"/>
  <c r="BM266" i="9"/>
  <c r="BN266" i="9"/>
  <c r="BM267" i="9"/>
  <c r="BN267" i="9"/>
  <c r="BM268" i="9"/>
  <c r="BN268" i="9"/>
  <c r="BM269" i="9"/>
  <c r="BN269" i="9"/>
  <c r="BM270" i="9"/>
  <c r="BN270" i="9"/>
  <c r="BM271" i="9"/>
  <c r="BN271" i="9"/>
  <c r="BM272" i="9"/>
  <c r="BN272" i="9"/>
  <c r="BM273" i="9"/>
  <c r="BN273" i="9"/>
  <c r="BM274" i="9"/>
  <c r="BN274" i="9"/>
  <c r="BM275" i="9"/>
  <c r="BN275" i="9"/>
  <c r="BM276" i="9"/>
  <c r="BN276" i="9"/>
  <c r="BM277" i="9"/>
  <c r="BN277" i="9"/>
  <c r="BM278" i="9"/>
  <c r="BN278" i="9"/>
  <c r="BM279" i="9"/>
  <c r="BN279" i="9"/>
  <c r="BM280" i="9"/>
  <c r="BN280" i="9"/>
  <c r="BM281" i="9"/>
  <c r="BN281" i="9"/>
  <c r="BM282" i="9"/>
  <c r="BN282" i="9"/>
  <c r="BM283" i="9"/>
  <c r="BN283" i="9"/>
  <c r="BM284" i="9"/>
  <c r="BN284" i="9"/>
  <c r="BM285" i="9"/>
  <c r="BN285" i="9"/>
  <c r="BM286" i="9"/>
  <c r="BN286" i="9"/>
  <c r="BM287" i="9"/>
  <c r="BN287" i="9"/>
  <c r="BM288" i="9"/>
  <c r="BN288" i="9"/>
  <c r="BM289" i="9"/>
  <c r="BN289" i="9"/>
  <c r="BM290" i="9"/>
  <c r="BN290" i="9"/>
  <c r="BM291" i="9"/>
  <c r="BN291" i="9"/>
  <c r="BM292" i="9"/>
  <c r="BN292" i="9"/>
  <c r="BM293" i="9"/>
  <c r="BN293" i="9"/>
  <c r="BM294" i="9"/>
  <c r="BN294" i="9"/>
  <c r="BM295" i="9"/>
  <c r="BN295" i="9"/>
  <c r="BM296" i="9"/>
  <c r="BN296" i="9"/>
  <c r="BM297" i="9"/>
  <c r="BN297" i="9"/>
  <c r="BM298" i="9"/>
  <c r="BN298" i="9"/>
  <c r="BM299" i="9"/>
  <c r="BN299" i="9"/>
  <c r="BM300" i="9"/>
  <c r="BN300" i="9"/>
  <c r="BM301" i="9"/>
  <c r="BN301" i="9"/>
  <c r="BM302" i="9"/>
  <c r="BN302" i="9"/>
  <c r="BM303" i="9"/>
  <c r="BN303" i="9"/>
  <c r="BM304" i="9"/>
  <c r="BN304" i="9"/>
  <c r="BM305" i="9"/>
  <c r="BN305" i="9"/>
  <c r="BM306" i="9"/>
  <c r="BN306" i="9"/>
  <c r="BM307" i="9"/>
  <c r="BN307" i="9"/>
  <c r="BM308" i="9"/>
  <c r="BN308" i="9"/>
  <c r="BM309" i="9"/>
  <c r="BN309" i="9"/>
  <c r="BM310" i="9"/>
  <c r="BN310" i="9"/>
  <c r="BM311" i="9"/>
  <c r="BN311" i="9"/>
  <c r="BM312" i="9"/>
  <c r="BN312" i="9"/>
  <c r="BM313" i="9"/>
  <c r="BN313" i="9"/>
  <c r="BM314" i="9"/>
  <c r="BN314" i="9"/>
  <c r="BM315" i="9"/>
  <c r="BN315" i="9"/>
  <c r="BM316" i="9"/>
  <c r="BN316" i="9"/>
  <c r="BM317" i="9"/>
  <c r="BN317" i="9"/>
  <c r="BM318" i="9"/>
  <c r="BN318" i="9"/>
  <c r="BM319" i="9"/>
  <c r="BN319" i="9"/>
  <c r="BM320" i="9"/>
  <c r="BN320" i="9"/>
  <c r="BM321" i="9"/>
  <c r="BN321" i="9"/>
  <c r="BM322" i="9"/>
  <c r="BN322" i="9"/>
  <c r="BM323" i="9"/>
  <c r="BN323" i="9"/>
  <c r="BM324" i="9"/>
  <c r="BN324" i="9"/>
  <c r="BM325" i="9"/>
  <c r="BN325" i="9"/>
  <c r="BM326" i="9"/>
  <c r="BN326" i="9"/>
  <c r="BM327" i="9"/>
  <c r="BN327" i="9"/>
  <c r="BM328" i="9"/>
  <c r="BN328" i="9"/>
  <c r="BM329" i="9"/>
  <c r="BN329" i="9"/>
  <c r="BM330" i="9"/>
  <c r="BN330" i="9"/>
  <c r="BM331" i="9"/>
  <c r="BN331" i="9"/>
  <c r="BM332" i="9"/>
  <c r="BN332" i="9"/>
  <c r="BM333" i="9"/>
  <c r="BN333" i="9"/>
  <c r="BM334" i="9"/>
  <c r="BN334" i="9"/>
  <c r="BM335" i="9"/>
  <c r="BN335" i="9"/>
  <c r="BM336" i="9"/>
  <c r="BN336" i="9"/>
  <c r="BM337" i="9"/>
  <c r="BN337" i="9"/>
  <c r="BM338" i="9"/>
  <c r="BN338" i="9"/>
  <c r="BM339" i="9"/>
  <c r="BN339" i="9"/>
  <c r="BM340" i="9"/>
  <c r="BN340" i="9"/>
  <c r="BM341" i="9"/>
  <c r="BN341" i="9"/>
  <c r="BM342" i="9"/>
  <c r="BN342" i="9"/>
  <c r="BM343" i="9"/>
  <c r="BN343" i="9"/>
  <c r="BM344" i="9"/>
  <c r="BN344" i="9"/>
  <c r="BM345" i="9"/>
  <c r="BN345" i="9"/>
  <c r="BM346" i="9"/>
  <c r="BN346" i="9"/>
  <c r="BM347" i="9"/>
  <c r="BN347" i="9"/>
  <c r="BM348" i="9"/>
  <c r="BN348" i="9"/>
  <c r="BM349" i="9"/>
  <c r="BN349" i="9"/>
  <c r="BM350" i="9"/>
  <c r="BN350" i="9"/>
  <c r="BM351" i="9"/>
  <c r="BN351" i="9"/>
  <c r="BM352" i="9"/>
  <c r="BN352" i="9"/>
  <c r="BM353" i="9"/>
  <c r="BN353" i="9"/>
  <c r="BM354" i="9"/>
  <c r="BN354" i="9"/>
  <c r="BM355" i="9"/>
  <c r="BN355" i="9"/>
  <c r="BM356" i="9"/>
  <c r="BN356" i="9"/>
  <c r="BM357" i="9"/>
  <c r="BN357" i="9"/>
  <c r="BM358" i="9"/>
  <c r="BN358" i="9"/>
  <c r="BM359" i="9"/>
  <c r="BN359" i="9"/>
  <c r="BM360" i="9"/>
  <c r="BN360" i="9"/>
  <c r="BM361" i="9"/>
  <c r="BN361" i="9"/>
  <c r="BM362" i="9"/>
  <c r="BN362" i="9"/>
  <c r="BM363" i="9"/>
  <c r="BN363" i="9"/>
  <c r="BM364" i="9"/>
  <c r="BN364" i="9"/>
  <c r="BM365" i="9"/>
  <c r="BN365" i="9"/>
  <c r="BM366" i="9"/>
  <c r="BN366" i="9"/>
  <c r="BM367" i="9"/>
  <c r="BN367" i="9"/>
  <c r="BM368" i="9"/>
  <c r="BN368" i="9"/>
  <c r="BM369" i="9"/>
  <c r="BN369" i="9"/>
  <c r="BM370" i="9"/>
  <c r="BN370" i="9"/>
  <c r="BM371" i="9"/>
  <c r="BN371" i="9"/>
  <c r="BM372" i="9"/>
  <c r="BN372" i="9"/>
  <c r="BM373" i="9"/>
  <c r="BN373" i="9"/>
  <c r="BM374" i="9"/>
  <c r="BN374" i="9"/>
  <c r="BM375" i="9"/>
  <c r="BN375" i="9"/>
  <c r="BM376" i="9"/>
  <c r="BN376" i="9"/>
  <c r="BN8" i="9"/>
  <c r="BM8" i="9"/>
  <c r="BH397" i="9"/>
  <c r="BI397" i="9" s="1"/>
  <c r="BG397" i="9"/>
  <c r="BF397" i="9"/>
  <c r="BD8" i="9"/>
  <c r="BE8" i="9"/>
  <c r="BD9" i="9"/>
  <c r="BE9" i="9"/>
  <c r="BD10" i="9"/>
  <c r="BE10" i="9"/>
  <c r="BD11" i="9"/>
  <c r="BE11" i="9"/>
  <c r="BD12" i="9"/>
  <c r="BE12" i="9"/>
  <c r="BD13" i="9"/>
  <c r="BE13" i="9"/>
  <c r="BD14" i="9"/>
  <c r="BE14" i="9"/>
  <c r="BD15" i="9"/>
  <c r="BE15" i="9"/>
  <c r="BD16" i="9"/>
  <c r="BE16" i="9"/>
  <c r="BD17" i="9"/>
  <c r="BE17" i="9"/>
  <c r="BD18" i="9"/>
  <c r="BE18" i="9"/>
  <c r="BD19" i="9"/>
  <c r="BE19" i="9"/>
  <c r="BD20" i="9"/>
  <c r="BE20" i="9"/>
  <c r="BD21" i="9"/>
  <c r="BE21" i="9"/>
  <c r="BD22" i="9"/>
  <c r="BE22" i="9"/>
  <c r="BD23" i="9"/>
  <c r="BE23" i="9"/>
  <c r="BD24" i="9"/>
  <c r="BE24" i="9"/>
  <c r="BD25" i="9"/>
  <c r="BE25" i="9"/>
  <c r="BD26" i="9"/>
  <c r="BE26" i="9"/>
  <c r="BD27" i="9"/>
  <c r="BE27" i="9"/>
  <c r="BD28" i="9"/>
  <c r="BE28" i="9"/>
  <c r="BD29" i="9"/>
  <c r="BE29" i="9"/>
  <c r="BD30" i="9"/>
  <c r="BE30" i="9"/>
  <c r="BD31" i="9"/>
  <c r="BE31" i="9"/>
  <c r="BD32" i="9"/>
  <c r="BE32" i="9"/>
  <c r="BD33" i="9"/>
  <c r="BE33" i="9"/>
  <c r="BD34" i="9"/>
  <c r="BE34" i="9"/>
  <c r="BD35" i="9"/>
  <c r="BE35" i="9"/>
  <c r="BD36" i="9"/>
  <c r="BE36" i="9"/>
  <c r="BD37" i="9"/>
  <c r="BE37" i="9"/>
  <c r="BD38" i="9"/>
  <c r="BE38" i="9"/>
  <c r="BD39" i="9"/>
  <c r="BE39" i="9"/>
  <c r="BD40" i="9"/>
  <c r="BE40" i="9"/>
  <c r="BD41" i="9"/>
  <c r="BE41" i="9"/>
  <c r="BD42" i="9"/>
  <c r="BE42" i="9"/>
  <c r="BD43" i="9"/>
  <c r="BE43" i="9"/>
  <c r="BD44" i="9"/>
  <c r="BE44" i="9"/>
  <c r="BD45" i="9"/>
  <c r="BE45" i="9"/>
  <c r="BD46" i="9"/>
  <c r="BE46" i="9"/>
  <c r="BD47" i="9"/>
  <c r="BE47" i="9"/>
  <c r="BD48" i="9"/>
  <c r="BE48" i="9"/>
  <c r="BD49" i="9"/>
  <c r="BE49" i="9"/>
  <c r="BD50" i="9"/>
  <c r="BE50" i="9"/>
  <c r="BD51" i="9"/>
  <c r="BE51" i="9"/>
  <c r="BD52" i="9"/>
  <c r="BE52" i="9"/>
  <c r="BD53" i="9"/>
  <c r="BE53" i="9"/>
  <c r="BD54" i="9"/>
  <c r="BE54" i="9"/>
  <c r="BD55" i="9"/>
  <c r="BE55" i="9"/>
  <c r="BD56" i="9"/>
  <c r="BE56" i="9"/>
  <c r="BD57" i="9"/>
  <c r="BE57" i="9"/>
  <c r="BD58" i="9"/>
  <c r="BE58" i="9"/>
  <c r="BD59" i="9"/>
  <c r="BE59" i="9"/>
  <c r="BD60" i="9"/>
  <c r="BE60" i="9"/>
  <c r="BD61" i="9"/>
  <c r="BE61" i="9"/>
  <c r="BD62" i="9"/>
  <c r="BE62" i="9"/>
  <c r="BD63" i="9"/>
  <c r="BE63" i="9"/>
  <c r="BD64" i="9"/>
  <c r="BE64" i="9"/>
  <c r="BD65" i="9"/>
  <c r="BE65" i="9"/>
  <c r="BD66" i="9"/>
  <c r="BE66" i="9"/>
  <c r="BD67" i="9"/>
  <c r="BE67" i="9"/>
  <c r="BD68" i="9"/>
  <c r="BE68" i="9"/>
  <c r="BD69" i="9"/>
  <c r="BE69" i="9"/>
  <c r="BD70" i="9"/>
  <c r="BE70" i="9"/>
  <c r="BD71" i="9"/>
  <c r="BE71" i="9"/>
  <c r="BD72" i="9"/>
  <c r="BE72" i="9"/>
  <c r="BD73" i="9"/>
  <c r="BE73" i="9"/>
  <c r="BD74" i="9"/>
  <c r="BE74" i="9"/>
  <c r="BD75" i="9"/>
  <c r="BE75" i="9"/>
  <c r="BD76" i="9"/>
  <c r="BE76" i="9"/>
  <c r="BD77" i="9"/>
  <c r="BE77" i="9"/>
  <c r="BD78" i="9"/>
  <c r="BE78" i="9"/>
  <c r="BD79" i="9"/>
  <c r="BE79" i="9"/>
  <c r="BD80" i="9"/>
  <c r="BE80" i="9"/>
  <c r="BD81" i="9"/>
  <c r="BE81" i="9"/>
  <c r="BD82" i="9"/>
  <c r="BE82" i="9"/>
  <c r="BD83" i="9"/>
  <c r="BE83" i="9"/>
  <c r="BD84" i="9"/>
  <c r="BE84" i="9"/>
  <c r="BD85" i="9"/>
  <c r="BE85" i="9"/>
  <c r="BD86" i="9"/>
  <c r="BE86" i="9"/>
  <c r="BD87" i="9"/>
  <c r="BE87" i="9"/>
  <c r="BD88" i="9"/>
  <c r="BE88" i="9"/>
  <c r="BD89" i="9"/>
  <c r="BE89" i="9"/>
  <c r="BD90" i="9"/>
  <c r="BE90" i="9"/>
  <c r="BD91" i="9"/>
  <c r="BE91" i="9"/>
  <c r="BD92" i="9"/>
  <c r="BE92" i="9"/>
  <c r="BD93" i="9"/>
  <c r="BE93" i="9"/>
  <c r="BD94" i="9"/>
  <c r="BE94" i="9"/>
  <c r="BD95" i="9"/>
  <c r="BE95" i="9"/>
  <c r="BD96" i="9"/>
  <c r="BE96" i="9"/>
  <c r="BD97" i="9"/>
  <c r="BE97" i="9"/>
  <c r="BD98" i="9"/>
  <c r="BE98" i="9"/>
  <c r="BD99" i="9"/>
  <c r="BE99" i="9"/>
  <c r="BD100" i="9"/>
  <c r="BE100" i="9"/>
  <c r="BD101" i="9"/>
  <c r="BE101" i="9"/>
  <c r="BD102" i="9"/>
  <c r="BE102" i="9"/>
  <c r="BD103" i="9"/>
  <c r="BE103" i="9"/>
  <c r="BD104" i="9"/>
  <c r="BE104" i="9"/>
  <c r="BD105" i="9"/>
  <c r="BE105" i="9"/>
  <c r="BD106" i="9"/>
  <c r="BE106" i="9"/>
  <c r="BD107" i="9"/>
  <c r="BE107" i="9"/>
  <c r="BD108" i="9"/>
  <c r="BE108" i="9"/>
  <c r="BD109" i="9"/>
  <c r="BE109" i="9"/>
  <c r="BD110" i="9"/>
  <c r="BE110" i="9"/>
  <c r="BD111" i="9"/>
  <c r="BE111" i="9"/>
  <c r="BD112" i="9"/>
  <c r="BE112" i="9"/>
  <c r="BD113" i="9"/>
  <c r="BE113" i="9"/>
  <c r="BD114" i="9"/>
  <c r="BE114" i="9"/>
  <c r="BD115" i="9"/>
  <c r="BE115" i="9"/>
  <c r="BD116" i="9"/>
  <c r="BE116" i="9"/>
  <c r="BD117" i="9"/>
  <c r="BE117" i="9"/>
  <c r="BD118" i="9"/>
  <c r="BE118" i="9"/>
  <c r="BD119" i="9"/>
  <c r="BE119" i="9"/>
  <c r="BD120" i="9"/>
  <c r="BE120" i="9"/>
  <c r="BD121" i="9"/>
  <c r="BE121" i="9"/>
  <c r="BD122" i="9"/>
  <c r="BE122" i="9"/>
  <c r="BD123" i="9"/>
  <c r="BE123" i="9"/>
  <c r="BD124" i="9"/>
  <c r="BE124" i="9"/>
  <c r="BD125" i="9"/>
  <c r="BE125" i="9"/>
  <c r="BD126" i="9"/>
  <c r="BE126" i="9"/>
  <c r="BD127" i="9"/>
  <c r="BE127" i="9"/>
  <c r="BD128" i="9"/>
  <c r="BE128" i="9"/>
  <c r="BD129" i="9"/>
  <c r="BE129" i="9"/>
  <c r="BD130" i="9"/>
  <c r="BE130" i="9"/>
  <c r="BD131" i="9"/>
  <c r="BE131" i="9"/>
  <c r="BD132" i="9"/>
  <c r="BE132" i="9"/>
  <c r="BD133" i="9"/>
  <c r="BE133" i="9"/>
  <c r="BD134" i="9"/>
  <c r="BE134" i="9"/>
  <c r="BD135" i="9"/>
  <c r="BE135" i="9"/>
  <c r="BD136" i="9"/>
  <c r="BE136" i="9"/>
  <c r="BD137" i="9"/>
  <c r="BE137" i="9"/>
  <c r="BD138" i="9"/>
  <c r="BE138" i="9"/>
  <c r="BD139" i="9"/>
  <c r="BE139" i="9"/>
  <c r="BD140" i="9"/>
  <c r="BE140" i="9"/>
  <c r="BD141" i="9"/>
  <c r="BE141" i="9"/>
  <c r="BD142" i="9"/>
  <c r="BE142" i="9"/>
  <c r="BD143" i="9"/>
  <c r="BE143" i="9"/>
  <c r="BD144" i="9"/>
  <c r="BE144" i="9"/>
  <c r="BD145" i="9"/>
  <c r="BE145" i="9"/>
  <c r="BD146" i="9"/>
  <c r="BE146" i="9"/>
  <c r="BD147" i="9"/>
  <c r="BE147" i="9"/>
  <c r="BD148" i="9"/>
  <c r="BE148" i="9"/>
  <c r="BD149" i="9"/>
  <c r="BE149" i="9"/>
  <c r="BD150" i="9"/>
  <c r="BE150" i="9"/>
  <c r="BD151" i="9"/>
  <c r="BE151" i="9"/>
  <c r="BD152" i="9"/>
  <c r="BE152" i="9"/>
  <c r="BD153" i="9"/>
  <c r="BE153" i="9"/>
  <c r="BD154" i="9"/>
  <c r="BE154" i="9"/>
  <c r="BD155" i="9"/>
  <c r="BE155" i="9"/>
  <c r="BD156" i="9"/>
  <c r="BE156" i="9"/>
  <c r="BD157" i="9"/>
  <c r="BE157" i="9"/>
  <c r="BD158" i="9"/>
  <c r="BE158" i="9"/>
  <c r="BD159" i="9"/>
  <c r="BE159" i="9"/>
  <c r="BD160" i="9"/>
  <c r="BE160" i="9"/>
  <c r="BD161" i="9"/>
  <c r="BE161" i="9"/>
  <c r="BD162" i="9"/>
  <c r="BE162" i="9"/>
  <c r="BD163" i="9"/>
  <c r="BE163" i="9"/>
  <c r="BD164" i="9"/>
  <c r="BE164" i="9"/>
  <c r="BD165" i="9"/>
  <c r="BE165" i="9"/>
  <c r="BD166" i="9"/>
  <c r="BE166" i="9"/>
  <c r="BD167" i="9"/>
  <c r="BE167" i="9"/>
  <c r="BD168" i="9"/>
  <c r="BE168" i="9"/>
  <c r="BD169" i="9"/>
  <c r="BE169" i="9"/>
  <c r="BD170" i="9"/>
  <c r="BE170" i="9"/>
  <c r="BD171" i="9"/>
  <c r="BE171" i="9"/>
  <c r="BD172" i="9"/>
  <c r="BE172" i="9"/>
  <c r="BD173" i="9"/>
  <c r="BE173" i="9"/>
  <c r="BD174" i="9"/>
  <c r="BE174" i="9"/>
  <c r="BD175" i="9"/>
  <c r="BE175" i="9"/>
  <c r="BD176" i="9"/>
  <c r="BE176" i="9"/>
  <c r="BD177" i="9"/>
  <c r="BE177" i="9"/>
  <c r="BD178" i="9"/>
  <c r="BE178" i="9"/>
  <c r="BD179" i="9"/>
  <c r="BE179" i="9"/>
  <c r="BD180" i="9"/>
  <c r="BE180" i="9"/>
  <c r="BD181" i="9"/>
  <c r="BE181" i="9"/>
  <c r="BD182" i="9"/>
  <c r="BE182" i="9"/>
  <c r="BD183" i="9"/>
  <c r="BE183" i="9"/>
  <c r="BD184" i="9"/>
  <c r="BE184" i="9"/>
  <c r="BD185" i="9"/>
  <c r="BE185" i="9"/>
  <c r="BD186" i="9"/>
  <c r="BE186" i="9"/>
  <c r="BD187" i="9"/>
  <c r="BE187" i="9"/>
  <c r="BD188" i="9"/>
  <c r="BE188" i="9"/>
  <c r="BD189" i="9"/>
  <c r="BE189" i="9"/>
  <c r="BD190" i="9"/>
  <c r="BE190" i="9"/>
  <c r="BD191" i="9"/>
  <c r="BE191" i="9"/>
  <c r="BD192" i="9"/>
  <c r="BE192" i="9"/>
  <c r="BD193" i="9"/>
  <c r="BE193" i="9"/>
  <c r="BD194" i="9"/>
  <c r="BE194" i="9"/>
  <c r="BD195" i="9"/>
  <c r="BE195" i="9"/>
  <c r="BD196" i="9"/>
  <c r="BE196" i="9"/>
  <c r="BD197" i="9"/>
  <c r="BE197" i="9"/>
  <c r="BD198" i="9"/>
  <c r="BE198" i="9"/>
  <c r="BD199" i="9"/>
  <c r="BE199" i="9"/>
  <c r="BD200" i="9"/>
  <c r="BE200" i="9"/>
  <c r="BD201" i="9"/>
  <c r="BE201" i="9"/>
  <c r="BD202" i="9"/>
  <c r="BE202" i="9"/>
  <c r="BD203" i="9"/>
  <c r="BE203" i="9"/>
  <c r="BD204" i="9"/>
  <c r="BE204" i="9"/>
  <c r="BD205" i="9"/>
  <c r="BE205" i="9"/>
  <c r="BD206" i="9"/>
  <c r="BE206" i="9"/>
  <c r="BD207" i="9"/>
  <c r="BE207" i="9"/>
  <c r="BD208" i="9"/>
  <c r="BE208" i="9"/>
  <c r="BD209" i="9"/>
  <c r="BE209" i="9"/>
  <c r="BD210" i="9"/>
  <c r="BE210" i="9"/>
  <c r="BD211" i="9"/>
  <c r="BE211" i="9"/>
  <c r="BD212" i="9"/>
  <c r="BE212" i="9"/>
  <c r="BD213" i="9"/>
  <c r="BE213" i="9"/>
  <c r="BD214" i="9"/>
  <c r="BE214" i="9"/>
  <c r="BD215" i="9"/>
  <c r="BE215" i="9"/>
  <c r="BD216" i="9"/>
  <c r="BE216" i="9"/>
  <c r="BD217" i="9"/>
  <c r="BE217" i="9"/>
  <c r="BD218" i="9"/>
  <c r="BE218" i="9"/>
  <c r="BD219" i="9"/>
  <c r="BE219" i="9"/>
  <c r="BD220" i="9"/>
  <c r="BE220" i="9"/>
  <c r="BD221" i="9"/>
  <c r="BE221" i="9"/>
  <c r="BD222" i="9"/>
  <c r="BE222" i="9"/>
  <c r="BD223" i="9"/>
  <c r="BE223" i="9"/>
  <c r="BD224" i="9"/>
  <c r="BE224" i="9"/>
  <c r="BD225" i="9"/>
  <c r="BE225" i="9"/>
  <c r="BD226" i="9"/>
  <c r="BE226" i="9"/>
  <c r="BD227" i="9"/>
  <c r="BE227" i="9"/>
  <c r="BD228" i="9"/>
  <c r="BE228" i="9"/>
  <c r="BD229" i="9"/>
  <c r="BE229" i="9"/>
  <c r="BD230" i="9"/>
  <c r="BE230" i="9"/>
  <c r="BD231" i="9"/>
  <c r="BE231" i="9"/>
  <c r="BD232" i="9"/>
  <c r="BE232" i="9"/>
  <c r="BD233" i="9"/>
  <c r="BE233" i="9"/>
  <c r="BD234" i="9"/>
  <c r="BE234" i="9"/>
  <c r="BD235" i="9"/>
  <c r="BE235" i="9"/>
  <c r="BD236" i="9"/>
  <c r="BE236" i="9"/>
  <c r="BD237" i="9"/>
  <c r="BE237" i="9"/>
  <c r="BD238" i="9"/>
  <c r="BE238" i="9"/>
  <c r="BD239" i="9"/>
  <c r="BE239" i="9"/>
  <c r="BD240" i="9"/>
  <c r="BE240" i="9"/>
  <c r="BD241" i="9"/>
  <c r="BE241" i="9"/>
  <c r="BD242" i="9"/>
  <c r="BE242" i="9"/>
  <c r="BD243" i="9"/>
  <c r="BE243" i="9"/>
  <c r="BD244" i="9"/>
  <c r="BE244" i="9"/>
  <c r="BD245" i="9"/>
  <c r="BE245" i="9"/>
  <c r="BD246" i="9"/>
  <c r="BE246" i="9"/>
  <c r="BD247" i="9"/>
  <c r="BE247" i="9"/>
  <c r="BD248" i="9"/>
  <c r="BE248" i="9"/>
  <c r="BD249" i="9"/>
  <c r="BE249" i="9"/>
  <c r="BD250" i="9"/>
  <c r="BE250" i="9"/>
  <c r="BD251" i="9"/>
  <c r="BE251" i="9"/>
  <c r="BD252" i="9"/>
  <c r="BE252" i="9"/>
  <c r="BD253" i="9"/>
  <c r="BE253" i="9"/>
  <c r="BD254" i="9"/>
  <c r="BE254" i="9"/>
  <c r="BD255" i="9"/>
  <c r="BE255" i="9"/>
  <c r="BD256" i="9"/>
  <c r="BE256" i="9"/>
  <c r="BD257" i="9"/>
  <c r="BE257" i="9"/>
  <c r="BD258" i="9"/>
  <c r="BE258" i="9"/>
  <c r="BD259" i="9"/>
  <c r="BE259" i="9"/>
  <c r="BD260" i="9"/>
  <c r="BE260" i="9"/>
  <c r="BD261" i="9"/>
  <c r="BE261" i="9"/>
  <c r="BD262" i="9"/>
  <c r="BE262" i="9"/>
  <c r="BD263" i="9"/>
  <c r="BE263" i="9"/>
  <c r="BD264" i="9"/>
  <c r="BE264" i="9"/>
  <c r="BD265" i="9"/>
  <c r="BE265" i="9"/>
  <c r="BD266" i="9"/>
  <c r="BE266" i="9"/>
  <c r="BD267" i="9"/>
  <c r="BE267" i="9"/>
  <c r="BD268" i="9"/>
  <c r="BE268" i="9"/>
  <c r="BD269" i="9"/>
  <c r="BE269" i="9"/>
  <c r="BD270" i="9"/>
  <c r="BE270" i="9"/>
  <c r="BD271" i="9"/>
  <c r="BE271" i="9"/>
  <c r="BD272" i="9"/>
  <c r="BE272" i="9"/>
  <c r="BD273" i="9"/>
  <c r="BE273" i="9"/>
  <c r="BD274" i="9"/>
  <c r="BE274" i="9"/>
  <c r="BD275" i="9"/>
  <c r="BE275" i="9"/>
  <c r="BD276" i="9"/>
  <c r="BE276" i="9"/>
  <c r="BD277" i="9"/>
  <c r="BE277" i="9"/>
  <c r="BD278" i="9"/>
  <c r="BE278" i="9"/>
  <c r="BD279" i="9"/>
  <c r="BE279" i="9"/>
  <c r="BD280" i="9"/>
  <c r="BE280" i="9"/>
  <c r="BD281" i="9"/>
  <c r="BE281" i="9"/>
  <c r="BD282" i="9"/>
  <c r="BE282" i="9"/>
  <c r="BD283" i="9"/>
  <c r="BE283" i="9"/>
  <c r="BD284" i="9"/>
  <c r="BE284" i="9"/>
  <c r="BD285" i="9"/>
  <c r="BE285" i="9"/>
  <c r="BD286" i="9"/>
  <c r="BE286" i="9"/>
  <c r="BD287" i="9"/>
  <c r="BE287" i="9"/>
  <c r="BD288" i="9"/>
  <c r="BE288" i="9"/>
  <c r="BD289" i="9"/>
  <c r="BE289" i="9"/>
  <c r="BD290" i="9"/>
  <c r="BE290" i="9"/>
  <c r="BD291" i="9"/>
  <c r="BE291" i="9"/>
  <c r="BD292" i="9"/>
  <c r="BE292" i="9"/>
  <c r="BD293" i="9"/>
  <c r="BE293" i="9"/>
  <c r="BD294" i="9"/>
  <c r="BE294" i="9"/>
  <c r="BD295" i="9"/>
  <c r="BE295" i="9"/>
  <c r="BD296" i="9"/>
  <c r="BE296" i="9"/>
  <c r="BD297" i="9"/>
  <c r="BE297" i="9"/>
  <c r="BD298" i="9"/>
  <c r="BE298" i="9"/>
  <c r="BD299" i="9"/>
  <c r="BE299" i="9"/>
  <c r="BD300" i="9"/>
  <c r="BE300" i="9"/>
  <c r="BD301" i="9"/>
  <c r="BE301" i="9"/>
  <c r="BD302" i="9"/>
  <c r="BE302" i="9"/>
  <c r="BD303" i="9"/>
  <c r="BE303" i="9"/>
  <c r="BD304" i="9"/>
  <c r="BE304" i="9"/>
  <c r="BD305" i="9"/>
  <c r="BE305" i="9"/>
  <c r="BD306" i="9"/>
  <c r="BE306" i="9"/>
  <c r="BD307" i="9"/>
  <c r="BE307" i="9"/>
  <c r="BD308" i="9"/>
  <c r="BE308" i="9"/>
  <c r="BD309" i="9"/>
  <c r="BE309" i="9"/>
  <c r="BD310" i="9"/>
  <c r="BE310" i="9"/>
  <c r="BD311" i="9"/>
  <c r="BE311" i="9"/>
  <c r="BD312" i="9"/>
  <c r="BE312" i="9"/>
  <c r="BD313" i="9"/>
  <c r="BE313" i="9"/>
  <c r="BD314" i="9"/>
  <c r="BE314" i="9"/>
  <c r="BD315" i="9"/>
  <c r="BE315" i="9"/>
  <c r="BD316" i="9"/>
  <c r="BE316" i="9"/>
  <c r="BD317" i="9"/>
  <c r="BE317" i="9"/>
  <c r="BD318" i="9"/>
  <c r="BE318" i="9"/>
  <c r="BD319" i="9"/>
  <c r="BE319" i="9"/>
  <c r="BD320" i="9"/>
  <c r="BE320" i="9"/>
  <c r="BD321" i="9"/>
  <c r="BE321" i="9"/>
  <c r="BD322" i="9"/>
  <c r="BE322" i="9"/>
  <c r="BD323" i="9"/>
  <c r="BE323" i="9"/>
  <c r="BD324" i="9"/>
  <c r="BE324" i="9"/>
  <c r="BD325" i="9"/>
  <c r="BE325" i="9"/>
  <c r="BD326" i="9"/>
  <c r="BE326" i="9"/>
  <c r="BD327" i="9"/>
  <c r="BE327" i="9"/>
  <c r="BD328" i="9"/>
  <c r="BE328" i="9"/>
  <c r="BD329" i="9"/>
  <c r="BE329" i="9"/>
  <c r="BD330" i="9"/>
  <c r="BE330" i="9"/>
  <c r="BD331" i="9"/>
  <c r="BE331" i="9"/>
  <c r="BD332" i="9"/>
  <c r="BE332" i="9"/>
  <c r="BD333" i="9"/>
  <c r="BE333" i="9"/>
  <c r="BD334" i="9"/>
  <c r="BE334" i="9"/>
  <c r="BD335" i="9"/>
  <c r="BE335" i="9"/>
  <c r="BD336" i="9"/>
  <c r="BE336" i="9"/>
  <c r="BD337" i="9"/>
  <c r="BE337" i="9"/>
  <c r="BD338" i="9"/>
  <c r="BE338" i="9"/>
  <c r="BD339" i="9"/>
  <c r="BE339" i="9"/>
  <c r="BD340" i="9"/>
  <c r="BE340" i="9"/>
  <c r="BD341" i="9"/>
  <c r="BE341" i="9"/>
  <c r="BD342" i="9"/>
  <c r="BE342" i="9"/>
  <c r="BD343" i="9"/>
  <c r="BE343" i="9"/>
  <c r="BD344" i="9"/>
  <c r="BE344" i="9"/>
  <c r="BD345" i="9"/>
  <c r="BE345" i="9"/>
  <c r="BD346" i="9"/>
  <c r="BE346" i="9"/>
  <c r="BD347" i="9"/>
  <c r="BE347" i="9"/>
  <c r="BD348" i="9"/>
  <c r="BE348" i="9"/>
  <c r="BD349" i="9"/>
  <c r="BE349" i="9"/>
  <c r="BD350" i="9"/>
  <c r="BE350" i="9"/>
  <c r="BD351" i="9"/>
  <c r="BE351" i="9"/>
  <c r="BD352" i="9"/>
  <c r="BE352" i="9"/>
  <c r="BD353" i="9"/>
  <c r="BE353" i="9"/>
  <c r="BD354" i="9"/>
  <c r="BE354" i="9"/>
  <c r="BD355" i="9"/>
  <c r="BE355" i="9"/>
  <c r="BD356" i="9"/>
  <c r="BE356" i="9"/>
  <c r="BD357" i="9"/>
  <c r="BE357" i="9"/>
  <c r="BD358" i="9"/>
  <c r="BE358" i="9"/>
  <c r="BD359" i="9"/>
  <c r="BE359" i="9"/>
  <c r="BD360" i="9"/>
  <c r="BE360" i="9"/>
  <c r="BD361" i="9"/>
  <c r="BE361" i="9"/>
  <c r="BD362" i="9"/>
  <c r="BE362" i="9"/>
  <c r="BD363" i="9"/>
  <c r="BE363" i="9"/>
  <c r="BD364" i="9"/>
  <c r="BE364" i="9"/>
  <c r="BD365" i="9"/>
  <c r="BE365" i="9"/>
  <c r="BD366" i="9"/>
  <c r="BE366" i="9"/>
  <c r="BD367" i="9"/>
  <c r="BE367" i="9"/>
  <c r="BD368" i="9"/>
  <c r="BE368" i="9"/>
  <c r="BD369" i="9"/>
  <c r="BE369" i="9"/>
  <c r="BD370" i="9"/>
  <c r="BE370" i="9"/>
  <c r="BD371" i="9"/>
  <c r="BE371" i="9"/>
  <c r="BD372" i="9"/>
  <c r="BE372" i="9"/>
  <c r="BD373" i="9"/>
  <c r="BE373" i="9"/>
  <c r="BD374" i="9"/>
  <c r="BE374" i="9"/>
  <c r="BD375" i="9"/>
  <c r="BE375" i="9"/>
  <c r="BE376" i="9"/>
  <c r="BD376" i="9"/>
  <c r="AY397" i="9"/>
  <c r="AZ397" i="9" s="1"/>
  <c r="AX397" i="9"/>
  <c r="AW397" i="9"/>
  <c r="AU8" i="9"/>
  <c r="AV8" i="9"/>
  <c r="AU9" i="9"/>
  <c r="AV9" i="9"/>
  <c r="AU10" i="9"/>
  <c r="AV10" i="9"/>
  <c r="AU11" i="9"/>
  <c r="AV11" i="9"/>
  <c r="AU12" i="9"/>
  <c r="AV12" i="9"/>
  <c r="AU13" i="9"/>
  <c r="AV13" i="9"/>
  <c r="AU14" i="9"/>
  <c r="AV14" i="9"/>
  <c r="AU15" i="9"/>
  <c r="AV15" i="9"/>
  <c r="AU16" i="9"/>
  <c r="AV16" i="9"/>
  <c r="AU17" i="9"/>
  <c r="AV17" i="9"/>
  <c r="AU18" i="9"/>
  <c r="AV18" i="9"/>
  <c r="AU19" i="9"/>
  <c r="AV19" i="9"/>
  <c r="AU20" i="9"/>
  <c r="AV20" i="9"/>
  <c r="AU21" i="9"/>
  <c r="AV21" i="9"/>
  <c r="AU22" i="9"/>
  <c r="AV22" i="9"/>
  <c r="AU23" i="9"/>
  <c r="AV23" i="9"/>
  <c r="AU24" i="9"/>
  <c r="AV24" i="9"/>
  <c r="AU25" i="9"/>
  <c r="AV25" i="9"/>
  <c r="AU26" i="9"/>
  <c r="AV26" i="9"/>
  <c r="AU27" i="9"/>
  <c r="AV27" i="9"/>
  <c r="AU28" i="9"/>
  <c r="AV28" i="9"/>
  <c r="AU29" i="9"/>
  <c r="AV29" i="9"/>
  <c r="AU30" i="9"/>
  <c r="AV30" i="9"/>
  <c r="AU31" i="9"/>
  <c r="AV31" i="9"/>
  <c r="AU32" i="9"/>
  <c r="AV32" i="9"/>
  <c r="AU33" i="9"/>
  <c r="AV33" i="9"/>
  <c r="AU34" i="9"/>
  <c r="AV34" i="9"/>
  <c r="AU35" i="9"/>
  <c r="AV35" i="9"/>
  <c r="AU36" i="9"/>
  <c r="AV36" i="9"/>
  <c r="AU37" i="9"/>
  <c r="AV37" i="9"/>
  <c r="AU38" i="9"/>
  <c r="AV38" i="9"/>
  <c r="AU39" i="9"/>
  <c r="AV39" i="9"/>
  <c r="AU40" i="9"/>
  <c r="AV40" i="9"/>
  <c r="AU41" i="9"/>
  <c r="AV41" i="9"/>
  <c r="AU42" i="9"/>
  <c r="AV42" i="9"/>
  <c r="AU43" i="9"/>
  <c r="AV43" i="9"/>
  <c r="AU44" i="9"/>
  <c r="AV44" i="9"/>
  <c r="AU45" i="9"/>
  <c r="AV45" i="9"/>
  <c r="AU46" i="9"/>
  <c r="AV46" i="9"/>
  <c r="AU47" i="9"/>
  <c r="AV47" i="9"/>
  <c r="AU48" i="9"/>
  <c r="AV48" i="9"/>
  <c r="AU49" i="9"/>
  <c r="AV49" i="9"/>
  <c r="AU50" i="9"/>
  <c r="AV50" i="9"/>
  <c r="AU51" i="9"/>
  <c r="AV51" i="9"/>
  <c r="AU52" i="9"/>
  <c r="AV52" i="9"/>
  <c r="AU53" i="9"/>
  <c r="AV53" i="9"/>
  <c r="AU54" i="9"/>
  <c r="AV54" i="9"/>
  <c r="AU55" i="9"/>
  <c r="AV55" i="9"/>
  <c r="AU56" i="9"/>
  <c r="AV56" i="9"/>
  <c r="AU57" i="9"/>
  <c r="AV57" i="9"/>
  <c r="AU58" i="9"/>
  <c r="AV58" i="9"/>
  <c r="AU59" i="9"/>
  <c r="AV59" i="9"/>
  <c r="AU60" i="9"/>
  <c r="AV60" i="9"/>
  <c r="AU61" i="9"/>
  <c r="AV61" i="9"/>
  <c r="AU62" i="9"/>
  <c r="AV62" i="9"/>
  <c r="AU63" i="9"/>
  <c r="AV63" i="9"/>
  <c r="AU64" i="9"/>
  <c r="AV64" i="9"/>
  <c r="AU65" i="9"/>
  <c r="AV65" i="9"/>
  <c r="AU66" i="9"/>
  <c r="AV66" i="9"/>
  <c r="AU67" i="9"/>
  <c r="AV67" i="9"/>
  <c r="AU68" i="9"/>
  <c r="AV68" i="9"/>
  <c r="AU69" i="9"/>
  <c r="AV69" i="9"/>
  <c r="AU70" i="9"/>
  <c r="AV70" i="9"/>
  <c r="AU71" i="9"/>
  <c r="AV71" i="9"/>
  <c r="AU72" i="9"/>
  <c r="AV72" i="9"/>
  <c r="AU73" i="9"/>
  <c r="AV73" i="9"/>
  <c r="AU74" i="9"/>
  <c r="AV74" i="9"/>
  <c r="AU75" i="9"/>
  <c r="AV75" i="9"/>
  <c r="AU76" i="9"/>
  <c r="AV76" i="9"/>
  <c r="AU77" i="9"/>
  <c r="AV77" i="9"/>
  <c r="AU78" i="9"/>
  <c r="AV78" i="9"/>
  <c r="AU79" i="9"/>
  <c r="AV79" i="9"/>
  <c r="AU80" i="9"/>
  <c r="AV80" i="9"/>
  <c r="AU81" i="9"/>
  <c r="AV81" i="9"/>
  <c r="AU82" i="9"/>
  <c r="AV82" i="9"/>
  <c r="AU83" i="9"/>
  <c r="AV83" i="9"/>
  <c r="AU84" i="9"/>
  <c r="AV84" i="9"/>
  <c r="AU85" i="9"/>
  <c r="AV85" i="9"/>
  <c r="AU86" i="9"/>
  <c r="AV86" i="9"/>
  <c r="AU87" i="9"/>
  <c r="AV87" i="9"/>
  <c r="AU88" i="9"/>
  <c r="AV88" i="9"/>
  <c r="AU89" i="9"/>
  <c r="AV89" i="9"/>
  <c r="AU90" i="9"/>
  <c r="AV90" i="9"/>
  <c r="AU91" i="9"/>
  <c r="AV91" i="9"/>
  <c r="AU92" i="9"/>
  <c r="AV92" i="9"/>
  <c r="AU93" i="9"/>
  <c r="AV93" i="9"/>
  <c r="AU94" i="9"/>
  <c r="AV94" i="9"/>
  <c r="AU95" i="9"/>
  <c r="AV95" i="9"/>
  <c r="AU96" i="9"/>
  <c r="AV96" i="9"/>
  <c r="AU97" i="9"/>
  <c r="AV97" i="9"/>
  <c r="AU98" i="9"/>
  <c r="AV98" i="9"/>
  <c r="AU99" i="9"/>
  <c r="AV99" i="9"/>
  <c r="AU100" i="9"/>
  <c r="AV100" i="9"/>
  <c r="AU101" i="9"/>
  <c r="AV101" i="9"/>
  <c r="AU102" i="9"/>
  <c r="AV102" i="9"/>
  <c r="AU103" i="9"/>
  <c r="AV103" i="9"/>
  <c r="AU104" i="9"/>
  <c r="AV104" i="9"/>
  <c r="AU105" i="9"/>
  <c r="AV105" i="9"/>
  <c r="AU106" i="9"/>
  <c r="AV106" i="9"/>
  <c r="AU107" i="9"/>
  <c r="AV107" i="9"/>
  <c r="AU108" i="9"/>
  <c r="AV108" i="9"/>
  <c r="AU109" i="9"/>
  <c r="AV109" i="9"/>
  <c r="AU110" i="9"/>
  <c r="AV110" i="9"/>
  <c r="AU111" i="9"/>
  <c r="AV111" i="9"/>
  <c r="AU112" i="9"/>
  <c r="AV112" i="9"/>
  <c r="AU113" i="9"/>
  <c r="AV113" i="9"/>
  <c r="AU114" i="9"/>
  <c r="AV114" i="9"/>
  <c r="AU115" i="9"/>
  <c r="AV115" i="9"/>
  <c r="AU116" i="9"/>
  <c r="AV116" i="9"/>
  <c r="AU117" i="9"/>
  <c r="AV117" i="9"/>
  <c r="AU118" i="9"/>
  <c r="AV118" i="9"/>
  <c r="AU119" i="9"/>
  <c r="AV119" i="9"/>
  <c r="AU120" i="9"/>
  <c r="AV120" i="9"/>
  <c r="AU121" i="9"/>
  <c r="AV121" i="9"/>
  <c r="AU122" i="9"/>
  <c r="AV122" i="9"/>
  <c r="AU123" i="9"/>
  <c r="AV123" i="9"/>
  <c r="AU124" i="9"/>
  <c r="AV124" i="9"/>
  <c r="AU125" i="9"/>
  <c r="AV125" i="9"/>
  <c r="AU126" i="9"/>
  <c r="AV126" i="9"/>
  <c r="AU127" i="9"/>
  <c r="AV127" i="9"/>
  <c r="AU128" i="9"/>
  <c r="AV128" i="9"/>
  <c r="AU129" i="9"/>
  <c r="AV129" i="9"/>
  <c r="AU130" i="9"/>
  <c r="AV130" i="9"/>
  <c r="AU131" i="9"/>
  <c r="AV131" i="9"/>
  <c r="AU132" i="9"/>
  <c r="AV132" i="9"/>
  <c r="AU133" i="9"/>
  <c r="AV133" i="9"/>
  <c r="AU134" i="9"/>
  <c r="AV134" i="9"/>
  <c r="AU135" i="9"/>
  <c r="AV135" i="9"/>
  <c r="AU136" i="9"/>
  <c r="AV136" i="9"/>
  <c r="AU137" i="9"/>
  <c r="AV137" i="9"/>
  <c r="AU138" i="9"/>
  <c r="AV138" i="9"/>
  <c r="AU139" i="9"/>
  <c r="AV139" i="9"/>
  <c r="AU140" i="9"/>
  <c r="AV140" i="9"/>
  <c r="AU141" i="9"/>
  <c r="AV141" i="9"/>
  <c r="AU142" i="9"/>
  <c r="AV142" i="9"/>
  <c r="AU143" i="9"/>
  <c r="AV143" i="9"/>
  <c r="AU144" i="9"/>
  <c r="AV144" i="9"/>
  <c r="AU145" i="9"/>
  <c r="AV145" i="9"/>
  <c r="AU146" i="9"/>
  <c r="AV146" i="9"/>
  <c r="AU147" i="9"/>
  <c r="AV147" i="9"/>
  <c r="AU148" i="9"/>
  <c r="AV148" i="9"/>
  <c r="AU149" i="9"/>
  <c r="AV149" i="9"/>
  <c r="AU150" i="9"/>
  <c r="AV150" i="9"/>
  <c r="AU151" i="9"/>
  <c r="AV151" i="9"/>
  <c r="AU152" i="9"/>
  <c r="AV152" i="9"/>
  <c r="AU153" i="9"/>
  <c r="AV153" i="9"/>
  <c r="AU154" i="9"/>
  <c r="AV154" i="9"/>
  <c r="AU155" i="9"/>
  <c r="AV155" i="9"/>
  <c r="AU156" i="9"/>
  <c r="AV156" i="9"/>
  <c r="AU157" i="9"/>
  <c r="AV157" i="9"/>
  <c r="AU158" i="9"/>
  <c r="AV158" i="9"/>
  <c r="AU159" i="9"/>
  <c r="AV159" i="9"/>
  <c r="AU160" i="9"/>
  <c r="AV160" i="9"/>
  <c r="AU161" i="9"/>
  <c r="AV161" i="9"/>
  <c r="AU162" i="9"/>
  <c r="AV162" i="9"/>
  <c r="AU163" i="9"/>
  <c r="AV163" i="9"/>
  <c r="AU164" i="9"/>
  <c r="AV164" i="9"/>
  <c r="AU165" i="9"/>
  <c r="AV165" i="9"/>
  <c r="AU166" i="9"/>
  <c r="AV166" i="9"/>
  <c r="AU167" i="9"/>
  <c r="AV167" i="9"/>
  <c r="AU168" i="9"/>
  <c r="AV168" i="9"/>
  <c r="AU169" i="9"/>
  <c r="AV169" i="9"/>
  <c r="AU170" i="9"/>
  <c r="AV170" i="9"/>
  <c r="AU171" i="9"/>
  <c r="AV171" i="9"/>
  <c r="AU172" i="9"/>
  <c r="AV172" i="9"/>
  <c r="AU173" i="9"/>
  <c r="AV173" i="9"/>
  <c r="AU174" i="9"/>
  <c r="AV174" i="9"/>
  <c r="AU175" i="9"/>
  <c r="AV175" i="9"/>
  <c r="AU176" i="9"/>
  <c r="AV176" i="9"/>
  <c r="AU177" i="9"/>
  <c r="AV177" i="9"/>
  <c r="AU178" i="9"/>
  <c r="AV178" i="9"/>
  <c r="AU179" i="9"/>
  <c r="AV179" i="9"/>
  <c r="AU180" i="9"/>
  <c r="AV180" i="9"/>
  <c r="AU181" i="9"/>
  <c r="AV181" i="9"/>
  <c r="AU182" i="9"/>
  <c r="AV182" i="9"/>
  <c r="AU183" i="9"/>
  <c r="AV183" i="9"/>
  <c r="AU184" i="9"/>
  <c r="AV184" i="9"/>
  <c r="AU185" i="9"/>
  <c r="AV185" i="9"/>
  <c r="AU186" i="9"/>
  <c r="AV186" i="9"/>
  <c r="AU187" i="9"/>
  <c r="AV187" i="9"/>
  <c r="AU188" i="9"/>
  <c r="AV188" i="9"/>
  <c r="AU189" i="9"/>
  <c r="AV189" i="9"/>
  <c r="AU190" i="9"/>
  <c r="AV190" i="9"/>
  <c r="AU191" i="9"/>
  <c r="AV191" i="9"/>
  <c r="AU192" i="9"/>
  <c r="AV192" i="9"/>
  <c r="AU193" i="9"/>
  <c r="AV193" i="9"/>
  <c r="AU194" i="9"/>
  <c r="AV194" i="9"/>
  <c r="AU195" i="9"/>
  <c r="AV195" i="9"/>
  <c r="AU196" i="9"/>
  <c r="AV196" i="9"/>
  <c r="AU197" i="9"/>
  <c r="AV197" i="9"/>
  <c r="AU198" i="9"/>
  <c r="AV198" i="9"/>
  <c r="AU199" i="9"/>
  <c r="AV199" i="9"/>
  <c r="AU200" i="9"/>
  <c r="AV200" i="9"/>
  <c r="AU201" i="9"/>
  <c r="AV201" i="9"/>
  <c r="AU202" i="9"/>
  <c r="AV202" i="9"/>
  <c r="AU203" i="9"/>
  <c r="AV203" i="9"/>
  <c r="AU204" i="9"/>
  <c r="AV204" i="9"/>
  <c r="AU205" i="9"/>
  <c r="AV205" i="9"/>
  <c r="AU206" i="9"/>
  <c r="AV206" i="9"/>
  <c r="AU207" i="9"/>
  <c r="AV207" i="9"/>
  <c r="AU208" i="9"/>
  <c r="AV208" i="9"/>
  <c r="AU209" i="9"/>
  <c r="AV209" i="9"/>
  <c r="AU210" i="9"/>
  <c r="AV210" i="9"/>
  <c r="AU211" i="9"/>
  <c r="AV211" i="9"/>
  <c r="AU212" i="9"/>
  <c r="AV212" i="9"/>
  <c r="AU213" i="9"/>
  <c r="AV213" i="9"/>
  <c r="AU214" i="9"/>
  <c r="AV214" i="9"/>
  <c r="AU215" i="9"/>
  <c r="AV215" i="9"/>
  <c r="AU216" i="9"/>
  <c r="AV216" i="9"/>
  <c r="AU217" i="9"/>
  <c r="AV217" i="9"/>
  <c r="AU218" i="9"/>
  <c r="AV218" i="9"/>
  <c r="AU219" i="9"/>
  <c r="AV219" i="9"/>
  <c r="AU220" i="9"/>
  <c r="AV220" i="9"/>
  <c r="AU221" i="9"/>
  <c r="AV221" i="9"/>
  <c r="AU222" i="9"/>
  <c r="AV222" i="9"/>
  <c r="AU223" i="9"/>
  <c r="AV223" i="9"/>
  <c r="AU224" i="9"/>
  <c r="AV224" i="9"/>
  <c r="AU225" i="9"/>
  <c r="AV225" i="9"/>
  <c r="AU226" i="9"/>
  <c r="AV226" i="9"/>
  <c r="AU227" i="9"/>
  <c r="AV227" i="9"/>
  <c r="AU228" i="9"/>
  <c r="AV228" i="9"/>
  <c r="AU229" i="9"/>
  <c r="AV229" i="9"/>
  <c r="AU230" i="9"/>
  <c r="AV230" i="9"/>
  <c r="AU231" i="9"/>
  <c r="AV231" i="9"/>
  <c r="AU232" i="9"/>
  <c r="AV232" i="9"/>
  <c r="AU233" i="9"/>
  <c r="AV233" i="9"/>
  <c r="AU234" i="9"/>
  <c r="AV234" i="9"/>
  <c r="AU235" i="9"/>
  <c r="AV235" i="9"/>
  <c r="AU236" i="9"/>
  <c r="AV236" i="9"/>
  <c r="AU237" i="9"/>
  <c r="AV237" i="9"/>
  <c r="AU238" i="9"/>
  <c r="AV238" i="9"/>
  <c r="AU239" i="9"/>
  <c r="AV239" i="9"/>
  <c r="AU240" i="9"/>
  <c r="AV240" i="9"/>
  <c r="AU241" i="9"/>
  <c r="AV241" i="9"/>
  <c r="AU242" i="9"/>
  <c r="AV242" i="9"/>
  <c r="AU243" i="9"/>
  <c r="AV243" i="9"/>
  <c r="AU244" i="9"/>
  <c r="AV244" i="9"/>
  <c r="AU245" i="9"/>
  <c r="AV245" i="9"/>
  <c r="AU246" i="9"/>
  <c r="AV246" i="9"/>
  <c r="AU247" i="9"/>
  <c r="AV247" i="9"/>
  <c r="AU248" i="9"/>
  <c r="AV248" i="9"/>
  <c r="AU249" i="9"/>
  <c r="AV249" i="9"/>
  <c r="AU250" i="9"/>
  <c r="AV250" i="9"/>
  <c r="AU251" i="9"/>
  <c r="AV251" i="9"/>
  <c r="AU252" i="9"/>
  <c r="AV252" i="9"/>
  <c r="AU253" i="9"/>
  <c r="AV253" i="9"/>
  <c r="AU254" i="9"/>
  <c r="AV254" i="9"/>
  <c r="AU255" i="9"/>
  <c r="AV255" i="9"/>
  <c r="AU256" i="9"/>
  <c r="AV256" i="9"/>
  <c r="AU257" i="9"/>
  <c r="AV257" i="9"/>
  <c r="AU258" i="9"/>
  <c r="AV258" i="9"/>
  <c r="AU259" i="9"/>
  <c r="AV259" i="9"/>
  <c r="AU260" i="9"/>
  <c r="AV260" i="9"/>
  <c r="AU261" i="9"/>
  <c r="AV261" i="9"/>
  <c r="AU262" i="9"/>
  <c r="AV262" i="9"/>
  <c r="AU263" i="9"/>
  <c r="AV263" i="9"/>
  <c r="AU264" i="9"/>
  <c r="AV264" i="9"/>
  <c r="AU265" i="9"/>
  <c r="AV265" i="9"/>
  <c r="AU266" i="9"/>
  <c r="AV266" i="9"/>
  <c r="AU267" i="9"/>
  <c r="AV267" i="9"/>
  <c r="AU268" i="9"/>
  <c r="AV268" i="9"/>
  <c r="AU269" i="9"/>
  <c r="AV269" i="9"/>
  <c r="AU270" i="9"/>
  <c r="AV270" i="9"/>
  <c r="AU271" i="9"/>
  <c r="AV271" i="9"/>
  <c r="AU272" i="9"/>
  <c r="AV272" i="9"/>
  <c r="AU273" i="9"/>
  <c r="AV273" i="9"/>
  <c r="AU274" i="9"/>
  <c r="AV274" i="9"/>
  <c r="AU275" i="9"/>
  <c r="AV275" i="9"/>
  <c r="AU276" i="9"/>
  <c r="AV276" i="9"/>
  <c r="AU277" i="9"/>
  <c r="AV277" i="9"/>
  <c r="AU278" i="9"/>
  <c r="AV278" i="9"/>
  <c r="AU279" i="9"/>
  <c r="AV279" i="9"/>
  <c r="AU280" i="9"/>
  <c r="AV280" i="9"/>
  <c r="AU281" i="9"/>
  <c r="AV281" i="9"/>
  <c r="AU282" i="9"/>
  <c r="AV282" i="9"/>
  <c r="AU283" i="9"/>
  <c r="AV283" i="9"/>
  <c r="AU284" i="9"/>
  <c r="AV284" i="9"/>
  <c r="AU285" i="9"/>
  <c r="AV285" i="9"/>
  <c r="AU286" i="9"/>
  <c r="AV286" i="9"/>
  <c r="AU287" i="9"/>
  <c r="AV287" i="9"/>
  <c r="AU288" i="9"/>
  <c r="AV288" i="9"/>
  <c r="AU289" i="9"/>
  <c r="AV289" i="9"/>
  <c r="AU290" i="9"/>
  <c r="AV290" i="9"/>
  <c r="AU291" i="9"/>
  <c r="AV291" i="9"/>
  <c r="AU292" i="9"/>
  <c r="AV292" i="9"/>
  <c r="AU293" i="9"/>
  <c r="AV293" i="9"/>
  <c r="AU294" i="9"/>
  <c r="AV294" i="9"/>
  <c r="AU295" i="9"/>
  <c r="AV295" i="9"/>
  <c r="AU296" i="9"/>
  <c r="AV296" i="9"/>
  <c r="AU297" i="9"/>
  <c r="AV297" i="9"/>
  <c r="AU298" i="9"/>
  <c r="AV298" i="9"/>
  <c r="AU299" i="9"/>
  <c r="AV299" i="9"/>
  <c r="AU300" i="9"/>
  <c r="AV300" i="9"/>
  <c r="AU301" i="9"/>
  <c r="AV301" i="9"/>
  <c r="AU302" i="9"/>
  <c r="AV302" i="9"/>
  <c r="AU303" i="9"/>
  <c r="AV303" i="9"/>
  <c r="AU304" i="9"/>
  <c r="AV304" i="9"/>
  <c r="AU305" i="9"/>
  <c r="AV305" i="9"/>
  <c r="AU306" i="9"/>
  <c r="AV306" i="9"/>
  <c r="AU307" i="9"/>
  <c r="AV307" i="9"/>
  <c r="AU308" i="9"/>
  <c r="AV308" i="9"/>
  <c r="AU309" i="9"/>
  <c r="AV309" i="9"/>
  <c r="AU310" i="9"/>
  <c r="AV310" i="9"/>
  <c r="AU311" i="9"/>
  <c r="AV311" i="9"/>
  <c r="AU312" i="9"/>
  <c r="AV312" i="9"/>
  <c r="AU313" i="9"/>
  <c r="AV313" i="9"/>
  <c r="AU314" i="9"/>
  <c r="AV314" i="9"/>
  <c r="AU315" i="9"/>
  <c r="AV315" i="9"/>
  <c r="AU316" i="9"/>
  <c r="AV316" i="9"/>
  <c r="AU317" i="9"/>
  <c r="AV317" i="9"/>
  <c r="AU318" i="9"/>
  <c r="AV318" i="9"/>
  <c r="AU319" i="9"/>
  <c r="AV319" i="9"/>
  <c r="AU320" i="9"/>
  <c r="AV320" i="9"/>
  <c r="AU321" i="9"/>
  <c r="AV321" i="9"/>
  <c r="AU322" i="9"/>
  <c r="AV322" i="9"/>
  <c r="AU323" i="9"/>
  <c r="AV323" i="9"/>
  <c r="AU324" i="9"/>
  <c r="AV324" i="9"/>
  <c r="AU325" i="9"/>
  <c r="AV325" i="9"/>
  <c r="AU326" i="9"/>
  <c r="AV326" i="9"/>
  <c r="AU327" i="9"/>
  <c r="AV327" i="9"/>
  <c r="AU328" i="9"/>
  <c r="AV328" i="9"/>
  <c r="AU329" i="9"/>
  <c r="AV329" i="9"/>
  <c r="AU330" i="9"/>
  <c r="AV330" i="9"/>
  <c r="AU331" i="9"/>
  <c r="AV331" i="9"/>
  <c r="AU332" i="9"/>
  <c r="AV332" i="9"/>
  <c r="AU333" i="9"/>
  <c r="AV333" i="9"/>
  <c r="AU334" i="9"/>
  <c r="AV334" i="9"/>
  <c r="AU335" i="9"/>
  <c r="AV335" i="9"/>
  <c r="AU336" i="9"/>
  <c r="AV336" i="9"/>
  <c r="AU337" i="9"/>
  <c r="AV337" i="9"/>
  <c r="AU338" i="9"/>
  <c r="AV338" i="9"/>
  <c r="AU339" i="9"/>
  <c r="AV339" i="9"/>
  <c r="AU340" i="9"/>
  <c r="AV340" i="9"/>
  <c r="AU341" i="9"/>
  <c r="AV341" i="9"/>
  <c r="AU342" i="9"/>
  <c r="AV342" i="9"/>
  <c r="AU343" i="9"/>
  <c r="AV343" i="9"/>
  <c r="AU344" i="9"/>
  <c r="AV344" i="9"/>
  <c r="AU345" i="9"/>
  <c r="AV345" i="9"/>
  <c r="AU346" i="9"/>
  <c r="AV346" i="9"/>
  <c r="AU347" i="9"/>
  <c r="AV347" i="9"/>
  <c r="AU348" i="9"/>
  <c r="AV348" i="9"/>
  <c r="AU349" i="9"/>
  <c r="AV349" i="9"/>
  <c r="AU350" i="9"/>
  <c r="AV350" i="9"/>
  <c r="AU351" i="9"/>
  <c r="AV351" i="9"/>
  <c r="AU352" i="9"/>
  <c r="AV352" i="9"/>
  <c r="AU353" i="9"/>
  <c r="AV353" i="9"/>
  <c r="AU354" i="9"/>
  <c r="AV354" i="9"/>
  <c r="AU355" i="9"/>
  <c r="AV355" i="9"/>
  <c r="AU356" i="9"/>
  <c r="AV356" i="9"/>
  <c r="AU357" i="9"/>
  <c r="AV357" i="9"/>
  <c r="AU358" i="9"/>
  <c r="AV358" i="9"/>
  <c r="AU359" i="9"/>
  <c r="AV359" i="9"/>
  <c r="AU360" i="9"/>
  <c r="AV360" i="9"/>
  <c r="AU361" i="9"/>
  <c r="AV361" i="9"/>
  <c r="AU362" i="9"/>
  <c r="AV362" i="9"/>
  <c r="AU363" i="9"/>
  <c r="AV363" i="9"/>
  <c r="AU364" i="9"/>
  <c r="AV364" i="9"/>
  <c r="AU365" i="9"/>
  <c r="AV365" i="9"/>
  <c r="AU366" i="9"/>
  <c r="AV366" i="9"/>
  <c r="AU367" i="9"/>
  <c r="AV367" i="9"/>
  <c r="AU368" i="9"/>
  <c r="AV368" i="9"/>
  <c r="AU369" i="9"/>
  <c r="AV369" i="9"/>
  <c r="AU370" i="9"/>
  <c r="AV370" i="9"/>
  <c r="AU371" i="9"/>
  <c r="AV371" i="9"/>
  <c r="AU372" i="9"/>
  <c r="AV372" i="9"/>
  <c r="AU373" i="9"/>
  <c r="AV373" i="9"/>
  <c r="AU374" i="9"/>
  <c r="AV374" i="9"/>
  <c r="AU375" i="9"/>
  <c r="AV375" i="9"/>
  <c r="AV376" i="9"/>
  <c r="AU376" i="9"/>
  <c r="AP397" i="9"/>
  <c r="AO397" i="9"/>
  <c r="AN397" i="9"/>
  <c r="AQ397" i="9" s="1"/>
  <c r="AL8" i="9"/>
  <c r="AM8" i="9"/>
  <c r="AL9" i="9"/>
  <c r="AM9" i="9"/>
  <c r="AL10" i="9"/>
  <c r="AM10" i="9"/>
  <c r="AL11" i="9"/>
  <c r="AM11" i="9"/>
  <c r="AL12" i="9"/>
  <c r="AM12" i="9"/>
  <c r="AL13" i="9"/>
  <c r="AM13" i="9"/>
  <c r="AL14" i="9"/>
  <c r="AM14" i="9"/>
  <c r="AL15" i="9"/>
  <c r="AM15" i="9"/>
  <c r="AL16" i="9"/>
  <c r="AM16" i="9"/>
  <c r="AL17" i="9"/>
  <c r="AM17" i="9"/>
  <c r="AL18" i="9"/>
  <c r="AM18" i="9"/>
  <c r="AL19" i="9"/>
  <c r="AM19" i="9"/>
  <c r="AL20" i="9"/>
  <c r="AM20" i="9"/>
  <c r="AL21" i="9"/>
  <c r="AM21" i="9"/>
  <c r="AL22" i="9"/>
  <c r="AM22" i="9"/>
  <c r="AL23" i="9"/>
  <c r="AM23" i="9"/>
  <c r="AL24" i="9"/>
  <c r="AM24" i="9"/>
  <c r="AL25" i="9"/>
  <c r="AM25" i="9"/>
  <c r="AL26" i="9"/>
  <c r="AM26" i="9"/>
  <c r="AL27" i="9"/>
  <c r="AM27" i="9"/>
  <c r="AL28" i="9"/>
  <c r="AM28" i="9"/>
  <c r="AL29" i="9"/>
  <c r="AM29" i="9"/>
  <c r="AL30" i="9"/>
  <c r="AM30" i="9"/>
  <c r="AL31" i="9"/>
  <c r="AM31" i="9"/>
  <c r="AL32" i="9"/>
  <c r="AM32" i="9"/>
  <c r="AL33" i="9"/>
  <c r="AM33" i="9"/>
  <c r="AL34" i="9"/>
  <c r="AM34" i="9"/>
  <c r="AL35" i="9"/>
  <c r="AM35" i="9"/>
  <c r="AL36" i="9"/>
  <c r="AM36" i="9"/>
  <c r="AL37" i="9"/>
  <c r="AM37" i="9"/>
  <c r="AL38" i="9"/>
  <c r="AM38" i="9"/>
  <c r="AL39" i="9"/>
  <c r="AM39" i="9"/>
  <c r="AL40" i="9"/>
  <c r="AM40" i="9"/>
  <c r="AL41" i="9"/>
  <c r="AM41" i="9"/>
  <c r="AL42" i="9"/>
  <c r="AM42" i="9"/>
  <c r="AL43" i="9"/>
  <c r="AM43" i="9"/>
  <c r="AL44" i="9"/>
  <c r="AM44" i="9"/>
  <c r="AL45" i="9"/>
  <c r="AM45" i="9"/>
  <c r="AL46" i="9"/>
  <c r="AM46" i="9"/>
  <c r="AL47" i="9"/>
  <c r="AM47" i="9"/>
  <c r="AL48" i="9"/>
  <c r="AM48" i="9"/>
  <c r="AL49" i="9"/>
  <c r="AM49" i="9"/>
  <c r="AL50" i="9"/>
  <c r="AM50" i="9"/>
  <c r="AL51" i="9"/>
  <c r="AM51" i="9"/>
  <c r="AL52" i="9"/>
  <c r="AM52" i="9"/>
  <c r="AL53" i="9"/>
  <c r="AM53" i="9"/>
  <c r="AL54" i="9"/>
  <c r="AM54" i="9"/>
  <c r="AL55" i="9"/>
  <c r="AM55" i="9"/>
  <c r="AL56" i="9"/>
  <c r="AM56" i="9"/>
  <c r="AL57" i="9"/>
  <c r="AM57" i="9"/>
  <c r="AL58" i="9"/>
  <c r="AM58" i="9"/>
  <c r="AL59" i="9"/>
  <c r="AM59" i="9"/>
  <c r="AL60" i="9"/>
  <c r="AM60" i="9"/>
  <c r="AL61" i="9"/>
  <c r="AM61" i="9"/>
  <c r="AL62" i="9"/>
  <c r="AM62" i="9"/>
  <c r="AL63" i="9"/>
  <c r="AM63" i="9"/>
  <c r="AL64" i="9"/>
  <c r="AM64" i="9"/>
  <c r="AL65" i="9"/>
  <c r="AM65" i="9"/>
  <c r="AL66" i="9"/>
  <c r="AM66" i="9"/>
  <c r="AL67" i="9"/>
  <c r="AM67" i="9"/>
  <c r="AL68" i="9"/>
  <c r="AM68" i="9"/>
  <c r="AL69" i="9"/>
  <c r="AM69" i="9"/>
  <c r="AL70" i="9"/>
  <c r="AM70" i="9"/>
  <c r="AL71" i="9"/>
  <c r="AM71" i="9"/>
  <c r="AL72" i="9"/>
  <c r="AM72" i="9"/>
  <c r="AL73" i="9"/>
  <c r="AM73" i="9"/>
  <c r="AL74" i="9"/>
  <c r="AM74" i="9"/>
  <c r="AL75" i="9"/>
  <c r="AM75" i="9"/>
  <c r="AL76" i="9"/>
  <c r="AM76" i="9"/>
  <c r="AL77" i="9"/>
  <c r="AM77" i="9"/>
  <c r="AL78" i="9"/>
  <c r="AM78" i="9"/>
  <c r="AL79" i="9"/>
  <c r="AM79" i="9"/>
  <c r="AL80" i="9"/>
  <c r="AM80" i="9"/>
  <c r="AL81" i="9"/>
  <c r="AM81" i="9"/>
  <c r="AL82" i="9"/>
  <c r="AM82" i="9"/>
  <c r="AL83" i="9"/>
  <c r="AM83" i="9"/>
  <c r="AL84" i="9"/>
  <c r="AM84" i="9"/>
  <c r="AL85" i="9"/>
  <c r="AM85" i="9"/>
  <c r="AL86" i="9"/>
  <c r="AM86" i="9"/>
  <c r="AL87" i="9"/>
  <c r="AM87" i="9"/>
  <c r="AL88" i="9"/>
  <c r="AM88" i="9"/>
  <c r="AL89" i="9"/>
  <c r="AM89" i="9"/>
  <c r="AL90" i="9"/>
  <c r="AM90" i="9"/>
  <c r="AL91" i="9"/>
  <c r="AM91" i="9"/>
  <c r="AL92" i="9"/>
  <c r="AM92" i="9"/>
  <c r="AL93" i="9"/>
  <c r="AM93" i="9"/>
  <c r="AL94" i="9"/>
  <c r="AM94" i="9"/>
  <c r="AL95" i="9"/>
  <c r="AM95" i="9"/>
  <c r="AL96" i="9"/>
  <c r="AM96" i="9"/>
  <c r="AL97" i="9"/>
  <c r="AM97" i="9"/>
  <c r="AL98" i="9"/>
  <c r="AM98" i="9"/>
  <c r="AL99" i="9"/>
  <c r="AM99" i="9"/>
  <c r="AL100" i="9"/>
  <c r="AM100" i="9"/>
  <c r="AL101" i="9"/>
  <c r="AM101" i="9"/>
  <c r="AL102" i="9"/>
  <c r="AM102" i="9"/>
  <c r="AL103" i="9"/>
  <c r="AM103" i="9"/>
  <c r="AL104" i="9"/>
  <c r="AM104" i="9"/>
  <c r="AL105" i="9"/>
  <c r="AM105" i="9"/>
  <c r="AL106" i="9"/>
  <c r="AM106" i="9"/>
  <c r="AL107" i="9"/>
  <c r="AM107" i="9"/>
  <c r="AL108" i="9"/>
  <c r="AM108" i="9"/>
  <c r="AL109" i="9"/>
  <c r="AM109" i="9"/>
  <c r="AL110" i="9"/>
  <c r="AM110" i="9"/>
  <c r="AL111" i="9"/>
  <c r="AM111" i="9"/>
  <c r="AL112" i="9"/>
  <c r="AM112" i="9"/>
  <c r="AL113" i="9"/>
  <c r="AM113" i="9"/>
  <c r="AL114" i="9"/>
  <c r="AM114" i="9"/>
  <c r="AL115" i="9"/>
  <c r="AM115" i="9"/>
  <c r="AL116" i="9"/>
  <c r="AM116" i="9"/>
  <c r="AL117" i="9"/>
  <c r="AM117" i="9"/>
  <c r="AL118" i="9"/>
  <c r="AM118" i="9"/>
  <c r="AL119" i="9"/>
  <c r="AM119" i="9"/>
  <c r="AL120" i="9"/>
  <c r="AM120" i="9"/>
  <c r="AL121" i="9"/>
  <c r="AM121" i="9"/>
  <c r="AL122" i="9"/>
  <c r="AM122" i="9"/>
  <c r="AL123" i="9"/>
  <c r="AM123" i="9"/>
  <c r="AL124" i="9"/>
  <c r="AM124" i="9"/>
  <c r="AL125" i="9"/>
  <c r="AM125" i="9"/>
  <c r="AL126" i="9"/>
  <c r="AM126" i="9"/>
  <c r="AL127" i="9"/>
  <c r="AM127" i="9"/>
  <c r="AL128" i="9"/>
  <c r="AM128" i="9"/>
  <c r="AL129" i="9"/>
  <c r="AM129" i="9"/>
  <c r="AL130" i="9"/>
  <c r="AM130" i="9"/>
  <c r="AL131" i="9"/>
  <c r="AM131" i="9"/>
  <c r="AL132" i="9"/>
  <c r="AM132" i="9"/>
  <c r="AL133" i="9"/>
  <c r="AM133" i="9"/>
  <c r="AL134" i="9"/>
  <c r="AM134" i="9"/>
  <c r="AL135" i="9"/>
  <c r="AM135" i="9"/>
  <c r="AL136" i="9"/>
  <c r="AM136" i="9"/>
  <c r="AL137" i="9"/>
  <c r="AM137" i="9"/>
  <c r="AL138" i="9"/>
  <c r="AM138" i="9"/>
  <c r="AL139" i="9"/>
  <c r="AM139" i="9"/>
  <c r="AL140" i="9"/>
  <c r="AM140" i="9"/>
  <c r="AL141" i="9"/>
  <c r="AM141" i="9"/>
  <c r="AL142" i="9"/>
  <c r="AM142" i="9"/>
  <c r="AL143" i="9"/>
  <c r="AM143" i="9"/>
  <c r="AL144" i="9"/>
  <c r="AM144" i="9"/>
  <c r="AL145" i="9"/>
  <c r="AM145" i="9"/>
  <c r="AL146" i="9"/>
  <c r="AM146" i="9"/>
  <c r="AL147" i="9"/>
  <c r="AM147" i="9"/>
  <c r="AL148" i="9"/>
  <c r="AM148" i="9"/>
  <c r="AL149" i="9"/>
  <c r="AM149" i="9"/>
  <c r="AL150" i="9"/>
  <c r="AM150" i="9"/>
  <c r="AL151" i="9"/>
  <c r="AM151" i="9"/>
  <c r="AL152" i="9"/>
  <c r="AM152" i="9"/>
  <c r="AL153" i="9"/>
  <c r="AM153" i="9"/>
  <c r="AL154" i="9"/>
  <c r="AM154" i="9"/>
  <c r="AL155" i="9"/>
  <c r="AM155" i="9"/>
  <c r="AL156" i="9"/>
  <c r="AM156" i="9"/>
  <c r="AL157" i="9"/>
  <c r="AM157" i="9"/>
  <c r="AL158" i="9"/>
  <c r="AM158" i="9"/>
  <c r="AL159" i="9"/>
  <c r="AM159" i="9"/>
  <c r="AL160" i="9"/>
  <c r="AM160" i="9"/>
  <c r="AL161" i="9"/>
  <c r="AM161" i="9"/>
  <c r="AL162" i="9"/>
  <c r="AM162" i="9"/>
  <c r="AL163" i="9"/>
  <c r="AM163" i="9"/>
  <c r="AL164" i="9"/>
  <c r="AM164" i="9"/>
  <c r="AL165" i="9"/>
  <c r="AM165" i="9"/>
  <c r="AL166" i="9"/>
  <c r="AM166" i="9"/>
  <c r="AL167" i="9"/>
  <c r="AM167" i="9"/>
  <c r="AL168" i="9"/>
  <c r="AM168" i="9"/>
  <c r="AL169" i="9"/>
  <c r="AM169" i="9"/>
  <c r="AL170" i="9"/>
  <c r="AM170" i="9"/>
  <c r="AL171" i="9"/>
  <c r="AM171" i="9"/>
  <c r="AL172" i="9"/>
  <c r="AM172" i="9"/>
  <c r="AL173" i="9"/>
  <c r="AM173" i="9"/>
  <c r="AL174" i="9"/>
  <c r="AM174" i="9"/>
  <c r="AL175" i="9"/>
  <c r="AM175" i="9"/>
  <c r="AL176" i="9"/>
  <c r="AM176" i="9"/>
  <c r="AL177" i="9"/>
  <c r="AM177" i="9"/>
  <c r="AL178" i="9"/>
  <c r="AM178" i="9"/>
  <c r="AL179" i="9"/>
  <c r="AM179" i="9"/>
  <c r="AL180" i="9"/>
  <c r="AM180" i="9"/>
  <c r="AL181" i="9"/>
  <c r="AM181" i="9"/>
  <c r="AL182" i="9"/>
  <c r="AM182" i="9"/>
  <c r="AL183" i="9"/>
  <c r="AM183" i="9"/>
  <c r="AL184" i="9"/>
  <c r="AM184" i="9"/>
  <c r="AL185" i="9"/>
  <c r="AM185" i="9"/>
  <c r="AL186" i="9"/>
  <c r="AM186" i="9"/>
  <c r="AL187" i="9"/>
  <c r="AM187" i="9"/>
  <c r="AL188" i="9"/>
  <c r="AM188" i="9"/>
  <c r="AL189" i="9"/>
  <c r="AM189" i="9"/>
  <c r="AL190" i="9"/>
  <c r="AM190" i="9"/>
  <c r="AL191" i="9"/>
  <c r="AM191" i="9"/>
  <c r="AL192" i="9"/>
  <c r="AM192" i="9"/>
  <c r="AL193" i="9"/>
  <c r="AM193" i="9"/>
  <c r="AL194" i="9"/>
  <c r="AM194" i="9"/>
  <c r="AL195" i="9"/>
  <c r="AM195" i="9"/>
  <c r="AL196" i="9"/>
  <c r="AM196" i="9"/>
  <c r="AL197" i="9"/>
  <c r="AM197" i="9"/>
  <c r="AL198" i="9"/>
  <c r="AM198" i="9"/>
  <c r="AL199" i="9"/>
  <c r="AM199" i="9"/>
  <c r="AL200" i="9"/>
  <c r="AM200" i="9"/>
  <c r="AL201" i="9"/>
  <c r="AM201" i="9"/>
  <c r="AL202" i="9"/>
  <c r="AM202" i="9"/>
  <c r="AL203" i="9"/>
  <c r="AM203" i="9"/>
  <c r="AL204" i="9"/>
  <c r="AM204" i="9"/>
  <c r="AL205" i="9"/>
  <c r="AM205" i="9"/>
  <c r="AL206" i="9"/>
  <c r="AM206" i="9"/>
  <c r="AL207" i="9"/>
  <c r="AM207" i="9"/>
  <c r="AL208" i="9"/>
  <c r="AM208" i="9"/>
  <c r="AL209" i="9"/>
  <c r="AM209" i="9"/>
  <c r="AL210" i="9"/>
  <c r="AM210" i="9"/>
  <c r="AL211" i="9"/>
  <c r="AM211" i="9"/>
  <c r="AL212" i="9"/>
  <c r="AM212" i="9"/>
  <c r="AL213" i="9"/>
  <c r="AM213" i="9"/>
  <c r="AL214" i="9"/>
  <c r="AM214" i="9"/>
  <c r="AL215" i="9"/>
  <c r="AM215" i="9"/>
  <c r="AL216" i="9"/>
  <c r="AM216" i="9"/>
  <c r="AL217" i="9"/>
  <c r="AM217" i="9"/>
  <c r="AL218" i="9"/>
  <c r="AM218" i="9"/>
  <c r="AL219" i="9"/>
  <c r="AM219" i="9"/>
  <c r="AL220" i="9"/>
  <c r="AM220" i="9"/>
  <c r="AL221" i="9"/>
  <c r="AM221" i="9"/>
  <c r="AL222" i="9"/>
  <c r="AM222" i="9"/>
  <c r="AL223" i="9"/>
  <c r="AM223" i="9"/>
  <c r="AL224" i="9"/>
  <c r="AM224" i="9"/>
  <c r="AL225" i="9"/>
  <c r="AM225" i="9"/>
  <c r="AL226" i="9"/>
  <c r="AM226" i="9"/>
  <c r="AL227" i="9"/>
  <c r="AM227" i="9"/>
  <c r="AL228" i="9"/>
  <c r="AM228" i="9"/>
  <c r="AL229" i="9"/>
  <c r="AM229" i="9"/>
  <c r="AL230" i="9"/>
  <c r="AM230" i="9"/>
  <c r="AL231" i="9"/>
  <c r="AM231" i="9"/>
  <c r="AL232" i="9"/>
  <c r="AM232" i="9"/>
  <c r="AL233" i="9"/>
  <c r="AM233" i="9"/>
  <c r="AL234" i="9"/>
  <c r="AM234" i="9"/>
  <c r="AL235" i="9"/>
  <c r="AM235" i="9"/>
  <c r="AL236" i="9"/>
  <c r="AM236" i="9"/>
  <c r="AL237" i="9"/>
  <c r="AM237" i="9"/>
  <c r="AL238" i="9"/>
  <c r="AM238" i="9"/>
  <c r="AL239" i="9"/>
  <c r="AM239" i="9"/>
  <c r="AL240" i="9"/>
  <c r="AM240" i="9"/>
  <c r="AL241" i="9"/>
  <c r="AM241" i="9"/>
  <c r="AL242" i="9"/>
  <c r="AM242" i="9"/>
  <c r="AL243" i="9"/>
  <c r="AM243" i="9"/>
  <c r="AL244" i="9"/>
  <c r="AM244" i="9"/>
  <c r="AL245" i="9"/>
  <c r="AM245" i="9"/>
  <c r="AL246" i="9"/>
  <c r="AM246" i="9"/>
  <c r="AL247" i="9"/>
  <c r="AM247" i="9"/>
  <c r="AL248" i="9"/>
  <c r="AM248" i="9"/>
  <c r="AL249" i="9"/>
  <c r="AM249" i="9"/>
  <c r="AL250" i="9"/>
  <c r="AM250" i="9"/>
  <c r="AL251" i="9"/>
  <c r="AM251" i="9"/>
  <c r="AL252" i="9"/>
  <c r="AM252" i="9"/>
  <c r="AL253" i="9"/>
  <c r="AM253" i="9"/>
  <c r="AL254" i="9"/>
  <c r="AM254" i="9"/>
  <c r="AL255" i="9"/>
  <c r="AM255" i="9"/>
  <c r="AL256" i="9"/>
  <c r="AM256" i="9"/>
  <c r="AL257" i="9"/>
  <c r="AM257" i="9"/>
  <c r="AL258" i="9"/>
  <c r="AM258" i="9"/>
  <c r="AL259" i="9"/>
  <c r="AM259" i="9"/>
  <c r="AL260" i="9"/>
  <c r="AM260" i="9"/>
  <c r="AL261" i="9"/>
  <c r="AM261" i="9"/>
  <c r="AL262" i="9"/>
  <c r="AM262" i="9"/>
  <c r="AL263" i="9"/>
  <c r="AM263" i="9"/>
  <c r="AL264" i="9"/>
  <c r="AM264" i="9"/>
  <c r="AL265" i="9"/>
  <c r="AM265" i="9"/>
  <c r="AL266" i="9"/>
  <c r="AM266" i="9"/>
  <c r="AL267" i="9"/>
  <c r="AM267" i="9"/>
  <c r="AL268" i="9"/>
  <c r="AM268" i="9"/>
  <c r="AL269" i="9"/>
  <c r="AM269" i="9"/>
  <c r="AL270" i="9"/>
  <c r="AM270" i="9"/>
  <c r="AL271" i="9"/>
  <c r="AM271" i="9"/>
  <c r="AL272" i="9"/>
  <c r="AM272" i="9"/>
  <c r="AL273" i="9"/>
  <c r="AM273" i="9"/>
  <c r="AL274" i="9"/>
  <c r="AM274" i="9"/>
  <c r="AL275" i="9"/>
  <c r="AM275" i="9"/>
  <c r="AL276" i="9"/>
  <c r="AM276" i="9"/>
  <c r="AL277" i="9"/>
  <c r="AM277" i="9"/>
  <c r="AL278" i="9"/>
  <c r="AM278" i="9"/>
  <c r="AL279" i="9"/>
  <c r="AM279" i="9"/>
  <c r="AL280" i="9"/>
  <c r="AM280" i="9"/>
  <c r="AL281" i="9"/>
  <c r="AM281" i="9"/>
  <c r="AL282" i="9"/>
  <c r="AM282" i="9"/>
  <c r="AL283" i="9"/>
  <c r="AM283" i="9"/>
  <c r="AL284" i="9"/>
  <c r="AM284" i="9"/>
  <c r="AL285" i="9"/>
  <c r="AM285" i="9"/>
  <c r="AL286" i="9"/>
  <c r="AM286" i="9"/>
  <c r="AL287" i="9"/>
  <c r="AM287" i="9"/>
  <c r="AL288" i="9"/>
  <c r="AM288" i="9"/>
  <c r="AL289" i="9"/>
  <c r="AM289" i="9"/>
  <c r="AL290" i="9"/>
  <c r="AM290" i="9"/>
  <c r="AL291" i="9"/>
  <c r="AM291" i="9"/>
  <c r="AL292" i="9"/>
  <c r="AM292" i="9"/>
  <c r="AL293" i="9"/>
  <c r="AM293" i="9"/>
  <c r="AL294" i="9"/>
  <c r="AM294" i="9"/>
  <c r="AL295" i="9"/>
  <c r="AM295" i="9"/>
  <c r="AL296" i="9"/>
  <c r="AM296" i="9"/>
  <c r="AL297" i="9"/>
  <c r="AM297" i="9"/>
  <c r="AL298" i="9"/>
  <c r="AM298" i="9"/>
  <c r="AL299" i="9"/>
  <c r="AM299" i="9"/>
  <c r="AL300" i="9"/>
  <c r="AM300" i="9"/>
  <c r="AL301" i="9"/>
  <c r="AM301" i="9"/>
  <c r="AL302" i="9"/>
  <c r="AM302" i="9"/>
  <c r="AL303" i="9"/>
  <c r="AM303" i="9"/>
  <c r="AL304" i="9"/>
  <c r="AM304" i="9"/>
  <c r="AL305" i="9"/>
  <c r="AM305" i="9"/>
  <c r="AL306" i="9"/>
  <c r="AM306" i="9"/>
  <c r="AL307" i="9"/>
  <c r="AM307" i="9"/>
  <c r="AL308" i="9"/>
  <c r="AM308" i="9"/>
  <c r="AL309" i="9"/>
  <c r="AM309" i="9"/>
  <c r="AL310" i="9"/>
  <c r="AM310" i="9"/>
  <c r="AL311" i="9"/>
  <c r="AM311" i="9"/>
  <c r="AL312" i="9"/>
  <c r="AM312" i="9"/>
  <c r="AL313" i="9"/>
  <c r="AM313" i="9"/>
  <c r="AL314" i="9"/>
  <c r="AM314" i="9"/>
  <c r="AL315" i="9"/>
  <c r="AM315" i="9"/>
  <c r="AL316" i="9"/>
  <c r="AM316" i="9"/>
  <c r="AL317" i="9"/>
  <c r="AM317" i="9"/>
  <c r="AL318" i="9"/>
  <c r="AM318" i="9"/>
  <c r="AL319" i="9"/>
  <c r="AM319" i="9"/>
  <c r="AL320" i="9"/>
  <c r="AM320" i="9"/>
  <c r="AL321" i="9"/>
  <c r="AM321" i="9"/>
  <c r="AL322" i="9"/>
  <c r="AM322" i="9"/>
  <c r="AL323" i="9"/>
  <c r="AM323" i="9"/>
  <c r="AL324" i="9"/>
  <c r="AM324" i="9"/>
  <c r="AL325" i="9"/>
  <c r="AM325" i="9"/>
  <c r="AL326" i="9"/>
  <c r="AM326" i="9"/>
  <c r="AL327" i="9"/>
  <c r="AM327" i="9"/>
  <c r="AL328" i="9"/>
  <c r="AM328" i="9"/>
  <c r="AL329" i="9"/>
  <c r="AM329" i="9"/>
  <c r="AL330" i="9"/>
  <c r="AM330" i="9"/>
  <c r="AL331" i="9"/>
  <c r="AM331" i="9"/>
  <c r="AL332" i="9"/>
  <c r="AM332" i="9"/>
  <c r="AL333" i="9"/>
  <c r="AM333" i="9"/>
  <c r="AL334" i="9"/>
  <c r="AM334" i="9"/>
  <c r="AL335" i="9"/>
  <c r="AM335" i="9"/>
  <c r="AL336" i="9"/>
  <c r="AM336" i="9"/>
  <c r="AL337" i="9"/>
  <c r="AM337" i="9"/>
  <c r="AL338" i="9"/>
  <c r="AM338" i="9"/>
  <c r="AL339" i="9"/>
  <c r="AM339" i="9"/>
  <c r="AL340" i="9"/>
  <c r="AM340" i="9"/>
  <c r="AL341" i="9"/>
  <c r="AM341" i="9"/>
  <c r="AL342" i="9"/>
  <c r="AM342" i="9"/>
  <c r="AL343" i="9"/>
  <c r="AM343" i="9"/>
  <c r="AL344" i="9"/>
  <c r="AM344" i="9"/>
  <c r="AL345" i="9"/>
  <c r="AM345" i="9"/>
  <c r="AL346" i="9"/>
  <c r="AM346" i="9"/>
  <c r="AL347" i="9"/>
  <c r="AM347" i="9"/>
  <c r="AL348" i="9"/>
  <c r="AM348" i="9"/>
  <c r="AL349" i="9"/>
  <c r="AM349" i="9"/>
  <c r="AL350" i="9"/>
  <c r="AM350" i="9"/>
  <c r="AL351" i="9"/>
  <c r="AM351" i="9"/>
  <c r="AL352" i="9"/>
  <c r="AM352" i="9"/>
  <c r="AL353" i="9"/>
  <c r="AM353" i="9"/>
  <c r="AL354" i="9"/>
  <c r="AM354" i="9"/>
  <c r="AL355" i="9"/>
  <c r="AM355" i="9"/>
  <c r="AL356" i="9"/>
  <c r="AM356" i="9"/>
  <c r="AL357" i="9"/>
  <c r="AM357" i="9"/>
  <c r="AL358" i="9"/>
  <c r="AM358" i="9"/>
  <c r="AL359" i="9"/>
  <c r="AM359" i="9"/>
  <c r="AL360" i="9"/>
  <c r="AM360" i="9"/>
  <c r="AL361" i="9"/>
  <c r="AM361" i="9"/>
  <c r="AL362" i="9"/>
  <c r="AM362" i="9"/>
  <c r="AL363" i="9"/>
  <c r="AM363" i="9"/>
  <c r="AL364" i="9"/>
  <c r="AM364" i="9"/>
  <c r="AL365" i="9"/>
  <c r="AM365" i="9"/>
  <c r="AL366" i="9"/>
  <c r="AM366" i="9"/>
  <c r="AL367" i="9"/>
  <c r="AM367" i="9"/>
  <c r="AL368" i="9"/>
  <c r="AM368" i="9"/>
  <c r="AL369" i="9"/>
  <c r="AM369" i="9"/>
  <c r="AL370" i="9"/>
  <c r="AM370" i="9"/>
  <c r="AL371" i="9"/>
  <c r="AM371" i="9"/>
  <c r="AL372" i="9"/>
  <c r="AM372" i="9"/>
  <c r="AL373" i="9"/>
  <c r="AM373" i="9"/>
  <c r="AL374" i="9"/>
  <c r="AM374" i="9"/>
  <c r="AL375" i="9"/>
  <c r="AM375" i="9"/>
  <c r="AM376" i="9"/>
  <c r="AL376" i="9"/>
  <c r="AG397" i="9"/>
  <c r="AH397" i="9" s="1"/>
  <c r="AF397" i="9"/>
  <c r="AE397" i="9"/>
  <c r="AC9" i="9"/>
  <c r="AD9" i="9"/>
  <c r="AC10" i="9"/>
  <c r="AD10" i="9"/>
  <c r="AC11" i="9"/>
  <c r="AD11" i="9"/>
  <c r="AC12" i="9"/>
  <c r="AD12" i="9"/>
  <c r="AC13" i="9"/>
  <c r="AD13" i="9"/>
  <c r="AC14" i="9"/>
  <c r="AD14" i="9"/>
  <c r="AC15" i="9"/>
  <c r="AD15" i="9"/>
  <c r="AC16" i="9"/>
  <c r="AD16" i="9"/>
  <c r="AC17" i="9"/>
  <c r="AD17" i="9"/>
  <c r="AC18" i="9"/>
  <c r="AD18" i="9"/>
  <c r="AC19" i="9"/>
  <c r="AD19" i="9"/>
  <c r="AC20" i="9"/>
  <c r="AD20" i="9"/>
  <c r="AC21" i="9"/>
  <c r="AD21" i="9"/>
  <c r="AC22" i="9"/>
  <c r="AD22" i="9"/>
  <c r="AC23" i="9"/>
  <c r="AD23" i="9"/>
  <c r="AC24" i="9"/>
  <c r="AD24" i="9"/>
  <c r="AC25" i="9"/>
  <c r="AD25" i="9"/>
  <c r="AC26" i="9"/>
  <c r="AD26" i="9"/>
  <c r="AC27" i="9"/>
  <c r="AD27" i="9"/>
  <c r="AC28" i="9"/>
  <c r="AD28" i="9"/>
  <c r="AC29" i="9"/>
  <c r="AD29" i="9"/>
  <c r="AC30" i="9"/>
  <c r="AD30" i="9"/>
  <c r="AC31" i="9"/>
  <c r="AD31" i="9"/>
  <c r="AC32" i="9"/>
  <c r="AD32" i="9"/>
  <c r="AC33" i="9"/>
  <c r="AD33" i="9"/>
  <c r="AC34" i="9"/>
  <c r="AD34" i="9"/>
  <c r="AC35" i="9"/>
  <c r="AD35" i="9"/>
  <c r="AC36" i="9"/>
  <c r="AD36" i="9"/>
  <c r="AC37" i="9"/>
  <c r="AD37" i="9"/>
  <c r="AC38" i="9"/>
  <c r="AD38" i="9"/>
  <c r="AC39" i="9"/>
  <c r="AD39" i="9"/>
  <c r="AC40" i="9"/>
  <c r="AD40" i="9"/>
  <c r="AC41" i="9"/>
  <c r="AD41" i="9"/>
  <c r="AC42" i="9"/>
  <c r="AD42" i="9"/>
  <c r="AC43" i="9"/>
  <c r="AD43" i="9"/>
  <c r="AC44" i="9"/>
  <c r="AD44" i="9"/>
  <c r="AC45" i="9"/>
  <c r="AD45" i="9"/>
  <c r="AC46" i="9"/>
  <c r="AD46" i="9"/>
  <c r="AC47" i="9"/>
  <c r="AD47" i="9"/>
  <c r="AC48" i="9"/>
  <c r="AD48" i="9"/>
  <c r="AC49" i="9"/>
  <c r="AD49" i="9"/>
  <c r="AC50" i="9"/>
  <c r="AD50" i="9"/>
  <c r="AC51" i="9"/>
  <c r="AD51" i="9"/>
  <c r="AC52" i="9"/>
  <c r="AD52" i="9"/>
  <c r="AC53" i="9"/>
  <c r="AD53" i="9"/>
  <c r="AC54" i="9"/>
  <c r="AD54" i="9"/>
  <c r="AC55" i="9"/>
  <c r="AD55" i="9"/>
  <c r="AC56" i="9"/>
  <c r="AD56" i="9"/>
  <c r="AC57" i="9"/>
  <c r="AD57" i="9"/>
  <c r="AC58" i="9"/>
  <c r="AD58" i="9"/>
  <c r="AC59" i="9"/>
  <c r="AD59" i="9"/>
  <c r="AC60" i="9"/>
  <c r="AD60" i="9"/>
  <c r="AC61" i="9"/>
  <c r="AD61" i="9"/>
  <c r="AC62" i="9"/>
  <c r="AD62" i="9"/>
  <c r="AC63" i="9"/>
  <c r="AD63" i="9"/>
  <c r="AC64" i="9"/>
  <c r="AD64" i="9"/>
  <c r="AC65" i="9"/>
  <c r="AD65" i="9"/>
  <c r="AC66" i="9"/>
  <c r="AD66" i="9"/>
  <c r="AC67" i="9"/>
  <c r="AD67" i="9"/>
  <c r="AC68" i="9"/>
  <c r="AD68" i="9"/>
  <c r="AC69" i="9"/>
  <c r="AD69" i="9"/>
  <c r="AC70" i="9"/>
  <c r="AD70" i="9"/>
  <c r="AC71" i="9"/>
  <c r="AD71" i="9"/>
  <c r="AC72" i="9"/>
  <c r="AD72" i="9"/>
  <c r="AC73" i="9"/>
  <c r="AD73" i="9"/>
  <c r="AC74" i="9"/>
  <c r="AD74" i="9"/>
  <c r="AC75" i="9"/>
  <c r="AD75" i="9"/>
  <c r="AC76" i="9"/>
  <c r="AD76" i="9"/>
  <c r="AC77" i="9"/>
  <c r="AD77" i="9"/>
  <c r="AC78" i="9"/>
  <c r="AD78" i="9"/>
  <c r="AC79" i="9"/>
  <c r="AD79" i="9"/>
  <c r="AC80" i="9"/>
  <c r="AD80" i="9"/>
  <c r="AC81" i="9"/>
  <c r="AD81" i="9"/>
  <c r="AC82" i="9"/>
  <c r="AD82" i="9"/>
  <c r="AC83" i="9"/>
  <c r="AD83" i="9"/>
  <c r="AC84" i="9"/>
  <c r="AD84" i="9"/>
  <c r="AC85" i="9"/>
  <c r="AD85" i="9"/>
  <c r="AC86" i="9"/>
  <c r="AD86" i="9"/>
  <c r="AC87" i="9"/>
  <c r="AD87" i="9"/>
  <c r="AC88" i="9"/>
  <c r="AD88" i="9"/>
  <c r="AC89" i="9"/>
  <c r="AD89" i="9"/>
  <c r="AC90" i="9"/>
  <c r="AD90" i="9"/>
  <c r="AC91" i="9"/>
  <c r="AD91" i="9"/>
  <c r="AC92" i="9"/>
  <c r="AD92" i="9"/>
  <c r="AC93" i="9"/>
  <c r="AD93" i="9"/>
  <c r="AC94" i="9"/>
  <c r="AD94" i="9"/>
  <c r="AC95" i="9"/>
  <c r="AD95" i="9"/>
  <c r="AC96" i="9"/>
  <c r="AD96" i="9"/>
  <c r="AC97" i="9"/>
  <c r="AD97" i="9"/>
  <c r="AC98" i="9"/>
  <c r="AD98" i="9"/>
  <c r="AC99" i="9"/>
  <c r="AD99" i="9"/>
  <c r="AC100" i="9"/>
  <c r="AD100" i="9"/>
  <c r="AC101" i="9"/>
  <c r="AD101" i="9"/>
  <c r="AC102" i="9"/>
  <c r="AD102" i="9"/>
  <c r="AC103" i="9"/>
  <c r="AD103" i="9"/>
  <c r="AC104" i="9"/>
  <c r="AD104" i="9"/>
  <c r="AC105" i="9"/>
  <c r="AD105" i="9"/>
  <c r="AC106" i="9"/>
  <c r="AD106" i="9"/>
  <c r="AC107" i="9"/>
  <c r="AD107" i="9"/>
  <c r="AC108" i="9"/>
  <c r="AD108" i="9"/>
  <c r="AC109" i="9"/>
  <c r="AD109" i="9"/>
  <c r="AC110" i="9"/>
  <c r="AD110" i="9"/>
  <c r="AC111" i="9"/>
  <c r="AD111" i="9"/>
  <c r="AC112" i="9"/>
  <c r="AD112" i="9"/>
  <c r="AC113" i="9"/>
  <c r="AD113" i="9"/>
  <c r="AC114" i="9"/>
  <c r="AD114" i="9"/>
  <c r="AC115" i="9"/>
  <c r="AD115" i="9"/>
  <c r="AC116" i="9"/>
  <c r="AD116" i="9"/>
  <c r="AC117" i="9"/>
  <c r="AD117" i="9"/>
  <c r="AC118" i="9"/>
  <c r="AD118" i="9"/>
  <c r="AC119" i="9"/>
  <c r="AD119" i="9"/>
  <c r="AC120" i="9"/>
  <c r="AD120" i="9"/>
  <c r="AC121" i="9"/>
  <c r="AD121" i="9"/>
  <c r="AC122" i="9"/>
  <c r="AD122" i="9"/>
  <c r="AC123" i="9"/>
  <c r="AD123" i="9"/>
  <c r="AC124" i="9"/>
  <c r="AD124" i="9"/>
  <c r="AC125" i="9"/>
  <c r="AD125" i="9"/>
  <c r="AC126" i="9"/>
  <c r="AD126" i="9"/>
  <c r="AC127" i="9"/>
  <c r="AD127" i="9"/>
  <c r="AC128" i="9"/>
  <c r="AD128" i="9"/>
  <c r="AC129" i="9"/>
  <c r="AD129" i="9"/>
  <c r="AC130" i="9"/>
  <c r="AD130" i="9"/>
  <c r="AC131" i="9"/>
  <c r="AD131" i="9"/>
  <c r="AC132" i="9"/>
  <c r="AD132" i="9"/>
  <c r="AC133" i="9"/>
  <c r="AD133" i="9"/>
  <c r="AC134" i="9"/>
  <c r="AD134" i="9"/>
  <c r="AC135" i="9"/>
  <c r="AD135" i="9"/>
  <c r="AC136" i="9"/>
  <c r="AD136" i="9"/>
  <c r="AC137" i="9"/>
  <c r="AD137" i="9"/>
  <c r="AC138" i="9"/>
  <c r="AD138" i="9"/>
  <c r="AC139" i="9"/>
  <c r="AD139" i="9"/>
  <c r="AC140" i="9"/>
  <c r="AD140" i="9"/>
  <c r="AC141" i="9"/>
  <c r="AD141" i="9"/>
  <c r="AC142" i="9"/>
  <c r="AD142" i="9"/>
  <c r="AC143" i="9"/>
  <c r="AD143" i="9"/>
  <c r="AC144" i="9"/>
  <c r="AD144" i="9"/>
  <c r="AC145" i="9"/>
  <c r="AD145" i="9"/>
  <c r="AC146" i="9"/>
  <c r="AD146" i="9"/>
  <c r="AC147" i="9"/>
  <c r="AD147" i="9"/>
  <c r="AC148" i="9"/>
  <c r="AD148" i="9"/>
  <c r="AC149" i="9"/>
  <c r="AD149" i="9"/>
  <c r="AC150" i="9"/>
  <c r="AD150" i="9"/>
  <c r="AC151" i="9"/>
  <c r="AD151" i="9"/>
  <c r="AC152" i="9"/>
  <c r="AD152" i="9"/>
  <c r="AC153" i="9"/>
  <c r="AD153" i="9"/>
  <c r="AC154" i="9"/>
  <c r="AD154" i="9"/>
  <c r="AC155" i="9"/>
  <c r="AD155" i="9"/>
  <c r="AC156" i="9"/>
  <c r="AD156" i="9"/>
  <c r="AC157" i="9"/>
  <c r="AD157" i="9"/>
  <c r="AC158" i="9"/>
  <c r="AD158" i="9"/>
  <c r="AC159" i="9"/>
  <c r="AD159" i="9"/>
  <c r="AC160" i="9"/>
  <c r="AD160" i="9"/>
  <c r="AC161" i="9"/>
  <c r="AD161" i="9"/>
  <c r="AC162" i="9"/>
  <c r="AD162" i="9"/>
  <c r="AC163" i="9"/>
  <c r="AD163" i="9"/>
  <c r="AC164" i="9"/>
  <c r="AD164" i="9"/>
  <c r="AC165" i="9"/>
  <c r="AD165" i="9"/>
  <c r="AC166" i="9"/>
  <c r="AD166" i="9"/>
  <c r="AC167" i="9"/>
  <c r="AD167" i="9"/>
  <c r="AC168" i="9"/>
  <c r="AD168" i="9"/>
  <c r="AC169" i="9"/>
  <c r="AD169" i="9"/>
  <c r="AC170" i="9"/>
  <c r="AD170" i="9"/>
  <c r="AC171" i="9"/>
  <c r="AD171" i="9"/>
  <c r="AC172" i="9"/>
  <c r="AD172" i="9"/>
  <c r="AC173" i="9"/>
  <c r="AD173" i="9"/>
  <c r="AC174" i="9"/>
  <c r="AD174" i="9"/>
  <c r="AC175" i="9"/>
  <c r="AD175" i="9"/>
  <c r="AC176" i="9"/>
  <c r="AD176" i="9"/>
  <c r="AC177" i="9"/>
  <c r="AD177" i="9"/>
  <c r="AC178" i="9"/>
  <c r="AD178" i="9"/>
  <c r="AC179" i="9"/>
  <c r="AD179" i="9"/>
  <c r="AC180" i="9"/>
  <c r="AD180" i="9"/>
  <c r="AC181" i="9"/>
  <c r="AD181" i="9"/>
  <c r="AC182" i="9"/>
  <c r="AD182" i="9"/>
  <c r="AC183" i="9"/>
  <c r="AD183" i="9"/>
  <c r="AC184" i="9"/>
  <c r="AD184" i="9"/>
  <c r="AC185" i="9"/>
  <c r="AD185" i="9"/>
  <c r="AC186" i="9"/>
  <c r="AD186" i="9"/>
  <c r="AC187" i="9"/>
  <c r="AD187" i="9"/>
  <c r="AC188" i="9"/>
  <c r="AD188" i="9"/>
  <c r="AC189" i="9"/>
  <c r="AD189" i="9"/>
  <c r="AC190" i="9"/>
  <c r="AD190" i="9"/>
  <c r="AC191" i="9"/>
  <c r="AD191" i="9"/>
  <c r="AC192" i="9"/>
  <c r="AD192" i="9"/>
  <c r="AC193" i="9"/>
  <c r="AD193" i="9"/>
  <c r="AC194" i="9"/>
  <c r="AD194" i="9"/>
  <c r="AC195" i="9"/>
  <c r="AD195" i="9"/>
  <c r="AC196" i="9"/>
  <c r="AD196" i="9"/>
  <c r="AC197" i="9"/>
  <c r="AD197" i="9"/>
  <c r="AC198" i="9"/>
  <c r="AD198" i="9"/>
  <c r="AC199" i="9"/>
  <c r="AD199" i="9"/>
  <c r="AC200" i="9"/>
  <c r="AD200" i="9"/>
  <c r="AC201" i="9"/>
  <c r="AD201" i="9"/>
  <c r="AC202" i="9"/>
  <c r="AD202" i="9"/>
  <c r="AC203" i="9"/>
  <c r="AD203" i="9"/>
  <c r="AC204" i="9"/>
  <c r="AD204" i="9"/>
  <c r="AC205" i="9"/>
  <c r="AD205" i="9"/>
  <c r="AC206" i="9"/>
  <c r="AD206" i="9"/>
  <c r="AC207" i="9"/>
  <c r="AD207" i="9"/>
  <c r="AC208" i="9"/>
  <c r="AD208" i="9"/>
  <c r="AC209" i="9"/>
  <c r="AD209" i="9"/>
  <c r="AC210" i="9"/>
  <c r="AD210" i="9"/>
  <c r="AC211" i="9"/>
  <c r="AD211" i="9"/>
  <c r="AC212" i="9"/>
  <c r="AD212" i="9"/>
  <c r="AC213" i="9"/>
  <c r="AD213" i="9"/>
  <c r="AC214" i="9"/>
  <c r="AD214" i="9"/>
  <c r="AC215" i="9"/>
  <c r="AD215" i="9"/>
  <c r="AC216" i="9"/>
  <c r="AD216" i="9"/>
  <c r="AC217" i="9"/>
  <c r="AD217" i="9"/>
  <c r="AC218" i="9"/>
  <c r="AD218" i="9"/>
  <c r="AC219" i="9"/>
  <c r="AD219" i="9"/>
  <c r="AC220" i="9"/>
  <c r="AD220" i="9"/>
  <c r="AC221" i="9"/>
  <c r="AD221" i="9"/>
  <c r="AC222" i="9"/>
  <c r="AD222" i="9"/>
  <c r="AC223" i="9"/>
  <c r="AD223" i="9"/>
  <c r="AC224" i="9"/>
  <c r="AD224" i="9"/>
  <c r="AC225" i="9"/>
  <c r="AD225" i="9"/>
  <c r="AC226" i="9"/>
  <c r="AD226" i="9"/>
  <c r="AC227" i="9"/>
  <c r="AD227" i="9"/>
  <c r="AC228" i="9"/>
  <c r="AD228" i="9"/>
  <c r="AC229" i="9"/>
  <c r="AD229" i="9"/>
  <c r="AC230" i="9"/>
  <c r="AD230" i="9"/>
  <c r="AC231" i="9"/>
  <c r="AD231" i="9"/>
  <c r="AC232" i="9"/>
  <c r="AD232" i="9"/>
  <c r="AC233" i="9"/>
  <c r="AD233" i="9"/>
  <c r="AC234" i="9"/>
  <c r="AD234" i="9"/>
  <c r="AC235" i="9"/>
  <c r="AD235" i="9"/>
  <c r="AC236" i="9"/>
  <c r="AD236" i="9"/>
  <c r="AC237" i="9"/>
  <c r="AD237" i="9"/>
  <c r="AC238" i="9"/>
  <c r="AD238" i="9"/>
  <c r="AC239" i="9"/>
  <c r="AD239" i="9"/>
  <c r="AC240" i="9"/>
  <c r="AD240" i="9"/>
  <c r="AC241" i="9"/>
  <c r="AD241" i="9"/>
  <c r="AC242" i="9"/>
  <c r="AD242" i="9"/>
  <c r="AC243" i="9"/>
  <c r="AD243" i="9"/>
  <c r="AC244" i="9"/>
  <c r="AD244" i="9"/>
  <c r="AC245" i="9"/>
  <c r="AD245" i="9"/>
  <c r="AC246" i="9"/>
  <c r="AD246" i="9"/>
  <c r="AC247" i="9"/>
  <c r="AD247" i="9"/>
  <c r="AC248" i="9"/>
  <c r="AD248" i="9"/>
  <c r="AC249" i="9"/>
  <c r="AD249" i="9"/>
  <c r="AC250" i="9"/>
  <c r="AD250" i="9"/>
  <c r="AC251" i="9"/>
  <c r="AD251" i="9"/>
  <c r="AC252" i="9"/>
  <c r="AD252" i="9"/>
  <c r="AC253" i="9"/>
  <c r="AD253" i="9"/>
  <c r="AC254" i="9"/>
  <c r="AD254" i="9"/>
  <c r="AC255" i="9"/>
  <c r="AD255" i="9"/>
  <c r="AC256" i="9"/>
  <c r="AD256" i="9"/>
  <c r="AC257" i="9"/>
  <c r="AD257" i="9"/>
  <c r="AC258" i="9"/>
  <c r="AD258" i="9"/>
  <c r="AC259" i="9"/>
  <c r="AD259" i="9"/>
  <c r="AC260" i="9"/>
  <c r="AD260" i="9"/>
  <c r="AC261" i="9"/>
  <c r="AD261" i="9"/>
  <c r="AC262" i="9"/>
  <c r="AD262" i="9"/>
  <c r="AC263" i="9"/>
  <c r="AD263" i="9"/>
  <c r="AC264" i="9"/>
  <c r="AD264" i="9"/>
  <c r="AC265" i="9"/>
  <c r="AD265" i="9"/>
  <c r="AC266" i="9"/>
  <c r="AD266" i="9"/>
  <c r="AC267" i="9"/>
  <c r="AD267" i="9"/>
  <c r="AC268" i="9"/>
  <c r="AD268" i="9"/>
  <c r="AC269" i="9"/>
  <c r="AD269" i="9"/>
  <c r="AC270" i="9"/>
  <c r="AD270" i="9"/>
  <c r="AC271" i="9"/>
  <c r="AD271" i="9"/>
  <c r="AC272" i="9"/>
  <c r="AD272" i="9"/>
  <c r="AC273" i="9"/>
  <c r="AD273" i="9"/>
  <c r="AC274" i="9"/>
  <c r="AD274" i="9"/>
  <c r="AC275" i="9"/>
  <c r="AD275" i="9"/>
  <c r="AC276" i="9"/>
  <c r="AD276" i="9"/>
  <c r="AC277" i="9"/>
  <c r="AD277" i="9"/>
  <c r="AC278" i="9"/>
  <c r="AD278" i="9"/>
  <c r="AC279" i="9"/>
  <c r="AD279" i="9"/>
  <c r="AC280" i="9"/>
  <c r="AD280" i="9"/>
  <c r="AC281" i="9"/>
  <c r="AD281" i="9"/>
  <c r="AC282" i="9"/>
  <c r="AD282" i="9"/>
  <c r="AC283" i="9"/>
  <c r="AD283" i="9"/>
  <c r="AC284" i="9"/>
  <c r="AD284" i="9"/>
  <c r="AC285" i="9"/>
  <c r="AD285" i="9"/>
  <c r="AC286" i="9"/>
  <c r="AD286" i="9"/>
  <c r="AC287" i="9"/>
  <c r="AD287" i="9"/>
  <c r="AC288" i="9"/>
  <c r="AD288" i="9"/>
  <c r="AC289" i="9"/>
  <c r="AD289" i="9"/>
  <c r="AC290" i="9"/>
  <c r="AD290" i="9"/>
  <c r="AC291" i="9"/>
  <c r="AD291" i="9"/>
  <c r="AC292" i="9"/>
  <c r="AD292" i="9"/>
  <c r="AC293" i="9"/>
  <c r="AD293" i="9"/>
  <c r="AC294" i="9"/>
  <c r="AD294" i="9"/>
  <c r="AC295" i="9"/>
  <c r="AD295" i="9"/>
  <c r="AC296" i="9"/>
  <c r="AD296" i="9"/>
  <c r="AC297" i="9"/>
  <c r="AD297" i="9"/>
  <c r="AC298" i="9"/>
  <c r="AD298" i="9"/>
  <c r="AC299" i="9"/>
  <c r="AD299" i="9"/>
  <c r="AC300" i="9"/>
  <c r="AD300" i="9"/>
  <c r="AC301" i="9"/>
  <c r="AD301" i="9"/>
  <c r="AC302" i="9"/>
  <c r="AD302" i="9"/>
  <c r="AC303" i="9"/>
  <c r="AD303" i="9"/>
  <c r="AC304" i="9"/>
  <c r="AD304" i="9"/>
  <c r="AC305" i="9"/>
  <c r="AD305" i="9"/>
  <c r="AC306" i="9"/>
  <c r="AD306" i="9"/>
  <c r="AC307" i="9"/>
  <c r="AD307" i="9"/>
  <c r="AC308" i="9"/>
  <c r="AD308" i="9"/>
  <c r="AC309" i="9"/>
  <c r="AD309" i="9"/>
  <c r="AC310" i="9"/>
  <c r="AD310" i="9"/>
  <c r="AC311" i="9"/>
  <c r="AD311" i="9"/>
  <c r="AC312" i="9"/>
  <c r="AD312" i="9"/>
  <c r="AC313" i="9"/>
  <c r="AD313" i="9"/>
  <c r="AC314" i="9"/>
  <c r="AD314" i="9"/>
  <c r="AC315" i="9"/>
  <c r="AD315" i="9"/>
  <c r="AC316" i="9"/>
  <c r="AD316" i="9"/>
  <c r="AC317" i="9"/>
  <c r="AD317" i="9"/>
  <c r="AC318" i="9"/>
  <c r="AD318" i="9"/>
  <c r="AC319" i="9"/>
  <c r="AD319" i="9"/>
  <c r="AC320" i="9"/>
  <c r="AD320" i="9"/>
  <c r="AC321" i="9"/>
  <c r="AD321" i="9"/>
  <c r="AC322" i="9"/>
  <c r="AD322" i="9"/>
  <c r="AC323" i="9"/>
  <c r="AD323" i="9"/>
  <c r="AC324" i="9"/>
  <c r="AD324" i="9"/>
  <c r="AC325" i="9"/>
  <c r="AD325" i="9"/>
  <c r="AC326" i="9"/>
  <c r="AD326" i="9"/>
  <c r="AC327" i="9"/>
  <c r="AD327" i="9"/>
  <c r="AC328" i="9"/>
  <c r="AD328" i="9"/>
  <c r="AC329" i="9"/>
  <c r="AD329" i="9"/>
  <c r="AC330" i="9"/>
  <c r="AD330" i="9"/>
  <c r="AC331" i="9"/>
  <c r="AD331" i="9"/>
  <c r="AC332" i="9"/>
  <c r="AD332" i="9"/>
  <c r="AC333" i="9"/>
  <c r="AD333" i="9"/>
  <c r="AC334" i="9"/>
  <c r="AD334" i="9"/>
  <c r="AC335" i="9"/>
  <c r="AD335" i="9"/>
  <c r="AC336" i="9"/>
  <c r="AD336" i="9"/>
  <c r="AC337" i="9"/>
  <c r="AD337" i="9"/>
  <c r="AC338" i="9"/>
  <c r="AD338" i="9"/>
  <c r="AC339" i="9"/>
  <c r="AD339" i="9"/>
  <c r="AC340" i="9"/>
  <c r="AD340" i="9"/>
  <c r="AC341" i="9"/>
  <c r="AD341" i="9"/>
  <c r="AC342" i="9"/>
  <c r="AD342" i="9"/>
  <c r="AC343" i="9"/>
  <c r="AD343" i="9"/>
  <c r="AC344" i="9"/>
  <c r="AD344" i="9"/>
  <c r="AC345" i="9"/>
  <c r="AD345" i="9"/>
  <c r="AC346" i="9"/>
  <c r="AD346" i="9"/>
  <c r="AC347" i="9"/>
  <c r="AD347" i="9"/>
  <c r="AC348" i="9"/>
  <c r="AD348" i="9"/>
  <c r="AC349" i="9"/>
  <c r="AD349" i="9"/>
  <c r="AC350" i="9"/>
  <c r="AD350" i="9"/>
  <c r="AC351" i="9"/>
  <c r="AD351" i="9"/>
  <c r="AC352" i="9"/>
  <c r="AD352" i="9"/>
  <c r="AC353" i="9"/>
  <c r="AD353" i="9"/>
  <c r="AC354" i="9"/>
  <c r="AD354" i="9"/>
  <c r="AC355" i="9"/>
  <c r="AD355" i="9"/>
  <c r="AC356" i="9"/>
  <c r="AD356" i="9"/>
  <c r="AC357" i="9"/>
  <c r="AD357" i="9"/>
  <c r="AC358" i="9"/>
  <c r="AD358" i="9"/>
  <c r="AC359" i="9"/>
  <c r="AD359" i="9"/>
  <c r="AC360" i="9"/>
  <c r="AD360" i="9"/>
  <c r="AC361" i="9"/>
  <c r="AD361" i="9"/>
  <c r="AC362" i="9"/>
  <c r="AD362" i="9"/>
  <c r="AC363" i="9"/>
  <c r="AD363" i="9"/>
  <c r="AC364" i="9"/>
  <c r="AD364" i="9"/>
  <c r="AC365" i="9"/>
  <c r="AD365" i="9"/>
  <c r="AC366" i="9"/>
  <c r="AD366" i="9"/>
  <c r="AC367" i="9"/>
  <c r="AD367" i="9"/>
  <c r="AC368" i="9"/>
  <c r="AD368" i="9"/>
  <c r="AC369" i="9"/>
  <c r="AD369" i="9"/>
  <c r="AC370" i="9"/>
  <c r="AD370" i="9"/>
  <c r="AC371" i="9"/>
  <c r="AD371" i="9"/>
  <c r="AC372" i="9"/>
  <c r="AD372" i="9"/>
  <c r="AC373" i="9"/>
  <c r="AD373" i="9"/>
  <c r="AC374" i="9"/>
  <c r="AD374" i="9"/>
  <c r="AC375" i="9"/>
  <c r="AD375" i="9"/>
  <c r="AC376" i="9"/>
  <c r="AD376" i="9"/>
  <c r="AC8" i="9"/>
  <c r="AD8" i="9"/>
  <c r="U365" i="9"/>
  <c r="T365" i="9"/>
  <c r="U364" i="9"/>
  <c r="T364" i="9"/>
  <c r="U363" i="9"/>
  <c r="T363" i="9"/>
  <c r="U362" i="9"/>
  <c r="T362" i="9"/>
  <c r="U361" i="9"/>
  <c r="T361" i="9"/>
  <c r="U360" i="9"/>
  <c r="T360" i="9"/>
  <c r="U359" i="9"/>
  <c r="T359" i="9"/>
  <c r="U358" i="9"/>
  <c r="T358" i="9"/>
  <c r="U357" i="9"/>
  <c r="T357" i="9"/>
  <c r="U356" i="9"/>
  <c r="T356" i="9"/>
  <c r="U355" i="9"/>
  <c r="T355" i="9"/>
  <c r="U354" i="9"/>
  <c r="T354" i="9"/>
  <c r="U353" i="9"/>
  <c r="T353" i="9"/>
  <c r="U352" i="9"/>
  <c r="T352" i="9"/>
  <c r="U351" i="9"/>
  <c r="T351" i="9"/>
  <c r="U350" i="9"/>
  <c r="T350" i="9"/>
  <c r="U349" i="9"/>
  <c r="T349" i="9"/>
  <c r="U348" i="9"/>
  <c r="T348" i="9"/>
  <c r="U347" i="9"/>
  <c r="T347" i="9"/>
  <c r="U346" i="9"/>
  <c r="T346" i="9"/>
  <c r="U345" i="9"/>
  <c r="T345" i="9"/>
  <c r="U344" i="9"/>
  <c r="T344" i="9"/>
  <c r="U343" i="9"/>
  <c r="T343" i="9"/>
  <c r="U342" i="9"/>
  <c r="T342" i="9"/>
  <c r="U341" i="9"/>
  <c r="T341" i="9"/>
  <c r="U340" i="9"/>
  <c r="T340" i="9"/>
  <c r="U339" i="9"/>
  <c r="T339" i="9"/>
  <c r="U338" i="9"/>
  <c r="T338" i="9"/>
  <c r="U337" i="9"/>
  <c r="T337" i="9"/>
  <c r="U336" i="9"/>
  <c r="T336" i="9"/>
  <c r="U335" i="9"/>
  <c r="T335" i="9"/>
  <c r="U334" i="9"/>
  <c r="T334" i="9"/>
  <c r="U333" i="9"/>
  <c r="T333" i="9"/>
  <c r="U332" i="9"/>
  <c r="T332" i="9"/>
  <c r="U331" i="9"/>
  <c r="T331" i="9"/>
  <c r="U330" i="9"/>
  <c r="T330" i="9"/>
  <c r="U329" i="9"/>
  <c r="T329" i="9"/>
  <c r="U328" i="9"/>
  <c r="T328" i="9"/>
  <c r="U327" i="9"/>
  <c r="T327" i="9"/>
  <c r="U326" i="9"/>
  <c r="T326" i="9"/>
  <c r="U325" i="9"/>
  <c r="T325" i="9"/>
  <c r="U324" i="9"/>
  <c r="T324" i="9"/>
  <c r="U323" i="9"/>
  <c r="T323" i="9"/>
  <c r="U322" i="9"/>
  <c r="T322" i="9"/>
  <c r="U321" i="9"/>
  <c r="T321" i="9"/>
  <c r="U320" i="9"/>
  <c r="T320" i="9"/>
  <c r="U319" i="9"/>
  <c r="T319" i="9"/>
  <c r="U318" i="9"/>
  <c r="T318" i="9"/>
  <c r="U317" i="9"/>
  <c r="T317" i="9"/>
  <c r="U316" i="9"/>
  <c r="T316" i="9"/>
  <c r="U315" i="9"/>
  <c r="T315" i="9"/>
  <c r="U314" i="9"/>
  <c r="T314" i="9"/>
  <c r="U313" i="9"/>
  <c r="T313" i="9"/>
  <c r="U312" i="9"/>
  <c r="T312" i="9"/>
  <c r="U311" i="9"/>
  <c r="T311" i="9"/>
  <c r="U310" i="9"/>
  <c r="T310" i="9"/>
  <c r="U309" i="9"/>
  <c r="T309" i="9"/>
  <c r="U308" i="9"/>
  <c r="T308" i="9"/>
  <c r="U307" i="9"/>
  <c r="T307" i="9"/>
  <c r="U306" i="9"/>
  <c r="T306" i="9"/>
  <c r="U305" i="9"/>
  <c r="T305" i="9"/>
  <c r="U304" i="9"/>
  <c r="T304" i="9"/>
  <c r="U303" i="9"/>
  <c r="T303" i="9"/>
  <c r="U302" i="9"/>
  <c r="T302" i="9"/>
  <c r="U301" i="9"/>
  <c r="T301" i="9"/>
  <c r="U300" i="9"/>
  <c r="T300" i="9"/>
  <c r="U299" i="9"/>
  <c r="T299" i="9"/>
  <c r="U298" i="9"/>
  <c r="T298" i="9"/>
  <c r="U297" i="9"/>
  <c r="T297" i="9"/>
  <c r="U296" i="9"/>
  <c r="T296" i="9"/>
  <c r="U295" i="9"/>
  <c r="T295" i="9"/>
  <c r="U294" i="9"/>
  <c r="T294" i="9"/>
  <c r="U293" i="9"/>
  <c r="T293" i="9"/>
  <c r="U292" i="9"/>
  <c r="T292" i="9"/>
  <c r="U291" i="9"/>
  <c r="T291" i="9"/>
  <c r="U290" i="9"/>
  <c r="T290" i="9"/>
  <c r="U289" i="9"/>
  <c r="T289" i="9"/>
  <c r="U288" i="9"/>
  <c r="T288" i="9"/>
  <c r="U287" i="9"/>
  <c r="T287" i="9"/>
  <c r="U286" i="9"/>
  <c r="T286" i="9"/>
  <c r="U285" i="9"/>
  <c r="T285" i="9"/>
  <c r="U284" i="9"/>
  <c r="T284" i="9"/>
  <c r="U283" i="9"/>
  <c r="T283" i="9"/>
  <c r="U282" i="9"/>
  <c r="T282" i="9"/>
  <c r="U281" i="9"/>
  <c r="T281" i="9"/>
  <c r="U280" i="9"/>
  <c r="T280" i="9"/>
  <c r="U279" i="9"/>
  <c r="T279" i="9"/>
  <c r="U278" i="9"/>
  <c r="T278" i="9"/>
  <c r="U277" i="9"/>
  <c r="T277" i="9"/>
  <c r="U276" i="9"/>
  <c r="T276" i="9"/>
  <c r="U275" i="9"/>
  <c r="T275" i="9"/>
  <c r="U274" i="9"/>
  <c r="T274" i="9"/>
  <c r="U273" i="9"/>
  <c r="T273" i="9"/>
  <c r="U272" i="9"/>
  <c r="T272" i="9"/>
  <c r="U271" i="9"/>
  <c r="T271" i="9"/>
  <c r="U270" i="9"/>
  <c r="T270" i="9"/>
  <c r="U269" i="9"/>
  <c r="T269" i="9"/>
  <c r="U268" i="9"/>
  <c r="T268" i="9"/>
  <c r="U267" i="9"/>
  <c r="T267" i="9"/>
  <c r="U266" i="9"/>
  <c r="T266" i="9"/>
  <c r="U265" i="9"/>
  <c r="T265" i="9"/>
  <c r="U264" i="9"/>
  <c r="T264" i="9"/>
  <c r="U263" i="9"/>
  <c r="T263" i="9"/>
  <c r="U262" i="9"/>
  <c r="T262" i="9"/>
  <c r="U261" i="9"/>
  <c r="T261" i="9"/>
  <c r="U260" i="9"/>
  <c r="T260" i="9"/>
  <c r="U259" i="9"/>
  <c r="T259" i="9"/>
  <c r="U258" i="9"/>
  <c r="T258" i="9"/>
  <c r="U257" i="9"/>
  <c r="T257" i="9"/>
  <c r="U256" i="9"/>
  <c r="T256" i="9"/>
  <c r="U255" i="9"/>
  <c r="T255" i="9"/>
  <c r="U254" i="9"/>
  <c r="T254" i="9"/>
  <c r="U253" i="9"/>
  <c r="T253" i="9"/>
  <c r="U252" i="9"/>
  <c r="T252" i="9"/>
  <c r="U251" i="9"/>
  <c r="T251" i="9"/>
  <c r="U250" i="9"/>
  <c r="T250" i="9"/>
  <c r="U249" i="9"/>
  <c r="T249" i="9"/>
  <c r="U248" i="9"/>
  <c r="T248" i="9"/>
  <c r="U247" i="9"/>
  <c r="T247" i="9"/>
  <c r="U246" i="9"/>
  <c r="T246" i="9"/>
  <c r="U245" i="9"/>
  <c r="T245" i="9"/>
  <c r="U244" i="9"/>
  <c r="T244" i="9"/>
  <c r="U243" i="9"/>
  <c r="T243" i="9"/>
  <c r="U242" i="9"/>
  <c r="T242" i="9"/>
  <c r="U241" i="9"/>
  <c r="T241" i="9"/>
  <c r="U240" i="9"/>
  <c r="T240" i="9"/>
  <c r="U239" i="9"/>
  <c r="T239" i="9"/>
  <c r="U238" i="9"/>
  <c r="T238" i="9"/>
  <c r="U237" i="9"/>
  <c r="T237" i="9"/>
  <c r="U236" i="9"/>
  <c r="T236" i="9"/>
  <c r="U235" i="9"/>
  <c r="T235" i="9"/>
  <c r="U234" i="9"/>
  <c r="T234" i="9"/>
  <c r="U233" i="9"/>
  <c r="T233" i="9"/>
  <c r="U232" i="9"/>
  <c r="T232" i="9"/>
  <c r="U231" i="9"/>
  <c r="T231" i="9"/>
  <c r="U230" i="9"/>
  <c r="T230" i="9"/>
  <c r="U229" i="9"/>
  <c r="T229" i="9"/>
  <c r="U228" i="9"/>
  <c r="T228" i="9"/>
  <c r="U227" i="9"/>
  <c r="T227" i="9"/>
  <c r="U226" i="9"/>
  <c r="T226" i="9"/>
  <c r="U225" i="9"/>
  <c r="T225" i="9"/>
  <c r="U224" i="9"/>
  <c r="T224" i="9"/>
  <c r="U223" i="9"/>
  <c r="T223" i="9"/>
  <c r="U222" i="9"/>
  <c r="T222" i="9"/>
  <c r="U221" i="9"/>
  <c r="T221" i="9"/>
  <c r="U220" i="9"/>
  <c r="T220" i="9"/>
  <c r="U219" i="9"/>
  <c r="T219" i="9"/>
  <c r="U218" i="9"/>
  <c r="T218" i="9"/>
  <c r="U217" i="9"/>
  <c r="T217" i="9"/>
  <c r="U216" i="9"/>
  <c r="T216" i="9"/>
  <c r="U215" i="9"/>
  <c r="T215" i="9"/>
  <c r="U214" i="9"/>
  <c r="T214" i="9"/>
  <c r="U213" i="9"/>
  <c r="T213" i="9"/>
  <c r="U212" i="9"/>
  <c r="T212" i="9"/>
  <c r="U211" i="9"/>
  <c r="T211" i="9"/>
  <c r="U210" i="9"/>
  <c r="T210" i="9"/>
  <c r="U209" i="9"/>
  <c r="T209" i="9"/>
  <c r="U208" i="9"/>
  <c r="T208" i="9"/>
  <c r="U207" i="9"/>
  <c r="T207" i="9"/>
  <c r="U206" i="9"/>
  <c r="T206" i="9"/>
  <c r="U205" i="9"/>
  <c r="T205" i="9"/>
  <c r="U204" i="9"/>
  <c r="T204" i="9"/>
  <c r="U203" i="9"/>
  <c r="T203" i="9"/>
  <c r="U202" i="9"/>
  <c r="T202" i="9"/>
  <c r="U201" i="9"/>
  <c r="T201" i="9"/>
  <c r="U200" i="9"/>
  <c r="T200" i="9"/>
  <c r="U199" i="9"/>
  <c r="T199" i="9"/>
  <c r="U198" i="9"/>
  <c r="T198" i="9"/>
  <c r="U197" i="9"/>
  <c r="T197" i="9"/>
  <c r="U196" i="9"/>
  <c r="T196" i="9"/>
  <c r="U195" i="9"/>
  <c r="T195" i="9"/>
  <c r="U194" i="9"/>
  <c r="T194" i="9"/>
  <c r="U193" i="9"/>
  <c r="T193" i="9"/>
  <c r="U192" i="9"/>
  <c r="T192" i="9"/>
  <c r="U191" i="9"/>
  <c r="T191" i="9"/>
  <c r="U190" i="9"/>
  <c r="T190" i="9"/>
  <c r="U189" i="9"/>
  <c r="T189" i="9"/>
  <c r="U188" i="9"/>
  <c r="T188" i="9"/>
  <c r="U187" i="9"/>
  <c r="T187" i="9"/>
  <c r="U186" i="9"/>
  <c r="T186" i="9"/>
  <c r="U185" i="9"/>
  <c r="T185" i="9"/>
  <c r="U184" i="9"/>
  <c r="T184" i="9"/>
  <c r="U183" i="9"/>
  <c r="T183" i="9"/>
  <c r="U182" i="9"/>
  <c r="T182" i="9"/>
  <c r="U181" i="9"/>
  <c r="T181" i="9"/>
  <c r="U180" i="9"/>
  <c r="T180" i="9"/>
  <c r="U179" i="9"/>
  <c r="T179" i="9"/>
  <c r="U178" i="9"/>
  <c r="T178" i="9"/>
  <c r="U177" i="9"/>
  <c r="T177" i="9"/>
  <c r="U176" i="9"/>
  <c r="T176" i="9"/>
  <c r="U175" i="9"/>
  <c r="T175" i="9"/>
  <c r="U174" i="9"/>
  <c r="T174" i="9"/>
  <c r="U173" i="9"/>
  <c r="T173" i="9"/>
  <c r="U172" i="9"/>
  <c r="T172" i="9"/>
  <c r="U171" i="9"/>
  <c r="T171" i="9"/>
  <c r="U170" i="9"/>
  <c r="T170" i="9"/>
  <c r="U169" i="9"/>
  <c r="T169" i="9"/>
  <c r="U168" i="9"/>
  <c r="T168" i="9"/>
  <c r="U167" i="9"/>
  <c r="T167" i="9"/>
  <c r="U166" i="9"/>
  <c r="T166" i="9"/>
  <c r="U165" i="9"/>
  <c r="T165" i="9"/>
  <c r="U164" i="9"/>
  <c r="T164" i="9"/>
  <c r="U163" i="9"/>
  <c r="T163" i="9"/>
  <c r="U162" i="9"/>
  <c r="T162" i="9"/>
  <c r="U161" i="9"/>
  <c r="T161" i="9"/>
  <c r="U160" i="9"/>
  <c r="T160" i="9"/>
  <c r="U159" i="9"/>
  <c r="T159" i="9"/>
  <c r="U158" i="9"/>
  <c r="T158" i="9"/>
  <c r="U157" i="9"/>
  <c r="T157" i="9"/>
  <c r="U156" i="9"/>
  <c r="T156" i="9"/>
  <c r="U155" i="9"/>
  <c r="T155" i="9"/>
  <c r="U154" i="9"/>
  <c r="T154" i="9"/>
  <c r="U153" i="9"/>
  <c r="T153" i="9"/>
  <c r="U152" i="9"/>
  <c r="T152" i="9"/>
  <c r="U151" i="9"/>
  <c r="T151" i="9"/>
  <c r="U150" i="9"/>
  <c r="T150" i="9"/>
  <c r="U149" i="9"/>
  <c r="T149" i="9"/>
  <c r="U148" i="9"/>
  <c r="T148" i="9"/>
  <c r="U147" i="9"/>
  <c r="T147" i="9"/>
  <c r="U146" i="9"/>
  <c r="T146" i="9"/>
  <c r="U145" i="9"/>
  <c r="T145" i="9"/>
  <c r="U144" i="9"/>
  <c r="T144" i="9"/>
  <c r="U143" i="9"/>
  <c r="T143" i="9"/>
  <c r="U142" i="9"/>
  <c r="T142" i="9"/>
  <c r="U141" i="9"/>
  <c r="T141" i="9"/>
  <c r="U140" i="9"/>
  <c r="T140" i="9"/>
  <c r="U139" i="9"/>
  <c r="T139" i="9"/>
  <c r="U138" i="9"/>
  <c r="T138" i="9"/>
  <c r="U137" i="9"/>
  <c r="T137" i="9"/>
  <c r="U136" i="9"/>
  <c r="T136" i="9"/>
  <c r="U135" i="9"/>
  <c r="T135" i="9"/>
  <c r="U134" i="9"/>
  <c r="T134" i="9"/>
  <c r="U133" i="9"/>
  <c r="T133" i="9"/>
  <c r="U132" i="9"/>
  <c r="T132" i="9"/>
  <c r="U131" i="9"/>
  <c r="T131" i="9"/>
  <c r="U130" i="9"/>
  <c r="T130" i="9"/>
  <c r="U129" i="9"/>
  <c r="T129" i="9"/>
  <c r="U128" i="9"/>
  <c r="T128" i="9"/>
  <c r="U127" i="9"/>
  <c r="T127" i="9"/>
  <c r="U126" i="9"/>
  <c r="T126" i="9"/>
  <c r="U125" i="9"/>
  <c r="T125" i="9"/>
  <c r="U124" i="9"/>
  <c r="T124" i="9"/>
  <c r="U123" i="9"/>
  <c r="T123" i="9"/>
  <c r="U122" i="9"/>
  <c r="T122" i="9"/>
  <c r="U121" i="9"/>
  <c r="T121" i="9"/>
  <c r="U120" i="9"/>
  <c r="T120" i="9"/>
  <c r="U119" i="9"/>
  <c r="T119" i="9"/>
  <c r="U118" i="9"/>
  <c r="T118" i="9"/>
  <c r="U117" i="9"/>
  <c r="T117" i="9"/>
  <c r="U116" i="9"/>
  <c r="T116" i="9"/>
  <c r="U115" i="9"/>
  <c r="T115" i="9"/>
  <c r="U114" i="9"/>
  <c r="T114" i="9"/>
  <c r="U113" i="9"/>
  <c r="T113" i="9"/>
  <c r="U112" i="9"/>
  <c r="T112" i="9"/>
  <c r="U111" i="9"/>
  <c r="T111" i="9"/>
  <c r="U110" i="9"/>
  <c r="T110" i="9"/>
  <c r="U109" i="9"/>
  <c r="T109" i="9"/>
  <c r="U108" i="9"/>
  <c r="T108" i="9"/>
  <c r="U107" i="9"/>
  <c r="T107" i="9"/>
  <c r="U106" i="9"/>
  <c r="T106" i="9"/>
  <c r="U105" i="9"/>
  <c r="T105" i="9"/>
  <c r="U104" i="9"/>
  <c r="T104" i="9"/>
  <c r="U103" i="9"/>
  <c r="T103" i="9"/>
  <c r="U102" i="9"/>
  <c r="T102" i="9"/>
  <c r="U101" i="9"/>
  <c r="T101" i="9"/>
  <c r="U100" i="9"/>
  <c r="T100" i="9"/>
  <c r="U99" i="9"/>
  <c r="T99" i="9"/>
  <c r="U98" i="9"/>
  <c r="T98" i="9"/>
  <c r="U97" i="9"/>
  <c r="T97" i="9"/>
  <c r="U96" i="9"/>
  <c r="T96" i="9"/>
  <c r="U95" i="9"/>
  <c r="T95" i="9"/>
  <c r="U94" i="9"/>
  <c r="T94" i="9"/>
  <c r="U93" i="9"/>
  <c r="T93" i="9"/>
  <c r="U92" i="9"/>
  <c r="T92" i="9"/>
  <c r="U91" i="9"/>
  <c r="T91" i="9"/>
  <c r="U90" i="9"/>
  <c r="T90" i="9"/>
  <c r="U89" i="9"/>
  <c r="T89" i="9"/>
  <c r="U88" i="9"/>
  <c r="T88" i="9"/>
  <c r="U87" i="9"/>
  <c r="T87" i="9"/>
  <c r="U86" i="9"/>
  <c r="T86" i="9"/>
  <c r="U85" i="9"/>
  <c r="T85" i="9"/>
  <c r="U84" i="9"/>
  <c r="T84" i="9"/>
  <c r="U83" i="9"/>
  <c r="T83" i="9"/>
  <c r="U82" i="9"/>
  <c r="T82" i="9"/>
  <c r="U81" i="9"/>
  <c r="T81" i="9"/>
  <c r="U80" i="9"/>
  <c r="T80" i="9"/>
  <c r="U79" i="9"/>
  <c r="T79" i="9"/>
  <c r="U78" i="9"/>
  <c r="T78" i="9"/>
  <c r="U77" i="9"/>
  <c r="T77" i="9"/>
  <c r="U76" i="9"/>
  <c r="T76" i="9"/>
  <c r="U75" i="9"/>
  <c r="T75" i="9"/>
  <c r="U74" i="9"/>
  <c r="T74" i="9"/>
  <c r="U73" i="9"/>
  <c r="T73" i="9"/>
  <c r="U72" i="9"/>
  <c r="T72" i="9"/>
  <c r="U71" i="9"/>
  <c r="T71" i="9"/>
  <c r="U70" i="9"/>
  <c r="T70" i="9"/>
  <c r="U69" i="9"/>
  <c r="T69" i="9"/>
  <c r="U68" i="9"/>
  <c r="T68" i="9"/>
  <c r="U67" i="9"/>
  <c r="T67" i="9"/>
  <c r="U66" i="9"/>
  <c r="T66" i="9"/>
  <c r="U65" i="9"/>
  <c r="T65" i="9"/>
  <c r="U64" i="9"/>
  <c r="T64" i="9"/>
  <c r="U63" i="9"/>
  <c r="T63" i="9"/>
  <c r="U62" i="9"/>
  <c r="T62" i="9"/>
  <c r="U61" i="9"/>
  <c r="T61" i="9"/>
  <c r="U60" i="9"/>
  <c r="T60" i="9"/>
  <c r="U59" i="9"/>
  <c r="T59" i="9"/>
  <c r="U58" i="9"/>
  <c r="T58" i="9"/>
  <c r="U57" i="9"/>
  <c r="T57" i="9"/>
  <c r="U56" i="9"/>
  <c r="T56" i="9"/>
  <c r="U55" i="9"/>
  <c r="T55" i="9"/>
  <c r="U54" i="9"/>
  <c r="T54" i="9"/>
  <c r="U53" i="9"/>
  <c r="T53" i="9"/>
  <c r="U52" i="9"/>
  <c r="T52" i="9"/>
  <c r="U51" i="9"/>
  <c r="T51" i="9"/>
  <c r="U50" i="9"/>
  <c r="T50" i="9"/>
  <c r="U49" i="9"/>
  <c r="T49" i="9"/>
  <c r="U48" i="9"/>
  <c r="T48" i="9"/>
  <c r="U47" i="9"/>
  <c r="T47" i="9"/>
  <c r="U46" i="9"/>
  <c r="T46" i="9"/>
  <c r="U45" i="9"/>
  <c r="T45" i="9"/>
  <c r="U44" i="9"/>
  <c r="T44" i="9"/>
  <c r="U43" i="9"/>
  <c r="T43" i="9"/>
  <c r="U42" i="9"/>
  <c r="T42" i="9"/>
  <c r="U41" i="9"/>
  <c r="T41" i="9"/>
  <c r="U40" i="9"/>
  <c r="T40" i="9"/>
  <c r="U39" i="9"/>
  <c r="T39" i="9"/>
  <c r="U38" i="9"/>
  <c r="T38" i="9"/>
  <c r="U37" i="9"/>
  <c r="T37" i="9"/>
  <c r="U36" i="9"/>
  <c r="T36" i="9"/>
  <c r="U35" i="9"/>
  <c r="T35" i="9"/>
  <c r="U34" i="9"/>
  <c r="T34" i="9"/>
  <c r="U33" i="9"/>
  <c r="T33" i="9"/>
  <c r="U32" i="9"/>
  <c r="T32" i="9"/>
  <c r="U31" i="9"/>
  <c r="T31" i="9"/>
  <c r="U30" i="9"/>
  <c r="T30" i="9"/>
  <c r="U29" i="9"/>
  <c r="T29" i="9"/>
  <c r="U28" i="9"/>
  <c r="T28" i="9"/>
  <c r="U27" i="9"/>
  <c r="T27" i="9"/>
  <c r="U26" i="9"/>
  <c r="T26" i="9"/>
  <c r="U25" i="9"/>
  <c r="T25" i="9"/>
  <c r="U24" i="9"/>
  <c r="T24" i="9"/>
  <c r="U23" i="9"/>
  <c r="T23" i="9"/>
  <c r="U22" i="9"/>
  <c r="T22" i="9"/>
  <c r="U21" i="9"/>
  <c r="T21" i="9"/>
  <c r="U20" i="9"/>
  <c r="T20" i="9"/>
  <c r="U19" i="9"/>
  <c r="T19" i="9"/>
  <c r="U18" i="9"/>
  <c r="T18" i="9"/>
  <c r="U17" i="9"/>
  <c r="T17" i="9"/>
  <c r="U16" i="9"/>
  <c r="T16" i="9"/>
  <c r="U15" i="9"/>
  <c r="T15" i="9"/>
  <c r="U14" i="9"/>
  <c r="T14" i="9"/>
  <c r="U13" i="9"/>
  <c r="T13" i="9"/>
  <c r="W397" i="9" s="1"/>
  <c r="U12" i="9"/>
  <c r="T12" i="9"/>
  <c r="U11" i="9"/>
  <c r="T11" i="9"/>
  <c r="U10" i="9"/>
  <c r="T10" i="9"/>
  <c r="U9" i="9"/>
  <c r="T9" i="9"/>
  <c r="U8" i="9"/>
  <c r="T8" i="9"/>
  <c r="X397" i="9" s="1"/>
  <c r="U366" i="9"/>
  <c r="T366" i="9"/>
  <c r="K8" i="9"/>
  <c r="L8" i="9"/>
  <c r="K9" i="9"/>
  <c r="L9" i="9"/>
  <c r="K10" i="9"/>
  <c r="L10" i="9"/>
  <c r="K11" i="9"/>
  <c r="L11" i="9"/>
  <c r="K12" i="9"/>
  <c r="L12" i="9"/>
  <c r="K13" i="9"/>
  <c r="L13" i="9"/>
  <c r="K14" i="9"/>
  <c r="L14" i="9"/>
  <c r="K15" i="9"/>
  <c r="L15" i="9"/>
  <c r="K16" i="9"/>
  <c r="L16" i="9"/>
  <c r="K17" i="9"/>
  <c r="L17" i="9"/>
  <c r="K18" i="9"/>
  <c r="L18" i="9"/>
  <c r="K19" i="9"/>
  <c r="L19" i="9"/>
  <c r="K20" i="9"/>
  <c r="L20" i="9"/>
  <c r="K21" i="9"/>
  <c r="L21" i="9"/>
  <c r="K22" i="9"/>
  <c r="L22" i="9"/>
  <c r="K23" i="9"/>
  <c r="L23" i="9"/>
  <c r="K24" i="9"/>
  <c r="L24" i="9"/>
  <c r="K25" i="9"/>
  <c r="L25" i="9"/>
  <c r="K26" i="9"/>
  <c r="L26" i="9"/>
  <c r="K27" i="9"/>
  <c r="L27" i="9"/>
  <c r="K28" i="9"/>
  <c r="L28" i="9"/>
  <c r="K29" i="9"/>
  <c r="L29" i="9"/>
  <c r="K30" i="9"/>
  <c r="L30" i="9"/>
  <c r="K31" i="9"/>
  <c r="L31" i="9"/>
  <c r="K32" i="9"/>
  <c r="L32" i="9"/>
  <c r="K33" i="9"/>
  <c r="L33" i="9"/>
  <c r="K34" i="9"/>
  <c r="L34" i="9"/>
  <c r="K35" i="9"/>
  <c r="L35" i="9"/>
  <c r="K36" i="9"/>
  <c r="L36" i="9"/>
  <c r="K37" i="9"/>
  <c r="L37" i="9"/>
  <c r="K38" i="9"/>
  <c r="L38" i="9"/>
  <c r="K39" i="9"/>
  <c r="L39" i="9"/>
  <c r="K40" i="9"/>
  <c r="L40" i="9"/>
  <c r="K41" i="9"/>
  <c r="L41" i="9"/>
  <c r="K42" i="9"/>
  <c r="L42" i="9"/>
  <c r="K43" i="9"/>
  <c r="L43" i="9"/>
  <c r="K44" i="9"/>
  <c r="L44" i="9"/>
  <c r="K45" i="9"/>
  <c r="L45" i="9"/>
  <c r="K46" i="9"/>
  <c r="L46" i="9"/>
  <c r="K47" i="9"/>
  <c r="L47" i="9"/>
  <c r="K48" i="9"/>
  <c r="L48" i="9"/>
  <c r="K49" i="9"/>
  <c r="L49" i="9"/>
  <c r="K50" i="9"/>
  <c r="L50" i="9"/>
  <c r="K51" i="9"/>
  <c r="L51" i="9"/>
  <c r="K52" i="9"/>
  <c r="L52" i="9"/>
  <c r="K53" i="9"/>
  <c r="L53" i="9"/>
  <c r="K54" i="9"/>
  <c r="L54" i="9"/>
  <c r="K55" i="9"/>
  <c r="L55" i="9"/>
  <c r="K56" i="9"/>
  <c r="L56" i="9"/>
  <c r="K57" i="9"/>
  <c r="L57" i="9"/>
  <c r="K58" i="9"/>
  <c r="L58" i="9"/>
  <c r="K59" i="9"/>
  <c r="L59" i="9"/>
  <c r="K60" i="9"/>
  <c r="L60" i="9"/>
  <c r="K61" i="9"/>
  <c r="L61" i="9"/>
  <c r="K62" i="9"/>
  <c r="L62" i="9"/>
  <c r="K63" i="9"/>
  <c r="L63" i="9"/>
  <c r="K64" i="9"/>
  <c r="L64" i="9"/>
  <c r="K65" i="9"/>
  <c r="L65" i="9"/>
  <c r="K66" i="9"/>
  <c r="L66" i="9"/>
  <c r="K67" i="9"/>
  <c r="L67" i="9"/>
  <c r="K68" i="9"/>
  <c r="L68" i="9"/>
  <c r="K69" i="9"/>
  <c r="L69" i="9"/>
  <c r="K70" i="9"/>
  <c r="L70" i="9"/>
  <c r="K71" i="9"/>
  <c r="L71" i="9"/>
  <c r="K72" i="9"/>
  <c r="L72" i="9"/>
  <c r="K73" i="9"/>
  <c r="L73" i="9"/>
  <c r="K74" i="9"/>
  <c r="L74" i="9"/>
  <c r="K75" i="9"/>
  <c r="L75" i="9"/>
  <c r="K76" i="9"/>
  <c r="L76" i="9"/>
  <c r="K77" i="9"/>
  <c r="L77" i="9"/>
  <c r="K78" i="9"/>
  <c r="L78" i="9"/>
  <c r="K79" i="9"/>
  <c r="L79" i="9"/>
  <c r="K80" i="9"/>
  <c r="L80" i="9"/>
  <c r="K81" i="9"/>
  <c r="L81" i="9"/>
  <c r="K82" i="9"/>
  <c r="L82" i="9"/>
  <c r="K83" i="9"/>
  <c r="L83" i="9"/>
  <c r="K84" i="9"/>
  <c r="L84" i="9"/>
  <c r="K85" i="9"/>
  <c r="L85" i="9"/>
  <c r="K86" i="9"/>
  <c r="L86" i="9"/>
  <c r="K87" i="9"/>
  <c r="L87" i="9"/>
  <c r="K88" i="9"/>
  <c r="L88" i="9"/>
  <c r="K89" i="9"/>
  <c r="L89" i="9"/>
  <c r="K90" i="9"/>
  <c r="L90" i="9"/>
  <c r="K91" i="9"/>
  <c r="L91" i="9"/>
  <c r="K92" i="9"/>
  <c r="L92" i="9"/>
  <c r="K93" i="9"/>
  <c r="L93" i="9"/>
  <c r="K94" i="9"/>
  <c r="L94" i="9"/>
  <c r="K95" i="9"/>
  <c r="L95" i="9"/>
  <c r="K96" i="9"/>
  <c r="L96" i="9"/>
  <c r="K97" i="9"/>
  <c r="L97" i="9"/>
  <c r="K98" i="9"/>
  <c r="L98" i="9"/>
  <c r="K99" i="9"/>
  <c r="L99" i="9"/>
  <c r="K100" i="9"/>
  <c r="L100" i="9"/>
  <c r="K101" i="9"/>
  <c r="L101" i="9"/>
  <c r="K102" i="9"/>
  <c r="L102" i="9"/>
  <c r="K103" i="9"/>
  <c r="L103" i="9"/>
  <c r="K104" i="9"/>
  <c r="L104" i="9"/>
  <c r="K105" i="9"/>
  <c r="L105" i="9"/>
  <c r="K106" i="9"/>
  <c r="L106" i="9"/>
  <c r="K107" i="9"/>
  <c r="L107" i="9"/>
  <c r="K108" i="9"/>
  <c r="L108" i="9"/>
  <c r="K109" i="9"/>
  <c r="L109" i="9"/>
  <c r="K110" i="9"/>
  <c r="L110" i="9"/>
  <c r="K111" i="9"/>
  <c r="L111" i="9"/>
  <c r="K112" i="9"/>
  <c r="L112" i="9"/>
  <c r="K113" i="9"/>
  <c r="L113" i="9"/>
  <c r="K114" i="9"/>
  <c r="L114" i="9"/>
  <c r="K115" i="9"/>
  <c r="L115" i="9"/>
  <c r="K116" i="9"/>
  <c r="L116" i="9"/>
  <c r="K117" i="9"/>
  <c r="L117" i="9"/>
  <c r="K118" i="9"/>
  <c r="L118" i="9"/>
  <c r="K119" i="9"/>
  <c r="L119" i="9"/>
  <c r="K120" i="9"/>
  <c r="L120" i="9"/>
  <c r="K121" i="9"/>
  <c r="L121" i="9"/>
  <c r="K122" i="9"/>
  <c r="L122" i="9"/>
  <c r="K123" i="9"/>
  <c r="L123" i="9"/>
  <c r="K124" i="9"/>
  <c r="L124" i="9"/>
  <c r="K125" i="9"/>
  <c r="L125" i="9"/>
  <c r="K126" i="9"/>
  <c r="L126" i="9"/>
  <c r="K127" i="9"/>
  <c r="L127" i="9"/>
  <c r="K128" i="9"/>
  <c r="L128" i="9"/>
  <c r="K129" i="9"/>
  <c r="L129" i="9"/>
  <c r="K130" i="9"/>
  <c r="L130" i="9"/>
  <c r="K131" i="9"/>
  <c r="L131" i="9"/>
  <c r="K132" i="9"/>
  <c r="L132" i="9"/>
  <c r="K133" i="9"/>
  <c r="L133" i="9"/>
  <c r="K134" i="9"/>
  <c r="L134" i="9"/>
  <c r="K135" i="9"/>
  <c r="L135" i="9"/>
  <c r="K136" i="9"/>
  <c r="L136" i="9"/>
  <c r="K137" i="9"/>
  <c r="L137" i="9"/>
  <c r="K138" i="9"/>
  <c r="L138" i="9"/>
  <c r="K139" i="9"/>
  <c r="L139" i="9"/>
  <c r="K140" i="9"/>
  <c r="L140" i="9"/>
  <c r="K141" i="9"/>
  <c r="L141" i="9"/>
  <c r="K142" i="9"/>
  <c r="L142" i="9"/>
  <c r="K143" i="9"/>
  <c r="L143" i="9"/>
  <c r="K144" i="9"/>
  <c r="L144" i="9"/>
  <c r="K145" i="9"/>
  <c r="L145" i="9"/>
  <c r="K146" i="9"/>
  <c r="L146" i="9"/>
  <c r="K147" i="9"/>
  <c r="L147" i="9"/>
  <c r="K148" i="9"/>
  <c r="L148" i="9"/>
  <c r="K149" i="9"/>
  <c r="L149" i="9"/>
  <c r="K150" i="9"/>
  <c r="L150" i="9"/>
  <c r="K151" i="9"/>
  <c r="L151" i="9"/>
  <c r="K152" i="9"/>
  <c r="L152" i="9"/>
  <c r="K153" i="9"/>
  <c r="L153" i="9"/>
  <c r="K154" i="9"/>
  <c r="L154" i="9"/>
  <c r="K155" i="9"/>
  <c r="L155" i="9"/>
  <c r="K156" i="9"/>
  <c r="L156" i="9"/>
  <c r="K157" i="9"/>
  <c r="L157" i="9"/>
  <c r="K158" i="9"/>
  <c r="L158" i="9"/>
  <c r="K159" i="9"/>
  <c r="L159" i="9"/>
  <c r="K160" i="9"/>
  <c r="L160" i="9"/>
  <c r="K161" i="9"/>
  <c r="L161" i="9"/>
  <c r="K162" i="9"/>
  <c r="L162" i="9"/>
  <c r="K163" i="9"/>
  <c r="L163" i="9"/>
  <c r="K164" i="9"/>
  <c r="L164" i="9"/>
  <c r="K165" i="9"/>
  <c r="L165" i="9"/>
  <c r="K166" i="9"/>
  <c r="L166" i="9"/>
  <c r="K167" i="9"/>
  <c r="L167" i="9"/>
  <c r="K168" i="9"/>
  <c r="L168" i="9"/>
  <c r="K169" i="9"/>
  <c r="L169" i="9"/>
  <c r="K170" i="9"/>
  <c r="L170" i="9"/>
  <c r="K171" i="9"/>
  <c r="L171" i="9"/>
  <c r="K172" i="9"/>
  <c r="L172" i="9"/>
  <c r="K173" i="9"/>
  <c r="L173" i="9"/>
  <c r="K174" i="9"/>
  <c r="L174" i="9"/>
  <c r="K175" i="9"/>
  <c r="L175" i="9"/>
  <c r="K176" i="9"/>
  <c r="L176" i="9"/>
  <c r="K177" i="9"/>
  <c r="L177" i="9"/>
  <c r="K178" i="9"/>
  <c r="L178" i="9"/>
  <c r="K179" i="9"/>
  <c r="L179" i="9"/>
  <c r="K180" i="9"/>
  <c r="L180" i="9"/>
  <c r="K181" i="9"/>
  <c r="L181" i="9"/>
  <c r="K182" i="9"/>
  <c r="L182" i="9"/>
  <c r="K183" i="9"/>
  <c r="L183" i="9"/>
  <c r="K184" i="9"/>
  <c r="L184" i="9"/>
  <c r="K185" i="9"/>
  <c r="L185" i="9"/>
  <c r="K186" i="9"/>
  <c r="L186" i="9"/>
  <c r="K187" i="9"/>
  <c r="L187" i="9"/>
  <c r="K188" i="9"/>
  <c r="L188" i="9"/>
  <c r="K189" i="9"/>
  <c r="L189" i="9"/>
  <c r="K190" i="9"/>
  <c r="L190" i="9"/>
  <c r="K191" i="9"/>
  <c r="L191" i="9"/>
  <c r="K192" i="9"/>
  <c r="L192" i="9"/>
  <c r="K193" i="9"/>
  <c r="L193" i="9"/>
  <c r="K194" i="9"/>
  <c r="L194" i="9"/>
  <c r="K195" i="9"/>
  <c r="L195" i="9"/>
  <c r="K196" i="9"/>
  <c r="L196" i="9"/>
  <c r="K197" i="9"/>
  <c r="L197" i="9"/>
  <c r="K198" i="9"/>
  <c r="L198" i="9"/>
  <c r="K199" i="9"/>
  <c r="L199" i="9"/>
  <c r="K200" i="9"/>
  <c r="L200" i="9"/>
  <c r="K201" i="9"/>
  <c r="L201" i="9"/>
  <c r="K202" i="9"/>
  <c r="L202" i="9"/>
  <c r="K203" i="9"/>
  <c r="L203" i="9"/>
  <c r="K204" i="9"/>
  <c r="L204" i="9"/>
  <c r="K205" i="9"/>
  <c r="L205" i="9"/>
  <c r="K206" i="9"/>
  <c r="L206" i="9"/>
  <c r="K207" i="9"/>
  <c r="L207" i="9"/>
  <c r="K208" i="9"/>
  <c r="L208" i="9"/>
  <c r="K209" i="9"/>
  <c r="L209" i="9"/>
  <c r="K210" i="9"/>
  <c r="L210" i="9"/>
  <c r="K211" i="9"/>
  <c r="L211" i="9"/>
  <c r="K212" i="9"/>
  <c r="L212" i="9"/>
  <c r="K213" i="9"/>
  <c r="L213" i="9"/>
  <c r="K214" i="9"/>
  <c r="L214" i="9"/>
  <c r="K215" i="9"/>
  <c r="L215" i="9"/>
  <c r="K216" i="9"/>
  <c r="L216" i="9"/>
  <c r="K217" i="9"/>
  <c r="L217" i="9"/>
  <c r="K218" i="9"/>
  <c r="L218" i="9"/>
  <c r="K219" i="9"/>
  <c r="L219" i="9"/>
  <c r="K220" i="9"/>
  <c r="L220" i="9"/>
  <c r="K221" i="9"/>
  <c r="L221" i="9"/>
  <c r="K222" i="9"/>
  <c r="L222" i="9"/>
  <c r="K223" i="9"/>
  <c r="L223" i="9"/>
  <c r="K224" i="9"/>
  <c r="L224" i="9"/>
  <c r="K225" i="9"/>
  <c r="L225" i="9"/>
  <c r="K226" i="9"/>
  <c r="L226" i="9"/>
  <c r="K227" i="9"/>
  <c r="L227" i="9"/>
  <c r="K228" i="9"/>
  <c r="L228" i="9"/>
  <c r="K229" i="9"/>
  <c r="L229" i="9"/>
  <c r="K230" i="9"/>
  <c r="L230" i="9"/>
  <c r="K231" i="9"/>
  <c r="L231" i="9"/>
  <c r="K232" i="9"/>
  <c r="L232" i="9"/>
  <c r="K233" i="9"/>
  <c r="L233" i="9"/>
  <c r="K234" i="9"/>
  <c r="L234" i="9"/>
  <c r="K235" i="9"/>
  <c r="L235" i="9"/>
  <c r="K236" i="9"/>
  <c r="L236" i="9"/>
  <c r="K237" i="9"/>
  <c r="L237" i="9"/>
  <c r="K238" i="9"/>
  <c r="L238" i="9"/>
  <c r="K239" i="9"/>
  <c r="L239" i="9"/>
  <c r="K240" i="9"/>
  <c r="L240" i="9"/>
  <c r="K241" i="9"/>
  <c r="L241" i="9"/>
  <c r="K242" i="9"/>
  <c r="L242" i="9"/>
  <c r="K243" i="9"/>
  <c r="L243" i="9"/>
  <c r="K244" i="9"/>
  <c r="L244" i="9"/>
  <c r="K245" i="9"/>
  <c r="L245" i="9"/>
  <c r="K246" i="9"/>
  <c r="L246" i="9"/>
  <c r="K247" i="9"/>
  <c r="L247" i="9"/>
  <c r="K248" i="9"/>
  <c r="L248" i="9"/>
  <c r="K249" i="9"/>
  <c r="L249" i="9"/>
  <c r="K250" i="9"/>
  <c r="L250" i="9"/>
  <c r="K251" i="9"/>
  <c r="L251" i="9"/>
  <c r="K252" i="9"/>
  <c r="L252" i="9"/>
  <c r="K253" i="9"/>
  <c r="L253" i="9"/>
  <c r="K254" i="9"/>
  <c r="L254" i="9"/>
  <c r="K255" i="9"/>
  <c r="L255" i="9"/>
  <c r="K256" i="9"/>
  <c r="L256" i="9"/>
  <c r="K257" i="9"/>
  <c r="L257" i="9"/>
  <c r="K258" i="9"/>
  <c r="L258" i="9"/>
  <c r="K259" i="9"/>
  <c r="L259" i="9"/>
  <c r="K260" i="9"/>
  <c r="L260" i="9"/>
  <c r="K261" i="9"/>
  <c r="L261" i="9"/>
  <c r="K262" i="9"/>
  <c r="L262" i="9"/>
  <c r="K263" i="9"/>
  <c r="L263" i="9"/>
  <c r="K264" i="9"/>
  <c r="L264" i="9"/>
  <c r="K265" i="9"/>
  <c r="L265" i="9"/>
  <c r="K266" i="9"/>
  <c r="L266" i="9"/>
  <c r="K267" i="9"/>
  <c r="L267" i="9"/>
  <c r="K268" i="9"/>
  <c r="L268" i="9"/>
  <c r="K269" i="9"/>
  <c r="L269" i="9"/>
  <c r="K270" i="9"/>
  <c r="L270" i="9"/>
  <c r="K271" i="9"/>
  <c r="L271" i="9"/>
  <c r="K272" i="9"/>
  <c r="L272" i="9"/>
  <c r="K273" i="9"/>
  <c r="L273" i="9"/>
  <c r="K274" i="9"/>
  <c r="L274" i="9"/>
  <c r="K275" i="9"/>
  <c r="L275" i="9"/>
  <c r="K276" i="9"/>
  <c r="L276" i="9"/>
  <c r="K277" i="9"/>
  <c r="L277" i="9"/>
  <c r="K278" i="9"/>
  <c r="L278" i="9"/>
  <c r="K279" i="9"/>
  <c r="L279" i="9"/>
  <c r="K280" i="9"/>
  <c r="L280" i="9"/>
  <c r="K281" i="9"/>
  <c r="L281" i="9"/>
  <c r="K282" i="9"/>
  <c r="L282" i="9"/>
  <c r="K283" i="9"/>
  <c r="L283" i="9"/>
  <c r="K284" i="9"/>
  <c r="L284" i="9"/>
  <c r="K285" i="9"/>
  <c r="L285" i="9"/>
  <c r="K286" i="9"/>
  <c r="L286" i="9"/>
  <c r="K287" i="9"/>
  <c r="L287" i="9"/>
  <c r="K288" i="9"/>
  <c r="L288" i="9"/>
  <c r="K289" i="9"/>
  <c r="L289" i="9"/>
  <c r="K290" i="9"/>
  <c r="L290" i="9"/>
  <c r="K291" i="9"/>
  <c r="L291" i="9"/>
  <c r="K292" i="9"/>
  <c r="L292" i="9"/>
  <c r="K293" i="9"/>
  <c r="L293" i="9"/>
  <c r="K294" i="9"/>
  <c r="L294" i="9"/>
  <c r="K295" i="9"/>
  <c r="L295" i="9"/>
  <c r="K296" i="9"/>
  <c r="L296" i="9"/>
  <c r="K297" i="9"/>
  <c r="L297" i="9"/>
  <c r="K298" i="9"/>
  <c r="L298" i="9"/>
  <c r="K299" i="9"/>
  <c r="L299" i="9"/>
  <c r="K300" i="9"/>
  <c r="L300" i="9"/>
  <c r="K301" i="9"/>
  <c r="L301" i="9"/>
  <c r="K302" i="9"/>
  <c r="L302" i="9"/>
  <c r="K303" i="9"/>
  <c r="L303" i="9"/>
  <c r="K304" i="9"/>
  <c r="L304" i="9"/>
  <c r="K305" i="9"/>
  <c r="L305" i="9"/>
  <c r="K306" i="9"/>
  <c r="L306" i="9"/>
  <c r="K307" i="9"/>
  <c r="L307" i="9"/>
  <c r="K308" i="9"/>
  <c r="L308" i="9"/>
  <c r="K309" i="9"/>
  <c r="L309" i="9"/>
  <c r="K310" i="9"/>
  <c r="L310" i="9"/>
  <c r="K311" i="9"/>
  <c r="L311" i="9"/>
  <c r="K312" i="9"/>
  <c r="L312" i="9"/>
  <c r="K313" i="9"/>
  <c r="L313" i="9"/>
  <c r="K314" i="9"/>
  <c r="L314" i="9"/>
  <c r="K315" i="9"/>
  <c r="L315" i="9"/>
  <c r="K316" i="9"/>
  <c r="L316" i="9"/>
  <c r="K317" i="9"/>
  <c r="L317" i="9"/>
  <c r="K318" i="9"/>
  <c r="L318" i="9"/>
  <c r="K319" i="9"/>
  <c r="L319" i="9"/>
  <c r="K320" i="9"/>
  <c r="L320" i="9"/>
  <c r="K321" i="9"/>
  <c r="L321" i="9"/>
  <c r="K322" i="9"/>
  <c r="L322" i="9"/>
  <c r="K323" i="9"/>
  <c r="L323" i="9"/>
  <c r="K324" i="9"/>
  <c r="L324" i="9"/>
  <c r="K325" i="9"/>
  <c r="L325" i="9"/>
  <c r="K326" i="9"/>
  <c r="L326" i="9"/>
  <c r="K327" i="9"/>
  <c r="L327" i="9"/>
  <c r="K328" i="9"/>
  <c r="L328" i="9"/>
  <c r="K329" i="9"/>
  <c r="L329" i="9"/>
  <c r="K330" i="9"/>
  <c r="L330" i="9"/>
  <c r="K331" i="9"/>
  <c r="L331" i="9"/>
  <c r="K332" i="9"/>
  <c r="L332" i="9"/>
  <c r="K333" i="9"/>
  <c r="L333" i="9"/>
  <c r="K334" i="9"/>
  <c r="L334" i="9"/>
  <c r="K335" i="9"/>
  <c r="L335" i="9"/>
  <c r="K336" i="9"/>
  <c r="L336" i="9"/>
  <c r="K337" i="9"/>
  <c r="L337" i="9"/>
  <c r="K338" i="9"/>
  <c r="L338" i="9"/>
  <c r="K339" i="9"/>
  <c r="L339" i="9"/>
  <c r="K340" i="9"/>
  <c r="L340" i="9"/>
  <c r="K341" i="9"/>
  <c r="L341" i="9"/>
  <c r="K342" i="9"/>
  <c r="L342" i="9"/>
  <c r="K343" i="9"/>
  <c r="L343" i="9"/>
  <c r="K344" i="9"/>
  <c r="L344" i="9"/>
  <c r="K345" i="9"/>
  <c r="L345" i="9"/>
  <c r="K346" i="9"/>
  <c r="L346" i="9"/>
  <c r="K347" i="9"/>
  <c r="L347" i="9"/>
  <c r="K348" i="9"/>
  <c r="L348" i="9"/>
  <c r="K349" i="9"/>
  <c r="L349" i="9"/>
  <c r="K350" i="9"/>
  <c r="L350" i="9"/>
  <c r="K351" i="9"/>
  <c r="L351" i="9"/>
  <c r="K352" i="9"/>
  <c r="L352" i="9"/>
  <c r="K353" i="9"/>
  <c r="L353" i="9"/>
  <c r="K354" i="9"/>
  <c r="L354" i="9"/>
  <c r="K355" i="9"/>
  <c r="L355" i="9"/>
  <c r="K356" i="9"/>
  <c r="L356" i="9"/>
  <c r="K357" i="9"/>
  <c r="L357" i="9"/>
  <c r="K358" i="9"/>
  <c r="L358" i="9"/>
  <c r="K359" i="9"/>
  <c r="L359" i="9"/>
  <c r="K360" i="9"/>
  <c r="L360" i="9"/>
  <c r="K361" i="9"/>
  <c r="L361" i="9"/>
  <c r="L362" i="9"/>
  <c r="K362"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9"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H2" i="9"/>
  <c r="T372" i="9"/>
  <c r="U372" i="9"/>
  <c r="T373" i="9"/>
  <c r="U373" i="9"/>
  <c r="T374" i="9"/>
  <c r="U374" i="9"/>
  <c r="T375" i="9"/>
  <c r="U375" i="9"/>
  <c r="T376" i="9"/>
  <c r="U376" i="9"/>
  <c r="T377" i="9"/>
  <c r="U377" i="9"/>
  <c r="T378" i="9"/>
  <c r="U378" i="9"/>
  <c r="T379" i="9"/>
  <c r="U379" i="9"/>
  <c r="T380" i="9"/>
  <c r="U380" i="9"/>
  <c r="T381" i="9"/>
  <c r="U381" i="9"/>
  <c r="T382" i="9"/>
  <c r="U382" i="9"/>
  <c r="T383" i="9"/>
  <c r="U383" i="9"/>
  <c r="T384" i="9"/>
  <c r="U384" i="9"/>
  <c r="T385" i="9"/>
  <c r="U385" i="9"/>
  <c r="T386" i="9"/>
  <c r="U386" i="9"/>
  <c r="T387" i="9"/>
  <c r="U387" i="9"/>
  <c r="T367" i="9"/>
  <c r="U367" i="9"/>
  <c r="T368" i="9"/>
  <c r="U368" i="9"/>
  <c r="T369" i="9"/>
  <c r="U369" i="9"/>
  <c r="T370" i="9"/>
  <c r="U370" i="9"/>
  <c r="T371" i="9"/>
  <c r="U371" i="9"/>
  <c r="M1507" i="10"/>
  <c r="M1508" i="10"/>
  <c r="M1509" i="10"/>
  <c r="M1510" i="10"/>
  <c r="M1511" i="10"/>
  <c r="M1512" i="10"/>
  <c r="M1513" i="10"/>
  <c r="M1514" i="10"/>
  <c r="M1515" i="10"/>
  <c r="M1516" i="10"/>
  <c r="M1517" i="10"/>
  <c r="M1518" i="10"/>
  <c r="M1519" i="10"/>
  <c r="M1520" i="10"/>
  <c r="M1521" i="10"/>
  <c r="M1522" i="10"/>
  <c r="M1523" i="10"/>
  <c r="M1524" i="10"/>
  <c r="M1525" i="10"/>
  <c r="M1526" i="10"/>
  <c r="M1527" i="10"/>
  <c r="M1528" i="10"/>
  <c r="M1529" i="10"/>
  <c r="M1530" i="10"/>
  <c r="M1531" i="10"/>
  <c r="M1532" i="10"/>
  <c r="M1533" i="10"/>
  <c r="M1534" i="10"/>
  <c r="M1535" i="10"/>
  <c r="M1536" i="10"/>
  <c r="M1537" i="10"/>
  <c r="M1538" i="10"/>
  <c r="M1539" i="10"/>
  <c r="M1540" i="10"/>
  <c r="M1541" i="10"/>
  <c r="M1542" i="10"/>
  <c r="M1543" i="10"/>
  <c r="M1544" i="10"/>
  <c r="M1545" i="10"/>
  <c r="M1546" i="10"/>
  <c r="M1547" i="10"/>
  <c r="M1548" i="10"/>
  <c r="M1549" i="10"/>
  <c r="M1550" i="10"/>
  <c r="M1551" i="10"/>
  <c r="M1552" i="10"/>
  <c r="M1553" i="10"/>
  <c r="M1554" i="10"/>
  <c r="M1555" i="10"/>
  <c r="M1556" i="10"/>
  <c r="M1557" i="10"/>
  <c r="M1558" i="10"/>
  <c r="M1559" i="10"/>
  <c r="M1560" i="10"/>
  <c r="M1561" i="10"/>
  <c r="M1562" i="10"/>
  <c r="M1563" i="10"/>
  <c r="M1564" i="10"/>
  <c r="M1565" i="10"/>
  <c r="M1566" i="10"/>
  <c r="M1567" i="10"/>
  <c r="M1568" i="10"/>
  <c r="M1569" i="10"/>
  <c r="M1570" i="10"/>
  <c r="M1571" i="10"/>
  <c r="M1572" i="10"/>
  <c r="M1573" i="10"/>
  <c r="M1574" i="10"/>
  <c r="M1575" i="10"/>
  <c r="M1576" i="10"/>
  <c r="M1577" i="10"/>
  <c r="M1578" i="10"/>
  <c r="M1579" i="10"/>
  <c r="M1580" i="10"/>
  <c r="M1581" i="10"/>
  <c r="M1582" i="10"/>
  <c r="M1583" i="10"/>
  <c r="M1584" i="10"/>
  <c r="M1585" i="10"/>
  <c r="M1586" i="10"/>
  <c r="M1587" i="10"/>
  <c r="M1588" i="10"/>
  <c r="M1589" i="10"/>
  <c r="M1590" i="10"/>
  <c r="M1591" i="10"/>
  <c r="M1592" i="10"/>
  <c r="M1593" i="10"/>
  <c r="M1594" i="10"/>
  <c r="M1595" i="10"/>
  <c r="M1596" i="10"/>
  <c r="M1597" i="10"/>
  <c r="M1598" i="10"/>
  <c r="M1599" i="10"/>
  <c r="M1600" i="10"/>
  <c r="M1601" i="10"/>
  <c r="M1602" i="10"/>
  <c r="M1603" i="10"/>
  <c r="M1604" i="10"/>
  <c r="M1605" i="10"/>
  <c r="M1606" i="10"/>
  <c r="M1607" i="10"/>
  <c r="M1608" i="10"/>
  <c r="M1609" i="10"/>
  <c r="M1610" i="10"/>
  <c r="M1611" i="10"/>
  <c r="M1612" i="10"/>
  <c r="M1613" i="10"/>
  <c r="M1614" i="10"/>
  <c r="M1615" i="10"/>
  <c r="M1616" i="10"/>
  <c r="M1617" i="10"/>
  <c r="M1618" i="10"/>
  <c r="M1619" i="10"/>
  <c r="M1620" i="10"/>
  <c r="M1621" i="10"/>
  <c r="M1622" i="10"/>
  <c r="M1623" i="10"/>
  <c r="M1624" i="10"/>
  <c r="M1625" i="10"/>
  <c r="M1626" i="10"/>
  <c r="M1627" i="10"/>
  <c r="M1628" i="10"/>
  <c r="M1629" i="10"/>
  <c r="M1630" i="10"/>
  <c r="M1631" i="10"/>
  <c r="M1632" i="10"/>
  <c r="M1633" i="10"/>
  <c r="M1634" i="10"/>
  <c r="M1635" i="10"/>
  <c r="M1636" i="10"/>
  <c r="M1637" i="10"/>
  <c r="M1638" i="10"/>
  <c r="M1639" i="10"/>
  <c r="M1640" i="10"/>
  <c r="M1641" i="10"/>
  <c r="M1642" i="10"/>
  <c r="M1643" i="10"/>
  <c r="M1644" i="10"/>
  <c r="M1645" i="10"/>
  <c r="M1646" i="10"/>
  <c r="M1647" i="10"/>
  <c r="M1648" i="10"/>
  <c r="M1649" i="10"/>
  <c r="M1650" i="10"/>
  <c r="M1651" i="10"/>
  <c r="M1652" i="10"/>
  <c r="M1653" i="10"/>
  <c r="M1654" i="10"/>
  <c r="M1655" i="10"/>
  <c r="M1656" i="10"/>
  <c r="M1657" i="10"/>
  <c r="M1658" i="10"/>
  <c r="M1659" i="10"/>
  <c r="M1660" i="10"/>
  <c r="M1661" i="10"/>
  <c r="M1662" i="10"/>
  <c r="M1663" i="10"/>
  <c r="M1664" i="10"/>
  <c r="M1665" i="10"/>
  <c r="M1666" i="10"/>
  <c r="M1667" i="10"/>
  <c r="M1668" i="10"/>
  <c r="M1669" i="10"/>
  <c r="M1670" i="10"/>
  <c r="M1671" i="10"/>
  <c r="M1672" i="10"/>
  <c r="M1673" i="10"/>
  <c r="M1674" i="10"/>
  <c r="M1675" i="10"/>
  <c r="M1676" i="10"/>
  <c r="M1677" i="10"/>
  <c r="M1678" i="10"/>
  <c r="M1679" i="10"/>
  <c r="M1680" i="10"/>
  <c r="M1681" i="10"/>
  <c r="M1682" i="10"/>
  <c r="M1683" i="10"/>
  <c r="M1684" i="10"/>
  <c r="M1685" i="10"/>
  <c r="M1686" i="10"/>
  <c r="M1687" i="10"/>
  <c r="M1688" i="10"/>
  <c r="M1689" i="10"/>
  <c r="M1690" i="10"/>
  <c r="M1691" i="10"/>
  <c r="M1692" i="10"/>
  <c r="M1693" i="10"/>
  <c r="M1694" i="10"/>
  <c r="M1695" i="10"/>
  <c r="M1696" i="10"/>
  <c r="M1697" i="10"/>
  <c r="M1698" i="10"/>
  <c r="M1699" i="10"/>
  <c r="M1700" i="10"/>
  <c r="M1701" i="10"/>
  <c r="M1702" i="10"/>
  <c r="M1703" i="10"/>
  <c r="M1704" i="10"/>
  <c r="M1705" i="10"/>
  <c r="M1706" i="10"/>
  <c r="M1707" i="10"/>
  <c r="M1708" i="10"/>
  <c r="M1709" i="10"/>
  <c r="M1710" i="10"/>
  <c r="M1711" i="10"/>
  <c r="M1712" i="10"/>
  <c r="M1713" i="10"/>
  <c r="M1714" i="10"/>
  <c r="M1715" i="10"/>
  <c r="M1716" i="10"/>
  <c r="M1717" i="10"/>
  <c r="M1718" i="10"/>
  <c r="M1719" i="10"/>
  <c r="M1720" i="10"/>
  <c r="M1721" i="10"/>
  <c r="M1722" i="10"/>
  <c r="M1723" i="10"/>
  <c r="M1724" i="10"/>
  <c r="M1725" i="10"/>
  <c r="M1726" i="10"/>
  <c r="M1727" i="10"/>
  <c r="M1728" i="10"/>
  <c r="M1729" i="10"/>
  <c r="M1730" i="10"/>
  <c r="M1731" i="10"/>
  <c r="M1732" i="10"/>
  <c r="M1733" i="10"/>
  <c r="M1734" i="10"/>
  <c r="M1735" i="10"/>
  <c r="M1736" i="10"/>
  <c r="M1737" i="10"/>
  <c r="M1738" i="10"/>
  <c r="M1739" i="10"/>
  <c r="M1740" i="10"/>
  <c r="M1741" i="10"/>
  <c r="M1742" i="10"/>
  <c r="M1743" i="10"/>
  <c r="M1744" i="10"/>
  <c r="M1745" i="10"/>
  <c r="M1746" i="10"/>
  <c r="M1747" i="10"/>
  <c r="M1748" i="10"/>
  <c r="M1749" i="10"/>
  <c r="M1750" i="10"/>
  <c r="M1751" i="10"/>
  <c r="M1752" i="10"/>
  <c r="M1753" i="10"/>
  <c r="M1754" i="10"/>
  <c r="M1755" i="10"/>
  <c r="M1756" i="10"/>
  <c r="M1757" i="10"/>
  <c r="M1758" i="10"/>
  <c r="M1759" i="10"/>
  <c r="M1760" i="10"/>
  <c r="M1761" i="10"/>
  <c r="M1762" i="10"/>
  <c r="M1763" i="10"/>
  <c r="M1764" i="10"/>
  <c r="M1765" i="10"/>
  <c r="M1766" i="10"/>
  <c r="M1767" i="10"/>
  <c r="M1768" i="10"/>
  <c r="M1769" i="10"/>
  <c r="M1770" i="10"/>
  <c r="M1771" i="10"/>
  <c r="M1772" i="10"/>
  <c r="M1773" i="10"/>
  <c r="M1774" i="10"/>
  <c r="M1775" i="10"/>
  <c r="M1776" i="10"/>
  <c r="M1777" i="10"/>
  <c r="M1778" i="10"/>
  <c r="M1779" i="10"/>
  <c r="M1780" i="10"/>
  <c r="M1781" i="10"/>
  <c r="M1782" i="10"/>
  <c r="M1783" i="10"/>
  <c r="M1784" i="10"/>
  <c r="M1785" i="10"/>
  <c r="M1786" i="10"/>
  <c r="M1787" i="10"/>
  <c r="M1788" i="10"/>
  <c r="M1789" i="10"/>
  <c r="M1790" i="10"/>
  <c r="M1791" i="10"/>
  <c r="M1792" i="10"/>
  <c r="M1793" i="10"/>
  <c r="M1794" i="10"/>
  <c r="M1795" i="10"/>
  <c r="M1796" i="10"/>
  <c r="M1797" i="10"/>
  <c r="M1798" i="10"/>
  <c r="M1799" i="10"/>
  <c r="M1800" i="10"/>
  <c r="M1801" i="10"/>
  <c r="M1802" i="10"/>
  <c r="M1803" i="10"/>
  <c r="M1804" i="10"/>
  <c r="M1805" i="10"/>
  <c r="M1806" i="10"/>
  <c r="M1807" i="10"/>
  <c r="M1808" i="10"/>
  <c r="M1809" i="10"/>
  <c r="M1810" i="10"/>
  <c r="M1811" i="10"/>
  <c r="M1812" i="10"/>
  <c r="M1813" i="10"/>
  <c r="M1814" i="10"/>
  <c r="M1815" i="10"/>
  <c r="M1816" i="10"/>
  <c r="M1817" i="10"/>
  <c r="M1818" i="10"/>
  <c r="M1819" i="10"/>
  <c r="M1820" i="10"/>
  <c r="M1821" i="10"/>
  <c r="M1822" i="10"/>
  <c r="M1823" i="10"/>
  <c r="M1824" i="10"/>
  <c r="M1825" i="10"/>
  <c r="M1826" i="10"/>
  <c r="M1827" i="10"/>
  <c r="M1828" i="10"/>
  <c r="M1829" i="10"/>
  <c r="M1830" i="10"/>
  <c r="M1831" i="10"/>
  <c r="M1832" i="10"/>
  <c r="M1833" i="10"/>
  <c r="M1834" i="10"/>
  <c r="M1835" i="10"/>
  <c r="M1836" i="10"/>
  <c r="M1837" i="10"/>
  <c r="M1838" i="10"/>
  <c r="M1839" i="10"/>
  <c r="Q1507" i="10"/>
  <c r="Q1508" i="10"/>
  <c r="Q1509" i="10"/>
  <c r="Q1510" i="10"/>
  <c r="Q1511" i="10"/>
  <c r="Q1512" i="10"/>
  <c r="Q1513" i="10"/>
  <c r="Q1514" i="10"/>
  <c r="Q1515" i="10"/>
  <c r="Q1516" i="10"/>
  <c r="Q1517" i="10"/>
  <c r="Q1518" i="10"/>
  <c r="Q1519" i="10"/>
  <c r="Q1520" i="10"/>
  <c r="Q1521" i="10"/>
  <c r="Q1522" i="10"/>
  <c r="Q1523" i="10"/>
  <c r="Q1524" i="10"/>
  <c r="Q1525" i="10"/>
  <c r="Q1526" i="10"/>
  <c r="Q1527" i="10"/>
  <c r="Q1528" i="10"/>
  <c r="Q1529" i="10"/>
  <c r="Q1530" i="10"/>
  <c r="Q1531" i="10"/>
  <c r="Q1532" i="10"/>
  <c r="Q1533" i="10"/>
  <c r="Q1534" i="10"/>
  <c r="Q1535" i="10"/>
  <c r="Q1536" i="10"/>
  <c r="Q1537" i="10"/>
  <c r="Q1538" i="10"/>
  <c r="Q1539" i="10"/>
  <c r="Q1540" i="10"/>
  <c r="Q1541" i="10"/>
  <c r="Q1542" i="10"/>
  <c r="Q1543" i="10"/>
  <c r="Q1544" i="10"/>
  <c r="Q1545" i="10"/>
  <c r="Q1546" i="10"/>
  <c r="Q1547" i="10"/>
  <c r="Q1548" i="10"/>
  <c r="Q1549" i="10"/>
  <c r="Q1550" i="10"/>
  <c r="Q1551" i="10"/>
  <c r="Q1552" i="10"/>
  <c r="Q1553" i="10"/>
  <c r="Q1554" i="10"/>
  <c r="Q1555" i="10"/>
  <c r="Q1556" i="10"/>
  <c r="Q1557" i="10"/>
  <c r="Q1558" i="10"/>
  <c r="Q1559" i="10"/>
  <c r="Q1560" i="10"/>
  <c r="Q1561" i="10"/>
  <c r="Q1562" i="10"/>
  <c r="Q1563" i="10"/>
  <c r="Q1564" i="10"/>
  <c r="Q1565" i="10"/>
  <c r="Q1566" i="10"/>
  <c r="Q1567" i="10"/>
  <c r="Q1568" i="10"/>
  <c r="Q1569" i="10"/>
  <c r="Q1570" i="10"/>
  <c r="Q1571" i="10"/>
  <c r="Q1572" i="10"/>
  <c r="Q1573" i="10"/>
  <c r="Q1574" i="10"/>
  <c r="Q1575" i="10"/>
  <c r="Q1576" i="10"/>
  <c r="Q1577" i="10"/>
  <c r="Q1578" i="10"/>
  <c r="Q1579" i="10"/>
  <c r="Q1580" i="10"/>
  <c r="Q1581" i="10"/>
  <c r="Q1582" i="10"/>
  <c r="Q1583" i="10"/>
  <c r="Q1584" i="10"/>
  <c r="Q1585" i="10"/>
  <c r="Q1586" i="10"/>
  <c r="Q1587" i="10"/>
  <c r="Q1588" i="10"/>
  <c r="Q1589" i="10"/>
  <c r="Q1590" i="10"/>
  <c r="Q1591" i="10"/>
  <c r="Q1592" i="10"/>
  <c r="Q1593" i="10"/>
  <c r="Q1594" i="10"/>
  <c r="Q1595" i="10"/>
  <c r="Q1596" i="10"/>
  <c r="Q1597" i="10"/>
  <c r="Q1598" i="10"/>
  <c r="Q1599" i="10"/>
  <c r="Q1600" i="10"/>
  <c r="Q1601" i="10"/>
  <c r="Q1602" i="10"/>
  <c r="Q1603" i="10"/>
  <c r="Q1604" i="10"/>
  <c r="Q1605" i="10"/>
  <c r="Q1606" i="10"/>
  <c r="Q1607" i="10"/>
  <c r="Q1608" i="10"/>
  <c r="Q1609" i="10"/>
  <c r="Q1610" i="10"/>
  <c r="Q1611" i="10"/>
  <c r="Q1612" i="10"/>
  <c r="Q1613" i="10"/>
  <c r="Q1614" i="10"/>
  <c r="Q1615" i="10"/>
  <c r="Q1616" i="10"/>
  <c r="Q1617" i="10"/>
  <c r="Q1618" i="10"/>
  <c r="Q1619" i="10"/>
  <c r="Q1620" i="10"/>
  <c r="Q1621" i="10"/>
  <c r="Q1622" i="10"/>
  <c r="Q1623" i="10"/>
  <c r="Q1624" i="10"/>
  <c r="Q1625" i="10"/>
  <c r="Q1626" i="10"/>
  <c r="Q1627" i="10"/>
  <c r="Q1628" i="10"/>
  <c r="Q1629" i="10"/>
  <c r="Q1630" i="10"/>
  <c r="Q1631" i="10"/>
  <c r="Q1632" i="10"/>
  <c r="Q1633" i="10"/>
  <c r="Q1634" i="10"/>
  <c r="Q1635" i="10"/>
  <c r="Q1636" i="10"/>
  <c r="Q1637" i="10"/>
  <c r="Q1638" i="10"/>
  <c r="Q1639" i="10"/>
  <c r="Q1640" i="10"/>
  <c r="Q1641" i="10"/>
  <c r="Q1642" i="10"/>
  <c r="Q1643" i="10"/>
  <c r="Q1644" i="10"/>
  <c r="Q1645" i="10"/>
  <c r="Q1646" i="10"/>
  <c r="Q1647" i="10"/>
  <c r="Q1648" i="10"/>
  <c r="Q1649" i="10"/>
  <c r="Q1650" i="10"/>
  <c r="Q1651" i="10"/>
  <c r="Q1652" i="10"/>
  <c r="Q1653" i="10"/>
  <c r="Q1654" i="10"/>
  <c r="Q1655" i="10"/>
  <c r="Q1656" i="10"/>
  <c r="Q1657" i="10"/>
  <c r="Q1658" i="10"/>
  <c r="Q1659" i="10"/>
  <c r="Q1660" i="10"/>
  <c r="Q1661" i="10"/>
  <c r="Q1662" i="10"/>
  <c r="Q1663" i="10"/>
  <c r="Q1664" i="10"/>
  <c r="Q1665" i="10"/>
  <c r="Q1666" i="10"/>
  <c r="Q1667" i="10"/>
  <c r="Q1668" i="10"/>
  <c r="Q1669" i="10"/>
  <c r="Q1670" i="10"/>
  <c r="Q1671" i="10"/>
  <c r="Q1672" i="10"/>
  <c r="Q1673" i="10"/>
  <c r="Q1674" i="10"/>
  <c r="Q1675" i="10"/>
  <c r="Q1676" i="10"/>
  <c r="Q1677" i="10"/>
  <c r="Q1678" i="10"/>
  <c r="Q1679" i="10"/>
  <c r="Q1680" i="10"/>
  <c r="Q1681" i="10"/>
  <c r="Q1682" i="10"/>
  <c r="Q1683" i="10"/>
  <c r="Q1684" i="10"/>
  <c r="Q1685" i="10"/>
  <c r="Q1686" i="10"/>
  <c r="Q1687" i="10"/>
  <c r="Q1688" i="10"/>
  <c r="Q1689" i="10"/>
  <c r="Q1690" i="10"/>
  <c r="Q1691" i="10"/>
  <c r="Q1692" i="10"/>
  <c r="Q1693" i="10"/>
  <c r="Q1694" i="10"/>
  <c r="Q1695" i="10"/>
  <c r="Q1696" i="10"/>
  <c r="Q1697" i="10"/>
  <c r="Q1698" i="10"/>
  <c r="Q1699" i="10"/>
  <c r="Q1700" i="10"/>
  <c r="Q1701" i="10"/>
  <c r="Q1702" i="10"/>
  <c r="Q1703" i="10"/>
  <c r="Q1704" i="10"/>
  <c r="Q1705" i="10"/>
  <c r="Q1706" i="10"/>
  <c r="Q1707" i="10"/>
  <c r="Q1708" i="10"/>
  <c r="Q1709" i="10"/>
  <c r="Q1710" i="10"/>
  <c r="Q1711" i="10"/>
  <c r="Q1712" i="10"/>
  <c r="Q1713" i="10"/>
  <c r="Q1714" i="10"/>
  <c r="Q1715" i="10"/>
  <c r="Q1716" i="10"/>
  <c r="Q1717" i="10"/>
  <c r="Q1718" i="10"/>
  <c r="Q1719" i="10"/>
  <c r="Q1720" i="10"/>
  <c r="Q1721" i="10"/>
  <c r="Q1722" i="10"/>
  <c r="Q1723" i="10"/>
  <c r="Q1724" i="10"/>
  <c r="Q1725" i="10"/>
  <c r="Q1726" i="10"/>
  <c r="Q1727" i="10"/>
  <c r="Q1728" i="10"/>
  <c r="Q1729" i="10"/>
  <c r="Q1730" i="10"/>
  <c r="Q1731" i="10"/>
  <c r="Q1732" i="10"/>
  <c r="Q1733" i="10"/>
  <c r="Q1734" i="10"/>
  <c r="Q1735" i="10"/>
  <c r="Q1736" i="10"/>
  <c r="Q1737" i="10"/>
  <c r="Q1738" i="10"/>
  <c r="Q1739" i="10"/>
  <c r="Q1740" i="10"/>
  <c r="Q1741" i="10"/>
  <c r="Q1742" i="10"/>
  <c r="Q1743" i="10"/>
  <c r="Q1744" i="10"/>
  <c r="Q1745" i="10"/>
  <c r="Q1746" i="10"/>
  <c r="Q1747" i="10"/>
  <c r="Q1748" i="10"/>
  <c r="Q1749" i="10"/>
  <c r="Q1750" i="10"/>
  <c r="Q1751" i="10"/>
  <c r="Q1752" i="10"/>
  <c r="Q1753" i="10"/>
  <c r="Q1754" i="10"/>
  <c r="Q1755" i="10"/>
  <c r="Q1756" i="10"/>
  <c r="Q1757" i="10"/>
  <c r="Q1758" i="10"/>
  <c r="Q1759" i="10"/>
  <c r="Q1760" i="10"/>
  <c r="Q1761" i="10"/>
  <c r="Q1762" i="10"/>
  <c r="Q1763" i="10"/>
  <c r="Q1764" i="10"/>
  <c r="Q1765" i="10"/>
  <c r="Q1766" i="10"/>
  <c r="Q1767" i="10"/>
  <c r="Q1768" i="10"/>
  <c r="Q1769" i="10"/>
  <c r="Q1770" i="10"/>
  <c r="Q1771" i="10"/>
  <c r="Q1772" i="10"/>
  <c r="Q1773" i="10"/>
  <c r="Q1774" i="10"/>
  <c r="Q1775" i="10"/>
  <c r="Q1776" i="10"/>
  <c r="Q1777" i="10"/>
  <c r="Q1778" i="10"/>
  <c r="Q1779" i="10"/>
  <c r="Q1780" i="10"/>
  <c r="Q1781" i="10"/>
  <c r="Q1782" i="10"/>
  <c r="Q1783" i="10"/>
  <c r="Q1784" i="10"/>
  <c r="Q1785" i="10"/>
  <c r="Q1786" i="10"/>
  <c r="Q1787" i="10"/>
  <c r="Q1788" i="10"/>
  <c r="Q1789" i="10"/>
  <c r="Q1790" i="10"/>
  <c r="Q1791" i="10"/>
  <c r="Q1792" i="10"/>
  <c r="Q1793" i="10"/>
  <c r="Q1794" i="10"/>
  <c r="Q1795" i="10"/>
  <c r="Q1796" i="10"/>
  <c r="Q1797" i="10"/>
  <c r="Q1798" i="10"/>
  <c r="Q1799" i="10"/>
  <c r="Q1800" i="10"/>
  <c r="Q1801" i="10"/>
  <c r="Q1802" i="10"/>
  <c r="Q1803" i="10"/>
  <c r="Q1804" i="10"/>
  <c r="Q1805" i="10"/>
  <c r="Q1806" i="10"/>
  <c r="Q1807" i="10"/>
  <c r="Q1808" i="10"/>
  <c r="Q1809" i="10"/>
  <c r="Q1810" i="10"/>
  <c r="Q1811" i="10"/>
  <c r="Q1812" i="10"/>
  <c r="Q1813" i="10"/>
  <c r="Q1814" i="10"/>
  <c r="Q1815" i="10"/>
  <c r="Q1816" i="10"/>
  <c r="Q1817" i="10"/>
  <c r="Q1818" i="10"/>
  <c r="Q1819" i="10"/>
  <c r="Q1820" i="10"/>
  <c r="Q1821" i="10"/>
  <c r="Q1822" i="10"/>
  <c r="Q1823" i="10"/>
  <c r="Q1824" i="10"/>
  <c r="Q1825" i="10"/>
  <c r="Q1826" i="10"/>
  <c r="Q1827" i="10"/>
  <c r="Q1828" i="10"/>
  <c r="Q1829" i="10"/>
  <c r="Q1830" i="10"/>
  <c r="Q1831" i="10"/>
  <c r="Q1832" i="10"/>
  <c r="Q1833" i="10"/>
  <c r="Q1834" i="10"/>
  <c r="Q1835" i="10"/>
  <c r="Q1836" i="10"/>
  <c r="Q1837" i="10"/>
  <c r="Q1838" i="10"/>
  <c r="Q1839" i="10"/>
  <c r="U1507" i="10"/>
  <c r="U1508" i="10"/>
  <c r="U1509" i="10"/>
  <c r="U1510" i="10"/>
  <c r="U1511" i="10"/>
  <c r="U1512" i="10"/>
  <c r="U1513" i="10"/>
  <c r="U1514" i="10"/>
  <c r="U1515" i="10"/>
  <c r="U1516" i="10"/>
  <c r="U1517" i="10"/>
  <c r="U1518" i="10"/>
  <c r="U1519" i="10"/>
  <c r="U1520" i="10"/>
  <c r="U1521" i="10"/>
  <c r="U1522" i="10"/>
  <c r="U1523" i="10"/>
  <c r="U1524" i="10"/>
  <c r="U1525" i="10"/>
  <c r="U1526" i="10"/>
  <c r="U1527" i="10"/>
  <c r="U1528" i="10"/>
  <c r="U1529" i="10"/>
  <c r="U1530" i="10"/>
  <c r="U1531" i="10"/>
  <c r="U1532" i="10"/>
  <c r="U1533" i="10"/>
  <c r="U1534" i="10"/>
  <c r="U1535" i="10"/>
  <c r="U1536" i="10"/>
  <c r="U1537" i="10"/>
  <c r="U1538" i="10"/>
  <c r="U1539" i="10"/>
  <c r="U1540" i="10"/>
  <c r="U1541" i="10"/>
  <c r="U1542" i="10"/>
  <c r="U1543" i="10"/>
  <c r="U1544" i="10"/>
  <c r="U1545" i="10"/>
  <c r="U1546" i="10"/>
  <c r="U1547" i="10"/>
  <c r="U1548" i="10"/>
  <c r="U1549" i="10"/>
  <c r="U1550" i="10"/>
  <c r="U1551" i="10"/>
  <c r="U1552" i="10"/>
  <c r="U1553" i="10"/>
  <c r="U1554" i="10"/>
  <c r="U1555" i="10"/>
  <c r="U1556" i="10"/>
  <c r="U1557" i="10"/>
  <c r="U1558" i="10"/>
  <c r="U1559" i="10"/>
  <c r="U1560" i="10"/>
  <c r="U1561" i="10"/>
  <c r="U1562" i="10"/>
  <c r="U1563" i="10"/>
  <c r="U1564" i="10"/>
  <c r="U1565" i="10"/>
  <c r="U1566" i="10"/>
  <c r="U1567" i="10"/>
  <c r="U1568" i="10"/>
  <c r="U1569" i="10"/>
  <c r="U1570" i="10"/>
  <c r="U1571" i="10"/>
  <c r="U1572" i="10"/>
  <c r="U1573" i="10"/>
  <c r="U1574" i="10"/>
  <c r="U1575" i="10"/>
  <c r="U1576" i="10"/>
  <c r="U1577" i="10"/>
  <c r="U1578" i="10"/>
  <c r="U1579" i="10"/>
  <c r="U1580" i="10"/>
  <c r="U1581" i="10"/>
  <c r="U1582" i="10"/>
  <c r="U1583" i="10"/>
  <c r="U1584" i="10"/>
  <c r="U1585" i="10"/>
  <c r="U1586" i="10"/>
  <c r="U1587" i="10"/>
  <c r="U1588" i="10"/>
  <c r="U1589" i="10"/>
  <c r="U1590" i="10"/>
  <c r="U1591" i="10"/>
  <c r="U1592" i="10"/>
  <c r="U1593" i="10"/>
  <c r="U1594" i="10"/>
  <c r="U1595" i="10"/>
  <c r="U1596" i="10"/>
  <c r="U1597" i="10"/>
  <c r="U1598" i="10"/>
  <c r="U1599" i="10"/>
  <c r="U1600" i="10"/>
  <c r="U1601" i="10"/>
  <c r="U1602" i="10"/>
  <c r="U1603" i="10"/>
  <c r="U1604" i="10"/>
  <c r="U1605" i="10"/>
  <c r="U1606" i="10"/>
  <c r="U1607" i="10"/>
  <c r="U1608" i="10"/>
  <c r="U1609" i="10"/>
  <c r="U1610" i="10"/>
  <c r="U1611" i="10"/>
  <c r="U1612" i="10"/>
  <c r="U1613" i="10"/>
  <c r="U1614" i="10"/>
  <c r="U1615" i="10"/>
  <c r="U1616" i="10"/>
  <c r="U1617" i="10"/>
  <c r="U1618" i="10"/>
  <c r="U1619" i="10"/>
  <c r="U1620" i="10"/>
  <c r="U1621" i="10"/>
  <c r="U1622" i="10"/>
  <c r="U1623" i="10"/>
  <c r="U1624" i="10"/>
  <c r="U1625" i="10"/>
  <c r="U1626" i="10"/>
  <c r="U1627" i="10"/>
  <c r="U1628" i="10"/>
  <c r="U1629" i="10"/>
  <c r="U1630" i="10"/>
  <c r="U1631" i="10"/>
  <c r="U1632" i="10"/>
  <c r="U1633" i="10"/>
  <c r="U1634" i="10"/>
  <c r="U1635" i="10"/>
  <c r="U1636" i="10"/>
  <c r="U1637" i="10"/>
  <c r="U1638" i="10"/>
  <c r="U1639" i="10"/>
  <c r="U1640" i="10"/>
  <c r="U1641" i="10"/>
  <c r="U1642" i="10"/>
  <c r="U1643" i="10"/>
  <c r="U1644" i="10"/>
  <c r="U1645" i="10"/>
  <c r="U1646" i="10"/>
  <c r="U1647" i="10"/>
  <c r="U1648" i="10"/>
  <c r="U1649" i="10"/>
  <c r="U1650" i="10"/>
  <c r="U1651" i="10"/>
  <c r="U1652" i="10"/>
  <c r="U1653" i="10"/>
  <c r="U1654" i="10"/>
  <c r="U1655" i="10"/>
  <c r="U1656" i="10"/>
  <c r="U1657" i="10"/>
  <c r="U1658" i="10"/>
  <c r="U1659" i="10"/>
  <c r="U1660" i="10"/>
  <c r="U1661" i="10"/>
  <c r="U1662" i="10"/>
  <c r="U1663" i="10"/>
  <c r="U1664" i="10"/>
  <c r="U1665" i="10"/>
  <c r="U1666" i="10"/>
  <c r="U1667" i="10"/>
  <c r="U1668" i="10"/>
  <c r="U1669" i="10"/>
  <c r="U1670" i="10"/>
  <c r="U1671" i="10"/>
  <c r="U1672" i="10"/>
  <c r="U1673" i="10"/>
  <c r="U1674" i="10"/>
  <c r="U1675" i="10"/>
  <c r="U1676" i="10"/>
  <c r="U1677" i="10"/>
  <c r="U1678" i="10"/>
  <c r="U1679" i="10"/>
  <c r="U1680" i="10"/>
  <c r="U1681" i="10"/>
  <c r="U1682" i="10"/>
  <c r="U1683" i="10"/>
  <c r="U1684" i="10"/>
  <c r="U1685" i="10"/>
  <c r="U1686" i="10"/>
  <c r="U1687" i="10"/>
  <c r="U1688" i="10"/>
  <c r="U1689" i="10"/>
  <c r="U1690" i="10"/>
  <c r="U1691" i="10"/>
  <c r="U1692" i="10"/>
  <c r="U1693" i="10"/>
  <c r="U1694" i="10"/>
  <c r="U1695" i="10"/>
  <c r="U1696" i="10"/>
  <c r="U1697" i="10"/>
  <c r="U1698" i="10"/>
  <c r="U1699" i="10"/>
  <c r="U1700" i="10"/>
  <c r="U1701" i="10"/>
  <c r="U1702" i="10"/>
  <c r="U1703" i="10"/>
  <c r="U1704" i="10"/>
  <c r="U1705" i="10"/>
  <c r="U1706" i="10"/>
  <c r="U1707" i="10"/>
  <c r="U1708" i="10"/>
  <c r="U1709" i="10"/>
  <c r="U1710" i="10"/>
  <c r="U1711" i="10"/>
  <c r="U1712" i="10"/>
  <c r="U1713" i="10"/>
  <c r="U1714" i="10"/>
  <c r="U1715" i="10"/>
  <c r="U1716" i="10"/>
  <c r="U1717" i="10"/>
  <c r="U1718" i="10"/>
  <c r="U1719" i="10"/>
  <c r="U1720" i="10"/>
  <c r="U1721" i="10"/>
  <c r="U1722" i="10"/>
  <c r="U1723" i="10"/>
  <c r="U1724" i="10"/>
  <c r="U1725" i="10"/>
  <c r="U1726" i="10"/>
  <c r="U1727" i="10"/>
  <c r="U1728" i="10"/>
  <c r="U1729" i="10"/>
  <c r="U1730" i="10"/>
  <c r="U1731" i="10"/>
  <c r="U1732" i="10"/>
  <c r="U1733" i="10"/>
  <c r="U1734" i="10"/>
  <c r="U1735" i="10"/>
  <c r="U1736" i="10"/>
  <c r="U1737" i="10"/>
  <c r="U1738" i="10"/>
  <c r="U1739" i="10"/>
  <c r="U1740" i="10"/>
  <c r="U1741" i="10"/>
  <c r="U1742" i="10"/>
  <c r="U1743" i="10"/>
  <c r="U1744" i="10"/>
  <c r="U1745" i="10"/>
  <c r="U1746" i="10"/>
  <c r="U1747" i="10"/>
  <c r="U1748" i="10"/>
  <c r="U1749" i="10"/>
  <c r="U1750" i="10"/>
  <c r="U1751" i="10"/>
  <c r="U1752" i="10"/>
  <c r="U1753" i="10"/>
  <c r="U1754" i="10"/>
  <c r="U1755" i="10"/>
  <c r="U1756" i="10"/>
  <c r="U1757" i="10"/>
  <c r="U1758" i="10"/>
  <c r="U1759" i="10"/>
  <c r="U1760" i="10"/>
  <c r="U1761" i="10"/>
  <c r="U1762" i="10"/>
  <c r="U1763" i="10"/>
  <c r="U1764" i="10"/>
  <c r="U1765" i="10"/>
  <c r="U1766" i="10"/>
  <c r="U1767" i="10"/>
  <c r="U1768" i="10"/>
  <c r="U1769" i="10"/>
  <c r="U1770" i="10"/>
  <c r="U1771" i="10"/>
  <c r="U1772" i="10"/>
  <c r="U1773" i="10"/>
  <c r="U1774" i="10"/>
  <c r="U1775" i="10"/>
  <c r="U1776" i="10"/>
  <c r="U1777" i="10"/>
  <c r="U1778" i="10"/>
  <c r="U1779" i="10"/>
  <c r="U1780" i="10"/>
  <c r="U1781" i="10"/>
  <c r="U1782" i="10"/>
  <c r="U1783" i="10"/>
  <c r="U1784" i="10"/>
  <c r="U1785" i="10"/>
  <c r="U1786" i="10"/>
  <c r="U1787" i="10"/>
  <c r="U1788" i="10"/>
  <c r="U1789" i="10"/>
  <c r="U1790" i="10"/>
  <c r="U1791" i="10"/>
  <c r="U1792" i="10"/>
  <c r="U1793" i="10"/>
  <c r="U1794" i="10"/>
  <c r="U1795" i="10"/>
  <c r="U1796" i="10"/>
  <c r="U1797" i="10"/>
  <c r="U1798" i="10"/>
  <c r="U1799" i="10"/>
  <c r="U1800" i="10"/>
  <c r="U1801" i="10"/>
  <c r="U1802" i="10"/>
  <c r="U1803" i="10"/>
  <c r="U1804" i="10"/>
  <c r="U1805" i="10"/>
  <c r="U1806" i="10"/>
  <c r="U1807" i="10"/>
  <c r="U1808" i="10"/>
  <c r="U1809" i="10"/>
  <c r="U1810" i="10"/>
  <c r="U1811" i="10"/>
  <c r="U1812" i="10"/>
  <c r="U1813" i="10"/>
  <c r="U1814" i="10"/>
  <c r="U1815" i="10"/>
  <c r="U1816" i="10"/>
  <c r="U1817" i="10"/>
  <c r="U1818" i="10"/>
  <c r="U1819" i="10"/>
  <c r="U1820" i="10"/>
  <c r="U1821" i="10"/>
  <c r="U1822" i="10"/>
  <c r="U1823" i="10"/>
  <c r="U1824" i="10"/>
  <c r="U1825" i="10"/>
  <c r="U1826" i="10"/>
  <c r="U1827" i="10"/>
  <c r="U1828" i="10"/>
  <c r="U1829" i="10"/>
  <c r="U1830" i="10"/>
  <c r="U1831" i="10"/>
  <c r="U1832" i="10"/>
  <c r="U1833" i="10"/>
  <c r="U1834" i="10"/>
  <c r="U1835" i="10"/>
  <c r="U1836" i="10"/>
  <c r="U1837" i="10"/>
  <c r="U1838" i="10"/>
  <c r="U1839" i="10"/>
  <c r="Y1507" i="10"/>
  <c r="Y1508" i="10"/>
  <c r="Y1509" i="10"/>
  <c r="Y1510" i="10"/>
  <c r="Y1511" i="10"/>
  <c r="Y1512" i="10"/>
  <c r="Y1513" i="10"/>
  <c r="Y1514" i="10"/>
  <c r="Y1515" i="10"/>
  <c r="Y1516" i="10"/>
  <c r="Y1517" i="10"/>
  <c r="Y1518" i="10"/>
  <c r="Y1519" i="10"/>
  <c r="Y1520" i="10"/>
  <c r="Y1521" i="10"/>
  <c r="Y1522" i="10"/>
  <c r="Y1523" i="10"/>
  <c r="Y1524" i="10"/>
  <c r="Y1525" i="10"/>
  <c r="Y1526" i="10"/>
  <c r="Y1527" i="10"/>
  <c r="Y1528" i="10"/>
  <c r="Y1529" i="10"/>
  <c r="Y1530" i="10"/>
  <c r="Y1531" i="10"/>
  <c r="Y1532" i="10"/>
  <c r="Y1533" i="10"/>
  <c r="Y1534" i="10"/>
  <c r="Y1535" i="10"/>
  <c r="Y1536" i="10"/>
  <c r="Y1537" i="10"/>
  <c r="Y1538" i="10"/>
  <c r="Y1539" i="10"/>
  <c r="Y1540" i="10"/>
  <c r="Y1541" i="10"/>
  <c r="Y1542" i="10"/>
  <c r="Y1543" i="10"/>
  <c r="Y1544" i="10"/>
  <c r="Y1545" i="10"/>
  <c r="Y1546" i="10"/>
  <c r="Y1547" i="10"/>
  <c r="Y1548" i="10"/>
  <c r="Y1549" i="10"/>
  <c r="Y1550" i="10"/>
  <c r="Y1551" i="10"/>
  <c r="Y1552" i="10"/>
  <c r="Y1553" i="10"/>
  <c r="Y1554" i="10"/>
  <c r="Y1555" i="10"/>
  <c r="Y1556" i="10"/>
  <c r="Y1557" i="10"/>
  <c r="Y1558" i="10"/>
  <c r="Y1559" i="10"/>
  <c r="Y1560" i="10"/>
  <c r="Y1561" i="10"/>
  <c r="Y1562" i="10"/>
  <c r="Y1563" i="10"/>
  <c r="Y1564" i="10"/>
  <c r="Y1565" i="10"/>
  <c r="Y1566" i="10"/>
  <c r="Y1567" i="10"/>
  <c r="Y1568" i="10"/>
  <c r="Y1569" i="10"/>
  <c r="Y1570" i="10"/>
  <c r="Y1571" i="10"/>
  <c r="Y1572" i="10"/>
  <c r="Y1573" i="10"/>
  <c r="Y1574" i="10"/>
  <c r="Y1575" i="10"/>
  <c r="Y1576" i="10"/>
  <c r="Y1577" i="10"/>
  <c r="Y1578" i="10"/>
  <c r="Y1579" i="10"/>
  <c r="Y1580" i="10"/>
  <c r="Y1581" i="10"/>
  <c r="Y1582" i="10"/>
  <c r="Y1583" i="10"/>
  <c r="Y1584" i="10"/>
  <c r="Y1585" i="10"/>
  <c r="Y1586" i="10"/>
  <c r="Y1587" i="10"/>
  <c r="Y1588" i="10"/>
  <c r="Y1589" i="10"/>
  <c r="Y1590" i="10"/>
  <c r="Y1591" i="10"/>
  <c r="Y1592" i="10"/>
  <c r="Y1593" i="10"/>
  <c r="Y1594" i="10"/>
  <c r="Y1595" i="10"/>
  <c r="Y1596" i="10"/>
  <c r="Y1597" i="10"/>
  <c r="Y1598" i="10"/>
  <c r="Y1599" i="10"/>
  <c r="Y1600" i="10"/>
  <c r="Y1601" i="10"/>
  <c r="Y1602" i="10"/>
  <c r="Y1603" i="10"/>
  <c r="Y1604" i="10"/>
  <c r="Y1605" i="10"/>
  <c r="Y1606" i="10"/>
  <c r="Y1607" i="10"/>
  <c r="Y1608" i="10"/>
  <c r="Y1609" i="10"/>
  <c r="Y1610" i="10"/>
  <c r="Y1611" i="10"/>
  <c r="Y1612" i="10"/>
  <c r="Y1613" i="10"/>
  <c r="Y1614" i="10"/>
  <c r="Y1615" i="10"/>
  <c r="Y1616" i="10"/>
  <c r="Y1617" i="10"/>
  <c r="Y1618" i="10"/>
  <c r="Y1619" i="10"/>
  <c r="Y1620" i="10"/>
  <c r="Y1621" i="10"/>
  <c r="Y1622" i="10"/>
  <c r="Y1623" i="10"/>
  <c r="Y1624" i="10"/>
  <c r="Y1625" i="10"/>
  <c r="Y1626" i="10"/>
  <c r="Y1627" i="10"/>
  <c r="Y1628" i="10"/>
  <c r="Y1629" i="10"/>
  <c r="Y1630" i="10"/>
  <c r="Y1631" i="10"/>
  <c r="Y1632" i="10"/>
  <c r="Y1633" i="10"/>
  <c r="Y1634" i="10"/>
  <c r="Y1635" i="10"/>
  <c r="Y1636" i="10"/>
  <c r="Y1637" i="10"/>
  <c r="Y1638" i="10"/>
  <c r="Y1639" i="10"/>
  <c r="Y1640" i="10"/>
  <c r="Y1641" i="10"/>
  <c r="Y1642" i="10"/>
  <c r="Y1643" i="10"/>
  <c r="Y1644" i="10"/>
  <c r="Y1645" i="10"/>
  <c r="Y1646" i="10"/>
  <c r="Y1647" i="10"/>
  <c r="Y1648" i="10"/>
  <c r="Y1649" i="10"/>
  <c r="Y1650" i="10"/>
  <c r="Y1651" i="10"/>
  <c r="Y1652" i="10"/>
  <c r="Y1653" i="10"/>
  <c r="Y1654" i="10"/>
  <c r="Y1655" i="10"/>
  <c r="Y1656" i="10"/>
  <c r="Y1657" i="10"/>
  <c r="Y1658" i="10"/>
  <c r="Y1659" i="10"/>
  <c r="Y1660" i="10"/>
  <c r="Y1661" i="10"/>
  <c r="Y1662" i="10"/>
  <c r="Y1663" i="10"/>
  <c r="Y1664" i="10"/>
  <c r="Y1665" i="10"/>
  <c r="Y1666" i="10"/>
  <c r="Y1667" i="10"/>
  <c r="Y1668" i="10"/>
  <c r="Y1669" i="10"/>
  <c r="Y1670" i="10"/>
  <c r="Y1671" i="10"/>
  <c r="Y1672" i="10"/>
  <c r="Y1673" i="10"/>
  <c r="Y1674" i="10"/>
  <c r="Y1675" i="10"/>
  <c r="Y1676" i="10"/>
  <c r="Y1677" i="10"/>
  <c r="Y1678" i="10"/>
  <c r="Y1679" i="10"/>
  <c r="Y1680" i="10"/>
  <c r="Y1681" i="10"/>
  <c r="Y1682" i="10"/>
  <c r="Y1683" i="10"/>
  <c r="Y1684" i="10"/>
  <c r="Y1685" i="10"/>
  <c r="Y1686" i="10"/>
  <c r="Y1687" i="10"/>
  <c r="Y1688" i="10"/>
  <c r="Y1689" i="10"/>
  <c r="Y1690" i="10"/>
  <c r="Y1691" i="10"/>
  <c r="Y1692" i="10"/>
  <c r="Y1693" i="10"/>
  <c r="Y1694" i="10"/>
  <c r="Y1695" i="10"/>
  <c r="Y1696" i="10"/>
  <c r="Y1697" i="10"/>
  <c r="Y1698" i="10"/>
  <c r="Y1699" i="10"/>
  <c r="Y1700" i="10"/>
  <c r="Y1701" i="10"/>
  <c r="Y1702" i="10"/>
  <c r="Y1703" i="10"/>
  <c r="Y1704" i="10"/>
  <c r="Y1705" i="10"/>
  <c r="Y1706" i="10"/>
  <c r="Y1707" i="10"/>
  <c r="Y1708" i="10"/>
  <c r="Y1709" i="10"/>
  <c r="Y1710" i="10"/>
  <c r="Y1711" i="10"/>
  <c r="Y1712" i="10"/>
  <c r="Y1713" i="10"/>
  <c r="Y1714" i="10"/>
  <c r="Y1715" i="10"/>
  <c r="Y1716" i="10"/>
  <c r="Y1717" i="10"/>
  <c r="Y1718" i="10"/>
  <c r="Y1719" i="10"/>
  <c r="Y1720" i="10"/>
  <c r="Y1721" i="10"/>
  <c r="Y1722" i="10"/>
  <c r="Y1723" i="10"/>
  <c r="Y1724" i="10"/>
  <c r="Y1725" i="10"/>
  <c r="Y1726" i="10"/>
  <c r="Y1727" i="10"/>
  <c r="Y1728" i="10"/>
  <c r="Y1729" i="10"/>
  <c r="Y1730" i="10"/>
  <c r="Y1731" i="10"/>
  <c r="Y1732" i="10"/>
  <c r="Y1733" i="10"/>
  <c r="Y1734" i="10"/>
  <c r="Y1735" i="10"/>
  <c r="Y1736" i="10"/>
  <c r="Y1737" i="10"/>
  <c r="Y1738" i="10"/>
  <c r="Y1739" i="10"/>
  <c r="Y1740" i="10"/>
  <c r="Y1741" i="10"/>
  <c r="Y1742" i="10"/>
  <c r="Y1743" i="10"/>
  <c r="Y1744" i="10"/>
  <c r="Y1745" i="10"/>
  <c r="Y1746" i="10"/>
  <c r="Y1747" i="10"/>
  <c r="Y1748" i="10"/>
  <c r="Y1749" i="10"/>
  <c r="Y1750" i="10"/>
  <c r="Y1751" i="10"/>
  <c r="Y1752" i="10"/>
  <c r="Y1753" i="10"/>
  <c r="Y1754" i="10"/>
  <c r="Y1755" i="10"/>
  <c r="Y1756" i="10"/>
  <c r="Y1757" i="10"/>
  <c r="Y1758" i="10"/>
  <c r="Y1759" i="10"/>
  <c r="Y1760" i="10"/>
  <c r="Y1761" i="10"/>
  <c r="Y1762" i="10"/>
  <c r="Y1763" i="10"/>
  <c r="Y1764" i="10"/>
  <c r="Y1765" i="10"/>
  <c r="Y1766" i="10"/>
  <c r="Y1767" i="10"/>
  <c r="Y1768" i="10"/>
  <c r="Y1769" i="10"/>
  <c r="Y1770" i="10"/>
  <c r="Y1771" i="10"/>
  <c r="Y1772" i="10"/>
  <c r="Y1773" i="10"/>
  <c r="Y1774" i="10"/>
  <c r="Y1775" i="10"/>
  <c r="Y1776" i="10"/>
  <c r="Y1777" i="10"/>
  <c r="Y1778" i="10"/>
  <c r="Y1779" i="10"/>
  <c r="Y1780" i="10"/>
  <c r="Y1781" i="10"/>
  <c r="Y1782" i="10"/>
  <c r="Y1783" i="10"/>
  <c r="Y1784" i="10"/>
  <c r="Y1785" i="10"/>
  <c r="Y1786" i="10"/>
  <c r="Y1787" i="10"/>
  <c r="Y1788" i="10"/>
  <c r="Y1789" i="10"/>
  <c r="Y1790" i="10"/>
  <c r="Y1791" i="10"/>
  <c r="Y1792" i="10"/>
  <c r="Y1793" i="10"/>
  <c r="Y1794" i="10"/>
  <c r="Y1795" i="10"/>
  <c r="Y1796" i="10"/>
  <c r="Y1797" i="10"/>
  <c r="Y1798" i="10"/>
  <c r="Y1799" i="10"/>
  <c r="Y1800" i="10"/>
  <c r="Y1801" i="10"/>
  <c r="Y1802" i="10"/>
  <c r="Y1803" i="10"/>
  <c r="Y1804" i="10"/>
  <c r="Y1805" i="10"/>
  <c r="Y1806" i="10"/>
  <c r="Y1807" i="10"/>
  <c r="Y1808" i="10"/>
  <c r="Y1809" i="10"/>
  <c r="Y1810" i="10"/>
  <c r="Y1811" i="10"/>
  <c r="Y1812" i="10"/>
  <c r="Y1813" i="10"/>
  <c r="Y1814" i="10"/>
  <c r="Y1815" i="10"/>
  <c r="Y1816" i="10"/>
  <c r="Y1817" i="10"/>
  <c r="Y1818" i="10"/>
  <c r="Y1819" i="10"/>
  <c r="Y1820" i="10"/>
  <c r="Y1821" i="10"/>
  <c r="Y1822" i="10"/>
  <c r="Y1823" i="10"/>
  <c r="Y1824" i="10"/>
  <c r="Y1825" i="10"/>
  <c r="Y1826" i="10"/>
  <c r="Y1827" i="10"/>
  <c r="Y1828" i="10"/>
  <c r="Y1829" i="10"/>
  <c r="Y1830" i="10"/>
  <c r="Y1831" i="10"/>
  <c r="Y1832" i="10"/>
  <c r="Y1833" i="10"/>
  <c r="Y1834" i="10"/>
  <c r="Y1835" i="10"/>
  <c r="Y1836" i="10"/>
  <c r="Y1837" i="10"/>
  <c r="Y1838" i="10"/>
  <c r="Y1839" i="10"/>
  <c r="AC1507" i="10"/>
  <c r="AC1508" i="10"/>
  <c r="AC1509" i="10"/>
  <c r="AC1510" i="10"/>
  <c r="AC1511" i="10"/>
  <c r="AC1512" i="10"/>
  <c r="AC1513" i="10"/>
  <c r="AC1514" i="10"/>
  <c r="AC1515" i="10"/>
  <c r="AC1516" i="10"/>
  <c r="AC1517" i="10"/>
  <c r="AC1518" i="10"/>
  <c r="AC1519" i="10"/>
  <c r="AC1520" i="10"/>
  <c r="AC1521" i="10"/>
  <c r="AC1522" i="10"/>
  <c r="AC1523" i="10"/>
  <c r="AC1524" i="10"/>
  <c r="AC1525" i="10"/>
  <c r="AC1526" i="10"/>
  <c r="AC1527" i="10"/>
  <c r="AC1528" i="10"/>
  <c r="AC1529" i="10"/>
  <c r="AC1530" i="10"/>
  <c r="AC1531" i="10"/>
  <c r="AC1532" i="10"/>
  <c r="AC1533" i="10"/>
  <c r="AC1534" i="10"/>
  <c r="AC1535" i="10"/>
  <c r="AC1536" i="10"/>
  <c r="AC1537" i="10"/>
  <c r="AC1538" i="10"/>
  <c r="AC1539" i="10"/>
  <c r="AC1540" i="10"/>
  <c r="AC1541" i="10"/>
  <c r="AC1542" i="10"/>
  <c r="AC1543" i="10"/>
  <c r="AC1544" i="10"/>
  <c r="AC1545" i="10"/>
  <c r="AC1546" i="10"/>
  <c r="AC1547" i="10"/>
  <c r="AC1548" i="10"/>
  <c r="AC1549" i="10"/>
  <c r="AC1550" i="10"/>
  <c r="AC1551" i="10"/>
  <c r="AC1552" i="10"/>
  <c r="AC1553" i="10"/>
  <c r="AC1554" i="10"/>
  <c r="AC1555" i="10"/>
  <c r="AC1556" i="10"/>
  <c r="AC1557" i="10"/>
  <c r="AC1558" i="10"/>
  <c r="AC1559" i="10"/>
  <c r="AC1560" i="10"/>
  <c r="AC1561" i="10"/>
  <c r="AC1562" i="10"/>
  <c r="AC1563" i="10"/>
  <c r="AC1564" i="10"/>
  <c r="AC1565" i="10"/>
  <c r="AC1566" i="10"/>
  <c r="AC1567" i="10"/>
  <c r="AC1568" i="10"/>
  <c r="AC1569" i="10"/>
  <c r="AC1570" i="10"/>
  <c r="AC1571" i="10"/>
  <c r="AC1572" i="10"/>
  <c r="AC1573" i="10"/>
  <c r="AC1574" i="10"/>
  <c r="AC1575" i="10"/>
  <c r="AC1576" i="10"/>
  <c r="AC1577" i="10"/>
  <c r="AC1578" i="10"/>
  <c r="AC1579" i="10"/>
  <c r="AC1580" i="10"/>
  <c r="AC1581" i="10"/>
  <c r="AC1582" i="10"/>
  <c r="AC1583" i="10"/>
  <c r="AC1584" i="10"/>
  <c r="AC1585" i="10"/>
  <c r="AC1586" i="10"/>
  <c r="AC1587" i="10"/>
  <c r="AC1588" i="10"/>
  <c r="AC1589" i="10"/>
  <c r="AC1590" i="10"/>
  <c r="AC1591" i="10"/>
  <c r="AC1592" i="10"/>
  <c r="AC1593" i="10"/>
  <c r="AC1594" i="10"/>
  <c r="AC1595" i="10"/>
  <c r="AC1596" i="10"/>
  <c r="AC1597" i="10"/>
  <c r="AC1598" i="10"/>
  <c r="AC1599" i="10"/>
  <c r="AC1600" i="10"/>
  <c r="AC1601" i="10"/>
  <c r="AC1602" i="10"/>
  <c r="AC1603" i="10"/>
  <c r="AC1604" i="10"/>
  <c r="AC1605" i="10"/>
  <c r="AC1606" i="10"/>
  <c r="AC1607" i="10"/>
  <c r="AC1608" i="10"/>
  <c r="AC1609" i="10"/>
  <c r="AC1610" i="10"/>
  <c r="AC1611" i="10"/>
  <c r="AC1612" i="10"/>
  <c r="AC1613" i="10"/>
  <c r="AC1614" i="10"/>
  <c r="AC1615" i="10"/>
  <c r="AC1616" i="10"/>
  <c r="AC1617" i="10"/>
  <c r="AC1618" i="10"/>
  <c r="AC1619" i="10"/>
  <c r="AC1620" i="10"/>
  <c r="AC1621" i="10"/>
  <c r="AC1622" i="10"/>
  <c r="AC1623" i="10"/>
  <c r="AC1624" i="10"/>
  <c r="AC1625" i="10"/>
  <c r="AC1626" i="10"/>
  <c r="AC1627" i="10"/>
  <c r="AC1628" i="10"/>
  <c r="AC1629" i="10"/>
  <c r="AC1630" i="10"/>
  <c r="AC1631" i="10"/>
  <c r="AC1632" i="10"/>
  <c r="AC1633" i="10"/>
  <c r="AC1634" i="10"/>
  <c r="AC1635" i="10"/>
  <c r="AC1636" i="10"/>
  <c r="AC1637" i="10"/>
  <c r="AC1638" i="10"/>
  <c r="AC1639" i="10"/>
  <c r="AC1640" i="10"/>
  <c r="AC1641" i="10"/>
  <c r="AC1642" i="10"/>
  <c r="AC1643" i="10"/>
  <c r="AC1644" i="10"/>
  <c r="AC1645" i="10"/>
  <c r="AC1646" i="10"/>
  <c r="AC1647" i="10"/>
  <c r="AC1648" i="10"/>
  <c r="AC1649" i="10"/>
  <c r="AC1650" i="10"/>
  <c r="AC1651" i="10"/>
  <c r="AC1652" i="10"/>
  <c r="AC1653" i="10"/>
  <c r="AC1654" i="10"/>
  <c r="AC1655" i="10"/>
  <c r="AC1656" i="10"/>
  <c r="AC1657" i="10"/>
  <c r="AC1658" i="10"/>
  <c r="AC1659" i="10"/>
  <c r="AC1660" i="10"/>
  <c r="AC1661" i="10"/>
  <c r="AC1662" i="10"/>
  <c r="AC1663" i="10"/>
  <c r="AC1664" i="10"/>
  <c r="AC1665" i="10"/>
  <c r="AC1666" i="10"/>
  <c r="AC1667" i="10"/>
  <c r="AC1668" i="10"/>
  <c r="AC1669" i="10"/>
  <c r="AC1670" i="10"/>
  <c r="AC1671" i="10"/>
  <c r="AC1672" i="10"/>
  <c r="AC1673" i="10"/>
  <c r="AC1674" i="10"/>
  <c r="AC1675" i="10"/>
  <c r="AC1676" i="10"/>
  <c r="AC1677" i="10"/>
  <c r="AC1678" i="10"/>
  <c r="AC1679" i="10"/>
  <c r="AC1680" i="10"/>
  <c r="AC1681" i="10"/>
  <c r="AC1682" i="10"/>
  <c r="AC1683" i="10"/>
  <c r="AC1684" i="10"/>
  <c r="AC1685" i="10"/>
  <c r="AC1686" i="10"/>
  <c r="AC1687" i="10"/>
  <c r="AC1688" i="10"/>
  <c r="AC1689" i="10"/>
  <c r="AC1690" i="10"/>
  <c r="AC1691" i="10"/>
  <c r="AC1692" i="10"/>
  <c r="AC1693" i="10"/>
  <c r="AC1694" i="10"/>
  <c r="AC1695" i="10"/>
  <c r="AC1696" i="10"/>
  <c r="AC1697" i="10"/>
  <c r="AC1698" i="10"/>
  <c r="AC1699" i="10"/>
  <c r="AC1700" i="10"/>
  <c r="AC1701" i="10"/>
  <c r="AC1702" i="10"/>
  <c r="AC1703" i="10"/>
  <c r="AC1704" i="10"/>
  <c r="AC1705" i="10"/>
  <c r="AC1706" i="10"/>
  <c r="AC1707" i="10"/>
  <c r="AC1708" i="10"/>
  <c r="AC1709" i="10"/>
  <c r="AC1710" i="10"/>
  <c r="AC1711" i="10"/>
  <c r="AC1712" i="10"/>
  <c r="AC1713" i="10"/>
  <c r="AC1714" i="10"/>
  <c r="AC1715" i="10"/>
  <c r="AC1716" i="10"/>
  <c r="AC1717" i="10"/>
  <c r="AC1718" i="10"/>
  <c r="AC1719" i="10"/>
  <c r="AC1720" i="10"/>
  <c r="AC1721" i="10"/>
  <c r="AC1722" i="10"/>
  <c r="AC1723" i="10"/>
  <c r="AC1724" i="10"/>
  <c r="AC1725" i="10"/>
  <c r="AC1726" i="10"/>
  <c r="AC1727" i="10"/>
  <c r="AC1728" i="10"/>
  <c r="AC1729" i="10"/>
  <c r="AC1730" i="10"/>
  <c r="AC1731" i="10"/>
  <c r="AC1732" i="10"/>
  <c r="AC1733" i="10"/>
  <c r="AC1734" i="10"/>
  <c r="AC1735" i="10"/>
  <c r="AC1736" i="10"/>
  <c r="AC1737" i="10"/>
  <c r="AC1738" i="10"/>
  <c r="AC1739" i="10"/>
  <c r="AC1740" i="10"/>
  <c r="AC1741" i="10"/>
  <c r="AC1742" i="10"/>
  <c r="AC1743" i="10"/>
  <c r="AC1744" i="10"/>
  <c r="AC1745" i="10"/>
  <c r="AC1746" i="10"/>
  <c r="AC1747" i="10"/>
  <c r="AC1748" i="10"/>
  <c r="AC1749" i="10"/>
  <c r="AC1750" i="10"/>
  <c r="AC1751" i="10"/>
  <c r="AC1752" i="10"/>
  <c r="AC1753" i="10"/>
  <c r="AC1754" i="10"/>
  <c r="AC1755" i="10"/>
  <c r="AC1756" i="10"/>
  <c r="AC1757" i="10"/>
  <c r="AC1758" i="10"/>
  <c r="AC1759" i="10"/>
  <c r="AC1760" i="10"/>
  <c r="AC1761" i="10"/>
  <c r="AC1762" i="10"/>
  <c r="AC1763" i="10"/>
  <c r="AC1764" i="10"/>
  <c r="AC1765" i="10"/>
  <c r="AC1766" i="10"/>
  <c r="AC1767" i="10"/>
  <c r="AC1768" i="10"/>
  <c r="AC1769" i="10"/>
  <c r="AC1770" i="10"/>
  <c r="AC1771" i="10"/>
  <c r="AC1772" i="10"/>
  <c r="AC1773" i="10"/>
  <c r="AC1774" i="10"/>
  <c r="AC1775" i="10"/>
  <c r="AC1776" i="10"/>
  <c r="AC1777" i="10"/>
  <c r="AC1778" i="10"/>
  <c r="AC1779" i="10"/>
  <c r="AC1780" i="10"/>
  <c r="AC1781" i="10"/>
  <c r="AC1782" i="10"/>
  <c r="AC1783" i="10"/>
  <c r="AC1784" i="10"/>
  <c r="AC1785" i="10"/>
  <c r="AC1786" i="10"/>
  <c r="AC1787" i="10"/>
  <c r="AC1788" i="10"/>
  <c r="AC1789" i="10"/>
  <c r="AC1790" i="10"/>
  <c r="AC1791" i="10"/>
  <c r="AC1792" i="10"/>
  <c r="AC1793" i="10"/>
  <c r="AC1794" i="10"/>
  <c r="AC1795" i="10"/>
  <c r="AC1796" i="10"/>
  <c r="AC1797" i="10"/>
  <c r="AC1798" i="10"/>
  <c r="AC1799" i="10"/>
  <c r="AC1800" i="10"/>
  <c r="AC1801" i="10"/>
  <c r="AC1802" i="10"/>
  <c r="AC1803" i="10"/>
  <c r="AC1804" i="10"/>
  <c r="AC1805" i="10"/>
  <c r="AC1806" i="10"/>
  <c r="AC1807" i="10"/>
  <c r="AC1808" i="10"/>
  <c r="AC1809" i="10"/>
  <c r="AC1810" i="10"/>
  <c r="AC1811" i="10"/>
  <c r="AC1812" i="10"/>
  <c r="AC1813" i="10"/>
  <c r="AC1814" i="10"/>
  <c r="AC1815" i="10"/>
  <c r="AC1816" i="10"/>
  <c r="AC1817" i="10"/>
  <c r="AC1818" i="10"/>
  <c r="AC1819" i="10"/>
  <c r="AC1820" i="10"/>
  <c r="AC1821" i="10"/>
  <c r="AC1822" i="10"/>
  <c r="AC1823" i="10"/>
  <c r="AC1824" i="10"/>
  <c r="AC1825" i="10"/>
  <c r="AC1826" i="10"/>
  <c r="AC1827" i="10"/>
  <c r="AC1828" i="10"/>
  <c r="AC1829" i="10"/>
  <c r="AC1830" i="10"/>
  <c r="AC1831" i="10"/>
  <c r="AC1832" i="10"/>
  <c r="AC1833" i="10"/>
  <c r="AC1834" i="10"/>
  <c r="AC1835" i="10"/>
  <c r="AC1836" i="10"/>
  <c r="AC1837" i="10"/>
  <c r="AC1838" i="10"/>
  <c r="AC1839" i="10"/>
  <c r="AG1507" i="10"/>
  <c r="AG1508" i="10"/>
  <c r="AG1509" i="10"/>
  <c r="AG1510" i="10"/>
  <c r="AG1511" i="10"/>
  <c r="AG1512" i="10"/>
  <c r="AG1513" i="10"/>
  <c r="AG1514" i="10"/>
  <c r="AG1515" i="10"/>
  <c r="AG1516" i="10"/>
  <c r="AG1517" i="10"/>
  <c r="AG1518" i="10"/>
  <c r="AG1519" i="10"/>
  <c r="AG1520" i="10"/>
  <c r="AG1521" i="10"/>
  <c r="AG1522" i="10"/>
  <c r="AG1523" i="10"/>
  <c r="AG1524" i="10"/>
  <c r="AG1525" i="10"/>
  <c r="AG1526" i="10"/>
  <c r="AG1527" i="10"/>
  <c r="AG1528" i="10"/>
  <c r="AG1529" i="10"/>
  <c r="AG1530" i="10"/>
  <c r="AG1531" i="10"/>
  <c r="AG1532" i="10"/>
  <c r="AG1533" i="10"/>
  <c r="AG1534" i="10"/>
  <c r="AG1535" i="10"/>
  <c r="AG1536" i="10"/>
  <c r="AG1537" i="10"/>
  <c r="AG1538" i="10"/>
  <c r="AG1539" i="10"/>
  <c r="AG1540" i="10"/>
  <c r="AG1541" i="10"/>
  <c r="AG1542" i="10"/>
  <c r="AG1543" i="10"/>
  <c r="AG1544" i="10"/>
  <c r="AG1545" i="10"/>
  <c r="AG1546" i="10"/>
  <c r="AG1547" i="10"/>
  <c r="AG1548" i="10"/>
  <c r="AG1549" i="10"/>
  <c r="AG1550" i="10"/>
  <c r="AG1551" i="10"/>
  <c r="AG1552" i="10"/>
  <c r="AG1553" i="10"/>
  <c r="AG1554" i="10"/>
  <c r="AG1555" i="10"/>
  <c r="AG1556" i="10"/>
  <c r="AG1557" i="10"/>
  <c r="AG1558" i="10"/>
  <c r="AG1559" i="10"/>
  <c r="AG1560" i="10"/>
  <c r="AG1561" i="10"/>
  <c r="AG1562" i="10"/>
  <c r="AG1563" i="10"/>
  <c r="AG1564" i="10"/>
  <c r="AG1565" i="10"/>
  <c r="AG1566" i="10"/>
  <c r="AG1567" i="10"/>
  <c r="AG1568" i="10"/>
  <c r="AG1569" i="10"/>
  <c r="AG1570" i="10"/>
  <c r="AG1571" i="10"/>
  <c r="AG1572" i="10"/>
  <c r="AG1573" i="10"/>
  <c r="AG1574" i="10"/>
  <c r="AG1575" i="10"/>
  <c r="AG1576" i="10"/>
  <c r="AG1577" i="10"/>
  <c r="AG1578" i="10"/>
  <c r="AG1579" i="10"/>
  <c r="AG1580" i="10"/>
  <c r="AG1581" i="10"/>
  <c r="AG1582" i="10"/>
  <c r="AG1583" i="10"/>
  <c r="AG1584" i="10"/>
  <c r="AG1585" i="10"/>
  <c r="AG1586" i="10"/>
  <c r="AG1587" i="10"/>
  <c r="AG1588" i="10"/>
  <c r="AG1589" i="10"/>
  <c r="AG1590" i="10"/>
  <c r="AG1591" i="10"/>
  <c r="AG1592" i="10"/>
  <c r="AG1593" i="10"/>
  <c r="AG1594" i="10"/>
  <c r="AG1595" i="10"/>
  <c r="AG1596" i="10"/>
  <c r="AG1597" i="10"/>
  <c r="AG1598" i="10"/>
  <c r="AG1599" i="10"/>
  <c r="AG1600" i="10"/>
  <c r="AG1601" i="10"/>
  <c r="AG1602" i="10"/>
  <c r="AG1603" i="10"/>
  <c r="AG1604" i="10"/>
  <c r="AG1605" i="10"/>
  <c r="AG1606" i="10"/>
  <c r="AG1607" i="10"/>
  <c r="AG1608" i="10"/>
  <c r="AG1609" i="10"/>
  <c r="AG1610" i="10"/>
  <c r="AG1611" i="10"/>
  <c r="AG1612" i="10"/>
  <c r="AG1613" i="10"/>
  <c r="AG1614" i="10"/>
  <c r="AG1615" i="10"/>
  <c r="AG1616" i="10"/>
  <c r="AG1617" i="10"/>
  <c r="AG1618" i="10"/>
  <c r="AG1619" i="10"/>
  <c r="AG1620" i="10"/>
  <c r="AG1621" i="10"/>
  <c r="AG1622" i="10"/>
  <c r="AG1623" i="10"/>
  <c r="AG1624" i="10"/>
  <c r="AG1625" i="10"/>
  <c r="AG1626" i="10"/>
  <c r="AG1627" i="10"/>
  <c r="AG1628" i="10"/>
  <c r="AG1629" i="10"/>
  <c r="AG1630" i="10"/>
  <c r="AG1631" i="10"/>
  <c r="AG1632" i="10"/>
  <c r="AG1633" i="10"/>
  <c r="AG1634" i="10"/>
  <c r="AG1635" i="10"/>
  <c r="AG1636" i="10"/>
  <c r="AG1637" i="10"/>
  <c r="AG1638" i="10"/>
  <c r="AG1639" i="10"/>
  <c r="AG1640" i="10"/>
  <c r="AG1641" i="10"/>
  <c r="AG1642" i="10"/>
  <c r="AG1643" i="10"/>
  <c r="AG1644" i="10"/>
  <c r="AG1645" i="10"/>
  <c r="AG1646" i="10"/>
  <c r="AG1647" i="10"/>
  <c r="AG1648" i="10"/>
  <c r="AG1649" i="10"/>
  <c r="AG1650" i="10"/>
  <c r="AG1651" i="10"/>
  <c r="AG1652" i="10"/>
  <c r="AG1653" i="10"/>
  <c r="AG1654" i="10"/>
  <c r="AG1655" i="10"/>
  <c r="AG1656" i="10"/>
  <c r="AG1657" i="10"/>
  <c r="AG1658" i="10"/>
  <c r="AG1659" i="10"/>
  <c r="AG1660" i="10"/>
  <c r="AG1661" i="10"/>
  <c r="AG1662" i="10"/>
  <c r="AG1663" i="10"/>
  <c r="AG1664" i="10"/>
  <c r="AG1665" i="10"/>
  <c r="AG1666" i="10"/>
  <c r="AG1667" i="10"/>
  <c r="AG1668" i="10"/>
  <c r="AG1669" i="10"/>
  <c r="AG1670" i="10"/>
  <c r="AG1671" i="10"/>
  <c r="AG1672" i="10"/>
  <c r="AG1673" i="10"/>
  <c r="AG1674" i="10"/>
  <c r="AG1675" i="10"/>
  <c r="AG1676" i="10"/>
  <c r="AG1677" i="10"/>
  <c r="AG1678" i="10"/>
  <c r="AG1679" i="10"/>
  <c r="AG1680" i="10"/>
  <c r="AG1681" i="10"/>
  <c r="AG1682" i="10"/>
  <c r="AG1683" i="10"/>
  <c r="AG1684" i="10"/>
  <c r="AG1685" i="10"/>
  <c r="AG1686" i="10"/>
  <c r="AG1687" i="10"/>
  <c r="AG1688" i="10"/>
  <c r="AG1689" i="10"/>
  <c r="AG1690" i="10"/>
  <c r="AG1691" i="10"/>
  <c r="AG1692" i="10"/>
  <c r="AG1693" i="10"/>
  <c r="AG1694" i="10"/>
  <c r="AG1695" i="10"/>
  <c r="AG1696" i="10"/>
  <c r="AG1697" i="10"/>
  <c r="AG1698" i="10"/>
  <c r="AG1699" i="10"/>
  <c r="AG1700" i="10"/>
  <c r="AG1701" i="10"/>
  <c r="AG1702" i="10"/>
  <c r="AG1703" i="10"/>
  <c r="AG1704" i="10"/>
  <c r="AG1705" i="10"/>
  <c r="AG1706" i="10"/>
  <c r="AG1707" i="10"/>
  <c r="AG1708" i="10"/>
  <c r="AG1709" i="10"/>
  <c r="AG1710" i="10"/>
  <c r="AG1711" i="10"/>
  <c r="AG1712" i="10"/>
  <c r="AG1713" i="10"/>
  <c r="AG1714" i="10"/>
  <c r="AG1715" i="10"/>
  <c r="AG1716" i="10"/>
  <c r="AG1717" i="10"/>
  <c r="AG1718" i="10"/>
  <c r="AG1719" i="10"/>
  <c r="AG1720" i="10"/>
  <c r="AG1721" i="10"/>
  <c r="AG1722" i="10"/>
  <c r="AG1723" i="10"/>
  <c r="AG1724" i="10"/>
  <c r="AG1725" i="10"/>
  <c r="AG1726" i="10"/>
  <c r="AG1727" i="10"/>
  <c r="AG1728" i="10"/>
  <c r="AG1729" i="10"/>
  <c r="AG1730" i="10"/>
  <c r="AG1731" i="10"/>
  <c r="AG1732" i="10"/>
  <c r="AG1733" i="10"/>
  <c r="AG1734" i="10"/>
  <c r="AG1735" i="10"/>
  <c r="AG1736" i="10"/>
  <c r="AG1737" i="10"/>
  <c r="AG1738" i="10"/>
  <c r="AG1739" i="10"/>
  <c r="AG1740" i="10"/>
  <c r="AG1741" i="10"/>
  <c r="AG1742" i="10"/>
  <c r="AG1743" i="10"/>
  <c r="AG1744" i="10"/>
  <c r="AG1745" i="10"/>
  <c r="AG1746" i="10"/>
  <c r="AG1747" i="10"/>
  <c r="AG1748" i="10"/>
  <c r="AG1749" i="10"/>
  <c r="AG1750" i="10"/>
  <c r="AG1751" i="10"/>
  <c r="AG1752" i="10"/>
  <c r="AG1753" i="10"/>
  <c r="AG1754" i="10"/>
  <c r="AG1755" i="10"/>
  <c r="AG1756" i="10"/>
  <c r="AG1757" i="10"/>
  <c r="AG1758" i="10"/>
  <c r="AG1759" i="10"/>
  <c r="AG1760" i="10"/>
  <c r="AG1761" i="10"/>
  <c r="AG1762" i="10"/>
  <c r="AG1763" i="10"/>
  <c r="AG1764" i="10"/>
  <c r="AG1765" i="10"/>
  <c r="AG1766" i="10"/>
  <c r="AG1767" i="10"/>
  <c r="AG1768" i="10"/>
  <c r="AG1769" i="10"/>
  <c r="AG1770" i="10"/>
  <c r="AG1771" i="10"/>
  <c r="AG1772" i="10"/>
  <c r="AG1773" i="10"/>
  <c r="AG1774" i="10"/>
  <c r="AG1775" i="10"/>
  <c r="AG1776" i="10"/>
  <c r="AG1777" i="10"/>
  <c r="AG1778" i="10"/>
  <c r="AG1779" i="10"/>
  <c r="AG1780" i="10"/>
  <c r="AG1781" i="10"/>
  <c r="AG1782" i="10"/>
  <c r="AG1783" i="10"/>
  <c r="AG1784" i="10"/>
  <c r="AG1785" i="10"/>
  <c r="AG1786" i="10"/>
  <c r="AG1787" i="10"/>
  <c r="AG1788" i="10"/>
  <c r="AG1789" i="10"/>
  <c r="AG1790" i="10"/>
  <c r="AG1791" i="10"/>
  <c r="AG1792" i="10"/>
  <c r="AG1793" i="10"/>
  <c r="AG1794" i="10"/>
  <c r="AG1795" i="10"/>
  <c r="AG1796" i="10"/>
  <c r="AG1797" i="10"/>
  <c r="AG1798" i="10"/>
  <c r="AG1799" i="10"/>
  <c r="AG1800" i="10"/>
  <c r="AG1801" i="10"/>
  <c r="AG1802" i="10"/>
  <c r="AG1803" i="10"/>
  <c r="AG1804" i="10"/>
  <c r="AG1805" i="10"/>
  <c r="AG1806" i="10"/>
  <c r="AG1807" i="10"/>
  <c r="AG1808" i="10"/>
  <c r="AG1809" i="10"/>
  <c r="AG1810" i="10"/>
  <c r="AG1811" i="10"/>
  <c r="AG1812" i="10"/>
  <c r="AG1813" i="10"/>
  <c r="AG1814" i="10"/>
  <c r="AG1815" i="10"/>
  <c r="AG1816" i="10"/>
  <c r="AG1817" i="10"/>
  <c r="AG1818" i="10"/>
  <c r="AG1819" i="10"/>
  <c r="AG1820" i="10"/>
  <c r="AG1821" i="10"/>
  <c r="AG1822" i="10"/>
  <c r="AG1823" i="10"/>
  <c r="AG1824" i="10"/>
  <c r="AG1825" i="10"/>
  <c r="AG1826" i="10"/>
  <c r="AG1827" i="10"/>
  <c r="AG1828" i="10"/>
  <c r="AG1829" i="10"/>
  <c r="AG1830" i="10"/>
  <c r="AG1831" i="10"/>
  <c r="AG1832" i="10"/>
  <c r="AG1833" i="10"/>
  <c r="AG1834" i="10"/>
  <c r="AG1835" i="10"/>
  <c r="AG1836" i="10"/>
  <c r="AG1837" i="10"/>
  <c r="AG1838" i="10"/>
  <c r="AG1839" i="10"/>
  <c r="AK1507" i="10"/>
  <c r="AK1508" i="10"/>
  <c r="AK1509" i="10"/>
  <c r="AK1510" i="10"/>
  <c r="AK1511" i="10"/>
  <c r="AK1512" i="10"/>
  <c r="AK1513" i="10"/>
  <c r="AK1514" i="10"/>
  <c r="AK1515" i="10"/>
  <c r="AK1516" i="10"/>
  <c r="AK1517" i="10"/>
  <c r="AK1518" i="10"/>
  <c r="AK1519" i="10"/>
  <c r="AK1520" i="10"/>
  <c r="AK1521" i="10"/>
  <c r="AK1522" i="10"/>
  <c r="AK1523" i="10"/>
  <c r="AK1524" i="10"/>
  <c r="AK1525" i="10"/>
  <c r="AK1526" i="10"/>
  <c r="AK1527" i="10"/>
  <c r="AK1528" i="10"/>
  <c r="AK1529" i="10"/>
  <c r="AK1530" i="10"/>
  <c r="AK1531" i="10"/>
  <c r="AK1532" i="10"/>
  <c r="AK1533" i="10"/>
  <c r="AK1534" i="10"/>
  <c r="AK1535" i="10"/>
  <c r="AK1536" i="10"/>
  <c r="AK1537" i="10"/>
  <c r="AK1538" i="10"/>
  <c r="AK1539" i="10"/>
  <c r="AK1540" i="10"/>
  <c r="AK1541" i="10"/>
  <c r="AK1542" i="10"/>
  <c r="AK1543" i="10"/>
  <c r="AK1544" i="10"/>
  <c r="AK1545" i="10"/>
  <c r="AK1546" i="10"/>
  <c r="AK1547" i="10"/>
  <c r="AK1548" i="10"/>
  <c r="AK1549" i="10"/>
  <c r="AK1550" i="10"/>
  <c r="AK1551" i="10"/>
  <c r="AK1552" i="10"/>
  <c r="AK1553" i="10"/>
  <c r="AK1554" i="10"/>
  <c r="AK1555" i="10"/>
  <c r="AK1556" i="10"/>
  <c r="AK1557" i="10"/>
  <c r="AK1558" i="10"/>
  <c r="AK1559" i="10"/>
  <c r="AK1560" i="10"/>
  <c r="AK1561" i="10"/>
  <c r="AK1562" i="10"/>
  <c r="AK1563" i="10"/>
  <c r="AK1564" i="10"/>
  <c r="AK1565" i="10"/>
  <c r="AK1566" i="10"/>
  <c r="AK1567" i="10"/>
  <c r="AK1568" i="10"/>
  <c r="AK1569" i="10"/>
  <c r="AK1570" i="10"/>
  <c r="AK1571" i="10"/>
  <c r="AK1572" i="10"/>
  <c r="AK1573" i="10"/>
  <c r="AK1574" i="10"/>
  <c r="AK1575" i="10"/>
  <c r="AK1576" i="10"/>
  <c r="AK1577" i="10"/>
  <c r="AK1578" i="10"/>
  <c r="AK1579" i="10"/>
  <c r="AK1580" i="10"/>
  <c r="AK1581" i="10"/>
  <c r="AK1582" i="10"/>
  <c r="AK1583" i="10"/>
  <c r="AK1584" i="10"/>
  <c r="AK1585" i="10"/>
  <c r="AK1586" i="10"/>
  <c r="AK1587" i="10"/>
  <c r="AK1588" i="10"/>
  <c r="AK1589" i="10"/>
  <c r="AK1590" i="10"/>
  <c r="AK1591" i="10"/>
  <c r="AK1592" i="10"/>
  <c r="AK1593" i="10"/>
  <c r="AK1594" i="10"/>
  <c r="AK1595" i="10"/>
  <c r="AK1596" i="10"/>
  <c r="AK1597" i="10"/>
  <c r="AK1598" i="10"/>
  <c r="AK1599" i="10"/>
  <c r="AK1600" i="10"/>
  <c r="AK1601" i="10"/>
  <c r="AK1602" i="10"/>
  <c r="AK1603" i="10"/>
  <c r="AK1604" i="10"/>
  <c r="AK1605" i="10"/>
  <c r="AK1606" i="10"/>
  <c r="AK1607" i="10"/>
  <c r="AK1608" i="10"/>
  <c r="AK1609" i="10"/>
  <c r="AK1610" i="10"/>
  <c r="AK1611" i="10"/>
  <c r="AK1612" i="10"/>
  <c r="AK1613" i="10"/>
  <c r="AK1614" i="10"/>
  <c r="AK1615" i="10"/>
  <c r="AK1616" i="10"/>
  <c r="AK1617" i="10"/>
  <c r="AK1618" i="10"/>
  <c r="AK1619" i="10"/>
  <c r="AK1620" i="10"/>
  <c r="AK1621" i="10"/>
  <c r="AK1622" i="10"/>
  <c r="AK1623" i="10"/>
  <c r="AK1624" i="10"/>
  <c r="AK1625" i="10"/>
  <c r="AK1626" i="10"/>
  <c r="AK1627" i="10"/>
  <c r="AK1628" i="10"/>
  <c r="AK1629" i="10"/>
  <c r="AK1630" i="10"/>
  <c r="AK1631" i="10"/>
  <c r="AK1632" i="10"/>
  <c r="AK1633" i="10"/>
  <c r="AK1634" i="10"/>
  <c r="AK1635" i="10"/>
  <c r="AK1636" i="10"/>
  <c r="AK1637" i="10"/>
  <c r="AK1638" i="10"/>
  <c r="AK1639" i="10"/>
  <c r="AK1640" i="10"/>
  <c r="AK1641" i="10"/>
  <c r="AK1642" i="10"/>
  <c r="AK1643" i="10"/>
  <c r="AK1644" i="10"/>
  <c r="AK1645" i="10"/>
  <c r="AK1646" i="10"/>
  <c r="AK1647" i="10"/>
  <c r="AK1648" i="10"/>
  <c r="AK1649" i="10"/>
  <c r="AK1650" i="10"/>
  <c r="AK1651" i="10"/>
  <c r="AK1652" i="10"/>
  <c r="AK1653" i="10"/>
  <c r="AK1654" i="10"/>
  <c r="AK1655" i="10"/>
  <c r="AK1656" i="10"/>
  <c r="AK1657" i="10"/>
  <c r="AK1658" i="10"/>
  <c r="AK1659" i="10"/>
  <c r="AK1660" i="10"/>
  <c r="AK1661" i="10"/>
  <c r="AK1662" i="10"/>
  <c r="AK1663" i="10"/>
  <c r="AK1664" i="10"/>
  <c r="AK1665" i="10"/>
  <c r="AK1666" i="10"/>
  <c r="AK1667" i="10"/>
  <c r="AK1668" i="10"/>
  <c r="AK1669" i="10"/>
  <c r="AK1670" i="10"/>
  <c r="AK1671" i="10"/>
  <c r="AK1672" i="10"/>
  <c r="AK1673" i="10"/>
  <c r="AK1674" i="10"/>
  <c r="AK1675" i="10"/>
  <c r="AK1676" i="10"/>
  <c r="AK1677" i="10"/>
  <c r="AK1678" i="10"/>
  <c r="AK1679" i="10"/>
  <c r="AK1680" i="10"/>
  <c r="AK1681" i="10"/>
  <c r="AK1682" i="10"/>
  <c r="AK1683" i="10"/>
  <c r="AK1684" i="10"/>
  <c r="AK1685" i="10"/>
  <c r="AK1686" i="10"/>
  <c r="AK1687" i="10"/>
  <c r="AK1688" i="10"/>
  <c r="AK1689" i="10"/>
  <c r="AK1690" i="10"/>
  <c r="AK1691" i="10"/>
  <c r="AK1692" i="10"/>
  <c r="AK1693" i="10"/>
  <c r="AK1694" i="10"/>
  <c r="AK1695" i="10"/>
  <c r="AK1696" i="10"/>
  <c r="AK1697" i="10"/>
  <c r="AK1698" i="10"/>
  <c r="AK1699" i="10"/>
  <c r="AK1700" i="10"/>
  <c r="AK1701" i="10"/>
  <c r="AK1702" i="10"/>
  <c r="AK1703" i="10"/>
  <c r="AK1704" i="10"/>
  <c r="AK1705" i="10"/>
  <c r="AK1706" i="10"/>
  <c r="AK1707" i="10"/>
  <c r="AK1708" i="10"/>
  <c r="AK1709" i="10"/>
  <c r="AK1710" i="10"/>
  <c r="AK1711" i="10"/>
  <c r="AK1712" i="10"/>
  <c r="AK1713" i="10"/>
  <c r="AK1714" i="10"/>
  <c r="AK1715" i="10"/>
  <c r="AK1716" i="10"/>
  <c r="AK1717" i="10"/>
  <c r="AK1718" i="10"/>
  <c r="AK1719" i="10"/>
  <c r="AK1720" i="10"/>
  <c r="AK1721" i="10"/>
  <c r="AK1722" i="10"/>
  <c r="AK1723" i="10"/>
  <c r="AK1724" i="10"/>
  <c r="AK1725" i="10"/>
  <c r="AK1726" i="10"/>
  <c r="AK1727" i="10"/>
  <c r="AK1728" i="10"/>
  <c r="AK1729" i="10"/>
  <c r="AK1730" i="10"/>
  <c r="AK1731" i="10"/>
  <c r="AK1732" i="10"/>
  <c r="AK1733" i="10"/>
  <c r="AK1734" i="10"/>
  <c r="AK1735" i="10"/>
  <c r="AK1736" i="10"/>
  <c r="AK1737" i="10"/>
  <c r="AK1738" i="10"/>
  <c r="AK1739" i="10"/>
  <c r="AK1740" i="10"/>
  <c r="AK1741" i="10"/>
  <c r="AK1742" i="10"/>
  <c r="AK1743" i="10"/>
  <c r="AK1744" i="10"/>
  <c r="AK1745" i="10"/>
  <c r="AK1746" i="10"/>
  <c r="AK1747" i="10"/>
  <c r="AK1748" i="10"/>
  <c r="AK1749" i="10"/>
  <c r="AK1750" i="10"/>
  <c r="AK1751" i="10"/>
  <c r="AK1752" i="10"/>
  <c r="AK1753" i="10"/>
  <c r="AK1754" i="10"/>
  <c r="AK1755" i="10"/>
  <c r="AK1756" i="10"/>
  <c r="AK1757" i="10"/>
  <c r="AK1758" i="10"/>
  <c r="AK1759" i="10"/>
  <c r="AK1760" i="10"/>
  <c r="AK1761" i="10"/>
  <c r="AK1762" i="10"/>
  <c r="AK1763" i="10"/>
  <c r="AK1764" i="10"/>
  <c r="AK1765" i="10"/>
  <c r="AK1766" i="10"/>
  <c r="AK1767" i="10"/>
  <c r="AK1768" i="10"/>
  <c r="AK1769" i="10"/>
  <c r="AK1770" i="10"/>
  <c r="AK1771" i="10"/>
  <c r="AK1772" i="10"/>
  <c r="AK1773" i="10"/>
  <c r="AK1774" i="10"/>
  <c r="AK1775" i="10"/>
  <c r="AK1776" i="10"/>
  <c r="AK1777" i="10"/>
  <c r="AK1778" i="10"/>
  <c r="AK1779" i="10"/>
  <c r="AK1780" i="10"/>
  <c r="AK1781" i="10"/>
  <c r="AK1782" i="10"/>
  <c r="AK1783" i="10"/>
  <c r="AK1784" i="10"/>
  <c r="AK1785" i="10"/>
  <c r="AK1786" i="10"/>
  <c r="AK1787" i="10"/>
  <c r="AK1788" i="10"/>
  <c r="AK1789" i="10"/>
  <c r="AK1790" i="10"/>
  <c r="AK1791" i="10"/>
  <c r="AK1792" i="10"/>
  <c r="AK1793" i="10"/>
  <c r="AK1794" i="10"/>
  <c r="AK1795" i="10"/>
  <c r="AK1796" i="10"/>
  <c r="AK1797" i="10"/>
  <c r="AK1798" i="10"/>
  <c r="AK1799" i="10"/>
  <c r="AK1800" i="10"/>
  <c r="AK1801" i="10"/>
  <c r="AK1802" i="10"/>
  <c r="AK1803" i="10"/>
  <c r="AK1804" i="10"/>
  <c r="AK1805" i="10"/>
  <c r="AK1806" i="10"/>
  <c r="AK1807" i="10"/>
  <c r="AK1808" i="10"/>
  <c r="AK1809" i="10"/>
  <c r="AK1810" i="10"/>
  <c r="AK1811" i="10"/>
  <c r="AK1812" i="10"/>
  <c r="AK1813" i="10"/>
  <c r="AK1814" i="10"/>
  <c r="AK1815" i="10"/>
  <c r="AK1816" i="10"/>
  <c r="AK1817" i="10"/>
  <c r="AK1818" i="10"/>
  <c r="AK1819" i="10"/>
  <c r="AK1820" i="10"/>
  <c r="AK1821" i="10"/>
  <c r="AK1822" i="10"/>
  <c r="AK1823" i="10"/>
  <c r="AK1824" i="10"/>
  <c r="AK1825" i="10"/>
  <c r="AK1826" i="10"/>
  <c r="AK1827" i="10"/>
  <c r="AK1828" i="10"/>
  <c r="AK1829" i="10"/>
  <c r="AK1830" i="10"/>
  <c r="AK1831" i="10"/>
  <c r="AK1832" i="10"/>
  <c r="AK1833" i="10"/>
  <c r="AK1834" i="10"/>
  <c r="AK1835" i="10"/>
  <c r="AK1836" i="10"/>
  <c r="AK1837" i="10"/>
  <c r="AK1838" i="10"/>
  <c r="AK1839" i="10"/>
  <c r="AO1507" i="10"/>
  <c r="AO1508" i="10"/>
  <c r="AO1509" i="10"/>
  <c r="AO1510" i="10"/>
  <c r="AO1511" i="10"/>
  <c r="AO1512" i="10"/>
  <c r="AO1513" i="10"/>
  <c r="AO1514" i="10"/>
  <c r="AO1515" i="10"/>
  <c r="AO1516" i="10"/>
  <c r="AO1517" i="10"/>
  <c r="AO1518" i="10"/>
  <c r="AO1519" i="10"/>
  <c r="AO1520" i="10"/>
  <c r="AO1521" i="10"/>
  <c r="AO1522" i="10"/>
  <c r="AO1523" i="10"/>
  <c r="AO1524" i="10"/>
  <c r="AO1525" i="10"/>
  <c r="AO1526" i="10"/>
  <c r="AO1527" i="10"/>
  <c r="AO1528" i="10"/>
  <c r="AO1529" i="10"/>
  <c r="AO1530" i="10"/>
  <c r="AO1531" i="10"/>
  <c r="AO1532" i="10"/>
  <c r="AO1533" i="10"/>
  <c r="AO1534" i="10"/>
  <c r="AO1535" i="10"/>
  <c r="AO1536" i="10"/>
  <c r="AO1537" i="10"/>
  <c r="AO1538" i="10"/>
  <c r="AO1539" i="10"/>
  <c r="AO1540" i="10"/>
  <c r="AO1541" i="10"/>
  <c r="AO1542" i="10"/>
  <c r="AO1543" i="10"/>
  <c r="AO1544" i="10"/>
  <c r="AO1545" i="10"/>
  <c r="AO1546" i="10"/>
  <c r="AO1547" i="10"/>
  <c r="AO1548" i="10"/>
  <c r="AO1549" i="10"/>
  <c r="AO1550" i="10"/>
  <c r="AO1551" i="10"/>
  <c r="AO1552" i="10"/>
  <c r="AO1553" i="10"/>
  <c r="AO1554" i="10"/>
  <c r="AO1555" i="10"/>
  <c r="AO1556" i="10"/>
  <c r="AO1557" i="10"/>
  <c r="AO1558" i="10"/>
  <c r="AO1559" i="10"/>
  <c r="AO1560" i="10"/>
  <c r="AO1561" i="10"/>
  <c r="AO1562" i="10"/>
  <c r="AO1563" i="10"/>
  <c r="AO1564" i="10"/>
  <c r="AO1565" i="10"/>
  <c r="AO1566" i="10"/>
  <c r="AO1567" i="10"/>
  <c r="AO1568" i="10"/>
  <c r="AO1569" i="10"/>
  <c r="AO1570" i="10"/>
  <c r="AO1571" i="10"/>
  <c r="AO1572" i="10"/>
  <c r="AO1573" i="10"/>
  <c r="AO1574" i="10"/>
  <c r="AO1575" i="10"/>
  <c r="AO1576" i="10"/>
  <c r="AO1577" i="10"/>
  <c r="AO1578" i="10"/>
  <c r="AO1579" i="10"/>
  <c r="AO1580" i="10"/>
  <c r="AO1581" i="10"/>
  <c r="AO1582" i="10"/>
  <c r="AO1583" i="10"/>
  <c r="AO1584" i="10"/>
  <c r="AO1585" i="10"/>
  <c r="AO1586" i="10"/>
  <c r="AO1587" i="10"/>
  <c r="AO1588" i="10"/>
  <c r="AO1589" i="10"/>
  <c r="AO1590" i="10"/>
  <c r="AO1591" i="10"/>
  <c r="AO1592" i="10"/>
  <c r="AO1593" i="10"/>
  <c r="AO1594" i="10"/>
  <c r="AO1595" i="10"/>
  <c r="AO1596" i="10"/>
  <c r="AO1597" i="10"/>
  <c r="AO1598" i="10"/>
  <c r="AO1599" i="10"/>
  <c r="AO1600" i="10"/>
  <c r="AO1601" i="10"/>
  <c r="AO1602" i="10"/>
  <c r="AO1603" i="10"/>
  <c r="AO1604" i="10"/>
  <c r="AO1605" i="10"/>
  <c r="AO1606" i="10"/>
  <c r="AO1607" i="10"/>
  <c r="AO1608" i="10"/>
  <c r="AO1609" i="10"/>
  <c r="AO1610" i="10"/>
  <c r="AO1611" i="10"/>
  <c r="AO1612" i="10"/>
  <c r="AO1613" i="10"/>
  <c r="AO1614" i="10"/>
  <c r="AO1615" i="10"/>
  <c r="AO1616" i="10"/>
  <c r="AO1617" i="10"/>
  <c r="AO1618" i="10"/>
  <c r="AO1619" i="10"/>
  <c r="AO1620" i="10"/>
  <c r="AO1621" i="10"/>
  <c r="AO1622" i="10"/>
  <c r="AO1623" i="10"/>
  <c r="AO1624" i="10"/>
  <c r="AO1625" i="10"/>
  <c r="AO1626" i="10"/>
  <c r="AO1627" i="10"/>
  <c r="AO1628" i="10"/>
  <c r="AO1629" i="10"/>
  <c r="AO1630" i="10"/>
  <c r="AO1631" i="10"/>
  <c r="AO1632" i="10"/>
  <c r="AO1633" i="10"/>
  <c r="AO1634" i="10"/>
  <c r="AO1635" i="10"/>
  <c r="AO1636" i="10"/>
  <c r="AO1637" i="10"/>
  <c r="AO1638" i="10"/>
  <c r="AO1639" i="10"/>
  <c r="AO1640" i="10"/>
  <c r="AO1641" i="10"/>
  <c r="AO1642" i="10"/>
  <c r="AO1643" i="10"/>
  <c r="AO1644" i="10"/>
  <c r="AO1645" i="10"/>
  <c r="AO1646" i="10"/>
  <c r="AO1647" i="10"/>
  <c r="AO1648" i="10"/>
  <c r="AO1649" i="10"/>
  <c r="AO1650" i="10"/>
  <c r="AO1651" i="10"/>
  <c r="AO1652" i="10"/>
  <c r="AO1653" i="10"/>
  <c r="AO1654" i="10"/>
  <c r="AO1655" i="10"/>
  <c r="AO1656" i="10"/>
  <c r="AO1657" i="10"/>
  <c r="AO1658" i="10"/>
  <c r="AO1659" i="10"/>
  <c r="AO1660" i="10"/>
  <c r="AO1661" i="10"/>
  <c r="AO1662" i="10"/>
  <c r="AO1663" i="10"/>
  <c r="AO1664" i="10"/>
  <c r="AO1665" i="10"/>
  <c r="AO1666" i="10"/>
  <c r="AO1667" i="10"/>
  <c r="AO1668" i="10"/>
  <c r="AO1669" i="10"/>
  <c r="AO1670" i="10"/>
  <c r="AO1671" i="10"/>
  <c r="AO1672" i="10"/>
  <c r="AO1673" i="10"/>
  <c r="AO1674" i="10"/>
  <c r="AO1675" i="10"/>
  <c r="AO1676" i="10"/>
  <c r="AO1677" i="10"/>
  <c r="AO1678" i="10"/>
  <c r="AO1679" i="10"/>
  <c r="AO1680" i="10"/>
  <c r="AO1681" i="10"/>
  <c r="AO1682" i="10"/>
  <c r="AO1683" i="10"/>
  <c r="AO1684" i="10"/>
  <c r="AO1685" i="10"/>
  <c r="AO1686" i="10"/>
  <c r="AO1687" i="10"/>
  <c r="AO1688" i="10"/>
  <c r="AO1689" i="10"/>
  <c r="AO1690" i="10"/>
  <c r="AO1691" i="10"/>
  <c r="AO1692" i="10"/>
  <c r="AO1693" i="10"/>
  <c r="AO1694" i="10"/>
  <c r="AO1695" i="10"/>
  <c r="AO1696" i="10"/>
  <c r="AO1697" i="10"/>
  <c r="AO1698" i="10"/>
  <c r="AO1699" i="10"/>
  <c r="AO1700" i="10"/>
  <c r="AO1701" i="10"/>
  <c r="AO1702" i="10"/>
  <c r="AO1703" i="10"/>
  <c r="AO1704" i="10"/>
  <c r="AO1705" i="10"/>
  <c r="AO1706" i="10"/>
  <c r="AO1707" i="10"/>
  <c r="AO1708" i="10"/>
  <c r="AO1709" i="10"/>
  <c r="AO1710" i="10"/>
  <c r="AO1711" i="10"/>
  <c r="AO1712" i="10"/>
  <c r="AO1713" i="10"/>
  <c r="AO1714" i="10"/>
  <c r="AO1715" i="10"/>
  <c r="AO1716" i="10"/>
  <c r="AO1717" i="10"/>
  <c r="AO1718" i="10"/>
  <c r="AO1719" i="10"/>
  <c r="AO1720" i="10"/>
  <c r="AO1721" i="10"/>
  <c r="AO1722" i="10"/>
  <c r="AO1723" i="10"/>
  <c r="AO1724" i="10"/>
  <c r="AO1725" i="10"/>
  <c r="AO1726" i="10"/>
  <c r="AO1727" i="10"/>
  <c r="AO1728" i="10"/>
  <c r="AO1729" i="10"/>
  <c r="AO1730" i="10"/>
  <c r="AO1731" i="10"/>
  <c r="AO1732" i="10"/>
  <c r="AO1733" i="10"/>
  <c r="AO1734" i="10"/>
  <c r="AO1735" i="10"/>
  <c r="AO1736" i="10"/>
  <c r="AO1737" i="10"/>
  <c r="AO1738" i="10"/>
  <c r="AO1739" i="10"/>
  <c r="AO1740" i="10"/>
  <c r="AO1741" i="10"/>
  <c r="AO1742" i="10"/>
  <c r="AO1743" i="10"/>
  <c r="AO1744" i="10"/>
  <c r="AO1745" i="10"/>
  <c r="AO1746" i="10"/>
  <c r="AO1747" i="10"/>
  <c r="AO1748" i="10"/>
  <c r="AO1749" i="10"/>
  <c r="AO1750" i="10"/>
  <c r="AO1751" i="10"/>
  <c r="AO1752" i="10"/>
  <c r="AO1753" i="10"/>
  <c r="AO1754" i="10"/>
  <c r="AO1755" i="10"/>
  <c r="AO1756" i="10"/>
  <c r="AO1757" i="10"/>
  <c r="AO1758" i="10"/>
  <c r="AO1759" i="10"/>
  <c r="AO1760" i="10"/>
  <c r="AO1761" i="10"/>
  <c r="AO1762" i="10"/>
  <c r="AO1763" i="10"/>
  <c r="AO1764" i="10"/>
  <c r="AO1765" i="10"/>
  <c r="AO1766" i="10"/>
  <c r="AO1767" i="10"/>
  <c r="AO1768" i="10"/>
  <c r="AO1769" i="10"/>
  <c r="AO1770" i="10"/>
  <c r="AO1771" i="10"/>
  <c r="AO1772" i="10"/>
  <c r="AO1773" i="10"/>
  <c r="AO1774" i="10"/>
  <c r="AO1775" i="10"/>
  <c r="AO1776" i="10"/>
  <c r="AO1777" i="10"/>
  <c r="AO1778" i="10"/>
  <c r="AO1779" i="10"/>
  <c r="AO1780" i="10"/>
  <c r="AO1781" i="10"/>
  <c r="AO1782" i="10"/>
  <c r="AO1783" i="10"/>
  <c r="AO1784" i="10"/>
  <c r="AO1785" i="10"/>
  <c r="AO1786" i="10"/>
  <c r="AO1787" i="10"/>
  <c r="AO1788" i="10"/>
  <c r="AO1789" i="10"/>
  <c r="AO1790" i="10"/>
  <c r="AO1791" i="10"/>
  <c r="AO1792" i="10"/>
  <c r="AO1793" i="10"/>
  <c r="AO1794" i="10"/>
  <c r="AO1795" i="10"/>
  <c r="AO1796" i="10"/>
  <c r="AO1797" i="10"/>
  <c r="AO1798" i="10"/>
  <c r="AO1799" i="10"/>
  <c r="AO1800" i="10"/>
  <c r="AO1801" i="10"/>
  <c r="AO1802" i="10"/>
  <c r="AO1803" i="10"/>
  <c r="AO1804" i="10"/>
  <c r="AO1805" i="10"/>
  <c r="AO1806" i="10"/>
  <c r="AO1807" i="10"/>
  <c r="AO1808" i="10"/>
  <c r="AO1809" i="10"/>
  <c r="AO1810" i="10"/>
  <c r="AO1811" i="10"/>
  <c r="AO1812" i="10"/>
  <c r="AO1813" i="10"/>
  <c r="AO1814" i="10"/>
  <c r="AO1815" i="10"/>
  <c r="AO1816" i="10"/>
  <c r="AO1817" i="10"/>
  <c r="AO1818" i="10"/>
  <c r="AO1819" i="10"/>
  <c r="AO1820" i="10"/>
  <c r="AO1821" i="10"/>
  <c r="AO1822" i="10"/>
  <c r="AO1823" i="10"/>
  <c r="AO1824" i="10"/>
  <c r="AO1825" i="10"/>
  <c r="AO1826" i="10"/>
  <c r="AO1827" i="10"/>
  <c r="AO1828" i="10"/>
  <c r="AO1829" i="10"/>
  <c r="AO1830" i="10"/>
  <c r="AO1831" i="10"/>
  <c r="AO1832" i="10"/>
  <c r="AO1833" i="10"/>
  <c r="AO1834" i="10"/>
  <c r="AO1835" i="10"/>
  <c r="AO1836" i="10"/>
  <c r="AO1837" i="10"/>
  <c r="AO1838" i="10"/>
  <c r="AO1839" i="10"/>
  <c r="AS1507" i="10"/>
  <c r="AS1508" i="10"/>
  <c r="AS1509" i="10"/>
  <c r="AS1510" i="10"/>
  <c r="AS1511" i="10"/>
  <c r="AS1512" i="10"/>
  <c r="AS1513" i="10"/>
  <c r="AS1514" i="10"/>
  <c r="AS1515" i="10"/>
  <c r="AS1516" i="10"/>
  <c r="AS1517" i="10"/>
  <c r="AS1518" i="10"/>
  <c r="AS1519" i="10"/>
  <c r="AS1520" i="10"/>
  <c r="AS1521" i="10"/>
  <c r="AS1522" i="10"/>
  <c r="AS1523" i="10"/>
  <c r="AS1524" i="10"/>
  <c r="AS1525" i="10"/>
  <c r="AS1526" i="10"/>
  <c r="AS1527" i="10"/>
  <c r="AS1528" i="10"/>
  <c r="AS1529" i="10"/>
  <c r="AS1530" i="10"/>
  <c r="AS1531" i="10"/>
  <c r="AS1532" i="10"/>
  <c r="AS1533" i="10"/>
  <c r="AS1534" i="10"/>
  <c r="AS1535" i="10"/>
  <c r="AS1536" i="10"/>
  <c r="AS1537" i="10"/>
  <c r="AS1538" i="10"/>
  <c r="AS1539" i="10"/>
  <c r="AS1540" i="10"/>
  <c r="AS1541" i="10"/>
  <c r="AS1542" i="10"/>
  <c r="AS1543" i="10"/>
  <c r="AS1544" i="10"/>
  <c r="AS1545" i="10"/>
  <c r="AS1546" i="10"/>
  <c r="AS1547" i="10"/>
  <c r="AS1548" i="10"/>
  <c r="AS1549" i="10"/>
  <c r="AS1550" i="10"/>
  <c r="AS1551" i="10"/>
  <c r="AS1552" i="10"/>
  <c r="AS1553" i="10"/>
  <c r="AS1554" i="10"/>
  <c r="AS1555" i="10"/>
  <c r="AS1556" i="10"/>
  <c r="AS1557" i="10"/>
  <c r="AS1558" i="10"/>
  <c r="AS1559" i="10"/>
  <c r="AS1560" i="10"/>
  <c r="AS1561" i="10"/>
  <c r="AS1562" i="10"/>
  <c r="AS1563" i="10"/>
  <c r="AS1564" i="10"/>
  <c r="AS1565" i="10"/>
  <c r="AS1566" i="10"/>
  <c r="AS1567" i="10"/>
  <c r="AS1568" i="10"/>
  <c r="AS1569" i="10"/>
  <c r="AS1570" i="10"/>
  <c r="AS1571" i="10"/>
  <c r="AS1572" i="10"/>
  <c r="AS1573" i="10"/>
  <c r="AS1574" i="10"/>
  <c r="AS1575" i="10"/>
  <c r="AS1576" i="10"/>
  <c r="AS1577" i="10"/>
  <c r="AS1578" i="10"/>
  <c r="AS1579" i="10"/>
  <c r="AS1580" i="10"/>
  <c r="AS1581" i="10"/>
  <c r="AS1582" i="10"/>
  <c r="AS1583" i="10"/>
  <c r="AS1584" i="10"/>
  <c r="AS1585" i="10"/>
  <c r="AS1586" i="10"/>
  <c r="AS1587" i="10"/>
  <c r="AS1588" i="10"/>
  <c r="AS1589" i="10"/>
  <c r="AS1590" i="10"/>
  <c r="AS1591" i="10"/>
  <c r="AS1592" i="10"/>
  <c r="AS1593" i="10"/>
  <c r="AS1594" i="10"/>
  <c r="AS1595" i="10"/>
  <c r="AS1596" i="10"/>
  <c r="AS1597" i="10"/>
  <c r="AS1598" i="10"/>
  <c r="AS1599" i="10"/>
  <c r="AS1600" i="10"/>
  <c r="AS1601" i="10"/>
  <c r="AS1602" i="10"/>
  <c r="AS1603" i="10"/>
  <c r="AS1604" i="10"/>
  <c r="AS1605" i="10"/>
  <c r="AS1606" i="10"/>
  <c r="AS1607" i="10"/>
  <c r="AS1608" i="10"/>
  <c r="AS1609" i="10"/>
  <c r="AS1610" i="10"/>
  <c r="AS1611" i="10"/>
  <c r="AS1612" i="10"/>
  <c r="AS1613" i="10"/>
  <c r="AS1614" i="10"/>
  <c r="AS1615" i="10"/>
  <c r="AS1616" i="10"/>
  <c r="AS1617" i="10"/>
  <c r="AS1618" i="10"/>
  <c r="AS1619" i="10"/>
  <c r="AS1620" i="10"/>
  <c r="AS1621" i="10"/>
  <c r="AS1622" i="10"/>
  <c r="AS1623" i="10"/>
  <c r="AS1624" i="10"/>
  <c r="AS1625" i="10"/>
  <c r="AS1626" i="10"/>
  <c r="AS1627" i="10"/>
  <c r="AS1628" i="10"/>
  <c r="AS1629" i="10"/>
  <c r="AS1630" i="10"/>
  <c r="AS1631" i="10"/>
  <c r="AS1632" i="10"/>
  <c r="AS1633" i="10"/>
  <c r="AS1634" i="10"/>
  <c r="AS1635" i="10"/>
  <c r="AS1636" i="10"/>
  <c r="AS1637" i="10"/>
  <c r="AS1638" i="10"/>
  <c r="AS1639" i="10"/>
  <c r="AS1640" i="10"/>
  <c r="AS1641" i="10"/>
  <c r="AS1642" i="10"/>
  <c r="AS1643" i="10"/>
  <c r="AS1644" i="10"/>
  <c r="AS1645" i="10"/>
  <c r="AS1646" i="10"/>
  <c r="AS1647" i="10"/>
  <c r="AS1648" i="10"/>
  <c r="AS1649" i="10"/>
  <c r="AS1650" i="10"/>
  <c r="AS1651" i="10"/>
  <c r="AS1652" i="10"/>
  <c r="AS1653" i="10"/>
  <c r="AS1654" i="10"/>
  <c r="AS1655" i="10"/>
  <c r="AS1656" i="10"/>
  <c r="AS1657" i="10"/>
  <c r="AS1658" i="10"/>
  <c r="AS1659" i="10"/>
  <c r="AS1660" i="10"/>
  <c r="AS1661" i="10"/>
  <c r="AS1662" i="10"/>
  <c r="AS1663" i="10"/>
  <c r="AS1664" i="10"/>
  <c r="AS1665" i="10"/>
  <c r="AS1666" i="10"/>
  <c r="AS1667" i="10"/>
  <c r="AS1668" i="10"/>
  <c r="AS1669" i="10"/>
  <c r="AS1670" i="10"/>
  <c r="AS1671" i="10"/>
  <c r="AS1672" i="10"/>
  <c r="AS1673" i="10"/>
  <c r="AS1674" i="10"/>
  <c r="AS1675" i="10"/>
  <c r="AS1676" i="10"/>
  <c r="AS1677" i="10"/>
  <c r="AS1678" i="10"/>
  <c r="AS1679" i="10"/>
  <c r="AS1680" i="10"/>
  <c r="AS1681" i="10"/>
  <c r="AS1682" i="10"/>
  <c r="AS1683" i="10"/>
  <c r="AS1684" i="10"/>
  <c r="AS1685" i="10"/>
  <c r="AS1686" i="10"/>
  <c r="AS1687" i="10"/>
  <c r="AS1688" i="10"/>
  <c r="AS1689" i="10"/>
  <c r="AS1690" i="10"/>
  <c r="AS1691" i="10"/>
  <c r="AS1692" i="10"/>
  <c r="AS1693" i="10"/>
  <c r="AS1694" i="10"/>
  <c r="AS1695" i="10"/>
  <c r="AS1696" i="10"/>
  <c r="AS1697" i="10"/>
  <c r="AS1698" i="10"/>
  <c r="AS1699" i="10"/>
  <c r="AS1700" i="10"/>
  <c r="AS1701" i="10"/>
  <c r="AS1702" i="10"/>
  <c r="AS1703" i="10"/>
  <c r="AS1704" i="10"/>
  <c r="AS1705" i="10"/>
  <c r="AS1706" i="10"/>
  <c r="AS1707" i="10"/>
  <c r="AS1708" i="10"/>
  <c r="AS1709" i="10"/>
  <c r="AS1710" i="10"/>
  <c r="AS1711" i="10"/>
  <c r="AS1712" i="10"/>
  <c r="AS1713" i="10"/>
  <c r="AS1714" i="10"/>
  <c r="AS1715" i="10"/>
  <c r="AS1716" i="10"/>
  <c r="AS1717" i="10"/>
  <c r="AS1718" i="10"/>
  <c r="AS1719" i="10"/>
  <c r="AS1720" i="10"/>
  <c r="AS1721" i="10"/>
  <c r="AS1722" i="10"/>
  <c r="AS1723" i="10"/>
  <c r="AS1724" i="10"/>
  <c r="AS1725" i="10"/>
  <c r="AS1726" i="10"/>
  <c r="AS1727" i="10"/>
  <c r="AS1728" i="10"/>
  <c r="AS1729" i="10"/>
  <c r="AS1730" i="10"/>
  <c r="AS1731" i="10"/>
  <c r="AS1732" i="10"/>
  <c r="AS1733" i="10"/>
  <c r="AS1734" i="10"/>
  <c r="AS1735" i="10"/>
  <c r="AS1736" i="10"/>
  <c r="AS1737" i="10"/>
  <c r="AS1738" i="10"/>
  <c r="AS1739" i="10"/>
  <c r="AS1740" i="10"/>
  <c r="AS1741" i="10"/>
  <c r="AS1742" i="10"/>
  <c r="AS1743" i="10"/>
  <c r="AS1744" i="10"/>
  <c r="AS1745" i="10"/>
  <c r="AS1746" i="10"/>
  <c r="AS1747" i="10"/>
  <c r="AS1748" i="10"/>
  <c r="AS1749" i="10"/>
  <c r="AS1750" i="10"/>
  <c r="AS1751" i="10"/>
  <c r="AS1752" i="10"/>
  <c r="AS1753" i="10"/>
  <c r="AS1754" i="10"/>
  <c r="AS1755" i="10"/>
  <c r="AS1756" i="10"/>
  <c r="AS1757" i="10"/>
  <c r="AS1758" i="10"/>
  <c r="AS1759" i="10"/>
  <c r="AS1760" i="10"/>
  <c r="AS1761" i="10"/>
  <c r="AS1762" i="10"/>
  <c r="AS1763" i="10"/>
  <c r="AS1764" i="10"/>
  <c r="AS1765" i="10"/>
  <c r="AS1766" i="10"/>
  <c r="AS1767" i="10"/>
  <c r="AS1768" i="10"/>
  <c r="AS1769" i="10"/>
  <c r="AS1770" i="10"/>
  <c r="AS1771" i="10"/>
  <c r="AS1772" i="10"/>
  <c r="AS1773" i="10"/>
  <c r="AS1774" i="10"/>
  <c r="AS1775" i="10"/>
  <c r="AS1776" i="10"/>
  <c r="AS1777" i="10"/>
  <c r="AS1778" i="10"/>
  <c r="AS1779" i="10"/>
  <c r="AS1780" i="10"/>
  <c r="AS1781" i="10"/>
  <c r="AS1782" i="10"/>
  <c r="AS1783" i="10"/>
  <c r="AS1784" i="10"/>
  <c r="AS1785" i="10"/>
  <c r="AS1786" i="10"/>
  <c r="AS1787" i="10"/>
  <c r="AS1788" i="10"/>
  <c r="AS1789" i="10"/>
  <c r="AS1790" i="10"/>
  <c r="AS1791" i="10"/>
  <c r="AS1792" i="10"/>
  <c r="AS1793" i="10"/>
  <c r="AS1794" i="10"/>
  <c r="AS1795" i="10"/>
  <c r="AS1796" i="10"/>
  <c r="AS1797" i="10"/>
  <c r="AS1798" i="10"/>
  <c r="AS1799" i="10"/>
  <c r="AS1800" i="10"/>
  <c r="AS1801" i="10"/>
  <c r="AS1802" i="10"/>
  <c r="AS1803" i="10"/>
  <c r="AS1804" i="10"/>
  <c r="AS1805" i="10"/>
  <c r="AS1806" i="10"/>
  <c r="AS1807" i="10"/>
  <c r="AS1808" i="10"/>
  <c r="AS1809" i="10"/>
  <c r="AS1810" i="10"/>
  <c r="AS1811" i="10"/>
  <c r="AS1812" i="10"/>
  <c r="AS1813" i="10"/>
  <c r="AS1814" i="10"/>
  <c r="AS1815" i="10"/>
  <c r="AS1816" i="10"/>
  <c r="AS1817" i="10"/>
  <c r="AS1818" i="10"/>
  <c r="AS1819" i="10"/>
  <c r="AS1820" i="10"/>
  <c r="AS1821" i="10"/>
  <c r="AS1822" i="10"/>
  <c r="AS1823" i="10"/>
  <c r="AS1824" i="10"/>
  <c r="AS1825" i="10"/>
  <c r="AS1826" i="10"/>
  <c r="AS1827" i="10"/>
  <c r="AS1828" i="10"/>
  <c r="AS1829" i="10"/>
  <c r="AS1830" i="10"/>
  <c r="AS1831" i="10"/>
  <c r="AS1832" i="10"/>
  <c r="AS1833" i="10"/>
  <c r="AS1834" i="10"/>
  <c r="AS1835" i="10"/>
  <c r="AS1836" i="10"/>
  <c r="AS1837" i="10"/>
  <c r="AS1838" i="10"/>
  <c r="AS1839" i="10"/>
  <c r="AW1507" i="10"/>
  <c r="AW1508" i="10"/>
  <c r="AW1509" i="10"/>
  <c r="AW1510" i="10"/>
  <c r="AW1511" i="10"/>
  <c r="AW1512" i="10"/>
  <c r="AW1513" i="10"/>
  <c r="AW1514" i="10"/>
  <c r="AW1515" i="10"/>
  <c r="AW1516" i="10"/>
  <c r="AW1517" i="10"/>
  <c r="AW1518" i="10"/>
  <c r="AW1519" i="10"/>
  <c r="AW1520" i="10"/>
  <c r="AW1521" i="10"/>
  <c r="AW1522" i="10"/>
  <c r="AW1523" i="10"/>
  <c r="AW1524" i="10"/>
  <c r="AW1525" i="10"/>
  <c r="AW1526" i="10"/>
  <c r="AW1527" i="10"/>
  <c r="AW1528" i="10"/>
  <c r="AW1529" i="10"/>
  <c r="AW1530" i="10"/>
  <c r="AW1531" i="10"/>
  <c r="AW1532" i="10"/>
  <c r="AW1533" i="10"/>
  <c r="AW1534" i="10"/>
  <c r="AW1535" i="10"/>
  <c r="AW1536" i="10"/>
  <c r="AW1537" i="10"/>
  <c r="AW1538" i="10"/>
  <c r="AW1539" i="10"/>
  <c r="AW1540" i="10"/>
  <c r="AW1541" i="10"/>
  <c r="AW1542" i="10"/>
  <c r="AW1543" i="10"/>
  <c r="AW1544" i="10"/>
  <c r="AW1545" i="10"/>
  <c r="AW1546" i="10"/>
  <c r="AW1547" i="10"/>
  <c r="AW1548" i="10"/>
  <c r="AW1549" i="10"/>
  <c r="AW1550" i="10"/>
  <c r="AW1551" i="10"/>
  <c r="AW1552" i="10"/>
  <c r="AW1553" i="10"/>
  <c r="AW1554" i="10"/>
  <c r="AW1555" i="10"/>
  <c r="AW1556" i="10"/>
  <c r="AW1557" i="10"/>
  <c r="AW1558" i="10"/>
  <c r="AW1559" i="10"/>
  <c r="AW1560" i="10"/>
  <c r="AW1561" i="10"/>
  <c r="AW1562" i="10"/>
  <c r="AW1563" i="10"/>
  <c r="AW1564" i="10"/>
  <c r="AW1565" i="10"/>
  <c r="AW1566" i="10"/>
  <c r="AW1567" i="10"/>
  <c r="AW1568" i="10"/>
  <c r="AW1569" i="10"/>
  <c r="AW1570" i="10"/>
  <c r="AW1571" i="10"/>
  <c r="AW1572" i="10"/>
  <c r="AW1573" i="10"/>
  <c r="AW1574" i="10"/>
  <c r="AW1575" i="10"/>
  <c r="AW1576" i="10"/>
  <c r="AW1577" i="10"/>
  <c r="AW1578" i="10"/>
  <c r="AW1579" i="10"/>
  <c r="AW1580" i="10"/>
  <c r="AW1581" i="10"/>
  <c r="AW1582" i="10"/>
  <c r="AW1583" i="10"/>
  <c r="AW1584" i="10"/>
  <c r="AW1585" i="10"/>
  <c r="AW1586" i="10"/>
  <c r="AW1587" i="10"/>
  <c r="AW1588" i="10"/>
  <c r="AW1589" i="10"/>
  <c r="AW1590" i="10"/>
  <c r="AW1591" i="10"/>
  <c r="AW1592" i="10"/>
  <c r="AW1593" i="10"/>
  <c r="AW1594" i="10"/>
  <c r="AW1595" i="10"/>
  <c r="AW1596" i="10"/>
  <c r="AW1597" i="10"/>
  <c r="AW1598" i="10"/>
  <c r="AW1599" i="10"/>
  <c r="AW1600" i="10"/>
  <c r="AW1601" i="10"/>
  <c r="AW1602" i="10"/>
  <c r="AW1603" i="10"/>
  <c r="AW1604" i="10"/>
  <c r="AW1605" i="10"/>
  <c r="AW1606" i="10"/>
  <c r="AW1607" i="10"/>
  <c r="AW1608" i="10"/>
  <c r="AW1609" i="10"/>
  <c r="AW1610" i="10"/>
  <c r="AW1611" i="10"/>
  <c r="AW1612" i="10"/>
  <c r="AW1613" i="10"/>
  <c r="AW1614" i="10"/>
  <c r="AW1615" i="10"/>
  <c r="AW1616" i="10"/>
  <c r="AW1617" i="10"/>
  <c r="AW1618" i="10"/>
  <c r="AW1619" i="10"/>
  <c r="AW1620" i="10"/>
  <c r="AW1621" i="10"/>
  <c r="AW1622" i="10"/>
  <c r="AW1623" i="10"/>
  <c r="AW1624" i="10"/>
  <c r="AW1625" i="10"/>
  <c r="AW1626" i="10"/>
  <c r="AW1627" i="10"/>
  <c r="AW1628" i="10"/>
  <c r="AW1629" i="10"/>
  <c r="AW1630" i="10"/>
  <c r="AW1631" i="10"/>
  <c r="AW1632" i="10"/>
  <c r="AW1633" i="10"/>
  <c r="AW1634" i="10"/>
  <c r="AW1635" i="10"/>
  <c r="AW1636" i="10"/>
  <c r="AW1637" i="10"/>
  <c r="AW1638" i="10"/>
  <c r="AW1639" i="10"/>
  <c r="AW1640" i="10"/>
  <c r="AW1641" i="10"/>
  <c r="AW1642" i="10"/>
  <c r="AW1643" i="10"/>
  <c r="AW1644" i="10"/>
  <c r="AW1645" i="10"/>
  <c r="AW1646" i="10"/>
  <c r="AW1647" i="10"/>
  <c r="AW1648" i="10"/>
  <c r="AW1649" i="10"/>
  <c r="AW1650" i="10"/>
  <c r="AW1651" i="10"/>
  <c r="AW1652" i="10"/>
  <c r="AW1653" i="10"/>
  <c r="AW1654" i="10"/>
  <c r="AW1655" i="10"/>
  <c r="AW1656" i="10"/>
  <c r="AW1657" i="10"/>
  <c r="AW1658" i="10"/>
  <c r="AW1659" i="10"/>
  <c r="AW1660" i="10"/>
  <c r="AW1661" i="10"/>
  <c r="AW1662" i="10"/>
  <c r="AW1663" i="10"/>
  <c r="AW1664" i="10"/>
  <c r="AW1665" i="10"/>
  <c r="AW1666" i="10"/>
  <c r="AW1667" i="10"/>
  <c r="AW1668" i="10"/>
  <c r="AW1669" i="10"/>
  <c r="AW1670" i="10"/>
  <c r="AW1671" i="10"/>
  <c r="AW1672" i="10"/>
  <c r="AW1673" i="10"/>
  <c r="AW1674" i="10"/>
  <c r="AW1675" i="10"/>
  <c r="AW1676" i="10"/>
  <c r="AW1677" i="10"/>
  <c r="AW1678" i="10"/>
  <c r="AW1679" i="10"/>
  <c r="AW1680" i="10"/>
  <c r="AW1681" i="10"/>
  <c r="AW1682" i="10"/>
  <c r="AW1683" i="10"/>
  <c r="AW1684" i="10"/>
  <c r="AW1685" i="10"/>
  <c r="AW1686" i="10"/>
  <c r="AW1687" i="10"/>
  <c r="AW1688" i="10"/>
  <c r="AW1689" i="10"/>
  <c r="AW1690" i="10"/>
  <c r="AW1691" i="10"/>
  <c r="AW1692" i="10"/>
  <c r="AW1693" i="10"/>
  <c r="AW1694" i="10"/>
  <c r="AW1695" i="10"/>
  <c r="AW1696" i="10"/>
  <c r="AW1697" i="10"/>
  <c r="AW1698" i="10"/>
  <c r="AW1699" i="10"/>
  <c r="AW1700" i="10"/>
  <c r="AW1701" i="10"/>
  <c r="AW1702" i="10"/>
  <c r="AW1703" i="10"/>
  <c r="AW1704" i="10"/>
  <c r="AW1705" i="10"/>
  <c r="AW1706" i="10"/>
  <c r="AW1707" i="10"/>
  <c r="AW1708" i="10"/>
  <c r="AW1709" i="10"/>
  <c r="AW1710" i="10"/>
  <c r="AW1711" i="10"/>
  <c r="AW1712" i="10"/>
  <c r="AW1713" i="10"/>
  <c r="AW1714" i="10"/>
  <c r="AW1715" i="10"/>
  <c r="AW1716" i="10"/>
  <c r="AW1717" i="10"/>
  <c r="AW1718" i="10"/>
  <c r="AW1719" i="10"/>
  <c r="AW1720" i="10"/>
  <c r="AW1721" i="10"/>
  <c r="AW1722" i="10"/>
  <c r="AW1723" i="10"/>
  <c r="AW1724" i="10"/>
  <c r="AW1725" i="10"/>
  <c r="AW1726" i="10"/>
  <c r="AW1727" i="10"/>
  <c r="AW1728" i="10"/>
  <c r="AW1729" i="10"/>
  <c r="AW1730" i="10"/>
  <c r="AW1731" i="10"/>
  <c r="AW1732" i="10"/>
  <c r="AW1733" i="10"/>
  <c r="AW1734" i="10"/>
  <c r="AW1735" i="10"/>
  <c r="AW1736" i="10"/>
  <c r="AW1737" i="10"/>
  <c r="AW1738" i="10"/>
  <c r="AW1739" i="10"/>
  <c r="AW1740" i="10"/>
  <c r="AW1741" i="10"/>
  <c r="AW1742" i="10"/>
  <c r="AW1743" i="10"/>
  <c r="AW1744" i="10"/>
  <c r="AW1745" i="10"/>
  <c r="AW1746" i="10"/>
  <c r="AW1747" i="10"/>
  <c r="AW1748" i="10"/>
  <c r="AW1749" i="10"/>
  <c r="AW1750" i="10"/>
  <c r="AW1751" i="10"/>
  <c r="AW1752" i="10"/>
  <c r="AW1753" i="10"/>
  <c r="AW1754" i="10"/>
  <c r="AW1755" i="10"/>
  <c r="AW1756" i="10"/>
  <c r="AW1757" i="10"/>
  <c r="AW1758" i="10"/>
  <c r="AW1759" i="10"/>
  <c r="AW1760" i="10"/>
  <c r="AW1761" i="10"/>
  <c r="AW1762" i="10"/>
  <c r="AW1763" i="10"/>
  <c r="AW1764" i="10"/>
  <c r="AW1765" i="10"/>
  <c r="AW1766" i="10"/>
  <c r="AW1767" i="10"/>
  <c r="AW1768" i="10"/>
  <c r="AW1769" i="10"/>
  <c r="AW1770" i="10"/>
  <c r="AW1771" i="10"/>
  <c r="AW1772" i="10"/>
  <c r="AW1773" i="10"/>
  <c r="AW1774" i="10"/>
  <c r="AW1775" i="10"/>
  <c r="AW1776" i="10"/>
  <c r="AW1777" i="10"/>
  <c r="AW1778" i="10"/>
  <c r="AW1779" i="10"/>
  <c r="AW1780" i="10"/>
  <c r="AW1781" i="10"/>
  <c r="AW1782" i="10"/>
  <c r="AW1783" i="10"/>
  <c r="AW1784" i="10"/>
  <c r="AW1785" i="10"/>
  <c r="AW1786" i="10"/>
  <c r="AW1787" i="10"/>
  <c r="AW1788" i="10"/>
  <c r="AW1789" i="10"/>
  <c r="AW1790" i="10"/>
  <c r="AW1791" i="10"/>
  <c r="AW1792" i="10"/>
  <c r="AW1793" i="10"/>
  <c r="AW1794" i="10"/>
  <c r="AW1795" i="10"/>
  <c r="AW1796" i="10"/>
  <c r="AW1797" i="10"/>
  <c r="AW1798" i="10"/>
  <c r="AW1799" i="10"/>
  <c r="AW1800" i="10"/>
  <c r="AW1801" i="10"/>
  <c r="AW1802" i="10"/>
  <c r="AW1803" i="10"/>
  <c r="AW1804" i="10"/>
  <c r="AW1805" i="10"/>
  <c r="AW1806" i="10"/>
  <c r="AW1807" i="10"/>
  <c r="AW1808" i="10"/>
  <c r="AW1809" i="10"/>
  <c r="AW1810" i="10"/>
  <c r="AW1811" i="10"/>
  <c r="AW1812" i="10"/>
  <c r="AW1813" i="10"/>
  <c r="AW1814" i="10"/>
  <c r="AW1815" i="10"/>
  <c r="AW1816" i="10"/>
  <c r="AW1817" i="10"/>
  <c r="AW1818" i="10"/>
  <c r="AW1819" i="10"/>
  <c r="AW1820" i="10"/>
  <c r="AW1821" i="10"/>
  <c r="AW1822" i="10"/>
  <c r="AW1823" i="10"/>
  <c r="AW1824" i="10"/>
  <c r="AW1825" i="10"/>
  <c r="AW1826" i="10"/>
  <c r="AW1827" i="10"/>
  <c r="AW1828" i="10"/>
  <c r="AW1829" i="10"/>
  <c r="AW1830" i="10"/>
  <c r="AW1831" i="10"/>
  <c r="AW1832" i="10"/>
  <c r="AW1833" i="10"/>
  <c r="AW1834" i="10"/>
  <c r="AW1835" i="10"/>
  <c r="AW1836" i="10"/>
  <c r="AW1837" i="10"/>
  <c r="AW1838" i="10"/>
  <c r="AW1839" i="10"/>
  <c r="BA1507" i="10"/>
  <c r="BA1508" i="10"/>
  <c r="BA1509" i="10"/>
  <c r="BA1510" i="10"/>
  <c r="BA1511" i="10"/>
  <c r="BA1512" i="10"/>
  <c r="BA1513" i="10"/>
  <c r="BA1514" i="10"/>
  <c r="BA1515" i="10"/>
  <c r="BA1516" i="10"/>
  <c r="BA1517" i="10"/>
  <c r="BA1518" i="10"/>
  <c r="BA1519" i="10"/>
  <c r="BA1520" i="10"/>
  <c r="BA1521" i="10"/>
  <c r="BA1522" i="10"/>
  <c r="BA1523" i="10"/>
  <c r="BA1524" i="10"/>
  <c r="BA1525" i="10"/>
  <c r="BA1526" i="10"/>
  <c r="BA1527" i="10"/>
  <c r="BA1528" i="10"/>
  <c r="BA1529" i="10"/>
  <c r="BA1530" i="10"/>
  <c r="BA1531" i="10"/>
  <c r="BA1532" i="10"/>
  <c r="BA1533" i="10"/>
  <c r="BA1534" i="10"/>
  <c r="BA1535" i="10"/>
  <c r="BA1536" i="10"/>
  <c r="BA1537" i="10"/>
  <c r="BA1538" i="10"/>
  <c r="BA1539" i="10"/>
  <c r="BA1540" i="10"/>
  <c r="BA1541" i="10"/>
  <c r="BA1542" i="10"/>
  <c r="BA1543" i="10"/>
  <c r="BA1544" i="10"/>
  <c r="BA1545" i="10"/>
  <c r="BA1546" i="10"/>
  <c r="BA1547" i="10"/>
  <c r="BA1548" i="10"/>
  <c r="BA1549" i="10"/>
  <c r="BA1550" i="10"/>
  <c r="BA1551" i="10"/>
  <c r="BA1552" i="10"/>
  <c r="BA1553" i="10"/>
  <c r="BA1554" i="10"/>
  <c r="BA1555" i="10"/>
  <c r="BA1556" i="10"/>
  <c r="BA1557" i="10"/>
  <c r="BA1558" i="10"/>
  <c r="BA1559" i="10"/>
  <c r="BA1560" i="10"/>
  <c r="BA1561" i="10"/>
  <c r="BA1562" i="10"/>
  <c r="BA1563" i="10"/>
  <c r="BA1564" i="10"/>
  <c r="BA1565" i="10"/>
  <c r="BA1566" i="10"/>
  <c r="BA1567" i="10"/>
  <c r="BA1568" i="10"/>
  <c r="BA1569" i="10"/>
  <c r="BA1570" i="10"/>
  <c r="BA1571" i="10"/>
  <c r="BA1572" i="10"/>
  <c r="BA1573" i="10"/>
  <c r="BA1574" i="10"/>
  <c r="BA1575" i="10"/>
  <c r="BA1576" i="10"/>
  <c r="BA1577" i="10"/>
  <c r="BA1578" i="10"/>
  <c r="BA1579" i="10"/>
  <c r="BA1580" i="10"/>
  <c r="BA1581" i="10"/>
  <c r="BA1582" i="10"/>
  <c r="BA1583" i="10"/>
  <c r="BA1584" i="10"/>
  <c r="BA1585" i="10"/>
  <c r="BA1586" i="10"/>
  <c r="BA1587" i="10"/>
  <c r="BA1588" i="10"/>
  <c r="BA1589" i="10"/>
  <c r="BA1590" i="10"/>
  <c r="BA1591" i="10"/>
  <c r="BA1592" i="10"/>
  <c r="BA1593" i="10"/>
  <c r="BA1594" i="10"/>
  <c r="BA1595" i="10"/>
  <c r="BA1596" i="10"/>
  <c r="BA1597" i="10"/>
  <c r="BA1598" i="10"/>
  <c r="BA1599" i="10"/>
  <c r="BA1600" i="10"/>
  <c r="BA1601" i="10"/>
  <c r="BA1602" i="10"/>
  <c r="BA1603" i="10"/>
  <c r="BA1604" i="10"/>
  <c r="BA1605" i="10"/>
  <c r="BA1606" i="10"/>
  <c r="BA1607" i="10"/>
  <c r="BA1608" i="10"/>
  <c r="BA1609" i="10"/>
  <c r="BA1610" i="10"/>
  <c r="BA1611" i="10"/>
  <c r="BA1612" i="10"/>
  <c r="BA1613" i="10"/>
  <c r="BA1614" i="10"/>
  <c r="BA1615" i="10"/>
  <c r="BA1616" i="10"/>
  <c r="BA1617" i="10"/>
  <c r="BA1618" i="10"/>
  <c r="BA1619" i="10"/>
  <c r="BA1620" i="10"/>
  <c r="BA1621" i="10"/>
  <c r="BA1622" i="10"/>
  <c r="BA1623" i="10"/>
  <c r="BA1624" i="10"/>
  <c r="BA1625" i="10"/>
  <c r="BA1626" i="10"/>
  <c r="BA1627" i="10"/>
  <c r="BA1628" i="10"/>
  <c r="BA1629" i="10"/>
  <c r="BA1630" i="10"/>
  <c r="BA1631" i="10"/>
  <c r="BA1632" i="10"/>
  <c r="BA1633" i="10"/>
  <c r="BA1634" i="10"/>
  <c r="BA1635" i="10"/>
  <c r="BA1636" i="10"/>
  <c r="BA1637" i="10"/>
  <c r="BA1638" i="10"/>
  <c r="BA1639" i="10"/>
  <c r="BA1640" i="10"/>
  <c r="BA1641" i="10"/>
  <c r="BA1642" i="10"/>
  <c r="BA1643" i="10"/>
  <c r="BA1644" i="10"/>
  <c r="BA1645" i="10"/>
  <c r="BA1646" i="10"/>
  <c r="BA1647" i="10"/>
  <c r="BA1648" i="10"/>
  <c r="BA1649" i="10"/>
  <c r="BA1650" i="10"/>
  <c r="BA1651" i="10"/>
  <c r="BA1652" i="10"/>
  <c r="BA1653" i="10"/>
  <c r="BA1654" i="10"/>
  <c r="BA1655" i="10"/>
  <c r="BA1656" i="10"/>
  <c r="BA1657" i="10"/>
  <c r="BA1658" i="10"/>
  <c r="BA1659" i="10"/>
  <c r="BA1660" i="10"/>
  <c r="BA1661" i="10"/>
  <c r="BA1662" i="10"/>
  <c r="BA1663" i="10"/>
  <c r="BA1664" i="10"/>
  <c r="BA1665" i="10"/>
  <c r="BA1666" i="10"/>
  <c r="BA1667" i="10"/>
  <c r="BA1668" i="10"/>
  <c r="BA1669" i="10"/>
  <c r="BA1670" i="10"/>
  <c r="BA1671" i="10"/>
  <c r="BA1672" i="10"/>
  <c r="BA1673" i="10"/>
  <c r="BA1674" i="10"/>
  <c r="BA1675" i="10"/>
  <c r="BA1676" i="10"/>
  <c r="BA1677" i="10"/>
  <c r="BA1678" i="10"/>
  <c r="BA1679" i="10"/>
  <c r="BA1680" i="10"/>
  <c r="BA1681" i="10"/>
  <c r="BA1682" i="10"/>
  <c r="BA1683" i="10"/>
  <c r="BA1684" i="10"/>
  <c r="BA1685" i="10"/>
  <c r="BA1686" i="10"/>
  <c r="BA1687" i="10"/>
  <c r="BA1688" i="10"/>
  <c r="BA1689" i="10"/>
  <c r="BA1690" i="10"/>
  <c r="BA1691" i="10"/>
  <c r="BA1692" i="10"/>
  <c r="BA1693" i="10"/>
  <c r="BA1694" i="10"/>
  <c r="BA1695" i="10"/>
  <c r="BA1696" i="10"/>
  <c r="BA1697" i="10"/>
  <c r="BA1698" i="10"/>
  <c r="BA1699" i="10"/>
  <c r="BA1700" i="10"/>
  <c r="BA1701" i="10"/>
  <c r="BA1702" i="10"/>
  <c r="BA1703" i="10"/>
  <c r="BA1704" i="10"/>
  <c r="BA1705" i="10"/>
  <c r="BA1706" i="10"/>
  <c r="BA1707" i="10"/>
  <c r="BA1708" i="10"/>
  <c r="BA1709" i="10"/>
  <c r="BA1710" i="10"/>
  <c r="BA1711" i="10"/>
  <c r="BA1712" i="10"/>
  <c r="BA1713" i="10"/>
  <c r="BA1714" i="10"/>
  <c r="BA1715" i="10"/>
  <c r="BA1716" i="10"/>
  <c r="BA1717" i="10"/>
  <c r="BA1718" i="10"/>
  <c r="BA1719" i="10"/>
  <c r="BA1720" i="10"/>
  <c r="BA1721" i="10"/>
  <c r="BA1722" i="10"/>
  <c r="BA1723" i="10"/>
  <c r="BA1724" i="10"/>
  <c r="BA1725" i="10"/>
  <c r="BA1726" i="10"/>
  <c r="BA1727" i="10"/>
  <c r="BA1728" i="10"/>
  <c r="BA1729" i="10"/>
  <c r="BA1730" i="10"/>
  <c r="BA1731" i="10"/>
  <c r="BA1732" i="10"/>
  <c r="BA1733" i="10"/>
  <c r="BA1734" i="10"/>
  <c r="BA1735" i="10"/>
  <c r="BA1736" i="10"/>
  <c r="BA1737" i="10"/>
  <c r="BA1738" i="10"/>
  <c r="BA1739" i="10"/>
  <c r="BA1740" i="10"/>
  <c r="BA1741" i="10"/>
  <c r="BA1742" i="10"/>
  <c r="BA1743" i="10"/>
  <c r="BA1744" i="10"/>
  <c r="BA1745" i="10"/>
  <c r="BA1746" i="10"/>
  <c r="BA1747" i="10"/>
  <c r="BA1748" i="10"/>
  <c r="BA1749" i="10"/>
  <c r="BA1750" i="10"/>
  <c r="BA1751" i="10"/>
  <c r="BA1752" i="10"/>
  <c r="BA1753" i="10"/>
  <c r="BA1754" i="10"/>
  <c r="BA1755" i="10"/>
  <c r="BA1756" i="10"/>
  <c r="BA1757" i="10"/>
  <c r="BA1758" i="10"/>
  <c r="BA1759" i="10"/>
  <c r="BA1760" i="10"/>
  <c r="BA1761" i="10"/>
  <c r="BA1762" i="10"/>
  <c r="BA1763" i="10"/>
  <c r="BA1764" i="10"/>
  <c r="BA1765" i="10"/>
  <c r="BA1766" i="10"/>
  <c r="BA1767" i="10"/>
  <c r="BA1768" i="10"/>
  <c r="BA1769" i="10"/>
  <c r="BA1770" i="10"/>
  <c r="BA1771" i="10"/>
  <c r="BA1772" i="10"/>
  <c r="BA1773" i="10"/>
  <c r="BA1774" i="10"/>
  <c r="BA1775" i="10"/>
  <c r="BA1776" i="10"/>
  <c r="BA1777" i="10"/>
  <c r="BA1778" i="10"/>
  <c r="BA1779" i="10"/>
  <c r="BA1780" i="10"/>
  <c r="BA1781" i="10"/>
  <c r="BA1782" i="10"/>
  <c r="BA1783" i="10"/>
  <c r="BA1784" i="10"/>
  <c r="BA1785" i="10"/>
  <c r="BA1786" i="10"/>
  <c r="BA1787" i="10"/>
  <c r="BA1788" i="10"/>
  <c r="BA1789" i="10"/>
  <c r="BA1790" i="10"/>
  <c r="BA1791" i="10"/>
  <c r="BA1792" i="10"/>
  <c r="BA1793" i="10"/>
  <c r="BA1794" i="10"/>
  <c r="BA1795" i="10"/>
  <c r="BA1796" i="10"/>
  <c r="BA1797" i="10"/>
  <c r="BA1798" i="10"/>
  <c r="BA1799" i="10"/>
  <c r="BA1800" i="10"/>
  <c r="BA1801" i="10"/>
  <c r="BA1802" i="10"/>
  <c r="BA1803" i="10"/>
  <c r="BA1804" i="10"/>
  <c r="BA1805" i="10"/>
  <c r="BA1806" i="10"/>
  <c r="BA1807" i="10"/>
  <c r="BA1808" i="10"/>
  <c r="BA1809" i="10"/>
  <c r="BA1810" i="10"/>
  <c r="BA1811" i="10"/>
  <c r="BA1812" i="10"/>
  <c r="BA1813" i="10"/>
  <c r="BA1814" i="10"/>
  <c r="BA1815" i="10"/>
  <c r="BA1816" i="10"/>
  <c r="BA1817" i="10"/>
  <c r="BA1818" i="10"/>
  <c r="BA1819" i="10"/>
  <c r="BA1820" i="10"/>
  <c r="BA1821" i="10"/>
  <c r="BA1822" i="10"/>
  <c r="BA1823" i="10"/>
  <c r="BA1824" i="10"/>
  <c r="BA1825" i="10"/>
  <c r="BA1826" i="10"/>
  <c r="BA1827" i="10"/>
  <c r="BA1828" i="10"/>
  <c r="BA1829" i="10"/>
  <c r="BA1830" i="10"/>
  <c r="BA1831" i="10"/>
  <c r="BA1832" i="10"/>
  <c r="BA1833" i="10"/>
  <c r="BA1834" i="10"/>
  <c r="BA1835" i="10"/>
  <c r="BA1836" i="10"/>
  <c r="BA1837" i="10"/>
  <c r="BA1838" i="10"/>
  <c r="BA1839" i="10"/>
  <c r="BE1507" i="10"/>
  <c r="BE1508" i="10"/>
  <c r="BE1509" i="10"/>
  <c r="BE1510" i="10"/>
  <c r="BE1511" i="10"/>
  <c r="BE1512" i="10"/>
  <c r="BE1513" i="10"/>
  <c r="BE1514" i="10"/>
  <c r="BE1515" i="10"/>
  <c r="BE1516" i="10"/>
  <c r="BE1517" i="10"/>
  <c r="BE1518" i="10"/>
  <c r="BE1519" i="10"/>
  <c r="BE1520" i="10"/>
  <c r="BE1521" i="10"/>
  <c r="BE1522" i="10"/>
  <c r="BE1523" i="10"/>
  <c r="BE1524" i="10"/>
  <c r="BE1525" i="10"/>
  <c r="BE1526" i="10"/>
  <c r="BE1527" i="10"/>
  <c r="BE1528" i="10"/>
  <c r="BE1529" i="10"/>
  <c r="BE1530" i="10"/>
  <c r="BE1531" i="10"/>
  <c r="BE1532" i="10"/>
  <c r="BE1533" i="10"/>
  <c r="BE1534" i="10"/>
  <c r="BE1535" i="10"/>
  <c r="BE1536" i="10"/>
  <c r="BE1537" i="10"/>
  <c r="BE1538" i="10"/>
  <c r="BE1539" i="10"/>
  <c r="BE1540" i="10"/>
  <c r="BE1541" i="10"/>
  <c r="BE1542" i="10"/>
  <c r="BE1543" i="10"/>
  <c r="BE1544" i="10"/>
  <c r="BE1545" i="10"/>
  <c r="BE1546" i="10"/>
  <c r="BE1547" i="10"/>
  <c r="BE1548" i="10"/>
  <c r="BE1549" i="10"/>
  <c r="BE1550" i="10"/>
  <c r="BE1551" i="10"/>
  <c r="BE1552" i="10"/>
  <c r="BE1553" i="10"/>
  <c r="BE1554" i="10"/>
  <c r="BE1555" i="10"/>
  <c r="BE1556" i="10"/>
  <c r="BE1557" i="10"/>
  <c r="BE1558" i="10"/>
  <c r="BE1559" i="10"/>
  <c r="BE1560" i="10"/>
  <c r="BE1561" i="10"/>
  <c r="BE1562" i="10"/>
  <c r="BE1563" i="10"/>
  <c r="BE1564" i="10"/>
  <c r="BE1565" i="10"/>
  <c r="BE1566" i="10"/>
  <c r="BE1567" i="10"/>
  <c r="BE1568" i="10"/>
  <c r="BE1569" i="10"/>
  <c r="BE1570" i="10"/>
  <c r="BE1571" i="10"/>
  <c r="BE1572" i="10"/>
  <c r="BE1573" i="10"/>
  <c r="BE1574" i="10"/>
  <c r="BE1575" i="10"/>
  <c r="BE1576" i="10"/>
  <c r="BE1577" i="10"/>
  <c r="BE1578" i="10"/>
  <c r="BE1579" i="10"/>
  <c r="BE1580" i="10"/>
  <c r="BE1581" i="10"/>
  <c r="BE1582" i="10"/>
  <c r="BE1583" i="10"/>
  <c r="BE1584" i="10"/>
  <c r="BE1585" i="10"/>
  <c r="BE1586" i="10"/>
  <c r="BE1587" i="10"/>
  <c r="BE1588" i="10"/>
  <c r="BE1589" i="10"/>
  <c r="BE1590" i="10"/>
  <c r="BE1591" i="10"/>
  <c r="BE1592" i="10"/>
  <c r="BE1593" i="10"/>
  <c r="BE1594" i="10"/>
  <c r="BE1595" i="10"/>
  <c r="BE1596" i="10"/>
  <c r="BE1597" i="10"/>
  <c r="BE1598" i="10"/>
  <c r="BE1599" i="10"/>
  <c r="BE1600" i="10"/>
  <c r="BE1601" i="10"/>
  <c r="BE1602" i="10"/>
  <c r="BE1603" i="10"/>
  <c r="BE1604" i="10"/>
  <c r="BE1605" i="10"/>
  <c r="BE1606" i="10"/>
  <c r="BE1607" i="10"/>
  <c r="BE1608" i="10"/>
  <c r="BE1609" i="10"/>
  <c r="BE1610" i="10"/>
  <c r="BE1611" i="10"/>
  <c r="BE1612" i="10"/>
  <c r="BE1613" i="10"/>
  <c r="BE1614" i="10"/>
  <c r="BE1615" i="10"/>
  <c r="BE1616" i="10"/>
  <c r="BE1617" i="10"/>
  <c r="BE1618" i="10"/>
  <c r="BE1619" i="10"/>
  <c r="BE1620" i="10"/>
  <c r="BE1621" i="10"/>
  <c r="BE1622" i="10"/>
  <c r="BE1623" i="10"/>
  <c r="BE1624" i="10"/>
  <c r="BE1625" i="10"/>
  <c r="BE1626" i="10"/>
  <c r="BE1627" i="10"/>
  <c r="BE1628" i="10"/>
  <c r="BE1629" i="10"/>
  <c r="BE1630" i="10"/>
  <c r="BE1631" i="10"/>
  <c r="BE1632" i="10"/>
  <c r="BE1633" i="10"/>
  <c r="BE1634" i="10"/>
  <c r="BE1635" i="10"/>
  <c r="BE1636" i="10"/>
  <c r="BE1637" i="10"/>
  <c r="BE1638" i="10"/>
  <c r="BE1639" i="10"/>
  <c r="BE1640" i="10"/>
  <c r="BE1641" i="10"/>
  <c r="BE1642" i="10"/>
  <c r="BE1643" i="10"/>
  <c r="BE1644" i="10"/>
  <c r="BE1645" i="10"/>
  <c r="BE1646" i="10"/>
  <c r="BE1647" i="10"/>
  <c r="BE1648" i="10"/>
  <c r="BE1649" i="10"/>
  <c r="BE1650" i="10"/>
  <c r="BE1651" i="10"/>
  <c r="BE1652" i="10"/>
  <c r="BE1653" i="10"/>
  <c r="BE1654" i="10"/>
  <c r="BE1655" i="10"/>
  <c r="BE1656" i="10"/>
  <c r="BE1657" i="10"/>
  <c r="BE1658" i="10"/>
  <c r="BE1659" i="10"/>
  <c r="BE1660" i="10"/>
  <c r="BE1661" i="10"/>
  <c r="BE1662" i="10"/>
  <c r="BE1663" i="10"/>
  <c r="BE1664" i="10"/>
  <c r="BE1665" i="10"/>
  <c r="BE1666" i="10"/>
  <c r="BE1667" i="10"/>
  <c r="BE1668" i="10"/>
  <c r="BE1669" i="10"/>
  <c r="BE1670" i="10"/>
  <c r="BE1671" i="10"/>
  <c r="BE1672" i="10"/>
  <c r="BE1673" i="10"/>
  <c r="BE1674" i="10"/>
  <c r="BE1675" i="10"/>
  <c r="BE1676" i="10"/>
  <c r="BE1677" i="10"/>
  <c r="BE1678" i="10"/>
  <c r="BE1679" i="10"/>
  <c r="BE1680" i="10"/>
  <c r="BE1681" i="10"/>
  <c r="BE1682" i="10"/>
  <c r="BE1683" i="10"/>
  <c r="BE1684" i="10"/>
  <c r="BE1685" i="10"/>
  <c r="BE1686" i="10"/>
  <c r="BE1687" i="10"/>
  <c r="BE1688" i="10"/>
  <c r="BE1689" i="10"/>
  <c r="BE1690" i="10"/>
  <c r="BE1691" i="10"/>
  <c r="BE1692" i="10"/>
  <c r="BE1693" i="10"/>
  <c r="BE1694" i="10"/>
  <c r="BE1695" i="10"/>
  <c r="BE1696" i="10"/>
  <c r="BE1697" i="10"/>
  <c r="BE1698" i="10"/>
  <c r="BE1699" i="10"/>
  <c r="BE1700" i="10"/>
  <c r="BE1701" i="10"/>
  <c r="BE1702" i="10"/>
  <c r="BE1703" i="10"/>
  <c r="BE1704" i="10"/>
  <c r="BE1705" i="10"/>
  <c r="BE1706" i="10"/>
  <c r="BE1707" i="10"/>
  <c r="BE1708" i="10"/>
  <c r="BE1709" i="10"/>
  <c r="BE1710" i="10"/>
  <c r="BE1711" i="10"/>
  <c r="BE1712" i="10"/>
  <c r="BE1713" i="10"/>
  <c r="BE1714" i="10"/>
  <c r="BE1715" i="10"/>
  <c r="BE1716" i="10"/>
  <c r="BE1717" i="10"/>
  <c r="BE1718" i="10"/>
  <c r="BE1719" i="10"/>
  <c r="BE1720" i="10"/>
  <c r="BE1721" i="10"/>
  <c r="BE1722" i="10"/>
  <c r="BE1723" i="10"/>
  <c r="BE1724" i="10"/>
  <c r="BE1725" i="10"/>
  <c r="BE1726" i="10"/>
  <c r="BE1727" i="10"/>
  <c r="BE1728" i="10"/>
  <c r="BE1729" i="10"/>
  <c r="BE1730" i="10"/>
  <c r="BE1731" i="10"/>
  <c r="BE1732" i="10"/>
  <c r="BE1733" i="10"/>
  <c r="BE1734" i="10"/>
  <c r="BE1735" i="10"/>
  <c r="BE1736" i="10"/>
  <c r="BE1737" i="10"/>
  <c r="BE1738" i="10"/>
  <c r="BE1739" i="10"/>
  <c r="BE1740" i="10"/>
  <c r="BE1741" i="10"/>
  <c r="BE1742" i="10"/>
  <c r="BE1743" i="10"/>
  <c r="BE1744" i="10"/>
  <c r="BE1745" i="10"/>
  <c r="BE1746" i="10"/>
  <c r="BE1747" i="10"/>
  <c r="BE1748" i="10"/>
  <c r="BE1749" i="10"/>
  <c r="BE1750" i="10"/>
  <c r="BE1751" i="10"/>
  <c r="BE1752" i="10"/>
  <c r="BE1753" i="10"/>
  <c r="BE1754" i="10"/>
  <c r="BE1755" i="10"/>
  <c r="BE1756" i="10"/>
  <c r="BE1757" i="10"/>
  <c r="BE1758" i="10"/>
  <c r="BE1759" i="10"/>
  <c r="BE1760" i="10"/>
  <c r="BE1761" i="10"/>
  <c r="BE1762" i="10"/>
  <c r="BE1763" i="10"/>
  <c r="BE1764" i="10"/>
  <c r="BE1765" i="10"/>
  <c r="BE1766" i="10"/>
  <c r="BE1767" i="10"/>
  <c r="BE1768" i="10"/>
  <c r="BE1769" i="10"/>
  <c r="BE1770" i="10"/>
  <c r="BE1771" i="10"/>
  <c r="BE1772" i="10"/>
  <c r="BE1773" i="10"/>
  <c r="BE1774" i="10"/>
  <c r="BE1775" i="10"/>
  <c r="BE1776" i="10"/>
  <c r="BE1777" i="10"/>
  <c r="BE1778" i="10"/>
  <c r="BE1779" i="10"/>
  <c r="BE1780" i="10"/>
  <c r="BE1781" i="10"/>
  <c r="BE1782" i="10"/>
  <c r="BE1783" i="10"/>
  <c r="BE1784" i="10"/>
  <c r="BE1785" i="10"/>
  <c r="BE1786" i="10"/>
  <c r="BE1787" i="10"/>
  <c r="BE1788" i="10"/>
  <c r="BE1789" i="10"/>
  <c r="BE1790" i="10"/>
  <c r="BE1791" i="10"/>
  <c r="BE1792" i="10"/>
  <c r="BE1793" i="10"/>
  <c r="BE1794" i="10"/>
  <c r="BE1795" i="10"/>
  <c r="BE1796" i="10"/>
  <c r="BE1797" i="10"/>
  <c r="BE1798" i="10"/>
  <c r="BE1799" i="10"/>
  <c r="BE1800" i="10"/>
  <c r="BE1801" i="10"/>
  <c r="BE1802" i="10"/>
  <c r="BE1803" i="10"/>
  <c r="BE1804" i="10"/>
  <c r="BE1805" i="10"/>
  <c r="BE1806" i="10"/>
  <c r="BE1807" i="10"/>
  <c r="BE1808" i="10"/>
  <c r="BE1809" i="10"/>
  <c r="BE1810" i="10"/>
  <c r="BE1811" i="10"/>
  <c r="BE1812" i="10"/>
  <c r="BE1813" i="10"/>
  <c r="BE1814" i="10"/>
  <c r="BE1815" i="10"/>
  <c r="BE1816" i="10"/>
  <c r="BE1817" i="10"/>
  <c r="BE1818" i="10"/>
  <c r="BE1819" i="10"/>
  <c r="BE1820" i="10"/>
  <c r="BE1821" i="10"/>
  <c r="BE1822" i="10"/>
  <c r="BE1823" i="10"/>
  <c r="BE1824" i="10"/>
  <c r="BE1825" i="10"/>
  <c r="BE1826" i="10"/>
  <c r="BE1827" i="10"/>
  <c r="BE1828" i="10"/>
  <c r="BE1829" i="10"/>
  <c r="BE1830" i="10"/>
  <c r="BE1831" i="10"/>
  <c r="BE1832" i="10"/>
  <c r="BE1833" i="10"/>
  <c r="BE1834" i="10"/>
  <c r="BE1835" i="10"/>
  <c r="BE1836" i="10"/>
  <c r="BE1837" i="10"/>
  <c r="BE1838" i="10"/>
  <c r="BE1839" i="10"/>
  <c r="BI1507" i="10"/>
  <c r="BI1508" i="10"/>
  <c r="BI1509" i="10"/>
  <c r="BI1510" i="10"/>
  <c r="BI1511" i="10"/>
  <c r="BI1512" i="10"/>
  <c r="BI1513" i="10"/>
  <c r="BI1514" i="10"/>
  <c r="BI1515" i="10"/>
  <c r="BI1516" i="10"/>
  <c r="BI1517" i="10"/>
  <c r="BI1518" i="10"/>
  <c r="BI1519" i="10"/>
  <c r="BI1520" i="10"/>
  <c r="BI1521" i="10"/>
  <c r="BI1522" i="10"/>
  <c r="BI1523" i="10"/>
  <c r="BI1524" i="10"/>
  <c r="BI1525" i="10"/>
  <c r="BI1526" i="10"/>
  <c r="BI1527" i="10"/>
  <c r="BI1528" i="10"/>
  <c r="BI1529" i="10"/>
  <c r="BI1530" i="10"/>
  <c r="BI1531" i="10"/>
  <c r="BI1532" i="10"/>
  <c r="BI1533" i="10"/>
  <c r="BI1534" i="10"/>
  <c r="BI1535" i="10"/>
  <c r="BI1536" i="10"/>
  <c r="BI1537" i="10"/>
  <c r="BI1538" i="10"/>
  <c r="BI1539" i="10"/>
  <c r="BI1540" i="10"/>
  <c r="BI1541" i="10"/>
  <c r="BI1542" i="10"/>
  <c r="BI1543" i="10"/>
  <c r="BI1544" i="10"/>
  <c r="BI1545" i="10"/>
  <c r="BI1546" i="10"/>
  <c r="BI1547" i="10"/>
  <c r="BI1548" i="10"/>
  <c r="BI1549" i="10"/>
  <c r="BI1550" i="10"/>
  <c r="BI1551" i="10"/>
  <c r="BI1552" i="10"/>
  <c r="BI1553" i="10"/>
  <c r="BI1554" i="10"/>
  <c r="BI1555" i="10"/>
  <c r="BI1556" i="10"/>
  <c r="BI1557" i="10"/>
  <c r="BI1558" i="10"/>
  <c r="BI1559" i="10"/>
  <c r="BI1560" i="10"/>
  <c r="BI1561" i="10"/>
  <c r="BI1562" i="10"/>
  <c r="BI1563" i="10"/>
  <c r="BI1564" i="10"/>
  <c r="BI1565" i="10"/>
  <c r="BI1566" i="10"/>
  <c r="BI1567" i="10"/>
  <c r="BI1568" i="10"/>
  <c r="BI1569" i="10"/>
  <c r="BI1570" i="10"/>
  <c r="BI1571" i="10"/>
  <c r="BI1572" i="10"/>
  <c r="BI1573" i="10"/>
  <c r="BI1574" i="10"/>
  <c r="BI1575" i="10"/>
  <c r="BI1576" i="10"/>
  <c r="BI1577" i="10"/>
  <c r="BI1578" i="10"/>
  <c r="BI1579" i="10"/>
  <c r="BI1580" i="10"/>
  <c r="BI1581" i="10"/>
  <c r="BI1582" i="10"/>
  <c r="BI1583" i="10"/>
  <c r="BI1584" i="10"/>
  <c r="BI1585" i="10"/>
  <c r="BI1586" i="10"/>
  <c r="BI1587" i="10"/>
  <c r="BI1588" i="10"/>
  <c r="BI1589" i="10"/>
  <c r="BI1590" i="10"/>
  <c r="BI1591" i="10"/>
  <c r="BI1592" i="10"/>
  <c r="BI1593" i="10"/>
  <c r="BI1594" i="10"/>
  <c r="BI1595" i="10"/>
  <c r="BI1596" i="10"/>
  <c r="BI1597" i="10"/>
  <c r="BI1598" i="10"/>
  <c r="BI1599" i="10"/>
  <c r="BI1600" i="10"/>
  <c r="BI1601" i="10"/>
  <c r="BI1602" i="10"/>
  <c r="BI1603" i="10"/>
  <c r="BI1604" i="10"/>
  <c r="BI1605" i="10"/>
  <c r="BI1606" i="10"/>
  <c r="BI1607" i="10"/>
  <c r="BI1608" i="10"/>
  <c r="BI1609" i="10"/>
  <c r="BI1610" i="10"/>
  <c r="BI1611" i="10"/>
  <c r="BI1612" i="10"/>
  <c r="BI1613" i="10"/>
  <c r="BI1614" i="10"/>
  <c r="BI1615" i="10"/>
  <c r="BI1616" i="10"/>
  <c r="BI1617" i="10"/>
  <c r="BI1618" i="10"/>
  <c r="BI1619" i="10"/>
  <c r="BI1620" i="10"/>
  <c r="BI1621" i="10"/>
  <c r="BI1622" i="10"/>
  <c r="BI1623" i="10"/>
  <c r="BI1624" i="10"/>
  <c r="BI1625" i="10"/>
  <c r="BI1626" i="10"/>
  <c r="BI1627" i="10"/>
  <c r="BI1628" i="10"/>
  <c r="BI1629" i="10"/>
  <c r="BI1630" i="10"/>
  <c r="BI1631" i="10"/>
  <c r="BI1632" i="10"/>
  <c r="BI1633" i="10"/>
  <c r="BI1634" i="10"/>
  <c r="BI1635" i="10"/>
  <c r="BI1636" i="10"/>
  <c r="BI1637" i="10"/>
  <c r="BI1638" i="10"/>
  <c r="BI1639" i="10"/>
  <c r="BI1640" i="10"/>
  <c r="BI1641" i="10"/>
  <c r="BI1642" i="10"/>
  <c r="BI1643" i="10"/>
  <c r="BI1644" i="10"/>
  <c r="BI1645" i="10"/>
  <c r="BI1646" i="10"/>
  <c r="BI1647" i="10"/>
  <c r="BI1648" i="10"/>
  <c r="BI1649" i="10"/>
  <c r="BI1650" i="10"/>
  <c r="BI1651" i="10"/>
  <c r="BI1652" i="10"/>
  <c r="BI1653" i="10"/>
  <c r="BI1654" i="10"/>
  <c r="BI1655" i="10"/>
  <c r="BI1656" i="10"/>
  <c r="BI1657" i="10"/>
  <c r="BI1658" i="10"/>
  <c r="BI1659" i="10"/>
  <c r="BI1660" i="10"/>
  <c r="BI1661" i="10"/>
  <c r="BI1662" i="10"/>
  <c r="BI1663" i="10"/>
  <c r="BI1664" i="10"/>
  <c r="BI1665" i="10"/>
  <c r="BI1666" i="10"/>
  <c r="BI1667" i="10"/>
  <c r="BI1668" i="10"/>
  <c r="BI1669" i="10"/>
  <c r="BI1670" i="10"/>
  <c r="BI1671" i="10"/>
  <c r="BI1672" i="10"/>
  <c r="BI1673" i="10"/>
  <c r="BI1674" i="10"/>
  <c r="BI1675" i="10"/>
  <c r="BI1676" i="10"/>
  <c r="BI1677" i="10"/>
  <c r="BI1678" i="10"/>
  <c r="BI1679" i="10"/>
  <c r="BI1680" i="10"/>
  <c r="BI1681" i="10"/>
  <c r="BI1682" i="10"/>
  <c r="BI1683" i="10"/>
  <c r="BI1684" i="10"/>
  <c r="BI1685" i="10"/>
  <c r="BI1686" i="10"/>
  <c r="BI1687" i="10"/>
  <c r="BI1688" i="10"/>
  <c r="BI1689" i="10"/>
  <c r="BI1690" i="10"/>
  <c r="BI1691" i="10"/>
  <c r="BI1692" i="10"/>
  <c r="BI1693" i="10"/>
  <c r="BI1694" i="10"/>
  <c r="BI1695" i="10"/>
  <c r="BI1696" i="10"/>
  <c r="BI1697" i="10"/>
  <c r="BI1698" i="10"/>
  <c r="BI1699" i="10"/>
  <c r="BI1700" i="10"/>
  <c r="BI1701" i="10"/>
  <c r="BI1702" i="10"/>
  <c r="BI1703" i="10"/>
  <c r="BI1704" i="10"/>
  <c r="BI1705" i="10"/>
  <c r="BI1706" i="10"/>
  <c r="BI1707" i="10"/>
  <c r="BI1708" i="10"/>
  <c r="BI1709" i="10"/>
  <c r="BI1710" i="10"/>
  <c r="BI1711" i="10"/>
  <c r="BI1712" i="10"/>
  <c r="BI1713" i="10"/>
  <c r="BI1714" i="10"/>
  <c r="BI1715" i="10"/>
  <c r="BI1716" i="10"/>
  <c r="BI1717" i="10"/>
  <c r="BI1718" i="10"/>
  <c r="BI1719" i="10"/>
  <c r="BI1720" i="10"/>
  <c r="BI1721" i="10"/>
  <c r="BI1722" i="10"/>
  <c r="BI1723" i="10"/>
  <c r="BI1724" i="10"/>
  <c r="BI1725" i="10"/>
  <c r="BI1726" i="10"/>
  <c r="BI1727" i="10"/>
  <c r="BI1728" i="10"/>
  <c r="BI1729" i="10"/>
  <c r="BI1730" i="10"/>
  <c r="BI1731" i="10"/>
  <c r="BI1732" i="10"/>
  <c r="BI1733" i="10"/>
  <c r="BI1734" i="10"/>
  <c r="BI1735" i="10"/>
  <c r="BI1736" i="10"/>
  <c r="BI1737" i="10"/>
  <c r="BI1738" i="10"/>
  <c r="BI1739" i="10"/>
  <c r="BI1740" i="10"/>
  <c r="BI1741" i="10"/>
  <c r="BI1742" i="10"/>
  <c r="BI1743" i="10"/>
  <c r="BI1744" i="10"/>
  <c r="BI1745" i="10"/>
  <c r="BI1746" i="10"/>
  <c r="BI1747" i="10"/>
  <c r="BI1748" i="10"/>
  <c r="BI1749" i="10"/>
  <c r="BI1750" i="10"/>
  <c r="BI1751" i="10"/>
  <c r="BI1752" i="10"/>
  <c r="BI1753" i="10"/>
  <c r="BI1754" i="10"/>
  <c r="BI1755" i="10"/>
  <c r="BI1756" i="10"/>
  <c r="BI1757" i="10"/>
  <c r="BI1758" i="10"/>
  <c r="BI1759" i="10"/>
  <c r="BI1760" i="10"/>
  <c r="BI1761" i="10"/>
  <c r="BI1762" i="10"/>
  <c r="BI1763" i="10"/>
  <c r="BI1764" i="10"/>
  <c r="BI1765" i="10"/>
  <c r="BI1766" i="10"/>
  <c r="BI1767" i="10"/>
  <c r="BI1768" i="10"/>
  <c r="BI1769" i="10"/>
  <c r="BI1770" i="10"/>
  <c r="BI1771" i="10"/>
  <c r="BI1772" i="10"/>
  <c r="BI1773" i="10"/>
  <c r="BI1774" i="10"/>
  <c r="BI1775" i="10"/>
  <c r="BI1776" i="10"/>
  <c r="BI1777" i="10"/>
  <c r="BI1778" i="10"/>
  <c r="BI1779" i="10"/>
  <c r="BI1780" i="10"/>
  <c r="BI1781" i="10"/>
  <c r="BI1782" i="10"/>
  <c r="BI1783" i="10"/>
  <c r="BI1784" i="10"/>
  <c r="BI1785" i="10"/>
  <c r="BI1786" i="10"/>
  <c r="BI1787" i="10"/>
  <c r="BI1788" i="10"/>
  <c r="BI1789" i="10"/>
  <c r="BI1790" i="10"/>
  <c r="BI1791" i="10"/>
  <c r="BI1792" i="10"/>
  <c r="BI1793" i="10"/>
  <c r="BI1794" i="10"/>
  <c r="BI1795" i="10"/>
  <c r="BI1796" i="10"/>
  <c r="BI1797" i="10"/>
  <c r="BI1798" i="10"/>
  <c r="BI1799" i="10"/>
  <c r="BI1800" i="10"/>
  <c r="BI1801" i="10"/>
  <c r="BI1802" i="10"/>
  <c r="BI1803" i="10"/>
  <c r="BI1804" i="10"/>
  <c r="BI1805" i="10"/>
  <c r="BI1806" i="10"/>
  <c r="BI1807" i="10"/>
  <c r="BI1808" i="10"/>
  <c r="BI1809" i="10"/>
  <c r="BI1810" i="10"/>
  <c r="BI1811" i="10"/>
  <c r="BI1812" i="10"/>
  <c r="BI1813" i="10"/>
  <c r="BI1814" i="10"/>
  <c r="BI1815" i="10"/>
  <c r="BI1816" i="10"/>
  <c r="BI1817" i="10"/>
  <c r="BI1818" i="10"/>
  <c r="BI1819" i="10"/>
  <c r="BI1820" i="10"/>
  <c r="BI1821" i="10"/>
  <c r="BI1822" i="10"/>
  <c r="BI1823" i="10"/>
  <c r="BI1824" i="10"/>
  <c r="BI1825" i="10"/>
  <c r="BI1826" i="10"/>
  <c r="BI1827" i="10"/>
  <c r="BI1828" i="10"/>
  <c r="BI1829" i="10"/>
  <c r="BI1830" i="10"/>
  <c r="BI1831" i="10"/>
  <c r="BI1832" i="10"/>
  <c r="BI1833" i="10"/>
  <c r="BI1834" i="10"/>
  <c r="BI1835" i="10"/>
  <c r="BI1836" i="10"/>
  <c r="BI1837" i="10"/>
  <c r="BI1838" i="10"/>
  <c r="BI1839" i="10"/>
  <c r="BM1507" i="10"/>
  <c r="BM1508" i="10"/>
  <c r="BM1509" i="10"/>
  <c r="BM1510" i="10"/>
  <c r="BM1511" i="10"/>
  <c r="BM1512" i="10"/>
  <c r="BM1513" i="10"/>
  <c r="BM1514" i="10"/>
  <c r="BM1515" i="10"/>
  <c r="BM1516" i="10"/>
  <c r="BM1517" i="10"/>
  <c r="BM1518" i="10"/>
  <c r="BM1519" i="10"/>
  <c r="BM1520" i="10"/>
  <c r="BM1521" i="10"/>
  <c r="BM1522" i="10"/>
  <c r="BM1523" i="10"/>
  <c r="BM1524" i="10"/>
  <c r="BM1525" i="10"/>
  <c r="BM1526" i="10"/>
  <c r="BM1527" i="10"/>
  <c r="BM1528" i="10"/>
  <c r="BM1529" i="10"/>
  <c r="BM1530" i="10"/>
  <c r="BM1531" i="10"/>
  <c r="BM1532" i="10"/>
  <c r="BM1533" i="10"/>
  <c r="BM1534" i="10"/>
  <c r="BM1535" i="10"/>
  <c r="BM1536" i="10"/>
  <c r="BM1537" i="10"/>
  <c r="BM1538" i="10"/>
  <c r="BM1539" i="10"/>
  <c r="BM1540" i="10"/>
  <c r="BM1541" i="10"/>
  <c r="BM1542" i="10"/>
  <c r="BM1543" i="10"/>
  <c r="BM1544" i="10"/>
  <c r="BM1545" i="10"/>
  <c r="BM1546" i="10"/>
  <c r="BM1547" i="10"/>
  <c r="BM1548" i="10"/>
  <c r="BM1549" i="10"/>
  <c r="BM1550" i="10"/>
  <c r="BM1551" i="10"/>
  <c r="BM1552" i="10"/>
  <c r="BM1553" i="10"/>
  <c r="BM1554" i="10"/>
  <c r="BM1555" i="10"/>
  <c r="BM1556" i="10"/>
  <c r="BM1557" i="10"/>
  <c r="BM1558" i="10"/>
  <c r="BM1559" i="10"/>
  <c r="BM1560" i="10"/>
  <c r="BM1561" i="10"/>
  <c r="BM1562" i="10"/>
  <c r="BM1563" i="10"/>
  <c r="BM1564" i="10"/>
  <c r="BM1565" i="10"/>
  <c r="BM1566" i="10"/>
  <c r="BM1567" i="10"/>
  <c r="BM1568" i="10"/>
  <c r="BM1569" i="10"/>
  <c r="BM1570" i="10"/>
  <c r="BM1571" i="10"/>
  <c r="BM1572" i="10"/>
  <c r="BM1573" i="10"/>
  <c r="BM1574" i="10"/>
  <c r="BM1575" i="10"/>
  <c r="BM1576" i="10"/>
  <c r="BM1577" i="10"/>
  <c r="BM1578" i="10"/>
  <c r="BM1579" i="10"/>
  <c r="BM1580" i="10"/>
  <c r="BM1581" i="10"/>
  <c r="BM1582" i="10"/>
  <c r="BM1583" i="10"/>
  <c r="BM1584" i="10"/>
  <c r="BM1585" i="10"/>
  <c r="BM1586" i="10"/>
  <c r="BM1587" i="10"/>
  <c r="BM1588" i="10"/>
  <c r="BM1589" i="10"/>
  <c r="BM1590" i="10"/>
  <c r="BM1591" i="10"/>
  <c r="BM1592" i="10"/>
  <c r="BM1593" i="10"/>
  <c r="BM1594" i="10"/>
  <c r="BM1595" i="10"/>
  <c r="BM1596" i="10"/>
  <c r="BM1597" i="10"/>
  <c r="BM1598" i="10"/>
  <c r="BM1599" i="10"/>
  <c r="BM1600" i="10"/>
  <c r="BM1601" i="10"/>
  <c r="BM1602" i="10"/>
  <c r="BM1603" i="10"/>
  <c r="BM1604" i="10"/>
  <c r="BM1605" i="10"/>
  <c r="BM1606" i="10"/>
  <c r="BM1607" i="10"/>
  <c r="BM1608" i="10"/>
  <c r="BM1609" i="10"/>
  <c r="BM1610" i="10"/>
  <c r="BM1611" i="10"/>
  <c r="BM1612" i="10"/>
  <c r="BM1613" i="10"/>
  <c r="BM1614" i="10"/>
  <c r="BM1615" i="10"/>
  <c r="BM1616" i="10"/>
  <c r="BM1617" i="10"/>
  <c r="BM1618" i="10"/>
  <c r="BM1619" i="10"/>
  <c r="BM1620" i="10"/>
  <c r="BM1621" i="10"/>
  <c r="BM1622" i="10"/>
  <c r="BM1623" i="10"/>
  <c r="BM1624" i="10"/>
  <c r="BM1625" i="10"/>
  <c r="BM1626" i="10"/>
  <c r="BM1627" i="10"/>
  <c r="BM1628" i="10"/>
  <c r="BM1629" i="10"/>
  <c r="BM1630" i="10"/>
  <c r="BM1631" i="10"/>
  <c r="BM1632" i="10"/>
  <c r="BM1633" i="10"/>
  <c r="BM1634" i="10"/>
  <c r="BM1635" i="10"/>
  <c r="BM1636" i="10"/>
  <c r="BM1637" i="10"/>
  <c r="BM1638" i="10"/>
  <c r="BM1639" i="10"/>
  <c r="BM1640" i="10"/>
  <c r="BM1641" i="10"/>
  <c r="BM1642" i="10"/>
  <c r="BM1643" i="10"/>
  <c r="BM1644" i="10"/>
  <c r="BM1645" i="10"/>
  <c r="BM1646" i="10"/>
  <c r="BM1647" i="10"/>
  <c r="BM1648" i="10"/>
  <c r="BM1649" i="10"/>
  <c r="BM1650" i="10"/>
  <c r="BM1651" i="10"/>
  <c r="BM1652" i="10"/>
  <c r="BM1653" i="10"/>
  <c r="BM1654" i="10"/>
  <c r="BM1655" i="10"/>
  <c r="BM1656" i="10"/>
  <c r="BM1657" i="10"/>
  <c r="BM1658" i="10"/>
  <c r="BM1659" i="10"/>
  <c r="BM1660" i="10"/>
  <c r="BM1661" i="10"/>
  <c r="BM1662" i="10"/>
  <c r="BM1663" i="10"/>
  <c r="BM1664" i="10"/>
  <c r="BM1665" i="10"/>
  <c r="BM1666" i="10"/>
  <c r="BM1667" i="10"/>
  <c r="BM1668" i="10"/>
  <c r="BM1669" i="10"/>
  <c r="BM1670" i="10"/>
  <c r="BM1671" i="10"/>
  <c r="BM1672" i="10"/>
  <c r="BM1673" i="10"/>
  <c r="BM1674" i="10"/>
  <c r="BM1675" i="10"/>
  <c r="BM1676" i="10"/>
  <c r="BM1677" i="10"/>
  <c r="BM1678" i="10"/>
  <c r="BM1679" i="10"/>
  <c r="BM1680" i="10"/>
  <c r="BM1681" i="10"/>
  <c r="BM1682" i="10"/>
  <c r="BM1683" i="10"/>
  <c r="BM1684" i="10"/>
  <c r="BM1685" i="10"/>
  <c r="BM1686" i="10"/>
  <c r="BM1687" i="10"/>
  <c r="BM1688" i="10"/>
  <c r="BM1689" i="10"/>
  <c r="BM1690" i="10"/>
  <c r="BM1691" i="10"/>
  <c r="BM1692" i="10"/>
  <c r="BM1693" i="10"/>
  <c r="BM1694" i="10"/>
  <c r="BM1695" i="10"/>
  <c r="BM1696" i="10"/>
  <c r="BM1697" i="10"/>
  <c r="BM1698" i="10"/>
  <c r="BM1699" i="10"/>
  <c r="BM1700" i="10"/>
  <c r="BM1701" i="10"/>
  <c r="BM1702" i="10"/>
  <c r="BM1703" i="10"/>
  <c r="BM1704" i="10"/>
  <c r="BM1705" i="10"/>
  <c r="BM1706" i="10"/>
  <c r="BM1707" i="10"/>
  <c r="BM1708" i="10"/>
  <c r="BM1709" i="10"/>
  <c r="BM1710" i="10"/>
  <c r="BM1711" i="10"/>
  <c r="BM1712" i="10"/>
  <c r="BM1713" i="10"/>
  <c r="BM1714" i="10"/>
  <c r="BM1715" i="10"/>
  <c r="BM1716" i="10"/>
  <c r="BM1717" i="10"/>
  <c r="BM1718" i="10"/>
  <c r="BM1719" i="10"/>
  <c r="BM1720" i="10"/>
  <c r="BM1721" i="10"/>
  <c r="BM1722" i="10"/>
  <c r="BM1723" i="10"/>
  <c r="BM1724" i="10"/>
  <c r="BM1725" i="10"/>
  <c r="BM1726" i="10"/>
  <c r="BM1727" i="10"/>
  <c r="BM1728" i="10"/>
  <c r="BM1729" i="10"/>
  <c r="BM1730" i="10"/>
  <c r="BM1731" i="10"/>
  <c r="BM1732" i="10"/>
  <c r="BM1733" i="10"/>
  <c r="BM1734" i="10"/>
  <c r="BM1735" i="10"/>
  <c r="BM1736" i="10"/>
  <c r="BM1737" i="10"/>
  <c r="BM1738" i="10"/>
  <c r="BM1739" i="10"/>
  <c r="BM1740" i="10"/>
  <c r="BM1741" i="10"/>
  <c r="BM1742" i="10"/>
  <c r="BM1743" i="10"/>
  <c r="BM1744" i="10"/>
  <c r="BM1745" i="10"/>
  <c r="BM1746" i="10"/>
  <c r="BM1747" i="10"/>
  <c r="BM1748" i="10"/>
  <c r="BM1749" i="10"/>
  <c r="BM1750" i="10"/>
  <c r="BM1751" i="10"/>
  <c r="BM1752" i="10"/>
  <c r="BM1753" i="10"/>
  <c r="BM1754" i="10"/>
  <c r="BM1755" i="10"/>
  <c r="BM1756" i="10"/>
  <c r="BM1757" i="10"/>
  <c r="BM1758" i="10"/>
  <c r="BM1759" i="10"/>
  <c r="BM1760" i="10"/>
  <c r="BM1761" i="10"/>
  <c r="BM1762" i="10"/>
  <c r="BM1763" i="10"/>
  <c r="BM1764" i="10"/>
  <c r="BM1765" i="10"/>
  <c r="BM1766" i="10"/>
  <c r="BM1767" i="10"/>
  <c r="BM1768" i="10"/>
  <c r="BM1769" i="10"/>
  <c r="BM1770" i="10"/>
  <c r="BM1771" i="10"/>
  <c r="BM1772" i="10"/>
  <c r="BM1773" i="10"/>
  <c r="BM1774" i="10"/>
  <c r="BM1775" i="10"/>
  <c r="BM1776" i="10"/>
  <c r="BM1777" i="10"/>
  <c r="BM1778" i="10"/>
  <c r="BM1779" i="10"/>
  <c r="BM1780" i="10"/>
  <c r="BM1781" i="10"/>
  <c r="BM1782" i="10"/>
  <c r="BM1783" i="10"/>
  <c r="BM1784" i="10"/>
  <c r="BM1785" i="10"/>
  <c r="BM1786" i="10"/>
  <c r="BM1787" i="10"/>
  <c r="BM1788" i="10"/>
  <c r="BM1789" i="10"/>
  <c r="BM1790" i="10"/>
  <c r="BM1791" i="10"/>
  <c r="BM1792" i="10"/>
  <c r="BM1793" i="10"/>
  <c r="BM1794" i="10"/>
  <c r="BM1795" i="10"/>
  <c r="BM1796" i="10"/>
  <c r="BM1797" i="10"/>
  <c r="BM1798" i="10"/>
  <c r="BM1799" i="10"/>
  <c r="BM1800" i="10"/>
  <c r="BM1801" i="10"/>
  <c r="BM1802" i="10"/>
  <c r="BM1803" i="10"/>
  <c r="BM1804" i="10"/>
  <c r="BM1805" i="10"/>
  <c r="BM1806" i="10"/>
  <c r="BM1807" i="10"/>
  <c r="BM1808" i="10"/>
  <c r="BM1809" i="10"/>
  <c r="BM1810" i="10"/>
  <c r="BM1811" i="10"/>
  <c r="BM1812" i="10"/>
  <c r="BM1813" i="10"/>
  <c r="BM1814" i="10"/>
  <c r="BM1815" i="10"/>
  <c r="BM1816" i="10"/>
  <c r="BM1817" i="10"/>
  <c r="BM1818" i="10"/>
  <c r="BM1819" i="10"/>
  <c r="BM1820" i="10"/>
  <c r="BM1821" i="10"/>
  <c r="BM1822" i="10"/>
  <c r="BM1823" i="10"/>
  <c r="BM1824" i="10"/>
  <c r="BM1825" i="10"/>
  <c r="BM1826" i="10"/>
  <c r="BM1827" i="10"/>
  <c r="BM1828" i="10"/>
  <c r="BM1829" i="10"/>
  <c r="BM1830" i="10"/>
  <c r="BM1831" i="10"/>
  <c r="BM1832" i="10"/>
  <c r="BM1833" i="10"/>
  <c r="BM1834" i="10"/>
  <c r="BM1835" i="10"/>
  <c r="BM1836" i="10"/>
  <c r="BM1837" i="10"/>
  <c r="BM1838" i="10"/>
  <c r="BM1839" i="10"/>
  <c r="BQ1507" i="10"/>
  <c r="BQ1508" i="10"/>
  <c r="BQ1509" i="10"/>
  <c r="BQ1510" i="10"/>
  <c r="BQ1511" i="10"/>
  <c r="BQ1512" i="10"/>
  <c r="BQ1513" i="10"/>
  <c r="BQ1514" i="10"/>
  <c r="BQ1515" i="10"/>
  <c r="BQ1516" i="10"/>
  <c r="BQ1517" i="10"/>
  <c r="BQ1518" i="10"/>
  <c r="BQ1519" i="10"/>
  <c r="BQ1520" i="10"/>
  <c r="BQ1521" i="10"/>
  <c r="BQ1522" i="10"/>
  <c r="BQ1523" i="10"/>
  <c r="BQ1524" i="10"/>
  <c r="BQ1525" i="10"/>
  <c r="BQ1526" i="10"/>
  <c r="BQ1527" i="10"/>
  <c r="BQ1528" i="10"/>
  <c r="BQ1529" i="10"/>
  <c r="BQ1530" i="10"/>
  <c r="BQ1531" i="10"/>
  <c r="BQ1532" i="10"/>
  <c r="BQ1533" i="10"/>
  <c r="BQ1534" i="10"/>
  <c r="BQ1535" i="10"/>
  <c r="BQ1536" i="10"/>
  <c r="BQ1537" i="10"/>
  <c r="BQ1538" i="10"/>
  <c r="BQ1539" i="10"/>
  <c r="BQ1540" i="10"/>
  <c r="BQ1541" i="10"/>
  <c r="BQ1542" i="10"/>
  <c r="BQ1543" i="10"/>
  <c r="BQ1544" i="10"/>
  <c r="BQ1545" i="10"/>
  <c r="BQ1546" i="10"/>
  <c r="BQ1547" i="10"/>
  <c r="BQ1548" i="10"/>
  <c r="BQ1549" i="10"/>
  <c r="BQ1550" i="10"/>
  <c r="BQ1551" i="10"/>
  <c r="BQ1552" i="10"/>
  <c r="BQ1553" i="10"/>
  <c r="BQ1554" i="10"/>
  <c r="BQ1555" i="10"/>
  <c r="BQ1556" i="10"/>
  <c r="BQ1557" i="10"/>
  <c r="BQ1558" i="10"/>
  <c r="BQ1559" i="10"/>
  <c r="BQ1560" i="10"/>
  <c r="BQ1561" i="10"/>
  <c r="BQ1562" i="10"/>
  <c r="BQ1563" i="10"/>
  <c r="BQ1564" i="10"/>
  <c r="BQ1565" i="10"/>
  <c r="BQ1566" i="10"/>
  <c r="BQ1567" i="10"/>
  <c r="BQ1568" i="10"/>
  <c r="BQ1569" i="10"/>
  <c r="BQ1570" i="10"/>
  <c r="BQ1571" i="10"/>
  <c r="BQ1572" i="10"/>
  <c r="BQ1573" i="10"/>
  <c r="BQ1574" i="10"/>
  <c r="BQ1575" i="10"/>
  <c r="BQ1576" i="10"/>
  <c r="BQ1577" i="10"/>
  <c r="BQ1578" i="10"/>
  <c r="BQ1579" i="10"/>
  <c r="BQ1580" i="10"/>
  <c r="BQ1581" i="10"/>
  <c r="BQ1582" i="10"/>
  <c r="BQ1583" i="10"/>
  <c r="BQ1584" i="10"/>
  <c r="BQ1585" i="10"/>
  <c r="BQ1586" i="10"/>
  <c r="BQ1587" i="10"/>
  <c r="BQ1588" i="10"/>
  <c r="BQ1589" i="10"/>
  <c r="BQ1590" i="10"/>
  <c r="BQ1591" i="10"/>
  <c r="BQ1592" i="10"/>
  <c r="BQ1593" i="10"/>
  <c r="BQ1594" i="10"/>
  <c r="BQ1595" i="10"/>
  <c r="BQ1596" i="10"/>
  <c r="BQ1597" i="10"/>
  <c r="BQ1598" i="10"/>
  <c r="BQ1599" i="10"/>
  <c r="BQ1600" i="10"/>
  <c r="BQ1601" i="10"/>
  <c r="BQ1602" i="10"/>
  <c r="BQ1603" i="10"/>
  <c r="BQ1604" i="10"/>
  <c r="BQ1605" i="10"/>
  <c r="BQ1606" i="10"/>
  <c r="BQ1607" i="10"/>
  <c r="BQ1608" i="10"/>
  <c r="BQ1609" i="10"/>
  <c r="BQ1610" i="10"/>
  <c r="BQ1611" i="10"/>
  <c r="BQ1612" i="10"/>
  <c r="BQ1613" i="10"/>
  <c r="BQ1614" i="10"/>
  <c r="BQ1615" i="10"/>
  <c r="BQ1616" i="10"/>
  <c r="BQ1617" i="10"/>
  <c r="BQ1618" i="10"/>
  <c r="BQ1619" i="10"/>
  <c r="BQ1620" i="10"/>
  <c r="BQ1621" i="10"/>
  <c r="BQ1622" i="10"/>
  <c r="BQ1623" i="10"/>
  <c r="BQ1624" i="10"/>
  <c r="BQ1625" i="10"/>
  <c r="BQ1626" i="10"/>
  <c r="BQ1627" i="10"/>
  <c r="BQ1628" i="10"/>
  <c r="BQ1629" i="10"/>
  <c r="BQ1630" i="10"/>
  <c r="BQ1631" i="10"/>
  <c r="BQ1632" i="10"/>
  <c r="BQ1633" i="10"/>
  <c r="BQ1634" i="10"/>
  <c r="BQ1635" i="10"/>
  <c r="BQ1636" i="10"/>
  <c r="BQ1637" i="10"/>
  <c r="BQ1638" i="10"/>
  <c r="BQ1639" i="10"/>
  <c r="BQ1640" i="10"/>
  <c r="BQ1641" i="10"/>
  <c r="BQ1642" i="10"/>
  <c r="BQ1643" i="10"/>
  <c r="BQ1644" i="10"/>
  <c r="BQ1645" i="10"/>
  <c r="BQ1646" i="10"/>
  <c r="BQ1647" i="10"/>
  <c r="BQ1648" i="10"/>
  <c r="BQ1649" i="10"/>
  <c r="BQ1650" i="10"/>
  <c r="BQ1651" i="10"/>
  <c r="BQ1652" i="10"/>
  <c r="BQ1653" i="10"/>
  <c r="BQ1654" i="10"/>
  <c r="BQ1655" i="10"/>
  <c r="BQ1656" i="10"/>
  <c r="BQ1657" i="10"/>
  <c r="BQ1658" i="10"/>
  <c r="BQ1659" i="10"/>
  <c r="BQ1660" i="10"/>
  <c r="BQ1661" i="10"/>
  <c r="BQ1662" i="10"/>
  <c r="BQ1663" i="10"/>
  <c r="BQ1664" i="10"/>
  <c r="BQ1665" i="10"/>
  <c r="BQ1666" i="10"/>
  <c r="BQ1667" i="10"/>
  <c r="BQ1668" i="10"/>
  <c r="BQ1669" i="10"/>
  <c r="BQ1670" i="10"/>
  <c r="BQ1671" i="10"/>
  <c r="BQ1672" i="10"/>
  <c r="BQ1673" i="10"/>
  <c r="BQ1674" i="10"/>
  <c r="BQ1675" i="10"/>
  <c r="BQ1676" i="10"/>
  <c r="BQ1677" i="10"/>
  <c r="BQ1678" i="10"/>
  <c r="BQ1679" i="10"/>
  <c r="BQ1680" i="10"/>
  <c r="BQ1681" i="10"/>
  <c r="BQ1682" i="10"/>
  <c r="BQ1683" i="10"/>
  <c r="BQ1684" i="10"/>
  <c r="BQ1685" i="10"/>
  <c r="BQ1686" i="10"/>
  <c r="BQ1687" i="10"/>
  <c r="BQ1688" i="10"/>
  <c r="BQ1689" i="10"/>
  <c r="BQ1690" i="10"/>
  <c r="BQ1691" i="10"/>
  <c r="BQ1692" i="10"/>
  <c r="BQ1693" i="10"/>
  <c r="BQ1694" i="10"/>
  <c r="BQ1695" i="10"/>
  <c r="BQ1696" i="10"/>
  <c r="BQ1697" i="10"/>
  <c r="BQ1698" i="10"/>
  <c r="BQ1699" i="10"/>
  <c r="BQ1700" i="10"/>
  <c r="BQ1701" i="10"/>
  <c r="BQ1702" i="10"/>
  <c r="BQ1703" i="10"/>
  <c r="BQ1704" i="10"/>
  <c r="BQ1705" i="10"/>
  <c r="BQ1706" i="10"/>
  <c r="BQ1707" i="10"/>
  <c r="BQ1708" i="10"/>
  <c r="BQ1709" i="10"/>
  <c r="BQ1710" i="10"/>
  <c r="BQ1711" i="10"/>
  <c r="BQ1712" i="10"/>
  <c r="BQ1713" i="10"/>
  <c r="BQ1714" i="10"/>
  <c r="BQ1715" i="10"/>
  <c r="BQ1716" i="10"/>
  <c r="BQ1717" i="10"/>
  <c r="BQ1718" i="10"/>
  <c r="BQ1719" i="10"/>
  <c r="BQ1720" i="10"/>
  <c r="BQ1721" i="10"/>
  <c r="BQ1722" i="10"/>
  <c r="BQ1723" i="10"/>
  <c r="BQ1724" i="10"/>
  <c r="BQ1725" i="10"/>
  <c r="BQ1726" i="10"/>
  <c r="BQ1727" i="10"/>
  <c r="BQ1728" i="10"/>
  <c r="BQ1729" i="10"/>
  <c r="BQ1730" i="10"/>
  <c r="BQ1731" i="10"/>
  <c r="BQ1732" i="10"/>
  <c r="BQ1733" i="10"/>
  <c r="BQ1734" i="10"/>
  <c r="BQ1735" i="10"/>
  <c r="BQ1736" i="10"/>
  <c r="BQ1737" i="10"/>
  <c r="BQ1738" i="10"/>
  <c r="BQ1739" i="10"/>
  <c r="BQ1740" i="10"/>
  <c r="BQ1741" i="10"/>
  <c r="BQ1742" i="10"/>
  <c r="BQ1743" i="10"/>
  <c r="BQ1744" i="10"/>
  <c r="BQ1745" i="10"/>
  <c r="BQ1746" i="10"/>
  <c r="BQ1747" i="10"/>
  <c r="BQ1748" i="10"/>
  <c r="BQ1749" i="10"/>
  <c r="BQ1750" i="10"/>
  <c r="BQ1751" i="10"/>
  <c r="BQ1752" i="10"/>
  <c r="BQ1753" i="10"/>
  <c r="BQ1754" i="10"/>
  <c r="BQ1755" i="10"/>
  <c r="BQ1756" i="10"/>
  <c r="BQ1757" i="10"/>
  <c r="BQ1758" i="10"/>
  <c r="BQ1759" i="10"/>
  <c r="BQ1760" i="10"/>
  <c r="BQ1761" i="10"/>
  <c r="BQ1762" i="10"/>
  <c r="BQ1763" i="10"/>
  <c r="BQ1764" i="10"/>
  <c r="BQ1765" i="10"/>
  <c r="BQ1766" i="10"/>
  <c r="BQ1767" i="10"/>
  <c r="BQ1768" i="10"/>
  <c r="BQ1769" i="10"/>
  <c r="BQ1770" i="10"/>
  <c r="BQ1771" i="10"/>
  <c r="BQ1772" i="10"/>
  <c r="BQ1773" i="10"/>
  <c r="BQ1774" i="10"/>
  <c r="BQ1775" i="10"/>
  <c r="BQ1776" i="10"/>
  <c r="BQ1777" i="10"/>
  <c r="BQ1778" i="10"/>
  <c r="BQ1779" i="10"/>
  <c r="BQ1780" i="10"/>
  <c r="BQ1781" i="10"/>
  <c r="BQ1782" i="10"/>
  <c r="BQ1783" i="10"/>
  <c r="BQ1784" i="10"/>
  <c r="BQ1785" i="10"/>
  <c r="BQ1786" i="10"/>
  <c r="BQ1787" i="10"/>
  <c r="BQ1788" i="10"/>
  <c r="BQ1789" i="10"/>
  <c r="BQ1790" i="10"/>
  <c r="BQ1791" i="10"/>
  <c r="BQ1792" i="10"/>
  <c r="BQ1793" i="10"/>
  <c r="BQ1794" i="10"/>
  <c r="BQ1795" i="10"/>
  <c r="BQ1796" i="10"/>
  <c r="BQ1797" i="10"/>
  <c r="BQ1798" i="10"/>
  <c r="BQ1799" i="10"/>
  <c r="BQ1800" i="10"/>
  <c r="BQ1801" i="10"/>
  <c r="BQ1802" i="10"/>
  <c r="BQ1803" i="10"/>
  <c r="BQ1804" i="10"/>
  <c r="BQ1805" i="10"/>
  <c r="BQ1806" i="10"/>
  <c r="BQ1807" i="10"/>
  <c r="BQ1808" i="10"/>
  <c r="BQ1809" i="10"/>
  <c r="BQ1810" i="10"/>
  <c r="BQ1811" i="10"/>
  <c r="BQ1812" i="10"/>
  <c r="BQ1813" i="10"/>
  <c r="BQ1814" i="10"/>
  <c r="BQ1815" i="10"/>
  <c r="BQ1816" i="10"/>
  <c r="BQ1817" i="10"/>
  <c r="BQ1818" i="10"/>
  <c r="BQ1819" i="10"/>
  <c r="BQ1820" i="10"/>
  <c r="BQ1821" i="10"/>
  <c r="BQ1822" i="10"/>
  <c r="BQ1823" i="10"/>
  <c r="BQ1824" i="10"/>
  <c r="BQ1825" i="10"/>
  <c r="BQ1826" i="10"/>
  <c r="BQ1827" i="10"/>
  <c r="BQ1828" i="10"/>
  <c r="BQ1829" i="10"/>
  <c r="BQ1830" i="10"/>
  <c r="BQ1831" i="10"/>
  <c r="BQ1832" i="10"/>
  <c r="BQ1833" i="10"/>
  <c r="BQ1834" i="10"/>
  <c r="BQ1835" i="10"/>
  <c r="BQ1836" i="10"/>
  <c r="BQ1837" i="10"/>
  <c r="BQ1838" i="10"/>
  <c r="BQ1839" i="10"/>
  <c r="BU1507" i="10"/>
  <c r="BU1508" i="10"/>
  <c r="BU1509" i="10"/>
  <c r="BU1510" i="10"/>
  <c r="BU1511" i="10"/>
  <c r="BU1512" i="10"/>
  <c r="BU1513" i="10"/>
  <c r="BU1514" i="10"/>
  <c r="BU1515" i="10"/>
  <c r="BU1516" i="10"/>
  <c r="BU1517" i="10"/>
  <c r="BU1518" i="10"/>
  <c r="BU1519" i="10"/>
  <c r="BU1520" i="10"/>
  <c r="BU1521" i="10"/>
  <c r="BU1522" i="10"/>
  <c r="BU1523" i="10"/>
  <c r="BU1524" i="10"/>
  <c r="BU1525" i="10"/>
  <c r="BU1526" i="10"/>
  <c r="BU1527" i="10"/>
  <c r="BU1528" i="10"/>
  <c r="BU1529" i="10"/>
  <c r="BU1530" i="10"/>
  <c r="BU1531" i="10"/>
  <c r="BU1532" i="10"/>
  <c r="BU1533" i="10"/>
  <c r="BU1534" i="10"/>
  <c r="BU1535" i="10"/>
  <c r="BU1536" i="10"/>
  <c r="BU1537" i="10"/>
  <c r="BU1538" i="10"/>
  <c r="BU1539" i="10"/>
  <c r="BU1540" i="10"/>
  <c r="BU1541" i="10"/>
  <c r="BU1542" i="10"/>
  <c r="BU1543" i="10"/>
  <c r="BU1544" i="10"/>
  <c r="BU1545" i="10"/>
  <c r="BU1546" i="10"/>
  <c r="BU1547" i="10"/>
  <c r="BU1548" i="10"/>
  <c r="BU1549" i="10"/>
  <c r="BU1550" i="10"/>
  <c r="BU1551" i="10"/>
  <c r="BU1552" i="10"/>
  <c r="BU1553" i="10"/>
  <c r="BU1554" i="10"/>
  <c r="BU1555" i="10"/>
  <c r="BU1556" i="10"/>
  <c r="BU1557" i="10"/>
  <c r="BU1558" i="10"/>
  <c r="BU1559" i="10"/>
  <c r="BU1560" i="10"/>
  <c r="BU1561" i="10"/>
  <c r="BU1562" i="10"/>
  <c r="BU1563" i="10"/>
  <c r="BU1564" i="10"/>
  <c r="BU1565" i="10"/>
  <c r="BU1566" i="10"/>
  <c r="BU1567" i="10"/>
  <c r="BU1568" i="10"/>
  <c r="BU1569" i="10"/>
  <c r="BU1570" i="10"/>
  <c r="BU1571" i="10"/>
  <c r="BU1572" i="10"/>
  <c r="BU1573" i="10"/>
  <c r="BU1574" i="10"/>
  <c r="BU1575" i="10"/>
  <c r="BU1576" i="10"/>
  <c r="BU1577" i="10"/>
  <c r="BU1578" i="10"/>
  <c r="BU1579" i="10"/>
  <c r="BU1580" i="10"/>
  <c r="BU1581" i="10"/>
  <c r="BU1582" i="10"/>
  <c r="BU1583" i="10"/>
  <c r="BU1584" i="10"/>
  <c r="BU1585" i="10"/>
  <c r="BU1586" i="10"/>
  <c r="BU1587" i="10"/>
  <c r="BU1588" i="10"/>
  <c r="BU1589" i="10"/>
  <c r="BU1590" i="10"/>
  <c r="BU1591" i="10"/>
  <c r="BU1592" i="10"/>
  <c r="BU1593" i="10"/>
  <c r="BU1594" i="10"/>
  <c r="BU1595" i="10"/>
  <c r="BU1596" i="10"/>
  <c r="BU1597" i="10"/>
  <c r="BU1598" i="10"/>
  <c r="BU1599" i="10"/>
  <c r="BU1600" i="10"/>
  <c r="BU1601" i="10"/>
  <c r="BU1602" i="10"/>
  <c r="BU1603" i="10"/>
  <c r="BU1604" i="10"/>
  <c r="BU1605" i="10"/>
  <c r="BU1606" i="10"/>
  <c r="BU1607" i="10"/>
  <c r="BU1608" i="10"/>
  <c r="BU1609" i="10"/>
  <c r="BU1610" i="10"/>
  <c r="BU1611" i="10"/>
  <c r="BU1612" i="10"/>
  <c r="BU1613" i="10"/>
  <c r="BU1614" i="10"/>
  <c r="BU1615" i="10"/>
  <c r="BU1616" i="10"/>
  <c r="BU1617" i="10"/>
  <c r="BU1618" i="10"/>
  <c r="BU1619" i="10"/>
  <c r="BU1620" i="10"/>
  <c r="BU1621" i="10"/>
  <c r="BU1622" i="10"/>
  <c r="BU1623" i="10"/>
  <c r="BU1624" i="10"/>
  <c r="BU1625" i="10"/>
  <c r="BU1626" i="10"/>
  <c r="BU1627" i="10"/>
  <c r="BU1628" i="10"/>
  <c r="BU1629" i="10"/>
  <c r="BU1630" i="10"/>
  <c r="BU1631" i="10"/>
  <c r="BU1632" i="10"/>
  <c r="BU1633" i="10"/>
  <c r="BU1634" i="10"/>
  <c r="BU1635" i="10"/>
  <c r="BU1636" i="10"/>
  <c r="BU1637" i="10"/>
  <c r="BU1638" i="10"/>
  <c r="BU1639" i="10"/>
  <c r="BU1640" i="10"/>
  <c r="BU1641" i="10"/>
  <c r="BU1642" i="10"/>
  <c r="BU1643" i="10"/>
  <c r="BU1644" i="10"/>
  <c r="BU1645" i="10"/>
  <c r="BU1646" i="10"/>
  <c r="BU1647" i="10"/>
  <c r="BU1648" i="10"/>
  <c r="BU1649" i="10"/>
  <c r="BU1650" i="10"/>
  <c r="BU1651" i="10"/>
  <c r="BU1652" i="10"/>
  <c r="BU1653" i="10"/>
  <c r="BU1654" i="10"/>
  <c r="BU1655" i="10"/>
  <c r="BU1656" i="10"/>
  <c r="BU1657" i="10"/>
  <c r="BU1658" i="10"/>
  <c r="BU1659" i="10"/>
  <c r="BU1660" i="10"/>
  <c r="BU1661" i="10"/>
  <c r="BU1662" i="10"/>
  <c r="BU1663" i="10"/>
  <c r="BU1664" i="10"/>
  <c r="BU1665" i="10"/>
  <c r="BU1666" i="10"/>
  <c r="BU1667" i="10"/>
  <c r="BU1668" i="10"/>
  <c r="BU1669" i="10"/>
  <c r="BU1670" i="10"/>
  <c r="BU1671" i="10"/>
  <c r="BU1672" i="10"/>
  <c r="BU1673" i="10"/>
  <c r="BU1674" i="10"/>
  <c r="BU1675" i="10"/>
  <c r="BU1676" i="10"/>
  <c r="BU1677" i="10"/>
  <c r="BU1678" i="10"/>
  <c r="BU1679" i="10"/>
  <c r="BU1680" i="10"/>
  <c r="BU1681" i="10"/>
  <c r="BU1682" i="10"/>
  <c r="BU1683" i="10"/>
  <c r="BU1684" i="10"/>
  <c r="BU1685" i="10"/>
  <c r="BU1686" i="10"/>
  <c r="BU1687" i="10"/>
  <c r="BU1688" i="10"/>
  <c r="BU1689" i="10"/>
  <c r="BU1690" i="10"/>
  <c r="BU1691" i="10"/>
  <c r="BU1692" i="10"/>
  <c r="BU1693" i="10"/>
  <c r="BU1694" i="10"/>
  <c r="BU1695" i="10"/>
  <c r="BU1696" i="10"/>
  <c r="BU1697" i="10"/>
  <c r="BU1698" i="10"/>
  <c r="BU1699" i="10"/>
  <c r="BU1700" i="10"/>
  <c r="BU1701" i="10"/>
  <c r="BU1702" i="10"/>
  <c r="BU1703" i="10"/>
  <c r="BU1704" i="10"/>
  <c r="BU1705" i="10"/>
  <c r="BU1706" i="10"/>
  <c r="BU1707" i="10"/>
  <c r="BU1708" i="10"/>
  <c r="BU1709" i="10"/>
  <c r="BU1710" i="10"/>
  <c r="BU1711" i="10"/>
  <c r="BU1712" i="10"/>
  <c r="BU1713" i="10"/>
  <c r="BU1714" i="10"/>
  <c r="BU1715" i="10"/>
  <c r="BU1716" i="10"/>
  <c r="BU1717" i="10"/>
  <c r="BU1718" i="10"/>
  <c r="BU1719" i="10"/>
  <c r="BU1720" i="10"/>
  <c r="BU1721" i="10"/>
  <c r="BU1722" i="10"/>
  <c r="BU1723" i="10"/>
  <c r="BU1724" i="10"/>
  <c r="BU1725" i="10"/>
  <c r="BU1726" i="10"/>
  <c r="BU1727" i="10"/>
  <c r="BU1728" i="10"/>
  <c r="BU1729" i="10"/>
  <c r="BU1730" i="10"/>
  <c r="BU1731" i="10"/>
  <c r="BU1732" i="10"/>
  <c r="BU1733" i="10"/>
  <c r="BU1734" i="10"/>
  <c r="BU1735" i="10"/>
  <c r="BU1736" i="10"/>
  <c r="BU1737" i="10"/>
  <c r="BU1738" i="10"/>
  <c r="BU1739" i="10"/>
  <c r="BU1740" i="10"/>
  <c r="BU1741" i="10"/>
  <c r="BU1742" i="10"/>
  <c r="BU1743" i="10"/>
  <c r="BU1744" i="10"/>
  <c r="BU1745" i="10"/>
  <c r="BU1746" i="10"/>
  <c r="BU1747" i="10"/>
  <c r="BU1748" i="10"/>
  <c r="BU1749" i="10"/>
  <c r="BU1750" i="10"/>
  <c r="BU1751" i="10"/>
  <c r="BU1752" i="10"/>
  <c r="BU1753" i="10"/>
  <c r="BU1754" i="10"/>
  <c r="BU1755" i="10"/>
  <c r="BU1756" i="10"/>
  <c r="BU1757" i="10"/>
  <c r="BU1758" i="10"/>
  <c r="BU1759" i="10"/>
  <c r="BU1760" i="10"/>
  <c r="BU1761" i="10"/>
  <c r="BU1762" i="10"/>
  <c r="BU1763" i="10"/>
  <c r="BU1764" i="10"/>
  <c r="BU1765" i="10"/>
  <c r="BU1766" i="10"/>
  <c r="BU1767" i="10"/>
  <c r="BU1768" i="10"/>
  <c r="BU1769" i="10"/>
  <c r="BU1770" i="10"/>
  <c r="BU1771" i="10"/>
  <c r="BU1772" i="10"/>
  <c r="BU1773" i="10"/>
  <c r="BU1774" i="10"/>
  <c r="BU1775" i="10"/>
  <c r="BU1776" i="10"/>
  <c r="BU1777" i="10"/>
  <c r="BU1778" i="10"/>
  <c r="BU1779" i="10"/>
  <c r="BU1780" i="10"/>
  <c r="BU1781" i="10"/>
  <c r="BU1782" i="10"/>
  <c r="BU1783" i="10"/>
  <c r="BU1784" i="10"/>
  <c r="BU1785" i="10"/>
  <c r="BU1786" i="10"/>
  <c r="BU1787" i="10"/>
  <c r="BU1788" i="10"/>
  <c r="BU1789" i="10"/>
  <c r="BU1790" i="10"/>
  <c r="BU1791" i="10"/>
  <c r="BU1792" i="10"/>
  <c r="BU1793" i="10"/>
  <c r="BU1794" i="10"/>
  <c r="BU1795" i="10"/>
  <c r="BU1796" i="10"/>
  <c r="BU1797" i="10"/>
  <c r="BU1798" i="10"/>
  <c r="BU1799" i="10"/>
  <c r="BU1800" i="10"/>
  <c r="BU1801" i="10"/>
  <c r="BU1802" i="10"/>
  <c r="BU1803" i="10"/>
  <c r="BU1804" i="10"/>
  <c r="BU1805" i="10"/>
  <c r="BU1806" i="10"/>
  <c r="BU1807" i="10"/>
  <c r="BU1808" i="10"/>
  <c r="BU1809" i="10"/>
  <c r="BU1810" i="10"/>
  <c r="BU1811" i="10"/>
  <c r="BU1812" i="10"/>
  <c r="BU1813" i="10"/>
  <c r="BU1814" i="10"/>
  <c r="BU1815" i="10"/>
  <c r="BU1816" i="10"/>
  <c r="BU1817" i="10"/>
  <c r="BU1818" i="10"/>
  <c r="BU1819" i="10"/>
  <c r="BU1820" i="10"/>
  <c r="BU1821" i="10"/>
  <c r="BU1822" i="10"/>
  <c r="BU1823" i="10"/>
  <c r="BU1824" i="10"/>
  <c r="BU1825" i="10"/>
  <c r="BU1826" i="10"/>
  <c r="BU1827" i="10"/>
  <c r="BU1828" i="10"/>
  <c r="BU1829" i="10"/>
  <c r="BU1830" i="10"/>
  <c r="BU1831" i="10"/>
  <c r="BU1832" i="10"/>
  <c r="BU1833" i="10"/>
  <c r="BU1834" i="10"/>
  <c r="BU1835" i="10"/>
  <c r="BU1836" i="10"/>
  <c r="BU1837" i="10"/>
  <c r="BU1838" i="10"/>
  <c r="BU1839" i="10"/>
  <c r="BU1506" i="10"/>
  <c r="BV1506" i="10"/>
  <c r="BQ1506" i="10"/>
  <c r="BM1506" i="10"/>
  <c r="BI1506" i="10"/>
  <c r="BE1506" i="10"/>
  <c r="BA1506" i="10"/>
  <c r="AW1506" i="10"/>
  <c r="AS1506" i="10"/>
  <c r="AO1506" i="10"/>
  <c r="AK1506" i="10"/>
  <c r="AG1506" i="10"/>
  <c r="AC1506" i="10"/>
  <c r="Y1506" i="10"/>
  <c r="U1506" i="10"/>
  <c r="Q1506" i="10"/>
  <c r="M1506" i="10"/>
  <c r="I1507" i="10"/>
  <c r="I1508" i="10"/>
  <c r="I1509" i="10"/>
  <c r="I1510" i="10"/>
  <c r="I1511" i="10"/>
  <c r="I1512" i="10"/>
  <c r="I1513" i="10"/>
  <c r="I1514" i="10"/>
  <c r="I1515" i="10"/>
  <c r="I1516" i="10"/>
  <c r="I1517" i="10"/>
  <c r="I1518" i="10"/>
  <c r="I1519" i="10"/>
  <c r="I1520" i="10"/>
  <c r="I1521" i="10"/>
  <c r="I1522" i="10"/>
  <c r="I1523" i="10"/>
  <c r="I1524" i="10"/>
  <c r="I1525" i="10"/>
  <c r="I1526" i="10"/>
  <c r="I1527" i="10"/>
  <c r="I1528" i="10"/>
  <c r="I1529" i="10"/>
  <c r="I1530" i="10"/>
  <c r="I1531" i="10"/>
  <c r="I1532" i="10"/>
  <c r="I1533" i="10"/>
  <c r="I1534" i="10"/>
  <c r="I1535" i="10"/>
  <c r="I1536" i="10"/>
  <c r="I1537" i="10"/>
  <c r="I1538" i="10"/>
  <c r="I1539" i="10"/>
  <c r="I1540" i="10"/>
  <c r="I1541" i="10"/>
  <c r="I1542" i="10"/>
  <c r="I1543" i="10"/>
  <c r="I1544" i="10"/>
  <c r="I1545" i="10"/>
  <c r="I1546" i="10"/>
  <c r="I1547" i="10"/>
  <c r="I1548" i="10"/>
  <c r="I1549" i="10"/>
  <c r="I1550" i="10"/>
  <c r="I1551" i="10"/>
  <c r="I1552" i="10"/>
  <c r="I1553" i="10"/>
  <c r="I1554" i="10"/>
  <c r="I1555" i="10"/>
  <c r="I1556" i="10"/>
  <c r="I1557" i="10"/>
  <c r="I1558" i="10"/>
  <c r="I1559" i="10"/>
  <c r="I1560" i="10"/>
  <c r="I1561" i="10"/>
  <c r="I1562" i="10"/>
  <c r="I1563" i="10"/>
  <c r="I1564" i="10"/>
  <c r="I1565" i="10"/>
  <c r="I1566" i="10"/>
  <c r="I1567" i="10"/>
  <c r="I1568" i="10"/>
  <c r="I1569" i="10"/>
  <c r="I1570" i="10"/>
  <c r="I1571" i="10"/>
  <c r="I1572" i="10"/>
  <c r="I1573" i="10"/>
  <c r="I1574" i="10"/>
  <c r="I1575" i="10"/>
  <c r="I1576" i="10"/>
  <c r="I1577" i="10"/>
  <c r="I1578" i="10"/>
  <c r="I1579" i="10"/>
  <c r="I1580" i="10"/>
  <c r="I1581" i="10"/>
  <c r="I1582" i="10"/>
  <c r="I1583" i="10"/>
  <c r="I1584" i="10"/>
  <c r="I1585" i="10"/>
  <c r="I1586" i="10"/>
  <c r="I1587" i="10"/>
  <c r="I1588" i="10"/>
  <c r="I1589" i="10"/>
  <c r="I1590" i="10"/>
  <c r="I1591" i="10"/>
  <c r="I1592" i="10"/>
  <c r="I1593" i="10"/>
  <c r="I1594" i="10"/>
  <c r="I1595" i="10"/>
  <c r="I1596" i="10"/>
  <c r="I1597" i="10"/>
  <c r="I1598" i="10"/>
  <c r="I1599" i="10"/>
  <c r="I1600" i="10"/>
  <c r="I1601" i="10"/>
  <c r="I1602" i="10"/>
  <c r="I1603" i="10"/>
  <c r="I1604" i="10"/>
  <c r="I1605" i="10"/>
  <c r="I1606" i="10"/>
  <c r="I1607" i="10"/>
  <c r="I1608" i="10"/>
  <c r="I1609" i="10"/>
  <c r="I1610" i="10"/>
  <c r="I1611" i="10"/>
  <c r="I1612" i="10"/>
  <c r="I1613" i="10"/>
  <c r="I1614" i="10"/>
  <c r="I1615" i="10"/>
  <c r="I1616" i="10"/>
  <c r="I1617" i="10"/>
  <c r="I1618" i="10"/>
  <c r="I1619" i="10"/>
  <c r="I1620" i="10"/>
  <c r="I1621" i="10"/>
  <c r="I1622" i="10"/>
  <c r="I1623" i="10"/>
  <c r="I1624" i="10"/>
  <c r="I1625" i="10"/>
  <c r="I1626" i="10"/>
  <c r="I1627" i="10"/>
  <c r="I1628" i="10"/>
  <c r="I1629" i="10"/>
  <c r="I1630" i="10"/>
  <c r="I1631" i="10"/>
  <c r="I1632" i="10"/>
  <c r="I1633" i="10"/>
  <c r="I1634" i="10"/>
  <c r="I1635" i="10"/>
  <c r="I1636" i="10"/>
  <c r="I1637" i="10"/>
  <c r="I1638" i="10"/>
  <c r="I1639" i="10"/>
  <c r="I1640" i="10"/>
  <c r="I1641" i="10"/>
  <c r="I1642" i="10"/>
  <c r="I1643" i="10"/>
  <c r="I1644" i="10"/>
  <c r="I1645" i="10"/>
  <c r="I1646" i="10"/>
  <c r="I1647" i="10"/>
  <c r="I1648" i="10"/>
  <c r="I1649" i="10"/>
  <c r="I1650" i="10"/>
  <c r="I1651" i="10"/>
  <c r="I1652" i="10"/>
  <c r="I1653" i="10"/>
  <c r="I1654" i="10"/>
  <c r="I1655" i="10"/>
  <c r="I1656" i="10"/>
  <c r="I1657" i="10"/>
  <c r="I1658" i="10"/>
  <c r="I1659" i="10"/>
  <c r="I1660" i="10"/>
  <c r="I1661" i="10"/>
  <c r="I1662" i="10"/>
  <c r="I1663" i="10"/>
  <c r="I1664" i="10"/>
  <c r="I1665" i="10"/>
  <c r="I1666" i="10"/>
  <c r="I1667"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1689" i="10"/>
  <c r="I1690" i="10"/>
  <c r="I1691" i="10"/>
  <c r="I1692" i="10"/>
  <c r="I1693" i="10"/>
  <c r="I1694"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1755" i="10"/>
  <c r="I1756" i="10"/>
  <c r="I1757" i="10"/>
  <c r="I1758" i="10"/>
  <c r="I1759" i="10"/>
  <c r="I1760" i="10"/>
  <c r="I1761" i="10"/>
  <c r="I1762" i="10"/>
  <c r="I1763" i="10"/>
  <c r="I1764" i="10"/>
  <c r="I1765" i="10"/>
  <c r="I1766" i="10"/>
  <c r="I1767" i="10"/>
  <c r="I1768" i="10"/>
  <c r="I1769" i="10"/>
  <c r="I1770" i="10"/>
  <c r="I1771" i="10"/>
  <c r="I1772" i="10"/>
  <c r="I1773" i="10"/>
  <c r="I1774" i="10"/>
  <c r="I1775" i="10"/>
  <c r="I1776" i="10"/>
  <c r="I1777" i="10"/>
  <c r="I1778" i="10"/>
  <c r="I1779" i="10"/>
  <c r="I1780" i="10"/>
  <c r="I1781" i="10"/>
  <c r="I1782" i="10"/>
  <c r="I1783" i="10"/>
  <c r="I1784" i="10"/>
  <c r="I1785" i="10"/>
  <c r="I1786" i="10"/>
  <c r="I1787" i="10"/>
  <c r="I1788" i="10"/>
  <c r="I1789" i="10"/>
  <c r="I1790" i="10"/>
  <c r="I1791" i="10"/>
  <c r="I1792"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821" i="10"/>
  <c r="I1822" i="10"/>
  <c r="I1823" i="10"/>
  <c r="I1824" i="10"/>
  <c r="I1825" i="10"/>
  <c r="I1826" i="10"/>
  <c r="I1827" i="10"/>
  <c r="I1828" i="10"/>
  <c r="I1829" i="10"/>
  <c r="I1830" i="10"/>
  <c r="I1831" i="10"/>
  <c r="I1832" i="10"/>
  <c r="I1833" i="10"/>
  <c r="I1834" i="10"/>
  <c r="I1835" i="10"/>
  <c r="I1836" i="10"/>
  <c r="I1837" i="10"/>
  <c r="I1838" i="10"/>
  <c r="I1839" i="10"/>
  <c r="I1506" i="10"/>
  <c r="E1507" i="10"/>
  <c r="E1508" i="10"/>
  <c r="E1509" i="10"/>
  <c r="E1510" i="10"/>
  <c r="E1511" i="10"/>
  <c r="E1512" i="10"/>
  <c r="E1513" i="10"/>
  <c r="E1514" i="10"/>
  <c r="E1515" i="10"/>
  <c r="E1516" i="10"/>
  <c r="E1517" i="10"/>
  <c r="E1518" i="10"/>
  <c r="E1519" i="10"/>
  <c r="E1520" i="10"/>
  <c r="E1521" i="10"/>
  <c r="E1522" i="10"/>
  <c r="E1523" i="10"/>
  <c r="E1524" i="10"/>
  <c r="E1525" i="10"/>
  <c r="E1526" i="10"/>
  <c r="E1527" i="10"/>
  <c r="E1528" i="10"/>
  <c r="E1529" i="10"/>
  <c r="E1530" i="10"/>
  <c r="E1531" i="10"/>
  <c r="E1532" i="10"/>
  <c r="E1533" i="10"/>
  <c r="E1534" i="10"/>
  <c r="E1535" i="10"/>
  <c r="E1536" i="10"/>
  <c r="E1537" i="10"/>
  <c r="E1538" i="10"/>
  <c r="E1539" i="10"/>
  <c r="E1540" i="10"/>
  <c r="E1541" i="10"/>
  <c r="E1542" i="10"/>
  <c r="E1543" i="10"/>
  <c r="E1544" i="10"/>
  <c r="E1545" i="10"/>
  <c r="E1546" i="10"/>
  <c r="E1547" i="10"/>
  <c r="E1548" i="10"/>
  <c r="E1549" i="10"/>
  <c r="E1550" i="10"/>
  <c r="E1551" i="10"/>
  <c r="E1552" i="10"/>
  <c r="E1553" i="10"/>
  <c r="E1554" i="10"/>
  <c r="E1555" i="10"/>
  <c r="E1556" i="10"/>
  <c r="E1557" i="10"/>
  <c r="E1558" i="10"/>
  <c r="E1559" i="10"/>
  <c r="E1560" i="10"/>
  <c r="E1561" i="10"/>
  <c r="E1562" i="10"/>
  <c r="E1563" i="10"/>
  <c r="E1564" i="10"/>
  <c r="E1565" i="10"/>
  <c r="E1566" i="10"/>
  <c r="E1567" i="10"/>
  <c r="E1568" i="10"/>
  <c r="E1569" i="10"/>
  <c r="E1570" i="10"/>
  <c r="E1571" i="10"/>
  <c r="E1572" i="10"/>
  <c r="E1573" i="10"/>
  <c r="E1574" i="10"/>
  <c r="E1575" i="10"/>
  <c r="E1576" i="10"/>
  <c r="E1577" i="10"/>
  <c r="E1578" i="10"/>
  <c r="E1579" i="10"/>
  <c r="E1580" i="10"/>
  <c r="E1581" i="10"/>
  <c r="E1582" i="10"/>
  <c r="E1583" i="10"/>
  <c r="E1584" i="10"/>
  <c r="E1585" i="10"/>
  <c r="E1586" i="10"/>
  <c r="E1587" i="10"/>
  <c r="E1588" i="10"/>
  <c r="E1589" i="10"/>
  <c r="E1590" i="10"/>
  <c r="E1591" i="10"/>
  <c r="E1592" i="10"/>
  <c r="E1593" i="10"/>
  <c r="E1594" i="10"/>
  <c r="E1595" i="10"/>
  <c r="E1596" i="10"/>
  <c r="E1597" i="10"/>
  <c r="E1598" i="10"/>
  <c r="E1599" i="10"/>
  <c r="E1600" i="10"/>
  <c r="E1601" i="10"/>
  <c r="E1602" i="10"/>
  <c r="E1603" i="10"/>
  <c r="E1604" i="10"/>
  <c r="E1605" i="10"/>
  <c r="E1606" i="10"/>
  <c r="E1607" i="10"/>
  <c r="E1608" i="10"/>
  <c r="E1609" i="10"/>
  <c r="E1610" i="10"/>
  <c r="E1611" i="10"/>
  <c r="E1612" i="10"/>
  <c r="E1613" i="10"/>
  <c r="E1614" i="10"/>
  <c r="E1615" i="10"/>
  <c r="E1616" i="10"/>
  <c r="E1617" i="10"/>
  <c r="E1618" i="10"/>
  <c r="E1619" i="10"/>
  <c r="E1620" i="10"/>
  <c r="E1621" i="10"/>
  <c r="E1622" i="10"/>
  <c r="E1623" i="10"/>
  <c r="E1624" i="10"/>
  <c r="E1625" i="10"/>
  <c r="E1626" i="10"/>
  <c r="E1627" i="10"/>
  <c r="E1628" i="10"/>
  <c r="E1629" i="10"/>
  <c r="E1630" i="10"/>
  <c r="E1631" i="10"/>
  <c r="E1632" i="10"/>
  <c r="E1633" i="10"/>
  <c r="E1634" i="10"/>
  <c r="E1635" i="10"/>
  <c r="E1636" i="10"/>
  <c r="E1637" i="10"/>
  <c r="E1638" i="10"/>
  <c r="E1639" i="10"/>
  <c r="E1640" i="10"/>
  <c r="E1641" i="10"/>
  <c r="E1642" i="10"/>
  <c r="E1643" i="10"/>
  <c r="E1644" i="10"/>
  <c r="E1645" i="10"/>
  <c r="E1646" i="10"/>
  <c r="E1647" i="10"/>
  <c r="E1648" i="10"/>
  <c r="E1649" i="10"/>
  <c r="E1650" i="10"/>
  <c r="E1651" i="10"/>
  <c r="E1652" i="10"/>
  <c r="E1653" i="10"/>
  <c r="E1654" i="10"/>
  <c r="E1655" i="10"/>
  <c r="E1656" i="10"/>
  <c r="E1657" i="10"/>
  <c r="E1658" i="10"/>
  <c r="E1659" i="10"/>
  <c r="E1660" i="10"/>
  <c r="E1661" i="10"/>
  <c r="E1662" i="10"/>
  <c r="E1663" i="10"/>
  <c r="E1664" i="10"/>
  <c r="E1665" i="10"/>
  <c r="E1666" i="10"/>
  <c r="E1667" i="10"/>
  <c r="E1668" i="10"/>
  <c r="E1669" i="10"/>
  <c r="E1670" i="10"/>
  <c r="E1671" i="10"/>
  <c r="E1672" i="10"/>
  <c r="E1673" i="10"/>
  <c r="E1674" i="10"/>
  <c r="E1675" i="10"/>
  <c r="E1676" i="10"/>
  <c r="E1677" i="10"/>
  <c r="E1678" i="10"/>
  <c r="E1679" i="10"/>
  <c r="E1680" i="10"/>
  <c r="E1681" i="10"/>
  <c r="E1682" i="10"/>
  <c r="E1683" i="10"/>
  <c r="E1684" i="10"/>
  <c r="E1685" i="10"/>
  <c r="E1686" i="10"/>
  <c r="E1687" i="10"/>
  <c r="E1688" i="10"/>
  <c r="E1689" i="10"/>
  <c r="E1690" i="10"/>
  <c r="E1691" i="10"/>
  <c r="E1692" i="10"/>
  <c r="E1693" i="10"/>
  <c r="E1694" i="10"/>
  <c r="E1695" i="10"/>
  <c r="E1696" i="10"/>
  <c r="E1697" i="10"/>
  <c r="E1698" i="10"/>
  <c r="E1699" i="10"/>
  <c r="E1700" i="10"/>
  <c r="E1701" i="10"/>
  <c r="E1702" i="10"/>
  <c r="E1703" i="10"/>
  <c r="E1704" i="10"/>
  <c r="E1705" i="10"/>
  <c r="E1706" i="10"/>
  <c r="E1707" i="10"/>
  <c r="E1708" i="10"/>
  <c r="E1709" i="10"/>
  <c r="E1710" i="10"/>
  <c r="E1711" i="10"/>
  <c r="E1712" i="10"/>
  <c r="E1713" i="10"/>
  <c r="E1714" i="10"/>
  <c r="E1715" i="10"/>
  <c r="E1716" i="10"/>
  <c r="E1717" i="10"/>
  <c r="E1718" i="10"/>
  <c r="E1719" i="10"/>
  <c r="E1720" i="10"/>
  <c r="E1721" i="10"/>
  <c r="E1722" i="10"/>
  <c r="E1723" i="10"/>
  <c r="E1724" i="10"/>
  <c r="E1725" i="10"/>
  <c r="E1726" i="10"/>
  <c r="E1727" i="10"/>
  <c r="E1728" i="10"/>
  <c r="E1729" i="10"/>
  <c r="E1730" i="10"/>
  <c r="E1731" i="10"/>
  <c r="E1732" i="10"/>
  <c r="E1733" i="10"/>
  <c r="E1734" i="10"/>
  <c r="E1735" i="10"/>
  <c r="E1736" i="10"/>
  <c r="E1737" i="10"/>
  <c r="E1738" i="10"/>
  <c r="E1739" i="10"/>
  <c r="E1740" i="10"/>
  <c r="E1741" i="10"/>
  <c r="E1742" i="10"/>
  <c r="E1743" i="10"/>
  <c r="E1744" i="10"/>
  <c r="E1745" i="10"/>
  <c r="E1746" i="10"/>
  <c r="E1747" i="10"/>
  <c r="E1748" i="10"/>
  <c r="E1749" i="10"/>
  <c r="E1750" i="10"/>
  <c r="E1751" i="10"/>
  <c r="E1752" i="10"/>
  <c r="E1753" i="10"/>
  <c r="E1754" i="10"/>
  <c r="E1755" i="10"/>
  <c r="E1756" i="10"/>
  <c r="E1757" i="10"/>
  <c r="E1758" i="10"/>
  <c r="E1759" i="10"/>
  <c r="E1760" i="10"/>
  <c r="E1761" i="10"/>
  <c r="E1762" i="10"/>
  <c r="E1763" i="10"/>
  <c r="E1764" i="10"/>
  <c r="E1765" i="10"/>
  <c r="E1766" i="10"/>
  <c r="E1767" i="10"/>
  <c r="E1768" i="10"/>
  <c r="E1769" i="10"/>
  <c r="E1770" i="10"/>
  <c r="E1771" i="10"/>
  <c r="E1772" i="10"/>
  <c r="E1773" i="10"/>
  <c r="E1774" i="10"/>
  <c r="E1775" i="10"/>
  <c r="E1776" i="10"/>
  <c r="E1777" i="10"/>
  <c r="E1778" i="10"/>
  <c r="E1779" i="10"/>
  <c r="E1780" i="10"/>
  <c r="E1781" i="10"/>
  <c r="E1782" i="10"/>
  <c r="E1783" i="10"/>
  <c r="E1784" i="10"/>
  <c r="E1785" i="10"/>
  <c r="E1786" i="10"/>
  <c r="E1787" i="10"/>
  <c r="E1788" i="10"/>
  <c r="E1789" i="10"/>
  <c r="E1790" i="10"/>
  <c r="E1791" i="10"/>
  <c r="E1792" i="10"/>
  <c r="E1793" i="10"/>
  <c r="E1794" i="10"/>
  <c r="E1795" i="10"/>
  <c r="E1796" i="10"/>
  <c r="E1797" i="10"/>
  <c r="E1798" i="10"/>
  <c r="E1799" i="10"/>
  <c r="E1800" i="10"/>
  <c r="E1801" i="10"/>
  <c r="E1802" i="10"/>
  <c r="E1803" i="10"/>
  <c r="E1804" i="10"/>
  <c r="E1805" i="10"/>
  <c r="E1806" i="10"/>
  <c r="E1807" i="10"/>
  <c r="E1808" i="10"/>
  <c r="E1809" i="10"/>
  <c r="E1810" i="10"/>
  <c r="E1811" i="10"/>
  <c r="E1812" i="10"/>
  <c r="E1813" i="10"/>
  <c r="E1814" i="10"/>
  <c r="E1815" i="10"/>
  <c r="E1816" i="10"/>
  <c r="E1817" i="10"/>
  <c r="E1818" i="10"/>
  <c r="E1819" i="10"/>
  <c r="E1820" i="10"/>
  <c r="E1821" i="10"/>
  <c r="E1822" i="10"/>
  <c r="E1823" i="10"/>
  <c r="E1824" i="10"/>
  <c r="E1825" i="10"/>
  <c r="E1826" i="10"/>
  <c r="E1827" i="10"/>
  <c r="E1828" i="10"/>
  <c r="E1829" i="10"/>
  <c r="E1830" i="10"/>
  <c r="E1831" i="10"/>
  <c r="E1832" i="10"/>
  <c r="E1833" i="10"/>
  <c r="E1834" i="10"/>
  <c r="E1835" i="10"/>
  <c r="E1836" i="10"/>
  <c r="E1837" i="10"/>
  <c r="E1838" i="10"/>
  <c r="E1839" i="10"/>
  <c r="E1506" i="10"/>
  <c r="N1506" i="10"/>
  <c r="O1506" i="10"/>
  <c r="P1506" i="10"/>
  <c r="R1506" i="10"/>
  <c r="S1506" i="10"/>
  <c r="T1506" i="10"/>
  <c r="V1506" i="10"/>
  <c r="W1506" i="10"/>
  <c r="X1506" i="10"/>
  <c r="Z1506" i="10"/>
  <c r="AA1506" i="10"/>
  <c r="AB1506" i="10"/>
  <c r="AD1506" i="10"/>
  <c r="AE1506" i="10"/>
  <c r="AF1506" i="10"/>
  <c r="AH1506" i="10"/>
  <c r="AI1506" i="10"/>
  <c r="AJ1506" i="10"/>
  <c r="AL1506" i="10"/>
  <c r="AM1506" i="10"/>
  <c r="AN1506" i="10"/>
  <c r="AP1506" i="10"/>
  <c r="AQ1506" i="10"/>
  <c r="AR1506" i="10"/>
  <c r="AT1506" i="10"/>
  <c r="AU1506" i="10"/>
  <c r="AV1506" i="10"/>
  <c r="AX1506" i="10"/>
  <c r="AY1506" i="10"/>
  <c r="AZ1506" i="10"/>
  <c r="BB1506" i="10"/>
  <c r="BC1506" i="10"/>
  <c r="BD1506" i="10"/>
  <c r="BF1506" i="10"/>
  <c r="BG1506" i="10"/>
  <c r="BH1506" i="10"/>
  <c r="BJ1506" i="10"/>
  <c r="BK1506" i="10"/>
  <c r="BL1506" i="10"/>
  <c r="BN1506" i="10"/>
  <c r="BO1506" i="10"/>
  <c r="BP1506" i="10"/>
  <c r="BR1506" i="10"/>
  <c r="BS1506" i="10"/>
  <c r="BT1506" i="10"/>
  <c r="J1506" i="10"/>
  <c r="K1506" i="10"/>
  <c r="L1506" i="10"/>
  <c r="F1506" i="10"/>
  <c r="G1506" i="10"/>
  <c r="H1506" i="10"/>
  <c r="D1506" i="10"/>
  <c r="B1507" i="10"/>
  <c r="C1507" i="10"/>
  <c r="B1508" i="10"/>
  <c r="C1508" i="10"/>
  <c r="B1509" i="10"/>
  <c r="C1509" i="10"/>
  <c r="B1510" i="10"/>
  <c r="C1510" i="10"/>
  <c r="B1511" i="10"/>
  <c r="C1511" i="10"/>
  <c r="B1512" i="10"/>
  <c r="C1512" i="10"/>
  <c r="B1513" i="10"/>
  <c r="C1513" i="10"/>
  <c r="B1514" i="10"/>
  <c r="C1514" i="10"/>
  <c r="B1515" i="10"/>
  <c r="C1515" i="10"/>
  <c r="B1516" i="10"/>
  <c r="C1516" i="10"/>
  <c r="B1517" i="10"/>
  <c r="C1517" i="10"/>
  <c r="B1518" i="10"/>
  <c r="C1518" i="10"/>
  <c r="B1519" i="10"/>
  <c r="C1519" i="10"/>
  <c r="B1520" i="10"/>
  <c r="C1520" i="10"/>
  <c r="B1521" i="10"/>
  <c r="C1521" i="10"/>
  <c r="B1522" i="10"/>
  <c r="C1522" i="10"/>
  <c r="B1523" i="10"/>
  <c r="C1523" i="10"/>
  <c r="B1524" i="10"/>
  <c r="C1524" i="10"/>
  <c r="B1525" i="10"/>
  <c r="C1525" i="10"/>
  <c r="B1526" i="10"/>
  <c r="C1526" i="10"/>
  <c r="B1527" i="10"/>
  <c r="C1527" i="10"/>
  <c r="B1528" i="10"/>
  <c r="C1528" i="10"/>
  <c r="B1529" i="10"/>
  <c r="C1529" i="10"/>
  <c r="B1530" i="10"/>
  <c r="C1530" i="10"/>
  <c r="B1531" i="10"/>
  <c r="C1531" i="10"/>
  <c r="B1532" i="10"/>
  <c r="C1532" i="10"/>
  <c r="B1533" i="10"/>
  <c r="C1533" i="10"/>
  <c r="B1534" i="10"/>
  <c r="C1534" i="10"/>
  <c r="B1535" i="10"/>
  <c r="C1535" i="10"/>
  <c r="B1536" i="10"/>
  <c r="C1536" i="10"/>
  <c r="B1537" i="10"/>
  <c r="C1537" i="10"/>
  <c r="B1538" i="10"/>
  <c r="C1538" i="10"/>
  <c r="B1539" i="10"/>
  <c r="C1539" i="10"/>
  <c r="B1540" i="10"/>
  <c r="C1540" i="10"/>
  <c r="B1541" i="10"/>
  <c r="C1541" i="10"/>
  <c r="B1542" i="10"/>
  <c r="C1542" i="10"/>
  <c r="B1543" i="10"/>
  <c r="C1543" i="10"/>
  <c r="B1544" i="10"/>
  <c r="C1544" i="10"/>
  <c r="B1545" i="10"/>
  <c r="C1545" i="10"/>
  <c r="B1546" i="10"/>
  <c r="C1546" i="10"/>
  <c r="B1547" i="10"/>
  <c r="C1547" i="10"/>
  <c r="B1548" i="10"/>
  <c r="C1548" i="10"/>
  <c r="B1549" i="10"/>
  <c r="C1549" i="10"/>
  <c r="B1550" i="10"/>
  <c r="C1550" i="10"/>
  <c r="B1551" i="10"/>
  <c r="C1551" i="10"/>
  <c r="B1552" i="10"/>
  <c r="C1552" i="10"/>
  <c r="B1553" i="10"/>
  <c r="C1553" i="10"/>
  <c r="B1554" i="10"/>
  <c r="C1554" i="10"/>
  <c r="B1555" i="10"/>
  <c r="C1555" i="10"/>
  <c r="B1556" i="10"/>
  <c r="C1556" i="10"/>
  <c r="B1557" i="10"/>
  <c r="C1557" i="10"/>
  <c r="B1558" i="10"/>
  <c r="C1558" i="10"/>
  <c r="B1559" i="10"/>
  <c r="C1559" i="10"/>
  <c r="B1560" i="10"/>
  <c r="C1560" i="10"/>
  <c r="B1561" i="10"/>
  <c r="C1561" i="10"/>
  <c r="B1562" i="10"/>
  <c r="C1562" i="10"/>
  <c r="B1563" i="10"/>
  <c r="C1563" i="10"/>
  <c r="B1564" i="10"/>
  <c r="C1564" i="10"/>
  <c r="B1565" i="10"/>
  <c r="C1565" i="10"/>
  <c r="B1566" i="10"/>
  <c r="C1566" i="10"/>
  <c r="B1567" i="10"/>
  <c r="C1567" i="10"/>
  <c r="B1568" i="10"/>
  <c r="C1568" i="10"/>
  <c r="B1569" i="10"/>
  <c r="C1569" i="10"/>
  <c r="B1570" i="10"/>
  <c r="C1570" i="10"/>
  <c r="B1571" i="10"/>
  <c r="C1571" i="10"/>
  <c r="B1572" i="10"/>
  <c r="C1572" i="10"/>
  <c r="B1573" i="10"/>
  <c r="C1573" i="10"/>
  <c r="B1574" i="10"/>
  <c r="C1574" i="10"/>
  <c r="B1575" i="10"/>
  <c r="C1575" i="10"/>
  <c r="B1576" i="10"/>
  <c r="C1576" i="10"/>
  <c r="B1577" i="10"/>
  <c r="C1577" i="10"/>
  <c r="B1578" i="10"/>
  <c r="C1578" i="10"/>
  <c r="B1579" i="10"/>
  <c r="C1579" i="10"/>
  <c r="B1580" i="10"/>
  <c r="C1580" i="10"/>
  <c r="B1581" i="10"/>
  <c r="C1581" i="10"/>
  <c r="B1582" i="10"/>
  <c r="C1582" i="10"/>
  <c r="B1583" i="10"/>
  <c r="C1583" i="10"/>
  <c r="B1584" i="10"/>
  <c r="C1584" i="10"/>
  <c r="B1585" i="10"/>
  <c r="C1585" i="10"/>
  <c r="B1586" i="10"/>
  <c r="C1586" i="10"/>
  <c r="B1587" i="10"/>
  <c r="C1587" i="10"/>
  <c r="B1588" i="10"/>
  <c r="C1588" i="10"/>
  <c r="B1589" i="10"/>
  <c r="C1589" i="10"/>
  <c r="B1590" i="10"/>
  <c r="C1590" i="10"/>
  <c r="B1591" i="10"/>
  <c r="C1591" i="10"/>
  <c r="B1592" i="10"/>
  <c r="C1592" i="10"/>
  <c r="B1593" i="10"/>
  <c r="C1593" i="10"/>
  <c r="B1594" i="10"/>
  <c r="C1594" i="10"/>
  <c r="B1595" i="10"/>
  <c r="C1595" i="10"/>
  <c r="B1596" i="10"/>
  <c r="C1596" i="10"/>
  <c r="B1597" i="10"/>
  <c r="C1597" i="10"/>
  <c r="B1598" i="10"/>
  <c r="C1598" i="10"/>
  <c r="B1599" i="10"/>
  <c r="C1599" i="10"/>
  <c r="B1600" i="10"/>
  <c r="C1600" i="10"/>
  <c r="B1601" i="10"/>
  <c r="C1601" i="10"/>
  <c r="B1602" i="10"/>
  <c r="C1602" i="10"/>
  <c r="B1603" i="10"/>
  <c r="C1603" i="10"/>
  <c r="B1604" i="10"/>
  <c r="C1604" i="10"/>
  <c r="B1605" i="10"/>
  <c r="C1605" i="10"/>
  <c r="B1606" i="10"/>
  <c r="C1606" i="10"/>
  <c r="B1607" i="10"/>
  <c r="C1607" i="10"/>
  <c r="B1608" i="10"/>
  <c r="C1608" i="10"/>
  <c r="B1609" i="10"/>
  <c r="C1609" i="10"/>
  <c r="B1610" i="10"/>
  <c r="C1610" i="10"/>
  <c r="B1611" i="10"/>
  <c r="C1611" i="10"/>
  <c r="B1612" i="10"/>
  <c r="C1612" i="10"/>
  <c r="B1613" i="10"/>
  <c r="C1613" i="10"/>
  <c r="B1614" i="10"/>
  <c r="C1614" i="10"/>
  <c r="B1615" i="10"/>
  <c r="C1615" i="10"/>
  <c r="B1616" i="10"/>
  <c r="C1616" i="10"/>
  <c r="B1617" i="10"/>
  <c r="C1617" i="10"/>
  <c r="B1618" i="10"/>
  <c r="C1618" i="10"/>
  <c r="B1619" i="10"/>
  <c r="C1619" i="10"/>
  <c r="B1620" i="10"/>
  <c r="C1620" i="10"/>
  <c r="B1621" i="10"/>
  <c r="C1621" i="10"/>
  <c r="B1622" i="10"/>
  <c r="C1622" i="10"/>
  <c r="B1623" i="10"/>
  <c r="C1623" i="10"/>
  <c r="B1624" i="10"/>
  <c r="C1624" i="10"/>
  <c r="B1625" i="10"/>
  <c r="C1625" i="10"/>
  <c r="B1626" i="10"/>
  <c r="C1626" i="10"/>
  <c r="B1627" i="10"/>
  <c r="C1627" i="10"/>
  <c r="B1628" i="10"/>
  <c r="C1628" i="10"/>
  <c r="B1629" i="10"/>
  <c r="C1629" i="10"/>
  <c r="B1630" i="10"/>
  <c r="C1630" i="10"/>
  <c r="B1631" i="10"/>
  <c r="C1631" i="10"/>
  <c r="B1632" i="10"/>
  <c r="C1632" i="10"/>
  <c r="B1633" i="10"/>
  <c r="C1633" i="10"/>
  <c r="B1634" i="10"/>
  <c r="C1634" i="10"/>
  <c r="B1635" i="10"/>
  <c r="C1635" i="10"/>
  <c r="B1636" i="10"/>
  <c r="C1636" i="10"/>
  <c r="B1637" i="10"/>
  <c r="C1637" i="10"/>
  <c r="B1638" i="10"/>
  <c r="C1638" i="10"/>
  <c r="B1639" i="10"/>
  <c r="C1639" i="10"/>
  <c r="B1640" i="10"/>
  <c r="C1640" i="10"/>
  <c r="B1641" i="10"/>
  <c r="C1641" i="10"/>
  <c r="B1642" i="10"/>
  <c r="C1642" i="10"/>
  <c r="B1643" i="10"/>
  <c r="C1643" i="10"/>
  <c r="B1644" i="10"/>
  <c r="C1644" i="10"/>
  <c r="B1645" i="10"/>
  <c r="C1645" i="10"/>
  <c r="B1646" i="10"/>
  <c r="C1646" i="10"/>
  <c r="B1647" i="10"/>
  <c r="C1647" i="10"/>
  <c r="B1648" i="10"/>
  <c r="C1648" i="10"/>
  <c r="B1649" i="10"/>
  <c r="C1649" i="10"/>
  <c r="B1650" i="10"/>
  <c r="C1650" i="10"/>
  <c r="B1651" i="10"/>
  <c r="C1651" i="10"/>
  <c r="B1652" i="10"/>
  <c r="C1652" i="10"/>
  <c r="B1653" i="10"/>
  <c r="C1653" i="10"/>
  <c r="B1654" i="10"/>
  <c r="C1654" i="10"/>
  <c r="B1655" i="10"/>
  <c r="C1655" i="10"/>
  <c r="B1656" i="10"/>
  <c r="C1656" i="10"/>
  <c r="B1657" i="10"/>
  <c r="C1657" i="10"/>
  <c r="B1658" i="10"/>
  <c r="C1658" i="10"/>
  <c r="B1659" i="10"/>
  <c r="C1659" i="10"/>
  <c r="B1660" i="10"/>
  <c r="C1660" i="10"/>
  <c r="B1661" i="10"/>
  <c r="C1661" i="10"/>
  <c r="B1662" i="10"/>
  <c r="C1662" i="10"/>
  <c r="B1663" i="10"/>
  <c r="C1663" i="10"/>
  <c r="B1664" i="10"/>
  <c r="C1664" i="10"/>
  <c r="B1665" i="10"/>
  <c r="C1665" i="10"/>
  <c r="B1666" i="10"/>
  <c r="C1666" i="10"/>
  <c r="B1667" i="10"/>
  <c r="C1667" i="10"/>
  <c r="B1668" i="10"/>
  <c r="C1668" i="10"/>
  <c r="B1669" i="10"/>
  <c r="C1669" i="10"/>
  <c r="B1670" i="10"/>
  <c r="C1670" i="10"/>
  <c r="B1671" i="10"/>
  <c r="C1671" i="10"/>
  <c r="B1672" i="10"/>
  <c r="C1672" i="10"/>
  <c r="B1673" i="10"/>
  <c r="C1673" i="10"/>
  <c r="B1674" i="10"/>
  <c r="C1674" i="10"/>
  <c r="B1675" i="10"/>
  <c r="C1675" i="10"/>
  <c r="B1676" i="10"/>
  <c r="C1676" i="10"/>
  <c r="B1677" i="10"/>
  <c r="C1677" i="10"/>
  <c r="B1678" i="10"/>
  <c r="C1678" i="10"/>
  <c r="B1679" i="10"/>
  <c r="C1679" i="10"/>
  <c r="B1680" i="10"/>
  <c r="C1680" i="10"/>
  <c r="B1681" i="10"/>
  <c r="C1681" i="10"/>
  <c r="B1682" i="10"/>
  <c r="C1682" i="10"/>
  <c r="B1683" i="10"/>
  <c r="C1683" i="10"/>
  <c r="B1684" i="10"/>
  <c r="C1684" i="10"/>
  <c r="B1685" i="10"/>
  <c r="C1685" i="10"/>
  <c r="B1686" i="10"/>
  <c r="C1686" i="10"/>
  <c r="B1687" i="10"/>
  <c r="C1687" i="10"/>
  <c r="B1688" i="10"/>
  <c r="C1688" i="10"/>
  <c r="B1689" i="10"/>
  <c r="C1689" i="10"/>
  <c r="B1690" i="10"/>
  <c r="C1690" i="10"/>
  <c r="B1691" i="10"/>
  <c r="C1691" i="10"/>
  <c r="B1692" i="10"/>
  <c r="C1692" i="10"/>
  <c r="B1693" i="10"/>
  <c r="C1693" i="10"/>
  <c r="B1694" i="10"/>
  <c r="C1694" i="10"/>
  <c r="B1695" i="10"/>
  <c r="C1695" i="10"/>
  <c r="B1696" i="10"/>
  <c r="C1696" i="10"/>
  <c r="B1697" i="10"/>
  <c r="C1697" i="10"/>
  <c r="B1698" i="10"/>
  <c r="C1698" i="10"/>
  <c r="B1699" i="10"/>
  <c r="C1699" i="10"/>
  <c r="B1700" i="10"/>
  <c r="C1700" i="10"/>
  <c r="B1701" i="10"/>
  <c r="C1701" i="10"/>
  <c r="B1702" i="10"/>
  <c r="C1702" i="10"/>
  <c r="B1703" i="10"/>
  <c r="C1703" i="10"/>
  <c r="B1704" i="10"/>
  <c r="C1704" i="10"/>
  <c r="B1705" i="10"/>
  <c r="C1705" i="10"/>
  <c r="B1706" i="10"/>
  <c r="C1706" i="10"/>
  <c r="B1707" i="10"/>
  <c r="C1707" i="10"/>
  <c r="B1708" i="10"/>
  <c r="C1708" i="10"/>
  <c r="B1709" i="10"/>
  <c r="C1709" i="10"/>
  <c r="B1710" i="10"/>
  <c r="C1710" i="10"/>
  <c r="B1711" i="10"/>
  <c r="C1711" i="10"/>
  <c r="B1712" i="10"/>
  <c r="C1712" i="10"/>
  <c r="B1713" i="10"/>
  <c r="C1713" i="10"/>
  <c r="B1714" i="10"/>
  <c r="C1714" i="10"/>
  <c r="B1715" i="10"/>
  <c r="C1715" i="10"/>
  <c r="B1716" i="10"/>
  <c r="C1716" i="10"/>
  <c r="B1717" i="10"/>
  <c r="C1717" i="10"/>
  <c r="B1718" i="10"/>
  <c r="C1718" i="10"/>
  <c r="B1719" i="10"/>
  <c r="C1719" i="10"/>
  <c r="B1720" i="10"/>
  <c r="C1720" i="10"/>
  <c r="B1721" i="10"/>
  <c r="C1721" i="10"/>
  <c r="B1722" i="10"/>
  <c r="C1722" i="10"/>
  <c r="B1723" i="10"/>
  <c r="C1723" i="10"/>
  <c r="B1724" i="10"/>
  <c r="C1724" i="10"/>
  <c r="B1725" i="10"/>
  <c r="C1725" i="10"/>
  <c r="B1726" i="10"/>
  <c r="C1726" i="10"/>
  <c r="B1727" i="10"/>
  <c r="C1727" i="10"/>
  <c r="B1728" i="10"/>
  <c r="C1728" i="10"/>
  <c r="B1729" i="10"/>
  <c r="C1729" i="10"/>
  <c r="B1730" i="10"/>
  <c r="C1730" i="10"/>
  <c r="B1731" i="10"/>
  <c r="C1731" i="10"/>
  <c r="B1732" i="10"/>
  <c r="C1732" i="10"/>
  <c r="B1733" i="10"/>
  <c r="C1733" i="10"/>
  <c r="B1734" i="10"/>
  <c r="C1734" i="10"/>
  <c r="B1735" i="10"/>
  <c r="C1735" i="10"/>
  <c r="B1736" i="10"/>
  <c r="C1736" i="10"/>
  <c r="B1737" i="10"/>
  <c r="C1737" i="10"/>
  <c r="B1738" i="10"/>
  <c r="C1738" i="10"/>
  <c r="B1739" i="10"/>
  <c r="C1739" i="10"/>
  <c r="B1740" i="10"/>
  <c r="C1740" i="10"/>
  <c r="B1741" i="10"/>
  <c r="C1741" i="10"/>
  <c r="B1742" i="10"/>
  <c r="C1742" i="10"/>
  <c r="B1743" i="10"/>
  <c r="C1743" i="10"/>
  <c r="B1744" i="10"/>
  <c r="C1744" i="10"/>
  <c r="B1745" i="10"/>
  <c r="C1745" i="10"/>
  <c r="B1746" i="10"/>
  <c r="C1746" i="10"/>
  <c r="B1747" i="10"/>
  <c r="C1747" i="10"/>
  <c r="B1748" i="10"/>
  <c r="C1748" i="10"/>
  <c r="B1749" i="10"/>
  <c r="C1749" i="10"/>
  <c r="B1750" i="10"/>
  <c r="C1750" i="10"/>
  <c r="B1751" i="10"/>
  <c r="C1751" i="10"/>
  <c r="B1752" i="10"/>
  <c r="C1752" i="10"/>
  <c r="B1753" i="10"/>
  <c r="C1753" i="10"/>
  <c r="B1754" i="10"/>
  <c r="C1754" i="10"/>
  <c r="B1755" i="10"/>
  <c r="C1755" i="10"/>
  <c r="B1756" i="10"/>
  <c r="C1756" i="10"/>
  <c r="B1757" i="10"/>
  <c r="C1757" i="10"/>
  <c r="B1758" i="10"/>
  <c r="C1758" i="10"/>
  <c r="B1759" i="10"/>
  <c r="C1759" i="10"/>
  <c r="B1760" i="10"/>
  <c r="C1760" i="10"/>
  <c r="B1761" i="10"/>
  <c r="C1761" i="10"/>
  <c r="B1762" i="10"/>
  <c r="C1762" i="10"/>
  <c r="B1763" i="10"/>
  <c r="C1763" i="10"/>
  <c r="B1764" i="10"/>
  <c r="C1764" i="10"/>
  <c r="B1765" i="10"/>
  <c r="C1765" i="10"/>
  <c r="B1766" i="10"/>
  <c r="C1766" i="10"/>
  <c r="B1767" i="10"/>
  <c r="C1767" i="10"/>
  <c r="B1768" i="10"/>
  <c r="C1768" i="10"/>
  <c r="B1769" i="10"/>
  <c r="C1769" i="10"/>
  <c r="B1770" i="10"/>
  <c r="C1770" i="10"/>
  <c r="B1771" i="10"/>
  <c r="C1771" i="10"/>
  <c r="B1772" i="10"/>
  <c r="C1772" i="10"/>
  <c r="B1773" i="10"/>
  <c r="C1773" i="10"/>
  <c r="B1774" i="10"/>
  <c r="C1774" i="10"/>
  <c r="B1775" i="10"/>
  <c r="C1775" i="10"/>
  <c r="B1776" i="10"/>
  <c r="C1776" i="10"/>
  <c r="B1777" i="10"/>
  <c r="C1777" i="10"/>
  <c r="B1778" i="10"/>
  <c r="C1778" i="10"/>
  <c r="B1779" i="10"/>
  <c r="C1779" i="10"/>
  <c r="B1780" i="10"/>
  <c r="C1780" i="10"/>
  <c r="B1781" i="10"/>
  <c r="C1781" i="10"/>
  <c r="B1782" i="10"/>
  <c r="C1782" i="10"/>
  <c r="B1783" i="10"/>
  <c r="C1783" i="10"/>
  <c r="B1784" i="10"/>
  <c r="C1784" i="10"/>
  <c r="B1785" i="10"/>
  <c r="C1785" i="10"/>
  <c r="B1786" i="10"/>
  <c r="C1786" i="10"/>
  <c r="B1787" i="10"/>
  <c r="C1787" i="10"/>
  <c r="B1788" i="10"/>
  <c r="C1788" i="10"/>
  <c r="B1789" i="10"/>
  <c r="C1789" i="10"/>
  <c r="B1790" i="10"/>
  <c r="C1790" i="10"/>
  <c r="B1791" i="10"/>
  <c r="C1791" i="10"/>
  <c r="B1792" i="10"/>
  <c r="C1792" i="10"/>
  <c r="B1793" i="10"/>
  <c r="C1793" i="10"/>
  <c r="B1794" i="10"/>
  <c r="C1794" i="10"/>
  <c r="B1795" i="10"/>
  <c r="C1795" i="10"/>
  <c r="B1796" i="10"/>
  <c r="C1796" i="10"/>
  <c r="B1797" i="10"/>
  <c r="C1797" i="10"/>
  <c r="B1798" i="10"/>
  <c r="C1798" i="10"/>
  <c r="B1799" i="10"/>
  <c r="C1799" i="10"/>
  <c r="B1800" i="10"/>
  <c r="C1800" i="10"/>
  <c r="B1801" i="10"/>
  <c r="C1801" i="10"/>
  <c r="B1802" i="10"/>
  <c r="C1802" i="10"/>
  <c r="B1803" i="10"/>
  <c r="C1803" i="10"/>
  <c r="B1804" i="10"/>
  <c r="C1804" i="10"/>
  <c r="B1805" i="10"/>
  <c r="C1805" i="10"/>
  <c r="B1806" i="10"/>
  <c r="C1806" i="10"/>
  <c r="B1807" i="10"/>
  <c r="C1807" i="10"/>
  <c r="B1808" i="10"/>
  <c r="C1808" i="10"/>
  <c r="B1809" i="10"/>
  <c r="C1809" i="10"/>
  <c r="B1810" i="10"/>
  <c r="C1810" i="10"/>
  <c r="B1811" i="10"/>
  <c r="C1811" i="10"/>
  <c r="B1812" i="10"/>
  <c r="C1812" i="10"/>
  <c r="B1813" i="10"/>
  <c r="C1813" i="10"/>
  <c r="B1814" i="10"/>
  <c r="C1814" i="10"/>
  <c r="B1815" i="10"/>
  <c r="C1815" i="10"/>
  <c r="B1816" i="10"/>
  <c r="C1816" i="10"/>
  <c r="B1817" i="10"/>
  <c r="C1817" i="10"/>
  <c r="B1818" i="10"/>
  <c r="C1818" i="10"/>
  <c r="B1819" i="10"/>
  <c r="C1819" i="10"/>
  <c r="B1820" i="10"/>
  <c r="C1820" i="10"/>
  <c r="B1821" i="10"/>
  <c r="C1821" i="10"/>
  <c r="B1822" i="10"/>
  <c r="C1822" i="10"/>
  <c r="B1823" i="10"/>
  <c r="C1823" i="10"/>
  <c r="B1824" i="10"/>
  <c r="C1824" i="10"/>
  <c r="B1825" i="10"/>
  <c r="C1825" i="10"/>
  <c r="B1826" i="10"/>
  <c r="C1826" i="10"/>
  <c r="B1827" i="10"/>
  <c r="C1827" i="10"/>
  <c r="B1828" i="10"/>
  <c r="C1828" i="10"/>
  <c r="B1829" i="10"/>
  <c r="C1829" i="10"/>
  <c r="B1830" i="10"/>
  <c r="C1830" i="10"/>
  <c r="B1831" i="10"/>
  <c r="C1831" i="10"/>
  <c r="B1832" i="10"/>
  <c r="C1832" i="10"/>
  <c r="B1833" i="10"/>
  <c r="C1833" i="10"/>
  <c r="B1834" i="10"/>
  <c r="C1834" i="10"/>
  <c r="B1835" i="10"/>
  <c r="C1835" i="10"/>
  <c r="B1836" i="10"/>
  <c r="C1836" i="10"/>
  <c r="B1837" i="10"/>
  <c r="C1837" i="10"/>
  <c r="B1838" i="10"/>
  <c r="C1838" i="10"/>
  <c r="C1839" i="10"/>
  <c r="B1839" i="10"/>
  <c r="B1144" i="10"/>
  <c r="C1144" i="10"/>
  <c r="B1145" i="10"/>
  <c r="C1145" i="10"/>
  <c r="B1146" i="10"/>
  <c r="C1146" i="10"/>
  <c r="B1147" i="10"/>
  <c r="C1147" i="10"/>
  <c r="B1148" i="10"/>
  <c r="C1148" i="10"/>
  <c r="B1149" i="10"/>
  <c r="C1149" i="10"/>
  <c r="B1150" i="10"/>
  <c r="C1150" i="10"/>
  <c r="B1151" i="10"/>
  <c r="C1151" i="10"/>
  <c r="B1152" i="10"/>
  <c r="C1152" i="10"/>
  <c r="B1153" i="10"/>
  <c r="C1153" i="10"/>
  <c r="B1154" i="10"/>
  <c r="C1154" i="10"/>
  <c r="B1155" i="10"/>
  <c r="C1155" i="10"/>
  <c r="B1156" i="10"/>
  <c r="C1156" i="10"/>
  <c r="B1157" i="10"/>
  <c r="C1157" i="10"/>
  <c r="B1158" i="10"/>
  <c r="C1158" i="10"/>
  <c r="B1159" i="10"/>
  <c r="C1159" i="10"/>
  <c r="B1160" i="10"/>
  <c r="C1160" i="10"/>
  <c r="B1161" i="10"/>
  <c r="C1161" i="10"/>
  <c r="B1162" i="10"/>
  <c r="C1162" i="10"/>
  <c r="B1163" i="10"/>
  <c r="C1163" i="10"/>
  <c r="B1164" i="10"/>
  <c r="C1164" i="10"/>
  <c r="B1165" i="10"/>
  <c r="C1165" i="10"/>
  <c r="B1166" i="10"/>
  <c r="C1166" i="10"/>
  <c r="B1167" i="10"/>
  <c r="C1167" i="10"/>
  <c r="B1168" i="10"/>
  <c r="C1168" i="10"/>
  <c r="B1169" i="10"/>
  <c r="C1169" i="10"/>
  <c r="B1170" i="10"/>
  <c r="C1170" i="10"/>
  <c r="B1171" i="10"/>
  <c r="C1171" i="10"/>
  <c r="B1172" i="10"/>
  <c r="C1172" i="10"/>
  <c r="B1173" i="10"/>
  <c r="C1173" i="10"/>
  <c r="B1174" i="10"/>
  <c r="C1174" i="10"/>
  <c r="B1175" i="10"/>
  <c r="C1175" i="10"/>
  <c r="B1176" i="10"/>
  <c r="C1176" i="10"/>
  <c r="B1177" i="10"/>
  <c r="C1177" i="10"/>
  <c r="B1178" i="10"/>
  <c r="C1178" i="10"/>
  <c r="B1179" i="10"/>
  <c r="C1179" i="10"/>
  <c r="B1180" i="10"/>
  <c r="C1180" i="10"/>
  <c r="B1181" i="10"/>
  <c r="C1181" i="10"/>
  <c r="B1182" i="10"/>
  <c r="C1182" i="10"/>
  <c r="B1183" i="10"/>
  <c r="C1183" i="10"/>
  <c r="B1184" i="10"/>
  <c r="C1184" i="10"/>
  <c r="B1185" i="10"/>
  <c r="C1185" i="10"/>
  <c r="B1186" i="10"/>
  <c r="C1186" i="10"/>
  <c r="B1187" i="10"/>
  <c r="C1187" i="10"/>
  <c r="B1188" i="10"/>
  <c r="C1188" i="10"/>
  <c r="B1189" i="10"/>
  <c r="C1189" i="10"/>
  <c r="B1190" i="10"/>
  <c r="C1190" i="10"/>
  <c r="B1191" i="10"/>
  <c r="C1191" i="10"/>
  <c r="B1192" i="10"/>
  <c r="C1192" i="10"/>
  <c r="B1193" i="10"/>
  <c r="C1193" i="10"/>
  <c r="B1194" i="10"/>
  <c r="C1194" i="10"/>
  <c r="B1195" i="10"/>
  <c r="C1195" i="10"/>
  <c r="B1196" i="10"/>
  <c r="C1196" i="10"/>
  <c r="B1197" i="10"/>
  <c r="C1197" i="10"/>
  <c r="B1198" i="10"/>
  <c r="C1198" i="10"/>
  <c r="B1199" i="10"/>
  <c r="C1199" i="10"/>
  <c r="B1200" i="10"/>
  <c r="C1200" i="10"/>
  <c r="B1201" i="10"/>
  <c r="C1201" i="10"/>
  <c r="B1202" i="10"/>
  <c r="C1202" i="10"/>
  <c r="B1203" i="10"/>
  <c r="C1203" i="10"/>
  <c r="B1204" i="10"/>
  <c r="C1204" i="10"/>
  <c r="B1205" i="10"/>
  <c r="C1205" i="10"/>
  <c r="B1206" i="10"/>
  <c r="C1206" i="10"/>
  <c r="B1207" i="10"/>
  <c r="C1207" i="10"/>
  <c r="B1208" i="10"/>
  <c r="C1208" i="10"/>
  <c r="B1209" i="10"/>
  <c r="C1209" i="10"/>
  <c r="B1210" i="10"/>
  <c r="C1210" i="10"/>
  <c r="B1211" i="10"/>
  <c r="C1211" i="10"/>
  <c r="B1212" i="10"/>
  <c r="C1212" i="10"/>
  <c r="B1213" i="10"/>
  <c r="C1213" i="10"/>
  <c r="B1214" i="10"/>
  <c r="C1214" i="10"/>
  <c r="B1215" i="10"/>
  <c r="C1215" i="10"/>
  <c r="B1216" i="10"/>
  <c r="C1216" i="10"/>
  <c r="B1217" i="10"/>
  <c r="C1217" i="10"/>
  <c r="B1218" i="10"/>
  <c r="C1218" i="10"/>
  <c r="B1219" i="10"/>
  <c r="C1219" i="10"/>
  <c r="B1220" i="10"/>
  <c r="C1220" i="10"/>
  <c r="B1221" i="10"/>
  <c r="C1221" i="10"/>
  <c r="B1222" i="10"/>
  <c r="C1222" i="10"/>
  <c r="B1223" i="10"/>
  <c r="C1223" i="10"/>
  <c r="B1224" i="10"/>
  <c r="C1224" i="10"/>
  <c r="B1225" i="10"/>
  <c r="C1225" i="10"/>
  <c r="B1226" i="10"/>
  <c r="C1226" i="10"/>
  <c r="B1227" i="10"/>
  <c r="C1227" i="10"/>
  <c r="B1228" i="10"/>
  <c r="C1228" i="10"/>
  <c r="B1229" i="10"/>
  <c r="C1229" i="10"/>
  <c r="B1230" i="10"/>
  <c r="C1230" i="10"/>
  <c r="B1231" i="10"/>
  <c r="C1231" i="10"/>
  <c r="B1232" i="10"/>
  <c r="C1232" i="10"/>
  <c r="B1233" i="10"/>
  <c r="C1233" i="10"/>
  <c r="B1234" i="10"/>
  <c r="C1234" i="10"/>
  <c r="B1235" i="10"/>
  <c r="C1235" i="10"/>
  <c r="B1236" i="10"/>
  <c r="C1236" i="10"/>
  <c r="B1237" i="10"/>
  <c r="C1237" i="10"/>
  <c r="B1238" i="10"/>
  <c r="C1238" i="10"/>
  <c r="B1239" i="10"/>
  <c r="C1239" i="10"/>
  <c r="B1240" i="10"/>
  <c r="C1240" i="10"/>
  <c r="B1241" i="10"/>
  <c r="C1241" i="10"/>
  <c r="B1242" i="10"/>
  <c r="C1242" i="10"/>
  <c r="B1243" i="10"/>
  <c r="C1243" i="10"/>
  <c r="B1244" i="10"/>
  <c r="C1244" i="10"/>
  <c r="B1245" i="10"/>
  <c r="C1245" i="10"/>
  <c r="B1246" i="10"/>
  <c r="C1246" i="10"/>
  <c r="B1247" i="10"/>
  <c r="C1247" i="10"/>
  <c r="B1248" i="10"/>
  <c r="C1248" i="10"/>
  <c r="B1249" i="10"/>
  <c r="C1249" i="10"/>
  <c r="B1250" i="10"/>
  <c r="C1250" i="10"/>
  <c r="B1251" i="10"/>
  <c r="C1251" i="10"/>
  <c r="B1252" i="10"/>
  <c r="C1252" i="10"/>
  <c r="B1253" i="10"/>
  <c r="C1253" i="10"/>
  <c r="B1254" i="10"/>
  <c r="C1254" i="10"/>
  <c r="B1255" i="10"/>
  <c r="C1255" i="10"/>
  <c r="B1256" i="10"/>
  <c r="C1256" i="10"/>
  <c r="B1257" i="10"/>
  <c r="C1257" i="10"/>
  <c r="B1258" i="10"/>
  <c r="C1258" i="10"/>
  <c r="B1259" i="10"/>
  <c r="C1259" i="10"/>
  <c r="B1260" i="10"/>
  <c r="C1260" i="10"/>
  <c r="B1261" i="10"/>
  <c r="C1261" i="10"/>
  <c r="B1262" i="10"/>
  <c r="C1262" i="10"/>
  <c r="B1263" i="10"/>
  <c r="C1263" i="10"/>
  <c r="B1264" i="10"/>
  <c r="C1264" i="10"/>
  <c r="B1265" i="10"/>
  <c r="C1265" i="10"/>
  <c r="B1266" i="10"/>
  <c r="C1266" i="10"/>
  <c r="B1267" i="10"/>
  <c r="C1267" i="10"/>
  <c r="B1268" i="10"/>
  <c r="C1268" i="10"/>
  <c r="B1269" i="10"/>
  <c r="C1269" i="10"/>
  <c r="B1270" i="10"/>
  <c r="C1270" i="10"/>
  <c r="B1271" i="10"/>
  <c r="C1271" i="10"/>
  <c r="B1272" i="10"/>
  <c r="C1272" i="10"/>
  <c r="B1273" i="10"/>
  <c r="C1273" i="10"/>
  <c r="B1274" i="10"/>
  <c r="C1274" i="10"/>
  <c r="B1275" i="10"/>
  <c r="C1275" i="10"/>
  <c r="B1276" i="10"/>
  <c r="C1276" i="10"/>
  <c r="B1277" i="10"/>
  <c r="C1277" i="10"/>
  <c r="B1278" i="10"/>
  <c r="C1278" i="10"/>
  <c r="B1279" i="10"/>
  <c r="C1279" i="10"/>
  <c r="B1280" i="10"/>
  <c r="C1280" i="10"/>
  <c r="B1281" i="10"/>
  <c r="C1281" i="10"/>
  <c r="B1282" i="10"/>
  <c r="C1282" i="10"/>
  <c r="B1283" i="10"/>
  <c r="C1283" i="10"/>
  <c r="B1284" i="10"/>
  <c r="C1284" i="10"/>
  <c r="B1285" i="10"/>
  <c r="C1285" i="10"/>
  <c r="B1286" i="10"/>
  <c r="C1286" i="10"/>
  <c r="B1287" i="10"/>
  <c r="C1287" i="10"/>
  <c r="B1288" i="10"/>
  <c r="C1288" i="10"/>
  <c r="B1289" i="10"/>
  <c r="C1289" i="10"/>
  <c r="B1290" i="10"/>
  <c r="C1290" i="10"/>
  <c r="B1291" i="10"/>
  <c r="C1291" i="10"/>
  <c r="B1292" i="10"/>
  <c r="C1292" i="10"/>
  <c r="B1293" i="10"/>
  <c r="C1293" i="10"/>
  <c r="B1294" i="10"/>
  <c r="C1294" i="10"/>
  <c r="B1295" i="10"/>
  <c r="C1295" i="10"/>
  <c r="B1296" i="10"/>
  <c r="C1296" i="10"/>
  <c r="B1297" i="10"/>
  <c r="C1297" i="10"/>
  <c r="B1298" i="10"/>
  <c r="C1298" i="10"/>
  <c r="B1299" i="10"/>
  <c r="C1299" i="10"/>
  <c r="B1300" i="10"/>
  <c r="C1300" i="10"/>
  <c r="B1301" i="10"/>
  <c r="C1301" i="10"/>
  <c r="B1302" i="10"/>
  <c r="C1302" i="10"/>
  <c r="B1303" i="10"/>
  <c r="C1303" i="10"/>
  <c r="B1304" i="10"/>
  <c r="C1304" i="10"/>
  <c r="B1305" i="10"/>
  <c r="C1305" i="10"/>
  <c r="B1306" i="10"/>
  <c r="C1306" i="10"/>
  <c r="B1307" i="10"/>
  <c r="C1307" i="10"/>
  <c r="B1308" i="10"/>
  <c r="C1308" i="10"/>
  <c r="B1309" i="10"/>
  <c r="C1309" i="10"/>
  <c r="B1310" i="10"/>
  <c r="C1310" i="10"/>
  <c r="B1311" i="10"/>
  <c r="C1311" i="10"/>
  <c r="B1312" i="10"/>
  <c r="C1312" i="10"/>
  <c r="B1313" i="10"/>
  <c r="C1313" i="10"/>
  <c r="B1314" i="10"/>
  <c r="C1314" i="10"/>
  <c r="B1315" i="10"/>
  <c r="C1315" i="10"/>
  <c r="B1316" i="10"/>
  <c r="C1316" i="10"/>
  <c r="B1317" i="10"/>
  <c r="C1317" i="10"/>
  <c r="B1318" i="10"/>
  <c r="C1318" i="10"/>
  <c r="B1319" i="10"/>
  <c r="C1319" i="10"/>
  <c r="B1320" i="10"/>
  <c r="C1320" i="10"/>
  <c r="B1321" i="10"/>
  <c r="C1321" i="10"/>
  <c r="B1322" i="10"/>
  <c r="C1322" i="10"/>
  <c r="B1323" i="10"/>
  <c r="C1323" i="10"/>
  <c r="B1324" i="10"/>
  <c r="C1324" i="10"/>
  <c r="B1325" i="10"/>
  <c r="C1325" i="10"/>
  <c r="B1326" i="10"/>
  <c r="C1326" i="10"/>
  <c r="B1327" i="10"/>
  <c r="C1327" i="10"/>
  <c r="B1328" i="10"/>
  <c r="C1328" i="10"/>
  <c r="B1329" i="10"/>
  <c r="C1329" i="10"/>
  <c r="B1330" i="10"/>
  <c r="C1330" i="10"/>
  <c r="B1331" i="10"/>
  <c r="C1331" i="10"/>
  <c r="B1332" i="10"/>
  <c r="C1332" i="10"/>
  <c r="B1333" i="10"/>
  <c r="C1333" i="10"/>
  <c r="B1334" i="10"/>
  <c r="C1334" i="10"/>
  <c r="B1335" i="10"/>
  <c r="C1335" i="10"/>
  <c r="B1336" i="10"/>
  <c r="C1336" i="10"/>
  <c r="B1337" i="10"/>
  <c r="C1337" i="10"/>
  <c r="B1338" i="10"/>
  <c r="C1338" i="10"/>
  <c r="B1339" i="10"/>
  <c r="C1339" i="10"/>
  <c r="B1340" i="10"/>
  <c r="C1340" i="10"/>
  <c r="B1341" i="10"/>
  <c r="C1341" i="10"/>
  <c r="B1342" i="10"/>
  <c r="C1342" i="10"/>
  <c r="B1343" i="10"/>
  <c r="C1343" i="10"/>
  <c r="B1344" i="10"/>
  <c r="C1344" i="10"/>
  <c r="B1345" i="10"/>
  <c r="C1345" i="10"/>
  <c r="B1346" i="10"/>
  <c r="C1346" i="10"/>
  <c r="B1347" i="10"/>
  <c r="C1347" i="10"/>
  <c r="B1348" i="10"/>
  <c r="C1348" i="10"/>
  <c r="B1349" i="10"/>
  <c r="C1349" i="10"/>
  <c r="B1350" i="10"/>
  <c r="C1350" i="10"/>
  <c r="B1351" i="10"/>
  <c r="C1351" i="10"/>
  <c r="B1352" i="10"/>
  <c r="C1352" i="10"/>
  <c r="B1353" i="10"/>
  <c r="C1353" i="10"/>
  <c r="B1354" i="10"/>
  <c r="C1354" i="10"/>
  <c r="B1355" i="10"/>
  <c r="C1355" i="10"/>
  <c r="B1356" i="10"/>
  <c r="C1356" i="10"/>
  <c r="B1357" i="10"/>
  <c r="C1357" i="10"/>
  <c r="B1358" i="10"/>
  <c r="C1358" i="10"/>
  <c r="B1359" i="10"/>
  <c r="C1359" i="10"/>
  <c r="B1360" i="10"/>
  <c r="C1360" i="10"/>
  <c r="B1361" i="10"/>
  <c r="C1361" i="10"/>
  <c r="B1362" i="10"/>
  <c r="C1362" i="10"/>
  <c r="B1363" i="10"/>
  <c r="C1363" i="10"/>
  <c r="B1364" i="10"/>
  <c r="C1364" i="10"/>
  <c r="B1365" i="10"/>
  <c r="C1365" i="10"/>
  <c r="B1366" i="10"/>
  <c r="C1366" i="10"/>
  <c r="B1367" i="10"/>
  <c r="C1367" i="10"/>
  <c r="B1368" i="10"/>
  <c r="C1368" i="10"/>
  <c r="B1369" i="10"/>
  <c r="C1369" i="10"/>
  <c r="B1370" i="10"/>
  <c r="C1370" i="10"/>
  <c r="B1371" i="10"/>
  <c r="C1371" i="10"/>
  <c r="B1372" i="10"/>
  <c r="C1372" i="10"/>
  <c r="B1373" i="10"/>
  <c r="C1373" i="10"/>
  <c r="B1374" i="10"/>
  <c r="C1374" i="10"/>
  <c r="B1375" i="10"/>
  <c r="C1375" i="10"/>
  <c r="B1376" i="10"/>
  <c r="C1376" i="10"/>
  <c r="B1377" i="10"/>
  <c r="C1377" i="10"/>
  <c r="B1378" i="10"/>
  <c r="C1378" i="10"/>
  <c r="B1379" i="10"/>
  <c r="C1379" i="10"/>
  <c r="B1380" i="10"/>
  <c r="C1380" i="10"/>
  <c r="B1381" i="10"/>
  <c r="C1381" i="10"/>
  <c r="B1382" i="10"/>
  <c r="C1382" i="10"/>
  <c r="B1383" i="10"/>
  <c r="C1383" i="10"/>
  <c r="B1384" i="10"/>
  <c r="C1384" i="10"/>
  <c r="B1385" i="10"/>
  <c r="C1385" i="10"/>
  <c r="B1386" i="10"/>
  <c r="C1386" i="10"/>
  <c r="B1387" i="10"/>
  <c r="C1387" i="10"/>
  <c r="B1388" i="10"/>
  <c r="C1388" i="10"/>
  <c r="B1389" i="10"/>
  <c r="C1389" i="10"/>
  <c r="B1390" i="10"/>
  <c r="C1390" i="10"/>
  <c r="B1391" i="10"/>
  <c r="C1391" i="10"/>
  <c r="B1392" i="10"/>
  <c r="C1392" i="10"/>
  <c r="B1393" i="10"/>
  <c r="C1393" i="10"/>
  <c r="B1394" i="10"/>
  <c r="C1394" i="10"/>
  <c r="B1395" i="10"/>
  <c r="C1395" i="10"/>
  <c r="B1396" i="10"/>
  <c r="C1396" i="10"/>
  <c r="B1397" i="10"/>
  <c r="C1397" i="10"/>
  <c r="B1398" i="10"/>
  <c r="C1398" i="10"/>
  <c r="B1399" i="10"/>
  <c r="C1399" i="10"/>
  <c r="B1400" i="10"/>
  <c r="C1400" i="10"/>
  <c r="B1401" i="10"/>
  <c r="C1401" i="10"/>
  <c r="B1402" i="10"/>
  <c r="C1402" i="10"/>
  <c r="B1403" i="10"/>
  <c r="C1403" i="10"/>
  <c r="B1404" i="10"/>
  <c r="C1404" i="10"/>
  <c r="B1405" i="10"/>
  <c r="C1405" i="10"/>
  <c r="B1406" i="10"/>
  <c r="C1406" i="10"/>
  <c r="B1407" i="10"/>
  <c r="C1407" i="10"/>
  <c r="B1408" i="10"/>
  <c r="C1408" i="10"/>
  <c r="B1409" i="10"/>
  <c r="C1409" i="10"/>
  <c r="B1410" i="10"/>
  <c r="C1410" i="10"/>
  <c r="B1411" i="10"/>
  <c r="C1411" i="10"/>
  <c r="B1412" i="10"/>
  <c r="C1412" i="10"/>
  <c r="B1413" i="10"/>
  <c r="C1413" i="10"/>
  <c r="B1414" i="10"/>
  <c r="C1414" i="10"/>
  <c r="B1415" i="10"/>
  <c r="C1415" i="10"/>
  <c r="B1416" i="10"/>
  <c r="C1416" i="10"/>
  <c r="B1417" i="10"/>
  <c r="C1417" i="10"/>
  <c r="B1418" i="10"/>
  <c r="C1418" i="10"/>
  <c r="B1419" i="10"/>
  <c r="C1419" i="10"/>
  <c r="B1420" i="10"/>
  <c r="C1420" i="10"/>
  <c r="B1421" i="10"/>
  <c r="C1421" i="10"/>
  <c r="B1422" i="10"/>
  <c r="C1422" i="10"/>
  <c r="B1423" i="10"/>
  <c r="C1423" i="10"/>
  <c r="B1424" i="10"/>
  <c r="C1424" i="10"/>
  <c r="B1425" i="10"/>
  <c r="C1425" i="10"/>
  <c r="B1426" i="10"/>
  <c r="C1426" i="10"/>
  <c r="B1427" i="10"/>
  <c r="C1427" i="10"/>
  <c r="B1428" i="10"/>
  <c r="C1428" i="10"/>
  <c r="B1429" i="10"/>
  <c r="C1429" i="10"/>
  <c r="B1430" i="10"/>
  <c r="C1430" i="10"/>
  <c r="B1431" i="10"/>
  <c r="C1431" i="10"/>
  <c r="B1432" i="10"/>
  <c r="C1432" i="10"/>
  <c r="B1433" i="10"/>
  <c r="C1433" i="10"/>
  <c r="B1434" i="10"/>
  <c r="C1434" i="10"/>
  <c r="B1435" i="10"/>
  <c r="C1435" i="10"/>
  <c r="B1436" i="10"/>
  <c r="C1436" i="10"/>
  <c r="B1437" i="10"/>
  <c r="C1437" i="10"/>
  <c r="B1438" i="10"/>
  <c r="C1438" i="10"/>
  <c r="B1439" i="10"/>
  <c r="C1439" i="10"/>
  <c r="B1440" i="10"/>
  <c r="C1440" i="10"/>
  <c r="B1441" i="10"/>
  <c r="C1441" i="10"/>
  <c r="B1442" i="10"/>
  <c r="C1442" i="10"/>
  <c r="B1443" i="10"/>
  <c r="C1443" i="10"/>
  <c r="B1444" i="10"/>
  <c r="C1444" i="10"/>
  <c r="B1445" i="10"/>
  <c r="C1445" i="10"/>
  <c r="B1446" i="10"/>
  <c r="C1446" i="10"/>
  <c r="B1447" i="10"/>
  <c r="C1447" i="10"/>
  <c r="B1448" i="10"/>
  <c r="C1448" i="10"/>
  <c r="B1449" i="10"/>
  <c r="C1449" i="10"/>
  <c r="B1450" i="10"/>
  <c r="C1450" i="10"/>
  <c r="B1451" i="10"/>
  <c r="C1451" i="10"/>
  <c r="B1452" i="10"/>
  <c r="C1452" i="10"/>
  <c r="B1453" i="10"/>
  <c r="C1453" i="10"/>
  <c r="B1454" i="10"/>
  <c r="C1454" i="10"/>
  <c r="B1455" i="10"/>
  <c r="C1455" i="10"/>
  <c r="B1456" i="10"/>
  <c r="C1456" i="10"/>
  <c r="B1457" i="10"/>
  <c r="C1457" i="10"/>
  <c r="B1458" i="10"/>
  <c r="C1458" i="10"/>
  <c r="B1459" i="10"/>
  <c r="C1459" i="10"/>
  <c r="B1460" i="10"/>
  <c r="C1460" i="10"/>
  <c r="B1461" i="10"/>
  <c r="C1461" i="10"/>
  <c r="B1462" i="10"/>
  <c r="C1462" i="10"/>
  <c r="B1463" i="10"/>
  <c r="C1463" i="10"/>
  <c r="B1464" i="10"/>
  <c r="C1464" i="10"/>
  <c r="B1465" i="10"/>
  <c r="C1465" i="10"/>
  <c r="B1466" i="10"/>
  <c r="C1466" i="10"/>
  <c r="B1467" i="10"/>
  <c r="C1467" i="10"/>
  <c r="B1468" i="10"/>
  <c r="C1468" i="10"/>
  <c r="B1469" i="10"/>
  <c r="C1469" i="10"/>
  <c r="B1470" i="10"/>
  <c r="C1470" i="10"/>
  <c r="B1471" i="10"/>
  <c r="C1471" i="10"/>
  <c r="B1472" i="10"/>
  <c r="C1472" i="10"/>
  <c r="B1473" i="10"/>
  <c r="C1473" i="10"/>
  <c r="B1474" i="10"/>
  <c r="C1474" i="10"/>
  <c r="B1475" i="10"/>
  <c r="C1475" i="10"/>
  <c r="C1143" i="10"/>
  <c r="B1143" i="10"/>
  <c r="B765" i="10"/>
  <c r="C765" i="10"/>
  <c r="B766" i="10"/>
  <c r="C766" i="10"/>
  <c r="B767" i="10"/>
  <c r="C767" i="10"/>
  <c r="B768" i="10"/>
  <c r="C768" i="10"/>
  <c r="B769" i="10"/>
  <c r="C769" i="10"/>
  <c r="B770" i="10"/>
  <c r="C770" i="10"/>
  <c r="B771" i="10"/>
  <c r="C771" i="10"/>
  <c r="B772" i="10"/>
  <c r="C772" i="10"/>
  <c r="B773" i="10"/>
  <c r="C773" i="10"/>
  <c r="B774" i="10"/>
  <c r="C774" i="10"/>
  <c r="B775" i="10"/>
  <c r="C775" i="10"/>
  <c r="B776" i="10"/>
  <c r="C776" i="10"/>
  <c r="B777" i="10"/>
  <c r="C777" i="10"/>
  <c r="B778" i="10"/>
  <c r="C778" i="10"/>
  <c r="B779" i="10"/>
  <c r="C779" i="10"/>
  <c r="B780" i="10"/>
  <c r="C780" i="10"/>
  <c r="B781" i="10"/>
  <c r="C781" i="10"/>
  <c r="B782" i="10"/>
  <c r="C782" i="10"/>
  <c r="B783" i="10"/>
  <c r="C783" i="10"/>
  <c r="B784" i="10"/>
  <c r="C784" i="10"/>
  <c r="B785" i="10"/>
  <c r="C785" i="10"/>
  <c r="B786" i="10"/>
  <c r="C786" i="10"/>
  <c r="B787" i="10"/>
  <c r="C787" i="10"/>
  <c r="B788" i="10"/>
  <c r="C788" i="10"/>
  <c r="B789" i="10"/>
  <c r="C789" i="10"/>
  <c r="B790" i="10"/>
  <c r="C790" i="10"/>
  <c r="B791" i="10"/>
  <c r="C791" i="10"/>
  <c r="B792" i="10"/>
  <c r="C792" i="10"/>
  <c r="B793" i="10"/>
  <c r="C793" i="10"/>
  <c r="B794" i="10"/>
  <c r="C794" i="10"/>
  <c r="B795" i="10"/>
  <c r="C795" i="10"/>
  <c r="B796" i="10"/>
  <c r="C796" i="10"/>
  <c r="B797" i="10"/>
  <c r="C797" i="10"/>
  <c r="B798" i="10"/>
  <c r="C798" i="10"/>
  <c r="B799" i="10"/>
  <c r="C799" i="10"/>
  <c r="B800" i="10"/>
  <c r="C800" i="10"/>
  <c r="B801" i="10"/>
  <c r="C801" i="10"/>
  <c r="B802" i="10"/>
  <c r="C802" i="10"/>
  <c r="B803" i="10"/>
  <c r="C803" i="10"/>
  <c r="B804" i="10"/>
  <c r="C804" i="10"/>
  <c r="B805" i="10"/>
  <c r="C805" i="10"/>
  <c r="B806" i="10"/>
  <c r="C806" i="10"/>
  <c r="B807" i="10"/>
  <c r="C807" i="10"/>
  <c r="B808" i="10"/>
  <c r="C808" i="10"/>
  <c r="B809" i="10"/>
  <c r="C809" i="10"/>
  <c r="B810" i="10"/>
  <c r="C810" i="10"/>
  <c r="B811" i="10"/>
  <c r="C811" i="10"/>
  <c r="B812" i="10"/>
  <c r="C812" i="10"/>
  <c r="B813" i="10"/>
  <c r="C813" i="10"/>
  <c r="B814" i="10"/>
  <c r="C814" i="10"/>
  <c r="B815" i="10"/>
  <c r="C815" i="10"/>
  <c r="B816" i="10"/>
  <c r="C816" i="10"/>
  <c r="B817" i="10"/>
  <c r="C817" i="10"/>
  <c r="B818" i="10"/>
  <c r="C818" i="10"/>
  <c r="B819" i="10"/>
  <c r="C819" i="10"/>
  <c r="B820" i="10"/>
  <c r="C820" i="10"/>
  <c r="B821" i="10"/>
  <c r="C821" i="10"/>
  <c r="B822" i="10"/>
  <c r="C822" i="10"/>
  <c r="B823" i="10"/>
  <c r="C823" i="10"/>
  <c r="B824" i="10"/>
  <c r="C824" i="10"/>
  <c r="B825" i="10"/>
  <c r="C825" i="10"/>
  <c r="B826" i="10"/>
  <c r="C826" i="10"/>
  <c r="B827" i="10"/>
  <c r="C827" i="10"/>
  <c r="B828" i="10"/>
  <c r="C828" i="10"/>
  <c r="B829" i="10"/>
  <c r="C829" i="10"/>
  <c r="B830" i="10"/>
  <c r="C830" i="10"/>
  <c r="B831" i="10"/>
  <c r="C831" i="10"/>
  <c r="B832" i="10"/>
  <c r="C832" i="10"/>
  <c r="B833" i="10"/>
  <c r="C833" i="10"/>
  <c r="B834" i="10"/>
  <c r="C834" i="10"/>
  <c r="B835" i="10"/>
  <c r="C835" i="10"/>
  <c r="B836" i="10"/>
  <c r="C836" i="10"/>
  <c r="B837" i="10"/>
  <c r="C837" i="10"/>
  <c r="B838" i="10"/>
  <c r="C838" i="10"/>
  <c r="B839" i="10"/>
  <c r="C839" i="10"/>
  <c r="B840" i="10"/>
  <c r="C840" i="10"/>
  <c r="B841" i="10"/>
  <c r="C841" i="10"/>
  <c r="B842" i="10"/>
  <c r="C842" i="10"/>
  <c r="B843" i="10"/>
  <c r="C843" i="10"/>
  <c r="B844" i="10"/>
  <c r="C844" i="10"/>
  <c r="B845" i="10"/>
  <c r="C845" i="10"/>
  <c r="B846" i="10"/>
  <c r="C846" i="10"/>
  <c r="B847" i="10"/>
  <c r="C847" i="10"/>
  <c r="B848" i="10"/>
  <c r="C848" i="10"/>
  <c r="B849" i="10"/>
  <c r="C849" i="10"/>
  <c r="B850" i="10"/>
  <c r="C850" i="10"/>
  <c r="B851" i="10"/>
  <c r="C851" i="10"/>
  <c r="B852" i="10"/>
  <c r="C852" i="10"/>
  <c r="B853" i="10"/>
  <c r="C853" i="10"/>
  <c r="B854" i="10"/>
  <c r="C854" i="10"/>
  <c r="B855" i="10"/>
  <c r="C855" i="10"/>
  <c r="B856" i="10"/>
  <c r="C856" i="10"/>
  <c r="B857" i="10"/>
  <c r="C857" i="10"/>
  <c r="B858" i="10"/>
  <c r="C858" i="10"/>
  <c r="B859" i="10"/>
  <c r="C859" i="10"/>
  <c r="B860" i="10"/>
  <c r="C860" i="10"/>
  <c r="B861" i="10"/>
  <c r="C861" i="10"/>
  <c r="B862" i="10"/>
  <c r="C862" i="10"/>
  <c r="B863" i="10"/>
  <c r="C863" i="10"/>
  <c r="B864" i="10"/>
  <c r="C864" i="10"/>
  <c r="B865" i="10"/>
  <c r="C865" i="10"/>
  <c r="B866" i="10"/>
  <c r="C866" i="10"/>
  <c r="B867" i="10"/>
  <c r="C867" i="10"/>
  <c r="B868" i="10"/>
  <c r="C868" i="10"/>
  <c r="B869" i="10"/>
  <c r="C869" i="10"/>
  <c r="B870" i="10"/>
  <c r="C870" i="10"/>
  <c r="B871" i="10"/>
  <c r="C871" i="10"/>
  <c r="B872" i="10"/>
  <c r="C872" i="10"/>
  <c r="B873" i="10"/>
  <c r="C873" i="10"/>
  <c r="B874" i="10"/>
  <c r="C874" i="10"/>
  <c r="B875" i="10"/>
  <c r="C875" i="10"/>
  <c r="B876" i="10"/>
  <c r="C876" i="10"/>
  <c r="B877" i="10"/>
  <c r="C877" i="10"/>
  <c r="B878" i="10"/>
  <c r="C878" i="10"/>
  <c r="B879" i="10"/>
  <c r="C879" i="10"/>
  <c r="B880" i="10"/>
  <c r="C880" i="10"/>
  <c r="B881" i="10"/>
  <c r="C881" i="10"/>
  <c r="B882" i="10"/>
  <c r="C882" i="10"/>
  <c r="B883" i="10"/>
  <c r="C883" i="10"/>
  <c r="B884" i="10"/>
  <c r="C884" i="10"/>
  <c r="B885" i="10"/>
  <c r="C885" i="10"/>
  <c r="B886" i="10"/>
  <c r="C886" i="10"/>
  <c r="B887" i="10"/>
  <c r="C887" i="10"/>
  <c r="B888" i="10"/>
  <c r="C888" i="10"/>
  <c r="B889" i="10"/>
  <c r="C889" i="10"/>
  <c r="B890" i="10"/>
  <c r="C890" i="10"/>
  <c r="B891" i="10"/>
  <c r="C891" i="10"/>
  <c r="B892" i="10"/>
  <c r="C892" i="10"/>
  <c r="B893" i="10"/>
  <c r="C893" i="10"/>
  <c r="B894" i="10"/>
  <c r="C894" i="10"/>
  <c r="B895" i="10"/>
  <c r="C895" i="10"/>
  <c r="B896" i="10"/>
  <c r="C896" i="10"/>
  <c r="B897" i="10"/>
  <c r="C897" i="10"/>
  <c r="B898" i="10"/>
  <c r="C898" i="10"/>
  <c r="B899" i="10"/>
  <c r="C899" i="10"/>
  <c r="B900" i="10"/>
  <c r="C900" i="10"/>
  <c r="B901" i="10"/>
  <c r="C901" i="10"/>
  <c r="B902" i="10"/>
  <c r="C902" i="10"/>
  <c r="B903" i="10"/>
  <c r="C903" i="10"/>
  <c r="B904" i="10"/>
  <c r="C904" i="10"/>
  <c r="B905" i="10"/>
  <c r="C905" i="10"/>
  <c r="B906" i="10"/>
  <c r="C906" i="10"/>
  <c r="B907" i="10"/>
  <c r="C907" i="10"/>
  <c r="B908" i="10"/>
  <c r="C908" i="10"/>
  <c r="B909" i="10"/>
  <c r="C909" i="10"/>
  <c r="B910" i="10"/>
  <c r="C910" i="10"/>
  <c r="B911" i="10"/>
  <c r="C911" i="10"/>
  <c r="B912" i="10"/>
  <c r="C912" i="10"/>
  <c r="B913" i="10"/>
  <c r="C913" i="10"/>
  <c r="B914" i="10"/>
  <c r="C914" i="10"/>
  <c r="B915" i="10"/>
  <c r="C915" i="10"/>
  <c r="B916" i="10"/>
  <c r="C916" i="10"/>
  <c r="B917" i="10"/>
  <c r="C917" i="10"/>
  <c r="B918" i="10"/>
  <c r="C918" i="10"/>
  <c r="B919" i="10"/>
  <c r="C919" i="10"/>
  <c r="B920" i="10"/>
  <c r="C920" i="10"/>
  <c r="B921" i="10"/>
  <c r="C921" i="10"/>
  <c r="B922" i="10"/>
  <c r="C922" i="10"/>
  <c r="B923" i="10"/>
  <c r="C923" i="10"/>
  <c r="B924" i="10"/>
  <c r="C924" i="10"/>
  <c r="B925" i="10"/>
  <c r="C925" i="10"/>
  <c r="B926" i="10"/>
  <c r="C926" i="10"/>
  <c r="B927" i="10"/>
  <c r="C927" i="10"/>
  <c r="B928" i="10"/>
  <c r="C928" i="10"/>
  <c r="B929" i="10"/>
  <c r="C929" i="10"/>
  <c r="B930" i="10"/>
  <c r="C930" i="10"/>
  <c r="B931" i="10"/>
  <c r="C931" i="10"/>
  <c r="B932" i="10"/>
  <c r="C932" i="10"/>
  <c r="B933" i="10"/>
  <c r="C933" i="10"/>
  <c r="B934" i="10"/>
  <c r="C934" i="10"/>
  <c r="B935" i="10"/>
  <c r="C935" i="10"/>
  <c r="B936" i="10"/>
  <c r="C936" i="10"/>
  <c r="B937" i="10"/>
  <c r="C937" i="10"/>
  <c r="B938" i="10"/>
  <c r="C938" i="10"/>
  <c r="B939" i="10"/>
  <c r="C939" i="10"/>
  <c r="B940" i="10"/>
  <c r="C940" i="10"/>
  <c r="B941" i="10"/>
  <c r="C941" i="10"/>
  <c r="B942" i="10"/>
  <c r="C942" i="10"/>
  <c r="B943" i="10"/>
  <c r="C943" i="10"/>
  <c r="B944" i="10"/>
  <c r="C944" i="10"/>
  <c r="B945" i="10"/>
  <c r="C945" i="10"/>
  <c r="B946" i="10"/>
  <c r="C946" i="10"/>
  <c r="B947" i="10"/>
  <c r="C947" i="10"/>
  <c r="B948" i="10"/>
  <c r="C948" i="10"/>
  <c r="B949" i="10"/>
  <c r="C949" i="10"/>
  <c r="B950" i="10"/>
  <c r="C950" i="10"/>
  <c r="B951" i="10"/>
  <c r="C951" i="10"/>
  <c r="B952" i="10"/>
  <c r="C952" i="10"/>
  <c r="B953" i="10"/>
  <c r="C953" i="10"/>
  <c r="B954" i="10"/>
  <c r="C954" i="10"/>
  <c r="B955" i="10"/>
  <c r="C955" i="10"/>
  <c r="B956" i="10"/>
  <c r="C956" i="10"/>
  <c r="B957" i="10"/>
  <c r="C957" i="10"/>
  <c r="B958" i="10"/>
  <c r="C958" i="10"/>
  <c r="B959" i="10"/>
  <c r="C959" i="10"/>
  <c r="B960" i="10"/>
  <c r="C960" i="10"/>
  <c r="B961" i="10"/>
  <c r="C961" i="10"/>
  <c r="B962" i="10"/>
  <c r="C962" i="10"/>
  <c r="B963" i="10"/>
  <c r="C963" i="10"/>
  <c r="B964" i="10"/>
  <c r="C964" i="10"/>
  <c r="B965" i="10"/>
  <c r="C965" i="10"/>
  <c r="B966" i="10"/>
  <c r="C966" i="10"/>
  <c r="B967" i="10"/>
  <c r="C967" i="10"/>
  <c r="B968" i="10"/>
  <c r="C968" i="10"/>
  <c r="B969" i="10"/>
  <c r="C969" i="10"/>
  <c r="B970" i="10"/>
  <c r="C970" i="10"/>
  <c r="B971" i="10"/>
  <c r="C971" i="10"/>
  <c r="B972" i="10"/>
  <c r="C972" i="10"/>
  <c r="B973" i="10"/>
  <c r="C973" i="10"/>
  <c r="B974" i="10"/>
  <c r="C974" i="10"/>
  <c r="B975" i="10"/>
  <c r="C975" i="10"/>
  <c r="B976" i="10"/>
  <c r="C976" i="10"/>
  <c r="B977" i="10"/>
  <c r="C977" i="10"/>
  <c r="B978" i="10"/>
  <c r="C978" i="10"/>
  <c r="B979" i="10"/>
  <c r="C979" i="10"/>
  <c r="B980" i="10"/>
  <c r="C980" i="10"/>
  <c r="B981" i="10"/>
  <c r="C981" i="10"/>
  <c r="B982" i="10"/>
  <c r="C982" i="10"/>
  <c r="B983" i="10"/>
  <c r="C983" i="10"/>
  <c r="B984" i="10"/>
  <c r="C984" i="10"/>
  <c r="B985" i="10"/>
  <c r="C985" i="10"/>
  <c r="B986" i="10"/>
  <c r="C986" i="10"/>
  <c r="B987" i="10"/>
  <c r="C987" i="10"/>
  <c r="B988" i="10"/>
  <c r="C988" i="10"/>
  <c r="B989" i="10"/>
  <c r="C989" i="10"/>
  <c r="B990" i="10"/>
  <c r="C990" i="10"/>
  <c r="B991" i="10"/>
  <c r="C991" i="10"/>
  <c r="B992" i="10"/>
  <c r="C992" i="10"/>
  <c r="B993" i="10"/>
  <c r="C993" i="10"/>
  <c r="B994" i="10"/>
  <c r="C994" i="10"/>
  <c r="B995" i="10"/>
  <c r="C995" i="10"/>
  <c r="B996" i="10"/>
  <c r="C996" i="10"/>
  <c r="B997" i="10"/>
  <c r="C997" i="10"/>
  <c r="B998" i="10"/>
  <c r="C998" i="10"/>
  <c r="B999" i="10"/>
  <c r="C999" i="10"/>
  <c r="B1000" i="10"/>
  <c r="C1000" i="10"/>
  <c r="B1001" i="10"/>
  <c r="C1001" i="10"/>
  <c r="B1002" i="10"/>
  <c r="C1002" i="10"/>
  <c r="B1003" i="10"/>
  <c r="C1003" i="10"/>
  <c r="B1004" i="10"/>
  <c r="C1004" i="10"/>
  <c r="B1005" i="10"/>
  <c r="C1005" i="10"/>
  <c r="B1006" i="10"/>
  <c r="C1006" i="10"/>
  <c r="B1007" i="10"/>
  <c r="C1007" i="10"/>
  <c r="B1008" i="10"/>
  <c r="C1008" i="10"/>
  <c r="B1009" i="10"/>
  <c r="C1009" i="10"/>
  <c r="B1010" i="10"/>
  <c r="C1010" i="10"/>
  <c r="B1011" i="10"/>
  <c r="C1011" i="10"/>
  <c r="B1012" i="10"/>
  <c r="C1012" i="10"/>
  <c r="B1013" i="10"/>
  <c r="C1013" i="10"/>
  <c r="B1014" i="10"/>
  <c r="C1014" i="10"/>
  <c r="B1015" i="10"/>
  <c r="C1015" i="10"/>
  <c r="B1016" i="10"/>
  <c r="C1016" i="10"/>
  <c r="B1017" i="10"/>
  <c r="C1017" i="10"/>
  <c r="B1018" i="10"/>
  <c r="C1018" i="10"/>
  <c r="B1019" i="10"/>
  <c r="C1019" i="10"/>
  <c r="B1020" i="10"/>
  <c r="C1020" i="10"/>
  <c r="B1021" i="10"/>
  <c r="C1021" i="10"/>
  <c r="B1022" i="10"/>
  <c r="C1022" i="10"/>
  <c r="B1023" i="10"/>
  <c r="C1023" i="10"/>
  <c r="B1024" i="10"/>
  <c r="C1024" i="10"/>
  <c r="B1025" i="10"/>
  <c r="C1025" i="10"/>
  <c r="B1026" i="10"/>
  <c r="C1026" i="10"/>
  <c r="B1027" i="10"/>
  <c r="C1027" i="10"/>
  <c r="B1028" i="10"/>
  <c r="C1028" i="10"/>
  <c r="B1029" i="10"/>
  <c r="C1029" i="10"/>
  <c r="B1030" i="10"/>
  <c r="C1030" i="10"/>
  <c r="B1031" i="10"/>
  <c r="C1031" i="10"/>
  <c r="B1032" i="10"/>
  <c r="C1032" i="10"/>
  <c r="B1033" i="10"/>
  <c r="C1033" i="10"/>
  <c r="B1034" i="10"/>
  <c r="C1034" i="10"/>
  <c r="B1035" i="10"/>
  <c r="C1035" i="10"/>
  <c r="B1036" i="10"/>
  <c r="C1036" i="10"/>
  <c r="B1037" i="10"/>
  <c r="C1037" i="10"/>
  <c r="B1038" i="10"/>
  <c r="C1038" i="10"/>
  <c r="B1039" i="10"/>
  <c r="C1039" i="10"/>
  <c r="B1040" i="10"/>
  <c r="C1040" i="10"/>
  <c r="B1041" i="10"/>
  <c r="C1041" i="10"/>
  <c r="B1042" i="10"/>
  <c r="C1042" i="10"/>
  <c r="B1043" i="10"/>
  <c r="C1043" i="10"/>
  <c r="B1044" i="10"/>
  <c r="C1044" i="10"/>
  <c r="B1045" i="10"/>
  <c r="C1045" i="10"/>
  <c r="B1046" i="10"/>
  <c r="C1046" i="10"/>
  <c r="B1047" i="10"/>
  <c r="C1047" i="10"/>
  <c r="B1048" i="10"/>
  <c r="C1048" i="10"/>
  <c r="B1049" i="10"/>
  <c r="C1049" i="10"/>
  <c r="B1050" i="10"/>
  <c r="C1050" i="10"/>
  <c r="B1051" i="10"/>
  <c r="C1051" i="10"/>
  <c r="B1052" i="10"/>
  <c r="C1052" i="10"/>
  <c r="B1053" i="10"/>
  <c r="C1053" i="10"/>
  <c r="B1054" i="10"/>
  <c r="C1054" i="10"/>
  <c r="B1055" i="10"/>
  <c r="C1055" i="10"/>
  <c r="B1056" i="10"/>
  <c r="C1056" i="10"/>
  <c r="B1057" i="10"/>
  <c r="C1057" i="10"/>
  <c r="B1058" i="10"/>
  <c r="C1058" i="10"/>
  <c r="B1059" i="10"/>
  <c r="C1059" i="10"/>
  <c r="B1060" i="10"/>
  <c r="C1060" i="10"/>
  <c r="B1061" i="10"/>
  <c r="C1061" i="10"/>
  <c r="B1062" i="10"/>
  <c r="C1062" i="10"/>
  <c r="B1063" i="10"/>
  <c r="C1063" i="10"/>
  <c r="B1064" i="10"/>
  <c r="C1064" i="10"/>
  <c r="B1065" i="10"/>
  <c r="C1065" i="10"/>
  <c r="B1066" i="10"/>
  <c r="C1066" i="10"/>
  <c r="B1067" i="10"/>
  <c r="C1067" i="10"/>
  <c r="B1068" i="10"/>
  <c r="C1068" i="10"/>
  <c r="B1069" i="10"/>
  <c r="C1069" i="10"/>
  <c r="B1070" i="10"/>
  <c r="C1070" i="10"/>
  <c r="B1071" i="10"/>
  <c r="C1071" i="10"/>
  <c r="B1072" i="10"/>
  <c r="C1072" i="10"/>
  <c r="B1073" i="10"/>
  <c r="C1073" i="10"/>
  <c r="B1074" i="10"/>
  <c r="C1074" i="10"/>
  <c r="B1075" i="10"/>
  <c r="C1075" i="10"/>
  <c r="B1076" i="10"/>
  <c r="C1076" i="10"/>
  <c r="B1077" i="10"/>
  <c r="C1077" i="10"/>
  <c r="B1078" i="10"/>
  <c r="C1078" i="10"/>
  <c r="B1079" i="10"/>
  <c r="C1079" i="10"/>
  <c r="B1080" i="10"/>
  <c r="C1080" i="10"/>
  <c r="B1081" i="10"/>
  <c r="C1081" i="10"/>
  <c r="B1082" i="10"/>
  <c r="C1082" i="10"/>
  <c r="B1083" i="10"/>
  <c r="C1083" i="10"/>
  <c r="B1084" i="10"/>
  <c r="C1084" i="10"/>
  <c r="B1085" i="10"/>
  <c r="C1085" i="10"/>
  <c r="B1086" i="10"/>
  <c r="C1086" i="10"/>
  <c r="B1087" i="10"/>
  <c r="C1087" i="10"/>
  <c r="B1088" i="10"/>
  <c r="C1088" i="10"/>
  <c r="B1089" i="10"/>
  <c r="C1089" i="10"/>
  <c r="B1090" i="10"/>
  <c r="C1090" i="10"/>
  <c r="B1091" i="10"/>
  <c r="C1091" i="10"/>
  <c r="B1092" i="10"/>
  <c r="C1092" i="10"/>
  <c r="B1093" i="10"/>
  <c r="C1093" i="10"/>
  <c r="B1094" i="10"/>
  <c r="C1094" i="10"/>
  <c r="B1095" i="10"/>
  <c r="C1095" i="10"/>
  <c r="B1096" i="10"/>
  <c r="C1096" i="10"/>
  <c r="C764" i="10"/>
  <c r="B764" i="10"/>
  <c r="B388" i="10"/>
  <c r="C388" i="10"/>
  <c r="B389" i="10"/>
  <c r="C389" i="10"/>
  <c r="B390" i="10"/>
  <c r="C390" i="10"/>
  <c r="B391" i="10"/>
  <c r="C391" i="10"/>
  <c r="B392" i="10"/>
  <c r="C392" i="10"/>
  <c r="B393" i="10"/>
  <c r="C393" i="10"/>
  <c r="B394" i="10"/>
  <c r="C394" i="10"/>
  <c r="B395" i="10"/>
  <c r="C395" i="10"/>
  <c r="B396" i="10"/>
  <c r="C396" i="10"/>
  <c r="B397" i="10"/>
  <c r="C397" i="10"/>
  <c r="B398" i="10"/>
  <c r="C398" i="10"/>
  <c r="B399" i="10"/>
  <c r="C399" i="10"/>
  <c r="B400" i="10"/>
  <c r="C400" i="10"/>
  <c r="B401" i="10"/>
  <c r="C401" i="10"/>
  <c r="B402" i="10"/>
  <c r="C402" i="10"/>
  <c r="B403" i="10"/>
  <c r="C403" i="10"/>
  <c r="B404" i="10"/>
  <c r="C404" i="10"/>
  <c r="B405" i="10"/>
  <c r="C405" i="10"/>
  <c r="B406" i="10"/>
  <c r="C406" i="10"/>
  <c r="B407" i="10"/>
  <c r="C407" i="10"/>
  <c r="B408" i="10"/>
  <c r="C408" i="10"/>
  <c r="B409" i="10"/>
  <c r="C409" i="10"/>
  <c r="B410" i="10"/>
  <c r="C410" i="10"/>
  <c r="B411" i="10"/>
  <c r="C411" i="10"/>
  <c r="B412" i="10"/>
  <c r="C412" i="10"/>
  <c r="B413" i="10"/>
  <c r="C413" i="10"/>
  <c r="B414" i="10"/>
  <c r="C414" i="10"/>
  <c r="B415" i="10"/>
  <c r="C415" i="10"/>
  <c r="B416" i="10"/>
  <c r="C416" i="10"/>
  <c r="B417" i="10"/>
  <c r="C417" i="10"/>
  <c r="B418" i="10"/>
  <c r="C418" i="10"/>
  <c r="B419" i="10"/>
  <c r="C419" i="10"/>
  <c r="B420" i="10"/>
  <c r="C420" i="10"/>
  <c r="B421" i="10"/>
  <c r="C421" i="10"/>
  <c r="B422" i="10"/>
  <c r="C422" i="10"/>
  <c r="B423" i="10"/>
  <c r="C423" i="10"/>
  <c r="B424" i="10"/>
  <c r="C424" i="10"/>
  <c r="B425" i="10"/>
  <c r="C425" i="10"/>
  <c r="B426" i="10"/>
  <c r="C426" i="10"/>
  <c r="B427" i="10"/>
  <c r="C427" i="10"/>
  <c r="B428" i="10"/>
  <c r="C428" i="10"/>
  <c r="B429" i="10"/>
  <c r="C429" i="10"/>
  <c r="B430" i="10"/>
  <c r="C430" i="10"/>
  <c r="B431" i="10"/>
  <c r="C431" i="10"/>
  <c r="B432" i="10"/>
  <c r="C432" i="10"/>
  <c r="B433" i="10"/>
  <c r="C433" i="10"/>
  <c r="B434" i="10"/>
  <c r="C434" i="10"/>
  <c r="B435" i="10"/>
  <c r="C435" i="10"/>
  <c r="B436" i="10"/>
  <c r="C436" i="10"/>
  <c r="B437" i="10"/>
  <c r="C437" i="10"/>
  <c r="B438" i="10"/>
  <c r="C438" i="10"/>
  <c r="B439" i="10"/>
  <c r="C439" i="10"/>
  <c r="B440" i="10"/>
  <c r="C440" i="10"/>
  <c r="B441" i="10"/>
  <c r="C441" i="10"/>
  <c r="B442" i="10"/>
  <c r="C442" i="10"/>
  <c r="B443" i="10"/>
  <c r="C443" i="10"/>
  <c r="B444" i="10"/>
  <c r="C444" i="10"/>
  <c r="B445" i="10"/>
  <c r="C445" i="10"/>
  <c r="B446" i="10"/>
  <c r="C446" i="10"/>
  <c r="B447" i="10"/>
  <c r="C447" i="10"/>
  <c r="B448" i="10"/>
  <c r="C448" i="10"/>
  <c r="B449" i="10"/>
  <c r="C449" i="10"/>
  <c r="B450" i="10"/>
  <c r="C450" i="10"/>
  <c r="B451" i="10"/>
  <c r="C451" i="10"/>
  <c r="B452" i="10"/>
  <c r="C452" i="10"/>
  <c r="B453" i="10"/>
  <c r="C453" i="10"/>
  <c r="B454" i="10"/>
  <c r="C454" i="10"/>
  <c r="B455" i="10"/>
  <c r="C455" i="10"/>
  <c r="B456" i="10"/>
  <c r="C456" i="10"/>
  <c r="B457" i="10"/>
  <c r="C457" i="10"/>
  <c r="B458" i="10"/>
  <c r="C458" i="10"/>
  <c r="B459" i="10"/>
  <c r="C459" i="10"/>
  <c r="B460" i="10"/>
  <c r="C460" i="10"/>
  <c r="B461" i="10"/>
  <c r="C461" i="10"/>
  <c r="B462" i="10"/>
  <c r="C462" i="10"/>
  <c r="B463" i="10"/>
  <c r="C463" i="10"/>
  <c r="B464" i="10"/>
  <c r="C464" i="10"/>
  <c r="B465" i="10"/>
  <c r="C465" i="10"/>
  <c r="B466" i="10"/>
  <c r="C466" i="10"/>
  <c r="B467" i="10"/>
  <c r="C467" i="10"/>
  <c r="B468" i="10"/>
  <c r="C468" i="10"/>
  <c r="B469" i="10"/>
  <c r="C469" i="10"/>
  <c r="B470" i="10"/>
  <c r="C470" i="10"/>
  <c r="B471" i="10"/>
  <c r="C471" i="10"/>
  <c r="B472" i="10"/>
  <c r="C472" i="10"/>
  <c r="B473" i="10"/>
  <c r="C473" i="10"/>
  <c r="B474" i="10"/>
  <c r="C474" i="10"/>
  <c r="B475" i="10"/>
  <c r="C475" i="10"/>
  <c r="B476" i="10"/>
  <c r="C476" i="10"/>
  <c r="B477" i="10"/>
  <c r="C477" i="10"/>
  <c r="B478" i="10"/>
  <c r="C478" i="10"/>
  <c r="B479" i="10"/>
  <c r="C479" i="10"/>
  <c r="B480" i="10"/>
  <c r="C480" i="10"/>
  <c r="B481" i="10"/>
  <c r="C481" i="10"/>
  <c r="B482" i="10"/>
  <c r="C482" i="10"/>
  <c r="B483" i="10"/>
  <c r="C483" i="10"/>
  <c r="B484" i="10"/>
  <c r="C484" i="10"/>
  <c r="B485" i="10"/>
  <c r="C485" i="10"/>
  <c r="B486" i="10"/>
  <c r="C486" i="10"/>
  <c r="B487" i="10"/>
  <c r="C487" i="10"/>
  <c r="B488" i="10"/>
  <c r="C488" i="10"/>
  <c r="B489" i="10"/>
  <c r="C489" i="10"/>
  <c r="B490" i="10"/>
  <c r="C490" i="10"/>
  <c r="B491" i="10"/>
  <c r="C491" i="10"/>
  <c r="B492" i="10"/>
  <c r="C492" i="10"/>
  <c r="B493" i="10"/>
  <c r="C493" i="10"/>
  <c r="B494" i="10"/>
  <c r="C494" i="10"/>
  <c r="B495" i="10"/>
  <c r="C495" i="10"/>
  <c r="B496" i="10"/>
  <c r="C496" i="10"/>
  <c r="B497" i="10"/>
  <c r="C497" i="10"/>
  <c r="B498" i="10"/>
  <c r="C498" i="10"/>
  <c r="B499" i="10"/>
  <c r="C499" i="10"/>
  <c r="B500" i="10"/>
  <c r="C500" i="10"/>
  <c r="B501" i="10"/>
  <c r="C501" i="10"/>
  <c r="B502" i="10"/>
  <c r="C502" i="10"/>
  <c r="B503" i="10"/>
  <c r="C503" i="10"/>
  <c r="B504" i="10"/>
  <c r="C504" i="10"/>
  <c r="B505" i="10"/>
  <c r="C505" i="10"/>
  <c r="B506" i="10"/>
  <c r="C506" i="10"/>
  <c r="B507" i="10"/>
  <c r="C507" i="10"/>
  <c r="B508" i="10"/>
  <c r="C508" i="10"/>
  <c r="B509" i="10"/>
  <c r="C509" i="10"/>
  <c r="B510" i="10"/>
  <c r="C510" i="10"/>
  <c r="B511" i="10"/>
  <c r="C511" i="10"/>
  <c r="B512" i="10"/>
  <c r="C512" i="10"/>
  <c r="B513" i="10"/>
  <c r="C513" i="10"/>
  <c r="B514" i="10"/>
  <c r="C514" i="10"/>
  <c r="B515" i="10"/>
  <c r="C515" i="10"/>
  <c r="B516" i="10"/>
  <c r="C516" i="10"/>
  <c r="B517" i="10"/>
  <c r="C517" i="10"/>
  <c r="B518" i="10"/>
  <c r="C518" i="10"/>
  <c r="B519" i="10"/>
  <c r="C519" i="10"/>
  <c r="B520" i="10"/>
  <c r="C520" i="10"/>
  <c r="B521" i="10"/>
  <c r="C521" i="10"/>
  <c r="B522" i="10"/>
  <c r="C522" i="10"/>
  <c r="B523" i="10"/>
  <c r="C523" i="10"/>
  <c r="B524" i="10"/>
  <c r="C524" i="10"/>
  <c r="B525" i="10"/>
  <c r="C525" i="10"/>
  <c r="B526" i="10"/>
  <c r="C526" i="10"/>
  <c r="B527" i="10"/>
  <c r="C527" i="10"/>
  <c r="B528" i="10"/>
  <c r="C528" i="10"/>
  <c r="B529" i="10"/>
  <c r="C529" i="10"/>
  <c r="B530" i="10"/>
  <c r="C530" i="10"/>
  <c r="B531" i="10"/>
  <c r="C531" i="10"/>
  <c r="B532" i="10"/>
  <c r="C532" i="10"/>
  <c r="B533" i="10"/>
  <c r="C533" i="10"/>
  <c r="B534" i="10"/>
  <c r="C534" i="10"/>
  <c r="B535" i="10"/>
  <c r="C535" i="10"/>
  <c r="B536" i="10"/>
  <c r="C536" i="10"/>
  <c r="B537" i="10"/>
  <c r="C537" i="10"/>
  <c r="B538" i="10"/>
  <c r="C538" i="10"/>
  <c r="B539" i="10"/>
  <c r="C539" i="10"/>
  <c r="B540" i="10"/>
  <c r="C540" i="10"/>
  <c r="B541" i="10"/>
  <c r="C541" i="10"/>
  <c r="B542" i="10"/>
  <c r="C542" i="10"/>
  <c r="B543" i="10"/>
  <c r="C543" i="10"/>
  <c r="B544" i="10"/>
  <c r="C544" i="10"/>
  <c r="B545" i="10"/>
  <c r="C545" i="10"/>
  <c r="B546" i="10"/>
  <c r="C546" i="10"/>
  <c r="B547" i="10"/>
  <c r="C547" i="10"/>
  <c r="B548" i="10"/>
  <c r="C548" i="10"/>
  <c r="B549" i="10"/>
  <c r="C549" i="10"/>
  <c r="B550" i="10"/>
  <c r="C550" i="10"/>
  <c r="B551" i="10"/>
  <c r="C551" i="10"/>
  <c r="B552" i="10"/>
  <c r="C552" i="10"/>
  <c r="B553" i="10"/>
  <c r="C553" i="10"/>
  <c r="B554" i="10"/>
  <c r="C554" i="10"/>
  <c r="B555" i="10"/>
  <c r="C555" i="10"/>
  <c r="B556" i="10"/>
  <c r="C556" i="10"/>
  <c r="B557" i="10"/>
  <c r="C557" i="10"/>
  <c r="B558" i="10"/>
  <c r="C558" i="10"/>
  <c r="B559" i="10"/>
  <c r="C559" i="10"/>
  <c r="B560" i="10"/>
  <c r="C560" i="10"/>
  <c r="B561" i="10"/>
  <c r="C561" i="10"/>
  <c r="B562" i="10"/>
  <c r="C562" i="10"/>
  <c r="B563" i="10"/>
  <c r="C563" i="10"/>
  <c r="B564" i="10"/>
  <c r="C564" i="10"/>
  <c r="B565" i="10"/>
  <c r="C565" i="10"/>
  <c r="B566" i="10"/>
  <c r="C566" i="10"/>
  <c r="B567" i="10"/>
  <c r="C567" i="10"/>
  <c r="B568" i="10"/>
  <c r="C568" i="10"/>
  <c r="B569" i="10"/>
  <c r="C569" i="10"/>
  <c r="B570" i="10"/>
  <c r="C570" i="10"/>
  <c r="B571" i="10"/>
  <c r="C571" i="10"/>
  <c r="B572" i="10"/>
  <c r="C572" i="10"/>
  <c r="B573" i="10"/>
  <c r="C573" i="10"/>
  <c r="B574" i="10"/>
  <c r="C574" i="10"/>
  <c r="B575" i="10"/>
  <c r="C575" i="10"/>
  <c r="B576" i="10"/>
  <c r="C576" i="10"/>
  <c r="B577" i="10"/>
  <c r="C577" i="10"/>
  <c r="B578" i="10"/>
  <c r="C578" i="10"/>
  <c r="B579" i="10"/>
  <c r="C579" i="10"/>
  <c r="B580" i="10"/>
  <c r="C580" i="10"/>
  <c r="B581" i="10"/>
  <c r="C581" i="10"/>
  <c r="B582" i="10"/>
  <c r="C582" i="10"/>
  <c r="B583" i="10"/>
  <c r="C583" i="10"/>
  <c r="B584" i="10"/>
  <c r="C584" i="10"/>
  <c r="B585" i="10"/>
  <c r="C585" i="10"/>
  <c r="B586" i="10"/>
  <c r="C586" i="10"/>
  <c r="B587" i="10"/>
  <c r="C587" i="10"/>
  <c r="B588" i="10"/>
  <c r="C588" i="10"/>
  <c r="B589" i="10"/>
  <c r="C589" i="10"/>
  <c r="B590" i="10"/>
  <c r="C590" i="10"/>
  <c r="B591" i="10"/>
  <c r="C591" i="10"/>
  <c r="B592" i="10"/>
  <c r="C592" i="10"/>
  <c r="B593" i="10"/>
  <c r="C593" i="10"/>
  <c r="B594" i="10"/>
  <c r="C594" i="10"/>
  <c r="B595" i="10"/>
  <c r="C595" i="10"/>
  <c r="B596" i="10"/>
  <c r="C596" i="10"/>
  <c r="B597" i="10"/>
  <c r="C597" i="10"/>
  <c r="B598" i="10"/>
  <c r="C598" i="10"/>
  <c r="B599" i="10"/>
  <c r="C599" i="10"/>
  <c r="B600" i="10"/>
  <c r="C600" i="10"/>
  <c r="B601" i="10"/>
  <c r="C601" i="10"/>
  <c r="B602" i="10"/>
  <c r="C602" i="10"/>
  <c r="B603" i="10"/>
  <c r="C603" i="10"/>
  <c r="B604" i="10"/>
  <c r="C604" i="10"/>
  <c r="B605" i="10"/>
  <c r="C605" i="10"/>
  <c r="B606" i="10"/>
  <c r="C606" i="10"/>
  <c r="B607" i="10"/>
  <c r="C607" i="10"/>
  <c r="B608" i="10"/>
  <c r="C608" i="10"/>
  <c r="B609" i="10"/>
  <c r="C609" i="10"/>
  <c r="B610" i="10"/>
  <c r="C610" i="10"/>
  <c r="B611" i="10"/>
  <c r="C611" i="10"/>
  <c r="B612" i="10"/>
  <c r="C612" i="10"/>
  <c r="B613" i="10"/>
  <c r="C613" i="10"/>
  <c r="B614" i="10"/>
  <c r="C614" i="10"/>
  <c r="B615" i="10"/>
  <c r="C615" i="10"/>
  <c r="B616" i="10"/>
  <c r="C616" i="10"/>
  <c r="B617" i="10"/>
  <c r="C617" i="10"/>
  <c r="B618" i="10"/>
  <c r="C618" i="10"/>
  <c r="B619" i="10"/>
  <c r="C619" i="10"/>
  <c r="B620" i="10"/>
  <c r="C620" i="10"/>
  <c r="B621" i="10"/>
  <c r="C621" i="10"/>
  <c r="B622" i="10"/>
  <c r="C622" i="10"/>
  <c r="B623" i="10"/>
  <c r="C623" i="10"/>
  <c r="B624" i="10"/>
  <c r="C624" i="10"/>
  <c r="B625" i="10"/>
  <c r="C625" i="10"/>
  <c r="B626" i="10"/>
  <c r="C626" i="10"/>
  <c r="B627" i="10"/>
  <c r="C627" i="10"/>
  <c r="B628" i="10"/>
  <c r="C628" i="10"/>
  <c r="B629" i="10"/>
  <c r="C629" i="10"/>
  <c r="B630" i="10"/>
  <c r="C630" i="10"/>
  <c r="B631" i="10"/>
  <c r="C631" i="10"/>
  <c r="B632" i="10"/>
  <c r="C632" i="10"/>
  <c r="B633" i="10"/>
  <c r="C633" i="10"/>
  <c r="B634" i="10"/>
  <c r="C634" i="10"/>
  <c r="B635" i="10"/>
  <c r="C635" i="10"/>
  <c r="B636" i="10"/>
  <c r="C636" i="10"/>
  <c r="B637" i="10"/>
  <c r="C637" i="10"/>
  <c r="B638" i="10"/>
  <c r="C638" i="10"/>
  <c r="B639" i="10"/>
  <c r="C639" i="10"/>
  <c r="B640" i="10"/>
  <c r="C640" i="10"/>
  <c r="B641" i="10"/>
  <c r="C641" i="10"/>
  <c r="B642" i="10"/>
  <c r="C642" i="10"/>
  <c r="B643" i="10"/>
  <c r="C643" i="10"/>
  <c r="B644" i="10"/>
  <c r="C644" i="10"/>
  <c r="B645" i="10"/>
  <c r="C645" i="10"/>
  <c r="B646" i="10"/>
  <c r="C646" i="10"/>
  <c r="B647" i="10"/>
  <c r="C647" i="10"/>
  <c r="B648" i="10"/>
  <c r="C648" i="10"/>
  <c r="B649" i="10"/>
  <c r="C649" i="10"/>
  <c r="B650" i="10"/>
  <c r="C650" i="10"/>
  <c r="B651" i="10"/>
  <c r="C651" i="10"/>
  <c r="B652" i="10"/>
  <c r="C652" i="10"/>
  <c r="B653" i="10"/>
  <c r="C653" i="10"/>
  <c r="B654" i="10"/>
  <c r="C654" i="10"/>
  <c r="B655" i="10"/>
  <c r="C655" i="10"/>
  <c r="B656" i="10"/>
  <c r="C656" i="10"/>
  <c r="B657" i="10"/>
  <c r="C657" i="10"/>
  <c r="B658" i="10"/>
  <c r="C658" i="10"/>
  <c r="B659" i="10"/>
  <c r="C659" i="10"/>
  <c r="B660" i="10"/>
  <c r="C660" i="10"/>
  <c r="B661" i="10"/>
  <c r="C661" i="10"/>
  <c r="B662" i="10"/>
  <c r="C662" i="10"/>
  <c r="B663" i="10"/>
  <c r="C663" i="10"/>
  <c r="B664" i="10"/>
  <c r="C664" i="10"/>
  <c r="B665" i="10"/>
  <c r="C665" i="10"/>
  <c r="B666" i="10"/>
  <c r="C666" i="10"/>
  <c r="B667" i="10"/>
  <c r="C667" i="10"/>
  <c r="B668" i="10"/>
  <c r="C668" i="10"/>
  <c r="B669" i="10"/>
  <c r="C669" i="10"/>
  <c r="B670" i="10"/>
  <c r="C670" i="10"/>
  <c r="B671" i="10"/>
  <c r="C671" i="10"/>
  <c r="B672" i="10"/>
  <c r="C672" i="10"/>
  <c r="B673" i="10"/>
  <c r="C673" i="10"/>
  <c r="B674" i="10"/>
  <c r="C674" i="10"/>
  <c r="B675" i="10"/>
  <c r="C675" i="10"/>
  <c r="B676" i="10"/>
  <c r="C676" i="10"/>
  <c r="B677" i="10"/>
  <c r="C677" i="10"/>
  <c r="B678" i="10"/>
  <c r="C678" i="10"/>
  <c r="B679" i="10"/>
  <c r="C679" i="10"/>
  <c r="B680" i="10"/>
  <c r="C680" i="10"/>
  <c r="B681" i="10"/>
  <c r="C681" i="10"/>
  <c r="B682" i="10"/>
  <c r="C682" i="10"/>
  <c r="B683" i="10"/>
  <c r="C683" i="10"/>
  <c r="B684" i="10"/>
  <c r="C684" i="10"/>
  <c r="B685" i="10"/>
  <c r="C685" i="10"/>
  <c r="B686" i="10"/>
  <c r="C686" i="10"/>
  <c r="B687" i="10"/>
  <c r="C687" i="10"/>
  <c r="B688" i="10"/>
  <c r="C688" i="10"/>
  <c r="B689" i="10"/>
  <c r="C689" i="10"/>
  <c r="B690" i="10"/>
  <c r="C690" i="10"/>
  <c r="B691" i="10"/>
  <c r="C691" i="10"/>
  <c r="B692" i="10"/>
  <c r="C692" i="10"/>
  <c r="B693" i="10"/>
  <c r="C693" i="10"/>
  <c r="B694" i="10"/>
  <c r="C694" i="10"/>
  <c r="B695" i="10"/>
  <c r="C695" i="10"/>
  <c r="B696" i="10"/>
  <c r="C696" i="10"/>
  <c r="B697" i="10"/>
  <c r="C697" i="10"/>
  <c r="B698" i="10"/>
  <c r="C698" i="10"/>
  <c r="B699" i="10"/>
  <c r="C699" i="10"/>
  <c r="B700" i="10"/>
  <c r="C700" i="10"/>
  <c r="B701" i="10"/>
  <c r="C701" i="10"/>
  <c r="B702" i="10"/>
  <c r="C702" i="10"/>
  <c r="B703" i="10"/>
  <c r="C703" i="10"/>
  <c r="B704" i="10"/>
  <c r="C704" i="10"/>
  <c r="B705" i="10"/>
  <c r="C705" i="10"/>
  <c r="B706" i="10"/>
  <c r="C706" i="10"/>
  <c r="B707" i="10"/>
  <c r="C707" i="10"/>
  <c r="B708" i="10"/>
  <c r="C708" i="10"/>
  <c r="B709" i="10"/>
  <c r="C709" i="10"/>
  <c r="B710" i="10"/>
  <c r="C710" i="10"/>
  <c r="B711" i="10"/>
  <c r="C711" i="10"/>
  <c r="B712" i="10"/>
  <c r="C712" i="10"/>
  <c r="B713" i="10"/>
  <c r="C713" i="10"/>
  <c r="B714" i="10"/>
  <c r="C714" i="10"/>
  <c r="B715" i="10"/>
  <c r="C715" i="10"/>
  <c r="B716" i="10"/>
  <c r="C716" i="10"/>
  <c r="B717" i="10"/>
  <c r="C717" i="10"/>
  <c r="B718" i="10"/>
  <c r="C718" i="10"/>
  <c r="B719" i="10"/>
  <c r="C719" i="10"/>
  <c r="C387" i="10"/>
  <c r="B387"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10" i="10"/>
  <c r="C2154" i="10"/>
  <c r="C2155" i="10"/>
  <c r="C2156" i="10"/>
  <c r="C2157" i="10"/>
  <c r="C2158" i="10"/>
  <c r="C2159" i="10"/>
  <c r="C2160" i="10"/>
  <c r="C2161" i="10"/>
  <c r="C2162" i="10"/>
  <c r="C2163" i="10"/>
  <c r="C2196" i="10"/>
  <c r="C2219" i="10"/>
  <c r="R336" i="5" l="1"/>
  <c r="Q336" i="5"/>
  <c r="P336" i="5"/>
  <c r="O336" i="5"/>
  <c r="N336" i="5"/>
  <c r="M336" i="5"/>
  <c r="L336" i="5"/>
  <c r="K336" i="5"/>
  <c r="F336" i="5"/>
  <c r="J336" i="5"/>
  <c r="U336" i="5"/>
  <c r="I336" i="5"/>
  <c r="T336" i="5"/>
  <c r="H336" i="5"/>
  <c r="U444" i="6"/>
  <c r="V397" i="9"/>
  <c r="F377" i="9"/>
  <c r="G377" i="9"/>
  <c r="E377" i="9"/>
  <c r="M377" i="9"/>
  <c r="O377" i="9"/>
  <c r="N377" i="9"/>
  <c r="BU1841" i="10"/>
  <c r="AW1841" i="10"/>
  <c r="E1841" i="10"/>
  <c r="AC1841" i="10"/>
  <c r="BA1841" i="10"/>
  <c r="I1841" i="10"/>
  <c r="AG1841" i="10"/>
  <c r="BE1841" i="10"/>
  <c r="M1841" i="10"/>
  <c r="AK1841" i="10"/>
  <c r="BI1841" i="10"/>
  <c r="Q1841" i="10"/>
  <c r="AO1841" i="10"/>
  <c r="BM1841" i="10"/>
  <c r="U1841" i="10"/>
  <c r="AS1841" i="10"/>
  <c r="BQ1841" i="10"/>
  <c r="Y1841" i="10"/>
  <c r="Y397" i="9" l="1"/>
  <c r="H374" i="9"/>
  <c r="P377" i="9"/>
  <c r="H377" i="9"/>
  <c r="U349" i="8" l="1"/>
  <c r="T349" i="8"/>
  <c r="S4" i="8"/>
  <c r="R4" i="8"/>
  <c r="T4" i="8" l="1"/>
  <c r="V349" i="8"/>
  <c r="X349" i="8" s="1"/>
  <c r="C482" i="9"/>
  <c r="D482" i="9" s="1"/>
  <c r="C483" i="9"/>
  <c r="D483" i="9" s="1"/>
  <c r="C484" i="9"/>
  <c r="D484" i="9" s="1"/>
  <c r="C485" i="9"/>
  <c r="D485" i="9" s="1"/>
  <c r="C486" i="9"/>
  <c r="D486" i="9" s="1"/>
  <c r="C487" i="9"/>
  <c r="D487" i="9" s="1"/>
  <c r="C488" i="9"/>
  <c r="D488" i="9" s="1"/>
  <c r="C489" i="9"/>
  <c r="D489" i="9" s="1"/>
  <c r="C490" i="9"/>
  <c r="D490" i="9" s="1"/>
  <c r="C491" i="9"/>
  <c r="D491" i="9" s="1"/>
  <c r="C492" i="9"/>
  <c r="D492" i="9" s="1"/>
  <c r="C493" i="9"/>
  <c r="D493" i="9" s="1"/>
  <c r="C494" i="9"/>
  <c r="D494" i="9" s="1"/>
  <c r="C495" i="9"/>
  <c r="D495" i="9" s="1"/>
  <c r="C496" i="9"/>
  <c r="D496" i="9" s="1"/>
  <c r="C497" i="9"/>
  <c r="D497" i="9" s="1"/>
  <c r="C498" i="9"/>
  <c r="D498" i="9" s="1"/>
  <c r="C499" i="9"/>
  <c r="D499" i="9" s="1"/>
  <c r="C500" i="9"/>
  <c r="D500" i="9" s="1"/>
  <c r="C501" i="9"/>
  <c r="D501" i="9" s="1"/>
  <c r="C502" i="9"/>
  <c r="D502" i="9" s="1"/>
  <c r="C503" i="9"/>
  <c r="D503" i="9" s="1"/>
  <c r="C504" i="9"/>
  <c r="D504" i="9" s="1"/>
  <c r="C505" i="9"/>
  <c r="D505" i="9" s="1"/>
  <c r="C506" i="9"/>
  <c r="D506" i="9" s="1"/>
  <c r="C507" i="9"/>
  <c r="D507" i="9" s="1"/>
  <c r="C508" i="9"/>
  <c r="D508" i="9" s="1"/>
  <c r="C509" i="9"/>
  <c r="D509" i="9" s="1"/>
  <c r="C510" i="9"/>
  <c r="D510" i="9" s="1"/>
  <c r="C511" i="9"/>
  <c r="D511" i="9" s="1"/>
  <c r="C512" i="9"/>
  <c r="D512" i="9" s="1"/>
  <c r="C513" i="9"/>
  <c r="D513" i="9" s="1"/>
  <c r="C514" i="9"/>
  <c r="D514" i="9" s="1"/>
  <c r="C515" i="9"/>
  <c r="D515" i="9" s="1"/>
  <c r="C516" i="9"/>
  <c r="D516" i="9" s="1"/>
  <c r="C517" i="9"/>
  <c r="D517" i="9" s="1"/>
  <c r="C518" i="9"/>
  <c r="D518" i="9" s="1"/>
  <c r="C519" i="9"/>
  <c r="D519" i="9" s="1"/>
  <c r="C520" i="9"/>
  <c r="D520" i="9" s="1"/>
  <c r="C521" i="9"/>
  <c r="D521" i="9" s="1"/>
  <c r="C522" i="9"/>
  <c r="D522" i="9" s="1"/>
  <c r="C523" i="9"/>
  <c r="D523" i="9" s="1"/>
  <c r="C524" i="9"/>
  <c r="D524" i="9" s="1"/>
  <c r="C525" i="9"/>
  <c r="D525" i="9" s="1"/>
  <c r="C526" i="9"/>
  <c r="D526" i="9" s="1"/>
  <c r="C527" i="9"/>
  <c r="D527" i="9" s="1"/>
  <c r="C528" i="9"/>
  <c r="D528" i="9" s="1"/>
  <c r="C529" i="9"/>
  <c r="D529" i="9" s="1"/>
  <c r="C530" i="9"/>
  <c r="D530" i="9" s="1"/>
  <c r="C531" i="9"/>
  <c r="D531" i="9" s="1"/>
  <c r="C532" i="9"/>
  <c r="D532" i="9" s="1"/>
  <c r="C533" i="9"/>
  <c r="D533" i="9" s="1"/>
  <c r="C534" i="9"/>
  <c r="D534" i="9" s="1"/>
  <c r="C535" i="9"/>
  <c r="D535" i="9" s="1"/>
  <c r="C536" i="9"/>
  <c r="D536" i="9" s="1"/>
  <c r="C537" i="9"/>
  <c r="D537" i="9" s="1"/>
  <c r="C538" i="9"/>
  <c r="D538" i="9" s="1"/>
  <c r="C539" i="9"/>
  <c r="D539" i="9" s="1"/>
  <c r="C540" i="9"/>
  <c r="D540" i="9" s="1"/>
  <c r="C541" i="9"/>
  <c r="D541" i="9" s="1"/>
  <c r="C542" i="9"/>
  <c r="D542" i="9" s="1"/>
  <c r="C543" i="9"/>
  <c r="D543" i="9" s="1"/>
  <c r="C544" i="9"/>
  <c r="D544" i="9" s="1"/>
  <c r="C545" i="9"/>
  <c r="D545" i="9" s="1"/>
  <c r="C546" i="9"/>
  <c r="D546" i="9" s="1"/>
  <c r="C547" i="9"/>
  <c r="D547" i="9" s="1"/>
  <c r="C548" i="9"/>
  <c r="D548" i="9" s="1"/>
  <c r="C549" i="9"/>
  <c r="D549" i="9" s="1"/>
  <c r="C550" i="9"/>
  <c r="D550" i="9" s="1"/>
  <c r="C551" i="9"/>
  <c r="D551" i="9" s="1"/>
  <c r="C552" i="9"/>
  <c r="D552" i="9" s="1"/>
  <c r="C553" i="9"/>
  <c r="D553" i="9" s="1"/>
  <c r="C554" i="9"/>
  <c r="D554" i="9" s="1"/>
  <c r="C555" i="9"/>
  <c r="D555" i="9" s="1"/>
  <c r="C556" i="9"/>
  <c r="D556" i="9" s="1"/>
  <c r="C557" i="9"/>
  <c r="D557" i="9" s="1"/>
  <c r="C558" i="9"/>
  <c r="D558" i="9" s="1"/>
  <c r="C559" i="9"/>
  <c r="D559" i="9" s="1"/>
  <c r="C560" i="9"/>
  <c r="D560" i="9" s="1"/>
  <c r="C561" i="9"/>
  <c r="D561" i="9" s="1"/>
  <c r="C562" i="9"/>
  <c r="D562" i="9" s="1"/>
  <c r="C563" i="9"/>
  <c r="D563" i="9" s="1"/>
  <c r="C564" i="9"/>
  <c r="D564" i="9" s="1"/>
  <c r="C565" i="9"/>
  <c r="D565" i="9" s="1"/>
  <c r="C566" i="9"/>
  <c r="D566" i="9" s="1"/>
  <c r="C567" i="9"/>
  <c r="D567" i="9" s="1"/>
  <c r="C568" i="9"/>
  <c r="D568" i="9" s="1"/>
  <c r="C569" i="9"/>
  <c r="D569" i="9" s="1"/>
  <c r="C570" i="9"/>
  <c r="D570" i="9" s="1"/>
  <c r="C571" i="9"/>
  <c r="D571" i="9" s="1"/>
  <c r="C572" i="9"/>
  <c r="D572" i="9" s="1"/>
  <c r="C573" i="9"/>
  <c r="D573" i="9" s="1"/>
  <c r="C574" i="9"/>
  <c r="D574" i="9" s="1"/>
  <c r="C575" i="9"/>
  <c r="D575" i="9" s="1"/>
  <c r="C576" i="9"/>
  <c r="D576" i="9" s="1"/>
  <c r="C577" i="9"/>
  <c r="D577" i="9" s="1"/>
  <c r="C578" i="9"/>
  <c r="D578" i="9" s="1"/>
  <c r="C579" i="9"/>
  <c r="D579" i="9" s="1"/>
  <c r="C580" i="9"/>
  <c r="D580" i="9" s="1"/>
  <c r="C581" i="9"/>
  <c r="D581" i="9" s="1"/>
  <c r="C582" i="9"/>
  <c r="D582" i="9" s="1"/>
  <c r="C583" i="9"/>
  <c r="D583" i="9" s="1"/>
  <c r="C584" i="9"/>
  <c r="D584" i="9" s="1"/>
  <c r="C585" i="9"/>
  <c r="D585" i="9" s="1"/>
  <c r="C586" i="9"/>
  <c r="D586" i="9" s="1"/>
  <c r="C587" i="9"/>
  <c r="D587" i="9" s="1"/>
  <c r="C588" i="9"/>
  <c r="D588" i="9" s="1"/>
  <c r="C589" i="9"/>
  <c r="D589" i="9" s="1"/>
  <c r="C590" i="9"/>
  <c r="D590" i="9" s="1"/>
  <c r="C591" i="9"/>
  <c r="D591" i="9" s="1"/>
  <c r="C592" i="9"/>
  <c r="D592" i="9" s="1"/>
  <c r="C593" i="9"/>
  <c r="D593" i="9" s="1"/>
  <c r="C594" i="9"/>
  <c r="D594" i="9" s="1"/>
  <c r="C595" i="9"/>
  <c r="D595" i="9" s="1"/>
  <c r="C596" i="9"/>
  <c r="D596" i="9" s="1"/>
  <c r="C597" i="9"/>
  <c r="D597" i="9" s="1"/>
  <c r="C598" i="9"/>
  <c r="D598" i="9" s="1"/>
  <c r="C599" i="9"/>
  <c r="D599" i="9" s="1"/>
  <c r="C600" i="9"/>
  <c r="D600" i="9" s="1"/>
  <c r="C601" i="9"/>
  <c r="D601" i="9" s="1"/>
  <c r="C602" i="9"/>
  <c r="D602" i="9" s="1"/>
  <c r="C603" i="9"/>
  <c r="D603" i="9" s="1"/>
  <c r="C604" i="9"/>
  <c r="D604" i="9" s="1"/>
  <c r="C605" i="9"/>
  <c r="D605" i="9" s="1"/>
  <c r="C606" i="9"/>
  <c r="D606" i="9" s="1"/>
  <c r="C607" i="9"/>
  <c r="D607" i="9" s="1"/>
  <c r="C608" i="9"/>
  <c r="D608" i="9" s="1"/>
  <c r="C609" i="9"/>
  <c r="D609" i="9" s="1"/>
  <c r="C610" i="9"/>
  <c r="D610" i="9" s="1"/>
  <c r="C611" i="9"/>
  <c r="D611" i="9" s="1"/>
  <c r="C612" i="9"/>
  <c r="D612" i="9" s="1"/>
  <c r="C613" i="9"/>
  <c r="D613" i="9" s="1"/>
  <c r="C614" i="9"/>
  <c r="D614" i="9" s="1"/>
  <c r="C615" i="9"/>
  <c r="D615" i="9" s="1"/>
  <c r="C616" i="9"/>
  <c r="D616" i="9" s="1"/>
  <c r="C617" i="9"/>
  <c r="D617" i="9" s="1"/>
  <c r="C618" i="9"/>
  <c r="D618" i="9" s="1"/>
  <c r="C619" i="9"/>
  <c r="D619" i="9" s="1"/>
  <c r="C620" i="9"/>
  <c r="D620" i="9" s="1"/>
  <c r="C621" i="9"/>
  <c r="D621" i="9" s="1"/>
  <c r="C622" i="9"/>
  <c r="D622" i="9" s="1"/>
  <c r="C623" i="9"/>
  <c r="D623" i="9" s="1"/>
  <c r="C624" i="9"/>
  <c r="D624" i="9" s="1"/>
  <c r="C625" i="9"/>
  <c r="D625" i="9" s="1"/>
  <c r="C626" i="9"/>
  <c r="D626" i="9" s="1"/>
  <c r="C627" i="9"/>
  <c r="D627" i="9" s="1"/>
  <c r="C628" i="9"/>
  <c r="D628" i="9" s="1"/>
  <c r="C629" i="9"/>
  <c r="D629" i="9" s="1"/>
  <c r="C630" i="9"/>
  <c r="D630" i="9" s="1"/>
  <c r="C631" i="9"/>
  <c r="D631" i="9" s="1"/>
  <c r="C632" i="9"/>
  <c r="D632" i="9" s="1"/>
  <c r="C633" i="9"/>
  <c r="D633" i="9" s="1"/>
  <c r="C634" i="9"/>
  <c r="D634" i="9" s="1"/>
  <c r="C635" i="9"/>
  <c r="D635" i="9" s="1"/>
  <c r="C636" i="9"/>
  <c r="D636" i="9" s="1"/>
  <c r="C637" i="9"/>
  <c r="D637" i="9" s="1"/>
  <c r="C638" i="9"/>
  <c r="D638" i="9" s="1"/>
  <c r="C639" i="9"/>
  <c r="D639" i="9" s="1"/>
  <c r="C640" i="9"/>
  <c r="D640" i="9" s="1"/>
  <c r="C641" i="9"/>
  <c r="D641" i="9" s="1"/>
  <c r="C642" i="9"/>
  <c r="D642" i="9" s="1"/>
  <c r="C643" i="9"/>
  <c r="D643" i="9" s="1"/>
  <c r="C644" i="9"/>
  <c r="D644" i="9" s="1"/>
  <c r="C645" i="9"/>
  <c r="D645" i="9" s="1"/>
  <c r="C646" i="9"/>
  <c r="D646" i="9" s="1"/>
  <c r="C647" i="9"/>
  <c r="D647" i="9" s="1"/>
  <c r="C648" i="9"/>
  <c r="D648" i="9" s="1"/>
  <c r="C649" i="9"/>
  <c r="D649" i="9" s="1"/>
  <c r="C650" i="9"/>
  <c r="D650" i="9" s="1"/>
  <c r="C651" i="9"/>
  <c r="D651" i="9" s="1"/>
  <c r="C652" i="9"/>
  <c r="D652" i="9" s="1"/>
  <c r="C653" i="9"/>
  <c r="D653" i="9" s="1"/>
  <c r="C654" i="9"/>
  <c r="D654" i="9" s="1"/>
  <c r="C655" i="9"/>
  <c r="D655" i="9" s="1"/>
  <c r="C656" i="9"/>
  <c r="D656" i="9" s="1"/>
  <c r="C657" i="9"/>
  <c r="D657" i="9" s="1"/>
  <c r="C658" i="9"/>
  <c r="D658" i="9" s="1"/>
  <c r="C659" i="9"/>
  <c r="D659" i="9" s="1"/>
  <c r="C660" i="9"/>
  <c r="D660" i="9" s="1"/>
  <c r="C661" i="9"/>
  <c r="D661" i="9" s="1"/>
  <c r="C662" i="9"/>
  <c r="D662" i="9" s="1"/>
  <c r="C663" i="9"/>
  <c r="D663" i="9" s="1"/>
  <c r="C664" i="9"/>
  <c r="D664" i="9" s="1"/>
  <c r="C665" i="9"/>
  <c r="D665" i="9" s="1"/>
  <c r="C666" i="9"/>
  <c r="D666" i="9" s="1"/>
  <c r="C667" i="9"/>
  <c r="D667" i="9" s="1"/>
  <c r="C668" i="9"/>
  <c r="D668" i="9" s="1"/>
  <c r="C669" i="9"/>
  <c r="D669" i="9" s="1"/>
  <c r="C670" i="9"/>
  <c r="D670" i="9" s="1"/>
  <c r="C671" i="9"/>
  <c r="D671" i="9" s="1"/>
  <c r="C672" i="9"/>
  <c r="D672" i="9" s="1"/>
  <c r="C673" i="9"/>
  <c r="D673" i="9" s="1"/>
  <c r="C674" i="9"/>
  <c r="D674" i="9" s="1"/>
  <c r="C675" i="9"/>
  <c r="D675" i="9" s="1"/>
  <c r="C676" i="9"/>
  <c r="D676" i="9" s="1"/>
  <c r="C677" i="9"/>
  <c r="D677" i="9" s="1"/>
  <c r="C678" i="9"/>
  <c r="D678" i="9" s="1"/>
  <c r="C679" i="9"/>
  <c r="D679" i="9" s="1"/>
  <c r="C680" i="9"/>
  <c r="D680" i="9" s="1"/>
  <c r="C681" i="9"/>
  <c r="D681" i="9" s="1"/>
  <c r="C682" i="9"/>
  <c r="D682" i="9" s="1"/>
  <c r="C683" i="9"/>
  <c r="D683" i="9" s="1"/>
  <c r="C684" i="9"/>
  <c r="D684" i="9" s="1"/>
  <c r="C685" i="9"/>
  <c r="D685" i="9" s="1"/>
  <c r="C686" i="9"/>
  <c r="D686" i="9" s="1"/>
  <c r="C687" i="9"/>
  <c r="D687" i="9" s="1"/>
  <c r="C688" i="9"/>
  <c r="D688" i="9" s="1"/>
  <c r="C689" i="9"/>
  <c r="D689" i="9" s="1"/>
  <c r="C690" i="9"/>
  <c r="D690" i="9" s="1"/>
  <c r="C691" i="9"/>
  <c r="D691" i="9" s="1"/>
  <c r="C692" i="9"/>
  <c r="D692" i="9" s="1"/>
  <c r="C693" i="9"/>
  <c r="D693" i="9" s="1"/>
  <c r="C694" i="9"/>
  <c r="D694" i="9" s="1"/>
  <c r="C695" i="9"/>
  <c r="D695" i="9" s="1"/>
  <c r="C696" i="9"/>
  <c r="D696" i="9" s="1"/>
  <c r="C697" i="9"/>
  <c r="D697" i="9" s="1"/>
  <c r="C698" i="9"/>
  <c r="D698" i="9" s="1"/>
  <c r="C699" i="9"/>
  <c r="D699" i="9" s="1"/>
  <c r="C700" i="9"/>
  <c r="D700" i="9" s="1"/>
  <c r="C701" i="9"/>
  <c r="D701" i="9" s="1"/>
  <c r="C702" i="9"/>
  <c r="D702" i="9" s="1"/>
  <c r="C703" i="9"/>
  <c r="D703" i="9" s="1"/>
  <c r="C704" i="9"/>
  <c r="D704" i="9" s="1"/>
  <c r="C705" i="9"/>
  <c r="D705" i="9" s="1"/>
  <c r="C706" i="9"/>
  <c r="D706" i="9" s="1"/>
  <c r="C707" i="9"/>
  <c r="D707" i="9" s="1"/>
  <c r="C708" i="9"/>
  <c r="D708" i="9" s="1"/>
  <c r="C709" i="9"/>
  <c r="D709" i="9" s="1"/>
  <c r="C710" i="9"/>
  <c r="D710" i="9" s="1"/>
  <c r="C711" i="9"/>
  <c r="D711" i="9" s="1"/>
  <c r="C712" i="9"/>
  <c r="D712" i="9" s="1"/>
  <c r="C713" i="9"/>
  <c r="D713" i="9" s="1"/>
  <c r="C714" i="9"/>
  <c r="D714" i="9" s="1"/>
  <c r="C715" i="9"/>
  <c r="D715" i="9" s="1"/>
  <c r="C716" i="9"/>
  <c r="D716" i="9" s="1"/>
  <c r="C717" i="9"/>
  <c r="D717" i="9" s="1"/>
  <c r="C718" i="9"/>
  <c r="D718" i="9" s="1"/>
  <c r="C719" i="9"/>
  <c r="D719" i="9" s="1"/>
  <c r="C720" i="9"/>
  <c r="D720" i="9" s="1"/>
  <c r="C721" i="9"/>
  <c r="D721" i="9" s="1"/>
  <c r="C722" i="9"/>
  <c r="D722" i="9" s="1"/>
  <c r="C723" i="9"/>
  <c r="D723" i="9" s="1"/>
  <c r="C724" i="9"/>
  <c r="D724" i="9" s="1"/>
  <c r="C725" i="9"/>
  <c r="D725" i="9" s="1"/>
  <c r="C726" i="9"/>
  <c r="D726" i="9" s="1"/>
  <c r="C727" i="9"/>
  <c r="D727" i="9" s="1"/>
  <c r="C728" i="9"/>
  <c r="D728" i="9" s="1"/>
  <c r="C729" i="9"/>
  <c r="D729" i="9" s="1"/>
  <c r="C730" i="9"/>
  <c r="D730" i="9" s="1"/>
  <c r="C731" i="9"/>
  <c r="D731" i="9" s="1"/>
  <c r="C732" i="9"/>
  <c r="D732" i="9" s="1"/>
  <c r="C733" i="9"/>
  <c r="D733" i="9" s="1"/>
  <c r="C734" i="9"/>
  <c r="D734" i="9" s="1"/>
  <c r="C735" i="9"/>
  <c r="D735" i="9" s="1"/>
  <c r="C736" i="9"/>
  <c r="D736" i="9" s="1"/>
  <c r="C737" i="9"/>
  <c r="D737" i="9" s="1"/>
  <c r="C738" i="9"/>
  <c r="D738" i="9" s="1"/>
  <c r="C739" i="9"/>
  <c r="D739" i="9" s="1"/>
  <c r="C740" i="9"/>
  <c r="D740" i="9" s="1"/>
  <c r="C741" i="9"/>
  <c r="D741" i="9" s="1"/>
  <c r="C742" i="9"/>
  <c r="D742" i="9" s="1"/>
  <c r="C743" i="9"/>
  <c r="D743" i="9" s="1"/>
  <c r="C744" i="9"/>
  <c r="D744" i="9" s="1"/>
  <c r="C745" i="9"/>
  <c r="D745" i="9" s="1"/>
  <c r="C746" i="9"/>
  <c r="D746" i="9" s="1"/>
  <c r="C747" i="9"/>
  <c r="D747" i="9" s="1"/>
  <c r="C748" i="9"/>
  <c r="D748" i="9" s="1"/>
  <c r="C749" i="9"/>
  <c r="D749" i="9" s="1"/>
  <c r="C750" i="9"/>
  <c r="D750" i="9" s="1"/>
  <c r="C751" i="9"/>
  <c r="D751" i="9" s="1"/>
  <c r="C752" i="9"/>
  <c r="D752" i="9" s="1"/>
  <c r="C753" i="9"/>
  <c r="D753" i="9" s="1"/>
  <c r="C754" i="9"/>
  <c r="D754" i="9" s="1"/>
  <c r="C755" i="9"/>
  <c r="D755" i="9" s="1"/>
  <c r="C756" i="9"/>
  <c r="D756" i="9" s="1"/>
  <c r="C757" i="9"/>
  <c r="D757" i="9" s="1"/>
  <c r="C758" i="9"/>
  <c r="D758" i="9" s="1"/>
  <c r="C759" i="9"/>
  <c r="D759" i="9" s="1"/>
  <c r="C760" i="9"/>
  <c r="D760" i="9" s="1"/>
  <c r="C761" i="9"/>
  <c r="D761" i="9" s="1"/>
  <c r="C762" i="9"/>
  <c r="D762" i="9" s="1"/>
  <c r="C763" i="9"/>
  <c r="D763" i="9" s="1"/>
  <c r="C764" i="9"/>
  <c r="D764" i="9" s="1"/>
  <c r="C765" i="9"/>
  <c r="D765" i="9" s="1"/>
  <c r="C766" i="9"/>
  <c r="D766" i="9" s="1"/>
  <c r="C767" i="9"/>
  <c r="D767" i="9" s="1"/>
  <c r="C768" i="9"/>
  <c r="D768" i="9" s="1"/>
  <c r="C769" i="9"/>
  <c r="D769" i="9" s="1"/>
  <c r="C770" i="9"/>
  <c r="D770" i="9" s="1"/>
  <c r="C771" i="9"/>
  <c r="D771" i="9" s="1"/>
  <c r="C772" i="9"/>
  <c r="D772" i="9" s="1"/>
  <c r="C773" i="9"/>
  <c r="D773" i="9" s="1"/>
  <c r="C774" i="9"/>
  <c r="D774" i="9" s="1"/>
  <c r="C775" i="9"/>
  <c r="D775" i="9" s="1"/>
  <c r="C776" i="9"/>
  <c r="D776" i="9" s="1"/>
  <c r="C777" i="9"/>
  <c r="D777" i="9" s="1"/>
  <c r="C778" i="9"/>
  <c r="D778" i="9" s="1"/>
  <c r="C779" i="9"/>
  <c r="D779" i="9" s="1"/>
  <c r="C780" i="9"/>
  <c r="D780" i="9" s="1"/>
  <c r="C781" i="9"/>
  <c r="D781" i="9" s="1"/>
  <c r="C782" i="9"/>
  <c r="D782" i="9" s="1"/>
  <c r="C783" i="9"/>
  <c r="D783" i="9" s="1"/>
  <c r="C784" i="9"/>
  <c r="D784" i="9" s="1"/>
  <c r="C785" i="9"/>
  <c r="D785" i="9" s="1"/>
  <c r="C786" i="9"/>
  <c r="D786" i="9" s="1"/>
  <c r="C787" i="9"/>
  <c r="D787" i="9" s="1"/>
  <c r="C788" i="9"/>
  <c r="D788" i="9" s="1"/>
  <c r="C789" i="9"/>
  <c r="D789" i="9" s="1"/>
  <c r="C481" i="9"/>
  <c r="D481" i="9" s="1"/>
  <c r="Q10" i="9" l="1"/>
  <c r="D2154" i="10" l="1"/>
  <c r="D2155" i="10"/>
  <c r="D2156" i="10"/>
  <c r="D2157" i="10"/>
  <c r="D2158" i="10"/>
  <c r="D2159" i="10"/>
  <c r="D2160" i="10"/>
  <c r="D2161" i="10"/>
  <c r="D2162" i="10"/>
  <c r="D2163" i="10"/>
  <c r="D2196" i="10"/>
  <c r="D2219" i="10"/>
  <c r="D1508" i="10"/>
  <c r="F1508" i="10"/>
  <c r="G1508" i="10"/>
  <c r="H1508" i="10"/>
  <c r="J1508" i="10"/>
  <c r="K1508" i="10"/>
  <c r="L1508" i="10"/>
  <c r="N1508" i="10"/>
  <c r="O1508" i="10"/>
  <c r="P1508" i="10"/>
  <c r="R1508" i="10"/>
  <c r="S1508" i="10"/>
  <c r="T1508" i="10"/>
  <c r="V1508" i="10"/>
  <c r="W1508" i="10"/>
  <c r="X1508" i="10"/>
  <c r="Z1508" i="10"/>
  <c r="AA1508" i="10"/>
  <c r="AB1508" i="10"/>
  <c r="AD1508" i="10"/>
  <c r="AE1508" i="10"/>
  <c r="AF1508" i="10"/>
  <c r="AH1508" i="10"/>
  <c r="AI1508" i="10"/>
  <c r="AJ1508" i="10"/>
  <c r="AL1508" i="10"/>
  <c r="AM1508" i="10"/>
  <c r="AN1508" i="10"/>
  <c r="AP1508" i="10"/>
  <c r="AQ1508" i="10"/>
  <c r="AR1508" i="10"/>
  <c r="AT1508" i="10"/>
  <c r="AU1508" i="10"/>
  <c r="AV1508" i="10"/>
  <c r="AX1508" i="10"/>
  <c r="AY1508" i="10"/>
  <c r="AZ1508" i="10"/>
  <c r="BB1508" i="10"/>
  <c r="BC1508" i="10"/>
  <c r="BD1508" i="10"/>
  <c r="BF1508" i="10"/>
  <c r="BG1508" i="10"/>
  <c r="BH1508" i="10"/>
  <c r="BJ1508" i="10"/>
  <c r="BK1508" i="10"/>
  <c r="BL1508" i="10"/>
  <c r="BN1508" i="10"/>
  <c r="BO1508" i="10"/>
  <c r="BP1508" i="10"/>
  <c r="BR1508" i="10"/>
  <c r="BS1508" i="10"/>
  <c r="BT1508" i="10"/>
  <c r="C1889" i="10"/>
  <c r="BV1508" i="10"/>
  <c r="D1509" i="10"/>
  <c r="F1509" i="10"/>
  <c r="G1509" i="10"/>
  <c r="H1509" i="10"/>
  <c r="J1509" i="10"/>
  <c r="K1509" i="10"/>
  <c r="L1509" i="10"/>
  <c r="N1509" i="10"/>
  <c r="O1509" i="10"/>
  <c r="P1509" i="10"/>
  <c r="R1509" i="10"/>
  <c r="S1509" i="10"/>
  <c r="T1509" i="10"/>
  <c r="V1509" i="10"/>
  <c r="W1509" i="10"/>
  <c r="X1509" i="10"/>
  <c r="Z1509" i="10"/>
  <c r="AA1509" i="10"/>
  <c r="AB1509" i="10"/>
  <c r="AD1509" i="10"/>
  <c r="AE1509" i="10"/>
  <c r="AF1509" i="10"/>
  <c r="AH1509" i="10"/>
  <c r="AI1509" i="10"/>
  <c r="AJ1509" i="10"/>
  <c r="AL1509" i="10"/>
  <c r="AM1509" i="10"/>
  <c r="AN1509" i="10"/>
  <c r="AP1509" i="10"/>
  <c r="AQ1509" i="10"/>
  <c r="AR1509" i="10"/>
  <c r="AT1509" i="10"/>
  <c r="AU1509" i="10"/>
  <c r="AV1509" i="10"/>
  <c r="AX1509" i="10"/>
  <c r="AY1509" i="10"/>
  <c r="AZ1509" i="10"/>
  <c r="BB1509" i="10"/>
  <c r="BC1509" i="10"/>
  <c r="BD1509" i="10"/>
  <c r="BF1509" i="10"/>
  <c r="BG1509" i="10"/>
  <c r="BH1509" i="10"/>
  <c r="BJ1509" i="10"/>
  <c r="BK1509" i="10"/>
  <c r="BL1509" i="10"/>
  <c r="BN1509" i="10"/>
  <c r="BO1509" i="10"/>
  <c r="BP1509" i="10"/>
  <c r="BR1509" i="10"/>
  <c r="BS1509" i="10"/>
  <c r="BT1509" i="10"/>
  <c r="C1845" i="10"/>
  <c r="BV1509" i="10"/>
  <c r="D1510" i="10"/>
  <c r="F1510" i="10"/>
  <c r="G1510" i="10"/>
  <c r="H1510" i="10"/>
  <c r="J1510" i="10"/>
  <c r="K1510" i="10"/>
  <c r="L1510" i="10"/>
  <c r="N1510" i="10"/>
  <c r="O1510" i="10"/>
  <c r="P1510" i="10"/>
  <c r="R1510" i="10"/>
  <c r="S1510" i="10"/>
  <c r="T1510" i="10"/>
  <c r="V1510" i="10"/>
  <c r="W1510" i="10"/>
  <c r="X1510" i="10"/>
  <c r="Z1510" i="10"/>
  <c r="AA1510" i="10"/>
  <c r="AB1510" i="10"/>
  <c r="AD1510" i="10"/>
  <c r="AE1510" i="10"/>
  <c r="AF1510" i="10"/>
  <c r="AH1510" i="10"/>
  <c r="AI1510" i="10"/>
  <c r="AJ1510" i="10"/>
  <c r="AL1510" i="10"/>
  <c r="AM1510" i="10"/>
  <c r="AN1510" i="10"/>
  <c r="AP1510" i="10"/>
  <c r="AQ1510" i="10"/>
  <c r="AR1510" i="10"/>
  <c r="AT1510" i="10"/>
  <c r="AU1510" i="10"/>
  <c r="AV1510" i="10"/>
  <c r="AX1510" i="10"/>
  <c r="AY1510" i="10"/>
  <c r="AZ1510" i="10"/>
  <c r="BB1510" i="10"/>
  <c r="BC1510" i="10"/>
  <c r="BD1510" i="10"/>
  <c r="BF1510" i="10"/>
  <c r="BG1510" i="10"/>
  <c r="BH1510" i="10"/>
  <c r="BJ1510" i="10"/>
  <c r="BK1510" i="10"/>
  <c r="BL1510" i="10"/>
  <c r="BN1510" i="10"/>
  <c r="BO1510" i="10"/>
  <c r="BP1510" i="10"/>
  <c r="BR1510" i="10"/>
  <c r="BS1510" i="10"/>
  <c r="BT1510" i="10"/>
  <c r="C1846" i="10"/>
  <c r="BV1510" i="10"/>
  <c r="D1511" i="10"/>
  <c r="F1511" i="10"/>
  <c r="G1511" i="10"/>
  <c r="H1511" i="10"/>
  <c r="J1511" i="10"/>
  <c r="K1511" i="10"/>
  <c r="L1511" i="10"/>
  <c r="N1511" i="10"/>
  <c r="O1511" i="10"/>
  <c r="P1511" i="10"/>
  <c r="R1511" i="10"/>
  <c r="S1511" i="10"/>
  <c r="T1511" i="10"/>
  <c r="V1511" i="10"/>
  <c r="W1511" i="10"/>
  <c r="X1511" i="10"/>
  <c r="Z1511" i="10"/>
  <c r="AA1511" i="10"/>
  <c r="AB1511" i="10"/>
  <c r="AD1511" i="10"/>
  <c r="AE1511" i="10"/>
  <c r="AF1511" i="10"/>
  <c r="AH1511" i="10"/>
  <c r="AI1511" i="10"/>
  <c r="AJ1511" i="10"/>
  <c r="AL1511" i="10"/>
  <c r="AM1511" i="10"/>
  <c r="AN1511" i="10"/>
  <c r="AP1511" i="10"/>
  <c r="AQ1511" i="10"/>
  <c r="AR1511" i="10"/>
  <c r="AT1511" i="10"/>
  <c r="AU1511" i="10"/>
  <c r="AV1511" i="10"/>
  <c r="AX1511" i="10"/>
  <c r="AY1511" i="10"/>
  <c r="AZ1511" i="10"/>
  <c r="BB1511" i="10"/>
  <c r="BC1511" i="10"/>
  <c r="BD1511" i="10"/>
  <c r="BF1511" i="10"/>
  <c r="BG1511" i="10"/>
  <c r="BH1511" i="10"/>
  <c r="BJ1511" i="10"/>
  <c r="BK1511" i="10"/>
  <c r="BL1511" i="10"/>
  <c r="BN1511" i="10"/>
  <c r="BO1511" i="10"/>
  <c r="BP1511" i="10"/>
  <c r="BR1511" i="10"/>
  <c r="BS1511" i="10"/>
  <c r="BT1511" i="10"/>
  <c r="C1898" i="10"/>
  <c r="BV1511" i="10"/>
  <c r="D1512" i="10"/>
  <c r="F1512" i="10"/>
  <c r="G1512" i="10"/>
  <c r="H1512" i="10"/>
  <c r="J1512" i="10"/>
  <c r="K1512" i="10"/>
  <c r="L1512" i="10"/>
  <c r="N1512" i="10"/>
  <c r="O1512" i="10"/>
  <c r="P1512" i="10"/>
  <c r="R1512" i="10"/>
  <c r="S1512" i="10"/>
  <c r="T1512" i="10"/>
  <c r="V1512" i="10"/>
  <c r="W1512" i="10"/>
  <c r="X1512" i="10"/>
  <c r="Z1512" i="10"/>
  <c r="AA1512" i="10"/>
  <c r="AB1512" i="10"/>
  <c r="AD1512" i="10"/>
  <c r="AE1512" i="10"/>
  <c r="AF1512" i="10"/>
  <c r="AH1512" i="10"/>
  <c r="AI1512" i="10"/>
  <c r="AJ1512" i="10"/>
  <c r="AL1512" i="10"/>
  <c r="AM1512" i="10"/>
  <c r="AN1512" i="10"/>
  <c r="AP1512" i="10"/>
  <c r="AQ1512" i="10"/>
  <c r="AR1512" i="10"/>
  <c r="AT1512" i="10"/>
  <c r="AU1512" i="10"/>
  <c r="AV1512" i="10"/>
  <c r="AX1512" i="10"/>
  <c r="AY1512" i="10"/>
  <c r="AZ1512" i="10"/>
  <c r="BB1512" i="10"/>
  <c r="BC1512" i="10"/>
  <c r="BD1512" i="10"/>
  <c r="BF1512" i="10"/>
  <c r="BG1512" i="10"/>
  <c r="BH1512" i="10"/>
  <c r="BJ1512" i="10"/>
  <c r="BK1512" i="10"/>
  <c r="BL1512" i="10"/>
  <c r="BN1512" i="10"/>
  <c r="BO1512" i="10"/>
  <c r="BP1512" i="10"/>
  <c r="BR1512" i="10"/>
  <c r="BS1512" i="10"/>
  <c r="BT1512" i="10"/>
  <c r="C1847" i="10"/>
  <c r="BV1512" i="10"/>
  <c r="D1513" i="10"/>
  <c r="F1513" i="10"/>
  <c r="G1513" i="10"/>
  <c r="H1513" i="10"/>
  <c r="J1513" i="10"/>
  <c r="K1513" i="10"/>
  <c r="L1513" i="10"/>
  <c r="N1513" i="10"/>
  <c r="O1513" i="10"/>
  <c r="P1513" i="10"/>
  <c r="R1513" i="10"/>
  <c r="S1513" i="10"/>
  <c r="T1513" i="10"/>
  <c r="V1513" i="10"/>
  <c r="W1513" i="10"/>
  <c r="X1513" i="10"/>
  <c r="Z1513" i="10"/>
  <c r="AA1513" i="10"/>
  <c r="AB1513" i="10"/>
  <c r="AD1513" i="10"/>
  <c r="AE1513" i="10"/>
  <c r="AF1513" i="10"/>
  <c r="AH1513" i="10"/>
  <c r="AI1513" i="10"/>
  <c r="AJ1513" i="10"/>
  <c r="AL1513" i="10"/>
  <c r="AM1513" i="10"/>
  <c r="AN1513" i="10"/>
  <c r="AP1513" i="10"/>
  <c r="AQ1513" i="10"/>
  <c r="AR1513" i="10"/>
  <c r="AT1513" i="10"/>
  <c r="AU1513" i="10"/>
  <c r="AV1513" i="10"/>
  <c r="AX1513" i="10"/>
  <c r="AY1513" i="10"/>
  <c r="AZ1513" i="10"/>
  <c r="BB1513" i="10"/>
  <c r="BC1513" i="10"/>
  <c r="BD1513" i="10"/>
  <c r="BF1513" i="10"/>
  <c r="BG1513" i="10"/>
  <c r="BH1513" i="10"/>
  <c r="BJ1513" i="10"/>
  <c r="BK1513" i="10"/>
  <c r="BL1513" i="10"/>
  <c r="BN1513" i="10"/>
  <c r="BO1513" i="10"/>
  <c r="BP1513" i="10"/>
  <c r="BR1513" i="10"/>
  <c r="BS1513" i="10"/>
  <c r="BT1513" i="10"/>
  <c r="C1848" i="10"/>
  <c r="BV1513" i="10"/>
  <c r="D1514" i="10"/>
  <c r="F1514" i="10"/>
  <c r="G1514" i="10"/>
  <c r="H1514" i="10"/>
  <c r="J1514" i="10"/>
  <c r="K1514" i="10"/>
  <c r="L1514" i="10"/>
  <c r="N1514" i="10"/>
  <c r="O1514" i="10"/>
  <c r="P1514" i="10"/>
  <c r="R1514" i="10"/>
  <c r="S1514" i="10"/>
  <c r="T1514" i="10"/>
  <c r="V1514" i="10"/>
  <c r="W1514" i="10"/>
  <c r="X1514" i="10"/>
  <c r="Z1514" i="10"/>
  <c r="AA1514" i="10"/>
  <c r="AB1514" i="10"/>
  <c r="AD1514" i="10"/>
  <c r="AE1514" i="10"/>
  <c r="AF1514" i="10"/>
  <c r="AH1514" i="10"/>
  <c r="AI1514" i="10"/>
  <c r="AJ1514" i="10"/>
  <c r="AL1514" i="10"/>
  <c r="AM1514" i="10"/>
  <c r="AN1514" i="10"/>
  <c r="AP1514" i="10"/>
  <c r="AQ1514" i="10"/>
  <c r="AR1514" i="10"/>
  <c r="AT1514" i="10"/>
  <c r="AU1514" i="10"/>
  <c r="AV1514" i="10"/>
  <c r="AX1514" i="10"/>
  <c r="AY1514" i="10"/>
  <c r="AZ1514" i="10"/>
  <c r="BB1514" i="10"/>
  <c r="BC1514" i="10"/>
  <c r="BD1514" i="10"/>
  <c r="BF1514" i="10"/>
  <c r="BG1514" i="10"/>
  <c r="BH1514" i="10"/>
  <c r="BJ1514" i="10"/>
  <c r="BK1514" i="10"/>
  <c r="BL1514" i="10"/>
  <c r="BN1514" i="10"/>
  <c r="BO1514" i="10"/>
  <c r="BP1514" i="10"/>
  <c r="BR1514" i="10"/>
  <c r="BS1514" i="10"/>
  <c r="BT1514" i="10"/>
  <c r="C2120" i="10"/>
  <c r="BV1514" i="10"/>
  <c r="D1515" i="10"/>
  <c r="F1515" i="10"/>
  <c r="G1515" i="10"/>
  <c r="H1515" i="10"/>
  <c r="J1515" i="10"/>
  <c r="K1515" i="10"/>
  <c r="L1515" i="10"/>
  <c r="N1515" i="10"/>
  <c r="O1515" i="10"/>
  <c r="P1515" i="10"/>
  <c r="R1515" i="10"/>
  <c r="S1515" i="10"/>
  <c r="T1515" i="10"/>
  <c r="V1515" i="10"/>
  <c r="W1515" i="10"/>
  <c r="X1515" i="10"/>
  <c r="Z1515" i="10"/>
  <c r="AA1515" i="10"/>
  <c r="AB1515" i="10"/>
  <c r="AD1515" i="10"/>
  <c r="AE1515" i="10"/>
  <c r="AF1515" i="10"/>
  <c r="AH1515" i="10"/>
  <c r="AI1515" i="10"/>
  <c r="AJ1515" i="10"/>
  <c r="AL1515" i="10"/>
  <c r="AM1515" i="10"/>
  <c r="AN1515" i="10"/>
  <c r="AP1515" i="10"/>
  <c r="AQ1515" i="10"/>
  <c r="AR1515" i="10"/>
  <c r="AT1515" i="10"/>
  <c r="AU1515" i="10"/>
  <c r="AV1515" i="10"/>
  <c r="AX1515" i="10"/>
  <c r="AY1515" i="10"/>
  <c r="AZ1515" i="10"/>
  <c r="BB1515" i="10"/>
  <c r="BC1515" i="10"/>
  <c r="BD1515" i="10"/>
  <c r="BF1515" i="10"/>
  <c r="BG1515" i="10"/>
  <c r="BH1515" i="10"/>
  <c r="BJ1515" i="10"/>
  <c r="BK1515" i="10"/>
  <c r="BL1515" i="10"/>
  <c r="BN1515" i="10"/>
  <c r="BO1515" i="10"/>
  <c r="BP1515" i="10"/>
  <c r="BR1515" i="10"/>
  <c r="BS1515" i="10"/>
  <c r="BT1515" i="10"/>
  <c r="C2104" i="10"/>
  <c r="BV1515" i="10"/>
  <c r="D1516" i="10"/>
  <c r="F1516" i="10"/>
  <c r="G1516" i="10"/>
  <c r="H1516" i="10"/>
  <c r="J1516" i="10"/>
  <c r="K1516" i="10"/>
  <c r="L1516" i="10"/>
  <c r="N1516" i="10"/>
  <c r="O1516" i="10"/>
  <c r="P1516" i="10"/>
  <c r="R1516" i="10"/>
  <c r="S1516" i="10"/>
  <c r="T1516" i="10"/>
  <c r="V1516" i="10"/>
  <c r="W1516" i="10"/>
  <c r="X1516" i="10"/>
  <c r="Z1516" i="10"/>
  <c r="AA1516" i="10"/>
  <c r="AB1516" i="10"/>
  <c r="AD1516" i="10"/>
  <c r="AE1516" i="10"/>
  <c r="AF1516" i="10"/>
  <c r="AH1516" i="10"/>
  <c r="AI1516" i="10"/>
  <c r="AJ1516" i="10"/>
  <c r="AL1516" i="10"/>
  <c r="AM1516" i="10"/>
  <c r="AN1516" i="10"/>
  <c r="AP1516" i="10"/>
  <c r="AQ1516" i="10"/>
  <c r="AR1516" i="10"/>
  <c r="AT1516" i="10"/>
  <c r="AU1516" i="10"/>
  <c r="AV1516" i="10"/>
  <c r="AX1516" i="10"/>
  <c r="AY1516" i="10"/>
  <c r="AZ1516" i="10"/>
  <c r="BB1516" i="10"/>
  <c r="BC1516" i="10"/>
  <c r="BD1516" i="10"/>
  <c r="BF1516" i="10"/>
  <c r="BG1516" i="10"/>
  <c r="BH1516" i="10"/>
  <c r="BJ1516" i="10"/>
  <c r="BK1516" i="10"/>
  <c r="BL1516" i="10"/>
  <c r="BN1516" i="10"/>
  <c r="BO1516" i="10"/>
  <c r="BP1516" i="10"/>
  <c r="BR1516" i="10"/>
  <c r="BS1516" i="10"/>
  <c r="BT1516" i="10"/>
  <c r="C2105" i="10"/>
  <c r="BV1516" i="10"/>
  <c r="D1517" i="10"/>
  <c r="F1517" i="10"/>
  <c r="G1517" i="10"/>
  <c r="H1517" i="10"/>
  <c r="J1517" i="10"/>
  <c r="K1517" i="10"/>
  <c r="L1517" i="10"/>
  <c r="N1517" i="10"/>
  <c r="O1517" i="10"/>
  <c r="P1517" i="10"/>
  <c r="R1517" i="10"/>
  <c r="S1517" i="10"/>
  <c r="T1517" i="10"/>
  <c r="V1517" i="10"/>
  <c r="W1517" i="10"/>
  <c r="X1517" i="10"/>
  <c r="Z1517" i="10"/>
  <c r="AA1517" i="10"/>
  <c r="AB1517" i="10"/>
  <c r="AD1517" i="10"/>
  <c r="AE1517" i="10"/>
  <c r="AF1517" i="10"/>
  <c r="AH1517" i="10"/>
  <c r="AI1517" i="10"/>
  <c r="AJ1517" i="10"/>
  <c r="AL1517" i="10"/>
  <c r="AM1517" i="10"/>
  <c r="AN1517" i="10"/>
  <c r="AP1517" i="10"/>
  <c r="AQ1517" i="10"/>
  <c r="AR1517" i="10"/>
  <c r="AT1517" i="10"/>
  <c r="AU1517" i="10"/>
  <c r="AV1517" i="10"/>
  <c r="AX1517" i="10"/>
  <c r="AY1517" i="10"/>
  <c r="AZ1517" i="10"/>
  <c r="BB1517" i="10"/>
  <c r="BC1517" i="10"/>
  <c r="BD1517" i="10"/>
  <c r="BF1517" i="10"/>
  <c r="BG1517" i="10"/>
  <c r="BH1517" i="10"/>
  <c r="BJ1517" i="10"/>
  <c r="BK1517" i="10"/>
  <c r="BL1517" i="10"/>
  <c r="BN1517" i="10"/>
  <c r="BO1517" i="10"/>
  <c r="BP1517" i="10"/>
  <c r="BR1517" i="10"/>
  <c r="BS1517" i="10"/>
  <c r="BT1517" i="10"/>
  <c r="C2106" i="10"/>
  <c r="BV1517" i="10"/>
  <c r="D1518" i="10"/>
  <c r="F1518" i="10"/>
  <c r="G1518" i="10"/>
  <c r="H1518" i="10"/>
  <c r="J1518" i="10"/>
  <c r="K1518" i="10"/>
  <c r="L1518" i="10"/>
  <c r="N1518" i="10"/>
  <c r="O1518" i="10"/>
  <c r="P1518" i="10"/>
  <c r="R1518" i="10"/>
  <c r="S1518" i="10"/>
  <c r="T1518" i="10"/>
  <c r="V1518" i="10"/>
  <c r="W1518" i="10"/>
  <c r="X1518" i="10"/>
  <c r="Z1518" i="10"/>
  <c r="AA1518" i="10"/>
  <c r="AB1518" i="10"/>
  <c r="AD1518" i="10"/>
  <c r="AE1518" i="10"/>
  <c r="AF1518" i="10"/>
  <c r="AH1518" i="10"/>
  <c r="AI1518" i="10"/>
  <c r="AJ1518" i="10"/>
  <c r="AL1518" i="10"/>
  <c r="AM1518" i="10"/>
  <c r="AN1518" i="10"/>
  <c r="AP1518" i="10"/>
  <c r="AQ1518" i="10"/>
  <c r="AR1518" i="10"/>
  <c r="AT1518" i="10"/>
  <c r="AU1518" i="10"/>
  <c r="AV1518" i="10"/>
  <c r="AX1518" i="10"/>
  <c r="AY1518" i="10"/>
  <c r="AZ1518" i="10"/>
  <c r="BB1518" i="10"/>
  <c r="BC1518" i="10"/>
  <c r="BD1518" i="10"/>
  <c r="BF1518" i="10"/>
  <c r="BG1518" i="10"/>
  <c r="BH1518" i="10"/>
  <c r="BJ1518" i="10"/>
  <c r="BK1518" i="10"/>
  <c r="BL1518" i="10"/>
  <c r="BN1518" i="10"/>
  <c r="BO1518" i="10"/>
  <c r="BP1518" i="10"/>
  <c r="BR1518" i="10"/>
  <c r="BS1518" i="10"/>
  <c r="BT1518" i="10"/>
  <c r="C2107" i="10"/>
  <c r="BV1518" i="10"/>
  <c r="D1519" i="10"/>
  <c r="F1519" i="10"/>
  <c r="G1519" i="10"/>
  <c r="H1519" i="10"/>
  <c r="J1519" i="10"/>
  <c r="K1519" i="10"/>
  <c r="L1519" i="10"/>
  <c r="N1519" i="10"/>
  <c r="O1519" i="10"/>
  <c r="P1519" i="10"/>
  <c r="R1519" i="10"/>
  <c r="S1519" i="10"/>
  <c r="T1519" i="10"/>
  <c r="V1519" i="10"/>
  <c r="W1519" i="10"/>
  <c r="X1519" i="10"/>
  <c r="Z1519" i="10"/>
  <c r="AA1519" i="10"/>
  <c r="AB1519" i="10"/>
  <c r="AD1519" i="10"/>
  <c r="AE1519" i="10"/>
  <c r="AF1519" i="10"/>
  <c r="AH1519" i="10"/>
  <c r="AI1519" i="10"/>
  <c r="AJ1519" i="10"/>
  <c r="AL1519" i="10"/>
  <c r="AM1519" i="10"/>
  <c r="AN1519" i="10"/>
  <c r="AP1519" i="10"/>
  <c r="AQ1519" i="10"/>
  <c r="AR1519" i="10"/>
  <c r="AT1519" i="10"/>
  <c r="AU1519" i="10"/>
  <c r="AV1519" i="10"/>
  <c r="AX1519" i="10"/>
  <c r="AY1519" i="10"/>
  <c r="AZ1519" i="10"/>
  <c r="BB1519" i="10"/>
  <c r="BC1519" i="10"/>
  <c r="BD1519" i="10"/>
  <c r="BF1519" i="10"/>
  <c r="BG1519" i="10"/>
  <c r="BH1519" i="10"/>
  <c r="BJ1519" i="10"/>
  <c r="BK1519" i="10"/>
  <c r="BL1519" i="10"/>
  <c r="BN1519" i="10"/>
  <c r="BO1519" i="10"/>
  <c r="BP1519" i="10"/>
  <c r="BR1519" i="10"/>
  <c r="BS1519" i="10"/>
  <c r="BT1519" i="10"/>
  <c r="C1852" i="10"/>
  <c r="BV1519" i="10"/>
  <c r="D1520" i="10"/>
  <c r="F1520" i="10"/>
  <c r="G1520" i="10"/>
  <c r="H1520" i="10"/>
  <c r="J1520" i="10"/>
  <c r="K1520" i="10"/>
  <c r="L1520" i="10"/>
  <c r="N1520" i="10"/>
  <c r="O1520" i="10"/>
  <c r="P1520" i="10"/>
  <c r="R1520" i="10"/>
  <c r="S1520" i="10"/>
  <c r="T1520" i="10"/>
  <c r="V1520" i="10"/>
  <c r="W1520" i="10"/>
  <c r="X1520" i="10"/>
  <c r="Z1520" i="10"/>
  <c r="AA1520" i="10"/>
  <c r="AB1520" i="10"/>
  <c r="AD1520" i="10"/>
  <c r="AE1520" i="10"/>
  <c r="AF1520" i="10"/>
  <c r="AH1520" i="10"/>
  <c r="AI1520" i="10"/>
  <c r="AJ1520" i="10"/>
  <c r="AL1520" i="10"/>
  <c r="AM1520" i="10"/>
  <c r="AN1520" i="10"/>
  <c r="AP1520" i="10"/>
  <c r="AQ1520" i="10"/>
  <c r="AR1520" i="10"/>
  <c r="AT1520" i="10"/>
  <c r="AU1520" i="10"/>
  <c r="AV1520" i="10"/>
  <c r="AX1520" i="10"/>
  <c r="AY1520" i="10"/>
  <c r="AZ1520" i="10"/>
  <c r="BB1520" i="10"/>
  <c r="BC1520" i="10"/>
  <c r="BD1520" i="10"/>
  <c r="BF1520" i="10"/>
  <c r="BG1520" i="10"/>
  <c r="BH1520" i="10"/>
  <c r="BJ1520" i="10"/>
  <c r="BK1520" i="10"/>
  <c r="BL1520" i="10"/>
  <c r="BN1520" i="10"/>
  <c r="BO1520" i="10"/>
  <c r="BP1520" i="10"/>
  <c r="BR1520" i="10"/>
  <c r="BS1520" i="10"/>
  <c r="BT1520" i="10"/>
  <c r="C1853" i="10"/>
  <c r="BV1520" i="10"/>
  <c r="D1521" i="10"/>
  <c r="F1521" i="10"/>
  <c r="G1521" i="10"/>
  <c r="H1521" i="10"/>
  <c r="J1521" i="10"/>
  <c r="K1521" i="10"/>
  <c r="L1521" i="10"/>
  <c r="N1521" i="10"/>
  <c r="O1521" i="10"/>
  <c r="P1521" i="10"/>
  <c r="R1521" i="10"/>
  <c r="S1521" i="10"/>
  <c r="T1521" i="10"/>
  <c r="V1521" i="10"/>
  <c r="W1521" i="10"/>
  <c r="X1521" i="10"/>
  <c r="Z1521" i="10"/>
  <c r="AA1521" i="10"/>
  <c r="AB1521" i="10"/>
  <c r="AD1521" i="10"/>
  <c r="AE1521" i="10"/>
  <c r="AF1521" i="10"/>
  <c r="AH1521" i="10"/>
  <c r="AI1521" i="10"/>
  <c r="AJ1521" i="10"/>
  <c r="AL1521" i="10"/>
  <c r="AM1521" i="10"/>
  <c r="AN1521" i="10"/>
  <c r="AP1521" i="10"/>
  <c r="AQ1521" i="10"/>
  <c r="AR1521" i="10"/>
  <c r="AT1521" i="10"/>
  <c r="AU1521" i="10"/>
  <c r="AV1521" i="10"/>
  <c r="AX1521" i="10"/>
  <c r="AY1521" i="10"/>
  <c r="AZ1521" i="10"/>
  <c r="BB1521" i="10"/>
  <c r="BC1521" i="10"/>
  <c r="BD1521" i="10"/>
  <c r="BF1521" i="10"/>
  <c r="BG1521" i="10"/>
  <c r="BH1521" i="10"/>
  <c r="BJ1521" i="10"/>
  <c r="BK1521" i="10"/>
  <c r="BL1521" i="10"/>
  <c r="BN1521" i="10"/>
  <c r="BO1521" i="10"/>
  <c r="BP1521" i="10"/>
  <c r="BR1521" i="10"/>
  <c r="BS1521" i="10"/>
  <c r="BT1521" i="10"/>
  <c r="C1890" i="10"/>
  <c r="BV1521" i="10"/>
  <c r="D1522" i="10"/>
  <c r="F1522" i="10"/>
  <c r="G1522" i="10"/>
  <c r="H1522" i="10"/>
  <c r="J1522" i="10"/>
  <c r="K1522" i="10"/>
  <c r="L1522" i="10"/>
  <c r="N1522" i="10"/>
  <c r="O1522" i="10"/>
  <c r="P1522" i="10"/>
  <c r="R1522" i="10"/>
  <c r="S1522" i="10"/>
  <c r="T1522" i="10"/>
  <c r="V1522" i="10"/>
  <c r="W1522" i="10"/>
  <c r="X1522" i="10"/>
  <c r="Z1522" i="10"/>
  <c r="AA1522" i="10"/>
  <c r="AB1522" i="10"/>
  <c r="AD1522" i="10"/>
  <c r="AE1522" i="10"/>
  <c r="AF1522" i="10"/>
  <c r="AH1522" i="10"/>
  <c r="AI1522" i="10"/>
  <c r="AJ1522" i="10"/>
  <c r="AL1522" i="10"/>
  <c r="AM1522" i="10"/>
  <c r="AN1522" i="10"/>
  <c r="AP1522" i="10"/>
  <c r="AQ1522" i="10"/>
  <c r="AR1522" i="10"/>
  <c r="AT1522" i="10"/>
  <c r="AU1522" i="10"/>
  <c r="AV1522" i="10"/>
  <c r="AX1522" i="10"/>
  <c r="AY1522" i="10"/>
  <c r="AZ1522" i="10"/>
  <c r="BB1522" i="10"/>
  <c r="BC1522" i="10"/>
  <c r="BD1522" i="10"/>
  <c r="BF1522" i="10"/>
  <c r="BG1522" i="10"/>
  <c r="BH1522" i="10"/>
  <c r="BJ1522" i="10"/>
  <c r="BK1522" i="10"/>
  <c r="BL1522" i="10"/>
  <c r="BN1522" i="10"/>
  <c r="BO1522" i="10"/>
  <c r="BP1522" i="10"/>
  <c r="BR1522" i="10"/>
  <c r="BS1522" i="10"/>
  <c r="BT1522" i="10"/>
  <c r="C1891" i="10"/>
  <c r="BV1522" i="10"/>
  <c r="D1523" i="10"/>
  <c r="F1523" i="10"/>
  <c r="G1523" i="10"/>
  <c r="H1523" i="10"/>
  <c r="J1523" i="10"/>
  <c r="K1523" i="10"/>
  <c r="L1523" i="10"/>
  <c r="N1523" i="10"/>
  <c r="O1523" i="10"/>
  <c r="P1523" i="10"/>
  <c r="R1523" i="10"/>
  <c r="S1523" i="10"/>
  <c r="T1523" i="10"/>
  <c r="V1523" i="10"/>
  <c r="W1523" i="10"/>
  <c r="X1523" i="10"/>
  <c r="Z1523" i="10"/>
  <c r="AA1523" i="10"/>
  <c r="AB1523" i="10"/>
  <c r="AD1523" i="10"/>
  <c r="AE1523" i="10"/>
  <c r="AF1523" i="10"/>
  <c r="AH1523" i="10"/>
  <c r="AI1523" i="10"/>
  <c r="AJ1523" i="10"/>
  <c r="AL1523" i="10"/>
  <c r="AM1523" i="10"/>
  <c r="AN1523" i="10"/>
  <c r="AP1523" i="10"/>
  <c r="AQ1523" i="10"/>
  <c r="AR1523" i="10"/>
  <c r="AT1523" i="10"/>
  <c r="AU1523" i="10"/>
  <c r="AV1523" i="10"/>
  <c r="AX1523" i="10"/>
  <c r="AY1523" i="10"/>
  <c r="AZ1523" i="10"/>
  <c r="BB1523" i="10"/>
  <c r="BC1523" i="10"/>
  <c r="BD1523" i="10"/>
  <c r="BF1523" i="10"/>
  <c r="BG1523" i="10"/>
  <c r="BH1523" i="10"/>
  <c r="BJ1523" i="10"/>
  <c r="BK1523" i="10"/>
  <c r="BL1523" i="10"/>
  <c r="BN1523" i="10"/>
  <c r="BO1523" i="10"/>
  <c r="BP1523" i="10"/>
  <c r="BR1523" i="10"/>
  <c r="BS1523" i="10"/>
  <c r="BT1523" i="10"/>
  <c r="C1850" i="10"/>
  <c r="BV1523" i="10"/>
  <c r="D1524" i="10"/>
  <c r="F1524" i="10"/>
  <c r="G1524" i="10"/>
  <c r="H1524" i="10"/>
  <c r="J1524" i="10"/>
  <c r="K1524" i="10"/>
  <c r="L1524" i="10"/>
  <c r="N1524" i="10"/>
  <c r="O1524" i="10"/>
  <c r="P1524" i="10"/>
  <c r="R1524" i="10"/>
  <c r="S1524" i="10"/>
  <c r="T1524" i="10"/>
  <c r="V1524" i="10"/>
  <c r="W1524" i="10"/>
  <c r="X1524" i="10"/>
  <c r="Z1524" i="10"/>
  <c r="AA1524" i="10"/>
  <c r="AB1524" i="10"/>
  <c r="AD1524" i="10"/>
  <c r="AE1524" i="10"/>
  <c r="AF1524" i="10"/>
  <c r="AH1524" i="10"/>
  <c r="AI1524" i="10"/>
  <c r="AJ1524" i="10"/>
  <c r="AL1524" i="10"/>
  <c r="AM1524" i="10"/>
  <c r="AN1524" i="10"/>
  <c r="AP1524" i="10"/>
  <c r="AQ1524" i="10"/>
  <c r="AR1524" i="10"/>
  <c r="AT1524" i="10"/>
  <c r="AU1524" i="10"/>
  <c r="AV1524" i="10"/>
  <c r="AX1524" i="10"/>
  <c r="AY1524" i="10"/>
  <c r="AZ1524" i="10"/>
  <c r="BB1524" i="10"/>
  <c r="BC1524" i="10"/>
  <c r="BD1524" i="10"/>
  <c r="BF1524" i="10"/>
  <c r="BG1524" i="10"/>
  <c r="BH1524" i="10"/>
  <c r="BJ1524" i="10"/>
  <c r="BK1524" i="10"/>
  <c r="BL1524" i="10"/>
  <c r="BN1524" i="10"/>
  <c r="BO1524" i="10"/>
  <c r="BP1524" i="10"/>
  <c r="BR1524" i="10"/>
  <c r="BS1524" i="10"/>
  <c r="BT1524" i="10"/>
  <c r="C1851" i="10"/>
  <c r="BV1524" i="10"/>
  <c r="D1525" i="10"/>
  <c r="F1525" i="10"/>
  <c r="G1525" i="10"/>
  <c r="H1525" i="10"/>
  <c r="J1525" i="10"/>
  <c r="K1525" i="10"/>
  <c r="L1525" i="10"/>
  <c r="N1525" i="10"/>
  <c r="O1525" i="10"/>
  <c r="P1525" i="10"/>
  <c r="R1525" i="10"/>
  <c r="S1525" i="10"/>
  <c r="T1525" i="10"/>
  <c r="V1525" i="10"/>
  <c r="W1525" i="10"/>
  <c r="X1525" i="10"/>
  <c r="Z1525" i="10"/>
  <c r="AA1525" i="10"/>
  <c r="AB1525" i="10"/>
  <c r="AD1525" i="10"/>
  <c r="AE1525" i="10"/>
  <c r="AF1525" i="10"/>
  <c r="AH1525" i="10"/>
  <c r="AI1525" i="10"/>
  <c r="AJ1525" i="10"/>
  <c r="AL1525" i="10"/>
  <c r="AM1525" i="10"/>
  <c r="AN1525" i="10"/>
  <c r="AP1525" i="10"/>
  <c r="AQ1525" i="10"/>
  <c r="AR1525" i="10"/>
  <c r="AT1525" i="10"/>
  <c r="AU1525" i="10"/>
  <c r="AV1525" i="10"/>
  <c r="AX1525" i="10"/>
  <c r="AY1525" i="10"/>
  <c r="AZ1525" i="10"/>
  <c r="BB1525" i="10"/>
  <c r="BC1525" i="10"/>
  <c r="BD1525" i="10"/>
  <c r="BF1525" i="10"/>
  <c r="BG1525" i="10"/>
  <c r="BH1525" i="10"/>
  <c r="BJ1525" i="10"/>
  <c r="BK1525" i="10"/>
  <c r="BL1525" i="10"/>
  <c r="BN1525" i="10"/>
  <c r="BO1525" i="10"/>
  <c r="BP1525" i="10"/>
  <c r="BR1525" i="10"/>
  <c r="BS1525" i="10"/>
  <c r="BT1525" i="10"/>
  <c r="BV1525" i="10"/>
  <c r="D1526" i="10"/>
  <c r="F1526" i="10"/>
  <c r="G1526" i="10"/>
  <c r="H1526" i="10"/>
  <c r="J1526" i="10"/>
  <c r="K1526" i="10"/>
  <c r="L1526" i="10"/>
  <c r="N1526" i="10"/>
  <c r="O1526" i="10"/>
  <c r="P1526" i="10"/>
  <c r="R1526" i="10"/>
  <c r="S1526" i="10"/>
  <c r="T1526" i="10"/>
  <c r="V1526" i="10"/>
  <c r="W1526" i="10"/>
  <c r="X1526" i="10"/>
  <c r="Z1526" i="10"/>
  <c r="AA1526" i="10"/>
  <c r="AB1526" i="10"/>
  <c r="AD1526" i="10"/>
  <c r="AE1526" i="10"/>
  <c r="AF1526" i="10"/>
  <c r="AH1526" i="10"/>
  <c r="AI1526" i="10"/>
  <c r="AJ1526" i="10"/>
  <c r="AL1526" i="10"/>
  <c r="AM1526" i="10"/>
  <c r="AN1526" i="10"/>
  <c r="AP1526" i="10"/>
  <c r="AQ1526" i="10"/>
  <c r="AR1526" i="10"/>
  <c r="AT1526" i="10"/>
  <c r="AU1526" i="10"/>
  <c r="AV1526" i="10"/>
  <c r="AX1526" i="10"/>
  <c r="AY1526" i="10"/>
  <c r="AZ1526" i="10"/>
  <c r="BB1526" i="10"/>
  <c r="BC1526" i="10"/>
  <c r="BD1526" i="10"/>
  <c r="BF1526" i="10"/>
  <c r="BG1526" i="10"/>
  <c r="BH1526" i="10"/>
  <c r="BJ1526" i="10"/>
  <c r="BK1526" i="10"/>
  <c r="BL1526" i="10"/>
  <c r="BN1526" i="10"/>
  <c r="BO1526" i="10"/>
  <c r="BP1526" i="10"/>
  <c r="BR1526" i="10"/>
  <c r="BS1526" i="10"/>
  <c r="BT1526" i="10"/>
  <c r="C2085" i="10"/>
  <c r="BV1526" i="10"/>
  <c r="D1527" i="10"/>
  <c r="F1527" i="10"/>
  <c r="G1527" i="10"/>
  <c r="H1527" i="10"/>
  <c r="J1527" i="10"/>
  <c r="K1527" i="10"/>
  <c r="L1527" i="10"/>
  <c r="N1527" i="10"/>
  <c r="O1527" i="10"/>
  <c r="P1527" i="10"/>
  <c r="R1527" i="10"/>
  <c r="S1527" i="10"/>
  <c r="T1527" i="10"/>
  <c r="V1527" i="10"/>
  <c r="W1527" i="10"/>
  <c r="X1527" i="10"/>
  <c r="Z1527" i="10"/>
  <c r="AA1527" i="10"/>
  <c r="AB1527" i="10"/>
  <c r="AD1527" i="10"/>
  <c r="AE1527" i="10"/>
  <c r="AF1527" i="10"/>
  <c r="AH1527" i="10"/>
  <c r="AI1527" i="10"/>
  <c r="AJ1527" i="10"/>
  <c r="AL1527" i="10"/>
  <c r="AM1527" i="10"/>
  <c r="AN1527" i="10"/>
  <c r="AP1527" i="10"/>
  <c r="AQ1527" i="10"/>
  <c r="AR1527" i="10"/>
  <c r="AT1527" i="10"/>
  <c r="AU1527" i="10"/>
  <c r="AV1527" i="10"/>
  <c r="AX1527" i="10"/>
  <c r="AY1527" i="10"/>
  <c r="AZ1527" i="10"/>
  <c r="BB1527" i="10"/>
  <c r="BC1527" i="10"/>
  <c r="BD1527" i="10"/>
  <c r="BF1527" i="10"/>
  <c r="BG1527" i="10"/>
  <c r="BH1527" i="10"/>
  <c r="BJ1527" i="10"/>
  <c r="BK1527" i="10"/>
  <c r="BL1527" i="10"/>
  <c r="BN1527" i="10"/>
  <c r="BO1527" i="10"/>
  <c r="BP1527" i="10"/>
  <c r="BR1527" i="10"/>
  <c r="BS1527" i="10"/>
  <c r="BT1527" i="10"/>
  <c r="C2086" i="10"/>
  <c r="BV1527" i="10"/>
  <c r="D1528" i="10"/>
  <c r="F1528" i="10"/>
  <c r="G1528" i="10"/>
  <c r="H1528" i="10"/>
  <c r="J1528" i="10"/>
  <c r="K1528" i="10"/>
  <c r="L1528" i="10"/>
  <c r="N1528" i="10"/>
  <c r="O1528" i="10"/>
  <c r="P1528" i="10"/>
  <c r="R1528" i="10"/>
  <c r="S1528" i="10"/>
  <c r="T1528" i="10"/>
  <c r="V1528" i="10"/>
  <c r="W1528" i="10"/>
  <c r="X1528" i="10"/>
  <c r="Z1528" i="10"/>
  <c r="AA1528" i="10"/>
  <c r="AB1528" i="10"/>
  <c r="AD1528" i="10"/>
  <c r="AE1528" i="10"/>
  <c r="AF1528" i="10"/>
  <c r="AH1528" i="10"/>
  <c r="AI1528" i="10"/>
  <c r="AJ1528" i="10"/>
  <c r="AL1528" i="10"/>
  <c r="AM1528" i="10"/>
  <c r="AN1528" i="10"/>
  <c r="AP1528" i="10"/>
  <c r="AQ1528" i="10"/>
  <c r="AR1528" i="10"/>
  <c r="AT1528" i="10"/>
  <c r="AU1528" i="10"/>
  <c r="AV1528" i="10"/>
  <c r="AX1528" i="10"/>
  <c r="AY1528" i="10"/>
  <c r="AZ1528" i="10"/>
  <c r="BB1528" i="10"/>
  <c r="BC1528" i="10"/>
  <c r="BD1528" i="10"/>
  <c r="BF1528" i="10"/>
  <c r="BG1528" i="10"/>
  <c r="BH1528" i="10"/>
  <c r="BJ1528" i="10"/>
  <c r="BK1528" i="10"/>
  <c r="BL1528" i="10"/>
  <c r="BN1528" i="10"/>
  <c r="BO1528" i="10"/>
  <c r="BP1528" i="10"/>
  <c r="BR1528" i="10"/>
  <c r="BS1528" i="10"/>
  <c r="BT1528" i="10"/>
  <c r="C2087" i="10"/>
  <c r="BV1528" i="10"/>
  <c r="D1529" i="10"/>
  <c r="F1529" i="10"/>
  <c r="G1529" i="10"/>
  <c r="H1529" i="10"/>
  <c r="J1529" i="10"/>
  <c r="K1529" i="10"/>
  <c r="L1529" i="10"/>
  <c r="N1529" i="10"/>
  <c r="O1529" i="10"/>
  <c r="P1529" i="10"/>
  <c r="R1529" i="10"/>
  <c r="S1529" i="10"/>
  <c r="T1529" i="10"/>
  <c r="V1529" i="10"/>
  <c r="W1529" i="10"/>
  <c r="X1529" i="10"/>
  <c r="Z1529" i="10"/>
  <c r="AA1529" i="10"/>
  <c r="AB1529" i="10"/>
  <c r="AD1529" i="10"/>
  <c r="AE1529" i="10"/>
  <c r="AF1529" i="10"/>
  <c r="AH1529" i="10"/>
  <c r="AI1529" i="10"/>
  <c r="AJ1529" i="10"/>
  <c r="AL1529" i="10"/>
  <c r="AM1529" i="10"/>
  <c r="AN1529" i="10"/>
  <c r="AP1529" i="10"/>
  <c r="AQ1529" i="10"/>
  <c r="AR1529" i="10"/>
  <c r="AT1529" i="10"/>
  <c r="AU1529" i="10"/>
  <c r="AV1529" i="10"/>
  <c r="AX1529" i="10"/>
  <c r="AY1529" i="10"/>
  <c r="AZ1529" i="10"/>
  <c r="BB1529" i="10"/>
  <c r="BC1529" i="10"/>
  <c r="BD1529" i="10"/>
  <c r="BF1529" i="10"/>
  <c r="BG1529" i="10"/>
  <c r="BH1529" i="10"/>
  <c r="BJ1529" i="10"/>
  <c r="BK1529" i="10"/>
  <c r="BL1529" i="10"/>
  <c r="BN1529" i="10"/>
  <c r="BO1529" i="10"/>
  <c r="BP1529" i="10"/>
  <c r="BR1529" i="10"/>
  <c r="BS1529" i="10"/>
  <c r="BT1529" i="10"/>
  <c r="C2088" i="10"/>
  <c r="BV1529" i="10"/>
  <c r="D1530" i="10"/>
  <c r="F1530" i="10"/>
  <c r="G1530" i="10"/>
  <c r="H1530" i="10"/>
  <c r="J1530" i="10"/>
  <c r="K1530" i="10"/>
  <c r="L1530" i="10"/>
  <c r="N1530" i="10"/>
  <c r="O1530" i="10"/>
  <c r="P1530" i="10"/>
  <c r="R1530" i="10"/>
  <c r="S1530" i="10"/>
  <c r="T1530" i="10"/>
  <c r="V1530" i="10"/>
  <c r="W1530" i="10"/>
  <c r="X1530" i="10"/>
  <c r="Z1530" i="10"/>
  <c r="AA1530" i="10"/>
  <c r="AB1530" i="10"/>
  <c r="AD1530" i="10"/>
  <c r="AE1530" i="10"/>
  <c r="AF1530" i="10"/>
  <c r="AH1530" i="10"/>
  <c r="AI1530" i="10"/>
  <c r="AJ1530" i="10"/>
  <c r="AL1530" i="10"/>
  <c r="AM1530" i="10"/>
  <c r="AN1530" i="10"/>
  <c r="AP1530" i="10"/>
  <c r="AQ1530" i="10"/>
  <c r="AR1530" i="10"/>
  <c r="AT1530" i="10"/>
  <c r="AU1530" i="10"/>
  <c r="AV1530" i="10"/>
  <c r="AX1530" i="10"/>
  <c r="AY1530" i="10"/>
  <c r="AZ1530" i="10"/>
  <c r="BB1530" i="10"/>
  <c r="BC1530" i="10"/>
  <c r="BD1530" i="10"/>
  <c r="BF1530" i="10"/>
  <c r="BG1530" i="10"/>
  <c r="BH1530" i="10"/>
  <c r="BJ1530" i="10"/>
  <c r="BK1530" i="10"/>
  <c r="BL1530" i="10"/>
  <c r="BN1530" i="10"/>
  <c r="BO1530" i="10"/>
  <c r="BP1530" i="10"/>
  <c r="BR1530" i="10"/>
  <c r="BS1530" i="10"/>
  <c r="BT1530" i="10"/>
  <c r="C2089" i="10"/>
  <c r="BV1530" i="10"/>
  <c r="D1531" i="10"/>
  <c r="F1531" i="10"/>
  <c r="G1531" i="10"/>
  <c r="H1531" i="10"/>
  <c r="J1531" i="10"/>
  <c r="K1531" i="10"/>
  <c r="L1531" i="10"/>
  <c r="N1531" i="10"/>
  <c r="O1531" i="10"/>
  <c r="P1531" i="10"/>
  <c r="R1531" i="10"/>
  <c r="S1531" i="10"/>
  <c r="T1531" i="10"/>
  <c r="V1531" i="10"/>
  <c r="W1531" i="10"/>
  <c r="X1531" i="10"/>
  <c r="Z1531" i="10"/>
  <c r="AA1531" i="10"/>
  <c r="AB1531" i="10"/>
  <c r="AD1531" i="10"/>
  <c r="AE1531" i="10"/>
  <c r="AF1531" i="10"/>
  <c r="AH1531" i="10"/>
  <c r="AI1531" i="10"/>
  <c r="AJ1531" i="10"/>
  <c r="AL1531" i="10"/>
  <c r="AM1531" i="10"/>
  <c r="AN1531" i="10"/>
  <c r="AP1531" i="10"/>
  <c r="AQ1531" i="10"/>
  <c r="AR1531" i="10"/>
  <c r="AT1531" i="10"/>
  <c r="AU1531" i="10"/>
  <c r="AV1531" i="10"/>
  <c r="AX1531" i="10"/>
  <c r="AY1531" i="10"/>
  <c r="AZ1531" i="10"/>
  <c r="BB1531" i="10"/>
  <c r="BC1531" i="10"/>
  <c r="BD1531" i="10"/>
  <c r="BF1531" i="10"/>
  <c r="BG1531" i="10"/>
  <c r="BH1531" i="10"/>
  <c r="BJ1531" i="10"/>
  <c r="BK1531" i="10"/>
  <c r="BL1531" i="10"/>
  <c r="BN1531" i="10"/>
  <c r="BO1531" i="10"/>
  <c r="BP1531" i="10"/>
  <c r="BR1531" i="10"/>
  <c r="BS1531" i="10"/>
  <c r="BT1531" i="10"/>
  <c r="C2090" i="10"/>
  <c r="BV1531" i="10"/>
  <c r="D1532" i="10"/>
  <c r="F1532" i="10"/>
  <c r="G1532" i="10"/>
  <c r="H1532" i="10"/>
  <c r="J1532" i="10"/>
  <c r="K1532" i="10"/>
  <c r="L1532" i="10"/>
  <c r="N1532" i="10"/>
  <c r="O1532" i="10"/>
  <c r="P1532" i="10"/>
  <c r="R1532" i="10"/>
  <c r="S1532" i="10"/>
  <c r="T1532" i="10"/>
  <c r="V1532" i="10"/>
  <c r="W1532" i="10"/>
  <c r="X1532" i="10"/>
  <c r="Z1532" i="10"/>
  <c r="AA1532" i="10"/>
  <c r="AB1532" i="10"/>
  <c r="AD1532" i="10"/>
  <c r="AE1532" i="10"/>
  <c r="AF1532" i="10"/>
  <c r="AH1532" i="10"/>
  <c r="AI1532" i="10"/>
  <c r="AJ1532" i="10"/>
  <c r="AL1532" i="10"/>
  <c r="AM1532" i="10"/>
  <c r="AN1532" i="10"/>
  <c r="AP1532" i="10"/>
  <c r="AQ1532" i="10"/>
  <c r="AR1532" i="10"/>
  <c r="AT1532" i="10"/>
  <c r="AU1532" i="10"/>
  <c r="AV1532" i="10"/>
  <c r="AX1532" i="10"/>
  <c r="AY1532" i="10"/>
  <c r="AZ1532" i="10"/>
  <c r="BB1532" i="10"/>
  <c r="BC1532" i="10"/>
  <c r="BD1532" i="10"/>
  <c r="BF1532" i="10"/>
  <c r="BG1532" i="10"/>
  <c r="BH1532" i="10"/>
  <c r="BJ1532" i="10"/>
  <c r="BK1532" i="10"/>
  <c r="BL1532" i="10"/>
  <c r="BN1532" i="10"/>
  <c r="BO1532" i="10"/>
  <c r="BP1532" i="10"/>
  <c r="BR1532" i="10"/>
  <c r="BS1532" i="10"/>
  <c r="BT1532" i="10"/>
  <c r="C2091" i="10"/>
  <c r="BV1532" i="10"/>
  <c r="D1533" i="10"/>
  <c r="F1533" i="10"/>
  <c r="G1533" i="10"/>
  <c r="H1533" i="10"/>
  <c r="J1533" i="10"/>
  <c r="K1533" i="10"/>
  <c r="L1533" i="10"/>
  <c r="N1533" i="10"/>
  <c r="O1533" i="10"/>
  <c r="P1533" i="10"/>
  <c r="R1533" i="10"/>
  <c r="S1533" i="10"/>
  <c r="T1533" i="10"/>
  <c r="V1533" i="10"/>
  <c r="W1533" i="10"/>
  <c r="X1533" i="10"/>
  <c r="Z1533" i="10"/>
  <c r="AA1533" i="10"/>
  <c r="AB1533" i="10"/>
  <c r="AD1533" i="10"/>
  <c r="AE1533" i="10"/>
  <c r="AF1533" i="10"/>
  <c r="AH1533" i="10"/>
  <c r="AI1533" i="10"/>
  <c r="AJ1533" i="10"/>
  <c r="AL1533" i="10"/>
  <c r="AM1533" i="10"/>
  <c r="AN1533" i="10"/>
  <c r="AP1533" i="10"/>
  <c r="AQ1533" i="10"/>
  <c r="AR1533" i="10"/>
  <c r="AT1533" i="10"/>
  <c r="AU1533" i="10"/>
  <c r="AV1533" i="10"/>
  <c r="AX1533" i="10"/>
  <c r="AY1533" i="10"/>
  <c r="AZ1533" i="10"/>
  <c r="BB1533" i="10"/>
  <c r="BC1533" i="10"/>
  <c r="BD1533" i="10"/>
  <c r="BF1533" i="10"/>
  <c r="BG1533" i="10"/>
  <c r="BH1533" i="10"/>
  <c r="BJ1533" i="10"/>
  <c r="BK1533" i="10"/>
  <c r="BL1533" i="10"/>
  <c r="BN1533" i="10"/>
  <c r="BO1533" i="10"/>
  <c r="BP1533" i="10"/>
  <c r="BR1533" i="10"/>
  <c r="BS1533" i="10"/>
  <c r="BT1533" i="10"/>
  <c r="C2092" i="10"/>
  <c r="BV1533" i="10"/>
  <c r="D1534" i="10"/>
  <c r="F1534" i="10"/>
  <c r="G1534" i="10"/>
  <c r="H1534" i="10"/>
  <c r="J1534" i="10"/>
  <c r="K1534" i="10"/>
  <c r="L1534" i="10"/>
  <c r="N1534" i="10"/>
  <c r="O1534" i="10"/>
  <c r="P1534" i="10"/>
  <c r="R1534" i="10"/>
  <c r="S1534" i="10"/>
  <c r="T1534" i="10"/>
  <c r="V1534" i="10"/>
  <c r="W1534" i="10"/>
  <c r="X1534" i="10"/>
  <c r="Z1534" i="10"/>
  <c r="AA1534" i="10"/>
  <c r="AB1534" i="10"/>
  <c r="AD1534" i="10"/>
  <c r="AE1534" i="10"/>
  <c r="AF1534" i="10"/>
  <c r="AH1534" i="10"/>
  <c r="AI1534" i="10"/>
  <c r="AJ1534" i="10"/>
  <c r="AL1534" i="10"/>
  <c r="AM1534" i="10"/>
  <c r="AN1534" i="10"/>
  <c r="AP1534" i="10"/>
  <c r="AQ1534" i="10"/>
  <c r="AR1534" i="10"/>
  <c r="AT1534" i="10"/>
  <c r="AU1534" i="10"/>
  <c r="AV1534" i="10"/>
  <c r="AX1534" i="10"/>
  <c r="AY1534" i="10"/>
  <c r="AZ1534" i="10"/>
  <c r="BB1534" i="10"/>
  <c r="BC1534" i="10"/>
  <c r="BD1534" i="10"/>
  <c r="BF1534" i="10"/>
  <c r="BG1534" i="10"/>
  <c r="BH1534" i="10"/>
  <c r="BJ1534" i="10"/>
  <c r="BK1534" i="10"/>
  <c r="BL1534" i="10"/>
  <c r="BN1534" i="10"/>
  <c r="BO1534" i="10"/>
  <c r="BP1534" i="10"/>
  <c r="BR1534" i="10"/>
  <c r="BS1534" i="10"/>
  <c r="BT1534" i="10"/>
  <c r="C2093" i="10"/>
  <c r="BV1534" i="10"/>
  <c r="D1535" i="10"/>
  <c r="F1535" i="10"/>
  <c r="G1535" i="10"/>
  <c r="H1535" i="10"/>
  <c r="J1535" i="10"/>
  <c r="K1535" i="10"/>
  <c r="L1535" i="10"/>
  <c r="N1535" i="10"/>
  <c r="O1535" i="10"/>
  <c r="P1535" i="10"/>
  <c r="R1535" i="10"/>
  <c r="S1535" i="10"/>
  <c r="T1535" i="10"/>
  <c r="V1535" i="10"/>
  <c r="W1535" i="10"/>
  <c r="X1535" i="10"/>
  <c r="Z1535" i="10"/>
  <c r="AA1535" i="10"/>
  <c r="AB1535" i="10"/>
  <c r="AD1535" i="10"/>
  <c r="AE1535" i="10"/>
  <c r="AF1535" i="10"/>
  <c r="AH1535" i="10"/>
  <c r="AI1535" i="10"/>
  <c r="AJ1535" i="10"/>
  <c r="AL1535" i="10"/>
  <c r="AM1535" i="10"/>
  <c r="AN1535" i="10"/>
  <c r="AP1535" i="10"/>
  <c r="AQ1535" i="10"/>
  <c r="AR1535" i="10"/>
  <c r="AT1535" i="10"/>
  <c r="AU1535" i="10"/>
  <c r="AV1535" i="10"/>
  <c r="AX1535" i="10"/>
  <c r="AY1535" i="10"/>
  <c r="AZ1535" i="10"/>
  <c r="BB1535" i="10"/>
  <c r="BC1535" i="10"/>
  <c r="BD1535" i="10"/>
  <c r="BF1535" i="10"/>
  <c r="BG1535" i="10"/>
  <c r="BH1535" i="10"/>
  <c r="BJ1535" i="10"/>
  <c r="BK1535" i="10"/>
  <c r="BL1535" i="10"/>
  <c r="BN1535" i="10"/>
  <c r="BO1535" i="10"/>
  <c r="BP1535" i="10"/>
  <c r="BR1535" i="10"/>
  <c r="BS1535" i="10"/>
  <c r="BT1535" i="10"/>
  <c r="C2094" i="10"/>
  <c r="BV1535" i="10"/>
  <c r="D1536" i="10"/>
  <c r="F1536" i="10"/>
  <c r="G1536" i="10"/>
  <c r="H1536" i="10"/>
  <c r="J1536" i="10"/>
  <c r="K1536" i="10"/>
  <c r="L1536" i="10"/>
  <c r="N1536" i="10"/>
  <c r="O1536" i="10"/>
  <c r="P1536" i="10"/>
  <c r="R1536" i="10"/>
  <c r="S1536" i="10"/>
  <c r="T1536" i="10"/>
  <c r="V1536" i="10"/>
  <c r="W1536" i="10"/>
  <c r="X1536" i="10"/>
  <c r="Z1536" i="10"/>
  <c r="AA1536" i="10"/>
  <c r="AB1536" i="10"/>
  <c r="AD1536" i="10"/>
  <c r="AE1536" i="10"/>
  <c r="AF1536" i="10"/>
  <c r="AH1536" i="10"/>
  <c r="AI1536" i="10"/>
  <c r="AJ1536" i="10"/>
  <c r="AL1536" i="10"/>
  <c r="AM1536" i="10"/>
  <c r="AN1536" i="10"/>
  <c r="AP1536" i="10"/>
  <c r="AQ1536" i="10"/>
  <c r="AR1536" i="10"/>
  <c r="AT1536" i="10"/>
  <c r="AU1536" i="10"/>
  <c r="AV1536" i="10"/>
  <c r="AX1536" i="10"/>
  <c r="AY1536" i="10"/>
  <c r="AZ1536" i="10"/>
  <c r="BB1536" i="10"/>
  <c r="BC1536" i="10"/>
  <c r="BD1536" i="10"/>
  <c r="BF1536" i="10"/>
  <c r="BG1536" i="10"/>
  <c r="BH1536" i="10"/>
  <c r="BJ1536" i="10"/>
  <c r="BK1536" i="10"/>
  <c r="BL1536" i="10"/>
  <c r="BN1536" i="10"/>
  <c r="BO1536" i="10"/>
  <c r="BP1536" i="10"/>
  <c r="BR1536" i="10"/>
  <c r="BS1536" i="10"/>
  <c r="BT1536" i="10"/>
  <c r="BV1536" i="10"/>
  <c r="D1537" i="10"/>
  <c r="F1537" i="10"/>
  <c r="G1537" i="10"/>
  <c r="H1537" i="10"/>
  <c r="J1537" i="10"/>
  <c r="K1537" i="10"/>
  <c r="L1537" i="10"/>
  <c r="N1537" i="10"/>
  <c r="O1537" i="10"/>
  <c r="P1537" i="10"/>
  <c r="R1537" i="10"/>
  <c r="S1537" i="10"/>
  <c r="T1537" i="10"/>
  <c r="V1537" i="10"/>
  <c r="W1537" i="10"/>
  <c r="X1537" i="10"/>
  <c r="Z1537" i="10"/>
  <c r="AA1537" i="10"/>
  <c r="AB1537" i="10"/>
  <c r="AD1537" i="10"/>
  <c r="AE1537" i="10"/>
  <c r="AF1537" i="10"/>
  <c r="AH1537" i="10"/>
  <c r="AI1537" i="10"/>
  <c r="AJ1537" i="10"/>
  <c r="AL1537" i="10"/>
  <c r="AM1537" i="10"/>
  <c r="AN1537" i="10"/>
  <c r="AP1537" i="10"/>
  <c r="AQ1537" i="10"/>
  <c r="AR1537" i="10"/>
  <c r="AT1537" i="10"/>
  <c r="AU1537" i="10"/>
  <c r="AV1537" i="10"/>
  <c r="AX1537" i="10"/>
  <c r="AY1537" i="10"/>
  <c r="AZ1537" i="10"/>
  <c r="BB1537" i="10"/>
  <c r="BC1537" i="10"/>
  <c r="BD1537" i="10"/>
  <c r="BF1537" i="10"/>
  <c r="BG1537" i="10"/>
  <c r="BH1537" i="10"/>
  <c r="BJ1537" i="10"/>
  <c r="BK1537" i="10"/>
  <c r="BL1537" i="10"/>
  <c r="BN1537" i="10"/>
  <c r="BO1537" i="10"/>
  <c r="BP1537" i="10"/>
  <c r="BR1537" i="10"/>
  <c r="BS1537" i="10"/>
  <c r="BT1537" i="10"/>
  <c r="C2095" i="10"/>
  <c r="BV1537" i="10"/>
  <c r="D1538" i="10"/>
  <c r="F1538" i="10"/>
  <c r="G1538" i="10"/>
  <c r="H1538" i="10"/>
  <c r="J1538" i="10"/>
  <c r="K1538" i="10"/>
  <c r="L1538" i="10"/>
  <c r="N1538" i="10"/>
  <c r="O1538" i="10"/>
  <c r="P1538" i="10"/>
  <c r="R1538" i="10"/>
  <c r="S1538" i="10"/>
  <c r="T1538" i="10"/>
  <c r="V1538" i="10"/>
  <c r="W1538" i="10"/>
  <c r="X1538" i="10"/>
  <c r="Z1538" i="10"/>
  <c r="AA1538" i="10"/>
  <c r="AB1538" i="10"/>
  <c r="AD1538" i="10"/>
  <c r="AE1538" i="10"/>
  <c r="AF1538" i="10"/>
  <c r="AH1538" i="10"/>
  <c r="AI1538" i="10"/>
  <c r="AJ1538" i="10"/>
  <c r="AL1538" i="10"/>
  <c r="AM1538" i="10"/>
  <c r="AN1538" i="10"/>
  <c r="AP1538" i="10"/>
  <c r="AQ1538" i="10"/>
  <c r="AR1538" i="10"/>
  <c r="AT1538" i="10"/>
  <c r="AU1538" i="10"/>
  <c r="AV1538" i="10"/>
  <c r="AX1538" i="10"/>
  <c r="AY1538" i="10"/>
  <c r="AZ1538" i="10"/>
  <c r="BB1538" i="10"/>
  <c r="BC1538" i="10"/>
  <c r="BD1538" i="10"/>
  <c r="BF1538" i="10"/>
  <c r="BG1538" i="10"/>
  <c r="BH1538" i="10"/>
  <c r="BJ1538" i="10"/>
  <c r="BK1538" i="10"/>
  <c r="BL1538" i="10"/>
  <c r="BN1538" i="10"/>
  <c r="BO1538" i="10"/>
  <c r="BP1538" i="10"/>
  <c r="BR1538" i="10"/>
  <c r="BS1538" i="10"/>
  <c r="BT1538" i="10"/>
  <c r="C2096" i="10"/>
  <c r="BV1538" i="10"/>
  <c r="D1539" i="10"/>
  <c r="F1539" i="10"/>
  <c r="G1539" i="10"/>
  <c r="H1539" i="10"/>
  <c r="J1539" i="10"/>
  <c r="K1539" i="10"/>
  <c r="L1539" i="10"/>
  <c r="N1539" i="10"/>
  <c r="O1539" i="10"/>
  <c r="P1539" i="10"/>
  <c r="R1539" i="10"/>
  <c r="S1539" i="10"/>
  <c r="T1539" i="10"/>
  <c r="V1539" i="10"/>
  <c r="W1539" i="10"/>
  <c r="X1539" i="10"/>
  <c r="Z1539" i="10"/>
  <c r="AA1539" i="10"/>
  <c r="AB1539" i="10"/>
  <c r="AD1539" i="10"/>
  <c r="AE1539" i="10"/>
  <c r="AF1539" i="10"/>
  <c r="AH1539" i="10"/>
  <c r="AI1539" i="10"/>
  <c r="AJ1539" i="10"/>
  <c r="AL1539" i="10"/>
  <c r="AM1539" i="10"/>
  <c r="AN1539" i="10"/>
  <c r="AP1539" i="10"/>
  <c r="AQ1539" i="10"/>
  <c r="AR1539" i="10"/>
  <c r="AT1539" i="10"/>
  <c r="AU1539" i="10"/>
  <c r="AV1539" i="10"/>
  <c r="AX1539" i="10"/>
  <c r="AY1539" i="10"/>
  <c r="AZ1539" i="10"/>
  <c r="BB1539" i="10"/>
  <c r="BC1539" i="10"/>
  <c r="BD1539" i="10"/>
  <c r="BF1539" i="10"/>
  <c r="BG1539" i="10"/>
  <c r="BH1539" i="10"/>
  <c r="BJ1539" i="10"/>
  <c r="BK1539" i="10"/>
  <c r="BL1539" i="10"/>
  <c r="BN1539" i="10"/>
  <c r="BO1539" i="10"/>
  <c r="BP1539" i="10"/>
  <c r="BR1539" i="10"/>
  <c r="BS1539" i="10"/>
  <c r="BT1539" i="10"/>
  <c r="C2098" i="10"/>
  <c r="BV1539" i="10"/>
  <c r="D1540" i="10"/>
  <c r="F1540" i="10"/>
  <c r="G1540" i="10"/>
  <c r="H1540" i="10"/>
  <c r="J1540" i="10"/>
  <c r="K1540" i="10"/>
  <c r="L1540" i="10"/>
  <c r="N1540" i="10"/>
  <c r="O1540" i="10"/>
  <c r="P1540" i="10"/>
  <c r="R1540" i="10"/>
  <c r="S1540" i="10"/>
  <c r="T1540" i="10"/>
  <c r="V1540" i="10"/>
  <c r="W1540" i="10"/>
  <c r="X1540" i="10"/>
  <c r="Z1540" i="10"/>
  <c r="AA1540" i="10"/>
  <c r="AB1540" i="10"/>
  <c r="AD1540" i="10"/>
  <c r="AE1540" i="10"/>
  <c r="AF1540" i="10"/>
  <c r="AH1540" i="10"/>
  <c r="AI1540" i="10"/>
  <c r="AJ1540" i="10"/>
  <c r="AL1540" i="10"/>
  <c r="AM1540" i="10"/>
  <c r="AN1540" i="10"/>
  <c r="AP1540" i="10"/>
  <c r="AQ1540" i="10"/>
  <c r="AR1540" i="10"/>
  <c r="AT1540" i="10"/>
  <c r="AU1540" i="10"/>
  <c r="AV1540" i="10"/>
  <c r="AX1540" i="10"/>
  <c r="AY1540" i="10"/>
  <c r="AZ1540" i="10"/>
  <c r="BB1540" i="10"/>
  <c r="BC1540" i="10"/>
  <c r="BD1540" i="10"/>
  <c r="BF1540" i="10"/>
  <c r="BG1540" i="10"/>
  <c r="BH1540" i="10"/>
  <c r="BJ1540" i="10"/>
  <c r="BK1540" i="10"/>
  <c r="BL1540" i="10"/>
  <c r="BN1540" i="10"/>
  <c r="BO1540" i="10"/>
  <c r="BP1540" i="10"/>
  <c r="BR1540" i="10"/>
  <c r="BS1540" i="10"/>
  <c r="BT1540" i="10"/>
  <c r="C2097" i="10"/>
  <c r="BV1540" i="10"/>
  <c r="D1541" i="10"/>
  <c r="F1541" i="10"/>
  <c r="G1541" i="10"/>
  <c r="H1541" i="10"/>
  <c r="J1541" i="10"/>
  <c r="K1541" i="10"/>
  <c r="L1541" i="10"/>
  <c r="N1541" i="10"/>
  <c r="O1541" i="10"/>
  <c r="P1541" i="10"/>
  <c r="R1541" i="10"/>
  <c r="S1541" i="10"/>
  <c r="T1541" i="10"/>
  <c r="V1541" i="10"/>
  <c r="W1541" i="10"/>
  <c r="X1541" i="10"/>
  <c r="Z1541" i="10"/>
  <c r="AA1541" i="10"/>
  <c r="AB1541" i="10"/>
  <c r="AD1541" i="10"/>
  <c r="AE1541" i="10"/>
  <c r="AF1541" i="10"/>
  <c r="AH1541" i="10"/>
  <c r="AI1541" i="10"/>
  <c r="AJ1541" i="10"/>
  <c r="AL1541" i="10"/>
  <c r="AM1541" i="10"/>
  <c r="AN1541" i="10"/>
  <c r="AP1541" i="10"/>
  <c r="AQ1541" i="10"/>
  <c r="AR1541" i="10"/>
  <c r="AT1541" i="10"/>
  <c r="AU1541" i="10"/>
  <c r="AV1541" i="10"/>
  <c r="AX1541" i="10"/>
  <c r="AY1541" i="10"/>
  <c r="AZ1541" i="10"/>
  <c r="BB1541" i="10"/>
  <c r="BC1541" i="10"/>
  <c r="BD1541" i="10"/>
  <c r="BF1541" i="10"/>
  <c r="BG1541" i="10"/>
  <c r="BH1541" i="10"/>
  <c r="BJ1541" i="10"/>
  <c r="BK1541" i="10"/>
  <c r="BL1541" i="10"/>
  <c r="BN1541" i="10"/>
  <c r="BO1541" i="10"/>
  <c r="BP1541" i="10"/>
  <c r="BR1541" i="10"/>
  <c r="BS1541" i="10"/>
  <c r="BT1541" i="10"/>
  <c r="C2099" i="10"/>
  <c r="BV1541" i="10"/>
  <c r="D1542" i="10"/>
  <c r="F1542" i="10"/>
  <c r="G1542" i="10"/>
  <c r="H1542" i="10"/>
  <c r="J1542" i="10"/>
  <c r="K1542" i="10"/>
  <c r="L1542" i="10"/>
  <c r="N1542" i="10"/>
  <c r="O1542" i="10"/>
  <c r="P1542" i="10"/>
  <c r="R1542" i="10"/>
  <c r="S1542" i="10"/>
  <c r="T1542" i="10"/>
  <c r="V1542" i="10"/>
  <c r="W1542" i="10"/>
  <c r="X1542" i="10"/>
  <c r="Z1542" i="10"/>
  <c r="AA1542" i="10"/>
  <c r="AB1542" i="10"/>
  <c r="AD1542" i="10"/>
  <c r="AE1542" i="10"/>
  <c r="AF1542" i="10"/>
  <c r="AH1542" i="10"/>
  <c r="AI1542" i="10"/>
  <c r="AJ1542" i="10"/>
  <c r="AL1542" i="10"/>
  <c r="AM1542" i="10"/>
  <c r="AN1542" i="10"/>
  <c r="AP1542" i="10"/>
  <c r="AQ1542" i="10"/>
  <c r="AR1542" i="10"/>
  <c r="AT1542" i="10"/>
  <c r="AU1542" i="10"/>
  <c r="AV1542" i="10"/>
  <c r="AX1542" i="10"/>
  <c r="AY1542" i="10"/>
  <c r="AZ1542" i="10"/>
  <c r="BB1542" i="10"/>
  <c r="BC1542" i="10"/>
  <c r="BD1542" i="10"/>
  <c r="BF1542" i="10"/>
  <c r="BG1542" i="10"/>
  <c r="BH1542" i="10"/>
  <c r="BJ1542" i="10"/>
  <c r="BK1542" i="10"/>
  <c r="BL1542" i="10"/>
  <c r="BN1542" i="10"/>
  <c r="BO1542" i="10"/>
  <c r="BP1542" i="10"/>
  <c r="BR1542" i="10"/>
  <c r="BS1542" i="10"/>
  <c r="BT1542" i="10"/>
  <c r="C1855" i="10"/>
  <c r="BV1542" i="10"/>
  <c r="D1543" i="10"/>
  <c r="F1543" i="10"/>
  <c r="G1543" i="10"/>
  <c r="H1543" i="10"/>
  <c r="J1543" i="10"/>
  <c r="K1543" i="10"/>
  <c r="L1543" i="10"/>
  <c r="N1543" i="10"/>
  <c r="O1543" i="10"/>
  <c r="P1543" i="10"/>
  <c r="R1543" i="10"/>
  <c r="S1543" i="10"/>
  <c r="T1543" i="10"/>
  <c r="V1543" i="10"/>
  <c r="W1543" i="10"/>
  <c r="X1543" i="10"/>
  <c r="Z1543" i="10"/>
  <c r="AA1543" i="10"/>
  <c r="AB1543" i="10"/>
  <c r="AD1543" i="10"/>
  <c r="AE1543" i="10"/>
  <c r="AF1543" i="10"/>
  <c r="AH1543" i="10"/>
  <c r="AI1543" i="10"/>
  <c r="AJ1543" i="10"/>
  <c r="AL1543" i="10"/>
  <c r="AM1543" i="10"/>
  <c r="AN1543" i="10"/>
  <c r="AP1543" i="10"/>
  <c r="AQ1543" i="10"/>
  <c r="AR1543" i="10"/>
  <c r="AT1543" i="10"/>
  <c r="AU1543" i="10"/>
  <c r="AV1543" i="10"/>
  <c r="AX1543" i="10"/>
  <c r="AY1543" i="10"/>
  <c r="AZ1543" i="10"/>
  <c r="BB1543" i="10"/>
  <c r="BC1543" i="10"/>
  <c r="BD1543" i="10"/>
  <c r="BF1543" i="10"/>
  <c r="BG1543" i="10"/>
  <c r="BH1543" i="10"/>
  <c r="BJ1543" i="10"/>
  <c r="BK1543" i="10"/>
  <c r="BL1543" i="10"/>
  <c r="BN1543" i="10"/>
  <c r="BO1543" i="10"/>
  <c r="BP1543" i="10"/>
  <c r="BR1543" i="10"/>
  <c r="BS1543" i="10"/>
  <c r="BT1543" i="10"/>
  <c r="C1854" i="10"/>
  <c r="BV1543" i="10"/>
  <c r="D1544" i="10"/>
  <c r="F1544" i="10"/>
  <c r="G1544" i="10"/>
  <c r="H1544" i="10"/>
  <c r="J1544" i="10"/>
  <c r="K1544" i="10"/>
  <c r="L1544" i="10"/>
  <c r="N1544" i="10"/>
  <c r="O1544" i="10"/>
  <c r="P1544" i="10"/>
  <c r="R1544" i="10"/>
  <c r="S1544" i="10"/>
  <c r="T1544" i="10"/>
  <c r="V1544" i="10"/>
  <c r="W1544" i="10"/>
  <c r="X1544" i="10"/>
  <c r="Z1544" i="10"/>
  <c r="AA1544" i="10"/>
  <c r="AB1544" i="10"/>
  <c r="AD1544" i="10"/>
  <c r="AE1544" i="10"/>
  <c r="AF1544" i="10"/>
  <c r="AH1544" i="10"/>
  <c r="AI1544" i="10"/>
  <c r="AJ1544" i="10"/>
  <c r="AL1544" i="10"/>
  <c r="AM1544" i="10"/>
  <c r="AN1544" i="10"/>
  <c r="AP1544" i="10"/>
  <c r="AQ1544" i="10"/>
  <c r="AR1544" i="10"/>
  <c r="AT1544" i="10"/>
  <c r="AU1544" i="10"/>
  <c r="AV1544" i="10"/>
  <c r="AX1544" i="10"/>
  <c r="AY1544" i="10"/>
  <c r="AZ1544" i="10"/>
  <c r="BB1544" i="10"/>
  <c r="BC1544" i="10"/>
  <c r="BD1544" i="10"/>
  <c r="BF1544" i="10"/>
  <c r="BG1544" i="10"/>
  <c r="BH1544" i="10"/>
  <c r="BJ1544" i="10"/>
  <c r="BK1544" i="10"/>
  <c r="BL1544" i="10"/>
  <c r="BN1544" i="10"/>
  <c r="BO1544" i="10"/>
  <c r="BP1544" i="10"/>
  <c r="BR1544" i="10"/>
  <c r="BS1544" i="10"/>
  <c r="BT1544" i="10"/>
  <c r="C1856" i="10"/>
  <c r="BV1544" i="10"/>
  <c r="D1545" i="10"/>
  <c r="F1545" i="10"/>
  <c r="G1545" i="10"/>
  <c r="H1545" i="10"/>
  <c r="J1545" i="10"/>
  <c r="K1545" i="10"/>
  <c r="L1545" i="10"/>
  <c r="N1545" i="10"/>
  <c r="O1545" i="10"/>
  <c r="P1545" i="10"/>
  <c r="R1545" i="10"/>
  <c r="S1545" i="10"/>
  <c r="T1545" i="10"/>
  <c r="V1545" i="10"/>
  <c r="W1545" i="10"/>
  <c r="X1545" i="10"/>
  <c r="Z1545" i="10"/>
  <c r="AA1545" i="10"/>
  <c r="AB1545" i="10"/>
  <c r="AD1545" i="10"/>
  <c r="AE1545" i="10"/>
  <c r="AF1545" i="10"/>
  <c r="AH1545" i="10"/>
  <c r="AI1545" i="10"/>
  <c r="AJ1545" i="10"/>
  <c r="AL1545" i="10"/>
  <c r="AM1545" i="10"/>
  <c r="AN1545" i="10"/>
  <c r="AP1545" i="10"/>
  <c r="AQ1545" i="10"/>
  <c r="AR1545" i="10"/>
  <c r="AT1545" i="10"/>
  <c r="AU1545" i="10"/>
  <c r="AV1545" i="10"/>
  <c r="AX1545" i="10"/>
  <c r="AY1545" i="10"/>
  <c r="AZ1545" i="10"/>
  <c r="BB1545" i="10"/>
  <c r="BC1545" i="10"/>
  <c r="BD1545" i="10"/>
  <c r="BF1545" i="10"/>
  <c r="BG1545" i="10"/>
  <c r="BH1545" i="10"/>
  <c r="BJ1545" i="10"/>
  <c r="BK1545" i="10"/>
  <c r="BL1545" i="10"/>
  <c r="BN1545" i="10"/>
  <c r="BO1545" i="10"/>
  <c r="BP1545" i="10"/>
  <c r="BR1545" i="10"/>
  <c r="BS1545" i="10"/>
  <c r="BT1545" i="10"/>
  <c r="C1857" i="10"/>
  <c r="BV1545" i="10"/>
  <c r="D1546" i="10"/>
  <c r="F1546" i="10"/>
  <c r="G1546" i="10"/>
  <c r="H1546" i="10"/>
  <c r="J1546" i="10"/>
  <c r="K1546" i="10"/>
  <c r="L1546" i="10"/>
  <c r="N1546" i="10"/>
  <c r="O1546" i="10"/>
  <c r="P1546" i="10"/>
  <c r="R1546" i="10"/>
  <c r="S1546" i="10"/>
  <c r="T1546" i="10"/>
  <c r="V1546" i="10"/>
  <c r="W1546" i="10"/>
  <c r="X1546" i="10"/>
  <c r="Z1546" i="10"/>
  <c r="AA1546" i="10"/>
  <c r="AB1546" i="10"/>
  <c r="AD1546" i="10"/>
  <c r="AE1546" i="10"/>
  <c r="AF1546" i="10"/>
  <c r="AH1546" i="10"/>
  <c r="AI1546" i="10"/>
  <c r="AJ1546" i="10"/>
  <c r="AL1546" i="10"/>
  <c r="AM1546" i="10"/>
  <c r="AN1546" i="10"/>
  <c r="AP1546" i="10"/>
  <c r="AQ1546" i="10"/>
  <c r="AR1546" i="10"/>
  <c r="AT1546" i="10"/>
  <c r="AU1546" i="10"/>
  <c r="AV1546" i="10"/>
  <c r="AX1546" i="10"/>
  <c r="AY1546" i="10"/>
  <c r="AZ1546" i="10"/>
  <c r="BB1546" i="10"/>
  <c r="BC1546" i="10"/>
  <c r="BD1546" i="10"/>
  <c r="BF1546" i="10"/>
  <c r="BG1546" i="10"/>
  <c r="BH1546" i="10"/>
  <c r="BJ1546" i="10"/>
  <c r="BK1546" i="10"/>
  <c r="BL1546" i="10"/>
  <c r="BN1546" i="10"/>
  <c r="BO1546" i="10"/>
  <c r="BP1546" i="10"/>
  <c r="BR1546" i="10"/>
  <c r="BS1546" i="10"/>
  <c r="BT1546" i="10"/>
  <c r="C1858" i="10"/>
  <c r="BV1546" i="10"/>
  <c r="D1547" i="10"/>
  <c r="F1547" i="10"/>
  <c r="G1547" i="10"/>
  <c r="H1547" i="10"/>
  <c r="J1547" i="10"/>
  <c r="K1547" i="10"/>
  <c r="L1547" i="10"/>
  <c r="N1547" i="10"/>
  <c r="O1547" i="10"/>
  <c r="P1547" i="10"/>
  <c r="R1547" i="10"/>
  <c r="S1547" i="10"/>
  <c r="T1547" i="10"/>
  <c r="V1547" i="10"/>
  <c r="W1547" i="10"/>
  <c r="X1547" i="10"/>
  <c r="Z1547" i="10"/>
  <c r="AA1547" i="10"/>
  <c r="AB1547" i="10"/>
  <c r="AD1547" i="10"/>
  <c r="AE1547" i="10"/>
  <c r="AF1547" i="10"/>
  <c r="AH1547" i="10"/>
  <c r="AI1547" i="10"/>
  <c r="AJ1547" i="10"/>
  <c r="AL1547" i="10"/>
  <c r="AM1547" i="10"/>
  <c r="AN1547" i="10"/>
  <c r="AP1547" i="10"/>
  <c r="AQ1547" i="10"/>
  <c r="AR1547" i="10"/>
  <c r="AT1547" i="10"/>
  <c r="AU1547" i="10"/>
  <c r="AV1547" i="10"/>
  <c r="AX1547" i="10"/>
  <c r="AY1547" i="10"/>
  <c r="AZ1547" i="10"/>
  <c r="BB1547" i="10"/>
  <c r="BC1547" i="10"/>
  <c r="BD1547" i="10"/>
  <c r="BF1547" i="10"/>
  <c r="BG1547" i="10"/>
  <c r="BH1547" i="10"/>
  <c r="BJ1547" i="10"/>
  <c r="BK1547" i="10"/>
  <c r="BL1547" i="10"/>
  <c r="BN1547" i="10"/>
  <c r="BO1547" i="10"/>
  <c r="BP1547" i="10"/>
  <c r="BR1547" i="10"/>
  <c r="BS1547" i="10"/>
  <c r="BT1547" i="10"/>
  <c r="BV1547" i="10"/>
  <c r="D1548" i="10"/>
  <c r="F1548" i="10"/>
  <c r="G1548" i="10"/>
  <c r="H1548" i="10"/>
  <c r="J1548" i="10"/>
  <c r="K1548" i="10"/>
  <c r="L1548" i="10"/>
  <c r="N1548" i="10"/>
  <c r="O1548" i="10"/>
  <c r="P1548" i="10"/>
  <c r="R1548" i="10"/>
  <c r="S1548" i="10"/>
  <c r="T1548" i="10"/>
  <c r="V1548" i="10"/>
  <c r="W1548" i="10"/>
  <c r="X1548" i="10"/>
  <c r="Z1548" i="10"/>
  <c r="AA1548" i="10"/>
  <c r="AB1548" i="10"/>
  <c r="AD1548" i="10"/>
  <c r="AE1548" i="10"/>
  <c r="AF1548" i="10"/>
  <c r="AH1548" i="10"/>
  <c r="AI1548" i="10"/>
  <c r="AJ1548" i="10"/>
  <c r="AL1548" i="10"/>
  <c r="AM1548" i="10"/>
  <c r="AN1548" i="10"/>
  <c r="AP1548" i="10"/>
  <c r="AQ1548" i="10"/>
  <c r="AR1548" i="10"/>
  <c r="AT1548" i="10"/>
  <c r="AU1548" i="10"/>
  <c r="AV1548" i="10"/>
  <c r="AX1548" i="10"/>
  <c r="AY1548" i="10"/>
  <c r="AZ1548" i="10"/>
  <c r="BB1548" i="10"/>
  <c r="BC1548" i="10"/>
  <c r="BD1548" i="10"/>
  <c r="BF1548" i="10"/>
  <c r="BG1548" i="10"/>
  <c r="BH1548" i="10"/>
  <c r="BJ1548" i="10"/>
  <c r="BK1548" i="10"/>
  <c r="BL1548" i="10"/>
  <c r="BN1548" i="10"/>
  <c r="BO1548" i="10"/>
  <c r="BP1548" i="10"/>
  <c r="BR1548" i="10"/>
  <c r="BS1548" i="10"/>
  <c r="BT1548" i="10"/>
  <c r="C2100" i="10"/>
  <c r="BV1548" i="10"/>
  <c r="D1549" i="10"/>
  <c r="F1549" i="10"/>
  <c r="G1549" i="10"/>
  <c r="H1549" i="10"/>
  <c r="J1549" i="10"/>
  <c r="K1549" i="10"/>
  <c r="L1549" i="10"/>
  <c r="N1549" i="10"/>
  <c r="O1549" i="10"/>
  <c r="P1549" i="10"/>
  <c r="R1549" i="10"/>
  <c r="S1549" i="10"/>
  <c r="T1549" i="10"/>
  <c r="V1549" i="10"/>
  <c r="W1549" i="10"/>
  <c r="X1549" i="10"/>
  <c r="Z1549" i="10"/>
  <c r="AA1549" i="10"/>
  <c r="AB1549" i="10"/>
  <c r="AD1549" i="10"/>
  <c r="AE1549" i="10"/>
  <c r="AF1549" i="10"/>
  <c r="AH1549" i="10"/>
  <c r="AI1549" i="10"/>
  <c r="AJ1549" i="10"/>
  <c r="AL1549" i="10"/>
  <c r="AM1549" i="10"/>
  <c r="AN1549" i="10"/>
  <c r="AP1549" i="10"/>
  <c r="AQ1549" i="10"/>
  <c r="AR1549" i="10"/>
  <c r="AT1549" i="10"/>
  <c r="AU1549" i="10"/>
  <c r="AV1549" i="10"/>
  <c r="AX1549" i="10"/>
  <c r="AY1549" i="10"/>
  <c r="AZ1549" i="10"/>
  <c r="BB1549" i="10"/>
  <c r="BC1549" i="10"/>
  <c r="BD1549" i="10"/>
  <c r="BF1549" i="10"/>
  <c r="BG1549" i="10"/>
  <c r="BH1549" i="10"/>
  <c r="BJ1549" i="10"/>
  <c r="BK1549" i="10"/>
  <c r="BL1549" i="10"/>
  <c r="BN1549" i="10"/>
  <c r="BO1549" i="10"/>
  <c r="BP1549" i="10"/>
  <c r="BR1549" i="10"/>
  <c r="BS1549" i="10"/>
  <c r="BT1549" i="10"/>
  <c r="C2101" i="10"/>
  <c r="BV1549" i="10"/>
  <c r="D1550" i="10"/>
  <c r="F1550" i="10"/>
  <c r="G1550" i="10"/>
  <c r="H1550" i="10"/>
  <c r="J1550" i="10"/>
  <c r="K1550" i="10"/>
  <c r="L1550" i="10"/>
  <c r="N1550" i="10"/>
  <c r="O1550" i="10"/>
  <c r="P1550" i="10"/>
  <c r="R1550" i="10"/>
  <c r="S1550" i="10"/>
  <c r="T1550" i="10"/>
  <c r="V1550" i="10"/>
  <c r="W1550" i="10"/>
  <c r="X1550" i="10"/>
  <c r="Z1550" i="10"/>
  <c r="AA1550" i="10"/>
  <c r="AB1550" i="10"/>
  <c r="AD1550" i="10"/>
  <c r="AE1550" i="10"/>
  <c r="AF1550" i="10"/>
  <c r="AH1550" i="10"/>
  <c r="AI1550" i="10"/>
  <c r="AJ1550" i="10"/>
  <c r="AL1550" i="10"/>
  <c r="AM1550" i="10"/>
  <c r="AN1550" i="10"/>
  <c r="AP1550" i="10"/>
  <c r="AQ1550" i="10"/>
  <c r="AR1550" i="10"/>
  <c r="AT1550" i="10"/>
  <c r="AU1550" i="10"/>
  <c r="AV1550" i="10"/>
  <c r="AX1550" i="10"/>
  <c r="AY1550" i="10"/>
  <c r="AZ1550" i="10"/>
  <c r="BB1550" i="10"/>
  <c r="BC1550" i="10"/>
  <c r="BD1550" i="10"/>
  <c r="BF1550" i="10"/>
  <c r="BG1550" i="10"/>
  <c r="BH1550" i="10"/>
  <c r="BJ1550" i="10"/>
  <c r="BK1550" i="10"/>
  <c r="BL1550" i="10"/>
  <c r="BN1550" i="10"/>
  <c r="BO1550" i="10"/>
  <c r="BP1550" i="10"/>
  <c r="BR1550" i="10"/>
  <c r="BS1550" i="10"/>
  <c r="BT1550" i="10"/>
  <c r="C2102" i="10"/>
  <c r="BV1550" i="10"/>
  <c r="D1551" i="10"/>
  <c r="F1551" i="10"/>
  <c r="G1551" i="10"/>
  <c r="H1551" i="10"/>
  <c r="J1551" i="10"/>
  <c r="K1551" i="10"/>
  <c r="L1551" i="10"/>
  <c r="N1551" i="10"/>
  <c r="O1551" i="10"/>
  <c r="P1551" i="10"/>
  <c r="R1551" i="10"/>
  <c r="S1551" i="10"/>
  <c r="T1551" i="10"/>
  <c r="V1551" i="10"/>
  <c r="W1551" i="10"/>
  <c r="X1551" i="10"/>
  <c r="Z1551" i="10"/>
  <c r="AA1551" i="10"/>
  <c r="AB1551" i="10"/>
  <c r="AD1551" i="10"/>
  <c r="AE1551" i="10"/>
  <c r="AF1551" i="10"/>
  <c r="AH1551" i="10"/>
  <c r="AI1551" i="10"/>
  <c r="AJ1551" i="10"/>
  <c r="AL1551" i="10"/>
  <c r="AM1551" i="10"/>
  <c r="AN1551" i="10"/>
  <c r="AP1551" i="10"/>
  <c r="AQ1551" i="10"/>
  <c r="AR1551" i="10"/>
  <c r="AT1551" i="10"/>
  <c r="AU1551" i="10"/>
  <c r="AV1551" i="10"/>
  <c r="AX1551" i="10"/>
  <c r="AY1551" i="10"/>
  <c r="AZ1551" i="10"/>
  <c r="BB1551" i="10"/>
  <c r="BC1551" i="10"/>
  <c r="BD1551" i="10"/>
  <c r="BF1551" i="10"/>
  <c r="BG1551" i="10"/>
  <c r="BH1551" i="10"/>
  <c r="BJ1551" i="10"/>
  <c r="BK1551" i="10"/>
  <c r="BL1551" i="10"/>
  <c r="BN1551" i="10"/>
  <c r="BO1551" i="10"/>
  <c r="BP1551" i="10"/>
  <c r="BR1551" i="10"/>
  <c r="BS1551" i="10"/>
  <c r="BT1551" i="10"/>
  <c r="C2103" i="10"/>
  <c r="BV1551" i="10"/>
  <c r="D1552" i="10"/>
  <c r="F1552" i="10"/>
  <c r="G1552" i="10"/>
  <c r="H1552" i="10"/>
  <c r="J1552" i="10"/>
  <c r="K1552" i="10"/>
  <c r="L1552" i="10"/>
  <c r="N1552" i="10"/>
  <c r="O1552" i="10"/>
  <c r="P1552" i="10"/>
  <c r="R1552" i="10"/>
  <c r="S1552" i="10"/>
  <c r="T1552" i="10"/>
  <c r="V1552" i="10"/>
  <c r="W1552" i="10"/>
  <c r="X1552" i="10"/>
  <c r="Z1552" i="10"/>
  <c r="AA1552" i="10"/>
  <c r="AB1552" i="10"/>
  <c r="AD1552" i="10"/>
  <c r="AE1552" i="10"/>
  <c r="AF1552" i="10"/>
  <c r="AH1552" i="10"/>
  <c r="AI1552" i="10"/>
  <c r="AJ1552" i="10"/>
  <c r="AL1552" i="10"/>
  <c r="AM1552" i="10"/>
  <c r="AN1552" i="10"/>
  <c r="AP1552" i="10"/>
  <c r="AQ1552" i="10"/>
  <c r="AR1552" i="10"/>
  <c r="AT1552" i="10"/>
  <c r="AU1552" i="10"/>
  <c r="AV1552" i="10"/>
  <c r="AX1552" i="10"/>
  <c r="AY1552" i="10"/>
  <c r="AZ1552" i="10"/>
  <c r="BB1552" i="10"/>
  <c r="BC1552" i="10"/>
  <c r="BD1552" i="10"/>
  <c r="BF1552" i="10"/>
  <c r="BG1552" i="10"/>
  <c r="BH1552" i="10"/>
  <c r="BJ1552" i="10"/>
  <c r="BK1552" i="10"/>
  <c r="BL1552" i="10"/>
  <c r="BN1552" i="10"/>
  <c r="BO1552" i="10"/>
  <c r="BP1552" i="10"/>
  <c r="BR1552" i="10"/>
  <c r="BS1552" i="10"/>
  <c r="BT1552" i="10"/>
  <c r="C2115" i="10"/>
  <c r="BV1552" i="10"/>
  <c r="D1553" i="10"/>
  <c r="F1553" i="10"/>
  <c r="G1553" i="10"/>
  <c r="H1553" i="10"/>
  <c r="J1553" i="10"/>
  <c r="K1553" i="10"/>
  <c r="L1553" i="10"/>
  <c r="N1553" i="10"/>
  <c r="O1553" i="10"/>
  <c r="P1553" i="10"/>
  <c r="R1553" i="10"/>
  <c r="S1553" i="10"/>
  <c r="T1553" i="10"/>
  <c r="V1553" i="10"/>
  <c r="W1553" i="10"/>
  <c r="X1553" i="10"/>
  <c r="Z1553" i="10"/>
  <c r="AA1553" i="10"/>
  <c r="AB1553" i="10"/>
  <c r="AD1553" i="10"/>
  <c r="AE1553" i="10"/>
  <c r="AF1553" i="10"/>
  <c r="AH1553" i="10"/>
  <c r="AI1553" i="10"/>
  <c r="AJ1553" i="10"/>
  <c r="AL1553" i="10"/>
  <c r="AM1553" i="10"/>
  <c r="AN1553" i="10"/>
  <c r="AP1553" i="10"/>
  <c r="AQ1553" i="10"/>
  <c r="AR1553" i="10"/>
  <c r="AT1553" i="10"/>
  <c r="AU1553" i="10"/>
  <c r="AV1553" i="10"/>
  <c r="AX1553" i="10"/>
  <c r="AY1553" i="10"/>
  <c r="AZ1553" i="10"/>
  <c r="BB1553" i="10"/>
  <c r="BC1553" i="10"/>
  <c r="BD1553" i="10"/>
  <c r="BF1553" i="10"/>
  <c r="BG1553" i="10"/>
  <c r="BH1553" i="10"/>
  <c r="BJ1553" i="10"/>
  <c r="BK1553" i="10"/>
  <c r="BL1553" i="10"/>
  <c r="BN1553" i="10"/>
  <c r="BO1553" i="10"/>
  <c r="BP1553" i="10"/>
  <c r="BR1553" i="10"/>
  <c r="BS1553" i="10"/>
  <c r="BT1553" i="10"/>
  <c r="C2116" i="10"/>
  <c r="BV1553" i="10"/>
  <c r="D1554" i="10"/>
  <c r="F1554" i="10"/>
  <c r="G1554" i="10"/>
  <c r="H1554" i="10"/>
  <c r="J1554" i="10"/>
  <c r="K1554" i="10"/>
  <c r="L1554" i="10"/>
  <c r="N1554" i="10"/>
  <c r="O1554" i="10"/>
  <c r="P1554" i="10"/>
  <c r="R1554" i="10"/>
  <c r="S1554" i="10"/>
  <c r="T1554" i="10"/>
  <c r="V1554" i="10"/>
  <c r="W1554" i="10"/>
  <c r="X1554" i="10"/>
  <c r="Z1554" i="10"/>
  <c r="AA1554" i="10"/>
  <c r="AB1554" i="10"/>
  <c r="AD1554" i="10"/>
  <c r="AE1554" i="10"/>
  <c r="AF1554" i="10"/>
  <c r="AH1554" i="10"/>
  <c r="AI1554" i="10"/>
  <c r="AJ1554" i="10"/>
  <c r="AL1554" i="10"/>
  <c r="AM1554" i="10"/>
  <c r="AN1554" i="10"/>
  <c r="AP1554" i="10"/>
  <c r="AQ1554" i="10"/>
  <c r="AR1554" i="10"/>
  <c r="AT1554" i="10"/>
  <c r="AU1554" i="10"/>
  <c r="AV1554" i="10"/>
  <c r="AX1554" i="10"/>
  <c r="AY1554" i="10"/>
  <c r="AZ1554" i="10"/>
  <c r="BB1554" i="10"/>
  <c r="BC1554" i="10"/>
  <c r="BD1554" i="10"/>
  <c r="BF1554" i="10"/>
  <c r="BG1554" i="10"/>
  <c r="BH1554" i="10"/>
  <c r="BJ1554" i="10"/>
  <c r="BK1554" i="10"/>
  <c r="BL1554" i="10"/>
  <c r="BN1554" i="10"/>
  <c r="BO1554" i="10"/>
  <c r="BP1554" i="10"/>
  <c r="BR1554" i="10"/>
  <c r="BS1554" i="10"/>
  <c r="BT1554" i="10"/>
  <c r="C2117" i="10"/>
  <c r="BV1554" i="10"/>
  <c r="D1555" i="10"/>
  <c r="F1555" i="10"/>
  <c r="G1555" i="10"/>
  <c r="H1555" i="10"/>
  <c r="J1555" i="10"/>
  <c r="K1555" i="10"/>
  <c r="L1555" i="10"/>
  <c r="N1555" i="10"/>
  <c r="O1555" i="10"/>
  <c r="P1555" i="10"/>
  <c r="R1555" i="10"/>
  <c r="S1555" i="10"/>
  <c r="T1555" i="10"/>
  <c r="V1555" i="10"/>
  <c r="W1555" i="10"/>
  <c r="X1555" i="10"/>
  <c r="Z1555" i="10"/>
  <c r="AA1555" i="10"/>
  <c r="AB1555" i="10"/>
  <c r="AD1555" i="10"/>
  <c r="AE1555" i="10"/>
  <c r="AF1555" i="10"/>
  <c r="AH1555" i="10"/>
  <c r="AI1555" i="10"/>
  <c r="AJ1555" i="10"/>
  <c r="AL1555" i="10"/>
  <c r="AM1555" i="10"/>
  <c r="AN1555" i="10"/>
  <c r="AP1555" i="10"/>
  <c r="AQ1555" i="10"/>
  <c r="AR1555" i="10"/>
  <c r="AT1555" i="10"/>
  <c r="AU1555" i="10"/>
  <c r="AV1555" i="10"/>
  <c r="AX1555" i="10"/>
  <c r="AY1555" i="10"/>
  <c r="AZ1555" i="10"/>
  <c r="BB1555" i="10"/>
  <c r="BC1555" i="10"/>
  <c r="BD1555" i="10"/>
  <c r="BF1555" i="10"/>
  <c r="BG1555" i="10"/>
  <c r="BH1555" i="10"/>
  <c r="BJ1555" i="10"/>
  <c r="BK1555" i="10"/>
  <c r="BL1555" i="10"/>
  <c r="BN1555" i="10"/>
  <c r="BO1555" i="10"/>
  <c r="BP1555" i="10"/>
  <c r="BR1555" i="10"/>
  <c r="BS1555" i="10"/>
  <c r="BT1555" i="10"/>
  <c r="C2118" i="10"/>
  <c r="BV1555" i="10"/>
  <c r="D1556" i="10"/>
  <c r="F1556" i="10"/>
  <c r="G1556" i="10"/>
  <c r="H1556" i="10"/>
  <c r="J1556" i="10"/>
  <c r="K1556" i="10"/>
  <c r="L1556" i="10"/>
  <c r="N1556" i="10"/>
  <c r="O1556" i="10"/>
  <c r="P1556" i="10"/>
  <c r="R1556" i="10"/>
  <c r="S1556" i="10"/>
  <c r="T1556" i="10"/>
  <c r="V1556" i="10"/>
  <c r="W1556" i="10"/>
  <c r="X1556" i="10"/>
  <c r="Z1556" i="10"/>
  <c r="AA1556" i="10"/>
  <c r="AB1556" i="10"/>
  <c r="AD1556" i="10"/>
  <c r="AE1556" i="10"/>
  <c r="AF1556" i="10"/>
  <c r="AH1556" i="10"/>
  <c r="AI1556" i="10"/>
  <c r="AJ1556" i="10"/>
  <c r="AL1556" i="10"/>
  <c r="AM1556" i="10"/>
  <c r="AN1556" i="10"/>
  <c r="AP1556" i="10"/>
  <c r="AQ1556" i="10"/>
  <c r="AR1556" i="10"/>
  <c r="AT1556" i="10"/>
  <c r="AU1556" i="10"/>
  <c r="AV1556" i="10"/>
  <c r="AX1556" i="10"/>
  <c r="AY1556" i="10"/>
  <c r="AZ1556" i="10"/>
  <c r="BB1556" i="10"/>
  <c r="BC1556" i="10"/>
  <c r="BD1556" i="10"/>
  <c r="BF1556" i="10"/>
  <c r="BG1556" i="10"/>
  <c r="BH1556" i="10"/>
  <c r="BJ1556" i="10"/>
  <c r="BK1556" i="10"/>
  <c r="BL1556" i="10"/>
  <c r="BN1556" i="10"/>
  <c r="BO1556" i="10"/>
  <c r="BP1556" i="10"/>
  <c r="BR1556" i="10"/>
  <c r="BS1556" i="10"/>
  <c r="BT1556" i="10"/>
  <c r="C2119" i="10"/>
  <c r="BV1556" i="10"/>
  <c r="D1557" i="10"/>
  <c r="F1557" i="10"/>
  <c r="G1557" i="10"/>
  <c r="H1557" i="10"/>
  <c r="J1557" i="10"/>
  <c r="K1557" i="10"/>
  <c r="L1557" i="10"/>
  <c r="N1557" i="10"/>
  <c r="O1557" i="10"/>
  <c r="P1557" i="10"/>
  <c r="R1557" i="10"/>
  <c r="S1557" i="10"/>
  <c r="T1557" i="10"/>
  <c r="V1557" i="10"/>
  <c r="W1557" i="10"/>
  <c r="X1557" i="10"/>
  <c r="Z1557" i="10"/>
  <c r="AA1557" i="10"/>
  <c r="AB1557" i="10"/>
  <c r="AD1557" i="10"/>
  <c r="AE1557" i="10"/>
  <c r="AF1557" i="10"/>
  <c r="AH1557" i="10"/>
  <c r="AI1557" i="10"/>
  <c r="AJ1557" i="10"/>
  <c r="AL1557" i="10"/>
  <c r="AM1557" i="10"/>
  <c r="AN1557" i="10"/>
  <c r="AP1557" i="10"/>
  <c r="AQ1557" i="10"/>
  <c r="AR1557" i="10"/>
  <c r="AT1557" i="10"/>
  <c r="AU1557" i="10"/>
  <c r="AV1557" i="10"/>
  <c r="AX1557" i="10"/>
  <c r="AY1557" i="10"/>
  <c r="AZ1557" i="10"/>
  <c r="BB1557" i="10"/>
  <c r="BC1557" i="10"/>
  <c r="BD1557" i="10"/>
  <c r="BF1557" i="10"/>
  <c r="BG1557" i="10"/>
  <c r="BH1557" i="10"/>
  <c r="BJ1557" i="10"/>
  <c r="BK1557" i="10"/>
  <c r="BL1557" i="10"/>
  <c r="BN1557" i="10"/>
  <c r="BO1557" i="10"/>
  <c r="BP1557" i="10"/>
  <c r="BR1557" i="10"/>
  <c r="BS1557" i="10"/>
  <c r="BT1557" i="10"/>
  <c r="C1859" i="10"/>
  <c r="BV1557" i="10"/>
  <c r="D1558" i="10"/>
  <c r="F1558" i="10"/>
  <c r="G1558" i="10"/>
  <c r="H1558" i="10"/>
  <c r="J1558" i="10"/>
  <c r="K1558" i="10"/>
  <c r="L1558" i="10"/>
  <c r="N1558" i="10"/>
  <c r="O1558" i="10"/>
  <c r="P1558" i="10"/>
  <c r="R1558" i="10"/>
  <c r="S1558" i="10"/>
  <c r="T1558" i="10"/>
  <c r="V1558" i="10"/>
  <c r="W1558" i="10"/>
  <c r="X1558" i="10"/>
  <c r="Z1558" i="10"/>
  <c r="AA1558" i="10"/>
  <c r="AB1558" i="10"/>
  <c r="AD1558" i="10"/>
  <c r="AE1558" i="10"/>
  <c r="AF1558" i="10"/>
  <c r="AH1558" i="10"/>
  <c r="AI1558" i="10"/>
  <c r="AJ1558" i="10"/>
  <c r="AL1558" i="10"/>
  <c r="AM1558" i="10"/>
  <c r="AN1558" i="10"/>
  <c r="AP1558" i="10"/>
  <c r="AQ1558" i="10"/>
  <c r="AR1558" i="10"/>
  <c r="AT1558" i="10"/>
  <c r="AU1558" i="10"/>
  <c r="AV1558" i="10"/>
  <c r="AX1558" i="10"/>
  <c r="AY1558" i="10"/>
  <c r="AZ1558" i="10"/>
  <c r="BB1558" i="10"/>
  <c r="BC1558" i="10"/>
  <c r="BD1558" i="10"/>
  <c r="BF1558" i="10"/>
  <c r="BG1558" i="10"/>
  <c r="BH1558" i="10"/>
  <c r="BJ1558" i="10"/>
  <c r="BK1558" i="10"/>
  <c r="BL1558" i="10"/>
  <c r="BN1558" i="10"/>
  <c r="BO1558" i="10"/>
  <c r="BP1558" i="10"/>
  <c r="BR1558" i="10"/>
  <c r="BS1558" i="10"/>
  <c r="BT1558" i="10"/>
  <c r="C1860" i="10"/>
  <c r="BV1558" i="10"/>
  <c r="D1559" i="10"/>
  <c r="F1559" i="10"/>
  <c r="G1559" i="10"/>
  <c r="H1559" i="10"/>
  <c r="J1559" i="10"/>
  <c r="K1559" i="10"/>
  <c r="L1559" i="10"/>
  <c r="N1559" i="10"/>
  <c r="O1559" i="10"/>
  <c r="P1559" i="10"/>
  <c r="R1559" i="10"/>
  <c r="S1559" i="10"/>
  <c r="T1559" i="10"/>
  <c r="V1559" i="10"/>
  <c r="W1559" i="10"/>
  <c r="X1559" i="10"/>
  <c r="Z1559" i="10"/>
  <c r="AA1559" i="10"/>
  <c r="AB1559" i="10"/>
  <c r="AD1559" i="10"/>
  <c r="AE1559" i="10"/>
  <c r="AF1559" i="10"/>
  <c r="AH1559" i="10"/>
  <c r="AI1559" i="10"/>
  <c r="AJ1559" i="10"/>
  <c r="AL1559" i="10"/>
  <c r="AM1559" i="10"/>
  <c r="AN1559" i="10"/>
  <c r="AP1559" i="10"/>
  <c r="AQ1559" i="10"/>
  <c r="AR1559" i="10"/>
  <c r="AT1559" i="10"/>
  <c r="AU1559" i="10"/>
  <c r="AV1559" i="10"/>
  <c r="AX1559" i="10"/>
  <c r="AY1559" i="10"/>
  <c r="AZ1559" i="10"/>
  <c r="BB1559" i="10"/>
  <c r="BC1559" i="10"/>
  <c r="BD1559" i="10"/>
  <c r="BF1559" i="10"/>
  <c r="BG1559" i="10"/>
  <c r="BH1559" i="10"/>
  <c r="BJ1559" i="10"/>
  <c r="BK1559" i="10"/>
  <c r="BL1559" i="10"/>
  <c r="BN1559" i="10"/>
  <c r="BO1559" i="10"/>
  <c r="BP1559" i="10"/>
  <c r="BR1559" i="10"/>
  <c r="BS1559" i="10"/>
  <c r="BT1559" i="10"/>
  <c r="C1862" i="10"/>
  <c r="BV1559" i="10"/>
  <c r="D1560" i="10"/>
  <c r="F1560" i="10"/>
  <c r="G1560" i="10"/>
  <c r="H1560" i="10"/>
  <c r="J1560" i="10"/>
  <c r="K1560" i="10"/>
  <c r="L1560" i="10"/>
  <c r="N1560" i="10"/>
  <c r="O1560" i="10"/>
  <c r="P1560" i="10"/>
  <c r="R1560" i="10"/>
  <c r="S1560" i="10"/>
  <c r="T1560" i="10"/>
  <c r="V1560" i="10"/>
  <c r="W1560" i="10"/>
  <c r="X1560" i="10"/>
  <c r="Z1560" i="10"/>
  <c r="AA1560" i="10"/>
  <c r="AB1560" i="10"/>
  <c r="AD1560" i="10"/>
  <c r="AE1560" i="10"/>
  <c r="AF1560" i="10"/>
  <c r="AH1560" i="10"/>
  <c r="AI1560" i="10"/>
  <c r="AJ1560" i="10"/>
  <c r="AL1560" i="10"/>
  <c r="AM1560" i="10"/>
  <c r="AN1560" i="10"/>
  <c r="AP1560" i="10"/>
  <c r="AQ1560" i="10"/>
  <c r="AR1560" i="10"/>
  <c r="AT1560" i="10"/>
  <c r="AU1560" i="10"/>
  <c r="AV1560" i="10"/>
  <c r="AX1560" i="10"/>
  <c r="AY1560" i="10"/>
  <c r="AZ1560" i="10"/>
  <c r="BB1560" i="10"/>
  <c r="BC1560" i="10"/>
  <c r="BD1560" i="10"/>
  <c r="BF1560" i="10"/>
  <c r="BG1560" i="10"/>
  <c r="BH1560" i="10"/>
  <c r="BJ1560" i="10"/>
  <c r="BK1560" i="10"/>
  <c r="BL1560" i="10"/>
  <c r="BN1560" i="10"/>
  <c r="BO1560" i="10"/>
  <c r="BP1560" i="10"/>
  <c r="BR1560" i="10"/>
  <c r="BS1560" i="10"/>
  <c r="BT1560" i="10"/>
  <c r="C1861" i="10"/>
  <c r="BV1560" i="10"/>
  <c r="D1561" i="10"/>
  <c r="F1561" i="10"/>
  <c r="G1561" i="10"/>
  <c r="H1561" i="10"/>
  <c r="J1561" i="10"/>
  <c r="K1561" i="10"/>
  <c r="L1561" i="10"/>
  <c r="N1561" i="10"/>
  <c r="O1561" i="10"/>
  <c r="P1561" i="10"/>
  <c r="R1561" i="10"/>
  <c r="S1561" i="10"/>
  <c r="T1561" i="10"/>
  <c r="V1561" i="10"/>
  <c r="W1561" i="10"/>
  <c r="X1561" i="10"/>
  <c r="Z1561" i="10"/>
  <c r="AA1561" i="10"/>
  <c r="AB1561" i="10"/>
  <c r="AD1561" i="10"/>
  <c r="AE1561" i="10"/>
  <c r="AF1561" i="10"/>
  <c r="AH1561" i="10"/>
  <c r="AI1561" i="10"/>
  <c r="AJ1561" i="10"/>
  <c r="AL1561" i="10"/>
  <c r="AM1561" i="10"/>
  <c r="AN1561" i="10"/>
  <c r="AP1561" i="10"/>
  <c r="AQ1561" i="10"/>
  <c r="AR1561" i="10"/>
  <c r="AT1561" i="10"/>
  <c r="AU1561" i="10"/>
  <c r="AV1561" i="10"/>
  <c r="AX1561" i="10"/>
  <c r="AY1561" i="10"/>
  <c r="AZ1561" i="10"/>
  <c r="BB1561" i="10"/>
  <c r="BC1561" i="10"/>
  <c r="BD1561" i="10"/>
  <c r="BF1561" i="10"/>
  <c r="BG1561" i="10"/>
  <c r="BH1561" i="10"/>
  <c r="BJ1561" i="10"/>
  <c r="BK1561" i="10"/>
  <c r="BL1561" i="10"/>
  <c r="BN1561" i="10"/>
  <c r="BO1561" i="10"/>
  <c r="BP1561" i="10"/>
  <c r="BR1561" i="10"/>
  <c r="BS1561" i="10"/>
  <c r="BT1561" i="10"/>
  <c r="BV1561" i="10"/>
  <c r="D1562" i="10"/>
  <c r="F1562" i="10"/>
  <c r="G1562" i="10"/>
  <c r="H1562" i="10"/>
  <c r="J1562" i="10"/>
  <c r="K1562" i="10"/>
  <c r="L1562" i="10"/>
  <c r="N1562" i="10"/>
  <c r="O1562" i="10"/>
  <c r="P1562" i="10"/>
  <c r="R1562" i="10"/>
  <c r="S1562" i="10"/>
  <c r="T1562" i="10"/>
  <c r="V1562" i="10"/>
  <c r="W1562" i="10"/>
  <c r="X1562" i="10"/>
  <c r="Z1562" i="10"/>
  <c r="AA1562" i="10"/>
  <c r="AB1562" i="10"/>
  <c r="AD1562" i="10"/>
  <c r="AE1562" i="10"/>
  <c r="AF1562" i="10"/>
  <c r="AH1562" i="10"/>
  <c r="AI1562" i="10"/>
  <c r="AJ1562" i="10"/>
  <c r="AL1562" i="10"/>
  <c r="AM1562" i="10"/>
  <c r="AN1562" i="10"/>
  <c r="AP1562" i="10"/>
  <c r="AQ1562" i="10"/>
  <c r="AR1562" i="10"/>
  <c r="AT1562" i="10"/>
  <c r="AU1562" i="10"/>
  <c r="AV1562" i="10"/>
  <c r="AX1562" i="10"/>
  <c r="AY1562" i="10"/>
  <c r="AZ1562" i="10"/>
  <c r="BB1562" i="10"/>
  <c r="BC1562" i="10"/>
  <c r="BD1562" i="10"/>
  <c r="BF1562" i="10"/>
  <c r="BG1562" i="10"/>
  <c r="BH1562" i="10"/>
  <c r="BJ1562" i="10"/>
  <c r="BK1562" i="10"/>
  <c r="BL1562" i="10"/>
  <c r="BN1562" i="10"/>
  <c r="BO1562" i="10"/>
  <c r="BP1562" i="10"/>
  <c r="BR1562" i="10"/>
  <c r="BS1562" i="10"/>
  <c r="BT1562" i="10"/>
  <c r="BV1562" i="10"/>
  <c r="D1563" i="10"/>
  <c r="F1563" i="10"/>
  <c r="G1563" i="10"/>
  <c r="H1563" i="10"/>
  <c r="J1563" i="10"/>
  <c r="K1563" i="10"/>
  <c r="L1563" i="10"/>
  <c r="N1563" i="10"/>
  <c r="O1563" i="10"/>
  <c r="P1563" i="10"/>
  <c r="R1563" i="10"/>
  <c r="S1563" i="10"/>
  <c r="T1563" i="10"/>
  <c r="V1563" i="10"/>
  <c r="W1563" i="10"/>
  <c r="X1563" i="10"/>
  <c r="Z1563" i="10"/>
  <c r="AA1563" i="10"/>
  <c r="AB1563" i="10"/>
  <c r="AD1563" i="10"/>
  <c r="AE1563" i="10"/>
  <c r="AF1563" i="10"/>
  <c r="AH1563" i="10"/>
  <c r="AI1563" i="10"/>
  <c r="AJ1563" i="10"/>
  <c r="AL1563" i="10"/>
  <c r="AM1563" i="10"/>
  <c r="AN1563" i="10"/>
  <c r="AP1563" i="10"/>
  <c r="AQ1563" i="10"/>
  <c r="AR1563" i="10"/>
  <c r="AT1563" i="10"/>
  <c r="AU1563" i="10"/>
  <c r="AV1563" i="10"/>
  <c r="AX1563" i="10"/>
  <c r="AY1563" i="10"/>
  <c r="AZ1563" i="10"/>
  <c r="BB1563" i="10"/>
  <c r="BC1563" i="10"/>
  <c r="BD1563" i="10"/>
  <c r="BF1563" i="10"/>
  <c r="BG1563" i="10"/>
  <c r="BH1563" i="10"/>
  <c r="BJ1563" i="10"/>
  <c r="BK1563" i="10"/>
  <c r="BL1563" i="10"/>
  <c r="BN1563" i="10"/>
  <c r="BO1563" i="10"/>
  <c r="BP1563" i="10"/>
  <c r="BR1563" i="10"/>
  <c r="BS1563" i="10"/>
  <c r="BT1563" i="10"/>
  <c r="BV1563" i="10"/>
  <c r="D1564" i="10"/>
  <c r="F1564" i="10"/>
  <c r="G1564" i="10"/>
  <c r="H1564" i="10"/>
  <c r="J1564" i="10"/>
  <c r="K1564" i="10"/>
  <c r="L1564" i="10"/>
  <c r="N1564" i="10"/>
  <c r="O1564" i="10"/>
  <c r="P1564" i="10"/>
  <c r="R1564" i="10"/>
  <c r="S1564" i="10"/>
  <c r="T1564" i="10"/>
  <c r="V1564" i="10"/>
  <c r="W1564" i="10"/>
  <c r="X1564" i="10"/>
  <c r="Z1564" i="10"/>
  <c r="AA1564" i="10"/>
  <c r="AB1564" i="10"/>
  <c r="AD1564" i="10"/>
  <c r="AE1564" i="10"/>
  <c r="AF1564" i="10"/>
  <c r="AH1564" i="10"/>
  <c r="AI1564" i="10"/>
  <c r="AJ1564" i="10"/>
  <c r="AL1564" i="10"/>
  <c r="AM1564" i="10"/>
  <c r="AN1564" i="10"/>
  <c r="AP1564" i="10"/>
  <c r="AQ1564" i="10"/>
  <c r="AR1564" i="10"/>
  <c r="AT1564" i="10"/>
  <c r="AU1564" i="10"/>
  <c r="AV1564" i="10"/>
  <c r="AX1564" i="10"/>
  <c r="AY1564" i="10"/>
  <c r="AZ1564" i="10"/>
  <c r="BB1564" i="10"/>
  <c r="BC1564" i="10"/>
  <c r="BD1564" i="10"/>
  <c r="BF1564" i="10"/>
  <c r="BG1564" i="10"/>
  <c r="BH1564" i="10"/>
  <c r="BJ1564" i="10"/>
  <c r="BK1564" i="10"/>
  <c r="BL1564" i="10"/>
  <c r="BN1564" i="10"/>
  <c r="BO1564" i="10"/>
  <c r="BP1564" i="10"/>
  <c r="BR1564" i="10"/>
  <c r="BS1564" i="10"/>
  <c r="BT1564" i="10"/>
  <c r="BV1564" i="10"/>
  <c r="D1565" i="10"/>
  <c r="F1565" i="10"/>
  <c r="G1565" i="10"/>
  <c r="H1565" i="10"/>
  <c r="J1565" i="10"/>
  <c r="K1565" i="10"/>
  <c r="L1565" i="10"/>
  <c r="N1565" i="10"/>
  <c r="O1565" i="10"/>
  <c r="P1565" i="10"/>
  <c r="R1565" i="10"/>
  <c r="S1565" i="10"/>
  <c r="T1565" i="10"/>
  <c r="V1565" i="10"/>
  <c r="W1565" i="10"/>
  <c r="X1565" i="10"/>
  <c r="Z1565" i="10"/>
  <c r="AA1565" i="10"/>
  <c r="AB1565" i="10"/>
  <c r="AD1565" i="10"/>
  <c r="AE1565" i="10"/>
  <c r="AF1565" i="10"/>
  <c r="AH1565" i="10"/>
  <c r="AI1565" i="10"/>
  <c r="AJ1565" i="10"/>
  <c r="AL1565" i="10"/>
  <c r="AM1565" i="10"/>
  <c r="AN1565" i="10"/>
  <c r="AP1565" i="10"/>
  <c r="AQ1565" i="10"/>
  <c r="AR1565" i="10"/>
  <c r="AT1565" i="10"/>
  <c r="AU1565" i="10"/>
  <c r="AV1565" i="10"/>
  <c r="AX1565" i="10"/>
  <c r="AY1565" i="10"/>
  <c r="AZ1565" i="10"/>
  <c r="BB1565" i="10"/>
  <c r="BC1565" i="10"/>
  <c r="BD1565" i="10"/>
  <c r="BF1565" i="10"/>
  <c r="BG1565" i="10"/>
  <c r="BH1565" i="10"/>
  <c r="BJ1565" i="10"/>
  <c r="BK1565" i="10"/>
  <c r="BL1565" i="10"/>
  <c r="BN1565" i="10"/>
  <c r="BO1565" i="10"/>
  <c r="BP1565" i="10"/>
  <c r="BR1565" i="10"/>
  <c r="BS1565" i="10"/>
  <c r="BT1565" i="10"/>
  <c r="C1902" i="10"/>
  <c r="BV1565" i="10"/>
  <c r="D1566" i="10"/>
  <c r="F1566" i="10"/>
  <c r="G1566" i="10"/>
  <c r="H1566" i="10"/>
  <c r="J1566" i="10"/>
  <c r="K1566" i="10"/>
  <c r="L1566" i="10"/>
  <c r="N1566" i="10"/>
  <c r="O1566" i="10"/>
  <c r="P1566" i="10"/>
  <c r="R1566" i="10"/>
  <c r="S1566" i="10"/>
  <c r="T1566" i="10"/>
  <c r="V1566" i="10"/>
  <c r="W1566" i="10"/>
  <c r="X1566" i="10"/>
  <c r="Z1566" i="10"/>
  <c r="AA1566" i="10"/>
  <c r="AB1566" i="10"/>
  <c r="AD1566" i="10"/>
  <c r="AE1566" i="10"/>
  <c r="AF1566" i="10"/>
  <c r="AH1566" i="10"/>
  <c r="AI1566" i="10"/>
  <c r="AJ1566" i="10"/>
  <c r="AL1566" i="10"/>
  <c r="AM1566" i="10"/>
  <c r="AN1566" i="10"/>
  <c r="AP1566" i="10"/>
  <c r="AQ1566" i="10"/>
  <c r="AR1566" i="10"/>
  <c r="AT1566" i="10"/>
  <c r="AU1566" i="10"/>
  <c r="AV1566" i="10"/>
  <c r="AX1566" i="10"/>
  <c r="AY1566" i="10"/>
  <c r="AZ1566" i="10"/>
  <c r="BB1566" i="10"/>
  <c r="BC1566" i="10"/>
  <c r="BD1566" i="10"/>
  <c r="BF1566" i="10"/>
  <c r="BG1566" i="10"/>
  <c r="BH1566" i="10"/>
  <c r="BJ1566" i="10"/>
  <c r="BK1566" i="10"/>
  <c r="BL1566" i="10"/>
  <c r="BN1566" i="10"/>
  <c r="BO1566" i="10"/>
  <c r="BP1566" i="10"/>
  <c r="BR1566" i="10"/>
  <c r="BS1566" i="10"/>
  <c r="BT1566" i="10"/>
  <c r="C1903" i="10"/>
  <c r="BV1566" i="10"/>
  <c r="D1567" i="10"/>
  <c r="F1567" i="10"/>
  <c r="G1567" i="10"/>
  <c r="H1567" i="10"/>
  <c r="J1567" i="10"/>
  <c r="K1567" i="10"/>
  <c r="L1567" i="10"/>
  <c r="N1567" i="10"/>
  <c r="O1567" i="10"/>
  <c r="P1567" i="10"/>
  <c r="R1567" i="10"/>
  <c r="S1567" i="10"/>
  <c r="T1567" i="10"/>
  <c r="V1567" i="10"/>
  <c r="W1567" i="10"/>
  <c r="X1567" i="10"/>
  <c r="Z1567" i="10"/>
  <c r="AA1567" i="10"/>
  <c r="AB1567" i="10"/>
  <c r="AD1567" i="10"/>
  <c r="AE1567" i="10"/>
  <c r="AF1567" i="10"/>
  <c r="AH1567" i="10"/>
  <c r="AI1567" i="10"/>
  <c r="AJ1567" i="10"/>
  <c r="AL1567" i="10"/>
  <c r="AM1567" i="10"/>
  <c r="AN1567" i="10"/>
  <c r="AP1567" i="10"/>
  <c r="AQ1567" i="10"/>
  <c r="AR1567" i="10"/>
  <c r="AT1567" i="10"/>
  <c r="AU1567" i="10"/>
  <c r="AV1567" i="10"/>
  <c r="AX1567" i="10"/>
  <c r="AY1567" i="10"/>
  <c r="AZ1567" i="10"/>
  <c r="BB1567" i="10"/>
  <c r="BC1567" i="10"/>
  <c r="BD1567" i="10"/>
  <c r="BF1567" i="10"/>
  <c r="BG1567" i="10"/>
  <c r="BH1567" i="10"/>
  <c r="BJ1567" i="10"/>
  <c r="BK1567" i="10"/>
  <c r="BL1567" i="10"/>
  <c r="BN1567" i="10"/>
  <c r="BO1567" i="10"/>
  <c r="BP1567" i="10"/>
  <c r="BR1567" i="10"/>
  <c r="BS1567" i="10"/>
  <c r="BT1567" i="10"/>
  <c r="C1863" i="10"/>
  <c r="BV1567" i="10"/>
  <c r="D1568" i="10"/>
  <c r="F1568" i="10"/>
  <c r="G1568" i="10"/>
  <c r="H1568" i="10"/>
  <c r="J1568" i="10"/>
  <c r="K1568" i="10"/>
  <c r="L1568" i="10"/>
  <c r="N1568" i="10"/>
  <c r="O1568" i="10"/>
  <c r="P1568" i="10"/>
  <c r="R1568" i="10"/>
  <c r="S1568" i="10"/>
  <c r="T1568" i="10"/>
  <c r="V1568" i="10"/>
  <c r="W1568" i="10"/>
  <c r="X1568" i="10"/>
  <c r="Z1568" i="10"/>
  <c r="AA1568" i="10"/>
  <c r="AB1568" i="10"/>
  <c r="AD1568" i="10"/>
  <c r="AE1568" i="10"/>
  <c r="AF1568" i="10"/>
  <c r="AH1568" i="10"/>
  <c r="AI1568" i="10"/>
  <c r="AJ1568" i="10"/>
  <c r="AL1568" i="10"/>
  <c r="AM1568" i="10"/>
  <c r="AN1568" i="10"/>
  <c r="AP1568" i="10"/>
  <c r="AQ1568" i="10"/>
  <c r="AR1568" i="10"/>
  <c r="AT1568" i="10"/>
  <c r="AU1568" i="10"/>
  <c r="AV1568" i="10"/>
  <c r="AX1568" i="10"/>
  <c r="AY1568" i="10"/>
  <c r="AZ1568" i="10"/>
  <c r="BB1568" i="10"/>
  <c r="BC1568" i="10"/>
  <c r="BD1568" i="10"/>
  <c r="BF1568" i="10"/>
  <c r="BG1568" i="10"/>
  <c r="BH1568" i="10"/>
  <c r="BJ1568" i="10"/>
  <c r="BK1568" i="10"/>
  <c r="BL1568" i="10"/>
  <c r="BN1568" i="10"/>
  <c r="BO1568" i="10"/>
  <c r="BP1568" i="10"/>
  <c r="BR1568" i="10"/>
  <c r="BS1568" i="10"/>
  <c r="BT1568" i="10"/>
  <c r="C1892" i="10"/>
  <c r="BV1568" i="10"/>
  <c r="D1569" i="10"/>
  <c r="F1569" i="10"/>
  <c r="G1569" i="10"/>
  <c r="H1569" i="10"/>
  <c r="J1569" i="10"/>
  <c r="K1569" i="10"/>
  <c r="L1569" i="10"/>
  <c r="N1569" i="10"/>
  <c r="O1569" i="10"/>
  <c r="P1569" i="10"/>
  <c r="R1569" i="10"/>
  <c r="S1569" i="10"/>
  <c r="T1569" i="10"/>
  <c r="V1569" i="10"/>
  <c r="W1569" i="10"/>
  <c r="X1569" i="10"/>
  <c r="Z1569" i="10"/>
  <c r="AA1569" i="10"/>
  <c r="AB1569" i="10"/>
  <c r="AD1569" i="10"/>
  <c r="AE1569" i="10"/>
  <c r="AF1569" i="10"/>
  <c r="AH1569" i="10"/>
  <c r="AI1569" i="10"/>
  <c r="AJ1569" i="10"/>
  <c r="AL1569" i="10"/>
  <c r="AM1569" i="10"/>
  <c r="AN1569" i="10"/>
  <c r="AP1569" i="10"/>
  <c r="AQ1569" i="10"/>
  <c r="AR1569" i="10"/>
  <c r="AT1569" i="10"/>
  <c r="AU1569" i="10"/>
  <c r="AV1569" i="10"/>
  <c r="AX1569" i="10"/>
  <c r="AY1569" i="10"/>
  <c r="AZ1569" i="10"/>
  <c r="BB1569" i="10"/>
  <c r="BC1569" i="10"/>
  <c r="BD1569" i="10"/>
  <c r="BF1569" i="10"/>
  <c r="BG1569" i="10"/>
  <c r="BH1569" i="10"/>
  <c r="BJ1569" i="10"/>
  <c r="BK1569" i="10"/>
  <c r="BL1569" i="10"/>
  <c r="BN1569" i="10"/>
  <c r="BO1569" i="10"/>
  <c r="BP1569" i="10"/>
  <c r="BR1569" i="10"/>
  <c r="BS1569" i="10"/>
  <c r="BT1569" i="10"/>
  <c r="C1865" i="10"/>
  <c r="BV1569" i="10"/>
  <c r="D1570" i="10"/>
  <c r="F1570" i="10"/>
  <c r="G1570" i="10"/>
  <c r="H1570" i="10"/>
  <c r="J1570" i="10"/>
  <c r="K1570" i="10"/>
  <c r="L1570" i="10"/>
  <c r="N1570" i="10"/>
  <c r="O1570" i="10"/>
  <c r="P1570" i="10"/>
  <c r="R1570" i="10"/>
  <c r="S1570" i="10"/>
  <c r="T1570" i="10"/>
  <c r="V1570" i="10"/>
  <c r="W1570" i="10"/>
  <c r="X1570" i="10"/>
  <c r="Z1570" i="10"/>
  <c r="AA1570" i="10"/>
  <c r="AB1570" i="10"/>
  <c r="AD1570" i="10"/>
  <c r="AE1570" i="10"/>
  <c r="AF1570" i="10"/>
  <c r="AH1570" i="10"/>
  <c r="AI1570" i="10"/>
  <c r="AJ1570" i="10"/>
  <c r="AL1570" i="10"/>
  <c r="AM1570" i="10"/>
  <c r="AN1570" i="10"/>
  <c r="AP1570" i="10"/>
  <c r="AQ1570" i="10"/>
  <c r="AR1570" i="10"/>
  <c r="AT1570" i="10"/>
  <c r="AU1570" i="10"/>
  <c r="AV1570" i="10"/>
  <c r="AX1570" i="10"/>
  <c r="AY1570" i="10"/>
  <c r="AZ1570" i="10"/>
  <c r="BB1570" i="10"/>
  <c r="BC1570" i="10"/>
  <c r="BD1570" i="10"/>
  <c r="BF1570" i="10"/>
  <c r="BG1570" i="10"/>
  <c r="BH1570" i="10"/>
  <c r="BJ1570" i="10"/>
  <c r="BK1570" i="10"/>
  <c r="BL1570" i="10"/>
  <c r="BN1570" i="10"/>
  <c r="BO1570" i="10"/>
  <c r="BP1570" i="10"/>
  <c r="BR1570" i="10"/>
  <c r="BS1570" i="10"/>
  <c r="BT1570" i="10"/>
  <c r="C1864" i="10"/>
  <c r="BV1570" i="10"/>
  <c r="D1571" i="10"/>
  <c r="F1571" i="10"/>
  <c r="G1571" i="10"/>
  <c r="H1571" i="10"/>
  <c r="J1571" i="10"/>
  <c r="K1571" i="10"/>
  <c r="L1571" i="10"/>
  <c r="N1571" i="10"/>
  <c r="O1571" i="10"/>
  <c r="P1571" i="10"/>
  <c r="R1571" i="10"/>
  <c r="S1571" i="10"/>
  <c r="T1571" i="10"/>
  <c r="V1571" i="10"/>
  <c r="W1571" i="10"/>
  <c r="X1571" i="10"/>
  <c r="Z1571" i="10"/>
  <c r="AA1571" i="10"/>
  <c r="AB1571" i="10"/>
  <c r="AD1571" i="10"/>
  <c r="AE1571" i="10"/>
  <c r="AF1571" i="10"/>
  <c r="AH1571" i="10"/>
  <c r="AI1571" i="10"/>
  <c r="AJ1571" i="10"/>
  <c r="AL1571" i="10"/>
  <c r="AM1571" i="10"/>
  <c r="AN1571" i="10"/>
  <c r="AP1571" i="10"/>
  <c r="AQ1571" i="10"/>
  <c r="AR1571" i="10"/>
  <c r="AT1571" i="10"/>
  <c r="AU1571" i="10"/>
  <c r="AV1571" i="10"/>
  <c r="AX1571" i="10"/>
  <c r="AY1571" i="10"/>
  <c r="AZ1571" i="10"/>
  <c r="BB1571" i="10"/>
  <c r="BC1571" i="10"/>
  <c r="BD1571" i="10"/>
  <c r="BF1571" i="10"/>
  <c r="BG1571" i="10"/>
  <c r="BH1571" i="10"/>
  <c r="BJ1571" i="10"/>
  <c r="BK1571" i="10"/>
  <c r="BL1571" i="10"/>
  <c r="BN1571" i="10"/>
  <c r="BO1571" i="10"/>
  <c r="BP1571" i="10"/>
  <c r="BR1571" i="10"/>
  <c r="BS1571" i="10"/>
  <c r="BT1571" i="10"/>
  <c r="BV1571" i="10"/>
  <c r="D1572" i="10"/>
  <c r="F1572" i="10"/>
  <c r="G1572" i="10"/>
  <c r="H1572" i="10"/>
  <c r="J1572" i="10"/>
  <c r="K1572" i="10"/>
  <c r="L1572" i="10"/>
  <c r="N1572" i="10"/>
  <c r="O1572" i="10"/>
  <c r="P1572" i="10"/>
  <c r="R1572" i="10"/>
  <c r="S1572" i="10"/>
  <c r="T1572" i="10"/>
  <c r="V1572" i="10"/>
  <c r="W1572" i="10"/>
  <c r="X1572" i="10"/>
  <c r="Z1572" i="10"/>
  <c r="AA1572" i="10"/>
  <c r="AB1572" i="10"/>
  <c r="AD1572" i="10"/>
  <c r="AE1572" i="10"/>
  <c r="AF1572" i="10"/>
  <c r="AH1572" i="10"/>
  <c r="AI1572" i="10"/>
  <c r="AJ1572" i="10"/>
  <c r="AL1572" i="10"/>
  <c r="AM1572" i="10"/>
  <c r="AN1572" i="10"/>
  <c r="AP1572" i="10"/>
  <c r="AQ1572" i="10"/>
  <c r="AR1572" i="10"/>
  <c r="AT1572" i="10"/>
  <c r="AU1572" i="10"/>
  <c r="AV1572" i="10"/>
  <c r="AX1572" i="10"/>
  <c r="AY1572" i="10"/>
  <c r="AZ1572" i="10"/>
  <c r="BB1572" i="10"/>
  <c r="BC1572" i="10"/>
  <c r="BD1572" i="10"/>
  <c r="BF1572" i="10"/>
  <c r="BG1572" i="10"/>
  <c r="BH1572" i="10"/>
  <c r="BJ1572" i="10"/>
  <c r="BK1572" i="10"/>
  <c r="BL1572" i="10"/>
  <c r="BN1572" i="10"/>
  <c r="BO1572" i="10"/>
  <c r="BP1572" i="10"/>
  <c r="BR1572" i="10"/>
  <c r="BS1572" i="10"/>
  <c r="BT1572" i="10"/>
  <c r="BV1572" i="10"/>
  <c r="D1573" i="10"/>
  <c r="F1573" i="10"/>
  <c r="G1573" i="10"/>
  <c r="H1573" i="10"/>
  <c r="J1573" i="10"/>
  <c r="K1573" i="10"/>
  <c r="L1573" i="10"/>
  <c r="N1573" i="10"/>
  <c r="O1573" i="10"/>
  <c r="P1573" i="10"/>
  <c r="R1573" i="10"/>
  <c r="S1573" i="10"/>
  <c r="T1573" i="10"/>
  <c r="V1573" i="10"/>
  <c r="W1573" i="10"/>
  <c r="X1573" i="10"/>
  <c r="Z1573" i="10"/>
  <c r="AA1573" i="10"/>
  <c r="AB1573" i="10"/>
  <c r="AD1573" i="10"/>
  <c r="AE1573" i="10"/>
  <c r="AF1573" i="10"/>
  <c r="AH1573" i="10"/>
  <c r="AI1573" i="10"/>
  <c r="AJ1573" i="10"/>
  <c r="AL1573" i="10"/>
  <c r="AM1573" i="10"/>
  <c r="AN1573" i="10"/>
  <c r="AP1573" i="10"/>
  <c r="AQ1573" i="10"/>
  <c r="AR1573" i="10"/>
  <c r="AT1573" i="10"/>
  <c r="AU1573" i="10"/>
  <c r="AV1573" i="10"/>
  <c r="AX1573" i="10"/>
  <c r="AY1573" i="10"/>
  <c r="AZ1573" i="10"/>
  <c r="BB1573" i="10"/>
  <c r="BC1573" i="10"/>
  <c r="BD1573" i="10"/>
  <c r="BF1573" i="10"/>
  <c r="BG1573" i="10"/>
  <c r="BH1573" i="10"/>
  <c r="BJ1573" i="10"/>
  <c r="BK1573" i="10"/>
  <c r="BL1573" i="10"/>
  <c r="BN1573" i="10"/>
  <c r="BO1573" i="10"/>
  <c r="BP1573" i="10"/>
  <c r="BR1573" i="10"/>
  <c r="BS1573" i="10"/>
  <c r="BT1573" i="10"/>
  <c r="C2108" i="10"/>
  <c r="BV1573" i="10"/>
  <c r="D1574" i="10"/>
  <c r="F1574" i="10"/>
  <c r="G1574" i="10"/>
  <c r="H1574" i="10"/>
  <c r="J1574" i="10"/>
  <c r="K1574" i="10"/>
  <c r="L1574" i="10"/>
  <c r="N1574" i="10"/>
  <c r="O1574" i="10"/>
  <c r="P1574" i="10"/>
  <c r="R1574" i="10"/>
  <c r="S1574" i="10"/>
  <c r="T1574" i="10"/>
  <c r="V1574" i="10"/>
  <c r="W1574" i="10"/>
  <c r="X1574" i="10"/>
  <c r="Z1574" i="10"/>
  <c r="AA1574" i="10"/>
  <c r="AB1574" i="10"/>
  <c r="AD1574" i="10"/>
  <c r="AE1574" i="10"/>
  <c r="AF1574" i="10"/>
  <c r="AH1574" i="10"/>
  <c r="AI1574" i="10"/>
  <c r="AJ1574" i="10"/>
  <c r="AL1574" i="10"/>
  <c r="AM1574" i="10"/>
  <c r="AN1574" i="10"/>
  <c r="AP1574" i="10"/>
  <c r="AQ1574" i="10"/>
  <c r="AR1574" i="10"/>
  <c r="AT1574" i="10"/>
  <c r="AU1574" i="10"/>
  <c r="AV1574" i="10"/>
  <c r="AX1574" i="10"/>
  <c r="AY1574" i="10"/>
  <c r="AZ1574" i="10"/>
  <c r="BB1574" i="10"/>
  <c r="BC1574" i="10"/>
  <c r="BD1574" i="10"/>
  <c r="BF1574" i="10"/>
  <c r="BG1574" i="10"/>
  <c r="BH1574" i="10"/>
  <c r="BJ1574" i="10"/>
  <c r="BK1574" i="10"/>
  <c r="BL1574" i="10"/>
  <c r="BN1574" i="10"/>
  <c r="BO1574" i="10"/>
  <c r="BP1574" i="10"/>
  <c r="BR1574" i="10"/>
  <c r="BS1574" i="10"/>
  <c r="BT1574" i="10"/>
  <c r="C2109" i="10"/>
  <c r="BV1574" i="10"/>
  <c r="D1575" i="10"/>
  <c r="F1575" i="10"/>
  <c r="G1575" i="10"/>
  <c r="H1575" i="10"/>
  <c r="J1575" i="10"/>
  <c r="K1575" i="10"/>
  <c r="L1575" i="10"/>
  <c r="N1575" i="10"/>
  <c r="O1575" i="10"/>
  <c r="P1575" i="10"/>
  <c r="R1575" i="10"/>
  <c r="S1575" i="10"/>
  <c r="T1575" i="10"/>
  <c r="V1575" i="10"/>
  <c r="W1575" i="10"/>
  <c r="X1575" i="10"/>
  <c r="Z1575" i="10"/>
  <c r="AA1575" i="10"/>
  <c r="AB1575" i="10"/>
  <c r="AD1575" i="10"/>
  <c r="AE1575" i="10"/>
  <c r="AF1575" i="10"/>
  <c r="AH1575" i="10"/>
  <c r="AI1575" i="10"/>
  <c r="AJ1575" i="10"/>
  <c r="AL1575" i="10"/>
  <c r="AM1575" i="10"/>
  <c r="AN1575" i="10"/>
  <c r="AP1575" i="10"/>
  <c r="AQ1575" i="10"/>
  <c r="AR1575" i="10"/>
  <c r="AT1575" i="10"/>
  <c r="AU1575" i="10"/>
  <c r="AV1575" i="10"/>
  <c r="AX1575" i="10"/>
  <c r="AY1575" i="10"/>
  <c r="AZ1575" i="10"/>
  <c r="BB1575" i="10"/>
  <c r="BC1575" i="10"/>
  <c r="BD1575" i="10"/>
  <c r="BF1575" i="10"/>
  <c r="BG1575" i="10"/>
  <c r="BH1575" i="10"/>
  <c r="BJ1575" i="10"/>
  <c r="BK1575" i="10"/>
  <c r="BL1575" i="10"/>
  <c r="BN1575" i="10"/>
  <c r="BO1575" i="10"/>
  <c r="BP1575" i="10"/>
  <c r="BR1575" i="10"/>
  <c r="BS1575" i="10"/>
  <c r="BT1575" i="10"/>
  <c r="C2110" i="10"/>
  <c r="BV1575" i="10"/>
  <c r="D1576" i="10"/>
  <c r="F1576" i="10"/>
  <c r="G1576" i="10"/>
  <c r="H1576" i="10"/>
  <c r="J1576" i="10"/>
  <c r="K1576" i="10"/>
  <c r="L1576" i="10"/>
  <c r="N1576" i="10"/>
  <c r="O1576" i="10"/>
  <c r="P1576" i="10"/>
  <c r="R1576" i="10"/>
  <c r="S1576" i="10"/>
  <c r="T1576" i="10"/>
  <c r="V1576" i="10"/>
  <c r="W1576" i="10"/>
  <c r="X1576" i="10"/>
  <c r="Z1576" i="10"/>
  <c r="AA1576" i="10"/>
  <c r="AB1576" i="10"/>
  <c r="AD1576" i="10"/>
  <c r="AE1576" i="10"/>
  <c r="AF1576" i="10"/>
  <c r="AH1576" i="10"/>
  <c r="AI1576" i="10"/>
  <c r="AJ1576" i="10"/>
  <c r="AL1576" i="10"/>
  <c r="AM1576" i="10"/>
  <c r="AN1576" i="10"/>
  <c r="AP1576" i="10"/>
  <c r="AQ1576" i="10"/>
  <c r="AR1576" i="10"/>
  <c r="AT1576" i="10"/>
  <c r="AU1576" i="10"/>
  <c r="AV1576" i="10"/>
  <c r="AX1576" i="10"/>
  <c r="AY1576" i="10"/>
  <c r="AZ1576" i="10"/>
  <c r="BB1576" i="10"/>
  <c r="BC1576" i="10"/>
  <c r="BD1576" i="10"/>
  <c r="BF1576" i="10"/>
  <c r="BG1576" i="10"/>
  <c r="BH1576" i="10"/>
  <c r="BJ1576" i="10"/>
  <c r="BK1576" i="10"/>
  <c r="BL1576" i="10"/>
  <c r="BN1576" i="10"/>
  <c r="BO1576" i="10"/>
  <c r="BP1576" i="10"/>
  <c r="BR1576" i="10"/>
  <c r="BS1576" i="10"/>
  <c r="BT1576" i="10"/>
  <c r="C2111" i="10"/>
  <c r="BV1576" i="10"/>
  <c r="D1577" i="10"/>
  <c r="F1577" i="10"/>
  <c r="G1577" i="10"/>
  <c r="H1577" i="10"/>
  <c r="J1577" i="10"/>
  <c r="K1577" i="10"/>
  <c r="L1577" i="10"/>
  <c r="N1577" i="10"/>
  <c r="O1577" i="10"/>
  <c r="P1577" i="10"/>
  <c r="R1577" i="10"/>
  <c r="S1577" i="10"/>
  <c r="T1577" i="10"/>
  <c r="V1577" i="10"/>
  <c r="W1577" i="10"/>
  <c r="X1577" i="10"/>
  <c r="Z1577" i="10"/>
  <c r="AA1577" i="10"/>
  <c r="AB1577" i="10"/>
  <c r="AD1577" i="10"/>
  <c r="AE1577" i="10"/>
  <c r="AF1577" i="10"/>
  <c r="AH1577" i="10"/>
  <c r="AI1577" i="10"/>
  <c r="AJ1577" i="10"/>
  <c r="AL1577" i="10"/>
  <c r="AM1577" i="10"/>
  <c r="AN1577" i="10"/>
  <c r="AP1577" i="10"/>
  <c r="AQ1577" i="10"/>
  <c r="AR1577" i="10"/>
  <c r="AT1577" i="10"/>
  <c r="AU1577" i="10"/>
  <c r="AV1577" i="10"/>
  <c r="AX1577" i="10"/>
  <c r="AY1577" i="10"/>
  <c r="AZ1577" i="10"/>
  <c r="BB1577" i="10"/>
  <c r="BC1577" i="10"/>
  <c r="BD1577" i="10"/>
  <c r="BF1577" i="10"/>
  <c r="BG1577" i="10"/>
  <c r="BH1577" i="10"/>
  <c r="BJ1577" i="10"/>
  <c r="BK1577" i="10"/>
  <c r="BL1577" i="10"/>
  <c r="BN1577" i="10"/>
  <c r="BO1577" i="10"/>
  <c r="BP1577" i="10"/>
  <c r="BR1577" i="10"/>
  <c r="BS1577" i="10"/>
  <c r="BT1577" i="10"/>
  <c r="C2112" i="10"/>
  <c r="BV1577" i="10"/>
  <c r="D1578" i="10"/>
  <c r="F1578" i="10"/>
  <c r="G1578" i="10"/>
  <c r="H1578" i="10"/>
  <c r="J1578" i="10"/>
  <c r="K1578" i="10"/>
  <c r="L1578" i="10"/>
  <c r="N1578" i="10"/>
  <c r="O1578" i="10"/>
  <c r="P1578" i="10"/>
  <c r="R1578" i="10"/>
  <c r="S1578" i="10"/>
  <c r="T1578" i="10"/>
  <c r="V1578" i="10"/>
  <c r="W1578" i="10"/>
  <c r="X1578" i="10"/>
  <c r="Z1578" i="10"/>
  <c r="AA1578" i="10"/>
  <c r="AB1578" i="10"/>
  <c r="AD1578" i="10"/>
  <c r="AE1578" i="10"/>
  <c r="AF1578" i="10"/>
  <c r="AH1578" i="10"/>
  <c r="AI1578" i="10"/>
  <c r="AJ1578" i="10"/>
  <c r="AL1578" i="10"/>
  <c r="AM1578" i="10"/>
  <c r="AN1578" i="10"/>
  <c r="AP1578" i="10"/>
  <c r="AQ1578" i="10"/>
  <c r="AR1578" i="10"/>
  <c r="AT1578" i="10"/>
  <c r="AU1578" i="10"/>
  <c r="AV1578" i="10"/>
  <c r="AX1578" i="10"/>
  <c r="AY1578" i="10"/>
  <c r="AZ1578" i="10"/>
  <c r="BB1578" i="10"/>
  <c r="BC1578" i="10"/>
  <c r="BD1578" i="10"/>
  <c r="BF1578" i="10"/>
  <c r="BG1578" i="10"/>
  <c r="BH1578" i="10"/>
  <c r="BJ1578" i="10"/>
  <c r="BK1578" i="10"/>
  <c r="BL1578" i="10"/>
  <c r="BN1578" i="10"/>
  <c r="BO1578" i="10"/>
  <c r="BP1578" i="10"/>
  <c r="BR1578" i="10"/>
  <c r="BS1578" i="10"/>
  <c r="BT1578" i="10"/>
  <c r="C2113" i="10"/>
  <c r="BV1578" i="10"/>
  <c r="D1579" i="10"/>
  <c r="F1579" i="10"/>
  <c r="G1579" i="10"/>
  <c r="H1579" i="10"/>
  <c r="J1579" i="10"/>
  <c r="K1579" i="10"/>
  <c r="L1579" i="10"/>
  <c r="N1579" i="10"/>
  <c r="O1579" i="10"/>
  <c r="P1579" i="10"/>
  <c r="R1579" i="10"/>
  <c r="S1579" i="10"/>
  <c r="T1579" i="10"/>
  <c r="V1579" i="10"/>
  <c r="W1579" i="10"/>
  <c r="X1579" i="10"/>
  <c r="Z1579" i="10"/>
  <c r="AA1579" i="10"/>
  <c r="AB1579" i="10"/>
  <c r="AD1579" i="10"/>
  <c r="AE1579" i="10"/>
  <c r="AF1579" i="10"/>
  <c r="AH1579" i="10"/>
  <c r="AI1579" i="10"/>
  <c r="AJ1579" i="10"/>
  <c r="AL1579" i="10"/>
  <c r="AM1579" i="10"/>
  <c r="AN1579" i="10"/>
  <c r="AP1579" i="10"/>
  <c r="AQ1579" i="10"/>
  <c r="AR1579" i="10"/>
  <c r="AT1579" i="10"/>
  <c r="AU1579" i="10"/>
  <c r="AV1579" i="10"/>
  <c r="AX1579" i="10"/>
  <c r="AY1579" i="10"/>
  <c r="AZ1579" i="10"/>
  <c r="BB1579" i="10"/>
  <c r="BC1579" i="10"/>
  <c r="BD1579" i="10"/>
  <c r="BF1579" i="10"/>
  <c r="BG1579" i="10"/>
  <c r="BH1579" i="10"/>
  <c r="BJ1579" i="10"/>
  <c r="BK1579" i="10"/>
  <c r="BL1579" i="10"/>
  <c r="BN1579" i="10"/>
  <c r="BO1579" i="10"/>
  <c r="BP1579" i="10"/>
  <c r="BR1579" i="10"/>
  <c r="BS1579" i="10"/>
  <c r="BT1579" i="10"/>
  <c r="C2114" i="10"/>
  <c r="BV1579" i="10"/>
  <c r="D1580" i="10"/>
  <c r="F1580" i="10"/>
  <c r="G1580" i="10"/>
  <c r="H1580" i="10"/>
  <c r="J1580" i="10"/>
  <c r="K1580" i="10"/>
  <c r="L1580" i="10"/>
  <c r="N1580" i="10"/>
  <c r="O1580" i="10"/>
  <c r="P1580" i="10"/>
  <c r="R1580" i="10"/>
  <c r="S1580" i="10"/>
  <c r="T1580" i="10"/>
  <c r="V1580" i="10"/>
  <c r="W1580" i="10"/>
  <c r="X1580" i="10"/>
  <c r="Z1580" i="10"/>
  <c r="AA1580" i="10"/>
  <c r="AB1580" i="10"/>
  <c r="AD1580" i="10"/>
  <c r="AE1580" i="10"/>
  <c r="AF1580" i="10"/>
  <c r="AH1580" i="10"/>
  <c r="AI1580" i="10"/>
  <c r="AJ1580" i="10"/>
  <c r="AL1580" i="10"/>
  <c r="AM1580" i="10"/>
  <c r="AN1580" i="10"/>
  <c r="AP1580" i="10"/>
  <c r="AQ1580" i="10"/>
  <c r="AR1580" i="10"/>
  <c r="AT1580" i="10"/>
  <c r="AU1580" i="10"/>
  <c r="AV1580" i="10"/>
  <c r="AX1580" i="10"/>
  <c r="AY1580" i="10"/>
  <c r="AZ1580" i="10"/>
  <c r="BB1580" i="10"/>
  <c r="BC1580" i="10"/>
  <c r="BD1580" i="10"/>
  <c r="BF1580" i="10"/>
  <c r="BG1580" i="10"/>
  <c r="BH1580" i="10"/>
  <c r="BJ1580" i="10"/>
  <c r="BK1580" i="10"/>
  <c r="BL1580" i="10"/>
  <c r="BN1580" i="10"/>
  <c r="BO1580" i="10"/>
  <c r="BP1580" i="10"/>
  <c r="BR1580" i="10"/>
  <c r="BS1580" i="10"/>
  <c r="BT1580" i="10"/>
  <c r="BV1580" i="10"/>
  <c r="D1581" i="10"/>
  <c r="F1581" i="10"/>
  <c r="G1581" i="10"/>
  <c r="H1581" i="10"/>
  <c r="J1581" i="10"/>
  <c r="K1581" i="10"/>
  <c r="L1581" i="10"/>
  <c r="N1581" i="10"/>
  <c r="O1581" i="10"/>
  <c r="P1581" i="10"/>
  <c r="R1581" i="10"/>
  <c r="S1581" i="10"/>
  <c r="T1581" i="10"/>
  <c r="V1581" i="10"/>
  <c r="W1581" i="10"/>
  <c r="X1581" i="10"/>
  <c r="Z1581" i="10"/>
  <c r="AA1581" i="10"/>
  <c r="AB1581" i="10"/>
  <c r="AD1581" i="10"/>
  <c r="AE1581" i="10"/>
  <c r="AF1581" i="10"/>
  <c r="AH1581" i="10"/>
  <c r="AI1581" i="10"/>
  <c r="AJ1581" i="10"/>
  <c r="AL1581" i="10"/>
  <c r="AM1581" i="10"/>
  <c r="AN1581" i="10"/>
  <c r="AP1581" i="10"/>
  <c r="AQ1581" i="10"/>
  <c r="AR1581" i="10"/>
  <c r="AT1581" i="10"/>
  <c r="AU1581" i="10"/>
  <c r="AV1581" i="10"/>
  <c r="AX1581" i="10"/>
  <c r="AY1581" i="10"/>
  <c r="AZ1581" i="10"/>
  <c r="BB1581" i="10"/>
  <c r="BC1581" i="10"/>
  <c r="BD1581" i="10"/>
  <c r="BF1581" i="10"/>
  <c r="BG1581" i="10"/>
  <c r="BH1581" i="10"/>
  <c r="BJ1581" i="10"/>
  <c r="BK1581" i="10"/>
  <c r="BL1581" i="10"/>
  <c r="BN1581" i="10"/>
  <c r="BO1581" i="10"/>
  <c r="BP1581" i="10"/>
  <c r="BR1581" i="10"/>
  <c r="BS1581" i="10"/>
  <c r="BT1581" i="10"/>
  <c r="C1896" i="10"/>
  <c r="BV1581" i="10"/>
  <c r="D1582" i="10"/>
  <c r="F1582" i="10"/>
  <c r="G1582" i="10"/>
  <c r="H1582" i="10"/>
  <c r="J1582" i="10"/>
  <c r="K1582" i="10"/>
  <c r="L1582" i="10"/>
  <c r="N1582" i="10"/>
  <c r="O1582" i="10"/>
  <c r="P1582" i="10"/>
  <c r="R1582" i="10"/>
  <c r="S1582" i="10"/>
  <c r="T1582" i="10"/>
  <c r="V1582" i="10"/>
  <c r="W1582" i="10"/>
  <c r="X1582" i="10"/>
  <c r="Z1582" i="10"/>
  <c r="AA1582" i="10"/>
  <c r="AB1582" i="10"/>
  <c r="AD1582" i="10"/>
  <c r="AE1582" i="10"/>
  <c r="AF1582" i="10"/>
  <c r="AH1582" i="10"/>
  <c r="AI1582" i="10"/>
  <c r="AJ1582" i="10"/>
  <c r="AL1582" i="10"/>
  <c r="AM1582" i="10"/>
  <c r="AN1582" i="10"/>
  <c r="AP1582" i="10"/>
  <c r="AQ1582" i="10"/>
  <c r="AR1582" i="10"/>
  <c r="AT1582" i="10"/>
  <c r="AU1582" i="10"/>
  <c r="AV1582" i="10"/>
  <c r="AX1582" i="10"/>
  <c r="AY1582" i="10"/>
  <c r="AZ1582" i="10"/>
  <c r="BB1582" i="10"/>
  <c r="BC1582" i="10"/>
  <c r="BD1582" i="10"/>
  <c r="BF1582" i="10"/>
  <c r="BG1582" i="10"/>
  <c r="BH1582" i="10"/>
  <c r="BJ1582" i="10"/>
  <c r="BK1582" i="10"/>
  <c r="BL1582" i="10"/>
  <c r="BN1582" i="10"/>
  <c r="BO1582" i="10"/>
  <c r="BP1582" i="10"/>
  <c r="BR1582" i="10"/>
  <c r="BS1582" i="10"/>
  <c r="BT1582" i="10"/>
  <c r="C1897" i="10"/>
  <c r="BV1582" i="10"/>
  <c r="D1583" i="10"/>
  <c r="F1583" i="10"/>
  <c r="G1583" i="10"/>
  <c r="H1583" i="10"/>
  <c r="J1583" i="10"/>
  <c r="K1583" i="10"/>
  <c r="L1583" i="10"/>
  <c r="N1583" i="10"/>
  <c r="O1583" i="10"/>
  <c r="P1583" i="10"/>
  <c r="R1583" i="10"/>
  <c r="S1583" i="10"/>
  <c r="T1583" i="10"/>
  <c r="V1583" i="10"/>
  <c r="W1583" i="10"/>
  <c r="X1583" i="10"/>
  <c r="Z1583" i="10"/>
  <c r="AA1583" i="10"/>
  <c r="AB1583" i="10"/>
  <c r="AD1583" i="10"/>
  <c r="AE1583" i="10"/>
  <c r="AF1583" i="10"/>
  <c r="AH1583" i="10"/>
  <c r="AI1583" i="10"/>
  <c r="AJ1583" i="10"/>
  <c r="AL1583" i="10"/>
  <c r="AM1583" i="10"/>
  <c r="AN1583" i="10"/>
  <c r="AP1583" i="10"/>
  <c r="AQ1583" i="10"/>
  <c r="AR1583" i="10"/>
  <c r="AT1583" i="10"/>
  <c r="AU1583" i="10"/>
  <c r="AV1583" i="10"/>
  <c r="AX1583" i="10"/>
  <c r="AY1583" i="10"/>
  <c r="AZ1583" i="10"/>
  <c r="BB1583" i="10"/>
  <c r="BC1583" i="10"/>
  <c r="BD1583" i="10"/>
  <c r="BF1583" i="10"/>
  <c r="BG1583" i="10"/>
  <c r="BH1583" i="10"/>
  <c r="BJ1583" i="10"/>
  <c r="BK1583" i="10"/>
  <c r="BL1583" i="10"/>
  <c r="BN1583" i="10"/>
  <c r="BO1583" i="10"/>
  <c r="BP1583" i="10"/>
  <c r="BR1583" i="10"/>
  <c r="BS1583" i="10"/>
  <c r="BT1583" i="10"/>
  <c r="C1874" i="10"/>
  <c r="BV1583" i="10"/>
  <c r="D1584" i="10"/>
  <c r="F1584" i="10"/>
  <c r="G1584" i="10"/>
  <c r="H1584" i="10"/>
  <c r="J1584" i="10"/>
  <c r="K1584" i="10"/>
  <c r="L1584" i="10"/>
  <c r="N1584" i="10"/>
  <c r="O1584" i="10"/>
  <c r="P1584" i="10"/>
  <c r="R1584" i="10"/>
  <c r="S1584" i="10"/>
  <c r="T1584" i="10"/>
  <c r="V1584" i="10"/>
  <c r="W1584" i="10"/>
  <c r="X1584" i="10"/>
  <c r="Z1584" i="10"/>
  <c r="AA1584" i="10"/>
  <c r="AB1584" i="10"/>
  <c r="AD1584" i="10"/>
  <c r="AE1584" i="10"/>
  <c r="AF1584" i="10"/>
  <c r="AH1584" i="10"/>
  <c r="AI1584" i="10"/>
  <c r="AJ1584" i="10"/>
  <c r="AL1584" i="10"/>
  <c r="AM1584" i="10"/>
  <c r="AN1584" i="10"/>
  <c r="AP1584" i="10"/>
  <c r="AQ1584" i="10"/>
  <c r="AR1584" i="10"/>
  <c r="AT1584" i="10"/>
  <c r="AU1584" i="10"/>
  <c r="AV1584" i="10"/>
  <c r="AX1584" i="10"/>
  <c r="AY1584" i="10"/>
  <c r="AZ1584" i="10"/>
  <c r="BB1584" i="10"/>
  <c r="BC1584" i="10"/>
  <c r="BD1584" i="10"/>
  <c r="BF1584" i="10"/>
  <c r="BG1584" i="10"/>
  <c r="BH1584" i="10"/>
  <c r="BJ1584" i="10"/>
  <c r="BK1584" i="10"/>
  <c r="BL1584" i="10"/>
  <c r="BN1584" i="10"/>
  <c r="BO1584" i="10"/>
  <c r="BP1584" i="10"/>
  <c r="BR1584" i="10"/>
  <c r="BS1584" i="10"/>
  <c r="BT1584" i="10"/>
  <c r="C1873" i="10"/>
  <c r="BV1584" i="10"/>
  <c r="D1585" i="10"/>
  <c r="F1585" i="10"/>
  <c r="G1585" i="10"/>
  <c r="H1585" i="10"/>
  <c r="J1585" i="10"/>
  <c r="K1585" i="10"/>
  <c r="L1585" i="10"/>
  <c r="N1585" i="10"/>
  <c r="O1585" i="10"/>
  <c r="P1585" i="10"/>
  <c r="R1585" i="10"/>
  <c r="S1585" i="10"/>
  <c r="T1585" i="10"/>
  <c r="V1585" i="10"/>
  <c r="W1585" i="10"/>
  <c r="X1585" i="10"/>
  <c r="Z1585" i="10"/>
  <c r="AA1585" i="10"/>
  <c r="AB1585" i="10"/>
  <c r="AD1585" i="10"/>
  <c r="AE1585" i="10"/>
  <c r="AF1585" i="10"/>
  <c r="AH1585" i="10"/>
  <c r="AI1585" i="10"/>
  <c r="AJ1585" i="10"/>
  <c r="AL1585" i="10"/>
  <c r="AM1585" i="10"/>
  <c r="AN1585" i="10"/>
  <c r="AP1585" i="10"/>
  <c r="AQ1585" i="10"/>
  <c r="AR1585" i="10"/>
  <c r="AT1585" i="10"/>
  <c r="AU1585" i="10"/>
  <c r="AV1585" i="10"/>
  <c r="AX1585" i="10"/>
  <c r="AY1585" i="10"/>
  <c r="AZ1585" i="10"/>
  <c r="BB1585" i="10"/>
  <c r="BC1585" i="10"/>
  <c r="BD1585" i="10"/>
  <c r="BF1585" i="10"/>
  <c r="BG1585" i="10"/>
  <c r="BH1585" i="10"/>
  <c r="BJ1585" i="10"/>
  <c r="BK1585" i="10"/>
  <c r="BL1585" i="10"/>
  <c r="BN1585" i="10"/>
  <c r="BO1585" i="10"/>
  <c r="BP1585" i="10"/>
  <c r="BR1585" i="10"/>
  <c r="BS1585" i="10"/>
  <c r="BT1585" i="10"/>
  <c r="C1875" i="10"/>
  <c r="BV1585" i="10"/>
  <c r="D1586" i="10"/>
  <c r="F1586" i="10"/>
  <c r="G1586" i="10"/>
  <c r="H1586" i="10"/>
  <c r="J1586" i="10"/>
  <c r="K1586" i="10"/>
  <c r="L1586" i="10"/>
  <c r="N1586" i="10"/>
  <c r="O1586" i="10"/>
  <c r="P1586" i="10"/>
  <c r="R1586" i="10"/>
  <c r="S1586" i="10"/>
  <c r="T1586" i="10"/>
  <c r="V1586" i="10"/>
  <c r="W1586" i="10"/>
  <c r="X1586" i="10"/>
  <c r="Z1586" i="10"/>
  <c r="AA1586" i="10"/>
  <c r="AB1586" i="10"/>
  <c r="AD1586" i="10"/>
  <c r="AE1586" i="10"/>
  <c r="AF1586" i="10"/>
  <c r="AH1586" i="10"/>
  <c r="AI1586" i="10"/>
  <c r="AJ1586" i="10"/>
  <c r="AL1586" i="10"/>
  <c r="AM1586" i="10"/>
  <c r="AN1586" i="10"/>
  <c r="AP1586" i="10"/>
  <c r="AQ1586" i="10"/>
  <c r="AR1586" i="10"/>
  <c r="AT1586" i="10"/>
  <c r="AU1586" i="10"/>
  <c r="AV1586" i="10"/>
  <c r="AX1586" i="10"/>
  <c r="AY1586" i="10"/>
  <c r="AZ1586" i="10"/>
  <c r="BB1586" i="10"/>
  <c r="BC1586" i="10"/>
  <c r="BD1586" i="10"/>
  <c r="BF1586" i="10"/>
  <c r="BG1586" i="10"/>
  <c r="BH1586" i="10"/>
  <c r="BJ1586" i="10"/>
  <c r="BK1586" i="10"/>
  <c r="BL1586" i="10"/>
  <c r="BN1586" i="10"/>
  <c r="BO1586" i="10"/>
  <c r="BP1586" i="10"/>
  <c r="BR1586" i="10"/>
  <c r="BS1586" i="10"/>
  <c r="BT1586" i="10"/>
  <c r="C1876" i="10"/>
  <c r="BV1586" i="10"/>
  <c r="D1587" i="10"/>
  <c r="F1587" i="10"/>
  <c r="G1587" i="10"/>
  <c r="H1587" i="10"/>
  <c r="J1587" i="10"/>
  <c r="K1587" i="10"/>
  <c r="L1587" i="10"/>
  <c r="N1587" i="10"/>
  <c r="O1587" i="10"/>
  <c r="P1587" i="10"/>
  <c r="R1587" i="10"/>
  <c r="S1587" i="10"/>
  <c r="T1587" i="10"/>
  <c r="V1587" i="10"/>
  <c r="W1587" i="10"/>
  <c r="X1587" i="10"/>
  <c r="Z1587" i="10"/>
  <c r="AA1587" i="10"/>
  <c r="AB1587" i="10"/>
  <c r="AD1587" i="10"/>
  <c r="AE1587" i="10"/>
  <c r="AF1587" i="10"/>
  <c r="AH1587" i="10"/>
  <c r="AI1587" i="10"/>
  <c r="AJ1587" i="10"/>
  <c r="AL1587" i="10"/>
  <c r="AM1587" i="10"/>
  <c r="AN1587" i="10"/>
  <c r="AP1587" i="10"/>
  <c r="AQ1587" i="10"/>
  <c r="AR1587" i="10"/>
  <c r="AT1587" i="10"/>
  <c r="AU1587" i="10"/>
  <c r="AV1587" i="10"/>
  <c r="AX1587" i="10"/>
  <c r="AY1587" i="10"/>
  <c r="AZ1587" i="10"/>
  <c r="BB1587" i="10"/>
  <c r="BC1587" i="10"/>
  <c r="BD1587" i="10"/>
  <c r="BF1587" i="10"/>
  <c r="BG1587" i="10"/>
  <c r="BH1587" i="10"/>
  <c r="BJ1587" i="10"/>
  <c r="BK1587" i="10"/>
  <c r="BL1587" i="10"/>
  <c r="BN1587" i="10"/>
  <c r="BO1587" i="10"/>
  <c r="BP1587" i="10"/>
  <c r="BR1587" i="10"/>
  <c r="BS1587" i="10"/>
  <c r="BT1587" i="10"/>
  <c r="BV1587" i="10"/>
  <c r="D1588" i="10"/>
  <c r="F1588" i="10"/>
  <c r="G1588" i="10"/>
  <c r="H1588" i="10"/>
  <c r="J1588" i="10"/>
  <c r="K1588" i="10"/>
  <c r="L1588" i="10"/>
  <c r="N1588" i="10"/>
  <c r="O1588" i="10"/>
  <c r="P1588" i="10"/>
  <c r="R1588" i="10"/>
  <c r="S1588" i="10"/>
  <c r="T1588" i="10"/>
  <c r="V1588" i="10"/>
  <c r="W1588" i="10"/>
  <c r="X1588" i="10"/>
  <c r="Z1588" i="10"/>
  <c r="AA1588" i="10"/>
  <c r="AB1588" i="10"/>
  <c r="AD1588" i="10"/>
  <c r="AE1588" i="10"/>
  <c r="AF1588" i="10"/>
  <c r="AH1588" i="10"/>
  <c r="AI1588" i="10"/>
  <c r="AJ1588" i="10"/>
  <c r="AL1588" i="10"/>
  <c r="AM1588" i="10"/>
  <c r="AN1588" i="10"/>
  <c r="AP1588" i="10"/>
  <c r="AQ1588" i="10"/>
  <c r="AR1588" i="10"/>
  <c r="AT1588" i="10"/>
  <c r="AU1588" i="10"/>
  <c r="AV1588" i="10"/>
  <c r="AX1588" i="10"/>
  <c r="AY1588" i="10"/>
  <c r="AZ1588" i="10"/>
  <c r="BB1588" i="10"/>
  <c r="BC1588" i="10"/>
  <c r="BD1588" i="10"/>
  <c r="BF1588" i="10"/>
  <c r="BG1588" i="10"/>
  <c r="BH1588" i="10"/>
  <c r="BJ1588" i="10"/>
  <c r="BK1588" i="10"/>
  <c r="BL1588" i="10"/>
  <c r="BN1588" i="10"/>
  <c r="BO1588" i="10"/>
  <c r="BP1588" i="10"/>
  <c r="BR1588" i="10"/>
  <c r="BS1588" i="10"/>
  <c r="BT1588" i="10"/>
  <c r="BV1588" i="10"/>
  <c r="D1589" i="10"/>
  <c r="F1589" i="10"/>
  <c r="G1589" i="10"/>
  <c r="H1589" i="10"/>
  <c r="J1589" i="10"/>
  <c r="K1589" i="10"/>
  <c r="L1589" i="10"/>
  <c r="N1589" i="10"/>
  <c r="O1589" i="10"/>
  <c r="P1589" i="10"/>
  <c r="R1589" i="10"/>
  <c r="S1589" i="10"/>
  <c r="T1589" i="10"/>
  <c r="V1589" i="10"/>
  <c r="W1589" i="10"/>
  <c r="X1589" i="10"/>
  <c r="Z1589" i="10"/>
  <c r="AA1589" i="10"/>
  <c r="AB1589" i="10"/>
  <c r="AD1589" i="10"/>
  <c r="AE1589" i="10"/>
  <c r="AF1589" i="10"/>
  <c r="AH1589" i="10"/>
  <c r="AI1589" i="10"/>
  <c r="AJ1589" i="10"/>
  <c r="AL1589" i="10"/>
  <c r="AM1589" i="10"/>
  <c r="AN1589" i="10"/>
  <c r="AP1589" i="10"/>
  <c r="AQ1589" i="10"/>
  <c r="AR1589" i="10"/>
  <c r="AT1589" i="10"/>
  <c r="AU1589" i="10"/>
  <c r="AV1589" i="10"/>
  <c r="AX1589" i="10"/>
  <c r="AY1589" i="10"/>
  <c r="AZ1589" i="10"/>
  <c r="BB1589" i="10"/>
  <c r="BC1589" i="10"/>
  <c r="BD1589" i="10"/>
  <c r="BF1589" i="10"/>
  <c r="BG1589" i="10"/>
  <c r="BH1589" i="10"/>
  <c r="BJ1589" i="10"/>
  <c r="BK1589" i="10"/>
  <c r="BL1589" i="10"/>
  <c r="BN1589" i="10"/>
  <c r="BO1589" i="10"/>
  <c r="BP1589" i="10"/>
  <c r="BR1589" i="10"/>
  <c r="BS1589" i="10"/>
  <c r="BT1589" i="10"/>
  <c r="BV1589" i="10"/>
  <c r="D1590" i="10"/>
  <c r="F1590" i="10"/>
  <c r="G1590" i="10"/>
  <c r="H1590" i="10"/>
  <c r="J1590" i="10"/>
  <c r="K1590" i="10"/>
  <c r="L1590" i="10"/>
  <c r="N1590" i="10"/>
  <c r="O1590" i="10"/>
  <c r="P1590" i="10"/>
  <c r="R1590" i="10"/>
  <c r="S1590" i="10"/>
  <c r="T1590" i="10"/>
  <c r="V1590" i="10"/>
  <c r="W1590" i="10"/>
  <c r="X1590" i="10"/>
  <c r="Z1590" i="10"/>
  <c r="AA1590" i="10"/>
  <c r="AB1590" i="10"/>
  <c r="AD1590" i="10"/>
  <c r="AE1590" i="10"/>
  <c r="AF1590" i="10"/>
  <c r="AH1590" i="10"/>
  <c r="AI1590" i="10"/>
  <c r="AJ1590" i="10"/>
  <c r="AL1590" i="10"/>
  <c r="AM1590" i="10"/>
  <c r="AN1590" i="10"/>
  <c r="AP1590" i="10"/>
  <c r="AQ1590" i="10"/>
  <c r="AR1590" i="10"/>
  <c r="AT1590" i="10"/>
  <c r="AU1590" i="10"/>
  <c r="AV1590" i="10"/>
  <c r="AX1590" i="10"/>
  <c r="AY1590" i="10"/>
  <c r="AZ1590" i="10"/>
  <c r="BB1590" i="10"/>
  <c r="BC1590" i="10"/>
  <c r="BD1590" i="10"/>
  <c r="BF1590" i="10"/>
  <c r="BG1590" i="10"/>
  <c r="BH1590" i="10"/>
  <c r="BJ1590" i="10"/>
  <c r="BK1590" i="10"/>
  <c r="BL1590" i="10"/>
  <c r="BN1590" i="10"/>
  <c r="BO1590" i="10"/>
  <c r="BP1590" i="10"/>
  <c r="BR1590" i="10"/>
  <c r="BS1590" i="10"/>
  <c r="BT1590" i="10"/>
  <c r="BV1590" i="10"/>
  <c r="D1591" i="10"/>
  <c r="F1591" i="10"/>
  <c r="G1591" i="10"/>
  <c r="H1591" i="10"/>
  <c r="J1591" i="10"/>
  <c r="K1591" i="10"/>
  <c r="L1591" i="10"/>
  <c r="N1591" i="10"/>
  <c r="O1591" i="10"/>
  <c r="P1591" i="10"/>
  <c r="R1591" i="10"/>
  <c r="S1591" i="10"/>
  <c r="T1591" i="10"/>
  <c r="V1591" i="10"/>
  <c r="W1591" i="10"/>
  <c r="X1591" i="10"/>
  <c r="Z1591" i="10"/>
  <c r="AA1591" i="10"/>
  <c r="AB1591" i="10"/>
  <c r="AD1591" i="10"/>
  <c r="AE1591" i="10"/>
  <c r="AF1591" i="10"/>
  <c r="AH1591" i="10"/>
  <c r="AI1591" i="10"/>
  <c r="AJ1591" i="10"/>
  <c r="AL1591" i="10"/>
  <c r="AM1591" i="10"/>
  <c r="AN1591" i="10"/>
  <c r="AP1591" i="10"/>
  <c r="AQ1591" i="10"/>
  <c r="AR1591" i="10"/>
  <c r="AT1591" i="10"/>
  <c r="AU1591" i="10"/>
  <c r="AV1591" i="10"/>
  <c r="AX1591" i="10"/>
  <c r="AY1591" i="10"/>
  <c r="AZ1591" i="10"/>
  <c r="BB1591" i="10"/>
  <c r="BC1591" i="10"/>
  <c r="BD1591" i="10"/>
  <c r="BF1591" i="10"/>
  <c r="BG1591" i="10"/>
  <c r="BH1591" i="10"/>
  <c r="BJ1591" i="10"/>
  <c r="BK1591" i="10"/>
  <c r="BL1591" i="10"/>
  <c r="BN1591" i="10"/>
  <c r="BO1591" i="10"/>
  <c r="BP1591" i="10"/>
  <c r="BR1591" i="10"/>
  <c r="BS1591" i="10"/>
  <c r="BT1591" i="10"/>
  <c r="BV1591" i="10"/>
  <c r="D1592" i="10"/>
  <c r="F1592" i="10"/>
  <c r="G1592" i="10"/>
  <c r="H1592" i="10"/>
  <c r="J1592" i="10"/>
  <c r="K1592" i="10"/>
  <c r="L1592" i="10"/>
  <c r="N1592" i="10"/>
  <c r="O1592" i="10"/>
  <c r="P1592" i="10"/>
  <c r="R1592" i="10"/>
  <c r="S1592" i="10"/>
  <c r="T1592" i="10"/>
  <c r="V1592" i="10"/>
  <c r="W1592" i="10"/>
  <c r="X1592" i="10"/>
  <c r="Z1592" i="10"/>
  <c r="AA1592" i="10"/>
  <c r="AB1592" i="10"/>
  <c r="AD1592" i="10"/>
  <c r="AE1592" i="10"/>
  <c r="AF1592" i="10"/>
  <c r="AH1592" i="10"/>
  <c r="AI1592" i="10"/>
  <c r="AJ1592" i="10"/>
  <c r="AL1592" i="10"/>
  <c r="AM1592" i="10"/>
  <c r="AN1592" i="10"/>
  <c r="AP1592" i="10"/>
  <c r="AQ1592" i="10"/>
  <c r="AR1592" i="10"/>
  <c r="AT1592" i="10"/>
  <c r="AU1592" i="10"/>
  <c r="AV1592" i="10"/>
  <c r="AX1592" i="10"/>
  <c r="AY1592" i="10"/>
  <c r="AZ1592" i="10"/>
  <c r="BB1592" i="10"/>
  <c r="BC1592" i="10"/>
  <c r="BD1592" i="10"/>
  <c r="BF1592" i="10"/>
  <c r="BG1592" i="10"/>
  <c r="BH1592" i="10"/>
  <c r="BJ1592" i="10"/>
  <c r="BK1592" i="10"/>
  <c r="BL1592" i="10"/>
  <c r="BN1592" i="10"/>
  <c r="BO1592" i="10"/>
  <c r="BP1592" i="10"/>
  <c r="BR1592" i="10"/>
  <c r="BS1592" i="10"/>
  <c r="BT1592" i="10"/>
  <c r="C2127" i="10"/>
  <c r="BV1592" i="10"/>
  <c r="D1593" i="10"/>
  <c r="F1593" i="10"/>
  <c r="G1593" i="10"/>
  <c r="H1593" i="10"/>
  <c r="J1593" i="10"/>
  <c r="K1593" i="10"/>
  <c r="L1593" i="10"/>
  <c r="N1593" i="10"/>
  <c r="O1593" i="10"/>
  <c r="P1593" i="10"/>
  <c r="R1593" i="10"/>
  <c r="S1593" i="10"/>
  <c r="T1593" i="10"/>
  <c r="V1593" i="10"/>
  <c r="W1593" i="10"/>
  <c r="X1593" i="10"/>
  <c r="Z1593" i="10"/>
  <c r="AA1593" i="10"/>
  <c r="AB1593" i="10"/>
  <c r="AD1593" i="10"/>
  <c r="AE1593" i="10"/>
  <c r="AF1593" i="10"/>
  <c r="AH1593" i="10"/>
  <c r="AI1593" i="10"/>
  <c r="AJ1593" i="10"/>
  <c r="AL1593" i="10"/>
  <c r="AM1593" i="10"/>
  <c r="AN1593" i="10"/>
  <c r="AP1593" i="10"/>
  <c r="AQ1593" i="10"/>
  <c r="AR1593" i="10"/>
  <c r="AT1593" i="10"/>
  <c r="AU1593" i="10"/>
  <c r="AV1593" i="10"/>
  <c r="AX1593" i="10"/>
  <c r="AY1593" i="10"/>
  <c r="AZ1593" i="10"/>
  <c r="BB1593" i="10"/>
  <c r="BC1593" i="10"/>
  <c r="BD1593" i="10"/>
  <c r="BF1593" i="10"/>
  <c r="BG1593" i="10"/>
  <c r="BH1593" i="10"/>
  <c r="BJ1593" i="10"/>
  <c r="BK1593" i="10"/>
  <c r="BL1593" i="10"/>
  <c r="BN1593" i="10"/>
  <c r="BO1593" i="10"/>
  <c r="BP1593" i="10"/>
  <c r="BR1593" i="10"/>
  <c r="BS1593" i="10"/>
  <c r="BT1593" i="10"/>
  <c r="C2121" i="10"/>
  <c r="BV1593" i="10"/>
  <c r="D1594" i="10"/>
  <c r="F1594" i="10"/>
  <c r="G1594" i="10"/>
  <c r="H1594" i="10"/>
  <c r="J1594" i="10"/>
  <c r="K1594" i="10"/>
  <c r="L1594" i="10"/>
  <c r="N1594" i="10"/>
  <c r="O1594" i="10"/>
  <c r="P1594" i="10"/>
  <c r="R1594" i="10"/>
  <c r="S1594" i="10"/>
  <c r="T1594" i="10"/>
  <c r="V1594" i="10"/>
  <c r="W1594" i="10"/>
  <c r="X1594" i="10"/>
  <c r="Z1594" i="10"/>
  <c r="AA1594" i="10"/>
  <c r="AB1594" i="10"/>
  <c r="AD1594" i="10"/>
  <c r="AE1594" i="10"/>
  <c r="AF1594" i="10"/>
  <c r="AH1594" i="10"/>
  <c r="AI1594" i="10"/>
  <c r="AJ1594" i="10"/>
  <c r="AL1594" i="10"/>
  <c r="AM1594" i="10"/>
  <c r="AN1594" i="10"/>
  <c r="AP1594" i="10"/>
  <c r="AQ1594" i="10"/>
  <c r="AR1594" i="10"/>
  <c r="AT1594" i="10"/>
  <c r="AU1594" i="10"/>
  <c r="AV1594" i="10"/>
  <c r="AX1594" i="10"/>
  <c r="AY1594" i="10"/>
  <c r="AZ1594" i="10"/>
  <c r="BB1594" i="10"/>
  <c r="BC1594" i="10"/>
  <c r="BD1594" i="10"/>
  <c r="BF1594" i="10"/>
  <c r="BG1594" i="10"/>
  <c r="BH1594" i="10"/>
  <c r="BJ1594" i="10"/>
  <c r="BK1594" i="10"/>
  <c r="BL1594" i="10"/>
  <c r="BN1594" i="10"/>
  <c r="BO1594" i="10"/>
  <c r="BP1594" i="10"/>
  <c r="BR1594" i="10"/>
  <c r="BS1594" i="10"/>
  <c r="BT1594" i="10"/>
  <c r="C2132" i="10"/>
  <c r="BV1594" i="10"/>
  <c r="D1595" i="10"/>
  <c r="F1595" i="10"/>
  <c r="G1595" i="10"/>
  <c r="H1595" i="10"/>
  <c r="J1595" i="10"/>
  <c r="K1595" i="10"/>
  <c r="L1595" i="10"/>
  <c r="N1595" i="10"/>
  <c r="O1595" i="10"/>
  <c r="P1595" i="10"/>
  <c r="R1595" i="10"/>
  <c r="S1595" i="10"/>
  <c r="T1595" i="10"/>
  <c r="V1595" i="10"/>
  <c r="W1595" i="10"/>
  <c r="X1595" i="10"/>
  <c r="Z1595" i="10"/>
  <c r="AA1595" i="10"/>
  <c r="AB1595" i="10"/>
  <c r="AD1595" i="10"/>
  <c r="AE1595" i="10"/>
  <c r="AF1595" i="10"/>
  <c r="AH1595" i="10"/>
  <c r="AI1595" i="10"/>
  <c r="AJ1595" i="10"/>
  <c r="AL1595" i="10"/>
  <c r="AM1595" i="10"/>
  <c r="AN1595" i="10"/>
  <c r="AP1595" i="10"/>
  <c r="AQ1595" i="10"/>
  <c r="AR1595" i="10"/>
  <c r="AT1595" i="10"/>
  <c r="AU1595" i="10"/>
  <c r="AV1595" i="10"/>
  <c r="AX1595" i="10"/>
  <c r="AY1595" i="10"/>
  <c r="AZ1595" i="10"/>
  <c r="BB1595" i="10"/>
  <c r="BC1595" i="10"/>
  <c r="BD1595" i="10"/>
  <c r="BF1595" i="10"/>
  <c r="BG1595" i="10"/>
  <c r="BH1595" i="10"/>
  <c r="BJ1595" i="10"/>
  <c r="BK1595" i="10"/>
  <c r="BL1595" i="10"/>
  <c r="BN1595" i="10"/>
  <c r="BO1595" i="10"/>
  <c r="BP1595" i="10"/>
  <c r="BR1595" i="10"/>
  <c r="BS1595" i="10"/>
  <c r="BT1595" i="10"/>
  <c r="C2133" i="10"/>
  <c r="BV1595" i="10"/>
  <c r="D1596" i="10"/>
  <c r="F1596" i="10"/>
  <c r="G1596" i="10"/>
  <c r="H1596" i="10"/>
  <c r="J1596" i="10"/>
  <c r="K1596" i="10"/>
  <c r="L1596" i="10"/>
  <c r="N1596" i="10"/>
  <c r="O1596" i="10"/>
  <c r="P1596" i="10"/>
  <c r="R1596" i="10"/>
  <c r="S1596" i="10"/>
  <c r="T1596" i="10"/>
  <c r="V1596" i="10"/>
  <c r="W1596" i="10"/>
  <c r="X1596" i="10"/>
  <c r="Z1596" i="10"/>
  <c r="AA1596" i="10"/>
  <c r="AB1596" i="10"/>
  <c r="AD1596" i="10"/>
  <c r="AE1596" i="10"/>
  <c r="AF1596" i="10"/>
  <c r="AH1596" i="10"/>
  <c r="AI1596" i="10"/>
  <c r="AJ1596" i="10"/>
  <c r="AL1596" i="10"/>
  <c r="AM1596" i="10"/>
  <c r="AN1596" i="10"/>
  <c r="AP1596" i="10"/>
  <c r="AQ1596" i="10"/>
  <c r="AR1596" i="10"/>
  <c r="AT1596" i="10"/>
  <c r="AU1596" i="10"/>
  <c r="AV1596" i="10"/>
  <c r="AX1596" i="10"/>
  <c r="AY1596" i="10"/>
  <c r="AZ1596" i="10"/>
  <c r="BB1596" i="10"/>
  <c r="BC1596" i="10"/>
  <c r="BD1596" i="10"/>
  <c r="BF1596" i="10"/>
  <c r="BG1596" i="10"/>
  <c r="BH1596" i="10"/>
  <c r="BJ1596" i="10"/>
  <c r="BK1596" i="10"/>
  <c r="BL1596" i="10"/>
  <c r="BN1596" i="10"/>
  <c r="BO1596" i="10"/>
  <c r="BP1596" i="10"/>
  <c r="BR1596" i="10"/>
  <c r="BS1596" i="10"/>
  <c r="BT1596" i="10"/>
  <c r="C2134" i="10"/>
  <c r="BV1596" i="10"/>
  <c r="D1597" i="10"/>
  <c r="F1597" i="10"/>
  <c r="G1597" i="10"/>
  <c r="H1597" i="10"/>
  <c r="J1597" i="10"/>
  <c r="K1597" i="10"/>
  <c r="L1597" i="10"/>
  <c r="N1597" i="10"/>
  <c r="O1597" i="10"/>
  <c r="P1597" i="10"/>
  <c r="R1597" i="10"/>
  <c r="S1597" i="10"/>
  <c r="T1597" i="10"/>
  <c r="V1597" i="10"/>
  <c r="W1597" i="10"/>
  <c r="X1597" i="10"/>
  <c r="Z1597" i="10"/>
  <c r="AA1597" i="10"/>
  <c r="AB1597" i="10"/>
  <c r="AD1597" i="10"/>
  <c r="AE1597" i="10"/>
  <c r="AF1597" i="10"/>
  <c r="AH1597" i="10"/>
  <c r="AI1597" i="10"/>
  <c r="AJ1597" i="10"/>
  <c r="AL1597" i="10"/>
  <c r="AM1597" i="10"/>
  <c r="AN1597" i="10"/>
  <c r="AP1597" i="10"/>
  <c r="AQ1597" i="10"/>
  <c r="AR1597" i="10"/>
  <c r="AT1597" i="10"/>
  <c r="AU1597" i="10"/>
  <c r="AV1597" i="10"/>
  <c r="AX1597" i="10"/>
  <c r="AY1597" i="10"/>
  <c r="AZ1597" i="10"/>
  <c r="BB1597" i="10"/>
  <c r="BC1597" i="10"/>
  <c r="BD1597" i="10"/>
  <c r="BF1597" i="10"/>
  <c r="BG1597" i="10"/>
  <c r="BH1597" i="10"/>
  <c r="BJ1597" i="10"/>
  <c r="BK1597" i="10"/>
  <c r="BL1597" i="10"/>
  <c r="BN1597" i="10"/>
  <c r="BO1597" i="10"/>
  <c r="BP1597" i="10"/>
  <c r="BR1597" i="10"/>
  <c r="BS1597" i="10"/>
  <c r="BT1597" i="10"/>
  <c r="C2139" i="10"/>
  <c r="BV1597" i="10"/>
  <c r="D1598" i="10"/>
  <c r="F1598" i="10"/>
  <c r="G1598" i="10"/>
  <c r="H1598" i="10"/>
  <c r="J1598" i="10"/>
  <c r="K1598" i="10"/>
  <c r="L1598" i="10"/>
  <c r="N1598" i="10"/>
  <c r="O1598" i="10"/>
  <c r="P1598" i="10"/>
  <c r="R1598" i="10"/>
  <c r="S1598" i="10"/>
  <c r="T1598" i="10"/>
  <c r="V1598" i="10"/>
  <c r="W1598" i="10"/>
  <c r="X1598" i="10"/>
  <c r="Z1598" i="10"/>
  <c r="AA1598" i="10"/>
  <c r="AB1598" i="10"/>
  <c r="AD1598" i="10"/>
  <c r="AE1598" i="10"/>
  <c r="AF1598" i="10"/>
  <c r="AH1598" i="10"/>
  <c r="AI1598" i="10"/>
  <c r="AJ1598" i="10"/>
  <c r="AL1598" i="10"/>
  <c r="AM1598" i="10"/>
  <c r="AN1598" i="10"/>
  <c r="AP1598" i="10"/>
  <c r="AQ1598" i="10"/>
  <c r="AR1598" i="10"/>
  <c r="AT1598" i="10"/>
  <c r="AU1598" i="10"/>
  <c r="AV1598" i="10"/>
  <c r="AX1598" i="10"/>
  <c r="AY1598" i="10"/>
  <c r="AZ1598" i="10"/>
  <c r="BB1598" i="10"/>
  <c r="BC1598" i="10"/>
  <c r="BD1598" i="10"/>
  <c r="BF1598" i="10"/>
  <c r="BG1598" i="10"/>
  <c r="BH1598" i="10"/>
  <c r="BJ1598" i="10"/>
  <c r="BK1598" i="10"/>
  <c r="BL1598" i="10"/>
  <c r="BN1598" i="10"/>
  <c r="BO1598" i="10"/>
  <c r="BP1598" i="10"/>
  <c r="BR1598" i="10"/>
  <c r="BS1598" i="10"/>
  <c r="BT1598" i="10"/>
  <c r="C2140" i="10"/>
  <c r="BV1598" i="10"/>
  <c r="D1599" i="10"/>
  <c r="F1599" i="10"/>
  <c r="G1599" i="10"/>
  <c r="H1599" i="10"/>
  <c r="J1599" i="10"/>
  <c r="K1599" i="10"/>
  <c r="L1599" i="10"/>
  <c r="N1599" i="10"/>
  <c r="O1599" i="10"/>
  <c r="P1599" i="10"/>
  <c r="R1599" i="10"/>
  <c r="S1599" i="10"/>
  <c r="T1599" i="10"/>
  <c r="V1599" i="10"/>
  <c r="W1599" i="10"/>
  <c r="X1599" i="10"/>
  <c r="Z1599" i="10"/>
  <c r="AA1599" i="10"/>
  <c r="AB1599" i="10"/>
  <c r="AD1599" i="10"/>
  <c r="AE1599" i="10"/>
  <c r="AF1599" i="10"/>
  <c r="AH1599" i="10"/>
  <c r="AI1599" i="10"/>
  <c r="AJ1599" i="10"/>
  <c r="AL1599" i="10"/>
  <c r="AM1599" i="10"/>
  <c r="AN1599" i="10"/>
  <c r="AP1599" i="10"/>
  <c r="AQ1599" i="10"/>
  <c r="AR1599" i="10"/>
  <c r="AT1599" i="10"/>
  <c r="AU1599" i="10"/>
  <c r="AV1599" i="10"/>
  <c r="AX1599" i="10"/>
  <c r="AY1599" i="10"/>
  <c r="AZ1599" i="10"/>
  <c r="BB1599" i="10"/>
  <c r="BC1599" i="10"/>
  <c r="BD1599" i="10"/>
  <c r="BF1599" i="10"/>
  <c r="BG1599" i="10"/>
  <c r="BH1599" i="10"/>
  <c r="BJ1599" i="10"/>
  <c r="BK1599" i="10"/>
  <c r="BL1599" i="10"/>
  <c r="BN1599" i="10"/>
  <c r="BO1599" i="10"/>
  <c r="BP1599" i="10"/>
  <c r="BR1599" i="10"/>
  <c r="BS1599" i="10"/>
  <c r="BT1599" i="10"/>
  <c r="C2142" i="10"/>
  <c r="BV1599" i="10"/>
  <c r="D1600" i="10"/>
  <c r="F1600" i="10"/>
  <c r="G1600" i="10"/>
  <c r="H1600" i="10"/>
  <c r="J1600" i="10"/>
  <c r="K1600" i="10"/>
  <c r="L1600" i="10"/>
  <c r="N1600" i="10"/>
  <c r="O1600" i="10"/>
  <c r="P1600" i="10"/>
  <c r="R1600" i="10"/>
  <c r="S1600" i="10"/>
  <c r="T1600" i="10"/>
  <c r="V1600" i="10"/>
  <c r="W1600" i="10"/>
  <c r="X1600" i="10"/>
  <c r="Z1600" i="10"/>
  <c r="AA1600" i="10"/>
  <c r="AB1600" i="10"/>
  <c r="AD1600" i="10"/>
  <c r="AE1600" i="10"/>
  <c r="AF1600" i="10"/>
  <c r="AH1600" i="10"/>
  <c r="AI1600" i="10"/>
  <c r="AJ1600" i="10"/>
  <c r="AL1600" i="10"/>
  <c r="AM1600" i="10"/>
  <c r="AN1600" i="10"/>
  <c r="AP1600" i="10"/>
  <c r="AQ1600" i="10"/>
  <c r="AR1600" i="10"/>
  <c r="AT1600" i="10"/>
  <c r="AU1600" i="10"/>
  <c r="AV1600" i="10"/>
  <c r="AX1600" i="10"/>
  <c r="AY1600" i="10"/>
  <c r="AZ1600" i="10"/>
  <c r="BB1600" i="10"/>
  <c r="BC1600" i="10"/>
  <c r="BD1600" i="10"/>
  <c r="BF1600" i="10"/>
  <c r="BG1600" i="10"/>
  <c r="BH1600" i="10"/>
  <c r="BJ1600" i="10"/>
  <c r="BK1600" i="10"/>
  <c r="BL1600" i="10"/>
  <c r="BN1600" i="10"/>
  <c r="BO1600" i="10"/>
  <c r="BP1600" i="10"/>
  <c r="BR1600" i="10"/>
  <c r="BS1600" i="10"/>
  <c r="BT1600" i="10"/>
  <c r="C2143" i="10"/>
  <c r="BV1600" i="10"/>
  <c r="D1601" i="10"/>
  <c r="F1601" i="10"/>
  <c r="G1601" i="10"/>
  <c r="H1601" i="10"/>
  <c r="J1601" i="10"/>
  <c r="K1601" i="10"/>
  <c r="L1601" i="10"/>
  <c r="N1601" i="10"/>
  <c r="O1601" i="10"/>
  <c r="P1601" i="10"/>
  <c r="R1601" i="10"/>
  <c r="S1601" i="10"/>
  <c r="T1601" i="10"/>
  <c r="V1601" i="10"/>
  <c r="W1601" i="10"/>
  <c r="X1601" i="10"/>
  <c r="Z1601" i="10"/>
  <c r="AA1601" i="10"/>
  <c r="AB1601" i="10"/>
  <c r="AD1601" i="10"/>
  <c r="AE1601" i="10"/>
  <c r="AF1601" i="10"/>
  <c r="AH1601" i="10"/>
  <c r="AI1601" i="10"/>
  <c r="AJ1601" i="10"/>
  <c r="AL1601" i="10"/>
  <c r="AM1601" i="10"/>
  <c r="AN1601" i="10"/>
  <c r="AP1601" i="10"/>
  <c r="AQ1601" i="10"/>
  <c r="AR1601" i="10"/>
  <c r="AT1601" i="10"/>
  <c r="AU1601" i="10"/>
  <c r="AV1601" i="10"/>
  <c r="AX1601" i="10"/>
  <c r="AY1601" i="10"/>
  <c r="AZ1601" i="10"/>
  <c r="BB1601" i="10"/>
  <c r="BC1601" i="10"/>
  <c r="BD1601" i="10"/>
  <c r="BF1601" i="10"/>
  <c r="BG1601" i="10"/>
  <c r="BH1601" i="10"/>
  <c r="BJ1601" i="10"/>
  <c r="BK1601" i="10"/>
  <c r="BL1601" i="10"/>
  <c r="BN1601" i="10"/>
  <c r="BO1601" i="10"/>
  <c r="BP1601" i="10"/>
  <c r="BR1601" i="10"/>
  <c r="BS1601" i="10"/>
  <c r="BT1601" i="10"/>
  <c r="C2145" i="10"/>
  <c r="BV1601" i="10"/>
  <c r="D1602" i="10"/>
  <c r="F1602" i="10"/>
  <c r="G1602" i="10"/>
  <c r="H1602" i="10"/>
  <c r="J1602" i="10"/>
  <c r="K1602" i="10"/>
  <c r="L1602" i="10"/>
  <c r="N1602" i="10"/>
  <c r="O1602" i="10"/>
  <c r="P1602" i="10"/>
  <c r="R1602" i="10"/>
  <c r="S1602" i="10"/>
  <c r="T1602" i="10"/>
  <c r="V1602" i="10"/>
  <c r="W1602" i="10"/>
  <c r="X1602" i="10"/>
  <c r="Z1602" i="10"/>
  <c r="AA1602" i="10"/>
  <c r="AB1602" i="10"/>
  <c r="AD1602" i="10"/>
  <c r="AE1602" i="10"/>
  <c r="AF1602" i="10"/>
  <c r="AH1602" i="10"/>
  <c r="AI1602" i="10"/>
  <c r="AJ1602" i="10"/>
  <c r="AL1602" i="10"/>
  <c r="AM1602" i="10"/>
  <c r="AN1602" i="10"/>
  <c r="AP1602" i="10"/>
  <c r="AQ1602" i="10"/>
  <c r="AR1602" i="10"/>
  <c r="AT1602" i="10"/>
  <c r="AU1602" i="10"/>
  <c r="AV1602" i="10"/>
  <c r="AX1602" i="10"/>
  <c r="AY1602" i="10"/>
  <c r="AZ1602" i="10"/>
  <c r="BB1602" i="10"/>
  <c r="BC1602" i="10"/>
  <c r="BD1602" i="10"/>
  <c r="BF1602" i="10"/>
  <c r="BG1602" i="10"/>
  <c r="BH1602" i="10"/>
  <c r="BJ1602" i="10"/>
  <c r="BK1602" i="10"/>
  <c r="BL1602" i="10"/>
  <c r="BN1602" i="10"/>
  <c r="BO1602" i="10"/>
  <c r="BP1602" i="10"/>
  <c r="BR1602" i="10"/>
  <c r="BS1602" i="10"/>
  <c r="BT1602" i="10"/>
  <c r="C2148" i="10"/>
  <c r="BV1602" i="10"/>
  <c r="D1603" i="10"/>
  <c r="F1603" i="10"/>
  <c r="G1603" i="10"/>
  <c r="H1603" i="10"/>
  <c r="J1603" i="10"/>
  <c r="K1603" i="10"/>
  <c r="L1603" i="10"/>
  <c r="N1603" i="10"/>
  <c r="O1603" i="10"/>
  <c r="P1603" i="10"/>
  <c r="R1603" i="10"/>
  <c r="S1603" i="10"/>
  <c r="T1603" i="10"/>
  <c r="V1603" i="10"/>
  <c r="W1603" i="10"/>
  <c r="X1603" i="10"/>
  <c r="Z1603" i="10"/>
  <c r="AA1603" i="10"/>
  <c r="AB1603" i="10"/>
  <c r="AD1603" i="10"/>
  <c r="AE1603" i="10"/>
  <c r="AF1603" i="10"/>
  <c r="AH1603" i="10"/>
  <c r="AI1603" i="10"/>
  <c r="AJ1603" i="10"/>
  <c r="AL1603" i="10"/>
  <c r="AM1603" i="10"/>
  <c r="AN1603" i="10"/>
  <c r="AP1603" i="10"/>
  <c r="AQ1603" i="10"/>
  <c r="AR1603" i="10"/>
  <c r="AT1603" i="10"/>
  <c r="AU1603" i="10"/>
  <c r="AV1603" i="10"/>
  <c r="AX1603" i="10"/>
  <c r="AY1603" i="10"/>
  <c r="AZ1603" i="10"/>
  <c r="BB1603" i="10"/>
  <c r="BC1603" i="10"/>
  <c r="BD1603" i="10"/>
  <c r="BF1603" i="10"/>
  <c r="BG1603" i="10"/>
  <c r="BH1603" i="10"/>
  <c r="BJ1603" i="10"/>
  <c r="BK1603" i="10"/>
  <c r="BL1603" i="10"/>
  <c r="BN1603" i="10"/>
  <c r="BO1603" i="10"/>
  <c r="BP1603" i="10"/>
  <c r="BR1603" i="10"/>
  <c r="BS1603" i="10"/>
  <c r="BT1603" i="10"/>
  <c r="C2150" i="10"/>
  <c r="BV1603" i="10"/>
  <c r="D1604" i="10"/>
  <c r="F1604" i="10"/>
  <c r="G1604" i="10"/>
  <c r="H1604" i="10"/>
  <c r="J1604" i="10"/>
  <c r="K1604" i="10"/>
  <c r="L1604" i="10"/>
  <c r="N1604" i="10"/>
  <c r="O1604" i="10"/>
  <c r="P1604" i="10"/>
  <c r="R1604" i="10"/>
  <c r="S1604" i="10"/>
  <c r="T1604" i="10"/>
  <c r="V1604" i="10"/>
  <c r="W1604" i="10"/>
  <c r="X1604" i="10"/>
  <c r="Z1604" i="10"/>
  <c r="AA1604" i="10"/>
  <c r="AB1604" i="10"/>
  <c r="AD1604" i="10"/>
  <c r="AE1604" i="10"/>
  <c r="AF1604" i="10"/>
  <c r="AH1604" i="10"/>
  <c r="AI1604" i="10"/>
  <c r="AJ1604" i="10"/>
  <c r="AL1604" i="10"/>
  <c r="AM1604" i="10"/>
  <c r="AN1604" i="10"/>
  <c r="AP1604" i="10"/>
  <c r="AQ1604" i="10"/>
  <c r="AR1604" i="10"/>
  <c r="AT1604" i="10"/>
  <c r="AU1604" i="10"/>
  <c r="AV1604" i="10"/>
  <c r="AX1604" i="10"/>
  <c r="AY1604" i="10"/>
  <c r="AZ1604" i="10"/>
  <c r="BB1604" i="10"/>
  <c r="BC1604" i="10"/>
  <c r="BD1604" i="10"/>
  <c r="BF1604" i="10"/>
  <c r="BG1604" i="10"/>
  <c r="BH1604" i="10"/>
  <c r="BJ1604" i="10"/>
  <c r="BK1604" i="10"/>
  <c r="BL1604" i="10"/>
  <c r="BN1604" i="10"/>
  <c r="BO1604" i="10"/>
  <c r="BP1604" i="10"/>
  <c r="BR1604" i="10"/>
  <c r="BS1604" i="10"/>
  <c r="BT1604" i="10"/>
  <c r="C2152" i="10"/>
  <c r="BV1604" i="10"/>
  <c r="D1605" i="10"/>
  <c r="F1605" i="10"/>
  <c r="G1605" i="10"/>
  <c r="H1605" i="10"/>
  <c r="J1605" i="10"/>
  <c r="K1605" i="10"/>
  <c r="L1605" i="10"/>
  <c r="N1605" i="10"/>
  <c r="O1605" i="10"/>
  <c r="P1605" i="10"/>
  <c r="R1605" i="10"/>
  <c r="S1605" i="10"/>
  <c r="T1605" i="10"/>
  <c r="V1605" i="10"/>
  <c r="W1605" i="10"/>
  <c r="X1605" i="10"/>
  <c r="Z1605" i="10"/>
  <c r="AA1605" i="10"/>
  <c r="AB1605" i="10"/>
  <c r="AD1605" i="10"/>
  <c r="AE1605" i="10"/>
  <c r="AF1605" i="10"/>
  <c r="AH1605" i="10"/>
  <c r="AI1605" i="10"/>
  <c r="AJ1605" i="10"/>
  <c r="AL1605" i="10"/>
  <c r="AM1605" i="10"/>
  <c r="AN1605" i="10"/>
  <c r="AP1605" i="10"/>
  <c r="AQ1605" i="10"/>
  <c r="AR1605" i="10"/>
  <c r="AT1605" i="10"/>
  <c r="AU1605" i="10"/>
  <c r="AV1605" i="10"/>
  <c r="AX1605" i="10"/>
  <c r="AY1605" i="10"/>
  <c r="AZ1605" i="10"/>
  <c r="BB1605" i="10"/>
  <c r="BC1605" i="10"/>
  <c r="BD1605" i="10"/>
  <c r="BF1605" i="10"/>
  <c r="BG1605" i="10"/>
  <c r="BH1605" i="10"/>
  <c r="BJ1605" i="10"/>
  <c r="BK1605" i="10"/>
  <c r="BL1605" i="10"/>
  <c r="BN1605" i="10"/>
  <c r="BO1605" i="10"/>
  <c r="BP1605" i="10"/>
  <c r="BR1605" i="10"/>
  <c r="BS1605" i="10"/>
  <c r="BT1605" i="10"/>
  <c r="C2153" i="10"/>
  <c r="BV1605" i="10"/>
  <c r="D1606" i="10"/>
  <c r="F1606" i="10"/>
  <c r="G1606" i="10"/>
  <c r="H1606" i="10"/>
  <c r="J1606" i="10"/>
  <c r="K1606" i="10"/>
  <c r="L1606" i="10"/>
  <c r="N1606" i="10"/>
  <c r="O1606" i="10"/>
  <c r="P1606" i="10"/>
  <c r="R1606" i="10"/>
  <c r="S1606" i="10"/>
  <c r="T1606" i="10"/>
  <c r="V1606" i="10"/>
  <c r="W1606" i="10"/>
  <c r="X1606" i="10"/>
  <c r="Z1606" i="10"/>
  <c r="AA1606" i="10"/>
  <c r="AB1606" i="10"/>
  <c r="AD1606" i="10"/>
  <c r="AE1606" i="10"/>
  <c r="AF1606" i="10"/>
  <c r="AH1606" i="10"/>
  <c r="AI1606" i="10"/>
  <c r="AJ1606" i="10"/>
  <c r="AL1606" i="10"/>
  <c r="AM1606" i="10"/>
  <c r="AN1606" i="10"/>
  <c r="AP1606" i="10"/>
  <c r="AQ1606" i="10"/>
  <c r="AR1606" i="10"/>
  <c r="AT1606" i="10"/>
  <c r="AU1606" i="10"/>
  <c r="AV1606" i="10"/>
  <c r="AX1606" i="10"/>
  <c r="AY1606" i="10"/>
  <c r="AZ1606" i="10"/>
  <c r="BB1606" i="10"/>
  <c r="BC1606" i="10"/>
  <c r="BD1606" i="10"/>
  <c r="BF1606" i="10"/>
  <c r="BG1606" i="10"/>
  <c r="BH1606" i="10"/>
  <c r="BJ1606" i="10"/>
  <c r="BK1606" i="10"/>
  <c r="BL1606" i="10"/>
  <c r="BN1606" i="10"/>
  <c r="BO1606" i="10"/>
  <c r="BP1606" i="10"/>
  <c r="BR1606" i="10"/>
  <c r="BS1606" i="10"/>
  <c r="BT1606" i="10"/>
  <c r="C2122" i="10"/>
  <c r="BV1606" i="10"/>
  <c r="D1607" i="10"/>
  <c r="F1607" i="10"/>
  <c r="G1607" i="10"/>
  <c r="H1607" i="10"/>
  <c r="J1607" i="10"/>
  <c r="K1607" i="10"/>
  <c r="L1607" i="10"/>
  <c r="N1607" i="10"/>
  <c r="O1607" i="10"/>
  <c r="P1607" i="10"/>
  <c r="R1607" i="10"/>
  <c r="S1607" i="10"/>
  <c r="T1607" i="10"/>
  <c r="V1607" i="10"/>
  <c r="W1607" i="10"/>
  <c r="X1607" i="10"/>
  <c r="Z1607" i="10"/>
  <c r="AA1607" i="10"/>
  <c r="AB1607" i="10"/>
  <c r="AD1607" i="10"/>
  <c r="AE1607" i="10"/>
  <c r="AF1607" i="10"/>
  <c r="AH1607" i="10"/>
  <c r="AI1607" i="10"/>
  <c r="AJ1607" i="10"/>
  <c r="AL1607" i="10"/>
  <c r="AM1607" i="10"/>
  <c r="AN1607" i="10"/>
  <c r="AP1607" i="10"/>
  <c r="AQ1607" i="10"/>
  <c r="AR1607" i="10"/>
  <c r="AT1607" i="10"/>
  <c r="AU1607" i="10"/>
  <c r="AV1607" i="10"/>
  <c r="AX1607" i="10"/>
  <c r="AY1607" i="10"/>
  <c r="AZ1607" i="10"/>
  <c r="BB1607" i="10"/>
  <c r="BC1607" i="10"/>
  <c r="BD1607" i="10"/>
  <c r="BF1607" i="10"/>
  <c r="BG1607" i="10"/>
  <c r="BH1607" i="10"/>
  <c r="BJ1607" i="10"/>
  <c r="BK1607" i="10"/>
  <c r="BL1607" i="10"/>
  <c r="BN1607" i="10"/>
  <c r="BO1607" i="10"/>
  <c r="BP1607" i="10"/>
  <c r="BR1607" i="10"/>
  <c r="BS1607" i="10"/>
  <c r="BT1607" i="10"/>
  <c r="C2123" i="10"/>
  <c r="BV1607" i="10"/>
  <c r="D1608" i="10"/>
  <c r="F1608" i="10"/>
  <c r="G1608" i="10"/>
  <c r="H1608" i="10"/>
  <c r="J1608" i="10"/>
  <c r="K1608" i="10"/>
  <c r="L1608" i="10"/>
  <c r="N1608" i="10"/>
  <c r="O1608" i="10"/>
  <c r="P1608" i="10"/>
  <c r="R1608" i="10"/>
  <c r="S1608" i="10"/>
  <c r="T1608" i="10"/>
  <c r="V1608" i="10"/>
  <c r="W1608" i="10"/>
  <c r="X1608" i="10"/>
  <c r="Z1608" i="10"/>
  <c r="AA1608" i="10"/>
  <c r="AB1608" i="10"/>
  <c r="AD1608" i="10"/>
  <c r="AE1608" i="10"/>
  <c r="AF1608" i="10"/>
  <c r="AH1608" i="10"/>
  <c r="AI1608" i="10"/>
  <c r="AJ1608" i="10"/>
  <c r="AL1608" i="10"/>
  <c r="AM1608" i="10"/>
  <c r="AN1608" i="10"/>
  <c r="AP1608" i="10"/>
  <c r="AQ1608" i="10"/>
  <c r="AR1608" i="10"/>
  <c r="AT1608" i="10"/>
  <c r="AU1608" i="10"/>
  <c r="AV1608" i="10"/>
  <c r="AX1608" i="10"/>
  <c r="AY1608" i="10"/>
  <c r="AZ1608" i="10"/>
  <c r="BB1608" i="10"/>
  <c r="BC1608" i="10"/>
  <c r="BD1608" i="10"/>
  <c r="BF1608" i="10"/>
  <c r="BG1608" i="10"/>
  <c r="BH1608" i="10"/>
  <c r="BJ1608" i="10"/>
  <c r="BK1608" i="10"/>
  <c r="BL1608" i="10"/>
  <c r="BN1608" i="10"/>
  <c r="BO1608" i="10"/>
  <c r="BP1608" i="10"/>
  <c r="BR1608" i="10"/>
  <c r="BS1608" i="10"/>
  <c r="BT1608" i="10"/>
  <c r="C2124" i="10"/>
  <c r="BV1608" i="10"/>
  <c r="D1609" i="10"/>
  <c r="F1609" i="10"/>
  <c r="G1609" i="10"/>
  <c r="H1609" i="10"/>
  <c r="J1609" i="10"/>
  <c r="K1609" i="10"/>
  <c r="L1609" i="10"/>
  <c r="N1609" i="10"/>
  <c r="O1609" i="10"/>
  <c r="P1609" i="10"/>
  <c r="R1609" i="10"/>
  <c r="S1609" i="10"/>
  <c r="T1609" i="10"/>
  <c r="V1609" i="10"/>
  <c r="W1609" i="10"/>
  <c r="X1609" i="10"/>
  <c r="Z1609" i="10"/>
  <c r="AA1609" i="10"/>
  <c r="AB1609" i="10"/>
  <c r="AD1609" i="10"/>
  <c r="AE1609" i="10"/>
  <c r="AF1609" i="10"/>
  <c r="AH1609" i="10"/>
  <c r="AI1609" i="10"/>
  <c r="AJ1609" i="10"/>
  <c r="AL1609" i="10"/>
  <c r="AM1609" i="10"/>
  <c r="AN1609" i="10"/>
  <c r="AP1609" i="10"/>
  <c r="AQ1609" i="10"/>
  <c r="AR1609" i="10"/>
  <c r="AT1609" i="10"/>
  <c r="AU1609" i="10"/>
  <c r="AV1609" i="10"/>
  <c r="AX1609" i="10"/>
  <c r="AY1609" i="10"/>
  <c r="AZ1609" i="10"/>
  <c r="BB1609" i="10"/>
  <c r="BC1609" i="10"/>
  <c r="BD1609" i="10"/>
  <c r="BF1609" i="10"/>
  <c r="BG1609" i="10"/>
  <c r="BH1609" i="10"/>
  <c r="BJ1609" i="10"/>
  <c r="BK1609" i="10"/>
  <c r="BL1609" i="10"/>
  <c r="BN1609" i="10"/>
  <c r="BO1609" i="10"/>
  <c r="BP1609" i="10"/>
  <c r="BR1609" i="10"/>
  <c r="BS1609" i="10"/>
  <c r="BT1609" i="10"/>
  <c r="C2125" i="10"/>
  <c r="BV1609" i="10"/>
  <c r="D1610" i="10"/>
  <c r="F1610" i="10"/>
  <c r="G1610" i="10"/>
  <c r="H1610" i="10"/>
  <c r="J1610" i="10"/>
  <c r="K1610" i="10"/>
  <c r="L1610" i="10"/>
  <c r="N1610" i="10"/>
  <c r="O1610" i="10"/>
  <c r="P1610" i="10"/>
  <c r="R1610" i="10"/>
  <c r="S1610" i="10"/>
  <c r="T1610" i="10"/>
  <c r="V1610" i="10"/>
  <c r="W1610" i="10"/>
  <c r="X1610" i="10"/>
  <c r="Z1610" i="10"/>
  <c r="AA1610" i="10"/>
  <c r="AB1610" i="10"/>
  <c r="AD1610" i="10"/>
  <c r="AE1610" i="10"/>
  <c r="AF1610" i="10"/>
  <c r="AH1610" i="10"/>
  <c r="AI1610" i="10"/>
  <c r="AJ1610" i="10"/>
  <c r="AL1610" i="10"/>
  <c r="AM1610" i="10"/>
  <c r="AN1610" i="10"/>
  <c r="AP1610" i="10"/>
  <c r="AQ1610" i="10"/>
  <c r="AR1610" i="10"/>
  <c r="AT1610" i="10"/>
  <c r="AU1610" i="10"/>
  <c r="AV1610" i="10"/>
  <c r="AX1610" i="10"/>
  <c r="AY1610" i="10"/>
  <c r="AZ1610" i="10"/>
  <c r="BB1610" i="10"/>
  <c r="BC1610" i="10"/>
  <c r="BD1610" i="10"/>
  <c r="BF1610" i="10"/>
  <c r="BG1610" i="10"/>
  <c r="BH1610" i="10"/>
  <c r="BJ1610" i="10"/>
  <c r="BK1610" i="10"/>
  <c r="BL1610" i="10"/>
  <c r="BN1610" i="10"/>
  <c r="BO1610" i="10"/>
  <c r="BP1610" i="10"/>
  <c r="BR1610" i="10"/>
  <c r="BS1610" i="10"/>
  <c r="BT1610" i="10"/>
  <c r="C2126" i="10"/>
  <c r="BV1610" i="10"/>
  <c r="D1611" i="10"/>
  <c r="F1611" i="10"/>
  <c r="G1611" i="10"/>
  <c r="H1611" i="10"/>
  <c r="J1611" i="10"/>
  <c r="K1611" i="10"/>
  <c r="L1611" i="10"/>
  <c r="N1611" i="10"/>
  <c r="O1611" i="10"/>
  <c r="P1611" i="10"/>
  <c r="R1611" i="10"/>
  <c r="S1611" i="10"/>
  <c r="T1611" i="10"/>
  <c r="V1611" i="10"/>
  <c r="W1611" i="10"/>
  <c r="X1611" i="10"/>
  <c r="Z1611" i="10"/>
  <c r="AA1611" i="10"/>
  <c r="AB1611" i="10"/>
  <c r="AD1611" i="10"/>
  <c r="AE1611" i="10"/>
  <c r="AF1611" i="10"/>
  <c r="AH1611" i="10"/>
  <c r="AI1611" i="10"/>
  <c r="AJ1611" i="10"/>
  <c r="AL1611" i="10"/>
  <c r="AM1611" i="10"/>
  <c r="AN1611" i="10"/>
  <c r="AP1611" i="10"/>
  <c r="AQ1611" i="10"/>
  <c r="AR1611" i="10"/>
  <c r="AT1611" i="10"/>
  <c r="AU1611" i="10"/>
  <c r="AV1611" i="10"/>
  <c r="AX1611" i="10"/>
  <c r="AY1611" i="10"/>
  <c r="AZ1611" i="10"/>
  <c r="BB1611" i="10"/>
  <c r="BC1611" i="10"/>
  <c r="BD1611" i="10"/>
  <c r="BF1611" i="10"/>
  <c r="BG1611" i="10"/>
  <c r="BH1611" i="10"/>
  <c r="BJ1611" i="10"/>
  <c r="BK1611" i="10"/>
  <c r="BL1611" i="10"/>
  <c r="BN1611" i="10"/>
  <c r="BO1611" i="10"/>
  <c r="BP1611" i="10"/>
  <c r="BR1611" i="10"/>
  <c r="BS1611" i="10"/>
  <c r="BT1611" i="10"/>
  <c r="C2128" i="10"/>
  <c r="BV1611" i="10"/>
  <c r="D1612" i="10"/>
  <c r="F1612" i="10"/>
  <c r="G1612" i="10"/>
  <c r="H1612" i="10"/>
  <c r="J1612" i="10"/>
  <c r="K1612" i="10"/>
  <c r="L1612" i="10"/>
  <c r="N1612" i="10"/>
  <c r="O1612" i="10"/>
  <c r="P1612" i="10"/>
  <c r="R1612" i="10"/>
  <c r="S1612" i="10"/>
  <c r="T1612" i="10"/>
  <c r="V1612" i="10"/>
  <c r="W1612" i="10"/>
  <c r="X1612" i="10"/>
  <c r="Z1612" i="10"/>
  <c r="AA1612" i="10"/>
  <c r="AB1612" i="10"/>
  <c r="AD1612" i="10"/>
  <c r="AE1612" i="10"/>
  <c r="AF1612" i="10"/>
  <c r="AH1612" i="10"/>
  <c r="AI1612" i="10"/>
  <c r="AJ1612" i="10"/>
  <c r="AL1612" i="10"/>
  <c r="AM1612" i="10"/>
  <c r="AN1612" i="10"/>
  <c r="AP1612" i="10"/>
  <c r="AQ1612" i="10"/>
  <c r="AR1612" i="10"/>
  <c r="AT1612" i="10"/>
  <c r="AU1612" i="10"/>
  <c r="AV1612" i="10"/>
  <c r="AX1612" i="10"/>
  <c r="AY1612" i="10"/>
  <c r="AZ1612" i="10"/>
  <c r="BB1612" i="10"/>
  <c r="BC1612" i="10"/>
  <c r="BD1612" i="10"/>
  <c r="BF1612" i="10"/>
  <c r="BG1612" i="10"/>
  <c r="BH1612" i="10"/>
  <c r="BJ1612" i="10"/>
  <c r="BK1612" i="10"/>
  <c r="BL1612" i="10"/>
  <c r="BN1612" i="10"/>
  <c r="BO1612" i="10"/>
  <c r="BP1612" i="10"/>
  <c r="BR1612" i="10"/>
  <c r="BS1612" i="10"/>
  <c r="BT1612" i="10"/>
  <c r="C2129" i="10"/>
  <c r="BV1612" i="10"/>
  <c r="D1613" i="10"/>
  <c r="F1613" i="10"/>
  <c r="G1613" i="10"/>
  <c r="H1613" i="10"/>
  <c r="J1613" i="10"/>
  <c r="K1613" i="10"/>
  <c r="L1613" i="10"/>
  <c r="N1613" i="10"/>
  <c r="O1613" i="10"/>
  <c r="P1613" i="10"/>
  <c r="R1613" i="10"/>
  <c r="S1613" i="10"/>
  <c r="T1613" i="10"/>
  <c r="V1613" i="10"/>
  <c r="W1613" i="10"/>
  <c r="X1613" i="10"/>
  <c r="Z1613" i="10"/>
  <c r="AA1613" i="10"/>
  <c r="AB1613" i="10"/>
  <c r="AD1613" i="10"/>
  <c r="AE1613" i="10"/>
  <c r="AF1613" i="10"/>
  <c r="AH1613" i="10"/>
  <c r="AI1613" i="10"/>
  <c r="AJ1613" i="10"/>
  <c r="AL1613" i="10"/>
  <c r="AM1613" i="10"/>
  <c r="AN1613" i="10"/>
  <c r="AP1613" i="10"/>
  <c r="AQ1613" i="10"/>
  <c r="AR1613" i="10"/>
  <c r="AT1613" i="10"/>
  <c r="AU1613" i="10"/>
  <c r="AV1613" i="10"/>
  <c r="AX1613" i="10"/>
  <c r="AY1613" i="10"/>
  <c r="AZ1613" i="10"/>
  <c r="BB1613" i="10"/>
  <c r="BC1613" i="10"/>
  <c r="BD1613" i="10"/>
  <c r="BF1613" i="10"/>
  <c r="BG1613" i="10"/>
  <c r="BH1613" i="10"/>
  <c r="BJ1613" i="10"/>
  <c r="BK1613" i="10"/>
  <c r="BL1613" i="10"/>
  <c r="BN1613" i="10"/>
  <c r="BO1613" i="10"/>
  <c r="BP1613" i="10"/>
  <c r="BR1613" i="10"/>
  <c r="BS1613" i="10"/>
  <c r="BT1613" i="10"/>
  <c r="C2130" i="10"/>
  <c r="BV1613" i="10"/>
  <c r="D1614" i="10"/>
  <c r="F1614" i="10"/>
  <c r="G1614" i="10"/>
  <c r="H1614" i="10"/>
  <c r="J1614" i="10"/>
  <c r="K1614" i="10"/>
  <c r="L1614" i="10"/>
  <c r="N1614" i="10"/>
  <c r="O1614" i="10"/>
  <c r="P1614" i="10"/>
  <c r="R1614" i="10"/>
  <c r="S1614" i="10"/>
  <c r="T1614" i="10"/>
  <c r="V1614" i="10"/>
  <c r="W1614" i="10"/>
  <c r="X1614" i="10"/>
  <c r="Z1614" i="10"/>
  <c r="AA1614" i="10"/>
  <c r="AB1614" i="10"/>
  <c r="AD1614" i="10"/>
  <c r="AE1614" i="10"/>
  <c r="AF1614" i="10"/>
  <c r="AH1614" i="10"/>
  <c r="AI1614" i="10"/>
  <c r="AJ1614" i="10"/>
  <c r="AL1614" i="10"/>
  <c r="AM1614" i="10"/>
  <c r="AN1614" i="10"/>
  <c r="AP1614" i="10"/>
  <c r="AQ1614" i="10"/>
  <c r="AR1614" i="10"/>
  <c r="AT1614" i="10"/>
  <c r="AU1614" i="10"/>
  <c r="AV1614" i="10"/>
  <c r="AX1614" i="10"/>
  <c r="AY1614" i="10"/>
  <c r="AZ1614" i="10"/>
  <c r="BB1614" i="10"/>
  <c r="BC1614" i="10"/>
  <c r="BD1614" i="10"/>
  <c r="BF1614" i="10"/>
  <c r="BG1614" i="10"/>
  <c r="BH1614" i="10"/>
  <c r="BJ1614" i="10"/>
  <c r="BK1614" i="10"/>
  <c r="BL1614" i="10"/>
  <c r="BN1614" i="10"/>
  <c r="BO1614" i="10"/>
  <c r="BP1614" i="10"/>
  <c r="BR1614" i="10"/>
  <c r="BS1614" i="10"/>
  <c r="BT1614" i="10"/>
  <c r="C2131" i="10"/>
  <c r="BV1614" i="10"/>
  <c r="D1615" i="10"/>
  <c r="F1615" i="10"/>
  <c r="G1615" i="10"/>
  <c r="H1615" i="10"/>
  <c r="J1615" i="10"/>
  <c r="K1615" i="10"/>
  <c r="L1615" i="10"/>
  <c r="N1615" i="10"/>
  <c r="O1615" i="10"/>
  <c r="P1615" i="10"/>
  <c r="R1615" i="10"/>
  <c r="S1615" i="10"/>
  <c r="T1615" i="10"/>
  <c r="V1615" i="10"/>
  <c r="W1615" i="10"/>
  <c r="X1615" i="10"/>
  <c r="Z1615" i="10"/>
  <c r="AA1615" i="10"/>
  <c r="AB1615" i="10"/>
  <c r="AD1615" i="10"/>
  <c r="AE1615" i="10"/>
  <c r="AF1615" i="10"/>
  <c r="AH1615" i="10"/>
  <c r="AI1615" i="10"/>
  <c r="AJ1615" i="10"/>
  <c r="AL1615" i="10"/>
  <c r="AM1615" i="10"/>
  <c r="AN1615" i="10"/>
  <c r="AP1615" i="10"/>
  <c r="AQ1615" i="10"/>
  <c r="AR1615" i="10"/>
  <c r="AT1615" i="10"/>
  <c r="AU1615" i="10"/>
  <c r="AV1615" i="10"/>
  <c r="AX1615" i="10"/>
  <c r="AY1615" i="10"/>
  <c r="AZ1615" i="10"/>
  <c r="BB1615" i="10"/>
  <c r="BC1615" i="10"/>
  <c r="BD1615" i="10"/>
  <c r="BF1615" i="10"/>
  <c r="BG1615" i="10"/>
  <c r="BH1615" i="10"/>
  <c r="BJ1615" i="10"/>
  <c r="BK1615" i="10"/>
  <c r="BL1615" i="10"/>
  <c r="BN1615" i="10"/>
  <c r="BO1615" i="10"/>
  <c r="BP1615" i="10"/>
  <c r="BR1615" i="10"/>
  <c r="BS1615" i="10"/>
  <c r="BT1615" i="10"/>
  <c r="C2135" i="10"/>
  <c r="BV1615" i="10"/>
  <c r="D1616" i="10"/>
  <c r="F1616" i="10"/>
  <c r="G1616" i="10"/>
  <c r="H1616" i="10"/>
  <c r="J1616" i="10"/>
  <c r="K1616" i="10"/>
  <c r="L1616" i="10"/>
  <c r="N1616" i="10"/>
  <c r="O1616" i="10"/>
  <c r="P1616" i="10"/>
  <c r="R1616" i="10"/>
  <c r="S1616" i="10"/>
  <c r="T1616" i="10"/>
  <c r="V1616" i="10"/>
  <c r="W1616" i="10"/>
  <c r="X1616" i="10"/>
  <c r="Z1616" i="10"/>
  <c r="AA1616" i="10"/>
  <c r="AB1616" i="10"/>
  <c r="AD1616" i="10"/>
  <c r="AE1616" i="10"/>
  <c r="AF1616" i="10"/>
  <c r="AH1616" i="10"/>
  <c r="AI1616" i="10"/>
  <c r="AJ1616" i="10"/>
  <c r="AL1616" i="10"/>
  <c r="AM1616" i="10"/>
  <c r="AN1616" i="10"/>
  <c r="AP1616" i="10"/>
  <c r="AQ1616" i="10"/>
  <c r="AR1616" i="10"/>
  <c r="AT1616" i="10"/>
  <c r="AU1616" i="10"/>
  <c r="AV1616" i="10"/>
  <c r="AX1616" i="10"/>
  <c r="AY1616" i="10"/>
  <c r="AZ1616" i="10"/>
  <c r="BB1616" i="10"/>
  <c r="BC1616" i="10"/>
  <c r="BD1616" i="10"/>
  <c r="BF1616" i="10"/>
  <c r="BG1616" i="10"/>
  <c r="BH1616" i="10"/>
  <c r="BJ1616" i="10"/>
  <c r="BK1616" i="10"/>
  <c r="BL1616" i="10"/>
  <c r="BN1616" i="10"/>
  <c r="BO1616" i="10"/>
  <c r="BP1616" i="10"/>
  <c r="BR1616" i="10"/>
  <c r="BS1616" i="10"/>
  <c r="BT1616" i="10"/>
  <c r="C2136" i="10"/>
  <c r="BV1616" i="10"/>
  <c r="D1617" i="10"/>
  <c r="F1617" i="10"/>
  <c r="G1617" i="10"/>
  <c r="H1617" i="10"/>
  <c r="J1617" i="10"/>
  <c r="K1617" i="10"/>
  <c r="L1617" i="10"/>
  <c r="N1617" i="10"/>
  <c r="O1617" i="10"/>
  <c r="P1617" i="10"/>
  <c r="R1617" i="10"/>
  <c r="S1617" i="10"/>
  <c r="T1617" i="10"/>
  <c r="V1617" i="10"/>
  <c r="W1617" i="10"/>
  <c r="X1617" i="10"/>
  <c r="Z1617" i="10"/>
  <c r="AA1617" i="10"/>
  <c r="AB1617" i="10"/>
  <c r="AD1617" i="10"/>
  <c r="AE1617" i="10"/>
  <c r="AF1617" i="10"/>
  <c r="AH1617" i="10"/>
  <c r="AI1617" i="10"/>
  <c r="AJ1617" i="10"/>
  <c r="AL1617" i="10"/>
  <c r="AM1617" i="10"/>
  <c r="AN1617" i="10"/>
  <c r="AP1617" i="10"/>
  <c r="AQ1617" i="10"/>
  <c r="AR1617" i="10"/>
  <c r="AT1617" i="10"/>
  <c r="AU1617" i="10"/>
  <c r="AV1617" i="10"/>
  <c r="AX1617" i="10"/>
  <c r="AY1617" i="10"/>
  <c r="AZ1617" i="10"/>
  <c r="BB1617" i="10"/>
  <c r="BC1617" i="10"/>
  <c r="BD1617" i="10"/>
  <c r="BF1617" i="10"/>
  <c r="BG1617" i="10"/>
  <c r="BH1617" i="10"/>
  <c r="BJ1617" i="10"/>
  <c r="BK1617" i="10"/>
  <c r="BL1617" i="10"/>
  <c r="BN1617" i="10"/>
  <c r="BO1617" i="10"/>
  <c r="BP1617" i="10"/>
  <c r="BR1617" i="10"/>
  <c r="BS1617" i="10"/>
  <c r="BT1617" i="10"/>
  <c r="C2137" i="10"/>
  <c r="BV1617" i="10"/>
  <c r="D1618" i="10"/>
  <c r="F1618" i="10"/>
  <c r="G1618" i="10"/>
  <c r="H1618" i="10"/>
  <c r="J1618" i="10"/>
  <c r="K1618" i="10"/>
  <c r="L1618" i="10"/>
  <c r="N1618" i="10"/>
  <c r="O1618" i="10"/>
  <c r="P1618" i="10"/>
  <c r="R1618" i="10"/>
  <c r="S1618" i="10"/>
  <c r="T1618" i="10"/>
  <c r="V1618" i="10"/>
  <c r="W1618" i="10"/>
  <c r="X1618" i="10"/>
  <c r="Z1618" i="10"/>
  <c r="AA1618" i="10"/>
  <c r="AB1618" i="10"/>
  <c r="AD1618" i="10"/>
  <c r="AE1618" i="10"/>
  <c r="AF1618" i="10"/>
  <c r="AH1618" i="10"/>
  <c r="AI1618" i="10"/>
  <c r="AJ1618" i="10"/>
  <c r="AL1618" i="10"/>
  <c r="AM1618" i="10"/>
  <c r="AN1618" i="10"/>
  <c r="AP1618" i="10"/>
  <c r="AQ1618" i="10"/>
  <c r="AR1618" i="10"/>
  <c r="AT1618" i="10"/>
  <c r="AU1618" i="10"/>
  <c r="AV1618" i="10"/>
  <c r="AX1618" i="10"/>
  <c r="AY1618" i="10"/>
  <c r="AZ1618" i="10"/>
  <c r="BB1618" i="10"/>
  <c r="BC1618" i="10"/>
  <c r="BD1618" i="10"/>
  <c r="BF1618" i="10"/>
  <c r="BG1618" i="10"/>
  <c r="BH1618" i="10"/>
  <c r="BJ1618" i="10"/>
  <c r="BK1618" i="10"/>
  <c r="BL1618" i="10"/>
  <c r="BN1618" i="10"/>
  <c r="BO1618" i="10"/>
  <c r="BP1618" i="10"/>
  <c r="BR1618" i="10"/>
  <c r="BS1618" i="10"/>
  <c r="BT1618" i="10"/>
  <c r="C2138" i="10"/>
  <c r="BV1618" i="10"/>
  <c r="D1619" i="10"/>
  <c r="F1619" i="10"/>
  <c r="G1619" i="10"/>
  <c r="H1619" i="10"/>
  <c r="J1619" i="10"/>
  <c r="K1619" i="10"/>
  <c r="L1619" i="10"/>
  <c r="N1619" i="10"/>
  <c r="O1619" i="10"/>
  <c r="P1619" i="10"/>
  <c r="R1619" i="10"/>
  <c r="S1619" i="10"/>
  <c r="T1619" i="10"/>
  <c r="V1619" i="10"/>
  <c r="W1619" i="10"/>
  <c r="X1619" i="10"/>
  <c r="Z1619" i="10"/>
  <c r="AA1619" i="10"/>
  <c r="AB1619" i="10"/>
  <c r="AD1619" i="10"/>
  <c r="AE1619" i="10"/>
  <c r="AF1619" i="10"/>
  <c r="AH1619" i="10"/>
  <c r="AI1619" i="10"/>
  <c r="AJ1619" i="10"/>
  <c r="AL1619" i="10"/>
  <c r="AM1619" i="10"/>
  <c r="AN1619" i="10"/>
  <c r="AP1619" i="10"/>
  <c r="AQ1619" i="10"/>
  <c r="AR1619" i="10"/>
  <c r="AT1619" i="10"/>
  <c r="AU1619" i="10"/>
  <c r="AV1619" i="10"/>
  <c r="AX1619" i="10"/>
  <c r="AY1619" i="10"/>
  <c r="AZ1619" i="10"/>
  <c r="BB1619" i="10"/>
  <c r="BC1619" i="10"/>
  <c r="BD1619" i="10"/>
  <c r="BF1619" i="10"/>
  <c r="BG1619" i="10"/>
  <c r="BH1619" i="10"/>
  <c r="BJ1619" i="10"/>
  <c r="BK1619" i="10"/>
  <c r="BL1619" i="10"/>
  <c r="BN1619" i="10"/>
  <c r="BO1619" i="10"/>
  <c r="BP1619" i="10"/>
  <c r="BR1619" i="10"/>
  <c r="BS1619" i="10"/>
  <c r="BT1619" i="10"/>
  <c r="C2141" i="10"/>
  <c r="BV1619" i="10"/>
  <c r="D1620" i="10"/>
  <c r="F1620" i="10"/>
  <c r="G1620" i="10"/>
  <c r="H1620" i="10"/>
  <c r="J1620" i="10"/>
  <c r="K1620" i="10"/>
  <c r="L1620" i="10"/>
  <c r="N1620" i="10"/>
  <c r="O1620" i="10"/>
  <c r="P1620" i="10"/>
  <c r="R1620" i="10"/>
  <c r="S1620" i="10"/>
  <c r="T1620" i="10"/>
  <c r="V1620" i="10"/>
  <c r="W1620" i="10"/>
  <c r="X1620" i="10"/>
  <c r="Z1620" i="10"/>
  <c r="AA1620" i="10"/>
  <c r="AB1620" i="10"/>
  <c r="AD1620" i="10"/>
  <c r="AE1620" i="10"/>
  <c r="AF1620" i="10"/>
  <c r="AH1620" i="10"/>
  <c r="AI1620" i="10"/>
  <c r="AJ1620" i="10"/>
  <c r="AL1620" i="10"/>
  <c r="AM1620" i="10"/>
  <c r="AN1620" i="10"/>
  <c r="AP1620" i="10"/>
  <c r="AQ1620" i="10"/>
  <c r="AR1620" i="10"/>
  <c r="AT1620" i="10"/>
  <c r="AU1620" i="10"/>
  <c r="AV1620" i="10"/>
  <c r="AX1620" i="10"/>
  <c r="AY1620" i="10"/>
  <c r="AZ1620" i="10"/>
  <c r="BB1620" i="10"/>
  <c r="BC1620" i="10"/>
  <c r="BD1620" i="10"/>
  <c r="BF1620" i="10"/>
  <c r="BG1620" i="10"/>
  <c r="BH1620" i="10"/>
  <c r="BJ1620" i="10"/>
  <c r="BK1620" i="10"/>
  <c r="BL1620" i="10"/>
  <c r="BN1620" i="10"/>
  <c r="BO1620" i="10"/>
  <c r="BP1620" i="10"/>
  <c r="BR1620" i="10"/>
  <c r="BS1620" i="10"/>
  <c r="BT1620" i="10"/>
  <c r="C2144" i="10"/>
  <c r="BV1620" i="10"/>
  <c r="D1621" i="10"/>
  <c r="F1621" i="10"/>
  <c r="G1621" i="10"/>
  <c r="H1621" i="10"/>
  <c r="J1621" i="10"/>
  <c r="K1621" i="10"/>
  <c r="L1621" i="10"/>
  <c r="N1621" i="10"/>
  <c r="O1621" i="10"/>
  <c r="P1621" i="10"/>
  <c r="R1621" i="10"/>
  <c r="S1621" i="10"/>
  <c r="T1621" i="10"/>
  <c r="V1621" i="10"/>
  <c r="W1621" i="10"/>
  <c r="X1621" i="10"/>
  <c r="Z1621" i="10"/>
  <c r="AA1621" i="10"/>
  <c r="AB1621" i="10"/>
  <c r="AD1621" i="10"/>
  <c r="AE1621" i="10"/>
  <c r="AF1621" i="10"/>
  <c r="AH1621" i="10"/>
  <c r="AI1621" i="10"/>
  <c r="AJ1621" i="10"/>
  <c r="AL1621" i="10"/>
  <c r="AM1621" i="10"/>
  <c r="AN1621" i="10"/>
  <c r="AP1621" i="10"/>
  <c r="AQ1621" i="10"/>
  <c r="AR1621" i="10"/>
  <c r="AT1621" i="10"/>
  <c r="AU1621" i="10"/>
  <c r="AV1621" i="10"/>
  <c r="AX1621" i="10"/>
  <c r="AY1621" i="10"/>
  <c r="AZ1621" i="10"/>
  <c r="BB1621" i="10"/>
  <c r="BC1621" i="10"/>
  <c r="BD1621" i="10"/>
  <c r="BF1621" i="10"/>
  <c r="BG1621" i="10"/>
  <c r="BH1621" i="10"/>
  <c r="BJ1621" i="10"/>
  <c r="BK1621" i="10"/>
  <c r="BL1621" i="10"/>
  <c r="BN1621" i="10"/>
  <c r="BO1621" i="10"/>
  <c r="BP1621" i="10"/>
  <c r="BR1621" i="10"/>
  <c r="BS1621" i="10"/>
  <c r="BT1621" i="10"/>
  <c r="C2146" i="10"/>
  <c r="BV1621" i="10"/>
  <c r="D1622" i="10"/>
  <c r="F1622" i="10"/>
  <c r="G1622" i="10"/>
  <c r="H1622" i="10"/>
  <c r="J1622" i="10"/>
  <c r="K1622" i="10"/>
  <c r="L1622" i="10"/>
  <c r="N1622" i="10"/>
  <c r="O1622" i="10"/>
  <c r="P1622" i="10"/>
  <c r="R1622" i="10"/>
  <c r="S1622" i="10"/>
  <c r="T1622" i="10"/>
  <c r="V1622" i="10"/>
  <c r="W1622" i="10"/>
  <c r="X1622" i="10"/>
  <c r="Z1622" i="10"/>
  <c r="AA1622" i="10"/>
  <c r="AB1622" i="10"/>
  <c r="AD1622" i="10"/>
  <c r="AE1622" i="10"/>
  <c r="AF1622" i="10"/>
  <c r="AH1622" i="10"/>
  <c r="AI1622" i="10"/>
  <c r="AJ1622" i="10"/>
  <c r="AL1622" i="10"/>
  <c r="AM1622" i="10"/>
  <c r="AN1622" i="10"/>
  <c r="AP1622" i="10"/>
  <c r="AQ1622" i="10"/>
  <c r="AR1622" i="10"/>
  <c r="AT1622" i="10"/>
  <c r="AU1622" i="10"/>
  <c r="AV1622" i="10"/>
  <c r="AX1622" i="10"/>
  <c r="AY1622" i="10"/>
  <c r="AZ1622" i="10"/>
  <c r="BB1622" i="10"/>
  <c r="BC1622" i="10"/>
  <c r="BD1622" i="10"/>
  <c r="BF1622" i="10"/>
  <c r="BG1622" i="10"/>
  <c r="BH1622" i="10"/>
  <c r="BJ1622" i="10"/>
  <c r="BK1622" i="10"/>
  <c r="BL1622" i="10"/>
  <c r="BN1622" i="10"/>
  <c r="BO1622" i="10"/>
  <c r="BP1622" i="10"/>
  <c r="BR1622" i="10"/>
  <c r="BS1622" i="10"/>
  <c r="BT1622" i="10"/>
  <c r="C2147" i="10"/>
  <c r="BV1622" i="10"/>
  <c r="D1623" i="10"/>
  <c r="F1623" i="10"/>
  <c r="G1623" i="10"/>
  <c r="H1623" i="10"/>
  <c r="J1623" i="10"/>
  <c r="K1623" i="10"/>
  <c r="L1623" i="10"/>
  <c r="N1623" i="10"/>
  <c r="O1623" i="10"/>
  <c r="P1623" i="10"/>
  <c r="R1623" i="10"/>
  <c r="S1623" i="10"/>
  <c r="T1623" i="10"/>
  <c r="V1623" i="10"/>
  <c r="W1623" i="10"/>
  <c r="X1623" i="10"/>
  <c r="Z1623" i="10"/>
  <c r="AA1623" i="10"/>
  <c r="AB1623" i="10"/>
  <c r="AD1623" i="10"/>
  <c r="AE1623" i="10"/>
  <c r="AF1623" i="10"/>
  <c r="AH1623" i="10"/>
  <c r="AI1623" i="10"/>
  <c r="AJ1623" i="10"/>
  <c r="AL1623" i="10"/>
  <c r="AM1623" i="10"/>
  <c r="AN1623" i="10"/>
  <c r="AP1623" i="10"/>
  <c r="AQ1623" i="10"/>
  <c r="AR1623" i="10"/>
  <c r="AT1623" i="10"/>
  <c r="AU1623" i="10"/>
  <c r="AV1623" i="10"/>
  <c r="AX1623" i="10"/>
  <c r="AY1623" i="10"/>
  <c r="AZ1623" i="10"/>
  <c r="BB1623" i="10"/>
  <c r="BC1623" i="10"/>
  <c r="BD1623" i="10"/>
  <c r="BF1623" i="10"/>
  <c r="BG1623" i="10"/>
  <c r="BH1623" i="10"/>
  <c r="BJ1623" i="10"/>
  <c r="BK1623" i="10"/>
  <c r="BL1623" i="10"/>
  <c r="BN1623" i="10"/>
  <c r="BO1623" i="10"/>
  <c r="BP1623" i="10"/>
  <c r="BR1623" i="10"/>
  <c r="BS1623" i="10"/>
  <c r="BT1623" i="10"/>
  <c r="C2149" i="10"/>
  <c r="BV1623" i="10"/>
  <c r="D1624" i="10"/>
  <c r="F1624" i="10"/>
  <c r="G1624" i="10"/>
  <c r="H1624" i="10"/>
  <c r="J1624" i="10"/>
  <c r="K1624" i="10"/>
  <c r="L1624" i="10"/>
  <c r="N1624" i="10"/>
  <c r="O1624" i="10"/>
  <c r="P1624" i="10"/>
  <c r="R1624" i="10"/>
  <c r="S1624" i="10"/>
  <c r="T1624" i="10"/>
  <c r="V1624" i="10"/>
  <c r="W1624" i="10"/>
  <c r="X1624" i="10"/>
  <c r="Z1624" i="10"/>
  <c r="AA1624" i="10"/>
  <c r="AB1624" i="10"/>
  <c r="AD1624" i="10"/>
  <c r="AE1624" i="10"/>
  <c r="AF1624" i="10"/>
  <c r="AH1624" i="10"/>
  <c r="AI1624" i="10"/>
  <c r="AJ1624" i="10"/>
  <c r="AL1624" i="10"/>
  <c r="AM1624" i="10"/>
  <c r="AN1624" i="10"/>
  <c r="AP1624" i="10"/>
  <c r="AQ1624" i="10"/>
  <c r="AR1624" i="10"/>
  <c r="AT1624" i="10"/>
  <c r="AU1624" i="10"/>
  <c r="AV1624" i="10"/>
  <c r="AX1624" i="10"/>
  <c r="AY1624" i="10"/>
  <c r="AZ1624" i="10"/>
  <c r="BB1624" i="10"/>
  <c r="BC1624" i="10"/>
  <c r="BD1624" i="10"/>
  <c r="BF1624" i="10"/>
  <c r="BG1624" i="10"/>
  <c r="BH1624" i="10"/>
  <c r="BJ1624" i="10"/>
  <c r="BK1624" i="10"/>
  <c r="BL1624" i="10"/>
  <c r="BN1624" i="10"/>
  <c r="BO1624" i="10"/>
  <c r="BP1624" i="10"/>
  <c r="BR1624" i="10"/>
  <c r="BS1624" i="10"/>
  <c r="BT1624" i="10"/>
  <c r="C2151" i="10"/>
  <c r="BV1624" i="10"/>
  <c r="D1625" i="10"/>
  <c r="F1625" i="10"/>
  <c r="G1625" i="10"/>
  <c r="H1625" i="10"/>
  <c r="J1625" i="10"/>
  <c r="K1625" i="10"/>
  <c r="L1625" i="10"/>
  <c r="N1625" i="10"/>
  <c r="O1625" i="10"/>
  <c r="P1625" i="10"/>
  <c r="R1625" i="10"/>
  <c r="S1625" i="10"/>
  <c r="T1625" i="10"/>
  <c r="V1625" i="10"/>
  <c r="W1625" i="10"/>
  <c r="X1625" i="10"/>
  <c r="Z1625" i="10"/>
  <c r="AA1625" i="10"/>
  <c r="AB1625" i="10"/>
  <c r="AD1625" i="10"/>
  <c r="AE1625" i="10"/>
  <c r="AF1625" i="10"/>
  <c r="AH1625" i="10"/>
  <c r="AI1625" i="10"/>
  <c r="AJ1625" i="10"/>
  <c r="AL1625" i="10"/>
  <c r="AM1625" i="10"/>
  <c r="AN1625" i="10"/>
  <c r="AP1625" i="10"/>
  <c r="AQ1625" i="10"/>
  <c r="AR1625" i="10"/>
  <c r="AT1625" i="10"/>
  <c r="AU1625" i="10"/>
  <c r="AV1625" i="10"/>
  <c r="AX1625" i="10"/>
  <c r="AY1625" i="10"/>
  <c r="AZ1625" i="10"/>
  <c r="BB1625" i="10"/>
  <c r="BC1625" i="10"/>
  <c r="BD1625" i="10"/>
  <c r="BF1625" i="10"/>
  <c r="BG1625" i="10"/>
  <c r="BH1625" i="10"/>
  <c r="BJ1625" i="10"/>
  <c r="BK1625" i="10"/>
  <c r="BL1625" i="10"/>
  <c r="BN1625" i="10"/>
  <c r="BO1625" i="10"/>
  <c r="BP1625" i="10"/>
  <c r="BR1625" i="10"/>
  <c r="BS1625" i="10"/>
  <c r="BT1625" i="10"/>
  <c r="C1878" i="10"/>
  <c r="BV1625" i="10"/>
  <c r="D1626" i="10"/>
  <c r="F1626" i="10"/>
  <c r="G1626" i="10"/>
  <c r="H1626" i="10"/>
  <c r="J1626" i="10"/>
  <c r="K1626" i="10"/>
  <c r="L1626" i="10"/>
  <c r="N1626" i="10"/>
  <c r="O1626" i="10"/>
  <c r="P1626" i="10"/>
  <c r="R1626" i="10"/>
  <c r="S1626" i="10"/>
  <c r="T1626" i="10"/>
  <c r="V1626" i="10"/>
  <c r="W1626" i="10"/>
  <c r="X1626" i="10"/>
  <c r="Z1626" i="10"/>
  <c r="AA1626" i="10"/>
  <c r="AB1626" i="10"/>
  <c r="AD1626" i="10"/>
  <c r="AE1626" i="10"/>
  <c r="AF1626" i="10"/>
  <c r="AH1626" i="10"/>
  <c r="AI1626" i="10"/>
  <c r="AJ1626" i="10"/>
  <c r="AL1626" i="10"/>
  <c r="AM1626" i="10"/>
  <c r="AN1626" i="10"/>
  <c r="AP1626" i="10"/>
  <c r="AQ1626" i="10"/>
  <c r="AR1626" i="10"/>
  <c r="AT1626" i="10"/>
  <c r="AU1626" i="10"/>
  <c r="AV1626" i="10"/>
  <c r="AX1626" i="10"/>
  <c r="AY1626" i="10"/>
  <c r="AZ1626" i="10"/>
  <c r="BB1626" i="10"/>
  <c r="BC1626" i="10"/>
  <c r="BD1626" i="10"/>
  <c r="BF1626" i="10"/>
  <c r="BG1626" i="10"/>
  <c r="BH1626" i="10"/>
  <c r="BJ1626" i="10"/>
  <c r="BK1626" i="10"/>
  <c r="BL1626" i="10"/>
  <c r="BN1626" i="10"/>
  <c r="BO1626" i="10"/>
  <c r="BP1626" i="10"/>
  <c r="BR1626" i="10"/>
  <c r="BS1626" i="10"/>
  <c r="BT1626" i="10"/>
  <c r="C1885" i="10"/>
  <c r="BV1626" i="10"/>
  <c r="D1627" i="10"/>
  <c r="F1627" i="10"/>
  <c r="G1627" i="10"/>
  <c r="H1627" i="10"/>
  <c r="J1627" i="10"/>
  <c r="K1627" i="10"/>
  <c r="L1627" i="10"/>
  <c r="N1627" i="10"/>
  <c r="O1627" i="10"/>
  <c r="P1627" i="10"/>
  <c r="R1627" i="10"/>
  <c r="S1627" i="10"/>
  <c r="T1627" i="10"/>
  <c r="V1627" i="10"/>
  <c r="W1627" i="10"/>
  <c r="X1627" i="10"/>
  <c r="Z1627" i="10"/>
  <c r="AA1627" i="10"/>
  <c r="AB1627" i="10"/>
  <c r="AD1627" i="10"/>
  <c r="AE1627" i="10"/>
  <c r="AF1627" i="10"/>
  <c r="AH1627" i="10"/>
  <c r="AI1627" i="10"/>
  <c r="AJ1627" i="10"/>
  <c r="AL1627" i="10"/>
  <c r="AM1627" i="10"/>
  <c r="AN1627" i="10"/>
  <c r="AP1627" i="10"/>
  <c r="AQ1627" i="10"/>
  <c r="AR1627" i="10"/>
  <c r="AT1627" i="10"/>
  <c r="AU1627" i="10"/>
  <c r="AV1627" i="10"/>
  <c r="AX1627" i="10"/>
  <c r="AY1627" i="10"/>
  <c r="AZ1627" i="10"/>
  <c r="BB1627" i="10"/>
  <c r="BC1627" i="10"/>
  <c r="BD1627" i="10"/>
  <c r="BF1627" i="10"/>
  <c r="BG1627" i="10"/>
  <c r="BH1627" i="10"/>
  <c r="BJ1627" i="10"/>
  <c r="BK1627" i="10"/>
  <c r="BL1627" i="10"/>
  <c r="BN1627" i="10"/>
  <c r="BO1627" i="10"/>
  <c r="BP1627" i="10"/>
  <c r="BR1627" i="10"/>
  <c r="BS1627" i="10"/>
  <c r="BT1627" i="10"/>
  <c r="C1888" i="10"/>
  <c r="BV1627" i="10"/>
  <c r="D1628" i="10"/>
  <c r="F1628" i="10"/>
  <c r="G1628" i="10"/>
  <c r="H1628" i="10"/>
  <c r="J1628" i="10"/>
  <c r="K1628" i="10"/>
  <c r="L1628" i="10"/>
  <c r="N1628" i="10"/>
  <c r="O1628" i="10"/>
  <c r="P1628" i="10"/>
  <c r="R1628" i="10"/>
  <c r="S1628" i="10"/>
  <c r="T1628" i="10"/>
  <c r="V1628" i="10"/>
  <c r="W1628" i="10"/>
  <c r="X1628" i="10"/>
  <c r="Z1628" i="10"/>
  <c r="AA1628" i="10"/>
  <c r="AB1628" i="10"/>
  <c r="AD1628" i="10"/>
  <c r="AE1628" i="10"/>
  <c r="AF1628" i="10"/>
  <c r="AH1628" i="10"/>
  <c r="AI1628" i="10"/>
  <c r="AJ1628" i="10"/>
  <c r="AL1628" i="10"/>
  <c r="AM1628" i="10"/>
  <c r="AN1628" i="10"/>
  <c r="AP1628" i="10"/>
  <c r="AQ1628" i="10"/>
  <c r="AR1628" i="10"/>
  <c r="AT1628" i="10"/>
  <c r="AU1628" i="10"/>
  <c r="AV1628" i="10"/>
  <c r="AX1628" i="10"/>
  <c r="AY1628" i="10"/>
  <c r="AZ1628" i="10"/>
  <c r="BB1628" i="10"/>
  <c r="BC1628" i="10"/>
  <c r="BD1628" i="10"/>
  <c r="BF1628" i="10"/>
  <c r="BG1628" i="10"/>
  <c r="BH1628" i="10"/>
  <c r="BJ1628" i="10"/>
  <c r="BK1628" i="10"/>
  <c r="BL1628" i="10"/>
  <c r="BN1628" i="10"/>
  <c r="BO1628" i="10"/>
  <c r="BP1628" i="10"/>
  <c r="BR1628" i="10"/>
  <c r="BS1628" i="10"/>
  <c r="BT1628" i="10"/>
  <c r="C1877" i="10"/>
  <c r="BV1628" i="10"/>
  <c r="D1629" i="10"/>
  <c r="F1629" i="10"/>
  <c r="G1629" i="10"/>
  <c r="H1629" i="10"/>
  <c r="J1629" i="10"/>
  <c r="K1629" i="10"/>
  <c r="L1629" i="10"/>
  <c r="N1629" i="10"/>
  <c r="O1629" i="10"/>
  <c r="P1629" i="10"/>
  <c r="R1629" i="10"/>
  <c r="S1629" i="10"/>
  <c r="T1629" i="10"/>
  <c r="V1629" i="10"/>
  <c r="W1629" i="10"/>
  <c r="X1629" i="10"/>
  <c r="Z1629" i="10"/>
  <c r="AA1629" i="10"/>
  <c r="AB1629" i="10"/>
  <c r="AD1629" i="10"/>
  <c r="AE1629" i="10"/>
  <c r="AF1629" i="10"/>
  <c r="AH1629" i="10"/>
  <c r="AI1629" i="10"/>
  <c r="AJ1629" i="10"/>
  <c r="AL1629" i="10"/>
  <c r="AM1629" i="10"/>
  <c r="AN1629" i="10"/>
  <c r="AP1629" i="10"/>
  <c r="AQ1629" i="10"/>
  <c r="AR1629" i="10"/>
  <c r="AT1629" i="10"/>
  <c r="AU1629" i="10"/>
  <c r="AV1629" i="10"/>
  <c r="AX1629" i="10"/>
  <c r="AY1629" i="10"/>
  <c r="AZ1629" i="10"/>
  <c r="BB1629" i="10"/>
  <c r="BC1629" i="10"/>
  <c r="BD1629" i="10"/>
  <c r="BF1629" i="10"/>
  <c r="BG1629" i="10"/>
  <c r="BH1629" i="10"/>
  <c r="BJ1629" i="10"/>
  <c r="BK1629" i="10"/>
  <c r="BL1629" i="10"/>
  <c r="BN1629" i="10"/>
  <c r="BO1629" i="10"/>
  <c r="BP1629" i="10"/>
  <c r="BR1629" i="10"/>
  <c r="BS1629" i="10"/>
  <c r="BT1629" i="10"/>
  <c r="C1884" i="10"/>
  <c r="BV1629" i="10"/>
  <c r="D1630" i="10"/>
  <c r="F1630" i="10"/>
  <c r="G1630" i="10"/>
  <c r="H1630" i="10"/>
  <c r="J1630" i="10"/>
  <c r="K1630" i="10"/>
  <c r="L1630" i="10"/>
  <c r="N1630" i="10"/>
  <c r="O1630" i="10"/>
  <c r="P1630" i="10"/>
  <c r="R1630" i="10"/>
  <c r="S1630" i="10"/>
  <c r="T1630" i="10"/>
  <c r="V1630" i="10"/>
  <c r="W1630" i="10"/>
  <c r="X1630" i="10"/>
  <c r="Z1630" i="10"/>
  <c r="AA1630" i="10"/>
  <c r="AB1630" i="10"/>
  <c r="AD1630" i="10"/>
  <c r="AE1630" i="10"/>
  <c r="AF1630" i="10"/>
  <c r="AH1630" i="10"/>
  <c r="AI1630" i="10"/>
  <c r="AJ1630" i="10"/>
  <c r="AL1630" i="10"/>
  <c r="AM1630" i="10"/>
  <c r="AN1630" i="10"/>
  <c r="AP1630" i="10"/>
  <c r="AQ1630" i="10"/>
  <c r="AR1630" i="10"/>
  <c r="AT1630" i="10"/>
  <c r="AU1630" i="10"/>
  <c r="AV1630" i="10"/>
  <c r="AX1630" i="10"/>
  <c r="AY1630" i="10"/>
  <c r="AZ1630" i="10"/>
  <c r="BB1630" i="10"/>
  <c r="BC1630" i="10"/>
  <c r="BD1630" i="10"/>
  <c r="BF1630" i="10"/>
  <c r="BG1630" i="10"/>
  <c r="BH1630" i="10"/>
  <c r="BJ1630" i="10"/>
  <c r="BK1630" i="10"/>
  <c r="BL1630" i="10"/>
  <c r="BN1630" i="10"/>
  <c r="BO1630" i="10"/>
  <c r="BP1630" i="10"/>
  <c r="BR1630" i="10"/>
  <c r="BS1630" i="10"/>
  <c r="BT1630" i="10"/>
  <c r="C1886" i="10"/>
  <c r="BV1630" i="10"/>
  <c r="D1631" i="10"/>
  <c r="F1631" i="10"/>
  <c r="G1631" i="10"/>
  <c r="H1631" i="10"/>
  <c r="J1631" i="10"/>
  <c r="K1631" i="10"/>
  <c r="L1631" i="10"/>
  <c r="N1631" i="10"/>
  <c r="O1631" i="10"/>
  <c r="P1631" i="10"/>
  <c r="R1631" i="10"/>
  <c r="S1631" i="10"/>
  <c r="T1631" i="10"/>
  <c r="V1631" i="10"/>
  <c r="W1631" i="10"/>
  <c r="X1631" i="10"/>
  <c r="Z1631" i="10"/>
  <c r="AA1631" i="10"/>
  <c r="AB1631" i="10"/>
  <c r="AD1631" i="10"/>
  <c r="AE1631" i="10"/>
  <c r="AF1631" i="10"/>
  <c r="AH1631" i="10"/>
  <c r="AI1631" i="10"/>
  <c r="AJ1631" i="10"/>
  <c r="AL1631" i="10"/>
  <c r="AM1631" i="10"/>
  <c r="AN1631" i="10"/>
  <c r="AP1631" i="10"/>
  <c r="AQ1631" i="10"/>
  <c r="AR1631" i="10"/>
  <c r="AT1631" i="10"/>
  <c r="AU1631" i="10"/>
  <c r="AV1631" i="10"/>
  <c r="AX1631" i="10"/>
  <c r="AY1631" i="10"/>
  <c r="AZ1631" i="10"/>
  <c r="BB1631" i="10"/>
  <c r="BC1631" i="10"/>
  <c r="BD1631" i="10"/>
  <c r="BF1631" i="10"/>
  <c r="BG1631" i="10"/>
  <c r="BH1631" i="10"/>
  <c r="BJ1631" i="10"/>
  <c r="BK1631" i="10"/>
  <c r="BL1631" i="10"/>
  <c r="BN1631" i="10"/>
  <c r="BO1631" i="10"/>
  <c r="BP1631" i="10"/>
  <c r="BR1631" i="10"/>
  <c r="BS1631" i="10"/>
  <c r="BT1631" i="10"/>
  <c r="C1880" i="10"/>
  <c r="BV1631" i="10"/>
  <c r="D1632" i="10"/>
  <c r="F1632" i="10"/>
  <c r="G1632" i="10"/>
  <c r="H1632" i="10"/>
  <c r="J1632" i="10"/>
  <c r="K1632" i="10"/>
  <c r="L1632" i="10"/>
  <c r="N1632" i="10"/>
  <c r="O1632" i="10"/>
  <c r="P1632" i="10"/>
  <c r="R1632" i="10"/>
  <c r="S1632" i="10"/>
  <c r="T1632" i="10"/>
  <c r="V1632" i="10"/>
  <c r="W1632" i="10"/>
  <c r="X1632" i="10"/>
  <c r="Z1632" i="10"/>
  <c r="AA1632" i="10"/>
  <c r="AB1632" i="10"/>
  <c r="AD1632" i="10"/>
  <c r="AE1632" i="10"/>
  <c r="AF1632" i="10"/>
  <c r="AH1632" i="10"/>
  <c r="AI1632" i="10"/>
  <c r="AJ1632" i="10"/>
  <c r="AL1632" i="10"/>
  <c r="AM1632" i="10"/>
  <c r="AN1632" i="10"/>
  <c r="AP1632" i="10"/>
  <c r="AQ1632" i="10"/>
  <c r="AR1632" i="10"/>
  <c r="AT1632" i="10"/>
  <c r="AU1632" i="10"/>
  <c r="AV1632" i="10"/>
  <c r="AX1632" i="10"/>
  <c r="AY1632" i="10"/>
  <c r="AZ1632" i="10"/>
  <c r="BB1632" i="10"/>
  <c r="BC1632" i="10"/>
  <c r="BD1632" i="10"/>
  <c r="BF1632" i="10"/>
  <c r="BG1632" i="10"/>
  <c r="BH1632" i="10"/>
  <c r="BJ1632" i="10"/>
  <c r="BK1632" i="10"/>
  <c r="BL1632" i="10"/>
  <c r="BN1632" i="10"/>
  <c r="BO1632" i="10"/>
  <c r="BP1632" i="10"/>
  <c r="BR1632" i="10"/>
  <c r="BS1632" i="10"/>
  <c r="BT1632" i="10"/>
  <c r="C1881" i="10"/>
  <c r="BV1632" i="10"/>
  <c r="D1633" i="10"/>
  <c r="F1633" i="10"/>
  <c r="G1633" i="10"/>
  <c r="H1633" i="10"/>
  <c r="J1633" i="10"/>
  <c r="K1633" i="10"/>
  <c r="L1633" i="10"/>
  <c r="N1633" i="10"/>
  <c r="O1633" i="10"/>
  <c r="P1633" i="10"/>
  <c r="R1633" i="10"/>
  <c r="S1633" i="10"/>
  <c r="T1633" i="10"/>
  <c r="V1633" i="10"/>
  <c r="W1633" i="10"/>
  <c r="X1633" i="10"/>
  <c r="Z1633" i="10"/>
  <c r="AA1633" i="10"/>
  <c r="AB1633" i="10"/>
  <c r="AD1633" i="10"/>
  <c r="AE1633" i="10"/>
  <c r="AF1633" i="10"/>
  <c r="AH1633" i="10"/>
  <c r="AI1633" i="10"/>
  <c r="AJ1633" i="10"/>
  <c r="AL1633" i="10"/>
  <c r="AM1633" i="10"/>
  <c r="AN1633" i="10"/>
  <c r="AP1633" i="10"/>
  <c r="AQ1633" i="10"/>
  <c r="AR1633" i="10"/>
  <c r="AT1633" i="10"/>
  <c r="AU1633" i="10"/>
  <c r="AV1633" i="10"/>
  <c r="AX1633" i="10"/>
  <c r="AY1633" i="10"/>
  <c r="AZ1633" i="10"/>
  <c r="BB1633" i="10"/>
  <c r="BC1633" i="10"/>
  <c r="BD1633" i="10"/>
  <c r="BF1633" i="10"/>
  <c r="BG1633" i="10"/>
  <c r="BH1633" i="10"/>
  <c r="BJ1633" i="10"/>
  <c r="BK1633" i="10"/>
  <c r="BL1633" i="10"/>
  <c r="BN1633" i="10"/>
  <c r="BO1633" i="10"/>
  <c r="BP1633" i="10"/>
  <c r="BR1633" i="10"/>
  <c r="BS1633" i="10"/>
  <c r="BT1633" i="10"/>
  <c r="C1887" i="10"/>
  <c r="BV1633" i="10"/>
  <c r="D1634" i="10"/>
  <c r="F1634" i="10"/>
  <c r="G1634" i="10"/>
  <c r="H1634" i="10"/>
  <c r="J1634" i="10"/>
  <c r="K1634" i="10"/>
  <c r="L1634" i="10"/>
  <c r="N1634" i="10"/>
  <c r="O1634" i="10"/>
  <c r="P1634" i="10"/>
  <c r="R1634" i="10"/>
  <c r="S1634" i="10"/>
  <c r="T1634" i="10"/>
  <c r="V1634" i="10"/>
  <c r="W1634" i="10"/>
  <c r="X1634" i="10"/>
  <c r="Z1634" i="10"/>
  <c r="AA1634" i="10"/>
  <c r="AB1634" i="10"/>
  <c r="AD1634" i="10"/>
  <c r="AE1634" i="10"/>
  <c r="AF1634" i="10"/>
  <c r="AH1634" i="10"/>
  <c r="AI1634" i="10"/>
  <c r="AJ1634" i="10"/>
  <c r="AL1634" i="10"/>
  <c r="AM1634" i="10"/>
  <c r="AN1634" i="10"/>
  <c r="AP1634" i="10"/>
  <c r="AQ1634" i="10"/>
  <c r="AR1634" i="10"/>
  <c r="AT1634" i="10"/>
  <c r="AU1634" i="10"/>
  <c r="AV1634" i="10"/>
  <c r="AX1634" i="10"/>
  <c r="AY1634" i="10"/>
  <c r="AZ1634" i="10"/>
  <c r="BB1634" i="10"/>
  <c r="BC1634" i="10"/>
  <c r="BD1634" i="10"/>
  <c r="BF1634" i="10"/>
  <c r="BG1634" i="10"/>
  <c r="BH1634" i="10"/>
  <c r="BJ1634" i="10"/>
  <c r="BK1634" i="10"/>
  <c r="BL1634" i="10"/>
  <c r="BN1634" i="10"/>
  <c r="BO1634" i="10"/>
  <c r="BP1634" i="10"/>
  <c r="BR1634" i="10"/>
  <c r="BS1634" i="10"/>
  <c r="BT1634" i="10"/>
  <c r="C1879" i="10"/>
  <c r="BV1634" i="10"/>
  <c r="D1635" i="10"/>
  <c r="F1635" i="10"/>
  <c r="G1635" i="10"/>
  <c r="H1635" i="10"/>
  <c r="J1635" i="10"/>
  <c r="K1635" i="10"/>
  <c r="L1635" i="10"/>
  <c r="N1635" i="10"/>
  <c r="O1635" i="10"/>
  <c r="P1635" i="10"/>
  <c r="R1635" i="10"/>
  <c r="S1635" i="10"/>
  <c r="T1635" i="10"/>
  <c r="V1635" i="10"/>
  <c r="W1635" i="10"/>
  <c r="X1635" i="10"/>
  <c r="Z1635" i="10"/>
  <c r="AA1635" i="10"/>
  <c r="AB1635" i="10"/>
  <c r="AD1635" i="10"/>
  <c r="AE1635" i="10"/>
  <c r="AF1635" i="10"/>
  <c r="AH1635" i="10"/>
  <c r="AI1635" i="10"/>
  <c r="AJ1635" i="10"/>
  <c r="AL1635" i="10"/>
  <c r="AM1635" i="10"/>
  <c r="AN1635" i="10"/>
  <c r="AP1635" i="10"/>
  <c r="AQ1635" i="10"/>
  <c r="AR1635" i="10"/>
  <c r="AT1635" i="10"/>
  <c r="AU1635" i="10"/>
  <c r="AV1635" i="10"/>
  <c r="AX1635" i="10"/>
  <c r="AY1635" i="10"/>
  <c r="AZ1635" i="10"/>
  <c r="BB1635" i="10"/>
  <c r="BC1635" i="10"/>
  <c r="BD1635" i="10"/>
  <c r="BF1635" i="10"/>
  <c r="BG1635" i="10"/>
  <c r="BH1635" i="10"/>
  <c r="BJ1635" i="10"/>
  <c r="BK1635" i="10"/>
  <c r="BL1635" i="10"/>
  <c r="BN1635" i="10"/>
  <c r="BO1635" i="10"/>
  <c r="BP1635" i="10"/>
  <c r="BR1635" i="10"/>
  <c r="BS1635" i="10"/>
  <c r="BT1635" i="10"/>
  <c r="C1882" i="10"/>
  <c r="BV1635" i="10"/>
  <c r="D1636" i="10"/>
  <c r="F1636" i="10"/>
  <c r="G1636" i="10"/>
  <c r="H1636" i="10"/>
  <c r="J1636" i="10"/>
  <c r="K1636" i="10"/>
  <c r="L1636" i="10"/>
  <c r="N1636" i="10"/>
  <c r="O1636" i="10"/>
  <c r="P1636" i="10"/>
  <c r="R1636" i="10"/>
  <c r="S1636" i="10"/>
  <c r="T1636" i="10"/>
  <c r="V1636" i="10"/>
  <c r="W1636" i="10"/>
  <c r="X1636" i="10"/>
  <c r="Z1636" i="10"/>
  <c r="AA1636" i="10"/>
  <c r="AB1636" i="10"/>
  <c r="AD1636" i="10"/>
  <c r="AE1636" i="10"/>
  <c r="AF1636" i="10"/>
  <c r="AH1636" i="10"/>
  <c r="AI1636" i="10"/>
  <c r="AJ1636" i="10"/>
  <c r="AL1636" i="10"/>
  <c r="AM1636" i="10"/>
  <c r="AN1636" i="10"/>
  <c r="AP1636" i="10"/>
  <c r="AQ1636" i="10"/>
  <c r="AR1636" i="10"/>
  <c r="AT1636" i="10"/>
  <c r="AU1636" i="10"/>
  <c r="AV1636" i="10"/>
  <c r="AX1636" i="10"/>
  <c r="AY1636" i="10"/>
  <c r="AZ1636" i="10"/>
  <c r="BB1636" i="10"/>
  <c r="BC1636" i="10"/>
  <c r="BD1636" i="10"/>
  <c r="BF1636" i="10"/>
  <c r="BG1636" i="10"/>
  <c r="BH1636" i="10"/>
  <c r="BJ1636" i="10"/>
  <c r="BK1636" i="10"/>
  <c r="BL1636" i="10"/>
  <c r="BN1636" i="10"/>
  <c r="BO1636" i="10"/>
  <c r="BP1636" i="10"/>
  <c r="BR1636" i="10"/>
  <c r="BS1636" i="10"/>
  <c r="BT1636" i="10"/>
  <c r="C1883" i="10"/>
  <c r="BV1636" i="10"/>
  <c r="D1637" i="10"/>
  <c r="F1637" i="10"/>
  <c r="G1637" i="10"/>
  <c r="H1637" i="10"/>
  <c r="J1637" i="10"/>
  <c r="K1637" i="10"/>
  <c r="L1637" i="10"/>
  <c r="N1637" i="10"/>
  <c r="O1637" i="10"/>
  <c r="P1637" i="10"/>
  <c r="R1637" i="10"/>
  <c r="S1637" i="10"/>
  <c r="T1637" i="10"/>
  <c r="V1637" i="10"/>
  <c r="W1637" i="10"/>
  <c r="X1637" i="10"/>
  <c r="Z1637" i="10"/>
  <c r="AA1637" i="10"/>
  <c r="AB1637" i="10"/>
  <c r="AD1637" i="10"/>
  <c r="AE1637" i="10"/>
  <c r="AF1637" i="10"/>
  <c r="AH1637" i="10"/>
  <c r="AI1637" i="10"/>
  <c r="AJ1637" i="10"/>
  <c r="AL1637" i="10"/>
  <c r="AM1637" i="10"/>
  <c r="AN1637" i="10"/>
  <c r="AP1637" i="10"/>
  <c r="AQ1637" i="10"/>
  <c r="AR1637" i="10"/>
  <c r="AT1637" i="10"/>
  <c r="AU1637" i="10"/>
  <c r="AV1637" i="10"/>
  <c r="AX1637" i="10"/>
  <c r="AY1637" i="10"/>
  <c r="AZ1637" i="10"/>
  <c r="BB1637" i="10"/>
  <c r="BC1637" i="10"/>
  <c r="BD1637" i="10"/>
  <c r="BF1637" i="10"/>
  <c r="BG1637" i="10"/>
  <c r="BH1637" i="10"/>
  <c r="BJ1637" i="10"/>
  <c r="BK1637" i="10"/>
  <c r="BL1637" i="10"/>
  <c r="BN1637" i="10"/>
  <c r="BO1637" i="10"/>
  <c r="BP1637" i="10"/>
  <c r="BR1637" i="10"/>
  <c r="BS1637" i="10"/>
  <c r="BT1637" i="10"/>
  <c r="C1901" i="10"/>
  <c r="BV1637" i="10"/>
  <c r="D1638" i="10"/>
  <c r="F1638" i="10"/>
  <c r="G1638" i="10"/>
  <c r="H1638" i="10"/>
  <c r="J1638" i="10"/>
  <c r="K1638" i="10"/>
  <c r="L1638" i="10"/>
  <c r="N1638" i="10"/>
  <c r="O1638" i="10"/>
  <c r="P1638" i="10"/>
  <c r="R1638" i="10"/>
  <c r="S1638" i="10"/>
  <c r="T1638" i="10"/>
  <c r="V1638" i="10"/>
  <c r="W1638" i="10"/>
  <c r="X1638" i="10"/>
  <c r="Z1638" i="10"/>
  <c r="AA1638" i="10"/>
  <c r="AB1638" i="10"/>
  <c r="AD1638" i="10"/>
  <c r="AE1638" i="10"/>
  <c r="AF1638" i="10"/>
  <c r="AH1638" i="10"/>
  <c r="AI1638" i="10"/>
  <c r="AJ1638" i="10"/>
  <c r="AL1638" i="10"/>
  <c r="AM1638" i="10"/>
  <c r="AN1638" i="10"/>
  <c r="AP1638" i="10"/>
  <c r="AQ1638" i="10"/>
  <c r="AR1638" i="10"/>
  <c r="AT1638" i="10"/>
  <c r="AU1638" i="10"/>
  <c r="AV1638" i="10"/>
  <c r="AX1638" i="10"/>
  <c r="AY1638" i="10"/>
  <c r="AZ1638" i="10"/>
  <c r="BB1638" i="10"/>
  <c r="BC1638" i="10"/>
  <c r="BD1638" i="10"/>
  <c r="BF1638" i="10"/>
  <c r="BG1638" i="10"/>
  <c r="BH1638" i="10"/>
  <c r="BJ1638" i="10"/>
  <c r="BK1638" i="10"/>
  <c r="BL1638" i="10"/>
  <c r="BN1638" i="10"/>
  <c r="BO1638" i="10"/>
  <c r="BP1638" i="10"/>
  <c r="BR1638" i="10"/>
  <c r="BS1638" i="10"/>
  <c r="BT1638" i="10"/>
  <c r="BV1638" i="10"/>
  <c r="D1639" i="10"/>
  <c r="F1639" i="10"/>
  <c r="G1639" i="10"/>
  <c r="H1639" i="10"/>
  <c r="J1639" i="10"/>
  <c r="K1639" i="10"/>
  <c r="L1639" i="10"/>
  <c r="N1639" i="10"/>
  <c r="O1639" i="10"/>
  <c r="P1639" i="10"/>
  <c r="R1639" i="10"/>
  <c r="S1639" i="10"/>
  <c r="T1639" i="10"/>
  <c r="V1639" i="10"/>
  <c r="W1639" i="10"/>
  <c r="X1639" i="10"/>
  <c r="Z1639" i="10"/>
  <c r="AA1639" i="10"/>
  <c r="AB1639" i="10"/>
  <c r="AD1639" i="10"/>
  <c r="AE1639" i="10"/>
  <c r="AF1639" i="10"/>
  <c r="AH1639" i="10"/>
  <c r="AI1639" i="10"/>
  <c r="AJ1639" i="10"/>
  <c r="AL1639" i="10"/>
  <c r="AM1639" i="10"/>
  <c r="AN1639" i="10"/>
  <c r="AP1639" i="10"/>
  <c r="AQ1639" i="10"/>
  <c r="AR1639" i="10"/>
  <c r="AT1639" i="10"/>
  <c r="AU1639" i="10"/>
  <c r="AV1639" i="10"/>
  <c r="AX1639" i="10"/>
  <c r="AY1639" i="10"/>
  <c r="AZ1639" i="10"/>
  <c r="BB1639" i="10"/>
  <c r="BC1639" i="10"/>
  <c r="BD1639" i="10"/>
  <c r="BF1639" i="10"/>
  <c r="BG1639" i="10"/>
  <c r="BH1639" i="10"/>
  <c r="BJ1639" i="10"/>
  <c r="BK1639" i="10"/>
  <c r="BL1639" i="10"/>
  <c r="BN1639" i="10"/>
  <c r="BO1639" i="10"/>
  <c r="BP1639" i="10"/>
  <c r="BR1639" i="10"/>
  <c r="BS1639" i="10"/>
  <c r="BT1639" i="10"/>
  <c r="BV1639" i="10"/>
  <c r="D1640" i="10"/>
  <c r="F1640" i="10"/>
  <c r="G1640" i="10"/>
  <c r="H1640" i="10"/>
  <c r="J1640" i="10"/>
  <c r="K1640" i="10"/>
  <c r="L1640" i="10"/>
  <c r="N1640" i="10"/>
  <c r="O1640" i="10"/>
  <c r="P1640" i="10"/>
  <c r="R1640" i="10"/>
  <c r="S1640" i="10"/>
  <c r="T1640" i="10"/>
  <c r="V1640" i="10"/>
  <c r="W1640" i="10"/>
  <c r="X1640" i="10"/>
  <c r="Z1640" i="10"/>
  <c r="AA1640" i="10"/>
  <c r="AB1640" i="10"/>
  <c r="AD1640" i="10"/>
  <c r="AE1640" i="10"/>
  <c r="AF1640" i="10"/>
  <c r="AH1640" i="10"/>
  <c r="AI1640" i="10"/>
  <c r="AJ1640" i="10"/>
  <c r="AL1640" i="10"/>
  <c r="AM1640" i="10"/>
  <c r="AN1640" i="10"/>
  <c r="AP1640" i="10"/>
  <c r="AQ1640" i="10"/>
  <c r="AR1640" i="10"/>
  <c r="AT1640" i="10"/>
  <c r="AU1640" i="10"/>
  <c r="AV1640" i="10"/>
  <c r="AX1640" i="10"/>
  <c r="AY1640" i="10"/>
  <c r="AZ1640" i="10"/>
  <c r="BB1640" i="10"/>
  <c r="BC1640" i="10"/>
  <c r="BD1640" i="10"/>
  <c r="BF1640" i="10"/>
  <c r="BG1640" i="10"/>
  <c r="BH1640" i="10"/>
  <c r="BJ1640" i="10"/>
  <c r="BK1640" i="10"/>
  <c r="BL1640" i="10"/>
  <c r="BN1640" i="10"/>
  <c r="BO1640" i="10"/>
  <c r="BP1640" i="10"/>
  <c r="BR1640" i="10"/>
  <c r="BS1640" i="10"/>
  <c r="BT1640" i="10"/>
  <c r="BV1640" i="10"/>
  <c r="D1641" i="10"/>
  <c r="F1641" i="10"/>
  <c r="G1641" i="10"/>
  <c r="H1641" i="10"/>
  <c r="J1641" i="10"/>
  <c r="K1641" i="10"/>
  <c r="L1641" i="10"/>
  <c r="N1641" i="10"/>
  <c r="O1641" i="10"/>
  <c r="P1641" i="10"/>
  <c r="R1641" i="10"/>
  <c r="S1641" i="10"/>
  <c r="T1641" i="10"/>
  <c r="V1641" i="10"/>
  <c r="W1641" i="10"/>
  <c r="X1641" i="10"/>
  <c r="Z1641" i="10"/>
  <c r="AA1641" i="10"/>
  <c r="AB1641" i="10"/>
  <c r="AD1641" i="10"/>
  <c r="AE1641" i="10"/>
  <c r="AF1641" i="10"/>
  <c r="AH1641" i="10"/>
  <c r="AI1641" i="10"/>
  <c r="AJ1641" i="10"/>
  <c r="AL1641" i="10"/>
  <c r="AM1641" i="10"/>
  <c r="AN1641" i="10"/>
  <c r="AP1641" i="10"/>
  <c r="AQ1641" i="10"/>
  <c r="AR1641" i="10"/>
  <c r="AT1641" i="10"/>
  <c r="AU1641" i="10"/>
  <c r="AV1641" i="10"/>
  <c r="AX1641" i="10"/>
  <c r="AY1641" i="10"/>
  <c r="AZ1641" i="10"/>
  <c r="BB1641" i="10"/>
  <c r="BC1641" i="10"/>
  <c r="BD1641" i="10"/>
  <c r="BF1641" i="10"/>
  <c r="BG1641" i="10"/>
  <c r="BH1641" i="10"/>
  <c r="BJ1641" i="10"/>
  <c r="BK1641" i="10"/>
  <c r="BL1641" i="10"/>
  <c r="BN1641" i="10"/>
  <c r="BO1641" i="10"/>
  <c r="BP1641" i="10"/>
  <c r="BR1641" i="10"/>
  <c r="BS1641" i="10"/>
  <c r="BT1641" i="10"/>
  <c r="BV1641" i="10"/>
  <c r="D1642" i="10"/>
  <c r="F1642" i="10"/>
  <c r="G1642" i="10"/>
  <c r="H1642" i="10"/>
  <c r="J1642" i="10"/>
  <c r="K1642" i="10"/>
  <c r="L1642" i="10"/>
  <c r="N1642" i="10"/>
  <c r="O1642" i="10"/>
  <c r="P1642" i="10"/>
  <c r="R1642" i="10"/>
  <c r="S1642" i="10"/>
  <c r="T1642" i="10"/>
  <c r="V1642" i="10"/>
  <c r="W1642" i="10"/>
  <c r="X1642" i="10"/>
  <c r="Z1642" i="10"/>
  <c r="AA1642" i="10"/>
  <c r="AB1642" i="10"/>
  <c r="AD1642" i="10"/>
  <c r="AE1642" i="10"/>
  <c r="AF1642" i="10"/>
  <c r="AH1642" i="10"/>
  <c r="AI1642" i="10"/>
  <c r="AJ1642" i="10"/>
  <c r="AL1642" i="10"/>
  <c r="AM1642" i="10"/>
  <c r="AN1642" i="10"/>
  <c r="AP1642" i="10"/>
  <c r="AQ1642" i="10"/>
  <c r="AR1642" i="10"/>
  <c r="AT1642" i="10"/>
  <c r="AU1642" i="10"/>
  <c r="AV1642" i="10"/>
  <c r="AX1642" i="10"/>
  <c r="AY1642" i="10"/>
  <c r="AZ1642" i="10"/>
  <c r="BB1642" i="10"/>
  <c r="BC1642" i="10"/>
  <c r="BD1642" i="10"/>
  <c r="BF1642" i="10"/>
  <c r="BG1642" i="10"/>
  <c r="BH1642" i="10"/>
  <c r="BJ1642" i="10"/>
  <c r="BK1642" i="10"/>
  <c r="BL1642" i="10"/>
  <c r="BN1642" i="10"/>
  <c r="BO1642" i="10"/>
  <c r="BP1642" i="10"/>
  <c r="BR1642" i="10"/>
  <c r="BS1642" i="10"/>
  <c r="BT1642" i="10"/>
  <c r="BV1642" i="10"/>
  <c r="D1643" i="10"/>
  <c r="F1643" i="10"/>
  <c r="G1643" i="10"/>
  <c r="H1643" i="10"/>
  <c r="J1643" i="10"/>
  <c r="K1643" i="10"/>
  <c r="L1643" i="10"/>
  <c r="N1643" i="10"/>
  <c r="O1643" i="10"/>
  <c r="P1643" i="10"/>
  <c r="R1643" i="10"/>
  <c r="S1643" i="10"/>
  <c r="T1643" i="10"/>
  <c r="V1643" i="10"/>
  <c r="W1643" i="10"/>
  <c r="X1643" i="10"/>
  <c r="Z1643" i="10"/>
  <c r="AA1643" i="10"/>
  <c r="AB1643" i="10"/>
  <c r="AD1643" i="10"/>
  <c r="AE1643" i="10"/>
  <c r="AF1643" i="10"/>
  <c r="AH1643" i="10"/>
  <c r="AI1643" i="10"/>
  <c r="AJ1643" i="10"/>
  <c r="AL1643" i="10"/>
  <c r="AM1643" i="10"/>
  <c r="AN1643" i="10"/>
  <c r="AP1643" i="10"/>
  <c r="AQ1643" i="10"/>
  <c r="AR1643" i="10"/>
  <c r="AT1643" i="10"/>
  <c r="AU1643" i="10"/>
  <c r="AV1643" i="10"/>
  <c r="AX1643" i="10"/>
  <c r="AY1643" i="10"/>
  <c r="AZ1643" i="10"/>
  <c r="BB1643" i="10"/>
  <c r="BC1643" i="10"/>
  <c r="BD1643" i="10"/>
  <c r="BF1643" i="10"/>
  <c r="BG1643" i="10"/>
  <c r="BH1643" i="10"/>
  <c r="BJ1643" i="10"/>
  <c r="BK1643" i="10"/>
  <c r="BL1643" i="10"/>
  <c r="BN1643" i="10"/>
  <c r="BO1643" i="10"/>
  <c r="BP1643" i="10"/>
  <c r="BR1643" i="10"/>
  <c r="BS1643" i="10"/>
  <c r="BT1643" i="10"/>
  <c r="BV1643" i="10"/>
  <c r="D1644" i="10"/>
  <c r="F1644" i="10"/>
  <c r="G1644" i="10"/>
  <c r="H1644" i="10"/>
  <c r="J1644" i="10"/>
  <c r="K1644" i="10"/>
  <c r="L1644" i="10"/>
  <c r="N1644" i="10"/>
  <c r="O1644" i="10"/>
  <c r="P1644" i="10"/>
  <c r="R1644" i="10"/>
  <c r="S1644" i="10"/>
  <c r="T1644" i="10"/>
  <c r="V1644" i="10"/>
  <c r="W1644" i="10"/>
  <c r="X1644" i="10"/>
  <c r="Z1644" i="10"/>
  <c r="AA1644" i="10"/>
  <c r="AB1644" i="10"/>
  <c r="AD1644" i="10"/>
  <c r="AE1644" i="10"/>
  <c r="AF1644" i="10"/>
  <c r="AH1644" i="10"/>
  <c r="AI1644" i="10"/>
  <c r="AJ1644" i="10"/>
  <c r="AL1644" i="10"/>
  <c r="AM1644" i="10"/>
  <c r="AN1644" i="10"/>
  <c r="AP1644" i="10"/>
  <c r="AQ1644" i="10"/>
  <c r="AR1644" i="10"/>
  <c r="AT1644" i="10"/>
  <c r="AU1644" i="10"/>
  <c r="AV1644" i="10"/>
  <c r="AX1644" i="10"/>
  <c r="AY1644" i="10"/>
  <c r="AZ1644" i="10"/>
  <c r="BB1644" i="10"/>
  <c r="BC1644" i="10"/>
  <c r="BD1644" i="10"/>
  <c r="BF1644" i="10"/>
  <c r="BG1644" i="10"/>
  <c r="BH1644" i="10"/>
  <c r="BJ1644" i="10"/>
  <c r="BK1644" i="10"/>
  <c r="BL1644" i="10"/>
  <c r="BN1644" i="10"/>
  <c r="BO1644" i="10"/>
  <c r="BP1644" i="10"/>
  <c r="BR1644" i="10"/>
  <c r="BS1644" i="10"/>
  <c r="BT1644" i="10"/>
  <c r="C1866" i="10"/>
  <c r="BV1644" i="10"/>
  <c r="D1645" i="10"/>
  <c r="F1645" i="10"/>
  <c r="G1645" i="10"/>
  <c r="H1645" i="10"/>
  <c r="J1645" i="10"/>
  <c r="K1645" i="10"/>
  <c r="L1645" i="10"/>
  <c r="N1645" i="10"/>
  <c r="O1645" i="10"/>
  <c r="P1645" i="10"/>
  <c r="R1645" i="10"/>
  <c r="S1645" i="10"/>
  <c r="T1645" i="10"/>
  <c r="V1645" i="10"/>
  <c r="W1645" i="10"/>
  <c r="X1645" i="10"/>
  <c r="Z1645" i="10"/>
  <c r="AA1645" i="10"/>
  <c r="AB1645" i="10"/>
  <c r="AD1645" i="10"/>
  <c r="AE1645" i="10"/>
  <c r="AF1645" i="10"/>
  <c r="AH1645" i="10"/>
  <c r="AI1645" i="10"/>
  <c r="AJ1645" i="10"/>
  <c r="AL1645" i="10"/>
  <c r="AM1645" i="10"/>
  <c r="AN1645" i="10"/>
  <c r="AP1645" i="10"/>
  <c r="AQ1645" i="10"/>
  <c r="AR1645" i="10"/>
  <c r="AT1645" i="10"/>
  <c r="AU1645" i="10"/>
  <c r="AV1645" i="10"/>
  <c r="AX1645" i="10"/>
  <c r="AY1645" i="10"/>
  <c r="AZ1645" i="10"/>
  <c r="BB1645" i="10"/>
  <c r="BC1645" i="10"/>
  <c r="BD1645" i="10"/>
  <c r="BF1645" i="10"/>
  <c r="BG1645" i="10"/>
  <c r="BH1645" i="10"/>
  <c r="BJ1645" i="10"/>
  <c r="BK1645" i="10"/>
  <c r="BL1645" i="10"/>
  <c r="BN1645" i="10"/>
  <c r="BO1645" i="10"/>
  <c r="BP1645" i="10"/>
  <c r="BR1645" i="10"/>
  <c r="BS1645" i="10"/>
  <c r="BT1645" i="10"/>
  <c r="C1867" i="10"/>
  <c r="BV1645" i="10"/>
  <c r="D1646" i="10"/>
  <c r="F1646" i="10"/>
  <c r="G1646" i="10"/>
  <c r="H1646" i="10"/>
  <c r="J1646" i="10"/>
  <c r="K1646" i="10"/>
  <c r="L1646" i="10"/>
  <c r="N1646" i="10"/>
  <c r="O1646" i="10"/>
  <c r="P1646" i="10"/>
  <c r="R1646" i="10"/>
  <c r="S1646" i="10"/>
  <c r="T1646" i="10"/>
  <c r="V1646" i="10"/>
  <c r="W1646" i="10"/>
  <c r="X1646" i="10"/>
  <c r="Z1646" i="10"/>
  <c r="AA1646" i="10"/>
  <c r="AB1646" i="10"/>
  <c r="AD1646" i="10"/>
  <c r="AE1646" i="10"/>
  <c r="AF1646" i="10"/>
  <c r="AH1646" i="10"/>
  <c r="AI1646" i="10"/>
  <c r="AJ1646" i="10"/>
  <c r="AL1646" i="10"/>
  <c r="AM1646" i="10"/>
  <c r="AN1646" i="10"/>
  <c r="AP1646" i="10"/>
  <c r="AQ1646" i="10"/>
  <c r="AR1646" i="10"/>
  <c r="AT1646" i="10"/>
  <c r="AU1646" i="10"/>
  <c r="AV1646" i="10"/>
  <c r="AX1646" i="10"/>
  <c r="AY1646" i="10"/>
  <c r="AZ1646" i="10"/>
  <c r="BB1646" i="10"/>
  <c r="BC1646" i="10"/>
  <c r="BD1646" i="10"/>
  <c r="BF1646" i="10"/>
  <c r="BG1646" i="10"/>
  <c r="BH1646" i="10"/>
  <c r="BJ1646" i="10"/>
  <c r="BK1646" i="10"/>
  <c r="BL1646" i="10"/>
  <c r="BN1646" i="10"/>
  <c r="BO1646" i="10"/>
  <c r="BP1646" i="10"/>
  <c r="BR1646" i="10"/>
  <c r="BS1646" i="10"/>
  <c r="BT1646" i="10"/>
  <c r="C1893" i="10"/>
  <c r="BV1646" i="10"/>
  <c r="D1647" i="10"/>
  <c r="G1647" i="10"/>
  <c r="H1647" i="10"/>
  <c r="J1647" i="10"/>
  <c r="K1647" i="10"/>
  <c r="L1647" i="10"/>
  <c r="N1647" i="10"/>
  <c r="O1647" i="10"/>
  <c r="P1647" i="10"/>
  <c r="R1647" i="10"/>
  <c r="S1647" i="10"/>
  <c r="T1647" i="10"/>
  <c r="V1647" i="10"/>
  <c r="W1647" i="10"/>
  <c r="X1647" i="10"/>
  <c r="Z1647" i="10"/>
  <c r="AA1647" i="10"/>
  <c r="AB1647" i="10"/>
  <c r="AD1647" i="10"/>
  <c r="AE1647" i="10"/>
  <c r="AF1647" i="10"/>
  <c r="AH1647" i="10"/>
  <c r="AI1647" i="10"/>
  <c r="AJ1647" i="10"/>
  <c r="AL1647" i="10"/>
  <c r="AM1647" i="10"/>
  <c r="AN1647" i="10"/>
  <c r="AP1647" i="10"/>
  <c r="AQ1647" i="10"/>
  <c r="AR1647" i="10"/>
  <c r="AT1647" i="10"/>
  <c r="AU1647" i="10"/>
  <c r="AV1647" i="10"/>
  <c r="AX1647" i="10"/>
  <c r="AY1647" i="10"/>
  <c r="AZ1647" i="10"/>
  <c r="BB1647" i="10"/>
  <c r="BC1647" i="10"/>
  <c r="BD1647" i="10"/>
  <c r="BF1647" i="10"/>
  <c r="BG1647" i="10"/>
  <c r="BH1647" i="10"/>
  <c r="BJ1647" i="10"/>
  <c r="BK1647" i="10"/>
  <c r="BL1647" i="10"/>
  <c r="BN1647" i="10"/>
  <c r="BO1647" i="10"/>
  <c r="BP1647" i="10"/>
  <c r="BR1647" i="10"/>
  <c r="BS1647" i="10"/>
  <c r="BT1647" i="10"/>
  <c r="C1894" i="10"/>
  <c r="BV1647" i="10"/>
  <c r="D1648" i="10"/>
  <c r="F1648" i="10"/>
  <c r="G1648" i="10"/>
  <c r="H1648" i="10"/>
  <c r="J1648" i="10"/>
  <c r="K1648" i="10"/>
  <c r="L1648" i="10"/>
  <c r="N1648" i="10"/>
  <c r="O1648" i="10"/>
  <c r="P1648" i="10"/>
  <c r="R1648" i="10"/>
  <c r="S1648" i="10"/>
  <c r="T1648" i="10"/>
  <c r="V1648" i="10"/>
  <c r="W1648" i="10"/>
  <c r="X1648" i="10"/>
  <c r="Z1648" i="10"/>
  <c r="AA1648" i="10"/>
  <c r="AB1648" i="10"/>
  <c r="AD1648" i="10"/>
  <c r="AE1648" i="10"/>
  <c r="AF1648" i="10"/>
  <c r="AH1648" i="10"/>
  <c r="AI1648" i="10"/>
  <c r="AJ1648" i="10"/>
  <c r="AL1648" i="10"/>
  <c r="AM1648" i="10"/>
  <c r="AN1648" i="10"/>
  <c r="AP1648" i="10"/>
  <c r="AQ1648" i="10"/>
  <c r="AR1648" i="10"/>
  <c r="AT1648" i="10"/>
  <c r="AU1648" i="10"/>
  <c r="AV1648" i="10"/>
  <c r="AX1648" i="10"/>
  <c r="AY1648" i="10"/>
  <c r="AZ1648" i="10"/>
  <c r="BB1648" i="10"/>
  <c r="BC1648" i="10"/>
  <c r="BD1648" i="10"/>
  <c r="BF1648" i="10"/>
  <c r="BG1648" i="10"/>
  <c r="BH1648" i="10"/>
  <c r="BJ1648" i="10"/>
  <c r="BK1648" i="10"/>
  <c r="BL1648" i="10"/>
  <c r="BN1648" i="10"/>
  <c r="BO1648" i="10"/>
  <c r="BP1648" i="10"/>
  <c r="BR1648" i="10"/>
  <c r="BS1648" i="10"/>
  <c r="BT1648" i="10"/>
  <c r="C1868" i="10"/>
  <c r="BV1648" i="10"/>
  <c r="D1649" i="10"/>
  <c r="F1649" i="10"/>
  <c r="G1649" i="10"/>
  <c r="H1649" i="10"/>
  <c r="J1649" i="10"/>
  <c r="K1649" i="10"/>
  <c r="L1649" i="10"/>
  <c r="N1649" i="10"/>
  <c r="O1649" i="10"/>
  <c r="P1649" i="10"/>
  <c r="R1649" i="10"/>
  <c r="S1649" i="10"/>
  <c r="T1649" i="10"/>
  <c r="V1649" i="10"/>
  <c r="W1649" i="10"/>
  <c r="X1649" i="10"/>
  <c r="Z1649" i="10"/>
  <c r="AA1649" i="10"/>
  <c r="AB1649" i="10"/>
  <c r="AD1649" i="10"/>
  <c r="AE1649" i="10"/>
  <c r="AF1649" i="10"/>
  <c r="AH1649" i="10"/>
  <c r="AI1649" i="10"/>
  <c r="AJ1649" i="10"/>
  <c r="AL1649" i="10"/>
  <c r="AM1649" i="10"/>
  <c r="AN1649" i="10"/>
  <c r="AP1649" i="10"/>
  <c r="AQ1649" i="10"/>
  <c r="AR1649" i="10"/>
  <c r="AT1649" i="10"/>
  <c r="AU1649" i="10"/>
  <c r="AV1649" i="10"/>
  <c r="AX1649" i="10"/>
  <c r="AY1649" i="10"/>
  <c r="AZ1649" i="10"/>
  <c r="BB1649" i="10"/>
  <c r="BC1649" i="10"/>
  <c r="BD1649" i="10"/>
  <c r="BF1649" i="10"/>
  <c r="BG1649" i="10"/>
  <c r="BH1649" i="10"/>
  <c r="BJ1649" i="10"/>
  <c r="BK1649" i="10"/>
  <c r="BL1649" i="10"/>
  <c r="BN1649" i="10"/>
  <c r="BO1649" i="10"/>
  <c r="BP1649" i="10"/>
  <c r="BR1649" i="10"/>
  <c r="BS1649" i="10"/>
  <c r="BT1649" i="10"/>
  <c r="C1870" i="10"/>
  <c r="BV1649" i="10"/>
  <c r="D1650" i="10"/>
  <c r="F1650" i="10"/>
  <c r="G1650" i="10"/>
  <c r="H1650" i="10"/>
  <c r="J1650" i="10"/>
  <c r="K1650" i="10"/>
  <c r="L1650" i="10"/>
  <c r="N1650" i="10"/>
  <c r="O1650" i="10"/>
  <c r="P1650" i="10"/>
  <c r="R1650" i="10"/>
  <c r="S1650" i="10"/>
  <c r="T1650" i="10"/>
  <c r="V1650" i="10"/>
  <c r="W1650" i="10"/>
  <c r="X1650" i="10"/>
  <c r="Z1650" i="10"/>
  <c r="AA1650" i="10"/>
  <c r="AB1650" i="10"/>
  <c r="AD1650" i="10"/>
  <c r="AE1650" i="10"/>
  <c r="AF1650" i="10"/>
  <c r="AH1650" i="10"/>
  <c r="AI1650" i="10"/>
  <c r="AJ1650" i="10"/>
  <c r="AL1650" i="10"/>
  <c r="AM1650" i="10"/>
  <c r="AN1650" i="10"/>
  <c r="AP1650" i="10"/>
  <c r="AQ1650" i="10"/>
  <c r="AR1650" i="10"/>
  <c r="AT1650" i="10"/>
  <c r="AU1650" i="10"/>
  <c r="AV1650" i="10"/>
  <c r="AX1650" i="10"/>
  <c r="AY1650" i="10"/>
  <c r="AZ1650" i="10"/>
  <c r="BB1650" i="10"/>
  <c r="BC1650" i="10"/>
  <c r="BD1650" i="10"/>
  <c r="BF1650" i="10"/>
  <c r="BG1650" i="10"/>
  <c r="BH1650" i="10"/>
  <c r="BJ1650" i="10"/>
  <c r="BK1650" i="10"/>
  <c r="BL1650" i="10"/>
  <c r="BN1650" i="10"/>
  <c r="BO1650" i="10"/>
  <c r="BP1650" i="10"/>
  <c r="BR1650" i="10"/>
  <c r="BS1650" i="10"/>
  <c r="BT1650" i="10"/>
  <c r="C1899" i="10"/>
  <c r="BV1650" i="10"/>
  <c r="D1651" i="10"/>
  <c r="F1651" i="10"/>
  <c r="G1651" i="10"/>
  <c r="H1651" i="10"/>
  <c r="J1651" i="10"/>
  <c r="K1651" i="10"/>
  <c r="L1651" i="10"/>
  <c r="N1651" i="10"/>
  <c r="O1651" i="10"/>
  <c r="P1651" i="10"/>
  <c r="R1651" i="10"/>
  <c r="S1651" i="10"/>
  <c r="T1651" i="10"/>
  <c r="V1651" i="10"/>
  <c r="W1651" i="10"/>
  <c r="X1651" i="10"/>
  <c r="Z1651" i="10"/>
  <c r="AA1651" i="10"/>
  <c r="AB1651" i="10"/>
  <c r="AD1651" i="10"/>
  <c r="AE1651" i="10"/>
  <c r="AF1651" i="10"/>
  <c r="AH1651" i="10"/>
  <c r="AI1651" i="10"/>
  <c r="AJ1651" i="10"/>
  <c r="AL1651" i="10"/>
  <c r="AM1651" i="10"/>
  <c r="AN1651" i="10"/>
  <c r="AP1651" i="10"/>
  <c r="AQ1651" i="10"/>
  <c r="AR1651" i="10"/>
  <c r="AT1651" i="10"/>
  <c r="AU1651" i="10"/>
  <c r="AV1651" i="10"/>
  <c r="AX1651" i="10"/>
  <c r="AY1651" i="10"/>
  <c r="AZ1651" i="10"/>
  <c r="BB1651" i="10"/>
  <c r="BC1651" i="10"/>
  <c r="BD1651" i="10"/>
  <c r="BF1651" i="10"/>
  <c r="BG1651" i="10"/>
  <c r="BH1651" i="10"/>
  <c r="BJ1651" i="10"/>
  <c r="BK1651" i="10"/>
  <c r="BL1651" i="10"/>
  <c r="BN1651" i="10"/>
  <c r="BO1651" i="10"/>
  <c r="BP1651" i="10"/>
  <c r="BR1651" i="10"/>
  <c r="BS1651" i="10"/>
  <c r="BT1651" i="10"/>
  <c r="C1869" i="10"/>
  <c r="BV1651" i="10"/>
  <c r="D1652" i="10"/>
  <c r="F1652" i="10"/>
  <c r="G1652" i="10"/>
  <c r="H1652" i="10"/>
  <c r="J1652" i="10"/>
  <c r="K1652" i="10"/>
  <c r="L1652" i="10"/>
  <c r="N1652" i="10"/>
  <c r="O1652" i="10"/>
  <c r="P1652" i="10"/>
  <c r="R1652" i="10"/>
  <c r="S1652" i="10"/>
  <c r="T1652" i="10"/>
  <c r="V1652" i="10"/>
  <c r="W1652" i="10"/>
  <c r="X1652" i="10"/>
  <c r="Z1652" i="10"/>
  <c r="AA1652" i="10"/>
  <c r="AB1652" i="10"/>
  <c r="AD1652" i="10"/>
  <c r="AE1652" i="10"/>
  <c r="AF1652" i="10"/>
  <c r="AH1652" i="10"/>
  <c r="AI1652" i="10"/>
  <c r="AJ1652" i="10"/>
  <c r="AL1652" i="10"/>
  <c r="AM1652" i="10"/>
  <c r="AN1652" i="10"/>
  <c r="AP1652" i="10"/>
  <c r="AQ1652" i="10"/>
  <c r="AR1652" i="10"/>
  <c r="AT1652" i="10"/>
  <c r="AU1652" i="10"/>
  <c r="AV1652" i="10"/>
  <c r="AX1652" i="10"/>
  <c r="AY1652" i="10"/>
  <c r="AZ1652" i="10"/>
  <c r="BB1652" i="10"/>
  <c r="BC1652" i="10"/>
  <c r="BD1652" i="10"/>
  <c r="BF1652" i="10"/>
  <c r="BG1652" i="10"/>
  <c r="BH1652" i="10"/>
  <c r="BJ1652" i="10"/>
  <c r="BK1652" i="10"/>
  <c r="BL1652" i="10"/>
  <c r="BN1652" i="10"/>
  <c r="BO1652" i="10"/>
  <c r="BP1652" i="10"/>
  <c r="BR1652" i="10"/>
  <c r="BS1652" i="10"/>
  <c r="BT1652" i="10"/>
  <c r="C1872" i="10"/>
  <c r="BV1652" i="10"/>
  <c r="D1653" i="10"/>
  <c r="F1653" i="10"/>
  <c r="G1653" i="10"/>
  <c r="H1653" i="10"/>
  <c r="J1653" i="10"/>
  <c r="K1653" i="10"/>
  <c r="L1653" i="10"/>
  <c r="N1653" i="10"/>
  <c r="O1653" i="10"/>
  <c r="P1653" i="10"/>
  <c r="R1653" i="10"/>
  <c r="S1653" i="10"/>
  <c r="T1653" i="10"/>
  <c r="V1653" i="10"/>
  <c r="W1653" i="10"/>
  <c r="X1653" i="10"/>
  <c r="Z1653" i="10"/>
  <c r="AA1653" i="10"/>
  <c r="AB1653" i="10"/>
  <c r="AD1653" i="10"/>
  <c r="AE1653" i="10"/>
  <c r="AF1653" i="10"/>
  <c r="AH1653" i="10"/>
  <c r="AI1653" i="10"/>
  <c r="AJ1653" i="10"/>
  <c r="AL1653" i="10"/>
  <c r="AM1653" i="10"/>
  <c r="AN1653" i="10"/>
  <c r="AP1653" i="10"/>
  <c r="AQ1653" i="10"/>
  <c r="AR1653" i="10"/>
  <c r="AT1653" i="10"/>
  <c r="AU1653" i="10"/>
  <c r="AV1653" i="10"/>
  <c r="AX1653" i="10"/>
  <c r="AY1653" i="10"/>
  <c r="AZ1653" i="10"/>
  <c r="BB1653" i="10"/>
  <c r="BC1653" i="10"/>
  <c r="BD1653" i="10"/>
  <c r="BF1653" i="10"/>
  <c r="BG1653" i="10"/>
  <c r="BH1653" i="10"/>
  <c r="BJ1653" i="10"/>
  <c r="BK1653" i="10"/>
  <c r="BL1653" i="10"/>
  <c r="BN1653" i="10"/>
  <c r="BO1653" i="10"/>
  <c r="BP1653" i="10"/>
  <c r="BR1653" i="10"/>
  <c r="BS1653" i="10"/>
  <c r="BT1653" i="10"/>
  <c r="C1871" i="10"/>
  <c r="BV1653" i="10"/>
  <c r="D1654" i="10"/>
  <c r="F1654" i="10"/>
  <c r="G1654" i="10"/>
  <c r="H1654" i="10"/>
  <c r="J1654" i="10"/>
  <c r="K1654" i="10"/>
  <c r="L1654" i="10"/>
  <c r="N1654" i="10"/>
  <c r="O1654" i="10"/>
  <c r="P1654" i="10"/>
  <c r="R1654" i="10"/>
  <c r="S1654" i="10"/>
  <c r="T1654" i="10"/>
  <c r="V1654" i="10"/>
  <c r="W1654" i="10"/>
  <c r="X1654" i="10"/>
  <c r="Z1654" i="10"/>
  <c r="AA1654" i="10"/>
  <c r="AB1654" i="10"/>
  <c r="AD1654" i="10"/>
  <c r="AE1654" i="10"/>
  <c r="AF1654" i="10"/>
  <c r="AH1654" i="10"/>
  <c r="AI1654" i="10"/>
  <c r="AJ1654" i="10"/>
  <c r="AL1654" i="10"/>
  <c r="AM1654" i="10"/>
  <c r="AN1654" i="10"/>
  <c r="AP1654" i="10"/>
  <c r="AQ1654" i="10"/>
  <c r="AR1654" i="10"/>
  <c r="AT1654" i="10"/>
  <c r="AU1654" i="10"/>
  <c r="AV1654" i="10"/>
  <c r="AX1654" i="10"/>
  <c r="AY1654" i="10"/>
  <c r="AZ1654" i="10"/>
  <c r="BB1654" i="10"/>
  <c r="BC1654" i="10"/>
  <c r="BD1654" i="10"/>
  <c r="BF1654" i="10"/>
  <c r="BG1654" i="10"/>
  <c r="BH1654" i="10"/>
  <c r="BJ1654" i="10"/>
  <c r="BK1654" i="10"/>
  <c r="BL1654" i="10"/>
  <c r="BN1654" i="10"/>
  <c r="BO1654" i="10"/>
  <c r="BP1654" i="10"/>
  <c r="BR1654" i="10"/>
  <c r="BS1654" i="10"/>
  <c r="BT1654" i="10"/>
  <c r="C1895" i="10"/>
  <c r="BV1654" i="10"/>
  <c r="D1655" i="10"/>
  <c r="F1655" i="10"/>
  <c r="G1655" i="10"/>
  <c r="H1655" i="10"/>
  <c r="J1655" i="10"/>
  <c r="K1655" i="10"/>
  <c r="L1655" i="10"/>
  <c r="N1655" i="10"/>
  <c r="O1655" i="10"/>
  <c r="P1655" i="10"/>
  <c r="R1655" i="10"/>
  <c r="S1655" i="10"/>
  <c r="T1655" i="10"/>
  <c r="V1655" i="10"/>
  <c r="W1655" i="10"/>
  <c r="X1655" i="10"/>
  <c r="Z1655" i="10"/>
  <c r="AA1655" i="10"/>
  <c r="AB1655" i="10"/>
  <c r="AD1655" i="10"/>
  <c r="AE1655" i="10"/>
  <c r="AF1655" i="10"/>
  <c r="AH1655" i="10"/>
  <c r="AI1655" i="10"/>
  <c r="AJ1655" i="10"/>
  <c r="AL1655" i="10"/>
  <c r="AM1655" i="10"/>
  <c r="AN1655" i="10"/>
  <c r="AP1655" i="10"/>
  <c r="AQ1655" i="10"/>
  <c r="AR1655" i="10"/>
  <c r="AT1655" i="10"/>
  <c r="AU1655" i="10"/>
  <c r="AV1655" i="10"/>
  <c r="AX1655" i="10"/>
  <c r="AY1655" i="10"/>
  <c r="AZ1655" i="10"/>
  <c r="BB1655" i="10"/>
  <c r="BC1655" i="10"/>
  <c r="BD1655" i="10"/>
  <c r="BF1655" i="10"/>
  <c r="BG1655" i="10"/>
  <c r="BH1655" i="10"/>
  <c r="BJ1655" i="10"/>
  <c r="BK1655" i="10"/>
  <c r="BL1655" i="10"/>
  <c r="BN1655" i="10"/>
  <c r="BO1655" i="10"/>
  <c r="BP1655" i="10"/>
  <c r="BR1655" i="10"/>
  <c r="BS1655" i="10"/>
  <c r="BT1655" i="10"/>
  <c r="BV1655" i="10"/>
  <c r="D1656" i="10"/>
  <c r="F1656" i="10"/>
  <c r="G1656" i="10"/>
  <c r="H1656" i="10"/>
  <c r="J1656" i="10"/>
  <c r="K1656" i="10"/>
  <c r="L1656" i="10"/>
  <c r="N1656" i="10"/>
  <c r="O1656" i="10"/>
  <c r="P1656" i="10"/>
  <c r="R1656" i="10"/>
  <c r="S1656" i="10"/>
  <c r="T1656" i="10"/>
  <c r="V1656" i="10"/>
  <c r="W1656" i="10"/>
  <c r="X1656" i="10"/>
  <c r="Z1656" i="10"/>
  <c r="AA1656" i="10"/>
  <c r="AB1656" i="10"/>
  <c r="AD1656" i="10"/>
  <c r="AE1656" i="10"/>
  <c r="AF1656" i="10"/>
  <c r="AH1656" i="10"/>
  <c r="AI1656" i="10"/>
  <c r="AJ1656" i="10"/>
  <c r="AL1656" i="10"/>
  <c r="AM1656" i="10"/>
  <c r="AN1656" i="10"/>
  <c r="AP1656" i="10"/>
  <c r="AQ1656" i="10"/>
  <c r="AR1656" i="10"/>
  <c r="AT1656" i="10"/>
  <c r="AU1656" i="10"/>
  <c r="AV1656" i="10"/>
  <c r="AX1656" i="10"/>
  <c r="AY1656" i="10"/>
  <c r="AZ1656" i="10"/>
  <c r="BB1656" i="10"/>
  <c r="BC1656" i="10"/>
  <c r="BD1656" i="10"/>
  <c r="BF1656" i="10"/>
  <c r="BG1656" i="10"/>
  <c r="BH1656" i="10"/>
  <c r="BJ1656" i="10"/>
  <c r="BK1656" i="10"/>
  <c r="BL1656" i="10"/>
  <c r="BN1656" i="10"/>
  <c r="BO1656" i="10"/>
  <c r="BP1656" i="10"/>
  <c r="BR1656" i="10"/>
  <c r="BS1656" i="10"/>
  <c r="BT1656" i="10"/>
  <c r="C1900" i="10"/>
  <c r="BV1656" i="10"/>
  <c r="D1657" i="10"/>
  <c r="F1657" i="10"/>
  <c r="G1657" i="10"/>
  <c r="H1657" i="10"/>
  <c r="J1657" i="10"/>
  <c r="K1657" i="10"/>
  <c r="L1657" i="10"/>
  <c r="N1657" i="10"/>
  <c r="O1657" i="10"/>
  <c r="P1657" i="10"/>
  <c r="R1657" i="10"/>
  <c r="S1657" i="10"/>
  <c r="T1657" i="10"/>
  <c r="V1657" i="10"/>
  <c r="W1657" i="10"/>
  <c r="X1657" i="10"/>
  <c r="Z1657" i="10"/>
  <c r="AA1657" i="10"/>
  <c r="AB1657" i="10"/>
  <c r="AD1657" i="10"/>
  <c r="AE1657" i="10"/>
  <c r="AF1657" i="10"/>
  <c r="AH1657" i="10"/>
  <c r="AI1657" i="10"/>
  <c r="AJ1657" i="10"/>
  <c r="AL1657" i="10"/>
  <c r="AM1657" i="10"/>
  <c r="AN1657" i="10"/>
  <c r="AP1657" i="10"/>
  <c r="AQ1657" i="10"/>
  <c r="AR1657" i="10"/>
  <c r="AT1657" i="10"/>
  <c r="AU1657" i="10"/>
  <c r="AV1657" i="10"/>
  <c r="AX1657" i="10"/>
  <c r="AY1657" i="10"/>
  <c r="AZ1657" i="10"/>
  <c r="BB1657" i="10"/>
  <c r="BC1657" i="10"/>
  <c r="BD1657" i="10"/>
  <c r="BF1657" i="10"/>
  <c r="BG1657" i="10"/>
  <c r="BH1657" i="10"/>
  <c r="BJ1657" i="10"/>
  <c r="BK1657" i="10"/>
  <c r="BL1657" i="10"/>
  <c r="BN1657" i="10"/>
  <c r="BO1657" i="10"/>
  <c r="BP1657" i="10"/>
  <c r="BR1657" i="10"/>
  <c r="BS1657" i="10"/>
  <c r="BT1657" i="10"/>
  <c r="BV1657" i="10"/>
  <c r="D1658" i="10"/>
  <c r="F1658" i="10"/>
  <c r="G1658" i="10"/>
  <c r="H1658" i="10"/>
  <c r="J1658" i="10"/>
  <c r="K1658" i="10"/>
  <c r="L1658" i="10"/>
  <c r="N1658" i="10"/>
  <c r="O1658" i="10"/>
  <c r="P1658" i="10"/>
  <c r="R1658" i="10"/>
  <c r="S1658" i="10"/>
  <c r="T1658" i="10"/>
  <c r="V1658" i="10"/>
  <c r="W1658" i="10"/>
  <c r="X1658" i="10"/>
  <c r="Z1658" i="10"/>
  <c r="AA1658" i="10"/>
  <c r="AB1658" i="10"/>
  <c r="AD1658" i="10"/>
  <c r="AE1658" i="10"/>
  <c r="AF1658" i="10"/>
  <c r="AH1658" i="10"/>
  <c r="AI1658" i="10"/>
  <c r="AJ1658" i="10"/>
  <c r="AL1658" i="10"/>
  <c r="AM1658" i="10"/>
  <c r="AN1658" i="10"/>
  <c r="AP1658" i="10"/>
  <c r="AQ1658" i="10"/>
  <c r="AR1658" i="10"/>
  <c r="AT1658" i="10"/>
  <c r="AU1658" i="10"/>
  <c r="AV1658" i="10"/>
  <c r="AX1658" i="10"/>
  <c r="AY1658" i="10"/>
  <c r="AZ1658" i="10"/>
  <c r="BB1658" i="10"/>
  <c r="BC1658" i="10"/>
  <c r="BD1658" i="10"/>
  <c r="BF1658" i="10"/>
  <c r="BG1658" i="10"/>
  <c r="BH1658" i="10"/>
  <c r="BJ1658" i="10"/>
  <c r="BK1658" i="10"/>
  <c r="BL1658" i="10"/>
  <c r="BN1658" i="10"/>
  <c r="BO1658" i="10"/>
  <c r="BP1658" i="10"/>
  <c r="BR1658" i="10"/>
  <c r="BS1658" i="10"/>
  <c r="BT1658" i="10"/>
  <c r="BV1658" i="10"/>
  <c r="C2197" i="10"/>
  <c r="C2198" i="10"/>
  <c r="C2199" i="10"/>
  <c r="C2200" i="10"/>
  <c r="C2201" i="10"/>
  <c r="C2202" i="10"/>
  <c r="C2217" i="10"/>
  <c r="C2203" i="10"/>
  <c r="D2203" i="10" s="1"/>
  <c r="C2204" i="10"/>
  <c r="C2205" i="10"/>
  <c r="C2206" i="10"/>
  <c r="C2207" i="10"/>
  <c r="C2208" i="10"/>
  <c r="C2209" i="10"/>
  <c r="C2210" i="10"/>
  <c r="C2211" i="10"/>
  <c r="C2218" i="10"/>
  <c r="C2212" i="10"/>
  <c r="C2213" i="10"/>
  <c r="C2214" i="10"/>
  <c r="C2215" i="10"/>
  <c r="C2216" i="10"/>
  <c r="C2182" i="10"/>
  <c r="C2183" i="10"/>
  <c r="C2189" i="10"/>
  <c r="C2184" i="10"/>
  <c r="C2164" i="10"/>
  <c r="C2165" i="10"/>
  <c r="C2190" i="10"/>
  <c r="C2166" i="10"/>
  <c r="C2191" i="10"/>
  <c r="C2167" i="10"/>
  <c r="C2168" i="10"/>
  <c r="C2185" i="10"/>
  <c r="C2169" i="10"/>
  <c r="C2170" i="10"/>
  <c r="C2192" i="10"/>
  <c r="C2194" i="10"/>
  <c r="C2171" i="10"/>
  <c r="C2172" i="10"/>
  <c r="C2173" i="10"/>
  <c r="C2174" i="10"/>
  <c r="C2175" i="10"/>
  <c r="C2195" i="10"/>
  <c r="C2176" i="10"/>
  <c r="C2193" i="10"/>
  <c r="C2186" i="10"/>
  <c r="C2177" i="10"/>
  <c r="C2178" i="10"/>
  <c r="C2179" i="10"/>
  <c r="C2180" i="10"/>
  <c r="C2181" i="10"/>
  <c r="C2187" i="10"/>
  <c r="C2188" i="10"/>
  <c r="D1659" i="10"/>
  <c r="F1659" i="10"/>
  <c r="G1659" i="10"/>
  <c r="H1659" i="10"/>
  <c r="J1659" i="10"/>
  <c r="K1659" i="10"/>
  <c r="L1659" i="10"/>
  <c r="N1659" i="10"/>
  <c r="O1659" i="10"/>
  <c r="P1659" i="10"/>
  <c r="R1659" i="10"/>
  <c r="S1659" i="10"/>
  <c r="T1659" i="10"/>
  <c r="V1659" i="10"/>
  <c r="W1659" i="10"/>
  <c r="X1659" i="10"/>
  <c r="Z1659" i="10"/>
  <c r="AA1659" i="10"/>
  <c r="AB1659" i="10"/>
  <c r="AD1659" i="10"/>
  <c r="AE1659" i="10"/>
  <c r="AF1659" i="10"/>
  <c r="AH1659" i="10"/>
  <c r="AI1659" i="10"/>
  <c r="AJ1659" i="10"/>
  <c r="AL1659" i="10"/>
  <c r="AM1659" i="10"/>
  <c r="AN1659" i="10"/>
  <c r="AP1659" i="10"/>
  <c r="AQ1659" i="10"/>
  <c r="AR1659" i="10"/>
  <c r="AT1659" i="10"/>
  <c r="AU1659" i="10"/>
  <c r="AV1659" i="10"/>
  <c r="AX1659" i="10"/>
  <c r="AY1659" i="10"/>
  <c r="AZ1659" i="10"/>
  <c r="BB1659" i="10"/>
  <c r="BC1659" i="10"/>
  <c r="BD1659" i="10"/>
  <c r="BF1659" i="10"/>
  <c r="BG1659" i="10"/>
  <c r="BH1659" i="10"/>
  <c r="BJ1659" i="10"/>
  <c r="BK1659" i="10"/>
  <c r="BL1659" i="10"/>
  <c r="BN1659" i="10"/>
  <c r="BO1659" i="10"/>
  <c r="BP1659" i="10"/>
  <c r="BR1659" i="10"/>
  <c r="BS1659" i="10"/>
  <c r="BT1659" i="10"/>
  <c r="C1909" i="10"/>
  <c r="BV1659" i="10"/>
  <c r="D1660" i="10"/>
  <c r="F1660" i="10"/>
  <c r="G1660" i="10"/>
  <c r="H1660" i="10"/>
  <c r="J1660" i="10"/>
  <c r="K1660" i="10"/>
  <c r="L1660" i="10"/>
  <c r="N1660" i="10"/>
  <c r="O1660" i="10"/>
  <c r="P1660" i="10"/>
  <c r="R1660" i="10"/>
  <c r="S1660" i="10"/>
  <c r="T1660" i="10"/>
  <c r="V1660" i="10"/>
  <c r="W1660" i="10"/>
  <c r="X1660" i="10"/>
  <c r="Z1660" i="10"/>
  <c r="AA1660" i="10"/>
  <c r="AB1660" i="10"/>
  <c r="AD1660" i="10"/>
  <c r="AE1660" i="10"/>
  <c r="AF1660" i="10"/>
  <c r="AH1660" i="10"/>
  <c r="AI1660" i="10"/>
  <c r="AJ1660" i="10"/>
  <c r="AL1660" i="10"/>
  <c r="AM1660" i="10"/>
  <c r="AN1660" i="10"/>
  <c r="AP1660" i="10"/>
  <c r="AQ1660" i="10"/>
  <c r="AR1660" i="10"/>
  <c r="AT1660" i="10"/>
  <c r="AU1660" i="10"/>
  <c r="AV1660" i="10"/>
  <c r="AX1660" i="10"/>
  <c r="AY1660" i="10"/>
  <c r="AZ1660" i="10"/>
  <c r="BB1660" i="10"/>
  <c r="BC1660" i="10"/>
  <c r="BD1660" i="10"/>
  <c r="BF1660" i="10"/>
  <c r="BG1660" i="10"/>
  <c r="BH1660" i="10"/>
  <c r="BJ1660" i="10"/>
  <c r="BK1660" i="10"/>
  <c r="BL1660" i="10"/>
  <c r="BN1660" i="10"/>
  <c r="BO1660" i="10"/>
  <c r="BP1660" i="10"/>
  <c r="BR1660" i="10"/>
  <c r="BS1660" i="10"/>
  <c r="BT1660" i="10"/>
  <c r="C1910" i="10"/>
  <c r="BV1660" i="10"/>
  <c r="D1661" i="10"/>
  <c r="F1661" i="10"/>
  <c r="G1661" i="10"/>
  <c r="H1661" i="10"/>
  <c r="J1661" i="10"/>
  <c r="K1661" i="10"/>
  <c r="L1661" i="10"/>
  <c r="N1661" i="10"/>
  <c r="O1661" i="10"/>
  <c r="P1661" i="10"/>
  <c r="R1661" i="10"/>
  <c r="S1661" i="10"/>
  <c r="T1661" i="10"/>
  <c r="V1661" i="10"/>
  <c r="W1661" i="10"/>
  <c r="X1661" i="10"/>
  <c r="Z1661" i="10"/>
  <c r="AA1661" i="10"/>
  <c r="AB1661" i="10"/>
  <c r="AD1661" i="10"/>
  <c r="AE1661" i="10"/>
  <c r="AF1661" i="10"/>
  <c r="AH1661" i="10"/>
  <c r="AI1661" i="10"/>
  <c r="AJ1661" i="10"/>
  <c r="AL1661" i="10"/>
  <c r="AM1661" i="10"/>
  <c r="AN1661" i="10"/>
  <c r="AP1661" i="10"/>
  <c r="AQ1661" i="10"/>
  <c r="AR1661" i="10"/>
  <c r="AT1661" i="10"/>
  <c r="AU1661" i="10"/>
  <c r="AV1661" i="10"/>
  <c r="AX1661" i="10"/>
  <c r="AY1661" i="10"/>
  <c r="AZ1661" i="10"/>
  <c r="BB1661" i="10"/>
  <c r="BC1661" i="10"/>
  <c r="BD1661" i="10"/>
  <c r="BF1661" i="10"/>
  <c r="BG1661" i="10"/>
  <c r="BH1661" i="10"/>
  <c r="BJ1661" i="10"/>
  <c r="BK1661" i="10"/>
  <c r="BL1661" i="10"/>
  <c r="BN1661" i="10"/>
  <c r="BO1661" i="10"/>
  <c r="BP1661" i="10"/>
  <c r="BR1661" i="10"/>
  <c r="BS1661" i="10"/>
  <c r="BT1661" i="10"/>
  <c r="C1911" i="10"/>
  <c r="BV1661" i="10"/>
  <c r="D1662" i="10"/>
  <c r="F1662" i="10"/>
  <c r="G1662" i="10"/>
  <c r="H1662" i="10"/>
  <c r="J1662" i="10"/>
  <c r="K1662" i="10"/>
  <c r="L1662" i="10"/>
  <c r="N1662" i="10"/>
  <c r="O1662" i="10"/>
  <c r="P1662" i="10"/>
  <c r="R1662" i="10"/>
  <c r="S1662" i="10"/>
  <c r="T1662" i="10"/>
  <c r="V1662" i="10"/>
  <c r="W1662" i="10"/>
  <c r="X1662" i="10"/>
  <c r="Z1662" i="10"/>
  <c r="AA1662" i="10"/>
  <c r="AB1662" i="10"/>
  <c r="AD1662" i="10"/>
  <c r="AE1662" i="10"/>
  <c r="AF1662" i="10"/>
  <c r="AH1662" i="10"/>
  <c r="AI1662" i="10"/>
  <c r="AJ1662" i="10"/>
  <c r="AL1662" i="10"/>
  <c r="AM1662" i="10"/>
  <c r="AN1662" i="10"/>
  <c r="AP1662" i="10"/>
  <c r="AQ1662" i="10"/>
  <c r="AR1662" i="10"/>
  <c r="AT1662" i="10"/>
  <c r="AU1662" i="10"/>
  <c r="AV1662" i="10"/>
  <c r="AX1662" i="10"/>
  <c r="AY1662" i="10"/>
  <c r="AZ1662" i="10"/>
  <c r="BB1662" i="10"/>
  <c r="BC1662" i="10"/>
  <c r="BD1662" i="10"/>
  <c r="BF1662" i="10"/>
  <c r="BG1662" i="10"/>
  <c r="BH1662" i="10"/>
  <c r="BJ1662" i="10"/>
  <c r="BK1662" i="10"/>
  <c r="BL1662" i="10"/>
  <c r="BN1662" i="10"/>
  <c r="BO1662" i="10"/>
  <c r="BP1662" i="10"/>
  <c r="BR1662" i="10"/>
  <c r="BS1662" i="10"/>
  <c r="BT1662" i="10"/>
  <c r="C1912" i="10"/>
  <c r="BV1662" i="10"/>
  <c r="D1663" i="10"/>
  <c r="F1663" i="10"/>
  <c r="G1663" i="10"/>
  <c r="H1663" i="10"/>
  <c r="J1663" i="10"/>
  <c r="K1663" i="10"/>
  <c r="L1663" i="10"/>
  <c r="N1663" i="10"/>
  <c r="O1663" i="10"/>
  <c r="P1663" i="10"/>
  <c r="R1663" i="10"/>
  <c r="S1663" i="10"/>
  <c r="T1663" i="10"/>
  <c r="V1663" i="10"/>
  <c r="W1663" i="10"/>
  <c r="X1663" i="10"/>
  <c r="Z1663" i="10"/>
  <c r="AA1663" i="10"/>
  <c r="AB1663" i="10"/>
  <c r="AD1663" i="10"/>
  <c r="AE1663" i="10"/>
  <c r="AF1663" i="10"/>
  <c r="AH1663" i="10"/>
  <c r="AI1663" i="10"/>
  <c r="AJ1663" i="10"/>
  <c r="AL1663" i="10"/>
  <c r="AM1663" i="10"/>
  <c r="AN1663" i="10"/>
  <c r="AP1663" i="10"/>
  <c r="AQ1663" i="10"/>
  <c r="AR1663" i="10"/>
  <c r="AT1663" i="10"/>
  <c r="AU1663" i="10"/>
  <c r="AV1663" i="10"/>
  <c r="AX1663" i="10"/>
  <c r="AY1663" i="10"/>
  <c r="AZ1663" i="10"/>
  <c r="BB1663" i="10"/>
  <c r="BC1663" i="10"/>
  <c r="BD1663" i="10"/>
  <c r="BF1663" i="10"/>
  <c r="BG1663" i="10"/>
  <c r="BH1663" i="10"/>
  <c r="BJ1663" i="10"/>
  <c r="BK1663" i="10"/>
  <c r="BL1663" i="10"/>
  <c r="BN1663" i="10"/>
  <c r="BO1663" i="10"/>
  <c r="BP1663" i="10"/>
  <c r="BR1663" i="10"/>
  <c r="BS1663" i="10"/>
  <c r="BT1663" i="10"/>
  <c r="C1913" i="10"/>
  <c r="BV1663" i="10"/>
  <c r="D1664" i="10"/>
  <c r="F1664" i="10"/>
  <c r="G1664" i="10"/>
  <c r="H1664" i="10"/>
  <c r="J1664" i="10"/>
  <c r="K1664" i="10"/>
  <c r="L1664" i="10"/>
  <c r="N1664" i="10"/>
  <c r="O1664" i="10"/>
  <c r="P1664" i="10"/>
  <c r="R1664" i="10"/>
  <c r="S1664" i="10"/>
  <c r="T1664" i="10"/>
  <c r="V1664" i="10"/>
  <c r="W1664" i="10"/>
  <c r="X1664" i="10"/>
  <c r="Z1664" i="10"/>
  <c r="AA1664" i="10"/>
  <c r="AB1664" i="10"/>
  <c r="AD1664" i="10"/>
  <c r="AE1664" i="10"/>
  <c r="AF1664" i="10"/>
  <c r="AH1664" i="10"/>
  <c r="AI1664" i="10"/>
  <c r="AJ1664" i="10"/>
  <c r="AL1664" i="10"/>
  <c r="AM1664" i="10"/>
  <c r="AN1664" i="10"/>
  <c r="AP1664" i="10"/>
  <c r="AQ1664" i="10"/>
  <c r="AR1664" i="10"/>
  <c r="AT1664" i="10"/>
  <c r="AU1664" i="10"/>
  <c r="AV1664" i="10"/>
  <c r="AX1664" i="10"/>
  <c r="AY1664" i="10"/>
  <c r="AZ1664" i="10"/>
  <c r="BB1664" i="10"/>
  <c r="BC1664" i="10"/>
  <c r="BD1664" i="10"/>
  <c r="BF1664" i="10"/>
  <c r="BG1664" i="10"/>
  <c r="BH1664" i="10"/>
  <c r="BJ1664" i="10"/>
  <c r="BK1664" i="10"/>
  <c r="BL1664" i="10"/>
  <c r="BN1664" i="10"/>
  <c r="BO1664" i="10"/>
  <c r="BP1664" i="10"/>
  <c r="BR1664" i="10"/>
  <c r="BS1664" i="10"/>
  <c r="BT1664" i="10"/>
  <c r="C1914" i="10"/>
  <c r="BV1664" i="10"/>
  <c r="D1665" i="10"/>
  <c r="F1665" i="10"/>
  <c r="G1665" i="10"/>
  <c r="H1665" i="10"/>
  <c r="J1665" i="10"/>
  <c r="K1665" i="10"/>
  <c r="L1665" i="10"/>
  <c r="N1665" i="10"/>
  <c r="O1665" i="10"/>
  <c r="P1665" i="10"/>
  <c r="R1665" i="10"/>
  <c r="S1665" i="10"/>
  <c r="T1665" i="10"/>
  <c r="V1665" i="10"/>
  <c r="W1665" i="10"/>
  <c r="X1665" i="10"/>
  <c r="Z1665" i="10"/>
  <c r="AA1665" i="10"/>
  <c r="AB1665" i="10"/>
  <c r="AD1665" i="10"/>
  <c r="AE1665" i="10"/>
  <c r="AF1665" i="10"/>
  <c r="AH1665" i="10"/>
  <c r="AI1665" i="10"/>
  <c r="AJ1665" i="10"/>
  <c r="AL1665" i="10"/>
  <c r="AM1665" i="10"/>
  <c r="AN1665" i="10"/>
  <c r="AP1665" i="10"/>
  <c r="AQ1665" i="10"/>
  <c r="AR1665" i="10"/>
  <c r="AT1665" i="10"/>
  <c r="AU1665" i="10"/>
  <c r="AV1665" i="10"/>
  <c r="AX1665" i="10"/>
  <c r="AY1665" i="10"/>
  <c r="AZ1665" i="10"/>
  <c r="BB1665" i="10"/>
  <c r="BC1665" i="10"/>
  <c r="BD1665" i="10"/>
  <c r="BF1665" i="10"/>
  <c r="BG1665" i="10"/>
  <c r="BH1665" i="10"/>
  <c r="BJ1665" i="10"/>
  <c r="BK1665" i="10"/>
  <c r="BL1665" i="10"/>
  <c r="BN1665" i="10"/>
  <c r="BO1665" i="10"/>
  <c r="BP1665" i="10"/>
  <c r="BR1665" i="10"/>
  <c r="BS1665" i="10"/>
  <c r="BT1665" i="10"/>
  <c r="C1983" i="10"/>
  <c r="BV1665" i="10"/>
  <c r="D1666" i="10"/>
  <c r="F1666" i="10"/>
  <c r="G1666" i="10"/>
  <c r="H1666" i="10"/>
  <c r="J1666" i="10"/>
  <c r="K1666" i="10"/>
  <c r="L1666" i="10"/>
  <c r="N1666" i="10"/>
  <c r="O1666" i="10"/>
  <c r="P1666" i="10"/>
  <c r="R1666" i="10"/>
  <c r="S1666" i="10"/>
  <c r="T1666" i="10"/>
  <c r="V1666" i="10"/>
  <c r="W1666" i="10"/>
  <c r="X1666" i="10"/>
  <c r="Z1666" i="10"/>
  <c r="AA1666" i="10"/>
  <c r="AB1666" i="10"/>
  <c r="AD1666" i="10"/>
  <c r="AE1666" i="10"/>
  <c r="AF1666" i="10"/>
  <c r="AH1666" i="10"/>
  <c r="AI1666" i="10"/>
  <c r="AJ1666" i="10"/>
  <c r="AL1666" i="10"/>
  <c r="AM1666" i="10"/>
  <c r="AN1666" i="10"/>
  <c r="AP1666" i="10"/>
  <c r="AQ1666" i="10"/>
  <c r="AR1666" i="10"/>
  <c r="AT1666" i="10"/>
  <c r="AU1666" i="10"/>
  <c r="AV1666" i="10"/>
  <c r="AX1666" i="10"/>
  <c r="AY1666" i="10"/>
  <c r="AZ1666" i="10"/>
  <c r="BB1666" i="10"/>
  <c r="BC1666" i="10"/>
  <c r="BD1666" i="10"/>
  <c r="BF1666" i="10"/>
  <c r="BG1666" i="10"/>
  <c r="BH1666" i="10"/>
  <c r="BJ1666" i="10"/>
  <c r="BK1666" i="10"/>
  <c r="BL1666" i="10"/>
  <c r="BN1666" i="10"/>
  <c r="BO1666" i="10"/>
  <c r="BP1666" i="10"/>
  <c r="BR1666" i="10"/>
  <c r="BS1666" i="10"/>
  <c r="BT1666" i="10"/>
  <c r="C1984" i="10"/>
  <c r="BV1666" i="10"/>
  <c r="D1667" i="10"/>
  <c r="F1667" i="10"/>
  <c r="G1667" i="10"/>
  <c r="H1667" i="10"/>
  <c r="J1667" i="10"/>
  <c r="K1667" i="10"/>
  <c r="L1667" i="10"/>
  <c r="N1667" i="10"/>
  <c r="O1667" i="10"/>
  <c r="P1667" i="10"/>
  <c r="R1667" i="10"/>
  <c r="S1667" i="10"/>
  <c r="T1667" i="10"/>
  <c r="V1667" i="10"/>
  <c r="W1667" i="10"/>
  <c r="X1667" i="10"/>
  <c r="Z1667" i="10"/>
  <c r="AA1667" i="10"/>
  <c r="AB1667" i="10"/>
  <c r="AD1667" i="10"/>
  <c r="AE1667" i="10"/>
  <c r="AF1667" i="10"/>
  <c r="AH1667" i="10"/>
  <c r="AI1667" i="10"/>
  <c r="AJ1667" i="10"/>
  <c r="AL1667" i="10"/>
  <c r="AM1667" i="10"/>
  <c r="AN1667" i="10"/>
  <c r="AP1667" i="10"/>
  <c r="AQ1667" i="10"/>
  <c r="AR1667" i="10"/>
  <c r="AT1667" i="10"/>
  <c r="AU1667" i="10"/>
  <c r="AV1667" i="10"/>
  <c r="AX1667" i="10"/>
  <c r="AY1667" i="10"/>
  <c r="AZ1667" i="10"/>
  <c r="BB1667" i="10"/>
  <c r="BC1667" i="10"/>
  <c r="BD1667" i="10"/>
  <c r="BF1667" i="10"/>
  <c r="BG1667" i="10"/>
  <c r="BH1667" i="10"/>
  <c r="BJ1667" i="10"/>
  <c r="BK1667" i="10"/>
  <c r="BL1667" i="10"/>
  <c r="BN1667" i="10"/>
  <c r="BO1667" i="10"/>
  <c r="BP1667" i="10"/>
  <c r="BR1667" i="10"/>
  <c r="BS1667" i="10"/>
  <c r="BT1667" i="10"/>
  <c r="C1985" i="10"/>
  <c r="BV1667" i="10"/>
  <c r="D1668" i="10"/>
  <c r="F1668" i="10"/>
  <c r="G1668" i="10"/>
  <c r="H1668" i="10"/>
  <c r="J1668" i="10"/>
  <c r="K1668" i="10"/>
  <c r="L1668" i="10"/>
  <c r="N1668" i="10"/>
  <c r="O1668" i="10"/>
  <c r="P1668" i="10"/>
  <c r="R1668" i="10"/>
  <c r="S1668" i="10"/>
  <c r="T1668" i="10"/>
  <c r="V1668" i="10"/>
  <c r="W1668" i="10"/>
  <c r="X1668" i="10"/>
  <c r="Z1668" i="10"/>
  <c r="AA1668" i="10"/>
  <c r="AB1668" i="10"/>
  <c r="AD1668" i="10"/>
  <c r="AE1668" i="10"/>
  <c r="AF1668" i="10"/>
  <c r="AH1668" i="10"/>
  <c r="AI1668" i="10"/>
  <c r="AJ1668" i="10"/>
  <c r="AL1668" i="10"/>
  <c r="AM1668" i="10"/>
  <c r="AN1668" i="10"/>
  <c r="AP1668" i="10"/>
  <c r="AQ1668" i="10"/>
  <c r="AR1668" i="10"/>
  <c r="AT1668" i="10"/>
  <c r="AU1668" i="10"/>
  <c r="AV1668" i="10"/>
  <c r="AX1668" i="10"/>
  <c r="AY1668" i="10"/>
  <c r="AZ1668" i="10"/>
  <c r="BB1668" i="10"/>
  <c r="BC1668" i="10"/>
  <c r="BD1668" i="10"/>
  <c r="BF1668" i="10"/>
  <c r="BG1668" i="10"/>
  <c r="BH1668" i="10"/>
  <c r="BJ1668" i="10"/>
  <c r="BK1668" i="10"/>
  <c r="BL1668" i="10"/>
  <c r="BN1668" i="10"/>
  <c r="BO1668" i="10"/>
  <c r="BP1668" i="10"/>
  <c r="BR1668" i="10"/>
  <c r="BS1668" i="10"/>
  <c r="BT1668" i="10"/>
  <c r="C1986" i="10"/>
  <c r="BV1668" i="10"/>
  <c r="D1669" i="10"/>
  <c r="F1669" i="10"/>
  <c r="G1669" i="10"/>
  <c r="H1669" i="10"/>
  <c r="J1669" i="10"/>
  <c r="K1669" i="10"/>
  <c r="L1669" i="10"/>
  <c r="N1669" i="10"/>
  <c r="O1669" i="10"/>
  <c r="P1669" i="10"/>
  <c r="R1669" i="10"/>
  <c r="S1669" i="10"/>
  <c r="T1669" i="10"/>
  <c r="V1669" i="10"/>
  <c r="W1669" i="10"/>
  <c r="X1669" i="10"/>
  <c r="Z1669" i="10"/>
  <c r="AA1669" i="10"/>
  <c r="AB1669" i="10"/>
  <c r="AD1669" i="10"/>
  <c r="AE1669" i="10"/>
  <c r="AF1669" i="10"/>
  <c r="AH1669" i="10"/>
  <c r="AI1669" i="10"/>
  <c r="AJ1669" i="10"/>
  <c r="AL1669" i="10"/>
  <c r="AM1669" i="10"/>
  <c r="AN1669" i="10"/>
  <c r="AP1669" i="10"/>
  <c r="AQ1669" i="10"/>
  <c r="AR1669" i="10"/>
  <c r="AT1669" i="10"/>
  <c r="AU1669" i="10"/>
  <c r="AV1669" i="10"/>
  <c r="AX1669" i="10"/>
  <c r="AY1669" i="10"/>
  <c r="AZ1669" i="10"/>
  <c r="BB1669" i="10"/>
  <c r="BC1669" i="10"/>
  <c r="BD1669" i="10"/>
  <c r="BF1669" i="10"/>
  <c r="BG1669" i="10"/>
  <c r="BH1669" i="10"/>
  <c r="BJ1669" i="10"/>
  <c r="BK1669" i="10"/>
  <c r="BL1669" i="10"/>
  <c r="BN1669" i="10"/>
  <c r="BO1669" i="10"/>
  <c r="BP1669" i="10"/>
  <c r="BR1669" i="10"/>
  <c r="BS1669" i="10"/>
  <c r="BT1669" i="10"/>
  <c r="C1987" i="10"/>
  <c r="BV1669" i="10"/>
  <c r="D1670" i="10"/>
  <c r="F1670" i="10"/>
  <c r="G1670" i="10"/>
  <c r="H1670" i="10"/>
  <c r="J1670" i="10"/>
  <c r="K1670" i="10"/>
  <c r="L1670" i="10"/>
  <c r="N1670" i="10"/>
  <c r="O1670" i="10"/>
  <c r="P1670" i="10"/>
  <c r="R1670" i="10"/>
  <c r="S1670" i="10"/>
  <c r="T1670" i="10"/>
  <c r="V1670" i="10"/>
  <c r="W1670" i="10"/>
  <c r="X1670" i="10"/>
  <c r="Z1670" i="10"/>
  <c r="AA1670" i="10"/>
  <c r="AB1670" i="10"/>
  <c r="AD1670" i="10"/>
  <c r="AE1670" i="10"/>
  <c r="AF1670" i="10"/>
  <c r="AH1670" i="10"/>
  <c r="AI1670" i="10"/>
  <c r="AJ1670" i="10"/>
  <c r="AL1670" i="10"/>
  <c r="AM1670" i="10"/>
  <c r="AN1670" i="10"/>
  <c r="AP1670" i="10"/>
  <c r="AQ1670" i="10"/>
  <c r="AR1670" i="10"/>
  <c r="AT1670" i="10"/>
  <c r="AU1670" i="10"/>
  <c r="AV1670" i="10"/>
  <c r="AX1670" i="10"/>
  <c r="AY1670" i="10"/>
  <c r="AZ1670" i="10"/>
  <c r="BB1670" i="10"/>
  <c r="BC1670" i="10"/>
  <c r="BD1670" i="10"/>
  <c r="BF1670" i="10"/>
  <c r="BG1670" i="10"/>
  <c r="BH1670" i="10"/>
  <c r="BJ1670" i="10"/>
  <c r="BK1670" i="10"/>
  <c r="BL1670" i="10"/>
  <c r="BN1670" i="10"/>
  <c r="BO1670" i="10"/>
  <c r="BP1670" i="10"/>
  <c r="BR1670" i="10"/>
  <c r="BS1670" i="10"/>
  <c r="BT1670" i="10"/>
  <c r="C1988" i="10"/>
  <c r="BV1670" i="10"/>
  <c r="D1671" i="10"/>
  <c r="F1671" i="10"/>
  <c r="G1671" i="10"/>
  <c r="H1671" i="10"/>
  <c r="J1671" i="10"/>
  <c r="K1671" i="10"/>
  <c r="L1671" i="10"/>
  <c r="N1671" i="10"/>
  <c r="O1671" i="10"/>
  <c r="P1671" i="10"/>
  <c r="R1671" i="10"/>
  <c r="S1671" i="10"/>
  <c r="T1671" i="10"/>
  <c r="V1671" i="10"/>
  <c r="W1671" i="10"/>
  <c r="X1671" i="10"/>
  <c r="Z1671" i="10"/>
  <c r="AA1671" i="10"/>
  <c r="AB1671" i="10"/>
  <c r="AD1671" i="10"/>
  <c r="AE1671" i="10"/>
  <c r="AF1671" i="10"/>
  <c r="AH1671" i="10"/>
  <c r="AI1671" i="10"/>
  <c r="AJ1671" i="10"/>
  <c r="AL1671" i="10"/>
  <c r="AM1671" i="10"/>
  <c r="AN1671" i="10"/>
  <c r="AP1671" i="10"/>
  <c r="AQ1671" i="10"/>
  <c r="AR1671" i="10"/>
  <c r="AT1671" i="10"/>
  <c r="AU1671" i="10"/>
  <c r="AV1671" i="10"/>
  <c r="AX1671" i="10"/>
  <c r="AY1671" i="10"/>
  <c r="AZ1671" i="10"/>
  <c r="BB1671" i="10"/>
  <c r="BC1671" i="10"/>
  <c r="BD1671" i="10"/>
  <c r="BF1671" i="10"/>
  <c r="BG1671" i="10"/>
  <c r="BH1671" i="10"/>
  <c r="BJ1671" i="10"/>
  <c r="BK1671" i="10"/>
  <c r="BL1671" i="10"/>
  <c r="BN1671" i="10"/>
  <c r="BO1671" i="10"/>
  <c r="BP1671" i="10"/>
  <c r="BR1671" i="10"/>
  <c r="BS1671" i="10"/>
  <c r="BT1671" i="10"/>
  <c r="C1989" i="10"/>
  <c r="BV1671" i="10"/>
  <c r="D1672" i="10"/>
  <c r="F1672" i="10"/>
  <c r="G1672" i="10"/>
  <c r="H1672" i="10"/>
  <c r="J1672" i="10"/>
  <c r="K1672" i="10"/>
  <c r="L1672" i="10"/>
  <c r="N1672" i="10"/>
  <c r="O1672" i="10"/>
  <c r="P1672" i="10"/>
  <c r="R1672" i="10"/>
  <c r="S1672" i="10"/>
  <c r="T1672" i="10"/>
  <c r="V1672" i="10"/>
  <c r="W1672" i="10"/>
  <c r="X1672" i="10"/>
  <c r="Z1672" i="10"/>
  <c r="AA1672" i="10"/>
  <c r="AB1672" i="10"/>
  <c r="AD1672" i="10"/>
  <c r="AE1672" i="10"/>
  <c r="AF1672" i="10"/>
  <c r="AH1672" i="10"/>
  <c r="AI1672" i="10"/>
  <c r="AJ1672" i="10"/>
  <c r="AL1672" i="10"/>
  <c r="AM1672" i="10"/>
  <c r="AN1672" i="10"/>
  <c r="AP1672" i="10"/>
  <c r="AQ1672" i="10"/>
  <c r="AR1672" i="10"/>
  <c r="AT1672" i="10"/>
  <c r="AU1672" i="10"/>
  <c r="AV1672" i="10"/>
  <c r="AX1672" i="10"/>
  <c r="AY1672" i="10"/>
  <c r="AZ1672" i="10"/>
  <c r="BB1672" i="10"/>
  <c r="BC1672" i="10"/>
  <c r="BD1672" i="10"/>
  <c r="BF1672" i="10"/>
  <c r="BG1672" i="10"/>
  <c r="BH1672" i="10"/>
  <c r="BJ1672" i="10"/>
  <c r="BK1672" i="10"/>
  <c r="BL1672" i="10"/>
  <c r="BN1672" i="10"/>
  <c r="BO1672" i="10"/>
  <c r="BP1672" i="10"/>
  <c r="BR1672" i="10"/>
  <c r="BS1672" i="10"/>
  <c r="BT1672" i="10"/>
  <c r="C1990" i="10"/>
  <c r="BV1672" i="10"/>
  <c r="D1673" i="10"/>
  <c r="F1673" i="10"/>
  <c r="G1673" i="10"/>
  <c r="H1673" i="10"/>
  <c r="J1673" i="10"/>
  <c r="K1673" i="10"/>
  <c r="L1673" i="10"/>
  <c r="N1673" i="10"/>
  <c r="O1673" i="10"/>
  <c r="P1673" i="10"/>
  <c r="R1673" i="10"/>
  <c r="S1673" i="10"/>
  <c r="T1673" i="10"/>
  <c r="V1673" i="10"/>
  <c r="W1673" i="10"/>
  <c r="X1673" i="10"/>
  <c r="Z1673" i="10"/>
  <c r="AA1673" i="10"/>
  <c r="AB1673" i="10"/>
  <c r="AD1673" i="10"/>
  <c r="AE1673" i="10"/>
  <c r="AF1673" i="10"/>
  <c r="AH1673" i="10"/>
  <c r="AI1673" i="10"/>
  <c r="AJ1673" i="10"/>
  <c r="AL1673" i="10"/>
  <c r="AM1673" i="10"/>
  <c r="AN1673" i="10"/>
  <c r="AP1673" i="10"/>
  <c r="AQ1673" i="10"/>
  <c r="AR1673" i="10"/>
  <c r="AT1673" i="10"/>
  <c r="AU1673" i="10"/>
  <c r="AV1673" i="10"/>
  <c r="AX1673" i="10"/>
  <c r="AY1673" i="10"/>
  <c r="AZ1673" i="10"/>
  <c r="BB1673" i="10"/>
  <c r="BC1673" i="10"/>
  <c r="BD1673" i="10"/>
  <c r="BF1673" i="10"/>
  <c r="BG1673" i="10"/>
  <c r="BH1673" i="10"/>
  <c r="BJ1673" i="10"/>
  <c r="BK1673" i="10"/>
  <c r="BL1673" i="10"/>
  <c r="BN1673" i="10"/>
  <c r="BO1673" i="10"/>
  <c r="BP1673" i="10"/>
  <c r="BR1673" i="10"/>
  <c r="BS1673" i="10"/>
  <c r="BT1673" i="10"/>
  <c r="C1991" i="10"/>
  <c r="BV1673" i="10"/>
  <c r="D1674" i="10"/>
  <c r="F1674" i="10"/>
  <c r="G1674" i="10"/>
  <c r="H1674" i="10"/>
  <c r="J1674" i="10"/>
  <c r="K1674" i="10"/>
  <c r="L1674" i="10"/>
  <c r="N1674" i="10"/>
  <c r="O1674" i="10"/>
  <c r="P1674" i="10"/>
  <c r="R1674" i="10"/>
  <c r="S1674" i="10"/>
  <c r="T1674" i="10"/>
  <c r="V1674" i="10"/>
  <c r="W1674" i="10"/>
  <c r="X1674" i="10"/>
  <c r="Z1674" i="10"/>
  <c r="AA1674" i="10"/>
  <c r="AB1674" i="10"/>
  <c r="AD1674" i="10"/>
  <c r="AE1674" i="10"/>
  <c r="AF1674" i="10"/>
  <c r="AH1674" i="10"/>
  <c r="AI1674" i="10"/>
  <c r="AJ1674" i="10"/>
  <c r="AL1674" i="10"/>
  <c r="AM1674" i="10"/>
  <c r="AN1674" i="10"/>
  <c r="AP1674" i="10"/>
  <c r="AQ1674" i="10"/>
  <c r="AR1674" i="10"/>
  <c r="AT1674" i="10"/>
  <c r="AU1674" i="10"/>
  <c r="AV1674" i="10"/>
  <c r="AX1674" i="10"/>
  <c r="AY1674" i="10"/>
  <c r="AZ1674" i="10"/>
  <c r="BB1674" i="10"/>
  <c r="BC1674" i="10"/>
  <c r="BD1674" i="10"/>
  <c r="BF1674" i="10"/>
  <c r="BG1674" i="10"/>
  <c r="BH1674" i="10"/>
  <c r="BJ1674" i="10"/>
  <c r="BK1674" i="10"/>
  <c r="BL1674" i="10"/>
  <c r="BN1674" i="10"/>
  <c r="BO1674" i="10"/>
  <c r="BP1674" i="10"/>
  <c r="BR1674" i="10"/>
  <c r="BS1674" i="10"/>
  <c r="BT1674" i="10"/>
  <c r="C1992" i="10"/>
  <c r="BV1674" i="10"/>
  <c r="D1675" i="10"/>
  <c r="F1675" i="10"/>
  <c r="G1675" i="10"/>
  <c r="H1675" i="10"/>
  <c r="J1675" i="10"/>
  <c r="K1675" i="10"/>
  <c r="L1675" i="10"/>
  <c r="N1675" i="10"/>
  <c r="O1675" i="10"/>
  <c r="P1675" i="10"/>
  <c r="R1675" i="10"/>
  <c r="S1675" i="10"/>
  <c r="T1675" i="10"/>
  <c r="V1675" i="10"/>
  <c r="W1675" i="10"/>
  <c r="X1675" i="10"/>
  <c r="Z1675" i="10"/>
  <c r="AA1675" i="10"/>
  <c r="AB1675" i="10"/>
  <c r="AD1675" i="10"/>
  <c r="AE1675" i="10"/>
  <c r="AF1675" i="10"/>
  <c r="AH1675" i="10"/>
  <c r="AI1675" i="10"/>
  <c r="AJ1675" i="10"/>
  <c r="AL1675" i="10"/>
  <c r="AM1675" i="10"/>
  <c r="AN1675" i="10"/>
  <c r="AP1675" i="10"/>
  <c r="AQ1675" i="10"/>
  <c r="AR1675" i="10"/>
  <c r="AT1675" i="10"/>
  <c r="AU1675" i="10"/>
  <c r="AV1675" i="10"/>
  <c r="AX1675" i="10"/>
  <c r="AY1675" i="10"/>
  <c r="AZ1675" i="10"/>
  <c r="BB1675" i="10"/>
  <c r="BC1675" i="10"/>
  <c r="BD1675" i="10"/>
  <c r="BF1675" i="10"/>
  <c r="BG1675" i="10"/>
  <c r="BH1675" i="10"/>
  <c r="BJ1675" i="10"/>
  <c r="BK1675" i="10"/>
  <c r="BL1675" i="10"/>
  <c r="BN1675" i="10"/>
  <c r="BO1675" i="10"/>
  <c r="BP1675" i="10"/>
  <c r="BR1675" i="10"/>
  <c r="BS1675" i="10"/>
  <c r="BT1675" i="10"/>
  <c r="C1993" i="10"/>
  <c r="BV1675" i="10"/>
  <c r="D1676" i="10"/>
  <c r="F1676" i="10"/>
  <c r="G1676" i="10"/>
  <c r="H1676" i="10"/>
  <c r="J1676" i="10"/>
  <c r="K1676" i="10"/>
  <c r="L1676" i="10"/>
  <c r="N1676" i="10"/>
  <c r="O1676" i="10"/>
  <c r="P1676" i="10"/>
  <c r="R1676" i="10"/>
  <c r="S1676" i="10"/>
  <c r="T1676" i="10"/>
  <c r="V1676" i="10"/>
  <c r="W1676" i="10"/>
  <c r="X1676" i="10"/>
  <c r="Z1676" i="10"/>
  <c r="AA1676" i="10"/>
  <c r="AB1676" i="10"/>
  <c r="AD1676" i="10"/>
  <c r="AE1676" i="10"/>
  <c r="AF1676" i="10"/>
  <c r="AH1676" i="10"/>
  <c r="AI1676" i="10"/>
  <c r="AJ1676" i="10"/>
  <c r="AL1676" i="10"/>
  <c r="AM1676" i="10"/>
  <c r="AN1676" i="10"/>
  <c r="AP1676" i="10"/>
  <c r="AQ1676" i="10"/>
  <c r="AR1676" i="10"/>
  <c r="AT1676" i="10"/>
  <c r="AU1676" i="10"/>
  <c r="AV1676" i="10"/>
  <c r="AX1676" i="10"/>
  <c r="AY1676" i="10"/>
  <c r="AZ1676" i="10"/>
  <c r="BB1676" i="10"/>
  <c r="BC1676" i="10"/>
  <c r="BD1676" i="10"/>
  <c r="BF1676" i="10"/>
  <c r="BG1676" i="10"/>
  <c r="BH1676" i="10"/>
  <c r="BJ1676" i="10"/>
  <c r="BK1676" i="10"/>
  <c r="BL1676" i="10"/>
  <c r="BN1676" i="10"/>
  <c r="BO1676" i="10"/>
  <c r="BP1676" i="10"/>
  <c r="BR1676" i="10"/>
  <c r="BS1676" i="10"/>
  <c r="BT1676" i="10"/>
  <c r="C1994" i="10"/>
  <c r="BV1676" i="10"/>
  <c r="D1677" i="10"/>
  <c r="F1677" i="10"/>
  <c r="G1677" i="10"/>
  <c r="H1677" i="10"/>
  <c r="J1677" i="10"/>
  <c r="K1677" i="10"/>
  <c r="L1677" i="10"/>
  <c r="N1677" i="10"/>
  <c r="O1677" i="10"/>
  <c r="P1677" i="10"/>
  <c r="R1677" i="10"/>
  <c r="S1677" i="10"/>
  <c r="T1677" i="10"/>
  <c r="V1677" i="10"/>
  <c r="W1677" i="10"/>
  <c r="X1677" i="10"/>
  <c r="Z1677" i="10"/>
  <c r="AA1677" i="10"/>
  <c r="AB1677" i="10"/>
  <c r="AD1677" i="10"/>
  <c r="AE1677" i="10"/>
  <c r="AF1677" i="10"/>
  <c r="AH1677" i="10"/>
  <c r="AI1677" i="10"/>
  <c r="AJ1677" i="10"/>
  <c r="AL1677" i="10"/>
  <c r="AM1677" i="10"/>
  <c r="AN1677" i="10"/>
  <c r="AP1677" i="10"/>
  <c r="AQ1677" i="10"/>
  <c r="AR1677" i="10"/>
  <c r="AT1677" i="10"/>
  <c r="AU1677" i="10"/>
  <c r="AV1677" i="10"/>
  <c r="AX1677" i="10"/>
  <c r="AY1677" i="10"/>
  <c r="AZ1677" i="10"/>
  <c r="BB1677" i="10"/>
  <c r="BC1677" i="10"/>
  <c r="BD1677" i="10"/>
  <c r="BF1677" i="10"/>
  <c r="BG1677" i="10"/>
  <c r="BH1677" i="10"/>
  <c r="BJ1677" i="10"/>
  <c r="BK1677" i="10"/>
  <c r="BL1677" i="10"/>
  <c r="BN1677" i="10"/>
  <c r="BO1677" i="10"/>
  <c r="BP1677" i="10"/>
  <c r="BR1677" i="10"/>
  <c r="BS1677" i="10"/>
  <c r="BT1677" i="10"/>
  <c r="C2016" i="10"/>
  <c r="BV1677" i="10"/>
  <c r="D1678" i="10"/>
  <c r="F1678" i="10"/>
  <c r="G1678" i="10"/>
  <c r="H1678" i="10"/>
  <c r="J1678" i="10"/>
  <c r="K1678" i="10"/>
  <c r="L1678" i="10"/>
  <c r="N1678" i="10"/>
  <c r="O1678" i="10"/>
  <c r="P1678" i="10"/>
  <c r="R1678" i="10"/>
  <c r="S1678" i="10"/>
  <c r="T1678" i="10"/>
  <c r="V1678" i="10"/>
  <c r="W1678" i="10"/>
  <c r="X1678" i="10"/>
  <c r="Z1678" i="10"/>
  <c r="AA1678" i="10"/>
  <c r="AB1678" i="10"/>
  <c r="AD1678" i="10"/>
  <c r="AE1678" i="10"/>
  <c r="AF1678" i="10"/>
  <c r="AH1678" i="10"/>
  <c r="AI1678" i="10"/>
  <c r="AJ1678" i="10"/>
  <c r="AL1678" i="10"/>
  <c r="AM1678" i="10"/>
  <c r="AN1678" i="10"/>
  <c r="AP1678" i="10"/>
  <c r="AQ1678" i="10"/>
  <c r="AR1678" i="10"/>
  <c r="AT1678" i="10"/>
  <c r="AU1678" i="10"/>
  <c r="AV1678" i="10"/>
  <c r="AX1678" i="10"/>
  <c r="AY1678" i="10"/>
  <c r="AZ1678" i="10"/>
  <c r="BB1678" i="10"/>
  <c r="BC1678" i="10"/>
  <c r="BD1678" i="10"/>
  <c r="BF1678" i="10"/>
  <c r="BG1678" i="10"/>
  <c r="BH1678" i="10"/>
  <c r="BJ1678" i="10"/>
  <c r="BK1678" i="10"/>
  <c r="BL1678" i="10"/>
  <c r="BN1678" i="10"/>
  <c r="BO1678" i="10"/>
  <c r="BP1678" i="10"/>
  <c r="BR1678" i="10"/>
  <c r="BS1678" i="10"/>
  <c r="BT1678" i="10"/>
  <c r="C2017" i="10"/>
  <c r="BV1678" i="10"/>
  <c r="D1679" i="10"/>
  <c r="F1679" i="10"/>
  <c r="G1679" i="10"/>
  <c r="H1679" i="10"/>
  <c r="J1679" i="10"/>
  <c r="K1679" i="10"/>
  <c r="L1679" i="10"/>
  <c r="N1679" i="10"/>
  <c r="O1679" i="10"/>
  <c r="P1679" i="10"/>
  <c r="R1679" i="10"/>
  <c r="S1679" i="10"/>
  <c r="T1679" i="10"/>
  <c r="V1679" i="10"/>
  <c r="W1679" i="10"/>
  <c r="X1679" i="10"/>
  <c r="Z1679" i="10"/>
  <c r="AA1679" i="10"/>
  <c r="AB1679" i="10"/>
  <c r="AD1679" i="10"/>
  <c r="AE1679" i="10"/>
  <c r="AF1679" i="10"/>
  <c r="AH1679" i="10"/>
  <c r="AI1679" i="10"/>
  <c r="AJ1679" i="10"/>
  <c r="AL1679" i="10"/>
  <c r="AM1679" i="10"/>
  <c r="AN1679" i="10"/>
  <c r="AP1679" i="10"/>
  <c r="AQ1679" i="10"/>
  <c r="AR1679" i="10"/>
  <c r="AT1679" i="10"/>
  <c r="AU1679" i="10"/>
  <c r="AV1679" i="10"/>
  <c r="AX1679" i="10"/>
  <c r="AY1679" i="10"/>
  <c r="AZ1679" i="10"/>
  <c r="BB1679" i="10"/>
  <c r="BC1679" i="10"/>
  <c r="BD1679" i="10"/>
  <c r="BF1679" i="10"/>
  <c r="BG1679" i="10"/>
  <c r="BH1679" i="10"/>
  <c r="BJ1679" i="10"/>
  <c r="BK1679" i="10"/>
  <c r="BL1679" i="10"/>
  <c r="BN1679" i="10"/>
  <c r="BO1679" i="10"/>
  <c r="BP1679" i="10"/>
  <c r="BR1679" i="10"/>
  <c r="BS1679" i="10"/>
  <c r="BT1679" i="10"/>
  <c r="C2018" i="10"/>
  <c r="BV1679" i="10"/>
  <c r="D1680" i="10"/>
  <c r="F1680" i="10"/>
  <c r="G1680" i="10"/>
  <c r="H1680" i="10"/>
  <c r="J1680" i="10"/>
  <c r="K1680" i="10"/>
  <c r="L1680" i="10"/>
  <c r="N1680" i="10"/>
  <c r="O1680" i="10"/>
  <c r="P1680" i="10"/>
  <c r="R1680" i="10"/>
  <c r="S1680" i="10"/>
  <c r="T1680" i="10"/>
  <c r="V1680" i="10"/>
  <c r="W1680" i="10"/>
  <c r="X1680" i="10"/>
  <c r="Z1680" i="10"/>
  <c r="AA1680" i="10"/>
  <c r="AB1680" i="10"/>
  <c r="AD1680" i="10"/>
  <c r="AE1680" i="10"/>
  <c r="AF1680" i="10"/>
  <c r="AH1680" i="10"/>
  <c r="AI1680" i="10"/>
  <c r="AJ1680" i="10"/>
  <c r="AL1680" i="10"/>
  <c r="AM1680" i="10"/>
  <c r="AN1680" i="10"/>
  <c r="AP1680" i="10"/>
  <c r="AQ1680" i="10"/>
  <c r="AR1680" i="10"/>
  <c r="AT1680" i="10"/>
  <c r="AU1680" i="10"/>
  <c r="AV1680" i="10"/>
  <c r="AX1680" i="10"/>
  <c r="AY1680" i="10"/>
  <c r="AZ1680" i="10"/>
  <c r="BB1680" i="10"/>
  <c r="BC1680" i="10"/>
  <c r="BD1680" i="10"/>
  <c r="BF1680" i="10"/>
  <c r="BG1680" i="10"/>
  <c r="BH1680" i="10"/>
  <c r="BJ1680" i="10"/>
  <c r="BK1680" i="10"/>
  <c r="BL1680" i="10"/>
  <c r="BN1680" i="10"/>
  <c r="BO1680" i="10"/>
  <c r="BP1680" i="10"/>
  <c r="BR1680" i="10"/>
  <c r="BS1680" i="10"/>
  <c r="BT1680" i="10"/>
  <c r="C2019" i="10"/>
  <c r="BV1680" i="10"/>
  <c r="D1681" i="10"/>
  <c r="F1681" i="10"/>
  <c r="G1681" i="10"/>
  <c r="H1681" i="10"/>
  <c r="J1681" i="10"/>
  <c r="K1681" i="10"/>
  <c r="L1681" i="10"/>
  <c r="N1681" i="10"/>
  <c r="O1681" i="10"/>
  <c r="P1681" i="10"/>
  <c r="R1681" i="10"/>
  <c r="S1681" i="10"/>
  <c r="T1681" i="10"/>
  <c r="V1681" i="10"/>
  <c r="W1681" i="10"/>
  <c r="X1681" i="10"/>
  <c r="Z1681" i="10"/>
  <c r="AA1681" i="10"/>
  <c r="AB1681" i="10"/>
  <c r="AD1681" i="10"/>
  <c r="AE1681" i="10"/>
  <c r="AF1681" i="10"/>
  <c r="AH1681" i="10"/>
  <c r="AI1681" i="10"/>
  <c r="AJ1681" i="10"/>
  <c r="AL1681" i="10"/>
  <c r="AM1681" i="10"/>
  <c r="AN1681" i="10"/>
  <c r="AP1681" i="10"/>
  <c r="AQ1681" i="10"/>
  <c r="AR1681" i="10"/>
  <c r="AT1681" i="10"/>
  <c r="AU1681" i="10"/>
  <c r="AV1681" i="10"/>
  <c r="AX1681" i="10"/>
  <c r="AY1681" i="10"/>
  <c r="AZ1681" i="10"/>
  <c r="BB1681" i="10"/>
  <c r="BC1681" i="10"/>
  <c r="BD1681" i="10"/>
  <c r="BF1681" i="10"/>
  <c r="BG1681" i="10"/>
  <c r="BH1681" i="10"/>
  <c r="BJ1681" i="10"/>
  <c r="BK1681" i="10"/>
  <c r="BL1681" i="10"/>
  <c r="BN1681" i="10"/>
  <c r="BO1681" i="10"/>
  <c r="BP1681" i="10"/>
  <c r="BR1681" i="10"/>
  <c r="BS1681" i="10"/>
  <c r="BT1681" i="10"/>
  <c r="C2020" i="10"/>
  <c r="BV1681" i="10"/>
  <c r="D1682" i="10"/>
  <c r="F1682" i="10"/>
  <c r="G1682" i="10"/>
  <c r="H1682" i="10"/>
  <c r="J1682" i="10"/>
  <c r="K1682" i="10"/>
  <c r="L1682" i="10"/>
  <c r="N1682" i="10"/>
  <c r="O1682" i="10"/>
  <c r="P1682" i="10"/>
  <c r="R1682" i="10"/>
  <c r="S1682" i="10"/>
  <c r="T1682" i="10"/>
  <c r="V1682" i="10"/>
  <c r="W1682" i="10"/>
  <c r="X1682" i="10"/>
  <c r="Z1682" i="10"/>
  <c r="AA1682" i="10"/>
  <c r="AB1682" i="10"/>
  <c r="AD1682" i="10"/>
  <c r="AE1682" i="10"/>
  <c r="AF1682" i="10"/>
  <c r="AH1682" i="10"/>
  <c r="AI1682" i="10"/>
  <c r="AJ1682" i="10"/>
  <c r="AL1682" i="10"/>
  <c r="AM1682" i="10"/>
  <c r="AN1682" i="10"/>
  <c r="AP1682" i="10"/>
  <c r="AQ1682" i="10"/>
  <c r="AR1682" i="10"/>
  <c r="AT1682" i="10"/>
  <c r="AU1682" i="10"/>
  <c r="AV1682" i="10"/>
  <c r="AX1682" i="10"/>
  <c r="AY1682" i="10"/>
  <c r="AZ1682" i="10"/>
  <c r="BB1682" i="10"/>
  <c r="BC1682" i="10"/>
  <c r="BD1682" i="10"/>
  <c r="BF1682" i="10"/>
  <c r="BG1682" i="10"/>
  <c r="BH1682" i="10"/>
  <c r="BJ1682" i="10"/>
  <c r="BK1682" i="10"/>
  <c r="BL1682" i="10"/>
  <c r="BN1682" i="10"/>
  <c r="BO1682" i="10"/>
  <c r="BP1682" i="10"/>
  <c r="BR1682" i="10"/>
  <c r="BS1682" i="10"/>
  <c r="BT1682" i="10"/>
  <c r="C2021" i="10"/>
  <c r="BV1682" i="10"/>
  <c r="D1683" i="10"/>
  <c r="F1683" i="10"/>
  <c r="G1683" i="10"/>
  <c r="H1683" i="10"/>
  <c r="J1683" i="10"/>
  <c r="K1683" i="10"/>
  <c r="L1683" i="10"/>
  <c r="N1683" i="10"/>
  <c r="O1683" i="10"/>
  <c r="P1683" i="10"/>
  <c r="R1683" i="10"/>
  <c r="S1683" i="10"/>
  <c r="T1683" i="10"/>
  <c r="V1683" i="10"/>
  <c r="W1683" i="10"/>
  <c r="X1683" i="10"/>
  <c r="Z1683" i="10"/>
  <c r="AA1683" i="10"/>
  <c r="AB1683" i="10"/>
  <c r="AD1683" i="10"/>
  <c r="AE1683" i="10"/>
  <c r="AF1683" i="10"/>
  <c r="AH1683" i="10"/>
  <c r="AI1683" i="10"/>
  <c r="AJ1683" i="10"/>
  <c r="AL1683" i="10"/>
  <c r="AM1683" i="10"/>
  <c r="AN1683" i="10"/>
  <c r="AP1683" i="10"/>
  <c r="AQ1683" i="10"/>
  <c r="AR1683" i="10"/>
  <c r="AT1683" i="10"/>
  <c r="AU1683" i="10"/>
  <c r="AV1683" i="10"/>
  <c r="AX1683" i="10"/>
  <c r="AY1683" i="10"/>
  <c r="AZ1683" i="10"/>
  <c r="BB1683" i="10"/>
  <c r="BC1683" i="10"/>
  <c r="BD1683" i="10"/>
  <c r="BF1683" i="10"/>
  <c r="BG1683" i="10"/>
  <c r="BH1683" i="10"/>
  <c r="BJ1683" i="10"/>
  <c r="BK1683" i="10"/>
  <c r="BL1683" i="10"/>
  <c r="BN1683" i="10"/>
  <c r="BO1683" i="10"/>
  <c r="BP1683" i="10"/>
  <c r="BR1683" i="10"/>
  <c r="BS1683" i="10"/>
  <c r="BT1683" i="10"/>
  <c r="C2022" i="10"/>
  <c r="BV1683" i="10"/>
  <c r="D1684" i="10"/>
  <c r="F1684" i="10"/>
  <c r="G1684" i="10"/>
  <c r="H1684" i="10"/>
  <c r="J1684" i="10"/>
  <c r="K1684" i="10"/>
  <c r="L1684" i="10"/>
  <c r="N1684" i="10"/>
  <c r="O1684" i="10"/>
  <c r="P1684" i="10"/>
  <c r="R1684" i="10"/>
  <c r="S1684" i="10"/>
  <c r="T1684" i="10"/>
  <c r="V1684" i="10"/>
  <c r="W1684" i="10"/>
  <c r="X1684" i="10"/>
  <c r="Z1684" i="10"/>
  <c r="AA1684" i="10"/>
  <c r="AB1684" i="10"/>
  <c r="AD1684" i="10"/>
  <c r="AE1684" i="10"/>
  <c r="AF1684" i="10"/>
  <c r="AH1684" i="10"/>
  <c r="AI1684" i="10"/>
  <c r="AJ1684" i="10"/>
  <c r="AL1684" i="10"/>
  <c r="AM1684" i="10"/>
  <c r="AN1684" i="10"/>
  <c r="AP1684" i="10"/>
  <c r="AQ1684" i="10"/>
  <c r="AR1684" i="10"/>
  <c r="AT1684" i="10"/>
  <c r="AU1684" i="10"/>
  <c r="AV1684" i="10"/>
  <c r="AX1684" i="10"/>
  <c r="AY1684" i="10"/>
  <c r="AZ1684" i="10"/>
  <c r="BB1684" i="10"/>
  <c r="BC1684" i="10"/>
  <c r="BD1684" i="10"/>
  <c r="BF1684" i="10"/>
  <c r="BG1684" i="10"/>
  <c r="BH1684" i="10"/>
  <c r="BJ1684" i="10"/>
  <c r="BK1684" i="10"/>
  <c r="BL1684" i="10"/>
  <c r="BN1684" i="10"/>
  <c r="BO1684" i="10"/>
  <c r="BP1684" i="10"/>
  <c r="BR1684" i="10"/>
  <c r="BS1684" i="10"/>
  <c r="BT1684" i="10"/>
  <c r="C1915" i="10"/>
  <c r="BV1684" i="10"/>
  <c r="D1685" i="10"/>
  <c r="F1685" i="10"/>
  <c r="G1685" i="10"/>
  <c r="H1685" i="10"/>
  <c r="J1685" i="10"/>
  <c r="K1685" i="10"/>
  <c r="L1685" i="10"/>
  <c r="N1685" i="10"/>
  <c r="O1685" i="10"/>
  <c r="P1685" i="10"/>
  <c r="R1685" i="10"/>
  <c r="S1685" i="10"/>
  <c r="T1685" i="10"/>
  <c r="V1685" i="10"/>
  <c r="W1685" i="10"/>
  <c r="X1685" i="10"/>
  <c r="Z1685" i="10"/>
  <c r="AA1685" i="10"/>
  <c r="AB1685" i="10"/>
  <c r="AD1685" i="10"/>
  <c r="AE1685" i="10"/>
  <c r="AF1685" i="10"/>
  <c r="AH1685" i="10"/>
  <c r="AI1685" i="10"/>
  <c r="AJ1685" i="10"/>
  <c r="AL1685" i="10"/>
  <c r="AM1685" i="10"/>
  <c r="AN1685" i="10"/>
  <c r="AP1685" i="10"/>
  <c r="AQ1685" i="10"/>
  <c r="AR1685" i="10"/>
  <c r="AT1685" i="10"/>
  <c r="AU1685" i="10"/>
  <c r="AV1685" i="10"/>
  <c r="AX1685" i="10"/>
  <c r="AY1685" i="10"/>
  <c r="AZ1685" i="10"/>
  <c r="BB1685" i="10"/>
  <c r="BC1685" i="10"/>
  <c r="BD1685" i="10"/>
  <c r="BF1685" i="10"/>
  <c r="BG1685" i="10"/>
  <c r="BH1685" i="10"/>
  <c r="BJ1685" i="10"/>
  <c r="BK1685" i="10"/>
  <c r="BL1685" i="10"/>
  <c r="BN1685" i="10"/>
  <c r="BO1685" i="10"/>
  <c r="BP1685" i="10"/>
  <c r="BR1685" i="10"/>
  <c r="BS1685" i="10"/>
  <c r="BT1685" i="10"/>
  <c r="C1916" i="10"/>
  <c r="BV1685" i="10"/>
  <c r="D1686" i="10"/>
  <c r="F1686" i="10"/>
  <c r="G1686" i="10"/>
  <c r="H1686" i="10"/>
  <c r="J1686" i="10"/>
  <c r="K1686" i="10"/>
  <c r="L1686" i="10"/>
  <c r="N1686" i="10"/>
  <c r="O1686" i="10"/>
  <c r="P1686" i="10"/>
  <c r="R1686" i="10"/>
  <c r="S1686" i="10"/>
  <c r="T1686" i="10"/>
  <c r="V1686" i="10"/>
  <c r="W1686" i="10"/>
  <c r="X1686" i="10"/>
  <c r="Z1686" i="10"/>
  <c r="AA1686" i="10"/>
  <c r="AB1686" i="10"/>
  <c r="AD1686" i="10"/>
  <c r="AE1686" i="10"/>
  <c r="AF1686" i="10"/>
  <c r="AH1686" i="10"/>
  <c r="AI1686" i="10"/>
  <c r="AJ1686" i="10"/>
  <c r="AL1686" i="10"/>
  <c r="AM1686" i="10"/>
  <c r="AN1686" i="10"/>
  <c r="AP1686" i="10"/>
  <c r="AQ1686" i="10"/>
  <c r="AR1686" i="10"/>
  <c r="AT1686" i="10"/>
  <c r="AU1686" i="10"/>
  <c r="AV1686" i="10"/>
  <c r="AX1686" i="10"/>
  <c r="AY1686" i="10"/>
  <c r="AZ1686" i="10"/>
  <c r="BB1686" i="10"/>
  <c r="BC1686" i="10"/>
  <c r="BD1686" i="10"/>
  <c r="BF1686" i="10"/>
  <c r="BG1686" i="10"/>
  <c r="BH1686" i="10"/>
  <c r="BJ1686" i="10"/>
  <c r="BK1686" i="10"/>
  <c r="BL1686" i="10"/>
  <c r="BN1686" i="10"/>
  <c r="BO1686" i="10"/>
  <c r="BP1686" i="10"/>
  <c r="BR1686" i="10"/>
  <c r="BS1686" i="10"/>
  <c r="BT1686" i="10"/>
  <c r="C1917" i="10"/>
  <c r="BV1686" i="10"/>
  <c r="D1687" i="10"/>
  <c r="F1687" i="10"/>
  <c r="G1687" i="10"/>
  <c r="H1687" i="10"/>
  <c r="J1687" i="10"/>
  <c r="K1687" i="10"/>
  <c r="L1687" i="10"/>
  <c r="N1687" i="10"/>
  <c r="O1687" i="10"/>
  <c r="P1687" i="10"/>
  <c r="R1687" i="10"/>
  <c r="S1687" i="10"/>
  <c r="T1687" i="10"/>
  <c r="V1687" i="10"/>
  <c r="W1687" i="10"/>
  <c r="X1687" i="10"/>
  <c r="Z1687" i="10"/>
  <c r="AA1687" i="10"/>
  <c r="AB1687" i="10"/>
  <c r="AD1687" i="10"/>
  <c r="AE1687" i="10"/>
  <c r="AF1687" i="10"/>
  <c r="AH1687" i="10"/>
  <c r="AI1687" i="10"/>
  <c r="AJ1687" i="10"/>
  <c r="AL1687" i="10"/>
  <c r="AM1687" i="10"/>
  <c r="AN1687" i="10"/>
  <c r="AP1687" i="10"/>
  <c r="AQ1687" i="10"/>
  <c r="AR1687" i="10"/>
  <c r="AT1687" i="10"/>
  <c r="AU1687" i="10"/>
  <c r="AV1687" i="10"/>
  <c r="AX1687" i="10"/>
  <c r="AY1687" i="10"/>
  <c r="AZ1687" i="10"/>
  <c r="BB1687" i="10"/>
  <c r="BC1687" i="10"/>
  <c r="BD1687" i="10"/>
  <c r="BF1687" i="10"/>
  <c r="BG1687" i="10"/>
  <c r="BH1687" i="10"/>
  <c r="BJ1687" i="10"/>
  <c r="BK1687" i="10"/>
  <c r="BL1687" i="10"/>
  <c r="BN1687" i="10"/>
  <c r="BO1687" i="10"/>
  <c r="BP1687" i="10"/>
  <c r="BR1687" i="10"/>
  <c r="BS1687" i="10"/>
  <c r="BT1687" i="10"/>
  <c r="C1918" i="10"/>
  <c r="BV1687" i="10"/>
  <c r="D1688" i="10"/>
  <c r="F1688" i="10"/>
  <c r="G1688" i="10"/>
  <c r="H1688" i="10"/>
  <c r="J1688" i="10"/>
  <c r="K1688" i="10"/>
  <c r="L1688" i="10"/>
  <c r="N1688" i="10"/>
  <c r="O1688" i="10"/>
  <c r="P1688" i="10"/>
  <c r="R1688" i="10"/>
  <c r="S1688" i="10"/>
  <c r="T1688" i="10"/>
  <c r="V1688" i="10"/>
  <c r="W1688" i="10"/>
  <c r="X1688" i="10"/>
  <c r="Z1688" i="10"/>
  <c r="AA1688" i="10"/>
  <c r="AB1688" i="10"/>
  <c r="AD1688" i="10"/>
  <c r="AE1688" i="10"/>
  <c r="AF1688" i="10"/>
  <c r="AH1688" i="10"/>
  <c r="AI1688" i="10"/>
  <c r="AJ1688" i="10"/>
  <c r="AL1688" i="10"/>
  <c r="AM1688" i="10"/>
  <c r="AN1688" i="10"/>
  <c r="AP1688" i="10"/>
  <c r="AQ1688" i="10"/>
  <c r="AR1688" i="10"/>
  <c r="AT1688" i="10"/>
  <c r="AU1688" i="10"/>
  <c r="AV1688" i="10"/>
  <c r="AX1688" i="10"/>
  <c r="AY1688" i="10"/>
  <c r="AZ1688" i="10"/>
  <c r="BB1688" i="10"/>
  <c r="BC1688" i="10"/>
  <c r="BD1688" i="10"/>
  <c r="BF1688" i="10"/>
  <c r="BG1688" i="10"/>
  <c r="BH1688" i="10"/>
  <c r="BJ1688" i="10"/>
  <c r="BK1688" i="10"/>
  <c r="BL1688" i="10"/>
  <c r="BN1688" i="10"/>
  <c r="BO1688" i="10"/>
  <c r="BP1688" i="10"/>
  <c r="BR1688" i="10"/>
  <c r="BS1688" i="10"/>
  <c r="BT1688" i="10"/>
  <c r="C1919" i="10"/>
  <c r="BV1688" i="10"/>
  <c r="D1689" i="10"/>
  <c r="F1689" i="10"/>
  <c r="G1689" i="10"/>
  <c r="H1689" i="10"/>
  <c r="J1689" i="10"/>
  <c r="K1689" i="10"/>
  <c r="L1689" i="10"/>
  <c r="N1689" i="10"/>
  <c r="O1689" i="10"/>
  <c r="P1689" i="10"/>
  <c r="R1689" i="10"/>
  <c r="S1689" i="10"/>
  <c r="T1689" i="10"/>
  <c r="V1689" i="10"/>
  <c r="W1689" i="10"/>
  <c r="X1689" i="10"/>
  <c r="Z1689" i="10"/>
  <c r="AA1689" i="10"/>
  <c r="AB1689" i="10"/>
  <c r="AD1689" i="10"/>
  <c r="AE1689" i="10"/>
  <c r="AF1689" i="10"/>
  <c r="AH1689" i="10"/>
  <c r="AI1689" i="10"/>
  <c r="AJ1689" i="10"/>
  <c r="AL1689" i="10"/>
  <c r="AM1689" i="10"/>
  <c r="AN1689" i="10"/>
  <c r="AP1689" i="10"/>
  <c r="AQ1689" i="10"/>
  <c r="AR1689" i="10"/>
  <c r="AT1689" i="10"/>
  <c r="AU1689" i="10"/>
  <c r="AV1689" i="10"/>
  <c r="AX1689" i="10"/>
  <c r="AY1689" i="10"/>
  <c r="AZ1689" i="10"/>
  <c r="BB1689" i="10"/>
  <c r="BC1689" i="10"/>
  <c r="BD1689" i="10"/>
  <c r="BF1689" i="10"/>
  <c r="BG1689" i="10"/>
  <c r="BH1689" i="10"/>
  <c r="BJ1689" i="10"/>
  <c r="BK1689" i="10"/>
  <c r="BL1689" i="10"/>
  <c r="BN1689" i="10"/>
  <c r="BO1689" i="10"/>
  <c r="BP1689" i="10"/>
  <c r="BR1689" i="10"/>
  <c r="BS1689" i="10"/>
  <c r="BT1689" i="10"/>
  <c r="C1920" i="10"/>
  <c r="BV1689" i="10"/>
  <c r="D1690" i="10"/>
  <c r="F1690" i="10"/>
  <c r="G1690" i="10"/>
  <c r="H1690" i="10"/>
  <c r="J1690" i="10"/>
  <c r="K1690" i="10"/>
  <c r="L1690" i="10"/>
  <c r="N1690" i="10"/>
  <c r="O1690" i="10"/>
  <c r="P1690" i="10"/>
  <c r="R1690" i="10"/>
  <c r="S1690" i="10"/>
  <c r="T1690" i="10"/>
  <c r="V1690" i="10"/>
  <c r="W1690" i="10"/>
  <c r="X1690" i="10"/>
  <c r="Z1690" i="10"/>
  <c r="AA1690" i="10"/>
  <c r="AB1690" i="10"/>
  <c r="AD1690" i="10"/>
  <c r="AE1690" i="10"/>
  <c r="AF1690" i="10"/>
  <c r="AH1690" i="10"/>
  <c r="AI1690" i="10"/>
  <c r="AJ1690" i="10"/>
  <c r="AL1690" i="10"/>
  <c r="AM1690" i="10"/>
  <c r="AN1690" i="10"/>
  <c r="AP1690" i="10"/>
  <c r="AQ1690" i="10"/>
  <c r="AR1690" i="10"/>
  <c r="AT1690" i="10"/>
  <c r="AU1690" i="10"/>
  <c r="AV1690" i="10"/>
  <c r="AX1690" i="10"/>
  <c r="AY1690" i="10"/>
  <c r="AZ1690" i="10"/>
  <c r="BB1690" i="10"/>
  <c r="BC1690" i="10"/>
  <c r="BD1690" i="10"/>
  <c r="BF1690" i="10"/>
  <c r="BG1690" i="10"/>
  <c r="BH1690" i="10"/>
  <c r="BJ1690" i="10"/>
  <c r="BK1690" i="10"/>
  <c r="BL1690" i="10"/>
  <c r="BN1690" i="10"/>
  <c r="BO1690" i="10"/>
  <c r="BP1690" i="10"/>
  <c r="BR1690" i="10"/>
  <c r="BS1690" i="10"/>
  <c r="BT1690" i="10"/>
  <c r="C1921" i="10"/>
  <c r="BV1690" i="10"/>
  <c r="D1691" i="10"/>
  <c r="F1691" i="10"/>
  <c r="G1691" i="10"/>
  <c r="H1691" i="10"/>
  <c r="J1691" i="10"/>
  <c r="K1691" i="10"/>
  <c r="L1691" i="10"/>
  <c r="N1691" i="10"/>
  <c r="O1691" i="10"/>
  <c r="P1691" i="10"/>
  <c r="R1691" i="10"/>
  <c r="S1691" i="10"/>
  <c r="T1691" i="10"/>
  <c r="V1691" i="10"/>
  <c r="W1691" i="10"/>
  <c r="X1691" i="10"/>
  <c r="Z1691" i="10"/>
  <c r="AA1691" i="10"/>
  <c r="AB1691" i="10"/>
  <c r="AD1691" i="10"/>
  <c r="AE1691" i="10"/>
  <c r="AF1691" i="10"/>
  <c r="AH1691" i="10"/>
  <c r="AI1691" i="10"/>
  <c r="AJ1691" i="10"/>
  <c r="AL1691" i="10"/>
  <c r="AM1691" i="10"/>
  <c r="AN1691" i="10"/>
  <c r="AP1691" i="10"/>
  <c r="AQ1691" i="10"/>
  <c r="AR1691" i="10"/>
  <c r="AT1691" i="10"/>
  <c r="AU1691" i="10"/>
  <c r="AV1691" i="10"/>
  <c r="AX1691" i="10"/>
  <c r="AY1691" i="10"/>
  <c r="AZ1691" i="10"/>
  <c r="BB1691" i="10"/>
  <c r="BC1691" i="10"/>
  <c r="BD1691" i="10"/>
  <c r="BF1691" i="10"/>
  <c r="BG1691" i="10"/>
  <c r="BH1691" i="10"/>
  <c r="BJ1691" i="10"/>
  <c r="BK1691" i="10"/>
  <c r="BL1691" i="10"/>
  <c r="BN1691" i="10"/>
  <c r="BO1691" i="10"/>
  <c r="BP1691" i="10"/>
  <c r="BR1691" i="10"/>
  <c r="BS1691" i="10"/>
  <c r="BT1691" i="10"/>
  <c r="C1922" i="10"/>
  <c r="BV1691" i="10"/>
  <c r="D1692" i="10"/>
  <c r="F1692" i="10"/>
  <c r="G1692" i="10"/>
  <c r="H1692" i="10"/>
  <c r="J1692" i="10"/>
  <c r="K1692" i="10"/>
  <c r="L1692" i="10"/>
  <c r="N1692" i="10"/>
  <c r="O1692" i="10"/>
  <c r="P1692" i="10"/>
  <c r="R1692" i="10"/>
  <c r="S1692" i="10"/>
  <c r="T1692" i="10"/>
  <c r="V1692" i="10"/>
  <c r="W1692" i="10"/>
  <c r="X1692" i="10"/>
  <c r="Z1692" i="10"/>
  <c r="AA1692" i="10"/>
  <c r="AB1692" i="10"/>
  <c r="AD1692" i="10"/>
  <c r="AE1692" i="10"/>
  <c r="AF1692" i="10"/>
  <c r="AH1692" i="10"/>
  <c r="AI1692" i="10"/>
  <c r="AJ1692" i="10"/>
  <c r="AL1692" i="10"/>
  <c r="AM1692" i="10"/>
  <c r="AN1692" i="10"/>
  <c r="AP1692" i="10"/>
  <c r="AQ1692" i="10"/>
  <c r="AR1692" i="10"/>
  <c r="AT1692" i="10"/>
  <c r="AU1692" i="10"/>
  <c r="AV1692" i="10"/>
  <c r="AX1692" i="10"/>
  <c r="AY1692" i="10"/>
  <c r="AZ1692" i="10"/>
  <c r="BB1692" i="10"/>
  <c r="BC1692" i="10"/>
  <c r="BD1692" i="10"/>
  <c r="BF1692" i="10"/>
  <c r="BG1692" i="10"/>
  <c r="BH1692" i="10"/>
  <c r="BJ1692" i="10"/>
  <c r="BK1692" i="10"/>
  <c r="BL1692" i="10"/>
  <c r="BN1692" i="10"/>
  <c r="BO1692" i="10"/>
  <c r="BP1692" i="10"/>
  <c r="BR1692" i="10"/>
  <c r="BS1692" i="10"/>
  <c r="BT1692" i="10"/>
  <c r="C1995" i="10"/>
  <c r="BV1692" i="10"/>
  <c r="D1693" i="10"/>
  <c r="F1693" i="10"/>
  <c r="G1693" i="10"/>
  <c r="H1693" i="10"/>
  <c r="J1693" i="10"/>
  <c r="K1693" i="10"/>
  <c r="L1693" i="10"/>
  <c r="N1693" i="10"/>
  <c r="O1693" i="10"/>
  <c r="P1693" i="10"/>
  <c r="R1693" i="10"/>
  <c r="S1693" i="10"/>
  <c r="T1693" i="10"/>
  <c r="V1693" i="10"/>
  <c r="W1693" i="10"/>
  <c r="X1693" i="10"/>
  <c r="Z1693" i="10"/>
  <c r="AA1693" i="10"/>
  <c r="AB1693" i="10"/>
  <c r="AD1693" i="10"/>
  <c r="AE1693" i="10"/>
  <c r="AF1693" i="10"/>
  <c r="AH1693" i="10"/>
  <c r="AI1693" i="10"/>
  <c r="AJ1693" i="10"/>
  <c r="AL1693" i="10"/>
  <c r="AM1693" i="10"/>
  <c r="AN1693" i="10"/>
  <c r="AP1693" i="10"/>
  <c r="AQ1693" i="10"/>
  <c r="AR1693" i="10"/>
  <c r="AT1693" i="10"/>
  <c r="AU1693" i="10"/>
  <c r="AV1693" i="10"/>
  <c r="AX1693" i="10"/>
  <c r="AY1693" i="10"/>
  <c r="AZ1693" i="10"/>
  <c r="BB1693" i="10"/>
  <c r="BC1693" i="10"/>
  <c r="BD1693" i="10"/>
  <c r="BF1693" i="10"/>
  <c r="BG1693" i="10"/>
  <c r="BH1693" i="10"/>
  <c r="BJ1693" i="10"/>
  <c r="BK1693" i="10"/>
  <c r="BL1693" i="10"/>
  <c r="BN1693" i="10"/>
  <c r="BO1693" i="10"/>
  <c r="BP1693" i="10"/>
  <c r="BR1693" i="10"/>
  <c r="BS1693" i="10"/>
  <c r="BT1693" i="10"/>
  <c r="C1996" i="10"/>
  <c r="BV1693" i="10"/>
  <c r="D1694" i="10"/>
  <c r="F1694" i="10"/>
  <c r="G1694" i="10"/>
  <c r="H1694" i="10"/>
  <c r="J1694" i="10"/>
  <c r="K1694" i="10"/>
  <c r="L1694" i="10"/>
  <c r="N1694" i="10"/>
  <c r="O1694" i="10"/>
  <c r="P1694" i="10"/>
  <c r="R1694" i="10"/>
  <c r="S1694" i="10"/>
  <c r="T1694" i="10"/>
  <c r="V1694" i="10"/>
  <c r="W1694" i="10"/>
  <c r="X1694" i="10"/>
  <c r="Z1694" i="10"/>
  <c r="AA1694" i="10"/>
  <c r="AB1694" i="10"/>
  <c r="AD1694" i="10"/>
  <c r="AE1694" i="10"/>
  <c r="AF1694" i="10"/>
  <c r="AH1694" i="10"/>
  <c r="AI1694" i="10"/>
  <c r="AJ1694" i="10"/>
  <c r="AL1694" i="10"/>
  <c r="AM1694" i="10"/>
  <c r="AN1694" i="10"/>
  <c r="AP1694" i="10"/>
  <c r="AQ1694" i="10"/>
  <c r="AR1694" i="10"/>
  <c r="AT1694" i="10"/>
  <c r="AU1694" i="10"/>
  <c r="AV1694" i="10"/>
  <c r="AX1694" i="10"/>
  <c r="AY1694" i="10"/>
  <c r="AZ1694" i="10"/>
  <c r="BB1694" i="10"/>
  <c r="BC1694" i="10"/>
  <c r="BD1694" i="10"/>
  <c r="BF1694" i="10"/>
  <c r="BG1694" i="10"/>
  <c r="BH1694" i="10"/>
  <c r="BJ1694" i="10"/>
  <c r="BK1694" i="10"/>
  <c r="BL1694" i="10"/>
  <c r="BN1694" i="10"/>
  <c r="BO1694" i="10"/>
  <c r="BP1694" i="10"/>
  <c r="BR1694" i="10"/>
  <c r="BS1694" i="10"/>
  <c r="BT1694" i="10"/>
  <c r="C1997" i="10"/>
  <c r="BV1694" i="10"/>
  <c r="D1695" i="10"/>
  <c r="F1695" i="10"/>
  <c r="G1695" i="10"/>
  <c r="H1695" i="10"/>
  <c r="J1695" i="10"/>
  <c r="K1695" i="10"/>
  <c r="L1695" i="10"/>
  <c r="N1695" i="10"/>
  <c r="O1695" i="10"/>
  <c r="P1695" i="10"/>
  <c r="R1695" i="10"/>
  <c r="S1695" i="10"/>
  <c r="T1695" i="10"/>
  <c r="V1695" i="10"/>
  <c r="W1695" i="10"/>
  <c r="X1695" i="10"/>
  <c r="Z1695" i="10"/>
  <c r="AA1695" i="10"/>
  <c r="AB1695" i="10"/>
  <c r="AD1695" i="10"/>
  <c r="AE1695" i="10"/>
  <c r="AF1695" i="10"/>
  <c r="AH1695" i="10"/>
  <c r="AI1695" i="10"/>
  <c r="AJ1695" i="10"/>
  <c r="AL1695" i="10"/>
  <c r="AM1695" i="10"/>
  <c r="AN1695" i="10"/>
  <c r="AP1695" i="10"/>
  <c r="AQ1695" i="10"/>
  <c r="AR1695" i="10"/>
  <c r="AT1695" i="10"/>
  <c r="AU1695" i="10"/>
  <c r="AV1695" i="10"/>
  <c r="AX1695" i="10"/>
  <c r="AY1695" i="10"/>
  <c r="AZ1695" i="10"/>
  <c r="BB1695" i="10"/>
  <c r="BC1695" i="10"/>
  <c r="BD1695" i="10"/>
  <c r="BF1695" i="10"/>
  <c r="BG1695" i="10"/>
  <c r="BH1695" i="10"/>
  <c r="BJ1695" i="10"/>
  <c r="BK1695" i="10"/>
  <c r="BL1695" i="10"/>
  <c r="BN1695" i="10"/>
  <c r="BO1695" i="10"/>
  <c r="BP1695" i="10"/>
  <c r="BR1695" i="10"/>
  <c r="BS1695" i="10"/>
  <c r="BT1695" i="10"/>
  <c r="C1998" i="10"/>
  <c r="BV1695" i="10"/>
  <c r="D1696" i="10"/>
  <c r="F1696" i="10"/>
  <c r="G1696" i="10"/>
  <c r="H1696" i="10"/>
  <c r="J1696" i="10"/>
  <c r="K1696" i="10"/>
  <c r="L1696" i="10"/>
  <c r="N1696" i="10"/>
  <c r="O1696" i="10"/>
  <c r="P1696" i="10"/>
  <c r="R1696" i="10"/>
  <c r="S1696" i="10"/>
  <c r="T1696" i="10"/>
  <c r="V1696" i="10"/>
  <c r="W1696" i="10"/>
  <c r="X1696" i="10"/>
  <c r="Z1696" i="10"/>
  <c r="AA1696" i="10"/>
  <c r="AB1696" i="10"/>
  <c r="AD1696" i="10"/>
  <c r="AE1696" i="10"/>
  <c r="AF1696" i="10"/>
  <c r="AH1696" i="10"/>
  <c r="AI1696" i="10"/>
  <c r="AJ1696" i="10"/>
  <c r="AL1696" i="10"/>
  <c r="AM1696" i="10"/>
  <c r="AN1696" i="10"/>
  <c r="AP1696" i="10"/>
  <c r="AQ1696" i="10"/>
  <c r="AR1696" i="10"/>
  <c r="AT1696" i="10"/>
  <c r="AU1696" i="10"/>
  <c r="AV1696" i="10"/>
  <c r="AX1696" i="10"/>
  <c r="AY1696" i="10"/>
  <c r="AZ1696" i="10"/>
  <c r="BB1696" i="10"/>
  <c r="BC1696" i="10"/>
  <c r="BD1696" i="10"/>
  <c r="BF1696" i="10"/>
  <c r="BG1696" i="10"/>
  <c r="BH1696" i="10"/>
  <c r="BJ1696" i="10"/>
  <c r="BK1696" i="10"/>
  <c r="BL1696" i="10"/>
  <c r="BN1696" i="10"/>
  <c r="BO1696" i="10"/>
  <c r="BP1696" i="10"/>
  <c r="BR1696" i="10"/>
  <c r="BS1696" i="10"/>
  <c r="BT1696" i="10"/>
  <c r="C1999" i="10"/>
  <c r="BV1696" i="10"/>
  <c r="D1697" i="10"/>
  <c r="F1697" i="10"/>
  <c r="G1697" i="10"/>
  <c r="H1697" i="10"/>
  <c r="J1697" i="10"/>
  <c r="K1697" i="10"/>
  <c r="L1697" i="10"/>
  <c r="N1697" i="10"/>
  <c r="O1697" i="10"/>
  <c r="P1697" i="10"/>
  <c r="R1697" i="10"/>
  <c r="S1697" i="10"/>
  <c r="T1697" i="10"/>
  <c r="V1697" i="10"/>
  <c r="W1697" i="10"/>
  <c r="X1697" i="10"/>
  <c r="Z1697" i="10"/>
  <c r="AA1697" i="10"/>
  <c r="AB1697" i="10"/>
  <c r="AD1697" i="10"/>
  <c r="AE1697" i="10"/>
  <c r="AF1697" i="10"/>
  <c r="AH1697" i="10"/>
  <c r="AI1697" i="10"/>
  <c r="AJ1697" i="10"/>
  <c r="AL1697" i="10"/>
  <c r="AM1697" i="10"/>
  <c r="AN1697" i="10"/>
  <c r="AP1697" i="10"/>
  <c r="AQ1697" i="10"/>
  <c r="AR1697" i="10"/>
  <c r="AT1697" i="10"/>
  <c r="AU1697" i="10"/>
  <c r="AV1697" i="10"/>
  <c r="AX1697" i="10"/>
  <c r="AY1697" i="10"/>
  <c r="AZ1697" i="10"/>
  <c r="BB1697" i="10"/>
  <c r="BC1697" i="10"/>
  <c r="BD1697" i="10"/>
  <c r="BF1697" i="10"/>
  <c r="BG1697" i="10"/>
  <c r="BH1697" i="10"/>
  <c r="BJ1697" i="10"/>
  <c r="BK1697" i="10"/>
  <c r="BL1697" i="10"/>
  <c r="BN1697" i="10"/>
  <c r="BO1697" i="10"/>
  <c r="BP1697" i="10"/>
  <c r="BR1697" i="10"/>
  <c r="BS1697" i="10"/>
  <c r="BT1697" i="10"/>
  <c r="C2000" i="10"/>
  <c r="BV1697" i="10"/>
  <c r="D1698" i="10"/>
  <c r="F1698" i="10"/>
  <c r="G1698" i="10"/>
  <c r="H1698" i="10"/>
  <c r="J1698" i="10"/>
  <c r="K1698" i="10"/>
  <c r="L1698" i="10"/>
  <c r="N1698" i="10"/>
  <c r="O1698" i="10"/>
  <c r="P1698" i="10"/>
  <c r="R1698" i="10"/>
  <c r="S1698" i="10"/>
  <c r="T1698" i="10"/>
  <c r="V1698" i="10"/>
  <c r="W1698" i="10"/>
  <c r="X1698" i="10"/>
  <c r="Z1698" i="10"/>
  <c r="AA1698" i="10"/>
  <c r="AB1698" i="10"/>
  <c r="AD1698" i="10"/>
  <c r="AE1698" i="10"/>
  <c r="AF1698" i="10"/>
  <c r="AH1698" i="10"/>
  <c r="AI1698" i="10"/>
  <c r="AJ1698" i="10"/>
  <c r="AL1698" i="10"/>
  <c r="AM1698" i="10"/>
  <c r="AN1698" i="10"/>
  <c r="AP1698" i="10"/>
  <c r="AQ1698" i="10"/>
  <c r="AR1698" i="10"/>
  <c r="AT1698" i="10"/>
  <c r="AU1698" i="10"/>
  <c r="AV1698" i="10"/>
  <c r="AX1698" i="10"/>
  <c r="AY1698" i="10"/>
  <c r="AZ1698" i="10"/>
  <c r="BB1698" i="10"/>
  <c r="BC1698" i="10"/>
  <c r="BD1698" i="10"/>
  <c r="BF1698" i="10"/>
  <c r="BG1698" i="10"/>
  <c r="BH1698" i="10"/>
  <c r="BJ1698" i="10"/>
  <c r="BK1698" i="10"/>
  <c r="BL1698" i="10"/>
  <c r="BN1698" i="10"/>
  <c r="BO1698" i="10"/>
  <c r="BP1698" i="10"/>
  <c r="BR1698" i="10"/>
  <c r="BS1698" i="10"/>
  <c r="BT1698" i="10"/>
  <c r="C2001" i="10"/>
  <c r="BV1698" i="10"/>
  <c r="D1699" i="10"/>
  <c r="F1699" i="10"/>
  <c r="G1699" i="10"/>
  <c r="H1699" i="10"/>
  <c r="J1699" i="10"/>
  <c r="K1699" i="10"/>
  <c r="L1699" i="10"/>
  <c r="N1699" i="10"/>
  <c r="O1699" i="10"/>
  <c r="P1699" i="10"/>
  <c r="R1699" i="10"/>
  <c r="S1699" i="10"/>
  <c r="T1699" i="10"/>
  <c r="V1699" i="10"/>
  <c r="W1699" i="10"/>
  <c r="X1699" i="10"/>
  <c r="Z1699" i="10"/>
  <c r="AA1699" i="10"/>
  <c r="AB1699" i="10"/>
  <c r="AD1699" i="10"/>
  <c r="AE1699" i="10"/>
  <c r="AF1699" i="10"/>
  <c r="AH1699" i="10"/>
  <c r="AI1699" i="10"/>
  <c r="AJ1699" i="10"/>
  <c r="AL1699" i="10"/>
  <c r="AM1699" i="10"/>
  <c r="AN1699" i="10"/>
  <c r="AP1699" i="10"/>
  <c r="AQ1699" i="10"/>
  <c r="AR1699" i="10"/>
  <c r="AT1699" i="10"/>
  <c r="AU1699" i="10"/>
  <c r="AV1699" i="10"/>
  <c r="AX1699" i="10"/>
  <c r="AY1699" i="10"/>
  <c r="AZ1699" i="10"/>
  <c r="BB1699" i="10"/>
  <c r="BC1699" i="10"/>
  <c r="BD1699" i="10"/>
  <c r="BF1699" i="10"/>
  <c r="BG1699" i="10"/>
  <c r="BH1699" i="10"/>
  <c r="BJ1699" i="10"/>
  <c r="BK1699" i="10"/>
  <c r="BL1699" i="10"/>
  <c r="BN1699" i="10"/>
  <c r="BO1699" i="10"/>
  <c r="BP1699" i="10"/>
  <c r="BR1699" i="10"/>
  <c r="BS1699" i="10"/>
  <c r="BT1699" i="10"/>
  <c r="C2002" i="10"/>
  <c r="BV1699" i="10"/>
  <c r="D1700" i="10"/>
  <c r="F1700" i="10"/>
  <c r="G1700" i="10"/>
  <c r="H1700" i="10"/>
  <c r="J1700" i="10"/>
  <c r="K1700" i="10"/>
  <c r="L1700" i="10"/>
  <c r="N1700" i="10"/>
  <c r="O1700" i="10"/>
  <c r="P1700" i="10"/>
  <c r="R1700" i="10"/>
  <c r="S1700" i="10"/>
  <c r="T1700" i="10"/>
  <c r="V1700" i="10"/>
  <c r="W1700" i="10"/>
  <c r="X1700" i="10"/>
  <c r="Z1700" i="10"/>
  <c r="AA1700" i="10"/>
  <c r="AB1700" i="10"/>
  <c r="AD1700" i="10"/>
  <c r="AE1700" i="10"/>
  <c r="AF1700" i="10"/>
  <c r="AH1700" i="10"/>
  <c r="AI1700" i="10"/>
  <c r="AJ1700" i="10"/>
  <c r="AL1700" i="10"/>
  <c r="AM1700" i="10"/>
  <c r="AN1700" i="10"/>
  <c r="AP1700" i="10"/>
  <c r="AQ1700" i="10"/>
  <c r="AR1700" i="10"/>
  <c r="AT1700" i="10"/>
  <c r="AU1700" i="10"/>
  <c r="AV1700" i="10"/>
  <c r="AX1700" i="10"/>
  <c r="AY1700" i="10"/>
  <c r="AZ1700" i="10"/>
  <c r="BB1700" i="10"/>
  <c r="BC1700" i="10"/>
  <c r="BD1700" i="10"/>
  <c r="BF1700" i="10"/>
  <c r="BG1700" i="10"/>
  <c r="BH1700" i="10"/>
  <c r="BJ1700" i="10"/>
  <c r="BK1700" i="10"/>
  <c r="BL1700" i="10"/>
  <c r="BN1700" i="10"/>
  <c r="BO1700" i="10"/>
  <c r="BP1700" i="10"/>
  <c r="BR1700" i="10"/>
  <c r="BS1700" i="10"/>
  <c r="BT1700" i="10"/>
  <c r="C2003" i="10"/>
  <c r="BV1700" i="10"/>
  <c r="D1701" i="10"/>
  <c r="F1701" i="10"/>
  <c r="G1701" i="10"/>
  <c r="H1701" i="10"/>
  <c r="J1701" i="10"/>
  <c r="K1701" i="10"/>
  <c r="L1701" i="10"/>
  <c r="N1701" i="10"/>
  <c r="O1701" i="10"/>
  <c r="P1701" i="10"/>
  <c r="R1701" i="10"/>
  <c r="S1701" i="10"/>
  <c r="T1701" i="10"/>
  <c r="V1701" i="10"/>
  <c r="W1701" i="10"/>
  <c r="X1701" i="10"/>
  <c r="Z1701" i="10"/>
  <c r="AA1701" i="10"/>
  <c r="AB1701" i="10"/>
  <c r="AD1701" i="10"/>
  <c r="AE1701" i="10"/>
  <c r="AF1701" i="10"/>
  <c r="AH1701" i="10"/>
  <c r="AI1701" i="10"/>
  <c r="AJ1701" i="10"/>
  <c r="AL1701" i="10"/>
  <c r="AM1701" i="10"/>
  <c r="AN1701" i="10"/>
  <c r="AP1701" i="10"/>
  <c r="AQ1701" i="10"/>
  <c r="AR1701" i="10"/>
  <c r="AT1701" i="10"/>
  <c r="AU1701" i="10"/>
  <c r="AV1701" i="10"/>
  <c r="AX1701" i="10"/>
  <c r="AY1701" i="10"/>
  <c r="AZ1701" i="10"/>
  <c r="BB1701" i="10"/>
  <c r="BC1701" i="10"/>
  <c r="BD1701" i="10"/>
  <c r="BF1701" i="10"/>
  <c r="BG1701" i="10"/>
  <c r="BH1701" i="10"/>
  <c r="BJ1701" i="10"/>
  <c r="BK1701" i="10"/>
  <c r="BL1701" i="10"/>
  <c r="BN1701" i="10"/>
  <c r="BO1701" i="10"/>
  <c r="BP1701" i="10"/>
  <c r="BR1701" i="10"/>
  <c r="BS1701" i="10"/>
  <c r="BT1701" i="10"/>
  <c r="C2004" i="10"/>
  <c r="BV1701" i="10"/>
  <c r="D1702" i="10"/>
  <c r="F1702" i="10"/>
  <c r="G1702" i="10"/>
  <c r="H1702" i="10"/>
  <c r="J1702" i="10"/>
  <c r="K1702" i="10"/>
  <c r="L1702" i="10"/>
  <c r="N1702" i="10"/>
  <c r="O1702" i="10"/>
  <c r="P1702" i="10"/>
  <c r="R1702" i="10"/>
  <c r="S1702" i="10"/>
  <c r="T1702" i="10"/>
  <c r="V1702" i="10"/>
  <c r="W1702" i="10"/>
  <c r="X1702" i="10"/>
  <c r="Z1702" i="10"/>
  <c r="AA1702" i="10"/>
  <c r="AB1702" i="10"/>
  <c r="AD1702" i="10"/>
  <c r="AE1702" i="10"/>
  <c r="AF1702" i="10"/>
  <c r="AH1702" i="10"/>
  <c r="AI1702" i="10"/>
  <c r="AJ1702" i="10"/>
  <c r="AL1702" i="10"/>
  <c r="AM1702" i="10"/>
  <c r="AN1702" i="10"/>
  <c r="AP1702" i="10"/>
  <c r="AQ1702" i="10"/>
  <c r="AR1702" i="10"/>
  <c r="AT1702" i="10"/>
  <c r="AU1702" i="10"/>
  <c r="AV1702" i="10"/>
  <c r="AX1702" i="10"/>
  <c r="AY1702" i="10"/>
  <c r="AZ1702" i="10"/>
  <c r="BB1702" i="10"/>
  <c r="BC1702" i="10"/>
  <c r="BD1702" i="10"/>
  <c r="BF1702" i="10"/>
  <c r="BG1702" i="10"/>
  <c r="BH1702" i="10"/>
  <c r="BJ1702" i="10"/>
  <c r="BK1702" i="10"/>
  <c r="BL1702" i="10"/>
  <c r="BN1702" i="10"/>
  <c r="BO1702" i="10"/>
  <c r="BP1702" i="10"/>
  <c r="BR1702" i="10"/>
  <c r="BS1702" i="10"/>
  <c r="BT1702" i="10"/>
  <c r="C2005" i="10"/>
  <c r="BV1702" i="10"/>
  <c r="D1703" i="10"/>
  <c r="F1703" i="10"/>
  <c r="G1703" i="10"/>
  <c r="H1703" i="10"/>
  <c r="J1703" i="10"/>
  <c r="K1703" i="10"/>
  <c r="L1703" i="10"/>
  <c r="N1703" i="10"/>
  <c r="O1703" i="10"/>
  <c r="P1703" i="10"/>
  <c r="R1703" i="10"/>
  <c r="S1703" i="10"/>
  <c r="T1703" i="10"/>
  <c r="V1703" i="10"/>
  <c r="W1703" i="10"/>
  <c r="X1703" i="10"/>
  <c r="Z1703" i="10"/>
  <c r="AA1703" i="10"/>
  <c r="AB1703" i="10"/>
  <c r="AD1703" i="10"/>
  <c r="AE1703" i="10"/>
  <c r="AF1703" i="10"/>
  <c r="AH1703" i="10"/>
  <c r="AI1703" i="10"/>
  <c r="AJ1703" i="10"/>
  <c r="AL1703" i="10"/>
  <c r="AM1703" i="10"/>
  <c r="AN1703" i="10"/>
  <c r="AP1703" i="10"/>
  <c r="AQ1703" i="10"/>
  <c r="AR1703" i="10"/>
  <c r="AT1703" i="10"/>
  <c r="AU1703" i="10"/>
  <c r="AV1703" i="10"/>
  <c r="AX1703" i="10"/>
  <c r="AY1703" i="10"/>
  <c r="AZ1703" i="10"/>
  <c r="BB1703" i="10"/>
  <c r="BC1703" i="10"/>
  <c r="BD1703" i="10"/>
  <c r="BF1703" i="10"/>
  <c r="BG1703" i="10"/>
  <c r="BH1703" i="10"/>
  <c r="BJ1703" i="10"/>
  <c r="BK1703" i="10"/>
  <c r="BL1703" i="10"/>
  <c r="BN1703" i="10"/>
  <c r="BO1703" i="10"/>
  <c r="BP1703" i="10"/>
  <c r="BR1703" i="10"/>
  <c r="BS1703" i="10"/>
  <c r="BT1703" i="10"/>
  <c r="C2006" i="10"/>
  <c r="BV1703" i="10"/>
  <c r="D1704" i="10"/>
  <c r="F1704" i="10"/>
  <c r="G1704" i="10"/>
  <c r="H1704" i="10"/>
  <c r="J1704" i="10"/>
  <c r="K1704" i="10"/>
  <c r="L1704" i="10"/>
  <c r="N1704" i="10"/>
  <c r="O1704" i="10"/>
  <c r="P1704" i="10"/>
  <c r="R1704" i="10"/>
  <c r="S1704" i="10"/>
  <c r="T1704" i="10"/>
  <c r="V1704" i="10"/>
  <c r="W1704" i="10"/>
  <c r="X1704" i="10"/>
  <c r="Z1704" i="10"/>
  <c r="AA1704" i="10"/>
  <c r="AB1704" i="10"/>
  <c r="AD1704" i="10"/>
  <c r="AE1704" i="10"/>
  <c r="AF1704" i="10"/>
  <c r="AH1704" i="10"/>
  <c r="AI1704" i="10"/>
  <c r="AJ1704" i="10"/>
  <c r="AL1704" i="10"/>
  <c r="AM1704" i="10"/>
  <c r="AN1704" i="10"/>
  <c r="AP1704" i="10"/>
  <c r="AQ1704" i="10"/>
  <c r="AR1704" i="10"/>
  <c r="AT1704" i="10"/>
  <c r="AU1704" i="10"/>
  <c r="AV1704" i="10"/>
  <c r="AX1704" i="10"/>
  <c r="AY1704" i="10"/>
  <c r="AZ1704" i="10"/>
  <c r="BB1704" i="10"/>
  <c r="BC1704" i="10"/>
  <c r="BD1704" i="10"/>
  <c r="BF1704" i="10"/>
  <c r="BG1704" i="10"/>
  <c r="BH1704" i="10"/>
  <c r="BJ1704" i="10"/>
  <c r="BK1704" i="10"/>
  <c r="BL1704" i="10"/>
  <c r="BN1704" i="10"/>
  <c r="BO1704" i="10"/>
  <c r="BP1704" i="10"/>
  <c r="BR1704" i="10"/>
  <c r="BS1704" i="10"/>
  <c r="BT1704" i="10"/>
  <c r="C2007" i="10"/>
  <c r="BV1704" i="10"/>
  <c r="D1705" i="10"/>
  <c r="F1705" i="10"/>
  <c r="G1705" i="10"/>
  <c r="H1705" i="10"/>
  <c r="J1705" i="10"/>
  <c r="K1705" i="10"/>
  <c r="L1705" i="10"/>
  <c r="N1705" i="10"/>
  <c r="O1705" i="10"/>
  <c r="P1705" i="10"/>
  <c r="R1705" i="10"/>
  <c r="S1705" i="10"/>
  <c r="T1705" i="10"/>
  <c r="V1705" i="10"/>
  <c r="W1705" i="10"/>
  <c r="X1705" i="10"/>
  <c r="Z1705" i="10"/>
  <c r="AA1705" i="10"/>
  <c r="AB1705" i="10"/>
  <c r="AD1705" i="10"/>
  <c r="AE1705" i="10"/>
  <c r="AF1705" i="10"/>
  <c r="AH1705" i="10"/>
  <c r="AI1705" i="10"/>
  <c r="AJ1705" i="10"/>
  <c r="AL1705" i="10"/>
  <c r="AM1705" i="10"/>
  <c r="AN1705" i="10"/>
  <c r="AP1705" i="10"/>
  <c r="AQ1705" i="10"/>
  <c r="AR1705" i="10"/>
  <c r="AT1705" i="10"/>
  <c r="AU1705" i="10"/>
  <c r="AV1705" i="10"/>
  <c r="AX1705" i="10"/>
  <c r="AY1705" i="10"/>
  <c r="AZ1705" i="10"/>
  <c r="BB1705" i="10"/>
  <c r="BC1705" i="10"/>
  <c r="BD1705" i="10"/>
  <c r="BF1705" i="10"/>
  <c r="BG1705" i="10"/>
  <c r="BH1705" i="10"/>
  <c r="BJ1705" i="10"/>
  <c r="BK1705" i="10"/>
  <c r="BL1705" i="10"/>
  <c r="BN1705" i="10"/>
  <c r="BO1705" i="10"/>
  <c r="BP1705" i="10"/>
  <c r="BR1705" i="10"/>
  <c r="BS1705" i="10"/>
  <c r="BT1705" i="10"/>
  <c r="C2008" i="10"/>
  <c r="BV1705" i="10"/>
  <c r="D1706" i="10"/>
  <c r="F1706" i="10"/>
  <c r="G1706" i="10"/>
  <c r="H1706" i="10"/>
  <c r="J1706" i="10"/>
  <c r="K1706" i="10"/>
  <c r="L1706" i="10"/>
  <c r="N1706" i="10"/>
  <c r="O1706" i="10"/>
  <c r="P1706" i="10"/>
  <c r="R1706" i="10"/>
  <c r="S1706" i="10"/>
  <c r="T1706" i="10"/>
  <c r="V1706" i="10"/>
  <c r="W1706" i="10"/>
  <c r="X1706" i="10"/>
  <c r="Z1706" i="10"/>
  <c r="AA1706" i="10"/>
  <c r="AB1706" i="10"/>
  <c r="AD1706" i="10"/>
  <c r="AE1706" i="10"/>
  <c r="AF1706" i="10"/>
  <c r="AH1706" i="10"/>
  <c r="AI1706" i="10"/>
  <c r="AJ1706" i="10"/>
  <c r="AL1706" i="10"/>
  <c r="AM1706" i="10"/>
  <c r="AN1706" i="10"/>
  <c r="AP1706" i="10"/>
  <c r="AQ1706" i="10"/>
  <c r="AR1706" i="10"/>
  <c r="AT1706" i="10"/>
  <c r="AU1706" i="10"/>
  <c r="AV1706" i="10"/>
  <c r="AX1706" i="10"/>
  <c r="AY1706" i="10"/>
  <c r="AZ1706" i="10"/>
  <c r="BB1706" i="10"/>
  <c r="BC1706" i="10"/>
  <c r="BD1706" i="10"/>
  <c r="BF1706" i="10"/>
  <c r="BG1706" i="10"/>
  <c r="BH1706" i="10"/>
  <c r="BJ1706" i="10"/>
  <c r="BK1706" i="10"/>
  <c r="BL1706" i="10"/>
  <c r="BN1706" i="10"/>
  <c r="BO1706" i="10"/>
  <c r="BP1706" i="10"/>
  <c r="BR1706" i="10"/>
  <c r="BS1706" i="10"/>
  <c r="BT1706" i="10"/>
  <c r="C2023" i="10"/>
  <c r="BV1706" i="10"/>
  <c r="D1707" i="10"/>
  <c r="F1707" i="10"/>
  <c r="G1707" i="10"/>
  <c r="H1707" i="10"/>
  <c r="J1707" i="10"/>
  <c r="K1707" i="10"/>
  <c r="L1707" i="10"/>
  <c r="N1707" i="10"/>
  <c r="O1707" i="10"/>
  <c r="P1707" i="10"/>
  <c r="R1707" i="10"/>
  <c r="S1707" i="10"/>
  <c r="T1707" i="10"/>
  <c r="V1707" i="10"/>
  <c r="W1707" i="10"/>
  <c r="X1707" i="10"/>
  <c r="Z1707" i="10"/>
  <c r="AA1707" i="10"/>
  <c r="AB1707" i="10"/>
  <c r="AD1707" i="10"/>
  <c r="AE1707" i="10"/>
  <c r="AF1707" i="10"/>
  <c r="AH1707" i="10"/>
  <c r="AI1707" i="10"/>
  <c r="AJ1707" i="10"/>
  <c r="AL1707" i="10"/>
  <c r="AM1707" i="10"/>
  <c r="AN1707" i="10"/>
  <c r="AP1707" i="10"/>
  <c r="AQ1707" i="10"/>
  <c r="AR1707" i="10"/>
  <c r="AT1707" i="10"/>
  <c r="AU1707" i="10"/>
  <c r="AV1707" i="10"/>
  <c r="AX1707" i="10"/>
  <c r="AY1707" i="10"/>
  <c r="AZ1707" i="10"/>
  <c r="BB1707" i="10"/>
  <c r="BC1707" i="10"/>
  <c r="BD1707" i="10"/>
  <c r="BF1707" i="10"/>
  <c r="BG1707" i="10"/>
  <c r="BH1707" i="10"/>
  <c r="BJ1707" i="10"/>
  <c r="BK1707" i="10"/>
  <c r="BL1707" i="10"/>
  <c r="BN1707" i="10"/>
  <c r="BO1707" i="10"/>
  <c r="BP1707" i="10"/>
  <c r="BR1707" i="10"/>
  <c r="BS1707" i="10"/>
  <c r="BT1707" i="10"/>
  <c r="C2024" i="10"/>
  <c r="BV1707" i="10"/>
  <c r="D1708" i="10"/>
  <c r="F1708" i="10"/>
  <c r="G1708" i="10"/>
  <c r="H1708" i="10"/>
  <c r="J1708" i="10"/>
  <c r="K1708" i="10"/>
  <c r="L1708" i="10"/>
  <c r="N1708" i="10"/>
  <c r="O1708" i="10"/>
  <c r="P1708" i="10"/>
  <c r="R1708" i="10"/>
  <c r="S1708" i="10"/>
  <c r="T1708" i="10"/>
  <c r="V1708" i="10"/>
  <c r="W1708" i="10"/>
  <c r="X1708" i="10"/>
  <c r="Z1708" i="10"/>
  <c r="AA1708" i="10"/>
  <c r="AB1708" i="10"/>
  <c r="AD1708" i="10"/>
  <c r="AE1708" i="10"/>
  <c r="AF1708" i="10"/>
  <c r="AH1708" i="10"/>
  <c r="AI1708" i="10"/>
  <c r="AJ1708" i="10"/>
  <c r="AL1708" i="10"/>
  <c r="AM1708" i="10"/>
  <c r="AN1708" i="10"/>
  <c r="AP1708" i="10"/>
  <c r="AQ1708" i="10"/>
  <c r="AR1708" i="10"/>
  <c r="AT1708" i="10"/>
  <c r="AU1708" i="10"/>
  <c r="AV1708" i="10"/>
  <c r="AX1708" i="10"/>
  <c r="AY1708" i="10"/>
  <c r="AZ1708" i="10"/>
  <c r="BB1708" i="10"/>
  <c r="BC1708" i="10"/>
  <c r="BD1708" i="10"/>
  <c r="BF1708" i="10"/>
  <c r="BG1708" i="10"/>
  <c r="BH1708" i="10"/>
  <c r="BJ1708" i="10"/>
  <c r="BK1708" i="10"/>
  <c r="BL1708" i="10"/>
  <c r="BN1708" i="10"/>
  <c r="BO1708" i="10"/>
  <c r="BP1708" i="10"/>
  <c r="BR1708" i="10"/>
  <c r="BS1708" i="10"/>
  <c r="BT1708" i="10"/>
  <c r="C2025" i="10"/>
  <c r="BV1708" i="10"/>
  <c r="D1709" i="10"/>
  <c r="F1709" i="10"/>
  <c r="G1709" i="10"/>
  <c r="H1709" i="10"/>
  <c r="J1709" i="10"/>
  <c r="K1709" i="10"/>
  <c r="L1709" i="10"/>
  <c r="N1709" i="10"/>
  <c r="O1709" i="10"/>
  <c r="P1709" i="10"/>
  <c r="R1709" i="10"/>
  <c r="S1709" i="10"/>
  <c r="T1709" i="10"/>
  <c r="V1709" i="10"/>
  <c r="W1709" i="10"/>
  <c r="X1709" i="10"/>
  <c r="Z1709" i="10"/>
  <c r="AA1709" i="10"/>
  <c r="AB1709" i="10"/>
  <c r="AD1709" i="10"/>
  <c r="AE1709" i="10"/>
  <c r="AF1709" i="10"/>
  <c r="AH1709" i="10"/>
  <c r="AI1709" i="10"/>
  <c r="AJ1709" i="10"/>
  <c r="AL1709" i="10"/>
  <c r="AM1709" i="10"/>
  <c r="AN1709" i="10"/>
  <c r="AP1709" i="10"/>
  <c r="AQ1709" i="10"/>
  <c r="AR1709" i="10"/>
  <c r="AT1709" i="10"/>
  <c r="AU1709" i="10"/>
  <c r="AV1709" i="10"/>
  <c r="AX1709" i="10"/>
  <c r="AY1709" i="10"/>
  <c r="AZ1709" i="10"/>
  <c r="BB1709" i="10"/>
  <c r="BC1709" i="10"/>
  <c r="BD1709" i="10"/>
  <c r="BF1709" i="10"/>
  <c r="BG1709" i="10"/>
  <c r="BH1709" i="10"/>
  <c r="BJ1709" i="10"/>
  <c r="BK1709" i="10"/>
  <c r="BL1709" i="10"/>
  <c r="BN1709" i="10"/>
  <c r="BO1709" i="10"/>
  <c r="BP1709" i="10"/>
  <c r="BR1709" i="10"/>
  <c r="BS1709" i="10"/>
  <c r="BT1709" i="10"/>
  <c r="C2026" i="10"/>
  <c r="BV1709" i="10"/>
  <c r="D1710" i="10"/>
  <c r="F1710" i="10"/>
  <c r="G1710" i="10"/>
  <c r="H1710" i="10"/>
  <c r="J1710" i="10"/>
  <c r="K1710" i="10"/>
  <c r="L1710" i="10"/>
  <c r="N1710" i="10"/>
  <c r="O1710" i="10"/>
  <c r="P1710" i="10"/>
  <c r="R1710" i="10"/>
  <c r="S1710" i="10"/>
  <c r="T1710" i="10"/>
  <c r="V1710" i="10"/>
  <c r="W1710" i="10"/>
  <c r="X1710" i="10"/>
  <c r="Z1710" i="10"/>
  <c r="AA1710" i="10"/>
  <c r="AB1710" i="10"/>
  <c r="AD1710" i="10"/>
  <c r="AE1710" i="10"/>
  <c r="AF1710" i="10"/>
  <c r="AH1710" i="10"/>
  <c r="AI1710" i="10"/>
  <c r="AJ1710" i="10"/>
  <c r="AL1710" i="10"/>
  <c r="AM1710" i="10"/>
  <c r="AN1710" i="10"/>
  <c r="AP1710" i="10"/>
  <c r="AQ1710" i="10"/>
  <c r="AR1710" i="10"/>
  <c r="AT1710" i="10"/>
  <c r="AU1710" i="10"/>
  <c r="AV1710" i="10"/>
  <c r="AX1710" i="10"/>
  <c r="AY1710" i="10"/>
  <c r="AZ1710" i="10"/>
  <c r="BB1710" i="10"/>
  <c r="BC1710" i="10"/>
  <c r="BD1710" i="10"/>
  <c r="BF1710" i="10"/>
  <c r="BG1710" i="10"/>
  <c r="BH1710" i="10"/>
  <c r="BJ1710" i="10"/>
  <c r="BK1710" i="10"/>
  <c r="BL1710" i="10"/>
  <c r="BN1710" i="10"/>
  <c r="BO1710" i="10"/>
  <c r="BP1710" i="10"/>
  <c r="BR1710" i="10"/>
  <c r="BS1710" i="10"/>
  <c r="BT1710" i="10"/>
  <c r="C2027" i="10"/>
  <c r="BV1710" i="10"/>
  <c r="D1711" i="10"/>
  <c r="F1711" i="10"/>
  <c r="G1711" i="10"/>
  <c r="H1711" i="10"/>
  <c r="J1711" i="10"/>
  <c r="K1711" i="10"/>
  <c r="L1711" i="10"/>
  <c r="N1711" i="10"/>
  <c r="O1711" i="10"/>
  <c r="P1711" i="10"/>
  <c r="R1711" i="10"/>
  <c r="S1711" i="10"/>
  <c r="T1711" i="10"/>
  <c r="V1711" i="10"/>
  <c r="W1711" i="10"/>
  <c r="X1711" i="10"/>
  <c r="Z1711" i="10"/>
  <c r="AA1711" i="10"/>
  <c r="AB1711" i="10"/>
  <c r="AD1711" i="10"/>
  <c r="AE1711" i="10"/>
  <c r="AF1711" i="10"/>
  <c r="AH1711" i="10"/>
  <c r="AI1711" i="10"/>
  <c r="AJ1711" i="10"/>
  <c r="AL1711" i="10"/>
  <c r="AM1711" i="10"/>
  <c r="AN1711" i="10"/>
  <c r="AP1711" i="10"/>
  <c r="AQ1711" i="10"/>
  <c r="AR1711" i="10"/>
  <c r="AT1711" i="10"/>
  <c r="AU1711" i="10"/>
  <c r="AV1711" i="10"/>
  <c r="AX1711" i="10"/>
  <c r="AY1711" i="10"/>
  <c r="AZ1711" i="10"/>
  <c r="BB1711" i="10"/>
  <c r="BC1711" i="10"/>
  <c r="BD1711" i="10"/>
  <c r="BF1711" i="10"/>
  <c r="BG1711" i="10"/>
  <c r="BH1711" i="10"/>
  <c r="BJ1711" i="10"/>
  <c r="BK1711" i="10"/>
  <c r="BL1711" i="10"/>
  <c r="BN1711" i="10"/>
  <c r="BO1711" i="10"/>
  <c r="BP1711" i="10"/>
  <c r="BR1711" i="10"/>
  <c r="BS1711" i="10"/>
  <c r="BT1711" i="10"/>
  <c r="C2028" i="10"/>
  <c r="BV1711" i="10"/>
  <c r="D1712" i="10"/>
  <c r="F1712" i="10"/>
  <c r="G1712" i="10"/>
  <c r="H1712" i="10"/>
  <c r="J1712" i="10"/>
  <c r="K1712" i="10"/>
  <c r="L1712" i="10"/>
  <c r="N1712" i="10"/>
  <c r="O1712" i="10"/>
  <c r="P1712" i="10"/>
  <c r="R1712" i="10"/>
  <c r="S1712" i="10"/>
  <c r="T1712" i="10"/>
  <c r="V1712" i="10"/>
  <c r="W1712" i="10"/>
  <c r="X1712" i="10"/>
  <c r="Z1712" i="10"/>
  <c r="AA1712" i="10"/>
  <c r="AB1712" i="10"/>
  <c r="AD1712" i="10"/>
  <c r="AE1712" i="10"/>
  <c r="AF1712" i="10"/>
  <c r="AH1712" i="10"/>
  <c r="AI1712" i="10"/>
  <c r="AJ1712" i="10"/>
  <c r="AL1712" i="10"/>
  <c r="AM1712" i="10"/>
  <c r="AN1712" i="10"/>
  <c r="AP1712" i="10"/>
  <c r="AQ1712" i="10"/>
  <c r="AR1712" i="10"/>
  <c r="AT1712" i="10"/>
  <c r="AU1712" i="10"/>
  <c r="AV1712" i="10"/>
  <c r="AX1712" i="10"/>
  <c r="AY1712" i="10"/>
  <c r="AZ1712" i="10"/>
  <c r="BB1712" i="10"/>
  <c r="BC1712" i="10"/>
  <c r="BD1712" i="10"/>
  <c r="BF1712" i="10"/>
  <c r="BG1712" i="10"/>
  <c r="BH1712" i="10"/>
  <c r="BJ1712" i="10"/>
  <c r="BK1712" i="10"/>
  <c r="BL1712" i="10"/>
  <c r="BN1712" i="10"/>
  <c r="BO1712" i="10"/>
  <c r="BP1712" i="10"/>
  <c r="BR1712" i="10"/>
  <c r="BS1712" i="10"/>
  <c r="BT1712" i="10"/>
  <c r="C2029" i="10"/>
  <c r="BV1712" i="10"/>
  <c r="D1713" i="10"/>
  <c r="F1713" i="10"/>
  <c r="G1713" i="10"/>
  <c r="H1713" i="10"/>
  <c r="J1713" i="10"/>
  <c r="K1713" i="10"/>
  <c r="L1713" i="10"/>
  <c r="N1713" i="10"/>
  <c r="O1713" i="10"/>
  <c r="P1713" i="10"/>
  <c r="R1713" i="10"/>
  <c r="S1713" i="10"/>
  <c r="T1713" i="10"/>
  <c r="V1713" i="10"/>
  <c r="W1713" i="10"/>
  <c r="X1713" i="10"/>
  <c r="Z1713" i="10"/>
  <c r="AA1713" i="10"/>
  <c r="AB1713" i="10"/>
  <c r="AD1713" i="10"/>
  <c r="AE1713" i="10"/>
  <c r="AF1713" i="10"/>
  <c r="AH1713" i="10"/>
  <c r="AI1713" i="10"/>
  <c r="AJ1713" i="10"/>
  <c r="AL1713" i="10"/>
  <c r="AM1713" i="10"/>
  <c r="AN1713" i="10"/>
  <c r="AP1713" i="10"/>
  <c r="AQ1713" i="10"/>
  <c r="AR1713" i="10"/>
  <c r="AT1713" i="10"/>
  <c r="AU1713" i="10"/>
  <c r="AV1713" i="10"/>
  <c r="AX1713" i="10"/>
  <c r="AY1713" i="10"/>
  <c r="AZ1713" i="10"/>
  <c r="BB1713" i="10"/>
  <c r="BC1713" i="10"/>
  <c r="BD1713" i="10"/>
  <c r="BF1713" i="10"/>
  <c r="BG1713" i="10"/>
  <c r="BH1713" i="10"/>
  <c r="BJ1713" i="10"/>
  <c r="BK1713" i="10"/>
  <c r="BL1713" i="10"/>
  <c r="BN1713" i="10"/>
  <c r="BO1713" i="10"/>
  <c r="BP1713" i="10"/>
  <c r="BR1713" i="10"/>
  <c r="BS1713" i="10"/>
  <c r="BT1713" i="10"/>
  <c r="C2038" i="10"/>
  <c r="BV1713" i="10"/>
  <c r="D1714" i="10"/>
  <c r="F1714" i="10"/>
  <c r="G1714" i="10"/>
  <c r="H1714" i="10"/>
  <c r="J1714" i="10"/>
  <c r="K1714" i="10"/>
  <c r="L1714" i="10"/>
  <c r="N1714" i="10"/>
  <c r="O1714" i="10"/>
  <c r="P1714" i="10"/>
  <c r="R1714" i="10"/>
  <c r="S1714" i="10"/>
  <c r="T1714" i="10"/>
  <c r="V1714" i="10"/>
  <c r="W1714" i="10"/>
  <c r="X1714" i="10"/>
  <c r="Z1714" i="10"/>
  <c r="AA1714" i="10"/>
  <c r="AB1714" i="10"/>
  <c r="AD1714" i="10"/>
  <c r="AE1714" i="10"/>
  <c r="AF1714" i="10"/>
  <c r="AH1714" i="10"/>
  <c r="AI1714" i="10"/>
  <c r="AJ1714" i="10"/>
  <c r="AL1714" i="10"/>
  <c r="AM1714" i="10"/>
  <c r="AN1714" i="10"/>
  <c r="AP1714" i="10"/>
  <c r="AQ1714" i="10"/>
  <c r="AR1714" i="10"/>
  <c r="AT1714" i="10"/>
  <c r="AU1714" i="10"/>
  <c r="AV1714" i="10"/>
  <c r="AX1714" i="10"/>
  <c r="AY1714" i="10"/>
  <c r="AZ1714" i="10"/>
  <c r="BB1714" i="10"/>
  <c r="BC1714" i="10"/>
  <c r="BD1714" i="10"/>
  <c r="BF1714" i="10"/>
  <c r="BG1714" i="10"/>
  <c r="BH1714" i="10"/>
  <c r="BJ1714" i="10"/>
  <c r="BK1714" i="10"/>
  <c r="BL1714" i="10"/>
  <c r="BN1714" i="10"/>
  <c r="BO1714" i="10"/>
  <c r="BP1714" i="10"/>
  <c r="BR1714" i="10"/>
  <c r="BS1714" i="10"/>
  <c r="BT1714" i="10"/>
  <c r="C2039" i="10"/>
  <c r="BV1714" i="10"/>
  <c r="D1715" i="10"/>
  <c r="F1715" i="10"/>
  <c r="G1715" i="10"/>
  <c r="H1715" i="10"/>
  <c r="J1715" i="10"/>
  <c r="K1715" i="10"/>
  <c r="L1715" i="10"/>
  <c r="N1715" i="10"/>
  <c r="O1715" i="10"/>
  <c r="P1715" i="10"/>
  <c r="R1715" i="10"/>
  <c r="S1715" i="10"/>
  <c r="T1715" i="10"/>
  <c r="V1715" i="10"/>
  <c r="W1715" i="10"/>
  <c r="X1715" i="10"/>
  <c r="Z1715" i="10"/>
  <c r="AA1715" i="10"/>
  <c r="AB1715" i="10"/>
  <c r="AD1715" i="10"/>
  <c r="AE1715" i="10"/>
  <c r="AF1715" i="10"/>
  <c r="AH1715" i="10"/>
  <c r="AI1715" i="10"/>
  <c r="AJ1715" i="10"/>
  <c r="AL1715" i="10"/>
  <c r="AM1715" i="10"/>
  <c r="AN1715" i="10"/>
  <c r="AP1715" i="10"/>
  <c r="AQ1715" i="10"/>
  <c r="AR1715" i="10"/>
  <c r="AT1715" i="10"/>
  <c r="AU1715" i="10"/>
  <c r="AV1715" i="10"/>
  <c r="AX1715" i="10"/>
  <c r="AY1715" i="10"/>
  <c r="AZ1715" i="10"/>
  <c r="BB1715" i="10"/>
  <c r="BC1715" i="10"/>
  <c r="BD1715" i="10"/>
  <c r="BF1715" i="10"/>
  <c r="BG1715" i="10"/>
  <c r="BH1715" i="10"/>
  <c r="BJ1715" i="10"/>
  <c r="BK1715" i="10"/>
  <c r="BL1715" i="10"/>
  <c r="BN1715" i="10"/>
  <c r="BO1715" i="10"/>
  <c r="BP1715" i="10"/>
  <c r="BR1715" i="10"/>
  <c r="BS1715" i="10"/>
  <c r="BT1715" i="10"/>
  <c r="C2040" i="10"/>
  <c r="BV1715" i="10"/>
  <c r="D1716" i="10"/>
  <c r="F1716" i="10"/>
  <c r="G1716" i="10"/>
  <c r="H1716" i="10"/>
  <c r="J1716" i="10"/>
  <c r="K1716" i="10"/>
  <c r="L1716" i="10"/>
  <c r="N1716" i="10"/>
  <c r="O1716" i="10"/>
  <c r="P1716" i="10"/>
  <c r="R1716" i="10"/>
  <c r="S1716" i="10"/>
  <c r="T1716" i="10"/>
  <c r="V1716" i="10"/>
  <c r="W1716" i="10"/>
  <c r="X1716" i="10"/>
  <c r="Z1716" i="10"/>
  <c r="AA1716" i="10"/>
  <c r="AB1716" i="10"/>
  <c r="AD1716" i="10"/>
  <c r="AE1716" i="10"/>
  <c r="AF1716" i="10"/>
  <c r="AH1716" i="10"/>
  <c r="AI1716" i="10"/>
  <c r="AJ1716" i="10"/>
  <c r="AL1716" i="10"/>
  <c r="AM1716" i="10"/>
  <c r="AN1716" i="10"/>
  <c r="AP1716" i="10"/>
  <c r="AQ1716" i="10"/>
  <c r="AR1716" i="10"/>
  <c r="AT1716" i="10"/>
  <c r="AU1716" i="10"/>
  <c r="AV1716" i="10"/>
  <c r="AX1716" i="10"/>
  <c r="AY1716" i="10"/>
  <c r="AZ1716" i="10"/>
  <c r="BB1716" i="10"/>
  <c r="BC1716" i="10"/>
  <c r="BD1716" i="10"/>
  <c r="BF1716" i="10"/>
  <c r="BG1716" i="10"/>
  <c r="BH1716" i="10"/>
  <c r="BJ1716" i="10"/>
  <c r="BK1716" i="10"/>
  <c r="BL1716" i="10"/>
  <c r="BN1716" i="10"/>
  <c r="BO1716" i="10"/>
  <c r="BP1716" i="10"/>
  <c r="BR1716" i="10"/>
  <c r="BS1716" i="10"/>
  <c r="BT1716" i="10"/>
  <c r="C2041" i="10"/>
  <c r="BV1716" i="10"/>
  <c r="D1717" i="10"/>
  <c r="F1717" i="10"/>
  <c r="G1717" i="10"/>
  <c r="H1717" i="10"/>
  <c r="J1717" i="10"/>
  <c r="K1717" i="10"/>
  <c r="L1717" i="10"/>
  <c r="N1717" i="10"/>
  <c r="O1717" i="10"/>
  <c r="P1717" i="10"/>
  <c r="R1717" i="10"/>
  <c r="S1717" i="10"/>
  <c r="T1717" i="10"/>
  <c r="V1717" i="10"/>
  <c r="W1717" i="10"/>
  <c r="X1717" i="10"/>
  <c r="Z1717" i="10"/>
  <c r="AA1717" i="10"/>
  <c r="AB1717" i="10"/>
  <c r="AD1717" i="10"/>
  <c r="AE1717" i="10"/>
  <c r="AF1717" i="10"/>
  <c r="AH1717" i="10"/>
  <c r="AI1717" i="10"/>
  <c r="AJ1717" i="10"/>
  <c r="AL1717" i="10"/>
  <c r="AM1717" i="10"/>
  <c r="AN1717" i="10"/>
  <c r="AP1717" i="10"/>
  <c r="AQ1717" i="10"/>
  <c r="AR1717" i="10"/>
  <c r="AT1717" i="10"/>
  <c r="AU1717" i="10"/>
  <c r="AV1717" i="10"/>
  <c r="AX1717" i="10"/>
  <c r="AY1717" i="10"/>
  <c r="AZ1717" i="10"/>
  <c r="BB1717" i="10"/>
  <c r="BC1717" i="10"/>
  <c r="BD1717" i="10"/>
  <c r="BF1717" i="10"/>
  <c r="BG1717" i="10"/>
  <c r="BH1717" i="10"/>
  <c r="BJ1717" i="10"/>
  <c r="BK1717" i="10"/>
  <c r="BL1717" i="10"/>
  <c r="BN1717" i="10"/>
  <c r="BO1717" i="10"/>
  <c r="BP1717" i="10"/>
  <c r="BR1717" i="10"/>
  <c r="BS1717" i="10"/>
  <c r="BT1717" i="10"/>
  <c r="C2042" i="10"/>
  <c r="BV1717" i="10"/>
  <c r="D1718" i="10"/>
  <c r="F1718" i="10"/>
  <c r="G1718" i="10"/>
  <c r="H1718" i="10"/>
  <c r="J1718" i="10"/>
  <c r="K1718" i="10"/>
  <c r="L1718" i="10"/>
  <c r="N1718" i="10"/>
  <c r="O1718" i="10"/>
  <c r="P1718" i="10"/>
  <c r="R1718" i="10"/>
  <c r="S1718" i="10"/>
  <c r="T1718" i="10"/>
  <c r="V1718" i="10"/>
  <c r="W1718" i="10"/>
  <c r="X1718" i="10"/>
  <c r="Z1718" i="10"/>
  <c r="AA1718" i="10"/>
  <c r="AB1718" i="10"/>
  <c r="AD1718" i="10"/>
  <c r="AE1718" i="10"/>
  <c r="AF1718" i="10"/>
  <c r="AH1718" i="10"/>
  <c r="AI1718" i="10"/>
  <c r="AJ1718" i="10"/>
  <c r="AL1718" i="10"/>
  <c r="AM1718" i="10"/>
  <c r="AN1718" i="10"/>
  <c r="AP1718" i="10"/>
  <c r="AQ1718" i="10"/>
  <c r="AR1718" i="10"/>
  <c r="AT1718" i="10"/>
  <c r="AU1718" i="10"/>
  <c r="AV1718" i="10"/>
  <c r="AX1718" i="10"/>
  <c r="AY1718" i="10"/>
  <c r="AZ1718" i="10"/>
  <c r="BB1718" i="10"/>
  <c r="BC1718" i="10"/>
  <c r="BD1718" i="10"/>
  <c r="BF1718" i="10"/>
  <c r="BG1718" i="10"/>
  <c r="BH1718" i="10"/>
  <c r="BJ1718" i="10"/>
  <c r="BK1718" i="10"/>
  <c r="BL1718" i="10"/>
  <c r="BN1718" i="10"/>
  <c r="BO1718" i="10"/>
  <c r="BP1718" i="10"/>
  <c r="BR1718" i="10"/>
  <c r="BS1718" i="10"/>
  <c r="BT1718" i="10"/>
  <c r="C2043" i="10"/>
  <c r="BV1718" i="10"/>
  <c r="D1719" i="10"/>
  <c r="F1719" i="10"/>
  <c r="G1719" i="10"/>
  <c r="H1719" i="10"/>
  <c r="J1719" i="10"/>
  <c r="K1719" i="10"/>
  <c r="L1719" i="10"/>
  <c r="N1719" i="10"/>
  <c r="O1719" i="10"/>
  <c r="P1719" i="10"/>
  <c r="R1719" i="10"/>
  <c r="S1719" i="10"/>
  <c r="T1719" i="10"/>
  <c r="V1719" i="10"/>
  <c r="W1719" i="10"/>
  <c r="X1719" i="10"/>
  <c r="Z1719" i="10"/>
  <c r="AA1719" i="10"/>
  <c r="AB1719" i="10"/>
  <c r="AD1719" i="10"/>
  <c r="AE1719" i="10"/>
  <c r="AF1719" i="10"/>
  <c r="AH1719" i="10"/>
  <c r="AI1719" i="10"/>
  <c r="AJ1719" i="10"/>
  <c r="AL1719" i="10"/>
  <c r="AM1719" i="10"/>
  <c r="AN1719" i="10"/>
  <c r="AP1719" i="10"/>
  <c r="AQ1719" i="10"/>
  <c r="AR1719" i="10"/>
  <c r="AT1719" i="10"/>
  <c r="AU1719" i="10"/>
  <c r="AV1719" i="10"/>
  <c r="AX1719" i="10"/>
  <c r="AY1719" i="10"/>
  <c r="AZ1719" i="10"/>
  <c r="BB1719" i="10"/>
  <c r="BC1719" i="10"/>
  <c r="BD1719" i="10"/>
  <c r="BF1719" i="10"/>
  <c r="BG1719" i="10"/>
  <c r="BH1719" i="10"/>
  <c r="BJ1719" i="10"/>
  <c r="BK1719" i="10"/>
  <c r="BL1719" i="10"/>
  <c r="BN1719" i="10"/>
  <c r="BO1719" i="10"/>
  <c r="BP1719" i="10"/>
  <c r="BR1719" i="10"/>
  <c r="BS1719" i="10"/>
  <c r="BT1719" i="10"/>
  <c r="C2044" i="10"/>
  <c r="BV1719" i="10"/>
  <c r="D1720" i="10"/>
  <c r="F1720" i="10"/>
  <c r="G1720" i="10"/>
  <c r="H1720" i="10"/>
  <c r="J1720" i="10"/>
  <c r="K1720" i="10"/>
  <c r="L1720" i="10"/>
  <c r="N1720" i="10"/>
  <c r="O1720" i="10"/>
  <c r="P1720" i="10"/>
  <c r="R1720" i="10"/>
  <c r="S1720" i="10"/>
  <c r="T1720" i="10"/>
  <c r="V1720" i="10"/>
  <c r="W1720" i="10"/>
  <c r="X1720" i="10"/>
  <c r="Z1720" i="10"/>
  <c r="AA1720" i="10"/>
  <c r="AB1720" i="10"/>
  <c r="AD1720" i="10"/>
  <c r="AE1720" i="10"/>
  <c r="AF1720" i="10"/>
  <c r="AH1720" i="10"/>
  <c r="AI1720" i="10"/>
  <c r="AJ1720" i="10"/>
  <c r="AL1720" i="10"/>
  <c r="AM1720" i="10"/>
  <c r="AN1720" i="10"/>
  <c r="AP1720" i="10"/>
  <c r="AQ1720" i="10"/>
  <c r="AR1720" i="10"/>
  <c r="AT1720" i="10"/>
  <c r="AU1720" i="10"/>
  <c r="AV1720" i="10"/>
  <c r="AX1720" i="10"/>
  <c r="AY1720" i="10"/>
  <c r="AZ1720" i="10"/>
  <c r="BB1720" i="10"/>
  <c r="BC1720" i="10"/>
  <c r="BD1720" i="10"/>
  <c r="BF1720" i="10"/>
  <c r="BG1720" i="10"/>
  <c r="BH1720" i="10"/>
  <c r="BJ1720" i="10"/>
  <c r="BK1720" i="10"/>
  <c r="BL1720" i="10"/>
  <c r="BN1720" i="10"/>
  <c r="BO1720" i="10"/>
  <c r="BP1720" i="10"/>
  <c r="BR1720" i="10"/>
  <c r="BS1720" i="10"/>
  <c r="BT1720" i="10"/>
  <c r="C2045" i="10"/>
  <c r="BV1720" i="10"/>
  <c r="D1721" i="10"/>
  <c r="F1721" i="10"/>
  <c r="G1721" i="10"/>
  <c r="H1721" i="10"/>
  <c r="J1721" i="10"/>
  <c r="K1721" i="10"/>
  <c r="L1721" i="10"/>
  <c r="N1721" i="10"/>
  <c r="O1721" i="10"/>
  <c r="P1721" i="10"/>
  <c r="R1721" i="10"/>
  <c r="S1721" i="10"/>
  <c r="T1721" i="10"/>
  <c r="V1721" i="10"/>
  <c r="W1721" i="10"/>
  <c r="X1721" i="10"/>
  <c r="Z1721" i="10"/>
  <c r="AA1721" i="10"/>
  <c r="AB1721" i="10"/>
  <c r="AD1721" i="10"/>
  <c r="AE1721" i="10"/>
  <c r="AF1721" i="10"/>
  <c r="AH1721" i="10"/>
  <c r="AI1721" i="10"/>
  <c r="AJ1721" i="10"/>
  <c r="AL1721" i="10"/>
  <c r="AM1721" i="10"/>
  <c r="AN1721" i="10"/>
  <c r="AP1721" i="10"/>
  <c r="AQ1721" i="10"/>
  <c r="AR1721" i="10"/>
  <c r="AT1721" i="10"/>
  <c r="AU1721" i="10"/>
  <c r="AV1721" i="10"/>
  <c r="AX1721" i="10"/>
  <c r="AY1721" i="10"/>
  <c r="AZ1721" i="10"/>
  <c r="BB1721" i="10"/>
  <c r="BC1721" i="10"/>
  <c r="BD1721" i="10"/>
  <c r="BF1721" i="10"/>
  <c r="BG1721" i="10"/>
  <c r="BH1721" i="10"/>
  <c r="BJ1721" i="10"/>
  <c r="BK1721" i="10"/>
  <c r="BL1721" i="10"/>
  <c r="BN1721" i="10"/>
  <c r="BO1721" i="10"/>
  <c r="BP1721" i="10"/>
  <c r="BR1721" i="10"/>
  <c r="BS1721" i="10"/>
  <c r="BT1721" i="10"/>
  <c r="C2060" i="10"/>
  <c r="BV1721" i="10"/>
  <c r="D1722" i="10"/>
  <c r="F1722" i="10"/>
  <c r="G1722" i="10"/>
  <c r="H1722" i="10"/>
  <c r="J1722" i="10"/>
  <c r="K1722" i="10"/>
  <c r="L1722" i="10"/>
  <c r="N1722" i="10"/>
  <c r="O1722" i="10"/>
  <c r="P1722" i="10"/>
  <c r="R1722" i="10"/>
  <c r="S1722" i="10"/>
  <c r="T1722" i="10"/>
  <c r="V1722" i="10"/>
  <c r="W1722" i="10"/>
  <c r="X1722" i="10"/>
  <c r="Z1722" i="10"/>
  <c r="AA1722" i="10"/>
  <c r="AB1722" i="10"/>
  <c r="AD1722" i="10"/>
  <c r="AE1722" i="10"/>
  <c r="AF1722" i="10"/>
  <c r="AH1722" i="10"/>
  <c r="AI1722" i="10"/>
  <c r="AJ1722" i="10"/>
  <c r="AL1722" i="10"/>
  <c r="AM1722" i="10"/>
  <c r="AN1722" i="10"/>
  <c r="AP1722" i="10"/>
  <c r="AQ1722" i="10"/>
  <c r="AR1722" i="10"/>
  <c r="AT1722" i="10"/>
  <c r="AU1722" i="10"/>
  <c r="AV1722" i="10"/>
  <c r="AX1722" i="10"/>
  <c r="AY1722" i="10"/>
  <c r="AZ1722" i="10"/>
  <c r="BB1722" i="10"/>
  <c r="BC1722" i="10"/>
  <c r="BD1722" i="10"/>
  <c r="BF1722" i="10"/>
  <c r="BG1722" i="10"/>
  <c r="BH1722" i="10"/>
  <c r="BJ1722" i="10"/>
  <c r="BK1722" i="10"/>
  <c r="BL1722" i="10"/>
  <c r="BN1722" i="10"/>
  <c r="BO1722" i="10"/>
  <c r="BP1722" i="10"/>
  <c r="BR1722" i="10"/>
  <c r="BS1722" i="10"/>
  <c r="BT1722" i="10"/>
  <c r="C2061" i="10"/>
  <c r="BV1722" i="10"/>
  <c r="D1723" i="10"/>
  <c r="F1723" i="10"/>
  <c r="G1723" i="10"/>
  <c r="H1723" i="10"/>
  <c r="J1723" i="10"/>
  <c r="K1723" i="10"/>
  <c r="L1723" i="10"/>
  <c r="N1723" i="10"/>
  <c r="O1723" i="10"/>
  <c r="P1723" i="10"/>
  <c r="R1723" i="10"/>
  <c r="S1723" i="10"/>
  <c r="T1723" i="10"/>
  <c r="V1723" i="10"/>
  <c r="W1723" i="10"/>
  <c r="X1723" i="10"/>
  <c r="Z1723" i="10"/>
  <c r="AA1723" i="10"/>
  <c r="AB1723" i="10"/>
  <c r="AD1723" i="10"/>
  <c r="AE1723" i="10"/>
  <c r="AF1723" i="10"/>
  <c r="AH1723" i="10"/>
  <c r="AI1723" i="10"/>
  <c r="AJ1723" i="10"/>
  <c r="AL1723" i="10"/>
  <c r="AM1723" i="10"/>
  <c r="AN1723" i="10"/>
  <c r="AP1723" i="10"/>
  <c r="AQ1723" i="10"/>
  <c r="AR1723" i="10"/>
  <c r="AT1723" i="10"/>
  <c r="AU1723" i="10"/>
  <c r="AV1723" i="10"/>
  <c r="AX1723" i="10"/>
  <c r="AY1723" i="10"/>
  <c r="AZ1723" i="10"/>
  <c r="BB1723" i="10"/>
  <c r="BC1723" i="10"/>
  <c r="BD1723" i="10"/>
  <c r="BF1723" i="10"/>
  <c r="BG1723" i="10"/>
  <c r="BH1723" i="10"/>
  <c r="BJ1723" i="10"/>
  <c r="BK1723" i="10"/>
  <c r="BL1723" i="10"/>
  <c r="BN1723" i="10"/>
  <c r="BO1723" i="10"/>
  <c r="BP1723" i="10"/>
  <c r="BR1723" i="10"/>
  <c r="BS1723" i="10"/>
  <c r="BT1723" i="10"/>
  <c r="C2062" i="10"/>
  <c r="BV1723" i="10"/>
  <c r="D1724" i="10"/>
  <c r="F1724" i="10"/>
  <c r="G1724" i="10"/>
  <c r="H1724" i="10"/>
  <c r="J1724" i="10"/>
  <c r="K1724" i="10"/>
  <c r="L1724" i="10"/>
  <c r="N1724" i="10"/>
  <c r="O1724" i="10"/>
  <c r="P1724" i="10"/>
  <c r="R1724" i="10"/>
  <c r="S1724" i="10"/>
  <c r="T1724" i="10"/>
  <c r="V1724" i="10"/>
  <c r="W1724" i="10"/>
  <c r="X1724" i="10"/>
  <c r="Z1724" i="10"/>
  <c r="AA1724" i="10"/>
  <c r="AB1724" i="10"/>
  <c r="AD1724" i="10"/>
  <c r="AE1724" i="10"/>
  <c r="AF1724" i="10"/>
  <c r="AH1724" i="10"/>
  <c r="AI1724" i="10"/>
  <c r="AJ1724" i="10"/>
  <c r="AL1724" i="10"/>
  <c r="AM1724" i="10"/>
  <c r="AN1724" i="10"/>
  <c r="AP1724" i="10"/>
  <c r="AQ1724" i="10"/>
  <c r="AR1724" i="10"/>
  <c r="AT1724" i="10"/>
  <c r="AU1724" i="10"/>
  <c r="AV1724" i="10"/>
  <c r="AX1724" i="10"/>
  <c r="AY1724" i="10"/>
  <c r="AZ1724" i="10"/>
  <c r="BB1724" i="10"/>
  <c r="BC1724" i="10"/>
  <c r="BD1724" i="10"/>
  <c r="BF1724" i="10"/>
  <c r="BG1724" i="10"/>
  <c r="BH1724" i="10"/>
  <c r="BJ1724" i="10"/>
  <c r="BK1724" i="10"/>
  <c r="BL1724" i="10"/>
  <c r="BN1724" i="10"/>
  <c r="BO1724" i="10"/>
  <c r="BP1724" i="10"/>
  <c r="BR1724" i="10"/>
  <c r="BS1724" i="10"/>
  <c r="BT1724" i="10"/>
  <c r="C2063" i="10"/>
  <c r="BV1724" i="10"/>
  <c r="D1725" i="10"/>
  <c r="F1725" i="10"/>
  <c r="G1725" i="10"/>
  <c r="H1725" i="10"/>
  <c r="J1725" i="10"/>
  <c r="K1725" i="10"/>
  <c r="L1725" i="10"/>
  <c r="N1725" i="10"/>
  <c r="O1725" i="10"/>
  <c r="P1725" i="10"/>
  <c r="R1725" i="10"/>
  <c r="S1725" i="10"/>
  <c r="T1725" i="10"/>
  <c r="V1725" i="10"/>
  <c r="W1725" i="10"/>
  <c r="X1725" i="10"/>
  <c r="Z1725" i="10"/>
  <c r="AA1725" i="10"/>
  <c r="AB1725" i="10"/>
  <c r="AD1725" i="10"/>
  <c r="AE1725" i="10"/>
  <c r="AF1725" i="10"/>
  <c r="AH1725" i="10"/>
  <c r="AI1725" i="10"/>
  <c r="AJ1725" i="10"/>
  <c r="AL1725" i="10"/>
  <c r="AM1725" i="10"/>
  <c r="AN1725" i="10"/>
  <c r="AP1725" i="10"/>
  <c r="AQ1725" i="10"/>
  <c r="AR1725" i="10"/>
  <c r="AT1725" i="10"/>
  <c r="AU1725" i="10"/>
  <c r="AV1725" i="10"/>
  <c r="AX1725" i="10"/>
  <c r="AY1725" i="10"/>
  <c r="AZ1725" i="10"/>
  <c r="BB1725" i="10"/>
  <c r="BC1725" i="10"/>
  <c r="BD1725" i="10"/>
  <c r="BF1725" i="10"/>
  <c r="BG1725" i="10"/>
  <c r="BH1725" i="10"/>
  <c r="BJ1725" i="10"/>
  <c r="BK1725" i="10"/>
  <c r="BL1725" i="10"/>
  <c r="BN1725" i="10"/>
  <c r="BO1725" i="10"/>
  <c r="BP1725" i="10"/>
  <c r="BR1725" i="10"/>
  <c r="BS1725" i="10"/>
  <c r="BT1725" i="10"/>
  <c r="C2064" i="10"/>
  <c r="BV1725" i="10"/>
  <c r="D1726" i="10"/>
  <c r="F1726" i="10"/>
  <c r="G1726" i="10"/>
  <c r="H1726" i="10"/>
  <c r="J1726" i="10"/>
  <c r="K1726" i="10"/>
  <c r="L1726" i="10"/>
  <c r="N1726" i="10"/>
  <c r="O1726" i="10"/>
  <c r="P1726" i="10"/>
  <c r="R1726" i="10"/>
  <c r="S1726" i="10"/>
  <c r="T1726" i="10"/>
  <c r="V1726" i="10"/>
  <c r="W1726" i="10"/>
  <c r="X1726" i="10"/>
  <c r="Z1726" i="10"/>
  <c r="AA1726" i="10"/>
  <c r="AB1726" i="10"/>
  <c r="AD1726" i="10"/>
  <c r="AE1726" i="10"/>
  <c r="AF1726" i="10"/>
  <c r="AH1726" i="10"/>
  <c r="AI1726" i="10"/>
  <c r="AJ1726" i="10"/>
  <c r="AL1726" i="10"/>
  <c r="AM1726" i="10"/>
  <c r="AN1726" i="10"/>
  <c r="AP1726" i="10"/>
  <c r="AQ1726" i="10"/>
  <c r="AR1726" i="10"/>
  <c r="AT1726" i="10"/>
  <c r="AU1726" i="10"/>
  <c r="AV1726" i="10"/>
  <c r="AX1726" i="10"/>
  <c r="AY1726" i="10"/>
  <c r="AZ1726" i="10"/>
  <c r="BB1726" i="10"/>
  <c r="BC1726" i="10"/>
  <c r="BD1726" i="10"/>
  <c r="BF1726" i="10"/>
  <c r="BG1726" i="10"/>
  <c r="BH1726" i="10"/>
  <c r="BJ1726" i="10"/>
  <c r="BK1726" i="10"/>
  <c r="BL1726" i="10"/>
  <c r="BN1726" i="10"/>
  <c r="BO1726" i="10"/>
  <c r="BP1726" i="10"/>
  <c r="BR1726" i="10"/>
  <c r="BS1726" i="10"/>
  <c r="BT1726" i="10"/>
  <c r="C2072" i="10"/>
  <c r="BV1726" i="10"/>
  <c r="D1727" i="10"/>
  <c r="F1727" i="10"/>
  <c r="G1727" i="10"/>
  <c r="H1727" i="10"/>
  <c r="J1727" i="10"/>
  <c r="K1727" i="10"/>
  <c r="L1727" i="10"/>
  <c r="N1727" i="10"/>
  <c r="O1727" i="10"/>
  <c r="P1727" i="10"/>
  <c r="R1727" i="10"/>
  <c r="S1727" i="10"/>
  <c r="T1727" i="10"/>
  <c r="V1727" i="10"/>
  <c r="W1727" i="10"/>
  <c r="X1727" i="10"/>
  <c r="Z1727" i="10"/>
  <c r="AA1727" i="10"/>
  <c r="AB1727" i="10"/>
  <c r="AD1727" i="10"/>
  <c r="AE1727" i="10"/>
  <c r="AF1727" i="10"/>
  <c r="AH1727" i="10"/>
  <c r="AI1727" i="10"/>
  <c r="AJ1727" i="10"/>
  <c r="AL1727" i="10"/>
  <c r="AM1727" i="10"/>
  <c r="AN1727" i="10"/>
  <c r="AP1727" i="10"/>
  <c r="AQ1727" i="10"/>
  <c r="AR1727" i="10"/>
  <c r="AT1727" i="10"/>
  <c r="AU1727" i="10"/>
  <c r="AV1727" i="10"/>
  <c r="AX1727" i="10"/>
  <c r="AY1727" i="10"/>
  <c r="AZ1727" i="10"/>
  <c r="BB1727" i="10"/>
  <c r="BC1727" i="10"/>
  <c r="BD1727" i="10"/>
  <c r="BF1727" i="10"/>
  <c r="BG1727" i="10"/>
  <c r="BH1727" i="10"/>
  <c r="BJ1727" i="10"/>
  <c r="BK1727" i="10"/>
  <c r="BL1727" i="10"/>
  <c r="BN1727" i="10"/>
  <c r="BO1727" i="10"/>
  <c r="BP1727" i="10"/>
  <c r="BR1727" i="10"/>
  <c r="BS1727" i="10"/>
  <c r="BT1727" i="10"/>
  <c r="C2073" i="10"/>
  <c r="BV1727" i="10"/>
  <c r="D1728" i="10"/>
  <c r="F1728" i="10"/>
  <c r="G1728" i="10"/>
  <c r="H1728" i="10"/>
  <c r="J1728" i="10"/>
  <c r="K1728" i="10"/>
  <c r="L1728" i="10"/>
  <c r="N1728" i="10"/>
  <c r="O1728" i="10"/>
  <c r="P1728" i="10"/>
  <c r="R1728" i="10"/>
  <c r="S1728" i="10"/>
  <c r="T1728" i="10"/>
  <c r="V1728" i="10"/>
  <c r="W1728" i="10"/>
  <c r="X1728" i="10"/>
  <c r="Z1728" i="10"/>
  <c r="AA1728" i="10"/>
  <c r="AB1728" i="10"/>
  <c r="AD1728" i="10"/>
  <c r="AE1728" i="10"/>
  <c r="AF1728" i="10"/>
  <c r="AH1728" i="10"/>
  <c r="AI1728" i="10"/>
  <c r="AJ1728" i="10"/>
  <c r="AL1728" i="10"/>
  <c r="AM1728" i="10"/>
  <c r="AN1728" i="10"/>
  <c r="AP1728" i="10"/>
  <c r="AQ1728" i="10"/>
  <c r="AR1728" i="10"/>
  <c r="AT1728" i="10"/>
  <c r="AU1728" i="10"/>
  <c r="AV1728" i="10"/>
  <c r="AX1728" i="10"/>
  <c r="AY1728" i="10"/>
  <c r="AZ1728" i="10"/>
  <c r="BB1728" i="10"/>
  <c r="BC1728" i="10"/>
  <c r="BD1728" i="10"/>
  <c r="BF1728" i="10"/>
  <c r="BG1728" i="10"/>
  <c r="BH1728" i="10"/>
  <c r="BJ1728" i="10"/>
  <c r="BK1728" i="10"/>
  <c r="BL1728" i="10"/>
  <c r="BN1728" i="10"/>
  <c r="BO1728" i="10"/>
  <c r="BP1728" i="10"/>
  <c r="BR1728" i="10"/>
  <c r="BS1728" i="10"/>
  <c r="BT1728" i="10"/>
  <c r="C2074" i="10"/>
  <c r="BV1728" i="10"/>
  <c r="D1729" i="10"/>
  <c r="F1729" i="10"/>
  <c r="G1729" i="10"/>
  <c r="H1729" i="10"/>
  <c r="J1729" i="10"/>
  <c r="K1729" i="10"/>
  <c r="L1729" i="10"/>
  <c r="N1729" i="10"/>
  <c r="O1729" i="10"/>
  <c r="P1729" i="10"/>
  <c r="R1729" i="10"/>
  <c r="S1729" i="10"/>
  <c r="T1729" i="10"/>
  <c r="V1729" i="10"/>
  <c r="W1729" i="10"/>
  <c r="X1729" i="10"/>
  <c r="Z1729" i="10"/>
  <c r="AA1729" i="10"/>
  <c r="AB1729" i="10"/>
  <c r="AD1729" i="10"/>
  <c r="AE1729" i="10"/>
  <c r="AF1729" i="10"/>
  <c r="AH1729" i="10"/>
  <c r="AI1729" i="10"/>
  <c r="AJ1729" i="10"/>
  <c r="AL1729" i="10"/>
  <c r="AM1729" i="10"/>
  <c r="AN1729" i="10"/>
  <c r="AP1729" i="10"/>
  <c r="AQ1729" i="10"/>
  <c r="AR1729" i="10"/>
  <c r="AT1729" i="10"/>
  <c r="AU1729" i="10"/>
  <c r="AV1729" i="10"/>
  <c r="AX1729" i="10"/>
  <c r="AY1729" i="10"/>
  <c r="AZ1729" i="10"/>
  <c r="BB1729" i="10"/>
  <c r="BC1729" i="10"/>
  <c r="BD1729" i="10"/>
  <c r="BF1729" i="10"/>
  <c r="BG1729" i="10"/>
  <c r="BH1729" i="10"/>
  <c r="BJ1729" i="10"/>
  <c r="BK1729" i="10"/>
  <c r="BL1729" i="10"/>
  <c r="BN1729" i="10"/>
  <c r="BO1729" i="10"/>
  <c r="BP1729" i="10"/>
  <c r="BR1729" i="10"/>
  <c r="BS1729" i="10"/>
  <c r="BT1729" i="10"/>
  <c r="C2075" i="10"/>
  <c r="BV1729" i="10"/>
  <c r="D1730" i="10"/>
  <c r="F1730" i="10"/>
  <c r="G1730" i="10"/>
  <c r="H1730" i="10"/>
  <c r="J1730" i="10"/>
  <c r="K1730" i="10"/>
  <c r="L1730" i="10"/>
  <c r="N1730" i="10"/>
  <c r="O1730" i="10"/>
  <c r="P1730" i="10"/>
  <c r="R1730" i="10"/>
  <c r="S1730" i="10"/>
  <c r="T1730" i="10"/>
  <c r="V1730" i="10"/>
  <c r="W1730" i="10"/>
  <c r="X1730" i="10"/>
  <c r="Z1730" i="10"/>
  <c r="AA1730" i="10"/>
  <c r="AB1730" i="10"/>
  <c r="AD1730" i="10"/>
  <c r="AE1730" i="10"/>
  <c r="AF1730" i="10"/>
  <c r="AH1730" i="10"/>
  <c r="AI1730" i="10"/>
  <c r="AJ1730" i="10"/>
  <c r="AL1730" i="10"/>
  <c r="AM1730" i="10"/>
  <c r="AN1730" i="10"/>
  <c r="AP1730" i="10"/>
  <c r="AQ1730" i="10"/>
  <c r="AR1730" i="10"/>
  <c r="AT1730" i="10"/>
  <c r="AU1730" i="10"/>
  <c r="AV1730" i="10"/>
  <c r="AX1730" i="10"/>
  <c r="AY1730" i="10"/>
  <c r="AZ1730" i="10"/>
  <c r="BB1730" i="10"/>
  <c r="BC1730" i="10"/>
  <c r="BD1730" i="10"/>
  <c r="BF1730" i="10"/>
  <c r="BG1730" i="10"/>
  <c r="BH1730" i="10"/>
  <c r="BJ1730" i="10"/>
  <c r="BK1730" i="10"/>
  <c r="BL1730" i="10"/>
  <c r="BN1730" i="10"/>
  <c r="BO1730" i="10"/>
  <c r="BP1730" i="10"/>
  <c r="BR1730" i="10"/>
  <c r="BS1730" i="10"/>
  <c r="BT1730" i="10"/>
  <c r="C2076" i="10"/>
  <c r="BV1730" i="10"/>
  <c r="D1731" i="10"/>
  <c r="F1731" i="10"/>
  <c r="G1731" i="10"/>
  <c r="H1731" i="10"/>
  <c r="J1731" i="10"/>
  <c r="K1731" i="10"/>
  <c r="L1731" i="10"/>
  <c r="N1731" i="10"/>
  <c r="O1731" i="10"/>
  <c r="P1731" i="10"/>
  <c r="R1731" i="10"/>
  <c r="S1731" i="10"/>
  <c r="T1731" i="10"/>
  <c r="V1731" i="10"/>
  <c r="W1731" i="10"/>
  <c r="X1731" i="10"/>
  <c r="Z1731" i="10"/>
  <c r="AA1731" i="10"/>
  <c r="AB1731" i="10"/>
  <c r="AD1731" i="10"/>
  <c r="AE1731" i="10"/>
  <c r="AF1731" i="10"/>
  <c r="AH1731" i="10"/>
  <c r="AI1731" i="10"/>
  <c r="AJ1731" i="10"/>
  <c r="AL1731" i="10"/>
  <c r="AM1731" i="10"/>
  <c r="AN1731" i="10"/>
  <c r="AP1731" i="10"/>
  <c r="AQ1731" i="10"/>
  <c r="AR1731" i="10"/>
  <c r="AT1731" i="10"/>
  <c r="AU1731" i="10"/>
  <c r="AV1731" i="10"/>
  <c r="AX1731" i="10"/>
  <c r="AY1731" i="10"/>
  <c r="AZ1731" i="10"/>
  <c r="BB1731" i="10"/>
  <c r="BC1731" i="10"/>
  <c r="BD1731" i="10"/>
  <c r="BF1731" i="10"/>
  <c r="BG1731" i="10"/>
  <c r="BH1731" i="10"/>
  <c r="BJ1731" i="10"/>
  <c r="BK1731" i="10"/>
  <c r="BL1731" i="10"/>
  <c r="BN1731" i="10"/>
  <c r="BO1731" i="10"/>
  <c r="BP1731" i="10"/>
  <c r="BR1731" i="10"/>
  <c r="BS1731" i="10"/>
  <c r="BT1731" i="10"/>
  <c r="C2077" i="10"/>
  <c r="BV1731" i="10"/>
  <c r="D1732" i="10"/>
  <c r="F1732" i="10"/>
  <c r="G1732" i="10"/>
  <c r="H1732" i="10"/>
  <c r="J1732" i="10"/>
  <c r="K1732" i="10"/>
  <c r="L1732" i="10"/>
  <c r="N1732" i="10"/>
  <c r="O1732" i="10"/>
  <c r="P1732" i="10"/>
  <c r="R1732" i="10"/>
  <c r="S1732" i="10"/>
  <c r="T1732" i="10"/>
  <c r="V1732" i="10"/>
  <c r="W1732" i="10"/>
  <c r="X1732" i="10"/>
  <c r="Z1732" i="10"/>
  <c r="AA1732" i="10"/>
  <c r="AB1732" i="10"/>
  <c r="AD1732" i="10"/>
  <c r="AE1732" i="10"/>
  <c r="AF1732" i="10"/>
  <c r="AH1732" i="10"/>
  <c r="AI1732" i="10"/>
  <c r="AJ1732" i="10"/>
  <c r="AL1732" i="10"/>
  <c r="AM1732" i="10"/>
  <c r="AN1732" i="10"/>
  <c r="AP1732" i="10"/>
  <c r="AQ1732" i="10"/>
  <c r="AR1732" i="10"/>
  <c r="AT1732" i="10"/>
  <c r="AU1732" i="10"/>
  <c r="AV1732" i="10"/>
  <c r="AX1732" i="10"/>
  <c r="AY1732" i="10"/>
  <c r="AZ1732" i="10"/>
  <c r="BB1732" i="10"/>
  <c r="BC1732" i="10"/>
  <c r="BD1732" i="10"/>
  <c r="BF1732" i="10"/>
  <c r="BG1732" i="10"/>
  <c r="BH1732" i="10"/>
  <c r="BJ1732" i="10"/>
  <c r="BK1732" i="10"/>
  <c r="BL1732" i="10"/>
  <c r="BN1732" i="10"/>
  <c r="BO1732" i="10"/>
  <c r="BP1732" i="10"/>
  <c r="BR1732" i="10"/>
  <c r="BS1732" i="10"/>
  <c r="BT1732" i="10"/>
  <c r="C1904" i="10"/>
  <c r="BV1732" i="10"/>
  <c r="D1733" i="10"/>
  <c r="F1733" i="10"/>
  <c r="G1733" i="10"/>
  <c r="H1733" i="10"/>
  <c r="J1733" i="10"/>
  <c r="K1733" i="10"/>
  <c r="L1733" i="10"/>
  <c r="N1733" i="10"/>
  <c r="O1733" i="10"/>
  <c r="P1733" i="10"/>
  <c r="R1733" i="10"/>
  <c r="S1733" i="10"/>
  <c r="T1733" i="10"/>
  <c r="V1733" i="10"/>
  <c r="W1733" i="10"/>
  <c r="X1733" i="10"/>
  <c r="Z1733" i="10"/>
  <c r="AA1733" i="10"/>
  <c r="AB1733" i="10"/>
  <c r="AD1733" i="10"/>
  <c r="AE1733" i="10"/>
  <c r="AF1733" i="10"/>
  <c r="AH1733" i="10"/>
  <c r="AI1733" i="10"/>
  <c r="AJ1733" i="10"/>
  <c r="AL1733" i="10"/>
  <c r="AM1733" i="10"/>
  <c r="AN1733" i="10"/>
  <c r="AP1733" i="10"/>
  <c r="AQ1733" i="10"/>
  <c r="AR1733" i="10"/>
  <c r="AT1733" i="10"/>
  <c r="AU1733" i="10"/>
  <c r="AV1733" i="10"/>
  <c r="AX1733" i="10"/>
  <c r="AY1733" i="10"/>
  <c r="AZ1733" i="10"/>
  <c r="BB1733" i="10"/>
  <c r="BC1733" i="10"/>
  <c r="BD1733" i="10"/>
  <c r="BF1733" i="10"/>
  <c r="BG1733" i="10"/>
  <c r="BH1733" i="10"/>
  <c r="BJ1733" i="10"/>
  <c r="BK1733" i="10"/>
  <c r="BL1733" i="10"/>
  <c r="BN1733" i="10"/>
  <c r="BO1733" i="10"/>
  <c r="BP1733" i="10"/>
  <c r="BR1733" i="10"/>
  <c r="BS1733" i="10"/>
  <c r="BT1733" i="10"/>
  <c r="C1905" i="10"/>
  <c r="BV1733" i="10"/>
  <c r="D1734" i="10"/>
  <c r="F1734" i="10"/>
  <c r="G1734" i="10"/>
  <c r="H1734" i="10"/>
  <c r="J1734" i="10"/>
  <c r="K1734" i="10"/>
  <c r="L1734" i="10"/>
  <c r="N1734" i="10"/>
  <c r="O1734" i="10"/>
  <c r="P1734" i="10"/>
  <c r="R1734" i="10"/>
  <c r="S1734" i="10"/>
  <c r="T1734" i="10"/>
  <c r="V1734" i="10"/>
  <c r="W1734" i="10"/>
  <c r="X1734" i="10"/>
  <c r="Z1734" i="10"/>
  <c r="AA1734" i="10"/>
  <c r="AB1734" i="10"/>
  <c r="AD1734" i="10"/>
  <c r="AE1734" i="10"/>
  <c r="AF1734" i="10"/>
  <c r="AH1734" i="10"/>
  <c r="AI1734" i="10"/>
  <c r="AJ1734" i="10"/>
  <c r="AL1734" i="10"/>
  <c r="AM1734" i="10"/>
  <c r="AN1734" i="10"/>
  <c r="AP1734" i="10"/>
  <c r="AQ1734" i="10"/>
  <c r="AR1734" i="10"/>
  <c r="AT1734" i="10"/>
  <c r="AU1734" i="10"/>
  <c r="AV1734" i="10"/>
  <c r="AX1734" i="10"/>
  <c r="AY1734" i="10"/>
  <c r="AZ1734" i="10"/>
  <c r="BB1734" i="10"/>
  <c r="BC1734" i="10"/>
  <c r="BD1734" i="10"/>
  <c r="BF1734" i="10"/>
  <c r="BG1734" i="10"/>
  <c r="BH1734" i="10"/>
  <c r="BJ1734" i="10"/>
  <c r="BK1734" i="10"/>
  <c r="BL1734" i="10"/>
  <c r="BN1734" i="10"/>
  <c r="BO1734" i="10"/>
  <c r="BP1734" i="10"/>
  <c r="BR1734" i="10"/>
  <c r="BS1734" i="10"/>
  <c r="BT1734" i="10"/>
  <c r="C1906" i="10"/>
  <c r="BV1734" i="10"/>
  <c r="D1735" i="10"/>
  <c r="F1735" i="10"/>
  <c r="G1735" i="10"/>
  <c r="H1735" i="10"/>
  <c r="J1735" i="10"/>
  <c r="K1735" i="10"/>
  <c r="L1735" i="10"/>
  <c r="N1735" i="10"/>
  <c r="O1735" i="10"/>
  <c r="P1735" i="10"/>
  <c r="R1735" i="10"/>
  <c r="S1735" i="10"/>
  <c r="T1735" i="10"/>
  <c r="V1735" i="10"/>
  <c r="W1735" i="10"/>
  <c r="X1735" i="10"/>
  <c r="Z1735" i="10"/>
  <c r="AA1735" i="10"/>
  <c r="AB1735" i="10"/>
  <c r="AD1735" i="10"/>
  <c r="AE1735" i="10"/>
  <c r="AF1735" i="10"/>
  <c r="AH1735" i="10"/>
  <c r="AI1735" i="10"/>
  <c r="AJ1735" i="10"/>
  <c r="AL1735" i="10"/>
  <c r="AM1735" i="10"/>
  <c r="AN1735" i="10"/>
  <c r="AP1735" i="10"/>
  <c r="AQ1735" i="10"/>
  <c r="AR1735" i="10"/>
  <c r="AT1735" i="10"/>
  <c r="AU1735" i="10"/>
  <c r="AV1735" i="10"/>
  <c r="AX1735" i="10"/>
  <c r="AY1735" i="10"/>
  <c r="AZ1735" i="10"/>
  <c r="BB1735" i="10"/>
  <c r="BC1735" i="10"/>
  <c r="BD1735" i="10"/>
  <c r="BF1735" i="10"/>
  <c r="BG1735" i="10"/>
  <c r="BH1735" i="10"/>
  <c r="BJ1735" i="10"/>
  <c r="BK1735" i="10"/>
  <c r="BL1735" i="10"/>
  <c r="BN1735" i="10"/>
  <c r="BO1735" i="10"/>
  <c r="BP1735" i="10"/>
  <c r="BR1735" i="10"/>
  <c r="BS1735" i="10"/>
  <c r="BT1735" i="10"/>
  <c r="C1907" i="10"/>
  <c r="BV1735" i="10"/>
  <c r="D1736" i="10"/>
  <c r="F1736" i="10"/>
  <c r="G1736" i="10"/>
  <c r="H1736" i="10"/>
  <c r="J1736" i="10"/>
  <c r="K1736" i="10"/>
  <c r="L1736" i="10"/>
  <c r="N1736" i="10"/>
  <c r="O1736" i="10"/>
  <c r="P1736" i="10"/>
  <c r="R1736" i="10"/>
  <c r="S1736" i="10"/>
  <c r="T1736" i="10"/>
  <c r="V1736" i="10"/>
  <c r="W1736" i="10"/>
  <c r="X1736" i="10"/>
  <c r="Z1736" i="10"/>
  <c r="AA1736" i="10"/>
  <c r="AB1736" i="10"/>
  <c r="AD1736" i="10"/>
  <c r="AE1736" i="10"/>
  <c r="AF1736" i="10"/>
  <c r="AH1736" i="10"/>
  <c r="AI1736" i="10"/>
  <c r="AJ1736" i="10"/>
  <c r="AL1736" i="10"/>
  <c r="AM1736" i="10"/>
  <c r="AN1736" i="10"/>
  <c r="AP1736" i="10"/>
  <c r="AQ1736" i="10"/>
  <c r="AR1736" i="10"/>
  <c r="AT1736" i="10"/>
  <c r="AU1736" i="10"/>
  <c r="AV1736" i="10"/>
  <c r="AX1736" i="10"/>
  <c r="AY1736" i="10"/>
  <c r="AZ1736" i="10"/>
  <c r="BB1736" i="10"/>
  <c r="BC1736" i="10"/>
  <c r="BD1736" i="10"/>
  <c r="BF1736" i="10"/>
  <c r="BG1736" i="10"/>
  <c r="BH1736" i="10"/>
  <c r="BJ1736" i="10"/>
  <c r="BK1736" i="10"/>
  <c r="BL1736" i="10"/>
  <c r="BN1736" i="10"/>
  <c r="BO1736" i="10"/>
  <c r="BP1736" i="10"/>
  <c r="BR1736" i="10"/>
  <c r="BS1736" i="10"/>
  <c r="BT1736" i="10"/>
  <c r="C1908" i="10"/>
  <c r="BV1736" i="10"/>
  <c r="D1737" i="10"/>
  <c r="F1737" i="10"/>
  <c r="G1737" i="10"/>
  <c r="H1737" i="10"/>
  <c r="J1737" i="10"/>
  <c r="K1737" i="10"/>
  <c r="L1737" i="10"/>
  <c r="N1737" i="10"/>
  <c r="O1737" i="10"/>
  <c r="P1737" i="10"/>
  <c r="R1737" i="10"/>
  <c r="S1737" i="10"/>
  <c r="T1737" i="10"/>
  <c r="V1737" i="10"/>
  <c r="W1737" i="10"/>
  <c r="X1737" i="10"/>
  <c r="Z1737" i="10"/>
  <c r="AA1737" i="10"/>
  <c r="AB1737" i="10"/>
  <c r="AD1737" i="10"/>
  <c r="AE1737" i="10"/>
  <c r="AF1737" i="10"/>
  <c r="AH1737" i="10"/>
  <c r="AI1737" i="10"/>
  <c r="AJ1737" i="10"/>
  <c r="AL1737" i="10"/>
  <c r="AM1737" i="10"/>
  <c r="AN1737" i="10"/>
  <c r="AP1737" i="10"/>
  <c r="AQ1737" i="10"/>
  <c r="AR1737" i="10"/>
  <c r="AT1737" i="10"/>
  <c r="AU1737" i="10"/>
  <c r="AV1737" i="10"/>
  <c r="AX1737" i="10"/>
  <c r="AY1737" i="10"/>
  <c r="AZ1737" i="10"/>
  <c r="BB1737" i="10"/>
  <c r="BC1737" i="10"/>
  <c r="BD1737" i="10"/>
  <c r="BF1737" i="10"/>
  <c r="BG1737" i="10"/>
  <c r="BH1737" i="10"/>
  <c r="BJ1737" i="10"/>
  <c r="BK1737" i="10"/>
  <c r="BL1737" i="10"/>
  <c r="BN1737" i="10"/>
  <c r="BO1737" i="10"/>
  <c r="BP1737" i="10"/>
  <c r="BR1737" i="10"/>
  <c r="BS1737" i="10"/>
  <c r="BT1737" i="10"/>
  <c r="C1936" i="10"/>
  <c r="BV1737" i="10"/>
  <c r="D1738" i="10"/>
  <c r="F1738" i="10"/>
  <c r="G1738" i="10"/>
  <c r="H1738" i="10"/>
  <c r="J1738" i="10"/>
  <c r="K1738" i="10"/>
  <c r="L1738" i="10"/>
  <c r="N1738" i="10"/>
  <c r="O1738" i="10"/>
  <c r="P1738" i="10"/>
  <c r="R1738" i="10"/>
  <c r="S1738" i="10"/>
  <c r="T1738" i="10"/>
  <c r="V1738" i="10"/>
  <c r="W1738" i="10"/>
  <c r="X1738" i="10"/>
  <c r="Z1738" i="10"/>
  <c r="AA1738" i="10"/>
  <c r="AB1738" i="10"/>
  <c r="AD1738" i="10"/>
  <c r="AE1738" i="10"/>
  <c r="AF1738" i="10"/>
  <c r="AH1738" i="10"/>
  <c r="AI1738" i="10"/>
  <c r="AJ1738" i="10"/>
  <c r="AL1738" i="10"/>
  <c r="AM1738" i="10"/>
  <c r="AN1738" i="10"/>
  <c r="AP1738" i="10"/>
  <c r="AQ1738" i="10"/>
  <c r="AR1738" i="10"/>
  <c r="AT1738" i="10"/>
  <c r="AU1738" i="10"/>
  <c r="AV1738" i="10"/>
  <c r="AX1738" i="10"/>
  <c r="AY1738" i="10"/>
  <c r="AZ1738" i="10"/>
  <c r="BB1738" i="10"/>
  <c r="BC1738" i="10"/>
  <c r="BD1738" i="10"/>
  <c r="BF1738" i="10"/>
  <c r="BG1738" i="10"/>
  <c r="BH1738" i="10"/>
  <c r="BJ1738" i="10"/>
  <c r="BK1738" i="10"/>
  <c r="BL1738" i="10"/>
  <c r="BN1738" i="10"/>
  <c r="BO1738" i="10"/>
  <c r="BP1738" i="10"/>
  <c r="BR1738" i="10"/>
  <c r="BS1738" i="10"/>
  <c r="BT1738" i="10"/>
  <c r="C1937" i="10"/>
  <c r="BV1738" i="10"/>
  <c r="D1739" i="10"/>
  <c r="F1739" i="10"/>
  <c r="G1739" i="10"/>
  <c r="H1739" i="10"/>
  <c r="J1739" i="10"/>
  <c r="K1739" i="10"/>
  <c r="L1739" i="10"/>
  <c r="N1739" i="10"/>
  <c r="O1739" i="10"/>
  <c r="P1739" i="10"/>
  <c r="R1739" i="10"/>
  <c r="S1739" i="10"/>
  <c r="T1739" i="10"/>
  <c r="V1739" i="10"/>
  <c r="W1739" i="10"/>
  <c r="X1739" i="10"/>
  <c r="Z1739" i="10"/>
  <c r="AA1739" i="10"/>
  <c r="AB1739" i="10"/>
  <c r="AD1739" i="10"/>
  <c r="AE1739" i="10"/>
  <c r="AF1739" i="10"/>
  <c r="AH1739" i="10"/>
  <c r="AI1739" i="10"/>
  <c r="AJ1739" i="10"/>
  <c r="AL1739" i="10"/>
  <c r="AM1739" i="10"/>
  <c r="AN1739" i="10"/>
  <c r="AP1739" i="10"/>
  <c r="AQ1739" i="10"/>
  <c r="AR1739" i="10"/>
  <c r="AT1739" i="10"/>
  <c r="AU1739" i="10"/>
  <c r="AV1739" i="10"/>
  <c r="AX1739" i="10"/>
  <c r="AY1739" i="10"/>
  <c r="AZ1739" i="10"/>
  <c r="BB1739" i="10"/>
  <c r="BC1739" i="10"/>
  <c r="BD1739" i="10"/>
  <c r="BF1739" i="10"/>
  <c r="BG1739" i="10"/>
  <c r="BH1739" i="10"/>
  <c r="BJ1739" i="10"/>
  <c r="BK1739" i="10"/>
  <c r="BL1739" i="10"/>
  <c r="BN1739" i="10"/>
  <c r="BO1739" i="10"/>
  <c r="BP1739" i="10"/>
  <c r="BR1739" i="10"/>
  <c r="BS1739" i="10"/>
  <c r="BT1739" i="10"/>
  <c r="C1938" i="10"/>
  <c r="BV1739" i="10"/>
  <c r="D1740" i="10"/>
  <c r="F1740" i="10"/>
  <c r="G1740" i="10"/>
  <c r="H1740" i="10"/>
  <c r="J1740" i="10"/>
  <c r="K1740" i="10"/>
  <c r="L1740" i="10"/>
  <c r="N1740" i="10"/>
  <c r="O1740" i="10"/>
  <c r="P1740" i="10"/>
  <c r="R1740" i="10"/>
  <c r="S1740" i="10"/>
  <c r="T1740" i="10"/>
  <c r="V1740" i="10"/>
  <c r="W1740" i="10"/>
  <c r="X1740" i="10"/>
  <c r="Z1740" i="10"/>
  <c r="AA1740" i="10"/>
  <c r="AB1740" i="10"/>
  <c r="AD1740" i="10"/>
  <c r="AE1740" i="10"/>
  <c r="AF1740" i="10"/>
  <c r="AH1740" i="10"/>
  <c r="AI1740" i="10"/>
  <c r="AJ1740" i="10"/>
  <c r="AL1740" i="10"/>
  <c r="AM1740" i="10"/>
  <c r="AN1740" i="10"/>
  <c r="AP1740" i="10"/>
  <c r="AQ1740" i="10"/>
  <c r="AR1740" i="10"/>
  <c r="AT1740" i="10"/>
  <c r="AU1740" i="10"/>
  <c r="AV1740" i="10"/>
  <c r="AX1740" i="10"/>
  <c r="AY1740" i="10"/>
  <c r="AZ1740" i="10"/>
  <c r="BB1740" i="10"/>
  <c r="BC1740" i="10"/>
  <c r="BD1740" i="10"/>
  <c r="BF1740" i="10"/>
  <c r="BG1740" i="10"/>
  <c r="BH1740" i="10"/>
  <c r="BJ1740" i="10"/>
  <c r="BK1740" i="10"/>
  <c r="BL1740" i="10"/>
  <c r="BN1740" i="10"/>
  <c r="BO1740" i="10"/>
  <c r="BP1740" i="10"/>
  <c r="BR1740" i="10"/>
  <c r="BS1740" i="10"/>
  <c r="BT1740" i="10"/>
  <c r="C1939" i="10"/>
  <c r="BV1740" i="10"/>
  <c r="D1741" i="10"/>
  <c r="F1741" i="10"/>
  <c r="G1741" i="10"/>
  <c r="H1741" i="10"/>
  <c r="J1741" i="10"/>
  <c r="K1741" i="10"/>
  <c r="L1741" i="10"/>
  <c r="N1741" i="10"/>
  <c r="O1741" i="10"/>
  <c r="P1741" i="10"/>
  <c r="R1741" i="10"/>
  <c r="S1741" i="10"/>
  <c r="T1741" i="10"/>
  <c r="V1741" i="10"/>
  <c r="W1741" i="10"/>
  <c r="X1741" i="10"/>
  <c r="Z1741" i="10"/>
  <c r="AA1741" i="10"/>
  <c r="AB1741" i="10"/>
  <c r="AD1741" i="10"/>
  <c r="AE1741" i="10"/>
  <c r="AF1741" i="10"/>
  <c r="AH1741" i="10"/>
  <c r="AI1741" i="10"/>
  <c r="AJ1741" i="10"/>
  <c r="AL1741" i="10"/>
  <c r="AM1741" i="10"/>
  <c r="AN1741" i="10"/>
  <c r="AP1741" i="10"/>
  <c r="AQ1741" i="10"/>
  <c r="AR1741" i="10"/>
  <c r="AT1741" i="10"/>
  <c r="AU1741" i="10"/>
  <c r="AV1741" i="10"/>
  <c r="AX1741" i="10"/>
  <c r="AY1741" i="10"/>
  <c r="AZ1741" i="10"/>
  <c r="BB1741" i="10"/>
  <c r="BC1741" i="10"/>
  <c r="BD1741" i="10"/>
  <c r="BF1741" i="10"/>
  <c r="BG1741" i="10"/>
  <c r="BH1741" i="10"/>
  <c r="BJ1741" i="10"/>
  <c r="BK1741" i="10"/>
  <c r="BL1741" i="10"/>
  <c r="BN1741" i="10"/>
  <c r="BO1741" i="10"/>
  <c r="BP1741" i="10"/>
  <c r="BR1741" i="10"/>
  <c r="BS1741" i="10"/>
  <c r="BT1741" i="10"/>
  <c r="C1940" i="10"/>
  <c r="BV1741" i="10"/>
  <c r="D1742" i="10"/>
  <c r="F1742" i="10"/>
  <c r="G1742" i="10"/>
  <c r="H1742" i="10"/>
  <c r="J1742" i="10"/>
  <c r="K1742" i="10"/>
  <c r="L1742" i="10"/>
  <c r="N1742" i="10"/>
  <c r="O1742" i="10"/>
  <c r="P1742" i="10"/>
  <c r="R1742" i="10"/>
  <c r="S1742" i="10"/>
  <c r="T1742" i="10"/>
  <c r="V1742" i="10"/>
  <c r="W1742" i="10"/>
  <c r="X1742" i="10"/>
  <c r="Z1742" i="10"/>
  <c r="AA1742" i="10"/>
  <c r="AB1742" i="10"/>
  <c r="AD1742" i="10"/>
  <c r="AE1742" i="10"/>
  <c r="AF1742" i="10"/>
  <c r="AH1742" i="10"/>
  <c r="AI1742" i="10"/>
  <c r="AJ1742" i="10"/>
  <c r="AL1742" i="10"/>
  <c r="AM1742" i="10"/>
  <c r="AN1742" i="10"/>
  <c r="AP1742" i="10"/>
  <c r="AQ1742" i="10"/>
  <c r="AR1742" i="10"/>
  <c r="AT1742" i="10"/>
  <c r="AU1742" i="10"/>
  <c r="AV1742" i="10"/>
  <c r="AX1742" i="10"/>
  <c r="AY1742" i="10"/>
  <c r="AZ1742" i="10"/>
  <c r="BB1742" i="10"/>
  <c r="BC1742" i="10"/>
  <c r="BD1742" i="10"/>
  <c r="BF1742" i="10"/>
  <c r="BG1742" i="10"/>
  <c r="BH1742" i="10"/>
  <c r="BJ1742" i="10"/>
  <c r="BK1742" i="10"/>
  <c r="BL1742" i="10"/>
  <c r="BN1742" i="10"/>
  <c r="BO1742" i="10"/>
  <c r="BP1742" i="10"/>
  <c r="BR1742" i="10"/>
  <c r="BS1742" i="10"/>
  <c r="BT1742" i="10"/>
  <c r="C1941" i="10"/>
  <c r="BV1742" i="10"/>
  <c r="D1743" i="10"/>
  <c r="F1743" i="10"/>
  <c r="G1743" i="10"/>
  <c r="H1743" i="10"/>
  <c r="J1743" i="10"/>
  <c r="K1743" i="10"/>
  <c r="L1743" i="10"/>
  <c r="N1743" i="10"/>
  <c r="O1743" i="10"/>
  <c r="P1743" i="10"/>
  <c r="R1743" i="10"/>
  <c r="S1743" i="10"/>
  <c r="T1743" i="10"/>
  <c r="V1743" i="10"/>
  <c r="W1743" i="10"/>
  <c r="X1743" i="10"/>
  <c r="Z1743" i="10"/>
  <c r="AA1743" i="10"/>
  <c r="AB1743" i="10"/>
  <c r="AD1743" i="10"/>
  <c r="AE1743" i="10"/>
  <c r="AF1743" i="10"/>
  <c r="AH1743" i="10"/>
  <c r="AI1743" i="10"/>
  <c r="AJ1743" i="10"/>
  <c r="AL1743" i="10"/>
  <c r="AM1743" i="10"/>
  <c r="AN1743" i="10"/>
  <c r="AP1743" i="10"/>
  <c r="AQ1743" i="10"/>
  <c r="AR1743" i="10"/>
  <c r="AT1743" i="10"/>
  <c r="AU1743" i="10"/>
  <c r="AV1743" i="10"/>
  <c r="AX1743" i="10"/>
  <c r="AY1743" i="10"/>
  <c r="AZ1743" i="10"/>
  <c r="BB1743" i="10"/>
  <c r="BC1743" i="10"/>
  <c r="BD1743" i="10"/>
  <c r="BF1743" i="10"/>
  <c r="BG1743" i="10"/>
  <c r="BH1743" i="10"/>
  <c r="BJ1743" i="10"/>
  <c r="BK1743" i="10"/>
  <c r="BL1743" i="10"/>
  <c r="BN1743" i="10"/>
  <c r="BO1743" i="10"/>
  <c r="BP1743" i="10"/>
  <c r="BR1743" i="10"/>
  <c r="BS1743" i="10"/>
  <c r="BT1743" i="10"/>
  <c r="C1942" i="10"/>
  <c r="BV1743" i="10"/>
  <c r="D1744" i="10"/>
  <c r="F1744" i="10"/>
  <c r="G1744" i="10"/>
  <c r="H1744" i="10"/>
  <c r="J1744" i="10"/>
  <c r="K1744" i="10"/>
  <c r="L1744" i="10"/>
  <c r="N1744" i="10"/>
  <c r="O1744" i="10"/>
  <c r="P1744" i="10"/>
  <c r="R1744" i="10"/>
  <c r="S1744" i="10"/>
  <c r="T1744" i="10"/>
  <c r="V1744" i="10"/>
  <c r="W1744" i="10"/>
  <c r="X1744" i="10"/>
  <c r="Z1744" i="10"/>
  <c r="AA1744" i="10"/>
  <c r="AB1744" i="10"/>
  <c r="AD1744" i="10"/>
  <c r="AE1744" i="10"/>
  <c r="AF1744" i="10"/>
  <c r="AH1744" i="10"/>
  <c r="AI1744" i="10"/>
  <c r="AJ1744" i="10"/>
  <c r="AL1744" i="10"/>
  <c r="AM1744" i="10"/>
  <c r="AN1744" i="10"/>
  <c r="AP1744" i="10"/>
  <c r="AQ1744" i="10"/>
  <c r="AR1744" i="10"/>
  <c r="AT1744" i="10"/>
  <c r="AU1744" i="10"/>
  <c r="AV1744" i="10"/>
  <c r="AX1744" i="10"/>
  <c r="AY1744" i="10"/>
  <c r="AZ1744" i="10"/>
  <c r="BB1744" i="10"/>
  <c r="BC1744" i="10"/>
  <c r="BD1744" i="10"/>
  <c r="BF1744" i="10"/>
  <c r="BG1744" i="10"/>
  <c r="BH1744" i="10"/>
  <c r="BJ1744" i="10"/>
  <c r="BK1744" i="10"/>
  <c r="BL1744" i="10"/>
  <c r="BN1744" i="10"/>
  <c r="BO1744" i="10"/>
  <c r="BP1744" i="10"/>
  <c r="BR1744" i="10"/>
  <c r="BS1744" i="10"/>
  <c r="BT1744" i="10"/>
  <c r="C1943" i="10"/>
  <c r="BV1744" i="10"/>
  <c r="D1745" i="10"/>
  <c r="F1745" i="10"/>
  <c r="G1745" i="10"/>
  <c r="H1745" i="10"/>
  <c r="J1745" i="10"/>
  <c r="K1745" i="10"/>
  <c r="L1745" i="10"/>
  <c r="N1745" i="10"/>
  <c r="O1745" i="10"/>
  <c r="P1745" i="10"/>
  <c r="R1745" i="10"/>
  <c r="S1745" i="10"/>
  <c r="T1745" i="10"/>
  <c r="V1745" i="10"/>
  <c r="W1745" i="10"/>
  <c r="X1745" i="10"/>
  <c r="Z1745" i="10"/>
  <c r="AA1745" i="10"/>
  <c r="AB1745" i="10"/>
  <c r="AD1745" i="10"/>
  <c r="AE1745" i="10"/>
  <c r="AF1745" i="10"/>
  <c r="AH1745" i="10"/>
  <c r="AI1745" i="10"/>
  <c r="AJ1745" i="10"/>
  <c r="AL1745" i="10"/>
  <c r="AM1745" i="10"/>
  <c r="AN1745" i="10"/>
  <c r="AP1745" i="10"/>
  <c r="AQ1745" i="10"/>
  <c r="AR1745" i="10"/>
  <c r="AT1745" i="10"/>
  <c r="AU1745" i="10"/>
  <c r="AV1745" i="10"/>
  <c r="AX1745" i="10"/>
  <c r="AY1745" i="10"/>
  <c r="AZ1745" i="10"/>
  <c r="BB1745" i="10"/>
  <c r="BC1745" i="10"/>
  <c r="BD1745" i="10"/>
  <c r="BF1745" i="10"/>
  <c r="BG1745" i="10"/>
  <c r="BH1745" i="10"/>
  <c r="BJ1745" i="10"/>
  <c r="BK1745" i="10"/>
  <c r="BL1745" i="10"/>
  <c r="BN1745" i="10"/>
  <c r="BO1745" i="10"/>
  <c r="BP1745" i="10"/>
  <c r="BR1745" i="10"/>
  <c r="BS1745" i="10"/>
  <c r="BT1745" i="10"/>
  <c r="C1944" i="10"/>
  <c r="BV1745" i="10"/>
  <c r="D1746" i="10"/>
  <c r="F1746" i="10"/>
  <c r="G1746" i="10"/>
  <c r="H1746" i="10"/>
  <c r="J1746" i="10"/>
  <c r="K1746" i="10"/>
  <c r="L1746" i="10"/>
  <c r="N1746" i="10"/>
  <c r="O1746" i="10"/>
  <c r="P1746" i="10"/>
  <c r="R1746" i="10"/>
  <c r="S1746" i="10"/>
  <c r="T1746" i="10"/>
  <c r="V1746" i="10"/>
  <c r="W1746" i="10"/>
  <c r="X1746" i="10"/>
  <c r="Z1746" i="10"/>
  <c r="AA1746" i="10"/>
  <c r="AB1746" i="10"/>
  <c r="AD1746" i="10"/>
  <c r="AE1746" i="10"/>
  <c r="AF1746" i="10"/>
  <c r="AH1746" i="10"/>
  <c r="AI1746" i="10"/>
  <c r="AJ1746" i="10"/>
  <c r="AL1746" i="10"/>
  <c r="AM1746" i="10"/>
  <c r="AN1746" i="10"/>
  <c r="AP1746" i="10"/>
  <c r="AQ1746" i="10"/>
  <c r="AR1746" i="10"/>
  <c r="AT1746" i="10"/>
  <c r="AU1746" i="10"/>
  <c r="AV1746" i="10"/>
  <c r="AX1746" i="10"/>
  <c r="AY1746" i="10"/>
  <c r="AZ1746" i="10"/>
  <c r="BB1746" i="10"/>
  <c r="BC1746" i="10"/>
  <c r="BD1746" i="10"/>
  <c r="BF1746" i="10"/>
  <c r="BG1746" i="10"/>
  <c r="BH1746" i="10"/>
  <c r="BJ1746" i="10"/>
  <c r="BK1746" i="10"/>
  <c r="BL1746" i="10"/>
  <c r="BN1746" i="10"/>
  <c r="BO1746" i="10"/>
  <c r="BP1746" i="10"/>
  <c r="BR1746" i="10"/>
  <c r="BS1746" i="10"/>
  <c r="BT1746" i="10"/>
  <c r="C1945" i="10"/>
  <c r="BV1746" i="10"/>
  <c r="D1747" i="10"/>
  <c r="F1747" i="10"/>
  <c r="G1747" i="10"/>
  <c r="H1747" i="10"/>
  <c r="J1747" i="10"/>
  <c r="K1747" i="10"/>
  <c r="L1747" i="10"/>
  <c r="N1747" i="10"/>
  <c r="O1747" i="10"/>
  <c r="P1747" i="10"/>
  <c r="R1747" i="10"/>
  <c r="S1747" i="10"/>
  <c r="T1747" i="10"/>
  <c r="V1747" i="10"/>
  <c r="W1747" i="10"/>
  <c r="X1747" i="10"/>
  <c r="Z1747" i="10"/>
  <c r="AA1747" i="10"/>
  <c r="AB1747" i="10"/>
  <c r="AD1747" i="10"/>
  <c r="AE1747" i="10"/>
  <c r="AF1747" i="10"/>
  <c r="AH1747" i="10"/>
  <c r="AI1747" i="10"/>
  <c r="AJ1747" i="10"/>
  <c r="AL1747" i="10"/>
  <c r="AM1747" i="10"/>
  <c r="AN1747" i="10"/>
  <c r="AP1747" i="10"/>
  <c r="AQ1747" i="10"/>
  <c r="AR1747" i="10"/>
  <c r="AT1747" i="10"/>
  <c r="AU1747" i="10"/>
  <c r="AV1747" i="10"/>
  <c r="AX1747" i="10"/>
  <c r="AY1747" i="10"/>
  <c r="AZ1747" i="10"/>
  <c r="BB1747" i="10"/>
  <c r="BC1747" i="10"/>
  <c r="BD1747" i="10"/>
  <c r="BF1747" i="10"/>
  <c r="BG1747" i="10"/>
  <c r="BH1747" i="10"/>
  <c r="BJ1747" i="10"/>
  <c r="BK1747" i="10"/>
  <c r="BL1747" i="10"/>
  <c r="BN1747" i="10"/>
  <c r="BO1747" i="10"/>
  <c r="BP1747" i="10"/>
  <c r="BR1747" i="10"/>
  <c r="BS1747" i="10"/>
  <c r="BT1747" i="10"/>
  <c r="C1946" i="10"/>
  <c r="BV1747" i="10"/>
  <c r="D1748" i="10"/>
  <c r="F1748" i="10"/>
  <c r="G1748" i="10"/>
  <c r="H1748" i="10"/>
  <c r="J1748" i="10"/>
  <c r="K1748" i="10"/>
  <c r="L1748" i="10"/>
  <c r="N1748" i="10"/>
  <c r="O1748" i="10"/>
  <c r="P1748" i="10"/>
  <c r="R1748" i="10"/>
  <c r="S1748" i="10"/>
  <c r="T1748" i="10"/>
  <c r="V1748" i="10"/>
  <c r="W1748" i="10"/>
  <c r="X1748" i="10"/>
  <c r="Z1748" i="10"/>
  <c r="AA1748" i="10"/>
  <c r="AB1748" i="10"/>
  <c r="AD1748" i="10"/>
  <c r="AE1748" i="10"/>
  <c r="AF1748" i="10"/>
  <c r="AH1748" i="10"/>
  <c r="AI1748" i="10"/>
  <c r="AJ1748" i="10"/>
  <c r="AL1748" i="10"/>
  <c r="AM1748" i="10"/>
  <c r="AN1748" i="10"/>
  <c r="AP1748" i="10"/>
  <c r="AQ1748" i="10"/>
  <c r="AR1748" i="10"/>
  <c r="AT1748" i="10"/>
  <c r="AU1748" i="10"/>
  <c r="AV1748" i="10"/>
  <c r="AX1748" i="10"/>
  <c r="AY1748" i="10"/>
  <c r="AZ1748" i="10"/>
  <c r="BB1748" i="10"/>
  <c r="BC1748" i="10"/>
  <c r="BD1748" i="10"/>
  <c r="BF1748" i="10"/>
  <c r="BG1748" i="10"/>
  <c r="BH1748" i="10"/>
  <c r="BJ1748" i="10"/>
  <c r="BK1748" i="10"/>
  <c r="BL1748" i="10"/>
  <c r="BN1748" i="10"/>
  <c r="BO1748" i="10"/>
  <c r="BP1748" i="10"/>
  <c r="BR1748" i="10"/>
  <c r="BS1748" i="10"/>
  <c r="BT1748" i="10"/>
  <c r="C1947" i="10"/>
  <c r="BV1748" i="10"/>
  <c r="D1749" i="10"/>
  <c r="F1749" i="10"/>
  <c r="G1749" i="10"/>
  <c r="H1749" i="10"/>
  <c r="J1749" i="10"/>
  <c r="K1749" i="10"/>
  <c r="L1749" i="10"/>
  <c r="N1749" i="10"/>
  <c r="O1749" i="10"/>
  <c r="P1749" i="10"/>
  <c r="R1749" i="10"/>
  <c r="S1749" i="10"/>
  <c r="T1749" i="10"/>
  <c r="V1749" i="10"/>
  <c r="W1749" i="10"/>
  <c r="X1749" i="10"/>
  <c r="Z1749" i="10"/>
  <c r="AA1749" i="10"/>
  <c r="AB1749" i="10"/>
  <c r="AD1749" i="10"/>
  <c r="AE1749" i="10"/>
  <c r="AF1749" i="10"/>
  <c r="AH1749" i="10"/>
  <c r="AI1749" i="10"/>
  <c r="AJ1749" i="10"/>
  <c r="AL1749" i="10"/>
  <c r="AM1749" i="10"/>
  <c r="AN1749" i="10"/>
  <c r="AP1749" i="10"/>
  <c r="AQ1749" i="10"/>
  <c r="AR1749" i="10"/>
  <c r="AT1749" i="10"/>
  <c r="AU1749" i="10"/>
  <c r="AV1749" i="10"/>
  <c r="AX1749" i="10"/>
  <c r="AY1749" i="10"/>
  <c r="AZ1749" i="10"/>
  <c r="BB1749" i="10"/>
  <c r="BC1749" i="10"/>
  <c r="BD1749" i="10"/>
  <c r="BF1749" i="10"/>
  <c r="BG1749" i="10"/>
  <c r="BH1749" i="10"/>
  <c r="BJ1749" i="10"/>
  <c r="BK1749" i="10"/>
  <c r="BL1749" i="10"/>
  <c r="BN1749" i="10"/>
  <c r="BO1749" i="10"/>
  <c r="BP1749" i="10"/>
  <c r="BR1749" i="10"/>
  <c r="BS1749" i="10"/>
  <c r="BT1749" i="10"/>
  <c r="C1965" i="10"/>
  <c r="BV1749" i="10"/>
  <c r="D1750" i="10"/>
  <c r="F1750" i="10"/>
  <c r="G1750" i="10"/>
  <c r="H1750" i="10"/>
  <c r="J1750" i="10"/>
  <c r="K1750" i="10"/>
  <c r="L1750" i="10"/>
  <c r="N1750" i="10"/>
  <c r="O1750" i="10"/>
  <c r="P1750" i="10"/>
  <c r="R1750" i="10"/>
  <c r="S1750" i="10"/>
  <c r="T1750" i="10"/>
  <c r="V1750" i="10"/>
  <c r="W1750" i="10"/>
  <c r="X1750" i="10"/>
  <c r="Z1750" i="10"/>
  <c r="AA1750" i="10"/>
  <c r="AB1750" i="10"/>
  <c r="AD1750" i="10"/>
  <c r="AE1750" i="10"/>
  <c r="AF1750" i="10"/>
  <c r="AH1750" i="10"/>
  <c r="AI1750" i="10"/>
  <c r="AJ1750" i="10"/>
  <c r="AL1750" i="10"/>
  <c r="AM1750" i="10"/>
  <c r="AN1750" i="10"/>
  <c r="AP1750" i="10"/>
  <c r="AQ1750" i="10"/>
  <c r="AR1750" i="10"/>
  <c r="AT1750" i="10"/>
  <c r="AU1750" i="10"/>
  <c r="AV1750" i="10"/>
  <c r="AX1750" i="10"/>
  <c r="AY1750" i="10"/>
  <c r="AZ1750" i="10"/>
  <c r="BB1750" i="10"/>
  <c r="BC1750" i="10"/>
  <c r="BD1750" i="10"/>
  <c r="BF1750" i="10"/>
  <c r="BG1750" i="10"/>
  <c r="BH1750" i="10"/>
  <c r="BJ1750" i="10"/>
  <c r="BK1750" i="10"/>
  <c r="BL1750" i="10"/>
  <c r="BN1750" i="10"/>
  <c r="BO1750" i="10"/>
  <c r="BP1750" i="10"/>
  <c r="BR1750" i="10"/>
  <c r="BS1750" i="10"/>
  <c r="BT1750" i="10"/>
  <c r="C1966" i="10"/>
  <c r="BV1750" i="10"/>
  <c r="D1751" i="10"/>
  <c r="F1751" i="10"/>
  <c r="G1751" i="10"/>
  <c r="H1751" i="10"/>
  <c r="J1751" i="10"/>
  <c r="K1751" i="10"/>
  <c r="L1751" i="10"/>
  <c r="N1751" i="10"/>
  <c r="O1751" i="10"/>
  <c r="P1751" i="10"/>
  <c r="R1751" i="10"/>
  <c r="S1751" i="10"/>
  <c r="T1751" i="10"/>
  <c r="V1751" i="10"/>
  <c r="W1751" i="10"/>
  <c r="X1751" i="10"/>
  <c r="Z1751" i="10"/>
  <c r="AA1751" i="10"/>
  <c r="AB1751" i="10"/>
  <c r="AD1751" i="10"/>
  <c r="AE1751" i="10"/>
  <c r="AF1751" i="10"/>
  <c r="AH1751" i="10"/>
  <c r="AI1751" i="10"/>
  <c r="AJ1751" i="10"/>
  <c r="AL1751" i="10"/>
  <c r="AM1751" i="10"/>
  <c r="AN1751" i="10"/>
  <c r="AP1751" i="10"/>
  <c r="AQ1751" i="10"/>
  <c r="AR1751" i="10"/>
  <c r="AT1751" i="10"/>
  <c r="AU1751" i="10"/>
  <c r="AV1751" i="10"/>
  <c r="AX1751" i="10"/>
  <c r="AY1751" i="10"/>
  <c r="AZ1751" i="10"/>
  <c r="BB1751" i="10"/>
  <c r="BC1751" i="10"/>
  <c r="BD1751" i="10"/>
  <c r="BF1751" i="10"/>
  <c r="BG1751" i="10"/>
  <c r="BH1751" i="10"/>
  <c r="BJ1751" i="10"/>
  <c r="BK1751" i="10"/>
  <c r="BL1751" i="10"/>
  <c r="BN1751" i="10"/>
  <c r="BO1751" i="10"/>
  <c r="BP1751" i="10"/>
  <c r="BR1751" i="10"/>
  <c r="BS1751" i="10"/>
  <c r="BT1751" i="10"/>
  <c r="C2080" i="10"/>
  <c r="BV1751" i="10"/>
  <c r="D1752" i="10"/>
  <c r="F1752" i="10"/>
  <c r="G1752" i="10"/>
  <c r="H1752" i="10"/>
  <c r="J1752" i="10"/>
  <c r="K1752" i="10"/>
  <c r="L1752" i="10"/>
  <c r="N1752" i="10"/>
  <c r="O1752" i="10"/>
  <c r="P1752" i="10"/>
  <c r="R1752" i="10"/>
  <c r="S1752" i="10"/>
  <c r="T1752" i="10"/>
  <c r="V1752" i="10"/>
  <c r="W1752" i="10"/>
  <c r="X1752" i="10"/>
  <c r="Z1752" i="10"/>
  <c r="AA1752" i="10"/>
  <c r="AB1752" i="10"/>
  <c r="AD1752" i="10"/>
  <c r="AE1752" i="10"/>
  <c r="AF1752" i="10"/>
  <c r="AH1752" i="10"/>
  <c r="AI1752" i="10"/>
  <c r="AJ1752" i="10"/>
  <c r="AL1752" i="10"/>
  <c r="AM1752" i="10"/>
  <c r="AN1752" i="10"/>
  <c r="AP1752" i="10"/>
  <c r="AQ1752" i="10"/>
  <c r="AR1752" i="10"/>
  <c r="AT1752" i="10"/>
  <c r="AU1752" i="10"/>
  <c r="AV1752" i="10"/>
  <c r="AX1752" i="10"/>
  <c r="AY1752" i="10"/>
  <c r="AZ1752" i="10"/>
  <c r="BB1752" i="10"/>
  <c r="BC1752" i="10"/>
  <c r="BD1752" i="10"/>
  <c r="BF1752" i="10"/>
  <c r="BG1752" i="10"/>
  <c r="BH1752" i="10"/>
  <c r="BJ1752" i="10"/>
  <c r="BK1752" i="10"/>
  <c r="BL1752" i="10"/>
  <c r="BN1752" i="10"/>
  <c r="BO1752" i="10"/>
  <c r="BP1752" i="10"/>
  <c r="BR1752" i="10"/>
  <c r="BS1752" i="10"/>
  <c r="BT1752" i="10"/>
  <c r="C1967" i="10"/>
  <c r="BV1752" i="10"/>
  <c r="D1753" i="10"/>
  <c r="F1753" i="10"/>
  <c r="G1753" i="10"/>
  <c r="H1753" i="10"/>
  <c r="J1753" i="10"/>
  <c r="K1753" i="10"/>
  <c r="L1753" i="10"/>
  <c r="N1753" i="10"/>
  <c r="O1753" i="10"/>
  <c r="P1753" i="10"/>
  <c r="R1753" i="10"/>
  <c r="S1753" i="10"/>
  <c r="T1753" i="10"/>
  <c r="V1753" i="10"/>
  <c r="W1753" i="10"/>
  <c r="X1753" i="10"/>
  <c r="Z1753" i="10"/>
  <c r="AA1753" i="10"/>
  <c r="AB1753" i="10"/>
  <c r="AD1753" i="10"/>
  <c r="AE1753" i="10"/>
  <c r="AF1753" i="10"/>
  <c r="AH1753" i="10"/>
  <c r="AI1753" i="10"/>
  <c r="AJ1753" i="10"/>
  <c r="AL1753" i="10"/>
  <c r="AM1753" i="10"/>
  <c r="AN1753" i="10"/>
  <c r="AP1753" i="10"/>
  <c r="AQ1753" i="10"/>
  <c r="AR1753" i="10"/>
  <c r="AT1753" i="10"/>
  <c r="AU1753" i="10"/>
  <c r="AV1753" i="10"/>
  <c r="AX1753" i="10"/>
  <c r="AY1753" i="10"/>
  <c r="AZ1753" i="10"/>
  <c r="BB1753" i="10"/>
  <c r="BC1753" i="10"/>
  <c r="BD1753" i="10"/>
  <c r="BF1753" i="10"/>
  <c r="BG1753" i="10"/>
  <c r="BH1753" i="10"/>
  <c r="BJ1753" i="10"/>
  <c r="BK1753" i="10"/>
  <c r="BL1753" i="10"/>
  <c r="BN1753" i="10"/>
  <c r="BO1753" i="10"/>
  <c r="BP1753" i="10"/>
  <c r="BR1753" i="10"/>
  <c r="BS1753" i="10"/>
  <c r="BT1753" i="10"/>
  <c r="C1968" i="10"/>
  <c r="BV1753" i="10"/>
  <c r="D1754" i="10"/>
  <c r="F1754" i="10"/>
  <c r="G1754" i="10"/>
  <c r="H1754" i="10"/>
  <c r="J1754" i="10"/>
  <c r="K1754" i="10"/>
  <c r="L1754" i="10"/>
  <c r="N1754" i="10"/>
  <c r="O1754" i="10"/>
  <c r="P1754" i="10"/>
  <c r="R1754" i="10"/>
  <c r="S1754" i="10"/>
  <c r="T1754" i="10"/>
  <c r="V1754" i="10"/>
  <c r="W1754" i="10"/>
  <c r="X1754" i="10"/>
  <c r="Z1754" i="10"/>
  <c r="AA1754" i="10"/>
  <c r="AB1754" i="10"/>
  <c r="AD1754" i="10"/>
  <c r="AE1754" i="10"/>
  <c r="AF1754" i="10"/>
  <c r="AH1754" i="10"/>
  <c r="AI1754" i="10"/>
  <c r="AJ1754" i="10"/>
  <c r="AL1754" i="10"/>
  <c r="AM1754" i="10"/>
  <c r="AN1754" i="10"/>
  <c r="AP1754" i="10"/>
  <c r="AQ1754" i="10"/>
  <c r="AR1754" i="10"/>
  <c r="AT1754" i="10"/>
  <c r="AU1754" i="10"/>
  <c r="AV1754" i="10"/>
  <c r="AX1754" i="10"/>
  <c r="AY1754" i="10"/>
  <c r="AZ1754" i="10"/>
  <c r="BB1754" i="10"/>
  <c r="BC1754" i="10"/>
  <c r="BD1754" i="10"/>
  <c r="BF1754" i="10"/>
  <c r="BG1754" i="10"/>
  <c r="BH1754" i="10"/>
  <c r="BJ1754" i="10"/>
  <c r="BK1754" i="10"/>
  <c r="BL1754" i="10"/>
  <c r="BN1754" i="10"/>
  <c r="BO1754" i="10"/>
  <c r="BP1754" i="10"/>
  <c r="BR1754" i="10"/>
  <c r="BS1754" i="10"/>
  <c r="BT1754" i="10"/>
  <c r="C2078" i="10"/>
  <c r="BV1754" i="10"/>
  <c r="D1755" i="10"/>
  <c r="F1755" i="10"/>
  <c r="G1755" i="10"/>
  <c r="H1755" i="10"/>
  <c r="J1755" i="10"/>
  <c r="K1755" i="10"/>
  <c r="L1755" i="10"/>
  <c r="N1755" i="10"/>
  <c r="O1755" i="10"/>
  <c r="P1755" i="10"/>
  <c r="R1755" i="10"/>
  <c r="S1755" i="10"/>
  <c r="T1755" i="10"/>
  <c r="V1755" i="10"/>
  <c r="W1755" i="10"/>
  <c r="X1755" i="10"/>
  <c r="Z1755" i="10"/>
  <c r="AA1755" i="10"/>
  <c r="AB1755" i="10"/>
  <c r="AD1755" i="10"/>
  <c r="AE1755" i="10"/>
  <c r="AF1755" i="10"/>
  <c r="AH1755" i="10"/>
  <c r="AI1755" i="10"/>
  <c r="AJ1755" i="10"/>
  <c r="AL1755" i="10"/>
  <c r="AM1755" i="10"/>
  <c r="AN1755" i="10"/>
  <c r="AP1755" i="10"/>
  <c r="AQ1755" i="10"/>
  <c r="AR1755" i="10"/>
  <c r="AT1755" i="10"/>
  <c r="AU1755" i="10"/>
  <c r="AV1755" i="10"/>
  <c r="AX1755" i="10"/>
  <c r="AY1755" i="10"/>
  <c r="AZ1755" i="10"/>
  <c r="BB1755" i="10"/>
  <c r="BC1755" i="10"/>
  <c r="BD1755" i="10"/>
  <c r="BF1755" i="10"/>
  <c r="BG1755" i="10"/>
  <c r="BH1755" i="10"/>
  <c r="BJ1755" i="10"/>
  <c r="BK1755" i="10"/>
  <c r="BL1755" i="10"/>
  <c r="BN1755" i="10"/>
  <c r="BO1755" i="10"/>
  <c r="BP1755" i="10"/>
  <c r="BR1755" i="10"/>
  <c r="BS1755" i="10"/>
  <c r="BT1755" i="10"/>
  <c r="C2081" i="10"/>
  <c r="BV1755" i="10"/>
  <c r="D1756" i="10"/>
  <c r="F1756" i="10"/>
  <c r="G1756" i="10"/>
  <c r="H1756" i="10"/>
  <c r="J1756" i="10"/>
  <c r="K1756" i="10"/>
  <c r="L1756" i="10"/>
  <c r="N1756" i="10"/>
  <c r="O1756" i="10"/>
  <c r="P1756" i="10"/>
  <c r="R1756" i="10"/>
  <c r="S1756" i="10"/>
  <c r="T1756" i="10"/>
  <c r="V1756" i="10"/>
  <c r="W1756" i="10"/>
  <c r="X1756" i="10"/>
  <c r="Z1756" i="10"/>
  <c r="AA1756" i="10"/>
  <c r="AB1756" i="10"/>
  <c r="AD1756" i="10"/>
  <c r="AE1756" i="10"/>
  <c r="AF1756" i="10"/>
  <c r="AH1756" i="10"/>
  <c r="AI1756" i="10"/>
  <c r="AJ1756" i="10"/>
  <c r="AL1756" i="10"/>
  <c r="AM1756" i="10"/>
  <c r="AN1756" i="10"/>
  <c r="AP1756" i="10"/>
  <c r="AQ1756" i="10"/>
  <c r="AR1756" i="10"/>
  <c r="AT1756" i="10"/>
  <c r="AU1756" i="10"/>
  <c r="AV1756" i="10"/>
  <c r="AX1756" i="10"/>
  <c r="AY1756" i="10"/>
  <c r="AZ1756" i="10"/>
  <c r="BB1756" i="10"/>
  <c r="BC1756" i="10"/>
  <c r="BD1756" i="10"/>
  <c r="BF1756" i="10"/>
  <c r="BG1756" i="10"/>
  <c r="BH1756" i="10"/>
  <c r="BJ1756" i="10"/>
  <c r="BK1756" i="10"/>
  <c r="BL1756" i="10"/>
  <c r="BN1756" i="10"/>
  <c r="BO1756" i="10"/>
  <c r="BP1756" i="10"/>
  <c r="BR1756" i="10"/>
  <c r="BS1756" i="10"/>
  <c r="BT1756" i="10"/>
  <c r="C1969" i="10"/>
  <c r="BV1756" i="10"/>
  <c r="D1757" i="10"/>
  <c r="F1757" i="10"/>
  <c r="G1757" i="10"/>
  <c r="H1757" i="10"/>
  <c r="J1757" i="10"/>
  <c r="K1757" i="10"/>
  <c r="L1757" i="10"/>
  <c r="N1757" i="10"/>
  <c r="O1757" i="10"/>
  <c r="P1757" i="10"/>
  <c r="R1757" i="10"/>
  <c r="S1757" i="10"/>
  <c r="T1757" i="10"/>
  <c r="V1757" i="10"/>
  <c r="W1757" i="10"/>
  <c r="X1757" i="10"/>
  <c r="Z1757" i="10"/>
  <c r="AA1757" i="10"/>
  <c r="AB1757" i="10"/>
  <c r="AD1757" i="10"/>
  <c r="AE1757" i="10"/>
  <c r="AF1757" i="10"/>
  <c r="AH1757" i="10"/>
  <c r="AI1757" i="10"/>
  <c r="AJ1757" i="10"/>
  <c r="AL1757" i="10"/>
  <c r="AM1757" i="10"/>
  <c r="AN1757" i="10"/>
  <c r="AP1757" i="10"/>
  <c r="AQ1757" i="10"/>
  <c r="AR1757" i="10"/>
  <c r="AT1757" i="10"/>
  <c r="AU1757" i="10"/>
  <c r="AV1757" i="10"/>
  <c r="AX1757" i="10"/>
  <c r="AY1757" i="10"/>
  <c r="AZ1757" i="10"/>
  <c r="BB1757" i="10"/>
  <c r="BC1757" i="10"/>
  <c r="BD1757" i="10"/>
  <c r="BF1757" i="10"/>
  <c r="BG1757" i="10"/>
  <c r="BH1757" i="10"/>
  <c r="BJ1757" i="10"/>
  <c r="BK1757" i="10"/>
  <c r="BL1757" i="10"/>
  <c r="BN1757" i="10"/>
  <c r="BO1757" i="10"/>
  <c r="BP1757" i="10"/>
  <c r="BR1757" i="10"/>
  <c r="BS1757" i="10"/>
  <c r="BT1757" i="10"/>
  <c r="C1970" i="10"/>
  <c r="BV1757" i="10"/>
  <c r="D1758" i="10"/>
  <c r="F1758" i="10"/>
  <c r="G1758" i="10"/>
  <c r="H1758" i="10"/>
  <c r="J1758" i="10"/>
  <c r="K1758" i="10"/>
  <c r="L1758" i="10"/>
  <c r="N1758" i="10"/>
  <c r="O1758" i="10"/>
  <c r="P1758" i="10"/>
  <c r="R1758" i="10"/>
  <c r="S1758" i="10"/>
  <c r="T1758" i="10"/>
  <c r="V1758" i="10"/>
  <c r="W1758" i="10"/>
  <c r="X1758" i="10"/>
  <c r="Z1758" i="10"/>
  <c r="AA1758" i="10"/>
  <c r="AB1758" i="10"/>
  <c r="AD1758" i="10"/>
  <c r="AE1758" i="10"/>
  <c r="AF1758" i="10"/>
  <c r="AH1758" i="10"/>
  <c r="AI1758" i="10"/>
  <c r="AJ1758" i="10"/>
  <c r="AL1758" i="10"/>
  <c r="AM1758" i="10"/>
  <c r="AN1758" i="10"/>
  <c r="AP1758" i="10"/>
  <c r="AQ1758" i="10"/>
  <c r="AR1758" i="10"/>
  <c r="AT1758" i="10"/>
  <c r="AU1758" i="10"/>
  <c r="AV1758" i="10"/>
  <c r="AX1758" i="10"/>
  <c r="AY1758" i="10"/>
  <c r="AZ1758" i="10"/>
  <c r="BB1758" i="10"/>
  <c r="BC1758" i="10"/>
  <c r="BD1758" i="10"/>
  <c r="BF1758" i="10"/>
  <c r="BG1758" i="10"/>
  <c r="BH1758" i="10"/>
  <c r="BJ1758" i="10"/>
  <c r="BK1758" i="10"/>
  <c r="BL1758" i="10"/>
  <c r="BN1758" i="10"/>
  <c r="BO1758" i="10"/>
  <c r="BP1758" i="10"/>
  <c r="BR1758" i="10"/>
  <c r="BS1758" i="10"/>
  <c r="BT1758" i="10"/>
  <c r="C2079" i="10"/>
  <c r="BV1758" i="10"/>
  <c r="D1759" i="10"/>
  <c r="F1759" i="10"/>
  <c r="G1759" i="10"/>
  <c r="H1759" i="10"/>
  <c r="J1759" i="10"/>
  <c r="K1759" i="10"/>
  <c r="L1759" i="10"/>
  <c r="N1759" i="10"/>
  <c r="O1759" i="10"/>
  <c r="P1759" i="10"/>
  <c r="R1759" i="10"/>
  <c r="S1759" i="10"/>
  <c r="T1759" i="10"/>
  <c r="V1759" i="10"/>
  <c r="W1759" i="10"/>
  <c r="X1759" i="10"/>
  <c r="Z1759" i="10"/>
  <c r="AA1759" i="10"/>
  <c r="AB1759" i="10"/>
  <c r="AD1759" i="10"/>
  <c r="AE1759" i="10"/>
  <c r="AF1759" i="10"/>
  <c r="AH1759" i="10"/>
  <c r="AI1759" i="10"/>
  <c r="AJ1759" i="10"/>
  <c r="AL1759" i="10"/>
  <c r="AM1759" i="10"/>
  <c r="AN1759" i="10"/>
  <c r="AP1759" i="10"/>
  <c r="AQ1759" i="10"/>
  <c r="AR1759" i="10"/>
  <c r="AT1759" i="10"/>
  <c r="AU1759" i="10"/>
  <c r="AV1759" i="10"/>
  <c r="AX1759" i="10"/>
  <c r="AY1759" i="10"/>
  <c r="AZ1759" i="10"/>
  <c r="BB1759" i="10"/>
  <c r="BC1759" i="10"/>
  <c r="BD1759" i="10"/>
  <c r="BF1759" i="10"/>
  <c r="BG1759" i="10"/>
  <c r="BH1759" i="10"/>
  <c r="BJ1759" i="10"/>
  <c r="BK1759" i="10"/>
  <c r="BL1759" i="10"/>
  <c r="BN1759" i="10"/>
  <c r="BO1759" i="10"/>
  <c r="BP1759" i="10"/>
  <c r="BR1759" i="10"/>
  <c r="BS1759" i="10"/>
  <c r="BT1759" i="10"/>
  <c r="C2009" i="10"/>
  <c r="BV1759" i="10"/>
  <c r="D1760" i="10"/>
  <c r="F1760" i="10"/>
  <c r="G1760" i="10"/>
  <c r="H1760" i="10"/>
  <c r="J1760" i="10"/>
  <c r="K1760" i="10"/>
  <c r="L1760" i="10"/>
  <c r="N1760" i="10"/>
  <c r="O1760" i="10"/>
  <c r="P1760" i="10"/>
  <c r="R1760" i="10"/>
  <c r="S1760" i="10"/>
  <c r="T1760" i="10"/>
  <c r="V1760" i="10"/>
  <c r="W1760" i="10"/>
  <c r="X1760" i="10"/>
  <c r="Z1760" i="10"/>
  <c r="AA1760" i="10"/>
  <c r="AB1760" i="10"/>
  <c r="AD1760" i="10"/>
  <c r="AE1760" i="10"/>
  <c r="AF1760" i="10"/>
  <c r="AH1760" i="10"/>
  <c r="AI1760" i="10"/>
  <c r="AJ1760" i="10"/>
  <c r="AL1760" i="10"/>
  <c r="AM1760" i="10"/>
  <c r="AN1760" i="10"/>
  <c r="AP1760" i="10"/>
  <c r="AQ1760" i="10"/>
  <c r="AR1760" i="10"/>
  <c r="AT1760" i="10"/>
  <c r="AU1760" i="10"/>
  <c r="AV1760" i="10"/>
  <c r="AX1760" i="10"/>
  <c r="AY1760" i="10"/>
  <c r="AZ1760" i="10"/>
  <c r="BB1760" i="10"/>
  <c r="BC1760" i="10"/>
  <c r="BD1760" i="10"/>
  <c r="BF1760" i="10"/>
  <c r="BG1760" i="10"/>
  <c r="BH1760" i="10"/>
  <c r="BJ1760" i="10"/>
  <c r="BK1760" i="10"/>
  <c r="BL1760" i="10"/>
  <c r="BN1760" i="10"/>
  <c r="BO1760" i="10"/>
  <c r="BP1760" i="10"/>
  <c r="BR1760" i="10"/>
  <c r="BS1760" i="10"/>
  <c r="BT1760" i="10"/>
  <c r="C2010" i="10"/>
  <c r="BV1760" i="10"/>
  <c r="D1761" i="10"/>
  <c r="F1761" i="10"/>
  <c r="G1761" i="10"/>
  <c r="H1761" i="10"/>
  <c r="J1761" i="10"/>
  <c r="K1761" i="10"/>
  <c r="L1761" i="10"/>
  <c r="N1761" i="10"/>
  <c r="O1761" i="10"/>
  <c r="P1761" i="10"/>
  <c r="R1761" i="10"/>
  <c r="S1761" i="10"/>
  <c r="T1761" i="10"/>
  <c r="V1761" i="10"/>
  <c r="W1761" i="10"/>
  <c r="X1761" i="10"/>
  <c r="Z1761" i="10"/>
  <c r="AA1761" i="10"/>
  <c r="AB1761" i="10"/>
  <c r="AD1761" i="10"/>
  <c r="AE1761" i="10"/>
  <c r="AF1761" i="10"/>
  <c r="AH1761" i="10"/>
  <c r="AI1761" i="10"/>
  <c r="AJ1761" i="10"/>
  <c r="AL1761" i="10"/>
  <c r="AM1761" i="10"/>
  <c r="AN1761" i="10"/>
  <c r="AP1761" i="10"/>
  <c r="AQ1761" i="10"/>
  <c r="AR1761" i="10"/>
  <c r="AT1761" i="10"/>
  <c r="AU1761" i="10"/>
  <c r="AV1761" i="10"/>
  <c r="AX1761" i="10"/>
  <c r="AY1761" i="10"/>
  <c r="AZ1761" i="10"/>
  <c r="BB1761" i="10"/>
  <c r="BC1761" i="10"/>
  <c r="BD1761" i="10"/>
  <c r="BF1761" i="10"/>
  <c r="BG1761" i="10"/>
  <c r="BH1761" i="10"/>
  <c r="BJ1761" i="10"/>
  <c r="BK1761" i="10"/>
  <c r="BL1761" i="10"/>
  <c r="BN1761" i="10"/>
  <c r="BO1761" i="10"/>
  <c r="BP1761" i="10"/>
  <c r="BR1761" i="10"/>
  <c r="BS1761" i="10"/>
  <c r="BT1761" i="10"/>
  <c r="C2011" i="10"/>
  <c r="BV1761" i="10"/>
  <c r="D1762" i="10"/>
  <c r="F1762" i="10"/>
  <c r="G1762" i="10"/>
  <c r="H1762" i="10"/>
  <c r="J1762" i="10"/>
  <c r="K1762" i="10"/>
  <c r="L1762" i="10"/>
  <c r="N1762" i="10"/>
  <c r="O1762" i="10"/>
  <c r="P1762" i="10"/>
  <c r="R1762" i="10"/>
  <c r="S1762" i="10"/>
  <c r="T1762" i="10"/>
  <c r="V1762" i="10"/>
  <c r="W1762" i="10"/>
  <c r="X1762" i="10"/>
  <c r="Z1762" i="10"/>
  <c r="AA1762" i="10"/>
  <c r="AB1762" i="10"/>
  <c r="AD1762" i="10"/>
  <c r="AE1762" i="10"/>
  <c r="AF1762" i="10"/>
  <c r="AH1762" i="10"/>
  <c r="AI1762" i="10"/>
  <c r="AJ1762" i="10"/>
  <c r="AL1762" i="10"/>
  <c r="AM1762" i="10"/>
  <c r="AN1762" i="10"/>
  <c r="AP1762" i="10"/>
  <c r="AQ1762" i="10"/>
  <c r="AR1762" i="10"/>
  <c r="AT1762" i="10"/>
  <c r="AU1762" i="10"/>
  <c r="AV1762" i="10"/>
  <c r="AX1762" i="10"/>
  <c r="AY1762" i="10"/>
  <c r="AZ1762" i="10"/>
  <c r="BB1762" i="10"/>
  <c r="BC1762" i="10"/>
  <c r="BD1762" i="10"/>
  <c r="BF1762" i="10"/>
  <c r="BG1762" i="10"/>
  <c r="BH1762" i="10"/>
  <c r="BJ1762" i="10"/>
  <c r="BK1762" i="10"/>
  <c r="BL1762" i="10"/>
  <c r="BN1762" i="10"/>
  <c r="BO1762" i="10"/>
  <c r="BP1762" i="10"/>
  <c r="BR1762" i="10"/>
  <c r="BS1762" i="10"/>
  <c r="BT1762" i="10"/>
  <c r="C2012" i="10"/>
  <c r="BV1762" i="10"/>
  <c r="D1763" i="10"/>
  <c r="F1763" i="10"/>
  <c r="G1763" i="10"/>
  <c r="H1763" i="10"/>
  <c r="J1763" i="10"/>
  <c r="K1763" i="10"/>
  <c r="L1763" i="10"/>
  <c r="N1763" i="10"/>
  <c r="O1763" i="10"/>
  <c r="P1763" i="10"/>
  <c r="R1763" i="10"/>
  <c r="S1763" i="10"/>
  <c r="T1763" i="10"/>
  <c r="V1763" i="10"/>
  <c r="W1763" i="10"/>
  <c r="X1763" i="10"/>
  <c r="Z1763" i="10"/>
  <c r="AA1763" i="10"/>
  <c r="AB1763" i="10"/>
  <c r="AD1763" i="10"/>
  <c r="AE1763" i="10"/>
  <c r="AF1763" i="10"/>
  <c r="AH1763" i="10"/>
  <c r="AI1763" i="10"/>
  <c r="AJ1763" i="10"/>
  <c r="AL1763" i="10"/>
  <c r="AM1763" i="10"/>
  <c r="AN1763" i="10"/>
  <c r="AP1763" i="10"/>
  <c r="AQ1763" i="10"/>
  <c r="AR1763" i="10"/>
  <c r="AT1763" i="10"/>
  <c r="AU1763" i="10"/>
  <c r="AV1763" i="10"/>
  <c r="AX1763" i="10"/>
  <c r="AY1763" i="10"/>
  <c r="AZ1763" i="10"/>
  <c r="BB1763" i="10"/>
  <c r="BC1763" i="10"/>
  <c r="BD1763" i="10"/>
  <c r="BF1763" i="10"/>
  <c r="BG1763" i="10"/>
  <c r="BH1763" i="10"/>
  <c r="BJ1763" i="10"/>
  <c r="BK1763" i="10"/>
  <c r="BL1763" i="10"/>
  <c r="BN1763" i="10"/>
  <c r="BO1763" i="10"/>
  <c r="BP1763" i="10"/>
  <c r="BR1763" i="10"/>
  <c r="BS1763" i="10"/>
  <c r="BT1763" i="10"/>
  <c r="C2013" i="10"/>
  <c r="BV1763" i="10"/>
  <c r="D1764" i="10"/>
  <c r="F1764" i="10"/>
  <c r="G1764" i="10"/>
  <c r="H1764" i="10"/>
  <c r="J1764" i="10"/>
  <c r="K1764" i="10"/>
  <c r="L1764" i="10"/>
  <c r="N1764" i="10"/>
  <c r="O1764" i="10"/>
  <c r="P1764" i="10"/>
  <c r="R1764" i="10"/>
  <c r="S1764" i="10"/>
  <c r="T1764" i="10"/>
  <c r="V1764" i="10"/>
  <c r="W1764" i="10"/>
  <c r="X1764" i="10"/>
  <c r="Z1764" i="10"/>
  <c r="AA1764" i="10"/>
  <c r="AB1764" i="10"/>
  <c r="AD1764" i="10"/>
  <c r="AE1764" i="10"/>
  <c r="AF1764" i="10"/>
  <c r="AH1764" i="10"/>
  <c r="AI1764" i="10"/>
  <c r="AJ1764" i="10"/>
  <c r="AL1764" i="10"/>
  <c r="AM1764" i="10"/>
  <c r="AN1764" i="10"/>
  <c r="AP1764" i="10"/>
  <c r="AQ1764" i="10"/>
  <c r="AR1764" i="10"/>
  <c r="AT1764" i="10"/>
  <c r="AU1764" i="10"/>
  <c r="AV1764" i="10"/>
  <c r="AX1764" i="10"/>
  <c r="AY1764" i="10"/>
  <c r="AZ1764" i="10"/>
  <c r="BB1764" i="10"/>
  <c r="BC1764" i="10"/>
  <c r="BD1764" i="10"/>
  <c r="BF1764" i="10"/>
  <c r="BG1764" i="10"/>
  <c r="BH1764" i="10"/>
  <c r="BJ1764" i="10"/>
  <c r="BK1764" i="10"/>
  <c r="BL1764" i="10"/>
  <c r="BN1764" i="10"/>
  <c r="BO1764" i="10"/>
  <c r="BP1764" i="10"/>
  <c r="BR1764" i="10"/>
  <c r="BS1764" i="10"/>
  <c r="BT1764" i="10"/>
  <c r="C2014" i="10"/>
  <c r="BV1764" i="10"/>
  <c r="D1765" i="10"/>
  <c r="F1765" i="10"/>
  <c r="G1765" i="10"/>
  <c r="H1765" i="10"/>
  <c r="J1765" i="10"/>
  <c r="K1765" i="10"/>
  <c r="L1765" i="10"/>
  <c r="N1765" i="10"/>
  <c r="O1765" i="10"/>
  <c r="P1765" i="10"/>
  <c r="R1765" i="10"/>
  <c r="S1765" i="10"/>
  <c r="T1765" i="10"/>
  <c r="V1765" i="10"/>
  <c r="W1765" i="10"/>
  <c r="X1765" i="10"/>
  <c r="Z1765" i="10"/>
  <c r="AA1765" i="10"/>
  <c r="AB1765" i="10"/>
  <c r="AD1765" i="10"/>
  <c r="AE1765" i="10"/>
  <c r="AF1765" i="10"/>
  <c r="AH1765" i="10"/>
  <c r="AI1765" i="10"/>
  <c r="AJ1765" i="10"/>
  <c r="AL1765" i="10"/>
  <c r="AM1765" i="10"/>
  <c r="AN1765" i="10"/>
  <c r="AP1765" i="10"/>
  <c r="AQ1765" i="10"/>
  <c r="AR1765" i="10"/>
  <c r="AT1765" i="10"/>
  <c r="AU1765" i="10"/>
  <c r="AV1765" i="10"/>
  <c r="AX1765" i="10"/>
  <c r="AY1765" i="10"/>
  <c r="AZ1765" i="10"/>
  <c r="BB1765" i="10"/>
  <c r="BC1765" i="10"/>
  <c r="BD1765" i="10"/>
  <c r="BF1765" i="10"/>
  <c r="BG1765" i="10"/>
  <c r="BH1765" i="10"/>
  <c r="BJ1765" i="10"/>
  <c r="BK1765" i="10"/>
  <c r="BL1765" i="10"/>
  <c r="BN1765" i="10"/>
  <c r="BO1765" i="10"/>
  <c r="BP1765" i="10"/>
  <c r="BR1765" i="10"/>
  <c r="BS1765" i="10"/>
  <c r="BT1765" i="10"/>
  <c r="C2015" i="10"/>
  <c r="BV1765" i="10"/>
  <c r="D1766" i="10"/>
  <c r="F1766" i="10"/>
  <c r="G1766" i="10"/>
  <c r="H1766" i="10"/>
  <c r="J1766" i="10"/>
  <c r="K1766" i="10"/>
  <c r="L1766" i="10"/>
  <c r="N1766" i="10"/>
  <c r="O1766" i="10"/>
  <c r="P1766" i="10"/>
  <c r="R1766" i="10"/>
  <c r="S1766" i="10"/>
  <c r="T1766" i="10"/>
  <c r="V1766" i="10"/>
  <c r="W1766" i="10"/>
  <c r="X1766" i="10"/>
  <c r="Z1766" i="10"/>
  <c r="AA1766" i="10"/>
  <c r="AB1766" i="10"/>
  <c r="AD1766" i="10"/>
  <c r="AE1766" i="10"/>
  <c r="AF1766" i="10"/>
  <c r="AH1766" i="10"/>
  <c r="AI1766" i="10"/>
  <c r="AJ1766" i="10"/>
  <c r="AL1766" i="10"/>
  <c r="AM1766" i="10"/>
  <c r="AN1766" i="10"/>
  <c r="AP1766" i="10"/>
  <c r="AQ1766" i="10"/>
  <c r="AR1766" i="10"/>
  <c r="AT1766" i="10"/>
  <c r="AU1766" i="10"/>
  <c r="AV1766" i="10"/>
  <c r="AX1766" i="10"/>
  <c r="AY1766" i="10"/>
  <c r="AZ1766" i="10"/>
  <c r="BB1766" i="10"/>
  <c r="BC1766" i="10"/>
  <c r="BD1766" i="10"/>
  <c r="BF1766" i="10"/>
  <c r="BG1766" i="10"/>
  <c r="BH1766" i="10"/>
  <c r="BJ1766" i="10"/>
  <c r="BK1766" i="10"/>
  <c r="BL1766" i="10"/>
  <c r="BN1766" i="10"/>
  <c r="BO1766" i="10"/>
  <c r="BP1766" i="10"/>
  <c r="BR1766" i="10"/>
  <c r="BS1766" i="10"/>
  <c r="BT1766" i="10"/>
  <c r="C2046" i="10"/>
  <c r="BV1766" i="10"/>
  <c r="D1767" i="10"/>
  <c r="F1767" i="10"/>
  <c r="G1767" i="10"/>
  <c r="H1767" i="10"/>
  <c r="J1767" i="10"/>
  <c r="K1767" i="10"/>
  <c r="L1767" i="10"/>
  <c r="N1767" i="10"/>
  <c r="O1767" i="10"/>
  <c r="P1767" i="10"/>
  <c r="R1767" i="10"/>
  <c r="S1767" i="10"/>
  <c r="T1767" i="10"/>
  <c r="V1767" i="10"/>
  <c r="W1767" i="10"/>
  <c r="X1767" i="10"/>
  <c r="Z1767" i="10"/>
  <c r="AA1767" i="10"/>
  <c r="AB1767" i="10"/>
  <c r="AD1767" i="10"/>
  <c r="AE1767" i="10"/>
  <c r="AF1767" i="10"/>
  <c r="AH1767" i="10"/>
  <c r="AI1767" i="10"/>
  <c r="AJ1767" i="10"/>
  <c r="AL1767" i="10"/>
  <c r="AM1767" i="10"/>
  <c r="AN1767" i="10"/>
  <c r="AP1767" i="10"/>
  <c r="AQ1767" i="10"/>
  <c r="AR1767" i="10"/>
  <c r="AT1767" i="10"/>
  <c r="AU1767" i="10"/>
  <c r="AV1767" i="10"/>
  <c r="AX1767" i="10"/>
  <c r="AY1767" i="10"/>
  <c r="AZ1767" i="10"/>
  <c r="BB1767" i="10"/>
  <c r="BC1767" i="10"/>
  <c r="BD1767" i="10"/>
  <c r="BF1767" i="10"/>
  <c r="BG1767" i="10"/>
  <c r="BH1767" i="10"/>
  <c r="BJ1767" i="10"/>
  <c r="BK1767" i="10"/>
  <c r="BL1767" i="10"/>
  <c r="BN1767" i="10"/>
  <c r="BO1767" i="10"/>
  <c r="BP1767" i="10"/>
  <c r="BR1767" i="10"/>
  <c r="BS1767" i="10"/>
  <c r="BT1767" i="10"/>
  <c r="C2047" i="10"/>
  <c r="BV1767" i="10"/>
  <c r="D1768" i="10"/>
  <c r="F1768" i="10"/>
  <c r="G1768" i="10"/>
  <c r="H1768" i="10"/>
  <c r="J1768" i="10"/>
  <c r="K1768" i="10"/>
  <c r="L1768" i="10"/>
  <c r="N1768" i="10"/>
  <c r="O1768" i="10"/>
  <c r="P1768" i="10"/>
  <c r="R1768" i="10"/>
  <c r="S1768" i="10"/>
  <c r="T1768" i="10"/>
  <c r="V1768" i="10"/>
  <c r="W1768" i="10"/>
  <c r="X1768" i="10"/>
  <c r="Z1768" i="10"/>
  <c r="AA1768" i="10"/>
  <c r="AB1768" i="10"/>
  <c r="AD1768" i="10"/>
  <c r="AE1768" i="10"/>
  <c r="AF1768" i="10"/>
  <c r="AH1768" i="10"/>
  <c r="AI1768" i="10"/>
  <c r="AJ1768" i="10"/>
  <c r="AL1768" i="10"/>
  <c r="AM1768" i="10"/>
  <c r="AN1768" i="10"/>
  <c r="AP1768" i="10"/>
  <c r="AQ1768" i="10"/>
  <c r="AR1768" i="10"/>
  <c r="AT1768" i="10"/>
  <c r="AU1768" i="10"/>
  <c r="AV1768" i="10"/>
  <c r="AX1768" i="10"/>
  <c r="AY1768" i="10"/>
  <c r="AZ1768" i="10"/>
  <c r="BB1768" i="10"/>
  <c r="BC1768" i="10"/>
  <c r="BD1768" i="10"/>
  <c r="BF1768" i="10"/>
  <c r="BG1768" i="10"/>
  <c r="BH1768" i="10"/>
  <c r="BJ1768" i="10"/>
  <c r="BK1768" i="10"/>
  <c r="BL1768" i="10"/>
  <c r="BN1768" i="10"/>
  <c r="BO1768" i="10"/>
  <c r="BP1768" i="10"/>
  <c r="BR1768" i="10"/>
  <c r="BS1768" i="10"/>
  <c r="BT1768" i="10"/>
  <c r="C2048" i="10"/>
  <c r="BV1768" i="10"/>
  <c r="D1769" i="10"/>
  <c r="F1769" i="10"/>
  <c r="G1769" i="10"/>
  <c r="H1769" i="10"/>
  <c r="J1769" i="10"/>
  <c r="K1769" i="10"/>
  <c r="L1769" i="10"/>
  <c r="N1769" i="10"/>
  <c r="O1769" i="10"/>
  <c r="P1769" i="10"/>
  <c r="R1769" i="10"/>
  <c r="S1769" i="10"/>
  <c r="T1769" i="10"/>
  <c r="V1769" i="10"/>
  <c r="W1769" i="10"/>
  <c r="X1769" i="10"/>
  <c r="Z1769" i="10"/>
  <c r="AA1769" i="10"/>
  <c r="AB1769" i="10"/>
  <c r="AD1769" i="10"/>
  <c r="AE1769" i="10"/>
  <c r="AF1769" i="10"/>
  <c r="AH1769" i="10"/>
  <c r="AI1769" i="10"/>
  <c r="AJ1769" i="10"/>
  <c r="AL1769" i="10"/>
  <c r="AM1769" i="10"/>
  <c r="AN1769" i="10"/>
  <c r="AP1769" i="10"/>
  <c r="AQ1769" i="10"/>
  <c r="AR1769" i="10"/>
  <c r="AT1769" i="10"/>
  <c r="AU1769" i="10"/>
  <c r="AV1769" i="10"/>
  <c r="AX1769" i="10"/>
  <c r="AY1769" i="10"/>
  <c r="AZ1769" i="10"/>
  <c r="BB1769" i="10"/>
  <c r="BC1769" i="10"/>
  <c r="BD1769" i="10"/>
  <c r="BF1769" i="10"/>
  <c r="BG1769" i="10"/>
  <c r="BH1769" i="10"/>
  <c r="BJ1769" i="10"/>
  <c r="BK1769" i="10"/>
  <c r="BL1769" i="10"/>
  <c r="BN1769" i="10"/>
  <c r="BO1769" i="10"/>
  <c r="BP1769" i="10"/>
  <c r="BR1769" i="10"/>
  <c r="BS1769" i="10"/>
  <c r="BT1769" i="10"/>
  <c r="C2082" i="10"/>
  <c r="BV1769" i="10"/>
  <c r="D1770" i="10"/>
  <c r="F1770" i="10"/>
  <c r="G1770" i="10"/>
  <c r="H1770" i="10"/>
  <c r="J1770" i="10"/>
  <c r="K1770" i="10"/>
  <c r="L1770" i="10"/>
  <c r="N1770" i="10"/>
  <c r="O1770" i="10"/>
  <c r="P1770" i="10"/>
  <c r="R1770" i="10"/>
  <c r="S1770" i="10"/>
  <c r="T1770" i="10"/>
  <c r="V1770" i="10"/>
  <c r="W1770" i="10"/>
  <c r="X1770" i="10"/>
  <c r="Z1770" i="10"/>
  <c r="AA1770" i="10"/>
  <c r="AB1770" i="10"/>
  <c r="AD1770" i="10"/>
  <c r="AE1770" i="10"/>
  <c r="AF1770" i="10"/>
  <c r="AH1770" i="10"/>
  <c r="AI1770" i="10"/>
  <c r="AJ1770" i="10"/>
  <c r="AL1770" i="10"/>
  <c r="AM1770" i="10"/>
  <c r="AN1770" i="10"/>
  <c r="AP1770" i="10"/>
  <c r="AQ1770" i="10"/>
  <c r="AR1770" i="10"/>
  <c r="AT1770" i="10"/>
  <c r="AU1770" i="10"/>
  <c r="AV1770" i="10"/>
  <c r="AX1770" i="10"/>
  <c r="AY1770" i="10"/>
  <c r="AZ1770" i="10"/>
  <c r="BB1770" i="10"/>
  <c r="BC1770" i="10"/>
  <c r="BD1770" i="10"/>
  <c r="BF1770" i="10"/>
  <c r="BG1770" i="10"/>
  <c r="BH1770" i="10"/>
  <c r="BJ1770" i="10"/>
  <c r="BK1770" i="10"/>
  <c r="BL1770" i="10"/>
  <c r="BN1770" i="10"/>
  <c r="BO1770" i="10"/>
  <c r="BP1770" i="10"/>
  <c r="BR1770" i="10"/>
  <c r="BS1770" i="10"/>
  <c r="BT1770" i="10"/>
  <c r="C2083" i="10"/>
  <c r="BV1770" i="10"/>
  <c r="D1771" i="10"/>
  <c r="F1771" i="10"/>
  <c r="G1771" i="10"/>
  <c r="H1771" i="10"/>
  <c r="J1771" i="10"/>
  <c r="K1771" i="10"/>
  <c r="L1771" i="10"/>
  <c r="N1771" i="10"/>
  <c r="O1771" i="10"/>
  <c r="P1771" i="10"/>
  <c r="R1771" i="10"/>
  <c r="S1771" i="10"/>
  <c r="T1771" i="10"/>
  <c r="V1771" i="10"/>
  <c r="W1771" i="10"/>
  <c r="X1771" i="10"/>
  <c r="Z1771" i="10"/>
  <c r="AA1771" i="10"/>
  <c r="AB1771" i="10"/>
  <c r="AD1771" i="10"/>
  <c r="AE1771" i="10"/>
  <c r="AF1771" i="10"/>
  <c r="AH1771" i="10"/>
  <c r="AI1771" i="10"/>
  <c r="AJ1771" i="10"/>
  <c r="AL1771" i="10"/>
  <c r="AM1771" i="10"/>
  <c r="AN1771" i="10"/>
  <c r="AP1771" i="10"/>
  <c r="AQ1771" i="10"/>
  <c r="AR1771" i="10"/>
  <c r="AT1771" i="10"/>
  <c r="AU1771" i="10"/>
  <c r="AV1771" i="10"/>
  <c r="AX1771" i="10"/>
  <c r="AY1771" i="10"/>
  <c r="AZ1771" i="10"/>
  <c r="BB1771" i="10"/>
  <c r="BC1771" i="10"/>
  <c r="BD1771" i="10"/>
  <c r="BF1771" i="10"/>
  <c r="BG1771" i="10"/>
  <c r="BH1771" i="10"/>
  <c r="BJ1771" i="10"/>
  <c r="BK1771" i="10"/>
  <c r="BL1771" i="10"/>
  <c r="BN1771" i="10"/>
  <c r="BO1771" i="10"/>
  <c r="BP1771" i="10"/>
  <c r="BR1771" i="10"/>
  <c r="BS1771" i="10"/>
  <c r="BT1771" i="10"/>
  <c r="C1931" i="10"/>
  <c r="BV1771" i="10"/>
  <c r="D1772" i="10"/>
  <c r="F1772" i="10"/>
  <c r="G1772" i="10"/>
  <c r="H1772" i="10"/>
  <c r="J1772" i="10"/>
  <c r="K1772" i="10"/>
  <c r="L1772" i="10"/>
  <c r="N1772" i="10"/>
  <c r="O1772" i="10"/>
  <c r="P1772" i="10"/>
  <c r="R1772" i="10"/>
  <c r="S1772" i="10"/>
  <c r="T1772" i="10"/>
  <c r="V1772" i="10"/>
  <c r="W1772" i="10"/>
  <c r="X1772" i="10"/>
  <c r="Z1772" i="10"/>
  <c r="AA1772" i="10"/>
  <c r="AB1772" i="10"/>
  <c r="AD1772" i="10"/>
  <c r="AE1772" i="10"/>
  <c r="AF1772" i="10"/>
  <c r="AH1772" i="10"/>
  <c r="AI1772" i="10"/>
  <c r="AJ1772" i="10"/>
  <c r="AL1772" i="10"/>
  <c r="AM1772" i="10"/>
  <c r="AN1772" i="10"/>
  <c r="AP1772" i="10"/>
  <c r="AQ1772" i="10"/>
  <c r="AR1772" i="10"/>
  <c r="AT1772" i="10"/>
  <c r="AU1772" i="10"/>
  <c r="AV1772" i="10"/>
  <c r="AX1772" i="10"/>
  <c r="AY1772" i="10"/>
  <c r="AZ1772" i="10"/>
  <c r="BB1772" i="10"/>
  <c r="BC1772" i="10"/>
  <c r="BD1772" i="10"/>
  <c r="BF1772" i="10"/>
  <c r="BG1772" i="10"/>
  <c r="BH1772" i="10"/>
  <c r="BJ1772" i="10"/>
  <c r="BK1772" i="10"/>
  <c r="BL1772" i="10"/>
  <c r="BN1772" i="10"/>
  <c r="BO1772" i="10"/>
  <c r="BP1772" i="10"/>
  <c r="BR1772" i="10"/>
  <c r="BS1772" i="10"/>
  <c r="BT1772" i="10"/>
  <c r="C1932" i="10"/>
  <c r="BV1772" i="10"/>
  <c r="D1773" i="10"/>
  <c r="F1773" i="10"/>
  <c r="G1773" i="10"/>
  <c r="H1773" i="10"/>
  <c r="J1773" i="10"/>
  <c r="K1773" i="10"/>
  <c r="L1773" i="10"/>
  <c r="N1773" i="10"/>
  <c r="O1773" i="10"/>
  <c r="P1773" i="10"/>
  <c r="R1773" i="10"/>
  <c r="S1773" i="10"/>
  <c r="T1773" i="10"/>
  <c r="V1773" i="10"/>
  <c r="W1773" i="10"/>
  <c r="X1773" i="10"/>
  <c r="Z1773" i="10"/>
  <c r="AA1773" i="10"/>
  <c r="AB1773" i="10"/>
  <c r="AD1773" i="10"/>
  <c r="AE1773" i="10"/>
  <c r="AF1773" i="10"/>
  <c r="AH1773" i="10"/>
  <c r="AI1773" i="10"/>
  <c r="AJ1773" i="10"/>
  <c r="AL1773" i="10"/>
  <c r="AM1773" i="10"/>
  <c r="AN1773" i="10"/>
  <c r="AP1773" i="10"/>
  <c r="AQ1773" i="10"/>
  <c r="AR1773" i="10"/>
  <c r="AT1773" i="10"/>
  <c r="AU1773" i="10"/>
  <c r="AV1773" i="10"/>
  <c r="AX1773" i="10"/>
  <c r="AY1773" i="10"/>
  <c r="AZ1773" i="10"/>
  <c r="BB1773" i="10"/>
  <c r="BC1773" i="10"/>
  <c r="BD1773" i="10"/>
  <c r="BF1773" i="10"/>
  <c r="BG1773" i="10"/>
  <c r="BH1773" i="10"/>
  <c r="BJ1773" i="10"/>
  <c r="BK1773" i="10"/>
  <c r="BL1773" i="10"/>
  <c r="BN1773" i="10"/>
  <c r="BO1773" i="10"/>
  <c r="BP1773" i="10"/>
  <c r="BR1773" i="10"/>
  <c r="BS1773" i="10"/>
  <c r="BT1773" i="10"/>
  <c r="C1933" i="10"/>
  <c r="BV1773" i="10"/>
  <c r="D1774" i="10"/>
  <c r="F1774" i="10"/>
  <c r="G1774" i="10"/>
  <c r="H1774" i="10"/>
  <c r="J1774" i="10"/>
  <c r="K1774" i="10"/>
  <c r="L1774" i="10"/>
  <c r="N1774" i="10"/>
  <c r="O1774" i="10"/>
  <c r="P1774" i="10"/>
  <c r="R1774" i="10"/>
  <c r="S1774" i="10"/>
  <c r="T1774" i="10"/>
  <c r="V1774" i="10"/>
  <c r="W1774" i="10"/>
  <c r="X1774" i="10"/>
  <c r="Z1774" i="10"/>
  <c r="AA1774" i="10"/>
  <c r="AB1774" i="10"/>
  <c r="AD1774" i="10"/>
  <c r="AE1774" i="10"/>
  <c r="AF1774" i="10"/>
  <c r="AH1774" i="10"/>
  <c r="AI1774" i="10"/>
  <c r="AJ1774" i="10"/>
  <c r="AL1774" i="10"/>
  <c r="AM1774" i="10"/>
  <c r="AN1774" i="10"/>
  <c r="AP1774" i="10"/>
  <c r="AQ1774" i="10"/>
  <c r="AR1774" i="10"/>
  <c r="AT1774" i="10"/>
  <c r="AU1774" i="10"/>
  <c r="AV1774" i="10"/>
  <c r="AX1774" i="10"/>
  <c r="AY1774" i="10"/>
  <c r="AZ1774" i="10"/>
  <c r="BB1774" i="10"/>
  <c r="BC1774" i="10"/>
  <c r="BD1774" i="10"/>
  <c r="BF1774" i="10"/>
  <c r="BG1774" i="10"/>
  <c r="BH1774" i="10"/>
  <c r="BJ1774" i="10"/>
  <c r="BK1774" i="10"/>
  <c r="BL1774" i="10"/>
  <c r="BN1774" i="10"/>
  <c r="BO1774" i="10"/>
  <c r="BP1774" i="10"/>
  <c r="BR1774" i="10"/>
  <c r="BS1774" i="10"/>
  <c r="BT1774" i="10"/>
  <c r="C1934" i="10"/>
  <c r="BV1774" i="10"/>
  <c r="D1775" i="10"/>
  <c r="F1775" i="10"/>
  <c r="G1775" i="10"/>
  <c r="H1775" i="10"/>
  <c r="J1775" i="10"/>
  <c r="K1775" i="10"/>
  <c r="L1775" i="10"/>
  <c r="N1775" i="10"/>
  <c r="O1775" i="10"/>
  <c r="P1775" i="10"/>
  <c r="R1775" i="10"/>
  <c r="S1775" i="10"/>
  <c r="T1775" i="10"/>
  <c r="V1775" i="10"/>
  <c r="W1775" i="10"/>
  <c r="X1775" i="10"/>
  <c r="Z1775" i="10"/>
  <c r="AA1775" i="10"/>
  <c r="AB1775" i="10"/>
  <c r="AD1775" i="10"/>
  <c r="AE1775" i="10"/>
  <c r="AF1775" i="10"/>
  <c r="AH1775" i="10"/>
  <c r="AI1775" i="10"/>
  <c r="AJ1775" i="10"/>
  <c r="AL1775" i="10"/>
  <c r="AM1775" i="10"/>
  <c r="AN1775" i="10"/>
  <c r="AP1775" i="10"/>
  <c r="AQ1775" i="10"/>
  <c r="AR1775" i="10"/>
  <c r="AT1775" i="10"/>
  <c r="AU1775" i="10"/>
  <c r="AV1775" i="10"/>
  <c r="AX1775" i="10"/>
  <c r="AY1775" i="10"/>
  <c r="AZ1775" i="10"/>
  <c r="BB1775" i="10"/>
  <c r="BC1775" i="10"/>
  <c r="BD1775" i="10"/>
  <c r="BF1775" i="10"/>
  <c r="BG1775" i="10"/>
  <c r="BH1775" i="10"/>
  <c r="BJ1775" i="10"/>
  <c r="BK1775" i="10"/>
  <c r="BL1775" i="10"/>
  <c r="BN1775" i="10"/>
  <c r="BO1775" i="10"/>
  <c r="BP1775" i="10"/>
  <c r="BR1775" i="10"/>
  <c r="BS1775" i="10"/>
  <c r="BT1775" i="10"/>
  <c r="C1935" i="10"/>
  <c r="BV1775" i="10"/>
  <c r="D1776" i="10"/>
  <c r="F1776" i="10"/>
  <c r="G1776" i="10"/>
  <c r="H1776" i="10"/>
  <c r="J1776" i="10"/>
  <c r="K1776" i="10"/>
  <c r="L1776" i="10"/>
  <c r="N1776" i="10"/>
  <c r="O1776" i="10"/>
  <c r="P1776" i="10"/>
  <c r="R1776" i="10"/>
  <c r="S1776" i="10"/>
  <c r="T1776" i="10"/>
  <c r="V1776" i="10"/>
  <c r="W1776" i="10"/>
  <c r="X1776" i="10"/>
  <c r="Z1776" i="10"/>
  <c r="AA1776" i="10"/>
  <c r="AB1776" i="10"/>
  <c r="AD1776" i="10"/>
  <c r="AE1776" i="10"/>
  <c r="AF1776" i="10"/>
  <c r="AH1776" i="10"/>
  <c r="AI1776" i="10"/>
  <c r="AJ1776" i="10"/>
  <c r="AL1776" i="10"/>
  <c r="AM1776" i="10"/>
  <c r="AN1776" i="10"/>
  <c r="AP1776" i="10"/>
  <c r="AQ1776" i="10"/>
  <c r="AR1776" i="10"/>
  <c r="AT1776" i="10"/>
  <c r="AU1776" i="10"/>
  <c r="AV1776" i="10"/>
  <c r="AX1776" i="10"/>
  <c r="AY1776" i="10"/>
  <c r="AZ1776" i="10"/>
  <c r="BB1776" i="10"/>
  <c r="BC1776" i="10"/>
  <c r="BD1776" i="10"/>
  <c r="BF1776" i="10"/>
  <c r="BG1776" i="10"/>
  <c r="BH1776" i="10"/>
  <c r="BJ1776" i="10"/>
  <c r="BK1776" i="10"/>
  <c r="BL1776" i="10"/>
  <c r="BN1776" i="10"/>
  <c r="BO1776" i="10"/>
  <c r="BP1776" i="10"/>
  <c r="BR1776" i="10"/>
  <c r="BS1776" i="10"/>
  <c r="BT1776" i="10"/>
  <c r="C1954" i="10"/>
  <c r="BV1776" i="10"/>
  <c r="D1777" i="10"/>
  <c r="F1777" i="10"/>
  <c r="G1777" i="10"/>
  <c r="H1777" i="10"/>
  <c r="J1777" i="10"/>
  <c r="K1777" i="10"/>
  <c r="L1777" i="10"/>
  <c r="N1777" i="10"/>
  <c r="O1777" i="10"/>
  <c r="P1777" i="10"/>
  <c r="R1777" i="10"/>
  <c r="S1777" i="10"/>
  <c r="T1777" i="10"/>
  <c r="V1777" i="10"/>
  <c r="W1777" i="10"/>
  <c r="X1777" i="10"/>
  <c r="Z1777" i="10"/>
  <c r="AA1777" i="10"/>
  <c r="AB1777" i="10"/>
  <c r="AD1777" i="10"/>
  <c r="AE1777" i="10"/>
  <c r="AF1777" i="10"/>
  <c r="AH1777" i="10"/>
  <c r="AI1777" i="10"/>
  <c r="AJ1777" i="10"/>
  <c r="AL1777" i="10"/>
  <c r="AM1777" i="10"/>
  <c r="AN1777" i="10"/>
  <c r="AP1777" i="10"/>
  <c r="AQ1777" i="10"/>
  <c r="AR1777" i="10"/>
  <c r="AT1777" i="10"/>
  <c r="AU1777" i="10"/>
  <c r="AV1777" i="10"/>
  <c r="AX1777" i="10"/>
  <c r="AY1777" i="10"/>
  <c r="AZ1777" i="10"/>
  <c r="BB1777" i="10"/>
  <c r="BC1777" i="10"/>
  <c r="BD1777" i="10"/>
  <c r="BF1777" i="10"/>
  <c r="BG1777" i="10"/>
  <c r="BH1777" i="10"/>
  <c r="BJ1777" i="10"/>
  <c r="BK1777" i="10"/>
  <c r="BL1777" i="10"/>
  <c r="BN1777" i="10"/>
  <c r="BO1777" i="10"/>
  <c r="BP1777" i="10"/>
  <c r="BR1777" i="10"/>
  <c r="BS1777" i="10"/>
  <c r="BT1777" i="10"/>
  <c r="C1955" i="10"/>
  <c r="BV1777" i="10"/>
  <c r="D1778" i="10"/>
  <c r="F1778" i="10"/>
  <c r="G1778" i="10"/>
  <c r="H1778" i="10"/>
  <c r="J1778" i="10"/>
  <c r="K1778" i="10"/>
  <c r="L1778" i="10"/>
  <c r="N1778" i="10"/>
  <c r="O1778" i="10"/>
  <c r="P1778" i="10"/>
  <c r="R1778" i="10"/>
  <c r="S1778" i="10"/>
  <c r="T1778" i="10"/>
  <c r="V1778" i="10"/>
  <c r="W1778" i="10"/>
  <c r="X1778" i="10"/>
  <c r="Z1778" i="10"/>
  <c r="AA1778" i="10"/>
  <c r="AB1778" i="10"/>
  <c r="AD1778" i="10"/>
  <c r="AE1778" i="10"/>
  <c r="AF1778" i="10"/>
  <c r="AH1778" i="10"/>
  <c r="AI1778" i="10"/>
  <c r="AJ1778" i="10"/>
  <c r="AL1778" i="10"/>
  <c r="AM1778" i="10"/>
  <c r="AN1778" i="10"/>
  <c r="AP1778" i="10"/>
  <c r="AQ1778" i="10"/>
  <c r="AR1778" i="10"/>
  <c r="AT1778" i="10"/>
  <c r="AU1778" i="10"/>
  <c r="AV1778" i="10"/>
  <c r="AX1778" i="10"/>
  <c r="AY1778" i="10"/>
  <c r="AZ1778" i="10"/>
  <c r="BB1778" i="10"/>
  <c r="BC1778" i="10"/>
  <c r="BD1778" i="10"/>
  <c r="BF1778" i="10"/>
  <c r="BG1778" i="10"/>
  <c r="BH1778" i="10"/>
  <c r="BJ1778" i="10"/>
  <c r="BK1778" i="10"/>
  <c r="BL1778" i="10"/>
  <c r="BN1778" i="10"/>
  <c r="BO1778" i="10"/>
  <c r="BP1778" i="10"/>
  <c r="BR1778" i="10"/>
  <c r="BS1778" i="10"/>
  <c r="BT1778" i="10"/>
  <c r="C1956" i="10"/>
  <c r="BV1778" i="10"/>
  <c r="D1779" i="10"/>
  <c r="F1779" i="10"/>
  <c r="G1779" i="10"/>
  <c r="H1779" i="10"/>
  <c r="J1779" i="10"/>
  <c r="K1779" i="10"/>
  <c r="L1779" i="10"/>
  <c r="N1779" i="10"/>
  <c r="O1779" i="10"/>
  <c r="P1779" i="10"/>
  <c r="R1779" i="10"/>
  <c r="S1779" i="10"/>
  <c r="T1779" i="10"/>
  <c r="V1779" i="10"/>
  <c r="W1779" i="10"/>
  <c r="X1779" i="10"/>
  <c r="Z1779" i="10"/>
  <c r="AA1779" i="10"/>
  <c r="AB1779" i="10"/>
  <c r="AD1779" i="10"/>
  <c r="AE1779" i="10"/>
  <c r="AF1779" i="10"/>
  <c r="AH1779" i="10"/>
  <c r="AI1779" i="10"/>
  <c r="AJ1779" i="10"/>
  <c r="AL1779" i="10"/>
  <c r="AM1779" i="10"/>
  <c r="AN1779" i="10"/>
  <c r="AP1779" i="10"/>
  <c r="AQ1779" i="10"/>
  <c r="AR1779" i="10"/>
  <c r="AT1779" i="10"/>
  <c r="AU1779" i="10"/>
  <c r="AV1779" i="10"/>
  <c r="AX1779" i="10"/>
  <c r="AY1779" i="10"/>
  <c r="AZ1779" i="10"/>
  <c r="BB1779" i="10"/>
  <c r="BC1779" i="10"/>
  <c r="BD1779" i="10"/>
  <c r="BF1779" i="10"/>
  <c r="BG1779" i="10"/>
  <c r="BH1779" i="10"/>
  <c r="BJ1779" i="10"/>
  <c r="BK1779" i="10"/>
  <c r="BL1779" i="10"/>
  <c r="BN1779" i="10"/>
  <c r="BO1779" i="10"/>
  <c r="BP1779" i="10"/>
  <c r="BR1779" i="10"/>
  <c r="BS1779" i="10"/>
  <c r="BT1779" i="10"/>
  <c r="C1957" i="10"/>
  <c r="BV1779" i="10"/>
  <c r="D1780" i="10"/>
  <c r="F1780" i="10"/>
  <c r="G1780" i="10"/>
  <c r="H1780" i="10"/>
  <c r="J1780" i="10"/>
  <c r="K1780" i="10"/>
  <c r="L1780" i="10"/>
  <c r="N1780" i="10"/>
  <c r="O1780" i="10"/>
  <c r="P1780" i="10"/>
  <c r="R1780" i="10"/>
  <c r="S1780" i="10"/>
  <c r="T1780" i="10"/>
  <c r="V1780" i="10"/>
  <c r="W1780" i="10"/>
  <c r="X1780" i="10"/>
  <c r="Z1780" i="10"/>
  <c r="AA1780" i="10"/>
  <c r="AB1780" i="10"/>
  <c r="AD1780" i="10"/>
  <c r="AE1780" i="10"/>
  <c r="AF1780" i="10"/>
  <c r="AH1780" i="10"/>
  <c r="AI1780" i="10"/>
  <c r="AJ1780" i="10"/>
  <c r="AL1780" i="10"/>
  <c r="AM1780" i="10"/>
  <c r="AN1780" i="10"/>
  <c r="AP1780" i="10"/>
  <c r="AQ1780" i="10"/>
  <c r="AR1780" i="10"/>
  <c r="AT1780" i="10"/>
  <c r="AU1780" i="10"/>
  <c r="AV1780" i="10"/>
  <c r="AX1780" i="10"/>
  <c r="AY1780" i="10"/>
  <c r="AZ1780" i="10"/>
  <c r="BB1780" i="10"/>
  <c r="BC1780" i="10"/>
  <c r="BD1780" i="10"/>
  <c r="BF1780" i="10"/>
  <c r="BG1780" i="10"/>
  <c r="BH1780" i="10"/>
  <c r="BJ1780" i="10"/>
  <c r="BK1780" i="10"/>
  <c r="BL1780" i="10"/>
  <c r="BN1780" i="10"/>
  <c r="BO1780" i="10"/>
  <c r="BP1780" i="10"/>
  <c r="BR1780" i="10"/>
  <c r="BS1780" i="10"/>
  <c r="BT1780" i="10"/>
  <c r="C1958" i="10"/>
  <c r="BV1780" i="10"/>
  <c r="D1781" i="10"/>
  <c r="F1781" i="10"/>
  <c r="G1781" i="10"/>
  <c r="H1781" i="10"/>
  <c r="J1781" i="10"/>
  <c r="K1781" i="10"/>
  <c r="L1781" i="10"/>
  <c r="N1781" i="10"/>
  <c r="O1781" i="10"/>
  <c r="P1781" i="10"/>
  <c r="R1781" i="10"/>
  <c r="S1781" i="10"/>
  <c r="T1781" i="10"/>
  <c r="V1781" i="10"/>
  <c r="W1781" i="10"/>
  <c r="X1781" i="10"/>
  <c r="Z1781" i="10"/>
  <c r="AA1781" i="10"/>
  <c r="AB1781" i="10"/>
  <c r="AD1781" i="10"/>
  <c r="AE1781" i="10"/>
  <c r="AF1781" i="10"/>
  <c r="AH1781" i="10"/>
  <c r="AI1781" i="10"/>
  <c r="AJ1781" i="10"/>
  <c r="AL1781" i="10"/>
  <c r="AM1781" i="10"/>
  <c r="AN1781" i="10"/>
  <c r="AP1781" i="10"/>
  <c r="AQ1781" i="10"/>
  <c r="AR1781" i="10"/>
  <c r="AT1781" i="10"/>
  <c r="AU1781" i="10"/>
  <c r="AV1781" i="10"/>
  <c r="AX1781" i="10"/>
  <c r="AY1781" i="10"/>
  <c r="AZ1781" i="10"/>
  <c r="BB1781" i="10"/>
  <c r="BC1781" i="10"/>
  <c r="BD1781" i="10"/>
  <c r="BF1781" i="10"/>
  <c r="BG1781" i="10"/>
  <c r="BH1781" i="10"/>
  <c r="BJ1781" i="10"/>
  <c r="BK1781" i="10"/>
  <c r="BL1781" i="10"/>
  <c r="BN1781" i="10"/>
  <c r="BO1781" i="10"/>
  <c r="BP1781" i="10"/>
  <c r="BR1781" i="10"/>
  <c r="BS1781" i="10"/>
  <c r="BT1781" i="10"/>
  <c r="C1959" i="10"/>
  <c r="BV1781" i="10"/>
  <c r="D1782" i="10"/>
  <c r="F1782" i="10"/>
  <c r="G1782" i="10"/>
  <c r="H1782" i="10"/>
  <c r="J1782" i="10"/>
  <c r="K1782" i="10"/>
  <c r="L1782" i="10"/>
  <c r="N1782" i="10"/>
  <c r="O1782" i="10"/>
  <c r="P1782" i="10"/>
  <c r="R1782" i="10"/>
  <c r="S1782" i="10"/>
  <c r="T1782" i="10"/>
  <c r="V1782" i="10"/>
  <c r="W1782" i="10"/>
  <c r="X1782" i="10"/>
  <c r="Z1782" i="10"/>
  <c r="AA1782" i="10"/>
  <c r="AB1782" i="10"/>
  <c r="AD1782" i="10"/>
  <c r="AE1782" i="10"/>
  <c r="AF1782" i="10"/>
  <c r="AH1782" i="10"/>
  <c r="AI1782" i="10"/>
  <c r="AJ1782" i="10"/>
  <c r="AL1782" i="10"/>
  <c r="AM1782" i="10"/>
  <c r="AN1782" i="10"/>
  <c r="AP1782" i="10"/>
  <c r="AQ1782" i="10"/>
  <c r="AR1782" i="10"/>
  <c r="AT1782" i="10"/>
  <c r="AU1782" i="10"/>
  <c r="AV1782" i="10"/>
  <c r="AX1782" i="10"/>
  <c r="AY1782" i="10"/>
  <c r="AZ1782" i="10"/>
  <c r="BB1782" i="10"/>
  <c r="BC1782" i="10"/>
  <c r="BD1782" i="10"/>
  <c r="BF1782" i="10"/>
  <c r="BG1782" i="10"/>
  <c r="BH1782" i="10"/>
  <c r="BJ1782" i="10"/>
  <c r="BK1782" i="10"/>
  <c r="BL1782" i="10"/>
  <c r="BN1782" i="10"/>
  <c r="BO1782" i="10"/>
  <c r="BP1782" i="10"/>
  <c r="BR1782" i="10"/>
  <c r="BS1782" i="10"/>
  <c r="BT1782" i="10"/>
  <c r="C1960" i="10"/>
  <c r="BV1782" i="10"/>
  <c r="D1783" i="10"/>
  <c r="F1783" i="10"/>
  <c r="G1783" i="10"/>
  <c r="H1783" i="10"/>
  <c r="J1783" i="10"/>
  <c r="K1783" i="10"/>
  <c r="L1783" i="10"/>
  <c r="N1783" i="10"/>
  <c r="O1783" i="10"/>
  <c r="P1783" i="10"/>
  <c r="R1783" i="10"/>
  <c r="S1783" i="10"/>
  <c r="T1783" i="10"/>
  <c r="V1783" i="10"/>
  <c r="W1783" i="10"/>
  <c r="X1783" i="10"/>
  <c r="Z1783" i="10"/>
  <c r="AA1783" i="10"/>
  <c r="AB1783" i="10"/>
  <c r="AD1783" i="10"/>
  <c r="AE1783" i="10"/>
  <c r="AF1783" i="10"/>
  <c r="AH1783" i="10"/>
  <c r="AI1783" i="10"/>
  <c r="AJ1783" i="10"/>
  <c r="AL1783" i="10"/>
  <c r="AM1783" i="10"/>
  <c r="AN1783" i="10"/>
  <c r="AP1783" i="10"/>
  <c r="AQ1783" i="10"/>
  <c r="AR1783" i="10"/>
  <c r="AT1783" i="10"/>
  <c r="AU1783" i="10"/>
  <c r="AV1783" i="10"/>
  <c r="AX1783" i="10"/>
  <c r="AY1783" i="10"/>
  <c r="AZ1783" i="10"/>
  <c r="BB1783" i="10"/>
  <c r="BC1783" i="10"/>
  <c r="BD1783" i="10"/>
  <c r="BF1783" i="10"/>
  <c r="BG1783" i="10"/>
  <c r="BH1783" i="10"/>
  <c r="BJ1783" i="10"/>
  <c r="BK1783" i="10"/>
  <c r="BL1783" i="10"/>
  <c r="BN1783" i="10"/>
  <c r="BO1783" i="10"/>
  <c r="BP1783" i="10"/>
  <c r="BR1783" i="10"/>
  <c r="BS1783" i="10"/>
  <c r="BT1783" i="10"/>
  <c r="C1961" i="10"/>
  <c r="BV1783" i="10"/>
  <c r="D1784" i="10"/>
  <c r="F1784" i="10"/>
  <c r="G1784" i="10"/>
  <c r="H1784" i="10"/>
  <c r="J1784" i="10"/>
  <c r="K1784" i="10"/>
  <c r="L1784" i="10"/>
  <c r="N1784" i="10"/>
  <c r="O1784" i="10"/>
  <c r="P1784" i="10"/>
  <c r="R1784" i="10"/>
  <c r="S1784" i="10"/>
  <c r="T1784" i="10"/>
  <c r="V1784" i="10"/>
  <c r="W1784" i="10"/>
  <c r="X1784" i="10"/>
  <c r="Z1784" i="10"/>
  <c r="AA1784" i="10"/>
  <c r="AB1784" i="10"/>
  <c r="AD1784" i="10"/>
  <c r="AE1784" i="10"/>
  <c r="AF1784" i="10"/>
  <c r="AH1784" i="10"/>
  <c r="AI1784" i="10"/>
  <c r="AJ1784" i="10"/>
  <c r="AL1784" i="10"/>
  <c r="AM1784" i="10"/>
  <c r="AN1784" i="10"/>
  <c r="AP1784" i="10"/>
  <c r="AQ1784" i="10"/>
  <c r="AR1784" i="10"/>
  <c r="AT1784" i="10"/>
  <c r="AU1784" i="10"/>
  <c r="AV1784" i="10"/>
  <c r="AX1784" i="10"/>
  <c r="AY1784" i="10"/>
  <c r="AZ1784" i="10"/>
  <c r="BB1784" i="10"/>
  <c r="BC1784" i="10"/>
  <c r="BD1784" i="10"/>
  <c r="BF1784" i="10"/>
  <c r="BG1784" i="10"/>
  <c r="BH1784" i="10"/>
  <c r="BJ1784" i="10"/>
  <c r="BK1784" i="10"/>
  <c r="BL1784" i="10"/>
  <c r="BN1784" i="10"/>
  <c r="BO1784" i="10"/>
  <c r="BP1784" i="10"/>
  <c r="BR1784" i="10"/>
  <c r="BS1784" i="10"/>
  <c r="BT1784" i="10"/>
  <c r="C1962" i="10"/>
  <c r="BV1784" i="10"/>
  <c r="D1785" i="10"/>
  <c r="F1785" i="10"/>
  <c r="G1785" i="10"/>
  <c r="H1785" i="10"/>
  <c r="J1785" i="10"/>
  <c r="K1785" i="10"/>
  <c r="L1785" i="10"/>
  <c r="N1785" i="10"/>
  <c r="O1785" i="10"/>
  <c r="P1785" i="10"/>
  <c r="R1785" i="10"/>
  <c r="S1785" i="10"/>
  <c r="T1785" i="10"/>
  <c r="V1785" i="10"/>
  <c r="W1785" i="10"/>
  <c r="X1785" i="10"/>
  <c r="Z1785" i="10"/>
  <c r="AA1785" i="10"/>
  <c r="AB1785" i="10"/>
  <c r="AD1785" i="10"/>
  <c r="AE1785" i="10"/>
  <c r="AF1785" i="10"/>
  <c r="AH1785" i="10"/>
  <c r="AI1785" i="10"/>
  <c r="AJ1785" i="10"/>
  <c r="AL1785" i="10"/>
  <c r="AM1785" i="10"/>
  <c r="AN1785" i="10"/>
  <c r="AP1785" i="10"/>
  <c r="AQ1785" i="10"/>
  <c r="AR1785" i="10"/>
  <c r="AT1785" i="10"/>
  <c r="AU1785" i="10"/>
  <c r="AV1785" i="10"/>
  <c r="AX1785" i="10"/>
  <c r="AY1785" i="10"/>
  <c r="AZ1785" i="10"/>
  <c r="BB1785" i="10"/>
  <c r="BC1785" i="10"/>
  <c r="BD1785" i="10"/>
  <c r="BF1785" i="10"/>
  <c r="BG1785" i="10"/>
  <c r="BH1785" i="10"/>
  <c r="BJ1785" i="10"/>
  <c r="BK1785" i="10"/>
  <c r="BL1785" i="10"/>
  <c r="BN1785" i="10"/>
  <c r="BO1785" i="10"/>
  <c r="BP1785" i="10"/>
  <c r="BR1785" i="10"/>
  <c r="BS1785" i="10"/>
  <c r="BT1785" i="10"/>
  <c r="C1963" i="10"/>
  <c r="BV1785" i="10"/>
  <c r="D1786" i="10"/>
  <c r="F1786" i="10"/>
  <c r="G1786" i="10"/>
  <c r="H1786" i="10"/>
  <c r="J1786" i="10"/>
  <c r="K1786" i="10"/>
  <c r="L1786" i="10"/>
  <c r="N1786" i="10"/>
  <c r="O1786" i="10"/>
  <c r="P1786" i="10"/>
  <c r="R1786" i="10"/>
  <c r="S1786" i="10"/>
  <c r="T1786" i="10"/>
  <c r="V1786" i="10"/>
  <c r="W1786" i="10"/>
  <c r="X1786" i="10"/>
  <c r="Z1786" i="10"/>
  <c r="AA1786" i="10"/>
  <c r="AB1786" i="10"/>
  <c r="AD1786" i="10"/>
  <c r="AE1786" i="10"/>
  <c r="AF1786" i="10"/>
  <c r="AH1786" i="10"/>
  <c r="AI1786" i="10"/>
  <c r="AJ1786" i="10"/>
  <c r="AL1786" i="10"/>
  <c r="AM1786" i="10"/>
  <c r="AN1786" i="10"/>
  <c r="AP1786" i="10"/>
  <c r="AQ1786" i="10"/>
  <c r="AR1786" i="10"/>
  <c r="AT1786" i="10"/>
  <c r="AU1786" i="10"/>
  <c r="AV1786" i="10"/>
  <c r="AX1786" i="10"/>
  <c r="AY1786" i="10"/>
  <c r="AZ1786" i="10"/>
  <c r="BB1786" i="10"/>
  <c r="BC1786" i="10"/>
  <c r="BD1786" i="10"/>
  <c r="BF1786" i="10"/>
  <c r="BG1786" i="10"/>
  <c r="BH1786" i="10"/>
  <c r="BJ1786" i="10"/>
  <c r="BK1786" i="10"/>
  <c r="BL1786" i="10"/>
  <c r="BN1786" i="10"/>
  <c r="BO1786" i="10"/>
  <c r="BP1786" i="10"/>
  <c r="BR1786" i="10"/>
  <c r="BS1786" i="10"/>
  <c r="BT1786" i="10"/>
  <c r="C1964" i="10"/>
  <c r="BV1786" i="10"/>
  <c r="D1787" i="10"/>
  <c r="F1787" i="10"/>
  <c r="G1787" i="10"/>
  <c r="H1787" i="10"/>
  <c r="J1787" i="10"/>
  <c r="K1787" i="10"/>
  <c r="L1787" i="10"/>
  <c r="N1787" i="10"/>
  <c r="O1787" i="10"/>
  <c r="P1787" i="10"/>
  <c r="R1787" i="10"/>
  <c r="S1787" i="10"/>
  <c r="T1787" i="10"/>
  <c r="V1787" i="10"/>
  <c r="W1787" i="10"/>
  <c r="X1787" i="10"/>
  <c r="Z1787" i="10"/>
  <c r="AA1787" i="10"/>
  <c r="AB1787" i="10"/>
  <c r="AD1787" i="10"/>
  <c r="AE1787" i="10"/>
  <c r="AF1787" i="10"/>
  <c r="AH1787" i="10"/>
  <c r="AI1787" i="10"/>
  <c r="AJ1787" i="10"/>
  <c r="AL1787" i="10"/>
  <c r="AM1787" i="10"/>
  <c r="AN1787" i="10"/>
  <c r="AP1787" i="10"/>
  <c r="AQ1787" i="10"/>
  <c r="AR1787" i="10"/>
  <c r="AT1787" i="10"/>
  <c r="AU1787" i="10"/>
  <c r="AV1787" i="10"/>
  <c r="AX1787" i="10"/>
  <c r="AY1787" i="10"/>
  <c r="AZ1787" i="10"/>
  <c r="BB1787" i="10"/>
  <c r="BC1787" i="10"/>
  <c r="BD1787" i="10"/>
  <c r="BF1787" i="10"/>
  <c r="BG1787" i="10"/>
  <c r="BH1787" i="10"/>
  <c r="BJ1787" i="10"/>
  <c r="BK1787" i="10"/>
  <c r="BL1787" i="10"/>
  <c r="BN1787" i="10"/>
  <c r="BO1787" i="10"/>
  <c r="BP1787" i="10"/>
  <c r="BR1787" i="10"/>
  <c r="BS1787" i="10"/>
  <c r="BT1787" i="10"/>
  <c r="C1971" i="10"/>
  <c r="BV1787" i="10"/>
  <c r="D1788" i="10"/>
  <c r="F1788" i="10"/>
  <c r="G1788" i="10"/>
  <c r="H1788" i="10"/>
  <c r="J1788" i="10"/>
  <c r="K1788" i="10"/>
  <c r="L1788" i="10"/>
  <c r="N1788" i="10"/>
  <c r="O1788" i="10"/>
  <c r="P1788" i="10"/>
  <c r="R1788" i="10"/>
  <c r="S1788" i="10"/>
  <c r="T1788" i="10"/>
  <c r="V1788" i="10"/>
  <c r="W1788" i="10"/>
  <c r="X1788" i="10"/>
  <c r="Z1788" i="10"/>
  <c r="AA1788" i="10"/>
  <c r="AB1788" i="10"/>
  <c r="AD1788" i="10"/>
  <c r="AE1788" i="10"/>
  <c r="AF1788" i="10"/>
  <c r="AH1788" i="10"/>
  <c r="AI1788" i="10"/>
  <c r="AJ1788" i="10"/>
  <c r="AL1788" i="10"/>
  <c r="AM1788" i="10"/>
  <c r="AN1788" i="10"/>
  <c r="AP1788" i="10"/>
  <c r="AQ1788" i="10"/>
  <c r="AR1788" i="10"/>
  <c r="AT1788" i="10"/>
  <c r="AU1788" i="10"/>
  <c r="AV1788" i="10"/>
  <c r="AX1788" i="10"/>
  <c r="AY1788" i="10"/>
  <c r="AZ1788" i="10"/>
  <c r="BB1788" i="10"/>
  <c r="BC1788" i="10"/>
  <c r="BD1788" i="10"/>
  <c r="BF1788" i="10"/>
  <c r="BG1788" i="10"/>
  <c r="BH1788" i="10"/>
  <c r="BJ1788" i="10"/>
  <c r="BK1788" i="10"/>
  <c r="BL1788" i="10"/>
  <c r="BN1788" i="10"/>
  <c r="BO1788" i="10"/>
  <c r="BP1788" i="10"/>
  <c r="BR1788" i="10"/>
  <c r="BS1788" i="10"/>
  <c r="BT1788" i="10"/>
  <c r="C1972" i="10"/>
  <c r="BV1788" i="10"/>
  <c r="D1789" i="10"/>
  <c r="F1789" i="10"/>
  <c r="G1789" i="10"/>
  <c r="H1789" i="10"/>
  <c r="J1789" i="10"/>
  <c r="K1789" i="10"/>
  <c r="L1789" i="10"/>
  <c r="N1789" i="10"/>
  <c r="O1789" i="10"/>
  <c r="P1789" i="10"/>
  <c r="R1789" i="10"/>
  <c r="S1789" i="10"/>
  <c r="T1789" i="10"/>
  <c r="V1789" i="10"/>
  <c r="W1789" i="10"/>
  <c r="X1789" i="10"/>
  <c r="Z1789" i="10"/>
  <c r="AA1789" i="10"/>
  <c r="AB1789" i="10"/>
  <c r="AD1789" i="10"/>
  <c r="AE1789" i="10"/>
  <c r="AF1789" i="10"/>
  <c r="AH1789" i="10"/>
  <c r="AI1789" i="10"/>
  <c r="AJ1789" i="10"/>
  <c r="AL1789" i="10"/>
  <c r="AM1789" i="10"/>
  <c r="AN1789" i="10"/>
  <c r="AP1789" i="10"/>
  <c r="AQ1789" i="10"/>
  <c r="AR1789" i="10"/>
  <c r="AT1789" i="10"/>
  <c r="AU1789" i="10"/>
  <c r="AV1789" i="10"/>
  <c r="AX1789" i="10"/>
  <c r="AY1789" i="10"/>
  <c r="AZ1789" i="10"/>
  <c r="BB1789" i="10"/>
  <c r="BC1789" i="10"/>
  <c r="BD1789" i="10"/>
  <c r="BF1789" i="10"/>
  <c r="BG1789" i="10"/>
  <c r="BH1789" i="10"/>
  <c r="BJ1789" i="10"/>
  <c r="BK1789" i="10"/>
  <c r="BL1789" i="10"/>
  <c r="BN1789" i="10"/>
  <c r="BO1789" i="10"/>
  <c r="BP1789" i="10"/>
  <c r="BR1789" i="10"/>
  <c r="BS1789" i="10"/>
  <c r="BT1789" i="10"/>
  <c r="C1973" i="10"/>
  <c r="BV1789" i="10"/>
  <c r="D1790" i="10"/>
  <c r="F1790" i="10"/>
  <c r="G1790" i="10"/>
  <c r="H1790" i="10"/>
  <c r="J1790" i="10"/>
  <c r="K1790" i="10"/>
  <c r="L1790" i="10"/>
  <c r="N1790" i="10"/>
  <c r="O1790" i="10"/>
  <c r="P1790" i="10"/>
  <c r="R1790" i="10"/>
  <c r="S1790" i="10"/>
  <c r="T1790" i="10"/>
  <c r="V1790" i="10"/>
  <c r="W1790" i="10"/>
  <c r="X1790" i="10"/>
  <c r="Z1790" i="10"/>
  <c r="AA1790" i="10"/>
  <c r="AB1790" i="10"/>
  <c r="AD1790" i="10"/>
  <c r="AE1790" i="10"/>
  <c r="AF1790" i="10"/>
  <c r="AH1790" i="10"/>
  <c r="AI1790" i="10"/>
  <c r="AJ1790" i="10"/>
  <c r="AL1790" i="10"/>
  <c r="AM1790" i="10"/>
  <c r="AN1790" i="10"/>
  <c r="AP1790" i="10"/>
  <c r="AQ1790" i="10"/>
  <c r="AR1790" i="10"/>
  <c r="AT1790" i="10"/>
  <c r="AU1790" i="10"/>
  <c r="AV1790" i="10"/>
  <c r="AX1790" i="10"/>
  <c r="AY1790" i="10"/>
  <c r="AZ1790" i="10"/>
  <c r="BB1790" i="10"/>
  <c r="BC1790" i="10"/>
  <c r="BD1790" i="10"/>
  <c r="BF1790" i="10"/>
  <c r="BG1790" i="10"/>
  <c r="BH1790" i="10"/>
  <c r="BJ1790" i="10"/>
  <c r="BK1790" i="10"/>
  <c r="BL1790" i="10"/>
  <c r="BN1790" i="10"/>
  <c r="BO1790" i="10"/>
  <c r="BP1790" i="10"/>
  <c r="BR1790" i="10"/>
  <c r="BS1790" i="10"/>
  <c r="BT1790" i="10"/>
  <c r="C1974" i="10"/>
  <c r="BV1790" i="10"/>
  <c r="D1791" i="10"/>
  <c r="F1791" i="10"/>
  <c r="G1791" i="10"/>
  <c r="H1791" i="10"/>
  <c r="J1791" i="10"/>
  <c r="K1791" i="10"/>
  <c r="L1791" i="10"/>
  <c r="N1791" i="10"/>
  <c r="O1791" i="10"/>
  <c r="P1791" i="10"/>
  <c r="R1791" i="10"/>
  <c r="S1791" i="10"/>
  <c r="T1791" i="10"/>
  <c r="V1791" i="10"/>
  <c r="W1791" i="10"/>
  <c r="X1791" i="10"/>
  <c r="Z1791" i="10"/>
  <c r="AA1791" i="10"/>
  <c r="AB1791" i="10"/>
  <c r="AD1791" i="10"/>
  <c r="AE1791" i="10"/>
  <c r="AF1791" i="10"/>
  <c r="AH1791" i="10"/>
  <c r="AI1791" i="10"/>
  <c r="AJ1791" i="10"/>
  <c r="AL1791" i="10"/>
  <c r="AM1791" i="10"/>
  <c r="AN1791" i="10"/>
  <c r="AP1791" i="10"/>
  <c r="AQ1791" i="10"/>
  <c r="AR1791" i="10"/>
  <c r="AT1791" i="10"/>
  <c r="AU1791" i="10"/>
  <c r="AV1791" i="10"/>
  <c r="AX1791" i="10"/>
  <c r="AY1791" i="10"/>
  <c r="AZ1791" i="10"/>
  <c r="BB1791" i="10"/>
  <c r="BC1791" i="10"/>
  <c r="BD1791" i="10"/>
  <c r="BF1791" i="10"/>
  <c r="BG1791" i="10"/>
  <c r="BH1791" i="10"/>
  <c r="BJ1791" i="10"/>
  <c r="BK1791" i="10"/>
  <c r="BL1791" i="10"/>
  <c r="BN1791" i="10"/>
  <c r="BO1791" i="10"/>
  <c r="BP1791" i="10"/>
  <c r="BR1791" i="10"/>
  <c r="BS1791" i="10"/>
  <c r="BT1791" i="10"/>
  <c r="C1975" i="10"/>
  <c r="BV1791" i="10"/>
  <c r="D1792" i="10"/>
  <c r="F1792" i="10"/>
  <c r="G1792" i="10"/>
  <c r="H1792" i="10"/>
  <c r="J1792" i="10"/>
  <c r="K1792" i="10"/>
  <c r="L1792" i="10"/>
  <c r="N1792" i="10"/>
  <c r="O1792" i="10"/>
  <c r="P1792" i="10"/>
  <c r="R1792" i="10"/>
  <c r="S1792" i="10"/>
  <c r="T1792" i="10"/>
  <c r="V1792" i="10"/>
  <c r="W1792" i="10"/>
  <c r="X1792" i="10"/>
  <c r="Z1792" i="10"/>
  <c r="AA1792" i="10"/>
  <c r="AB1792" i="10"/>
  <c r="AD1792" i="10"/>
  <c r="AE1792" i="10"/>
  <c r="AF1792" i="10"/>
  <c r="AH1792" i="10"/>
  <c r="AI1792" i="10"/>
  <c r="AJ1792" i="10"/>
  <c r="AL1792" i="10"/>
  <c r="AM1792" i="10"/>
  <c r="AN1792" i="10"/>
  <c r="AP1792" i="10"/>
  <c r="AQ1792" i="10"/>
  <c r="AR1792" i="10"/>
  <c r="AT1792" i="10"/>
  <c r="AU1792" i="10"/>
  <c r="AV1792" i="10"/>
  <c r="AX1792" i="10"/>
  <c r="AY1792" i="10"/>
  <c r="AZ1792" i="10"/>
  <c r="BB1792" i="10"/>
  <c r="BC1792" i="10"/>
  <c r="BD1792" i="10"/>
  <c r="BF1792" i="10"/>
  <c r="BG1792" i="10"/>
  <c r="BH1792" i="10"/>
  <c r="BJ1792" i="10"/>
  <c r="BK1792" i="10"/>
  <c r="BL1792" i="10"/>
  <c r="BN1792" i="10"/>
  <c r="BO1792" i="10"/>
  <c r="BP1792" i="10"/>
  <c r="BR1792" i="10"/>
  <c r="BS1792" i="10"/>
  <c r="BT1792" i="10"/>
  <c r="C1976" i="10"/>
  <c r="BV1792" i="10"/>
  <c r="D1793" i="10"/>
  <c r="F1793" i="10"/>
  <c r="G1793" i="10"/>
  <c r="H1793" i="10"/>
  <c r="J1793" i="10"/>
  <c r="K1793" i="10"/>
  <c r="L1793" i="10"/>
  <c r="N1793" i="10"/>
  <c r="O1793" i="10"/>
  <c r="P1793" i="10"/>
  <c r="R1793" i="10"/>
  <c r="S1793" i="10"/>
  <c r="T1793" i="10"/>
  <c r="V1793" i="10"/>
  <c r="W1793" i="10"/>
  <c r="X1793" i="10"/>
  <c r="Z1793" i="10"/>
  <c r="AA1793" i="10"/>
  <c r="AB1793" i="10"/>
  <c r="AD1793" i="10"/>
  <c r="AE1793" i="10"/>
  <c r="AF1793" i="10"/>
  <c r="AH1793" i="10"/>
  <c r="AI1793" i="10"/>
  <c r="AJ1793" i="10"/>
  <c r="AL1793" i="10"/>
  <c r="AM1793" i="10"/>
  <c r="AN1793" i="10"/>
  <c r="AP1793" i="10"/>
  <c r="AQ1793" i="10"/>
  <c r="AR1793" i="10"/>
  <c r="AT1793" i="10"/>
  <c r="AU1793" i="10"/>
  <c r="AV1793" i="10"/>
  <c r="AX1793" i="10"/>
  <c r="AY1793" i="10"/>
  <c r="AZ1793" i="10"/>
  <c r="BB1793" i="10"/>
  <c r="BC1793" i="10"/>
  <c r="BD1793" i="10"/>
  <c r="BF1793" i="10"/>
  <c r="BG1793" i="10"/>
  <c r="BH1793" i="10"/>
  <c r="BJ1793" i="10"/>
  <c r="BK1793" i="10"/>
  <c r="BL1793" i="10"/>
  <c r="BN1793" i="10"/>
  <c r="BO1793" i="10"/>
  <c r="BP1793" i="10"/>
  <c r="BR1793" i="10"/>
  <c r="BS1793" i="10"/>
  <c r="BT1793" i="10"/>
  <c r="C1977" i="10"/>
  <c r="BV1793" i="10"/>
  <c r="D1794" i="10"/>
  <c r="F1794" i="10"/>
  <c r="G1794" i="10"/>
  <c r="H1794" i="10"/>
  <c r="J1794" i="10"/>
  <c r="K1794" i="10"/>
  <c r="L1794" i="10"/>
  <c r="N1794" i="10"/>
  <c r="O1794" i="10"/>
  <c r="P1794" i="10"/>
  <c r="R1794" i="10"/>
  <c r="S1794" i="10"/>
  <c r="T1794" i="10"/>
  <c r="V1794" i="10"/>
  <c r="W1794" i="10"/>
  <c r="X1794" i="10"/>
  <c r="Z1794" i="10"/>
  <c r="AA1794" i="10"/>
  <c r="AB1794" i="10"/>
  <c r="AD1794" i="10"/>
  <c r="AE1794" i="10"/>
  <c r="AF1794" i="10"/>
  <c r="AH1794" i="10"/>
  <c r="AI1794" i="10"/>
  <c r="AJ1794" i="10"/>
  <c r="AL1794" i="10"/>
  <c r="AM1794" i="10"/>
  <c r="AN1794" i="10"/>
  <c r="AP1794" i="10"/>
  <c r="AQ1794" i="10"/>
  <c r="AR1794" i="10"/>
  <c r="AT1794" i="10"/>
  <c r="AU1794" i="10"/>
  <c r="AV1794" i="10"/>
  <c r="AX1794" i="10"/>
  <c r="AY1794" i="10"/>
  <c r="AZ1794" i="10"/>
  <c r="BB1794" i="10"/>
  <c r="BC1794" i="10"/>
  <c r="BD1794" i="10"/>
  <c r="BF1794" i="10"/>
  <c r="BG1794" i="10"/>
  <c r="BH1794" i="10"/>
  <c r="BJ1794" i="10"/>
  <c r="BK1794" i="10"/>
  <c r="BL1794" i="10"/>
  <c r="BN1794" i="10"/>
  <c r="BO1794" i="10"/>
  <c r="BP1794" i="10"/>
  <c r="BR1794" i="10"/>
  <c r="BS1794" i="10"/>
  <c r="BT1794" i="10"/>
  <c r="C1978" i="10"/>
  <c r="BV1794" i="10"/>
  <c r="D1795" i="10"/>
  <c r="F1795" i="10"/>
  <c r="G1795" i="10"/>
  <c r="H1795" i="10"/>
  <c r="J1795" i="10"/>
  <c r="K1795" i="10"/>
  <c r="L1795" i="10"/>
  <c r="N1795" i="10"/>
  <c r="O1795" i="10"/>
  <c r="P1795" i="10"/>
  <c r="R1795" i="10"/>
  <c r="S1795" i="10"/>
  <c r="T1795" i="10"/>
  <c r="V1795" i="10"/>
  <c r="W1795" i="10"/>
  <c r="X1795" i="10"/>
  <c r="Z1795" i="10"/>
  <c r="AA1795" i="10"/>
  <c r="AB1795" i="10"/>
  <c r="AD1795" i="10"/>
  <c r="AE1795" i="10"/>
  <c r="AF1795" i="10"/>
  <c r="AH1795" i="10"/>
  <c r="AI1795" i="10"/>
  <c r="AJ1795" i="10"/>
  <c r="AL1795" i="10"/>
  <c r="AM1795" i="10"/>
  <c r="AN1795" i="10"/>
  <c r="AP1795" i="10"/>
  <c r="AQ1795" i="10"/>
  <c r="AR1795" i="10"/>
  <c r="AT1795" i="10"/>
  <c r="AU1795" i="10"/>
  <c r="AV1795" i="10"/>
  <c r="AX1795" i="10"/>
  <c r="AY1795" i="10"/>
  <c r="AZ1795" i="10"/>
  <c r="BB1795" i="10"/>
  <c r="BC1795" i="10"/>
  <c r="BD1795" i="10"/>
  <c r="BF1795" i="10"/>
  <c r="BG1795" i="10"/>
  <c r="BH1795" i="10"/>
  <c r="BJ1795" i="10"/>
  <c r="BK1795" i="10"/>
  <c r="BL1795" i="10"/>
  <c r="BN1795" i="10"/>
  <c r="BO1795" i="10"/>
  <c r="BP1795" i="10"/>
  <c r="BR1795" i="10"/>
  <c r="BS1795" i="10"/>
  <c r="BT1795" i="10"/>
  <c r="C1979" i="10"/>
  <c r="BV1795" i="10"/>
  <c r="D1796" i="10"/>
  <c r="F1796" i="10"/>
  <c r="G1796" i="10"/>
  <c r="H1796" i="10"/>
  <c r="J1796" i="10"/>
  <c r="K1796" i="10"/>
  <c r="L1796" i="10"/>
  <c r="N1796" i="10"/>
  <c r="O1796" i="10"/>
  <c r="P1796" i="10"/>
  <c r="R1796" i="10"/>
  <c r="S1796" i="10"/>
  <c r="T1796" i="10"/>
  <c r="V1796" i="10"/>
  <c r="W1796" i="10"/>
  <c r="X1796" i="10"/>
  <c r="Z1796" i="10"/>
  <c r="AA1796" i="10"/>
  <c r="AB1796" i="10"/>
  <c r="AD1796" i="10"/>
  <c r="AE1796" i="10"/>
  <c r="AF1796" i="10"/>
  <c r="AH1796" i="10"/>
  <c r="AI1796" i="10"/>
  <c r="AJ1796" i="10"/>
  <c r="AL1796" i="10"/>
  <c r="AM1796" i="10"/>
  <c r="AN1796" i="10"/>
  <c r="AP1796" i="10"/>
  <c r="AQ1796" i="10"/>
  <c r="AR1796" i="10"/>
  <c r="AT1796" i="10"/>
  <c r="AU1796" i="10"/>
  <c r="AV1796" i="10"/>
  <c r="AX1796" i="10"/>
  <c r="AY1796" i="10"/>
  <c r="AZ1796" i="10"/>
  <c r="BB1796" i="10"/>
  <c r="BC1796" i="10"/>
  <c r="BD1796" i="10"/>
  <c r="BF1796" i="10"/>
  <c r="BG1796" i="10"/>
  <c r="BH1796" i="10"/>
  <c r="BJ1796" i="10"/>
  <c r="BK1796" i="10"/>
  <c r="BL1796" i="10"/>
  <c r="BN1796" i="10"/>
  <c r="BO1796" i="10"/>
  <c r="BP1796" i="10"/>
  <c r="BR1796" i="10"/>
  <c r="BS1796" i="10"/>
  <c r="BT1796" i="10"/>
  <c r="C1980" i="10"/>
  <c r="BV1796" i="10"/>
  <c r="D1797" i="10"/>
  <c r="F1797" i="10"/>
  <c r="G1797" i="10"/>
  <c r="H1797" i="10"/>
  <c r="J1797" i="10"/>
  <c r="K1797" i="10"/>
  <c r="L1797" i="10"/>
  <c r="N1797" i="10"/>
  <c r="O1797" i="10"/>
  <c r="P1797" i="10"/>
  <c r="R1797" i="10"/>
  <c r="S1797" i="10"/>
  <c r="T1797" i="10"/>
  <c r="V1797" i="10"/>
  <c r="W1797" i="10"/>
  <c r="X1797" i="10"/>
  <c r="Z1797" i="10"/>
  <c r="AA1797" i="10"/>
  <c r="AB1797" i="10"/>
  <c r="AD1797" i="10"/>
  <c r="AE1797" i="10"/>
  <c r="AF1797" i="10"/>
  <c r="AH1797" i="10"/>
  <c r="AI1797" i="10"/>
  <c r="AJ1797" i="10"/>
  <c r="AL1797" i="10"/>
  <c r="AM1797" i="10"/>
  <c r="AN1797" i="10"/>
  <c r="AP1797" i="10"/>
  <c r="AQ1797" i="10"/>
  <c r="AR1797" i="10"/>
  <c r="AT1797" i="10"/>
  <c r="AU1797" i="10"/>
  <c r="AV1797" i="10"/>
  <c r="AX1797" i="10"/>
  <c r="AY1797" i="10"/>
  <c r="AZ1797" i="10"/>
  <c r="BB1797" i="10"/>
  <c r="BC1797" i="10"/>
  <c r="BD1797" i="10"/>
  <c r="BF1797" i="10"/>
  <c r="BG1797" i="10"/>
  <c r="BH1797" i="10"/>
  <c r="BJ1797" i="10"/>
  <c r="BK1797" i="10"/>
  <c r="BL1797" i="10"/>
  <c r="BN1797" i="10"/>
  <c r="BO1797" i="10"/>
  <c r="BP1797" i="10"/>
  <c r="BR1797" i="10"/>
  <c r="BS1797" i="10"/>
  <c r="BT1797" i="10"/>
  <c r="C1981" i="10"/>
  <c r="BV1797" i="10"/>
  <c r="D1798" i="10"/>
  <c r="F1798" i="10"/>
  <c r="G1798" i="10"/>
  <c r="H1798" i="10"/>
  <c r="J1798" i="10"/>
  <c r="K1798" i="10"/>
  <c r="L1798" i="10"/>
  <c r="N1798" i="10"/>
  <c r="O1798" i="10"/>
  <c r="P1798" i="10"/>
  <c r="R1798" i="10"/>
  <c r="S1798" i="10"/>
  <c r="T1798" i="10"/>
  <c r="V1798" i="10"/>
  <c r="W1798" i="10"/>
  <c r="X1798" i="10"/>
  <c r="Z1798" i="10"/>
  <c r="AA1798" i="10"/>
  <c r="AB1798" i="10"/>
  <c r="AD1798" i="10"/>
  <c r="AE1798" i="10"/>
  <c r="AF1798" i="10"/>
  <c r="AH1798" i="10"/>
  <c r="AI1798" i="10"/>
  <c r="AJ1798" i="10"/>
  <c r="AL1798" i="10"/>
  <c r="AM1798" i="10"/>
  <c r="AN1798" i="10"/>
  <c r="AP1798" i="10"/>
  <c r="AQ1798" i="10"/>
  <c r="AR1798" i="10"/>
  <c r="AT1798" i="10"/>
  <c r="AU1798" i="10"/>
  <c r="AV1798" i="10"/>
  <c r="AX1798" i="10"/>
  <c r="AY1798" i="10"/>
  <c r="AZ1798" i="10"/>
  <c r="BB1798" i="10"/>
  <c r="BC1798" i="10"/>
  <c r="BD1798" i="10"/>
  <c r="BF1798" i="10"/>
  <c r="BG1798" i="10"/>
  <c r="BH1798" i="10"/>
  <c r="BJ1798" i="10"/>
  <c r="BK1798" i="10"/>
  <c r="BL1798" i="10"/>
  <c r="BN1798" i="10"/>
  <c r="BO1798" i="10"/>
  <c r="BP1798" i="10"/>
  <c r="BR1798" i="10"/>
  <c r="BS1798" i="10"/>
  <c r="BT1798" i="10"/>
  <c r="C1982" i="10"/>
  <c r="BV1798" i="10"/>
  <c r="D1799" i="10"/>
  <c r="F1799" i="10"/>
  <c r="G1799" i="10"/>
  <c r="H1799" i="10"/>
  <c r="J1799" i="10"/>
  <c r="K1799" i="10"/>
  <c r="L1799" i="10"/>
  <c r="N1799" i="10"/>
  <c r="O1799" i="10"/>
  <c r="P1799" i="10"/>
  <c r="R1799" i="10"/>
  <c r="S1799" i="10"/>
  <c r="T1799" i="10"/>
  <c r="V1799" i="10"/>
  <c r="W1799" i="10"/>
  <c r="X1799" i="10"/>
  <c r="Z1799" i="10"/>
  <c r="AA1799" i="10"/>
  <c r="AB1799" i="10"/>
  <c r="AD1799" i="10"/>
  <c r="AE1799" i="10"/>
  <c r="AF1799" i="10"/>
  <c r="AH1799" i="10"/>
  <c r="AI1799" i="10"/>
  <c r="AJ1799" i="10"/>
  <c r="AL1799" i="10"/>
  <c r="AM1799" i="10"/>
  <c r="AN1799" i="10"/>
  <c r="AP1799" i="10"/>
  <c r="AQ1799" i="10"/>
  <c r="AR1799" i="10"/>
  <c r="AT1799" i="10"/>
  <c r="AU1799" i="10"/>
  <c r="AV1799" i="10"/>
  <c r="AX1799" i="10"/>
  <c r="AY1799" i="10"/>
  <c r="AZ1799" i="10"/>
  <c r="BB1799" i="10"/>
  <c r="BC1799" i="10"/>
  <c r="BD1799" i="10"/>
  <c r="BF1799" i="10"/>
  <c r="BG1799" i="10"/>
  <c r="BH1799" i="10"/>
  <c r="BJ1799" i="10"/>
  <c r="BK1799" i="10"/>
  <c r="BL1799" i="10"/>
  <c r="BN1799" i="10"/>
  <c r="BO1799" i="10"/>
  <c r="BP1799" i="10"/>
  <c r="BR1799" i="10"/>
  <c r="BS1799" i="10"/>
  <c r="BT1799" i="10"/>
  <c r="C2030" i="10"/>
  <c r="BV1799" i="10"/>
  <c r="D1800" i="10"/>
  <c r="F1800" i="10"/>
  <c r="G1800" i="10"/>
  <c r="H1800" i="10"/>
  <c r="J1800" i="10"/>
  <c r="K1800" i="10"/>
  <c r="L1800" i="10"/>
  <c r="N1800" i="10"/>
  <c r="O1800" i="10"/>
  <c r="P1800" i="10"/>
  <c r="R1800" i="10"/>
  <c r="S1800" i="10"/>
  <c r="T1800" i="10"/>
  <c r="V1800" i="10"/>
  <c r="W1800" i="10"/>
  <c r="X1800" i="10"/>
  <c r="Z1800" i="10"/>
  <c r="AA1800" i="10"/>
  <c r="AB1800" i="10"/>
  <c r="AD1800" i="10"/>
  <c r="AE1800" i="10"/>
  <c r="AF1800" i="10"/>
  <c r="AH1800" i="10"/>
  <c r="AI1800" i="10"/>
  <c r="AJ1800" i="10"/>
  <c r="AL1800" i="10"/>
  <c r="AM1800" i="10"/>
  <c r="AN1800" i="10"/>
  <c r="AP1800" i="10"/>
  <c r="AQ1800" i="10"/>
  <c r="AR1800" i="10"/>
  <c r="AT1800" i="10"/>
  <c r="AU1800" i="10"/>
  <c r="AV1800" i="10"/>
  <c r="AX1800" i="10"/>
  <c r="AY1800" i="10"/>
  <c r="AZ1800" i="10"/>
  <c r="BB1800" i="10"/>
  <c r="BC1800" i="10"/>
  <c r="BD1800" i="10"/>
  <c r="BF1800" i="10"/>
  <c r="BG1800" i="10"/>
  <c r="BH1800" i="10"/>
  <c r="BJ1800" i="10"/>
  <c r="BK1800" i="10"/>
  <c r="BL1800" i="10"/>
  <c r="BN1800" i="10"/>
  <c r="BO1800" i="10"/>
  <c r="BP1800" i="10"/>
  <c r="BR1800" i="10"/>
  <c r="BS1800" i="10"/>
  <c r="BT1800" i="10"/>
  <c r="C2031" i="10"/>
  <c r="BV1800" i="10"/>
  <c r="D1801" i="10"/>
  <c r="F1801" i="10"/>
  <c r="G1801" i="10"/>
  <c r="H1801" i="10"/>
  <c r="J1801" i="10"/>
  <c r="K1801" i="10"/>
  <c r="L1801" i="10"/>
  <c r="N1801" i="10"/>
  <c r="O1801" i="10"/>
  <c r="P1801" i="10"/>
  <c r="R1801" i="10"/>
  <c r="S1801" i="10"/>
  <c r="T1801" i="10"/>
  <c r="V1801" i="10"/>
  <c r="W1801" i="10"/>
  <c r="X1801" i="10"/>
  <c r="Z1801" i="10"/>
  <c r="AA1801" i="10"/>
  <c r="AB1801" i="10"/>
  <c r="AD1801" i="10"/>
  <c r="AE1801" i="10"/>
  <c r="AF1801" i="10"/>
  <c r="AH1801" i="10"/>
  <c r="AI1801" i="10"/>
  <c r="AJ1801" i="10"/>
  <c r="AL1801" i="10"/>
  <c r="AM1801" i="10"/>
  <c r="AN1801" i="10"/>
  <c r="AP1801" i="10"/>
  <c r="AQ1801" i="10"/>
  <c r="AR1801" i="10"/>
  <c r="AT1801" i="10"/>
  <c r="AU1801" i="10"/>
  <c r="AV1801" i="10"/>
  <c r="AX1801" i="10"/>
  <c r="AY1801" i="10"/>
  <c r="AZ1801" i="10"/>
  <c r="BB1801" i="10"/>
  <c r="BC1801" i="10"/>
  <c r="BD1801" i="10"/>
  <c r="BF1801" i="10"/>
  <c r="BG1801" i="10"/>
  <c r="BH1801" i="10"/>
  <c r="BJ1801" i="10"/>
  <c r="BK1801" i="10"/>
  <c r="BL1801" i="10"/>
  <c r="BN1801" i="10"/>
  <c r="BO1801" i="10"/>
  <c r="BP1801" i="10"/>
  <c r="BR1801" i="10"/>
  <c r="BS1801" i="10"/>
  <c r="BT1801" i="10"/>
  <c r="C2032" i="10"/>
  <c r="BV1801" i="10"/>
  <c r="D1802" i="10"/>
  <c r="F1802" i="10"/>
  <c r="G1802" i="10"/>
  <c r="H1802" i="10"/>
  <c r="J1802" i="10"/>
  <c r="K1802" i="10"/>
  <c r="L1802" i="10"/>
  <c r="N1802" i="10"/>
  <c r="O1802" i="10"/>
  <c r="P1802" i="10"/>
  <c r="R1802" i="10"/>
  <c r="S1802" i="10"/>
  <c r="T1802" i="10"/>
  <c r="V1802" i="10"/>
  <c r="W1802" i="10"/>
  <c r="X1802" i="10"/>
  <c r="Z1802" i="10"/>
  <c r="AA1802" i="10"/>
  <c r="AB1802" i="10"/>
  <c r="AD1802" i="10"/>
  <c r="AE1802" i="10"/>
  <c r="AF1802" i="10"/>
  <c r="AH1802" i="10"/>
  <c r="AI1802" i="10"/>
  <c r="AJ1802" i="10"/>
  <c r="AL1802" i="10"/>
  <c r="AM1802" i="10"/>
  <c r="AN1802" i="10"/>
  <c r="AP1802" i="10"/>
  <c r="AQ1802" i="10"/>
  <c r="AR1802" i="10"/>
  <c r="AT1802" i="10"/>
  <c r="AU1802" i="10"/>
  <c r="AV1802" i="10"/>
  <c r="AX1802" i="10"/>
  <c r="AY1802" i="10"/>
  <c r="AZ1802" i="10"/>
  <c r="BB1802" i="10"/>
  <c r="BC1802" i="10"/>
  <c r="BD1802" i="10"/>
  <c r="BF1802" i="10"/>
  <c r="BG1802" i="10"/>
  <c r="BH1802" i="10"/>
  <c r="BJ1802" i="10"/>
  <c r="BK1802" i="10"/>
  <c r="BL1802" i="10"/>
  <c r="BN1802" i="10"/>
  <c r="BO1802" i="10"/>
  <c r="BP1802" i="10"/>
  <c r="BR1802" i="10"/>
  <c r="BS1802" i="10"/>
  <c r="BT1802" i="10"/>
  <c r="C2033" i="10"/>
  <c r="BV1802" i="10"/>
  <c r="D1803" i="10"/>
  <c r="F1803" i="10"/>
  <c r="G1803" i="10"/>
  <c r="H1803" i="10"/>
  <c r="J1803" i="10"/>
  <c r="K1803" i="10"/>
  <c r="L1803" i="10"/>
  <c r="N1803" i="10"/>
  <c r="O1803" i="10"/>
  <c r="P1803" i="10"/>
  <c r="R1803" i="10"/>
  <c r="S1803" i="10"/>
  <c r="T1803" i="10"/>
  <c r="V1803" i="10"/>
  <c r="W1803" i="10"/>
  <c r="X1803" i="10"/>
  <c r="Z1803" i="10"/>
  <c r="AA1803" i="10"/>
  <c r="AB1803" i="10"/>
  <c r="AD1803" i="10"/>
  <c r="AE1803" i="10"/>
  <c r="AF1803" i="10"/>
  <c r="AH1803" i="10"/>
  <c r="AI1803" i="10"/>
  <c r="AJ1803" i="10"/>
  <c r="AL1803" i="10"/>
  <c r="AM1803" i="10"/>
  <c r="AN1803" i="10"/>
  <c r="AP1803" i="10"/>
  <c r="AQ1803" i="10"/>
  <c r="AR1803" i="10"/>
  <c r="AT1803" i="10"/>
  <c r="AU1803" i="10"/>
  <c r="AV1803" i="10"/>
  <c r="AX1803" i="10"/>
  <c r="AY1803" i="10"/>
  <c r="AZ1803" i="10"/>
  <c r="BB1803" i="10"/>
  <c r="BC1803" i="10"/>
  <c r="BD1803" i="10"/>
  <c r="BF1803" i="10"/>
  <c r="BG1803" i="10"/>
  <c r="BH1803" i="10"/>
  <c r="BJ1803" i="10"/>
  <c r="BK1803" i="10"/>
  <c r="BL1803" i="10"/>
  <c r="BN1803" i="10"/>
  <c r="BO1803" i="10"/>
  <c r="BP1803" i="10"/>
  <c r="BR1803" i="10"/>
  <c r="BS1803" i="10"/>
  <c r="BT1803" i="10"/>
  <c r="C2034" i="10"/>
  <c r="BV1803" i="10"/>
  <c r="D1804" i="10"/>
  <c r="F1804" i="10"/>
  <c r="G1804" i="10"/>
  <c r="H1804" i="10"/>
  <c r="J1804" i="10"/>
  <c r="K1804" i="10"/>
  <c r="L1804" i="10"/>
  <c r="N1804" i="10"/>
  <c r="O1804" i="10"/>
  <c r="P1804" i="10"/>
  <c r="R1804" i="10"/>
  <c r="S1804" i="10"/>
  <c r="T1804" i="10"/>
  <c r="V1804" i="10"/>
  <c r="W1804" i="10"/>
  <c r="X1804" i="10"/>
  <c r="Z1804" i="10"/>
  <c r="AA1804" i="10"/>
  <c r="AB1804" i="10"/>
  <c r="AD1804" i="10"/>
  <c r="AE1804" i="10"/>
  <c r="AF1804" i="10"/>
  <c r="AH1804" i="10"/>
  <c r="AI1804" i="10"/>
  <c r="AJ1804" i="10"/>
  <c r="AL1804" i="10"/>
  <c r="AM1804" i="10"/>
  <c r="AN1804" i="10"/>
  <c r="AP1804" i="10"/>
  <c r="AQ1804" i="10"/>
  <c r="AR1804" i="10"/>
  <c r="AT1804" i="10"/>
  <c r="AU1804" i="10"/>
  <c r="AV1804" i="10"/>
  <c r="AX1804" i="10"/>
  <c r="AY1804" i="10"/>
  <c r="AZ1804" i="10"/>
  <c r="BB1804" i="10"/>
  <c r="BC1804" i="10"/>
  <c r="BD1804" i="10"/>
  <c r="BF1804" i="10"/>
  <c r="BG1804" i="10"/>
  <c r="BH1804" i="10"/>
  <c r="BJ1804" i="10"/>
  <c r="BK1804" i="10"/>
  <c r="BL1804" i="10"/>
  <c r="BN1804" i="10"/>
  <c r="BO1804" i="10"/>
  <c r="BP1804" i="10"/>
  <c r="BR1804" i="10"/>
  <c r="BS1804" i="10"/>
  <c r="BT1804" i="10"/>
  <c r="C2049" i="10"/>
  <c r="BV1804" i="10"/>
  <c r="D1805" i="10"/>
  <c r="F1805" i="10"/>
  <c r="G1805" i="10"/>
  <c r="H1805" i="10"/>
  <c r="J1805" i="10"/>
  <c r="K1805" i="10"/>
  <c r="L1805" i="10"/>
  <c r="N1805" i="10"/>
  <c r="O1805" i="10"/>
  <c r="P1805" i="10"/>
  <c r="R1805" i="10"/>
  <c r="S1805" i="10"/>
  <c r="T1805" i="10"/>
  <c r="V1805" i="10"/>
  <c r="W1805" i="10"/>
  <c r="X1805" i="10"/>
  <c r="Z1805" i="10"/>
  <c r="AA1805" i="10"/>
  <c r="AB1805" i="10"/>
  <c r="AD1805" i="10"/>
  <c r="AE1805" i="10"/>
  <c r="AF1805" i="10"/>
  <c r="AH1805" i="10"/>
  <c r="AI1805" i="10"/>
  <c r="AJ1805" i="10"/>
  <c r="AL1805" i="10"/>
  <c r="AM1805" i="10"/>
  <c r="AN1805" i="10"/>
  <c r="AP1805" i="10"/>
  <c r="AQ1805" i="10"/>
  <c r="AR1805" i="10"/>
  <c r="AT1805" i="10"/>
  <c r="AU1805" i="10"/>
  <c r="AV1805" i="10"/>
  <c r="AX1805" i="10"/>
  <c r="AY1805" i="10"/>
  <c r="AZ1805" i="10"/>
  <c r="BB1805" i="10"/>
  <c r="BC1805" i="10"/>
  <c r="BD1805" i="10"/>
  <c r="BF1805" i="10"/>
  <c r="BG1805" i="10"/>
  <c r="BH1805" i="10"/>
  <c r="BJ1805" i="10"/>
  <c r="BK1805" i="10"/>
  <c r="BL1805" i="10"/>
  <c r="BN1805" i="10"/>
  <c r="BO1805" i="10"/>
  <c r="BP1805" i="10"/>
  <c r="BR1805" i="10"/>
  <c r="BS1805" i="10"/>
  <c r="BT1805" i="10"/>
  <c r="C2050" i="10"/>
  <c r="BV1805" i="10"/>
  <c r="D1806" i="10"/>
  <c r="F1806" i="10"/>
  <c r="G1806" i="10"/>
  <c r="H1806" i="10"/>
  <c r="J1806" i="10"/>
  <c r="K1806" i="10"/>
  <c r="L1806" i="10"/>
  <c r="N1806" i="10"/>
  <c r="O1806" i="10"/>
  <c r="P1806" i="10"/>
  <c r="R1806" i="10"/>
  <c r="S1806" i="10"/>
  <c r="T1806" i="10"/>
  <c r="V1806" i="10"/>
  <c r="W1806" i="10"/>
  <c r="X1806" i="10"/>
  <c r="Z1806" i="10"/>
  <c r="AA1806" i="10"/>
  <c r="AB1806" i="10"/>
  <c r="AD1806" i="10"/>
  <c r="AE1806" i="10"/>
  <c r="AF1806" i="10"/>
  <c r="AH1806" i="10"/>
  <c r="AI1806" i="10"/>
  <c r="AJ1806" i="10"/>
  <c r="AL1806" i="10"/>
  <c r="AM1806" i="10"/>
  <c r="AN1806" i="10"/>
  <c r="AP1806" i="10"/>
  <c r="AQ1806" i="10"/>
  <c r="AR1806" i="10"/>
  <c r="AT1806" i="10"/>
  <c r="AU1806" i="10"/>
  <c r="AV1806" i="10"/>
  <c r="AX1806" i="10"/>
  <c r="AY1806" i="10"/>
  <c r="AZ1806" i="10"/>
  <c r="BB1806" i="10"/>
  <c r="BC1806" i="10"/>
  <c r="BD1806" i="10"/>
  <c r="BF1806" i="10"/>
  <c r="BG1806" i="10"/>
  <c r="BH1806" i="10"/>
  <c r="BJ1806" i="10"/>
  <c r="BK1806" i="10"/>
  <c r="BL1806" i="10"/>
  <c r="BN1806" i="10"/>
  <c r="BO1806" i="10"/>
  <c r="BP1806" i="10"/>
  <c r="BR1806" i="10"/>
  <c r="BS1806" i="10"/>
  <c r="BT1806" i="10"/>
  <c r="C2051" i="10"/>
  <c r="BV1806" i="10"/>
  <c r="D1807" i="10"/>
  <c r="F1807" i="10"/>
  <c r="G1807" i="10"/>
  <c r="H1807" i="10"/>
  <c r="J1807" i="10"/>
  <c r="K1807" i="10"/>
  <c r="L1807" i="10"/>
  <c r="N1807" i="10"/>
  <c r="O1807" i="10"/>
  <c r="P1807" i="10"/>
  <c r="R1807" i="10"/>
  <c r="S1807" i="10"/>
  <c r="T1807" i="10"/>
  <c r="V1807" i="10"/>
  <c r="W1807" i="10"/>
  <c r="X1807" i="10"/>
  <c r="Z1807" i="10"/>
  <c r="AA1807" i="10"/>
  <c r="AB1807" i="10"/>
  <c r="AD1807" i="10"/>
  <c r="AE1807" i="10"/>
  <c r="AF1807" i="10"/>
  <c r="AH1807" i="10"/>
  <c r="AI1807" i="10"/>
  <c r="AJ1807" i="10"/>
  <c r="AL1807" i="10"/>
  <c r="AM1807" i="10"/>
  <c r="AN1807" i="10"/>
  <c r="AP1807" i="10"/>
  <c r="AQ1807" i="10"/>
  <c r="AR1807" i="10"/>
  <c r="AT1807" i="10"/>
  <c r="AU1807" i="10"/>
  <c r="AV1807" i="10"/>
  <c r="AX1807" i="10"/>
  <c r="AY1807" i="10"/>
  <c r="AZ1807" i="10"/>
  <c r="BB1807" i="10"/>
  <c r="BC1807" i="10"/>
  <c r="BD1807" i="10"/>
  <c r="BF1807" i="10"/>
  <c r="BG1807" i="10"/>
  <c r="BH1807" i="10"/>
  <c r="BJ1807" i="10"/>
  <c r="BK1807" i="10"/>
  <c r="BL1807" i="10"/>
  <c r="BN1807" i="10"/>
  <c r="BO1807" i="10"/>
  <c r="BP1807" i="10"/>
  <c r="BR1807" i="10"/>
  <c r="BS1807" i="10"/>
  <c r="BT1807" i="10"/>
  <c r="C2052" i="10"/>
  <c r="BV1807" i="10"/>
  <c r="D1808" i="10"/>
  <c r="F1808" i="10"/>
  <c r="G1808" i="10"/>
  <c r="H1808" i="10"/>
  <c r="J1808" i="10"/>
  <c r="K1808" i="10"/>
  <c r="L1808" i="10"/>
  <c r="N1808" i="10"/>
  <c r="O1808" i="10"/>
  <c r="P1808" i="10"/>
  <c r="R1808" i="10"/>
  <c r="S1808" i="10"/>
  <c r="T1808" i="10"/>
  <c r="V1808" i="10"/>
  <c r="W1808" i="10"/>
  <c r="X1808" i="10"/>
  <c r="Z1808" i="10"/>
  <c r="AA1808" i="10"/>
  <c r="AB1808" i="10"/>
  <c r="AD1808" i="10"/>
  <c r="AE1808" i="10"/>
  <c r="AF1808" i="10"/>
  <c r="AH1808" i="10"/>
  <c r="AI1808" i="10"/>
  <c r="AJ1808" i="10"/>
  <c r="AL1808" i="10"/>
  <c r="AM1808" i="10"/>
  <c r="AN1808" i="10"/>
  <c r="AP1808" i="10"/>
  <c r="AQ1808" i="10"/>
  <c r="AR1808" i="10"/>
  <c r="AT1808" i="10"/>
  <c r="AU1808" i="10"/>
  <c r="AV1808" i="10"/>
  <c r="AX1808" i="10"/>
  <c r="AY1808" i="10"/>
  <c r="AZ1808" i="10"/>
  <c r="BB1808" i="10"/>
  <c r="BC1808" i="10"/>
  <c r="BD1808" i="10"/>
  <c r="BF1808" i="10"/>
  <c r="BG1808" i="10"/>
  <c r="BH1808" i="10"/>
  <c r="BJ1808" i="10"/>
  <c r="BK1808" i="10"/>
  <c r="BL1808" i="10"/>
  <c r="BN1808" i="10"/>
  <c r="BO1808" i="10"/>
  <c r="BP1808" i="10"/>
  <c r="BR1808" i="10"/>
  <c r="BS1808" i="10"/>
  <c r="BT1808" i="10"/>
  <c r="C2053" i="10"/>
  <c r="BV1808" i="10"/>
  <c r="D1809" i="10"/>
  <c r="F1809" i="10"/>
  <c r="G1809" i="10"/>
  <c r="H1809" i="10"/>
  <c r="J1809" i="10"/>
  <c r="K1809" i="10"/>
  <c r="L1809" i="10"/>
  <c r="N1809" i="10"/>
  <c r="O1809" i="10"/>
  <c r="P1809" i="10"/>
  <c r="R1809" i="10"/>
  <c r="S1809" i="10"/>
  <c r="T1809" i="10"/>
  <c r="V1809" i="10"/>
  <c r="W1809" i="10"/>
  <c r="X1809" i="10"/>
  <c r="Z1809" i="10"/>
  <c r="AA1809" i="10"/>
  <c r="AB1809" i="10"/>
  <c r="AD1809" i="10"/>
  <c r="AE1809" i="10"/>
  <c r="AF1809" i="10"/>
  <c r="AH1809" i="10"/>
  <c r="AI1809" i="10"/>
  <c r="AJ1809" i="10"/>
  <c r="AL1809" i="10"/>
  <c r="AM1809" i="10"/>
  <c r="AN1809" i="10"/>
  <c r="AP1809" i="10"/>
  <c r="AQ1809" i="10"/>
  <c r="AR1809" i="10"/>
  <c r="AT1809" i="10"/>
  <c r="AU1809" i="10"/>
  <c r="AV1809" i="10"/>
  <c r="AX1809" i="10"/>
  <c r="AY1809" i="10"/>
  <c r="AZ1809" i="10"/>
  <c r="BB1809" i="10"/>
  <c r="BC1809" i="10"/>
  <c r="BD1809" i="10"/>
  <c r="BF1809" i="10"/>
  <c r="BG1809" i="10"/>
  <c r="BH1809" i="10"/>
  <c r="BJ1809" i="10"/>
  <c r="BK1809" i="10"/>
  <c r="BL1809" i="10"/>
  <c r="BN1809" i="10"/>
  <c r="BO1809" i="10"/>
  <c r="BP1809" i="10"/>
  <c r="BR1809" i="10"/>
  <c r="BS1809" i="10"/>
  <c r="BT1809" i="10"/>
  <c r="C2054" i="10"/>
  <c r="BV1809" i="10"/>
  <c r="D1810" i="10"/>
  <c r="F1810" i="10"/>
  <c r="G1810" i="10"/>
  <c r="H1810" i="10"/>
  <c r="J1810" i="10"/>
  <c r="K1810" i="10"/>
  <c r="L1810" i="10"/>
  <c r="N1810" i="10"/>
  <c r="O1810" i="10"/>
  <c r="P1810" i="10"/>
  <c r="R1810" i="10"/>
  <c r="S1810" i="10"/>
  <c r="T1810" i="10"/>
  <c r="V1810" i="10"/>
  <c r="W1810" i="10"/>
  <c r="X1810" i="10"/>
  <c r="Z1810" i="10"/>
  <c r="AA1810" i="10"/>
  <c r="AB1810" i="10"/>
  <c r="AD1810" i="10"/>
  <c r="AE1810" i="10"/>
  <c r="AF1810" i="10"/>
  <c r="AH1810" i="10"/>
  <c r="AI1810" i="10"/>
  <c r="AJ1810" i="10"/>
  <c r="AL1810" i="10"/>
  <c r="AM1810" i="10"/>
  <c r="AN1810" i="10"/>
  <c r="AP1810" i="10"/>
  <c r="AQ1810" i="10"/>
  <c r="AR1810" i="10"/>
  <c r="AT1810" i="10"/>
  <c r="AU1810" i="10"/>
  <c r="AV1810" i="10"/>
  <c r="AX1810" i="10"/>
  <c r="AY1810" i="10"/>
  <c r="AZ1810" i="10"/>
  <c r="BB1810" i="10"/>
  <c r="BC1810" i="10"/>
  <c r="BD1810" i="10"/>
  <c r="BF1810" i="10"/>
  <c r="BG1810" i="10"/>
  <c r="BH1810" i="10"/>
  <c r="BJ1810" i="10"/>
  <c r="BK1810" i="10"/>
  <c r="BL1810" i="10"/>
  <c r="BN1810" i="10"/>
  <c r="BO1810" i="10"/>
  <c r="BP1810" i="10"/>
  <c r="BR1810" i="10"/>
  <c r="BS1810" i="10"/>
  <c r="BT1810" i="10"/>
  <c r="C2055" i="10"/>
  <c r="BV1810" i="10"/>
  <c r="D1811" i="10"/>
  <c r="F1811" i="10"/>
  <c r="G1811" i="10"/>
  <c r="H1811" i="10"/>
  <c r="J1811" i="10"/>
  <c r="K1811" i="10"/>
  <c r="L1811" i="10"/>
  <c r="N1811" i="10"/>
  <c r="O1811" i="10"/>
  <c r="P1811" i="10"/>
  <c r="R1811" i="10"/>
  <c r="S1811" i="10"/>
  <c r="T1811" i="10"/>
  <c r="V1811" i="10"/>
  <c r="W1811" i="10"/>
  <c r="X1811" i="10"/>
  <c r="Z1811" i="10"/>
  <c r="AA1811" i="10"/>
  <c r="AB1811" i="10"/>
  <c r="AD1811" i="10"/>
  <c r="AE1811" i="10"/>
  <c r="AF1811" i="10"/>
  <c r="AH1811" i="10"/>
  <c r="AI1811" i="10"/>
  <c r="AJ1811" i="10"/>
  <c r="AL1811" i="10"/>
  <c r="AM1811" i="10"/>
  <c r="AN1811" i="10"/>
  <c r="AP1811" i="10"/>
  <c r="AQ1811" i="10"/>
  <c r="AR1811" i="10"/>
  <c r="AT1811" i="10"/>
  <c r="AU1811" i="10"/>
  <c r="AV1811" i="10"/>
  <c r="AX1811" i="10"/>
  <c r="AY1811" i="10"/>
  <c r="AZ1811" i="10"/>
  <c r="BB1811" i="10"/>
  <c r="BC1811" i="10"/>
  <c r="BD1811" i="10"/>
  <c r="BF1811" i="10"/>
  <c r="BG1811" i="10"/>
  <c r="BH1811" i="10"/>
  <c r="BJ1811" i="10"/>
  <c r="BK1811" i="10"/>
  <c r="BL1811" i="10"/>
  <c r="BN1811" i="10"/>
  <c r="BO1811" i="10"/>
  <c r="BP1811" i="10"/>
  <c r="BR1811" i="10"/>
  <c r="BS1811" i="10"/>
  <c r="BT1811" i="10"/>
  <c r="C2056" i="10"/>
  <c r="BV1811" i="10"/>
  <c r="D1812" i="10"/>
  <c r="F1812" i="10"/>
  <c r="G1812" i="10"/>
  <c r="H1812" i="10"/>
  <c r="J1812" i="10"/>
  <c r="K1812" i="10"/>
  <c r="L1812" i="10"/>
  <c r="N1812" i="10"/>
  <c r="O1812" i="10"/>
  <c r="P1812" i="10"/>
  <c r="R1812" i="10"/>
  <c r="S1812" i="10"/>
  <c r="T1812" i="10"/>
  <c r="V1812" i="10"/>
  <c r="W1812" i="10"/>
  <c r="X1812" i="10"/>
  <c r="Z1812" i="10"/>
  <c r="AA1812" i="10"/>
  <c r="AB1812" i="10"/>
  <c r="AD1812" i="10"/>
  <c r="AE1812" i="10"/>
  <c r="AF1812" i="10"/>
  <c r="AH1812" i="10"/>
  <c r="AI1812" i="10"/>
  <c r="AJ1812" i="10"/>
  <c r="AL1812" i="10"/>
  <c r="AM1812" i="10"/>
  <c r="AN1812" i="10"/>
  <c r="AP1812" i="10"/>
  <c r="AQ1812" i="10"/>
  <c r="AR1812" i="10"/>
  <c r="AT1812" i="10"/>
  <c r="AU1812" i="10"/>
  <c r="AV1812" i="10"/>
  <c r="AX1812" i="10"/>
  <c r="AY1812" i="10"/>
  <c r="AZ1812" i="10"/>
  <c r="BB1812" i="10"/>
  <c r="BC1812" i="10"/>
  <c r="BD1812" i="10"/>
  <c r="BF1812" i="10"/>
  <c r="BG1812" i="10"/>
  <c r="BH1812" i="10"/>
  <c r="BJ1812" i="10"/>
  <c r="BK1812" i="10"/>
  <c r="BL1812" i="10"/>
  <c r="BN1812" i="10"/>
  <c r="BO1812" i="10"/>
  <c r="BP1812" i="10"/>
  <c r="BR1812" i="10"/>
  <c r="BS1812" i="10"/>
  <c r="BT1812" i="10"/>
  <c r="C2057" i="10"/>
  <c r="BV1812" i="10"/>
  <c r="D1813" i="10"/>
  <c r="F1813" i="10"/>
  <c r="G1813" i="10"/>
  <c r="H1813" i="10"/>
  <c r="J1813" i="10"/>
  <c r="K1813" i="10"/>
  <c r="L1813" i="10"/>
  <c r="N1813" i="10"/>
  <c r="O1813" i="10"/>
  <c r="P1813" i="10"/>
  <c r="R1813" i="10"/>
  <c r="S1813" i="10"/>
  <c r="T1813" i="10"/>
  <c r="V1813" i="10"/>
  <c r="W1813" i="10"/>
  <c r="X1813" i="10"/>
  <c r="Z1813" i="10"/>
  <c r="AA1813" i="10"/>
  <c r="AB1813" i="10"/>
  <c r="AD1813" i="10"/>
  <c r="AE1813" i="10"/>
  <c r="AF1813" i="10"/>
  <c r="AH1813" i="10"/>
  <c r="AI1813" i="10"/>
  <c r="AJ1813" i="10"/>
  <c r="AL1813" i="10"/>
  <c r="AM1813" i="10"/>
  <c r="AN1813" i="10"/>
  <c r="AP1813" i="10"/>
  <c r="AQ1813" i="10"/>
  <c r="AR1813" i="10"/>
  <c r="AT1813" i="10"/>
  <c r="AU1813" i="10"/>
  <c r="AV1813" i="10"/>
  <c r="AX1813" i="10"/>
  <c r="AY1813" i="10"/>
  <c r="AZ1813" i="10"/>
  <c r="BB1813" i="10"/>
  <c r="BC1813" i="10"/>
  <c r="BD1813" i="10"/>
  <c r="BF1813" i="10"/>
  <c r="BG1813" i="10"/>
  <c r="BH1813" i="10"/>
  <c r="BJ1813" i="10"/>
  <c r="BK1813" i="10"/>
  <c r="BL1813" i="10"/>
  <c r="BN1813" i="10"/>
  <c r="BO1813" i="10"/>
  <c r="BP1813" i="10"/>
  <c r="BR1813" i="10"/>
  <c r="BS1813" i="10"/>
  <c r="BT1813" i="10"/>
  <c r="C2058" i="10"/>
  <c r="BV1813" i="10"/>
  <c r="D1814" i="10"/>
  <c r="F1814" i="10"/>
  <c r="G1814" i="10"/>
  <c r="H1814" i="10"/>
  <c r="J1814" i="10"/>
  <c r="K1814" i="10"/>
  <c r="L1814" i="10"/>
  <c r="N1814" i="10"/>
  <c r="O1814" i="10"/>
  <c r="P1814" i="10"/>
  <c r="R1814" i="10"/>
  <c r="S1814" i="10"/>
  <c r="T1814" i="10"/>
  <c r="V1814" i="10"/>
  <c r="W1814" i="10"/>
  <c r="X1814" i="10"/>
  <c r="Z1814" i="10"/>
  <c r="AA1814" i="10"/>
  <c r="AB1814" i="10"/>
  <c r="AD1814" i="10"/>
  <c r="AE1814" i="10"/>
  <c r="AF1814" i="10"/>
  <c r="AH1814" i="10"/>
  <c r="AI1814" i="10"/>
  <c r="AJ1814" i="10"/>
  <c r="AL1814" i="10"/>
  <c r="AM1814" i="10"/>
  <c r="AN1814" i="10"/>
  <c r="AP1814" i="10"/>
  <c r="AQ1814" i="10"/>
  <c r="AR1814" i="10"/>
  <c r="AT1814" i="10"/>
  <c r="AU1814" i="10"/>
  <c r="AV1814" i="10"/>
  <c r="AX1814" i="10"/>
  <c r="AY1814" i="10"/>
  <c r="AZ1814" i="10"/>
  <c r="BB1814" i="10"/>
  <c r="BC1814" i="10"/>
  <c r="BD1814" i="10"/>
  <c r="BF1814" i="10"/>
  <c r="BG1814" i="10"/>
  <c r="BH1814" i="10"/>
  <c r="BJ1814" i="10"/>
  <c r="BK1814" i="10"/>
  <c r="BL1814" i="10"/>
  <c r="BN1814" i="10"/>
  <c r="BO1814" i="10"/>
  <c r="BP1814" i="10"/>
  <c r="BR1814" i="10"/>
  <c r="BS1814" i="10"/>
  <c r="BT1814" i="10"/>
  <c r="C2059" i="10"/>
  <c r="BV1814" i="10"/>
  <c r="D1815" i="10"/>
  <c r="F1815" i="10"/>
  <c r="G1815" i="10"/>
  <c r="H1815" i="10"/>
  <c r="J1815" i="10"/>
  <c r="K1815" i="10"/>
  <c r="L1815" i="10"/>
  <c r="N1815" i="10"/>
  <c r="O1815" i="10"/>
  <c r="P1815" i="10"/>
  <c r="R1815" i="10"/>
  <c r="S1815" i="10"/>
  <c r="T1815" i="10"/>
  <c r="V1815" i="10"/>
  <c r="W1815" i="10"/>
  <c r="X1815" i="10"/>
  <c r="Z1815" i="10"/>
  <c r="AA1815" i="10"/>
  <c r="AB1815" i="10"/>
  <c r="AD1815" i="10"/>
  <c r="AE1815" i="10"/>
  <c r="AF1815" i="10"/>
  <c r="AH1815" i="10"/>
  <c r="AI1815" i="10"/>
  <c r="AJ1815" i="10"/>
  <c r="AL1815" i="10"/>
  <c r="AM1815" i="10"/>
  <c r="AN1815" i="10"/>
  <c r="AP1815" i="10"/>
  <c r="AQ1815" i="10"/>
  <c r="AR1815" i="10"/>
  <c r="AT1815" i="10"/>
  <c r="AU1815" i="10"/>
  <c r="AV1815" i="10"/>
  <c r="AX1815" i="10"/>
  <c r="AY1815" i="10"/>
  <c r="AZ1815" i="10"/>
  <c r="BB1815" i="10"/>
  <c r="BC1815" i="10"/>
  <c r="BD1815" i="10"/>
  <c r="BF1815" i="10"/>
  <c r="BG1815" i="10"/>
  <c r="BH1815" i="10"/>
  <c r="BJ1815" i="10"/>
  <c r="BK1815" i="10"/>
  <c r="BL1815" i="10"/>
  <c r="BN1815" i="10"/>
  <c r="BO1815" i="10"/>
  <c r="BP1815" i="10"/>
  <c r="BR1815" i="10"/>
  <c r="BS1815" i="10"/>
  <c r="BT1815" i="10"/>
  <c r="C2065" i="10"/>
  <c r="BV1815" i="10"/>
  <c r="D1816" i="10"/>
  <c r="F1816" i="10"/>
  <c r="G1816" i="10"/>
  <c r="H1816" i="10"/>
  <c r="J1816" i="10"/>
  <c r="K1816" i="10"/>
  <c r="L1816" i="10"/>
  <c r="N1816" i="10"/>
  <c r="O1816" i="10"/>
  <c r="P1816" i="10"/>
  <c r="R1816" i="10"/>
  <c r="S1816" i="10"/>
  <c r="T1816" i="10"/>
  <c r="V1816" i="10"/>
  <c r="W1816" i="10"/>
  <c r="X1816" i="10"/>
  <c r="Z1816" i="10"/>
  <c r="AA1816" i="10"/>
  <c r="AB1816" i="10"/>
  <c r="AD1816" i="10"/>
  <c r="AE1816" i="10"/>
  <c r="AF1816" i="10"/>
  <c r="AH1816" i="10"/>
  <c r="AI1816" i="10"/>
  <c r="AJ1816" i="10"/>
  <c r="AL1816" i="10"/>
  <c r="AM1816" i="10"/>
  <c r="AN1816" i="10"/>
  <c r="AP1816" i="10"/>
  <c r="AQ1816" i="10"/>
  <c r="AR1816" i="10"/>
  <c r="AT1816" i="10"/>
  <c r="AU1816" i="10"/>
  <c r="AV1816" i="10"/>
  <c r="AX1816" i="10"/>
  <c r="AY1816" i="10"/>
  <c r="AZ1816" i="10"/>
  <c r="BB1816" i="10"/>
  <c r="BC1816" i="10"/>
  <c r="BD1816" i="10"/>
  <c r="BF1816" i="10"/>
  <c r="BG1816" i="10"/>
  <c r="BH1816" i="10"/>
  <c r="BJ1816" i="10"/>
  <c r="BK1816" i="10"/>
  <c r="BL1816" i="10"/>
  <c r="BN1816" i="10"/>
  <c r="BO1816" i="10"/>
  <c r="BP1816" i="10"/>
  <c r="BR1816" i="10"/>
  <c r="BS1816" i="10"/>
  <c r="BT1816" i="10"/>
  <c r="C2066" i="10"/>
  <c r="BV1816" i="10"/>
  <c r="D1817" i="10"/>
  <c r="F1817" i="10"/>
  <c r="G1817" i="10"/>
  <c r="H1817" i="10"/>
  <c r="J1817" i="10"/>
  <c r="K1817" i="10"/>
  <c r="L1817" i="10"/>
  <c r="N1817" i="10"/>
  <c r="O1817" i="10"/>
  <c r="P1817" i="10"/>
  <c r="R1817" i="10"/>
  <c r="S1817" i="10"/>
  <c r="T1817" i="10"/>
  <c r="V1817" i="10"/>
  <c r="W1817" i="10"/>
  <c r="X1817" i="10"/>
  <c r="Z1817" i="10"/>
  <c r="AA1817" i="10"/>
  <c r="AB1817" i="10"/>
  <c r="AD1817" i="10"/>
  <c r="AE1817" i="10"/>
  <c r="AF1817" i="10"/>
  <c r="AH1817" i="10"/>
  <c r="AI1817" i="10"/>
  <c r="AJ1817" i="10"/>
  <c r="AL1817" i="10"/>
  <c r="AM1817" i="10"/>
  <c r="AN1817" i="10"/>
  <c r="AP1817" i="10"/>
  <c r="AQ1817" i="10"/>
  <c r="AR1817" i="10"/>
  <c r="AT1817" i="10"/>
  <c r="AU1817" i="10"/>
  <c r="AV1817" i="10"/>
  <c r="AX1817" i="10"/>
  <c r="AY1817" i="10"/>
  <c r="AZ1817" i="10"/>
  <c r="BB1817" i="10"/>
  <c r="BC1817" i="10"/>
  <c r="BD1817" i="10"/>
  <c r="BF1817" i="10"/>
  <c r="BG1817" i="10"/>
  <c r="BH1817" i="10"/>
  <c r="BJ1817" i="10"/>
  <c r="BK1817" i="10"/>
  <c r="BL1817" i="10"/>
  <c r="BN1817" i="10"/>
  <c r="BO1817" i="10"/>
  <c r="BP1817" i="10"/>
  <c r="BR1817" i="10"/>
  <c r="BS1817" i="10"/>
  <c r="BT1817" i="10"/>
  <c r="C2067" i="10"/>
  <c r="BV1817" i="10"/>
  <c r="D1818" i="10"/>
  <c r="F1818" i="10"/>
  <c r="G1818" i="10"/>
  <c r="H1818" i="10"/>
  <c r="J1818" i="10"/>
  <c r="K1818" i="10"/>
  <c r="L1818" i="10"/>
  <c r="N1818" i="10"/>
  <c r="O1818" i="10"/>
  <c r="P1818" i="10"/>
  <c r="R1818" i="10"/>
  <c r="S1818" i="10"/>
  <c r="T1818" i="10"/>
  <c r="V1818" i="10"/>
  <c r="W1818" i="10"/>
  <c r="X1818" i="10"/>
  <c r="Z1818" i="10"/>
  <c r="AA1818" i="10"/>
  <c r="AB1818" i="10"/>
  <c r="AD1818" i="10"/>
  <c r="AE1818" i="10"/>
  <c r="AF1818" i="10"/>
  <c r="AH1818" i="10"/>
  <c r="AI1818" i="10"/>
  <c r="AJ1818" i="10"/>
  <c r="AL1818" i="10"/>
  <c r="AM1818" i="10"/>
  <c r="AN1818" i="10"/>
  <c r="AP1818" i="10"/>
  <c r="AQ1818" i="10"/>
  <c r="AR1818" i="10"/>
  <c r="AT1818" i="10"/>
  <c r="AU1818" i="10"/>
  <c r="AV1818" i="10"/>
  <c r="AX1818" i="10"/>
  <c r="AY1818" i="10"/>
  <c r="AZ1818" i="10"/>
  <c r="BB1818" i="10"/>
  <c r="BC1818" i="10"/>
  <c r="BD1818" i="10"/>
  <c r="BF1818" i="10"/>
  <c r="BG1818" i="10"/>
  <c r="BH1818" i="10"/>
  <c r="BJ1818" i="10"/>
  <c r="BK1818" i="10"/>
  <c r="BL1818" i="10"/>
  <c r="BN1818" i="10"/>
  <c r="BO1818" i="10"/>
  <c r="BP1818" i="10"/>
  <c r="BR1818" i="10"/>
  <c r="BS1818" i="10"/>
  <c r="BT1818" i="10"/>
  <c r="C2068" i="10"/>
  <c r="BV1818" i="10"/>
  <c r="D1819" i="10"/>
  <c r="F1819" i="10"/>
  <c r="G1819" i="10"/>
  <c r="H1819" i="10"/>
  <c r="J1819" i="10"/>
  <c r="K1819" i="10"/>
  <c r="L1819" i="10"/>
  <c r="N1819" i="10"/>
  <c r="O1819" i="10"/>
  <c r="P1819" i="10"/>
  <c r="R1819" i="10"/>
  <c r="S1819" i="10"/>
  <c r="T1819" i="10"/>
  <c r="V1819" i="10"/>
  <c r="W1819" i="10"/>
  <c r="X1819" i="10"/>
  <c r="Z1819" i="10"/>
  <c r="AA1819" i="10"/>
  <c r="AB1819" i="10"/>
  <c r="AD1819" i="10"/>
  <c r="AE1819" i="10"/>
  <c r="AF1819" i="10"/>
  <c r="AH1819" i="10"/>
  <c r="AI1819" i="10"/>
  <c r="AJ1819" i="10"/>
  <c r="AL1819" i="10"/>
  <c r="AM1819" i="10"/>
  <c r="AN1819" i="10"/>
  <c r="AP1819" i="10"/>
  <c r="AQ1819" i="10"/>
  <c r="AR1819" i="10"/>
  <c r="AT1819" i="10"/>
  <c r="AU1819" i="10"/>
  <c r="AV1819" i="10"/>
  <c r="AX1819" i="10"/>
  <c r="AY1819" i="10"/>
  <c r="AZ1819" i="10"/>
  <c r="BB1819" i="10"/>
  <c r="BC1819" i="10"/>
  <c r="BD1819" i="10"/>
  <c r="BF1819" i="10"/>
  <c r="BG1819" i="10"/>
  <c r="BH1819" i="10"/>
  <c r="BJ1819" i="10"/>
  <c r="BK1819" i="10"/>
  <c r="BL1819" i="10"/>
  <c r="BN1819" i="10"/>
  <c r="BO1819" i="10"/>
  <c r="BP1819" i="10"/>
  <c r="BR1819" i="10"/>
  <c r="BS1819" i="10"/>
  <c r="BT1819" i="10"/>
  <c r="C2069" i="10"/>
  <c r="BV1819" i="10"/>
  <c r="D1820" i="10"/>
  <c r="F1820" i="10"/>
  <c r="G1820" i="10"/>
  <c r="H1820" i="10"/>
  <c r="J1820" i="10"/>
  <c r="K1820" i="10"/>
  <c r="L1820" i="10"/>
  <c r="N1820" i="10"/>
  <c r="O1820" i="10"/>
  <c r="P1820" i="10"/>
  <c r="R1820" i="10"/>
  <c r="S1820" i="10"/>
  <c r="T1820" i="10"/>
  <c r="V1820" i="10"/>
  <c r="W1820" i="10"/>
  <c r="X1820" i="10"/>
  <c r="Z1820" i="10"/>
  <c r="AA1820" i="10"/>
  <c r="AB1820" i="10"/>
  <c r="AD1820" i="10"/>
  <c r="AE1820" i="10"/>
  <c r="AF1820" i="10"/>
  <c r="AH1820" i="10"/>
  <c r="AI1820" i="10"/>
  <c r="AJ1820" i="10"/>
  <c r="AL1820" i="10"/>
  <c r="AM1820" i="10"/>
  <c r="AN1820" i="10"/>
  <c r="AP1820" i="10"/>
  <c r="AQ1820" i="10"/>
  <c r="AR1820" i="10"/>
  <c r="AT1820" i="10"/>
  <c r="AU1820" i="10"/>
  <c r="AV1820" i="10"/>
  <c r="AX1820" i="10"/>
  <c r="AY1820" i="10"/>
  <c r="AZ1820" i="10"/>
  <c r="BB1820" i="10"/>
  <c r="BC1820" i="10"/>
  <c r="BD1820" i="10"/>
  <c r="BF1820" i="10"/>
  <c r="BG1820" i="10"/>
  <c r="BH1820" i="10"/>
  <c r="BJ1820" i="10"/>
  <c r="BK1820" i="10"/>
  <c r="BL1820" i="10"/>
  <c r="BN1820" i="10"/>
  <c r="BO1820" i="10"/>
  <c r="BP1820" i="10"/>
  <c r="BR1820" i="10"/>
  <c r="BS1820" i="10"/>
  <c r="BT1820" i="10"/>
  <c r="C2070" i="10"/>
  <c r="BV1820" i="10"/>
  <c r="D1821" i="10"/>
  <c r="F1821" i="10"/>
  <c r="G1821" i="10"/>
  <c r="H1821" i="10"/>
  <c r="J1821" i="10"/>
  <c r="K1821" i="10"/>
  <c r="L1821" i="10"/>
  <c r="N1821" i="10"/>
  <c r="O1821" i="10"/>
  <c r="P1821" i="10"/>
  <c r="R1821" i="10"/>
  <c r="S1821" i="10"/>
  <c r="T1821" i="10"/>
  <c r="V1821" i="10"/>
  <c r="W1821" i="10"/>
  <c r="X1821" i="10"/>
  <c r="Z1821" i="10"/>
  <c r="AA1821" i="10"/>
  <c r="AB1821" i="10"/>
  <c r="AD1821" i="10"/>
  <c r="AE1821" i="10"/>
  <c r="AF1821" i="10"/>
  <c r="AH1821" i="10"/>
  <c r="AI1821" i="10"/>
  <c r="AJ1821" i="10"/>
  <c r="AL1821" i="10"/>
  <c r="AM1821" i="10"/>
  <c r="AN1821" i="10"/>
  <c r="AP1821" i="10"/>
  <c r="AQ1821" i="10"/>
  <c r="AR1821" i="10"/>
  <c r="AT1821" i="10"/>
  <c r="AU1821" i="10"/>
  <c r="AV1821" i="10"/>
  <c r="AX1821" i="10"/>
  <c r="AY1821" i="10"/>
  <c r="AZ1821" i="10"/>
  <c r="BB1821" i="10"/>
  <c r="BC1821" i="10"/>
  <c r="BD1821" i="10"/>
  <c r="BF1821" i="10"/>
  <c r="BG1821" i="10"/>
  <c r="BH1821" i="10"/>
  <c r="BJ1821" i="10"/>
  <c r="BK1821" i="10"/>
  <c r="BL1821" i="10"/>
  <c r="BN1821" i="10"/>
  <c r="BO1821" i="10"/>
  <c r="BP1821" i="10"/>
  <c r="BR1821" i="10"/>
  <c r="BS1821" i="10"/>
  <c r="BT1821" i="10"/>
  <c r="C2071" i="10"/>
  <c r="BV1821" i="10"/>
  <c r="D1822" i="10"/>
  <c r="F1822" i="10"/>
  <c r="G1822" i="10"/>
  <c r="H1822" i="10"/>
  <c r="J1822" i="10"/>
  <c r="K1822" i="10"/>
  <c r="L1822" i="10"/>
  <c r="N1822" i="10"/>
  <c r="O1822" i="10"/>
  <c r="P1822" i="10"/>
  <c r="R1822" i="10"/>
  <c r="S1822" i="10"/>
  <c r="T1822" i="10"/>
  <c r="V1822" i="10"/>
  <c r="W1822" i="10"/>
  <c r="X1822" i="10"/>
  <c r="Z1822" i="10"/>
  <c r="AA1822" i="10"/>
  <c r="AB1822" i="10"/>
  <c r="AD1822" i="10"/>
  <c r="AE1822" i="10"/>
  <c r="AF1822" i="10"/>
  <c r="AH1822" i="10"/>
  <c r="AI1822" i="10"/>
  <c r="AJ1822" i="10"/>
  <c r="AL1822" i="10"/>
  <c r="AM1822" i="10"/>
  <c r="AN1822" i="10"/>
  <c r="AP1822" i="10"/>
  <c r="AQ1822" i="10"/>
  <c r="AR1822" i="10"/>
  <c r="AT1822" i="10"/>
  <c r="AU1822" i="10"/>
  <c r="AV1822" i="10"/>
  <c r="AX1822" i="10"/>
  <c r="AY1822" i="10"/>
  <c r="AZ1822" i="10"/>
  <c r="BB1822" i="10"/>
  <c r="BC1822" i="10"/>
  <c r="BD1822" i="10"/>
  <c r="BF1822" i="10"/>
  <c r="BG1822" i="10"/>
  <c r="BH1822" i="10"/>
  <c r="BJ1822" i="10"/>
  <c r="BK1822" i="10"/>
  <c r="BL1822" i="10"/>
  <c r="BN1822" i="10"/>
  <c r="BO1822" i="10"/>
  <c r="BP1822" i="10"/>
  <c r="BR1822" i="10"/>
  <c r="BS1822" i="10"/>
  <c r="BT1822" i="10"/>
  <c r="C1923" i="10"/>
  <c r="BV1822" i="10"/>
  <c r="D1823" i="10"/>
  <c r="F1823" i="10"/>
  <c r="G1823" i="10"/>
  <c r="H1823" i="10"/>
  <c r="J1823" i="10"/>
  <c r="K1823" i="10"/>
  <c r="L1823" i="10"/>
  <c r="N1823" i="10"/>
  <c r="O1823" i="10"/>
  <c r="P1823" i="10"/>
  <c r="R1823" i="10"/>
  <c r="S1823" i="10"/>
  <c r="T1823" i="10"/>
  <c r="V1823" i="10"/>
  <c r="W1823" i="10"/>
  <c r="X1823" i="10"/>
  <c r="Z1823" i="10"/>
  <c r="AA1823" i="10"/>
  <c r="AB1823" i="10"/>
  <c r="AD1823" i="10"/>
  <c r="AE1823" i="10"/>
  <c r="AF1823" i="10"/>
  <c r="AH1823" i="10"/>
  <c r="AI1823" i="10"/>
  <c r="AJ1823" i="10"/>
  <c r="AL1823" i="10"/>
  <c r="AM1823" i="10"/>
  <c r="AN1823" i="10"/>
  <c r="AP1823" i="10"/>
  <c r="AQ1823" i="10"/>
  <c r="AR1823" i="10"/>
  <c r="AT1823" i="10"/>
  <c r="AU1823" i="10"/>
  <c r="AV1823" i="10"/>
  <c r="AX1823" i="10"/>
  <c r="AY1823" i="10"/>
  <c r="AZ1823" i="10"/>
  <c r="BB1823" i="10"/>
  <c r="BC1823" i="10"/>
  <c r="BD1823" i="10"/>
  <c r="BF1823" i="10"/>
  <c r="BG1823" i="10"/>
  <c r="BH1823" i="10"/>
  <c r="BJ1823" i="10"/>
  <c r="BK1823" i="10"/>
  <c r="BL1823" i="10"/>
  <c r="BN1823" i="10"/>
  <c r="BO1823" i="10"/>
  <c r="BP1823" i="10"/>
  <c r="BR1823" i="10"/>
  <c r="BS1823" i="10"/>
  <c r="BT1823" i="10"/>
  <c r="C1924" i="10"/>
  <c r="BV1823" i="10"/>
  <c r="D1824" i="10"/>
  <c r="F1824" i="10"/>
  <c r="G1824" i="10"/>
  <c r="H1824" i="10"/>
  <c r="J1824" i="10"/>
  <c r="K1824" i="10"/>
  <c r="L1824" i="10"/>
  <c r="N1824" i="10"/>
  <c r="O1824" i="10"/>
  <c r="P1824" i="10"/>
  <c r="R1824" i="10"/>
  <c r="S1824" i="10"/>
  <c r="T1824" i="10"/>
  <c r="V1824" i="10"/>
  <c r="W1824" i="10"/>
  <c r="X1824" i="10"/>
  <c r="Z1824" i="10"/>
  <c r="AA1824" i="10"/>
  <c r="AB1824" i="10"/>
  <c r="AD1824" i="10"/>
  <c r="AE1824" i="10"/>
  <c r="AF1824" i="10"/>
  <c r="AH1824" i="10"/>
  <c r="AI1824" i="10"/>
  <c r="AJ1824" i="10"/>
  <c r="AL1824" i="10"/>
  <c r="AM1824" i="10"/>
  <c r="AN1824" i="10"/>
  <c r="AP1824" i="10"/>
  <c r="AQ1824" i="10"/>
  <c r="AR1824" i="10"/>
  <c r="AT1824" i="10"/>
  <c r="AU1824" i="10"/>
  <c r="AV1824" i="10"/>
  <c r="AX1824" i="10"/>
  <c r="AY1824" i="10"/>
  <c r="AZ1824" i="10"/>
  <c r="BB1824" i="10"/>
  <c r="BC1824" i="10"/>
  <c r="BD1824" i="10"/>
  <c r="BF1824" i="10"/>
  <c r="BG1824" i="10"/>
  <c r="BH1824" i="10"/>
  <c r="BJ1824" i="10"/>
  <c r="BK1824" i="10"/>
  <c r="BL1824" i="10"/>
  <c r="BN1824" i="10"/>
  <c r="BO1824" i="10"/>
  <c r="BP1824" i="10"/>
  <c r="BR1824" i="10"/>
  <c r="BS1824" i="10"/>
  <c r="BT1824" i="10"/>
  <c r="C1925" i="10"/>
  <c r="BV1824" i="10"/>
  <c r="D1825" i="10"/>
  <c r="F1825" i="10"/>
  <c r="G1825" i="10"/>
  <c r="H1825" i="10"/>
  <c r="J1825" i="10"/>
  <c r="K1825" i="10"/>
  <c r="L1825" i="10"/>
  <c r="N1825" i="10"/>
  <c r="O1825" i="10"/>
  <c r="P1825" i="10"/>
  <c r="R1825" i="10"/>
  <c r="S1825" i="10"/>
  <c r="T1825" i="10"/>
  <c r="V1825" i="10"/>
  <c r="W1825" i="10"/>
  <c r="X1825" i="10"/>
  <c r="Z1825" i="10"/>
  <c r="AA1825" i="10"/>
  <c r="AB1825" i="10"/>
  <c r="AD1825" i="10"/>
  <c r="AE1825" i="10"/>
  <c r="AF1825" i="10"/>
  <c r="AH1825" i="10"/>
  <c r="AI1825" i="10"/>
  <c r="AJ1825" i="10"/>
  <c r="AL1825" i="10"/>
  <c r="AM1825" i="10"/>
  <c r="AN1825" i="10"/>
  <c r="AP1825" i="10"/>
  <c r="AQ1825" i="10"/>
  <c r="AR1825" i="10"/>
  <c r="AT1825" i="10"/>
  <c r="AU1825" i="10"/>
  <c r="AV1825" i="10"/>
  <c r="AX1825" i="10"/>
  <c r="AY1825" i="10"/>
  <c r="AZ1825" i="10"/>
  <c r="BB1825" i="10"/>
  <c r="BC1825" i="10"/>
  <c r="BD1825" i="10"/>
  <c r="BF1825" i="10"/>
  <c r="BG1825" i="10"/>
  <c r="BH1825" i="10"/>
  <c r="BJ1825" i="10"/>
  <c r="BK1825" i="10"/>
  <c r="BL1825" i="10"/>
  <c r="BN1825" i="10"/>
  <c r="BO1825" i="10"/>
  <c r="BP1825" i="10"/>
  <c r="BR1825" i="10"/>
  <c r="BS1825" i="10"/>
  <c r="BT1825" i="10"/>
  <c r="C1926" i="10"/>
  <c r="BV1825" i="10"/>
  <c r="D1826" i="10"/>
  <c r="F1826" i="10"/>
  <c r="G1826" i="10"/>
  <c r="H1826" i="10"/>
  <c r="J1826" i="10"/>
  <c r="K1826" i="10"/>
  <c r="L1826" i="10"/>
  <c r="N1826" i="10"/>
  <c r="O1826" i="10"/>
  <c r="P1826" i="10"/>
  <c r="R1826" i="10"/>
  <c r="S1826" i="10"/>
  <c r="T1826" i="10"/>
  <c r="V1826" i="10"/>
  <c r="W1826" i="10"/>
  <c r="X1826" i="10"/>
  <c r="Z1826" i="10"/>
  <c r="AA1826" i="10"/>
  <c r="AB1826" i="10"/>
  <c r="AD1826" i="10"/>
  <c r="AE1826" i="10"/>
  <c r="AF1826" i="10"/>
  <c r="AH1826" i="10"/>
  <c r="AI1826" i="10"/>
  <c r="AJ1826" i="10"/>
  <c r="AL1826" i="10"/>
  <c r="AM1826" i="10"/>
  <c r="AN1826" i="10"/>
  <c r="AP1826" i="10"/>
  <c r="AQ1826" i="10"/>
  <c r="AR1826" i="10"/>
  <c r="AT1826" i="10"/>
  <c r="AU1826" i="10"/>
  <c r="AV1826" i="10"/>
  <c r="AX1826" i="10"/>
  <c r="AY1826" i="10"/>
  <c r="AZ1826" i="10"/>
  <c r="BB1826" i="10"/>
  <c r="BC1826" i="10"/>
  <c r="BD1826" i="10"/>
  <c r="BF1826" i="10"/>
  <c r="BG1826" i="10"/>
  <c r="BH1826" i="10"/>
  <c r="BJ1826" i="10"/>
  <c r="BK1826" i="10"/>
  <c r="BL1826" i="10"/>
  <c r="BN1826" i="10"/>
  <c r="BO1826" i="10"/>
  <c r="BP1826" i="10"/>
  <c r="BR1826" i="10"/>
  <c r="BS1826" i="10"/>
  <c r="BT1826" i="10"/>
  <c r="C1927" i="10"/>
  <c r="BV1826" i="10"/>
  <c r="D1827" i="10"/>
  <c r="F1827" i="10"/>
  <c r="G1827" i="10"/>
  <c r="H1827" i="10"/>
  <c r="J1827" i="10"/>
  <c r="K1827" i="10"/>
  <c r="L1827" i="10"/>
  <c r="N1827" i="10"/>
  <c r="O1827" i="10"/>
  <c r="P1827" i="10"/>
  <c r="R1827" i="10"/>
  <c r="S1827" i="10"/>
  <c r="T1827" i="10"/>
  <c r="V1827" i="10"/>
  <c r="W1827" i="10"/>
  <c r="X1827" i="10"/>
  <c r="Z1827" i="10"/>
  <c r="AA1827" i="10"/>
  <c r="AB1827" i="10"/>
  <c r="AD1827" i="10"/>
  <c r="AE1827" i="10"/>
  <c r="AF1827" i="10"/>
  <c r="AH1827" i="10"/>
  <c r="AI1827" i="10"/>
  <c r="AJ1827" i="10"/>
  <c r="AL1827" i="10"/>
  <c r="AM1827" i="10"/>
  <c r="AN1827" i="10"/>
  <c r="AP1827" i="10"/>
  <c r="AQ1827" i="10"/>
  <c r="AR1827" i="10"/>
  <c r="AT1827" i="10"/>
  <c r="AU1827" i="10"/>
  <c r="AV1827" i="10"/>
  <c r="AX1827" i="10"/>
  <c r="AY1827" i="10"/>
  <c r="AZ1827" i="10"/>
  <c r="BB1827" i="10"/>
  <c r="BC1827" i="10"/>
  <c r="BD1827" i="10"/>
  <c r="BF1827" i="10"/>
  <c r="BG1827" i="10"/>
  <c r="BH1827" i="10"/>
  <c r="BJ1827" i="10"/>
  <c r="BK1827" i="10"/>
  <c r="BL1827" i="10"/>
  <c r="BN1827" i="10"/>
  <c r="BO1827" i="10"/>
  <c r="BP1827" i="10"/>
  <c r="BR1827" i="10"/>
  <c r="BS1827" i="10"/>
  <c r="BT1827" i="10"/>
  <c r="C1928" i="10"/>
  <c r="BV1827" i="10"/>
  <c r="D1828" i="10"/>
  <c r="F1828" i="10"/>
  <c r="G1828" i="10"/>
  <c r="H1828" i="10"/>
  <c r="J1828" i="10"/>
  <c r="K1828" i="10"/>
  <c r="L1828" i="10"/>
  <c r="N1828" i="10"/>
  <c r="O1828" i="10"/>
  <c r="P1828" i="10"/>
  <c r="R1828" i="10"/>
  <c r="S1828" i="10"/>
  <c r="T1828" i="10"/>
  <c r="V1828" i="10"/>
  <c r="W1828" i="10"/>
  <c r="X1828" i="10"/>
  <c r="Z1828" i="10"/>
  <c r="AA1828" i="10"/>
  <c r="AB1828" i="10"/>
  <c r="AD1828" i="10"/>
  <c r="AE1828" i="10"/>
  <c r="AF1828" i="10"/>
  <c r="AH1828" i="10"/>
  <c r="AI1828" i="10"/>
  <c r="AJ1828" i="10"/>
  <c r="AL1828" i="10"/>
  <c r="AM1828" i="10"/>
  <c r="AN1828" i="10"/>
  <c r="AP1828" i="10"/>
  <c r="AQ1828" i="10"/>
  <c r="AR1828" i="10"/>
  <c r="AT1828" i="10"/>
  <c r="AU1828" i="10"/>
  <c r="AV1828" i="10"/>
  <c r="AX1828" i="10"/>
  <c r="AY1828" i="10"/>
  <c r="AZ1828" i="10"/>
  <c r="BB1828" i="10"/>
  <c r="BC1828" i="10"/>
  <c r="BD1828" i="10"/>
  <c r="BF1828" i="10"/>
  <c r="BG1828" i="10"/>
  <c r="BH1828" i="10"/>
  <c r="BJ1828" i="10"/>
  <c r="BK1828" i="10"/>
  <c r="BL1828" i="10"/>
  <c r="BN1828" i="10"/>
  <c r="BO1828" i="10"/>
  <c r="BP1828" i="10"/>
  <c r="BR1828" i="10"/>
  <c r="BS1828" i="10"/>
  <c r="BT1828" i="10"/>
  <c r="C1929" i="10"/>
  <c r="BV1828" i="10"/>
  <c r="D1829" i="10"/>
  <c r="F1829" i="10"/>
  <c r="G1829" i="10"/>
  <c r="H1829" i="10"/>
  <c r="J1829" i="10"/>
  <c r="K1829" i="10"/>
  <c r="L1829" i="10"/>
  <c r="N1829" i="10"/>
  <c r="O1829" i="10"/>
  <c r="P1829" i="10"/>
  <c r="R1829" i="10"/>
  <c r="S1829" i="10"/>
  <c r="T1829" i="10"/>
  <c r="V1829" i="10"/>
  <c r="W1829" i="10"/>
  <c r="X1829" i="10"/>
  <c r="Z1829" i="10"/>
  <c r="AA1829" i="10"/>
  <c r="AB1829" i="10"/>
  <c r="AD1829" i="10"/>
  <c r="AE1829" i="10"/>
  <c r="AF1829" i="10"/>
  <c r="AH1829" i="10"/>
  <c r="AI1829" i="10"/>
  <c r="AJ1829" i="10"/>
  <c r="AL1829" i="10"/>
  <c r="AM1829" i="10"/>
  <c r="AN1829" i="10"/>
  <c r="AP1829" i="10"/>
  <c r="AQ1829" i="10"/>
  <c r="AR1829" i="10"/>
  <c r="AT1829" i="10"/>
  <c r="AU1829" i="10"/>
  <c r="AV1829" i="10"/>
  <c r="AX1829" i="10"/>
  <c r="AY1829" i="10"/>
  <c r="AZ1829" i="10"/>
  <c r="BB1829" i="10"/>
  <c r="BC1829" i="10"/>
  <c r="BD1829" i="10"/>
  <c r="BF1829" i="10"/>
  <c r="BG1829" i="10"/>
  <c r="BH1829" i="10"/>
  <c r="BJ1829" i="10"/>
  <c r="BK1829" i="10"/>
  <c r="BL1829" i="10"/>
  <c r="BN1829" i="10"/>
  <c r="BO1829" i="10"/>
  <c r="BP1829" i="10"/>
  <c r="BR1829" i="10"/>
  <c r="BS1829" i="10"/>
  <c r="BT1829" i="10"/>
  <c r="C1930" i="10"/>
  <c r="BV1829" i="10"/>
  <c r="D1830" i="10"/>
  <c r="F1830" i="10"/>
  <c r="G1830" i="10"/>
  <c r="H1830" i="10"/>
  <c r="J1830" i="10"/>
  <c r="K1830" i="10"/>
  <c r="L1830" i="10"/>
  <c r="N1830" i="10"/>
  <c r="O1830" i="10"/>
  <c r="P1830" i="10"/>
  <c r="R1830" i="10"/>
  <c r="S1830" i="10"/>
  <c r="T1830" i="10"/>
  <c r="V1830" i="10"/>
  <c r="W1830" i="10"/>
  <c r="X1830" i="10"/>
  <c r="Z1830" i="10"/>
  <c r="AA1830" i="10"/>
  <c r="AB1830" i="10"/>
  <c r="AD1830" i="10"/>
  <c r="AE1830" i="10"/>
  <c r="AF1830" i="10"/>
  <c r="AH1830" i="10"/>
  <c r="AI1830" i="10"/>
  <c r="AJ1830" i="10"/>
  <c r="AL1830" i="10"/>
  <c r="AM1830" i="10"/>
  <c r="AN1830" i="10"/>
  <c r="AP1830" i="10"/>
  <c r="AQ1830" i="10"/>
  <c r="AR1830" i="10"/>
  <c r="AT1830" i="10"/>
  <c r="AU1830" i="10"/>
  <c r="AV1830" i="10"/>
  <c r="AX1830" i="10"/>
  <c r="AY1830" i="10"/>
  <c r="AZ1830" i="10"/>
  <c r="BB1830" i="10"/>
  <c r="BC1830" i="10"/>
  <c r="BD1830" i="10"/>
  <c r="BF1830" i="10"/>
  <c r="BG1830" i="10"/>
  <c r="BH1830" i="10"/>
  <c r="BJ1830" i="10"/>
  <c r="BK1830" i="10"/>
  <c r="BL1830" i="10"/>
  <c r="BN1830" i="10"/>
  <c r="BO1830" i="10"/>
  <c r="BP1830" i="10"/>
  <c r="BR1830" i="10"/>
  <c r="BS1830" i="10"/>
  <c r="BT1830" i="10"/>
  <c r="C1948" i="10"/>
  <c r="BV1830" i="10"/>
  <c r="D1831" i="10"/>
  <c r="F1831" i="10"/>
  <c r="G1831" i="10"/>
  <c r="H1831" i="10"/>
  <c r="J1831" i="10"/>
  <c r="K1831" i="10"/>
  <c r="L1831" i="10"/>
  <c r="N1831" i="10"/>
  <c r="O1831" i="10"/>
  <c r="P1831" i="10"/>
  <c r="R1831" i="10"/>
  <c r="S1831" i="10"/>
  <c r="T1831" i="10"/>
  <c r="V1831" i="10"/>
  <c r="W1831" i="10"/>
  <c r="X1831" i="10"/>
  <c r="Z1831" i="10"/>
  <c r="AA1831" i="10"/>
  <c r="AB1831" i="10"/>
  <c r="AD1831" i="10"/>
  <c r="AE1831" i="10"/>
  <c r="AF1831" i="10"/>
  <c r="AH1831" i="10"/>
  <c r="AI1831" i="10"/>
  <c r="AJ1831" i="10"/>
  <c r="AL1831" i="10"/>
  <c r="AM1831" i="10"/>
  <c r="AN1831" i="10"/>
  <c r="AP1831" i="10"/>
  <c r="AQ1831" i="10"/>
  <c r="AR1831" i="10"/>
  <c r="AT1831" i="10"/>
  <c r="AU1831" i="10"/>
  <c r="AV1831" i="10"/>
  <c r="AX1831" i="10"/>
  <c r="AY1831" i="10"/>
  <c r="AZ1831" i="10"/>
  <c r="BB1831" i="10"/>
  <c r="BC1831" i="10"/>
  <c r="BD1831" i="10"/>
  <c r="BF1831" i="10"/>
  <c r="BG1831" i="10"/>
  <c r="BH1831" i="10"/>
  <c r="BJ1831" i="10"/>
  <c r="BK1831" i="10"/>
  <c r="BL1831" i="10"/>
  <c r="BN1831" i="10"/>
  <c r="BO1831" i="10"/>
  <c r="BP1831" i="10"/>
  <c r="BR1831" i="10"/>
  <c r="BS1831" i="10"/>
  <c r="BT1831" i="10"/>
  <c r="C1949" i="10"/>
  <c r="BV1831" i="10"/>
  <c r="D1832" i="10"/>
  <c r="F1832" i="10"/>
  <c r="G1832" i="10"/>
  <c r="H1832" i="10"/>
  <c r="J1832" i="10"/>
  <c r="K1832" i="10"/>
  <c r="L1832" i="10"/>
  <c r="N1832" i="10"/>
  <c r="O1832" i="10"/>
  <c r="P1832" i="10"/>
  <c r="R1832" i="10"/>
  <c r="S1832" i="10"/>
  <c r="T1832" i="10"/>
  <c r="V1832" i="10"/>
  <c r="W1832" i="10"/>
  <c r="X1832" i="10"/>
  <c r="Z1832" i="10"/>
  <c r="AA1832" i="10"/>
  <c r="AB1832" i="10"/>
  <c r="AD1832" i="10"/>
  <c r="AE1832" i="10"/>
  <c r="AF1832" i="10"/>
  <c r="AH1832" i="10"/>
  <c r="AI1832" i="10"/>
  <c r="AJ1832" i="10"/>
  <c r="AL1832" i="10"/>
  <c r="AM1832" i="10"/>
  <c r="AN1832" i="10"/>
  <c r="AP1832" i="10"/>
  <c r="AQ1832" i="10"/>
  <c r="AR1832" i="10"/>
  <c r="AT1832" i="10"/>
  <c r="AU1832" i="10"/>
  <c r="AV1832" i="10"/>
  <c r="AX1832" i="10"/>
  <c r="AY1832" i="10"/>
  <c r="AZ1832" i="10"/>
  <c r="BB1832" i="10"/>
  <c r="BC1832" i="10"/>
  <c r="BD1832" i="10"/>
  <c r="BF1832" i="10"/>
  <c r="BG1832" i="10"/>
  <c r="BH1832" i="10"/>
  <c r="BJ1832" i="10"/>
  <c r="BK1832" i="10"/>
  <c r="BL1832" i="10"/>
  <c r="BN1832" i="10"/>
  <c r="BO1832" i="10"/>
  <c r="BP1832" i="10"/>
  <c r="BR1832" i="10"/>
  <c r="BS1832" i="10"/>
  <c r="BT1832" i="10"/>
  <c r="C1950" i="10"/>
  <c r="BV1832" i="10"/>
  <c r="D1833" i="10"/>
  <c r="F1833" i="10"/>
  <c r="G1833" i="10"/>
  <c r="H1833" i="10"/>
  <c r="J1833" i="10"/>
  <c r="K1833" i="10"/>
  <c r="L1833" i="10"/>
  <c r="N1833" i="10"/>
  <c r="O1833" i="10"/>
  <c r="P1833" i="10"/>
  <c r="R1833" i="10"/>
  <c r="S1833" i="10"/>
  <c r="T1833" i="10"/>
  <c r="V1833" i="10"/>
  <c r="W1833" i="10"/>
  <c r="X1833" i="10"/>
  <c r="Z1833" i="10"/>
  <c r="AA1833" i="10"/>
  <c r="AB1833" i="10"/>
  <c r="AD1833" i="10"/>
  <c r="AE1833" i="10"/>
  <c r="AF1833" i="10"/>
  <c r="AH1833" i="10"/>
  <c r="AI1833" i="10"/>
  <c r="AJ1833" i="10"/>
  <c r="AL1833" i="10"/>
  <c r="AM1833" i="10"/>
  <c r="AN1833" i="10"/>
  <c r="AP1833" i="10"/>
  <c r="AQ1833" i="10"/>
  <c r="AR1833" i="10"/>
  <c r="AT1833" i="10"/>
  <c r="AU1833" i="10"/>
  <c r="AV1833" i="10"/>
  <c r="AX1833" i="10"/>
  <c r="AY1833" i="10"/>
  <c r="AZ1833" i="10"/>
  <c r="BB1833" i="10"/>
  <c r="BC1833" i="10"/>
  <c r="BD1833" i="10"/>
  <c r="BF1833" i="10"/>
  <c r="BG1833" i="10"/>
  <c r="BH1833" i="10"/>
  <c r="BJ1833" i="10"/>
  <c r="BK1833" i="10"/>
  <c r="BL1833" i="10"/>
  <c r="BN1833" i="10"/>
  <c r="BO1833" i="10"/>
  <c r="BP1833" i="10"/>
  <c r="BR1833" i="10"/>
  <c r="BS1833" i="10"/>
  <c r="BT1833" i="10"/>
  <c r="C1951" i="10"/>
  <c r="BV1833" i="10"/>
  <c r="D1834" i="10"/>
  <c r="F1834" i="10"/>
  <c r="G1834" i="10"/>
  <c r="H1834" i="10"/>
  <c r="J1834" i="10"/>
  <c r="K1834" i="10"/>
  <c r="L1834" i="10"/>
  <c r="N1834" i="10"/>
  <c r="O1834" i="10"/>
  <c r="P1834" i="10"/>
  <c r="R1834" i="10"/>
  <c r="S1834" i="10"/>
  <c r="T1834" i="10"/>
  <c r="V1834" i="10"/>
  <c r="W1834" i="10"/>
  <c r="X1834" i="10"/>
  <c r="Z1834" i="10"/>
  <c r="AA1834" i="10"/>
  <c r="AB1834" i="10"/>
  <c r="AD1834" i="10"/>
  <c r="AE1834" i="10"/>
  <c r="AF1834" i="10"/>
  <c r="AH1834" i="10"/>
  <c r="AI1834" i="10"/>
  <c r="AJ1834" i="10"/>
  <c r="AL1834" i="10"/>
  <c r="AM1834" i="10"/>
  <c r="AN1834" i="10"/>
  <c r="AP1834" i="10"/>
  <c r="AQ1834" i="10"/>
  <c r="AR1834" i="10"/>
  <c r="AT1834" i="10"/>
  <c r="AU1834" i="10"/>
  <c r="AV1834" i="10"/>
  <c r="AX1834" i="10"/>
  <c r="AY1834" i="10"/>
  <c r="AZ1834" i="10"/>
  <c r="BB1834" i="10"/>
  <c r="BC1834" i="10"/>
  <c r="BD1834" i="10"/>
  <c r="BF1834" i="10"/>
  <c r="BG1834" i="10"/>
  <c r="BH1834" i="10"/>
  <c r="BJ1834" i="10"/>
  <c r="BK1834" i="10"/>
  <c r="BL1834" i="10"/>
  <c r="BN1834" i="10"/>
  <c r="BO1834" i="10"/>
  <c r="BP1834" i="10"/>
  <c r="BR1834" i="10"/>
  <c r="BS1834" i="10"/>
  <c r="BT1834" i="10"/>
  <c r="C1952" i="10"/>
  <c r="BV1834" i="10"/>
  <c r="D1835" i="10"/>
  <c r="F1835" i="10"/>
  <c r="G1835" i="10"/>
  <c r="H1835" i="10"/>
  <c r="J1835" i="10"/>
  <c r="K1835" i="10"/>
  <c r="L1835" i="10"/>
  <c r="N1835" i="10"/>
  <c r="O1835" i="10"/>
  <c r="P1835" i="10"/>
  <c r="R1835" i="10"/>
  <c r="S1835" i="10"/>
  <c r="T1835" i="10"/>
  <c r="V1835" i="10"/>
  <c r="W1835" i="10"/>
  <c r="X1835" i="10"/>
  <c r="Z1835" i="10"/>
  <c r="AA1835" i="10"/>
  <c r="AB1835" i="10"/>
  <c r="AD1835" i="10"/>
  <c r="AE1835" i="10"/>
  <c r="AF1835" i="10"/>
  <c r="AH1835" i="10"/>
  <c r="AI1835" i="10"/>
  <c r="AJ1835" i="10"/>
  <c r="AL1835" i="10"/>
  <c r="AM1835" i="10"/>
  <c r="AN1835" i="10"/>
  <c r="AP1835" i="10"/>
  <c r="AQ1835" i="10"/>
  <c r="AR1835" i="10"/>
  <c r="AT1835" i="10"/>
  <c r="AU1835" i="10"/>
  <c r="AV1835" i="10"/>
  <c r="AX1835" i="10"/>
  <c r="AY1835" i="10"/>
  <c r="AZ1835" i="10"/>
  <c r="BB1835" i="10"/>
  <c r="BC1835" i="10"/>
  <c r="BD1835" i="10"/>
  <c r="BF1835" i="10"/>
  <c r="BG1835" i="10"/>
  <c r="BH1835" i="10"/>
  <c r="BJ1835" i="10"/>
  <c r="BK1835" i="10"/>
  <c r="BL1835" i="10"/>
  <c r="BN1835" i="10"/>
  <c r="BO1835" i="10"/>
  <c r="BP1835" i="10"/>
  <c r="BR1835" i="10"/>
  <c r="BS1835" i="10"/>
  <c r="BT1835" i="10"/>
  <c r="C1953" i="10"/>
  <c r="BV1835" i="10"/>
  <c r="D1836" i="10"/>
  <c r="F1836" i="10"/>
  <c r="G1836" i="10"/>
  <c r="H1836" i="10"/>
  <c r="J1836" i="10"/>
  <c r="K1836" i="10"/>
  <c r="L1836" i="10"/>
  <c r="N1836" i="10"/>
  <c r="O1836" i="10"/>
  <c r="P1836" i="10"/>
  <c r="R1836" i="10"/>
  <c r="S1836" i="10"/>
  <c r="T1836" i="10"/>
  <c r="V1836" i="10"/>
  <c r="W1836" i="10"/>
  <c r="X1836" i="10"/>
  <c r="Z1836" i="10"/>
  <c r="AA1836" i="10"/>
  <c r="AB1836" i="10"/>
  <c r="AD1836" i="10"/>
  <c r="AE1836" i="10"/>
  <c r="AF1836" i="10"/>
  <c r="AH1836" i="10"/>
  <c r="AI1836" i="10"/>
  <c r="AJ1836" i="10"/>
  <c r="AL1836" i="10"/>
  <c r="AM1836" i="10"/>
  <c r="AN1836" i="10"/>
  <c r="AP1836" i="10"/>
  <c r="AQ1836" i="10"/>
  <c r="AR1836" i="10"/>
  <c r="AT1836" i="10"/>
  <c r="AU1836" i="10"/>
  <c r="AV1836" i="10"/>
  <c r="AX1836" i="10"/>
  <c r="AY1836" i="10"/>
  <c r="AZ1836" i="10"/>
  <c r="BB1836" i="10"/>
  <c r="BC1836" i="10"/>
  <c r="BD1836" i="10"/>
  <c r="BF1836" i="10"/>
  <c r="BG1836" i="10"/>
  <c r="BH1836" i="10"/>
  <c r="BJ1836" i="10"/>
  <c r="BK1836" i="10"/>
  <c r="BL1836" i="10"/>
  <c r="BN1836" i="10"/>
  <c r="BO1836" i="10"/>
  <c r="BP1836" i="10"/>
  <c r="BR1836" i="10"/>
  <c r="BS1836" i="10"/>
  <c r="BT1836" i="10"/>
  <c r="C2035" i="10"/>
  <c r="BV1836" i="10"/>
  <c r="D1837" i="10"/>
  <c r="F1837" i="10"/>
  <c r="G1837" i="10"/>
  <c r="H1837" i="10"/>
  <c r="J1837" i="10"/>
  <c r="K1837" i="10"/>
  <c r="L1837" i="10"/>
  <c r="N1837" i="10"/>
  <c r="O1837" i="10"/>
  <c r="P1837" i="10"/>
  <c r="R1837" i="10"/>
  <c r="S1837" i="10"/>
  <c r="T1837" i="10"/>
  <c r="V1837" i="10"/>
  <c r="W1837" i="10"/>
  <c r="X1837" i="10"/>
  <c r="Z1837" i="10"/>
  <c r="AA1837" i="10"/>
  <c r="AB1837" i="10"/>
  <c r="AD1837" i="10"/>
  <c r="AE1837" i="10"/>
  <c r="AF1837" i="10"/>
  <c r="AH1837" i="10"/>
  <c r="AI1837" i="10"/>
  <c r="AJ1837" i="10"/>
  <c r="AL1837" i="10"/>
  <c r="AM1837" i="10"/>
  <c r="AN1837" i="10"/>
  <c r="AP1837" i="10"/>
  <c r="AQ1837" i="10"/>
  <c r="AR1837" i="10"/>
  <c r="AT1837" i="10"/>
  <c r="AU1837" i="10"/>
  <c r="AV1837" i="10"/>
  <c r="AX1837" i="10"/>
  <c r="AY1837" i="10"/>
  <c r="AZ1837" i="10"/>
  <c r="BB1837" i="10"/>
  <c r="BC1837" i="10"/>
  <c r="BD1837" i="10"/>
  <c r="BF1837" i="10"/>
  <c r="BG1837" i="10"/>
  <c r="BH1837" i="10"/>
  <c r="BJ1837" i="10"/>
  <c r="BK1837" i="10"/>
  <c r="BL1837" i="10"/>
  <c r="BN1837" i="10"/>
  <c r="BO1837" i="10"/>
  <c r="BP1837" i="10"/>
  <c r="BR1837" i="10"/>
  <c r="BS1837" i="10"/>
  <c r="BT1837" i="10"/>
  <c r="C2036" i="10"/>
  <c r="BV1837" i="10"/>
  <c r="D1838" i="10"/>
  <c r="F1838" i="10"/>
  <c r="G1838" i="10"/>
  <c r="H1838" i="10"/>
  <c r="J1838" i="10"/>
  <c r="K1838" i="10"/>
  <c r="L1838" i="10"/>
  <c r="N1838" i="10"/>
  <c r="O1838" i="10"/>
  <c r="P1838" i="10"/>
  <c r="R1838" i="10"/>
  <c r="S1838" i="10"/>
  <c r="T1838" i="10"/>
  <c r="V1838" i="10"/>
  <c r="W1838" i="10"/>
  <c r="X1838" i="10"/>
  <c r="Z1838" i="10"/>
  <c r="AA1838" i="10"/>
  <c r="AB1838" i="10"/>
  <c r="AD1838" i="10"/>
  <c r="AE1838" i="10"/>
  <c r="AF1838" i="10"/>
  <c r="AH1838" i="10"/>
  <c r="AI1838" i="10"/>
  <c r="AJ1838" i="10"/>
  <c r="AL1838" i="10"/>
  <c r="AM1838" i="10"/>
  <c r="AN1838" i="10"/>
  <c r="AP1838" i="10"/>
  <c r="AQ1838" i="10"/>
  <c r="AR1838" i="10"/>
  <c r="AT1838" i="10"/>
  <c r="AU1838" i="10"/>
  <c r="AV1838" i="10"/>
  <c r="AX1838" i="10"/>
  <c r="AY1838" i="10"/>
  <c r="AZ1838" i="10"/>
  <c r="BB1838" i="10"/>
  <c r="BC1838" i="10"/>
  <c r="BD1838" i="10"/>
  <c r="BF1838" i="10"/>
  <c r="BG1838" i="10"/>
  <c r="BH1838" i="10"/>
  <c r="BJ1838" i="10"/>
  <c r="BK1838" i="10"/>
  <c r="BL1838" i="10"/>
  <c r="BN1838" i="10"/>
  <c r="BO1838" i="10"/>
  <c r="BP1838" i="10"/>
  <c r="BR1838" i="10"/>
  <c r="BS1838" i="10"/>
  <c r="BT1838" i="10"/>
  <c r="C2037" i="10"/>
  <c r="BV1838" i="10"/>
  <c r="D1839" i="10"/>
  <c r="F1839" i="10"/>
  <c r="G1839" i="10"/>
  <c r="H1839" i="10"/>
  <c r="J1839" i="10"/>
  <c r="K1839" i="10"/>
  <c r="L1839" i="10"/>
  <c r="N1839" i="10"/>
  <c r="O1839" i="10"/>
  <c r="P1839" i="10"/>
  <c r="R1839" i="10"/>
  <c r="S1839" i="10"/>
  <c r="T1839" i="10"/>
  <c r="V1839" i="10"/>
  <c r="W1839" i="10"/>
  <c r="X1839" i="10"/>
  <c r="Z1839" i="10"/>
  <c r="AA1839" i="10"/>
  <c r="AB1839" i="10"/>
  <c r="AD1839" i="10"/>
  <c r="AE1839" i="10"/>
  <c r="AF1839" i="10"/>
  <c r="AH1839" i="10"/>
  <c r="AI1839" i="10"/>
  <c r="AJ1839" i="10"/>
  <c r="AL1839" i="10"/>
  <c r="AM1839" i="10"/>
  <c r="AN1839" i="10"/>
  <c r="AP1839" i="10"/>
  <c r="AQ1839" i="10"/>
  <c r="AR1839" i="10"/>
  <c r="AT1839" i="10"/>
  <c r="AU1839" i="10"/>
  <c r="AV1839" i="10"/>
  <c r="AX1839" i="10"/>
  <c r="AY1839" i="10"/>
  <c r="AZ1839" i="10"/>
  <c r="BB1839" i="10"/>
  <c r="BC1839" i="10"/>
  <c r="BD1839" i="10"/>
  <c r="BF1839" i="10"/>
  <c r="BG1839" i="10"/>
  <c r="BH1839" i="10"/>
  <c r="BJ1839" i="10"/>
  <c r="BK1839" i="10"/>
  <c r="BL1839" i="10"/>
  <c r="BN1839" i="10"/>
  <c r="BO1839" i="10"/>
  <c r="BP1839" i="10"/>
  <c r="BR1839" i="10"/>
  <c r="BS1839" i="10"/>
  <c r="BT1839" i="10"/>
  <c r="C2084" i="10"/>
  <c r="BV1839" i="10"/>
  <c r="F1507" i="10"/>
  <c r="G1507" i="10"/>
  <c r="H1507" i="10"/>
  <c r="J1507" i="10"/>
  <c r="K1507" i="10"/>
  <c r="L1507" i="10"/>
  <c r="N1507" i="10"/>
  <c r="O1507" i="10"/>
  <c r="P1507" i="10"/>
  <c r="R1507" i="10"/>
  <c r="S1507" i="10"/>
  <c r="T1507" i="10"/>
  <c r="V1507" i="10"/>
  <c r="W1507" i="10"/>
  <c r="X1507" i="10"/>
  <c r="Z1507" i="10"/>
  <c r="AA1507" i="10"/>
  <c r="AB1507" i="10"/>
  <c r="AD1507" i="10"/>
  <c r="AE1507" i="10"/>
  <c r="AF1507" i="10"/>
  <c r="AH1507" i="10"/>
  <c r="AI1507" i="10"/>
  <c r="AJ1507" i="10"/>
  <c r="AL1507" i="10"/>
  <c r="AM1507" i="10"/>
  <c r="AN1507" i="10"/>
  <c r="AP1507" i="10"/>
  <c r="AQ1507" i="10"/>
  <c r="AR1507" i="10"/>
  <c r="AT1507" i="10"/>
  <c r="AU1507" i="10"/>
  <c r="AV1507" i="10"/>
  <c r="AX1507" i="10"/>
  <c r="AY1507" i="10"/>
  <c r="AZ1507" i="10"/>
  <c r="BB1507" i="10"/>
  <c r="BC1507" i="10"/>
  <c r="BD1507" i="10"/>
  <c r="BF1507" i="10"/>
  <c r="BG1507" i="10"/>
  <c r="BH1507" i="10"/>
  <c r="BJ1507" i="10"/>
  <c r="BK1507" i="10"/>
  <c r="BL1507" i="10"/>
  <c r="BN1507" i="10"/>
  <c r="BO1507" i="10"/>
  <c r="BP1507" i="10"/>
  <c r="BR1507" i="10"/>
  <c r="BS1507" i="10"/>
  <c r="BT1507" i="10"/>
  <c r="C1849" i="10"/>
  <c r="BV1507" i="10"/>
  <c r="D1507" i="10"/>
  <c r="BL1841" i="10" l="1"/>
  <c r="BN1841" i="10" s="1"/>
  <c r="AV1841" i="10"/>
  <c r="AX1841" i="10" s="1"/>
  <c r="AF1841" i="10"/>
  <c r="AH1841" i="10" s="1"/>
  <c r="P1841" i="10"/>
  <c r="R1841" i="10" s="1"/>
  <c r="BH1841" i="10"/>
  <c r="BJ1841" i="10" s="1"/>
  <c r="AR1841" i="10"/>
  <c r="AT1841" i="10" s="1"/>
  <c r="AB1841" i="10"/>
  <c r="AD1841" i="10" s="1"/>
  <c r="L1841" i="10"/>
  <c r="N1841" i="10" s="1"/>
  <c r="BT1841" i="10"/>
  <c r="BV1841" i="10" s="1"/>
  <c r="BD1841" i="10"/>
  <c r="BF1841" i="10" s="1"/>
  <c r="AN1841" i="10"/>
  <c r="AP1841" i="10" s="1"/>
  <c r="X1841" i="10"/>
  <c r="Z1841" i="10" s="1"/>
  <c r="H1841" i="10"/>
  <c r="J1841" i="10" s="1"/>
  <c r="BP1841" i="10"/>
  <c r="BR1841" i="10" s="1"/>
  <c r="AZ1841" i="10"/>
  <c r="BB1841" i="10" s="1"/>
  <c r="AJ1841" i="10"/>
  <c r="AL1841" i="10" s="1"/>
  <c r="T1841" i="10"/>
  <c r="V1841" i="10" s="1"/>
  <c r="D1841" i="10"/>
  <c r="F1841" i="10" s="1"/>
  <c r="D1915" i="10"/>
  <c r="D1990" i="10"/>
  <c r="D2122" i="10"/>
  <c r="D2132" i="10"/>
  <c r="D1897" i="10"/>
  <c r="D1864" i="10"/>
  <c r="D1860" i="10"/>
  <c r="D1858" i="10"/>
  <c r="D2093" i="10"/>
  <c r="D1891" i="10"/>
  <c r="D1910" i="10"/>
  <c r="D1929" i="10"/>
  <c r="D2066" i="10"/>
  <c r="D2049" i="10"/>
  <c r="D1976" i="10"/>
  <c r="D1958" i="10"/>
  <c r="D2048" i="10"/>
  <c r="D1969" i="10"/>
  <c r="D1943" i="10"/>
  <c r="D1904" i="10"/>
  <c r="D2045" i="10"/>
  <c r="D2025" i="10"/>
  <c r="D1999" i="10"/>
  <c r="D2195" i="10"/>
  <c r="D2167" i="10"/>
  <c r="D2214" i="10"/>
  <c r="D1895" i="10"/>
  <c r="D1886" i="10"/>
  <c r="D2138" i="10"/>
  <c r="D1846" i="10"/>
  <c r="D1849" i="10"/>
  <c r="D1930" i="10"/>
  <c r="D2067" i="10"/>
  <c r="D2050" i="10"/>
  <c r="D2095" i="10"/>
  <c r="D2090" i="10"/>
  <c r="D1856" i="10"/>
  <c r="D2091" i="10"/>
  <c r="D1853" i="10"/>
  <c r="D2144" i="10"/>
  <c r="D2124" i="10"/>
  <c r="D2134" i="10"/>
  <c r="D1873" i="10"/>
  <c r="D1847" i="10"/>
  <c r="D2010" i="10"/>
  <c r="D1947" i="10"/>
  <c r="D1908" i="10"/>
  <c r="D2063" i="10"/>
  <c r="D2029" i="10"/>
  <c r="D2003" i="10"/>
  <c r="D1919" i="10"/>
  <c r="D1994" i="10"/>
  <c r="D1914" i="10"/>
  <c r="D2177" i="10"/>
  <c r="D2170" i="10"/>
  <c r="D2183" i="10"/>
  <c r="D2207" i="10"/>
  <c r="D1893" i="10"/>
  <c r="D1879" i="10"/>
  <c r="D2147" i="10"/>
  <c r="D2126" i="10"/>
  <c r="D2109" i="10"/>
  <c r="D2085" i="10"/>
  <c r="D2120" i="10"/>
  <c r="D1951" i="10"/>
  <c r="D2071" i="10"/>
  <c r="D2054" i="10"/>
  <c r="D1981" i="10"/>
  <c r="D1963" i="10"/>
  <c r="D1933" i="10"/>
  <c r="D2080" i="10"/>
  <c r="D1938" i="10"/>
  <c r="D2073" i="10"/>
  <c r="D2116" i="10"/>
  <c r="D2099" i="10"/>
  <c r="D2088" i="10"/>
  <c r="D2084" i="10"/>
  <c r="D1928" i="10"/>
  <c r="D2065" i="10"/>
  <c r="D2034" i="10"/>
  <c r="D1975" i="10"/>
  <c r="D1957" i="10"/>
  <c r="D2047" i="10"/>
  <c r="D2081" i="10"/>
  <c r="D1942" i="10"/>
  <c r="D2077" i="10"/>
  <c r="D2044" i="10"/>
  <c r="D2024" i="10"/>
  <c r="D1998" i="10"/>
  <c r="D2022" i="10"/>
  <c r="D1989" i="10"/>
  <c r="D1909" i="10"/>
  <c r="D2175" i="10"/>
  <c r="D2191" i="10"/>
  <c r="D2213" i="10"/>
  <c r="D2217" i="10"/>
  <c r="D1871" i="10"/>
  <c r="D1884" i="10"/>
  <c r="D2137" i="10"/>
  <c r="D2153" i="10"/>
  <c r="D2121" i="10"/>
  <c r="D1896" i="10"/>
  <c r="D1865" i="10"/>
  <c r="D1859" i="10"/>
  <c r="D1977" i="10"/>
  <c r="D1959" i="10"/>
  <c r="D2082" i="10"/>
  <c r="D1970" i="10"/>
  <c r="D1944" i="10"/>
  <c r="D1905" i="10"/>
  <c r="D2060" i="10"/>
  <c r="D2026" i="10"/>
  <c r="D2000" i="10"/>
  <c r="D1916" i="10"/>
  <c r="D1991" i="10"/>
  <c r="D1911" i="10"/>
  <c r="D2176" i="10"/>
  <c r="D2168" i="10"/>
  <c r="D2215" i="10"/>
  <c r="D2204" i="10"/>
  <c r="D1880" i="10"/>
  <c r="D2141" i="10"/>
  <c r="D2123" i="10"/>
  <c r="D2133" i="10"/>
  <c r="D1874" i="10"/>
  <c r="D1862" i="10"/>
  <c r="D2094" i="10"/>
  <c r="D1850" i="10"/>
  <c r="D1898" i="10"/>
  <c r="D1948" i="10"/>
  <c r="D2068" i="10"/>
  <c r="D2051" i="10"/>
  <c r="D1978" i="10"/>
  <c r="D1960" i="10"/>
  <c r="D2083" i="10"/>
  <c r="D2079" i="10"/>
  <c r="D1945" i="10"/>
  <c r="D1906" i="10"/>
  <c r="D2061" i="10"/>
  <c r="D2027" i="10"/>
  <c r="D2001" i="10"/>
  <c r="D1917" i="10"/>
  <c r="D1992" i="10"/>
  <c r="D1912" i="10"/>
  <c r="D2193" i="10"/>
  <c r="D2185" i="10"/>
  <c r="D2216" i="10"/>
  <c r="D2205" i="10"/>
  <c r="D1900" i="10"/>
  <c r="D1866" i="10"/>
  <c r="D1881" i="10"/>
  <c r="D2101" i="10"/>
  <c r="D1950" i="10"/>
  <c r="D2070" i="10"/>
  <c r="D2053" i="10"/>
  <c r="D1980" i="10"/>
  <c r="D1962" i="10"/>
  <c r="D1932" i="10"/>
  <c r="D2011" i="10"/>
  <c r="D1965" i="10"/>
  <c r="D1936" i="10"/>
  <c r="D2064" i="10"/>
  <c r="D2038" i="10"/>
  <c r="D2004" i="10"/>
  <c r="D1920" i="10"/>
  <c r="D2016" i="10"/>
  <c r="D1983" i="10"/>
  <c r="D2178" i="10"/>
  <c r="D2192" i="10"/>
  <c r="D2189" i="10"/>
  <c r="D2208" i="10"/>
  <c r="D2197" i="10"/>
  <c r="D1894" i="10"/>
  <c r="D1882" i="10"/>
  <c r="D2149" i="10"/>
  <c r="D2128" i="10"/>
  <c r="D2142" i="10"/>
  <c r="D2110" i="10"/>
  <c r="D2103" i="10"/>
  <c r="D2098" i="10"/>
  <c r="D2086" i="10"/>
  <c r="D2105" i="10"/>
  <c r="D2035" i="10"/>
  <c r="D1925" i="10"/>
  <c r="D2057" i="10"/>
  <c r="D2031" i="10"/>
  <c r="D1972" i="10"/>
  <c r="D1954" i="10"/>
  <c r="D2014" i="10"/>
  <c r="D1967" i="10"/>
  <c r="D1939" i="10"/>
  <c r="D2074" i="10"/>
  <c r="D2041" i="10"/>
  <c r="D2007" i="10"/>
  <c r="D1995" i="10"/>
  <c r="D2019" i="10"/>
  <c r="D1986" i="10"/>
  <c r="D2181" i="10"/>
  <c r="D2172" i="10"/>
  <c r="D2165" i="10"/>
  <c r="D2211" i="10"/>
  <c r="D2200" i="10"/>
  <c r="D1899" i="10"/>
  <c r="D1885" i="10"/>
  <c r="D2131" i="10"/>
  <c r="D2148" i="10"/>
  <c r="D2113" i="10"/>
  <c r="D1903" i="10"/>
  <c r="D2107" i="10"/>
  <c r="D2036" i="10"/>
  <c r="D1926" i="10"/>
  <c r="D2058" i="10"/>
  <c r="D2032" i="10"/>
  <c r="D1973" i="10"/>
  <c r="D1955" i="10"/>
  <c r="D2015" i="10"/>
  <c r="D1968" i="10"/>
  <c r="D1940" i="10"/>
  <c r="D2075" i="10"/>
  <c r="D2042" i="10"/>
  <c r="D2008" i="10"/>
  <c r="D1996" i="10"/>
  <c r="D2020" i="10"/>
  <c r="D1987" i="10"/>
  <c r="D2187" i="10"/>
  <c r="D2173" i="10"/>
  <c r="D2190" i="10"/>
  <c r="D2218" i="10"/>
  <c r="D2201" i="10"/>
  <c r="D1869" i="10"/>
  <c r="D1888" i="10"/>
  <c r="D2135" i="10"/>
  <c r="D2150" i="10"/>
  <c r="D2114" i="10"/>
  <c r="D1863" i="10"/>
  <c r="D2118" i="10"/>
  <c r="D1854" i="10"/>
  <c r="D1852" i="10"/>
  <c r="D2037" i="10"/>
  <c r="D1927" i="10"/>
  <c r="D2059" i="10"/>
  <c r="D2033" i="10"/>
  <c r="D1974" i="10"/>
  <c r="D1956" i="10"/>
  <c r="D2046" i="10"/>
  <c r="D2078" i="10"/>
  <c r="D1941" i="10"/>
  <c r="D2076" i="10"/>
  <c r="D2043" i="10"/>
  <c r="D2023" i="10"/>
  <c r="D1997" i="10"/>
  <c r="D2021" i="10"/>
  <c r="D1988" i="10"/>
  <c r="D2188" i="10"/>
  <c r="D2174" i="10"/>
  <c r="D2166" i="10"/>
  <c r="D2212" i="10"/>
  <c r="D2202" i="10"/>
  <c r="D1872" i="10"/>
  <c r="D1877" i="10"/>
  <c r="D2136" i="10"/>
  <c r="D2152" i="10"/>
  <c r="D2127" i="10"/>
  <c r="D1892" i="10"/>
  <c r="D2119" i="10"/>
  <c r="D1889" i="10"/>
  <c r="D1857" i="10"/>
  <c r="D2092" i="10"/>
  <c r="D1890" i="10"/>
  <c r="D1845" i="10"/>
  <c r="D1861" i="10"/>
  <c r="D2100" i="10"/>
  <c r="D1851" i="10"/>
  <c r="D1949" i="10"/>
  <c r="D2069" i="10"/>
  <c r="D2052" i="10"/>
  <c r="D1979" i="10"/>
  <c r="D1961" i="10"/>
  <c r="D1931" i="10"/>
  <c r="D2009" i="10"/>
  <c r="D1946" i="10"/>
  <c r="D1907" i="10"/>
  <c r="D2062" i="10"/>
  <c r="D2028" i="10"/>
  <c r="D2002" i="10"/>
  <c r="D1918" i="10"/>
  <c r="D1993" i="10"/>
  <c r="D1913" i="10"/>
  <c r="D2186" i="10"/>
  <c r="D2169" i="10"/>
  <c r="D2182" i="10"/>
  <c r="D2206" i="10"/>
  <c r="D1867" i="10"/>
  <c r="D1887" i="10"/>
  <c r="D2146" i="10"/>
  <c r="D2125" i="10"/>
  <c r="D2139" i="10"/>
  <c r="D1875" i="10"/>
  <c r="D2108" i="10"/>
  <c r="D1848" i="10"/>
  <c r="D2140" i="10"/>
  <c r="D1876" i="10"/>
  <c r="D2102" i="10"/>
  <c r="D2096" i="10"/>
  <c r="D2104" i="10"/>
  <c r="D1952" i="10"/>
  <c r="D1923" i="10"/>
  <c r="D2055" i="10"/>
  <c r="D1982" i="10"/>
  <c r="D1964" i="10"/>
  <c r="D1934" i="10"/>
  <c r="D2012" i="10"/>
  <c r="D1966" i="10"/>
  <c r="D1937" i="10"/>
  <c r="D2072" i="10"/>
  <c r="D2039" i="10"/>
  <c r="D2005" i="10"/>
  <c r="D1921" i="10"/>
  <c r="D2017" i="10"/>
  <c r="D1984" i="10"/>
  <c r="D2179" i="10"/>
  <c r="D2194" i="10"/>
  <c r="D2184" i="10"/>
  <c r="D2209" i="10"/>
  <c r="D2198" i="10"/>
  <c r="D1868" i="10"/>
  <c r="D1883" i="10"/>
  <c r="D2151" i="10"/>
  <c r="D2129" i="10"/>
  <c r="D2143" i="10"/>
  <c r="D2111" i="10"/>
  <c r="D2115" i="10"/>
  <c r="D2097" i="10"/>
  <c r="D2087" i="10"/>
  <c r="D1953" i="10"/>
  <c r="D1924" i="10"/>
  <c r="D2056" i="10"/>
  <c r="D2030" i="10"/>
  <c r="D1971" i="10"/>
  <c r="D1935" i="10"/>
  <c r="D2013" i="10"/>
  <c r="D2040" i="10"/>
  <c r="D2006" i="10"/>
  <c r="D1922" i="10"/>
  <c r="D2018" i="10"/>
  <c r="D1985" i="10"/>
  <c r="D2180" i="10"/>
  <c r="D2171" i="10"/>
  <c r="D2164" i="10"/>
  <c r="D2210" i="10"/>
  <c r="D2199" i="10"/>
  <c r="D1870" i="10"/>
  <c r="D1901" i="10"/>
  <c r="D1878" i="10"/>
  <c r="D2130" i="10"/>
  <c r="D2145" i="10"/>
  <c r="D2112" i="10"/>
  <c r="D1902" i="10"/>
  <c r="D2106" i="10"/>
  <c r="D2117" i="10"/>
  <c r="D1855" i="10"/>
  <c r="D2089" i="10"/>
</calcChain>
</file>

<file path=xl/sharedStrings.xml><?xml version="1.0" encoding="utf-8"?>
<sst xmlns="http://schemas.openxmlformats.org/spreadsheetml/2006/main" count="32859" uniqueCount="1676">
  <si>
    <t>Gross median weekly pay (£) Full-time</t>
  </si>
  <si>
    <t>Employment rate for 16–64-year olds</t>
  </si>
  <si>
    <t>Gross Disposable Household Income (GDHI) per head of population, 2019</t>
  </si>
  <si>
    <t>Proportion of jobs that are low paid</t>
  </si>
  <si>
    <t>Disability employment rate gap</t>
  </si>
  <si>
    <t>Proportion of children in workless households, per cent, 2020</t>
  </si>
  <si>
    <t>Proportion of employed people in skilled employment (SOC 1-3, 5)</t>
  </si>
  <si>
    <t>annual population survey</t>
  </si>
  <si>
    <t>ONS Crown Copyright Reserved [from Nomis on 27 May 2022]</t>
  </si>
  <si>
    <t>Analysis   :</t>
  </si>
  <si>
    <t>variable</t>
  </si>
  <si>
    <t>Confidence :</t>
  </si>
  <si>
    <t>95% confidence interval of percent figure (+/-)</t>
  </si>
  <si>
    <t>Variable   :</t>
  </si>
  <si>
    <t>% all in employment who are - 1: managers, directors and senior officials (SOC2010)</t>
  </si>
  <si>
    <t>Area</t>
  </si>
  <si>
    <t>Numerator</t>
  </si>
  <si>
    <t>Denominator</t>
  </si>
  <si>
    <t>Jan 2004-Dec 2004</t>
  </si>
  <si>
    <t>Conf</t>
  </si>
  <si>
    <t>Jan 2005-Dec 2005</t>
  </si>
  <si>
    <t>Jan 2006-Dec 2006</t>
  </si>
  <si>
    <t>Jan 2007-Dec 2007</t>
  </si>
  <si>
    <t>Jan 2008-Dec 2008</t>
  </si>
  <si>
    <t>Jan 2009-Dec 2009</t>
  </si>
  <si>
    <t>Jan 2010-Dec 2010</t>
  </si>
  <si>
    <t>Jan 2011-Dec 2011</t>
  </si>
  <si>
    <t>Jan 2012-Dec 2012</t>
  </si>
  <si>
    <t>Jan 2013-Dec 2013</t>
  </si>
  <si>
    <t>Jan 2014-Dec 2014</t>
  </si>
  <si>
    <t>Jan 2015-Dec 2015</t>
  </si>
  <si>
    <t>Jan 2016-Dec 2016</t>
  </si>
  <si>
    <t>Jan 2017-Dec 2017</t>
  </si>
  <si>
    <t>Jan 2018-Dec 2018</t>
  </si>
  <si>
    <t>Jan 2019-Dec 2019</t>
  </si>
  <si>
    <t>Jan 2020-Dec 2020</t>
  </si>
  <si>
    <t>Jan 2021-Dec 2021</t>
  </si>
  <si>
    <t>!</t>
  </si>
  <si>
    <t>*</t>
  </si>
  <si>
    <t>#</t>
  </si>
  <si>
    <t>-</t>
  </si>
  <si>
    <t>These figures are suppressed as statistically unreliable</t>
  </si>
  <si>
    <t>Estimate and confidence interval not available since the group sample size</t>
  </si>
  <si>
    <t>is zero or disclosive (0-2)</t>
  </si>
  <si>
    <t>Estimate and confidence interval unreliable since the group sample size is</t>
  </si>
  <si>
    <t>small (3-9)</t>
  </si>
  <si>
    <t>These figures are missing.</t>
  </si>
  <si>
    <t>Annual Population Survey (APS) responses are weighted to official population</t>
  </si>
  <si>
    <t>projections. As the current projections are 2018-based they are based on</t>
  </si>
  <si>
    <t>demographic trends that pre-date the COVID-19 pandemic. We are analysing</t>
  </si>
  <si>
    <t>the population totals used in the weighting process and may make</t>
  </si>
  <si>
    <t>adjustments if appropriate. Rates published from the APS remain robust;</t>
  </si>
  <si>
    <t>however, levels and changes in levels should be used with caution. This</t>
  </si>
  <si>
    <t>will particularly affect estimates for country of birth, nationality,</t>
  </si>
  <si>
    <t>ethnicity and disability. This affects all APS periods from April 2019</t>
  </si>
  <si>
    <t>to March 2020 onwards</t>
  </si>
  <si>
    <t>Health and disability variables for APS periods ending Mar 2020,</t>
  </si>
  <si>
    <t>Jun 2020 and Sep 2020 were revised on 2 March 2021.</t>
  </si>
  <si>
    <t>For more details see [http://www.nomisweb.co.uk/articles/1247.aspx]</t>
  </si>
  <si>
    <t>% all in employment who are - 2: professional occupations (SOC2010)</t>
  </si>
  <si>
    <t>% all in employment who are - 3: associate prof &amp; tech occupations (SOC2010)</t>
  </si>
  <si>
    <t>~</t>
  </si>
  <si>
    <t>Estimate is less than 500</t>
  </si>
  <si>
    <t>% all in employment who are - 5: skilled trades occupations (SOC2010)</t>
  </si>
  <si>
    <t>Darlington</t>
  </si>
  <si>
    <t>County Durham</t>
  </si>
  <si>
    <t>Hartlepool</t>
  </si>
  <si>
    <t>Middlesbrough</t>
  </si>
  <si>
    <t>Northumberland</t>
  </si>
  <si>
    <t>Redcar and Cleveland</t>
  </si>
  <si>
    <t>Stockton-on-Tees</t>
  </si>
  <si>
    <t>Gateshead</t>
  </si>
  <si>
    <t>Newcastle upon Tyne</t>
  </si>
  <si>
    <t>North Tyneside</t>
  </si>
  <si>
    <t>South Tyneside</t>
  </si>
  <si>
    <t>Sunderland</t>
  </si>
  <si>
    <t>Blackburn with Darwen</t>
  </si>
  <si>
    <t>Blackpool</t>
  </si>
  <si>
    <t>Cheshire East</t>
  </si>
  <si>
    <t>Cheshire West and Chester</t>
  </si>
  <si>
    <t>Halton</t>
  </si>
  <si>
    <t>Warrington</t>
  </si>
  <si>
    <t>Cumbria</t>
  </si>
  <si>
    <t>Bolton</t>
  </si>
  <si>
    <t>Bury</t>
  </si>
  <si>
    <t>Manchester</t>
  </si>
  <si>
    <t>Oldham</t>
  </si>
  <si>
    <t>Rochdale</t>
  </si>
  <si>
    <t>Salford</t>
  </si>
  <si>
    <t>Stockport</t>
  </si>
  <si>
    <t>Tameside</t>
  </si>
  <si>
    <t>Trafford</t>
  </si>
  <si>
    <t>Wigan</t>
  </si>
  <si>
    <t>Lancashire</t>
  </si>
  <si>
    <t>Knowsley</t>
  </si>
  <si>
    <t>Liverpool</t>
  </si>
  <si>
    <t>Sefton</t>
  </si>
  <si>
    <t>St. Helens</t>
  </si>
  <si>
    <t>Wirral</t>
  </si>
  <si>
    <t>East Riding of Yorkshire</t>
  </si>
  <si>
    <t>Kingston upon Hull, City of</t>
  </si>
  <si>
    <t>North East Lincolnshire</t>
  </si>
  <si>
    <t>North Lincolnshire</t>
  </si>
  <si>
    <t>York</t>
  </si>
  <si>
    <t>North Yorkshire</t>
  </si>
  <si>
    <t>Barnsley</t>
  </si>
  <si>
    <t>Doncaster</t>
  </si>
  <si>
    <t>Rotherham</t>
  </si>
  <si>
    <t>Sheffield</t>
  </si>
  <si>
    <t>Bradford</t>
  </si>
  <si>
    <t>Calderdale</t>
  </si>
  <si>
    <t>Kirklees</t>
  </si>
  <si>
    <t>Leeds</t>
  </si>
  <si>
    <t>Wakefield</t>
  </si>
  <si>
    <t>Derby</t>
  </si>
  <si>
    <t>Leicester</t>
  </si>
  <si>
    <t>Nottingham</t>
  </si>
  <si>
    <t>Rutland</t>
  </si>
  <si>
    <t>Derbyshire</t>
  </si>
  <si>
    <t>Leicestershire</t>
  </si>
  <si>
    <t>Lincolnshire</t>
  </si>
  <si>
    <t>Nottinghamshire</t>
  </si>
  <si>
    <t>North Northamptonshire</t>
  </si>
  <si>
    <t>West Northamptonshire</t>
  </si>
  <si>
    <t>Herefordshire, County of</t>
  </si>
  <si>
    <t>Shropshire</t>
  </si>
  <si>
    <t>Stoke-on-Trent</t>
  </si>
  <si>
    <t>Telford and Wrekin</t>
  </si>
  <si>
    <t>Staffordshire</t>
  </si>
  <si>
    <t>Warwickshire</t>
  </si>
  <si>
    <t>Birmingham</t>
  </si>
  <si>
    <t>Coventry</t>
  </si>
  <si>
    <t>Dudley</t>
  </si>
  <si>
    <t>Sandwell</t>
  </si>
  <si>
    <t>Solihull</t>
  </si>
  <si>
    <t>Walsall</t>
  </si>
  <si>
    <t>Wolverhampton</t>
  </si>
  <si>
    <t>Worcestershire</t>
  </si>
  <si>
    <t>Bedford</t>
  </si>
  <si>
    <t>Central Bedfordshire</t>
  </si>
  <si>
    <t>Luton</t>
  </si>
  <si>
    <t>Peterborough</t>
  </si>
  <si>
    <t>Southend-on-Sea</t>
  </si>
  <si>
    <t>Thurrock</t>
  </si>
  <si>
    <t>Cambridgeshire</t>
  </si>
  <si>
    <t>Essex</t>
  </si>
  <si>
    <t>Hertfordshire</t>
  </si>
  <si>
    <t>Norfolk</t>
  </si>
  <si>
    <t>Suffolk</t>
  </si>
  <si>
    <t>Camden</t>
  </si>
  <si>
    <t>City of London</t>
  </si>
  <si>
    <t>Hackney</t>
  </si>
  <si>
    <t>Hammersmith and Fulham</t>
  </si>
  <si>
    <t>Haringey</t>
  </si>
  <si>
    <t>Islington</t>
  </si>
  <si>
    <t>Kensington and Chelsea</t>
  </si>
  <si>
    <t>Lambeth</t>
  </si>
  <si>
    <t>Lewisham</t>
  </si>
  <si>
    <t>Newham</t>
  </si>
  <si>
    <t>Southwark</t>
  </si>
  <si>
    <t>Tower Hamlets</t>
  </si>
  <si>
    <t>Wandsworth</t>
  </si>
  <si>
    <t>Westminster</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</si>
  <si>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</si>
  <si>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</si>
  <si>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</si>
  <si>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</si>
  <si>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</si>
  <si>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</si>
  <si>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</si>
  <si>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</si>
  <si>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</si>
  <si>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</si>
  <si>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</si>
  <si>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</si>
  <si>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</si>
  <si>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</si>
  <si>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</si>
  <si>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</si>
  <si>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</si>
  <si>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</si>
  <si>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</si>
  <si>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Bracknell Forest</t>
  </si>
  <si>
    <t>Brighton and Hove</t>
  </si>
  <si>
    <t>Isle of Wight</t>
  </si>
  <si>
    <t>Medway</t>
  </si>
  <si>
    <t>Milton Keynes</t>
  </si>
  <si>
    <t>Portsmouth</t>
  </si>
  <si>
    <t>Reading</t>
  </si>
  <si>
    <t>Slough</t>
  </si>
  <si>
    <t>Southampton</t>
  </si>
  <si>
    <t>West Berkshire</t>
  </si>
  <si>
    <t>Windsor and Maidenhead</t>
  </si>
  <si>
    <t>Wokingham</t>
  </si>
  <si>
    <t>Buckinghamshire</t>
  </si>
  <si>
    <t>East Sussex</t>
  </si>
  <si>
    <t>Hampshire</t>
  </si>
  <si>
    <t>Kent</t>
  </si>
  <si>
    <t>Oxfordshire</t>
  </si>
  <si>
    <t>Surrey</t>
  </si>
  <si>
    <t>West Sussex</t>
  </si>
  <si>
    <t>Bath and North East Somerset</t>
  </si>
  <si>
    <t>Bristol, City of</t>
  </si>
  <si>
    <t>Cornwall</t>
  </si>
  <si>
    <t>Isles of Scilly</t>
  </si>
  <si>
    <t>North Somerset</t>
  </si>
  <si>
    <t>Plymouth</t>
  </si>
  <si>
    <t>Bournemouth, Christchurch and Poole</t>
  </si>
  <si>
    <t>South Gloucestershire</t>
  </si>
  <si>
    <t>Swindon</t>
  </si>
  <si>
    <t>Torbay</t>
  </si>
  <si>
    <t>Wiltshire</t>
  </si>
  <si>
    <t>Devon</t>
  </si>
  <si>
    <t>Dorset</t>
  </si>
  <si>
    <t>Gloucestershire</t>
  </si>
  <si>
    <t>Somerset</t>
  </si>
  <si>
    <t>Isle of Anglesey</t>
  </si>
  <si>
    <t>Gwynedd</t>
  </si>
  <si>
    <t>Conwy</t>
  </si>
  <si>
    <t>Denbighshire</t>
  </si>
  <si>
    <t>Flintshire</t>
  </si>
  <si>
    <t>Wrexham</t>
  </si>
  <si>
    <t>Powys</t>
  </si>
  <si>
    <t>Ceredigion</t>
  </si>
  <si>
    <t>Pembrokeshire</t>
  </si>
  <si>
    <t>Carmarthenshire</t>
  </si>
  <si>
    <t>Swansea</t>
  </si>
  <si>
    <t>Neath Port Talbot</t>
  </si>
  <si>
    <t>Bridgend</t>
  </si>
  <si>
    <t>Vale of Glamorgan</t>
  </si>
  <si>
    <t>Cardiff</t>
  </si>
  <si>
    <t>Rhondda Cynon Taff</t>
  </si>
  <si>
    <t>Merthyr Tydfil</t>
  </si>
  <si>
    <t>Caerphilly</t>
  </si>
  <si>
    <t>Blaenau Gwent</t>
  </si>
  <si>
    <t>Torfaen</t>
  </si>
  <si>
    <t>Monmouthshire</t>
  </si>
  <si>
    <t>Newport</t>
  </si>
  <si>
    <t>Aberdeen City</t>
  </si>
  <si>
    <t>Aberdeenshire</t>
  </si>
  <si>
    <t>Angus</t>
  </si>
  <si>
    <t>Argyll and Bute</t>
  </si>
  <si>
    <t>Clackmannanshire</t>
  </si>
  <si>
    <t>Dumfries and Galloway</t>
  </si>
  <si>
    <t>Dundee City</t>
  </si>
  <si>
    <t>East Ayrshire</t>
  </si>
  <si>
    <t>East Dunbartonshire</t>
  </si>
  <si>
    <t>East Lothian</t>
  </si>
  <si>
    <t>East Renfrewshire</t>
  </si>
  <si>
    <t>City of Edinburgh</t>
  </si>
  <si>
    <t>Na h-Eileanan Siar</t>
  </si>
  <si>
    <t>Falkirk</t>
  </si>
  <si>
    <t>Fife</t>
  </si>
  <si>
    <t>Glasgow City</t>
  </si>
  <si>
    <t>Highland</t>
  </si>
  <si>
    <t>Inverclyde</t>
  </si>
  <si>
    <t>Midlothian</t>
  </si>
  <si>
    <t>Moray</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</si>
  <si>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</si>
  <si>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</si>
  <si>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</si>
  <si>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</si>
  <si>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</si>
  <si>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</si>
  <si>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</si>
  <si>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</si>
  <si>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</si>
  <si>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</si>
  <si>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</si>
  <si>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</si>
  <si>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Allerdale</t>
  </si>
  <si>
    <t>Barrow-in-Furness</t>
  </si>
  <si>
    <t>Carlisle</t>
  </si>
  <si>
    <t>Copeland</t>
  </si>
  <si>
    <t>Eden</t>
  </si>
  <si>
    <t>South Lakeland</t>
  </si>
  <si>
    <t>Burnley</t>
  </si>
  <si>
    <t>Chorley</t>
  </si>
  <si>
    <t>Fylde</t>
  </si>
  <si>
    <t>Hyndburn</t>
  </si>
  <si>
    <t>Lancaster</t>
  </si>
  <si>
    <t>Pendle</t>
  </si>
  <si>
    <t>Preston</t>
  </si>
  <si>
    <t>Ribble Valley</t>
  </si>
  <si>
    <t>Rossendale</t>
  </si>
  <si>
    <t>South Ribble</t>
  </si>
  <si>
    <t>West Lancashire</t>
  </si>
  <si>
    <t>Wyre</t>
  </si>
  <si>
    <t>Craven</t>
  </si>
  <si>
    <t>Hambleton</t>
  </si>
  <si>
    <t>Harrogate</t>
  </si>
  <si>
    <t>Richmondshire</t>
  </si>
  <si>
    <t>Ryedale</t>
  </si>
  <si>
    <t>Scarborough</t>
  </si>
  <si>
    <t>Selby</t>
  </si>
  <si>
    <t>Amber Valley</t>
  </si>
  <si>
    <t>Bolsover</t>
  </si>
  <si>
    <t>Chesterfield</t>
  </si>
  <si>
    <t>Derbyshire Dales</t>
  </si>
  <si>
    <t>Erewash</t>
  </si>
  <si>
    <t>High Peak</t>
  </si>
  <si>
    <t>North East Derbyshire</t>
  </si>
  <si>
    <t>South Derbyshire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</si>
  <si>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</si>
  <si>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</si>
  <si>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</si>
  <si>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</si>
  <si>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</si>
  <si>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</si>
  <si>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</si>
  <si>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</si>
  <si>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</si>
  <si>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</si>
  <si>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</si>
  <si>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</si>
  <si>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</si>
  <si>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West Lindsey</t>
  </si>
  <si>
    <t>Ashfield</t>
  </si>
  <si>
    <t>Bassetlaw</t>
  </si>
  <si>
    <t>Broxtowe</t>
  </si>
  <si>
    <t>Gedling</t>
  </si>
  <si>
    <t>Mansfield</t>
  </si>
  <si>
    <t>Newark and Sherwood</t>
  </si>
  <si>
    <t>Rushcliffe</t>
  </si>
  <si>
    <t>Cannock Chase</t>
  </si>
  <si>
    <t>East Staffordshire</t>
  </si>
  <si>
    <t>Lichfield</t>
  </si>
  <si>
    <t>Newcastle-under-Lyme</t>
  </si>
  <si>
    <t>South Staffordshire</t>
  </si>
  <si>
    <t>Stafford</t>
  </si>
  <si>
    <t>Staffordshire Moorlands</t>
  </si>
  <si>
    <t>Tamworth</t>
  </si>
  <si>
    <t>North Warwickshire</t>
  </si>
  <si>
    <t>Nuneaton and Bedworth</t>
  </si>
  <si>
    <t>Rugby</t>
  </si>
  <si>
    <t>Stratford-on-Avon</t>
  </si>
  <si>
    <t>Warwick</t>
  </si>
  <si>
    <t>Bromsgrove</t>
  </si>
  <si>
    <t>Malvern Hills</t>
  </si>
  <si>
    <t>Redditch</t>
  </si>
  <si>
    <t>Worcester</t>
  </si>
  <si>
    <t>Wychavon</t>
  </si>
  <si>
    <t>Wyre Forest</t>
  </si>
  <si>
    <t>Cambridge</t>
  </si>
  <si>
    <t>East Cambridgeshire</t>
  </si>
  <si>
    <t>Fenland</t>
  </si>
  <si>
    <t>Huntingdonshire</t>
  </si>
  <si>
    <t>South Cambridgeshire</t>
  </si>
  <si>
    <t>Basildon</t>
  </si>
  <si>
    <t>Braintree</t>
  </si>
  <si>
    <t>Brentwood</t>
  </si>
  <si>
    <t>Castle Point</t>
  </si>
  <si>
    <t>Chelmsford</t>
  </si>
  <si>
    <t>Colchester</t>
  </si>
  <si>
    <t>Epping Forest</t>
  </si>
  <si>
    <t>Harlow</t>
  </si>
  <si>
    <t>Maldon</t>
  </si>
  <si>
    <t>Rochford</t>
  </si>
  <si>
    <t>Tendring</t>
  </si>
  <si>
    <t>Uttlesford</t>
  </si>
  <si>
    <t>Broxbourne</t>
  </si>
  <si>
    <t>Dacorum</t>
  </si>
  <si>
    <t>East Hertfordshire</t>
  </si>
  <si>
    <t>Hertsmere</t>
  </si>
  <si>
    <t>North Hertfordshire</t>
  </si>
  <si>
    <t>St Albans</t>
  </si>
  <si>
    <t>Stevenage</t>
  </si>
  <si>
    <t>Three Rivers</t>
  </si>
  <si>
    <t>Watford</t>
  </si>
  <si>
    <t>Welwyn Hatfield</t>
  </si>
  <si>
    <t>Breckland</t>
  </si>
  <si>
    <t>Broadland</t>
  </si>
  <si>
    <t>Great Yarmouth</t>
  </si>
  <si>
    <t>King's Lynn and West Norfolk</t>
  </si>
  <si>
    <t>North Norfolk</t>
  </si>
  <si>
    <t>Norwich</t>
  </si>
  <si>
    <t>South Norfolk</t>
  </si>
  <si>
    <t>Babergh</t>
  </si>
  <si>
    <t>Ipswich</t>
  </si>
  <si>
    <t>Mid Suffolk</t>
  </si>
  <si>
    <t>East Suffolk</t>
  </si>
  <si>
    <t>West Suffolk</t>
  </si>
  <si>
    <t>Eastbourne</t>
  </si>
  <si>
    <t>Hastings</t>
  </si>
  <si>
    <t>Lewes</t>
  </si>
  <si>
    <t>Rother</t>
  </si>
  <si>
    <t>Wealden</t>
  </si>
  <si>
    <t>Basingstoke and Deane</t>
  </si>
  <si>
    <t>East Hampshire</t>
  </si>
  <si>
    <t>Eastleigh</t>
  </si>
  <si>
    <t>Fareham</t>
  </si>
  <si>
    <t>Gosport</t>
  </si>
  <si>
    <t>Hart</t>
  </si>
  <si>
    <t>Havant</t>
  </si>
  <si>
    <t>New Forest</t>
  </si>
  <si>
    <t>Rushmoor</t>
  </si>
  <si>
    <t>Test Valley</t>
  </si>
  <si>
    <t>Winchester</t>
  </si>
  <si>
    <t>Ashford</t>
  </si>
  <si>
    <t>Canterbury</t>
  </si>
  <si>
    <t>Dartford</t>
  </si>
  <si>
    <t>Dover</t>
  </si>
  <si>
    <t>Gravesham</t>
  </si>
  <si>
    <t>Maidstone</t>
  </si>
  <si>
    <t>Sevenoaks</t>
  </si>
  <si>
    <t>Folkestone and Hythe</t>
  </si>
  <si>
    <t>Swale</t>
  </si>
  <si>
    <t>Thanet</t>
  </si>
  <si>
    <t>Tonbridge and Malling</t>
  </si>
  <si>
    <t>Tunbridge Wells</t>
  </si>
  <si>
    <t>Cherwell</t>
  </si>
  <si>
    <t>Oxford</t>
  </si>
  <si>
    <t>South Oxfordshire</t>
  </si>
  <si>
    <t>Vale of White Horse</t>
  </si>
  <si>
    <t>West Oxfordshire</t>
  </si>
  <si>
    <t>Elmbridge</t>
  </si>
  <si>
    <t>Epsom and Ewell</t>
  </si>
  <si>
    <t>Guildford</t>
  </si>
  <si>
    <t>Mole Valley</t>
  </si>
  <si>
    <t>Reigate and Banstead</t>
  </si>
  <si>
    <t>Runnymede</t>
  </si>
  <si>
    <t>Spelthorne</t>
  </si>
  <si>
    <t>Surrey Heath</t>
  </si>
  <si>
    <t>Tandridge</t>
  </si>
  <si>
    <t>Waverley</t>
  </si>
  <si>
    <t>Woking</t>
  </si>
  <si>
    <t>Adur</t>
  </si>
  <si>
    <t>Arun</t>
  </si>
  <si>
    <t>Chichester</t>
  </si>
  <si>
    <t>Crawley</t>
  </si>
  <si>
    <t>Horsham</t>
  </si>
  <si>
    <t>Mid Sussex</t>
  </si>
  <si>
    <t>Worthing</t>
  </si>
  <si>
    <t>East Devon</t>
  </si>
  <si>
    <t>Exeter</t>
  </si>
  <si>
    <t>Mid Devon</t>
  </si>
  <si>
    <t>North Devon</t>
  </si>
  <si>
    <t>South Hams</t>
  </si>
  <si>
    <t>Teignbridge</t>
  </si>
  <si>
    <t>Torridge</t>
  </si>
  <si>
    <t>West Devon</t>
  </si>
  <si>
    <t>Cheltenham</t>
  </si>
  <si>
    <t>Cotswold</t>
  </si>
  <si>
    <t>Forest of Dean</t>
  </si>
  <si>
    <t>Gloucester</t>
  </si>
  <si>
    <t>Stroud</t>
  </si>
  <si>
    <t>Tewkesbury</t>
  </si>
  <si>
    <t>Mendip</t>
  </si>
  <si>
    <t>Sedgemoor</t>
  </si>
  <si>
    <t>South Somerset</t>
  </si>
  <si>
    <t>Somerset West and Taunton</t>
  </si>
  <si>
    <t>gor:North East</t>
  </si>
  <si>
    <t>gor:North West</t>
  </si>
  <si>
    <t>gor:Yorkshire and The Humber</t>
  </si>
  <si>
    <t>gor:East Midlands</t>
  </si>
  <si>
    <t>gor:West Midlands</t>
  </si>
  <si>
    <t>gor:East</t>
  </si>
  <si>
    <t>gor:London</t>
  </si>
  <si>
    <t>gor:South East</t>
  </si>
  <si>
    <t>gor:South West</t>
  </si>
  <si>
    <t>gor:Northern Ireland</t>
  </si>
  <si>
    <t>gor:Scotland</t>
  </si>
  <si>
    <t>gor:Wales</t>
  </si>
  <si>
    <t>Northamptonshire</t>
  </si>
  <si>
    <t>Predominantly Urban</t>
  </si>
  <si>
    <t>SD</t>
  </si>
  <si>
    <t>Predominantly Rural</t>
  </si>
  <si>
    <t>Urban with Significant Rural</t>
  </si>
  <si>
    <t>L</t>
  </si>
  <si>
    <t>MD</t>
  </si>
  <si>
    <t>UA</t>
  </si>
  <si>
    <t>SC</t>
  </si>
  <si>
    <t/>
  </si>
  <si>
    <t>Table C1 LA: Children1 by combined economic activity status of household2 members: January-December 2019</t>
  </si>
  <si>
    <t>Current Geographies</t>
  </si>
  <si>
    <t>Area Code</t>
  </si>
  <si>
    <t>Area3 name</t>
  </si>
  <si>
    <t>Working Households4
(thousands)</t>
  </si>
  <si>
    <t>Mixed Households5
(thousands)</t>
  </si>
  <si>
    <t>Workless Households6
(thousands)</t>
  </si>
  <si>
    <t>Workless Households
(per cent)</t>
  </si>
  <si>
    <t>K02000001</t>
  </si>
  <si>
    <t>UNITED KINGDOM</t>
  </si>
  <si>
    <t>K03000001</t>
  </si>
  <si>
    <t>GREAT BRITAIN</t>
  </si>
  <si>
    <t>E92000001</t>
  </si>
  <si>
    <t>ENGLAND</t>
  </si>
  <si>
    <t>E12000001</t>
  </si>
  <si>
    <t>NORTH EAST</t>
  </si>
  <si>
    <t>E06000047</t>
  </si>
  <si>
    <t>E06000005</t>
  </si>
  <si>
    <t>E06000001</t>
  </si>
  <si>
    <t>E06000002</t>
  </si>
  <si>
    <t>E06000057</t>
  </si>
  <si>
    <t>E06000003</t>
  </si>
  <si>
    <t>E06000004</t>
  </si>
  <si>
    <t>E11000007</t>
  </si>
  <si>
    <t>Tyne and Wear (Met County)</t>
  </si>
  <si>
    <t>E08000037</t>
  </si>
  <si>
    <t>E08000021</t>
  </si>
  <si>
    <t>E08000022</t>
  </si>
  <si>
    <t>E08000023</t>
  </si>
  <si>
    <t>E08000024</t>
  </si>
  <si>
    <t>E12000002</t>
  </si>
  <si>
    <t xml:space="preserve">NORTH WEST </t>
  </si>
  <si>
    <t>E06000008</t>
  </si>
  <si>
    <t>E06000009</t>
  </si>
  <si>
    <t>E06000049</t>
  </si>
  <si>
    <t>E06000050</t>
  </si>
  <si>
    <t>E06000006</t>
  </si>
  <si>
    <t>E06000007</t>
  </si>
  <si>
    <t>E10000006</t>
  </si>
  <si>
    <t>E07000026</t>
  </si>
  <si>
    <t>n/a</t>
  </si>
  <si>
    <t>E07000027</t>
  </si>
  <si>
    <t>E07000028</t>
  </si>
  <si>
    <t>E07000029</t>
  </si>
  <si>
    <t>E07000030</t>
  </si>
  <si>
    <t>E07000031</t>
  </si>
  <si>
    <t>E11000001</t>
  </si>
  <si>
    <t>Greater Manchester (Met County)</t>
  </si>
  <si>
    <t>E08000001</t>
  </si>
  <si>
    <t>E08000002</t>
  </si>
  <si>
    <t>E08000003</t>
  </si>
  <si>
    <t>E08000004</t>
  </si>
  <si>
    <t>E08000005</t>
  </si>
  <si>
    <t>E08000006</t>
  </si>
  <si>
    <t>E08000007</t>
  </si>
  <si>
    <t>E08000008</t>
  </si>
  <si>
    <t>E08000009</t>
  </si>
  <si>
    <t>E08000010</t>
  </si>
  <si>
    <t>E10000017</t>
  </si>
  <si>
    <t>E07000117</t>
  </si>
  <si>
    <t>E07000118</t>
  </si>
  <si>
    <t>E07000119</t>
  </si>
  <si>
    <t>E07000120</t>
  </si>
  <si>
    <t>E07000121</t>
  </si>
  <si>
    <t>E07000122</t>
  </si>
  <si>
    <t>E07000123</t>
  </si>
  <si>
    <t>E07000124</t>
  </si>
  <si>
    <t>E07000125</t>
  </si>
  <si>
    <t>E07000126</t>
  </si>
  <si>
    <t>E07000127</t>
  </si>
  <si>
    <t>E07000128</t>
  </si>
  <si>
    <t>E11000002</t>
  </si>
  <si>
    <t>Merseyside (Met County)</t>
  </si>
  <si>
    <t>E08000011</t>
  </si>
  <si>
    <t>E08000012</t>
  </si>
  <si>
    <t>E08000014</t>
  </si>
  <si>
    <t>E08000013</t>
  </si>
  <si>
    <t>E08000015</t>
  </si>
  <si>
    <t>E12000003</t>
  </si>
  <si>
    <t>YORKSHIRE AND THE HUMBER</t>
  </si>
  <si>
    <t>E06000011</t>
  </si>
  <si>
    <t>E06000010</t>
  </si>
  <si>
    <t>E06000012</t>
  </si>
  <si>
    <t>E06000013</t>
  </si>
  <si>
    <t>E06000014</t>
  </si>
  <si>
    <t>E10000023</t>
  </si>
  <si>
    <t>E07000163</t>
  </si>
  <si>
    <t>E07000164</t>
  </si>
  <si>
    <t>E07000165</t>
  </si>
  <si>
    <t>E07000166</t>
  </si>
  <si>
    <t>E07000167</t>
  </si>
  <si>
    <t>E07000168</t>
  </si>
  <si>
    <t>E07000169</t>
  </si>
  <si>
    <t>E11000003</t>
  </si>
  <si>
    <t>South Yorkshire (Met County)</t>
  </si>
  <si>
    <t>E08000016</t>
  </si>
  <si>
    <t>E08000017</t>
  </si>
  <si>
    <t>E08000018</t>
  </si>
  <si>
    <t>E08000019</t>
  </si>
  <si>
    <t>E11000006</t>
  </si>
  <si>
    <t>West Yorkshire (Met County)</t>
  </si>
  <si>
    <t>E08000032</t>
  </si>
  <si>
    <t>E08000033</t>
  </si>
  <si>
    <t>E08000034</t>
  </si>
  <si>
    <t>E08000035</t>
  </si>
  <si>
    <t>E08000036</t>
  </si>
  <si>
    <t>E12000004</t>
  </si>
  <si>
    <t>EAST MIDLANDS</t>
  </si>
  <si>
    <t>E06000015</t>
  </si>
  <si>
    <t>E06000016</t>
  </si>
  <si>
    <t>E06000018</t>
  </si>
  <si>
    <t>E06000017</t>
  </si>
  <si>
    <t>E10000007</t>
  </si>
  <si>
    <t>E07000032</t>
  </si>
  <si>
    <t>E07000033</t>
  </si>
  <si>
    <t>E07000034</t>
  </si>
  <si>
    <t>E07000035</t>
  </si>
  <si>
    <t>E07000036</t>
  </si>
  <si>
    <t>E07000037</t>
  </si>
  <si>
    <t>E07000038</t>
  </si>
  <si>
    <t>E07000039</t>
  </si>
  <si>
    <t>E10000018</t>
  </si>
  <si>
    <t>E07000129</t>
  </si>
  <si>
    <t>E07000130</t>
  </si>
  <si>
    <t>E07000131</t>
  </si>
  <si>
    <t>E07000132</t>
  </si>
  <si>
    <t>E07000133</t>
  </si>
  <si>
    <t>E07000134</t>
  </si>
  <si>
    <t>E07000135</t>
  </si>
  <si>
    <t>E10000019</t>
  </si>
  <si>
    <t>E07000136</t>
  </si>
  <si>
    <t>E07000137</t>
  </si>
  <si>
    <t>E07000138</t>
  </si>
  <si>
    <t>E07000139</t>
  </si>
  <si>
    <t>E07000140</t>
  </si>
  <si>
    <t>E07000141</t>
  </si>
  <si>
    <t>E07000142</t>
  </si>
  <si>
    <t>E10000021</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</si>
  <si>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</si>
  <si>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</si>
  <si>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</si>
  <si>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</si>
  <si>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</si>
  <si>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</si>
  <si>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</si>
  <si>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</si>
  <si>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</si>
  <si>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</si>
  <si>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</si>
  <si>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</si>
  <si>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</si>
  <si>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</si>
  <si>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</si>
  <si>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E07000170</t>
  </si>
  <si>
    <t>E07000171</t>
  </si>
  <si>
    <t>E07000172</t>
  </si>
  <si>
    <t>E07000173</t>
  </si>
  <si>
    <t>E07000174</t>
  </si>
  <si>
    <t>E07000175</t>
  </si>
  <si>
    <t>E07000176</t>
  </si>
  <si>
    <t>E12000005</t>
  </si>
  <si>
    <t>WEST MIDLANDS</t>
  </si>
  <si>
    <t>E06000019</t>
  </si>
  <si>
    <t>E06000051</t>
  </si>
  <si>
    <t>E06000021</t>
  </si>
  <si>
    <t>E06000020</t>
  </si>
  <si>
    <t>E10000028</t>
  </si>
  <si>
    <t>E07000192</t>
  </si>
  <si>
    <t>E07000193</t>
  </si>
  <si>
    <t>E07000194</t>
  </si>
  <si>
    <t>E07000195</t>
  </si>
  <si>
    <t>E07000196</t>
  </si>
  <si>
    <t>E07000197</t>
  </si>
  <si>
    <t>E07000198</t>
  </si>
  <si>
    <t>E07000199</t>
  </si>
  <si>
    <t>E10000031</t>
  </si>
  <si>
    <t>E07000218</t>
  </si>
  <si>
    <t>E07000219</t>
  </si>
  <si>
    <t>E07000220</t>
  </si>
  <si>
    <t>E07000221</t>
  </si>
  <si>
    <t>E07000222</t>
  </si>
  <si>
    <t>E11000005</t>
  </si>
  <si>
    <t>West Midlands (Met County)</t>
  </si>
  <si>
    <t>E08000025</t>
  </si>
  <si>
    <t>E08000026</t>
  </si>
  <si>
    <t>E08000027</t>
  </si>
  <si>
    <t>E08000028</t>
  </si>
  <si>
    <t>E08000029</t>
  </si>
  <si>
    <t>E08000030</t>
  </si>
  <si>
    <t>E08000031</t>
  </si>
  <si>
    <t>E10000034</t>
  </si>
  <si>
    <t>E07000234</t>
  </si>
  <si>
    <t>E07000235</t>
  </si>
  <si>
    <t>E07000236</t>
  </si>
  <si>
    <t>E07000237</t>
  </si>
  <si>
    <t>E07000238</t>
  </si>
  <si>
    <t>E07000239</t>
  </si>
  <si>
    <t>E12000006</t>
  </si>
  <si>
    <t>EAST</t>
  </si>
  <si>
    <t>E06000055</t>
  </si>
  <si>
    <t>E06000056</t>
  </si>
  <si>
    <t>E06000032</t>
  </si>
  <si>
    <t>E06000031</t>
  </si>
  <si>
    <t>E06000033</t>
  </si>
  <si>
    <t>E06000034</t>
  </si>
  <si>
    <t>E10000003</t>
  </si>
  <si>
    <t>E07000008</t>
  </si>
  <si>
    <t>E07000009</t>
  </si>
  <si>
    <t>E07000010</t>
  </si>
  <si>
    <t>E07000011</t>
  </si>
  <si>
    <t>E07000012</t>
  </si>
  <si>
    <t>E10000012</t>
  </si>
  <si>
    <t>E07000066</t>
  </si>
  <si>
    <t>E07000067</t>
  </si>
  <si>
    <t>E07000068</t>
  </si>
  <si>
    <t>E07000069</t>
  </si>
  <si>
    <t>E07000070</t>
  </si>
  <si>
    <t>E07000071</t>
  </si>
  <si>
    <t>E07000072</t>
  </si>
  <si>
    <t>E07000073</t>
  </si>
  <si>
    <t>E07000074</t>
  </si>
  <si>
    <t>E07000075</t>
  </si>
  <si>
    <t>E07000076</t>
  </si>
  <si>
    <t>E07000077</t>
  </si>
  <si>
    <t>E10000015</t>
  </si>
  <si>
    <t>E07000095</t>
  </si>
  <si>
    <t>E07000096</t>
  </si>
  <si>
    <t>E07000242</t>
  </si>
  <si>
    <t>E07000098</t>
  </si>
  <si>
    <t>E07000099</t>
  </si>
  <si>
    <t>E07000240</t>
  </si>
  <si>
    <t>E07000243</t>
  </si>
  <si>
    <t>E07000102</t>
  </si>
  <si>
    <t>E07000103</t>
  </si>
  <si>
    <t>E07000241</t>
  </si>
  <si>
    <t>E10000020</t>
  </si>
  <si>
    <t>E07000143</t>
  </si>
  <si>
    <t>E07000144</t>
  </si>
  <si>
    <t>E07000145</t>
  </si>
  <si>
    <t>E07000146</t>
  </si>
  <si>
    <t>E07000147</t>
  </si>
  <si>
    <t>E07000148</t>
  </si>
  <si>
    <t>E07000149</t>
  </si>
  <si>
    <t>E10000029</t>
  </si>
  <si>
    <t>E07000200</t>
  </si>
  <si>
    <t>E07000244</t>
  </si>
  <si>
    <t>E07000202</t>
  </si>
  <si>
    <t>E07000203</t>
  </si>
  <si>
    <t>E07000245</t>
  </si>
  <si>
    <t>E12000007</t>
  </si>
  <si>
    <t>LONDON</t>
  </si>
  <si>
    <t>E13000001</t>
  </si>
  <si>
    <t>Inner London</t>
  </si>
  <si>
    <t>E09000007</t>
  </si>
  <si>
    <t>E09000001</t>
  </si>
  <si>
    <t>E09000012</t>
  </si>
  <si>
    <t>E09000013</t>
  </si>
  <si>
    <t>E09000014</t>
  </si>
  <si>
    <t>E09000019</t>
  </si>
  <si>
    <t>E09000020</t>
  </si>
  <si>
    <t>E09000022</t>
  </si>
  <si>
    <t>E09000023</t>
  </si>
  <si>
    <t>E09000025</t>
  </si>
  <si>
    <t>E09000028</t>
  </si>
  <si>
    <t>E09000030</t>
  </si>
  <si>
    <t>E09000032</t>
  </si>
  <si>
    <t>E09000033</t>
  </si>
  <si>
    <t>E13000002</t>
  </si>
  <si>
    <t>Outer London</t>
  </si>
  <si>
    <t>E09000002</t>
  </si>
  <si>
    <t>E09000003</t>
  </si>
  <si>
    <t>E09000004</t>
  </si>
  <si>
    <t>E09000005</t>
  </si>
  <si>
    <t>E09000006</t>
  </si>
  <si>
    <t>E09000008</t>
  </si>
  <si>
    <t>E09000009</t>
  </si>
  <si>
    <t>E09000010</t>
  </si>
  <si>
    <t>E09000011</t>
  </si>
  <si>
    <t>E09000015</t>
  </si>
  <si>
    <t>E09000016</t>
  </si>
  <si>
    <t>E09000017</t>
  </si>
  <si>
    <t>E09000018</t>
  </si>
  <si>
    <t>E09000021</t>
  </si>
  <si>
    <t>E09000024</t>
  </si>
  <si>
    <t>E09000026</t>
  </si>
  <si>
    <t>E09000027</t>
  </si>
  <si>
    <t>E09000029</t>
  </si>
  <si>
    <t>E09000031</t>
  </si>
  <si>
    <t>E12000008</t>
  </si>
  <si>
    <t>SOUTH EAST</t>
  </si>
  <si>
    <t>E06000036</t>
  </si>
  <si>
    <t>E06000043</t>
  </si>
  <si>
    <t>E06000060</t>
  </si>
  <si>
    <t>E06000046</t>
  </si>
  <si>
    <t>E06000035</t>
  </si>
  <si>
    <t>E06000042</t>
  </si>
  <si>
    <t>E06000044</t>
  </si>
  <si>
    <t>E06000038</t>
  </si>
  <si>
    <t>E06000039</t>
  </si>
  <si>
    <t>E06000045</t>
  </si>
  <si>
    <t>E06000037</t>
  </si>
  <si>
    <t>E06000040</t>
  </si>
  <si>
    <t>E06000041</t>
  </si>
  <si>
    <t>E10000011</t>
  </si>
  <si>
    <t>E07000061</t>
  </si>
  <si>
    <t>E07000062</t>
  </si>
  <si>
    <t>E07000063</t>
  </si>
  <si>
    <t>E07000064</t>
  </si>
  <si>
    <t>E07000065</t>
  </si>
  <si>
    <t>E10000014</t>
  </si>
  <si>
    <t>E07000084</t>
  </si>
  <si>
    <t>E07000085</t>
  </si>
  <si>
    <t>E07000086</t>
  </si>
  <si>
    <t>E07000087</t>
  </si>
  <si>
    <t>E07000088</t>
  </si>
  <si>
    <t>E07000089</t>
  </si>
  <si>
    <t>E07000090</t>
  </si>
  <si>
    <t>E07000091</t>
  </si>
  <si>
    <t>E07000092</t>
  </si>
  <si>
    <t>E07000093</t>
  </si>
  <si>
    <t>E07000094</t>
  </si>
  <si>
    <t>E10000016</t>
  </si>
  <si>
    <t>E07000105</t>
  </si>
  <si>
    <t>E07000106</t>
  </si>
  <si>
    <t>E07000107</t>
  </si>
  <si>
    <t>E07000108</t>
  </si>
  <si>
    <t>E07000112</t>
  </si>
  <si>
    <t>E07000109</t>
  </si>
  <si>
    <t>E07000110</t>
  </si>
  <si>
    <t>E07000111</t>
  </si>
  <si>
    <t>E07000113</t>
  </si>
  <si>
    <t>E07000114</t>
  </si>
  <si>
    <t>E07000115</t>
  </si>
  <si>
    <t>E07000116</t>
  </si>
  <si>
    <t>E10000025</t>
  </si>
  <si>
    <t>E07000177</t>
  </si>
  <si>
    <t>E07000178</t>
  </si>
  <si>
    <t>E07000179</t>
  </si>
  <si>
    <t>E07000180</t>
  </si>
  <si>
    <t>E07000181</t>
  </si>
  <si>
    <t>E10000030</t>
  </si>
  <si>
    <t>E07000207</t>
  </si>
  <si>
    <t>E07000208</t>
  </si>
  <si>
    <t>E07000209</t>
  </si>
  <si>
    <t>E07000210</t>
  </si>
  <si>
    <t>E07000211</t>
  </si>
  <si>
    <t>E07000212</t>
  </si>
  <si>
    <t>E07000213</t>
  </si>
  <si>
    <t>E07000214</t>
  </si>
  <si>
    <t>E07000215</t>
  </si>
  <si>
    <t>E07000216</t>
  </si>
  <si>
    <t>E07000217</t>
  </si>
  <si>
    <t>E10000032</t>
  </si>
  <si>
    <t>E07000223</t>
  </si>
  <si>
    <t>E07000224</t>
  </si>
  <si>
    <t>E07000225</t>
  </si>
  <si>
    <t>E07000226</t>
  </si>
  <si>
    <t>E07000227</t>
  </si>
  <si>
    <t>E07000228</t>
  </si>
  <si>
    <t>E07000229</t>
  </si>
  <si>
    <t>E12000009</t>
  </si>
  <si>
    <t>SOUTH WEST</t>
  </si>
  <si>
    <t>E06000022</t>
  </si>
  <si>
    <t>E06000058</t>
  </si>
  <si>
    <t>E06000023</t>
  </si>
  <si>
    <t>E06000052</t>
  </si>
  <si>
    <t>E06000059</t>
  </si>
  <si>
    <t>E06000053</t>
  </si>
  <si>
    <t>E06000024</t>
  </si>
  <si>
    <t>E06000026</t>
  </si>
  <si>
    <t>E06000025</t>
  </si>
  <si>
    <t>E06000030</t>
  </si>
  <si>
    <t>E06000027</t>
  </si>
  <si>
    <t>E06000054</t>
  </si>
  <si>
    <t>E10000008</t>
  </si>
  <si>
    <t>E07000040</t>
  </si>
  <si>
    <t>E07000041</t>
  </si>
  <si>
    <t>E07000042</t>
  </si>
  <si>
    <t>E07000043</t>
  </si>
  <si>
    <t>E07000044</t>
  </si>
  <si>
    <t>E07000045</t>
  </si>
  <si>
    <t>E07000046</t>
  </si>
  <si>
    <t>E07000047</t>
  </si>
  <si>
    <t>E10000013</t>
  </si>
  <si>
    <t>E07000078</t>
  </si>
  <si>
    <t>E07000079</t>
  </si>
  <si>
    <t>E07000080</t>
  </si>
  <si>
    <t>E07000081</t>
  </si>
  <si>
    <t>E07000082</t>
  </si>
  <si>
    <t>E07000083</t>
  </si>
  <si>
    <t>E10000027</t>
  </si>
  <si>
    <t>E07000187</t>
  </si>
  <si>
    <t>E07000188</t>
  </si>
  <si>
    <t>E07000246</t>
  </si>
  <si>
    <t>E07000189</t>
  </si>
  <si>
    <t>W92000004</t>
  </si>
  <si>
    <t>W06000001</t>
  </si>
  <si>
    <t>W06000002</t>
  </si>
  <si>
    <t>W06000003</t>
  </si>
  <si>
    <t>W06000004</t>
  </si>
  <si>
    <t>W06000005</t>
  </si>
  <si>
    <t>W06000006</t>
  </si>
  <si>
    <t>W06000023</t>
  </si>
  <si>
    <t>W06000008</t>
  </si>
  <si>
    <t>W06000009</t>
  </si>
  <si>
    <t>W06000010</t>
  </si>
  <si>
    <t>W06000011</t>
  </si>
  <si>
    <t>W06000012</t>
  </si>
  <si>
    <t>W06000013</t>
  </si>
  <si>
    <t>W06000014</t>
  </si>
  <si>
    <t>W06000015</t>
  </si>
  <si>
    <t>W06000016</t>
  </si>
  <si>
    <t>Rhondda Cynon Taf</t>
  </si>
  <si>
    <t>W06000024</t>
  </si>
  <si>
    <t>W06000018</t>
  </si>
  <si>
    <t>W06000019</t>
  </si>
  <si>
    <t>W06000020</t>
  </si>
  <si>
    <t>W06000021</t>
  </si>
  <si>
    <t>W06000022</t>
  </si>
  <si>
    <t>S92000003</t>
  </si>
  <si>
    <t>S12000033</t>
  </si>
  <si>
    <t>S12000034</t>
  </si>
  <si>
    <t>S12000041</t>
  </si>
  <si>
    <t>S12000035</t>
  </si>
  <si>
    <t>S12000036</t>
  </si>
  <si>
    <t>S12000005</t>
  </si>
  <si>
    <t>S12000006</t>
  </si>
  <si>
    <t>S12000042</t>
  </si>
  <si>
    <t>S12000008</t>
  </si>
  <si>
    <t>S12000045</t>
  </si>
  <si>
    <t>S12000010</t>
  </si>
  <si>
    <t>S12000011</t>
  </si>
  <si>
    <t>S12000014</t>
  </si>
  <si>
    <t>S12000047</t>
  </si>
  <si>
    <t>S12000049</t>
  </si>
  <si>
    <t>S12000017</t>
  </si>
  <si>
    <t>S12000018</t>
  </si>
  <si>
    <t>S12000019</t>
  </si>
  <si>
    <t>S12000020</t>
  </si>
  <si>
    <t>S12000013</t>
  </si>
  <si>
    <t>S12000021</t>
  </si>
  <si>
    <t>S12000050</t>
  </si>
  <si>
    <t>S12000023</t>
  </si>
  <si>
    <t>S12000048</t>
  </si>
  <si>
    <t>S12000038</t>
  </si>
  <si>
    <t>S12000026</t>
  </si>
  <si>
    <t>S12000027</t>
  </si>
  <si>
    <t>S12000028</t>
  </si>
  <si>
    <t>S12000029</t>
  </si>
  <si>
    <t>S12000030</t>
  </si>
  <si>
    <t>S12000039</t>
  </si>
  <si>
    <t>S12000040</t>
  </si>
  <si>
    <t>N92000002</t>
  </si>
  <si>
    <t>SOURCE:</t>
  </si>
  <si>
    <t xml:space="preserve">Annual Population Survey household datasets  </t>
  </si>
  <si>
    <t>NOTES:</t>
  </si>
  <si>
    <t>1.  Children refers to all children under 16</t>
  </si>
  <si>
    <t>2.  Households in this table include at least one person aged 16 to 64</t>
  </si>
  <si>
    <t>3.  This table includes data for UK nations and regions and for unitary authorities, counties and districts within Great Britain</t>
  </si>
  <si>
    <t>4.  A working household is a household that contains at least one person aged 16 to 64, where all individuals aged 16 and over are in employment.</t>
  </si>
  <si>
    <t>5.  A mixed household is a household that contains at least one person aged 16 to 64, where at least one person aged 16 and over is in employment and at least one other is either unemployed or inactive.</t>
  </si>
  <si>
    <t>6.  A workless household is a household that contains at least one person aged 16 to 64, where no-one aged 16 or over is in employment.</t>
  </si>
  <si>
    <t>7.  # = Sample size too small to provide an estimate</t>
  </si>
  <si>
    <t>8.  Estimates shaded grey have a coefficient of variation &gt;20 and are not considered reliable for practical purposes</t>
  </si>
  <si>
    <t>9.  Coefficients of variation are included within hidden cells in this spreadsheet.</t>
  </si>
  <si>
    <t>~ - estimate less than 500</t>
  </si>
  <si>
    <t>Table C1 LA: Children1 by combined economic activity status of household2 members: January-December 2018</t>
  </si>
  <si>
    <t>former local authorities:</t>
  </si>
  <si>
    <t>E07000205</t>
  </si>
  <si>
    <t>Suffolk Coastal</t>
  </si>
  <si>
    <t>E07000206</t>
  </si>
  <si>
    <t>Waveney</t>
  </si>
  <si>
    <t>E07000201</t>
  </si>
  <si>
    <t>Forest Heath</t>
  </si>
  <si>
    <t>E07000204</t>
  </si>
  <si>
    <t>St Edmundsbury</t>
  </si>
  <si>
    <t>E10000002</t>
  </si>
  <si>
    <t>E07000004</t>
  </si>
  <si>
    <t>Aylesbury Vale</t>
  </si>
  <si>
    <t>E07000005</t>
  </si>
  <si>
    <t>Chiltern</t>
  </si>
  <si>
    <t>E07000006</t>
  </si>
  <si>
    <t>South Bucks</t>
  </si>
  <si>
    <t>E07000007</t>
  </si>
  <si>
    <t>Wycombe</t>
  </si>
  <si>
    <t>Former local and unitary authorities of:</t>
  </si>
  <si>
    <t>E06000028</t>
  </si>
  <si>
    <t>Bournemouth</t>
  </si>
  <si>
    <t>E07000048</t>
  </si>
  <si>
    <t>Christchurch</t>
  </si>
  <si>
    <t>E06000029</t>
  </si>
  <si>
    <t>Poole</t>
  </si>
  <si>
    <t>Former local authorities of:</t>
  </si>
  <si>
    <t>E07000049</t>
  </si>
  <si>
    <t>East Dorset</t>
  </si>
  <si>
    <t>E07000050</t>
  </si>
  <si>
    <t>North Dorset</t>
  </si>
  <si>
    <t>E07000051</t>
  </si>
  <si>
    <t>Purbeck</t>
  </si>
  <si>
    <t>E07000052</t>
  </si>
  <si>
    <t>West Dorset</t>
  </si>
  <si>
    <t>E07000053</t>
  </si>
  <si>
    <t>Weymouth and Portland</t>
  </si>
  <si>
    <t>former local authorities of:</t>
  </si>
  <si>
    <t>E07000190</t>
  </si>
  <si>
    <t>Taunton Deane</t>
  </si>
  <si>
    <t>E07000191</t>
  </si>
  <si>
    <t>West Somerset</t>
  </si>
  <si>
    <t>Former county of:</t>
  </si>
  <si>
    <t>E10000009</t>
  </si>
  <si>
    <t>S12000015</t>
  </si>
  <si>
    <t>S12000046</t>
  </si>
  <si>
    <t>S12000044</t>
  </si>
  <si>
    <t>S12000024</t>
  </si>
  <si>
    <t>Table C1 LA: Children1 by combined economic activity status of household2 members: January-December 2017</t>
  </si>
  <si>
    <t>Table C1 LA: Children1 by combined economic activity status of household2 members: January-December 2016</t>
  </si>
  <si>
    <t>7.  '*' = Sample size too small to provide an estimate</t>
  </si>
  <si>
    <t>Table C1 LA: Children1 by combined economic activity status of household2 members: January-December 2015</t>
  </si>
  <si>
    <t>Table C1 LA: Children1 by combined economic activity status of household2 members: January-December 2014</t>
  </si>
  <si>
    <t>Table C1 LA: Children1 by combined economic activity status of household2 members: January-December 2013</t>
  </si>
  <si>
    <t>Table C1 LA: Children1 by combined economic activity status of household2 members: January-December 2012</t>
  </si>
  <si>
    <t>Table C1 LA: Children1 by combined economic activity status of household2 members: January-December 2011</t>
  </si>
  <si>
    <t>Table C1 LA: Children1 by combined economic activity status of household2 members: January-December 2010</t>
  </si>
  <si>
    <t>Table C1 LA: Children1 by combined economic activity status of household2 members: January-December 2009</t>
  </si>
  <si>
    <t>Table C1 LA: Children1 by combined economic activity status of household2 members: January-December 2008</t>
  </si>
  <si>
    <t>Table C1 LA: Children1 by combined economic activity status of household2 members: January-December 2007</t>
  </si>
  <si>
    <t>Table C1 LA: Children1 by combined economic activity status of household2 members: January-December 2006</t>
  </si>
  <si>
    <t>Herefordshire</t>
  </si>
  <si>
    <t>Bristol</t>
  </si>
  <si>
    <t>Southend on Sea</t>
  </si>
  <si>
    <t>St Helens</t>
  </si>
  <si>
    <t>Worksheet 1: Number and percentage of children [note 1] by combined economic activity status of household members: January-December 2020</t>
  </si>
  <si>
    <t>This worksheet contains one table. Some cells may refer to notes which can be found on the notes worksheet tab.</t>
  </si>
  <si>
    <t>Source: Household annual population survey</t>
  </si>
  <si>
    <t>Area name</t>
  </si>
  <si>
    <t>United Kingdom</t>
  </si>
  <si>
    <t>Great Britain</t>
  </si>
  <si>
    <t>England</t>
  </si>
  <si>
    <t>North East</t>
  </si>
  <si>
    <t>North West</t>
  </si>
  <si>
    <t>Yorkshire and The Humber</t>
  </si>
  <si>
    <t>East Midlands</t>
  </si>
  <si>
    <t>E06000061</t>
  </si>
  <si>
    <t>E06000062</t>
  </si>
  <si>
    <t>West Midlands</t>
  </si>
  <si>
    <t>East of England</t>
  </si>
  <si>
    <t>London</t>
  </si>
  <si>
    <t>South East</t>
  </si>
  <si>
    <t>South West</t>
  </si>
  <si>
    <t>Wales</t>
  </si>
  <si>
    <t>Scotland</t>
  </si>
  <si>
    <t>Northern Ireland</t>
  </si>
  <si>
    <t>Working households [note 2]
(thousands)</t>
  </si>
  <si>
    <t>Mixed households [note 2]
(thousands)</t>
  </si>
  <si>
    <t>Workless households [note 2]
(thousands)</t>
  </si>
  <si>
    <t>low</t>
  </si>
  <si>
    <t>Workless households[note 2]
(per cent)</t>
  </si>
  <si>
    <t>disability (EA core + work limiting) employment gap 16-64</t>
  </si>
  <si>
    <t>ONS Crown Copyright Reserved [from Nomis on 31 May 2022]</t>
  </si>
  <si>
    <t>confidence</t>
  </si>
  <si>
    <t>% who are economically inactive - aged 16-64</t>
  </si>
  <si>
    <t>numerator</t>
  </si>
  <si>
    <t>denominator</t>
  </si>
  <si>
    <t>percent</t>
  </si>
  <si>
    <t>conf</t>
  </si>
  <si>
    <t># These figures are suppressed as statistically unreliable.</t>
  </si>
  <si>
    <t>! Estimate and confidence interval not available since the group sample size is zero or disclosive (0-2).</t>
  </si>
  <si>
    <t>* Estimate and confidence interval unreliable since the group sample size is small (3-9).</t>
  </si>
  <si>
    <t>- These figures are missing.</t>
  </si>
  <si>
    <t>Annual Population Survey (APS) responses are weighted to official population projections. As the current projections are 2018-based they are based on demographic trends that pre-date the COVID-19 pandemic. We are analysing the population totals used in the weighting process and may make adjustments if appropriate. Rates published from the APS remain robust; however, levels and changes in levels should be used with caution. This will particularly affect estimates for country of birth, nationality, ethnicity and disability. This affects all APS periods from April 2019 to March 2020 onwards.</t>
  </si>
  <si>
    <t>Health and disability variables for APS periods ending Mar 2020, Jun 2020 and Sep 2020 were revised on 2 March 2021. For more details see [http://www.nomisweb.co.uk/articles/1247.aspx].</t>
  </si>
  <si>
    <t>% earning below Living Wage Foundation rates</t>
  </si>
  <si>
    <t>Jobs</t>
  </si>
  <si>
    <t>Per cent</t>
  </si>
  <si>
    <t>Description</t>
  </si>
  <si>
    <t>Code</t>
  </si>
  <si>
    <t>(thousand)</t>
  </si>
  <si>
    <t xml:space="preserve">United Kingdom </t>
  </si>
  <si>
    <t>Key</t>
  </si>
  <si>
    <t>Statistical robustness</t>
  </si>
  <si>
    <t>England and Wales</t>
  </si>
  <si>
    <t>K04000001</t>
  </si>
  <si>
    <t xml:space="preserve">Estimates are considered precise </t>
  </si>
  <si>
    <t>CV &gt; 5% and &lt;= 10%</t>
  </si>
  <si>
    <t>Estimates are considered reasonably precise</t>
  </si>
  <si>
    <t xml:space="preserve">North East </t>
  </si>
  <si>
    <t>CV &gt; 10% and &lt;= 20%</t>
  </si>
  <si>
    <t>Estimates are considered acceptable</t>
  </si>
  <si>
    <t>x = CV &gt; 20%</t>
  </si>
  <si>
    <t>Estimates are considered unreliable for practical purposes</t>
  </si>
  <si>
    <t>.. = disclosive</t>
  </si>
  <si>
    <t>: = not applicable</t>
  </si>
  <si>
    <t xml:space="preserve">- = nil or negligible </t>
  </si>
  <si>
    <t>Tyne and Wear Met County</t>
  </si>
  <si>
    <t xml:space="preserve">North West </t>
  </si>
  <si>
    <t>Greater Manchester Met County</t>
  </si>
  <si>
    <t>Merseyside Met County</t>
  </si>
  <si>
    <t xml:space="preserve">Yorkshire and The Humber </t>
  </si>
  <si>
    <t>South Yorkshire Met County</t>
  </si>
  <si>
    <t>West Yorkshire Met County</t>
  </si>
  <si>
    <t xml:space="preserve">East Midlands </t>
  </si>
  <si>
    <t>x</t>
  </si>
  <si>
    <t xml:space="preserve">West Midlands </t>
  </si>
  <si>
    <t>West Midlands Met County</t>
  </si>
  <si>
    <t xml:space="preserve">East </t>
  </si>
  <si>
    <t xml:space="preserve">London </t>
  </si>
  <si>
    <t xml:space="preserve">South East </t>
  </si>
  <si>
    <t xml:space="preserve">South West </t>
  </si>
  <si>
    <t>Isle of Anglesey / Ynys Môn</t>
  </si>
  <si>
    <t>Gwynedd / Gwynedd</t>
  </si>
  <si>
    <t>Conwy / Conwy</t>
  </si>
  <si>
    <t>Denbighshire / Sir Ddinbych</t>
  </si>
  <si>
    <t>Flintshire / Sir y Fflint</t>
  </si>
  <si>
    <t>Wrexham / Wrecsam</t>
  </si>
  <si>
    <t>Powys / Powys</t>
  </si>
  <si>
    <t>Ceredigion / Ceredigion</t>
  </si>
  <si>
    <t>Pembrokeshire / Sir Benfro</t>
  </si>
  <si>
    <t>Carmarthenshire / Sir Gaerfyrddin</t>
  </si>
  <si>
    <t>Swansea / Abertawe</t>
  </si>
  <si>
    <t>Neath Port Talbot / Castell-nedd Port Talbot</t>
  </si>
  <si>
    <t>Bridgend / Pen-y-bont ar Ogwr</t>
  </si>
  <si>
    <t>Vale of Glamorgan / Bro Morgannwg</t>
  </si>
  <si>
    <t>Cardiff / Caerdydd</t>
  </si>
  <si>
    <t>Rhondda Cynon Taf / Rhondda Cynon Taf</t>
  </si>
  <si>
    <t>Merthyr Tydfil / Merthyr Tudful</t>
  </si>
  <si>
    <t>Caerphilly / Caerffili</t>
  </si>
  <si>
    <t>Blaenau Gwent / Blaenau Gwent</t>
  </si>
  <si>
    <t>Torfaen / Torfaen</t>
  </si>
  <si>
    <t>Monmouthshire / Sir Fynwy</t>
  </si>
  <si>
    <t>Newport / Casnewydd</t>
  </si>
  <si>
    <t xml:space="preserve">Scotland </t>
  </si>
  <si>
    <t xml:space="preserve">Northern Ireland </t>
  </si>
  <si>
    <t>Not Classified</t>
  </si>
  <si>
    <t>:</t>
  </si>
  <si>
    <t>The quality of an estimate is measured by its coefficient of variation (CV), which is the ratio of the standard error of an estimate to the estimate.</t>
  </si>
  <si>
    <t>Source: Annual Survey of Hours and Earnings, Office for National Statistics.</t>
  </si>
  <si>
    <r>
      <t>Table 7.1 Lpmgx - For all employee jobs</t>
    </r>
    <r>
      <rPr>
        <b/>
        <vertAlign val="superscript"/>
        <sz val="12"/>
        <rFont val="Arial"/>
        <family val="2"/>
      </rPr>
      <t>a</t>
    </r>
    <r>
      <rPr>
        <b/>
        <sz val="12"/>
        <rFont val="Arial"/>
        <family val="2"/>
      </rPr>
      <t>: United Kingdom, 2017</t>
    </r>
  </si>
  <si>
    <r>
      <t>CV</t>
    </r>
    <r>
      <rPr>
        <sz val="10"/>
        <color indexed="8"/>
        <rFont val="Arial"/>
        <family val="2"/>
      </rPr>
      <t xml:space="preserve"> &lt;= 5%</t>
    </r>
  </si>
  <si>
    <r>
      <t>Table 7.1 Lpmgx - For all employee jobs</t>
    </r>
    <r>
      <rPr>
        <b/>
        <vertAlign val="superscript"/>
        <sz val="12"/>
        <rFont val="Arial"/>
        <family val="2"/>
      </rPr>
      <t>a</t>
    </r>
    <r>
      <rPr>
        <b/>
        <sz val="12"/>
        <rFont val="Arial"/>
        <family val="2"/>
      </rPr>
      <t>: United Kingdom, 2018</t>
    </r>
  </si>
  <si>
    <t>Table A4: Nominal (unsmoothed) GVA (B) per hour worked (£); ITL2 and ITL3 subregions, 2004 - 2019</t>
  </si>
  <si>
    <t>Including ITL1, England and UK figures for comparison purposes</t>
  </si>
  <si>
    <t>ITL level</t>
  </si>
  <si>
    <t>ITL code</t>
  </si>
  <si>
    <t>Region name</t>
  </si>
  <si>
    <t>£</t>
  </si>
  <si>
    <t>UK</t>
  </si>
  <si>
    <t>UKX</t>
  </si>
  <si>
    <t>UK less Extra-Regio</t>
  </si>
  <si>
    <t>Other</t>
  </si>
  <si>
    <t>ITL1</t>
  </si>
  <si>
    <t>TLC</t>
  </si>
  <si>
    <t>ITL2</t>
  </si>
  <si>
    <t>TLC1</t>
  </si>
  <si>
    <t>Tees Valley and Durham</t>
  </si>
  <si>
    <t>ITL3</t>
  </si>
  <si>
    <t>TLC11</t>
  </si>
  <si>
    <t>Hartlepool and Stockton-on-Tees</t>
  </si>
  <si>
    <t>TLC12</t>
  </si>
  <si>
    <t>South Teesside</t>
  </si>
  <si>
    <t>TLC13</t>
  </si>
  <si>
    <t>TLC14</t>
  </si>
  <si>
    <t>Durham CC</t>
  </si>
  <si>
    <t>TLC2</t>
  </si>
  <si>
    <t>Northumberland and Tyne and Wear</t>
  </si>
  <si>
    <t>TLC21</t>
  </si>
  <si>
    <t>TLC22</t>
  </si>
  <si>
    <t>Tyneside</t>
  </si>
  <si>
    <t>TLC23</t>
  </si>
  <si>
    <t>TLD</t>
  </si>
  <si>
    <t>TLD1</t>
  </si>
  <si>
    <t>TLD11</t>
  </si>
  <si>
    <t>West Cumbria</t>
  </si>
  <si>
    <t>TLD12</t>
  </si>
  <si>
    <t>East Cumbria</t>
  </si>
  <si>
    <t>TLD3</t>
  </si>
  <si>
    <t>Greater Manchester</t>
  </si>
  <si>
    <t>TLD33</t>
  </si>
  <si>
    <t>TLD34</t>
  </si>
  <si>
    <t>Greater Manchester South West</t>
  </si>
  <si>
    <t>TLD35</t>
  </si>
  <si>
    <t>Greater Manchester South East</t>
  </si>
  <si>
    <t>TLD36</t>
  </si>
  <si>
    <t>Greater Manchester North West</t>
  </si>
  <si>
    <t>TLD37</t>
  </si>
  <si>
    <t>Greater Manchester North East</t>
  </si>
  <si>
    <t>TLD4</t>
  </si>
  <si>
    <t>TLD41</t>
  </si>
  <si>
    <t>TLD42</t>
  </si>
  <si>
    <t>TLD44</t>
  </si>
  <si>
    <t>Lancaster and Wyre</t>
  </si>
  <si>
    <t>TLD45</t>
  </si>
  <si>
    <t>Mid Lancashire</t>
  </si>
  <si>
    <t>TLD46</t>
  </si>
  <si>
    <t>East Lancashire</t>
  </si>
  <si>
    <t>TLD47</t>
  </si>
  <si>
    <t>Chorley and West Lancashire</t>
  </si>
  <si>
    <t>TLD6</t>
  </si>
  <si>
    <t>Cheshire</t>
  </si>
  <si>
    <t>TLD61</t>
  </si>
  <si>
    <t>TLD62</t>
  </si>
  <si>
    <t>TLD63</t>
  </si>
  <si>
    <t>TLD7</t>
  </si>
  <si>
    <t>Merseyside</t>
  </si>
  <si>
    <t>TLD71</t>
  </si>
  <si>
    <t>East Merseyside</t>
  </si>
  <si>
    <t>TLD72</t>
  </si>
  <si>
    <t>TLD73</t>
  </si>
  <si>
    <t>TLD74</t>
  </si>
  <si>
    <t>TLE</t>
  </si>
  <si>
    <t>TLE1</t>
  </si>
  <si>
    <t>East Yorkshire and Northern Lincolnshire</t>
  </si>
  <si>
    <t>TLE11</t>
  </si>
  <si>
    <t>TLE12</t>
  </si>
  <si>
    <t>TLE13</t>
  </si>
  <si>
    <t>North and North East Lincolnshire</t>
  </si>
  <si>
    <t>TLE2</t>
  </si>
  <si>
    <t>TLE21</t>
  </si>
  <si>
    <t>TLE22</t>
  </si>
  <si>
    <t>North Yorkshire CC</t>
  </si>
  <si>
    <t>TLE3</t>
  </si>
  <si>
    <t>South Yorkshire</t>
  </si>
  <si>
    <t>TLE31</t>
  </si>
  <si>
    <t>Barnsley, Doncaster and Rotherham</t>
  </si>
  <si>
    <t>TLE32</t>
  </si>
  <si>
    <t>TLE4</t>
  </si>
  <si>
    <t>West Yorkshire</t>
  </si>
  <si>
    <t>TLE41</t>
  </si>
  <si>
    <t>TLE42</t>
  </si>
  <si>
    <t>TLE44</t>
  </si>
  <si>
    <t>Calderdale and Kirklees</t>
  </si>
  <si>
    <t>TLE45</t>
  </si>
  <si>
    <t>TLF</t>
  </si>
  <si>
    <t>TLF1</t>
  </si>
  <si>
    <t>Derbyshire and Nottinghamshire</t>
  </si>
  <si>
    <t>TLF11</t>
  </si>
  <si>
    <t>TLF12</t>
  </si>
  <si>
    <t>East Derbyshire</t>
  </si>
  <si>
    <t>TLF13</t>
  </si>
  <si>
    <t>South and West Derbyshire</t>
  </si>
  <si>
    <t>TLF14</t>
  </si>
  <si>
    <t>TLF15</t>
  </si>
  <si>
    <t>North Nottinghamshire</t>
  </si>
  <si>
    <t>TLF16</t>
  </si>
  <si>
    <t>South Nottinghamshire</t>
  </si>
  <si>
    <t>TLF2</t>
  </si>
  <si>
    <t>Leicestershire, Rutland and Northamptonshire</t>
  </si>
  <si>
    <t>TLF21</t>
  </si>
  <si>
    <t>TLF22</t>
  </si>
  <si>
    <t>Leicestershire CC and Rutland</t>
  </si>
  <si>
    <t>TLF24</t>
  </si>
  <si>
    <t>TLF25</t>
  </si>
  <si>
    <t>TLF3</t>
  </si>
  <si>
    <t>TLF30</t>
  </si>
  <si>
    <t>TLG</t>
  </si>
  <si>
    <t>TLG1</t>
  </si>
  <si>
    <t>Herefordshire, Worcestershire and Warwickshire</t>
  </si>
  <si>
    <t>TLG11</t>
  </si>
  <si>
    <t>TLG12</t>
  </si>
  <si>
    <t>TLG13</t>
  </si>
  <si>
    <t>TLG2</t>
  </si>
  <si>
    <t>Shropshire and Staffordshire</t>
  </si>
  <si>
    <t>TLG21</t>
  </si>
  <si>
    <t>TLG22</t>
  </si>
  <si>
    <t>Shropshire CC</t>
  </si>
  <si>
    <t>TLG23</t>
  </si>
  <si>
    <t>TLG24</t>
  </si>
  <si>
    <t>Staffordshire CC</t>
  </si>
  <si>
    <t>TLG3</t>
  </si>
  <si>
    <t>TLG31</t>
  </si>
  <si>
    <t>TLG32</t>
  </si>
  <si>
    <t>TLG33</t>
  </si>
  <si>
    <t>TLG36</t>
  </si>
  <si>
    <t>TLG37</t>
  </si>
  <si>
    <t>TLG38</t>
  </si>
  <si>
    <t>TLG39</t>
  </si>
  <si>
    <t>TLH</t>
  </si>
  <si>
    <t>TLH1</t>
  </si>
  <si>
    <t>East Anglia</t>
  </si>
  <si>
    <t>TLH11</t>
  </si>
  <si>
    <t>TLH12</t>
  </si>
  <si>
    <t>Cambridgeshire CC</t>
  </si>
  <si>
    <t>TLH14</t>
  </si>
  <si>
    <t>TLH15</t>
  </si>
  <si>
    <t>Norwich and East Norfolk</t>
  </si>
  <si>
    <t>TLH16</t>
  </si>
  <si>
    <t>North and West Norfolk</t>
  </si>
  <si>
    <t>TLH17</t>
  </si>
  <si>
    <t>Breckland and South Norfolk</t>
  </si>
  <si>
    <t>TLH2</t>
  </si>
  <si>
    <t>Bedfordshire and Hertfordshire</t>
  </si>
  <si>
    <t>TLH21</t>
  </si>
  <si>
    <t>TLH23</t>
  </si>
  <si>
    <t>TLH24</t>
  </si>
  <si>
    <t>TLH25</t>
  </si>
  <si>
    <t>TLH3</t>
  </si>
  <si>
    <t>TLH31</t>
  </si>
  <si>
    <t>TLH32</t>
  </si>
  <si>
    <t>TLH34</t>
  </si>
  <si>
    <t>Essex Haven Gateway</t>
  </si>
  <si>
    <t>TLH35</t>
  </si>
  <si>
    <t>West Essex</t>
  </si>
  <si>
    <t>TLH36</t>
  </si>
  <si>
    <t>Heart of Essex</t>
  </si>
  <si>
    <t>TLH37</t>
  </si>
  <si>
    <t>Essex Thames Gateway</t>
  </si>
  <si>
    <t>TLI</t>
  </si>
  <si>
    <t>TLI3</t>
  </si>
  <si>
    <t>Inner London - West</t>
  </si>
  <si>
    <t>TLI31</t>
  </si>
  <si>
    <t>Camden and City of London</t>
  </si>
  <si>
    <t>TLI32</t>
  </si>
  <si>
    <t>TLI33</t>
  </si>
  <si>
    <t>Kensington &amp; Chelsea and Hammersmith &amp; Fulham</t>
  </si>
  <si>
    <t>TLI34</t>
  </si>
  <si>
    <t>TLI4</t>
  </si>
  <si>
    <t>Inner London - East</t>
  </si>
  <si>
    <t>TLI41</t>
  </si>
  <si>
    <t>Hackney and Newham</t>
  </si>
  <si>
    <t>TLI42</t>
  </si>
  <si>
    <t>TLI43</t>
  </si>
  <si>
    <t>Haringey and Islington</t>
  </si>
  <si>
    <t>TLI44</t>
  </si>
  <si>
    <t>Lewisham and Southwark</t>
  </si>
  <si>
    <t>TLI45</t>
  </si>
  <si>
    <t>TLI5</t>
  </si>
  <si>
    <t>Outer London - East and North East</t>
  </si>
  <si>
    <t>TLI51</t>
  </si>
  <si>
    <t>Bexley and Greenwich</t>
  </si>
  <si>
    <t>TLI52</t>
  </si>
  <si>
    <t>Barking &amp; Dagenham and Havering</t>
  </si>
  <si>
    <t>TLI53</t>
  </si>
  <si>
    <t>Redbridge and Waltham Forest</t>
  </si>
  <si>
    <t>TLI54</t>
  </si>
  <si>
    <t>TLI6</t>
  </si>
  <si>
    <t>Outer London - South</t>
  </si>
  <si>
    <t>TLI61</t>
  </si>
  <si>
    <t>TLI62</t>
  </si>
  <si>
    <t>TLI63</t>
  </si>
  <si>
    <t>Merton, Kingston upon Thames and Sutton</t>
  </si>
  <si>
    <t>TLI7</t>
  </si>
  <si>
    <t>Outer London - West and North West</t>
  </si>
  <si>
    <t>TLI71</t>
  </si>
  <si>
    <t>TLI72</t>
  </si>
  <si>
    <t>TLI73</t>
  </si>
  <si>
    <t>TLI74</t>
  </si>
  <si>
    <t>Harrow and Hillingdon</t>
  </si>
  <si>
    <t>TLI75</t>
  </si>
  <si>
    <t>Hounslow and Richmond upon Thames</t>
  </si>
  <si>
    <t>TLJ</t>
  </si>
  <si>
    <t>TLJ1</t>
  </si>
  <si>
    <t>Berkshire, Buckinghamshire and Oxfordshire</t>
  </si>
  <si>
    <t>TLJ11</t>
  </si>
  <si>
    <t>Berkshire</t>
  </si>
  <si>
    <t>TLJ12</t>
  </si>
  <si>
    <t>TLJ13</t>
  </si>
  <si>
    <t>Buckinghamshire CC</t>
  </si>
  <si>
    <t>TLJ14</t>
  </si>
  <si>
    <t>TLJ2</t>
  </si>
  <si>
    <t>Surrey, East and West Sussex</t>
  </si>
  <si>
    <t>TLJ21</t>
  </si>
  <si>
    <t>TLJ22</t>
  </si>
  <si>
    <t>East Sussex CC</t>
  </si>
  <si>
    <t>TLJ25</t>
  </si>
  <si>
    <t>West Surrey</t>
  </si>
  <si>
    <t>TLJ26</t>
  </si>
  <si>
    <t>East Surrey</t>
  </si>
  <si>
    <t>TLJ27</t>
  </si>
  <si>
    <t>West Sussex (South West)</t>
  </si>
  <si>
    <t>TLJ28</t>
  </si>
  <si>
    <t>West Sussex (North East)</t>
  </si>
  <si>
    <t>TLJ3</t>
  </si>
  <si>
    <t>Hampshire and Isle of Wight</t>
  </si>
  <si>
    <t>TLJ31</t>
  </si>
  <si>
    <t>TLJ32</t>
  </si>
  <si>
    <t>TLJ34</t>
  </si>
  <si>
    <t>TLJ35</t>
  </si>
  <si>
    <t>South Hampshire</t>
  </si>
  <si>
    <t>TLJ36</t>
  </si>
  <si>
    <t>Central Hampshire</t>
  </si>
  <si>
    <t>TLJ37</t>
  </si>
  <si>
    <t>North Hampshire</t>
  </si>
  <si>
    <t>TLJ4</t>
  </si>
  <si>
    <t>TLJ41</t>
  </si>
  <si>
    <t>TLJ43</t>
  </si>
  <si>
    <t>Kent Thames Gateway</t>
  </si>
  <si>
    <t>TLJ44</t>
  </si>
  <si>
    <t>East Kent</t>
  </si>
  <si>
    <t>TLJ45</t>
  </si>
  <si>
    <t>Mid Kent</t>
  </si>
  <si>
    <t>TLJ46</t>
  </si>
  <si>
    <t>West Kent</t>
  </si>
  <si>
    <t>TLK</t>
  </si>
  <si>
    <t>TLK1</t>
  </si>
  <si>
    <t>Gloucestershire, Wiltshire and Bath/Bristol area</t>
  </si>
  <si>
    <t>TLK11</t>
  </si>
  <si>
    <t>TLK12</t>
  </si>
  <si>
    <t>Bath and North East Somerset, North Somerset and South Gloucestershire</t>
  </si>
  <si>
    <t>TLK13</t>
  </si>
  <si>
    <t>TLK14</t>
  </si>
  <si>
    <t>TLK15</t>
  </si>
  <si>
    <t>TLK2</t>
  </si>
  <si>
    <t>Dorset and Somerset</t>
  </si>
  <si>
    <t>TLK23</t>
  </si>
  <si>
    <t>TLK24</t>
  </si>
  <si>
    <t>TLK25</t>
  </si>
  <si>
    <t>Dorset CC</t>
  </si>
  <si>
    <t>TLK3</t>
  </si>
  <si>
    <t>Cornwall and Isles of Scilly</t>
  </si>
  <si>
    <t>TLK30</t>
  </si>
  <si>
    <t>TLK4</t>
  </si>
  <si>
    <t>TLK41</t>
  </si>
  <si>
    <t>TLK42</t>
  </si>
  <si>
    <t>TLK43</t>
  </si>
  <si>
    <t>Devon CC</t>
  </si>
  <si>
    <t>TLL</t>
  </si>
  <si>
    <t>TLL1</t>
  </si>
  <si>
    <t>West Wales and The Valleys</t>
  </si>
  <si>
    <t>TLL11</t>
  </si>
  <si>
    <t>TLL12</t>
  </si>
  <si>
    <t>TLL13</t>
  </si>
  <si>
    <t>Conwy and Denbighshire</t>
  </si>
  <si>
    <t>TLL14</t>
  </si>
  <si>
    <t>South West Wales</t>
  </si>
  <si>
    <t>TLL15</t>
  </si>
  <si>
    <t>Central Valleys</t>
  </si>
  <si>
    <t>TLL16</t>
  </si>
  <si>
    <t>Gwent Valleys</t>
  </si>
  <si>
    <t>TLL17</t>
  </si>
  <si>
    <t>Bridgend and Neath Port Talbot</t>
  </si>
  <si>
    <t>TLL18</t>
  </si>
  <si>
    <t>TLL2</t>
  </si>
  <si>
    <t>East Wales</t>
  </si>
  <si>
    <t>TLL21</t>
  </si>
  <si>
    <t>Monmouthshire and Newport</t>
  </si>
  <si>
    <t>TLL22</t>
  </si>
  <si>
    <t>Cardiff and Vale of Glamorgan</t>
  </si>
  <si>
    <t>TLL23</t>
  </si>
  <si>
    <t>Flintshire and Wrexham</t>
  </si>
  <si>
    <t>TLL24</t>
  </si>
  <si>
    <t>TLM</t>
  </si>
  <si>
    <t>TLM5</t>
  </si>
  <si>
    <t>North Eastern Scotland</t>
  </si>
  <si>
    <t>TLM50</t>
  </si>
  <si>
    <t>Aberdeen City and Aberdeenshire</t>
  </si>
  <si>
    <t>TLM6</t>
  </si>
  <si>
    <t>Highlands and Islands</t>
  </si>
  <si>
    <t>TLM61</t>
  </si>
  <si>
    <t>Caithness and Sutherland and Ross and Cromarty</t>
  </si>
  <si>
    <t>TLM62</t>
  </si>
  <si>
    <t>Inverness and Nairn and Moray, Badenoch and Strathspey</t>
  </si>
  <si>
    <t>TLM63</t>
  </si>
  <si>
    <t>Lochaber, Skye and Lochalsh, Arran and Cumbrae and Argyll and Bute</t>
  </si>
  <si>
    <t>TLM64</t>
  </si>
  <si>
    <t>TLM65</t>
  </si>
  <si>
    <t>TLM66</t>
  </si>
  <si>
    <t>TLM7</t>
  </si>
  <si>
    <t>Eastern Scotland</t>
  </si>
  <si>
    <t>TLM71</t>
  </si>
  <si>
    <t>Angus and Dundee City</t>
  </si>
  <si>
    <t>TLM72</t>
  </si>
  <si>
    <t>Clackmannanshire and Fife</t>
  </si>
  <si>
    <t>TLM73</t>
  </si>
  <si>
    <t>East Lothian and Midlothian</t>
  </si>
  <si>
    <t>TLM75</t>
  </si>
  <si>
    <t>TLM76</t>
  </si>
  <si>
    <t>TLM77</t>
  </si>
  <si>
    <t>Perth and Kinross and Stirling</t>
  </si>
  <si>
    <t>TLM78</t>
  </si>
  <si>
    <t>TLM8</t>
  </si>
  <si>
    <t>West Central Scotland</t>
  </si>
  <si>
    <t>TLM81</t>
  </si>
  <si>
    <t>East Dunbartonshire, West Dunbartonshire and Helensburgh and Lomond</t>
  </si>
  <si>
    <t>TLM82</t>
  </si>
  <si>
    <t>TLM83</t>
  </si>
  <si>
    <t>Inverclyde, East Renfrewshire and Renfrewshire</t>
  </si>
  <si>
    <t>TLM84</t>
  </si>
  <si>
    <t>TLM9</t>
  </si>
  <si>
    <t>Southern Scotland</t>
  </si>
  <si>
    <t>TLM91</t>
  </si>
  <si>
    <t>TLM92</t>
  </si>
  <si>
    <t>TLM93</t>
  </si>
  <si>
    <t>East Ayrshire and North Ayrshire mainland</t>
  </si>
  <si>
    <t>TLM94</t>
  </si>
  <si>
    <t>TLM95</t>
  </si>
  <si>
    <t>TLN</t>
  </si>
  <si>
    <t>TLN0</t>
  </si>
  <si>
    <t>Note 1: Data are nominal; ie, data are not adjusted for inflation.</t>
  </si>
  <si>
    <t>Note 2: The GVA for Extra-Regio comprises compensation of employees and gross operating surplus which cannot be assigned to regions.</t>
  </si>
  <si>
    <t>Note 3: GVA per hour worked ITL3 data for Northern Ireland are not available.</t>
  </si>
  <si>
    <t>Source: Office for National Statistics</t>
  </si>
  <si>
    <t>Table A3: Nominal (smoothed) GVA (B) per hour worked (£); Local Authority District,  2004 - 2019</t>
  </si>
  <si>
    <t>Including UK figures for comparison purposes</t>
  </si>
  <si>
    <t>LAD Code</t>
  </si>
  <si>
    <t>LAD Name</t>
  </si>
  <si>
    <t>Note 2: Data are smoothed using a weighted 5-year moving average</t>
  </si>
  <si>
    <t>Note 3: The GVA for Extra-Regio comprises compensation of employees and gross operating surplus which cannot be assigned to regions.</t>
  </si>
  <si>
    <t>Note 4: GVA per hour worked Local Authority Districts data for Northern Ireland are not available.</t>
  </si>
  <si>
    <t>LAD21CD</t>
  </si>
  <si>
    <t>LAD21NM</t>
  </si>
  <si>
    <t>LAU121CD</t>
  </si>
  <si>
    <t>LAU121NM</t>
  </si>
  <si>
    <t>ITL321CD</t>
  </si>
  <si>
    <t>ITL321NM</t>
  </si>
  <si>
    <t>ITL221CD</t>
  </si>
  <si>
    <t>ITL221NM</t>
  </si>
  <si>
    <t>ITL121CD</t>
  </si>
  <si>
    <t>ITL121NM</t>
  </si>
  <si>
    <t>North East (England)</t>
  </si>
  <si>
    <t>Durham</t>
  </si>
  <si>
    <t>Northumberland, and Tyne and Wear</t>
  </si>
  <si>
    <t>North West (England)</t>
  </si>
  <si>
    <t>East Midlands (England)</t>
  </si>
  <si>
    <t>Lincolnshire CC</t>
  </si>
  <si>
    <t>West Midlands (England)</t>
  </si>
  <si>
    <t>Worcestershire CC</t>
  </si>
  <si>
    <t>Warwickshire CC</t>
  </si>
  <si>
    <t>East</t>
  </si>
  <si>
    <t>Suffolk CC</t>
  </si>
  <si>
    <t>Hertfordshire CC</t>
  </si>
  <si>
    <t>South East (England)</t>
  </si>
  <si>
    <t>Oxfordshire CC</t>
  </si>
  <si>
    <t>South West (England)</t>
  </si>
  <si>
    <t>Gloucestershire CC</t>
  </si>
  <si>
    <t>Somerset CC</t>
  </si>
  <si>
    <t>S30000026</t>
  </si>
  <si>
    <t>S30000027</t>
  </si>
  <si>
    <t>S30000028</t>
  </si>
  <si>
    <t>Ross and Cromarty</t>
  </si>
  <si>
    <t>Caithness and Sutherland, and Ross and Cromarty</t>
  </si>
  <si>
    <t>S30000029</t>
  </si>
  <si>
    <t>Caithness and Sutherland</t>
  </si>
  <si>
    <t>S30000030</t>
  </si>
  <si>
    <t>Inverness and Nairn</t>
  </si>
  <si>
    <t>Inverness and Nairn, Moray, and Badenoch and Strathspey</t>
  </si>
  <si>
    <t>S30000031</t>
  </si>
  <si>
    <t>Badenoch and Strathspey</t>
  </si>
  <si>
    <t>S30000032</t>
  </si>
  <si>
    <t>West Moray</t>
  </si>
  <si>
    <t>S30000033</t>
  </si>
  <si>
    <t>North East Moray</t>
  </si>
  <si>
    <t>S30000034</t>
  </si>
  <si>
    <t>Arran and Cumbrae</t>
  </si>
  <si>
    <t>Lochaber, Skye and Lochalsh, Arran and Cumbrae, and Argyll and Bute</t>
  </si>
  <si>
    <t>S30000035</t>
  </si>
  <si>
    <t>Argyll and Bute Islands</t>
  </si>
  <si>
    <t>S30000036</t>
  </si>
  <si>
    <t>Argyll and Bute Mainland</t>
  </si>
  <si>
    <t>S30000037</t>
  </si>
  <si>
    <t>Lochaber</t>
  </si>
  <si>
    <t>S30000038</t>
  </si>
  <si>
    <t>Skye and Lochalsh</t>
  </si>
  <si>
    <t>S30000039</t>
  </si>
  <si>
    <t>S30000040</t>
  </si>
  <si>
    <t>S30000041</t>
  </si>
  <si>
    <t>S30000048</t>
  </si>
  <si>
    <t>S30000049</t>
  </si>
  <si>
    <t>S30000003</t>
  </si>
  <si>
    <t>S30000042</t>
  </si>
  <si>
    <t>S30000005</t>
  </si>
  <si>
    <t>S30000006</t>
  </si>
  <si>
    <t>S30000008</t>
  </si>
  <si>
    <t>S30000009</t>
  </si>
  <si>
    <t>S30000011</t>
  </si>
  <si>
    <t>Perth and Kinross, and Stirling</t>
  </si>
  <si>
    <t>S30000043</t>
  </si>
  <si>
    <t>S30000012</t>
  </si>
  <si>
    <t>S30000013</t>
  </si>
  <si>
    <t>Helensburgh and Lomond</t>
  </si>
  <si>
    <t>East Dunbartonshire, West Dunbartonshire, and Helensburgh and Lomond</t>
  </si>
  <si>
    <t>S30000014</t>
  </si>
  <si>
    <t>S30000050</t>
  </si>
  <si>
    <t>S30000052</t>
  </si>
  <si>
    <t>S30000020</t>
  </si>
  <si>
    <t>Inverclyde, East Renfrewshire, and Renfrewshire</t>
  </si>
  <si>
    <t>S30000021</t>
  </si>
  <si>
    <t>S30000022</t>
  </si>
  <si>
    <t>S30000053</t>
  </si>
  <si>
    <t>S30000007</t>
  </si>
  <si>
    <t>S30000016</t>
  </si>
  <si>
    <t>S30000017</t>
  </si>
  <si>
    <t>S30000018</t>
  </si>
  <si>
    <t>North Ayrshire mainland</t>
  </si>
  <si>
    <t>S30000024</t>
  </si>
  <si>
    <t>S30000025</t>
  </si>
  <si>
    <t>N09000003</t>
  </si>
  <si>
    <t>Belfast</t>
  </si>
  <si>
    <t>TLN06</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</si>
  <si>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</si>
  <si>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</si>
  <si>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</si>
  <si>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</si>
  <si>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</si>
  <si>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</si>
  <si>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</si>
  <si>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</si>
  <si>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</si>
  <si>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</si>
  <si>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</si>
  <si>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</si>
  <si>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</si>
  <si>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</si>
  <si>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</si>
  <si>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</si>
  <si>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</si>
  <si>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</si>
  <si>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</si>
  <si>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</si>
  <si>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</si>
  <si>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</si>
  <si>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</si>
  <si>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</si>
  <si>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</si>
  <si>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</si>
  <si>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</si>
  <si>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</si>
  <si>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</si>
  <si>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</si>
  <si>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FID</t>
  </si>
  <si>
    <t>CTY21CD</t>
  </si>
  <si>
    <t>CTY21NM</t>
  </si>
  <si>
    <t>Tyne and Wear</t>
  </si>
  <si>
    <t>GDHI local authority by ITL 1 region: TLC North East: GDHI per head of population at current basic prices</t>
  </si>
  <si>
    <t>Region</t>
  </si>
  <si>
    <t>LAD code</t>
  </si>
  <si>
    <t>pounds</t>
  </si>
  <si>
    <t>2015</t>
  </si>
  <si>
    <t>2019 
[note 1]</t>
  </si>
  <si>
    <t>GDHI local authority by ITL 1 region: TLD North West: GDHI per head of population at current basic prices</t>
  </si>
  <si>
    <t>GDHI local authority by ITL 1 region: TLE Yorkshire and The Humber: GDHI per head of population at current basic prices</t>
  </si>
  <si>
    <t xml:space="preserve"> </t>
  </si>
  <si>
    <t>GDHI local authority by ITL 1 region: TLF East Midlands: GDHI per head of population at current basic prices</t>
  </si>
  <si>
    <t>GDHI local authority by ITL 1 region: TLG West Midlands: GDHI per head of population at current basic prices</t>
  </si>
  <si>
    <t>GDHI local authority by ITL 1 region: TLH East of England: GDHI per head of population at current basic prices</t>
  </si>
  <si>
    <t>GDHI local authority by ITL 1 region: TLI London: GDHI per head of population at current basic prices</t>
  </si>
  <si>
    <t>GDHI local authority by ITL 1 region: TLJ South East: GDHI per head of population at current basic prices</t>
  </si>
  <si>
    <t>GDHI local authority by ITL 1 region: TLK South West: GDHI per head of population at current basic prices</t>
  </si>
  <si>
    <t>2016</t>
  </si>
  <si>
    <t>2017</t>
  </si>
  <si>
    <t>GDHI per head of population at current basic prices</t>
  </si>
  <si>
    <t>ITL</t>
  </si>
  <si>
    <t>2019
[note 1]</t>
  </si>
  <si>
    <t>Employment rate - aged 16-64</t>
  </si>
  <si>
    <t>annual survey of hours and earnings  - workplace analysis</t>
  </si>
  <si>
    <t>sex</t>
  </si>
  <si>
    <t>Full Time Workers</t>
  </si>
  <si>
    <t>item name</t>
  </si>
  <si>
    <t>Median</t>
  </si>
  <si>
    <t>pay</t>
  </si>
  <si>
    <t>Weekly pay - gross</t>
  </si>
  <si>
    <t>Standard error as a percentage of the figure</t>
  </si>
  <si>
    <t>number</t>
  </si>
  <si>
    <t>conf %</t>
  </si>
  <si>
    <t>Dorset Council</t>
  </si>
  <si>
    <t>Buckinghamshire Council</t>
  </si>
  <si>
    <t>aEmployees on adult rates whose pay for the survey pay-period was not affected by absence.</t>
  </si>
  <si>
    <t>bFigures for Number of Jobs are for indicative purposes only and should not be considered an accurate estimate of employee job counts.</t>
  </si>
  <si>
    <t xml:space="preserve">KEY - The colour coding indicates the quality of each estimate;jobs, median, mean and percentiles but not the annual percentage change. </t>
  </si>
  <si>
    <t>Kingston upon Hull</t>
  </si>
  <si>
    <t>ONS Subregional Productivity July 2021 release</t>
  </si>
  <si>
    <t>Annual Survey of Hours and Earnings -  workplace analysis</t>
  </si>
  <si>
    <t>Annual Population Survey</t>
  </si>
  <si>
    <t>Number and proportion of UK employees earning below the living wage as defined by the Living Wage Foundation</t>
  </si>
  <si>
    <t>Local authority selection:</t>
  </si>
  <si>
    <t>(inc. Blackpool and Blackburn with Darwen)</t>
  </si>
  <si>
    <t>(inc. Rutland)</t>
  </si>
  <si>
    <t>(inc. Portsmouth, Southampton and Isle of Wight)</t>
  </si>
  <si>
    <t>Norfolk 1</t>
  </si>
  <si>
    <t>Norfolk 2</t>
  </si>
  <si>
    <t>Norfolk 3</t>
  </si>
  <si>
    <t>Derbyshire 1</t>
  </si>
  <si>
    <t>Derbyshire 2</t>
  </si>
  <si>
    <t>Nottinghamshire 1</t>
  </si>
  <si>
    <t>Nottinghamshire 2</t>
  </si>
  <si>
    <t>(average of North and South Nottinghamshire ITL regions)</t>
  </si>
  <si>
    <t>(average of Norwich and East Norfolk, North and West Norfolk, and Breckland and South Norfolk ITL regions)</t>
  </si>
  <si>
    <t>Rural as a Region</t>
  </si>
  <si>
    <t>Gross Value Added (GVA) per hour worked</t>
  </si>
  <si>
    <t>Jan-Dec 2006</t>
  </si>
  <si>
    <t>Jan-Dec 2007</t>
  </si>
  <si>
    <t>Jan-Dec 2008</t>
  </si>
  <si>
    <t>Jan-Dec 2009</t>
  </si>
  <si>
    <t>Jan-Dec 2010</t>
  </si>
  <si>
    <t>Jan-Dec 2011</t>
  </si>
  <si>
    <t>Jan-Dec 2012</t>
  </si>
  <si>
    <t>Jan-Dec 2013</t>
  </si>
  <si>
    <t>Jan-Dec 2014</t>
  </si>
  <si>
    <t>Jan-Dec 2015</t>
  </si>
  <si>
    <t>Jan-Dec 2016</t>
  </si>
  <si>
    <t>Jan-Dec 2017</t>
  </si>
  <si>
    <t>Jan-Dec 2018</t>
  </si>
  <si>
    <t>Jan-Dec 2019</t>
  </si>
  <si>
    <t>Jan-Dec 2020</t>
  </si>
  <si>
    <t>Participation rate (substituted with economic inactivity rate of 16 to 64 year olds)</t>
  </si>
  <si>
    <r>
      <rPr>
        <b/>
        <i/>
        <u/>
        <sz val="16"/>
        <color theme="1"/>
        <rFont val="Calibri"/>
        <family val="2"/>
        <scheme val="minor"/>
      </rPr>
      <t>Mission 1:</t>
    </r>
    <r>
      <rPr>
        <b/>
        <i/>
        <sz val="14"/>
        <color theme="1"/>
        <rFont val="Calibri"/>
        <family val="2"/>
        <scheme val="minor"/>
      </rPr>
      <t xml:space="preserve"> By 2030, pay, employment and productivity will have risen in every area of the UK, with each containing a globally competitive city, with the gap between the top performing and other areas closing.</t>
    </r>
  </si>
  <si>
    <t>% Gap - Rural as a Region to England</t>
  </si>
  <si>
    <t>Gross Value Added (GVA) per hour worked, £</t>
  </si>
  <si>
    <t>Employment rate for 16–64-year olds, %</t>
  </si>
  <si>
    <t>Gross Disposable Household Income (GDHI) per head of population, £</t>
  </si>
  <si>
    <t>Proportion of jobs that are low paid, %</t>
  </si>
  <si>
    <t>Economic inactivity rate of 16 to 64 year olds, %</t>
  </si>
  <si>
    <t>Disability employment rate gap, %</t>
  </si>
  <si>
    <t>Proportion of children in workless households, %</t>
  </si>
  <si>
    <t>Proportion of employed people in skilled employment (SOC 1-3, 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</si>
</sst>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_-* #,##0.0_-;\-* #,##0.0_-;_-* &quot;-&quot;??_-;_-@_-"/>
    <numFmt numFmtId="166" formatCode="#,##0.0"/>
  </numFmts>
  <fonts count="28" x14ac:knownFonts="1">
    <font>
      <sz val="11"/>
      <color theme="1"/>
      <name val="Calibri"/>
      <family val="2"/>
      <scheme val="minor"/>
    </font>
    <font>
      <b/>
      <sz val="11"/>
      <color theme="1"/>
      <name val="Calibri"/>
      <family val="2"/>
      <scheme val="minor"/>
    </font>
    <font>
      <sz val="11"/>
      <color theme="1"/>
      <name val="Calibri"/>
      <family val="2"/>
      <scheme val="minor"/>
    </font>
    <font>
      <b/>
      <sz val="12"/>
      <name val="Arial"/>
      <family val="2"/>
    </font>
    <font>
      <b/>
      <vertAlign val="superscript"/>
      <sz val="12"/>
      <name val="Arial"/>
      <family val="2"/>
    </font>
    <font>
      <sz val="12"/>
      <name val="Arial"/>
      <family val="2"/>
    </font>
    <font>
      <b/>
      <sz val="10"/>
      <color indexed="44"/>
      <name val="Arial"/>
      <family val="2"/>
    </font>
    <font>
      <b/>
      <sz val="10"/>
      <name val="Arial"/>
      <family val="2"/>
    </font>
    <font>
      <sz val="10"/>
      <color indexed="8"/>
      <name val="Arial"/>
      <family val="2"/>
    </font>
    <font>
      <sz val="10"/>
      <name val="Arial"/>
      <family val="2"/>
    </font>
    <font>
      <sz val="12"/>
      <color theme="1"/>
      <name val="Arial"/>
      <family val="2"/>
    </font>
    <font>
      <sz val="9"/>
      <name val="Arial"/>
      <family val="2"/>
    </font>
    <font>
      <i/>
      <sz val="9"/>
      <name val="Arial"/>
      <family val="2"/>
    </font>
    <font>
      <sz val="10"/>
      <name val="Arial"/>
      <family val="2"/>
    </font>
    <font>
      <b/>
      <i/>
      <sz val="11"/>
      <color theme="1"/>
      <name val="Calibri"/>
      <family val="2"/>
      <scheme val="minor"/>
    </font>
    <font>
      <b/>
      <i/>
      <sz val="10"/>
      <color theme="1"/>
      <name val="Calibri"/>
      <family val="2"/>
      <scheme val="minor"/>
    </font>
    <font>
      <i/>
      <sz val="11"/>
      <color theme="1"/>
      <name val="Calibri"/>
      <family val="2"/>
      <scheme val="minor"/>
    </font>
    <font>
      <b/>
      <sz val="12"/>
      <color theme="1"/>
      <name val="Calibri"/>
      <family val="2"/>
      <scheme val="minor"/>
    </font>
    <font>
      <sz val="8"/>
      <name val="Calibri"/>
      <family val="2"/>
      <scheme val="minor"/>
    </font>
    <font>
      <b/>
      <sz val="9"/>
      <color theme="1"/>
      <name val="Calibri"/>
      <family val="2"/>
      <scheme val="minor"/>
    </font>
    <font>
      <b/>
      <i/>
      <u/>
      <sz val="11"/>
      <color theme="1"/>
      <name val="Calibri"/>
      <family val="2"/>
      <scheme val="minor"/>
    </font>
    <font>
      <b/>
      <i/>
      <u/>
      <sz val="10"/>
      <color theme="1"/>
      <name val="Calibri"/>
      <family val="2"/>
      <scheme val="minor"/>
    </font>
    <font>
      <b/>
      <i/>
      <sz val="14"/>
      <color theme="1"/>
      <name val="Calibri"/>
      <family val="2"/>
      <scheme val="minor"/>
    </font>
    <font>
      <u/>
      <sz val="11"/>
      <color theme="1"/>
      <name val="Calibri"/>
      <family val="2"/>
      <scheme val="minor"/>
    </font>
    <font>
      <b/>
      <i/>
      <u/>
      <sz val="16"/>
      <color theme="1"/>
      <name val="Calibri"/>
      <family val="2"/>
      <scheme val="minor"/>
    </font>
    <font>
      <sz val="9"/>
      <color theme="1"/>
      <name val="Calibri"/>
      <family val="2"/>
      <scheme val="minor"/>
    </font>
    <font>
      <b/>
      <i/>
      <sz val="9"/>
      <color theme="1"/>
      <name val="Calibri"/>
      <family val="2"/>
      <scheme val="minor"/>
    </font>
    <font>
      <b/>
      <u/>
      <sz val="12"/>
      <color theme="1"/>
      <name val="Calibri"/>
      <family val="2"/>
      <scheme val="minor"/>
    </font>
  </fonts>
  <fills count="9">
    <fill>
      <patternFill patternType="none"/>
    </fill>
    <fill>
      <patternFill patternType="gray125"/>
    </fill>
    <fill>
      <patternFill patternType="solid">
        <fgColor rgb="FFF6FEEC"/>
        <bgColor indexed="64"/>
      </patternFill>
    </fill>
    <fill>
      <patternFill patternType="solid">
        <fgColor indexed="49"/>
        <bgColor indexed="64"/>
      </patternFill>
    </fill>
    <fill>
      <patternFill patternType="solid">
        <fgColor indexed="44"/>
        <bgColor indexed="64"/>
      </patternFill>
    </fill>
    <fill>
      <patternFill patternType="solid">
        <fgColor indexed="9"/>
        <bgColor indexed="64"/>
      </patternFill>
    </fill>
    <fill>
      <patternFill patternType="lightGray">
        <fgColor indexed="9"/>
        <bgColor indexed="15"/>
      </patternFill>
    </fill>
    <fill>
      <patternFill patternType="solid">
        <fgColor theme="0"/>
        <bgColor indexed="64"/>
      </patternFill>
    </fill>
    <fill>
      <patternFill patternType="solid">
        <fgColor rgb="FFFFFF00"/>
        <bgColor indexed="64"/>
      </patternFill>
    </fill>
  </fills>
  <borders count="39">
    <border>
      <left/>
      <right/>
      <top/>
      <bottom/>
      <diagonal/>
    </border>
    <border>
      <left/>
      <right/>
      <top/>
      <bottom style="medium">
        <color indexed="64"/>
      </bottom>
      <diagonal/>
    </border>
    <border>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s>
  <cellStyleXfs count="2">
    <xf numFmtId="0" fontId="0" fillId="0" borderId="0"/>
    <xf numFmtId="0" fontId="2" fillId="0" borderId="0"/>
  </cellStyleXfs>
  <cellXfs count="140">
    <xf numFmtId="0" fontId="0" fillId="0" borderId="0" xfId="0"/>
    <xf numFmtId="0" fontId="0" fillId="2" borderId="0" xfId="0" applyFill="1"/>
    <xf numFmtId="0" fontId="3" fillId="3" borderId="0" xfId="0" applyFont="1" applyFill="1" applyAlignment="1">
      <alignment horizontal="left"/>
    </xf>
    <xf numFmtId="0" fontId="5" fillId="3" borderId="0" xfId="0" applyFont="1" applyFill="1"/>
    <xf numFmtId="0" fontId="3" fillId="3" borderId="0" xfId="0" applyFont="1" applyFill="1"/>
    <xf numFmtId="0" fontId="0" fillId="3" borderId="0" xfId="0" applyFill="1"/>
    <xf numFmtId="0" fontId="0" fillId="3" borderId="1" xfId="0" applyFill="1" applyBorder="1"/>
    <xf numFmtId="0" fontId="0" fillId="3" borderId="2" xfId="0" applyFill="1" applyBorder="1"/>
    <xf numFmtId="0" fontId="6" fillId="4" borderId="0" xfId="0" applyFont="1" applyFill="1" applyAlignment="1">
      <alignment horizontal="left"/>
    </xf>
    <xf numFmtId="0" fontId="7" fillId="4" borderId="0" xfId="0" applyFont="1" applyFill="1"/>
    <xf numFmtId="0" fontId="7" fillId="4" borderId="5" xfId="0" applyFont="1" applyFill="1" applyBorder="1" applyAlignment="1">
      <alignment horizontal="right"/>
    </xf>
    <xf numFmtId="0" fontId="7" fillId="4" borderId="6" xfId="0" applyFont="1" applyFill="1" applyBorder="1" applyAlignment="1">
      <alignment horizontal="right"/>
    </xf>
    <xf numFmtId="0" fontId="7" fillId="4" borderId="7" xfId="0" applyFont="1" applyFill="1" applyBorder="1" applyAlignment="1">
      <alignment wrapText="1"/>
    </xf>
    <xf numFmtId="3" fontId="0" fillId="4" borderId="7" xfId="0" quotePrefix="1" applyNumberFormat="1" applyFill="1" applyBorder="1" applyAlignment="1">
      <alignment horizontal="right"/>
    </xf>
    <xf numFmtId="3" fontId="0" fillId="0" borderId="8" xfId="0" applyNumberFormat="1" applyBorder="1" applyAlignment="1">
      <alignment horizontal="right"/>
    </xf>
    <xf numFmtId="164" fontId="0" fillId="0" borderId="9" xfId="0" applyNumberFormat="1" applyBorder="1" applyAlignment="1">
      <alignment horizontal="right"/>
    </xf>
    <xf numFmtId="0" fontId="7" fillId="4" borderId="0" xfId="0" applyFont="1" applyFill="1" applyAlignment="1">
      <alignment wrapText="1"/>
    </xf>
    <xf numFmtId="3" fontId="0" fillId="4" borderId="0" xfId="0" quotePrefix="1" applyNumberFormat="1" applyFill="1" applyAlignment="1">
      <alignment horizontal="right"/>
    </xf>
    <xf numFmtId="3" fontId="8" fillId="0" borderId="5" xfId="0" applyNumberFormat="1" applyFont="1" applyBorder="1" applyAlignment="1">
      <alignment horizontal="right"/>
    </xf>
    <xf numFmtId="164" fontId="8" fillId="0" borderId="6" xfId="0" applyNumberFormat="1" applyFont="1" applyBorder="1" applyAlignment="1">
      <alignment horizontal="right"/>
    </xf>
    <xf numFmtId="0" fontId="7" fillId="4" borderId="10" xfId="1" applyFont="1" applyFill="1" applyBorder="1" applyAlignment="1">
      <alignment horizontal="left"/>
    </xf>
    <xf numFmtId="165" fontId="8" fillId="5" borderId="13" xfId="1" applyNumberFormat="1" applyFont="1" applyFill="1" applyBorder="1" applyAlignment="1">
      <alignment horizontal="left"/>
    </xf>
    <xf numFmtId="3" fontId="0" fillId="0" borderId="5" xfId="0" applyNumberFormat="1" applyBorder="1" applyAlignment="1">
      <alignment horizontal="right"/>
    </xf>
    <xf numFmtId="164" fontId="0" fillId="0" borderId="6" xfId="0" applyNumberFormat="1" applyBorder="1" applyAlignment="1">
      <alignment horizontal="right"/>
    </xf>
    <xf numFmtId="165" fontId="8" fillId="6" borderId="10" xfId="1" applyNumberFormat="1" applyFont="1" applyFill="1" applyBorder="1" applyAlignment="1">
      <alignment horizontal="left"/>
    </xf>
    <xf numFmtId="165" fontId="8" fillId="3" borderId="13" xfId="1" applyNumberFormat="1" applyFont="1" applyFill="1" applyBorder="1" applyAlignment="1">
      <alignment horizontal="left"/>
    </xf>
    <xf numFmtId="0" fontId="9" fillId="4" borderId="0" xfId="0" applyFont="1" applyFill="1" applyAlignment="1">
      <alignment wrapText="1"/>
    </xf>
    <xf numFmtId="3" fontId="0" fillId="6" borderId="5" xfId="0" applyNumberFormat="1" applyFill="1" applyBorder="1" applyAlignment="1">
      <alignment horizontal="right"/>
    </xf>
    <xf numFmtId="164" fontId="0" fillId="6" borderId="6" xfId="0" applyNumberFormat="1" applyFill="1" applyBorder="1" applyAlignment="1">
      <alignment horizontal="right"/>
    </xf>
    <xf numFmtId="165" fontId="8" fillId="3" borderId="10" xfId="1" applyNumberFormat="1" applyFont="1" applyFill="1" applyBorder="1" applyAlignment="1">
      <alignment horizontal="left"/>
    </xf>
    <xf numFmtId="3" fontId="8" fillId="3" borderId="5" xfId="0" applyNumberFormat="1" applyFont="1" applyFill="1" applyBorder="1" applyAlignment="1">
      <alignment horizontal="right"/>
    </xf>
    <xf numFmtId="164" fontId="8" fillId="6" borderId="6" xfId="0" applyNumberFormat="1" applyFont="1" applyFill="1" applyBorder="1" applyAlignment="1">
      <alignment horizontal="right"/>
    </xf>
    <xf numFmtId="165" fontId="8" fillId="5" borderId="10" xfId="1" applyNumberFormat="1" applyFont="1" applyFill="1" applyBorder="1" applyAlignment="1">
      <alignment horizontal="left"/>
    </xf>
    <xf numFmtId="0" fontId="10" fillId="7" borderId="0" xfId="1" applyFont="1" applyFill="1" applyAlignment="1">
      <alignment horizontal="left" vertical="center"/>
    </xf>
    <xf numFmtId="3" fontId="0" fillId="3" borderId="5" xfId="0" applyNumberFormat="1" applyFill="1" applyBorder="1" applyAlignment="1">
      <alignment horizontal="right"/>
    </xf>
    <xf numFmtId="164" fontId="0" fillId="3" borderId="6" xfId="0" applyNumberFormat="1" applyFill="1" applyBorder="1" applyAlignment="1">
      <alignment horizontal="right"/>
    </xf>
    <xf numFmtId="0" fontId="9" fillId="4" borderId="1" xfId="0" applyFont="1" applyFill="1" applyBorder="1" applyAlignment="1">
      <alignment wrapText="1"/>
    </xf>
    <xf numFmtId="3" fontId="0" fillId="4" borderId="1" xfId="0" quotePrefix="1" applyNumberFormat="1" applyFill="1" applyBorder="1" applyAlignment="1">
      <alignment horizontal="right"/>
    </xf>
    <xf numFmtId="3" fontId="0" fillId="0" borderId="14" xfId="0" applyNumberFormat="1" applyBorder="1" applyAlignment="1">
      <alignment horizontal="right"/>
    </xf>
    <xf numFmtId="164" fontId="0" fillId="0" borderId="15" xfId="0" applyNumberFormat="1" applyBorder="1" applyAlignment="1">
      <alignment horizontal="right"/>
    </xf>
    <xf numFmtId="3" fontId="13" fillId="0" borderId="0" xfId="0" applyNumberFormat="1" applyFont="1" applyAlignment="1">
      <alignment horizontal="right"/>
    </xf>
    <xf numFmtId="166" fontId="13" fillId="0" borderId="0" xfId="0" applyNumberFormat="1" applyFont="1" applyAlignment="1">
      <alignment horizontal="right"/>
    </xf>
    <xf numFmtId="0" fontId="0" fillId="0" borderId="18" xfId="0" applyBorder="1"/>
    <xf numFmtId="0" fontId="0" fillId="0" borderId="16" xfId="0" applyBorder="1"/>
    <xf numFmtId="0" fontId="0" fillId="0" borderId="19" xfId="0" applyBorder="1"/>
    <xf numFmtId="0" fontId="0" fillId="0" borderId="20" xfId="0" applyBorder="1"/>
    <xf numFmtId="0" fontId="0" fillId="0" borderId="0" xfId="0" applyBorder="1"/>
    <xf numFmtId="0" fontId="0" fillId="0" borderId="21" xfId="0" applyBorder="1"/>
    <xf numFmtId="0" fontId="0" fillId="0" borderId="22" xfId="0" applyBorder="1"/>
    <xf numFmtId="0" fontId="0" fillId="0" borderId="1" xfId="0" applyBorder="1"/>
    <xf numFmtId="0" fontId="0" fillId="0" borderId="23" xfId="0" applyBorder="1"/>
    <xf numFmtId="0" fontId="0" fillId="8" borderId="0" xfId="0" applyFill="1"/>
    <xf numFmtId="2" fontId="0" fillId="0" borderId="0" xfId="0" applyNumberFormat="1"/>
    <xf numFmtId="164" fontId="0" fillId="0" borderId="0" xfId="0" applyNumberFormat="1"/>
    <xf numFmtId="3" fontId="0" fillId="0" borderId="0" xfId="0" applyNumberFormat="1"/>
    <xf numFmtId="0" fontId="14" fillId="2" borderId="0" xfId="0" applyFont="1" applyFill="1"/>
    <xf numFmtId="0" fontId="15" fillId="2" borderId="0" xfId="0" applyFont="1" applyFill="1"/>
    <xf numFmtId="0" fontId="17" fillId="2" borderId="17" xfId="0" applyFont="1" applyFill="1" applyBorder="1"/>
    <xf numFmtId="0" fontId="15" fillId="2" borderId="0" xfId="0" applyFont="1" applyFill="1" applyAlignment="1">
      <alignment vertical="top"/>
    </xf>
    <xf numFmtId="0" fontId="17" fillId="2" borderId="0" xfId="0" applyFont="1" applyFill="1" applyBorder="1"/>
    <xf numFmtId="166" fontId="0" fillId="0" borderId="0" xfId="0" applyNumberFormat="1"/>
    <xf numFmtId="164" fontId="0" fillId="2" borderId="10" xfId="0" applyNumberFormat="1" applyFill="1" applyBorder="1" applyAlignment="1">
      <alignment horizontal="center" vertical="center"/>
    </xf>
    <xf numFmtId="0" fontId="1" fillId="2" borderId="0" xfId="0" applyFont="1" applyFill="1" applyBorder="1" applyAlignment="1">
      <alignment horizontal="left" vertical="center"/>
    </xf>
    <xf numFmtId="0" fontId="0" fillId="2" borderId="0" xfId="0" applyFill="1" applyBorder="1" applyAlignment="1">
      <alignment horizontal="center" vertical="center"/>
    </xf>
    <xf numFmtId="1" fontId="0" fillId="2" borderId="10" xfId="0" applyNumberFormat="1" applyFill="1" applyBorder="1" applyAlignment="1">
      <alignment horizontal="center" vertical="center"/>
    </xf>
    <xf numFmtId="0" fontId="16" fillId="2" borderId="0" xfId="0" applyFont="1" applyFill="1" applyAlignment="1">
      <alignment horizontal="right"/>
    </xf>
    <xf numFmtId="0" fontId="20" fillId="2" borderId="0" xfId="0" applyFont="1" applyFill="1" applyAlignment="1">
      <alignment vertical="top"/>
    </xf>
    <xf numFmtId="0" fontId="21" fillId="2" borderId="0" xfId="0" applyFont="1" applyFill="1" applyAlignment="1">
      <alignment vertical="top"/>
    </xf>
    <xf numFmtId="0" fontId="23" fillId="2" borderId="0" xfId="0" applyFont="1" applyFill="1"/>
    <xf numFmtId="0" fontId="21" fillId="2" borderId="0" xfId="0" applyFont="1" applyFill="1" applyAlignment="1">
      <alignment vertical="top" wrapText="1"/>
    </xf>
    <xf numFmtId="0" fontId="21" fillId="2" borderId="0" xfId="0" applyFont="1" applyFill="1" applyAlignment="1">
      <alignment horizontal="left" vertical="top"/>
    </xf>
    <xf numFmtId="164" fontId="0" fillId="2" borderId="12" xfId="0" applyNumberFormat="1" applyFill="1" applyBorder="1" applyAlignment="1">
      <alignment horizontal="center" vertical="center"/>
    </xf>
    <xf numFmtId="1" fontId="0" fillId="2" borderId="12" xfId="0" applyNumberFormat="1" applyFill="1" applyBorder="1" applyAlignment="1">
      <alignment horizontal="center" vertical="center"/>
    </xf>
    <xf numFmtId="164" fontId="16" fillId="2" borderId="10" xfId="0" applyNumberFormat="1" applyFont="1" applyFill="1" applyBorder="1" applyAlignment="1">
      <alignment horizontal="center" vertical="center"/>
    </xf>
    <xf numFmtId="164" fontId="16" fillId="2" borderId="27" xfId="0" applyNumberFormat="1" applyFont="1" applyFill="1" applyBorder="1" applyAlignment="1">
      <alignment horizontal="center" vertical="center"/>
    </xf>
    <xf numFmtId="164" fontId="16" fillId="2" borderId="12" xfId="0" applyNumberFormat="1" applyFont="1" applyFill="1" applyBorder="1" applyAlignment="1">
      <alignment horizontal="center" vertical="center"/>
    </xf>
    <xf numFmtId="164" fontId="0" fillId="2" borderId="27" xfId="0" applyNumberFormat="1" applyFill="1" applyBorder="1" applyAlignment="1">
      <alignment horizontal="center" vertical="center"/>
    </xf>
    <xf numFmtId="164" fontId="0" fillId="2" borderId="28" xfId="0" applyNumberFormat="1" applyFill="1" applyBorder="1" applyAlignment="1">
      <alignment horizontal="center" vertical="center"/>
    </xf>
    <xf numFmtId="164" fontId="0" fillId="2" borderId="35" xfId="0" applyNumberFormat="1" applyFill="1" applyBorder="1" applyAlignment="1">
      <alignment horizontal="center" vertical="center"/>
    </xf>
    <xf numFmtId="164" fontId="0" fillId="2" borderId="32" xfId="0" applyNumberFormat="1" applyFill="1" applyBorder="1" applyAlignment="1">
      <alignment horizontal="center" vertical="center"/>
    </xf>
    <xf numFmtId="164" fontId="0" fillId="2" borderId="38" xfId="0" applyNumberFormat="1" applyFill="1" applyBorder="1" applyAlignment="1">
      <alignment horizontal="center" vertical="center"/>
    </xf>
    <xf numFmtId="0" fontId="19" fillId="2" borderId="35" xfId="0" applyFont="1" applyFill="1" applyBorder="1" applyAlignment="1">
      <alignment horizontal="center" wrapText="1"/>
    </xf>
    <xf numFmtId="0" fontId="19" fillId="2" borderId="32" xfId="0" applyFont="1" applyFill="1" applyBorder="1" applyAlignment="1">
      <alignment horizontal="center" wrapText="1"/>
    </xf>
    <xf numFmtId="1" fontId="0" fillId="2" borderId="27" xfId="0" applyNumberFormat="1" applyFill="1" applyBorder="1" applyAlignment="1">
      <alignment horizontal="center" vertical="center"/>
    </xf>
    <xf numFmtId="1" fontId="0" fillId="2" borderId="28" xfId="0" applyNumberFormat="1" applyFill="1" applyBorder="1" applyAlignment="1">
      <alignment horizontal="center" vertical="center"/>
    </xf>
    <xf numFmtId="1" fontId="0" fillId="2" borderId="35" xfId="0" applyNumberFormat="1" applyFill="1" applyBorder="1" applyAlignment="1">
      <alignment horizontal="center" vertical="center"/>
    </xf>
    <xf numFmtId="1" fontId="0" fillId="2" borderId="32" xfId="0" applyNumberFormat="1" applyFill="1" applyBorder="1" applyAlignment="1">
      <alignment horizontal="center" vertical="center"/>
    </xf>
    <xf numFmtId="0" fontId="19" fillId="2" borderId="26" xfId="0" applyFont="1" applyFill="1" applyBorder="1" applyAlignment="1">
      <alignment vertical="center" wrapText="1"/>
    </xf>
    <xf numFmtId="0" fontId="19" fillId="2" borderId="2" xfId="0" applyFont="1" applyFill="1" applyBorder="1" applyAlignment="1">
      <alignment vertical="center"/>
    </xf>
    <xf numFmtId="0" fontId="25" fillId="2" borderId="30" xfId="0" applyFont="1" applyFill="1" applyBorder="1" applyAlignment="1">
      <alignment vertical="center" wrapText="1"/>
    </xf>
    <xf numFmtId="0" fontId="19" fillId="2" borderId="33" xfId="0" applyFont="1" applyFill="1" applyBorder="1" applyAlignment="1">
      <alignment horizontal="center" vertical="center"/>
    </xf>
    <xf numFmtId="0" fontId="19" fillId="2" borderId="32" xfId="0" applyFont="1" applyFill="1" applyBorder="1" applyAlignment="1">
      <alignment horizontal="center" vertical="center"/>
    </xf>
    <xf numFmtId="0" fontId="19" fillId="2" borderId="9" xfId="0" applyFont="1" applyFill="1" applyBorder="1" applyAlignment="1">
      <alignment horizontal="center" vertical="center"/>
    </xf>
    <xf numFmtId="0" fontId="19" fillId="2" borderId="25" xfId="0" applyFont="1" applyFill="1" applyBorder="1" applyAlignment="1">
      <alignment horizontal="center" vertical="center"/>
    </xf>
    <xf numFmtId="0" fontId="0" fillId="2" borderId="1" xfId="0" applyFill="1" applyBorder="1"/>
    <xf numFmtId="0" fontId="15" fillId="2" borderId="1" xfId="0" applyFont="1" applyFill="1" applyBorder="1"/>
    <xf numFmtId="0" fontId="26" fillId="2" borderId="1" xfId="0" applyFont="1" applyFill="1" applyBorder="1" applyAlignment="1">
      <alignment horizontal="left" vertical="center" wrapText="1"/>
    </xf>
    <xf numFmtId="164" fontId="16" fillId="2" borderId="1" xfId="0" applyNumberFormat="1" applyFont="1" applyFill="1" applyBorder="1" applyAlignment="1">
      <alignment horizontal="center" vertical="center"/>
    </xf>
    <xf numFmtId="0" fontId="27" fillId="2" borderId="0" xfId="0" applyFont="1" applyFill="1" applyAlignment="1">
      <alignment vertical="top"/>
    </xf>
    <xf numFmtId="0" fontId="19" fillId="2" borderId="35" xfId="0" applyFont="1" applyFill="1" applyBorder="1" applyAlignment="1">
      <alignment horizontal="center" vertical="center"/>
    </xf>
    <xf numFmtId="0" fontId="19" fillId="2" borderId="32" xfId="0" applyFont="1" applyFill="1" applyBorder="1" applyAlignment="1">
      <alignment horizontal="center" wrapText="1"/>
    </xf>
    <xf numFmtId="0" fontId="26" fillId="2" borderId="24" xfId="0" applyFont="1" applyFill="1" applyBorder="1" applyAlignment="1">
      <alignment horizontal="left" vertical="center"/>
    </xf>
    <xf numFmtId="0" fontId="26" fillId="2" borderId="11" xfId="0" applyFont="1" applyFill="1" applyBorder="1" applyAlignment="1">
      <alignment horizontal="left" vertical="center"/>
    </xf>
    <xf numFmtId="0" fontId="26" fillId="2" borderId="29" xfId="0" applyFont="1" applyFill="1" applyBorder="1" applyAlignment="1">
      <alignment horizontal="left" vertical="center"/>
    </xf>
    <xf numFmtId="0" fontId="27" fillId="2" borderId="0" xfId="0" applyFont="1" applyFill="1" applyAlignment="1">
      <alignment horizontal="left" vertical="top" wrapText="1"/>
    </xf>
    <xf numFmtId="0" fontId="22" fillId="2" borderId="0" xfId="0" applyFont="1" applyFill="1" applyAlignment="1">
      <alignment horizontal="left" vertical="top" wrapText="1"/>
    </xf>
    <xf numFmtId="0" fontId="19" fillId="2" borderId="32" xfId="0" applyFont="1" applyFill="1" applyBorder="1" applyAlignment="1">
      <alignment horizontal="center" vertical="center" wrapText="1"/>
    </xf>
    <xf numFmtId="0" fontId="19" fillId="2" borderId="31" xfId="0" applyFont="1" applyFill="1" applyBorder="1" applyAlignment="1">
      <alignment horizontal="center" vertical="center" wrapText="1"/>
    </xf>
    <xf numFmtId="0" fontId="19" fillId="2" borderId="26" xfId="0" applyFont="1" applyFill="1" applyBorder="1" applyAlignment="1">
      <alignment horizontal="left" vertical="center"/>
    </xf>
    <xf numFmtId="0" fontId="19" fillId="2" borderId="2" xfId="0" applyFont="1" applyFill="1" applyBorder="1" applyAlignment="1">
      <alignment horizontal="left" vertical="center"/>
    </xf>
    <xf numFmtId="0" fontId="19" fillId="2" borderId="30" xfId="0" applyFont="1" applyFill="1" applyBorder="1" applyAlignment="1">
      <alignment horizontal="left" vertical="center"/>
    </xf>
    <xf numFmtId="0" fontId="19" fillId="2" borderId="36" xfId="0" applyFont="1" applyFill="1" applyBorder="1" applyAlignment="1">
      <alignment horizontal="left" vertical="center"/>
    </xf>
    <xf numFmtId="0" fontId="19" fillId="2" borderId="34" xfId="0" applyFont="1" applyFill="1" applyBorder="1" applyAlignment="1">
      <alignment horizontal="left" vertical="center"/>
    </xf>
    <xf numFmtId="0" fontId="19" fillId="2" borderId="37" xfId="0" applyFont="1" applyFill="1" applyBorder="1" applyAlignment="1">
      <alignment horizontal="left" vertical="center"/>
    </xf>
    <xf numFmtId="0" fontId="19" fillId="2" borderId="32" xfId="0" applyFont="1" applyFill="1" applyBorder="1" applyAlignment="1">
      <alignment horizontal="center" wrapText="1"/>
    </xf>
    <xf numFmtId="0" fontId="19" fillId="2" borderId="31" xfId="0" applyFont="1" applyFill="1" applyBorder="1" applyAlignment="1">
      <alignment horizontal="center" wrapText="1"/>
    </xf>
    <xf numFmtId="0" fontId="19" fillId="2" borderId="24" xfId="0" applyFont="1" applyFill="1" applyBorder="1" applyAlignment="1">
      <alignment horizontal="left" vertical="center"/>
    </xf>
    <xf numFmtId="0" fontId="19" fillId="2" borderId="11"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2" xfId="0" applyFont="1" applyFill="1" applyBorder="1" applyAlignment="1">
      <alignment horizontal="center" vertical="center"/>
    </xf>
    <xf numFmtId="0" fontId="19" fillId="2" borderId="31" xfId="0" applyFont="1" applyFill="1" applyBorder="1" applyAlignment="1">
      <alignment horizontal="center" vertical="center"/>
    </xf>
    <xf numFmtId="0" fontId="26" fillId="2" borderId="26" xfId="0" applyFont="1" applyFill="1" applyBorder="1" applyAlignment="1">
      <alignment horizontal="left" vertical="center" wrapText="1"/>
    </xf>
    <xf numFmtId="0" fontId="26" fillId="2" borderId="2" xfId="0" applyFont="1" applyFill="1" applyBorder="1" applyAlignment="1">
      <alignment horizontal="left" vertical="center" wrapText="1"/>
    </xf>
    <xf numFmtId="0" fontId="26" fillId="2" borderId="30" xfId="0" applyFont="1" applyFill="1" applyBorder="1" applyAlignment="1">
      <alignment horizontal="left" vertical="center" wrapText="1"/>
    </xf>
    <xf numFmtId="0" fontId="26" fillId="2" borderId="24" xfId="0" applyFont="1" applyFill="1" applyBorder="1" applyAlignment="1">
      <alignment horizontal="left" vertical="center" wrapText="1"/>
    </xf>
    <xf numFmtId="0" fontId="26" fillId="2" borderId="11" xfId="0" applyFont="1" applyFill="1" applyBorder="1" applyAlignment="1">
      <alignment horizontal="left" vertical="center" wrapText="1"/>
    </xf>
    <xf numFmtId="0" fontId="26" fillId="2" borderId="29" xfId="0" applyFont="1" applyFill="1" applyBorder="1" applyAlignment="1">
      <alignment horizontal="left" vertical="center" wrapText="1"/>
    </xf>
    <xf numFmtId="0" fontId="11" fillId="0" borderId="0" xfId="0" applyFont="1" applyAlignment="1">
      <alignment horizontal="left"/>
    </xf>
    <xf numFmtId="0" fontId="7" fillId="4" borderId="11" xfId="1" applyFont="1" applyFill="1" applyBorder="1" applyAlignment="1">
      <alignment horizontal="left"/>
    </xf>
    <xf numFmtId="0" fontId="7" fillId="4" borderId="12" xfId="1" applyFont="1" applyFill="1" applyBorder="1" applyAlignment="1">
      <alignment horizontal="left"/>
    </xf>
    <xf numFmtId="165" fontId="8" fillId="5" borderId="11" xfId="1" applyNumberFormat="1" applyFont="1" applyFill="1" applyBorder="1" applyAlignment="1">
      <alignment horizontal="left"/>
    </xf>
    <xf numFmtId="165" fontId="8" fillId="5" borderId="12" xfId="1" applyNumberFormat="1" applyFont="1" applyFill="1" applyBorder="1" applyAlignment="1">
      <alignment horizontal="left"/>
    </xf>
    <xf numFmtId="165" fontId="8" fillId="6" borderId="11" xfId="1" applyNumberFormat="1" applyFont="1" applyFill="1" applyBorder="1" applyAlignment="1">
      <alignment horizontal="left"/>
    </xf>
    <xf numFmtId="165" fontId="8" fillId="6" borderId="12" xfId="1" applyNumberFormat="1" applyFont="1" applyFill="1" applyBorder="1" applyAlignment="1">
      <alignment horizontal="left"/>
    </xf>
    <xf numFmtId="165" fontId="8" fillId="3" borderId="11" xfId="1" applyNumberFormat="1" applyFont="1" applyFill="1" applyBorder="1" applyAlignment="1">
      <alignment horizontal="left"/>
    </xf>
    <xf numFmtId="165" fontId="8" fillId="3" borderId="12" xfId="1" applyNumberFormat="1" applyFont="1" applyFill="1" applyBorder="1" applyAlignment="1">
      <alignment horizontal="left"/>
    </xf>
    <xf numFmtId="0" fontId="12" fillId="0" borderId="0" xfId="0" applyFont="1" applyAlignment="1">
      <alignment horizontal="left"/>
    </xf>
    <xf numFmtId="0" fontId="7" fillId="4" borderId="3" xfId="0" applyFont="1" applyFill="1" applyBorder="1" applyAlignment="1">
      <alignment horizontal="center"/>
    </xf>
    <xf numFmtId="0" fontId="7" fillId="4" borderId="4" xfId="0" applyFont="1" applyFill="1" applyBorder="1" applyAlignment="1">
      <alignment horizontal="center"/>
    </xf>
    <xf numFmtId="0" fontId="11" fillId="0" borderId="16" xfId="0" applyFont="1" applyBorder="1" applyAlignment="1">
      <alignment horizontal="left"/>
    </xf>
  </cellXfs>
  <cellStyles count="2">
    <cellStyle name="Normal" xfId="0" builtinId="0"/>
    <cellStyle name="Normal 2" xfId="1" xr:uid="{24B770E4-3E2C-45D2-9D6B-6C744E18152B}"/>
  </cellStyles>
  <dxfs count="0"/>
  <tableStyles count="0" defaultTableStyle="TableStyleMedium2" defaultPivotStyle="PivotStyleLight16"/>
  <colors>
    <mruColors>
      <color rgb="FFF6FE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Gross Value Added (GVA) per hour worked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Sheet1!$F$12</c:f>
              <c:strCache>
                <c:ptCount val="1"/>
                <c:pt idx="0">
                  <c:v>Harrogate</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Sheet1!$I$12:$X$12</c:f>
              <c:numCache>
                <c:formatCode>0.0</c:formatCode>
                <c:ptCount val="16"/>
                <c:pt idx="0">
                  <c:v>23.58</c:v>
                </c:pt>
                <c:pt idx="1">
                  <c:v>23.65</c:v>
                </c:pt>
                <c:pt idx="2">
                  <c:v>23.75</c:v>
                </c:pt>
                <c:pt idx="3">
                  <c:v>23.88</c:v>
                </c:pt>
                <c:pt idx="4">
                  <c:v>23.85</c:v>
                </c:pt>
                <c:pt idx="5">
                  <c:v>23.47</c:v>
                </c:pt>
                <c:pt idx="6">
                  <c:v>23.3</c:v>
                </c:pt>
                <c:pt idx="7">
                  <c:v>23.53</c:v>
                </c:pt>
                <c:pt idx="8">
                  <c:v>24.02</c:v>
                </c:pt>
                <c:pt idx="9">
                  <c:v>24.67</c:v>
                </c:pt>
                <c:pt idx="10">
                  <c:v>25.1</c:v>
                </c:pt>
                <c:pt idx="11">
                  <c:v>26.22</c:v>
                </c:pt>
                <c:pt idx="12">
                  <c:v>27.33</c:v>
                </c:pt>
                <c:pt idx="13">
                  <c:v>29.06</c:v>
                </c:pt>
                <c:pt idx="14">
                  <c:v>29.93</c:v>
                </c:pt>
                <c:pt idx="15">
                  <c:v>30.53</c:v>
                </c:pt>
              </c:numCache>
            </c:numRef>
          </c:val>
          <c:smooth val="0"/>
          <c:extLst>
            <c:ext xmlns:c16="http://schemas.microsoft.com/office/drawing/2014/chart" uri="{C3380CC4-5D6E-409C-BE32-E72D297353CC}">
              <c16:uniqueId val="{00000001-EA7A-4ABA-BCBF-B3834D09E9C6}"/>
            </c:ext>
          </c:extLst>
        </c:ser>
        <c:ser>
          <c:idx val="2"/>
          <c:order val="1"/>
          <c:tx>
            <c:strRef>
              <c:f>Sheet1!$F$13</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Sheet1!$I$13:$X$13</c:f>
              <c:numCache>
                <c:formatCode>0.0</c:formatCode>
                <c:ptCount val="16"/>
                <c:pt idx="0">
                  <c:v>23.540119047619037</c:v>
                </c:pt>
                <c:pt idx="1">
                  <c:v>23.474761904761905</c:v>
                </c:pt>
                <c:pt idx="2">
                  <c:v>24.303928571428585</c:v>
                </c:pt>
                <c:pt idx="3">
                  <c:v>24.838571428571434</c:v>
                </c:pt>
                <c:pt idx="4">
                  <c:v>25.264642857142853</c:v>
                </c:pt>
                <c:pt idx="5">
                  <c:v>25.472738095238096</c:v>
                </c:pt>
                <c:pt idx="6">
                  <c:v>25.79011904761904</c:v>
                </c:pt>
                <c:pt idx="7">
                  <c:v>26.174642857142853</c:v>
                </c:pt>
                <c:pt idx="8">
                  <c:v>26.710714285714289</c:v>
                </c:pt>
                <c:pt idx="9">
                  <c:v>27.173928571428583</c:v>
                </c:pt>
                <c:pt idx="10">
                  <c:v>27.624642857142867</c:v>
                </c:pt>
                <c:pt idx="11">
                  <c:v>28.148095238095234</c:v>
                </c:pt>
                <c:pt idx="12">
                  <c:v>28.837023809523803</c:v>
                </c:pt>
                <c:pt idx="13">
                  <c:v>29.62083333333333</c:v>
                </c:pt>
                <c:pt idx="14">
                  <c:v>30.234404761904742</c:v>
                </c:pt>
                <c:pt idx="15">
                  <c:v>30.551309523809529</c:v>
                </c:pt>
              </c:numCache>
            </c:numRef>
          </c:val>
          <c:smooth val="0"/>
          <c:extLst>
            <c:ext xmlns:c16="http://schemas.microsoft.com/office/drawing/2014/chart" uri="{C3380CC4-5D6E-409C-BE32-E72D297353CC}">
              <c16:uniqueId val="{00000002-EA7A-4ABA-BCBF-B3834D09E9C6}"/>
            </c:ext>
          </c:extLst>
        </c:ser>
        <c:ser>
          <c:idx val="3"/>
          <c:order val="2"/>
          <c:tx>
            <c:strRef>
              <c:f>Sheet1!$F$14</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Sheet1!$I$14:$X$14</c:f>
              <c:numCache>
                <c:formatCode>0.0</c:formatCode>
                <c:ptCount val="16"/>
                <c:pt idx="0">
                  <c:v>25.17</c:v>
                </c:pt>
                <c:pt idx="1">
                  <c:v>26.09</c:v>
                </c:pt>
                <c:pt idx="2">
                  <c:v>27.38</c:v>
                </c:pt>
                <c:pt idx="3">
                  <c:v>28.57</c:v>
                </c:pt>
                <c:pt idx="4">
                  <c:v>29.57</c:v>
                </c:pt>
                <c:pt idx="5">
                  <c:v>29.62</c:v>
                </c:pt>
                <c:pt idx="6">
                  <c:v>30.41</c:v>
                </c:pt>
                <c:pt idx="7">
                  <c:v>30.68</c:v>
                </c:pt>
                <c:pt idx="8">
                  <c:v>31.02</c:v>
                </c:pt>
                <c:pt idx="9">
                  <c:v>31.73</c:v>
                </c:pt>
                <c:pt idx="10">
                  <c:v>32.39</c:v>
                </c:pt>
                <c:pt idx="11">
                  <c:v>33.29</c:v>
                </c:pt>
                <c:pt idx="12">
                  <c:v>33.78</c:v>
                </c:pt>
                <c:pt idx="13">
                  <c:v>34.69</c:v>
                </c:pt>
                <c:pt idx="14">
                  <c:v>35.54</c:v>
                </c:pt>
                <c:pt idx="15">
                  <c:v>36.29</c:v>
                </c:pt>
              </c:numCache>
            </c:numRef>
          </c:val>
          <c:smooth val="0"/>
          <c:extLst>
            <c:ext xmlns:c16="http://schemas.microsoft.com/office/drawing/2014/chart" uri="{C3380CC4-5D6E-409C-BE32-E72D297353CC}">
              <c16:uniqueId val="{00000003-EA7A-4ABA-BCBF-B3834D09E9C6}"/>
            </c:ext>
          </c:extLst>
        </c:ser>
        <c:dLbls>
          <c:showLegendKey val="0"/>
          <c:showVal val="0"/>
          <c:showCatName val="0"/>
          <c:showSerName val="0"/>
          <c:showPercent val="0"/>
          <c:showBubbleSize val="0"/>
        </c:dLbls>
        <c:smooth val="0"/>
        <c:axId val="1605264639"/>
        <c:axId val="1605266719"/>
      </c:line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min val="1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Sheet1!$A$19</c:f>
          <c:strCache>
            <c:ptCount val="1"/>
            <c:pt idx="0">
              <c:v>Gross median weekly pay (£) Full-time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Sheet1!$F$20</c:f>
              <c:strCache>
                <c:ptCount val="1"/>
                <c:pt idx="0">
                  <c:v>Harrogate</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Sheet1!$I$20:$V$20</c:f>
              <c:numCache>
                <c:formatCode>0.0</c:formatCode>
                <c:ptCount val="14"/>
                <c:pt idx="0">
                  <c:v>430.3</c:v>
                </c:pt>
                <c:pt idx="1">
                  <c:v>442.6</c:v>
                </c:pt>
                <c:pt idx="2">
                  <c:v>446.4</c:v>
                </c:pt>
                <c:pt idx="3">
                  <c:v>446.8</c:v>
                </c:pt>
                <c:pt idx="4">
                  <c:v>443</c:v>
                </c:pt>
                <c:pt idx="5">
                  <c:v>460</c:v>
                </c:pt>
                <c:pt idx="6">
                  <c:v>452.7</c:v>
                </c:pt>
                <c:pt idx="7">
                  <c:v>446.1</c:v>
                </c:pt>
                <c:pt idx="8">
                  <c:v>492.2</c:v>
                </c:pt>
                <c:pt idx="9">
                  <c:v>490</c:v>
                </c:pt>
                <c:pt idx="10">
                  <c:v>516.29999999999995</c:v>
                </c:pt>
                <c:pt idx="11">
                  <c:v>567</c:v>
                </c:pt>
                <c:pt idx="12">
                  <c:v>536.6</c:v>
                </c:pt>
                <c:pt idx="13">
                  <c:v>560.4</c:v>
                </c:pt>
              </c:numCache>
            </c:numRef>
          </c:val>
          <c:smooth val="0"/>
          <c:extLst>
            <c:ext xmlns:c16="http://schemas.microsoft.com/office/drawing/2014/chart" uri="{C3380CC4-5D6E-409C-BE32-E72D297353CC}">
              <c16:uniqueId val="{00000001-4421-442A-989D-0C781CE18471}"/>
            </c:ext>
          </c:extLst>
        </c:ser>
        <c:ser>
          <c:idx val="2"/>
          <c:order val="1"/>
          <c:tx>
            <c:strRef>
              <c:f>Sheet1!$F$21</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Sheet1!$I$21:$V$21</c:f>
              <c:numCache>
                <c:formatCode>0.0</c:formatCode>
                <c:ptCount val="14"/>
                <c:pt idx="0">
                  <c:v>432.99240506329113</c:v>
                </c:pt>
                <c:pt idx="1">
                  <c:v>436.92500000000001</c:v>
                </c:pt>
                <c:pt idx="2">
                  <c:v>448.11265822784821</c:v>
                </c:pt>
                <c:pt idx="3">
                  <c:v>450.65316455696194</c:v>
                </c:pt>
                <c:pt idx="4">
                  <c:v>455.2430379746836</c:v>
                </c:pt>
                <c:pt idx="5">
                  <c:v>463.17215189873417</c:v>
                </c:pt>
                <c:pt idx="6">
                  <c:v>470.80253164556962</c:v>
                </c:pt>
                <c:pt idx="7">
                  <c:v>474.82151898734179</c:v>
                </c:pt>
                <c:pt idx="8">
                  <c:v>489.48227848101271</c:v>
                </c:pt>
                <c:pt idx="9">
                  <c:v>504.0569620253163</c:v>
                </c:pt>
                <c:pt idx="10">
                  <c:v>514.42560975609751</c:v>
                </c:pt>
                <c:pt idx="11">
                  <c:v>533.69880952380947</c:v>
                </c:pt>
                <c:pt idx="12">
                  <c:v>531.04819277108413</c:v>
                </c:pt>
                <c:pt idx="13">
                  <c:v>564.25421686747006</c:v>
                </c:pt>
              </c:numCache>
            </c:numRef>
          </c:val>
          <c:smooth val="0"/>
          <c:extLst>
            <c:ext xmlns:c16="http://schemas.microsoft.com/office/drawing/2014/chart" uri="{C3380CC4-5D6E-409C-BE32-E72D297353CC}">
              <c16:uniqueId val="{00000002-4421-442A-989D-0C781CE18471}"/>
            </c:ext>
          </c:extLst>
        </c:ser>
        <c:ser>
          <c:idx val="3"/>
          <c:order val="2"/>
          <c:tx>
            <c:strRef>
              <c:f>Sheet1!$F$22</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Sheet1!$I$22:$V$22</c:f>
              <c:numCache>
                <c:formatCode>0.0</c:formatCode>
                <c:ptCount val="14"/>
                <c:pt idx="0">
                  <c:v>483.9</c:v>
                </c:pt>
                <c:pt idx="1">
                  <c:v>495</c:v>
                </c:pt>
                <c:pt idx="2">
                  <c:v>504.5</c:v>
                </c:pt>
                <c:pt idx="3">
                  <c:v>504</c:v>
                </c:pt>
                <c:pt idx="4">
                  <c:v>512.6</c:v>
                </c:pt>
                <c:pt idx="5">
                  <c:v>520.29999999999995</c:v>
                </c:pt>
                <c:pt idx="6">
                  <c:v>523.5</c:v>
                </c:pt>
                <c:pt idx="7">
                  <c:v>531.6</c:v>
                </c:pt>
                <c:pt idx="8">
                  <c:v>544.20000000000005</c:v>
                </c:pt>
                <c:pt idx="9">
                  <c:v>555.79999999999995</c:v>
                </c:pt>
                <c:pt idx="10">
                  <c:v>574.79999999999995</c:v>
                </c:pt>
                <c:pt idx="11">
                  <c:v>592.20000000000005</c:v>
                </c:pt>
                <c:pt idx="12">
                  <c:v>590</c:v>
                </c:pt>
                <c:pt idx="13">
                  <c:v>613.29999999999995</c:v>
                </c:pt>
              </c:numCache>
            </c:numRef>
          </c:val>
          <c:smooth val="0"/>
          <c:extLst>
            <c:ext xmlns:c16="http://schemas.microsoft.com/office/drawing/2014/chart" uri="{C3380CC4-5D6E-409C-BE32-E72D297353CC}">
              <c16:uniqueId val="{00000003-4421-442A-989D-0C781CE18471}"/>
            </c:ext>
          </c:extLst>
        </c:ser>
        <c:dLbls>
          <c:showLegendKey val="0"/>
          <c:showVal val="0"/>
          <c:showCatName val="0"/>
          <c:showSerName val="0"/>
          <c:showPercent val="0"/>
          <c:showBubbleSize val="0"/>
        </c:dLbls>
        <c:smooth val="0"/>
        <c:axId val="1605295007"/>
        <c:axId val="1605284607"/>
      </c:lineChart>
      <c:catAx>
        <c:axId val="16052950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84607"/>
        <c:crosses val="autoZero"/>
        <c:auto val="1"/>
        <c:lblAlgn val="ctr"/>
        <c:lblOffset val="100"/>
        <c:noMultiLvlLbl val="0"/>
      </c:catAx>
      <c:valAx>
        <c:axId val="1605284607"/>
        <c:scaling>
          <c:orientation val="minMax"/>
          <c:min val="2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95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Sheet1!$A$27</c:f>
          <c:strCache>
            <c:ptCount val="1"/>
            <c:pt idx="0">
              <c:v>Employment rate for 16–64-year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Sheet1!$F$28</c:f>
              <c:strCache>
                <c:ptCount val="1"/>
                <c:pt idx="0">
                  <c:v>Harrogate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Sheet1!$I$28:$Z$28</c:f>
              <c:numCache>
                <c:formatCode>0.0</c:formatCode>
                <c:ptCount val="18"/>
                <c:pt idx="0">
                  <c:v>81.5</c:v>
                </c:pt>
                <c:pt idx="1">
                  <c:v>81.2</c:v>
                </c:pt>
                <c:pt idx="2">
                  <c:v>78.599999999999994</c:v>
                </c:pt>
                <c:pt idx="3">
                  <c:v>79.099999999999994</c:v>
                </c:pt>
                <c:pt idx="4">
                  <c:v>78.7</c:v>
                </c:pt>
                <c:pt idx="5">
                  <c:v>78.5</c:v>
                </c:pt>
                <c:pt idx="6">
                  <c:v>72.3</c:v>
                </c:pt>
                <c:pt idx="7">
                  <c:v>69.900000000000006</c:v>
                </c:pt>
                <c:pt idx="8">
                  <c:v>78.2</c:v>
                </c:pt>
                <c:pt idx="9">
                  <c:v>80</c:v>
                </c:pt>
                <c:pt idx="10">
                  <c:v>79.7</c:v>
                </c:pt>
                <c:pt idx="11">
                  <c:v>79.3</c:v>
                </c:pt>
                <c:pt idx="12">
                  <c:v>85.2</c:v>
                </c:pt>
                <c:pt idx="13">
                  <c:v>80.900000000000006</c:v>
                </c:pt>
                <c:pt idx="14">
                  <c:v>83.2</c:v>
                </c:pt>
                <c:pt idx="15">
                  <c:v>86.1</c:v>
                </c:pt>
                <c:pt idx="16">
                  <c:v>78.900000000000006</c:v>
                </c:pt>
                <c:pt idx="17">
                  <c:v>78.599999999999994</c:v>
                </c:pt>
              </c:numCache>
            </c:numRef>
          </c:val>
          <c:extLst>
            <c:ext xmlns:c16="http://schemas.microsoft.com/office/drawing/2014/chart" uri="{C3380CC4-5D6E-409C-BE32-E72D297353CC}">
              <c16:uniqueId val="{00000000-9B43-4601-AF57-4E23E0C73123}"/>
            </c:ext>
          </c:extLst>
        </c:ser>
        <c:ser>
          <c:idx val="1"/>
          <c:order val="1"/>
          <c:tx>
            <c:strRef>
              <c:f>Sheet1!$F$29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Sheet1!$I$29:$Z$29</c:f>
              <c:numCache>
                <c:formatCode>0.0</c:formatCode>
                <c:ptCount val="18"/>
                <c:pt idx="0">
                  <c:v>76.111341919401738</c:v>
                </c:pt>
                <c:pt idx="1">
                  <c:v>76.312975466682957</c:v>
                </c:pt>
                <c:pt idx="2">
                  <c:v>75.873188899486763</c:v>
                </c:pt>
                <c:pt idx="3">
                  <c:v>75.640468302627838</c:v>
                </c:pt>
                <c:pt idx="4">
                  <c:v>75.735524373331742</c:v>
                </c:pt>
                <c:pt idx="5">
                  <c:v>74.509539842873181</c:v>
                </c:pt>
                <c:pt idx="6">
                  <c:v>73.547133138969869</c:v>
                </c:pt>
                <c:pt idx="7">
                  <c:v>73.734295403277613</c:v>
                </c:pt>
                <c:pt idx="8">
                  <c:v>74.033157475462573</c:v>
                </c:pt>
                <c:pt idx="9">
                  <c:v>74.744474929900207</c:v>
                </c:pt>
                <c:pt idx="10">
                  <c:v>76.108860340075609</c:v>
                </c:pt>
                <c:pt idx="11">
                  <c:v>77.190531975609019</c:v>
                </c:pt>
                <c:pt idx="12">
                  <c:v>76.971632481708042</c:v>
                </c:pt>
                <c:pt idx="13">
                  <c:v>78.032786885245898</c:v>
                </c:pt>
                <c:pt idx="14">
                  <c:v>78.048156893414145</c:v>
                </c:pt>
                <c:pt idx="15">
                  <c:v>78.591299378956705</c:v>
                </c:pt>
                <c:pt idx="16">
                  <c:v>77.014346296129204</c:v>
                </c:pt>
                <c:pt idx="17">
                  <c:v>76.155758077879042</c:v>
                </c:pt>
              </c:numCache>
            </c:numRef>
          </c:val>
          <c:extLst>
            <c:ext xmlns:c16="http://schemas.microsoft.com/office/drawing/2014/chart" uri="{C3380CC4-5D6E-409C-BE32-E72D297353CC}">
              <c16:uniqueId val="{00000001-9B43-4601-AF57-4E23E0C73123}"/>
            </c:ext>
          </c:extLst>
        </c:ser>
        <c:ser>
          <c:idx val="2"/>
          <c:order val="2"/>
          <c:tx>
            <c:strRef>
              <c:f>Sheet1!$F$30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Sheet1!$I$30:$Z$30</c:f>
              <c:numCache>
                <c:formatCode>0.0</c:formatCode>
                <c:ptCount val="18"/>
                <c:pt idx="0">
                  <c:v>72.8</c:v>
                </c:pt>
                <c:pt idx="1">
                  <c:v>72.900000000000006</c:v>
                </c:pt>
                <c:pt idx="2">
                  <c:v>72.599999999999994</c:v>
                </c:pt>
                <c:pt idx="3">
                  <c:v>72.599999999999994</c:v>
                </c:pt>
                <c:pt idx="4">
                  <c:v>72.3</c:v>
                </c:pt>
                <c:pt idx="5">
                  <c:v>70.8</c:v>
                </c:pt>
                <c:pt idx="6">
                  <c:v>70.3</c:v>
                </c:pt>
                <c:pt idx="7">
                  <c:v>70</c:v>
                </c:pt>
                <c:pt idx="8">
                  <c:v>70.8</c:v>
                </c:pt>
                <c:pt idx="9">
                  <c:v>71.5</c:v>
                </c:pt>
                <c:pt idx="10">
                  <c:v>72.5</c:v>
                </c:pt>
                <c:pt idx="11">
                  <c:v>73.8</c:v>
                </c:pt>
                <c:pt idx="12">
                  <c:v>74.2</c:v>
                </c:pt>
                <c:pt idx="13">
                  <c:v>75.099999999999994</c:v>
                </c:pt>
                <c:pt idx="14">
                  <c:v>75.400000000000006</c:v>
                </c:pt>
                <c:pt idx="15">
                  <c:v>76</c:v>
                </c:pt>
                <c:pt idx="16">
                  <c:v>75.599999999999994</c:v>
                </c:pt>
                <c:pt idx="17">
                  <c:v>75.099999999999994</c:v>
                </c:pt>
              </c:numCache>
            </c:numRef>
          </c:val>
          <c:extLst>
            <c:ext xmlns:c16="http://schemas.microsoft.com/office/drawing/2014/chart" uri="{C3380CC4-5D6E-409C-BE32-E72D297353CC}">
              <c16:uniqueId val="{00000002-9B43-4601-AF57-4E23E0C7312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Sheet1!$A$35</c:f>
          <c:strCache>
            <c:ptCount val="1"/>
            <c:pt idx="0">
              <c:v>Gross Disposable Household Income (GDHI) per head of population, 2019</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Sheet1!$F$36</c:f>
              <c:strCache>
                <c:ptCount val="1"/>
                <c:pt idx="0">
                  <c:v>Harrogate</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Sheet1!$I$36:$X$36</c:f>
              <c:numCache>
                <c:formatCode>0</c:formatCode>
                <c:ptCount val="16"/>
                <c:pt idx="0">
                  <c:v>16863</c:v>
                </c:pt>
                <c:pt idx="1">
                  <c:v>17869</c:v>
                </c:pt>
                <c:pt idx="2">
                  <c:v>18785</c:v>
                </c:pt>
                <c:pt idx="3">
                  <c:v>19667</c:v>
                </c:pt>
                <c:pt idx="4">
                  <c:v>20125</c:v>
                </c:pt>
                <c:pt idx="5">
                  <c:v>20418</c:v>
                </c:pt>
                <c:pt idx="6">
                  <c:v>20368</c:v>
                </c:pt>
                <c:pt idx="7">
                  <c:v>20684</c:v>
                </c:pt>
                <c:pt idx="8">
                  <c:v>21328</c:v>
                </c:pt>
                <c:pt idx="9">
                  <c:v>21854</c:v>
                </c:pt>
                <c:pt idx="10">
                  <c:v>22199</c:v>
                </c:pt>
                <c:pt idx="11">
                  <c:v>23852</c:v>
                </c:pt>
                <c:pt idx="12">
                  <c:v>23931</c:v>
                </c:pt>
                <c:pt idx="13">
                  <c:v>24481</c:v>
                </c:pt>
                <c:pt idx="14">
                  <c:v>26009</c:v>
                </c:pt>
                <c:pt idx="15">
                  <c:v>26868</c:v>
                </c:pt>
              </c:numCache>
            </c:numRef>
          </c:val>
          <c:smooth val="0"/>
          <c:extLst>
            <c:ext xmlns:c16="http://schemas.microsoft.com/office/drawing/2014/chart" uri="{C3380CC4-5D6E-409C-BE32-E72D297353CC}">
              <c16:uniqueId val="{00000000-ED52-4A30-9737-B4D7AE75BE5D}"/>
            </c:ext>
          </c:extLst>
        </c:ser>
        <c:ser>
          <c:idx val="1"/>
          <c:order val="1"/>
          <c:tx>
            <c:strRef>
              <c:f>Sheet1!$F$37</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Sheet1!$I$37:$X$37</c:f>
              <c:numCache>
                <c:formatCode>0</c:formatCode>
                <c:ptCount val="16"/>
                <c:pt idx="0">
                  <c:v>14709.5</c:v>
                </c:pt>
                <c:pt idx="1">
                  <c:v>15341.440476190477</c:v>
                </c:pt>
                <c:pt idx="2">
                  <c:v>15924.178571428571</c:v>
                </c:pt>
                <c:pt idx="3">
                  <c:v>16568.178571428572</c:v>
                </c:pt>
                <c:pt idx="4">
                  <c:v>17063.369047619046</c:v>
                </c:pt>
                <c:pt idx="5">
                  <c:v>17292.916666666668</c:v>
                </c:pt>
                <c:pt idx="6">
                  <c:v>17507.916666666668</c:v>
                </c:pt>
                <c:pt idx="7">
                  <c:v>17800.047619047618</c:v>
                </c:pt>
                <c:pt idx="8">
                  <c:v>18366.357142857141</c:v>
                </c:pt>
                <c:pt idx="9">
                  <c:v>18873.940476190477</c:v>
                </c:pt>
                <c:pt idx="10">
                  <c:v>19396.035714285714</c:v>
                </c:pt>
                <c:pt idx="11">
                  <c:v>20458.357142857141</c:v>
                </c:pt>
                <c:pt idx="12">
                  <c:v>20624.904761904763</c:v>
                </c:pt>
                <c:pt idx="13">
                  <c:v>20965.488095238095</c:v>
                </c:pt>
                <c:pt idx="14">
                  <c:v>21841.880952380954</c:v>
                </c:pt>
                <c:pt idx="15">
                  <c:v>22265.130952380954</c:v>
                </c:pt>
              </c:numCache>
            </c:numRef>
          </c:val>
          <c:smooth val="0"/>
          <c:extLst>
            <c:ext xmlns:c16="http://schemas.microsoft.com/office/drawing/2014/chart" uri="{C3380CC4-5D6E-409C-BE32-E72D297353CC}">
              <c16:uniqueId val="{00000001-ED52-4A30-9737-B4D7AE75BE5D}"/>
            </c:ext>
          </c:extLst>
        </c:ser>
        <c:ser>
          <c:idx val="2"/>
          <c:order val="2"/>
          <c:tx>
            <c:strRef>
              <c:f>Sheet1!$F$38</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Sheet1!$I$38:$X$38</c:f>
              <c:numCache>
                <c:formatCode>0</c:formatCode>
                <c:ptCount val="16"/>
                <c:pt idx="0">
                  <c:v>14132</c:v>
                </c:pt>
                <c:pt idx="1">
                  <c:v>14682</c:v>
                </c:pt>
                <c:pt idx="2">
                  <c:v>15239</c:v>
                </c:pt>
                <c:pt idx="3">
                  <c:v>15977</c:v>
                </c:pt>
                <c:pt idx="4">
                  <c:v>16381</c:v>
                </c:pt>
                <c:pt idx="5">
                  <c:v>16636</c:v>
                </c:pt>
                <c:pt idx="6">
                  <c:v>16823</c:v>
                </c:pt>
                <c:pt idx="7">
                  <c:v>17041</c:v>
                </c:pt>
                <c:pt idx="8">
                  <c:v>17713</c:v>
                </c:pt>
                <c:pt idx="9">
                  <c:v>18344</c:v>
                </c:pt>
                <c:pt idx="10">
                  <c:v>18897</c:v>
                </c:pt>
                <c:pt idx="11">
                  <c:v>19981</c:v>
                </c:pt>
                <c:pt idx="12">
                  <c:v>20216</c:v>
                </c:pt>
                <c:pt idx="13">
                  <c:v>20541</c:v>
                </c:pt>
                <c:pt idx="14">
                  <c:v>21433</c:v>
                </c:pt>
                <c:pt idx="15">
                  <c:v>21978</c:v>
                </c:pt>
              </c:numCache>
            </c:numRef>
          </c:val>
          <c:smooth val="0"/>
          <c:extLst>
            <c:ext xmlns:c16="http://schemas.microsoft.com/office/drawing/2014/chart" uri="{C3380CC4-5D6E-409C-BE32-E72D297353CC}">
              <c16:uniqueId val="{00000002-ED52-4A30-9737-B4D7AE75BE5D}"/>
            </c:ext>
          </c:extLst>
        </c:ser>
        <c:dLbls>
          <c:showLegendKey val="0"/>
          <c:showVal val="0"/>
          <c:showCatName val="0"/>
          <c:showSerName val="0"/>
          <c:showPercent val="0"/>
          <c:showBubbleSize val="0"/>
        </c:dLbls>
        <c:smooth val="0"/>
        <c:axId val="1493064671"/>
        <c:axId val="1493059679"/>
      </c:lineChart>
      <c:catAx>
        <c:axId val="1493064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59679"/>
        <c:crosses val="autoZero"/>
        <c:auto val="1"/>
        <c:lblAlgn val="ctr"/>
        <c:lblOffset val="100"/>
        <c:noMultiLvlLbl val="0"/>
      </c:catAx>
      <c:valAx>
        <c:axId val="1493059679"/>
        <c:scaling>
          <c:orientation val="minMax"/>
          <c:min val="9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646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Sheet1!$A$43</c:f>
          <c:strCache>
            <c:ptCount val="1"/>
            <c:pt idx="0">
              <c:v>Proportion of jobs that are low paid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Sheet1!$F$44</c:f>
              <c:strCache>
                <c:ptCount val="1"/>
                <c:pt idx="0">
                  <c:v>Harrogate</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Sheet1!$I$44:$J$44</c:f>
              <c:numCache>
                <c:formatCode>0.0</c:formatCode>
                <c:ptCount val="2"/>
                <c:pt idx="0">
                  <c:v>20.399999999999999</c:v>
                </c:pt>
                <c:pt idx="1">
                  <c:v>20</c:v>
                </c:pt>
              </c:numCache>
            </c:numRef>
          </c:val>
          <c:smooth val="0"/>
          <c:extLst>
            <c:ext xmlns:c16="http://schemas.microsoft.com/office/drawing/2014/chart" uri="{C3380CC4-5D6E-409C-BE32-E72D297353CC}">
              <c16:uniqueId val="{00000000-01FF-4B7C-AC42-1CE88818EB4B}"/>
            </c:ext>
          </c:extLst>
        </c:ser>
        <c:ser>
          <c:idx val="1"/>
          <c:order val="1"/>
          <c:tx>
            <c:strRef>
              <c:f>Sheet1!$F$45</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Sheet1!$I$45:$J$45</c:f>
              <c:numCache>
                <c:formatCode>0.0</c:formatCode>
                <c:ptCount val="2"/>
                <c:pt idx="0">
                  <c:v>25.193874678213117</c:v>
                </c:pt>
                <c:pt idx="1">
                  <c:v>25.686116509030054</c:v>
                </c:pt>
              </c:numCache>
            </c:numRef>
          </c:val>
          <c:smooth val="0"/>
          <c:extLst>
            <c:ext xmlns:c16="http://schemas.microsoft.com/office/drawing/2014/chart" uri="{C3380CC4-5D6E-409C-BE32-E72D297353CC}">
              <c16:uniqueId val="{00000001-01FF-4B7C-AC42-1CE88818EB4B}"/>
            </c:ext>
          </c:extLst>
        </c:ser>
        <c:ser>
          <c:idx val="2"/>
          <c:order val="2"/>
          <c:tx>
            <c:strRef>
              <c:f>Sheet1!$F$46</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Sheet1!$I$46:$J$46</c:f>
              <c:numCache>
                <c:formatCode>0.0</c:formatCode>
                <c:ptCount val="2"/>
                <c:pt idx="0">
                  <c:v>22.2</c:v>
                </c:pt>
                <c:pt idx="1">
                  <c:v>22.9</c:v>
                </c:pt>
              </c:numCache>
            </c:numRef>
          </c:val>
          <c:smooth val="0"/>
          <c:extLst>
            <c:ext xmlns:c16="http://schemas.microsoft.com/office/drawing/2014/chart" uri="{C3380CC4-5D6E-409C-BE32-E72D297353CC}">
              <c16:uniqueId val="{00000002-01FF-4B7C-AC42-1CE88818EB4B}"/>
            </c:ext>
          </c:extLst>
        </c:ser>
        <c:dLbls>
          <c:showLegendKey val="0"/>
          <c:showVal val="0"/>
          <c:showCatName val="0"/>
          <c:showSerName val="0"/>
          <c:showPercent val="0"/>
          <c:showBubbleSize val="0"/>
        </c:dLbls>
        <c:smooth val="0"/>
        <c:axId val="1489021583"/>
        <c:axId val="1489031151"/>
      </c:lineChart>
      <c:catAx>
        <c:axId val="1489021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31151"/>
        <c:crosses val="autoZero"/>
        <c:auto val="1"/>
        <c:lblAlgn val="ctr"/>
        <c:lblOffset val="100"/>
        <c:noMultiLvlLbl val="0"/>
      </c:catAx>
      <c:valAx>
        <c:axId val="1489031151"/>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21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Sheet1!$A$51</c:f>
          <c:strCache>
            <c:ptCount val="1"/>
            <c:pt idx="0">
              <c:v>Participation rate (substituted with economic inactivity rate of 16 to 64 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Sheet1!$F$52</c:f>
              <c:strCache>
                <c:ptCount val="1"/>
                <c:pt idx="0">
                  <c:v>Harrogate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Sheet1!$I$52:$Z$52</c:f>
              <c:numCache>
                <c:formatCode>0.0</c:formatCode>
                <c:ptCount val="18"/>
                <c:pt idx="0">
                  <c:v>16.7</c:v>
                </c:pt>
                <c:pt idx="1">
                  <c:v>17.2</c:v>
                </c:pt>
                <c:pt idx="2">
                  <c:v>20.2</c:v>
                </c:pt>
                <c:pt idx="3">
                  <c:v>20.2</c:v>
                </c:pt>
                <c:pt idx="4">
                  <c:v>20</c:v>
                </c:pt>
                <c:pt idx="5">
                  <c:v>16.3</c:v>
                </c:pt>
                <c:pt idx="6">
                  <c:v>23.5</c:v>
                </c:pt>
                <c:pt idx="7">
                  <c:v>23.3</c:v>
                </c:pt>
                <c:pt idx="8">
                  <c:v>19.3</c:v>
                </c:pt>
                <c:pt idx="9">
                  <c:v>18.399999999999999</c:v>
                </c:pt>
                <c:pt idx="10">
                  <c:v>17</c:v>
                </c:pt>
                <c:pt idx="11">
                  <c:v>18.7</c:v>
                </c:pt>
                <c:pt idx="12">
                  <c:v>13.1</c:v>
                </c:pt>
                <c:pt idx="13">
                  <c:v>15.4</c:v>
                </c:pt>
                <c:pt idx="14">
                  <c:v>14.9</c:v>
                </c:pt>
                <c:pt idx="15">
                  <c:v>13.2</c:v>
                </c:pt>
                <c:pt idx="16">
                  <c:v>19.100000000000001</c:v>
                </c:pt>
                <c:pt idx="17">
                  <c:v>19.8</c:v>
                </c:pt>
              </c:numCache>
            </c:numRef>
          </c:val>
          <c:extLst>
            <c:ext xmlns:c16="http://schemas.microsoft.com/office/drawing/2014/chart" uri="{C3380CC4-5D6E-409C-BE32-E72D297353CC}">
              <c16:uniqueId val="{00000000-9BF5-43D5-83E4-AB007AABD747}"/>
            </c:ext>
          </c:extLst>
        </c:ser>
        <c:ser>
          <c:idx val="1"/>
          <c:order val="1"/>
          <c:tx>
            <c:strRef>
              <c:f>Sheet1!$F$53</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Sheet1!$I$53:$Z$53</c:f>
              <c:numCache>
                <c:formatCode>0.0</c:formatCode>
                <c:ptCount val="18"/>
                <c:pt idx="0">
                  <c:v>21.395644571610237</c:v>
                </c:pt>
                <c:pt idx="1">
                  <c:v>21.008522727272727</c:v>
                </c:pt>
                <c:pt idx="2">
                  <c:v>20.862465393458777</c:v>
                </c:pt>
                <c:pt idx="3">
                  <c:v>21.314065331536639</c:v>
                </c:pt>
                <c:pt idx="4">
                  <c:v>20.835002310892005</c:v>
                </c:pt>
                <c:pt idx="5">
                  <c:v>20.93314375792044</c:v>
                </c:pt>
                <c:pt idx="6">
                  <c:v>21.691937127505174</c:v>
                </c:pt>
                <c:pt idx="7">
                  <c:v>21.494245780753449</c:v>
                </c:pt>
                <c:pt idx="8">
                  <c:v>21.182548794489094</c:v>
                </c:pt>
                <c:pt idx="9">
                  <c:v>20.774593097438771</c:v>
                </c:pt>
                <c:pt idx="10">
                  <c:v>20.2732104559724</c:v>
                </c:pt>
                <c:pt idx="11">
                  <c:v>19.696194683406958</c:v>
                </c:pt>
                <c:pt idx="12">
                  <c:v>19.852429347069471</c:v>
                </c:pt>
                <c:pt idx="13">
                  <c:v>19.253277334280376</c:v>
                </c:pt>
                <c:pt idx="14">
                  <c:v>19.176956009182849</c:v>
                </c:pt>
                <c:pt idx="15">
                  <c:v>18.85206494936493</c:v>
                </c:pt>
                <c:pt idx="16">
                  <c:v>19.772582721871462</c:v>
                </c:pt>
                <c:pt idx="17">
                  <c:v>21.085179775630071</c:v>
                </c:pt>
              </c:numCache>
            </c:numRef>
          </c:val>
          <c:extLst>
            <c:ext xmlns:c16="http://schemas.microsoft.com/office/drawing/2014/chart" uri="{C3380CC4-5D6E-409C-BE32-E72D297353CC}">
              <c16:uniqueId val="{00000001-9BF5-43D5-83E4-AB007AABD747}"/>
            </c:ext>
          </c:extLst>
        </c:ser>
        <c:ser>
          <c:idx val="2"/>
          <c:order val="2"/>
          <c:tx>
            <c:strRef>
              <c:f>Sheet1!$F$54</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Sheet1!$I$54:$Z$54</c:f>
              <c:numCache>
                <c:formatCode>0.0</c:formatCode>
                <c:ptCount val="18"/>
                <c:pt idx="0">
                  <c:v>23.5</c:v>
                </c:pt>
                <c:pt idx="1">
                  <c:v>23.4</c:v>
                </c:pt>
                <c:pt idx="2">
                  <c:v>23.2</c:v>
                </c:pt>
                <c:pt idx="3">
                  <c:v>23.4</c:v>
                </c:pt>
                <c:pt idx="4">
                  <c:v>23.2</c:v>
                </c:pt>
                <c:pt idx="5">
                  <c:v>23.2</c:v>
                </c:pt>
                <c:pt idx="6">
                  <c:v>23.7</c:v>
                </c:pt>
                <c:pt idx="7">
                  <c:v>23.7</c:v>
                </c:pt>
                <c:pt idx="8">
                  <c:v>23.1</c:v>
                </c:pt>
                <c:pt idx="9">
                  <c:v>22.6</c:v>
                </c:pt>
                <c:pt idx="10">
                  <c:v>22.6</c:v>
                </c:pt>
                <c:pt idx="11">
                  <c:v>22.1</c:v>
                </c:pt>
                <c:pt idx="12">
                  <c:v>21.9</c:v>
                </c:pt>
                <c:pt idx="13">
                  <c:v>21.4</c:v>
                </c:pt>
                <c:pt idx="14">
                  <c:v>21.3</c:v>
                </c:pt>
                <c:pt idx="15">
                  <c:v>20.8</c:v>
                </c:pt>
                <c:pt idx="16">
                  <c:v>20.6</c:v>
                </c:pt>
                <c:pt idx="17">
                  <c:v>21.3</c:v>
                </c:pt>
              </c:numCache>
            </c:numRef>
          </c:val>
          <c:extLst>
            <c:ext xmlns:c16="http://schemas.microsoft.com/office/drawing/2014/chart" uri="{C3380CC4-5D6E-409C-BE32-E72D297353CC}">
              <c16:uniqueId val="{00000002-9BF5-43D5-83E4-AB007AABD747}"/>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Sheet1!$A$59</c:f>
          <c:strCache>
            <c:ptCount val="1"/>
            <c:pt idx="0">
              <c:v>Disability employment rate gap</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Sheet1!$F$60</c:f>
              <c:strCache>
                <c:ptCount val="1"/>
                <c:pt idx="0">
                  <c:v>Harrogate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Sheet1!$I$60:$P$60</c:f>
              <c:numCache>
                <c:formatCode>0.0</c:formatCode>
                <c:ptCount val="8"/>
                <c:pt idx="0">
                  <c:v>19.000000000000007</c:v>
                </c:pt>
                <c:pt idx="1">
                  <c:v>32.599999999999994</c:v>
                </c:pt>
                <c:pt idx="2">
                  <c:v>12</c:v>
                </c:pt>
                <c:pt idx="3">
                  <c:v>30.6</c:v>
                </c:pt>
                <c:pt idx="4">
                  <c:v>8.8999999999999915</c:v>
                </c:pt>
                <c:pt idx="5">
                  <c:v>3.6000000000000085</c:v>
                </c:pt>
                <c:pt idx="6">
                  <c:v>11.300000000000011</c:v>
                </c:pt>
                <c:pt idx="7">
                  <c:v>-3.7000000000000028</c:v>
                </c:pt>
              </c:numCache>
            </c:numRef>
          </c:val>
          <c:extLst>
            <c:ext xmlns:c16="http://schemas.microsoft.com/office/drawing/2014/chart" uri="{C3380CC4-5D6E-409C-BE32-E72D297353CC}">
              <c16:uniqueId val="{00000000-EF7C-4FDB-87F7-525958A149C6}"/>
            </c:ext>
          </c:extLst>
        </c:ser>
        <c:ser>
          <c:idx val="1"/>
          <c:order val="1"/>
          <c:tx>
            <c:strRef>
              <c:f>Sheet1!$F$61</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Sheet1!$I$61:$P$61</c:f>
              <c:numCache>
                <c:formatCode>0.0</c:formatCode>
                <c:ptCount val="8"/>
                <c:pt idx="0">
                  <c:v>27.420156540647248</c:v>
                </c:pt>
                <c:pt idx="1">
                  <c:v>27.319044407051187</c:v>
                </c:pt>
                <c:pt idx="2">
                  <c:v>28.119128361498205</c:v>
                </c:pt>
                <c:pt idx="3">
                  <c:v>25.990934538996676</c:v>
                </c:pt>
                <c:pt idx="4">
                  <c:v>25.475225818666118</c:v>
                </c:pt>
                <c:pt idx="5">
                  <c:v>25.531247685441983</c:v>
                </c:pt>
                <c:pt idx="6">
                  <c:v>23.797222287996945</c:v>
                </c:pt>
                <c:pt idx="7">
                  <c:v>25.354177930342175</c:v>
                </c:pt>
              </c:numCache>
            </c:numRef>
          </c:val>
          <c:extLst>
            <c:ext xmlns:c16="http://schemas.microsoft.com/office/drawing/2014/chart" uri="{C3380CC4-5D6E-409C-BE32-E72D297353CC}">
              <c16:uniqueId val="{00000001-EF7C-4FDB-87F7-525958A149C6}"/>
            </c:ext>
          </c:extLst>
        </c:ser>
        <c:ser>
          <c:idx val="2"/>
          <c:order val="2"/>
          <c:tx>
            <c:strRef>
              <c:f>Sheet1!$F$62</c:f>
              <c:strCache>
                <c:ptCount val="1"/>
                <c:pt idx="0">
                  <c:v>England</c:v>
                </c:pt>
              </c:strCache>
            </c:strRef>
          </c:tx>
          <c:spPr>
            <a:solidFill>
              <a:schemeClr val="accent1">
                <a:lumMod val="60000"/>
                <a:lumOff val="40000"/>
              </a:schemeClr>
            </a:solidFill>
            <a:ln w="28575" cap="rnd">
              <a:noFill/>
              <a:round/>
            </a:ln>
            <a:effectLst>
              <a:outerShdw blurRad="50800" dist="38100" algn="l" rotWithShape="0">
                <a:schemeClr val="tx1">
                  <a:alpha val="40000"/>
                </a:scheme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Sheet1!$I$62:$P$62</c:f>
              <c:numCache>
                <c:formatCode>0.0</c:formatCode>
                <c:ptCount val="8"/>
                <c:pt idx="0">
                  <c:v>29.300000000000004</c:v>
                </c:pt>
                <c:pt idx="1">
                  <c:v>28.9</c:v>
                </c:pt>
                <c:pt idx="2">
                  <c:v>28</c:v>
                </c:pt>
                <c:pt idx="3">
                  <c:v>26.600000000000009</c:v>
                </c:pt>
                <c:pt idx="4">
                  <c:v>26.800000000000004</c:v>
                </c:pt>
                <c:pt idx="5">
                  <c:v>25.4</c:v>
                </c:pt>
                <c:pt idx="6">
                  <c:v>25.499999999999993</c:v>
                </c:pt>
                <c:pt idx="7">
                  <c:v>25</c:v>
                </c:pt>
              </c:numCache>
            </c:numRef>
          </c:val>
          <c:extLst>
            <c:ext xmlns:c16="http://schemas.microsoft.com/office/drawing/2014/chart" uri="{C3380CC4-5D6E-409C-BE32-E72D297353CC}">
              <c16:uniqueId val="{00000002-EF7C-4FDB-87F7-525958A149C6}"/>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Sheet1!$A$67</c:f>
          <c:strCache>
            <c:ptCount val="1"/>
            <c:pt idx="0">
              <c:v>Proportion of children in workless households, per cent, 2020</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Sheet1!$F$68</c:f>
              <c:strCache>
                <c:ptCount val="1"/>
                <c:pt idx="0">
                  <c:v>Harrogate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Sheet1!$I$68:$W$68</c:f>
              <c:numCache>
                <c:formatCode>0.0</c:formatCode>
                <c:ptCount val="15"/>
                <c:pt idx="0">
                  <c:v>10.390052378575882</c:v>
                </c:pt>
                <c:pt idx="1">
                  <c:v>12.702720019413455</c:v>
                </c:pt>
                <c:pt idx="2">
                  <c:v>9.0936584355089245</c:v>
                </c:pt>
                <c:pt idx="3">
                  <c:v>0</c:v>
                </c:pt>
                <c:pt idx="4">
                  <c:v>7.370339982348832</c:v>
                </c:pt>
                <c:pt idx="5">
                  <c:v>13.677225201589568</c:v>
                </c:pt>
                <c:pt idx="6">
                  <c:v>4.4639498432601874</c:v>
                </c:pt>
                <c:pt idx="7">
                  <c:v>0</c:v>
                </c:pt>
                <c:pt idx="8">
                  <c:v>6.5953235599986586</c:v>
                </c:pt>
                <c:pt idx="9">
                  <c:v>3.8713092132622586</c:v>
                </c:pt>
                <c:pt idx="10">
                  <c:v>5.2824801142157858</c:v>
                </c:pt>
                <c:pt idx="11">
                  <c:v>2.7235290447370062</c:v>
                </c:pt>
                <c:pt idx="12">
                  <c:v>0</c:v>
                </c:pt>
                <c:pt idx="13">
                  <c:v>0</c:v>
                </c:pt>
                <c:pt idx="14">
                  <c:v>0</c:v>
                </c:pt>
              </c:numCache>
            </c:numRef>
          </c:val>
          <c:extLst>
            <c:ext xmlns:c16="http://schemas.microsoft.com/office/drawing/2014/chart" uri="{C3380CC4-5D6E-409C-BE32-E72D297353CC}">
              <c16:uniqueId val="{00000000-CF8F-45E0-9F78-A50C338E31A3}"/>
            </c:ext>
          </c:extLst>
        </c:ser>
        <c:ser>
          <c:idx val="1"/>
          <c:order val="1"/>
          <c:tx>
            <c:strRef>
              <c:f>Sheet1!$F$69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Sheet1!$I$69:$W$69</c:f>
              <c:numCache>
                <c:formatCode>0.0</c:formatCode>
                <c:ptCount val="15"/>
                <c:pt idx="0">
                  <c:v>10.011945862586691</c:v>
                </c:pt>
                <c:pt idx="1">
                  <c:v>10.911154837475024</c:v>
                </c:pt>
                <c:pt idx="2">
                  <c:v>10.293245729155844</c:v>
                </c:pt>
                <c:pt idx="3">
                  <c:v>10.966006661329732</c:v>
                </c:pt>
                <c:pt idx="4">
                  <c:v>11.693779181188473</c:v>
                </c:pt>
                <c:pt idx="5">
                  <c:v>11.901099679255381</c:v>
                </c:pt>
                <c:pt idx="6">
                  <c:v>11.035253247742512</c:v>
                </c:pt>
                <c:pt idx="7">
                  <c:v>9.6914978857678378</c:v>
                </c:pt>
                <c:pt idx="8">
                  <c:v>10.805178260398412</c:v>
                </c:pt>
                <c:pt idx="9">
                  <c:v>10.706096323729554</c:v>
                </c:pt>
                <c:pt idx="10">
                  <c:v>10.152744828148881</c:v>
                </c:pt>
                <c:pt idx="11">
                  <c:v>9.9036681946327505</c:v>
                </c:pt>
                <c:pt idx="12">
                  <c:v>10.762050164679476</c:v>
                </c:pt>
                <c:pt idx="13">
                  <c:v>9.938868476539648</c:v>
                </c:pt>
                <c:pt idx="14">
                  <c:v>10.352701423184193</c:v>
                </c:pt>
              </c:numCache>
            </c:numRef>
          </c:val>
          <c:extLst>
            <c:ext xmlns:c16="http://schemas.microsoft.com/office/drawing/2014/chart" uri="{C3380CC4-5D6E-409C-BE32-E72D297353CC}">
              <c16:uniqueId val="{00000001-CF8F-45E0-9F78-A50C338E31A3}"/>
            </c:ext>
          </c:extLst>
        </c:ser>
        <c:ser>
          <c:idx val="2"/>
          <c:order val="2"/>
          <c:tx>
            <c:strRef>
              <c:f>Sheet1!$F$70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Sheet1!$I$70:$W$70</c:f>
              <c:numCache>
                <c:formatCode>0.0</c:formatCode>
                <c:ptCount val="15"/>
                <c:pt idx="0">
                  <c:v>15.610246993971167</c:v>
                </c:pt>
                <c:pt idx="1">
                  <c:v>15.483134568552693</c:v>
                </c:pt>
                <c:pt idx="2">
                  <c:v>16.034570229141263</c:v>
                </c:pt>
                <c:pt idx="3">
                  <c:v>16.537242490376698</c:v>
                </c:pt>
                <c:pt idx="4">
                  <c:v>16.562057164127047</c:v>
                </c:pt>
                <c:pt idx="5">
                  <c:v>16.048884512562626</c:v>
                </c:pt>
                <c:pt idx="6">
                  <c:v>15.028065598163048</c:v>
                </c:pt>
                <c:pt idx="7">
                  <c:v>14.277317388566379</c:v>
                </c:pt>
                <c:pt idx="8">
                  <c:v>13.21564455922376</c:v>
                </c:pt>
                <c:pt idx="9">
                  <c:v>11.784227179076481</c:v>
                </c:pt>
                <c:pt idx="10">
                  <c:v>11.155440630683424</c:v>
                </c:pt>
                <c:pt idx="11">
                  <c:v>10.496497658306577</c:v>
                </c:pt>
                <c:pt idx="12">
                  <c:v>10.114917075667</c:v>
                </c:pt>
                <c:pt idx="13">
                  <c:v>9.3311578717519748</c:v>
                </c:pt>
                <c:pt idx="14">
                  <c:v>9.4058141227946486</c:v>
                </c:pt>
              </c:numCache>
            </c:numRef>
          </c:val>
          <c:extLst>
            <c:ext xmlns:c16="http://schemas.microsoft.com/office/drawing/2014/chart" uri="{C3380CC4-5D6E-409C-BE32-E72D297353CC}">
              <c16:uniqueId val="{00000002-CF8F-45E0-9F78-A50C338E31A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Sheet1!$A$75</c:f>
          <c:strCache>
            <c:ptCount val="1"/>
            <c:pt idx="0">
              <c:v>Proportion of employed people in skilled employment (SOC 1-3, 5)</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Sheet1!$F$76</c:f>
              <c:strCache>
                <c:ptCount val="1"/>
                <c:pt idx="0">
                  <c:v>Harrogate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Sheet1!$I$76:$Z$76</c:f>
              <c:numCache>
                <c:formatCode>0.0</c:formatCode>
                <c:ptCount val="18"/>
                <c:pt idx="0">
                  <c:v>59.4</c:v>
                </c:pt>
                <c:pt idx="1">
                  <c:v>57.3</c:v>
                </c:pt>
                <c:pt idx="2">
                  <c:v>51.5</c:v>
                </c:pt>
                <c:pt idx="3">
                  <c:v>53.699999999999996</c:v>
                </c:pt>
                <c:pt idx="4">
                  <c:v>60.3</c:v>
                </c:pt>
                <c:pt idx="5">
                  <c:v>55.599999999999994</c:v>
                </c:pt>
                <c:pt idx="6">
                  <c:v>54.199999999999996</c:v>
                </c:pt>
                <c:pt idx="7">
                  <c:v>57.8</c:v>
                </c:pt>
                <c:pt idx="8">
                  <c:v>55.8</c:v>
                </c:pt>
                <c:pt idx="9">
                  <c:v>61.2</c:v>
                </c:pt>
                <c:pt idx="10">
                  <c:v>56.2</c:v>
                </c:pt>
                <c:pt idx="11">
                  <c:v>63.300000000000004</c:v>
                </c:pt>
                <c:pt idx="12">
                  <c:v>65.099999999999994</c:v>
                </c:pt>
                <c:pt idx="13">
                  <c:v>62.099999999999994</c:v>
                </c:pt>
                <c:pt idx="14">
                  <c:v>60.900000000000006</c:v>
                </c:pt>
                <c:pt idx="15">
                  <c:v>57.7</c:v>
                </c:pt>
                <c:pt idx="16">
                  <c:v>52.8</c:v>
                </c:pt>
                <c:pt idx="17">
                  <c:v>67.600000000000009</c:v>
                </c:pt>
              </c:numCache>
            </c:numRef>
          </c:val>
          <c:extLst>
            <c:ext xmlns:c16="http://schemas.microsoft.com/office/drawing/2014/chart" uri="{C3380CC4-5D6E-409C-BE32-E72D297353CC}">
              <c16:uniqueId val="{00000000-1C97-4913-92D8-3361A54CA9F3}"/>
            </c:ext>
          </c:extLst>
        </c:ser>
        <c:ser>
          <c:idx val="1"/>
          <c:order val="1"/>
          <c:tx>
            <c:strRef>
              <c:f>Sheet1!$F$77</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Sheet1!$I$77:$Z$77</c:f>
              <c:numCache>
                <c:formatCode>0.0</c:formatCode>
                <c:ptCount val="18"/>
                <c:pt idx="0">
                  <c:v>52.7</c:v>
                </c:pt>
                <c:pt idx="1">
                  <c:v>52.9</c:v>
                </c:pt>
                <c:pt idx="2">
                  <c:v>53.5</c:v>
                </c:pt>
                <c:pt idx="3">
                  <c:v>54</c:v>
                </c:pt>
                <c:pt idx="4">
                  <c:v>54.1</c:v>
                </c:pt>
                <c:pt idx="5">
                  <c:v>54.4</c:v>
                </c:pt>
                <c:pt idx="6">
                  <c:v>55.4</c:v>
                </c:pt>
                <c:pt idx="7">
                  <c:v>55.6</c:v>
                </c:pt>
                <c:pt idx="8">
                  <c:v>55.4</c:v>
                </c:pt>
                <c:pt idx="9">
                  <c:v>56.2</c:v>
                </c:pt>
                <c:pt idx="10">
                  <c:v>56.2</c:v>
                </c:pt>
                <c:pt idx="11">
                  <c:v>56.8</c:v>
                </c:pt>
                <c:pt idx="12">
                  <c:v>56.6</c:v>
                </c:pt>
                <c:pt idx="13">
                  <c:v>57.1</c:v>
                </c:pt>
                <c:pt idx="14">
                  <c:v>57.8</c:v>
                </c:pt>
                <c:pt idx="15">
                  <c:v>58.8</c:v>
                </c:pt>
                <c:pt idx="16">
                  <c:v>58.7</c:v>
                </c:pt>
                <c:pt idx="17">
                  <c:v>58.4</c:v>
                </c:pt>
              </c:numCache>
            </c:numRef>
          </c:val>
          <c:extLst>
            <c:ext xmlns:c16="http://schemas.microsoft.com/office/drawing/2014/chart" uri="{C3380CC4-5D6E-409C-BE32-E72D297353CC}">
              <c16:uniqueId val="{00000001-1C97-4913-92D8-3361A54CA9F3}"/>
            </c:ext>
          </c:extLst>
        </c:ser>
        <c:ser>
          <c:idx val="2"/>
          <c:order val="2"/>
          <c:tx>
            <c:strRef>
              <c:f>Sheet1!$F$78</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Sheet1!$I$78:$Z$78</c:f>
              <c:numCache>
                <c:formatCode>0.0</c:formatCode>
                <c:ptCount val="18"/>
                <c:pt idx="0">
                  <c:v>51.8</c:v>
                </c:pt>
                <c:pt idx="1">
                  <c:v>52.2</c:v>
                </c:pt>
                <c:pt idx="2">
                  <c:v>52.5</c:v>
                </c:pt>
                <c:pt idx="3">
                  <c:v>53</c:v>
                </c:pt>
                <c:pt idx="4">
                  <c:v>53.099999999999994</c:v>
                </c:pt>
                <c:pt idx="5">
                  <c:v>53.6</c:v>
                </c:pt>
                <c:pt idx="6">
                  <c:v>53.800000000000004</c:v>
                </c:pt>
                <c:pt idx="7">
                  <c:v>54.2</c:v>
                </c:pt>
                <c:pt idx="8">
                  <c:v>54.400000000000006</c:v>
                </c:pt>
                <c:pt idx="9">
                  <c:v>54.800000000000004</c:v>
                </c:pt>
                <c:pt idx="10">
                  <c:v>55.2</c:v>
                </c:pt>
                <c:pt idx="11">
                  <c:v>55.199999999999996</c:v>
                </c:pt>
                <c:pt idx="12">
                  <c:v>56.099999999999994</c:v>
                </c:pt>
                <c:pt idx="13">
                  <c:v>56.2</c:v>
                </c:pt>
                <c:pt idx="14">
                  <c:v>56.699999999999996</c:v>
                </c:pt>
                <c:pt idx="15">
                  <c:v>57.800000000000004</c:v>
                </c:pt>
                <c:pt idx="16">
                  <c:v>59.199999999999996</c:v>
                </c:pt>
                <c:pt idx="17">
                  <c:v>58.7</c:v>
                </c:pt>
              </c:numCache>
            </c:numRef>
          </c:val>
          <c:extLst>
            <c:ext xmlns:c16="http://schemas.microsoft.com/office/drawing/2014/chart" uri="{C3380CC4-5D6E-409C-BE32-E72D297353CC}">
              <c16:uniqueId val="{00000002-1C97-4913-92D8-3361A54CA9F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3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16</xdr:row>
      <xdr:rowOff>0</xdr:rowOff>
    </xdr:to>
    <xdr:graphicFrame macro="">
      <xdr:nvGraphicFramePr>
        <xdr:cNvPr id="2" name="Chart 1">
          <a:extLst>
            <a:ext uri="{FF2B5EF4-FFF2-40B4-BE49-F238E27FC236}">
              <a16:creationId xmlns:a16="http://schemas.microsoft.com/office/drawing/2014/main" id="{0551CABC-CD43-74CC-F769-40578B2E92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18</xdr:row>
      <xdr:rowOff>0</xdr:rowOff>
    </xdr:from>
    <xdr:to>
      <xdr:col>4</xdr:col>
      <xdr:colOff>0</xdr:colOff>
      <xdr:row>24</xdr:row>
      <xdr:rowOff>0</xdr:rowOff>
    </xdr:to>
    <xdr:graphicFrame macro="">
      <xdr:nvGraphicFramePr>
        <xdr:cNvPr id="3" name="Chart 2">
          <a:extLst>
            <a:ext uri="{FF2B5EF4-FFF2-40B4-BE49-F238E27FC236}">
              <a16:creationId xmlns:a16="http://schemas.microsoft.com/office/drawing/2014/main" id="{2A154976-4106-78F7-90FE-4177D1F360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26</xdr:row>
      <xdr:rowOff>0</xdr:rowOff>
    </xdr:from>
    <xdr:to>
      <xdr:col>4</xdr:col>
      <xdr:colOff>0</xdr:colOff>
      <xdr:row>32</xdr:row>
      <xdr:rowOff>0</xdr:rowOff>
    </xdr:to>
    <xdr:graphicFrame macro="">
      <xdr:nvGraphicFramePr>
        <xdr:cNvPr id="4" name="Chart 3">
          <a:extLst>
            <a:ext uri="{FF2B5EF4-FFF2-40B4-BE49-F238E27FC236}">
              <a16:creationId xmlns:a16="http://schemas.microsoft.com/office/drawing/2014/main" id="{01F9FB45-64F6-CA95-696E-2AC1DF5879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34</xdr:row>
      <xdr:rowOff>0</xdr:rowOff>
    </xdr:from>
    <xdr:to>
      <xdr:col>4</xdr:col>
      <xdr:colOff>0</xdr:colOff>
      <xdr:row>40</xdr:row>
      <xdr:rowOff>0</xdr:rowOff>
    </xdr:to>
    <xdr:graphicFrame macro="">
      <xdr:nvGraphicFramePr>
        <xdr:cNvPr id="5" name="Chart 4">
          <a:extLst>
            <a:ext uri="{FF2B5EF4-FFF2-40B4-BE49-F238E27FC236}">
              <a16:creationId xmlns:a16="http://schemas.microsoft.com/office/drawing/2014/main" id="{1638C868-A953-77A2-38AD-32D9EE1274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4</xdr:col>
      <xdr:colOff>0</xdr:colOff>
      <xdr:row>48</xdr:row>
      <xdr:rowOff>0</xdr:rowOff>
    </xdr:to>
    <xdr:graphicFrame macro="">
      <xdr:nvGraphicFramePr>
        <xdr:cNvPr id="6" name="Chart 5">
          <a:extLst>
            <a:ext uri="{FF2B5EF4-FFF2-40B4-BE49-F238E27FC236}">
              <a16:creationId xmlns:a16="http://schemas.microsoft.com/office/drawing/2014/main" id="{8CEF779C-9222-1285-4899-77EB48CFCB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50</xdr:row>
      <xdr:rowOff>0</xdr:rowOff>
    </xdr:from>
    <xdr:to>
      <xdr:col>4</xdr:col>
      <xdr:colOff>0</xdr:colOff>
      <xdr:row>56</xdr:row>
      <xdr:rowOff>0</xdr:rowOff>
    </xdr:to>
    <xdr:graphicFrame macro="">
      <xdr:nvGraphicFramePr>
        <xdr:cNvPr id="7" name="Chart 6">
          <a:extLst>
            <a:ext uri="{FF2B5EF4-FFF2-40B4-BE49-F238E27FC236}">
              <a16:creationId xmlns:a16="http://schemas.microsoft.com/office/drawing/2014/main" id="{CDC6B4EE-42BD-435F-ACDD-306763E7B7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58</xdr:row>
      <xdr:rowOff>0</xdr:rowOff>
    </xdr:from>
    <xdr:to>
      <xdr:col>4</xdr:col>
      <xdr:colOff>0</xdr:colOff>
      <xdr:row>64</xdr:row>
      <xdr:rowOff>0</xdr:rowOff>
    </xdr:to>
    <xdr:graphicFrame macro="">
      <xdr:nvGraphicFramePr>
        <xdr:cNvPr id="8" name="Chart 7">
          <a:extLst>
            <a:ext uri="{FF2B5EF4-FFF2-40B4-BE49-F238E27FC236}">
              <a16:creationId xmlns:a16="http://schemas.microsoft.com/office/drawing/2014/main" id="{8E8096DD-C026-4F17-8F1E-232995845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66</xdr:row>
      <xdr:rowOff>0</xdr:rowOff>
    </xdr:from>
    <xdr:to>
      <xdr:col>4</xdr:col>
      <xdr:colOff>0</xdr:colOff>
      <xdr:row>72</xdr:row>
      <xdr:rowOff>0</xdr:rowOff>
    </xdr:to>
    <xdr:graphicFrame macro="">
      <xdr:nvGraphicFramePr>
        <xdr:cNvPr id="9" name="Chart 8">
          <a:extLst>
            <a:ext uri="{FF2B5EF4-FFF2-40B4-BE49-F238E27FC236}">
              <a16:creationId xmlns:a16="http://schemas.microsoft.com/office/drawing/2014/main" id="{DB5E5081-9546-4A3D-8F5F-DA9AEFA0B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74</xdr:row>
      <xdr:rowOff>0</xdr:rowOff>
    </xdr:from>
    <xdr:to>
      <xdr:col>4</xdr:col>
      <xdr:colOff>0</xdr:colOff>
      <xdr:row>80</xdr:row>
      <xdr:rowOff>0</xdr:rowOff>
    </xdr:to>
    <xdr:graphicFrame macro="">
      <xdr:nvGraphicFramePr>
        <xdr:cNvPr id="10" name="Chart 9">
          <a:extLst>
            <a:ext uri="{FF2B5EF4-FFF2-40B4-BE49-F238E27FC236}">
              <a16:creationId xmlns:a16="http://schemas.microsoft.com/office/drawing/2014/main" id="{FB1915A1-4A04-44CF-A8CA-3116928EC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640080</xdr:colOff>
      <xdr:row>28</xdr:row>
      <xdr:rowOff>533400</xdr:rowOff>
    </xdr:from>
    <xdr:to>
      <xdr:col>1</xdr:col>
      <xdr:colOff>2621280</xdr:colOff>
      <xdr:row>29</xdr:row>
      <xdr:rowOff>518160</xdr:rowOff>
    </xdr:to>
    <xdr:sp macro="" textlink="">
      <xdr:nvSpPr>
        <xdr:cNvPr id="13" name="TextBox 12">
          <a:extLst>
            <a:ext uri="{FF2B5EF4-FFF2-40B4-BE49-F238E27FC236}">
              <a16:creationId xmlns:a16="http://schemas.microsoft.com/office/drawing/2014/main" id="{754E23A0-249B-476D-B615-87FEA2909AB1}"/>
            </a:ext>
          </a:extLst>
        </xdr:cNvPr>
        <xdr:cNvSpPr txBox="1"/>
      </xdr:nvSpPr>
      <xdr:spPr>
        <a:xfrm>
          <a:off x="640080" y="11399520"/>
          <a:ext cx="6682740" cy="6324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'Rural as a Region' has consistently</a:t>
          </a:r>
          <a:r>
            <a:rPr lang="en-GB" sz="1100" baseline="0">
              <a:latin typeface="Avenir Next LT Pro" panose="020B0504020202020204" pitchFamily="34" charset="0"/>
            </a:rPr>
            <a:t> had an employment rate for 16-64 year olds greater than that seen in England overall.  The gap however has narrowed.  The rate for Harrogate has in general been greater than both the rural and England situations from 2004 to 2021.</a:t>
          </a:r>
          <a:endParaRPr lang="en-GB" sz="1100">
            <a:latin typeface="Avenir Next LT Pro" panose="020B0504020202020204" pitchFamily="34" charset="0"/>
          </a:endParaRPr>
        </a:p>
      </xdr:txBody>
    </xdr:sp>
    <xdr:clientData/>
  </xdr:twoCellAnchor>
  <xdr:twoCellAnchor>
    <xdr:from>
      <xdr:col>0</xdr:col>
      <xdr:colOff>678180</xdr:colOff>
      <xdr:row>36</xdr:row>
      <xdr:rowOff>533400</xdr:rowOff>
    </xdr:from>
    <xdr:to>
      <xdr:col>1</xdr:col>
      <xdr:colOff>2659380</xdr:colOff>
      <xdr:row>38</xdr:row>
      <xdr:rowOff>304800</xdr:rowOff>
    </xdr:to>
    <xdr:sp macro="" textlink="">
      <xdr:nvSpPr>
        <xdr:cNvPr id="14" name="TextBox 13">
          <a:extLst>
            <a:ext uri="{FF2B5EF4-FFF2-40B4-BE49-F238E27FC236}">
              <a16:creationId xmlns:a16="http://schemas.microsoft.com/office/drawing/2014/main" id="{F9A7EC15-460F-4A9D-809C-3B86A064BB9A}"/>
            </a:ext>
          </a:extLst>
        </xdr:cNvPr>
        <xdr:cNvSpPr txBox="1"/>
      </xdr:nvSpPr>
      <xdr:spPr>
        <a:xfrm>
          <a:off x="678180" y="15339060"/>
          <a:ext cx="6682740" cy="10668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GDHI per head has been consistently greater</a:t>
          </a:r>
          <a:r>
            <a:rPr lang="en-GB" sz="1100" baseline="0">
              <a:latin typeface="Avenir Next LT Pro" panose="020B0504020202020204" pitchFamily="34" charset="0"/>
            </a:rPr>
            <a:t> for </a:t>
          </a:r>
          <a:r>
            <a:rPr lang="en-GB" sz="1100">
              <a:latin typeface="Avenir Next LT Pro" panose="020B0504020202020204" pitchFamily="34" charset="0"/>
            </a:rPr>
            <a:t>'Rural as a Region' </a:t>
          </a:r>
          <a:r>
            <a:rPr lang="en-GB" sz="1100" baseline="0">
              <a:latin typeface="Avenir Next LT Pro" panose="020B0504020202020204" pitchFamily="34" charset="0"/>
            </a:rPr>
            <a:t>than seen in England overall, although it should be noted that it is an urban biased measure that does not capture differing costs of living, i.e. higher fuel costs, need for car ownership in locations where no public transport is available.  From 2004 to 2019 the GDHI within Harrogate has been above the rural and England situations with a widening gap due to its greater rate of increase.</a:t>
          </a:r>
          <a:endParaRPr lang="en-GB" sz="1100">
            <a:latin typeface="Avenir Next LT Pro" panose="020B0504020202020204" pitchFamily="34" charset="0"/>
          </a:endParaRPr>
        </a:p>
      </xdr:txBody>
    </xdr:sp>
    <xdr:clientData/>
  </xdr:twoCellAnchor>
  <xdr:twoCellAnchor>
    <xdr:from>
      <xdr:col>0</xdr:col>
      <xdr:colOff>662940</xdr:colOff>
      <xdr:row>44</xdr:row>
      <xdr:rowOff>365760</xdr:rowOff>
    </xdr:from>
    <xdr:to>
      <xdr:col>1</xdr:col>
      <xdr:colOff>2644140</xdr:colOff>
      <xdr:row>45</xdr:row>
      <xdr:rowOff>342900</xdr:rowOff>
    </xdr:to>
    <xdr:sp macro="" textlink="">
      <xdr:nvSpPr>
        <xdr:cNvPr id="15" name="TextBox 14">
          <a:extLst>
            <a:ext uri="{FF2B5EF4-FFF2-40B4-BE49-F238E27FC236}">
              <a16:creationId xmlns:a16="http://schemas.microsoft.com/office/drawing/2014/main" id="{0B28A0F6-D86C-48F2-AB72-04C49E4D6F2F}"/>
            </a:ext>
          </a:extLst>
        </xdr:cNvPr>
        <xdr:cNvSpPr txBox="1"/>
      </xdr:nvSpPr>
      <xdr:spPr>
        <a:xfrm>
          <a:off x="662940" y="19088100"/>
          <a:ext cx="6682740" cy="624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a:t>
          </a:r>
          <a:r>
            <a:rPr lang="en-GB" sz="1100">
              <a:latin typeface="Avenir Next LT Pro" panose="020B0504020202020204" pitchFamily="34" charset="0"/>
            </a:rPr>
            <a:t> on average has a higher proportion of jobs</a:t>
          </a:r>
          <a:r>
            <a:rPr lang="en-GB" sz="1100" baseline="0">
              <a:latin typeface="Avenir Next LT Pro" panose="020B0504020202020204" pitchFamily="34" charset="0"/>
            </a:rPr>
            <a:t> that are low paid than </a:t>
          </a:r>
          <a:r>
            <a:rPr lang="en-GB" sz="1100">
              <a:solidFill>
                <a:schemeClr val="dk1"/>
              </a:solidFill>
              <a:effectLst/>
              <a:latin typeface="Avenir Next LT Pro" panose="020B0504020202020204" pitchFamily="34" charset="0"/>
              <a:ea typeface="+mn-ea"/>
              <a:cs typeface="+mn-cs"/>
            </a:rPr>
            <a:t>England.</a:t>
          </a:r>
          <a:r>
            <a:rPr lang="en-GB" sz="1100" baseline="0">
              <a:latin typeface="Avenir Next LT Pro" panose="020B0504020202020204" pitchFamily="34" charset="0"/>
            </a:rPr>
            <a:t>  The proportion for Harrogate was in both 2017 and 2018 below that seen for 'Rural as a Region' and England.</a:t>
          </a:r>
          <a:endParaRPr lang="en-GB" sz="1100">
            <a:latin typeface="Avenir Next LT Pro" panose="020B0504020202020204" pitchFamily="34" charset="0"/>
          </a:endParaRPr>
        </a:p>
      </xdr:txBody>
    </xdr:sp>
    <xdr:clientData/>
  </xdr:twoCellAnchor>
  <xdr:twoCellAnchor>
    <xdr:from>
      <xdr:col>0</xdr:col>
      <xdr:colOff>754380</xdr:colOff>
      <xdr:row>52</xdr:row>
      <xdr:rowOff>518160</xdr:rowOff>
    </xdr:from>
    <xdr:to>
      <xdr:col>1</xdr:col>
      <xdr:colOff>2735580</xdr:colOff>
      <xdr:row>54</xdr:row>
      <xdr:rowOff>22860</xdr:rowOff>
    </xdr:to>
    <xdr:sp macro="" textlink="">
      <xdr:nvSpPr>
        <xdr:cNvPr id="16" name="TextBox 15">
          <a:extLst>
            <a:ext uri="{FF2B5EF4-FFF2-40B4-BE49-F238E27FC236}">
              <a16:creationId xmlns:a16="http://schemas.microsoft.com/office/drawing/2014/main" id="{59042BB8-9A55-49B0-A059-D1045FCB6E4B}"/>
            </a:ext>
          </a:extLst>
        </xdr:cNvPr>
        <xdr:cNvSpPr txBox="1"/>
      </xdr:nvSpPr>
      <xdr:spPr>
        <a:xfrm>
          <a:off x="754380" y="2315718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 has a consistently lower economic inactivity rate amongst it 16 to 64 year olds than England, although the gap has reduced in recent years.  Economic inactivity rate for Harrogate has from 2004 to 2021 fluctuated taking it in 2010 and 2011 above the rural situation, however it has been in general below the situation for 'Rural as a Region'.</a:t>
          </a:r>
          <a:endParaRPr lang="en-GB" sz="1100">
            <a:latin typeface="Avenir Next LT Pro" panose="020B0504020202020204" pitchFamily="34" charset="0"/>
          </a:endParaRPr>
        </a:p>
      </xdr:txBody>
    </xdr:sp>
    <xdr:clientData/>
  </xdr:twoCellAnchor>
  <xdr:twoCellAnchor>
    <xdr:from>
      <xdr:col>0</xdr:col>
      <xdr:colOff>693420</xdr:colOff>
      <xdr:row>60</xdr:row>
      <xdr:rowOff>495300</xdr:rowOff>
    </xdr:from>
    <xdr:to>
      <xdr:col>1</xdr:col>
      <xdr:colOff>2674620</xdr:colOff>
      <xdr:row>62</xdr:row>
      <xdr:rowOff>0</xdr:rowOff>
    </xdr:to>
    <xdr:sp macro="" textlink="">
      <xdr:nvSpPr>
        <xdr:cNvPr id="17" name="TextBox 16">
          <a:extLst>
            <a:ext uri="{FF2B5EF4-FFF2-40B4-BE49-F238E27FC236}">
              <a16:creationId xmlns:a16="http://schemas.microsoft.com/office/drawing/2014/main" id="{8106E7D1-1E5D-4BD5-B0B1-969A2BA9EEAA}"/>
            </a:ext>
          </a:extLst>
        </xdr:cNvPr>
        <xdr:cNvSpPr txBox="1"/>
      </xdr:nvSpPr>
      <xdr:spPr>
        <a:xfrm>
          <a:off x="693420" y="2705100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Disability employment rate gap for 'Rural as a Region' and England have consistently been reducing over the years, with the gap being at times greater for England overall and at other times greater for rural.  The gap for Harrogate has seen some significant year on year fluctuations, however there is a general downward trend from 2014 to 2021 with the gap becoming negative in 2021.</a:t>
          </a:r>
          <a:endParaRPr lang="en-GB" sz="1100">
            <a:latin typeface="Avenir Next LT Pro" panose="020B0504020202020204" pitchFamily="34" charset="0"/>
          </a:endParaRPr>
        </a:p>
      </xdr:txBody>
    </xdr:sp>
    <xdr:clientData/>
  </xdr:twoCellAnchor>
  <xdr:twoCellAnchor>
    <xdr:from>
      <xdr:col>0</xdr:col>
      <xdr:colOff>678180</xdr:colOff>
      <xdr:row>68</xdr:row>
      <xdr:rowOff>419100</xdr:rowOff>
    </xdr:from>
    <xdr:to>
      <xdr:col>1</xdr:col>
      <xdr:colOff>2659380</xdr:colOff>
      <xdr:row>70</xdr:row>
      <xdr:rowOff>129540</xdr:rowOff>
    </xdr:to>
    <xdr:sp macro="" textlink="">
      <xdr:nvSpPr>
        <xdr:cNvPr id="18" name="TextBox 17">
          <a:extLst>
            <a:ext uri="{FF2B5EF4-FFF2-40B4-BE49-F238E27FC236}">
              <a16:creationId xmlns:a16="http://schemas.microsoft.com/office/drawing/2014/main" id="{DC101159-EFBF-4875-9AD1-DA714850C702}"/>
            </a:ext>
          </a:extLst>
        </xdr:cNvPr>
        <xdr:cNvSpPr txBox="1"/>
      </xdr:nvSpPr>
      <xdr:spPr>
        <a:xfrm>
          <a:off x="678180" y="30891480"/>
          <a:ext cx="6682740" cy="1005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children in workless households in rural England has been since 2006 steady at around 10%, with the proportion for England overall starting at around 15% in 2006 but reducing to levels similar and better than the rural position by 2020.  The situation for Harrogate shows no real pattern due to unavailable data and some significant year on year fluctuations.</a:t>
          </a:r>
          <a:endParaRPr lang="en-GB" sz="1100">
            <a:latin typeface="Avenir Next LT Pro" panose="020B0504020202020204" pitchFamily="34" charset="0"/>
          </a:endParaRPr>
        </a:p>
      </xdr:txBody>
    </xdr:sp>
    <xdr:clientData/>
  </xdr:twoCellAnchor>
  <xdr:twoCellAnchor>
    <xdr:from>
      <xdr:col>0</xdr:col>
      <xdr:colOff>601980</xdr:colOff>
      <xdr:row>76</xdr:row>
      <xdr:rowOff>388620</xdr:rowOff>
    </xdr:from>
    <xdr:to>
      <xdr:col>1</xdr:col>
      <xdr:colOff>2583180</xdr:colOff>
      <xdr:row>77</xdr:row>
      <xdr:rowOff>640080</xdr:rowOff>
    </xdr:to>
    <xdr:sp macro="" textlink="">
      <xdr:nvSpPr>
        <xdr:cNvPr id="19" name="TextBox 18">
          <a:extLst>
            <a:ext uri="{FF2B5EF4-FFF2-40B4-BE49-F238E27FC236}">
              <a16:creationId xmlns:a16="http://schemas.microsoft.com/office/drawing/2014/main" id="{958B33B9-463E-4DC9-B774-9FCC884647E8}"/>
            </a:ext>
          </a:extLst>
        </xdr:cNvPr>
        <xdr:cNvSpPr txBox="1"/>
      </xdr:nvSpPr>
      <xdr:spPr>
        <a:xfrm>
          <a:off x="601980" y="34777680"/>
          <a:ext cx="6682740" cy="8991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employed people in skilled employment both for rural and England has consistently increased over the years, with rural in the past having a marginally higher proportion, now being reasonably similar.  Harrogate in general has a proportion of employed people in skilled employment that is in line with or above the situation in 'Rural as a Region'.</a:t>
          </a:r>
          <a:endParaRPr lang="en-GB" sz="1100">
            <a:latin typeface="Avenir Next LT Pro" panose="020B0504020202020204" pitchFamily="34" charset="0"/>
          </a:endParaRPr>
        </a:p>
      </xdr:txBody>
    </xdr:sp>
    <xdr:clientData/>
  </xdr:twoCellAnchor>
  <xdr:twoCellAnchor>
    <xdr:from>
      <xdr:col>0</xdr:col>
      <xdr:colOff>624840</xdr:colOff>
      <xdr:row>20</xdr:row>
      <xdr:rowOff>617220</xdr:rowOff>
    </xdr:from>
    <xdr:to>
      <xdr:col>1</xdr:col>
      <xdr:colOff>2606040</xdr:colOff>
      <xdr:row>22</xdr:row>
      <xdr:rowOff>144780</xdr:rowOff>
    </xdr:to>
    <xdr:sp macro="" textlink="">
      <xdr:nvSpPr>
        <xdr:cNvPr id="20" name="TextBox 19">
          <a:extLst>
            <a:ext uri="{FF2B5EF4-FFF2-40B4-BE49-F238E27FC236}">
              <a16:creationId xmlns:a16="http://schemas.microsoft.com/office/drawing/2014/main" id="{CE647570-DE86-450D-9D5C-96D67BFBDB84}"/>
            </a:ext>
          </a:extLst>
        </xdr:cNvPr>
        <xdr:cNvSpPr txBox="1"/>
      </xdr:nvSpPr>
      <xdr:spPr>
        <a:xfrm>
          <a:off x="624840" y="7543800"/>
          <a:ext cx="6682740" cy="8229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Gross median weekly pay for full-time employees in 'Rural as a</a:t>
          </a:r>
          <a:r>
            <a:rPr lang="en-GB" sz="1100" baseline="0">
              <a:latin typeface="Avenir Next LT Pro" panose="020B0504020202020204" pitchFamily="34" charset="0"/>
            </a:rPr>
            <a:t> Region' has been consistently below that seen for England, with the gap neither increasing or decreasing between 2008 and 2020.  The pay in Harrogate has fluctuated around the same level as 'Rural as a Region' from 2008 to 2021.</a:t>
          </a:r>
          <a:endParaRPr lang="en-GB" sz="1100">
            <a:latin typeface="Avenir Next LT Pro" panose="020B0504020202020204" pitchFamily="34" charset="0"/>
          </a:endParaRPr>
        </a:p>
      </xdr:txBody>
    </xdr:sp>
    <xdr:clientData/>
  </xdr:twoCellAnchor>
  <xdr:twoCellAnchor>
    <xdr:from>
      <xdr:col>0</xdr:col>
      <xdr:colOff>579120</xdr:colOff>
      <xdr:row>12</xdr:row>
      <xdr:rowOff>541020</xdr:rowOff>
    </xdr:from>
    <xdr:to>
      <xdr:col>1</xdr:col>
      <xdr:colOff>2560320</xdr:colOff>
      <xdr:row>14</xdr:row>
      <xdr:rowOff>327660</xdr:rowOff>
    </xdr:to>
    <xdr:sp macro="" textlink="">
      <xdr:nvSpPr>
        <xdr:cNvPr id="21" name="TextBox 20">
          <a:extLst>
            <a:ext uri="{FF2B5EF4-FFF2-40B4-BE49-F238E27FC236}">
              <a16:creationId xmlns:a16="http://schemas.microsoft.com/office/drawing/2014/main" id="{6B66FB71-CF0B-439B-831A-BB38979C81DE}"/>
            </a:ext>
          </a:extLst>
        </xdr:cNvPr>
        <xdr:cNvSpPr txBox="1"/>
      </xdr:nvSpPr>
      <xdr:spPr>
        <a:xfrm>
          <a:off x="579120" y="3528060"/>
          <a:ext cx="6682740" cy="10820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GVA per</a:t>
          </a:r>
          <a:r>
            <a:rPr lang="en-GB" sz="1100" baseline="0">
              <a:latin typeface="Avenir Next LT Pro" panose="020B0504020202020204" pitchFamily="34" charset="0"/>
            </a:rPr>
            <a:t> hour worked for 'Rural as a Region' has been consistently lower than that seen for England from 2004 to 2019, with both increasing, but England increasing at a greater rate thus widening the gap.  GVA per hour worked for Harrogate was in line with the rural situation in 2004, it then dropped below due to a lower rate of increase, before recovering to the same level as 'Rural as a Region' by 2019.</a:t>
          </a:r>
          <a:endParaRPr lang="en-GB" sz="1100">
            <a:latin typeface="Avenir Next LT Pro" panose="020B05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2C223-A755-4988-980B-AC9DA5A8700B}">
  <sheetPr codeName="Sheet1"/>
  <dimension ref="A1:Z83"/>
  <sheetViews>
    <sheetView tabSelected="1" zoomScaleNormal="100" workbookViewId="0">
      <selection sqref="A1:C2"/>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ustomWidth="1"/>
    <col min="6" max="6" width="18.33203125" style="1" customWidth="1"/>
    <col min="7" max="7" width="94.5546875" style="1" hidden="1" customWidth="1"/>
    <col min="8" max="8" width="17.77734375" style="1" customWidth="1"/>
    <col min="9" max="27" width="8.88671875" style="1" customWidth="1"/>
    <col min="28" max="16384" width="8.88671875" style="1"/>
  </cols>
  <sheetData>
    <row r="1" spans="1:24" ht="21" customHeight="1" x14ac:dyDescent="0.3">
      <c r="A1" s="105" t="s">
        <v>1666</v>
      </c>
      <c r="B1" s="105"/>
      <c r="C1" s="105"/>
    </row>
    <row r="2" spans="1:24" ht="21" customHeight="1" x14ac:dyDescent="0.3">
      <c r="A2" s="105"/>
      <c r="B2" s="105"/>
      <c r="C2" s="105"/>
    </row>
    <row r="3" spans="1:24" ht="15" thickBot="1" x14ac:dyDescent="0.35"/>
    <row r="4" spans="1:24" ht="16.2" thickBot="1" x14ac:dyDescent="0.35">
      <c r="A4" s="65" t="s">
        <v>1635</v>
      </c>
      <c r="B4" s="57" t="s">
        <v>290</v>
      </c>
      <c r="C4" s="59"/>
      <c r="D4" s="59"/>
    </row>
    <row r="5" spans="1:24" x14ac:dyDescent="0.3"/>
    <row r="6" spans="1:24" x14ac:dyDescent="0.3"/>
    <row r="7" spans="1:24" x14ac:dyDescent="0.3"/>
    <row r="8" spans="1:24" x14ac:dyDescent="0.3"/>
    <row r="9" spans="1:24" s="94" customFormat="1" ht="15" thickBot="1" x14ac:dyDescent="0.35"/>
    <row r="10" spans="1:24" x14ac:dyDescent="0.3"/>
    <row r="11" spans="1:24" ht="24" customHeight="1" thickBot="1" x14ac:dyDescent="0.35">
      <c r="A11" s="98" t="s">
        <v>1649</v>
      </c>
      <c r="B11" s="66" t="s">
        <v>1462</v>
      </c>
      <c r="C11" s="55"/>
      <c r="D11" s="55"/>
      <c r="F11" s="106" t="s">
        <v>1668</v>
      </c>
      <c r="G11" s="106"/>
      <c r="H11" s="107"/>
      <c r="I11" s="90">
        <v>2004</v>
      </c>
      <c r="J11" s="91">
        <v>2005</v>
      </c>
      <c r="K11" s="91">
        <v>2006</v>
      </c>
      <c r="L11" s="91">
        <v>2007</v>
      </c>
      <c r="M11" s="91">
        <v>2008</v>
      </c>
      <c r="N11" s="91">
        <v>2009</v>
      </c>
      <c r="O11" s="91">
        <v>2010</v>
      </c>
      <c r="P11" s="91">
        <v>2011</v>
      </c>
      <c r="Q11" s="91">
        <v>2012</v>
      </c>
      <c r="R11" s="91">
        <v>2013</v>
      </c>
      <c r="S11" s="91">
        <v>2014</v>
      </c>
      <c r="T11" s="91">
        <v>2015</v>
      </c>
      <c r="U11" s="91">
        <v>2016</v>
      </c>
      <c r="V11" s="91">
        <v>2017</v>
      </c>
      <c r="W11" s="91">
        <v>2018</v>
      </c>
      <c r="X11" s="91">
        <v>2019</v>
      </c>
    </row>
    <row r="12" spans="1:24" ht="51" customHeight="1" thickTop="1" x14ac:dyDescent="0.3">
      <c r="B12" s="67" t="s">
        <v>1631</v>
      </c>
      <c r="C12" s="58"/>
      <c r="D12" s="58"/>
      <c r="F12" s="87" t="str">
        <f>B4</f>
        <v>Harrogate</v>
      </c>
      <c r="G12" s="88" t="str">
        <f>IFERROR(VLOOKUP(F12,GVA!B244:B552,1,FALSE),VLOOKUP(F12,GVA!B6:C230,2,FALSE))</f>
        <v>Harrogate</v>
      </c>
      <c r="H12" s="89" t="str">
        <f>IF(F12=G12,"",G12)</f>
        <v/>
      </c>
      <c r="I12" s="76">
        <f>IFERROR(VLOOKUP($F12,GVA!$B$7:$S$230,GVA!D$3,FALSE),VLOOKUP($F12,GVA!$B$244:$T$554,GVA!E$3,FALSE))</f>
        <v>23.58</v>
      </c>
      <c r="J12" s="77">
        <f>IFERROR(VLOOKUP($F12,GVA!$B$7:$S$230,GVA!E$3,FALSE),VLOOKUP($F12,GVA!$B$244:$T$554,GVA!F$3,FALSE))</f>
        <v>23.65</v>
      </c>
      <c r="K12" s="77">
        <f>IFERROR(VLOOKUP($F12,GVA!$B$7:$S$230,GVA!F$3,FALSE),VLOOKUP($F12,GVA!$B$244:$T$554,GVA!G$3,FALSE))</f>
        <v>23.75</v>
      </c>
      <c r="L12" s="77">
        <f>IFERROR(VLOOKUP($F12,GVA!$B$7:$S$230,GVA!G$3,FALSE),VLOOKUP($F12,GVA!$B$244:$T$554,GVA!H$3,FALSE))</f>
        <v>23.88</v>
      </c>
      <c r="M12" s="77">
        <f>IFERROR(VLOOKUP($F12,GVA!$B$7:$S$230,GVA!H$3,FALSE),VLOOKUP($F12,GVA!$B$244:$T$554,GVA!I$3,FALSE))</f>
        <v>23.85</v>
      </c>
      <c r="N12" s="77">
        <f>IFERROR(VLOOKUP($F12,GVA!$B$7:$S$230,GVA!I$3,FALSE),VLOOKUP($F12,GVA!$B$244:$T$554,GVA!J$3,FALSE))</f>
        <v>23.47</v>
      </c>
      <c r="O12" s="77">
        <f>IFERROR(VLOOKUP($F12,GVA!$B$7:$S$230,GVA!J$3,FALSE),VLOOKUP($F12,GVA!$B$244:$T$554,GVA!K$3,FALSE))</f>
        <v>23.3</v>
      </c>
      <c r="P12" s="77">
        <f>IFERROR(VLOOKUP($F12,GVA!$B$7:$S$230,GVA!K$3,FALSE),VLOOKUP($F12,GVA!$B$244:$T$554,GVA!L$3,FALSE))</f>
        <v>23.53</v>
      </c>
      <c r="Q12" s="77">
        <f>IFERROR(VLOOKUP($F12,GVA!$B$7:$S$230,GVA!L$3,FALSE),VLOOKUP($F12,GVA!$B$244:$T$554,GVA!M$3,FALSE))</f>
        <v>24.02</v>
      </c>
      <c r="R12" s="77">
        <f>IFERROR(VLOOKUP($F12,GVA!$B$7:$S$230,GVA!M$3,FALSE),VLOOKUP($F12,GVA!$B$244:$T$554,GVA!N$3,FALSE))</f>
        <v>24.67</v>
      </c>
      <c r="S12" s="77">
        <f>IFERROR(VLOOKUP($F12,GVA!$B$7:$S$230,GVA!N$3,FALSE),VLOOKUP($F12,GVA!$B$244:$T$554,GVA!O$3,FALSE))</f>
        <v>25.1</v>
      </c>
      <c r="T12" s="77">
        <f>IFERROR(VLOOKUP($F12,GVA!$B$7:$S$230,GVA!O$3,FALSE),VLOOKUP($F12,GVA!$B$244:$T$554,GVA!P$3,FALSE))</f>
        <v>26.22</v>
      </c>
      <c r="U12" s="77">
        <f>IFERROR(VLOOKUP($F12,GVA!$B$7:$S$230,GVA!P$3,FALSE),VLOOKUP($F12,GVA!$B$244:$T$554,GVA!Q$3,FALSE))</f>
        <v>27.33</v>
      </c>
      <c r="V12" s="77">
        <f>IFERROR(VLOOKUP($F12,GVA!$B$7:$S$230,GVA!Q$3,FALSE),VLOOKUP($F12,GVA!$B$244:$T$554,GVA!R$3,FALSE))</f>
        <v>29.06</v>
      </c>
      <c r="W12" s="77">
        <f>IFERROR(VLOOKUP($F12,GVA!$B$7:$S$230,GVA!R$3,FALSE),VLOOKUP($F12,GVA!$B$244:$T$554,GVA!S$3,FALSE))</f>
        <v>29.93</v>
      </c>
      <c r="X12" s="77">
        <f>IFERROR(VLOOKUP($F12,GVA!$B$7:$S$230,GVA!S$3,FALSE),VLOOKUP($F12,GVA!$B$244:$T$554,GVA!T$3,FALSE))</f>
        <v>30.53</v>
      </c>
    </row>
    <row r="13" spans="1:24" ht="51" customHeight="1" x14ac:dyDescent="0.3">
      <c r="B13" s="56"/>
      <c r="C13" s="56"/>
      <c r="D13" s="56"/>
      <c r="F13" s="116" t="s">
        <v>1648</v>
      </c>
      <c r="G13" s="117"/>
      <c r="H13" s="118"/>
      <c r="I13" s="71">
        <f>IFERROR(VLOOKUP("Predominantly Rural",GVA!$B$7:$S$230,GVA!D$3,FALSE),VLOOKUP("Predominantly Rural",GVA!$B$244:$T$554,GVA!E$3,FALSE))</f>
        <v>23.540119047619037</v>
      </c>
      <c r="J13" s="61">
        <f>IFERROR(VLOOKUP("Predominantly Rural",GVA!$B$7:$S$230,GVA!E$3,FALSE),VLOOKUP("Predominantly Rural",GVA!$B$244:$T$554,GVA!F$3,FALSE))</f>
        <v>23.474761904761905</v>
      </c>
      <c r="K13" s="61">
        <f>IFERROR(VLOOKUP("Predominantly Rural",GVA!$B$7:$S$230,GVA!F$3,FALSE),VLOOKUP("Predominantly Rural",GVA!$B$244:$T$554,GVA!G$3,FALSE))</f>
        <v>24.303928571428585</v>
      </c>
      <c r="L13" s="61">
        <f>IFERROR(VLOOKUP("Predominantly Rural",GVA!$B$7:$S$230,GVA!G$3,FALSE),VLOOKUP("Predominantly Rural",GVA!$B$244:$T$554,GVA!H$3,FALSE))</f>
        <v>24.838571428571434</v>
      </c>
      <c r="M13" s="61">
        <f>IFERROR(VLOOKUP("Predominantly Rural",GVA!$B$7:$S$230,GVA!H$3,FALSE),VLOOKUP("Predominantly Rural",GVA!$B$244:$T$554,GVA!I$3,FALSE))</f>
        <v>25.264642857142853</v>
      </c>
      <c r="N13" s="61">
        <f>IFERROR(VLOOKUP("Predominantly Rural",GVA!$B$7:$S$230,GVA!I$3,FALSE),VLOOKUP("Predominantly Rural",GVA!$B$244:$T$554,GVA!J$3,FALSE))</f>
        <v>25.472738095238096</v>
      </c>
      <c r="O13" s="61">
        <f>IFERROR(VLOOKUP("Predominantly Rural",GVA!$B$7:$S$230,GVA!J$3,FALSE),VLOOKUP("Predominantly Rural",GVA!$B$244:$T$554,GVA!K$3,FALSE))</f>
        <v>25.79011904761904</v>
      </c>
      <c r="P13" s="61">
        <f>IFERROR(VLOOKUP("Predominantly Rural",GVA!$B$7:$S$230,GVA!K$3,FALSE),VLOOKUP("Predominantly Rural",GVA!$B$244:$T$554,GVA!L$3,FALSE))</f>
        <v>26.174642857142853</v>
      </c>
      <c r="Q13" s="61">
        <f>IFERROR(VLOOKUP("Predominantly Rural",GVA!$B$7:$S$230,GVA!L$3,FALSE),VLOOKUP("Predominantly Rural",GVA!$B$244:$T$554,GVA!M$3,FALSE))</f>
        <v>26.710714285714289</v>
      </c>
      <c r="R13" s="61">
        <f>IFERROR(VLOOKUP("Predominantly Rural",GVA!$B$7:$S$230,GVA!M$3,FALSE),VLOOKUP("Predominantly Rural",GVA!$B$244:$T$554,GVA!N$3,FALSE))</f>
        <v>27.173928571428583</v>
      </c>
      <c r="S13" s="61">
        <f>IFERROR(VLOOKUP("Predominantly Rural",GVA!$B$7:$S$230,GVA!N$3,FALSE),VLOOKUP("Predominantly Rural",GVA!$B$244:$T$554,GVA!O$3,FALSE))</f>
        <v>27.624642857142867</v>
      </c>
      <c r="T13" s="61">
        <f>IFERROR(VLOOKUP("Predominantly Rural",GVA!$B$7:$S$230,GVA!O$3,FALSE),VLOOKUP("Predominantly Rural",GVA!$B$244:$T$554,GVA!P$3,FALSE))</f>
        <v>28.148095238095234</v>
      </c>
      <c r="U13" s="61">
        <f>IFERROR(VLOOKUP("Predominantly Rural",GVA!$B$7:$S$230,GVA!P$3,FALSE),VLOOKUP("Predominantly Rural",GVA!$B$244:$T$554,GVA!Q$3,FALSE))</f>
        <v>28.837023809523803</v>
      </c>
      <c r="V13" s="61">
        <f>IFERROR(VLOOKUP("Predominantly Rural",GVA!$B$7:$S$230,GVA!Q$3,FALSE),VLOOKUP("Predominantly Rural",GVA!$B$244:$T$554,GVA!R$3,FALSE))</f>
        <v>29.62083333333333</v>
      </c>
      <c r="W13" s="61">
        <f>IFERROR(VLOOKUP("Predominantly Rural",GVA!$B$7:$S$230,GVA!R$3,FALSE),VLOOKUP("Predominantly Rural",GVA!$B$244:$T$554,GVA!S$3,FALSE))</f>
        <v>30.234404761904742</v>
      </c>
      <c r="X13" s="61">
        <f>IFERROR(VLOOKUP("Predominantly Rural",GVA!$B$7:$S$230,GVA!S$3,FALSE),VLOOKUP("Predominantly Rural",GVA!$B$244:$T$554,GVA!T$3,FALSE))</f>
        <v>30.551309523809529</v>
      </c>
    </row>
    <row r="14" spans="1:24" ht="51" customHeight="1" thickBot="1" x14ac:dyDescent="0.35">
      <c r="B14" s="56"/>
      <c r="C14" s="56"/>
      <c r="D14" s="56"/>
      <c r="F14" s="111" t="s">
        <v>1010</v>
      </c>
      <c r="G14" s="112"/>
      <c r="H14" s="113"/>
      <c r="I14" s="78">
        <f>IFERROR(VLOOKUP($F14,GVA!$B$7:$S$230,GVA!D$3,FALSE),VLOOKUP($F14,GVA!$B$244:$T$554,GVA!E$3,FALSE))</f>
        <v>25.17</v>
      </c>
      <c r="J14" s="79">
        <f>IFERROR(VLOOKUP($F14,GVA!$B$7:$S$230,GVA!E$3,FALSE),VLOOKUP($F14,GVA!$B$244:$T$554,GVA!F$3,FALSE))</f>
        <v>26.09</v>
      </c>
      <c r="K14" s="79">
        <f>IFERROR(VLOOKUP($F14,GVA!$B$7:$S$230,GVA!F$3,FALSE),VLOOKUP($F14,GVA!$B$244:$T$554,GVA!G$3,FALSE))</f>
        <v>27.38</v>
      </c>
      <c r="L14" s="79">
        <f>IFERROR(VLOOKUP($F14,GVA!$B$7:$S$230,GVA!G$3,FALSE),VLOOKUP($F14,GVA!$B$244:$T$554,GVA!H$3,FALSE))</f>
        <v>28.57</v>
      </c>
      <c r="M14" s="79">
        <f>IFERROR(VLOOKUP($F14,GVA!$B$7:$S$230,GVA!H$3,FALSE),VLOOKUP($F14,GVA!$B$244:$T$554,GVA!I$3,FALSE))</f>
        <v>29.57</v>
      </c>
      <c r="N14" s="79">
        <f>IFERROR(VLOOKUP($F14,GVA!$B$7:$S$230,GVA!I$3,FALSE),VLOOKUP($F14,GVA!$B$244:$T$554,GVA!J$3,FALSE))</f>
        <v>29.62</v>
      </c>
      <c r="O14" s="79">
        <f>IFERROR(VLOOKUP($F14,GVA!$B$7:$S$230,GVA!J$3,FALSE),VLOOKUP($F14,GVA!$B$244:$T$554,GVA!K$3,FALSE))</f>
        <v>30.41</v>
      </c>
      <c r="P14" s="79">
        <f>IFERROR(VLOOKUP($F14,GVA!$B$7:$S$230,GVA!K$3,FALSE),VLOOKUP($F14,GVA!$B$244:$T$554,GVA!L$3,FALSE))</f>
        <v>30.68</v>
      </c>
      <c r="Q14" s="79">
        <f>IFERROR(VLOOKUP($F14,GVA!$B$7:$S$230,GVA!L$3,FALSE),VLOOKUP($F14,GVA!$B$244:$T$554,GVA!M$3,FALSE))</f>
        <v>31.02</v>
      </c>
      <c r="R14" s="79">
        <f>IFERROR(VLOOKUP($F14,GVA!$B$7:$S$230,GVA!M$3,FALSE),VLOOKUP($F14,GVA!$B$244:$T$554,GVA!N$3,FALSE))</f>
        <v>31.73</v>
      </c>
      <c r="S14" s="79">
        <f>IFERROR(VLOOKUP($F14,GVA!$B$7:$S$230,GVA!N$3,FALSE),VLOOKUP($F14,GVA!$B$244:$T$554,GVA!O$3,FALSE))</f>
        <v>32.39</v>
      </c>
      <c r="T14" s="79">
        <f>IFERROR(VLOOKUP($F14,GVA!$B$7:$S$230,GVA!O$3,FALSE),VLOOKUP($F14,GVA!$B$244:$T$554,GVA!P$3,FALSE))</f>
        <v>33.29</v>
      </c>
      <c r="U14" s="79">
        <f>IFERROR(VLOOKUP($F14,GVA!$B$7:$S$230,GVA!P$3,FALSE),VLOOKUP($F14,GVA!$B$244:$T$554,GVA!Q$3,FALSE))</f>
        <v>33.78</v>
      </c>
      <c r="V14" s="79">
        <f>IFERROR(VLOOKUP($F14,GVA!$B$7:$S$230,GVA!Q$3,FALSE),VLOOKUP($F14,GVA!$B$244:$T$554,GVA!R$3,FALSE))</f>
        <v>34.69</v>
      </c>
      <c r="W14" s="79">
        <f>IFERROR(VLOOKUP($F14,GVA!$B$7:$S$230,GVA!R$3,FALSE),VLOOKUP($F14,GVA!$B$244:$T$554,GVA!S$3,FALSE))</f>
        <v>35.54</v>
      </c>
      <c r="X14" s="79">
        <f>IFERROR(VLOOKUP($F14,GVA!$B$7:$S$230,GVA!S$3,FALSE),VLOOKUP($F14,GVA!$B$244:$T$554,GVA!T$3,FALSE))</f>
        <v>36.29</v>
      </c>
    </row>
    <row r="15" spans="1:24" ht="51" customHeight="1" thickTop="1" x14ac:dyDescent="0.3">
      <c r="B15" s="56"/>
      <c r="C15" s="56"/>
      <c r="D15" s="56"/>
      <c r="F15" s="121" t="str">
        <f>"% Gap - "&amp;F12&amp;" to Rural as a Region"</f>
        <v>% Gap - Harrogate to Rural as a Region</v>
      </c>
      <c r="G15" s="122"/>
      <c r="H15" s="123"/>
      <c r="I15" s="74">
        <f>100*((I12-I13)/I13)</f>
        <v>0.16941695282121158</v>
      </c>
      <c r="J15" s="74">
        <f t="shared" ref="J15:X15" si="0">100*((J12-J13)/J13)</f>
        <v>0.74649572996327507</v>
      </c>
      <c r="K15" s="74">
        <f t="shared" si="0"/>
        <v>-2.2791729732113239</v>
      </c>
      <c r="L15" s="74">
        <f t="shared" si="0"/>
        <v>-3.8592051532754619</v>
      </c>
      <c r="M15" s="74">
        <f t="shared" si="0"/>
        <v>-5.599298850737175</v>
      </c>
      <c r="N15" s="74">
        <f t="shared" si="0"/>
        <v>-7.8622804024844566</v>
      </c>
      <c r="O15" s="74">
        <f t="shared" si="0"/>
        <v>-9.6553220364018788</v>
      </c>
      <c r="P15" s="74">
        <f t="shared" si="0"/>
        <v>-10.103835500552588</v>
      </c>
      <c r="Q15" s="74">
        <f t="shared" si="0"/>
        <v>-10.073539243214347</v>
      </c>
      <c r="R15" s="74">
        <f t="shared" si="0"/>
        <v>-9.2144518774561028</v>
      </c>
      <c r="S15" s="74">
        <f t="shared" si="0"/>
        <v>-9.1390968209026884</v>
      </c>
      <c r="T15" s="74">
        <f t="shared" si="0"/>
        <v>-6.8498249056859031</v>
      </c>
      <c r="U15" s="74">
        <f t="shared" si="0"/>
        <v>-5.2260032778628505</v>
      </c>
      <c r="V15" s="74">
        <f t="shared" si="0"/>
        <v>-1.893374595583057</v>
      </c>
      <c r="W15" s="74">
        <f t="shared" si="0"/>
        <v>-1.0068157924785441</v>
      </c>
      <c r="X15" s="74">
        <f t="shared" si="0"/>
        <v>-6.9749952266107085E-2</v>
      </c>
    </row>
    <row r="16" spans="1:24" ht="51" customHeight="1" x14ac:dyDescent="0.3">
      <c r="B16" s="56"/>
      <c r="C16" s="56"/>
      <c r="D16" s="56"/>
      <c r="F16" s="124" t="s">
        <v>1667</v>
      </c>
      <c r="G16" s="125"/>
      <c r="H16" s="126"/>
      <c r="I16" s="75">
        <f>100*((I13-I14)/I14)</f>
        <v>-6.4754904742986303</v>
      </c>
      <c r="J16" s="73">
        <f t="shared" ref="J16:X16" si="1">100*((J13-J14)/J14)</f>
        <v>-10.023909908923322</v>
      </c>
      <c r="K16" s="73">
        <f t="shared" si="1"/>
        <v>-11.234738599603411</v>
      </c>
      <c r="L16" s="73">
        <f t="shared" si="1"/>
        <v>-13.060653032651615</v>
      </c>
      <c r="M16" s="73">
        <f t="shared" si="1"/>
        <v>-14.55988211990919</v>
      </c>
      <c r="N16" s="73">
        <f t="shared" si="1"/>
        <v>-14.001559435387929</v>
      </c>
      <c r="O16" s="73">
        <f t="shared" si="1"/>
        <v>-15.191979455379679</v>
      </c>
      <c r="P16" s="73">
        <f t="shared" si="1"/>
        <v>-14.68499720618366</v>
      </c>
      <c r="Q16" s="73">
        <f t="shared" si="1"/>
        <v>-13.891959104725052</v>
      </c>
      <c r="R16" s="73">
        <f t="shared" si="1"/>
        <v>-14.358876232497378</v>
      </c>
      <c r="S16" s="73">
        <f t="shared" si="1"/>
        <v>-14.71243329069816</v>
      </c>
      <c r="T16" s="73">
        <f t="shared" si="1"/>
        <v>-15.445793817677277</v>
      </c>
      <c r="U16" s="73">
        <f t="shared" si="1"/>
        <v>-14.632848402830664</v>
      </c>
      <c r="V16" s="73">
        <f t="shared" si="1"/>
        <v>-14.612760641875663</v>
      </c>
      <c r="W16" s="73">
        <f t="shared" si="1"/>
        <v>-14.928517833695153</v>
      </c>
      <c r="X16" s="73">
        <f t="shared" si="1"/>
        <v>-15.813420987022514</v>
      </c>
    </row>
    <row r="17" spans="1:26" s="94" customFormat="1" ht="15.6" customHeight="1" thickBot="1" x14ac:dyDescent="0.35">
      <c r="B17" s="95"/>
      <c r="C17" s="95"/>
      <c r="D17" s="95"/>
      <c r="F17" s="96"/>
      <c r="G17" s="96"/>
      <c r="H17" s="96"/>
      <c r="I17" s="97"/>
      <c r="J17" s="97"/>
      <c r="K17" s="97"/>
      <c r="L17" s="97"/>
      <c r="M17" s="97"/>
      <c r="N17" s="97"/>
      <c r="O17" s="97"/>
      <c r="P17" s="97"/>
      <c r="Q17" s="97"/>
      <c r="R17" s="97"/>
      <c r="S17" s="97"/>
      <c r="T17" s="97"/>
      <c r="U17" s="97"/>
      <c r="V17" s="97"/>
      <c r="W17" s="97"/>
      <c r="X17" s="97"/>
    </row>
    <row r="18" spans="1:26" ht="15.6" customHeight="1" x14ac:dyDescent="0.3">
      <c r="B18" s="56"/>
      <c r="C18" s="56"/>
      <c r="D18" s="56"/>
      <c r="F18" s="62"/>
      <c r="G18" s="62"/>
      <c r="H18" s="62"/>
      <c r="I18" s="63"/>
      <c r="J18" s="63"/>
      <c r="K18" s="63"/>
      <c r="L18" s="63"/>
      <c r="M18" s="63"/>
      <c r="N18" s="63"/>
      <c r="O18" s="63"/>
      <c r="P18" s="63"/>
      <c r="Q18" s="63"/>
      <c r="R18" s="63"/>
      <c r="S18" s="63"/>
      <c r="T18" s="63"/>
      <c r="U18" s="63"/>
      <c r="V18" s="63"/>
      <c r="W18" s="63"/>
      <c r="X18" s="63"/>
    </row>
    <row r="19" spans="1:26" ht="24" customHeight="1" thickBot="1" x14ac:dyDescent="0.35">
      <c r="A19" s="98" t="s">
        <v>0</v>
      </c>
      <c r="B19" s="66" t="s">
        <v>1462</v>
      </c>
      <c r="C19" s="55"/>
      <c r="D19" s="55"/>
      <c r="F19" s="106" t="s">
        <v>0</v>
      </c>
      <c r="G19" s="106"/>
      <c r="H19" s="107"/>
      <c r="I19" s="92">
        <v>2008</v>
      </c>
      <c r="J19" s="93">
        <v>2009</v>
      </c>
      <c r="K19" s="93">
        <v>2010</v>
      </c>
      <c r="L19" s="93">
        <v>2011</v>
      </c>
      <c r="M19" s="93">
        <v>2012</v>
      </c>
      <c r="N19" s="93">
        <v>2013</v>
      </c>
      <c r="O19" s="93">
        <v>2014</v>
      </c>
      <c r="P19" s="93">
        <v>2015</v>
      </c>
      <c r="Q19" s="93">
        <v>2016</v>
      </c>
      <c r="R19" s="93">
        <v>2017</v>
      </c>
      <c r="S19" s="93">
        <v>2018</v>
      </c>
      <c r="T19" s="93">
        <v>2019</v>
      </c>
      <c r="U19" s="93">
        <v>2020</v>
      </c>
      <c r="V19" s="93">
        <v>2021</v>
      </c>
    </row>
    <row r="20" spans="1:26" ht="51" customHeight="1" thickTop="1" x14ac:dyDescent="0.3">
      <c r="A20" s="68"/>
      <c r="B20" s="67" t="s">
        <v>1632</v>
      </c>
      <c r="C20" s="56"/>
      <c r="D20" s="56"/>
      <c r="F20" s="87" t="str">
        <f>B4</f>
        <v>Harrogate</v>
      </c>
      <c r="G20" s="88"/>
      <c r="H20" s="89"/>
      <c r="I20" s="80">
        <f>IF(VLOOKUP($F20,PAY!$A$11:$AE$349,4,FALSE)="-",#N/A,VLOOKUP($F20,PAY!$A$11:$AE$349,4,FALSE))</f>
        <v>430.3</v>
      </c>
      <c r="J20" s="80">
        <f>IF(VLOOKUP($F20,PAY!$A$11:$AE$349,6,FALSE)="-",#N/A,VLOOKUP($F20,PAY!$A$11:$AE$349,6,FALSE))</f>
        <v>442.6</v>
      </c>
      <c r="K20" s="80">
        <f>IF(VLOOKUP($F20,PAY!$A$11:$AE$349,8,FALSE)="-",#N/A,VLOOKUP($F20,PAY!$A$11:$AE$349,8,FALSE))</f>
        <v>446.4</v>
      </c>
      <c r="L20" s="80">
        <f>IF(VLOOKUP($F20,PAY!$A$11:$AE$349,10,FALSE)="-",#N/A,VLOOKUP($F20,PAY!$A$11:$AE$349,10,FALSE))</f>
        <v>446.8</v>
      </c>
      <c r="M20" s="80">
        <f>IF(VLOOKUP($F20,PAY!$A$11:$AE$349,12,FALSE)="-",#N/A,VLOOKUP($F20,PAY!$A$11:$AE$349,12,FALSE))</f>
        <v>443</v>
      </c>
      <c r="N20" s="80">
        <f>IF(VLOOKUP($F20,PAY!$A$11:$AE$349,14,FALSE)="-",#N/A,VLOOKUP($F20,PAY!$A$11:$AE$349,14,FALSE))</f>
        <v>460</v>
      </c>
      <c r="O20" s="80">
        <f>IF(VLOOKUP($F20,PAY!$A$11:$AE$349,16,FALSE)="-",#N/A,VLOOKUP($F20,PAY!$A$11:$AE$349,16,FALSE))</f>
        <v>452.7</v>
      </c>
      <c r="P20" s="80">
        <f>IF(VLOOKUP($F20,PAY!$A$11:$AE$349,18,FALSE)="-",#N/A,VLOOKUP($F20,PAY!$A$11:$AE$349,18,FALSE))</f>
        <v>446.1</v>
      </c>
      <c r="Q20" s="80">
        <f>IF(VLOOKUP($F20,PAY!$A$11:$AE$349,20,FALSE)="-",#N/A,VLOOKUP($F20,PAY!$A$11:$AE$349,20,FALSE))</f>
        <v>492.2</v>
      </c>
      <c r="R20" s="80">
        <f>IF(VLOOKUP($F20,PAY!$A$11:$AE$349,22,FALSE)="-",#N/A,VLOOKUP($F20,PAY!$A$11:$AE$349,22,FALSE))</f>
        <v>490</v>
      </c>
      <c r="S20" s="80">
        <f>IF(VLOOKUP($F20,PAY!$A$11:$AE$349,24,FALSE)="-",#N/A,VLOOKUP($F20,PAY!$A$11:$AE$349,24,FALSE))</f>
        <v>516.29999999999995</v>
      </c>
      <c r="T20" s="80">
        <f>IF(VLOOKUP($F20,PAY!$A$11:$AE$349,26,FALSE)="-",#N/A,VLOOKUP($F20,PAY!$A$11:$AE$349,26,FALSE))</f>
        <v>567</v>
      </c>
      <c r="U20" s="80">
        <f>IF(VLOOKUP($F20,PAY!$A$11:$AE$349,28,FALSE)="-",#N/A,VLOOKUP($F20,PAY!$A$11:$AE$349,28,FALSE))</f>
        <v>536.6</v>
      </c>
      <c r="V20" s="80">
        <f>IF(VLOOKUP($F20,PAY!$A$11:$AE$349,30,FALSE)="-",#N/A,VLOOKUP($F20,PAY!$A$11:$AE$349,30,FALSE))</f>
        <v>560.4</v>
      </c>
    </row>
    <row r="21" spans="1:26" ht="51" customHeight="1" x14ac:dyDescent="0.3">
      <c r="B21" s="56"/>
      <c r="C21" s="56"/>
      <c r="D21" s="56"/>
      <c r="F21" s="116" t="s">
        <v>1648</v>
      </c>
      <c r="G21" s="117"/>
      <c r="H21" s="118"/>
      <c r="I21" s="71">
        <f>VLOOKUP("Predominantly Rural",PAY!$A$11:$AE$349,4,FALSE)</f>
        <v>432.99240506329113</v>
      </c>
      <c r="J21" s="61">
        <f>VLOOKUP("Predominantly Rural",PAY!$A$11:$AE$349,6,FALSE)</f>
        <v>436.92500000000001</v>
      </c>
      <c r="K21" s="61">
        <f>VLOOKUP("Predominantly Rural",PAY!$A$11:$AE$349,8,FALSE)</f>
        <v>448.11265822784821</v>
      </c>
      <c r="L21" s="61">
        <f>VLOOKUP("Predominantly Rural",PAY!$A$11:$AE$349,10,FALSE)</f>
        <v>450.65316455696194</v>
      </c>
      <c r="M21" s="61">
        <f>VLOOKUP("Predominantly Rural",PAY!$A$11:$AE$349,12,FALSE)</f>
        <v>455.2430379746836</v>
      </c>
      <c r="N21" s="61">
        <f>VLOOKUP("Predominantly Rural",PAY!$A$11:$AE$349,14,FALSE)</f>
        <v>463.17215189873417</v>
      </c>
      <c r="O21" s="61">
        <f>VLOOKUP("Predominantly Rural",PAY!$A$11:$AE$349,16,FALSE)</f>
        <v>470.80253164556962</v>
      </c>
      <c r="P21" s="61">
        <f>VLOOKUP("Predominantly Rural",PAY!$A$11:$AE$349,18,FALSE)</f>
        <v>474.82151898734179</v>
      </c>
      <c r="Q21" s="61">
        <f>VLOOKUP("Predominantly Rural",PAY!$A$11:$AE$349,20,FALSE)</f>
        <v>489.48227848101271</v>
      </c>
      <c r="R21" s="61">
        <f>VLOOKUP("Predominantly Rural",PAY!$A$11:$AE$349,22,FALSE)</f>
        <v>504.0569620253163</v>
      </c>
      <c r="S21" s="61">
        <f>VLOOKUP("Predominantly Rural",PAY!$A$11:$AE$349,24,FALSE)</f>
        <v>514.42560975609751</v>
      </c>
      <c r="T21" s="61">
        <f>VLOOKUP("Predominantly Rural",PAY!$A$11:$AE$349,26,FALSE)</f>
        <v>533.69880952380947</v>
      </c>
      <c r="U21" s="61">
        <f>VLOOKUP("Predominantly Rural",PAY!$A$11:$AE$349,28,FALSE)</f>
        <v>531.04819277108413</v>
      </c>
      <c r="V21" s="61">
        <f>VLOOKUP("Predominantly Rural",PAY!$A$11:$AE$349,30,FALSE)</f>
        <v>564.25421686747006</v>
      </c>
    </row>
    <row r="22" spans="1:26" ht="51" customHeight="1" thickBot="1" x14ac:dyDescent="0.35">
      <c r="B22" s="56"/>
      <c r="C22" s="56"/>
      <c r="D22" s="56"/>
      <c r="F22" s="111" t="s">
        <v>1010</v>
      </c>
      <c r="G22" s="112"/>
      <c r="H22" s="113"/>
      <c r="I22" s="78">
        <f>VLOOKUP($F22,PAY!$A$11:$AE$349,4,FALSE)</f>
        <v>483.9</v>
      </c>
      <c r="J22" s="79">
        <f>VLOOKUP($F22,PAY!$A$11:$AE$349,6,FALSE)</f>
        <v>495</v>
      </c>
      <c r="K22" s="79">
        <f>VLOOKUP($F22,PAY!$A$11:$AE$349,8,FALSE)</f>
        <v>504.5</v>
      </c>
      <c r="L22" s="79">
        <f>VLOOKUP($F22,PAY!$A$11:$AE$349,10,FALSE)</f>
        <v>504</v>
      </c>
      <c r="M22" s="79">
        <f>VLOOKUP($F22,PAY!$A$11:$AE$349,12,FALSE)</f>
        <v>512.6</v>
      </c>
      <c r="N22" s="79">
        <f>VLOOKUP($F22,PAY!$A$11:$AE$349,14,FALSE)</f>
        <v>520.29999999999995</v>
      </c>
      <c r="O22" s="79">
        <f>VLOOKUP($F22,PAY!$A$11:$AE$349,16,FALSE)</f>
        <v>523.5</v>
      </c>
      <c r="P22" s="79">
        <f>VLOOKUP($F22,PAY!$A$11:$AE$349,18,FALSE)</f>
        <v>531.6</v>
      </c>
      <c r="Q22" s="79">
        <f>VLOOKUP($F22,PAY!$A$11:$AE$349,20,FALSE)</f>
        <v>544.20000000000005</v>
      </c>
      <c r="R22" s="79">
        <f>VLOOKUP($F22,PAY!$A$11:$AE$349,22,FALSE)</f>
        <v>555.79999999999995</v>
      </c>
      <c r="S22" s="79">
        <f>VLOOKUP($F22,PAY!$A$11:$AE$349,24,FALSE)</f>
        <v>574.79999999999995</v>
      </c>
      <c r="T22" s="79">
        <f>VLOOKUP($F22,PAY!$A$11:$AE$349,26,FALSE)</f>
        <v>592.20000000000005</v>
      </c>
      <c r="U22" s="79">
        <f>VLOOKUP($F22,PAY!$A$11:$AE$349,28,FALSE)</f>
        <v>590</v>
      </c>
      <c r="V22" s="79">
        <f>VLOOKUP($F22,PAY!$A$11:$AE$349,30,FALSE)</f>
        <v>613.29999999999995</v>
      </c>
    </row>
    <row r="23" spans="1:26" ht="51" customHeight="1" thickTop="1" x14ac:dyDescent="0.3">
      <c r="B23" s="56"/>
      <c r="C23" s="56"/>
      <c r="D23" s="56"/>
      <c r="F23" s="121" t="str">
        <f>"% Gap - "&amp;F20&amp;" to Rural as a Region"</f>
        <v>% Gap - Harrogate to Rural as a Region</v>
      </c>
      <c r="G23" s="122"/>
      <c r="H23" s="123"/>
      <c r="I23" s="74">
        <f>100*((I20-I21)/I21)</f>
        <v>-0.62181346180831187</v>
      </c>
      <c r="J23" s="74">
        <f t="shared" ref="J23:V23" si="2">100*((J20-J21)/J21)</f>
        <v>1.2988499170338186</v>
      </c>
      <c r="K23" s="74">
        <f t="shared" si="2"/>
        <v>-0.38219367304224106</v>
      </c>
      <c r="L23" s="74">
        <f t="shared" si="2"/>
        <v>-0.85501775201112429</v>
      </c>
      <c r="M23" s="74">
        <f t="shared" si="2"/>
        <v>-2.6893410669499236</v>
      </c>
      <c r="N23" s="74">
        <f t="shared" si="2"/>
        <v>-0.68487535049985382</v>
      </c>
      <c r="O23" s="74">
        <f t="shared" si="2"/>
        <v>-3.8450370226975767</v>
      </c>
      <c r="P23" s="74">
        <f t="shared" si="2"/>
        <v>-6.0489084506103543</v>
      </c>
      <c r="Q23" s="74">
        <f t="shared" si="2"/>
        <v>0.55522367988909682</v>
      </c>
      <c r="R23" s="74">
        <f t="shared" si="2"/>
        <v>-2.7887645810574644</v>
      </c>
      <c r="S23" s="74">
        <f t="shared" si="2"/>
        <v>0.36436565527737558</v>
      </c>
      <c r="T23" s="74">
        <f t="shared" si="2"/>
        <v>6.2396973502532962</v>
      </c>
      <c r="U23" s="74">
        <f t="shared" si="2"/>
        <v>1.0454432016698485</v>
      </c>
      <c r="V23" s="74">
        <f t="shared" si="2"/>
        <v>-0.68306390138602202</v>
      </c>
    </row>
    <row r="24" spans="1:26" ht="51" customHeight="1" x14ac:dyDescent="0.3">
      <c r="B24" s="56"/>
      <c r="C24" s="56"/>
      <c r="D24" s="56"/>
      <c r="F24" s="101" t="s">
        <v>1667</v>
      </c>
      <c r="G24" s="102"/>
      <c r="H24" s="103"/>
      <c r="I24" s="75">
        <f>100*((I21-I22)/I22)</f>
        <v>-10.520271737282258</v>
      </c>
      <c r="J24" s="73">
        <f t="shared" ref="J24:V24" si="3">100*((J21-J22)/J22)</f>
        <v>-11.73232323232323</v>
      </c>
      <c r="K24" s="73">
        <f t="shared" si="3"/>
        <v>-11.176876466234249</v>
      </c>
      <c r="L24" s="73">
        <f t="shared" si="3"/>
        <v>-10.584689572031362</v>
      </c>
      <c r="M24" s="73">
        <f t="shared" si="3"/>
        <v>-11.189419045126106</v>
      </c>
      <c r="N24" s="73">
        <f t="shared" si="3"/>
        <v>-10.979790140546951</v>
      </c>
      <c r="O24" s="73">
        <f t="shared" si="3"/>
        <v>-10.066374088716405</v>
      </c>
      <c r="P24" s="73">
        <f t="shared" si="3"/>
        <v>-10.680677391395452</v>
      </c>
      <c r="Q24" s="73">
        <f t="shared" si="3"/>
        <v>-10.054708107127402</v>
      </c>
      <c r="R24" s="73">
        <f t="shared" si="3"/>
        <v>-9.3096505891838177</v>
      </c>
      <c r="S24" s="73">
        <f t="shared" si="3"/>
        <v>-10.503547363239813</v>
      </c>
      <c r="T24" s="73">
        <f t="shared" si="3"/>
        <v>-9.8786204789244465</v>
      </c>
      <c r="U24" s="73">
        <f t="shared" si="3"/>
        <v>-9.9918317337145535</v>
      </c>
      <c r="V24" s="73">
        <f t="shared" si="3"/>
        <v>-7.9970296971351535</v>
      </c>
    </row>
    <row r="25" spans="1:26" s="94" customFormat="1" ht="15.6" customHeight="1" thickBot="1" x14ac:dyDescent="0.35">
      <c r="B25" s="95"/>
      <c r="C25" s="95"/>
      <c r="D25" s="95"/>
    </row>
    <row r="26" spans="1:26" ht="15.6" customHeight="1" x14ac:dyDescent="0.3">
      <c r="B26" s="56"/>
      <c r="C26" s="56"/>
      <c r="D26" s="56"/>
    </row>
    <row r="27" spans="1:26" ht="24" customHeight="1" thickBot="1" x14ac:dyDescent="0.35">
      <c r="A27" s="98" t="s">
        <v>1</v>
      </c>
      <c r="B27" s="66" t="s">
        <v>1462</v>
      </c>
      <c r="C27" s="55"/>
      <c r="D27" s="55"/>
      <c r="F27" s="119" t="s">
        <v>1669</v>
      </c>
      <c r="G27" s="119"/>
      <c r="H27" s="120"/>
      <c r="I27" s="81" t="s">
        <v>18</v>
      </c>
      <c r="J27" s="82" t="s">
        <v>20</v>
      </c>
      <c r="K27" s="82" t="s">
        <v>21</v>
      </c>
      <c r="L27" s="82" t="s">
        <v>22</v>
      </c>
      <c r="M27" s="82" t="s">
        <v>23</v>
      </c>
      <c r="N27" s="82" t="s">
        <v>24</v>
      </c>
      <c r="O27" s="82" t="s">
        <v>25</v>
      </c>
      <c r="P27" s="82" t="s">
        <v>26</v>
      </c>
      <c r="Q27" s="82" t="s">
        <v>27</v>
      </c>
      <c r="R27" s="82" t="s">
        <v>28</v>
      </c>
      <c r="S27" s="82" t="s">
        <v>29</v>
      </c>
      <c r="T27" s="82" t="s">
        <v>30</v>
      </c>
      <c r="U27" s="82" t="s">
        <v>31</v>
      </c>
      <c r="V27" s="82" t="s">
        <v>32</v>
      </c>
      <c r="W27" s="82" t="s">
        <v>33</v>
      </c>
      <c r="X27" s="82" t="s">
        <v>34</v>
      </c>
      <c r="Y27" s="82" t="s">
        <v>35</v>
      </c>
      <c r="Z27" s="82" t="s">
        <v>36</v>
      </c>
    </row>
    <row r="28" spans="1:26" ht="51" customHeight="1" thickTop="1" x14ac:dyDescent="0.3">
      <c r="A28" s="68"/>
      <c r="B28" s="67" t="s">
        <v>1633</v>
      </c>
      <c r="C28" s="56"/>
      <c r="D28" s="56"/>
      <c r="F28" s="87" t="str">
        <f>B4</f>
        <v>Harrogate</v>
      </c>
      <c r="G28" s="88"/>
      <c r="H28" s="89"/>
      <c r="I28" s="76">
        <f>VLOOKUP($F28,EMPLOYMENT!$A$6:$BW$345,6,FALSE)</f>
        <v>81.5</v>
      </c>
      <c r="J28" s="77">
        <f>VLOOKUP($F28,EMPLOYMENT!$A$6:$BW$345,10,FALSE)</f>
        <v>81.2</v>
      </c>
      <c r="K28" s="77">
        <f>VLOOKUP($F28,EMPLOYMENT!$A$6:$BW$345,14,FALSE)</f>
        <v>78.599999999999994</v>
      </c>
      <c r="L28" s="77">
        <f>VLOOKUP($F28,EMPLOYMENT!$A$6:$BW$345,18,FALSE)</f>
        <v>79.099999999999994</v>
      </c>
      <c r="M28" s="77">
        <f>VLOOKUP($F28,EMPLOYMENT!$A$6:$BW$345,22,FALSE)</f>
        <v>78.7</v>
      </c>
      <c r="N28" s="77">
        <f>VLOOKUP($F28,EMPLOYMENT!$A$6:$BW$345,26,FALSE)</f>
        <v>78.5</v>
      </c>
      <c r="O28" s="77">
        <f>VLOOKUP($F28,EMPLOYMENT!$A$6:$BW$345,30,FALSE)</f>
        <v>72.3</v>
      </c>
      <c r="P28" s="77">
        <f>VLOOKUP($F28,EMPLOYMENT!$A$6:$BW$345,34,FALSE)</f>
        <v>69.900000000000006</v>
      </c>
      <c r="Q28" s="77">
        <f>VLOOKUP($F28,EMPLOYMENT!$A$6:$BW$345,38,FALSE)</f>
        <v>78.2</v>
      </c>
      <c r="R28" s="77">
        <f>VLOOKUP($F28,EMPLOYMENT!$A$6:$BW$345,42,FALSE)</f>
        <v>80</v>
      </c>
      <c r="S28" s="77">
        <f>VLOOKUP($F28,EMPLOYMENT!$A$6:$BW$345,46,FALSE)</f>
        <v>79.7</v>
      </c>
      <c r="T28" s="77">
        <f>VLOOKUP($F28,EMPLOYMENT!$A$6:$BW$345,50,FALSE)</f>
        <v>79.3</v>
      </c>
      <c r="U28" s="77">
        <f>VLOOKUP($F28,EMPLOYMENT!$A$6:$BW$345,54,FALSE)</f>
        <v>85.2</v>
      </c>
      <c r="V28" s="77">
        <f>VLOOKUP($F28,EMPLOYMENT!$A$6:$BW$345,58,FALSE)</f>
        <v>80.900000000000006</v>
      </c>
      <c r="W28" s="77">
        <f>VLOOKUP($F28,EMPLOYMENT!$A$6:$BW$345,62,FALSE)</f>
        <v>83.2</v>
      </c>
      <c r="X28" s="77">
        <f>VLOOKUP($F28,EMPLOYMENT!$A$6:$BW$345,66,FALSE)</f>
        <v>86.1</v>
      </c>
      <c r="Y28" s="77">
        <f>VLOOKUP($F28,EMPLOYMENT!$A$6:$BW$345,70,FALSE)</f>
        <v>78.900000000000006</v>
      </c>
      <c r="Z28" s="77">
        <f>VLOOKUP($F28,EMPLOYMENT!$A$6:$BW$345,74,FALSE)</f>
        <v>78.599999999999994</v>
      </c>
    </row>
    <row r="29" spans="1:26" ht="51" customHeight="1" x14ac:dyDescent="0.3">
      <c r="B29" s="56"/>
      <c r="C29" s="56"/>
      <c r="D29" s="56"/>
      <c r="F29" s="116" t="s">
        <v>1648</v>
      </c>
      <c r="G29" s="117"/>
      <c r="H29" s="118"/>
      <c r="I29" s="71">
        <f>VLOOKUP("Predominantly Rural",EMPLOYMENT!$A$6:$BW$345,6,FALSE)</f>
        <v>76.111341919401738</v>
      </c>
      <c r="J29" s="61">
        <f>VLOOKUP("Predominantly Rural",EMPLOYMENT!$A$6:$BW$345,10,FALSE)</f>
        <v>76.312975466682957</v>
      </c>
      <c r="K29" s="61">
        <f>VLOOKUP("Predominantly Rural",EMPLOYMENT!$A$6:$BW$345,14,FALSE)</f>
        <v>75.873188899486763</v>
      </c>
      <c r="L29" s="61">
        <f>VLOOKUP("Predominantly Rural",EMPLOYMENT!$A$6:$BW$345,18,FALSE)</f>
        <v>75.640468302627838</v>
      </c>
      <c r="M29" s="61">
        <f>VLOOKUP("Predominantly Rural",EMPLOYMENT!$A$6:$BW$345,22,FALSE)</f>
        <v>75.735524373331742</v>
      </c>
      <c r="N29" s="61">
        <f>VLOOKUP("Predominantly Rural",EMPLOYMENT!$A$6:$BW$345,26,FALSE)</f>
        <v>74.509539842873181</v>
      </c>
      <c r="O29" s="61">
        <f>VLOOKUP("Predominantly Rural",EMPLOYMENT!$A$6:$BW$345,30,FALSE)</f>
        <v>73.547133138969869</v>
      </c>
      <c r="P29" s="61">
        <f>VLOOKUP("Predominantly Rural",EMPLOYMENT!$A$6:$BW$345,34,FALSE)</f>
        <v>73.734295403277613</v>
      </c>
      <c r="Q29" s="61">
        <f>VLOOKUP("Predominantly Rural",EMPLOYMENT!$A$6:$BW$345,38,FALSE)</f>
        <v>74.033157475462573</v>
      </c>
      <c r="R29" s="61">
        <f>VLOOKUP("Predominantly Rural",EMPLOYMENT!$A$6:$BW$345,42,FALSE)</f>
        <v>74.744474929900207</v>
      </c>
      <c r="S29" s="61">
        <f>VLOOKUP("Predominantly Rural",EMPLOYMENT!$A$6:$BW$345,46,FALSE)</f>
        <v>76.108860340075609</v>
      </c>
      <c r="T29" s="61">
        <f>VLOOKUP("Predominantly Rural",EMPLOYMENT!$A$6:$BW$345,50,FALSE)</f>
        <v>77.190531975609019</v>
      </c>
      <c r="U29" s="61">
        <f>VLOOKUP("Predominantly Rural",EMPLOYMENT!$A$6:$BW$345,54,FALSE)</f>
        <v>76.971632481708042</v>
      </c>
      <c r="V29" s="61">
        <f>VLOOKUP("Predominantly Rural",EMPLOYMENT!$A$6:$BW$345,58,FALSE)</f>
        <v>78.032786885245898</v>
      </c>
      <c r="W29" s="61">
        <f>VLOOKUP("Predominantly Rural",EMPLOYMENT!$A$6:$BW$345,62,FALSE)</f>
        <v>78.048156893414145</v>
      </c>
      <c r="X29" s="61">
        <f>VLOOKUP("Predominantly Rural",EMPLOYMENT!$A$6:$BW$345,66,FALSE)</f>
        <v>78.591299378956705</v>
      </c>
      <c r="Y29" s="61">
        <f>VLOOKUP("Predominantly Rural",EMPLOYMENT!$A$6:$BW$345,70,FALSE)</f>
        <v>77.014346296129204</v>
      </c>
      <c r="Z29" s="61">
        <f>VLOOKUP("Predominantly Rural",EMPLOYMENT!$A$6:$BW$345,74,FALSE)</f>
        <v>76.155758077879042</v>
      </c>
    </row>
    <row r="30" spans="1:26" ht="51" customHeight="1" thickBot="1" x14ac:dyDescent="0.35">
      <c r="B30" s="56"/>
      <c r="C30" s="56"/>
      <c r="D30" s="56"/>
      <c r="F30" s="111" t="s">
        <v>1010</v>
      </c>
      <c r="G30" s="112"/>
      <c r="H30" s="113"/>
      <c r="I30" s="78">
        <f>VLOOKUP($F30,EMPLOYMENT!$A$6:$BW$345,6,FALSE)</f>
        <v>72.8</v>
      </c>
      <c r="J30" s="79">
        <f>VLOOKUP($F30,EMPLOYMENT!$A$6:$BW$345,10,FALSE)</f>
        <v>72.900000000000006</v>
      </c>
      <c r="K30" s="79">
        <f>VLOOKUP($F30,EMPLOYMENT!$A$6:$BW$345,14,FALSE)</f>
        <v>72.599999999999994</v>
      </c>
      <c r="L30" s="79">
        <f>VLOOKUP($F30,EMPLOYMENT!$A$6:$BW$345,18,FALSE)</f>
        <v>72.599999999999994</v>
      </c>
      <c r="M30" s="79">
        <f>VLOOKUP($F30,EMPLOYMENT!$A$6:$BW$345,22,FALSE)</f>
        <v>72.3</v>
      </c>
      <c r="N30" s="79">
        <f>VLOOKUP($F30,EMPLOYMENT!$A$6:$BW$345,26,FALSE)</f>
        <v>70.8</v>
      </c>
      <c r="O30" s="79">
        <f>VLOOKUP($F30,EMPLOYMENT!$A$6:$BW$345,30,FALSE)</f>
        <v>70.3</v>
      </c>
      <c r="P30" s="79">
        <f>VLOOKUP($F30,EMPLOYMENT!$A$6:$BW$345,34,FALSE)</f>
        <v>70</v>
      </c>
      <c r="Q30" s="79">
        <f>VLOOKUP($F30,EMPLOYMENT!$A$6:$BW$345,38,FALSE)</f>
        <v>70.8</v>
      </c>
      <c r="R30" s="79">
        <f>VLOOKUP($F30,EMPLOYMENT!$A$6:$BW$345,42,FALSE)</f>
        <v>71.5</v>
      </c>
      <c r="S30" s="79">
        <f>VLOOKUP($F30,EMPLOYMENT!$A$6:$BW$345,46,FALSE)</f>
        <v>72.5</v>
      </c>
      <c r="T30" s="79">
        <f>VLOOKUP($F30,EMPLOYMENT!$A$6:$BW$345,50,FALSE)</f>
        <v>73.8</v>
      </c>
      <c r="U30" s="79">
        <f>VLOOKUP($F30,EMPLOYMENT!$A$6:$BW$345,54,FALSE)</f>
        <v>74.2</v>
      </c>
      <c r="V30" s="79">
        <f>VLOOKUP($F30,EMPLOYMENT!$A$6:$BW$345,58,FALSE)</f>
        <v>75.099999999999994</v>
      </c>
      <c r="W30" s="79">
        <f>VLOOKUP($F30,EMPLOYMENT!$A$6:$BW$345,62,FALSE)</f>
        <v>75.400000000000006</v>
      </c>
      <c r="X30" s="79">
        <f>VLOOKUP($F30,EMPLOYMENT!$A$6:$BW$345,66,FALSE)</f>
        <v>76</v>
      </c>
      <c r="Y30" s="79">
        <f>VLOOKUP($F30,EMPLOYMENT!$A$6:$BW$345,70,FALSE)</f>
        <v>75.599999999999994</v>
      </c>
      <c r="Z30" s="79">
        <f>VLOOKUP($F30,EMPLOYMENT!$A$6:$BW$345,74,FALSE)</f>
        <v>75.099999999999994</v>
      </c>
    </row>
    <row r="31" spans="1:26" ht="51" customHeight="1" thickTop="1" x14ac:dyDescent="0.3">
      <c r="B31" s="56"/>
      <c r="C31" s="56"/>
      <c r="D31" s="56"/>
      <c r="F31" s="121" t="str">
        <f>"% Gap - "&amp;F28&amp;" to Rural as a Region"</f>
        <v>% Gap - Harrogate to Rural as a Region</v>
      </c>
      <c r="G31" s="122"/>
      <c r="H31" s="123"/>
      <c r="I31" s="74">
        <f>(I28-I29)</f>
        <v>5.3886580805982618</v>
      </c>
      <c r="J31" s="74">
        <f t="shared" ref="J31:Z31" si="4">(J28-J29)</f>
        <v>4.8870245333170459</v>
      </c>
      <c r="K31" s="74">
        <f t="shared" si="4"/>
        <v>2.7268111005132312</v>
      </c>
      <c r="L31" s="74">
        <f t="shared" si="4"/>
        <v>3.4595316973721566</v>
      </c>
      <c r="M31" s="74">
        <f t="shared" si="4"/>
        <v>2.9644756266682606</v>
      </c>
      <c r="N31" s="74">
        <f t="shared" si="4"/>
        <v>3.9904601571268188</v>
      </c>
      <c r="O31" s="74">
        <f t="shared" si="4"/>
        <v>-1.2471331389698719</v>
      </c>
      <c r="P31" s="74">
        <f t="shared" si="4"/>
        <v>-3.8342954032776078</v>
      </c>
      <c r="Q31" s="74">
        <f t="shared" si="4"/>
        <v>4.1668425245374294</v>
      </c>
      <c r="R31" s="74">
        <f t="shared" si="4"/>
        <v>5.2555250700997931</v>
      </c>
      <c r="S31" s="74">
        <f t="shared" si="4"/>
        <v>3.5911396599243943</v>
      </c>
      <c r="T31" s="74">
        <f t="shared" si="4"/>
        <v>2.1094680243909778</v>
      </c>
      <c r="U31" s="74">
        <f t="shared" si="4"/>
        <v>8.2283675182919609</v>
      </c>
      <c r="V31" s="74">
        <f t="shared" si="4"/>
        <v>2.867213114754108</v>
      </c>
      <c r="W31" s="74">
        <f t="shared" si="4"/>
        <v>5.1518431065858579</v>
      </c>
      <c r="X31" s="74">
        <f t="shared" si="4"/>
        <v>7.5087006210432889</v>
      </c>
      <c r="Y31" s="74">
        <f t="shared" si="4"/>
        <v>1.8856537038708012</v>
      </c>
      <c r="Z31" s="74">
        <f t="shared" si="4"/>
        <v>2.4442419221209519</v>
      </c>
    </row>
    <row r="32" spans="1:26" ht="51" customHeight="1" x14ac:dyDescent="0.3">
      <c r="B32" s="56"/>
      <c r="C32" s="56"/>
      <c r="D32" s="56"/>
      <c r="F32" s="101" t="s">
        <v>1667</v>
      </c>
      <c r="G32" s="102"/>
      <c r="H32" s="103"/>
      <c r="I32" s="75">
        <f>(I29-I30)</f>
        <v>3.3113419194017411</v>
      </c>
      <c r="J32" s="75">
        <f t="shared" ref="J32:Z32" si="5">(J29-J30)</f>
        <v>3.4129754666829513</v>
      </c>
      <c r="K32" s="75">
        <f t="shared" si="5"/>
        <v>3.2731888994867688</v>
      </c>
      <c r="L32" s="75">
        <f t="shared" si="5"/>
        <v>3.0404683026278434</v>
      </c>
      <c r="M32" s="75">
        <f t="shared" si="5"/>
        <v>3.4355243733317451</v>
      </c>
      <c r="N32" s="75">
        <f t="shared" si="5"/>
        <v>3.7095398428731841</v>
      </c>
      <c r="O32" s="75">
        <f t="shared" si="5"/>
        <v>3.2471331389698719</v>
      </c>
      <c r="P32" s="75">
        <f t="shared" si="5"/>
        <v>3.7342954032776134</v>
      </c>
      <c r="Q32" s="75">
        <f t="shared" si="5"/>
        <v>3.2331574754625763</v>
      </c>
      <c r="R32" s="75">
        <f t="shared" si="5"/>
        <v>3.2444749299002069</v>
      </c>
      <c r="S32" s="75">
        <f t="shared" si="5"/>
        <v>3.6088603400756085</v>
      </c>
      <c r="T32" s="75">
        <f t="shared" si="5"/>
        <v>3.3905319756090222</v>
      </c>
      <c r="U32" s="75">
        <f t="shared" si="5"/>
        <v>2.7716324817080391</v>
      </c>
      <c r="V32" s="75">
        <f t="shared" si="5"/>
        <v>2.9327868852459034</v>
      </c>
      <c r="W32" s="75">
        <f t="shared" si="5"/>
        <v>2.6481568934141393</v>
      </c>
      <c r="X32" s="75">
        <f t="shared" si="5"/>
        <v>2.5912993789567054</v>
      </c>
      <c r="Y32" s="75">
        <f t="shared" si="5"/>
        <v>1.4143462961292101</v>
      </c>
      <c r="Z32" s="75">
        <f t="shared" si="5"/>
        <v>1.0557580778790481</v>
      </c>
    </row>
    <row r="33" spans="1:24" s="94" customFormat="1" ht="15.6" customHeight="1" thickBot="1" x14ac:dyDescent="0.35">
      <c r="B33" s="95"/>
      <c r="C33" s="95"/>
      <c r="D33" s="95"/>
    </row>
    <row r="34" spans="1:24" ht="15.6" customHeight="1" x14ac:dyDescent="0.3">
      <c r="B34" s="56"/>
      <c r="C34" s="56"/>
      <c r="D34" s="56"/>
    </row>
    <row r="35" spans="1:24" ht="24" customHeight="1" thickBot="1" x14ac:dyDescent="0.35">
      <c r="A35" s="104" t="s">
        <v>2</v>
      </c>
      <c r="B35" s="66" t="s">
        <v>1462</v>
      </c>
      <c r="C35" s="55"/>
      <c r="D35" s="55"/>
      <c r="F35" s="114" t="s">
        <v>1670</v>
      </c>
      <c r="G35" s="114"/>
      <c r="H35" s="115"/>
      <c r="I35" s="99">
        <v>2004</v>
      </c>
      <c r="J35" s="91">
        <v>2005</v>
      </c>
      <c r="K35" s="91">
        <v>2006</v>
      </c>
      <c r="L35" s="91">
        <v>2007</v>
      </c>
      <c r="M35" s="91">
        <v>2008</v>
      </c>
      <c r="N35" s="91">
        <v>2009</v>
      </c>
      <c r="O35" s="91">
        <v>2010</v>
      </c>
      <c r="P35" s="91">
        <v>2011</v>
      </c>
      <c r="Q35" s="91">
        <v>2012</v>
      </c>
      <c r="R35" s="91">
        <v>2013</v>
      </c>
      <c r="S35" s="91">
        <v>2014</v>
      </c>
      <c r="T35" s="91">
        <v>2015</v>
      </c>
      <c r="U35" s="91">
        <v>2016</v>
      </c>
      <c r="V35" s="91">
        <v>2017</v>
      </c>
      <c r="W35" s="91">
        <v>2018</v>
      </c>
      <c r="X35" s="91">
        <v>2019</v>
      </c>
    </row>
    <row r="36" spans="1:24" ht="51" customHeight="1" thickTop="1" x14ac:dyDescent="0.3">
      <c r="A36" s="104"/>
      <c r="B36" s="67" t="s">
        <v>1633</v>
      </c>
      <c r="C36" s="56"/>
      <c r="D36" s="56"/>
      <c r="F36" s="87" t="str">
        <f>B4</f>
        <v>Harrogate</v>
      </c>
      <c r="G36" s="88" t="str">
        <f>IFERROR(VLOOKUP(F36,GDHI!B338:C574,2,FALSE),VLOOKUP(F36,GDHI!C3:C336,1,FALSE))</f>
        <v>Harrogate</v>
      </c>
      <c r="H36" s="89" t="str">
        <f>IF(F36=G36,"",G36)</f>
        <v/>
      </c>
      <c r="I36" s="83">
        <f>IFERROR(VLOOKUP($F36,GDHI!$B$338:$U$574,GDHI!G$578,FALSE),VLOOKUP($F36,GDHI!$C$3:$U$336,GDHI!F$578,FALSE))</f>
        <v>16863</v>
      </c>
      <c r="J36" s="84">
        <f>IFERROR(VLOOKUP($F36,GDHI!$B$338:$U$574,GDHI!H$578,FALSE),VLOOKUP($F36,GDHI!$C$3:$U$336,GDHI!G$578,FALSE))</f>
        <v>17869</v>
      </c>
      <c r="K36" s="84">
        <f>IFERROR(VLOOKUP($F36,GDHI!$B$338:$U$574,GDHI!I$578,FALSE),VLOOKUP($F36,GDHI!$C$3:$U$336,GDHI!H$578,FALSE))</f>
        <v>18785</v>
      </c>
      <c r="L36" s="84">
        <f>IFERROR(VLOOKUP($F36,GDHI!$B$338:$U$574,GDHI!J$578,FALSE),VLOOKUP($F36,GDHI!$C$3:$U$336,GDHI!I$578,FALSE))</f>
        <v>19667</v>
      </c>
      <c r="M36" s="84">
        <f>IFERROR(VLOOKUP($F36,GDHI!$B$338:$U$574,GDHI!K$578,FALSE),VLOOKUP($F36,GDHI!$C$3:$U$336,GDHI!J$578,FALSE))</f>
        <v>20125</v>
      </c>
      <c r="N36" s="84">
        <f>IFERROR(VLOOKUP($F36,GDHI!$B$338:$U$574,GDHI!L$578,FALSE),VLOOKUP($F36,GDHI!$C$3:$U$336,GDHI!K$578,FALSE))</f>
        <v>20418</v>
      </c>
      <c r="O36" s="84">
        <f>IFERROR(VLOOKUP($F36,GDHI!$B$338:$U$574,GDHI!M$578,FALSE),VLOOKUP($F36,GDHI!$C$3:$U$336,GDHI!L$578,FALSE))</f>
        <v>20368</v>
      </c>
      <c r="P36" s="84">
        <f>IFERROR(VLOOKUP($F36,GDHI!$B$338:$U$574,GDHI!N$578,FALSE),VLOOKUP($F36,GDHI!$C$3:$U$336,GDHI!M$578,FALSE))</f>
        <v>20684</v>
      </c>
      <c r="Q36" s="84">
        <f>IFERROR(VLOOKUP($F36,GDHI!$B$338:$U$574,GDHI!O$578,FALSE),VLOOKUP($F36,GDHI!$C$3:$U$336,GDHI!N$578,FALSE))</f>
        <v>21328</v>
      </c>
      <c r="R36" s="84">
        <f>IFERROR(VLOOKUP($F36,GDHI!$B$338:$U$574,GDHI!P$578,FALSE),VLOOKUP($F36,GDHI!$C$3:$U$336,GDHI!O$578,FALSE))</f>
        <v>21854</v>
      </c>
      <c r="S36" s="84">
        <f>IFERROR(VLOOKUP($F36,GDHI!$B$338:$U$574,GDHI!Q$578,FALSE),VLOOKUP($F36,GDHI!$C$3:$U$336,GDHI!P$578,FALSE))</f>
        <v>22199</v>
      </c>
      <c r="T36" s="84">
        <f>IFERROR(VLOOKUP($F36,GDHI!$B$338:$U$574,GDHI!R$578,FALSE),VLOOKUP($F36,GDHI!$C$3:$U$336,GDHI!Q$578,FALSE))</f>
        <v>23852</v>
      </c>
      <c r="U36" s="84">
        <f>IFERROR(VLOOKUP($F36,GDHI!$B$338:$U$574,GDHI!S$578,FALSE),VLOOKUP($F36,GDHI!$C$3:$U$336,GDHI!R$578,FALSE))</f>
        <v>23931</v>
      </c>
      <c r="V36" s="84">
        <f>IFERROR(VLOOKUP($F36,GDHI!$B$338:$U$574,GDHI!T$578,FALSE),VLOOKUP($F36,GDHI!$C$3:$U$336,GDHI!S$578,FALSE))</f>
        <v>24481</v>
      </c>
      <c r="W36" s="84">
        <f>IFERROR(VLOOKUP($F36,GDHI!$B$338:$U$574,GDHI!U$578,FALSE),VLOOKUP($F36,GDHI!$C$3:$U$336,GDHI!T$578,FALSE))</f>
        <v>26009</v>
      </c>
      <c r="X36" s="84">
        <f>IFERROR(VLOOKUP($F36,GDHI!$B$338:$U$574,GDHI!V$578,FALSE),VLOOKUP($F36,GDHI!$C$3:$U$336,GDHI!U$578,FALSE))</f>
        <v>26868</v>
      </c>
    </row>
    <row r="37" spans="1:24" ht="51" customHeight="1" x14ac:dyDescent="0.3">
      <c r="B37" s="56"/>
      <c r="C37" s="56"/>
      <c r="D37" s="56"/>
      <c r="F37" s="116" t="s">
        <v>1648</v>
      </c>
      <c r="G37" s="117"/>
      <c r="H37" s="118"/>
      <c r="I37" s="72">
        <f>IFERROR(VLOOKUP("Predominantly Rural",GDHI!$B$338:$U$574,GDHI!G$578,FALSE),VLOOKUP("Predominantly Rural",GDHI!$C$3:$U$336,GDHI!F$578,FALSE))</f>
        <v>14709.5</v>
      </c>
      <c r="J37" s="64">
        <f>IFERROR(VLOOKUP("Predominantly Rural",GDHI!$B$338:$U$574,GDHI!H$578,FALSE),VLOOKUP("Predominantly Rural",GDHI!$C$3:$U$336,GDHI!G$578,FALSE))</f>
        <v>15341.440476190477</v>
      </c>
      <c r="K37" s="64">
        <f>IFERROR(VLOOKUP("Predominantly Rural",GDHI!$B$338:$U$574,GDHI!I$578,FALSE),VLOOKUP("Predominantly Rural",GDHI!$C$3:$U$336,GDHI!H$578,FALSE))</f>
        <v>15924.178571428571</v>
      </c>
      <c r="L37" s="64">
        <f>IFERROR(VLOOKUP("Predominantly Rural",GDHI!$B$338:$U$574,GDHI!J$578,FALSE),VLOOKUP("Predominantly Rural",GDHI!$C$3:$U$336,GDHI!I$578,FALSE))</f>
        <v>16568.178571428572</v>
      </c>
      <c r="M37" s="64">
        <f>IFERROR(VLOOKUP("Predominantly Rural",GDHI!$B$338:$U$574,GDHI!K$578,FALSE),VLOOKUP("Predominantly Rural",GDHI!$C$3:$U$336,GDHI!J$578,FALSE))</f>
        <v>17063.369047619046</v>
      </c>
      <c r="N37" s="64">
        <f>IFERROR(VLOOKUP("Predominantly Rural",GDHI!$B$338:$U$574,GDHI!L$578,FALSE),VLOOKUP("Predominantly Rural",GDHI!$C$3:$U$336,GDHI!K$578,FALSE))</f>
        <v>17292.916666666668</v>
      </c>
      <c r="O37" s="64">
        <f>IFERROR(VLOOKUP("Predominantly Rural",GDHI!$B$338:$U$574,GDHI!M$578,FALSE),VLOOKUP("Predominantly Rural",GDHI!$C$3:$U$336,GDHI!L$578,FALSE))</f>
        <v>17507.916666666668</v>
      </c>
      <c r="P37" s="64">
        <f>IFERROR(VLOOKUP("Predominantly Rural",GDHI!$B$338:$U$574,GDHI!N$578,FALSE),VLOOKUP("Predominantly Rural",GDHI!$C$3:$U$336,GDHI!M$578,FALSE))</f>
        <v>17800.047619047618</v>
      </c>
      <c r="Q37" s="64">
        <f>IFERROR(VLOOKUP("Predominantly Rural",GDHI!$B$338:$U$574,GDHI!O$578,FALSE),VLOOKUP("Predominantly Rural",GDHI!$C$3:$U$336,GDHI!N$578,FALSE))</f>
        <v>18366.357142857141</v>
      </c>
      <c r="R37" s="64">
        <f>IFERROR(VLOOKUP("Predominantly Rural",GDHI!$B$338:$U$574,GDHI!P$578,FALSE),VLOOKUP("Predominantly Rural",GDHI!$C$3:$U$336,GDHI!O$578,FALSE))</f>
        <v>18873.940476190477</v>
      </c>
      <c r="S37" s="64">
        <f>IFERROR(VLOOKUP("Predominantly Rural",GDHI!$B$338:$U$574,GDHI!Q$578,FALSE),VLOOKUP("Predominantly Rural",GDHI!$C$3:$U$336,GDHI!P$578,FALSE))</f>
        <v>19396.035714285714</v>
      </c>
      <c r="T37" s="64">
        <f>IFERROR(VLOOKUP("Predominantly Rural",GDHI!$B$338:$U$574,GDHI!R$578,FALSE),VLOOKUP("Predominantly Rural",GDHI!$C$3:$U$336,GDHI!Q$578,FALSE))</f>
        <v>20458.357142857141</v>
      </c>
      <c r="U37" s="64">
        <f>IFERROR(VLOOKUP("Predominantly Rural",GDHI!$B$338:$U$574,GDHI!S$578,FALSE),VLOOKUP("Predominantly Rural",GDHI!$C$3:$U$336,GDHI!R$578,FALSE))</f>
        <v>20624.904761904763</v>
      </c>
      <c r="V37" s="64">
        <f>IFERROR(VLOOKUP("Predominantly Rural",GDHI!$B$338:$U$574,GDHI!T$578,FALSE),VLOOKUP("Predominantly Rural",GDHI!$C$3:$U$336,GDHI!S$578,FALSE))</f>
        <v>20965.488095238095</v>
      </c>
      <c r="W37" s="64">
        <f>IFERROR(VLOOKUP("Predominantly Rural",GDHI!$B$338:$U$574,GDHI!U$578,FALSE),VLOOKUP("Predominantly Rural",GDHI!$C$3:$U$336,GDHI!T$578,FALSE))</f>
        <v>21841.880952380954</v>
      </c>
      <c r="X37" s="64">
        <f>IFERROR(VLOOKUP("Predominantly Rural",GDHI!$B$338:$U$574,GDHI!V$578,FALSE),VLOOKUP("Predominantly Rural",GDHI!$C$3:$U$336,GDHI!U$578,FALSE))</f>
        <v>22265.130952380954</v>
      </c>
    </row>
    <row r="38" spans="1:24" ht="51" customHeight="1" thickBot="1" x14ac:dyDescent="0.35">
      <c r="B38" s="56"/>
      <c r="C38" s="56"/>
      <c r="D38" s="56"/>
      <c r="F38" s="111" t="s">
        <v>1010</v>
      </c>
      <c r="G38" s="112"/>
      <c r="H38" s="113"/>
      <c r="I38" s="85">
        <f>IFERROR(VLOOKUP($F38,GDHI!$B$338:$U$574,GDHI!G$578,FALSE),VLOOKUP($F38,GDHI!$C$3:$U$336,GDHI!F$578,FALSE))</f>
        <v>14132</v>
      </c>
      <c r="J38" s="86">
        <f>IFERROR(VLOOKUP($F38,GDHI!$B$338:$U$574,GDHI!H$578,FALSE),VLOOKUP($F38,GDHI!$C$3:$U$336,GDHI!G$578,FALSE))</f>
        <v>14682</v>
      </c>
      <c r="K38" s="86">
        <f>IFERROR(VLOOKUP($F38,GDHI!$B$338:$U$574,GDHI!I$578,FALSE),VLOOKUP($F38,GDHI!$C$3:$U$336,GDHI!H$578,FALSE))</f>
        <v>15239</v>
      </c>
      <c r="L38" s="86">
        <f>IFERROR(VLOOKUP($F38,GDHI!$B$338:$U$574,GDHI!J$578,FALSE),VLOOKUP($F38,GDHI!$C$3:$U$336,GDHI!I$578,FALSE))</f>
        <v>15977</v>
      </c>
      <c r="M38" s="86">
        <f>IFERROR(VLOOKUP($F38,GDHI!$B$338:$U$574,GDHI!K$578,FALSE),VLOOKUP($F38,GDHI!$C$3:$U$336,GDHI!J$578,FALSE))</f>
        <v>16381</v>
      </c>
      <c r="N38" s="86">
        <f>IFERROR(VLOOKUP($F38,GDHI!$B$338:$U$574,GDHI!L$578,FALSE),VLOOKUP($F38,GDHI!$C$3:$U$336,GDHI!K$578,FALSE))</f>
        <v>16636</v>
      </c>
      <c r="O38" s="86">
        <f>IFERROR(VLOOKUP($F38,GDHI!$B$338:$U$574,GDHI!M$578,FALSE),VLOOKUP($F38,GDHI!$C$3:$U$336,GDHI!L$578,FALSE))</f>
        <v>16823</v>
      </c>
      <c r="P38" s="86">
        <f>IFERROR(VLOOKUP($F38,GDHI!$B$338:$U$574,GDHI!N$578,FALSE),VLOOKUP($F38,GDHI!$C$3:$U$336,GDHI!M$578,FALSE))</f>
        <v>17041</v>
      </c>
      <c r="Q38" s="86">
        <f>IFERROR(VLOOKUP($F38,GDHI!$B$338:$U$574,GDHI!O$578,FALSE),VLOOKUP($F38,GDHI!$C$3:$U$336,GDHI!N$578,FALSE))</f>
        <v>17713</v>
      </c>
      <c r="R38" s="86">
        <f>IFERROR(VLOOKUP($F38,GDHI!$B$338:$U$574,GDHI!P$578,FALSE),VLOOKUP($F38,GDHI!$C$3:$U$336,GDHI!O$578,FALSE))</f>
        <v>18344</v>
      </c>
      <c r="S38" s="86">
        <f>IFERROR(VLOOKUP($F38,GDHI!$B$338:$U$574,GDHI!Q$578,FALSE),VLOOKUP($F38,GDHI!$C$3:$U$336,GDHI!P$578,FALSE))</f>
        <v>18897</v>
      </c>
      <c r="T38" s="86">
        <f>IFERROR(VLOOKUP($F38,GDHI!$B$338:$U$574,GDHI!R$578,FALSE),VLOOKUP($F38,GDHI!$C$3:$U$336,GDHI!Q$578,FALSE))</f>
        <v>19981</v>
      </c>
      <c r="U38" s="86">
        <f>IFERROR(VLOOKUP($F38,GDHI!$B$338:$U$574,GDHI!S$578,FALSE),VLOOKUP($F38,GDHI!$C$3:$U$336,GDHI!R$578,FALSE))</f>
        <v>20216</v>
      </c>
      <c r="V38" s="86">
        <f>IFERROR(VLOOKUP($F38,GDHI!$B$338:$U$574,GDHI!T$578,FALSE),VLOOKUP($F38,GDHI!$C$3:$U$336,GDHI!S$578,FALSE))</f>
        <v>20541</v>
      </c>
      <c r="W38" s="86">
        <f>IFERROR(VLOOKUP($F38,GDHI!$B$338:$U$574,GDHI!U$578,FALSE),VLOOKUP($F38,GDHI!$C$3:$U$336,GDHI!T$578,FALSE))</f>
        <v>21433</v>
      </c>
      <c r="X38" s="86">
        <f>IFERROR(VLOOKUP($F38,GDHI!$B$338:$U$574,GDHI!V$578,FALSE),VLOOKUP($F38,GDHI!$C$3:$U$336,GDHI!U$578,FALSE))</f>
        <v>21978</v>
      </c>
    </row>
    <row r="39" spans="1:24" ht="51" customHeight="1" thickTop="1" x14ac:dyDescent="0.3">
      <c r="B39" s="56"/>
      <c r="C39" s="56"/>
      <c r="D39" s="56"/>
      <c r="F39" s="121" t="str">
        <f>"% Gap - "&amp;F36&amp;" to Rural as a Region"</f>
        <v>% Gap - Harrogate to Rural as a Region</v>
      </c>
      <c r="G39" s="122"/>
      <c r="H39" s="123"/>
      <c r="I39" s="74">
        <f>100*((I36-I37)/I37)</f>
        <v>14.640198511166252</v>
      </c>
      <c r="J39" s="74">
        <f t="shared" ref="J39:X39" si="6">100*((J36-J37)/J37)</f>
        <v>16.475372881263858</v>
      </c>
      <c r="K39" s="74">
        <f t="shared" si="6"/>
        <v>17.965268448473466</v>
      </c>
      <c r="L39" s="74">
        <f t="shared" si="6"/>
        <v>18.703452616784748</v>
      </c>
      <c r="M39" s="74">
        <f t="shared" si="6"/>
        <v>17.942710749775184</v>
      </c>
      <c r="N39" s="74">
        <f t="shared" si="6"/>
        <v>18.071464713394203</v>
      </c>
      <c r="O39" s="74">
        <f t="shared" si="6"/>
        <v>16.335943263761624</v>
      </c>
      <c r="P39" s="74">
        <f t="shared" si="6"/>
        <v>16.20193632440791</v>
      </c>
      <c r="Q39" s="74">
        <f t="shared" si="6"/>
        <v>16.125368978217168</v>
      </c>
      <c r="R39" s="74">
        <f t="shared" si="6"/>
        <v>15.789281139086325</v>
      </c>
      <c r="S39" s="74">
        <f t="shared" si="6"/>
        <v>14.451222543634657</v>
      </c>
      <c r="T39" s="74">
        <f t="shared" si="6"/>
        <v>16.588051686876138</v>
      </c>
      <c r="U39" s="74">
        <f t="shared" si="6"/>
        <v>16.029626688030874</v>
      </c>
      <c r="V39" s="74">
        <f t="shared" si="6"/>
        <v>16.768089961904511</v>
      </c>
      <c r="W39" s="74">
        <f t="shared" si="6"/>
        <v>19.078572292853714</v>
      </c>
      <c r="X39" s="74">
        <f t="shared" si="6"/>
        <v>20.672993379034367</v>
      </c>
    </row>
    <row r="40" spans="1:24" ht="51" customHeight="1" x14ac:dyDescent="0.3">
      <c r="B40" s="56"/>
      <c r="C40" s="56"/>
      <c r="D40" s="56"/>
      <c r="F40" s="101" t="s">
        <v>1667</v>
      </c>
      <c r="G40" s="102"/>
      <c r="H40" s="103"/>
      <c r="I40" s="75">
        <f>100*((I37-I38)/I38)</f>
        <v>4.0864704217379</v>
      </c>
      <c r="J40" s="73">
        <f t="shared" ref="J40:U40" si="7">100*((J37-J38)/J38)</f>
        <v>4.4914894169083031</v>
      </c>
      <c r="K40" s="73">
        <f t="shared" si="7"/>
        <v>4.496217412091152</v>
      </c>
      <c r="L40" s="73">
        <f t="shared" si="7"/>
        <v>3.7001850874918474</v>
      </c>
      <c r="M40" s="73">
        <f t="shared" si="7"/>
        <v>4.1656128906601912</v>
      </c>
      <c r="N40" s="73">
        <f t="shared" si="7"/>
        <v>3.9487657289412592</v>
      </c>
      <c r="O40" s="73">
        <f t="shared" si="7"/>
        <v>4.0713111018645183</v>
      </c>
      <c r="P40" s="73">
        <f t="shared" si="7"/>
        <v>4.4542434073564836</v>
      </c>
      <c r="Q40" s="73">
        <f t="shared" si="7"/>
        <v>3.6885741707059294</v>
      </c>
      <c r="R40" s="73">
        <f t="shared" si="7"/>
        <v>2.888903598945034</v>
      </c>
      <c r="S40" s="73">
        <f t="shared" si="7"/>
        <v>2.6408197824295589</v>
      </c>
      <c r="T40" s="73">
        <f t="shared" si="7"/>
        <v>2.3890553168367012</v>
      </c>
      <c r="U40" s="73">
        <f t="shared" si="7"/>
        <v>2.0226788776452476</v>
      </c>
      <c r="V40" s="73">
        <f t="shared" ref="V40:X40" si="8">100*((V37-V38)/V38)</f>
        <v>2.0665405541993835</v>
      </c>
      <c r="W40" s="73">
        <f t="shared" si="8"/>
        <v>1.9077168496288626</v>
      </c>
      <c r="X40" s="73">
        <f t="shared" si="8"/>
        <v>1.3064471397804809</v>
      </c>
    </row>
    <row r="41" spans="1:24" s="94" customFormat="1" ht="15" thickBot="1" x14ac:dyDescent="0.35">
      <c r="B41" s="95"/>
      <c r="C41" s="95"/>
      <c r="D41" s="95"/>
    </row>
    <row r="42" spans="1:24" x14ac:dyDescent="0.3">
      <c r="B42" s="56"/>
      <c r="C42" s="56"/>
      <c r="D42" s="56"/>
    </row>
    <row r="43" spans="1:24" ht="24" customHeight="1" thickBot="1" x14ac:dyDescent="0.35">
      <c r="A43" s="98" t="s">
        <v>3</v>
      </c>
      <c r="B43" s="66" t="s">
        <v>1462</v>
      </c>
      <c r="C43" s="55"/>
      <c r="D43" s="55"/>
      <c r="F43" s="119" t="s">
        <v>1671</v>
      </c>
      <c r="G43" s="119"/>
      <c r="H43" s="120"/>
      <c r="I43" s="99">
        <v>2017</v>
      </c>
      <c r="J43" s="91">
        <v>2018</v>
      </c>
    </row>
    <row r="44" spans="1:24" ht="51" customHeight="1" thickTop="1" x14ac:dyDescent="0.3">
      <c r="B44" s="69" t="s">
        <v>1634</v>
      </c>
      <c r="C44" s="56"/>
      <c r="D44" s="56"/>
      <c r="F44" s="87" t="str">
        <f>B4</f>
        <v>Harrogate</v>
      </c>
      <c r="G44" s="88"/>
      <c r="H44" s="89"/>
      <c r="I44" s="76">
        <f>VLOOKUP($F44,'LOW PAID'!$A$9:$N$444,6,FALSE)</f>
        <v>20.399999999999999</v>
      </c>
      <c r="J44" s="77">
        <f>VLOOKUP($F44,'LOW PAID'!$P$9:$W$444,6,FALSE)</f>
        <v>20</v>
      </c>
    </row>
    <row r="45" spans="1:24" ht="51" customHeight="1" x14ac:dyDescent="0.3">
      <c r="B45" s="56"/>
      <c r="C45" s="56"/>
      <c r="D45" s="56"/>
      <c r="F45" s="116" t="s">
        <v>1648</v>
      </c>
      <c r="G45" s="117"/>
      <c r="H45" s="118"/>
      <c r="I45" s="71">
        <f>VLOOKUP("Predominantly Rural",'LOW PAID'!$A$9:$N$444,6,FALSE)</f>
        <v>25.193874678213117</v>
      </c>
      <c r="J45" s="61">
        <f>VLOOKUP("Predominantly Rural",'LOW PAID'!$P$9:$W$444,6,FALSE)</f>
        <v>25.686116509030054</v>
      </c>
    </row>
    <row r="46" spans="1:24" ht="51" customHeight="1" thickBot="1" x14ac:dyDescent="0.35">
      <c r="B46" s="56"/>
      <c r="C46" s="56"/>
      <c r="D46" s="56"/>
      <c r="F46" s="111" t="s">
        <v>1010</v>
      </c>
      <c r="G46" s="112"/>
      <c r="H46" s="113"/>
      <c r="I46" s="78">
        <f>VLOOKUP($F46,'LOW PAID'!$A$9:$N$444,6,FALSE)</f>
        <v>22.2</v>
      </c>
      <c r="J46" s="79">
        <f>VLOOKUP($F46,'LOW PAID'!$P$9:$W$444,6,FALSE)</f>
        <v>22.9</v>
      </c>
    </row>
    <row r="47" spans="1:24" ht="51" customHeight="1" thickTop="1" x14ac:dyDescent="0.3">
      <c r="B47" s="56"/>
      <c r="C47" s="56"/>
      <c r="D47" s="56"/>
      <c r="F47" s="121" t="str">
        <f>"% Gap - "&amp;F44&amp;" to Rural as a Region"</f>
        <v>% Gap - Harrogate to Rural as a Region</v>
      </c>
      <c r="G47" s="122"/>
      <c r="H47" s="123"/>
      <c r="I47" s="74">
        <f>(I44-I45)</f>
        <v>-4.7938746782131183</v>
      </c>
      <c r="J47" s="74">
        <f>(J44-J45)</f>
        <v>-5.6861165090300538</v>
      </c>
    </row>
    <row r="48" spans="1:24" ht="51" customHeight="1" x14ac:dyDescent="0.3">
      <c r="B48" s="56"/>
      <c r="C48" s="56"/>
      <c r="D48" s="56"/>
      <c r="F48" s="101" t="s">
        <v>1667</v>
      </c>
      <c r="G48" s="102"/>
      <c r="H48" s="103"/>
      <c r="I48" s="75">
        <f>(I45-I46)</f>
        <v>2.9938746782131176</v>
      </c>
      <c r="J48" s="75">
        <f t="shared" ref="J48" si="9">(J45-J46)</f>
        <v>2.7861165090300553</v>
      </c>
    </row>
    <row r="49" spans="1:26" s="94" customFormat="1" ht="15" thickBot="1" x14ac:dyDescent="0.35">
      <c r="B49" s="95"/>
      <c r="C49" s="95"/>
      <c r="D49" s="95"/>
    </row>
    <row r="50" spans="1:26" x14ac:dyDescent="0.3">
      <c r="B50" s="56"/>
      <c r="C50" s="56"/>
      <c r="D50" s="56"/>
    </row>
    <row r="51" spans="1:26" ht="24" customHeight="1" thickBot="1" x14ac:dyDescent="0.35">
      <c r="A51" s="104" t="s">
        <v>1665</v>
      </c>
      <c r="B51" s="66" t="s">
        <v>1462</v>
      </c>
      <c r="C51" s="55"/>
      <c r="D51" s="55"/>
      <c r="F51" s="106" t="s">
        <v>1672</v>
      </c>
      <c r="G51" s="106"/>
      <c r="H51" s="107"/>
      <c r="I51" s="81" t="s">
        <v>18</v>
      </c>
      <c r="J51" s="82" t="s">
        <v>20</v>
      </c>
      <c r="K51" s="82" t="s">
        <v>21</v>
      </c>
      <c r="L51" s="82" t="s">
        <v>22</v>
      </c>
      <c r="M51" s="82" t="s">
        <v>23</v>
      </c>
      <c r="N51" s="82" t="s">
        <v>24</v>
      </c>
      <c r="O51" s="82" t="s">
        <v>25</v>
      </c>
      <c r="P51" s="82" t="s">
        <v>26</v>
      </c>
      <c r="Q51" s="82" t="s">
        <v>27</v>
      </c>
      <c r="R51" s="82" t="s">
        <v>28</v>
      </c>
      <c r="S51" s="82" t="s">
        <v>29</v>
      </c>
      <c r="T51" s="82" t="s">
        <v>30</v>
      </c>
      <c r="U51" s="82" t="s">
        <v>31</v>
      </c>
      <c r="V51" s="82" t="s">
        <v>32</v>
      </c>
      <c r="W51" s="82" t="s">
        <v>33</v>
      </c>
      <c r="X51" s="82" t="s">
        <v>34</v>
      </c>
      <c r="Y51" s="82" t="s">
        <v>35</v>
      </c>
      <c r="Z51" s="82" t="s">
        <v>36</v>
      </c>
    </row>
    <row r="52" spans="1:26" ht="51" customHeight="1" thickTop="1" x14ac:dyDescent="0.3">
      <c r="A52" s="104"/>
      <c r="B52" s="70" t="s">
        <v>1633</v>
      </c>
      <c r="C52" s="56"/>
      <c r="D52" s="56"/>
      <c r="F52" s="87" t="str">
        <f>B4</f>
        <v>Harrogate</v>
      </c>
      <c r="G52" s="88"/>
      <c r="H52" s="89"/>
      <c r="I52" s="76">
        <f>VLOOKUP($F52,INACTIVITY!$A$6:$BW$345,6,FALSE)</f>
        <v>16.7</v>
      </c>
      <c r="J52" s="77">
        <f>VLOOKUP($F52,INACTIVITY!$A$6:$BW$345,10,FALSE)</f>
        <v>17.2</v>
      </c>
      <c r="K52" s="77">
        <f>VLOOKUP($F52,INACTIVITY!$A$6:$BW$345,14,FALSE)</f>
        <v>20.2</v>
      </c>
      <c r="L52" s="77">
        <f>VLOOKUP($F52,INACTIVITY!$A$6:$BW$345,18,FALSE)</f>
        <v>20.2</v>
      </c>
      <c r="M52" s="77">
        <f>VLOOKUP($F52,INACTIVITY!$A$6:$BW$345,22,FALSE)</f>
        <v>20</v>
      </c>
      <c r="N52" s="77">
        <f>VLOOKUP($F52,INACTIVITY!$A$6:$BW$345,26,FALSE)</f>
        <v>16.3</v>
      </c>
      <c r="O52" s="77">
        <f>VLOOKUP($F52,INACTIVITY!$A$6:$BW$345,30,FALSE)</f>
        <v>23.5</v>
      </c>
      <c r="P52" s="77">
        <f>VLOOKUP($F52,INACTIVITY!$A$6:$BW$345,34,FALSE)</f>
        <v>23.3</v>
      </c>
      <c r="Q52" s="77">
        <f>VLOOKUP($F52,INACTIVITY!$A$6:$BW$345,38,FALSE)</f>
        <v>19.3</v>
      </c>
      <c r="R52" s="77">
        <f>VLOOKUP($F52,INACTIVITY!$A$6:$BW$345,42,FALSE)</f>
        <v>18.399999999999999</v>
      </c>
      <c r="S52" s="77">
        <f>VLOOKUP($F52,INACTIVITY!$A$6:$BW$345,46,FALSE)</f>
        <v>17</v>
      </c>
      <c r="T52" s="77">
        <f>VLOOKUP($F52,INACTIVITY!$A$6:$BW$345,50,FALSE)</f>
        <v>18.7</v>
      </c>
      <c r="U52" s="77">
        <f>VLOOKUP($F52,INACTIVITY!$A$6:$BW$345,54,FALSE)</f>
        <v>13.1</v>
      </c>
      <c r="V52" s="77">
        <f>VLOOKUP($F52,INACTIVITY!$A$6:$BW$345,58,FALSE)</f>
        <v>15.4</v>
      </c>
      <c r="W52" s="77">
        <f>VLOOKUP($F52,INACTIVITY!$A$6:$BW$345,62,FALSE)</f>
        <v>14.9</v>
      </c>
      <c r="X52" s="77">
        <f>VLOOKUP($F52,INACTIVITY!$A$6:$BW$345,66,FALSE)</f>
        <v>13.2</v>
      </c>
      <c r="Y52" s="77">
        <f>VLOOKUP($F52,INACTIVITY!$A$6:$BW$345,70,FALSE)</f>
        <v>19.100000000000001</v>
      </c>
      <c r="Z52" s="77">
        <f>VLOOKUP($F52,INACTIVITY!$A$6:$BW$345,74,FALSE)</f>
        <v>19.8</v>
      </c>
    </row>
    <row r="53" spans="1:26" ht="51" customHeight="1" x14ac:dyDescent="0.3">
      <c r="B53" s="56"/>
      <c r="C53" s="56"/>
      <c r="D53" s="56"/>
      <c r="F53" s="116" t="s">
        <v>1648</v>
      </c>
      <c r="G53" s="117"/>
      <c r="H53" s="118"/>
      <c r="I53" s="71">
        <f>VLOOKUP("Predominantly Rural",INACTIVITY!$A$6:$BW$345,6,FALSE)</f>
        <v>21.395644571610237</v>
      </c>
      <c r="J53" s="61">
        <f>VLOOKUP("Predominantly Rural",INACTIVITY!$A$6:$BW$345,10,FALSE)</f>
        <v>21.008522727272727</v>
      </c>
      <c r="K53" s="61">
        <f>VLOOKUP("Predominantly Rural",INACTIVITY!$A$6:$BW$345,14,FALSE)</f>
        <v>20.862465393458777</v>
      </c>
      <c r="L53" s="61">
        <f>VLOOKUP("Predominantly Rural",INACTIVITY!$A$6:$BW$345,18,FALSE)</f>
        <v>21.314065331536639</v>
      </c>
      <c r="M53" s="61">
        <f>VLOOKUP("Predominantly Rural",INACTIVITY!$A$6:$BW$345,22,FALSE)</f>
        <v>20.835002310892005</v>
      </c>
      <c r="N53" s="61">
        <f>VLOOKUP("Predominantly Rural",INACTIVITY!$A$6:$BW$345,26,FALSE)</f>
        <v>20.93314375792044</v>
      </c>
      <c r="O53" s="61">
        <f>VLOOKUP("Predominantly Rural",INACTIVITY!$A$6:$BW$345,30,FALSE)</f>
        <v>21.691937127505174</v>
      </c>
      <c r="P53" s="61">
        <f>VLOOKUP("Predominantly Rural",INACTIVITY!$A$6:$BW$345,34,FALSE)</f>
        <v>21.494245780753449</v>
      </c>
      <c r="Q53" s="61">
        <f>VLOOKUP("Predominantly Rural",INACTIVITY!$A$6:$BW$345,38,FALSE)</f>
        <v>21.182548794489094</v>
      </c>
      <c r="R53" s="61">
        <f>VLOOKUP("Predominantly Rural",INACTIVITY!$A$6:$BW$345,42,FALSE)</f>
        <v>20.774593097438771</v>
      </c>
      <c r="S53" s="61">
        <f>VLOOKUP("Predominantly Rural",INACTIVITY!$A$6:$BW$345,46,FALSE)</f>
        <v>20.2732104559724</v>
      </c>
      <c r="T53" s="61">
        <f>VLOOKUP("Predominantly Rural",INACTIVITY!$A$6:$BW$345,50,FALSE)</f>
        <v>19.696194683406958</v>
      </c>
      <c r="U53" s="61">
        <f>VLOOKUP("Predominantly Rural",INACTIVITY!$A$6:$BW$345,54,FALSE)</f>
        <v>19.852429347069471</v>
      </c>
      <c r="V53" s="61">
        <f>VLOOKUP("Predominantly Rural",INACTIVITY!$A$6:$BW$345,58,FALSE)</f>
        <v>19.253277334280376</v>
      </c>
      <c r="W53" s="61">
        <f>VLOOKUP("Predominantly Rural",INACTIVITY!$A$6:$BW$345,62,FALSE)</f>
        <v>19.176956009182849</v>
      </c>
      <c r="X53" s="61">
        <f>VLOOKUP("Predominantly Rural",INACTIVITY!$A$6:$BW$345,66,FALSE)</f>
        <v>18.85206494936493</v>
      </c>
      <c r="Y53" s="61">
        <f>VLOOKUP("Predominantly Rural",INACTIVITY!$A$6:$BW$345,70,FALSE)</f>
        <v>19.772582721871462</v>
      </c>
      <c r="Z53" s="61">
        <f>VLOOKUP("Predominantly Rural",INACTIVITY!$A$6:$BW$345,74,FALSE)</f>
        <v>21.085179775630071</v>
      </c>
    </row>
    <row r="54" spans="1:26" ht="51" customHeight="1" thickBot="1" x14ac:dyDescent="0.35">
      <c r="B54" s="56"/>
      <c r="C54" s="56"/>
      <c r="D54" s="56"/>
      <c r="F54" s="111" t="s">
        <v>1010</v>
      </c>
      <c r="G54" s="112"/>
      <c r="H54" s="113"/>
      <c r="I54" s="78">
        <f>VLOOKUP($F54,INACTIVITY!$A$6:$BW$345,6,FALSE)</f>
        <v>23.5</v>
      </c>
      <c r="J54" s="79">
        <f>VLOOKUP($F54,INACTIVITY!$A$6:$BW$345,10,FALSE)</f>
        <v>23.4</v>
      </c>
      <c r="K54" s="79">
        <f>VLOOKUP($F54,INACTIVITY!$A$6:$BW$345,14,FALSE)</f>
        <v>23.2</v>
      </c>
      <c r="L54" s="79">
        <f>VLOOKUP($F54,INACTIVITY!$A$6:$BW$345,18,FALSE)</f>
        <v>23.4</v>
      </c>
      <c r="M54" s="79">
        <f>VLOOKUP($F54,INACTIVITY!$A$6:$BW$345,22,FALSE)</f>
        <v>23.2</v>
      </c>
      <c r="N54" s="79">
        <f>VLOOKUP($F54,INACTIVITY!$A$6:$BW$345,26,FALSE)</f>
        <v>23.2</v>
      </c>
      <c r="O54" s="79">
        <f>VLOOKUP($F54,INACTIVITY!$A$6:$BW$345,30,FALSE)</f>
        <v>23.7</v>
      </c>
      <c r="P54" s="79">
        <f>VLOOKUP($F54,INACTIVITY!$A$6:$BW$345,34,FALSE)</f>
        <v>23.7</v>
      </c>
      <c r="Q54" s="79">
        <f>VLOOKUP($F54,INACTIVITY!$A$6:$BW$345,38,FALSE)</f>
        <v>23.1</v>
      </c>
      <c r="R54" s="79">
        <f>VLOOKUP($F54,INACTIVITY!$A$6:$BW$345,42,FALSE)</f>
        <v>22.6</v>
      </c>
      <c r="S54" s="79">
        <f>VLOOKUP($F54,INACTIVITY!$A$6:$BW$345,46,FALSE)</f>
        <v>22.6</v>
      </c>
      <c r="T54" s="79">
        <f>VLOOKUP($F54,INACTIVITY!$A$6:$BW$345,50,FALSE)</f>
        <v>22.1</v>
      </c>
      <c r="U54" s="79">
        <f>VLOOKUP($F54,INACTIVITY!$A$6:$BW$345,54,FALSE)</f>
        <v>21.9</v>
      </c>
      <c r="V54" s="79">
        <f>VLOOKUP($F54,INACTIVITY!$A$6:$BW$345,58,FALSE)</f>
        <v>21.4</v>
      </c>
      <c r="W54" s="79">
        <f>VLOOKUP($F54,INACTIVITY!$A$6:$BW$345,62,FALSE)</f>
        <v>21.3</v>
      </c>
      <c r="X54" s="79">
        <f>VLOOKUP($F54,INACTIVITY!$A$6:$BW$345,66,FALSE)</f>
        <v>20.8</v>
      </c>
      <c r="Y54" s="79">
        <f>VLOOKUP($F54,INACTIVITY!$A$6:$BW$345,70,FALSE)</f>
        <v>20.6</v>
      </c>
      <c r="Z54" s="79">
        <f>VLOOKUP($F54,INACTIVITY!$A$6:$BW$345,74,FALSE)</f>
        <v>21.3</v>
      </c>
    </row>
    <row r="55" spans="1:26" ht="51" customHeight="1" thickTop="1" x14ac:dyDescent="0.3">
      <c r="B55" s="56"/>
      <c r="C55" s="56"/>
      <c r="D55" s="56"/>
      <c r="F55" s="121" t="str">
        <f>"% Gap - "&amp;F52&amp;" to Rural as a Region"</f>
        <v>% Gap - Harrogate to Rural as a Region</v>
      </c>
      <c r="G55" s="122"/>
      <c r="H55" s="123"/>
      <c r="I55" s="74">
        <f>(I52-I53)</f>
        <v>-4.695644571610238</v>
      </c>
      <c r="J55" s="74">
        <f t="shared" ref="J55:Z55" si="10">(J52-J53)</f>
        <v>-3.8085227272727273</v>
      </c>
      <c r="K55" s="74">
        <f t="shared" si="10"/>
        <v>-0.66246539345877764</v>
      </c>
      <c r="L55" s="74">
        <f t="shared" si="10"/>
        <v>-1.11406533153664</v>
      </c>
      <c r="M55" s="74">
        <f t="shared" si="10"/>
        <v>-0.83500231089200483</v>
      </c>
      <c r="N55" s="74">
        <f t="shared" si="10"/>
        <v>-4.6331437579204398</v>
      </c>
      <c r="O55" s="74">
        <f t="shared" si="10"/>
        <v>1.8080628724948262</v>
      </c>
      <c r="P55" s="74">
        <f t="shared" si="10"/>
        <v>1.8057542192465519</v>
      </c>
      <c r="Q55" s="74">
        <f t="shared" si="10"/>
        <v>-1.8825487944890931</v>
      </c>
      <c r="R55" s="74">
        <f t="shared" si="10"/>
        <v>-2.3745930974387726</v>
      </c>
      <c r="S55" s="74">
        <f t="shared" si="10"/>
        <v>-3.2732104559724</v>
      </c>
      <c r="T55" s="74">
        <f t="shared" si="10"/>
        <v>-0.9961946834069586</v>
      </c>
      <c r="U55" s="74">
        <f t="shared" si="10"/>
        <v>-6.7524293470694712</v>
      </c>
      <c r="V55" s="74">
        <f t="shared" si="10"/>
        <v>-3.8532773342803761</v>
      </c>
      <c r="W55" s="74">
        <f t="shared" si="10"/>
        <v>-4.2769560091828485</v>
      </c>
      <c r="X55" s="74">
        <f t="shared" si="10"/>
        <v>-5.6520649493649309</v>
      </c>
      <c r="Y55" s="74">
        <f t="shared" si="10"/>
        <v>-0.67258272187146062</v>
      </c>
      <c r="Z55" s="74">
        <f t="shared" si="10"/>
        <v>-1.2851797756300698</v>
      </c>
    </row>
    <row r="56" spans="1:26" ht="51" customHeight="1" x14ac:dyDescent="0.3">
      <c r="B56" s="56"/>
      <c r="C56" s="56"/>
      <c r="D56" s="56"/>
      <c r="F56" s="101" t="s">
        <v>1667</v>
      </c>
      <c r="G56" s="102"/>
      <c r="H56" s="103"/>
      <c r="I56" s="75">
        <f>(I53-I54)</f>
        <v>-2.1043554283897627</v>
      </c>
      <c r="J56" s="75">
        <f t="shared" ref="J56:Z56" si="11">(J53-J54)</f>
        <v>-2.391477272727272</v>
      </c>
      <c r="K56" s="75">
        <f t="shared" si="11"/>
        <v>-2.3375346065412224</v>
      </c>
      <c r="L56" s="75">
        <f t="shared" si="11"/>
        <v>-2.0859346684633593</v>
      </c>
      <c r="M56" s="75">
        <f t="shared" si="11"/>
        <v>-2.3649976891079945</v>
      </c>
      <c r="N56" s="75">
        <f t="shared" si="11"/>
        <v>-2.2668562420795588</v>
      </c>
      <c r="O56" s="75">
        <f t="shared" si="11"/>
        <v>-2.0080628724948255</v>
      </c>
      <c r="P56" s="75">
        <f t="shared" si="11"/>
        <v>-2.2057542192465505</v>
      </c>
      <c r="Q56" s="75">
        <f t="shared" si="11"/>
        <v>-1.9174512055109076</v>
      </c>
      <c r="R56" s="75">
        <f t="shared" si="11"/>
        <v>-1.8254069025612303</v>
      </c>
      <c r="S56" s="75">
        <f t="shared" si="11"/>
        <v>-2.3267895440276014</v>
      </c>
      <c r="T56" s="75">
        <f t="shared" si="11"/>
        <v>-2.4038053165930435</v>
      </c>
      <c r="U56" s="75">
        <f t="shared" si="11"/>
        <v>-2.0475706529305278</v>
      </c>
      <c r="V56" s="75">
        <f t="shared" si="11"/>
        <v>-2.1467226657196221</v>
      </c>
      <c r="W56" s="75">
        <f t="shared" si="11"/>
        <v>-2.1230439908171519</v>
      </c>
      <c r="X56" s="75">
        <f t="shared" si="11"/>
        <v>-1.9479350506350706</v>
      </c>
      <c r="Y56" s="75">
        <f t="shared" si="11"/>
        <v>-0.82741727812853938</v>
      </c>
      <c r="Z56" s="75">
        <f t="shared" si="11"/>
        <v>-0.2148202243699302</v>
      </c>
    </row>
    <row r="57" spans="1:26" s="94" customFormat="1" ht="15" thickBot="1" x14ac:dyDescent="0.35">
      <c r="B57" s="95"/>
      <c r="C57" s="95"/>
      <c r="D57" s="95"/>
    </row>
    <row r="58" spans="1:26" x14ac:dyDescent="0.3">
      <c r="B58" s="56"/>
      <c r="C58" s="56"/>
      <c r="D58" s="56"/>
    </row>
    <row r="59" spans="1:26" ht="24" customHeight="1" thickBot="1" x14ac:dyDescent="0.35">
      <c r="A59" s="98" t="s">
        <v>4</v>
      </c>
      <c r="B59" s="66" t="s">
        <v>1462</v>
      </c>
      <c r="C59" s="55"/>
      <c r="D59" s="55"/>
      <c r="F59" s="119" t="s">
        <v>1673</v>
      </c>
      <c r="G59" s="119"/>
      <c r="H59" s="120"/>
      <c r="I59" s="81" t="s">
        <v>29</v>
      </c>
      <c r="J59" s="82" t="s">
        <v>30</v>
      </c>
      <c r="K59" s="82" t="s">
        <v>31</v>
      </c>
      <c r="L59" s="82" t="s">
        <v>32</v>
      </c>
      <c r="M59" s="82" t="s">
        <v>33</v>
      </c>
      <c r="N59" s="82" t="s">
        <v>34</v>
      </c>
      <c r="O59" s="82" t="s">
        <v>35</v>
      </c>
      <c r="P59" s="82" t="s">
        <v>36</v>
      </c>
    </row>
    <row r="60" spans="1:26" ht="51" customHeight="1" thickTop="1" x14ac:dyDescent="0.3">
      <c r="B60" s="67" t="s">
        <v>1633</v>
      </c>
      <c r="C60" s="56"/>
      <c r="D60" s="56"/>
      <c r="F60" s="87" t="str">
        <f>B4</f>
        <v>Harrogate</v>
      </c>
      <c r="G60" s="88"/>
      <c r="H60" s="89"/>
      <c r="I60" s="76">
        <f>VLOOKUP($F60,DISABILITY!$A$718:$I$1052,DISABILITY!B$1053,FALSE)</f>
        <v>19.000000000000007</v>
      </c>
      <c r="J60" s="77">
        <f>VLOOKUP($F60,DISABILITY!$A$718:$I$1052,DISABILITY!C$1053,FALSE)</f>
        <v>32.599999999999994</v>
      </c>
      <c r="K60" s="77">
        <f>VLOOKUP($F60,DISABILITY!$A$718:$I$1052,DISABILITY!D$1053,FALSE)</f>
        <v>12</v>
      </c>
      <c r="L60" s="77">
        <f>VLOOKUP($F60,DISABILITY!$A$718:$I$1052,DISABILITY!E$1053,FALSE)</f>
        <v>30.6</v>
      </c>
      <c r="M60" s="77">
        <f>VLOOKUP($F60,DISABILITY!$A$718:$I$1052,DISABILITY!F$1053,FALSE)</f>
        <v>8.8999999999999915</v>
      </c>
      <c r="N60" s="77">
        <f>VLOOKUP($F60,DISABILITY!$A$718:$I$1052,DISABILITY!G$1053,FALSE)</f>
        <v>3.6000000000000085</v>
      </c>
      <c r="O60" s="77">
        <f>VLOOKUP($F60,DISABILITY!$A$718:$I$1052,DISABILITY!H$1053,FALSE)</f>
        <v>11.300000000000011</v>
      </c>
      <c r="P60" s="77">
        <f>VLOOKUP($F60,DISABILITY!$A$718:$I$1052,DISABILITY!I$1053,FALSE)</f>
        <v>-3.7000000000000028</v>
      </c>
    </row>
    <row r="61" spans="1:26" ht="51" customHeight="1" x14ac:dyDescent="0.3">
      <c r="B61" s="56"/>
      <c r="C61" s="56"/>
      <c r="D61" s="56"/>
      <c r="F61" s="116" t="s">
        <v>1648</v>
      </c>
      <c r="G61" s="117"/>
      <c r="H61" s="118"/>
      <c r="I61" s="71">
        <f>VLOOKUP("Predominantly Rural",DISABILITY!$A$718:$I$1052,DISABILITY!B$1053,FALSE)</f>
        <v>27.420156540647248</v>
      </c>
      <c r="J61" s="61">
        <f>VLOOKUP("Predominantly Rural",DISABILITY!$A$718:$I$1052,DISABILITY!C$1053,FALSE)</f>
        <v>27.319044407051187</v>
      </c>
      <c r="K61" s="61">
        <f>VLOOKUP("Predominantly Rural",DISABILITY!$A$718:$I$1052,DISABILITY!D$1053,FALSE)</f>
        <v>28.119128361498205</v>
      </c>
      <c r="L61" s="61">
        <f>VLOOKUP("Predominantly Rural",DISABILITY!$A$718:$I$1052,DISABILITY!E$1053,FALSE)</f>
        <v>25.990934538996676</v>
      </c>
      <c r="M61" s="61">
        <f>VLOOKUP("Predominantly Rural",DISABILITY!$A$718:$I$1052,DISABILITY!F$1053,FALSE)</f>
        <v>25.475225818666118</v>
      </c>
      <c r="N61" s="61">
        <f>VLOOKUP("Predominantly Rural",DISABILITY!$A$718:$I$1052,DISABILITY!G$1053,FALSE)</f>
        <v>25.531247685441983</v>
      </c>
      <c r="O61" s="61">
        <f>VLOOKUP("Predominantly Rural",DISABILITY!$A$718:$I$1052,DISABILITY!H$1053,FALSE)</f>
        <v>23.797222287996945</v>
      </c>
      <c r="P61" s="61">
        <f>VLOOKUP("Predominantly Rural",DISABILITY!$A$718:$I$1052,DISABILITY!I$1053,FALSE)</f>
        <v>25.354177930342175</v>
      </c>
    </row>
    <row r="62" spans="1:26" ht="51" customHeight="1" thickBot="1" x14ac:dyDescent="0.35">
      <c r="B62" s="56"/>
      <c r="C62" s="56"/>
      <c r="D62" s="56"/>
      <c r="F62" s="111" t="s">
        <v>1010</v>
      </c>
      <c r="G62" s="112"/>
      <c r="H62" s="113"/>
      <c r="I62" s="78">
        <f>VLOOKUP($F62,DISABILITY!$A$718:$I$1052,DISABILITY!B$1053,FALSE)</f>
        <v>29.300000000000004</v>
      </c>
      <c r="J62" s="79">
        <f>VLOOKUP($F62,DISABILITY!$A$718:$I$1052,DISABILITY!C$1053,FALSE)</f>
        <v>28.9</v>
      </c>
      <c r="K62" s="79">
        <f>VLOOKUP($F62,DISABILITY!$A$718:$I$1052,DISABILITY!D$1053,FALSE)</f>
        <v>28</v>
      </c>
      <c r="L62" s="79">
        <f>VLOOKUP($F62,DISABILITY!$A$718:$I$1052,DISABILITY!E$1053,FALSE)</f>
        <v>26.600000000000009</v>
      </c>
      <c r="M62" s="79">
        <f>VLOOKUP($F62,DISABILITY!$A$718:$I$1052,DISABILITY!F$1053,FALSE)</f>
        <v>26.800000000000004</v>
      </c>
      <c r="N62" s="79">
        <f>VLOOKUP($F62,DISABILITY!$A$718:$I$1052,DISABILITY!G$1053,FALSE)</f>
        <v>25.4</v>
      </c>
      <c r="O62" s="79">
        <f>VLOOKUP($F62,DISABILITY!$A$718:$I$1052,DISABILITY!H$1053,FALSE)</f>
        <v>25.499999999999993</v>
      </c>
      <c r="P62" s="79">
        <f>VLOOKUP($F62,DISABILITY!$A$718:$I$1052,DISABILITY!I$1053,FALSE)</f>
        <v>25</v>
      </c>
    </row>
    <row r="63" spans="1:26" ht="51" customHeight="1" thickTop="1" x14ac:dyDescent="0.3">
      <c r="B63" s="56"/>
      <c r="C63" s="56"/>
      <c r="D63" s="56"/>
      <c r="F63" s="121" t="str">
        <f>"% Gap - "&amp;F60&amp;" to Rural as a Region"</f>
        <v>% Gap - Harrogate to Rural as a Region</v>
      </c>
      <c r="G63" s="122"/>
      <c r="H63" s="123"/>
      <c r="I63" s="74">
        <f>(I60-I61)</f>
        <v>-8.4201565406472412</v>
      </c>
      <c r="J63" s="74">
        <f t="shared" ref="J63:P63" si="12">(J60-J61)</f>
        <v>5.280955592948807</v>
      </c>
      <c r="K63" s="74">
        <f t="shared" si="12"/>
        <v>-16.119128361498205</v>
      </c>
      <c r="L63" s="74">
        <f t="shared" si="12"/>
        <v>4.6090654610033255</v>
      </c>
      <c r="M63" s="74">
        <f t="shared" si="12"/>
        <v>-16.575225818666127</v>
      </c>
      <c r="N63" s="74">
        <f t="shared" si="12"/>
        <v>-21.931247685441974</v>
      </c>
      <c r="O63" s="74">
        <f t="shared" si="12"/>
        <v>-12.497222287996934</v>
      </c>
      <c r="P63" s="74">
        <f t="shared" si="12"/>
        <v>-29.054177930342178</v>
      </c>
    </row>
    <row r="64" spans="1:26" ht="51" customHeight="1" x14ac:dyDescent="0.3">
      <c r="B64" s="56"/>
      <c r="C64" s="56"/>
      <c r="D64" s="56"/>
      <c r="F64" s="101" t="s">
        <v>1667</v>
      </c>
      <c r="G64" s="102"/>
      <c r="H64" s="103"/>
      <c r="I64" s="75">
        <f>(I61-I62)</f>
        <v>-1.879843459352756</v>
      </c>
      <c r="J64" s="75">
        <f t="shared" ref="J64:P64" si="13">(J61-J62)</f>
        <v>-1.5809555929488113</v>
      </c>
      <c r="K64" s="75">
        <f t="shared" si="13"/>
        <v>0.11912836149820549</v>
      </c>
      <c r="L64" s="75">
        <f t="shared" si="13"/>
        <v>-0.60906546100333259</v>
      </c>
      <c r="M64" s="75">
        <f t="shared" si="13"/>
        <v>-1.3247741813338862</v>
      </c>
      <c r="N64" s="75">
        <f t="shared" si="13"/>
        <v>0.13124768544198417</v>
      </c>
      <c r="O64" s="75">
        <f t="shared" si="13"/>
        <v>-1.7027777120030478</v>
      </c>
      <c r="P64" s="75">
        <f t="shared" si="13"/>
        <v>0.35417793034217482</v>
      </c>
    </row>
    <row r="65" spans="1:26" s="94" customFormat="1" ht="15" thickBot="1" x14ac:dyDescent="0.35">
      <c r="B65" s="95"/>
      <c r="C65" s="95"/>
      <c r="D65" s="95"/>
    </row>
    <row r="66" spans="1:26" x14ac:dyDescent="0.3">
      <c r="B66" s="56"/>
      <c r="C66" s="56"/>
      <c r="D66" s="56"/>
    </row>
    <row r="67" spans="1:26" ht="24" customHeight="1" thickBot="1" x14ac:dyDescent="0.35">
      <c r="A67" s="98" t="s">
        <v>5</v>
      </c>
      <c r="B67" s="66" t="s">
        <v>1462</v>
      </c>
      <c r="C67" s="55"/>
      <c r="D67" s="55"/>
      <c r="F67" s="106" t="s">
        <v>1674</v>
      </c>
      <c r="G67" s="106"/>
      <c r="H67" s="107"/>
      <c r="I67" s="81" t="s">
        <v>1650</v>
      </c>
      <c r="J67" s="100" t="s">
        <v>1651</v>
      </c>
      <c r="K67" s="100" t="s">
        <v>1652</v>
      </c>
      <c r="L67" s="100" t="s">
        <v>1653</v>
      </c>
      <c r="M67" s="100" t="s">
        <v>1654</v>
      </c>
      <c r="N67" s="100" t="s">
        <v>1655</v>
      </c>
      <c r="O67" s="100" t="s">
        <v>1656</v>
      </c>
      <c r="P67" s="100" t="s">
        <v>1657</v>
      </c>
      <c r="Q67" s="100" t="s">
        <v>1658</v>
      </c>
      <c r="R67" s="100" t="s">
        <v>1659</v>
      </c>
      <c r="S67" s="100" t="s">
        <v>1660</v>
      </c>
      <c r="T67" s="100" t="s">
        <v>1661</v>
      </c>
      <c r="U67" s="100" t="s">
        <v>1662</v>
      </c>
      <c r="V67" s="100" t="s">
        <v>1663</v>
      </c>
      <c r="W67" s="100" t="s">
        <v>1664</v>
      </c>
    </row>
    <row r="68" spans="1:26" ht="51" customHeight="1" thickTop="1" x14ac:dyDescent="0.3">
      <c r="B68" s="67" t="s">
        <v>1633</v>
      </c>
      <c r="C68" s="56"/>
      <c r="D68" s="56"/>
      <c r="F68" s="87" t="str">
        <f>B4</f>
        <v>Harrogate</v>
      </c>
      <c r="G68" s="88"/>
      <c r="H68" s="89"/>
      <c r="I68" s="76">
        <f>VLOOKUP($F68,'WORKLESS HOUSEHOLDS'!$DW$4:$EC$397,7,FALSE)</f>
        <v>10.390052378575882</v>
      </c>
      <c r="J68" s="77">
        <f>VLOOKUP($F68,'WORKLESS HOUSEHOLDS'!$DN$4:$DT$397,7,FALSE)</f>
        <v>12.702720019413455</v>
      </c>
      <c r="K68" s="77">
        <f>VLOOKUP($F68,'WORKLESS HOUSEHOLDS'!$DE$4:$DK$397,7,FALSE)</f>
        <v>9.0936584355089245</v>
      </c>
      <c r="L68" s="77" t="str">
        <f>VLOOKUP($F68,'WORKLESS HOUSEHOLDS'!$CV$4:$DB$397,7,FALSE)</f>
        <v>*</v>
      </c>
      <c r="M68" s="77">
        <f>VLOOKUP($F68,'WORKLESS HOUSEHOLDS'!$CM$4:$CS$397,7,FALSE)</f>
        <v>7.370339982348832</v>
      </c>
      <c r="N68" s="77">
        <f>VLOOKUP($F68,'WORKLESS HOUSEHOLDS'!$CD$4:$CJ$397,7,FALSE)</f>
        <v>13.677225201589568</v>
      </c>
      <c r="O68" s="77">
        <f>VLOOKUP($F68,'WORKLESS HOUSEHOLDS'!$BU$4:$CA$397,7,FALSE)</f>
        <v>4.4639498432601874</v>
      </c>
      <c r="P68" s="77" t="str">
        <f>VLOOKUP($F68,'WORKLESS HOUSEHOLDS'!$BL$4:$BR$397,7,FALSE)</f>
        <v>#</v>
      </c>
      <c r="Q68" s="77">
        <f>VLOOKUP($F68,'WORKLESS HOUSEHOLDS'!$BC$4:$BI$397,7,FALSE)</f>
        <v>6.5953235599986586</v>
      </c>
      <c r="R68" s="77">
        <f>VLOOKUP($F68,'WORKLESS HOUSEHOLDS'!$AT$4:$AZ$397,7,FALSE)</f>
        <v>3.8713092132622586</v>
      </c>
      <c r="S68" s="77">
        <f>VLOOKUP($F68,'WORKLESS HOUSEHOLDS'!$AK$4:$AQ$397,7,FALSE)</f>
        <v>5.2824801142157858</v>
      </c>
      <c r="T68" s="77">
        <f>VLOOKUP($F68,'WORKLESS HOUSEHOLDS'!$AB$4:$AH$397,7,FALSE)</f>
        <v>2.7235290447370062</v>
      </c>
      <c r="U68" s="77" t="str">
        <f>VLOOKUP($F68,'WORKLESS HOUSEHOLDS'!$S$4:$Y$397,7,FALSE)</f>
        <v>#</v>
      </c>
      <c r="V68" s="77" t="str">
        <f>VLOOKUP($F68,'WORKLESS HOUSEHOLDS'!$J$4:$P$397,7,FALSE)</f>
        <v>#</v>
      </c>
      <c r="W68" s="77" t="str">
        <f>VLOOKUP($F68,'WORKLESS HOUSEHOLDS'!$B$4:$H$397,7,FALSE)</f>
        <v>n/a</v>
      </c>
    </row>
    <row r="69" spans="1:26" ht="51" customHeight="1" x14ac:dyDescent="0.3">
      <c r="B69" s="56"/>
      <c r="C69" s="56"/>
      <c r="D69" s="56"/>
      <c r="F69" s="108" t="s">
        <v>1648</v>
      </c>
      <c r="G69" s="109"/>
      <c r="H69" s="110"/>
      <c r="I69" s="71">
        <f>VLOOKUP("Predominantly Rural",'WORKLESS HOUSEHOLDS'!$DW$4:$EC$397,7,FALSE)</f>
        <v>10.011945862586691</v>
      </c>
      <c r="J69" s="61">
        <f>VLOOKUP("Predominantly Rural",'WORKLESS HOUSEHOLDS'!$DN$4:$DT$397,7,FALSE)</f>
        <v>10.911154837475024</v>
      </c>
      <c r="K69" s="61">
        <f>VLOOKUP("Predominantly Rural",'WORKLESS HOUSEHOLDS'!$DE$4:$DK$397,7,FALSE)</f>
        <v>10.293245729155844</v>
      </c>
      <c r="L69" s="61">
        <f>VLOOKUP("Predominantly Rural",'WORKLESS HOUSEHOLDS'!$CV$4:$DB$397,7,FALSE)</f>
        <v>10.966006661329732</v>
      </c>
      <c r="M69" s="61">
        <f>VLOOKUP("Predominantly Rural",'WORKLESS HOUSEHOLDS'!$CM$4:$CS$397,7,FALSE)</f>
        <v>11.693779181188473</v>
      </c>
      <c r="N69" s="61">
        <f>VLOOKUP("Predominantly Rural",'WORKLESS HOUSEHOLDS'!$CD$4:$CJ$397,7,FALSE)</f>
        <v>11.901099679255381</v>
      </c>
      <c r="O69" s="61">
        <f>VLOOKUP("Predominantly Rural",'WORKLESS HOUSEHOLDS'!$BU$4:$CA$397,7,FALSE)</f>
        <v>11.035253247742512</v>
      </c>
      <c r="P69" s="61">
        <f>VLOOKUP("Predominantly Rural",'WORKLESS HOUSEHOLDS'!$BL$4:$BR$397,7,FALSE)</f>
        <v>9.6914978857678378</v>
      </c>
      <c r="Q69" s="61">
        <f>VLOOKUP("Predominantly Rural",'WORKLESS HOUSEHOLDS'!$BC$4:$BI$397,7,FALSE)</f>
        <v>10.805178260398412</v>
      </c>
      <c r="R69" s="61">
        <f>VLOOKUP("Predominantly Rural",'WORKLESS HOUSEHOLDS'!$AT$4:$AZ$397,7,FALSE)</f>
        <v>10.706096323729554</v>
      </c>
      <c r="S69" s="61">
        <f>VLOOKUP("Predominantly Rural",'WORKLESS HOUSEHOLDS'!$AK$4:$AQ$397,7,FALSE)</f>
        <v>10.152744828148881</v>
      </c>
      <c r="T69" s="61">
        <f>VLOOKUP("Predominantly Rural",'WORKLESS HOUSEHOLDS'!$AB$4:$AH$397,7,FALSE)</f>
        <v>9.9036681946327505</v>
      </c>
      <c r="U69" s="61">
        <f>VLOOKUP("Predominantly Rural",'WORKLESS HOUSEHOLDS'!$S$4:$Y$397,7,FALSE)</f>
        <v>10.762050164679476</v>
      </c>
      <c r="V69" s="61">
        <f>VLOOKUP("Predominantly Rural",'WORKLESS HOUSEHOLDS'!$J$4:$P$397,7,FALSE)</f>
        <v>9.938868476539648</v>
      </c>
      <c r="W69" s="61">
        <f>VLOOKUP("Predominantly Rural",'WORKLESS HOUSEHOLDS'!$B$4:$H$397,7,FALSE)</f>
        <v>10.352701423184193</v>
      </c>
    </row>
    <row r="70" spans="1:26" ht="51" customHeight="1" thickBot="1" x14ac:dyDescent="0.35">
      <c r="B70" s="56"/>
      <c r="C70" s="56"/>
      <c r="D70" s="56"/>
      <c r="F70" s="111" t="s">
        <v>1010</v>
      </c>
      <c r="G70" s="112"/>
      <c r="H70" s="113"/>
      <c r="I70" s="78">
        <f>VLOOKUP($F70,'WORKLESS HOUSEHOLDS'!$DW$4:$EC$397,7,FALSE)</f>
        <v>15.610246993971167</v>
      </c>
      <c r="J70" s="79">
        <f>VLOOKUP($F70,'WORKLESS HOUSEHOLDS'!$DN$4:$DT$397,7,FALSE)</f>
        <v>15.483134568552693</v>
      </c>
      <c r="K70" s="79">
        <f>VLOOKUP($F70,'WORKLESS HOUSEHOLDS'!$DE$4:$DK$397,7,FALSE)</f>
        <v>16.034570229141263</v>
      </c>
      <c r="L70" s="79">
        <f>VLOOKUP($F70,'WORKLESS HOUSEHOLDS'!$CV$4:$DB$397,7,FALSE)</f>
        <v>16.537242490376698</v>
      </c>
      <c r="M70" s="79">
        <f>VLOOKUP($F70,'WORKLESS HOUSEHOLDS'!$CM$4:$CS$397,7,FALSE)</f>
        <v>16.562057164127047</v>
      </c>
      <c r="N70" s="79">
        <f>VLOOKUP($F70,'WORKLESS HOUSEHOLDS'!$CD$4:$CJ$397,7,FALSE)</f>
        <v>16.048884512562626</v>
      </c>
      <c r="O70" s="79">
        <f>VLOOKUP($F70,'WORKLESS HOUSEHOLDS'!$BU$4:$CA$397,7,FALSE)</f>
        <v>15.028065598163048</v>
      </c>
      <c r="P70" s="79">
        <f>VLOOKUP($F70,'WORKLESS HOUSEHOLDS'!$BL$4:$BR$397,7,FALSE)</f>
        <v>14.277317388566379</v>
      </c>
      <c r="Q70" s="79">
        <f>VLOOKUP($F70,'WORKLESS HOUSEHOLDS'!$BC$4:$BI$397,7,FALSE)</f>
        <v>13.21564455922376</v>
      </c>
      <c r="R70" s="79">
        <f>VLOOKUP($F70,'WORKLESS HOUSEHOLDS'!$AT$4:$AZ$397,7,FALSE)</f>
        <v>11.784227179076481</v>
      </c>
      <c r="S70" s="79">
        <f>VLOOKUP($F70,'WORKLESS HOUSEHOLDS'!$AK$4:$AQ$397,7,FALSE)</f>
        <v>11.155440630683424</v>
      </c>
      <c r="T70" s="79">
        <f>VLOOKUP($F70,'WORKLESS HOUSEHOLDS'!$AB$4:$AH$397,7,FALSE)</f>
        <v>10.496497658306577</v>
      </c>
      <c r="U70" s="79">
        <f>VLOOKUP($F70,'WORKLESS HOUSEHOLDS'!$S$4:$Y$397,7,FALSE)</f>
        <v>10.114917075667</v>
      </c>
      <c r="V70" s="79">
        <f>VLOOKUP($F70,'WORKLESS HOUSEHOLDS'!$J$4:$P$397,7,FALSE)</f>
        <v>9.3311578717519748</v>
      </c>
      <c r="W70" s="79">
        <f>VLOOKUP($F70,'WORKLESS HOUSEHOLDS'!$B$4:$H$397,7,FALSE)</f>
        <v>9.4058141227946486</v>
      </c>
    </row>
    <row r="71" spans="1:26" ht="51" customHeight="1" thickTop="1" x14ac:dyDescent="0.3">
      <c r="B71" s="56"/>
      <c r="C71" s="56"/>
      <c r="D71" s="56"/>
      <c r="F71" s="121" t="str">
        <f>"% Gap - "&amp;F68&amp;" to Rural as a Region"</f>
        <v>% Gap - Harrogate to Rural as a Region</v>
      </c>
      <c r="G71" s="122"/>
      <c r="H71" s="123"/>
      <c r="I71" s="74">
        <f>(I68-I69)</f>
        <v>0.37810651598919165</v>
      </c>
      <c r="J71" s="74">
        <f t="shared" ref="J71:W71" si="14">(J68-J69)</f>
        <v>1.7915651819384308</v>
      </c>
      <c r="K71" s="74">
        <f t="shared" si="14"/>
        <v>-1.1995872936469194</v>
      </c>
      <c r="L71" s="74" t="e">
        <f t="shared" si="14"/>
        <v>#VALUE!</v>
      </c>
      <c r="M71" s="74">
        <f t="shared" si="14"/>
        <v>-4.3234391988396412</v>
      </c>
      <c r="N71" s="74">
        <f t="shared" si="14"/>
        <v>1.776125522334187</v>
      </c>
      <c r="O71" s="74">
        <f t="shared" si="14"/>
        <v>-6.5713034044823244</v>
      </c>
      <c r="P71" s="74" t="e">
        <f t="shared" si="14"/>
        <v>#VALUE!</v>
      </c>
      <c r="Q71" s="74">
        <f t="shared" si="14"/>
        <v>-4.2098547003997533</v>
      </c>
      <c r="R71" s="74">
        <f t="shared" si="14"/>
        <v>-6.8347871104672953</v>
      </c>
      <c r="S71" s="74">
        <f t="shared" si="14"/>
        <v>-4.8702647139330955</v>
      </c>
      <c r="T71" s="74">
        <f t="shared" si="14"/>
        <v>-7.1801391498957443</v>
      </c>
      <c r="U71" s="74" t="e">
        <f t="shared" si="14"/>
        <v>#VALUE!</v>
      </c>
      <c r="V71" s="74" t="e">
        <f t="shared" si="14"/>
        <v>#VALUE!</v>
      </c>
      <c r="W71" s="74" t="e">
        <f t="shared" si="14"/>
        <v>#VALUE!</v>
      </c>
    </row>
    <row r="72" spans="1:26" ht="51" customHeight="1" x14ac:dyDescent="0.3">
      <c r="B72" s="56"/>
      <c r="C72" s="56"/>
      <c r="D72" s="56"/>
      <c r="F72" s="101" t="s">
        <v>1667</v>
      </c>
      <c r="G72" s="102"/>
      <c r="H72" s="103"/>
      <c r="I72" s="75">
        <f>(I69-I70)</f>
        <v>-5.5983011313844759</v>
      </c>
      <c r="J72" s="75">
        <f t="shared" ref="J72:P72" si="15">(J69-J70)</f>
        <v>-4.5719797310776684</v>
      </c>
      <c r="K72" s="75">
        <f t="shared" si="15"/>
        <v>-5.7413244999854189</v>
      </c>
      <c r="L72" s="75">
        <f t="shared" si="15"/>
        <v>-5.5712358290469659</v>
      </c>
      <c r="M72" s="75">
        <f t="shared" si="15"/>
        <v>-4.8682779829385741</v>
      </c>
      <c r="N72" s="75">
        <f t="shared" si="15"/>
        <v>-4.1477848333072451</v>
      </c>
      <c r="O72" s="75">
        <f t="shared" si="15"/>
        <v>-3.9928123504205359</v>
      </c>
      <c r="P72" s="75">
        <f t="shared" si="15"/>
        <v>-4.5858195027985413</v>
      </c>
      <c r="Q72" s="75">
        <f t="shared" ref="Q72:W72" si="16">(Q69-Q70)</f>
        <v>-2.410466298825348</v>
      </c>
      <c r="R72" s="75">
        <f t="shared" si="16"/>
        <v>-1.0781308553469273</v>
      </c>
      <c r="S72" s="75">
        <f t="shared" si="16"/>
        <v>-1.0026958025345429</v>
      </c>
      <c r="T72" s="75">
        <f t="shared" si="16"/>
        <v>-0.5928294636738265</v>
      </c>
      <c r="U72" s="75">
        <f t="shared" si="16"/>
        <v>0.64713308901247579</v>
      </c>
      <c r="V72" s="75">
        <f t="shared" si="16"/>
        <v>0.60771060478767325</v>
      </c>
      <c r="W72" s="75">
        <f t="shared" si="16"/>
        <v>0.94688730038954461</v>
      </c>
    </row>
    <row r="73" spans="1:26" s="94" customFormat="1" ht="15" thickBot="1" x14ac:dyDescent="0.35">
      <c r="B73" s="95"/>
      <c r="C73" s="95"/>
      <c r="D73" s="95"/>
    </row>
    <row r="74" spans="1:26" x14ac:dyDescent="0.3">
      <c r="B74" s="56"/>
      <c r="C74" s="56"/>
      <c r="D74" s="56"/>
    </row>
    <row r="75" spans="1:26" ht="24" customHeight="1" thickBot="1" x14ac:dyDescent="0.35">
      <c r="A75" s="104" t="s">
        <v>6</v>
      </c>
      <c r="B75" s="66" t="s">
        <v>1462</v>
      </c>
      <c r="C75" s="55"/>
      <c r="D75" s="55"/>
      <c r="F75" s="114" t="s">
        <v>1675</v>
      </c>
      <c r="G75" s="114"/>
      <c r="H75" s="115"/>
      <c r="I75" s="81" t="s">
        <v>18</v>
      </c>
      <c r="J75" s="82" t="s">
        <v>20</v>
      </c>
      <c r="K75" s="82" t="s">
        <v>21</v>
      </c>
      <c r="L75" s="82" t="s">
        <v>22</v>
      </c>
      <c r="M75" s="82" t="s">
        <v>23</v>
      </c>
      <c r="N75" s="82" t="s">
        <v>24</v>
      </c>
      <c r="O75" s="82" t="s">
        <v>25</v>
      </c>
      <c r="P75" s="82" t="s">
        <v>26</v>
      </c>
      <c r="Q75" s="82" t="s">
        <v>27</v>
      </c>
      <c r="R75" s="82" t="s">
        <v>28</v>
      </c>
      <c r="S75" s="82" t="s">
        <v>29</v>
      </c>
      <c r="T75" s="82" t="s">
        <v>30</v>
      </c>
      <c r="U75" s="82" t="s">
        <v>31</v>
      </c>
      <c r="V75" s="82" t="s">
        <v>32</v>
      </c>
      <c r="W75" s="82" t="s">
        <v>33</v>
      </c>
      <c r="X75" s="82" t="s">
        <v>34</v>
      </c>
      <c r="Y75" s="82" t="s">
        <v>35</v>
      </c>
      <c r="Z75" s="82" t="s">
        <v>36</v>
      </c>
    </row>
    <row r="76" spans="1:26" ht="51" customHeight="1" thickTop="1" x14ac:dyDescent="0.3">
      <c r="A76" s="104"/>
      <c r="B76" s="67" t="s">
        <v>1633</v>
      </c>
      <c r="C76" s="56"/>
      <c r="D76" s="56"/>
      <c r="F76" s="87" t="str">
        <f>B4</f>
        <v>Harrogate</v>
      </c>
      <c r="G76" s="88"/>
      <c r="H76" s="89"/>
      <c r="I76" s="76">
        <f>VLOOKUP($F76,'SKILLED EMPLOYMENT'!$A$1506:$BW$1841,6,FALSE)</f>
        <v>59.4</v>
      </c>
      <c r="J76" s="77">
        <f>VLOOKUP($F76,'SKILLED EMPLOYMENT'!$A$1506:$BW$1841,10,FALSE)</f>
        <v>57.3</v>
      </c>
      <c r="K76" s="77">
        <f>VLOOKUP($F76,'SKILLED EMPLOYMENT'!$A$1506:$BW$1841,14,FALSE)</f>
        <v>51.5</v>
      </c>
      <c r="L76" s="77">
        <f>VLOOKUP($F76,'SKILLED EMPLOYMENT'!$A$1506:$BW$1841,18,FALSE)</f>
        <v>53.699999999999996</v>
      </c>
      <c r="M76" s="77">
        <f>VLOOKUP($F76,'SKILLED EMPLOYMENT'!$A$1506:$BW$1841,22,FALSE)</f>
        <v>60.3</v>
      </c>
      <c r="N76" s="77">
        <f>VLOOKUP($F76,'SKILLED EMPLOYMENT'!$A$1506:$BW$1841,26,FALSE)</f>
        <v>55.599999999999994</v>
      </c>
      <c r="O76" s="77">
        <f>VLOOKUP($F76,'SKILLED EMPLOYMENT'!$A$1506:$BW$1841,30,FALSE)</f>
        <v>54.199999999999996</v>
      </c>
      <c r="P76" s="77">
        <f>VLOOKUP($F76,'SKILLED EMPLOYMENT'!$A$1506:$BW$1841,34,FALSE)</f>
        <v>57.8</v>
      </c>
      <c r="Q76" s="77">
        <f>VLOOKUP($F76,'SKILLED EMPLOYMENT'!$A$1506:$BW$1841,38,FALSE)</f>
        <v>55.8</v>
      </c>
      <c r="R76" s="77">
        <f>VLOOKUP($F76,'SKILLED EMPLOYMENT'!$A$1506:$BW$1841,42,FALSE)</f>
        <v>61.2</v>
      </c>
      <c r="S76" s="77">
        <f>VLOOKUP($F76,'SKILLED EMPLOYMENT'!$A$1506:$BW$1841,46,FALSE)</f>
        <v>56.2</v>
      </c>
      <c r="T76" s="77">
        <f>VLOOKUP($F76,'SKILLED EMPLOYMENT'!$A$1506:$BW$1841,50,FALSE)</f>
        <v>63.300000000000004</v>
      </c>
      <c r="U76" s="77">
        <f>VLOOKUP($F76,'SKILLED EMPLOYMENT'!$A$1506:$BW$1841,54,FALSE)</f>
        <v>65.099999999999994</v>
      </c>
      <c r="V76" s="77">
        <f>VLOOKUP($F76,'SKILLED EMPLOYMENT'!$A$1506:$BW$1841,58,FALSE)</f>
        <v>62.099999999999994</v>
      </c>
      <c r="W76" s="77">
        <f>VLOOKUP($F76,'SKILLED EMPLOYMENT'!$A$1506:$BW$1841,62,FALSE)</f>
        <v>60.900000000000006</v>
      </c>
      <c r="X76" s="77">
        <f>VLOOKUP($F76,'SKILLED EMPLOYMENT'!$A$1506:$BW$1841,66,FALSE)</f>
        <v>57.7</v>
      </c>
      <c r="Y76" s="77">
        <f>VLOOKUP($F76,'SKILLED EMPLOYMENT'!$A$1506:$BW$1841,70,FALSE)</f>
        <v>52.8</v>
      </c>
      <c r="Z76" s="77">
        <f>VLOOKUP($F76,'SKILLED EMPLOYMENT'!$A$1506:$BW$1841,74,FALSE)</f>
        <v>67.600000000000009</v>
      </c>
    </row>
    <row r="77" spans="1:26" ht="51" customHeight="1" x14ac:dyDescent="0.3">
      <c r="F77" s="116" t="s">
        <v>1648</v>
      </c>
      <c r="G77" s="117"/>
      <c r="H77" s="118"/>
      <c r="I77" s="71">
        <f>VLOOKUP("Predominantly Rural",'SKILLED EMPLOYMENT'!$A$1506:$BW$1841,6,FALSE)</f>
        <v>52.7</v>
      </c>
      <c r="J77" s="61">
        <f>VLOOKUP("Predominantly Rural",'SKILLED EMPLOYMENT'!$A$1506:$BW$1841,10,FALSE)</f>
        <v>52.9</v>
      </c>
      <c r="K77" s="61">
        <f>VLOOKUP("Predominantly Rural",'SKILLED EMPLOYMENT'!$A$1506:$BW$1841,14,FALSE)</f>
        <v>53.5</v>
      </c>
      <c r="L77" s="61">
        <f>VLOOKUP("Predominantly Rural",'SKILLED EMPLOYMENT'!$A$1506:$BW$1841,18,FALSE)</f>
        <v>54</v>
      </c>
      <c r="M77" s="61">
        <f>VLOOKUP("Predominantly Rural",'SKILLED EMPLOYMENT'!$A$1506:$BW$1841,22,FALSE)</f>
        <v>54.1</v>
      </c>
      <c r="N77" s="61">
        <f>VLOOKUP("Predominantly Rural",'SKILLED EMPLOYMENT'!$A$1506:$BW$1841,26,FALSE)</f>
        <v>54.4</v>
      </c>
      <c r="O77" s="61">
        <f>VLOOKUP("Predominantly Rural",'SKILLED EMPLOYMENT'!$A$1506:$BW$1841,30,FALSE)</f>
        <v>55.4</v>
      </c>
      <c r="P77" s="61">
        <f>VLOOKUP("Predominantly Rural",'SKILLED EMPLOYMENT'!$A$1506:$BW$1841,34,FALSE)</f>
        <v>55.6</v>
      </c>
      <c r="Q77" s="61">
        <f>VLOOKUP("Predominantly Rural",'SKILLED EMPLOYMENT'!$A$1506:$BW$1841,38,FALSE)</f>
        <v>55.4</v>
      </c>
      <c r="R77" s="61">
        <f>VLOOKUP("Predominantly Rural",'SKILLED EMPLOYMENT'!$A$1506:$BW$1841,42,FALSE)</f>
        <v>56.2</v>
      </c>
      <c r="S77" s="61">
        <f>VLOOKUP("Predominantly Rural",'SKILLED EMPLOYMENT'!$A$1506:$BW$1841,46,FALSE)</f>
        <v>56.2</v>
      </c>
      <c r="T77" s="61">
        <f>VLOOKUP("Predominantly Rural",'SKILLED EMPLOYMENT'!$A$1506:$BW$1841,50,FALSE)</f>
        <v>56.8</v>
      </c>
      <c r="U77" s="61">
        <f>VLOOKUP("Predominantly Rural",'SKILLED EMPLOYMENT'!$A$1506:$BW$1841,54,FALSE)</f>
        <v>56.6</v>
      </c>
      <c r="V77" s="61">
        <f>VLOOKUP("Predominantly Rural",'SKILLED EMPLOYMENT'!$A$1506:$BW$1841,58,FALSE)</f>
        <v>57.1</v>
      </c>
      <c r="W77" s="61">
        <f>VLOOKUP("Predominantly Rural",'SKILLED EMPLOYMENT'!$A$1506:$BW$1841,62,FALSE)</f>
        <v>57.8</v>
      </c>
      <c r="X77" s="61">
        <f>VLOOKUP("Predominantly Rural",'SKILLED EMPLOYMENT'!$A$1506:$BW$1841,66,FALSE)</f>
        <v>58.8</v>
      </c>
      <c r="Y77" s="61">
        <f>VLOOKUP("Predominantly Rural",'SKILLED EMPLOYMENT'!$A$1506:$BW$1841,70,FALSE)</f>
        <v>58.7</v>
      </c>
      <c r="Z77" s="61">
        <f>VLOOKUP("Predominantly Rural",'SKILLED EMPLOYMENT'!$A$1506:$BW$1841,74,FALSE)</f>
        <v>58.4</v>
      </c>
    </row>
    <row r="78" spans="1:26" ht="51" customHeight="1" thickBot="1" x14ac:dyDescent="0.35">
      <c r="F78" s="111" t="s">
        <v>1010</v>
      </c>
      <c r="G78" s="112"/>
      <c r="H78" s="113"/>
      <c r="I78" s="78">
        <f>VLOOKUP($F78,'SKILLED EMPLOYMENT'!$A$1506:$BW$1841,6,FALSE)</f>
        <v>51.8</v>
      </c>
      <c r="J78" s="79">
        <f>VLOOKUP($F78,'SKILLED EMPLOYMENT'!$A$1506:$BW$1841,10,FALSE)</f>
        <v>52.2</v>
      </c>
      <c r="K78" s="79">
        <f>VLOOKUP($F78,'SKILLED EMPLOYMENT'!$A$1506:$BW$1841,14,FALSE)</f>
        <v>52.5</v>
      </c>
      <c r="L78" s="79">
        <f>VLOOKUP($F78,'SKILLED EMPLOYMENT'!$A$1506:$BW$1841,18,FALSE)</f>
        <v>53</v>
      </c>
      <c r="M78" s="79">
        <f>VLOOKUP($F78,'SKILLED EMPLOYMENT'!$A$1506:$BW$1841,22,FALSE)</f>
        <v>53.099999999999994</v>
      </c>
      <c r="N78" s="79">
        <f>VLOOKUP($F78,'SKILLED EMPLOYMENT'!$A$1506:$BW$1841,26,FALSE)</f>
        <v>53.6</v>
      </c>
      <c r="O78" s="79">
        <f>VLOOKUP($F78,'SKILLED EMPLOYMENT'!$A$1506:$BW$1841,30,FALSE)</f>
        <v>53.800000000000004</v>
      </c>
      <c r="P78" s="79">
        <f>VLOOKUP($F78,'SKILLED EMPLOYMENT'!$A$1506:$BW$1841,34,FALSE)</f>
        <v>54.2</v>
      </c>
      <c r="Q78" s="79">
        <f>VLOOKUP($F78,'SKILLED EMPLOYMENT'!$A$1506:$BW$1841,38,FALSE)</f>
        <v>54.400000000000006</v>
      </c>
      <c r="R78" s="79">
        <f>VLOOKUP($F78,'SKILLED EMPLOYMENT'!$A$1506:$BW$1841,42,FALSE)</f>
        <v>54.800000000000004</v>
      </c>
      <c r="S78" s="79">
        <f>VLOOKUP($F78,'SKILLED EMPLOYMENT'!$A$1506:$BW$1841,46,FALSE)</f>
        <v>55.2</v>
      </c>
      <c r="T78" s="79">
        <f>VLOOKUP($F78,'SKILLED EMPLOYMENT'!$A$1506:$BW$1841,50,FALSE)</f>
        <v>55.199999999999996</v>
      </c>
      <c r="U78" s="79">
        <f>VLOOKUP($F78,'SKILLED EMPLOYMENT'!$A$1506:$BW$1841,54,FALSE)</f>
        <v>56.099999999999994</v>
      </c>
      <c r="V78" s="79">
        <f>VLOOKUP($F78,'SKILLED EMPLOYMENT'!$A$1506:$BW$1841,58,FALSE)</f>
        <v>56.2</v>
      </c>
      <c r="W78" s="79">
        <f>VLOOKUP($F78,'SKILLED EMPLOYMENT'!$A$1506:$BW$1841,62,FALSE)</f>
        <v>56.699999999999996</v>
      </c>
      <c r="X78" s="79">
        <f>VLOOKUP($F78,'SKILLED EMPLOYMENT'!$A$1506:$BW$1841,66,FALSE)</f>
        <v>57.800000000000004</v>
      </c>
      <c r="Y78" s="79">
        <f>VLOOKUP($F78,'SKILLED EMPLOYMENT'!$A$1506:$BW$1841,70,FALSE)</f>
        <v>59.199999999999996</v>
      </c>
      <c r="Z78" s="79">
        <f>VLOOKUP($F78,'SKILLED EMPLOYMENT'!$A$1506:$BW$1841,74,FALSE)</f>
        <v>58.7</v>
      </c>
    </row>
    <row r="79" spans="1:26" ht="51" customHeight="1" thickTop="1" x14ac:dyDescent="0.3">
      <c r="F79" s="121" t="str">
        <f>"% Gap - "&amp;F76&amp;" to Rural as a Region"</f>
        <v>% Gap - Harrogate to Rural as a Region</v>
      </c>
      <c r="G79" s="122"/>
      <c r="H79" s="123"/>
      <c r="I79" s="74">
        <f>(I76-I77)</f>
        <v>6.6999999999999957</v>
      </c>
      <c r="J79" s="74">
        <f t="shared" ref="J79:Z79" si="17">(J76-J77)</f>
        <v>4.3999999999999986</v>
      </c>
      <c r="K79" s="74">
        <f t="shared" si="17"/>
        <v>-2</v>
      </c>
      <c r="L79" s="74">
        <f t="shared" si="17"/>
        <v>-0.30000000000000426</v>
      </c>
      <c r="M79" s="74">
        <f t="shared" si="17"/>
        <v>6.1999999999999957</v>
      </c>
      <c r="N79" s="74">
        <f t="shared" si="17"/>
        <v>1.1999999999999957</v>
      </c>
      <c r="O79" s="74">
        <f t="shared" si="17"/>
        <v>-1.2000000000000028</v>
      </c>
      <c r="P79" s="74">
        <f t="shared" si="17"/>
        <v>2.1999999999999957</v>
      </c>
      <c r="Q79" s="74">
        <f t="shared" si="17"/>
        <v>0.39999999999999858</v>
      </c>
      <c r="R79" s="74">
        <f t="shared" si="17"/>
        <v>5</v>
      </c>
      <c r="S79" s="74">
        <f t="shared" si="17"/>
        <v>0</v>
      </c>
      <c r="T79" s="74">
        <f t="shared" si="17"/>
        <v>6.5000000000000071</v>
      </c>
      <c r="U79" s="74">
        <f t="shared" si="17"/>
        <v>8.4999999999999929</v>
      </c>
      <c r="V79" s="74">
        <f t="shared" si="17"/>
        <v>4.9999999999999929</v>
      </c>
      <c r="W79" s="74">
        <f t="shared" si="17"/>
        <v>3.1000000000000085</v>
      </c>
      <c r="X79" s="74">
        <f t="shared" si="17"/>
        <v>-1.0999999999999943</v>
      </c>
      <c r="Y79" s="74">
        <f t="shared" si="17"/>
        <v>-5.9000000000000057</v>
      </c>
      <c r="Z79" s="74">
        <f t="shared" si="17"/>
        <v>9.2000000000000099</v>
      </c>
    </row>
    <row r="80" spans="1:26" ht="51" customHeight="1" x14ac:dyDescent="0.3">
      <c r="F80" s="101" t="s">
        <v>1667</v>
      </c>
      <c r="G80" s="102"/>
      <c r="H80" s="103"/>
      <c r="I80" s="75">
        <f>(I77-I78)</f>
        <v>0.90000000000000568</v>
      </c>
      <c r="J80" s="75">
        <f t="shared" ref="J80:W80" si="18">(J77-J78)</f>
        <v>0.69999999999999574</v>
      </c>
      <c r="K80" s="75">
        <f t="shared" si="18"/>
        <v>1</v>
      </c>
      <c r="L80" s="75">
        <f t="shared" si="18"/>
        <v>1</v>
      </c>
      <c r="M80" s="75">
        <f t="shared" si="18"/>
        <v>1.0000000000000071</v>
      </c>
      <c r="N80" s="75">
        <f t="shared" si="18"/>
        <v>0.79999999999999716</v>
      </c>
      <c r="O80" s="75">
        <f t="shared" si="18"/>
        <v>1.5999999999999943</v>
      </c>
      <c r="P80" s="75">
        <f t="shared" si="18"/>
        <v>1.3999999999999986</v>
      </c>
      <c r="Q80" s="75">
        <f t="shared" si="18"/>
        <v>0.99999999999999289</v>
      </c>
      <c r="R80" s="75">
        <f t="shared" si="18"/>
        <v>1.3999999999999986</v>
      </c>
      <c r="S80" s="75">
        <f t="shared" si="18"/>
        <v>1</v>
      </c>
      <c r="T80" s="75">
        <f t="shared" si="18"/>
        <v>1.6000000000000014</v>
      </c>
      <c r="U80" s="75">
        <f t="shared" si="18"/>
        <v>0.50000000000000711</v>
      </c>
      <c r="V80" s="75">
        <f t="shared" si="18"/>
        <v>0.89999999999999858</v>
      </c>
      <c r="W80" s="75">
        <f t="shared" si="18"/>
        <v>1.1000000000000014</v>
      </c>
      <c r="X80" s="75">
        <f t="shared" ref="X80:Z80" si="19">(X77-X78)</f>
        <v>0.99999999999999289</v>
      </c>
      <c r="Y80" s="75">
        <f t="shared" si="19"/>
        <v>-0.49999999999999289</v>
      </c>
      <c r="Z80" s="75">
        <f t="shared" si="19"/>
        <v>-0.30000000000000426</v>
      </c>
    </row>
    <row r="81" s="94" customFormat="1" ht="15" thickBot="1" x14ac:dyDescent="0.35"/>
    <row r="82" x14ac:dyDescent="0.3"/>
    <row r="83" x14ac:dyDescent="0.3"/>
  </sheetData>
  <sheetProtection algorithmName="SHA-512" hashValue="y4Fmmk/YAn4vDXtSHl8mQ5ud+o63Bbu+iGHauLx2MP/NiDb25HUZQ4rgSxHCcrBrjnmHqPMD6HBDir5UWAihfA==" saltValue="vK9Job98k1EUifloyOv6KA==" spinCount="100000" sheet="1" objects="1" scenarios="1"/>
  <mergeCells count="49">
    <mergeCell ref="F79:H79"/>
    <mergeCell ref="F80:H80"/>
    <mergeCell ref="F48:H48"/>
    <mergeCell ref="F55:H55"/>
    <mergeCell ref="F56:H56"/>
    <mergeCell ref="F63:H63"/>
    <mergeCell ref="F64:H64"/>
    <mergeCell ref="F77:H77"/>
    <mergeCell ref="F78:H78"/>
    <mergeCell ref="F51:H51"/>
    <mergeCell ref="F53:H53"/>
    <mergeCell ref="F54:H54"/>
    <mergeCell ref="F59:H59"/>
    <mergeCell ref="F61:H61"/>
    <mergeCell ref="F62:H62"/>
    <mergeCell ref="F71:H71"/>
    <mergeCell ref="F31:H31"/>
    <mergeCell ref="F32:H32"/>
    <mergeCell ref="F39:H39"/>
    <mergeCell ref="F40:H40"/>
    <mergeCell ref="F47:H47"/>
    <mergeCell ref="F22:H22"/>
    <mergeCell ref="F27:H27"/>
    <mergeCell ref="F29:H29"/>
    <mergeCell ref="F30:H30"/>
    <mergeCell ref="F11:H11"/>
    <mergeCell ref="F13:H13"/>
    <mergeCell ref="F14:H14"/>
    <mergeCell ref="F15:H15"/>
    <mergeCell ref="F16:H16"/>
    <mergeCell ref="F23:H23"/>
    <mergeCell ref="F24:H24"/>
    <mergeCell ref="F21:H21"/>
    <mergeCell ref="F72:H72"/>
    <mergeCell ref="A35:A36"/>
    <mergeCell ref="A1:C2"/>
    <mergeCell ref="A51:A52"/>
    <mergeCell ref="A75:A76"/>
    <mergeCell ref="F67:H67"/>
    <mergeCell ref="F69:H69"/>
    <mergeCell ref="F70:H70"/>
    <mergeCell ref="F75:H75"/>
    <mergeCell ref="F35:H35"/>
    <mergeCell ref="F37:H37"/>
    <mergeCell ref="F38:H38"/>
    <mergeCell ref="F43:H43"/>
    <mergeCell ref="F45:H45"/>
    <mergeCell ref="F46:H46"/>
    <mergeCell ref="F19:H19"/>
  </mergeCells>
  <phoneticPr fontId="18" type="noConversion"/>
  <dataValidations count="1">
    <dataValidation type="list" allowBlank="1" showInputMessage="1" showErrorMessage="1" sqref="B4 D4" xr:uid="{68689A32-C9AB-41D2-A792-684EDDAD1C02}">
      <formula1>members</formula1>
    </dataValidation>
  </dataValidation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6973F-E680-4E29-8C76-235892A2C61B}">
  <sheetPr codeName="Sheet10"/>
  <dimension ref="A1:T560"/>
  <sheetViews>
    <sheetView topLeftCell="A94" workbookViewId="0">
      <selection activeCell="D102" sqref="D102"/>
    </sheetView>
  </sheetViews>
  <sheetFormatPr defaultColWidth="23.33203125" defaultRowHeight="14.4" x14ac:dyDescent="0.3"/>
  <sheetData>
    <row r="1" spans="1:20" x14ac:dyDescent="0.3">
      <c r="A1" t="s">
        <v>1112</v>
      </c>
    </row>
    <row r="2" spans="1:20" x14ac:dyDescent="0.3">
      <c r="A2" t="s">
        <v>1113</v>
      </c>
    </row>
    <row r="3" spans="1:20" x14ac:dyDescent="0.3">
      <c r="B3">
        <v>1</v>
      </c>
      <c r="C3">
        <v>2</v>
      </c>
      <c r="D3">
        <v>3</v>
      </c>
      <c r="E3">
        <v>4</v>
      </c>
      <c r="F3">
        <v>5</v>
      </c>
      <c r="G3">
        <v>6</v>
      </c>
      <c r="H3">
        <v>7</v>
      </c>
      <c r="I3">
        <v>8</v>
      </c>
      <c r="J3">
        <v>9</v>
      </c>
      <c r="K3">
        <v>10</v>
      </c>
      <c r="L3">
        <v>11</v>
      </c>
      <c r="M3">
        <v>12</v>
      </c>
      <c r="N3">
        <v>13</v>
      </c>
      <c r="O3">
        <v>14</v>
      </c>
      <c r="P3">
        <v>15</v>
      </c>
      <c r="Q3">
        <v>16</v>
      </c>
      <c r="R3">
        <v>17</v>
      </c>
      <c r="S3">
        <v>18</v>
      </c>
      <c r="T3">
        <v>19</v>
      </c>
    </row>
    <row r="4" spans="1:20" x14ac:dyDescent="0.3">
      <c r="D4">
        <v>2004</v>
      </c>
      <c r="E4">
        <v>2005</v>
      </c>
      <c r="F4">
        <v>2006</v>
      </c>
      <c r="G4">
        <v>2007</v>
      </c>
      <c r="H4">
        <v>2008</v>
      </c>
      <c r="I4">
        <v>2009</v>
      </c>
      <c r="J4">
        <v>2010</v>
      </c>
      <c r="K4">
        <v>2011</v>
      </c>
      <c r="L4">
        <v>2012</v>
      </c>
      <c r="M4">
        <v>2013</v>
      </c>
      <c r="N4">
        <v>2014</v>
      </c>
      <c r="O4">
        <v>2015</v>
      </c>
      <c r="P4">
        <v>2016</v>
      </c>
      <c r="Q4">
        <v>2017</v>
      </c>
      <c r="R4">
        <v>2018</v>
      </c>
      <c r="S4">
        <v>2019</v>
      </c>
    </row>
    <row r="5" spans="1:20" x14ac:dyDescent="0.3">
      <c r="A5" t="s">
        <v>1114</v>
      </c>
      <c r="B5" t="s">
        <v>1115</v>
      </c>
      <c r="C5" t="s">
        <v>1116</v>
      </c>
      <c r="D5" t="s">
        <v>1117</v>
      </c>
      <c r="E5" t="s">
        <v>1117</v>
      </c>
      <c r="F5" t="s">
        <v>1117</v>
      </c>
      <c r="G5" t="s">
        <v>1117</v>
      </c>
      <c r="H5" t="s">
        <v>1117</v>
      </c>
      <c r="I5" t="s">
        <v>1117</v>
      </c>
      <c r="J5" t="s">
        <v>1117</v>
      </c>
      <c r="K5" t="s">
        <v>1117</v>
      </c>
      <c r="L5" t="s">
        <v>1117</v>
      </c>
      <c r="M5" t="s">
        <v>1117</v>
      </c>
      <c r="N5" t="s">
        <v>1117</v>
      </c>
      <c r="O5" t="s">
        <v>1117</v>
      </c>
      <c r="P5" t="s">
        <v>1117</v>
      </c>
      <c r="Q5" t="s">
        <v>1117</v>
      </c>
      <c r="R5" t="s">
        <v>1117</v>
      </c>
      <c r="S5" t="s">
        <v>1117</v>
      </c>
    </row>
    <row r="6" spans="1:20" x14ac:dyDescent="0.3">
      <c r="A6" t="s">
        <v>1118</v>
      </c>
      <c r="B6" t="s">
        <v>1119</v>
      </c>
      <c r="C6" t="s">
        <v>1120</v>
      </c>
      <c r="D6">
        <v>24.67</v>
      </c>
      <c r="E6">
        <v>25.53</v>
      </c>
      <c r="F6">
        <v>26.78</v>
      </c>
      <c r="G6">
        <v>27.92</v>
      </c>
      <c r="H6">
        <v>28.9</v>
      </c>
      <c r="I6">
        <v>29.07</v>
      </c>
      <c r="J6">
        <v>29.85</v>
      </c>
      <c r="K6">
        <v>30.15</v>
      </c>
      <c r="L6">
        <v>30.59</v>
      </c>
      <c r="M6">
        <v>31.27</v>
      </c>
      <c r="N6">
        <v>31.91</v>
      </c>
      <c r="O6">
        <v>32.81</v>
      </c>
      <c r="P6">
        <v>33.28</v>
      </c>
      <c r="Q6">
        <v>34.14</v>
      </c>
      <c r="R6">
        <v>35</v>
      </c>
      <c r="S6">
        <v>35.78</v>
      </c>
    </row>
    <row r="7" spans="1:20" x14ac:dyDescent="0.3">
      <c r="A7" t="s">
        <v>1121</v>
      </c>
      <c r="B7" t="s">
        <v>1010</v>
      </c>
      <c r="C7" t="s">
        <v>1010</v>
      </c>
      <c r="D7">
        <v>25.17</v>
      </c>
      <c r="E7">
        <v>26.09</v>
      </c>
      <c r="F7">
        <v>27.38</v>
      </c>
      <c r="G7">
        <v>28.57</v>
      </c>
      <c r="H7">
        <v>29.57</v>
      </c>
      <c r="I7">
        <v>29.62</v>
      </c>
      <c r="J7">
        <v>30.41</v>
      </c>
      <c r="K7">
        <v>30.68</v>
      </c>
      <c r="L7">
        <v>31.02</v>
      </c>
      <c r="M7">
        <v>31.73</v>
      </c>
      <c r="N7">
        <v>32.39</v>
      </c>
      <c r="O7">
        <v>33.29</v>
      </c>
      <c r="P7">
        <v>33.78</v>
      </c>
      <c r="Q7">
        <v>34.69</v>
      </c>
      <c r="R7">
        <v>35.54</v>
      </c>
      <c r="S7">
        <v>36.29</v>
      </c>
    </row>
    <row r="8" spans="1:20" x14ac:dyDescent="0.3">
      <c r="A8" t="s">
        <v>1122</v>
      </c>
      <c r="B8" t="s">
        <v>1123</v>
      </c>
      <c r="C8" t="s">
        <v>1011</v>
      </c>
      <c r="D8">
        <v>22.14</v>
      </c>
      <c r="E8">
        <v>22.97</v>
      </c>
      <c r="F8">
        <v>23.66</v>
      </c>
      <c r="G8">
        <v>24.28</v>
      </c>
      <c r="H8">
        <v>24.99</v>
      </c>
      <c r="I8">
        <v>25.28</v>
      </c>
      <c r="J8">
        <v>26.02</v>
      </c>
      <c r="K8">
        <v>26.86</v>
      </c>
      <c r="L8">
        <v>27.45</v>
      </c>
      <c r="M8">
        <v>27.43</v>
      </c>
      <c r="N8">
        <v>27.92</v>
      </c>
      <c r="O8">
        <v>28.71</v>
      </c>
      <c r="P8">
        <v>29.47</v>
      </c>
      <c r="Q8">
        <v>29.64</v>
      </c>
      <c r="R8">
        <v>29.79</v>
      </c>
      <c r="S8">
        <v>31</v>
      </c>
    </row>
    <row r="9" spans="1:20" x14ac:dyDescent="0.3">
      <c r="A9" t="s">
        <v>1124</v>
      </c>
      <c r="B9" t="s">
        <v>1125</v>
      </c>
      <c r="C9" t="s">
        <v>1126</v>
      </c>
      <c r="D9">
        <v>22.03</v>
      </c>
      <c r="E9">
        <v>23.52</v>
      </c>
      <c r="F9">
        <v>24.15</v>
      </c>
      <c r="G9">
        <v>24.93</v>
      </c>
      <c r="H9">
        <v>26.09</v>
      </c>
      <c r="I9">
        <v>26.57</v>
      </c>
      <c r="J9">
        <v>26.78</v>
      </c>
      <c r="K9">
        <v>27.5</v>
      </c>
      <c r="L9">
        <v>27.81</v>
      </c>
      <c r="M9">
        <v>27.61</v>
      </c>
      <c r="N9">
        <v>28.11</v>
      </c>
      <c r="O9">
        <v>29.1</v>
      </c>
      <c r="P9">
        <v>29.79</v>
      </c>
      <c r="Q9">
        <v>29.38</v>
      </c>
      <c r="R9">
        <v>30.1</v>
      </c>
      <c r="S9">
        <v>30.63</v>
      </c>
    </row>
    <row r="10" spans="1:20" x14ac:dyDescent="0.3">
      <c r="A10" t="s">
        <v>1127</v>
      </c>
      <c r="B10" t="s">
        <v>1128</v>
      </c>
      <c r="C10" t="s">
        <v>1129</v>
      </c>
      <c r="D10">
        <v>23.66</v>
      </c>
      <c r="E10">
        <v>24.56</v>
      </c>
      <c r="F10">
        <v>26.26</v>
      </c>
      <c r="G10">
        <v>28.47</v>
      </c>
      <c r="H10">
        <v>27.44</v>
      </c>
      <c r="I10">
        <v>29.6</v>
      </c>
      <c r="J10">
        <v>29.71</v>
      </c>
      <c r="K10">
        <v>29.45</v>
      </c>
      <c r="L10">
        <v>31.86</v>
      </c>
      <c r="M10">
        <v>31.33</v>
      </c>
      <c r="N10">
        <v>31.23</v>
      </c>
      <c r="O10">
        <v>32.19</v>
      </c>
      <c r="P10">
        <v>33.200000000000003</v>
      </c>
      <c r="Q10">
        <v>31.21</v>
      </c>
      <c r="R10">
        <v>32.51</v>
      </c>
      <c r="S10">
        <v>33.83</v>
      </c>
    </row>
    <row r="11" spans="1:20" x14ac:dyDescent="0.3">
      <c r="A11" t="s">
        <v>1127</v>
      </c>
      <c r="B11" t="s">
        <v>1130</v>
      </c>
      <c r="C11" t="s">
        <v>1131</v>
      </c>
      <c r="D11">
        <v>19.32</v>
      </c>
      <c r="E11">
        <v>20.91</v>
      </c>
      <c r="F11">
        <v>21.43</v>
      </c>
      <c r="G11">
        <v>21.48</v>
      </c>
      <c r="H11">
        <v>23.66</v>
      </c>
      <c r="I11">
        <v>23.85</v>
      </c>
      <c r="J11">
        <v>24.58</v>
      </c>
      <c r="K11">
        <v>25.06</v>
      </c>
      <c r="L11">
        <v>24.13</v>
      </c>
      <c r="M11">
        <v>24.35</v>
      </c>
      <c r="N11">
        <v>26.2</v>
      </c>
      <c r="O11">
        <v>27.31</v>
      </c>
      <c r="P11">
        <v>27.7</v>
      </c>
      <c r="Q11">
        <v>27.76</v>
      </c>
      <c r="R11">
        <v>28.37</v>
      </c>
      <c r="S11">
        <v>28.23</v>
      </c>
    </row>
    <row r="12" spans="1:20" x14ac:dyDescent="0.3">
      <c r="A12" t="s">
        <v>1127</v>
      </c>
      <c r="B12" t="s">
        <v>1132</v>
      </c>
      <c r="C12" t="s">
        <v>64</v>
      </c>
      <c r="D12">
        <v>26.72</v>
      </c>
      <c r="E12">
        <v>27.27</v>
      </c>
      <c r="F12">
        <v>26.3</v>
      </c>
      <c r="G12">
        <v>24.77</v>
      </c>
      <c r="H12">
        <v>25.61</v>
      </c>
      <c r="I12">
        <v>26.43</v>
      </c>
      <c r="J12">
        <v>24.3</v>
      </c>
      <c r="K12">
        <v>28.06</v>
      </c>
      <c r="L12">
        <v>25.78</v>
      </c>
      <c r="M12">
        <v>28.13</v>
      </c>
      <c r="N12">
        <v>29.51</v>
      </c>
      <c r="O12">
        <v>31.7</v>
      </c>
      <c r="P12">
        <v>31.85</v>
      </c>
      <c r="Q12">
        <v>32.46</v>
      </c>
      <c r="R12">
        <v>31.85</v>
      </c>
      <c r="S12">
        <v>33.590000000000003</v>
      </c>
    </row>
    <row r="13" spans="1:20" x14ac:dyDescent="0.3">
      <c r="A13" t="s">
        <v>1127</v>
      </c>
      <c r="B13" t="s">
        <v>1133</v>
      </c>
      <c r="C13" t="s">
        <v>1134</v>
      </c>
      <c r="D13">
        <v>21.32</v>
      </c>
      <c r="E13">
        <v>23.36</v>
      </c>
      <c r="F13">
        <v>23.79</v>
      </c>
      <c r="G13">
        <v>24.87</v>
      </c>
      <c r="H13">
        <v>26.76</v>
      </c>
      <c r="I13">
        <v>26.27</v>
      </c>
      <c r="J13">
        <v>26.98</v>
      </c>
      <c r="K13">
        <v>27.46</v>
      </c>
      <c r="L13">
        <v>28.24</v>
      </c>
      <c r="M13">
        <v>27.08</v>
      </c>
      <c r="N13">
        <v>26.83</v>
      </c>
      <c r="O13">
        <v>27.35</v>
      </c>
      <c r="P13">
        <v>28.17</v>
      </c>
      <c r="Q13">
        <v>28.21</v>
      </c>
      <c r="R13">
        <v>29.05</v>
      </c>
      <c r="S13">
        <v>29.21</v>
      </c>
    </row>
    <row r="14" spans="1:20" x14ac:dyDescent="0.3">
      <c r="A14" t="s">
        <v>1124</v>
      </c>
      <c r="B14" t="s">
        <v>1135</v>
      </c>
      <c r="C14" t="s">
        <v>1136</v>
      </c>
      <c r="D14">
        <v>22.22</v>
      </c>
      <c r="E14">
        <v>22.59</v>
      </c>
      <c r="F14">
        <v>23.32</v>
      </c>
      <c r="G14">
        <v>23.83</v>
      </c>
      <c r="H14">
        <v>24.23</v>
      </c>
      <c r="I14">
        <v>24.38</v>
      </c>
      <c r="J14">
        <v>25.47</v>
      </c>
      <c r="K14">
        <v>26.42</v>
      </c>
      <c r="L14">
        <v>27.19</v>
      </c>
      <c r="M14">
        <v>27.3</v>
      </c>
      <c r="N14">
        <v>27.79</v>
      </c>
      <c r="O14">
        <v>28.43</v>
      </c>
      <c r="P14">
        <v>29.24</v>
      </c>
      <c r="Q14">
        <v>29.82</v>
      </c>
      <c r="R14">
        <v>29.57</v>
      </c>
      <c r="S14">
        <v>31.28</v>
      </c>
    </row>
    <row r="15" spans="1:20" x14ac:dyDescent="0.3">
      <c r="A15" t="s">
        <v>1127</v>
      </c>
      <c r="B15" t="s">
        <v>1137</v>
      </c>
      <c r="C15" t="s">
        <v>68</v>
      </c>
      <c r="D15">
        <v>19.8</v>
      </c>
      <c r="E15">
        <v>21.18</v>
      </c>
      <c r="F15">
        <v>21.78</v>
      </c>
      <c r="G15">
        <v>21.75</v>
      </c>
      <c r="H15">
        <v>21.66</v>
      </c>
      <c r="I15">
        <v>21.06</v>
      </c>
      <c r="J15">
        <v>21.96</v>
      </c>
      <c r="K15">
        <v>23.94</v>
      </c>
      <c r="L15">
        <v>25.81</v>
      </c>
      <c r="M15">
        <v>24.11</v>
      </c>
      <c r="N15">
        <v>25.7</v>
      </c>
      <c r="O15">
        <v>26.31</v>
      </c>
      <c r="P15">
        <v>26.36</v>
      </c>
      <c r="Q15">
        <v>27.27</v>
      </c>
      <c r="R15">
        <v>27.24</v>
      </c>
      <c r="S15">
        <v>26.79</v>
      </c>
    </row>
    <row r="16" spans="1:20" x14ac:dyDescent="0.3">
      <c r="A16" t="s">
        <v>1127</v>
      </c>
      <c r="B16" t="s">
        <v>1138</v>
      </c>
      <c r="C16" t="s">
        <v>1139</v>
      </c>
      <c r="D16">
        <v>22.13</v>
      </c>
      <c r="E16">
        <v>22.41</v>
      </c>
      <c r="F16">
        <v>23.27</v>
      </c>
      <c r="G16">
        <v>24.01</v>
      </c>
      <c r="H16">
        <v>24.45</v>
      </c>
      <c r="I16">
        <v>24.4</v>
      </c>
      <c r="J16">
        <v>25.35</v>
      </c>
      <c r="K16">
        <v>26.45</v>
      </c>
      <c r="L16">
        <v>27.07</v>
      </c>
      <c r="M16">
        <v>26.84</v>
      </c>
      <c r="N16">
        <v>26.65</v>
      </c>
      <c r="O16">
        <v>27.54</v>
      </c>
      <c r="P16">
        <v>28.81</v>
      </c>
      <c r="Q16">
        <v>29.02</v>
      </c>
      <c r="R16">
        <v>28.43</v>
      </c>
      <c r="S16">
        <v>30.79</v>
      </c>
    </row>
    <row r="17" spans="1:19" x14ac:dyDescent="0.3">
      <c r="A17" t="s">
        <v>1127</v>
      </c>
      <c r="B17" t="s">
        <v>1140</v>
      </c>
      <c r="C17" t="s">
        <v>75</v>
      </c>
      <c r="D17">
        <v>25.03</v>
      </c>
      <c r="E17">
        <v>24.49</v>
      </c>
      <c r="F17">
        <v>24.91</v>
      </c>
      <c r="G17">
        <v>25.22</v>
      </c>
      <c r="H17">
        <v>26.02</v>
      </c>
      <c r="I17">
        <v>27.73</v>
      </c>
      <c r="J17">
        <v>29.72</v>
      </c>
      <c r="K17">
        <v>28.73</v>
      </c>
      <c r="L17">
        <v>28.83</v>
      </c>
      <c r="M17">
        <v>31.85</v>
      </c>
      <c r="N17">
        <v>33.68</v>
      </c>
      <c r="O17">
        <v>33.42</v>
      </c>
      <c r="P17">
        <v>33.36</v>
      </c>
      <c r="Q17">
        <v>34.93</v>
      </c>
      <c r="R17">
        <v>35.72</v>
      </c>
      <c r="S17">
        <v>37.58</v>
      </c>
    </row>
    <row r="18" spans="1:19" x14ac:dyDescent="0.3">
      <c r="A18" t="s">
        <v>1122</v>
      </c>
      <c r="B18" t="s">
        <v>1141</v>
      </c>
      <c r="C18" t="s">
        <v>1012</v>
      </c>
      <c r="D18">
        <v>22.93</v>
      </c>
      <c r="E18">
        <v>23.88</v>
      </c>
      <c r="F18">
        <v>25.3</v>
      </c>
      <c r="G18">
        <v>26.11</v>
      </c>
      <c r="H18">
        <v>26.78</v>
      </c>
      <c r="I18">
        <v>27.13</v>
      </c>
      <c r="J18">
        <v>27.44</v>
      </c>
      <c r="K18">
        <v>27.9</v>
      </c>
      <c r="L18">
        <v>28.2</v>
      </c>
      <c r="M18">
        <v>28.84</v>
      </c>
      <c r="N18">
        <v>28.71</v>
      </c>
      <c r="O18">
        <v>29.94</v>
      </c>
      <c r="P18">
        <v>30.71</v>
      </c>
      <c r="Q18">
        <v>31.56</v>
      </c>
      <c r="R18">
        <v>31.87</v>
      </c>
      <c r="S18">
        <v>31.8</v>
      </c>
    </row>
    <row r="19" spans="1:19" x14ac:dyDescent="0.3">
      <c r="A19" t="s">
        <v>1124</v>
      </c>
      <c r="B19" t="s">
        <v>82</v>
      </c>
      <c r="C19" t="str">
        <f>""</f>
        <v/>
      </c>
      <c r="D19">
        <v>20.89</v>
      </c>
      <c r="E19">
        <v>23.62</v>
      </c>
      <c r="F19">
        <v>24.79</v>
      </c>
      <c r="G19">
        <v>22.79</v>
      </c>
      <c r="H19">
        <v>24.74</v>
      </c>
      <c r="I19">
        <v>24.85</v>
      </c>
      <c r="J19">
        <v>23.69</v>
      </c>
      <c r="K19">
        <v>26.31</v>
      </c>
      <c r="L19">
        <v>25.78</v>
      </c>
      <c r="M19">
        <v>26.78</v>
      </c>
      <c r="N19">
        <v>26.76</v>
      </c>
      <c r="O19">
        <v>28.22</v>
      </c>
      <c r="P19">
        <v>28.37</v>
      </c>
      <c r="Q19">
        <v>28.35</v>
      </c>
      <c r="R19">
        <v>29.4</v>
      </c>
      <c r="S19">
        <v>29.67</v>
      </c>
    </row>
    <row r="20" spans="1:19" x14ac:dyDescent="0.3">
      <c r="A20" t="s">
        <v>1127</v>
      </c>
      <c r="B20" t="s">
        <v>1143</v>
      </c>
      <c r="C20" t="s">
        <v>1144</v>
      </c>
      <c r="D20">
        <v>21.32</v>
      </c>
      <c r="E20">
        <v>23.63</v>
      </c>
      <c r="F20">
        <v>24.6</v>
      </c>
      <c r="G20">
        <v>23.88</v>
      </c>
      <c r="H20">
        <v>25.73</v>
      </c>
      <c r="I20">
        <v>24.85</v>
      </c>
      <c r="J20">
        <v>23.98</v>
      </c>
      <c r="K20">
        <v>25.73</v>
      </c>
      <c r="L20">
        <v>26.48</v>
      </c>
      <c r="M20">
        <v>28.06</v>
      </c>
      <c r="N20">
        <v>28.74</v>
      </c>
      <c r="O20">
        <v>28.32</v>
      </c>
      <c r="P20">
        <v>28.54</v>
      </c>
      <c r="Q20">
        <v>28.4</v>
      </c>
      <c r="R20">
        <v>29.4</v>
      </c>
      <c r="S20">
        <v>29.51</v>
      </c>
    </row>
    <row r="21" spans="1:19" x14ac:dyDescent="0.3">
      <c r="A21" t="s">
        <v>1127</v>
      </c>
      <c r="B21" t="s">
        <v>1145</v>
      </c>
      <c r="C21" t="s">
        <v>1146</v>
      </c>
      <c r="D21">
        <v>20.6</v>
      </c>
      <c r="E21">
        <v>23.61</v>
      </c>
      <c r="F21">
        <v>24.92</v>
      </c>
      <c r="G21">
        <v>22.1</v>
      </c>
      <c r="H21">
        <v>24.06</v>
      </c>
      <c r="I21">
        <v>24.85</v>
      </c>
      <c r="J21">
        <v>23.47</v>
      </c>
      <c r="K21">
        <v>26.78</v>
      </c>
      <c r="L21">
        <v>25.29</v>
      </c>
      <c r="M21">
        <v>25.91</v>
      </c>
      <c r="N21">
        <v>25.42</v>
      </c>
      <c r="O21">
        <v>28.15</v>
      </c>
      <c r="P21">
        <v>28.25</v>
      </c>
      <c r="Q21">
        <v>28.32</v>
      </c>
      <c r="R21">
        <v>29.4</v>
      </c>
      <c r="S21">
        <v>29.79</v>
      </c>
    </row>
    <row r="22" spans="1:19" x14ac:dyDescent="0.3">
      <c r="A22" t="s">
        <v>1124</v>
      </c>
      <c r="B22" t="s">
        <v>1147</v>
      </c>
      <c r="C22" t="s">
        <v>1148</v>
      </c>
      <c r="D22">
        <v>22</v>
      </c>
      <c r="E22">
        <v>22.91</v>
      </c>
      <c r="F22">
        <v>24.36</v>
      </c>
      <c r="G22">
        <v>25.85</v>
      </c>
      <c r="H22">
        <v>26.35</v>
      </c>
      <c r="I22">
        <v>26.87</v>
      </c>
      <c r="J22">
        <v>27.2</v>
      </c>
      <c r="K22">
        <v>27.48</v>
      </c>
      <c r="L22">
        <v>28.16</v>
      </c>
      <c r="M22">
        <v>28.75</v>
      </c>
      <c r="N22">
        <v>28.48</v>
      </c>
      <c r="O22">
        <v>29.96</v>
      </c>
      <c r="P22">
        <v>29.98</v>
      </c>
      <c r="Q22">
        <v>31.03</v>
      </c>
      <c r="R22">
        <v>31.47</v>
      </c>
      <c r="S22">
        <v>31.78</v>
      </c>
    </row>
    <row r="23" spans="1:19" x14ac:dyDescent="0.3">
      <c r="A23" t="s">
        <v>1127</v>
      </c>
      <c r="B23" t="s">
        <v>1149</v>
      </c>
      <c r="C23" t="s">
        <v>85</v>
      </c>
      <c r="D23">
        <v>22.65</v>
      </c>
      <c r="E23">
        <v>24.94</v>
      </c>
      <c r="F23">
        <v>25.91</v>
      </c>
      <c r="G23">
        <v>27.76</v>
      </c>
      <c r="H23">
        <v>27.91</v>
      </c>
      <c r="I23">
        <v>30.69</v>
      </c>
      <c r="J23">
        <v>29.65</v>
      </c>
      <c r="K23">
        <v>30.46</v>
      </c>
      <c r="L23">
        <v>31.43</v>
      </c>
      <c r="M23">
        <v>30.16</v>
      </c>
      <c r="N23">
        <v>30.45</v>
      </c>
      <c r="O23">
        <v>31.91</v>
      </c>
      <c r="P23">
        <v>30.7</v>
      </c>
      <c r="Q23">
        <v>32.5</v>
      </c>
      <c r="R23">
        <v>33.64</v>
      </c>
      <c r="S23">
        <v>33.57</v>
      </c>
    </row>
    <row r="24" spans="1:19" x14ac:dyDescent="0.3">
      <c r="A24" t="s">
        <v>1127</v>
      </c>
      <c r="B24" t="s">
        <v>1150</v>
      </c>
      <c r="C24" t="s">
        <v>1151</v>
      </c>
      <c r="D24">
        <v>24.5</v>
      </c>
      <c r="E24">
        <v>26.08</v>
      </c>
      <c r="F24">
        <v>27.94</v>
      </c>
      <c r="G24">
        <v>30.18</v>
      </c>
      <c r="H24">
        <v>30.48</v>
      </c>
      <c r="I24">
        <v>29.18</v>
      </c>
      <c r="J24">
        <v>29.67</v>
      </c>
      <c r="K24">
        <v>29.92</v>
      </c>
      <c r="L24">
        <v>30.9</v>
      </c>
      <c r="M24">
        <v>31.97</v>
      </c>
      <c r="N24">
        <v>32.47</v>
      </c>
      <c r="O24">
        <v>33.47</v>
      </c>
      <c r="P24">
        <v>33.92</v>
      </c>
      <c r="Q24">
        <v>34.47</v>
      </c>
      <c r="R24">
        <v>35.44</v>
      </c>
      <c r="S24">
        <v>36.71</v>
      </c>
    </row>
    <row r="25" spans="1:19" x14ac:dyDescent="0.3">
      <c r="A25" t="s">
        <v>1127</v>
      </c>
      <c r="B25" t="s">
        <v>1152</v>
      </c>
      <c r="C25" t="s">
        <v>1153</v>
      </c>
      <c r="D25">
        <v>20.81</v>
      </c>
      <c r="E25">
        <v>21.52</v>
      </c>
      <c r="F25">
        <v>23.61</v>
      </c>
      <c r="G25">
        <v>23.96</v>
      </c>
      <c r="H25">
        <v>25.43</v>
      </c>
      <c r="I25">
        <v>25.26</v>
      </c>
      <c r="J25">
        <v>26.93</v>
      </c>
      <c r="K25">
        <v>25.64</v>
      </c>
      <c r="L25">
        <v>26.41</v>
      </c>
      <c r="M25">
        <v>27.8</v>
      </c>
      <c r="N25">
        <v>26.83</v>
      </c>
      <c r="O25">
        <v>27.73</v>
      </c>
      <c r="P25">
        <v>29.05</v>
      </c>
      <c r="Q25">
        <v>31.47</v>
      </c>
      <c r="R25">
        <v>30.48</v>
      </c>
      <c r="S25">
        <v>29.3</v>
      </c>
    </row>
    <row r="26" spans="1:19" x14ac:dyDescent="0.3">
      <c r="A26" t="s">
        <v>1127</v>
      </c>
      <c r="B26" t="s">
        <v>1154</v>
      </c>
      <c r="C26" t="s">
        <v>1155</v>
      </c>
      <c r="D26">
        <v>21.06</v>
      </c>
      <c r="E26">
        <v>20.03</v>
      </c>
      <c r="F26">
        <v>21.46</v>
      </c>
      <c r="G26">
        <v>23.24</v>
      </c>
      <c r="H26">
        <v>23.37</v>
      </c>
      <c r="I26">
        <v>24.21</v>
      </c>
      <c r="J26">
        <v>24</v>
      </c>
      <c r="K26">
        <v>24.65</v>
      </c>
      <c r="L26">
        <v>25.18</v>
      </c>
      <c r="M26">
        <v>26.75</v>
      </c>
      <c r="N26">
        <v>25.52</v>
      </c>
      <c r="O26">
        <v>27.68</v>
      </c>
      <c r="P26">
        <v>27.93</v>
      </c>
      <c r="Q26">
        <v>27.74</v>
      </c>
      <c r="R26">
        <v>28.26</v>
      </c>
      <c r="S26">
        <v>27.87</v>
      </c>
    </row>
    <row r="27" spans="1:19" x14ac:dyDescent="0.3">
      <c r="A27" t="s">
        <v>1127</v>
      </c>
      <c r="B27" t="s">
        <v>1156</v>
      </c>
      <c r="C27" t="s">
        <v>1157</v>
      </c>
      <c r="D27">
        <v>20.170000000000002</v>
      </c>
      <c r="E27">
        <v>20.72</v>
      </c>
      <c r="F27">
        <v>21.71</v>
      </c>
      <c r="G27">
        <v>22.65</v>
      </c>
      <c r="H27">
        <v>23.22</v>
      </c>
      <c r="I27">
        <v>22.9</v>
      </c>
      <c r="J27">
        <v>23.96</v>
      </c>
      <c r="K27">
        <v>24.55</v>
      </c>
      <c r="L27">
        <v>24.5</v>
      </c>
      <c r="M27">
        <v>25.39</v>
      </c>
      <c r="N27">
        <v>24.99</v>
      </c>
      <c r="O27">
        <v>26.76</v>
      </c>
      <c r="P27">
        <v>26.84</v>
      </c>
      <c r="Q27">
        <v>27.27</v>
      </c>
      <c r="R27">
        <v>27.01</v>
      </c>
      <c r="S27">
        <v>28.81</v>
      </c>
    </row>
    <row r="28" spans="1:19" x14ac:dyDescent="0.3">
      <c r="A28" t="s">
        <v>1124</v>
      </c>
      <c r="B28" t="s">
        <v>93</v>
      </c>
      <c r="C28" t="s">
        <v>1636</v>
      </c>
      <c r="D28">
        <v>22.55</v>
      </c>
      <c r="E28">
        <v>22.89</v>
      </c>
      <c r="F28">
        <v>23.95</v>
      </c>
      <c r="G28">
        <v>24.41</v>
      </c>
      <c r="H28">
        <v>25.31</v>
      </c>
      <c r="I28">
        <v>24.43</v>
      </c>
      <c r="J28">
        <v>25.06</v>
      </c>
      <c r="K28">
        <v>24.9</v>
      </c>
      <c r="L28">
        <v>26.1</v>
      </c>
      <c r="M28">
        <v>26.45</v>
      </c>
      <c r="N28">
        <v>25.95</v>
      </c>
      <c r="O28">
        <v>28.13</v>
      </c>
      <c r="P28">
        <v>30.17</v>
      </c>
      <c r="Q28">
        <v>31.6</v>
      </c>
      <c r="R28">
        <v>30.45</v>
      </c>
      <c r="S28">
        <v>30.77</v>
      </c>
    </row>
    <row r="29" spans="1:19" x14ac:dyDescent="0.3">
      <c r="A29" t="s">
        <v>1127</v>
      </c>
      <c r="B29" t="s">
        <v>1159</v>
      </c>
      <c r="C29" t="s">
        <v>76</v>
      </c>
      <c r="D29">
        <v>18.420000000000002</v>
      </c>
      <c r="E29">
        <v>19.649999999999999</v>
      </c>
      <c r="F29">
        <v>21.22</v>
      </c>
      <c r="G29">
        <v>19.37</v>
      </c>
      <c r="H29">
        <v>21.12</v>
      </c>
      <c r="I29">
        <v>22.83</v>
      </c>
      <c r="J29">
        <v>23.15</v>
      </c>
      <c r="K29">
        <v>23.72</v>
      </c>
      <c r="L29">
        <v>22.85</v>
      </c>
      <c r="M29">
        <v>23.78</v>
      </c>
      <c r="N29">
        <v>22.82</v>
      </c>
      <c r="O29">
        <v>25.77</v>
      </c>
      <c r="P29">
        <v>26.56</v>
      </c>
      <c r="Q29">
        <v>28.19</v>
      </c>
      <c r="R29">
        <v>26.46</v>
      </c>
      <c r="S29">
        <v>27.6</v>
      </c>
    </row>
    <row r="30" spans="1:19" x14ac:dyDescent="0.3">
      <c r="A30" t="s">
        <v>1127</v>
      </c>
      <c r="B30" t="s">
        <v>1160</v>
      </c>
      <c r="C30" t="s">
        <v>77</v>
      </c>
      <c r="D30">
        <v>18.59</v>
      </c>
      <c r="E30">
        <v>19.329999999999998</v>
      </c>
      <c r="F30">
        <v>18.95</v>
      </c>
      <c r="G30">
        <v>19.34</v>
      </c>
      <c r="H30">
        <v>20.87</v>
      </c>
      <c r="I30">
        <v>18.87</v>
      </c>
      <c r="J30">
        <v>22.71</v>
      </c>
      <c r="K30">
        <v>22.04</v>
      </c>
      <c r="L30">
        <v>21.19</v>
      </c>
      <c r="M30">
        <v>23.76</v>
      </c>
      <c r="N30">
        <v>21.23</v>
      </c>
      <c r="O30">
        <v>23.79</v>
      </c>
      <c r="P30">
        <v>26.53</v>
      </c>
      <c r="Q30">
        <v>27.02</v>
      </c>
      <c r="R30">
        <v>27.06</v>
      </c>
      <c r="S30">
        <v>27.17</v>
      </c>
    </row>
    <row r="31" spans="1:19" x14ac:dyDescent="0.3">
      <c r="A31" t="s">
        <v>1127</v>
      </c>
      <c r="B31" t="s">
        <v>1161</v>
      </c>
      <c r="C31" t="s">
        <v>1162</v>
      </c>
      <c r="D31">
        <v>22.41</v>
      </c>
      <c r="E31">
        <v>21.85</v>
      </c>
      <c r="F31">
        <v>22.47</v>
      </c>
      <c r="G31">
        <v>25.51</v>
      </c>
      <c r="H31">
        <v>23</v>
      </c>
      <c r="I31">
        <v>21.32</v>
      </c>
      <c r="J31">
        <v>22.99</v>
      </c>
      <c r="K31">
        <v>21.23</v>
      </c>
      <c r="L31">
        <v>24.98</v>
      </c>
      <c r="M31">
        <v>24.96</v>
      </c>
      <c r="N31">
        <v>24.3</v>
      </c>
      <c r="O31">
        <v>28.01</v>
      </c>
      <c r="P31">
        <v>30.97</v>
      </c>
      <c r="Q31">
        <v>27.49</v>
      </c>
      <c r="R31">
        <v>30.35</v>
      </c>
      <c r="S31">
        <v>31.52</v>
      </c>
    </row>
    <row r="32" spans="1:19" x14ac:dyDescent="0.3">
      <c r="A32" t="s">
        <v>1127</v>
      </c>
      <c r="B32" t="s">
        <v>1163</v>
      </c>
      <c r="C32" t="s">
        <v>1164</v>
      </c>
      <c r="D32">
        <v>27.44</v>
      </c>
      <c r="E32">
        <v>27.37</v>
      </c>
      <c r="F32">
        <v>28.65</v>
      </c>
      <c r="G32">
        <v>28.56</v>
      </c>
      <c r="H32">
        <v>29.76</v>
      </c>
      <c r="I32">
        <v>28.95</v>
      </c>
      <c r="J32">
        <v>28.28</v>
      </c>
      <c r="K32">
        <v>28.48</v>
      </c>
      <c r="L32">
        <v>30.28</v>
      </c>
      <c r="M32">
        <v>29.69</v>
      </c>
      <c r="N32">
        <v>29.04</v>
      </c>
      <c r="O32">
        <v>32.119999999999997</v>
      </c>
      <c r="P32">
        <v>34.71</v>
      </c>
      <c r="Q32">
        <v>37.01</v>
      </c>
      <c r="R32">
        <v>34.5</v>
      </c>
      <c r="S32">
        <v>34.590000000000003</v>
      </c>
    </row>
    <row r="33" spans="1:19" x14ac:dyDescent="0.3">
      <c r="A33" t="s">
        <v>1127</v>
      </c>
      <c r="B33" t="s">
        <v>1165</v>
      </c>
      <c r="C33" t="s">
        <v>1166</v>
      </c>
      <c r="D33">
        <v>20.03</v>
      </c>
      <c r="E33">
        <v>21.28</v>
      </c>
      <c r="F33">
        <v>23.17</v>
      </c>
      <c r="G33">
        <v>23.75</v>
      </c>
      <c r="H33">
        <v>23.89</v>
      </c>
      <c r="I33">
        <v>24.15</v>
      </c>
      <c r="J33">
        <v>24.7</v>
      </c>
      <c r="K33">
        <v>24.42</v>
      </c>
      <c r="L33">
        <v>25.95</v>
      </c>
      <c r="M33">
        <v>26.25</v>
      </c>
      <c r="N33">
        <v>27.26</v>
      </c>
      <c r="O33">
        <v>26.03</v>
      </c>
      <c r="P33">
        <v>28.1</v>
      </c>
      <c r="Q33">
        <v>31.06</v>
      </c>
      <c r="R33">
        <v>29.45</v>
      </c>
      <c r="S33">
        <v>28.59</v>
      </c>
    </row>
    <row r="34" spans="1:19" x14ac:dyDescent="0.3">
      <c r="A34" t="s">
        <v>1127</v>
      </c>
      <c r="B34" t="s">
        <v>1167</v>
      </c>
      <c r="C34" t="s">
        <v>1168</v>
      </c>
      <c r="D34">
        <v>20.420000000000002</v>
      </c>
      <c r="E34">
        <v>19.96</v>
      </c>
      <c r="F34">
        <v>20.74</v>
      </c>
      <c r="G34">
        <v>21.35</v>
      </c>
      <c r="H34">
        <v>24.97</v>
      </c>
      <c r="I34">
        <v>22.4</v>
      </c>
      <c r="J34">
        <v>22.53</v>
      </c>
      <c r="K34">
        <v>23.35</v>
      </c>
      <c r="L34">
        <v>23.14</v>
      </c>
      <c r="M34">
        <v>23.98</v>
      </c>
      <c r="N34">
        <v>24</v>
      </c>
      <c r="O34">
        <v>26.19</v>
      </c>
      <c r="P34">
        <v>26.74</v>
      </c>
      <c r="Q34">
        <v>29.85</v>
      </c>
      <c r="R34">
        <v>27.9</v>
      </c>
      <c r="S34">
        <v>28.9</v>
      </c>
    </row>
    <row r="35" spans="1:19" x14ac:dyDescent="0.3">
      <c r="A35" t="s">
        <v>1124</v>
      </c>
      <c r="B35" t="s">
        <v>1169</v>
      </c>
      <c r="C35" t="s">
        <v>1170</v>
      </c>
      <c r="D35">
        <v>26.85</v>
      </c>
      <c r="E35">
        <v>28.62</v>
      </c>
      <c r="F35">
        <v>30.16</v>
      </c>
      <c r="G35">
        <v>31.33</v>
      </c>
      <c r="H35">
        <v>31.46</v>
      </c>
      <c r="I35">
        <v>31.3</v>
      </c>
      <c r="J35">
        <v>31.97</v>
      </c>
      <c r="K35">
        <v>33.04</v>
      </c>
      <c r="L35">
        <v>33.200000000000003</v>
      </c>
      <c r="M35">
        <v>33.19</v>
      </c>
      <c r="N35">
        <v>34.119999999999997</v>
      </c>
      <c r="O35">
        <v>32.979999999999997</v>
      </c>
      <c r="P35">
        <v>34.909999999999997</v>
      </c>
      <c r="Q35">
        <v>36.26</v>
      </c>
      <c r="R35">
        <v>36.979999999999997</v>
      </c>
      <c r="S35">
        <v>36.65</v>
      </c>
    </row>
    <row r="36" spans="1:19" x14ac:dyDescent="0.3">
      <c r="A36" t="s">
        <v>1127</v>
      </c>
      <c r="B36" t="s">
        <v>1171</v>
      </c>
      <c r="C36" t="s">
        <v>81</v>
      </c>
      <c r="D36">
        <v>25.78</v>
      </c>
      <c r="E36">
        <v>25.15</v>
      </c>
      <c r="F36">
        <v>26.58</v>
      </c>
      <c r="G36">
        <v>29.03</v>
      </c>
      <c r="H36">
        <v>28.69</v>
      </c>
      <c r="I36">
        <v>28.42</v>
      </c>
      <c r="J36">
        <v>27.94</v>
      </c>
      <c r="K36">
        <v>27.39</v>
      </c>
      <c r="L36">
        <v>28.93</v>
      </c>
      <c r="M36">
        <v>27.74</v>
      </c>
      <c r="N36">
        <v>29.7</v>
      </c>
      <c r="O36">
        <v>30.41</v>
      </c>
      <c r="P36">
        <v>28.6</v>
      </c>
      <c r="Q36">
        <v>33.119999999999997</v>
      </c>
      <c r="R36">
        <v>33.119999999999997</v>
      </c>
      <c r="S36">
        <v>32.340000000000003</v>
      </c>
    </row>
    <row r="37" spans="1:19" x14ac:dyDescent="0.3">
      <c r="A37" t="s">
        <v>1127</v>
      </c>
      <c r="B37" t="s">
        <v>1172</v>
      </c>
      <c r="C37" t="s">
        <v>78</v>
      </c>
      <c r="D37">
        <v>29.27</v>
      </c>
      <c r="E37">
        <v>31.91</v>
      </c>
      <c r="F37">
        <v>33.729999999999997</v>
      </c>
      <c r="G37">
        <v>33.619999999999997</v>
      </c>
      <c r="H37">
        <v>33.369999999999997</v>
      </c>
      <c r="I37">
        <v>32.450000000000003</v>
      </c>
      <c r="J37">
        <v>33.51</v>
      </c>
      <c r="K37">
        <v>35.76</v>
      </c>
      <c r="L37">
        <v>36.049999999999997</v>
      </c>
      <c r="M37">
        <v>35.44</v>
      </c>
      <c r="N37">
        <v>37.369999999999997</v>
      </c>
      <c r="O37">
        <v>36.61</v>
      </c>
      <c r="P37">
        <v>39.03</v>
      </c>
      <c r="Q37">
        <v>39.04</v>
      </c>
      <c r="R37">
        <v>40.49</v>
      </c>
      <c r="S37">
        <v>41.61</v>
      </c>
    </row>
    <row r="38" spans="1:19" x14ac:dyDescent="0.3">
      <c r="A38" t="s">
        <v>1127</v>
      </c>
      <c r="B38" t="s">
        <v>1173</v>
      </c>
      <c r="C38" t="s">
        <v>79</v>
      </c>
      <c r="D38">
        <v>24.99</v>
      </c>
      <c r="E38">
        <v>27.77</v>
      </c>
      <c r="F38">
        <v>29.03</v>
      </c>
      <c r="G38">
        <v>30.49</v>
      </c>
      <c r="H38">
        <v>31.41</v>
      </c>
      <c r="I38">
        <v>32.119999999999997</v>
      </c>
      <c r="J38">
        <v>33.270000000000003</v>
      </c>
      <c r="K38">
        <v>34.51</v>
      </c>
      <c r="L38">
        <v>33.15</v>
      </c>
      <c r="M38">
        <v>35.119999999999997</v>
      </c>
      <c r="N38">
        <v>33.83</v>
      </c>
      <c r="O38">
        <v>30.8</v>
      </c>
      <c r="P38">
        <v>35.380000000000003</v>
      </c>
      <c r="Q38">
        <v>35.450000000000003</v>
      </c>
      <c r="R38">
        <v>35.89</v>
      </c>
      <c r="S38">
        <v>34.29</v>
      </c>
    </row>
    <row r="39" spans="1:19" x14ac:dyDescent="0.3">
      <c r="A39" t="s">
        <v>1124</v>
      </c>
      <c r="B39" t="s">
        <v>1174</v>
      </c>
      <c r="C39" t="s">
        <v>1175</v>
      </c>
      <c r="D39">
        <v>23.1</v>
      </c>
      <c r="E39">
        <v>23.57</v>
      </c>
      <c r="F39">
        <v>25.22</v>
      </c>
      <c r="G39">
        <v>25.96</v>
      </c>
      <c r="H39">
        <v>26.52</v>
      </c>
      <c r="I39">
        <v>28.29</v>
      </c>
      <c r="J39">
        <v>28.63</v>
      </c>
      <c r="K39">
        <v>28.74</v>
      </c>
      <c r="L39">
        <v>27.62</v>
      </c>
      <c r="M39">
        <v>28.96</v>
      </c>
      <c r="N39">
        <v>28.71</v>
      </c>
      <c r="O39">
        <v>29.97</v>
      </c>
      <c r="P39">
        <v>30.22</v>
      </c>
      <c r="Q39">
        <v>30.08</v>
      </c>
      <c r="R39">
        <v>30.96</v>
      </c>
      <c r="S39">
        <v>29.74</v>
      </c>
    </row>
    <row r="40" spans="1:19" x14ac:dyDescent="0.3">
      <c r="A40" t="s">
        <v>1127</v>
      </c>
      <c r="B40" t="s">
        <v>1176</v>
      </c>
      <c r="C40" t="s">
        <v>1177</v>
      </c>
      <c r="D40">
        <v>24.91</v>
      </c>
      <c r="E40">
        <v>26.9</v>
      </c>
      <c r="F40">
        <v>26.64</v>
      </c>
      <c r="G40">
        <v>26.92</v>
      </c>
      <c r="H40">
        <v>28.69</v>
      </c>
      <c r="I40">
        <v>29.49</v>
      </c>
      <c r="J40">
        <v>30.17</v>
      </c>
      <c r="K40">
        <v>29.91</v>
      </c>
      <c r="L40">
        <v>27</v>
      </c>
      <c r="M40">
        <v>31.2</v>
      </c>
      <c r="N40">
        <v>30.12</v>
      </c>
      <c r="O40">
        <v>31.99</v>
      </c>
      <c r="P40">
        <v>30.44</v>
      </c>
      <c r="Q40">
        <v>32.33</v>
      </c>
      <c r="R40">
        <v>32.82</v>
      </c>
      <c r="S40">
        <v>31.02</v>
      </c>
    </row>
    <row r="41" spans="1:19" x14ac:dyDescent="0.3">
      <c r="A41" t="s">
        <v>1127</v>
      </c>
      <c r="B41" t="s">
        <v>1178</v>
      </c>
      <c r="C41" t="s">
        <v>95</v>
      </c>
      <c r="D41">
        <v>23.78</v>
      </c>
      <c r="E41">
        <v>23.83</v>
      </c>
      <c r="F41">
        <v>25.6</v>
      </c>
      <c r="G41">
        <v>26.53</v>
      </c>
      <c r="H41">
        <v>26.69</v>
      </c>
      <c r="I41">
        <v>28.78</v>
      </c>
      <c r="J41">
        <v>29.64</v>
      </c>
      <c r="K41">
        <v>30.06</v>
      </c>
      <c r="L41">
        <v>29.59</v>
      </c>
      <c r="M41">
        <v>29.61</v>
      </c>
      <c r="N41">
        <v>29.74</v>
      </c>
      <c r="O41">
        <v>29.89</v>
      </c>
      <c r="P41">
        <v>30.85</v>
      </c>
      <c r="Q41">
        <v>29.94</v>
      </c>
      <c r="R41">
        <v>30.37</v>
      </c>
      <c r="S41">
        <v>29.4</v>
      </c>
    </row>
    <row r="42" spans="1:19" x14ac:dyDescent="0.3">
      <c r="A42" t="s">
        <v>1127</v>
      </c>
      <c r="B42" t="s">
        <v>1179</v>
      </c>
      <c r="C42" t="s">
        <v>96</v>
      </c>
      <c r="D42">
        <v>18.510000000000002</v>
      </c>
      <c r="E42">
        <v>19.190000000000001</v>
      </c>
      <c r="F42">
        <v>21.75</v>
      </c>
      <c r="G42">
        <v>22.1</v>
      </c>
      <c r="H42">
        <v>23.27</v>
      </c>
      <c r="I42">
        <v>26.97</v>
      </c>
      <c r="J42">
        <v>25.77</v>
      </c>
      <c r="K42">
        <v>24.72</v>
      </c>
      <c r="L42">
        <v>24.18</v>
      </c>
      <c r="M42">
        <v>24.85</v>
      </c>
      <c r="N42">
        <v>25.14</v>
      </c>
      <c r="O42">
        <v>28.25</v>
      </c>
      <c r="P42">
        <v>27.66</v>
      </c>
      <c r="Q42">
        <v>28.32</v>
      </c>
      <c r="R42">
        <v>30.55</v>
      </c>
      <c r="S42">
        <v>28.39</v>
      </c>
    </row>
    <row r="43" spans="1:19" x14ac:dyDescent="0.3">
      <c r="A43" t="s">
        <v>1127</v>
      </c>
      <c r="B43" t="s">
        <v>1180</v>
      </c>
      <c r="C43" t="s">
        <v>98</v>
      </c>
      <c r="D43">
        <v>23.12</v>
      </c>
      <c r="E43">
        <v>21.92</v>
      </c>
      <c r="F43">
        <v>25.05</v>
      </c>
      <c r="G43">
        <v>26.62</v>
      </c>
      <c r="H43">
        <v>25.33</v>
      </c>
      <c r="I43">
        <v>26.11</v>
      </c>
      <c r="J43">
        <v>26.08</v>
      </c>
      <c r="K43">
        <v>27.1</v>
      </c>
      <c r="L43">
        <v>27.39</v>
      </c>
      <c r="M43">
        <v>27.07</v>
      </c>
      <c r="N43">
        <v>26.82</v>
      </c>
      <c r="O43">
        <v>27.95</v>
      </c>
      <c r="P43">
        <v>30.46</v>
      </c>
      <c r="Q43">
        <v>27.77</v>
      </c>
      <c r="R43">
        <v>29.27</v>
      </c>
      <c r="S43">
        <v>29.27</v>
      </c>
    </row>
    <row r="44" spans="1:19" x14ac:dyDescent="0.3">
      <c r="A44" t="s">
        <v>1122</v>
      </c>
      <c r="B44" t="s">
        <v>1181</v>
      </c>
      <c r="C44" t="s">
        <v>1013</v>
      </c>
      <c r="D44">
        <v>21.95</v>
      </c>
      <c r="E44">
        <v>22.65</v>
      </c>
      <c r="F44">
        <v>23.91</v>
      </c>
      <c r="G44">
        <v>25.23</v>
      </c>
      <c r="H44">
        <v>26.02</v>
      </c>
      <c r="I44">
        <v>25.68</v>
      </c>
      <c r="J44">
        <v>25.89</v>
      </c>
      <c r="K44">
        <v>25.85</v>
      </c>
      <c r="L44">
        <v>26.37</v>
      </c>
      <c r="M44">
        <v>26.93</v>
      </c>
      <c r="N44">
        <v>27.1</v>
      </c>
      <c r="O44">
        <v>28.21</v>
      </c>
      <c r="P44">
        <v>28.31</v>
      </c>
      <c r="Q44">
        <v>29.38</v>
      </c>
      <c r="R44">
        <v>29.35</v>
      </c>
      <c r="S44">
        <v>30.63</v>
      </c>
    </row>
    <row r="45" spans="1:19" x14ac:dyDescent="0.3">
      <c r="A45" t="s">
        <v>1124</v>
      </c>
      <c r="B45" t="s">
        <v>1182</v>
      </c>
      <c r="C45" t="s">
        <v>1183</v>
      </c>
      <c r="D45">
        <v>22.3</v>
      </c>
      <c r="E45">
        <v>23.39</v>
      </c>
      <c r="F45">
        <v>25.42</v>
      </c>
      <c r="G45">
        <v>26.19</v>
      </c>
      <c r="H45">
        <v>28.6</v>
      </c>
      <c r="I45">
        <v>27.62</v>
      </c>
      <c r="J45">
        <v>27.1</v>
      </c>
      <c r="K45">
        <v>24.88</v>
      </c>
      <c r="L45">
        <v>26.6</v>
      </c>
      <c r="M45">
        <v>27.42</v>
      </c>
      <c r="N45">
        <v>27.34</v>
      </c>
      <c r="O45">
        <v>30.06</v>
      </c>
      <c r="P45">
        <v>29.69</v>
      </c>
      <c r="Q45">
        <v>30.29</v>
      </c>
      <c r="R45">
        <v>29.75</v>
      </c>
      <c r="S45">
        <v>30.71</v>
      </c>
    </row>
    <row r="46" spans="1:19" x14ac:dyDescent="0.3">
      <c r="A46" t="s">
        <v>1127</v>
      </c>
      <c r="B46" t="s">
        <v>1184</v>
      </c>
      <c r="C46" t="s">
        <v>100</v>
      </c>
      <c r="D46">
        <v>18.440000000000001</v>
      </c>
      <c r="E46">
        <v>20.190000000000001</v>
      </c>
      <c r="F46">
        <v>22.75</v>
      </c>
      <c r="G46">
        <v>24.89</v>
      </c>
      <c r="H46">
        <v>28.68</v>
      </c>
      <c r="I46">
        <v>28.52</v>
      </c>
      <c r="J46">
        <v>27.53</v>
      </c>
      <c r="K46">
        <v>24.56</v>
      </c>
      <c r="L46">
        <v>24.92</v>
      </c>
      <c r="M46">
        <v>25.43</v>
      </c>
      <c r="N46">
        <v>26.23</v>
      </c>
      <c r="O46">
        <v>28.89</v>
      </c>
      <c r="P46">
        <v>28.17</v>
      </c>
      <c r="Q46">
        <v>28.58</v>
      </c>
      <c r="R46">
        <v>28.31</v>
      </c>
      <c r="S46">
        <v>29.63</v>
      </c>
    </row>
    <row r="47" spans="1:19" x14ac:dyDescent="0.3">
      <c r="A47" t="s">
        <v>1127</v>
      </c>
      <c r="B47" t="s">
        <v>1185</v>
      </c>
      <c r="C47" t="s">
        <v>99</v>
      </c>
      <c r="D47">
        <v>26.31</v>
      </c>
      <c r="E47">
        <v>27.41</v>
      </c>
      <c r="F47">
        <v>28.71</v>
      </c>
      <c r="G47">
        <v>28.2</v>
      </c>
      <c r="H47">
        <v>29.66</v>
      </c>
      <c r="I47">
        <v>27.56</v>
      </c>
      <c r="J47">
        <v>26.83</v>
      </c>
      <c r="K47">
        <v>25.71</v>
      </c>
      <c r="L47">
        <v>28.62</v>
      </c>
      <c r="M47">
        <v>28.43</v>
      </c>
      <c r="N47">
        <v>27.51</v>
      </c>
      <c r="O47">
        <v>31.01</v>
      </c>
      <c r="P47">
        <v>30.63</v>
      </c>
      <c r="Q47">
        <v>31.04</v>
      </c>
      <c r="R47">
        <v>30.7</v>
      </c>
      <c r="S47">
        <v>31.94</v>
      </c>
    </row>
    <row r="48" spans="1:19" x14ac:dyDescent="0.3">
      <c r="A48" t="s">
        <v>1127</v>
      </c>
      <c r="B48" t="s">
        <v>1186</v>
      </c>
      <c r="C48" t="s">
        <v>1187</v>
      </c>
      <c r="D48">
        <v>22.58</v>
      </c>
      <c r="E48">
        <v>23.01</v>
      </c>
      <c r="F48">
        <v>25.05</v>
      </c>
      <c r="G48">
        <v>25.62</v>
      </c>
      <c r="H48">
        <v>27.68</v>
      </c>
      <c r="I48">
        <v>26.91</v>
      </c>
      <c r="J48">
        <v>26.99</v>
      </c>
      <c r="K48">
        <v>24.46</v>
      </c>
      <c r="L48">
        <v>26.41</v>
      </c>
      <c r="M48">
        <v>28.32</v>
      </c>
      <c r="N48">
        <v>28.12</v>
      </c>
      <c r="O48">
        <v>30.18</v>
      </c>
      <c r="P48">
        <v>30.17</v>
      </c>
      <c r="Q48">
        <v>31.06</v>
      </c>
      <c r="R48">
        <v>30.11</v>
      </c>
      <c r="S48">
        <v>30.51</v>
      </c>
    </row>
    <row r="49" spans="1:19" x14ac:dyDescent="0.3">
      <c r="A49" t="s">
        <v>1124</v>
      </c>
      <c r="B49" t="s">
        <v>1188</v>
      </c>
      <c r="C49" t="s">
        <v>104</v>
      </c>
      <c r="D49">
        <v>24.92</v>
      </c>
      <c r="E49">
        <v>24.17</v>
      </c>
      <c r="F49">
        <v>24.94</v>
      </c>
      <c r="G49">
        <v>25.95</v>
      </c>
      <c r="H49">
        <v>26.81</v>
      </c>
      <c r="I49">
        <v>25.34</v>
      </c>
      <c r="J49">
        <v>25.39</v>
      </c>
      <c r="K49">
        <v>26.41</v>
      </c>
      <c r="L49">
        <v>26.12</v>
      </c>
      <c r="M49">
        <v>26.69</v>
      </c>
      <c r="N49">
        <v>26.88</v>
      </c>
      <c r="O49">
        <v>27.13</v>
      </c>
      <c r="P49">
        <v>28.38</v>
      </c>
      <c r="Q49">
        <v>30.39</v>
      </c>
      <c r="R49">
        <v>28.91</v>
      </c>
      <c r="S49">
        <v>31.86</v>
      </c>
    </row>
    <row r="50" spans="1:19" x14ac:dyDescent="0.3">
      <c r="A50" t="s">
        <v>1127</v>
      </c>
      <c r="B50" t="s">
        <v>1189</v>
      </c>
      <c r="C50" t="s">
        <v>103</v>
      </c>
      <c r="D50">
        <v>28.2</v>
      </c>
      <c r="E50">
        <v>29.48</v>
      </c>
      <c r="F50">
        <v>29.95</v>
      </c>
      <c r="G50">
        <v>30.95</v>
      </c>
      <c r="H50">
        <v>31.34</v>
      </c>
      <c r="I50">
        <v>30.14</v>
      </c>
      <c r="J50">
        <v>29.36</v>
      </c>
      <c r="K50">
        <v>28.83</v>
      </c>
      <c r="L50">
        <v>30.63</v>
      </c>
      <c r="M50">
        <v>31.76</v>
      </c>
      <c r="N50">
        <v>31.8</v>
      </c>
      <c r="O50">
        <v>33.130000000000003</v>
      </c>
      <c r="P50">
        <v>34.56</v>
      </c>
      <c r="Q50">
        <v>34.61</v>
      </c>
      <c r="R50">
        <v>33.909999999999997</v>
      </c>
      <c r="S50">
        <v>35.36</v>
      </c>
    </row>
    <row r="51" spans="1:19" x14ac:dyDescent="0.3">
      <c r="A51" t="s">
        <v>1127</v>
      </c>
      <c r="B51" t="s">
        <v>104</v>
      </c>
      <c r="C51" t="str">
        <f>""</f>
        <v/>
      </c>
      <c r="D51">
        <v>23.63</v>
      </c>
      <c r="E51">
        <v>22.27</v>
      </c>
      <c r="F51">
        <v>23.18</v>
      </c>
      <c r="G51">
        <v>24.19</v>
      </c>
      <c r="H51">
        <v>25.21</v>
      </c>
      <c r="I51">
        <v>23.69</v>
      </c>
      <c r="J51">
        <v>23.94</v>
      </c>
      <c r="K51">
        <v>25.46</v>
      </c>
      <c r="L51">
        <v>24.49</v>
      </c>
      <c r="M51">
        <v>24.94</v>
      </c>
      <c r="N51">
        <v>25.18</v>
      </c>
      <c r="O51">
        <v>25.18</v>
      </c>
      <c r="P51">
        <v>26.37</v>
      </c>
      <c r="Q51">
        <v>28.92</v>
      </c>
      <c r="R51">
        <v>27.19</v>
      </c>
      <c r="S51">
        <v>30.6</v>
      </c>
    </row>
    <row r="52" spans="1:19" x14ac:dyDescent="0.3">
      <c r="A52" t="s">
        <v>1124</v>
      </c>
      <c r="B52" t="s">
        <v>1192</v>
      </c>
      <c r="C52" t="s">
        <v>1193</v>
      </c>
      <c r="D52">
        <v>20.28</v>
      </c>
      <c r="E52">
        <v>20.65</v>
      </c>
      <c r="F52">
        <v>22.08</v>
      </c>
      <c r="G52">
        <v>23.69</v>
      </c>
      <c r="H52">
        <v>24.06</v>
      </c>
      <c r="I52">
        <v>24.33</v>
      </c>
      <c r="J52">
        <v>25.07</v>
      </c>
      <c r="K52">
        <v>24.72</v>
      </c>
      <c r="L52">
        <v>25.66</v>
      </c>
      <c r="M52">
        <v>26.94</v>
      </c>
      <c r="N52">
        <v>26.01</v>
      </c>
      <c r="O52">
        <v>26.92</v>
      </c>
      <c r="P52">
        <v>27.13</v>
      </c>
      <c r="Q52">
        <v>28</v>
      </c>
      <c r="R52">
        <v>27.78</v>
      </c>
      <c r="S52">
        <v>29</v>
      </c>
    </row>
    <row r="53" spans="1:19" x14ac:dyDescent="0.3">
      <c r="A53" t="s">
        <v>1127</v>
      </c>
      <c r="B53" t="s">
        <v>1194</v>
      </c>
      <c r="C53" t="s">
        <v>1195</v>
      </c>
      <c r="D53">
        <v>19.190000000000001</v>
      </c>
      <c r="E53">
        <v>19.53</v>
      </c>
      <c r="F53">
        <v>20.7</v>
      </c>
      <c r="G53">
        <v>22.28</v>
      </c>
      <c r="H53">
        <v>23.25</v>
      </c>
      <c r="I53">
        <v>22.81</v>
      </c>
      <c r="J53">
        <v>23.25</v>
      </c>
      <c r="K53">
        <v>23.27</v>
      </c>
      <c r="L53">
        <v>24.13</v>
      </c>
      <c r="M53">
        <v>25.11</v>
      </c>
      <c r="N53">
        <v>24.85</v>
      </c>
      <c r="O53">
        <v>25.8</v>
      </c>
      <c r="P53">
        <v>25.55</v>
      </c>
      <c r="Q53">
        <v>27.57</v>
      </c>
      <c r="R53">
        <v>26.41</v>
      </c>
      <c r="S53">
        <v>27.59</v>
      </c>
    </row>
    <row r="54" spans="1:19" x14ac:dyDescent="0.3">
      <c r="A54" t="s">
        <v>1127</v>
      </c>
      <c r="B54" t="s">
        <v>1196</v>
      </c>
      <c r="C54" t="s">
        <v>108</v>
      </c>
      <c r="D54">
        <v>21.57</v>
      </c>
      <c r="E54">
        <v>21.95</v>
      </c>
      <c r="F54">
        <v>23.72</v>
      </c>
      <c r="G54">
        <v>25.36</v>
      </c>
      <c r="H54">
        <v>24.98</v>
      </c>
      <c r="I54">
        <v>26.11</v>
      </c>
      <c r="J54">
        <v>27.27</v>
      </c>
      <c r="K54">
        <v>26.39</v>
      </c>
      <c r="L54">
        <v>27.49</v>
      </c>
      <c r="M54">
        <v>29.15</v>
      </c>
      <c r="N54">
        <v>27.35</v>
      </c>
      <c r="O54">
        <v>28.26</v>
      </c>
      <c r="P54">
        <v>29.09</v>
      </c>
      <c r="Q54">
        <v>28.5</v>
      </c>
      <c r="R54">
        <v>29.54</v>
      </c>
      <c r="S54">
        <v>30.79</v>
      </c>
    </row>
    <row r="55" spans="1:19" x14ac:dyDescent="0.3">
      <c r="A55" t="s">
        <v>1124</v>
      </c>
      <c r="B55" t="s">
        <v>1197</v>
      </c>
      <c r="C55" t="s">
        <v>1198</v>
      </c>
      <c r="D55">
        <v>21.69</v>
      </c>
      <c r="E55">
        <v>22.9</v>
      </c>
      <c r="F55">
        <v>23.97</v>
      </c>
      <c r="G55">
        <v>25.43</v>
      </c>
      <c r="H55">
        <v>25.81</v>
      </c>
      <c r="I55">
        <v>25.79</v>
      </c>
      <c r="J55">
        <v>26.05</v>
      </c>
      <c r="K55">
        <v>26.63</v>
      </c>
      <c r="L55">
        <v>26.74</v>
      </c>
      <c r="M55">
        <v>26.85</v>
      </c>
      <c r="N55">
        <v>27.69</v>
      </c>
      <c r="O55">
        <v>28.66</v>
      </c>
      <c r="P55">
        <v>28.42</v>
      </c>
      <c r="Q55">
        <v>29.4</v>
      </c>
      <c r="R55">
        <v>30.18</v>
      </c>
      <c r="S55">
        <v>30.98</v>
      </c>
    </row>
    <row r="56" spans="1:19" x14ac:dyDescent="0.3">
      <c r="A56" t="s">
        <v>1127</v>
      </c>
      <c r="B56" t="s">
        <v>1199</v>
      </c>
      <c r="C56" t="s">
        <v>109</v>
      </c>
      <c r="D56">
        <v>20.12</v>
      </c>
      <c r="E56">
        <v>20.8</v>
      </c>
      <c r="F56">
        <v>22.09</v>
      </c>
      <c r="G56">
        <v>23.1</v>
      </c>
      <c r="H56">
        <v>23.46</v>
      </c>
      <c r="I56">
        <v>22.6</v>
      </c>
      <c r="J56">
        <v>24.7</v>
      </c>
      <c r="K56">
        <v>25.31</v>
      </c>
      <c r="L56">
        <v>26.19</v>
      </c>
      <c r="M56">
        <v>25.36</v>
      </c>
      <c r="N56">
        <v>25.62</v>
      </c>
      <c r="O56">
        <v>27.25</v>
      </c>
      <c r="P56">
        <v>28.23</v>
      </c>
      <c r="Q56">
        <v>27.16</v>
      </c>
      <c r="R56">
        <v>26.81</v>
      </c>
      <c r="S56">
        <v>28.61</v>
      </c>
    </row>
    <row r="57" spans="1:19" x14ac:dyDescent="0.3">
      <c r="A57" t="s">
        <v>1127</v>
      </c>
      <c r="B57" t="s">
        <v>1200</v>
      </c>
      <c r="C57" t="s">
        <v>112</v>
      </c>
      <c r="D57">
        <v>24.03</v>
      </c>
      <c r="E57">
        <v>25.58</v>
      </c>
      <c r="F57">
        <v>26.61</v>
      </c>
      <c r="G57">
        <v>29.17</v>
      </c>
      <c r="H57">
        <v>28.96</v>
      </c>
      <c r="I57">
        <v>29.52</v>
      </c>
      <c r="J57">
        <v>29.65</v>
      </c>
      <c r="K57">
        <v>30.65</v>
      </c>
      <c r="L57">
        <v>30.33</v>
      </c>
      <c r="M57">
        <v>30.24</v>
      </c>
      <c r="N57">
        <v>31.88</v>
      </c>
      <c r="O57">
        <v>32.049999999999997</v>
      </c>
      <c r="P57">
        <v>30.72</v>
      </c>
      <c r="Q57">
        <v>32.22</v>
      </c>
      <c r="R57">
        <v>33.47</v>
      </c>
      <c r="S57">
        <v>33.869999999999997</v>
      </c>
    </row>
    <row r="58" spans="1:19" x14ac:dyDescent="0.3">
      <c r="A58" t="s">
        <v>1127</v>
      </c>
      <c r="B58" t="s">
        <v>1201</v>
      </c>
      <c r="C58" t="s">
        <v>1202</v>
      </c>
      <c r="D58">
        <v>18.510000000000002</v>
      </c>
      <c r="E58">
        <v>20.07</v>
      </c>
      <c r="F58">
        <v>20.6</v>
      </c>
      <c r="G58">
        <v>22.29</v>
      </c>
      <c r="H58">
        <v>23.07</v>
      </c>
      <c r="I58">
        <v>22.64</v>
      </c>
      <c r="J58">
        <v>21.97</v>
      </c>
      <c r="K58">
        <v>22.51</v>
      </c>
      <c r="L58">
        <v>22.22</v>
      </c>
      <c r="M58">
        <v>23.12</v>
      </c>
      <c r="N58">
        <v>23.78</v>
      </c>
      <c r="O58">
        <v>24.83</v>
      </c>
      <c r="P58">
        <v>25.54</v>
      </c>
      <c r="Q58">
        <v>26.94</v>
      </c>
      <c r="R58">
        <v>27.95</v>
      </c>
      <c r="S58">
        <v>27.52</v>
      </c>
    </row>
    <row r="59" spans="1:19" x14ac:dyDescent="0.3">
      <c r="A59" t="s">
        <v>1127</v>
      </c>
      <c r="B59" t="s">
        <v>1203</v>
      </c>
      <c r="C59" t="s">
        <v>113</v>
      </c>
      <c r="D59">
        <v>22.75</v>
      </c>
      <c r="E59">
        <v>22.95</v>
      </c>
      <c r="F59">
        <v>24.63</v>
      </c>
      <c r="G59">
        <v>23.29</v>
      </c>
      <c r="H59">
        <v>24.6</v>
      </c>
      <c r="I59">
        <v>25.15</v>
      </c>
      <c r="J59">
        <v>24.64</v>
      </c>
      <c r="K59">
        <v>24.28</v>
      </c>
      <c r="L59">
        <v>24.84</v>
      </c>
      <c r="M59">
        <v>25.22</v>
      </c>
      <c r="N59">
        <v>25.4</v>
      </c>
      <c r="O59">
        <v>27.3</v>
      </c>
      <c r="P59">
        <v>26.68</v>
      </c>
      <c r="Q59">
        <v>28.31</v>
      </c>
      <c r="R59">
        <v>28.83</v>
      </c>
      <c r="S59">
        <v>31.25</v>
      </c>
    </row>
    <row r="60" spans="1:19" x14ac:dyDescent="0.3">
      <c r="A60" t="s">
        <v>1122</v>
      </c>
      <c r="B60" t="s">
        <v>1204</v>
      </c>
      <c r="C60" t="s">
        <v>1014</v>
      </c>
      <c r="D60">
        <v>21.95</v>
      </c>
      <c r="E60">
        <v>21.92</v>
      </c>
      <c r="F60">
        <v>23.38</v>
      </c>
      <c r="G60">
        <v>23.72</v>
      </c>
      <c r="H60">
        <v>25.13</v>
      </c>
      <c r="I60">
        <v>25.25</v>
      </c>
      <c r="J60">
        <v>25.71</v>
      </c>
      <c r="K60">
        <v>25.88</v>
      </c>
      <c r="L60">
        <v>26.54</v>
      </c>
      <c r="M60">
        <v>27.45</v>
      </c>
      <c r="N60">
        <v>28.17</v>
      </c>
      <c r="O60">
        <v>27.95</v>
      </c>
      <c r="P60">
        <v>28.37</v>
      </c>
      <c r="Q60">
        <v>29.01</v>
      </c>
      <c r="R60">
        <v>30.52</v>
      </c>
      <c r="S60">
        <v>31.02</v>
      </c>
    </row>
    <row r="61" spans="1:19" x14ac:dyDescent="0.3">
      <c r="A61" t="s">
        <v>1124</v>
      </c>
      <c r="B61" t="s">
        <v>1205</v>
      </c>
      <c r="C61" t="s">
        <v>1206</v>
      </c>
      <c r="D61">
        <v>22.16</v>
      </c>
      <c r="E61">
        <v>22.59</v>
      </c>
      <c r="F61">
        <v>23.92</v>
      </c>
      <c r="G61">
        <v>23.92</v>
      </c>
      <c r="H61">
        <v>25.73</v>
      </c>
      <c r="I61">
        <v>25.66</v>
      </c>
      <c r="J61">
        <v>25.98</v>
      </c>
      <c r="K61">
        <v>26.68</v>
      </c>
      <c r="L61">
        <v>27.08</v>
      </c>
      <c r="M61">
        <v>27.7</v>
      </c>
      <c r="N61">
        <v>28.24</v>
      </c>
      <c r="O61">
        <v>27.75</v>
      </c>
      <c r="P61">
        <v>29.3</v>
      </c>
      <c r="Q61">
        <v>29.21</v>
      </c>
      <c r="R61">
        <v>30.39</v>
      </c>
      <c r="S61">
        <v>31.07</v>
      </c>
    </row>
    <row r="62" spans="1:19" x14ac:dyDescent="0.3">
      <c r="A62" t="s">
        <v>1127</v>
      </c>
      <c r="B62" t="s">
        <v>1207</v>
      </c>
      <c r="C62" t="s">
        <v>114</v>
      </c>
      <c r="D62">
        <v>27.11</v>
      </c>
      <c r="E62">
        <v>28.23</v>
      </c>
      <c r="F62">
        <v>29.55</v>
      </c>
      <c r="G62">
        <v>29.81</v>
      </c>
      <c r="H62">
        <v>30.92</v>
      </c>
      <c r="I62">
        <v>32.130000000000003</v>
      </c>
      <c r="J62">
        <v>33.340000000000003</v>
      </c>
      <c r="K62">
        <v>32.57</v>
      </c>
      <c r="L62">
        <v>33.04</v>
      </c>
      <c r="M62">
        <v>33.47</v>
      </c>
      <c r="N62">
        <v>31.72</v>
      </c>
      <c r="O62">
        <v>32.36</v>
      </c>
      <c r="P62">
        <v>33.17</v>
      </c>
      <c r="Q62">
        <v>31.8</v>
      </c>
      <c r="R62">
        <v>32.659999999999997</v>
      </c>
      <c r="S62">
        <v>31.02</v>
      </c>
    </row>
    <row r="63" spans="1:19" x14ac:dyDescent="0.3">
      <c r="A63" t="s">
        <v>1127</v>
      </c>
      <c r="B63" t="s">
        <v>1642</v>
      </c>
      <c r="C63" t="s">
        <v>1209</v>
      </c>
      <c r="D63">
        <v>21.56</v>
      </c>
      <c r="E63">
        <v>24.2</v>
      </c>
      <c r="F63">
        <v>25.55</v>
      </c>
      <c r="G63">
        <v>22.96</v>
      </c>
      <c r="H63">
        <v>26.16</v>
      </c>
      <c r="I63">
        <v>26.71</v>
      </c>
      <c r="J63">
        <v>24.85</v>
      </c>
      <c r="K63">
        <v>24.75</v>
      </c>
      <c r="L63">
        <v>23.15</v>
      </c>
      <c r="M63">
        <v>26.63</v>
      </c>
      <c r="N63">
        <v>29.42</v>
      </c>
      <c r="O63">
        <v>27.09</v>
      </c>
      <c r="P63">
        <v>30.99</v>
      </c>
      <c r="Q63">
        <v>30.57</v>
      </c>
      <c r="R63">
        <v>31.35</v>
      </c>
      <c r="S63">
        <v>32.659999999999997</v>
      </c>
    </row>
    <row r="64" spans="1:19" x14ac:dyDescent="0.3">
      <c r="A64" t="s">
        <v>1127</v>
      </c>
      <c r="B64" t="s">
        <v>1643</v>
      </c>
      <c r="C64" t="s">
        <v>1211</v>
      </c>
      <c r="D64">
        <v>21.45</v>
      </c>
      <c r="E64">
        <v>21.19</v>
      </c>
      <c r="F64">
        <v>22.77</v>
      </c>
      <c r="G64">
        <v>22.72</v>
      </c>
      <c r="H64">
        <v>24.21</v>
      </c>
      <c r="I64">
        <v>24.39</v>
      </c>
      <c r="J64">
        <v>25.56</v>
      </c>
      <c r="K64">
        <v>25.62</v>
      </c>
      <c r="L64">
        <v>25.14</v>
      </c>
      <c r="M64">
        <v>28.51</v>
      </c>
      <c r="N64">
        <v>29.69</v>
      </c>
      <c r="O64">
        <v>28.66</v>
      </c>
      <c r="P64">
        <v>32.99</v>
      </c>
      <c r="Q64">
        <v>29.65</v>
      </c>
      <c r="R64">
        <v>29.92</v>
      </c>
      <c r="S64">
        <v>30.7</v>
      </c>
    </row>
    <row r="65" spans="1:19" x14ac:dyDescent="0.3">
      <c r="A65" t="s">
        <v>1127</v>
      </c>
      <c r="B65" t="s">
        <v>1212</v>
      </c>
      <c r="C65" t="s">
        <v>116</v>
      </c>
      <c r="D65">
        <v>19.36</v>
      </c>
      <c r="E65">
        <v>20.149999999999999</v>
      </c>
      <c r="F65">
        <v>21.85</v>
      </c>
      <c r="G65">
        <v>23.13</v>
      </c>
      <c r="H65">
        <v>24.85</v>
      </c>
      <c r="I65">
        <v>25.03</v>
      </c>
      <c r="J65">
        <v>23.48</v>
      </c>
      <c r="K65">
        <v>25.47</v>
      </c>
      <c r="L65">
        <v>25.94</v>
      </c>
      <c r="M65">
        <v>24.1</v>
      </c>
      <c r="N65">
        <v>26.59</v>
      </c>
      <c r="O65">
        <v>25.36</v>
      </c>
      <c r="P65">
        <v>25.37</v>
      </c>
      <c r="Q65">
        <v>29.74</v>
      </c>
      <c r="R65">
        <v>29.99</v>
      </c>
      <c r="S65">
        <v>32.1</v>
      </c>
    </row>
    <row r="66" spans="1:19" x14ac:dyDescent="0.3">
      <c r="A66" t="s">
        <v>1127</v>
      </c>
      <c r="B66" t="s">
        <v>1644</v>
      </c>
      <c r="C66" t="s">
        <v>1214</v>
      </c>
      <c r="D66">
        <v>22.27</v>
      </c>
      <c r="E66">
        <v>21.74</v>
      </c>
      <c r="F66">
        <v>22.93</v>
      </c>
      <c r="G66">
        <v>22.25</v>
      </c>
      <c r="H66">
        <v>24.14</v>
      </c>
      <c r="I66">
        <v>23.26</v>
      </c>
      <c r="J66">
        <v>24.64</v>
      </c>
      <c r="K66">
        <v>25.46</v>
      </c>
      <c r="L66">
        <v>27.02</v>
      </c>
      <c r="M66">
        <v>25.96</v>
      </c>
      <c r="N66">
        <v>25.05</v>
      </c>
      <c r="O66">
        <v>25.52</v>
      </c>
      <c r="P66">
        <v>26.57</v>
      </c>
      <c r="Q66">
        <v>26.16</v>
      </c>
      <c r="R66">
        <v>27.76</v>
      </c>
      <c r="S66">
        <v>26.69</v>
      </c>
    </row>
    <row r="67" spans="1:19" x14ac:dyDescent="0.3">
      <c r="A67" t="s">
        <v>1127</v>
      </c>
      <c r="B67" t="s">
        <v>1645</v>
      </c>
      <c r="C67" t="s">
        <v>1216</v>
      </c>
      <c r="D67">
        <v>23.35</v>
      </c>
      <c r="E67">
        <v>23.17</v>
      </c>
      <c r="F67">
        <v>23.56</v>
      </c>
      <c r="G67">
        <v>24.58</v>
      </c>
      <c r="H67">
        <v>26.56</v>
      </c>
      <c r="I67">
        <v>25.28</v>
      </c>
      <c r="J67">
        <v>27.03</v>
      </c>
      <c r="K67">
        <v>28.06</v>
      </c>
      <c r="L67">
        <v>30.81</v>
      </c>
      <c r="M67">
        <v>31.05</v>
      </c>
      <c r="N67">
        <v>29.46</v>
      </c>
      <c r="O67">
        <v>30.31</v>
      </c>
      <c r="P67">
        <v>30.33</v>
      </c>
      <c r="Q67">
        <v>28.68</v>
      </c>
      <c r="R67">
        <v>32.85</v>
      </c>
      <c r="S67">
        <v>37.04</v>
      </c>
    </row>
    <row r="68" spans="1:19" x14ac:dyDescent="0.3">
      <c r="B68" t="s">
        <v>121</v>
      </c>
      <c r="C68" t="s">
        <v>1646</v>
      </c>
      <c r="D68">
        <f>AVERAGE(D66:D67)</f>
        <v>22.810000000000002</v>
      </c>
      <c r="E68">
        <f t="shared" ref="E68:S68" si="0">AVERAGE(E66:E67)</f>
        <v>22.454999999999998</v>
      </c>
      <c r="F68">
        <f t="shared" si="0"/>
        <v>23.244999999999997</v>
      </c>
      <c r="G68">
        <f t="shared" si="0"/>
        <v>23.414999999999999</v>
      </c>
      <c r="H68">
        <f t="shared" si="0"/>
        <v>25.35</v>
      </c>
      <c r="I68">
        <f t="shared" si="0"/>
        <v>24.270000000000003</v>
      </c>
      <c r="J68">
        <f t="shared" si="0"/>
        <v>25.835000000000001</v>
      </c>
      <c r="K68">
        <f t="shared" si="0"/>
        <v>26.759999999999998</v>
      </c>
      <c r="L68">
        <f t="shared" si="0"/>
        <v>28.914999999999999</v>
      </c>
      <c r="M68">
        <f t="shared" si="0"/>
        <v>28.505000000000003</v>
      </c>
      <c r="N68">
        <f t="shared" si="0"/>
        <v>27.255000000000003</v>
      </c>
      <c r="O68">
        <f t="shared" si="0"/>
        <v>27.914999999999999</v>
      </c>
      <c r="P68">
        <f t="shared" si="0"/>
        <v>28.45</v>
      </c>
      <c r="Q68">
        <f t="shared" si="0"/>
        <v>27.42</v>
      </c>
      <c r="R68">
        <f t="shared" si="0"/>
        <v>30.305</v>
      </c>
      <c r="S68">
        <f t="shared" si="0"/>
        <v>31.865000000000002</v>
      </c>
    </row>
    <row r="69" spans="1:19" x14ac:dyDescent="0.3">
      <c r="A69" t="s">
        <v>1124</v>
      </c>
      <c r="B69" t="s">
        <v>1217</v>
      </c>
      <c r="C69" t="s">
        <v>1218</v>
      </c>
      <c r="D69">
        <v>21.76</v>
      </c>
      <c r="E69">
        <v>21.6</v>
      </c>
      <c r="F69">
        <v>23.28</v>
      </c>
      <c r="G69">
        <v>24.16</v>
      </c>
      <c r="H69">
        <v>25.22</v>
      </c>
      <c r="I69">
        <v>25.51</v>
      </c>
      <c r="J69">
        <v>26.17</v>
      </c>
      <c r="K69">
        <v>26.07</v>
      </c>
      <c r="L69">
        <v>26.52</v>
      </c>
      <c r="M69">
        <v>27.47</v>
      </c>
      <c r="N69">
        <v>28.5</v>
      </c>
      <c r="O69">
        <v>28.67</v>
      </c>
      <c r="P69">
        <v>28.06</v>
      </c>
      <c r="Q69">
        <v>29.33</v>
      </c>
      <c r="R69">
        <v>31.17</v>
      </c>
      <c r="S69">
        <v>31.37</v>
      </c>
    </row>
    <row r="70" spans="1:19" x14ac:dyDescent="0.3">
      <c r="A70" t="s">
        <v>1127</v>
      </c>
      <c r="B70" t="s">
        <v>1219</v>
      </c>
      <c r="C70" t="s">
        <v>115</v>
      </c>
      <c r="D70">
        <v>18.25</v>
      </c>
      <c r="E70">
        <v>18.239999999999998</v>
      </c>
      <c r="F70">
        <v>19.87</v>
      </c>
      <c r="G70">
        <v>21.21</v>
      </c>
      <c r="H70">
        <v>22.13</v>
      </c>
      <c r="I70">
        <v>22.4</v>
      </c>
      <c r="J70">
        <v>24.07</v>
      </c>
      <c r="K70">
        <v>23.86</v>
      </c>
      <c r="L70">
        <v>25.11</v>
      </c>
      <c r="M70">
        <v>26.15</v>
      </c>
      <c r="N70">
        <v>27.27</v>
      </c>
      <c r="O70">
        <v>26.49</v>
      </c>
      <c r="P70">
        <v>26.19</v>
      </c>
      <c r="Q70">
        <v>27.1</v>
      </c>
      <c r="R70">
        <v>31.51</v>
      </c>
      <c r="S70">
        <v>32.200000000000003</v>
      </c>
    </row>
    <row r="71" spans="1:19" x14ac:dyDescent="0.3">
      <c r="A71" t="s">
        <v>1127</v>
      </c>
      <c r="B71" t="s">
        <v>119</v>
      </c>
      <c r="C71" t="s">
        <v>1637</v>
      </c>
      <c r="D71">
        <v>24.48</v>
      </c>
      <c r="E71">
        <v>24.11</v>
      </c>
      <c r="F71">
        <v>24.86</v>
      </c>
      <c r="G71">
        <v>26.59</v>
      </c>
      <c r="H71">
        <v>26.99</v>
      </c>
      <c r="I71">
        <v>27.77</v>
      </c>
      <c r="J71">
        <v>29.42</v>
      </c>
      <c r="K71">
        <v>28.2</v>
      </c>
      <c r="L71">
        <v>29.18</v>
      </c>
      <c r="M71">
        <v>29.07</v>
      </c>
      <c r="N71">
        <v>30.28</v>
      </c>
      <c r="O71">
        <v>30.32</v>
      </c>
      <c r="P71">
        <v>30.62</v>
      </c>
      <c r="Q71">
        <v>32.28</v>
      </c>
      <c r="R71">
        <v>32.04</v>
      </c>
      <c r="S71">
        <v>33.47</v>
      </c>
    </row>
    <row r="72" spans="1:19" x14ac:dyDescent="0.3">
      <c r="A72" t="s">
        <v>1127</v>
      </c>
      <c r="B72" t="s">
        <v>1222</v>
      </c>
      <c r="C72" t="s">
        <v>123</v>
      </c>
      <c r="D72">
        <v>21.91</v>
      </c>
      <c r="E72">
        <v>21.34</v>
      </c>
      <c r="F72">
        <v>24.09</v>
      </c>
      <c r="G72">
        <v>24.66</v>
      </c>
      <c r="H72">
        <v>25.22</v>
      </c>
      <c r="I72">
        <v>25.39</v>
      </c>
      <c r="J72">
        <v>24.56</v>
      </c>
      <c r="K72">
        <v>27.28</v>
      </c>
      <c r="L72">
        <v>25.51</v>
      </c>
      <c r="M72">
        <v>28.56</v>
      </c>
      <c r="N72">
        <v>28.49</v>
      </c>
      <c r="O72">
        <v>29.28</v>
      </c>
      <c r="P72">
        <v>29.24</v>
      </c>
      <c r="Q72">
        <v>28.97</v>
      </c>
      <c r="R72">
        <v>32.47</v>
      </c>
      <c r="S72">
        <v>31.61</v>
      </c>
    </row>
    <row r="73" spans="1:19" x14ac:dyDescent="0.3">
      <c r="A73" t="s">
        <v>1127</v>
      </c>
      <c r="B73" t="s">
        <v>1223</v>
      </c>
      <c r="C73" t="s">
        <v>122</v>
      </c>
      <c r="D73">
        <v>19.95</v>
      </c>
      <c r="E73">
        <v>20.57</v>
      </c>
      <c r="F73">
        <v>22.58</v>
      </c>
      <c r="G73">
        <v>21.57</v>
      </c>
      <c r="H73">
        <v>24.75</v>
      </c>
      <c r="I73">
        <v>24.27</v>
      </c>
      <c r="J73">
        <v>24.08</v>
      </c>
      <c r="K73">
        <v>22.35</v>
      </c>
      <c r="L73">
        <v>23.88</v>
      </c>
      <c r="M73">
        <v>24.02</v>
      </c>
      <c r="N73">
        <v>26.02</v>
      </c>
      <c r="O73">
        <v>26.71</v>
      </c>
      <c r="P73">
        <v>23.54</v>
      </c>
      <c r="Q73">
        <v>26.24</v>
      </c>
      <c r="R73">
        <v>27.13</v>
      </c>
      <c r="S73">
        <v>26.1</v>
      </c>
    </row>
    <row r="74" spans="1:19" x14ac:dyDescent="0.3">
      <c r="A74" t="s">
        <v>1124</v>
      </c>
      <c r="B74" t="s">
        <v>120</v>
      </c>
      <c r="C74" t="str">
        <f>""</f>
        <v/>
      </c>
      <c r="D74">
        <v>21.83</v>
      </c>
      <c r="E74">
        <v>20.71</v>
      </c>
      <c r="F74">
        <v>21.97</v>
      </c>
      <c r="G74">
        <v>21.95</v>
      </c>
      <c r="H74">
        <v>23.15</v>
      </c>
      <c r="I74">
        <v>23.33</v>
      </c>
      <c r="J74">
        <v>23.67</v>
      </c>
      <c r="K74">
        <v>23.07</v>
      </c>
      <c r="L74">
        <v>24.93</v>
      </c>
      <c r="M74">
        <v>26.6</v>
      </c>
      <c r="N74">
        <v>27.03</v>
      </c>
      <c r="O74">
        <v>26.59</v>
      </c>
      <c r="P74">
        <v>26.5</v>
      </c>
      <c r="Q74">
        <v>27.5</v>
      </c>
      <c r="R74">
        <v>29.06</v>
      </c>
      <c r="S74">
        <v>29.82</v>
      </c>
    </row>
    <row r="75" spans="1:19" x14ac:dyDescent="0.3">
      <c r="A75" t="s">
        <v>1127</v>
      </c>
      <c r="B75" t="s">
        <v>1225</v>
      </c>
      <c r="C75" t="s">
        <v>120</v>
      </c>
      <c r="D75">
        <v>21.83</v>
      </c>
      <c r="E75">
        <v>20.71</v>
      </c>
      <c r="F75">
        <v>21.97</v>
      </c>
      <c r="G75">
        <v>21.95</v>
      </c>
      <c r="H75">
        <v>23.15</v>
      </c>
      <c r="I75">
        <v>23.33</v>
      </c>
      <c r="J75">
        <v>23.67</v>
      </c>
      <c r="K75">
        <v>23.07</v>
      </c>
      <c r="L75">
        <v>24.93</v>
      </c>
      <c r="M75">
        <v>26.6</v>
      </c>
      <c r="N75">
        <v>27.03</v>
      </c>
      <c r="O75">
        <v>26.59</v>
      </c>
      <c r="P75">
        <v>26.5</v>
      </c>
      <c r="Q75">
        <v>27.5</v>
      </c>
      <c r="R75">
        <v>29.06</v>
      </c>
      <c r="S75">
        <v>29.82</v>
      </c>
    </row>
    <row r="76" spans="1:19" x14ac:dyDescent="0.3">
      <c r="A76" t="s">
        <v>1122</v>
      </c>
      <c r="B76" t="s">
        <v>1226</v>
      </c>
      <c r="C76" t="s">
        <v>1017</v>
      </c>
      <c r="D76">
        <v>21.92</v>
      </c>
      <c r="E76">
        <v>22.58</v>
      </c>
      <c r="F76">
        <v>23.19</v>
      </c>
      <c r="G76">
        <v>23.81</v>
      </c>
      <c r="H76">
        <v>24.94</v>
      </c>
      <c r="I76">
        <v>24.79</v>
      </c>
      <c r="J76">
        <v>25.67</v>
      </c>
      <c r="K76">
        <v>26.54</v>
      </c>
      <c r="L76">
        <v>26.48</v>
      </c>
      <c r="M76">
        <v>27.21</v>
      </c>
      <c r="N76">
        <v>27.98</v>
      </c>
      <c r="O76">
        <v>28.2</v>
      </c>
      <c r="P76">
        <v>29.24</v>
      </c>
      <c r="Q76">
        <v>30.31</v>
      </c>
      <c r="R76">
        <v>31.19</v>
      </c>
      <c r="S76">
        <v>31.8</v>
      </c>
    </row>
    <row r="77" spans="1:19" x14ac:dyDescent="0.3">
      <c r="A77" t="s">
        <v>1124</v>
      </c>
      <c r="B77" t="s">
        <v>1227</v>
      </c>
      <c r="C77" t="s">
        <v>1228</v>
      </c>
      <c r="D77">
        <v>22.46</v>
      </c>
      <c r="E77">
        <v>22.86</v>
      </c>
      <c r="F77">
        <v>24.11</v>
      </c>
      <c r="G77">
        <v>24.49</v>
      </c>
      <c r="H77">
        <v>24.97</v>
      </c>
      <c r="I77">
        <v>24.57</v>
      </c>
      <c r="J77">
        <v>25.46</v>
      </c>
      <c r="K77">
        <v>26.4</v>
      </c>
      <c r="L77">
        <v>27.46</v>
      </c>
      <c r="M77">
        <v>29.39</v>
      </c>
      <c r="N77">
        <v>29.37</v>
      </c>
      <c r="O77">
        <v>29.8</v>
      </c>
      <c r="P77">
        <v>29.52</v>
      </c>
      <c r="Q77">
        <v>31.37</v>
      </c>
      <c r="R77">
        <v>32.56</v>
      </c>
      <c r="S77">
        <v>33.47</v>
      </c>
    </row>
    <row r="78" spans="1:19" x14ac:dyDescent="0.3">
      <c r="A78" t="s">
        <v>1127</v>
      </c>
      <c r="B78" t="s">
        <v>1229</v>
      </c>
      <c r="C78" t="s">
        <v>124</v>
      </c>
      <c r="D78">
        <v>19.170000000000002</v>
      </c>
      <c r="E78">
        <v>18.64</v>
      </c>
      <c r="F78">
        <v>20.29</v>
      </c>
      <c r="G78">
        <v>19.809999999999999</v>
      </c>
      <c r="H78">
        <v>19.79</v>
      </c>
      <c r="I78">
        <v>18.940000000000001</v>
      </c>
      <c r="J78">
        <v>19.7</v>
      </c>
      <c r="K78">
        <v>21.59</v>
      </c>
      <c r="L78">
        <v>20.27</v>
      </c>
      <c r="M78">
        <v>20.43</v>
      </c>
      <c r="N78">
        <v>22.83</v>
      </c>
      <c r="O78">
        <v>22.63</v>
      </c>
      <c r="P78">
        <v>22.6</v>
      </c>
      <c r="Q78">
        <v>22.78</v>
      </c>
      <c r="R78">
        <v>22.93</v>
      </c>
      <c r="S78">
        <v>25.1</v>
      </c>
    </row>
    <row r="79" spans="1:19" x14ac:dyDescent="0.3">
      <c r="A79" t="s">
        <v>1127</v>
      </c>
      <c r="B79" t="s">
        <v>1230</v>
      </c>
      <c r="C79" t="s">
        <v>137</v>
      </c>
      <c r="D79">
        <v>21.07</v>
      </c>
      <c r="E79">
        <v>20.52</v>
      </c>
      <c r="F79">
        <v>22.2</v>
      </c>
      <c r="G79">
        <v>23.22</v>
      </c>
      <c r="H79">
        <v>23.55</v>
      </c>
      <c r="I79">
        <v>24.92</v>
      </c>
      <c r="J79">
        <v>24.73</v>
      </c>
      <c r="K79">
        <v>25.56</v>
      </c>
      <c r="L79">
        <v>26.34</v>
      </c>
      <c r="M79">
        <v>29.39</v>
      </c>
      <c r="N79">
        <v>29.25</v>
      </c>
      <c r="O79">
        <v>30.11</v>
      </c>
      <c r="P79">
        <v>28.58</v>
      </c>
      <c r="Q79">
        <v>29.03</v>
      </c>
      <c r="R79">
        <v>30.42</v>
      </c>
      <c r="S79">
        <v>31.4</v>
      </c>
    </row>
    <row r="80" spans="1:19" x14ac:dyDescent="0.3">
      <c r="A80" t="s">
        <v>1127</v>
      </c>
      <c r="B80" t="s">
        <v>1231</v>
      </c>
      <c r="C80" t="s">
        <v>129</v>
      </c>
      <c r="D80">
        <v>24.87</v>
      </c>
      <c r="E80">
        <v>26.75</v>
      </c>
      <c r="F80">
        <v>27.17</v>
      </c>
      <c r="G80">
        <v>27.15</v>
      </c>
      <c r="H80">
        <v>28.04</v>
      </c>
      <c r="I80">
        <v>26.1</v>
      </c>
      <c r="J80">
        <v>28</v>
      </c>
      <c r="K80">
        <v>28.63</v>
      </c>
      <c r="L80">
        <v>31.02</v>
      </c>
      <c r="M80">
        <v>32.46</v>
      </c>
      <c r="N80">
        <v>31.42</v>
      </c>
      <c r="O80">
        <v>31.66</v>
      </c>
      <c r="P80">
        <v>32.340000000000003</v>
      </c>
      <c r="Q80">
        <v>36.06</v>
      </c>
      <c r="R80">
        <v>37.56</v>
      </c>
      <c r="S80">
        <v>37.85</v>
      </c>
    </row>
    <row r="81" spans="1:19" x14ac:dyDescent="0.3">
      <c r="A81" t="s">
        <v>1124</v>
      </c>
      <c r="B81" t="s">
        <v>1232</v>
      </c>
      <c r="C81" t="s">
        <v>1233</v>
      </c>
      <c r="D81">
        <v>21.35</v>
      </c>
      <c r="E81">
        <v>22.58</v>
      </c>
      <c r="F81">
        <v>22.53</v>
      </c>
      <c r="G81">
        <v>23.6</v>
      </c>
      <c r="H81">
        <v>24.58</v>
      </c>
      <c r="I81">
        <v>23.63</v>
      </c>
      <c r="J81">
        <v>24.67</v>
      </c>
      <c r="K81">
        <v>26.32</v>
      </c>
      <c r="L81">
        <v>24.71</v>
      </c>
      <c r="M81">
        <v>25.56</v>
      </c>
      <c r="N81">
        <v>26.04</v>
      </c>
      <c r="O81">
        <v>26.47</v>
      </c>
      <c r="P81">
        <v>27.04</v>
      </c>
      <c r="Q81">
        <v>27.77</v>
      </c>
      <c r="R81">
        <v>28.94</v>
      </c>
      <c r="S81">
        <v>29.7</v>
      </c>
    </row>
    <row r="82" spans="1:19" x14ac:dyDescent="0.3">
      <c r="A82" t="s">
        <v>1127</v>
      </c>
      <c r="B82" t="s">
        <v>1234</v>
      </c>
      <c r="C82" t="s">
        <v>127</v>
      </c>
      <c r="D82">
        <v>21.86</v>
      </c>
      <c r="E82">
        <v>22.91</v>
      </c>
      <c r="F82">
        <v>21.65</v>
      </c>
      <c r="G82">
        <v>23.24</v>
      </c>
      <c r="H82">
        <v>24.18</v>
      </c>
      <c r="I82">
        <v>25.12</v>
      </c>
      <c r="J82">
        <v>24.84</v>
      </c>
      <c r="K82">
        <v>27.43</v>
      </c>
      <c r="L82">
        <v>26.35</v>
      </c>
      <c r="M82">
        <v>28.09</v>
      </c>
      <c r="N82">
        <v>26.33</v>
      </c>
      <c r="O82">
        <v>28.11</v>
      </c>
      <c r="P82">
        <v>29.24</v>
      </c>
      <c r="Q82">
        <v>30.41</v>
      </c>
      <c r="R82">
        <v>30.95</v>
      </c>
      <c r="S82">
        <v>30.86</v>
      </c>
    </row>
    <row r="83" spans="1:19" x14ac:dyDescent="0.3">
      <c r="A83" t="s">
        <v>1127</v>
      </c>
      <c r="B83" t="s">
        <v>1235</v>
      </c>
      <c r="C83" t="s">
        <v>1236</v>
      </c>
      <c r="D83">
        <v>21.01</v>
      </c>
      <c r="E83">
        <v>22.12</v>
      </c>
      <c r="F83">
        <v>20.9</v>
      </c>
      <c r="G83">
        <v>23.02</v>
      </c>
      <c r="H83">
        <v>24.82</v>
      </c>
      <c r="I83">
        <v>22.26</v>
      </c>
      <c r="J83">
        <v>23.32</v>
      </c>
      <c r="K83">
        <v>25.14</v>
      </c>
      <c r="L83">
        <v>22.37</v>
      </c>
      <c r="M83">
        <v>25.21</v>
      </c>
      <c r="N83">
        <v>24.95</v>
      </c>
      <c r="O83">
        <v>24.96</v>
      </c>
      <c r="P83">
        <v>24.76</v>
      </c>
      <c r="Q83">
        <v>25.49</v>
      </c>
      <c r="R83">
        <v>26.67</v>
      </c>
      <c r="S83">
        <v>26.64</v>
      </c>
    </row>
    <row r="84" spans="1:19" x14ac:dyDescent="0.3">
      <c r="A84" t="s">
        <v>1127</v>
      </c>
      <c r="B84" t="s">
        <v>1237</v>
      </c>
      <c r="C84" t="s">
        <v>126</v>
      </c>
      <c r="D84">
        <v>19.3</v>
      </c>
      <c r="E84">
        <v>20.84</v>
      </c>
      <c r="F84">
        <v>21.54</v>
      </c>
      <c r="G84">
        <v>23.17</v>
      </c>
      <c r="H84">
        <v>25.31</v>
      </c>
      <c r="I84">
        <v>22.79</v>
      </c>
      <c r="J84">
        <v>23.2</v>
      </c>
      <c r="K84">
        <v>25</v>
      </c>
      <c r="L84">
        <v>24.37</v>
      </c>
      <c r="M84">
        <v>24.68</v>
      </c>
      <c r="N84">
        <v>24.72</v>
      </c>
      <c r="O84">
        <v>24.84</v>
      </c>
      <c r="P84">
        <v>24.25</v>
      </c>
      <c r="Q84">
        <v>26.35</v>
      </c>
      <c r="R84">
        <v>28.9</v>
      </c>
      <c r="S84">
        <v>30.22</v>
      </c>
    </row>
    <row r="85" spans="1:19" x14ac:dyDescent="0.3">
      <c r="A85" t="s">
        <v>1127</v>
      </c>
      <c r="B85" t="s">
        <v>128</v>
      </c>
      <c r="C85" t="str">
        <f>""</f>
        <v/>
      </c>
      <c r="D85">
        <v>22.01</v>
      </c>
      <c r="E85">
        <v>23.2</v>
      </c>
      <c r="F85">
        <v>23.69</v>
      </c>
      <c r="G85">
        <v>24.02</v>
      </c>
      <c r="H85">
        <v>24.38</v>
      </c>
      <c r="I85">
        <v>24.09</v>
      </c>
      <c r="J85">
        <v>25.63</v>
      </c>
      <c r="K85">
        <v>26.94</v>
      </c>
      <c r="L85">
        <v>25.36</v>
      </c>
      <c r="M85">
        <v>25.43</v>
      </c>
      <c r="N85">
        <v>26.82</v>
      </c>
      <c r="O85">
        <v>27.19</v>
      </c>
      <c r="P85">
        <v>28.35</v>
      </c>
      <c r="Q85">
        <v>28.49</v>
      </c>
      <c r="R85">
        <v>29.32</v>
      </c>
      <c r="S85">
        <v>30.4</v>
      </c>
    </row>
    <row r="86" spans="1:19" x14ac:dyDescent="0.3">
      <c r="A86" t="s">
        <v>1124</v>
      </c>
      <c r="B86" t="s">
        <v>1240</v>
      </c>
      <c r="C86" t="s">
        <v>1017</v>
      </c>
      <c r="D86">
        <v>21.97</v>
      </c>
      <c r="E86">
        <v>22.45</v>
      </c>
      <c r="F86">
        <v>23.1</v>
      </c>
      <c r="G86">
        <v>23.61</v>
      </c>
      <c r="H86">
        <v>25.13</v>
      </c>
      <c r="I86">
        <v>25.57</v>
      </c>
      <c r="J86">
        <v>26.33</v>
      </c>
      <c r="K86">
        <v>26.74</v>
      </c>
      <c r="L86">
        <v>26.99</v>
      </c>
      <c r="M86">
        <v>27.04</v>
      </c>
      <c r="N86">
        <v>28.34</v>
      </c>
      <c r="O86">
        <v>28.32</v>
      </c>
      <c r="P86">
        <v>30.31</v>
      </c>
      <c r="Q86">
        <v>31.17</v>
      </c>
      <c r="R86">
        <v>31.71</v>
      </c>
      <c r="S86">
        <v>32.090000000000003</v>
      </c>
    </row>
    <row r="87" spans="1:19" x14ac:dyDescent="0.3">
      <c r="A87" t="s">
        <v>1127</v>
      </c>
      <c r="B87" t="s">
        <v>1241</v>
      </c>
      <c r="C87" t="s">
        <v>130</v>
      </c>
      <c r="D87">
        <v>20.62</v>
      </c>
      <c r="E87">
        <v>21.87</v>
      </c>
      <c r="F87">
        <v>22.61</v>
      </c>
      <c r="G87">
        <v>23.23</v>
      </c>
      <c r="H87">
        <v>24.92</v>
      </c>
      <c r="I87">
        <v>26.74</v>
      </c>
      <c r="J87">
        <v>26.98</v>
      </c>
      <c r="K87">
        <v>25.9</v>
      </c>
      <c r="L87">
        <v>25.91</v>
      </c>
      <c r="M87">
        <v>25.85</v>
      </c>
      <c r="N87">
        <v>27.13</v>
      </c>
      <c r="O87">
        <v>26.49</v>
      </c>
      <c r="P87">
        <v>29.06</v>
      </c>
      <c r="Q87">
        <v>29.35</v>
      </c>
      <c r="R87">
        <v>30.75</v>
      </c>
      <c r="S87">
        <v>31.08</v>
      </c>
    </row>
    <row r="88" spans="1:19" x14ac:dyDescent="0.3">
      <c r="A88" t="s">
        <v>1127</v>
      </c>
      <c r="B88" t="s">
        <v>1242</v>
      </c>
      <c r="C88" t="s">
        <v>134</v>
      </c>
      <c r="D88">
        <v>29.23</v>
      </c>
      <c r="E88">
        <v>29.87</v>
      </c>
      <c r="F88">
        <v>31.06</v>
      </c>
      <c r="G88">
        <v>31.56</v>
      </c>
      <c r="H88">
        <v>35.229999999999997</v>
      </c>
      <c r="I88">
        <v>34.56</v>
      </c>
      <c r="J88">
        <v>36.590000000000003</v>
      </c>
      <c r="K88">
        <v>37.92</v>
      </c>
      <c r="L88">
        <v>36.64</v>
      </c>
      <c r="M88">
        <v>37.39</v>
      </c>
      <c r="N88">
        <v>38.57</v>
      </c>
      <c r="O88">
        <v>41.28</v>
      </c>
      <c r="P88">
        <v>45</v>
      </c>
      <c r="Q88">
        <v>47.46</v>
      </c>
      <c r="R88">
        <v>43.86</v>
      </c>
      <c r="S88">
        <v>45.55</v>
      </c>
    </row>
    <row r="89" spans="1:19" x14ac:dyDescent="0.3">
      <c r="A89" t="s">
        <v>1127</v>
      </c>
      <c r="B89" t="s">
        <v>1243</v>
      </c>
      <c r="C89" t="s">
        <v>131</v>
      </c>
      <c r="D89">
        <v>24.82</v>
      </c>
      <c r="E89">
        <v>25.2</v>
      </c>
      <c r="F89">
        <v>25.87</v>
      </c>
      <c r="G89">
        <v>25.84</v>
      </c>
      <c r="H89">
        <v>27.46</v>
      </c>
      <c r="I89">
        <v>27.86</v>
      </c>
      <c r="J89">
        <v>29.05</v>
      </c>
      <c r="K89">
        <v>29.32</v>
      </c>
      <c r="L89">
        <v>30.59</v>
      </c>
      <c r="M89">
        <v>29.53</v>
      </c>
      <c r="N89">
        <v>30.43</v>
      </c>
      <c r="O89">
        <v>33.06</v>
      </c>
      <c r="P89">
        <v>36.99</v>
      </c>
      <c r="Q89">
        <v>37.25</v>
      </c>
      <c r="R89">
        <v>36.24</v>
      </c>
      <c r="S89">
        <v>35.69</v>
      </c>
    </row>
    <row r="90" spans="1:19" x14ac:dyDescent="0.3">
      <c r="A90" t="s">
        <v>1127</v>
      </c>
      <c r="B90" t="s">
        <v>1244</v>
      </c>
      <c r="C90" t="s">
        <v>132</v>
      </c>
      <c r="D90">
        <v>20.11</v>
      </c>
      <c r="E90">
        <v>19.55</v>
      </c>
      <c r="F90">
        <v>21.2</v>
      </c>
      <c r="G90">
        <v>21.92</v>
      </c>
      <c r="H90">
        <v>23.66</v>
      </c>
      <c r="I90">
        <v>21.08</v>
      </c>
      <c r="J90">
        <v>22.37</v>
      </c>
      <c r="K90">
        <v>25.04</v>
      </c>
      <c r="L90">
        <v>26.42</v>
      </c>
      <c r="M90">
        <v>26.27</v>
      </c>
      <c r="N90">
        <v>25.92</v>
      </c>
      <c r="O90">
        <v>27.97</v>
      </c>
      <c r="P90">
        <v>25.37</v>
      </c>
      <c r="Q90">
        <v>26.25</v>
      </c>
      <c r="R90">
        <v>26.52</v>
      </c>
      <c r="S90">
        <v>26.83</v>
      </c>
    </row>
    <row r="91" spans="1:19" x14ac:dyDescent="0.3">
      <c r="A91" t="s">
        <v>1127</v>
      </c>
      <c r="B91" t="s">
        <v>1245</v>
      </c>
      <c r="C91" t="s">
        <v>133</v>
      </c>
      <c r="D91">
        <v>22.6</v>
      </c>
      <c r="E91">
        <v>20.64</v>
      </c>
      <c r="F91">
        <v>21.29</v>
      </c>
      <c r="G91">
        <v>21.59</v>
      </c>
      <c r="H91">
        <v>22.18</v>
      </c>
      <c r="I91">
        <v>22.75</v>
      </c>
      <c r="J91">
        <v>24.37</v>
      </c>
      <c r="K91">
        <v>25.32</v>
      </c>
      <c r="L91">
        <v>22.87</v>
      </c>
      <c r="M91">
        <v>24.4</v>
      </c>
      <c r="N91">
        <v>24.91</v>
      </c>
      <c r="O91">
        <v>24.21</v>
      </c>
      <c r="P91">
        <v>25.7</v>
      </c>
      <c r="Q91">
        <v>28.33</v>
      </c>
      <c r="R91">
        <v>30.98</v>
      </c>
      <c r="S91">
        <v>30.82</v>
      </c>
    </row>
    <row r="92" spans="1:19" x14ac:dyDescent="0.3">
      <c r="A92" t="s">
        <v>1127</v>
      </c>
      <c r="B92" t="s">
        <v>1246</v>
      </c>
      <c r="C92" t="s">
        <v>135</v>
      </c>
      <c r="D92">
        <v>17.21</v>
      </c>
      <c r="E92">
        <v>17.79</v>
      </c>
      <c r="F92">
        <v>18.260000000000002</v>
      </c>
      <c r="G92">
        <v>18.7</v>
      </c>
      <c r="H92">
        <v>20.58</v>
      </c>
      <c r="I92">
        <v>21.15</v>
      </c>
      <c r="J92">
        <v>21.35</v>
      </c>
      <c r="K92">
        <v>24.37</v>
      </c>
      <c r="L92">
        <v>24.39</v>
      </c>
      <c r="M92">
        <v>24.75</v>
      </c>
      <c r="N92">
        <v>29.8</v>
      </c>
      <c r="O92">
        <v>26.07</v>
      </c>
      <c r="P92">
        <v>26.43</v>
      </c>
      <c r="Q92">
        <v>25.64</v>
      </c>
      <c r="R92">
        <v>25.68</v>
      </c>
      <c r="S92">
        <v>26.28</v>
      </c>
    </row>
    <row r="93" spans="1:19" x14ac:dyDescent="0.3">
      <c r="A93" t="s">
        <v>1127</v>
      </c>
      <c r="B93" t="s">
        <v>1247</v>
      </c>
      <c r="C93" t="s">
        <v>136</v>
      </c>
      <c r="D93">
        <v>23.95</v>
      </c>
      <c r="E93">
        <v>24.6</v>
      </c>
      <c r="F93">
        <v>23.28</v>
      </c>
      <c r="G93">
        <v>23.79</v>
      </c>
      <c r="H93">
        <v>23.54</v>
      </c>
      <c r="I93">
        <v>22.49</v>
      </c>
      <c r="J93">
        <v>22.45</v>
      </c>
      <c r="K93">
        <v>22.94</v>
      </c>
      <c r="L93">
        <v>25.59</v>
      </c>
      <c r="M93">
        <v>25.32</v>
      </c>
      <c r="N93">
        <v>26.54</v>
      </c>
      <c r="O93">
        <v>24.89</v>
      </c>
      <c r="P93">
        <v>26.14</v>
      </c>
      <c r="Q93">
        <v>28.35</v>
      </c>
      <c r="R93">
        <v>27.35</v>
      </c>
      <c r="S93">
        <v>28.14</v>
      </c>
    </row>
    <row r="94" spans="1:19" x14ac:dyDescent="0.3">
      <c r="A94" t="s">
        <v>1122</v>
      </c>
      <c r="B94" t="s">
        <v>1248</v>
      </c>
      <c r="C94" t="s">
        <v>1018</v>
      </c>
      <c r="D94">
        <v>24.4</v>
      </c>
      <c r="E94">
        <v>25.34</v>
      </c>
      <c r="F94">
        <v>26.31</v>
      </c>
      <c r="G94">
        <v>27.34</v>
      </c>
      <c r="H94">
        <v>28.21</v>
      </c>
      <c r="I94">
        <v>28.29</v>
      </c>
      <c r="J94">
        <v>28.76</v>
      </c>
      <c r="K94">
        <v>28.66</v>
      </c>
      <c r="L94">
        <v>28.75</v>
      </c>
      <c r="M94">
        <v>29.43</v>
      </c>
      <c r="N94">
        <v>30.42</v>
      </c>
      <c r="O94">
        <v>31.07</v>
      </c>
      <c r="P94">
        <v>31.45</v>
      </c>
      <c r="Q94">
        <v>32.69</v>
      </c>
      <c r="R94">
        <v>33.07</v>
      </c>
      <c r="S94">
        <v>33.950000000000003</v>
      </c>
    </row>
    <row r="95" spans="1:19" x14ac:dyDescent="0.3">
      <c r="A95" t="s">
        <v>1124</v>
      </c>
      <c r="B95" t="s">
        <v>1249</v>
      </c>
      <c r="C95" t="s">
        <v>1250</v>
      </c>
      <c r="D95">
        <v>23.21</v>
      </c>
      <c r="E95">
        <v>23.91</v>
      </c>
      <c r="F95">
        <v>24.64</v>
      </c>
      <c r="G95">
        <v>25.89</v>
      </c>
      <c r="H95">
        <v>26.79</v>
      </c>
      <c r="I95">
        <v>27.18</v>
      </c>
      <c r="J95">
        <v>27.41</v>
      </c>
      <c r="K95">
        <v>28.17</v>
      </c>
      <c r="L95">
        <v>28.64</v>
      </c>
      <c r="M95">
        <v>28.92</v>
      </c>
      <c r="N95">
        <v>29.57</v>
      </c>
      <c r="O95">
        <v>30.11</v>
      </c>
      <c r="P95">
        <v>30.86</v>
      </c>
      <c r="Q95">
        <v>31.43</v>
      </c>
      <c r="R95">
        <v>31.99</v>
      </c>
      <c r="S95">
        <v>32.93</v>
      </c>
    </row>
    <row r="96" spans="1:19" x14ac:dyDescent="0.3">
      <c r="A96" t="s">
        <v>1127</v>
      </c>
      <c r="B96" t="s">
        <v>1251</v>
      </c>
      <c r="C96" t="s">
        <v>141</v>
      </c>
      <c r="D96">
        <v>25.39</v>
      </c>
      <c r="E96">
        <v>26.13</v>
      </c>
      <c r="F96">
        <v>28.32</v>
      </c>
      <c r="G96">
        <v>26.77</v>
      </c>
      <c r="H96">
        <v>26.83</v>
      </c>
      <c r="I96">
        <v>29.09</v>
      </c>
      <c r="J96">
        <v>29.28</v>
      </c>
      <c r="K96">
        <v>32.869999999999997</v>
      </c>
      <c r="L96">
        <v>29.34</v>
      </c>
      <c r="M96">
        <v>28.44</v>
      </c>
      <c r="N96">
        <v>29.26</v>
      </c>
      <c r="O96">
        <v>29.91</v>
      </c>
      <c r="P96">
        <v>29.86</v>
      </c>
      <c r="Q96">
        <v>30.26</v>
      </c>
      <c r="R96">
        <v>35.78</v>
      </c>
      <c r="S96">
        <v>34.520000000000003</v>
      </c>
    </row>
    <row r="97" spans="1:19" x14ac:dyDescent="0.3">
      <c r="A97" t="s">
        <v>1127</v>
      </c>
      <c r="B97" t="s">
        <v>144</v>
      </c>
      <c r="C97" t="s">
        <v>1253</v>
      </c>
      <c r="D97">
        <v>25.9</v>
      </c>
      <c r="E97">
        <v>25.37</v>
      </c>
      <c r="F97">
        <v>24.92</v>
      </c>
      <c r="G97">
        <v>27.1</v>
      </c>
      <c r="H97">
        <v>28.45</v>
      </c>
      <c r="I97">
        <v>27.5</v>
      </c>
      <c r="J97">
        <v>28.75</v>
      </c>
      <c r="K97">
        <v>29.93</v>
      </c>
      <c r="L97">
        <v>32.24</v>
      </c>
      <c r="M97">
        <v>30.61</v>
      </c>
      <c r="N97">
        <v>31.75</v>
      </c>
      <c r="O97">
        <v>31.44</v>
      </c>
      <c r="P97">
        <v>32.32</v>
      </c>
      <c r="Q97">
        <v>33.49</v>
      </c>
      <c r="R97">
        <v>33.18</v>
      </c>
      <c r="S97">
        <v>33.5</v>
      </c>
    </row>
    <row r="98" spans="1:19" x14ac:dyDescent="0.3">
      <c r="A98" t="s">
        <v>1127</v>
      </c>
      <c r="B98" t="s">
        <v>148</v>
      </c>
      <c r="C98" t="str">
        <f>""</f>
        <v/>
      </c>
      <c r="D98">
        <v>23.01</v>
      </c>
      <c r="E98">
        <v>25.1</v>
      </c>
      <c r="F98">
        <v>26.19</v>
      </c>
      <c r="G98">
        <v>27.24</v>
      </c>
      <c r="H98">
        <v>28.03</v>
      </c>
      <c r="I98">
        <v>28.49</v>
      </c>
      <c r="J98">
        <v>28.34</v>
      </c>
      <c r="K98">
        <v>27.92</v>
      </c>
      <c r="L98">
        <v>28.5</v>
      </c>
      <c r="M98">
        <v>29.63</v>
      </c>
      <c r="N98">
        <v>31</v>
      </c>
      <c r="O98">
        <v>31.33</v>
      </c>
      <c r="P98">
        <v>33.92</v>
      </c>
      <c r="Q98">
        <v>32.549999999999997</v>
      </c>
      <c r="R98">
        <v>32.53</v>
      </c>
      <c r="S98">
        <v>34.369999999999997</v>
      </c>
    </row>
    <row r="99" spans="1:19" x14ac:dyDescent="0.3">
      <c r="A99" t="s">
        <v>1127</v>
      </c>
      <c r="B99" t="s">
        <v>1639</v>
      </c>
      <c r="C99" t="s">
        <v>1256</v>
      </c>
      <c r="D99">
        <v>19.28</v>
      </c>
      <c r="E99">
        <v>19.13</v>
      </c>
      <c r="F99">
        <v>20.309999999999999</v>
      </c>
      <c r="G99">
        <v>21.19</v>
      </c>
      <c r="H99">
        <v>23.49</v>
      </c>
      <c r="I99">
        <v>25.35</v>
      </c>
      <c r="J99">
        <v>24.55</v>
      </c>
      <c r="K99">
        <v>25.64</v>
      </c>
      <c r="L99">
        <v>24.87</v>
      </c>
      <c r="M99">
        <v>26.12</v>
      </c>
      <c r="N99">
        <v>27.57</v>
      </c>
      <c r="O99">
        <v>29.89</v>
      </c>
      <c r="P99">
        <v>26.71</v>
      </c>
      <c r="Q99">
        <v>30.26</v>
      </c>
      <c r="R99">
        <v>28.93</v>
      </c>
      <c r="S99">
        <v>32.159999999999997</v>
      </c>
    </row>
    <row r="100" spans="1:19" x14ac:dyDescent="0.3">
      <c r="A100" t="s">
        <v>1127</v>
      </c>
      <c r="B100" t="s">
        <v>1640</v>
      </c>
      <c r="C100" t="s">
        <v>1258</v>
      </c>
      <c r="D100">
        <v>21.29</v>
      </c>
      <c r="E100">
        <v>22.2</v>
      </c>
      <c r="F100">
        <v>23.01</v>
      </c>
      <c r="G100">
        <v>24.75</v>
      </c>
      <c r="H100">
        <v>23.79</v>
      </c>
      <c r="I100">
        <v>23.58</v>
      </c>
      <c r="J100">
        <v>23.93</v>
      </c>
      <c r="K100">
        <v>25.17</v>
      </c>
      <c r="L100">
        <v>26.62</v>
      </c>
      <c r="M100">
        <v>26.87</v>
      </c>
      <c r="N100">
        <v>24.51</v>
      </c>
      <c r="O100">
        <v>25.84</v>
      </c>
      <c r="P100">
        <v>25.93</v>
      </c>
      <c r="Q100">
        <v>28.76</v>
      </c>
      <c r="R100">
        <v>29.76</v>
      </c>
      <c r="S100">
        <v>28.27</v>
      </c>
    </row>
    <row r="101" spans="1:19" x14ac:dyDescent="0.3">
      <c r="A101" t="s">
        <v>1127</v>
      </c>
      <c r="B101" t="s">
        <v>1641</v>
      </c>
      <c r="C101" t="s">
        <v>1260</v>
      </c>
      <c r="D101">
        <v>22.91</v>
      </c>
      <c r="E101">
        <v>23.95</v>
      </c>
      <c r="F101">
        <v>24.75</v>
      </c>
      <c r="G101">
        <v>26.65</v>
      </c>
      <c r="H101">
        <v>26.3</v>
      </c>
      <c r="I101">
        <v>26.68</v>
      </c>
      <c r="J101">
        <v>26.75</v>
      </c>
      <c r="K101">
        <v>26.33</v>
      </c>
      <c r="L101">
        <v>26.39</v>
      </c>
      <c r="M101">
        <v>28.58</v>
      </c>
      <c r="N101">
        <v>27.23</v>
      </c>
      <c r="O101">
        <v>26.67</v>
      </c>
      <c r="P101">
        <v>30.07</v>
      </c>
      <c r="Q101">
        <v>27.01</v>
      </c>
      <c r="R101">
        <v>29.14</v>
      </c>
      <c r="S101">
        <v>30.28</v>
      </c>
    </row>
    <row r="102" spans="1:19" x14ac:dyDescent="0.3">
      <c r="B102" t="s">
        <v>147</v>
      </c>
      <c r="C102" t="s">
        <v>1647</v>
      </c>
      <c r="D102">
        <f>AVERAGE(D99:D101)</f>
        <v>21.16</v>
      </c>
      <c r="E102">
        <f t="shared" ref="E102:S102" si="1">AVERAGE(E99:E101)</f>
        <v>21.76</v>
      </c>
      <c r="F102">
        <f t="shared" si="1"/>
        <v>22.689999999999998</v>
      </c>
      <c r="G102">
        <f t="shared" si="1"/>
        <v>24.196666666666669</v>
      </c>
      <c r="H102">
        <f t="shared" si="1"/>
        <v>24.526666666666667</v>
      </c>
      <c r="I102">
        <f t="shared" si="1"/>
        <v>25.203333333333333</v>
      </c>
      <c r="J102">
        <f t="shared" si="1"/>
        <v>25.076666666666668</v>
      </c>
      <c r="K102">
        <f t="shared" si="1"/>
        <v>25.713333333333335</v>
      </c>
      <c r="L102">
        <f t="shared" si="1"/>
        <v>25.959999999999997</v>
      </c>
      <c r="M102">
        <f t="shared" si="1"/>
        <v>27.189999999999998</v>
      </c>
      <c r="N102">
        <f t="shared" si="1"/>
        <v>26.436666666666667</v>
      </c>
      <c r="O102">
        <f t="shared" si="1"/>
        <v>27.466666666666669</v>
      </c>
      <c r="P102">
        <f t="shared" si="1"/>
        <v>27.570000000000004</v>
      </c>
      <c r="Q102">
        <f t="shared" si="1"/>
        <v>28.676666666666666</v>
      </c>
      <c r="R102">
        <f t="shared" si="1"/>
        <v>29.276666666666667</v>
      </c>
      <c r="S102">
        <f t="shared" si="1"/>
        <v>30.236666666666665</v>
      </c>
    </row>
    <row r="103" spans="1:19" x14ac:dyDescent="0.3">
      <c r="A103" t="s">
        <v>1124</v>
      </c>
      <c r="B103" t="s">
        <v>1261</v>
      </c>
      <c r="C103" t="s">
        <v>1262</v>
      </c>
      <c r="D103">
        <v>26.46</v>
      </c>
      <c r="E103">
        <v>27.34</v>
      </c>
      <c r="F103">
        <v>28.63</v>
      </c>
      <c r="G103">
        <v>29.66</v>
      </c>
      <c r="H103">
        <v>30.25</v>
      </c>
      <c r="I103">
        <v>30.46</v>
      </c>
      <c r="J103">
        <v>30.48</v>
      </c>
      <c r="K103">
        <v>29.58</v>
      </c>
      <c r="L103">
        <v>30.02</v>
      </c>
      <c r="M103">
        <v>30.67</v>
      </c>
      <c r="N103">
        <v>31.8</v>
      </c>
      <c r="O103">
        <v>32.700000000000003</v>
      </c>
      <c r="P103">
        <v>32.119999999999997</v>
      </c>
      <c r="Q103">
        <v>33.61</v>
      </c>
      <c r="R103">
        <v>34.42</v>
      </c>
      <c r="S103">
        <v>34.96</v>
      </c>
    </row>
    <row r="104" spans="1:19" x14ac:dyDescent="0.3">
      <c r="A104" t="s">
        <v>1127</v>
      </c>
      <c r="B104" t="s">
        <v>1263</v>
      </c>
      <c r="C104" t="s">
        <v>140</v>
      </c>
      <c r="D104">
        <v>25.57</v>
      </c>
      <c r="E104">
        <v>24.76</v>
      </c>
      <c r="F104">
        <v>27.19</v>
      </c>
      <c r="G104">
        <v>28.14</v>
      </c>
      <c r="H104">
        <v>30.24</v>
      </c>
      <c r="I104">
        <v>30.34</v>
      </c>
      <c r="J104">
        <v>31.09</v>
      </c>
      <c r="K104">
        <v>31.06</v>
      </c>
      <c r="L104">
        <v>33.880000000000003</v>
      </c>
      <c r="M104">
        <v>31.88</v>
      </c>
      <c r="N104">
        <v>32.64</v>
      </c>
      <c r="O104">
        <v>34.979999999999997</v>
      </c>
      <c r="P104">
        <v>33.840000000000003</v>
      </c>
      <c r="Q104">
        <v>35.78</v>
      </c>
      <c r="R104">
        <v>36.69</v>
      </c>
      <c r="S104">
        <v>36.14</v>
      </c>
    </row>
    <row r="105" spans="1:19" x14ac:dyDescent="0.3">
      <c r="A105" t="s">
        <v>1127</v>
      </c>
      <c r="B105" t="s">
        <v>1264</v>
      </c>
      <c r="C105" t="s">
        <v>146</v>
      </c>
      <c r="D105">
        <v>27.86</v>
      </c>
      <c r="E105">
        <v>29.24</v>
      </c>
      <c r="F105">
        <v>30.65</v>
      </c>
      <c r="G105">
        <v>31.34</v>
      </c>
      <c r="H105">
        <v>31.5</v>
      </c>
      <c r="I105">
        <v>31.31</v>
      </c>
      <c r="J105">
        <v>30.84</v>
      </c>
      <c r="K105">
        <v>30.79</v>
      </c>
      <c r="L105">
        <v>29.93</v>
      </c>
      <c r="M105">
        <v>31.38</v>
      </c>
      <c r="N105">
        <v>32.590000000000003</v>
      </c>
      <c r="O105">
        <v>33.159999999999997</v>
      </c>
      <c r="P105">
        <v>32.71</v>
      </c>
      <c r="Q105">
        <v>33.75</v>
      </c>
      <c r="R105">
        <v>34.79</v>
      </c>
      <c r="S105">
        <v>35.42</v>
      </c>
    </row>
    <row r="106" spans="1:19" x14ac:dyDescent="0.3">
      <c r="A106" t="s">
        <v>1127</v>
      </c>
      <c r="B106" t="s">
        <v>1265</v>
      </c>
      <c r="C106" t="s">
        <v>138</v>
      </c>
      <c r="D106">
        <v>21.37</v>
      </c>
      <c r="E106">
        <v>22.11</v>
      </c>
      <c r="F106">
        <v>22.91</v>
      </c>
      <c r="G106">
        <v>24.61</v>
      </c>
      <c r="H106">
        <v>26.08</v>
      </c>
      <c r="I106">
        <v>29.03</v>
      </c>
      <c r="J106">
        <v>27.73</v>
      </c>
      <c r="K106">
        <v>25.94</v>
      </c>
      <c r="L106">
        <v>28.45</v>
      </c>
      <c r="M106">
        <v>26.33</v>
      </c>
      <c r="N106">
        <v>27.51</v>
      </c>
      <c r="O106">
        <v>28.84</v>
      </c>
      <c r="P106">
        <v>28.91</v>
      </c>
      <c r="Q106">
        <v>30.62</v>
      </c>
      <c r="R106">
        <v>30.37</v>
      </c>
      <c r="S106">
        <v>32.479999999999997</v>
      </c>
    </row>
    <row r="107" spans="1:19" x14ac:dyDescent="0.3">
      <c r="A107" t="s">
        <v>1127</v>
      </c>
      <c r="B107" t="s">
        <v>1266</v>
      </c>
      <c r="C107" t="s">
        <v>139</v>
      </c>
      <c r="D107">
        <v>23.56</v>
      </c>
      <c r="E107">
        <v>23.75</v>
      </c>
      <c r="F107">
        <v>23.86</v>
      </c>
      <c r="G107">
        <v>25.65</v>
      </c>
      <c r="H107">
        <v>26.23</v>
      </c>
      <c r="I107">
        <v>26.6</v>
      </c>
      <c r="J107">
        <v>29.72</v>
      </c>
      <c r="K107">
        <v>24.53</v>
      </c>
      <c r="L107">
        <v>28.51</v>
      </c>
      <c r="M107">
        <v>28.67</v>
      </c>
      <c r="N107">
        <v>29.56</v>
      </c>
      <c r="O107">
        <v>30.66</v>
      </c>
      <c r="P107">
        <v>29.4</v>
      </c>
      <c r="Q107">
        <v>32.86</v>
      </c>
      <c r="R107">
        <v>33.07</v>
      </c>
      <c r="S107">
        <v>32.799999999999997</v>
      </c>
    </row>
    <row r="108" spans="1:19" x14ac:dyDescent="0.3">
      <c r="A108" t="s">
        <v>1124</v>
      </c>
      <c r="B108" t="s">
        <v>1267</v>
      </c>
      <c r="C108" t="s">
        <v>145</v>
      </c>
      <c r="D108">
        <v>23.82</v>
      </c>
      <c r="E108">
        <v>25.17</v>
      </c>
      <c r="F108">
        <v>26.26</v>
      </c>
      <c r="G108">
        <v>26.91</v>
      </c>
      <c r="H108">
        <v>27.97</v>
      </c>
      <c r="I108">
        <v>27.47</v>
      </c>
      <c r="J108">
        <v>28.88</v>
      </c>
      <c r="K108">
        <v>28.34</v>
      </c>
      <c r="L108">
        <v>27.48</v>
      </c>
      <c r="M108">
        <v>28.75</v>
      </c>
      <c r="N108">
        <v>30.08</v>
      </c>
      <c r="O108">
        <v>30.57</v>
      </c>
      <c r="P108">
        <v>31.52</v>
      </c>
      <c r="Q108">
        <v>33.47</v>
      </c>
      <c r="R108">
        <v>33</v>
      </c>
      <c r="S108">
        <v>34.22</v>
      </c>
    </row>
    <row r="109" spans="1:19" x14ac:dyDescent="0.3">
      <c r="A109" t="s">
        <v>1127</v>
      </c>
      <c r="B109" t="s">
        <v>1268</v>
      </c>
      <c r="C109" t="s">
        <v>142</v>
      </c>
      <c r="D109">
        <v>19.28</v>
      </c>
      <c r="E109">
        <v>17.989999999999998</v>
      </c>
      <c r="F109">
        <v>20.81</v>
      </c>
      <c r="G109">
        <v>20.25</v>
      </c>
      <c r="H109">
        <v>22.26</v>
      </c>
      <c r="I109">
        <v>22.47</v>
      </c>
      <c r="J109">
        <v>23.64</v>
      </c>
      <c r="K109">
        <v>23.77</v>
      </c>
      <c r="L109">
        <v>23.19</v>
      </c>
      <c r="M109">
        <v>22.69</v>
      </c>
      <c r="N109">
        <v>23.31</v>
      </c>
      <c r="O109">
        <v>25.44</v>
      </c>
      <c r="P109">
        <v>28.56</v>
      </c>
      <c r="Q109">
        <v>26.68</v>
      </c>
      <c r="R109">
        <v>25.54</v>
      </c>
      <c r="S109">
        <v>25.81</v>
      </c>
    </row>
    <row r="110" spans="1:19" x14ac:dyDescent="0.3">
      <c r="A110" t="s">
        <v>1127</v>
      </c>
      <c r="B110" t="s">
        <v>1269</v>
      </c>
      <c r="C110" t="s">
        <v>143</v>
      </c>
      <c r="D110">
        <v>25.91</v>
      </c>
      <c r="E110">
        <v>27.22</v>
      </c>
      <c r="F110">
        <v>28.5</v>
      </c>
      <c r="G110">
        <v>28.66</v>
      </c>
      <c r="H110">
        <v>29.74</v>
      </c>
      <c r="I110">
        <v>28.12</v>
      </c>
      <c r="J110">
        <v>30.21</v>
      </c>
      <c r="K110">
        <v>29.13</v>
      </c>
      <c r="L110">
        <v>30.68</v>
      </c>
      <c r="M110">
        <v>29.31</v>
      </c>
      <c r="N110">
        <v>30.84</v>
      </c>
      <c r="O110">
        <v>30.74</v>
      </c>
      <c r="P110">
        <v>32.49</v>
      </c>
      <c r="Q110">
        <v>36.33</v>
      </c>
      <c r="R110">
        <v>33.58</v>
      </c>
      <c r="S110">
        <v>38.65</v>
      </c>
    </row>
    <row r="111" spans="1:19" x14ac:dyDescent="0.3">
      <c r="A111" t="s">
        <v>1127</v>
      </c>
      <c r="B111" t="s">
        <v>1270</v>
      </c>
      <c r="C111" t="s">
        <v>1271</v>
      </c>
      <c r="D111">
        <v>20.03</v>
      </c>
      <c r="E111">
        <v>22.09</v>
      </c>
      <c r="F111">
        <v>22.38</v>
      </c>
      <c r="G111">
        <v>23.53</v>
      </c>
      <c r="H111">
        <v>24.78</v>
      </c>
      <c r="I111">
        <v>24.8</v>
      </c>
      <c r="J111">
        <v>25.87</v>
      </c>
      <c r="K111">
        <v>25.32</v>
      </c>
      <c r="L111">
        <v>24.81</v>
      </c>
      <c r="M111">
        <v>25.27</v>
      </c>
      <c r="N111">
        <v>24.86</v>
      </c>
      <c r="O111">
        <v>26.39</v>
      </c>
      <c r="P111">
        <v>28.97</v>
      </c>
      <c r="Q111">
        <v>31.25</v>
      </c>
      <c r="R111">
        <v>30.55</v>
      </c>
      <c r="S111">
        <v>32.22</v>
      </c>
    </row>
    <row r="112" spans="1:19" x14ac:dyDescent="0.3">
      <c r="A112" t="s">
        <v>1127</v>
      </c>
      <c r="B112" t="s">
        <v>1272</v>
      </c>
      <c r="C112" t="s">
        <v>1273</v>
      </c>
      <c r="D112">
        <v>28.12</v>
      </c>
      <c r="E112">
        <v>30.36</v>
      </c>
      <c r="F112">
        <v>29.86</v>
      </c>
      <c r="G112">
        <v>32.450000000000003</v>
      </c>
      <c r="H112">
        <v>32.4</v>
      </c>
      <c r="I112">
        <v>31.21</v>
      </c>
      <c r="J112">
        <v>34.86</v>
      </c>
      <c r="K112">
        <v>32.409999999999997</v>
      </c>
      <c r="L112">
        <v>27.63</v>
      </c>
      <c r="M112">
        <v>30.97</v>
      </c>
      <c r="N112">
        <v>33.6</v>
      </c>
      <c r="O112">
        <v>34.26</v>
      </c>
      <c r="P112">
        <v>33.94</v>
      </c>
      <c r="Q112">
        <v>35.04</v>
      </c>
      <c r="R112">
        <v>35.33</v>
      </c>
      <c r="S112">
        <v>33.630000000000003</v>
      </c>
    </row>
    <row r="113" spans="1:19" x14ac:dyDescent="0.3">
      <c r="A113" t="s">
        <v>1127</v>
      </c>
      <c r="B113" t="s">
        <v>1274</v>
      </c>
      <c r="C113" t="s">
        <v>1275</v>
      </c>
      <c r="D113">
        <v>24.58</v>
      </c>
      <c r="E113">
        <v>26.43</v>
      </c>
      <c r="F113">
        <v>28.41</v>
      </c>
      <c r="G113">
        <v>28.13</v>
      </c>
      <c r="H113">
        <v>29.1</v>
      </c>
      <c r="I113">
        <v>28.73</v>
      </c>
      <c r="J113">
        <v>28.29</v>
      </c>
      <c r="K113">
        <v>29.91</v>
      </c>
      <c r="L113">
        <v>29.55</v>
      </c>
      <c r="M113">
        <v>30.61</v>
      </c>
      <c r="N113">
        <v>34.369999999999997</v>
      </c>
      <c r="O113">
        <v>34.68</v>
      </c>
      <c r="P113">
        <v>32.369999999999997</v>
      </c>
      <c r="Q113">
        <v>36.83</v>
      </c>
      <c r="R113">
        <v>35.97</v>
      </c>
      <c r="S113">
        <v>38.92</v>
      </c>
    </row>
    <row r="114" spans="1:19" x14ac:dyDescent="0.3">
      <c r="A114" t="s">
        <v>1127</v>
      </c>
      <c r="B114" t="s">
        <v>1276</v>
      </c>
      <c r="C114" t="s">
        <v>1277</v>
      </c>
      <c r="D114">
        <v>25.36</v>
      </c>
      <c r="E114">
        <v>26.03</v>
      </c>
      <c r="F114">
        <v>27.41</v>
      </c>
      <c r="G114">
        <v>27.54</v>
      </c>
      <c r="H114">
        <v>28.67</v>
      </c>
      <c r="I114">
        <v>28.12</v>
      </c>
      <c r="J114">
        <v>29.91</v>
      </c>
      <c r="K114">
        <v>28.54</v>
      </c>
      <c r="L114">
        <v>29.36</v>
      </c>
      <c r="M114">
        <v>32.29</v>
      </c>
      <c r="N114">
        <v>33.03</v>
      </c>
      <c r="O114">
        <v>30.95</v>
      </c>
      <c r="P114">
        <v>32.4</v>
      </c>
      <c r="Q114">
        <v>33.29</v>
      </c>
      <c r="R114">
        <v>34.18</v>
      </c>
      <c r="S114">
        <v>34.71</v>
      </c>
    </row>
    <row r="115" spans="1:19" x14ac:dyDescent="0.3">
      <c r="A115" t="s">
        <v>1122</v>
      </c>
      <c r="B115" t="s">
        <v>1278</v>
      </c>
      <c r="C115" t="s">
        <v>1019</v>
      </c>
      <c r="D115">
        <v>32.17</v>
      </c>
      <c r="E115">
        <v>33.79</v>
      </c>
      <c r="F115">
        <v>35.92</v>
      </c>
      <c r="G115">
        <v>38.380000000000003</v>
      </c>
      <c r="H115">
        <v>38.909999999999997</v>
      </c>
      <c r="I115">
        <v>38.68</v>
      </c>
      <c r="J115">
        <v>40.28</v>
      </c>
      <c r="K115">
        <v>40.57</v>
      </c>
      <c r="L115">
        <v>40.69</v>
      </c>
      <c r="M115">
        <v>41.45</v>
      </c>
      <c r="N115">
        <v>42.56</v>
      </c>
      <c r="O115">
        <v>43.96</v>
      </c>
      <c r="P115">
        <v>44.64</v>
      </c>
      <c r="Q115">
        <v>44.78</v>
      </c>
      <c r="R115">
        <v>45.99</v>
      </c>
      <c r="S115">
        <v>47.5</v>
      </c>
    </row>
    <row r="116" spans="1:19" x14ac:dyDescent="0.3">
      <c r="A116" t="s">
        <v>1124</v>
      </c>
      <c r="B116" t="s">
        <v>1279</v>
      </c>
      <c r="C116" t="s">
        <v>1280</v>
      </c>
      <c r="D116">
        <v>34.61</v>
      </c>
      <c r="E116">
        <v>36.340000000000003</v>
      </c>
      <c r="F116">
        <v>39.07</v>
      </c>
      <c r="G116">
        <v>42.62</v>
      </c>
      <c r="H116">
        <v>42.79</v>
      </c>
      <c r="I116">
        <v>42.6</v>
      </c>
      <c r="J116">
        <v>43.68</v>
      </c>
      <c r="K116">
        <v>44.12</v>
      </c>
      <c r="L116">
        <v>43.45</v>
      </c>
      <c r="M116">
        <v>45.08</v>
      </c>
      <c r="N116">
        <v>47.35</v>
      </c>
      <c r="O116">
        <v>48.05</v>
      </c>
      <c r="P116">
        <v>49.56</v>
      </c>
      <c r="Q116">
        <v>49.91</v>
      </c>
      <c r="R116">
        <v>51.44</v>
      </c>
      <c r="S116">
        <v>52.05</v>
      </c>
    </row>
    <row r="117" spans="1:19" x14ac:dyDescent="0.3">
      <c r="A117" t="s">
        <v>1127</v>
      </c>
      <c r="B117" t="s">
        <v>1281</v>
      </c>
      <c r="C117" t="s">
        <v>1282</v>
      </c>
      <c r="D117">
        <v>40.85</v>
      </c>
      <c r="E117">
        <v>44.4</v>
      </c>
      <c r="F117">
        <v>49.1</v>
      </c>
      <c r="G117">
        <v>52.87</v>
      </c>
      <c r="H117">
        <v>51.7</v>
      </c>
      <c r="I117">
        <v>53.36</v>
      </c>
      <c r="J117">
        <v>53.88</v>
      </c>
      <c r="K117">
        <v>51.4</v>
      </c>
      <c r="L117">
        <v>50.13</v>
      </c>
      <c r="M117">
        <v>51.82</v>
      </c>
      <c r="N117">
        <v>51.72</v>
      </c>
      <c r="O117">
        <v>53.1</v>
      </c>
      <c r="P117">
        <v>55.92</v>
      </c>
      <c r="Q117">
        <v>53.66</v>
      </c>
      <c r="R117">
        <v>55.06</v>
      </c>
      <c r="S117">
        <v>55.38</v>
      </c>
    </row>
    <row r="118" spans="1:19" x14ac:dyDescent="0.3">
      <c r="A118" t="s">
        <v>1127</v>
      </c>
      <c r="B118" t="s">
        <v>1283</v>
      </c>
      <c r="C118" t="s">
        <v>162</v>
      </c>
      <c r="D118">
        <v>34.159999999999997</v>
      </c>
      <c r="E118">
        <v>35.24</v>
      </c>
      <c r="F118">
        <v>37.14</v>
      </c>
      <c r="G118">
        <v>39.82</v>
      </c>
      <c r="H118">
        <v>41.09</v>
      </c>
      <c r="I118">
        <v>40.08</v>
      </c>
      <c r="J118">
        <v>40.79</v>
      </c>
      <c r="K118">
        <v>42.87</v>
      </c>
      <c r="L118">
        <v>41.93</v>
      </c>
      <c r="M118">
        <v>42.16</v>
      </c>
      <c r="N118">
        <v>45.03</v>
      </c>
      <c r="O118">
        <v>45.89</v>
      </c>
      <c r="P118">
        <v>46.91</v>
      </c>
      <c r="Q118">
        <v>50.74</v>
      </c>
      <c r="R118">
        <v>52.09</v>
      </c>
      <c r="S118">
        <v>53.61</v>
      </c>
    </row>
    <row r="119" spans="1:19" x14ac:dyDescent="0.3">
      <c r="A119" t="s">
        <v>1127</v>
      </c>
      <c r="B119" t="s">
        <v>1284</v>
      </c>
      <c r="C119" t="s">
        <v>1285</v>
      </c>
      <c r="D119">
        <v>25.18</v>
      </c>
      <c r="E119">
        <v>23.9</v>
      </c>
      <c r="F119">
        <v>25.33</v>
      </c>
      <c r="G119">
        <v>28.4</v>
      </c>
      <c r="H119">
        <v>30.09</v>
      </c>
      <c r="I119">
        <v>27.68</v>
      </c>
      <c r="J119">
        <v>29.03</v>
      </c>
      <c r="K119">
        <v>30.33</v>
      </c>
      <c r="L119">
        <v>33.78</v>
      </c>
      <c r="M119">
        <v>37.659999999999997</v>
      </c>
      <c r="N119">
        <v>43.1</v>
      </c>
      <c r="O119">
        <v>42.07</v>
      </c>
      <c r="P119">
        <v>41.77</v>
      </c>
      <c r="Q119">
        <v>40.549999999999997</v>
      </c>
      <c r="R119">
        <v>43.45</v>
      </c>
      <c r="S119">
        <v>43.15</v>
      </c>
    </row>
    <row r="120" spans="1:19" x14ac:dyDescent="0.3">
      <c r="A120" t="s">
        <v>1127</v>
      </c>
      <c r="B120" t="s">
        <v>1286</v>
      </c>
      <c r="C120" t="s">
        <v>161</v>
      </c>
      <c r="D120">
        <v>21.94</v>
      </c>
      <c r="E120">
        <v>24.11</v>
      </c>
      <c r="F120">
        <v>24.04</v>
      </c>
      <c r="G120">
        <v>27.69</v>
      </c>
      <c r="H120">
        <v>26.75</v>
      </c>
      <c r="I120">
        <v>26.38</v>
      </c>
      <c r="J120">
        <v>28.63</v>
      </c>
      <c r="K120">
        <v>31.62</v>
      </c>
      <c r="L120">
        <v>29.12</v>
      </c>
      <c r="M120">
        <v>31.54</v>
      </c>
      <c r="N120">
        <v>36.76</v>
      </c>
      <c r="O120">
        <v>35.76</v>
      </c>
      <c r="P120">
        <v>33.57</v>
      </c>
      <c r="Q120">
        <v>35.67</v>
      </c>
      <c r="R120">
        <v>35.15</v>
      </c>
      <c r="S120">
        <v>34.92</v>
      </c>
    </row>
    <row r="121" spans="1:19" x14ac:dyDescent="0.3">
      <c r="A121" t="s">
        <v>1124</v>
      </c>
      <c r="B121" t="s">
        <v>1287</v>
      </c>
      <c r="C121" t="s">
        <v>1288</v>
      </c>
      <c r="D121">
        <v>31.96</v>
      </c>
      <c r="E121">
        <v>33.9</v>
      </c>
      <c r="F121">
        <v>35.64</v>
      </c>
      <c r="G121">
        <v>37.979999999999997</v>
      </c>
      <c r="H121">
        <v>38.17</v>
      </c>
      <c r="I121">
        <v>38.46</v>
      </c>
      <c r="J121">
        <v>41.9</v>
      </c>
      <c r="K121">
        <v>41.67</v>
      </c>
      <c r="L121">
        <v>41.35</v>
      </c>
      <c r="M121">
        <v>41.29</v>
      </c>
      <c r="N121">
        <v>41.44</v>
      </c>
      <c r="O121">
        <v>43.02</v>
      </c>
      <c r="P121">
        <v>43.13</v>
      </c>
      <c r="Q121">
        <v>43.75</v>
      </c>
      <c r="R121">
        <v>42.95</v>
      </c>
      <c r="S121">
        <v>45.56</v>
      </c>
    </row>
    <row r="122" spans="1:19" x14ac:dyDescent="0.3">
      <c r="A122" t="s">
        <v>1127</v>
      </c>
      <c r="B122" t="s">
        <v>1289</v>
      </c>
      <c r="C122" t="s">
        <v>1290</v>
      </c>
      <c r="D122">
        <v>25.76</v>
      </c>
      <c r="E122">
        <v>27.42</v>
      </c>
      <c r="F122">
        <v>28.44</v>
      </c>
      <c r="G122">
        <v>30.66</v>
      </c>
      <c r="H122">
        <v>32.82</v>
      </c>
      <c r="I122">
        <v>30.19</v>
      </c>
      <c r="J122">
        <v>32.61</v>
      </c>
      <c r="K122">
        <v>29.04</v>
      </c>
      <c r="L122">
        <v>32.67</v>
      </c>
      <c r="M122">
        <v>31.44</v>
      </c>
      <c r="N122">
        <v>30.18</v>
      </c>
      <c r="O122">
        <v>31.99</v>
      </c>
      <c r="P122">
        <v>31.57</v>
      </c>
      <c r="Q122">
        <v>34.94</v>
      </c>
      <c r="R122">
        <v>33.29</v>
      </c>
      <c r="S122">
        <v>37.520000000000003</v>
      </c>
    </row>
    <row r="123" spans="1:19" x14ac:dyDescent="0.3">
      <c r="A123" t="s">
        <v>1127</v>
      </c>
      <c r="B123" t="s">
        <v>1291</v>
      </c>
      <c r="C123" t="s">
        <v>160</v>
      </c>
      <c r="D123">
        <v>49.18</v>
      </c>
      <c r="E123">
        <v>51.1</v>
      </c>
      <c r="F123">
        <v>54</v>
      </c>
      <c r="G123">
        <v>58.1</v>
      </c>
      <c r="H123">
        <v>59.75</v>
      </c>
      <c r="I123">
        <v>60.13</v>
      </c>
      <c r="J123">
        <v>60.98</v>
      </c>
      <c r="K123">
        <v>59.35</v>
      </c>
      <c r="L123">
        <v>59.33</v>
      </c>
      <c r="M123">
        <v>61.11</v>
      </c>
      <c r="N123">
        <v>60.53</v>
      </c>
      <c r="O123">
        <v>61.97</v>
      </c>
      <c r="P123">
        <v>64.650000000000006</v>
      </c>
      <c r="Q123">
        <v>65.02</v>
      </c>
      <c r="R123">
        <v>59.42</v>
      </c>
      <c r="S123">
        <v>59.36</v>
      </c>
    </row>
    <row r="124" spans="1:19" x14ac:dyDescent="0.3">
      <c r="A124" t="s">
        <v>1127</v>
      </c>
      <c r="B124" t="s">
        <v>1292</v>
      </c>
      <c r="C124" t="s">
        <v>1293</v>
      </c>
      <c r="D124">
        <v>31.75</v>
      </c>
      <c r="E124">
        <v>31.95</v>
      </c>
      <c r="F124">
        <v>33.450000000000003</v>
      </c>
      <c r="G124">
        <v>35.19</v>
      </c>
      <c r="H124">
        <v>35.58</v>
      </c>
      <c r="I124">
        <v>36.03</v>
      </c>
      <c r="J124">
        <v>39.89</v>
      </c>
      <c r="K124">
        <v>41.27</v>
      </c>
      <c r="L124">
        <v>41.31</v>
      </c>
      <c r="M124">
        <v>40.35</v>
      </c>
      <c r="N124">
        <v>41.94</v>
      </c>
      <c r="O124">
        <v>41.54</v>
      </c>
      <c r="P124">
        <v>42.13</v>
      </c>
      <c r="Q124">
        <v>40.200000000000003</v>
      </c>
      <c r="R124">
        <v>41.8</v>
      </c>
      <c r="S124">
        <v>44.74</v>
      </c>
    </row>
    <row r="125" spans="1:19" x14ac:dyDescent="0.3">
      <c r="A125" t="s">
        <v>1127</v>
      </c>
      <c r="B125" t="s">
        <v>1294</v>
      </c>
      <c r="C125" t="s">
        <v>1295</v>
      </c>
      <c r="D125">
        <v>26.24</v>
      </c>
      <c r="E125">
        <v>28.74</v>
      </c>
      <c r="F125">
        <v>28.89</v>
      </c>
      <c r="G125">
        <v>28.92</v>
      </c>
      <c r="H125">
        <v>27.65</v>
      </c>
      <c r="I125">
        <v>29.45</v>
      </c>
      <c r="J125">
        <v>33.950000000000003</v>
      </c>
      <c r="K125">
        <v>34.33</v>
      </c>
      <c r="L125">
        <v>32.97</v>
      </c>
      <c r="M125">
        <v>34.619999999999997</v>
      </c>
      <c r="N125">
        <v>33.06</v>
      </c>
      <c r="O125">
        <v>35.47</v>
      </c>
      <c r="P125">
        <v>33.58</v>
      </c>
      <c r="Q125">
        <v>35</v>
      </c>
      <c r="R125">
        <v>34.659999999999997</v>
      </c>
      <c r="S125">
        <v>38.78</v>
      </c>
    </row>
    <row r="126" spans="1:19" x14ac:dyDescent="0.3">
      <c r="A126" t="s">
        <v>1127</v>
      </c>
      <c r="B126" t="s">
        <v>1296</v>
      </c>
      <c r="C126" t="s">
        <v>156</v>
      </c>
      <c r="D126">
        <v>27.7</v>
      </c>
      <c r="E126">
        <v>29.98</v>
      </c>
      <c r="F126">
        <v>33.76</v>
      </c>
      <c r="G126">
        <v>39.24</v>
      </c>
      <c r="H126">
        <v>39.299999999999997</v>
      </c>
      <c r="I126">
        <v>37.08</v>
      </c>
      <c r="J126">
        <v>40.43</v>
      </c>
      <c r="K126">
        <v>42.69</v>
      </c>
      <c r="L126">
        <v>39.409999999999997</v>
      </c>
      <c r="M126">
        <v>35.46</v>
      </c>
      <c r="N126">
        <v>40.520000000000003</v>
      </c>
      <c r="O126">
        <v>43.77</v>
      </c>
      <c r="P126">
        <v>46.1</v>
      </c>
      <c r="Q126">
        <v>44.09</v>
      </c>
      <c r="R126">
        <v>47.91</v>
      </c>
      <c r="S126">
        <v>46.49</v>
      </c>
    </row>
    <row r="127" spans="1:19" x14ac:dyDescent="0.3">
      <c r="A127" t="s">
        <v>1124</v>
      </c>
      <c r="B127" t="s">
        <v>1297</v>
      </c>
      <c r="C127" t="s">
        <v>1298</v>
      </c>
      <c r="D127">
        <v>29.62</v>
      </c>
      <c r="E127">
        <v>30.8</v>
      </c>
      <c r="F127">
        <v>33.31</v>
      </c>
      <c r="G127">
        <v>35.22</v>
      </c>
      <c r="H127">
        <v>36.11</v>
      </c>
      <c r="I127">
        <v>33.840000000000003</v>
      </c>
      <c r="J127">
        <v>36.270000000000003</v>
      </c>
      <c r="K127">
        <v>35.76</v>
      </c>
      <c r="L127">
        <v>37.119999999999997</v>
      </c>
      <c r="M127">
        <v>37.94</v>
      </c>
      <c r="N127">
        <v>35.99</v>
      </c>
      <c r="O127">
        <v>37.799999999999997</v>
      </c>
      <c r="P127">
        <v>38.78</v>
      </c>
      <c r="Q127">
        <v>39.11</v>
      </c>
      <c r="R127">
        <v>39.69</v>
      </c>
      <c r="S127">
        <v>40.869999999999997</v>
      </c>
    </row>
    <row r="128" spans="1:19" x14ac:dyDescent="0.3">
      <c r="A128" t="s">
        <v>1127</v>
      </c>
      <c r="B128" t="s">
        <v>1299</v>
      </c>
      <c r="C128" t="s">
        <v>1300</v>
      </c>
      <c r="D128">
        <v>32.880000000000003</v>
      </c>
      <c r="E128">
        <v>35.29</v>
      </c>
      <c r="F128">
        <v>35.950000000000003</v>
      </c>
      <c r="G128">
        <v>36.11</v>
      </c>
      <c r="H128">
        <v>39.450000000000003</v>
      </c>
      <c r="I128">
        <v>37.08</v>
      </c>
      <c r="J128">
        <v>39.270000000000003</v>
      </c>
      <c r="K128">
        <v>38.69</v>
      </c>
      <c r="L128">
        <v>41.99</v>
      </c>
      <c r="M128">
        <v>43.8</v>
      </c>
      <c r="N128">
        <v>40.29</v>
      </c>
      <c r="O128">
        <v>41.38</v>
      </c>
      <c r="P128">
        <v>44.22</v>
      </c>
      <c r="Q128">
        <v>40.69</v>
      </c>
      <c r="R128">
        <v>43.89</v>
      </c>
      <c r="S128">
        <v>44.54</v>
      </c>
    </row>
    <row r="129" spans="1:19" x14ac:dyDescent="0.3">
      <c r="A129" t="s">
        <v>1127</v>
      </c>
      <c r="B129" t="s">
        <v>1301</v>
      </c>
      <c r="C129" t="s">
        <v>1302</v>
      </c>
      <c r="D129">
        <v>28.04</v>
      </c>
      <c r="E129">
        <v>31.07</v>
      </c>
      <c r="F129">
        <v>32.04</v>
      </c>
      <c r="G129">
        <v>34.64</v>
      </c>
      <c r="H129">
        <v>36.159999999999997</v>
      </c>
      <c r="I129">
        <v>34.630000000000003</v>
      </c>
      <c r="J129">
        <v>37</v>
      </c>
      <c r="K129">
        <v>35.57</v>
      </c>
      <c r="L129">
        <v>37.01</v>
      </c>
      <c r="M129">
        <v>38.119999999999997</v>
      </c>
      <c r="N129">
        <v>38.67</v>
      </c>
      <c r="O129">
        <v>37.15</v>
      </c>
      <c r="P129">
        <v>36.97</v>
      </c>
      <c r="Q129">
        <v>35.36</v>
      </c>
      <c r="R129">
        <v>36.700000000000003</v>
      </c>
      <c r="S129">
        <v>42.17</v>
      </c>
    </row>
    <row r="130" spans="1:19" x14ac:dyDescent="0.3">
      <c r="A130" t="s">
        <v>1127</v>
      </c>
      <c r="B130" t="s">
        <v>1303</v>
      </c>
      <c r="C130" t="s">
        <v>1304</v>
      </c>
      <c r="D130">
        <v>26.57</v>
      </c>
      <c r="E130">
        <v>26.72</v>
      </c>
      <c r="F130">
        <v>30.95</v>
      </c>
      <c r="G130">
        <v>32.86</v>
      </c>
      <c r="H130">
        <v>33.630000000000003</v>
      </c>
      <c r="I130">
        <v>30.42</v>
      </c>
      <c r="J130">
        <v>33.799999999999997</v>
      </c>
      <c r="K130">
        <v>32.880000000000003</v>
      </c>
      <c r="L130">
        <v>33.29</v>
      </c>
      <c r="M130">
        <v>32.4</v>
      </c>
      <c r="N130">
        <v>31.91</v>
      </c>
      <c r="O130">
        <v>35.950000000000003</v>
      </c>
      <c r="P130">
        <v>35.51</v>
      </c>
      <c r="Q130">
        <v>37.880000000000003</v>
      </c>
      <c r="R130">
        <v>36.659999999999997</v>
      </c>
      <c r="S130">
        <v>35.340000000000003</v>
      </c>
    </row>
    <row r="131" spans="1:19" x14ac:dyDescent="0.3">
      <c r="A131" t="s">
        <v>1127</v>
      </c>
      <c r="B131" t="s">
        <v>1305</v>
      </c>
      <c r="C131" t="s">
        <v>170</v>
      </c>
      <c r="D131">
        <v>31.74</v>
      </c>
      <c r="E131">
        <v>30.53</v>
      </c>
      <c r="F131">
        <v>34.6</v>
      </c>
      <c r="G131">
        <v>37.979999999999997</v>
      </c>
      <c r="H131">
        <v>34.869999999999997</v>
      </c>
      <c r="I131">
        <v>33.090000000000003</v>
      </c>
      <c r="J131">
        <v>34.5</v>
      </c>
      <c r="K131">
        <v>35.69</v>
      </c>
      <c r="L131">
        <v>36.020000000000003</v>
      </c>
      <c r="M131">
        <v>37.619999999999997</v>
      </c>
      <c r="N131">
        <v>32.799999999999997</v>
      </c>
      <c r="O131">
        <v>36.07</v>
      </c>
      <c r="P131">
        <v>37.99</v>
      </c>
      <c r="Q131">
        <v>43.86</v>
      </c>
      <c r="R131">
        <v>41.92</v>
      </c>
      <c r="S131">
        <v>41.83</v>
      </c>
    </row>
    <row r="132" spans="1:19" x14ac:dyDescent="0.3">
      <c r="A132" t="s">
        <v>1124</v>
      </c>
      <c r="B132" t="s">
        <v>1306</v>
      </c>
      <c r="C132" t="s">
        <v>1307</v>
      </c>
      <c r="D132">
        <v>28.42</v>
      </c>
      <c r="E132">
        <v>30.84</v>
      </c>
      <c r="F132">
        <v>31.59</v>
      </c>
      <c r="G132">
        <v>33.409999999999997</v>
      </c>
      <c r="H132">
        <v>33.67</v>
      </c>
      <c r="I132">
        <v>35.299999999999997</v>
      </c>
      <c r="J132">
        <v>33.65</v>
      </c>
      <c r="K132">
        <v>35.869999999999997</v>
      </c>
      <c r="L132">
        <v>36.979999999999997</v>
      </c>
      <c r="M132">
        <v>36.56</v>
      </c>
      <c r="N132">
        <v>36.880000000000003</v>
      </c>
      <c r="O132">
        <v>37.06</v>
      </c>
      <c r="P132">
        <v>38.08</v>
      </c>
      <c r="Q132">
        <v>36.53</v>
      </c>
      <c r="R132">
        <v>39.53</v>
      </c>
      <c r="S132">
        <v>41.18</v>
      </c>
    </row>
    <row r="133" spans="1:19" x14ac:dyDescent="0.3">
      <c r="A133" t="s">
        <v>1127</v>
      </c>
      <c r="B133" t="s">
        <v>1308</v>
      </c>
      <c r="C133" t="s">
        <v>167</v>
      </c>
      <c r="D133">
        <v>29.07</v>
      </c>
      <c r="E133">
        <v>33.93</v>
      </c>
      <c r="F133">
        <v>33.94</v>
      </c>
      <c r="G133">
        <v>32.32</v>
      </c>
      <c r="H133">
        <v>35.1</v>
      </c>
      <c r="I133">
        <v>38.08</v>
      </c>
      <c r="J133">
        <v>35.49</v>
      </c>
      <c r="K133">
        <v>36.82</v>
      </c>
      <c r="L133">
        <v>40.409999999999997</v>
      </c>
      <c r="M133">
        <v>35.159999999999997</v>
      </c>
      <c r="N133">
        <v>38.75</v>
      </c>
      <c r="O133">
        <v>37.94</v>
      </c>
      <c r="P133">
        <v>41.6</v>
      </c>
      <c r="Q133">
        <v>41.88</v>
      </c>
      <c r="R133">
        <v>43.1</v>
      </c>
      <c r="S133">
        <v>42.51</v>
      </c>
    </row>
    <row r="134" spans="1:19" x14ac:dyDescent="0.3">
      <c r="A134" t="s">
        <v>1127</v>
      </c>
      <c r="B134" t="s">
        <v>1309</v>
      </c>
      <c r="C134" t="s">
        <v>168</v>
      </c>
      <c r="D134">
        <v>27.72</v>
      </c>
      <c r="E134">
        <v>29.4</v>
      </c>
      <c r="F134">
        <v>30.59</v>
      </c>
      <c r="G134">
        <v>33.06</v>
      </c>
      <c r="H134">
        <v>32.97</v>
      </c>
      <c r="I134">
        <v>34.92</v>
      </c>
      <c r="J134">
        <v>35.6</v>
      </c>
      <c r="K134">
        <v>36.840000000000003</v>
      </c>
      <c r="L134">
        <v>38.15</v>
      </c>
      <c r="M134">
        <v>41.43</v>
      </c>
      <c r="N134">
        <v>40.11</v>
      </c>
      <c r="O134">
        <v>41.26</v>
      </c>
      <c r="P134">
        <v>37.24</v>
      </c>
      <c r="Q134">
        <v>36.26</v>
      </c>
      <c r="R134">
        <v>42.1</v>
      </c>
      <c r="S134">
        <v>48.3</v>
      </c>
    </row>
    <row r="135" spans="1:19" x14ac:dyDescent="0.3">
      <c r="A135" t="s">
        <v>1127</v>
      </c>
      <c r="B135" t="s">
        <v>1310</v>
      </c>
      <c r="C135" t="s">
        <v>1311</v>
      </c>
      <c r="D135">
        <v>28.52</v>
      </c>
      <c r="E135">
        <v>30.3</v>
      </c>
      <c r="F135">
        <v>31.06</v>
      </c>
      <c r="G135">
        <v>34.270000000000003</v>
      </c>
      <c r="H135">
        <v>33.369999999999997</v>
      </c>
      <c r="I135">
        <v>34.19</v>
      </c>
      <c r="J135">
        <v>31.67</v>
      </c>
      <c r="K135">
        <v>34.82</v>
      </c>
      <c r="L135">
        <v>34.76</v>
      </c>
      <c r="M135">
        <v>34.880000000000003</v>
      </c>
      <c r="N135">
        <v>34.380000000000003</v>
      </c>
      <c r="O135">
        <v>34.549999999999997</v>
      </c>
      <c r="P135">
        <v>36.94</v>
      </c>
      <c r="Q135">
        <v>34.42</v>
      </c>
      <c r="R135">
        <v>36.53</v>
      </c>
      <c r="S135">
        <v>37.15</v>
      </c>
    </row>
    <row r="136" spans="1:19" x14ac:dyDescent="0.3">
      <c r="A136" t="s">
        <v>1124</v>
      </c>
      <c r="B136" t="s">
        <v>1312</v>
      </c>
      <c r="C136" t="s">
        <v>1313</v>
      </c>
      <c r="D136">
        <v>31.3</v>
      </c>
      <c r="E136">
        <v>31.86</v>
      </c>
      <c r="F136">
        <v>33.92</v>
      </c>
      <c r="G136">
        <v>34.93</v>
      </c>
      <c r="H136">
        <v>36.36</v>
      </c>
      <c r="I136">
        <v>35.19</v>
      </c>
      <c r="J136">
        <v>36.590000000000003</v>
      </c>
      <c r="K136">
        <v>36.36</v>
      </c>
      <c r="L136">
        <v>37.46</v>
      </c>
      <c r="M136">
        <v>38.049999999999997</v>
      </c>
      <c r="N136">
        <v>40.4</v>
      </c>
      <c r="O136">
        <v>43.3</v>
      </c>
      <c r="P136">
        <v>42.31</v>
      </c>
      <c r="Q136">
        <v>42.03</v>
      </c>
      <c r="R136">
        <v>44.59</v>
      </c>
      <c r="S136">
        <v>46.48</v>
      </c>
    </row>
    <row r="137" spans="1:19" x14ac:dyDescent="0.3">
      <c r="A137" t="s">
        <v>1127</v>
      </c>
      <c r="B137" t="s">
        <v>1314</v>
      </c>
      <c r="C137" t="s">
        <v>164</v>
      </c>
      <c r="D137">
        <v>29.5</v>
      </c>
      <c r="E137">
        <v>29.88</v>
      </c>
      <c r="F137">
        <v>30.2</v>
      </c>
      <c r="G137">
        <v>31.83</v>
      </c>
      <c r="H137">
        <v>30.41</v>
      </c>
      <c r="I137">
        <v>28.86</v>
      </c>
      <c r="J137">
        <v>30.18</v>
      </c>
      <c r="K137">
        <v>30.33</v>
      </c>
      <c r="L137">
        <v>34.85</v>
      </c>
      <c r="M137">
        <v>33.270000000000003</v>
      </c>
      <c r="N137">
        <v>33.229999999999997</v>
      </c>
      <c r="O137">
        <v>34.97</v>
      </c>
      <c r="P137">
        <v>37.659999999999997</v>
      </c>
      <c r="Q137">
        <v>32.06</v>
      </c>
      <c r="R137">
        <v>36.9</v>
      </c>
      <c r="S137">
        <v>38.9</v>
      </c>
    </row>
    <row r="138" spans="1:19" x14ac:dyDescent="0.3">
      <c r="A138" t="s">
        <v>1127</v>
      </c>
      <c r="B138" t="s">
        <v>1315</v>
      </c>
      <c r="C138" t="s">
        <v>166</v>
      </c>
      <c r="D138">
        <v>26.85</v>
      </c>
      <c r="E138">
        <v>29.21</v>
      </c>
      <c r="F138">
        <v>30.1</v>
      </c>
      <c r="G138">
        <v>32.54</v>
      </c>
      <c r="H138">
        <v>34.549999999999997</v>
      </c>
      <c r="I138">
        <v>32.909999999999997</v>
      </c>
      <c r="J138">
        <v>32.47</v>
      </c>
      <c r="K138">
        <v>35.33</v>
      </c>
      <c r="L138">
        <v>35.08</v>
      </c>
      <c r="M138">
        <v>36.68</v>
      </c>
      <c r="N138">
        <v>37.630000000000003</v>
      </c>
      <c r="O138">
        <v>41.26</v>
      </c>
      <c r="P138">
        <v>37.229999999999997</v>
      </c>
      <c r="Q138">
        <v>36.33</v>
      </c>
      <c r="R138">
        <v>35.159999999999997</v>
      </c>
      <c r="S138">
        <v>38.68</v>
      </c>
    </row>
    <row r="139" spans="1:19" x14ac:dyDescent="0.3">
      <c r="A139" t="s">
        <v>1127</v>
      </c>
      <c r="B139" t="s">
        <v>1316</v>
      </c>
      <c r="C139" t="s">
        <v>169</v>
      </c>
      <c r="D139">
        <v>28.78</v>
      </c>
      <c r="E139">
        <v>29.19</v>
      </c>
      <c r="F139">
        <v>28.84</v>
      </c>
      <c r="G139">
        <v>31.53</v>
      </c>
      <c r="H139">
        <v>33.74</v>
      </c>
      <c r="I139">
        <v>31.56</v>
      </c>
      <c r="J139">
        <v>34.9</v>
      </c>
      <c r="K139">
        <v>31.06</v>
      </c>
      <c r="L139">
        <v>31.91</v>
      </c>
      <c r="M139">
        <v>33.17</v>
      </c>
      <c r="N139">
        <v>35.33</v>
      </c>
      <c r="O139">
        <v>38.840000000000003</v>
      </c>
      <c r="P139">
        <v>41.62</v>
      </c>
      <c r="Q139">
        <v>37.549999999999997</v>
      </c>
      <c r="R139">
        <v>42.9</v>
      </c>
      <c r="S139">
        <v>41.78</v>
      </c>
    </row>
    <row r="140" spans="1:19" x14ac:dyDescent="0.3">
      <c r="A140" t="s">
        <v>1127</v>
      </c>
      <c r="B140" t="s">
        <v>1317</v>
      </c>
      <c r="C140" t="s">
        <v>1318</v>
      </c>
      <c r="D140">
        <v>31.76</v>
      </c>
      <c r="E140">
        <v>30.83</v>
      </c>
      <c r="F140">
        <v>33.39</v>
      </c>
      <c r="G140">
        <v>33.409999999999997</v>
      </c>
      <c r="H140">
        <v>34.11</v>
      </c>
      <c r="I140">
        <v>33.35</v>
      </c>
      <c r="J140">
        <v>35.14</v>
      </c>
      <c r="K140">
        <v>35.32</v>
      </c>
      <c r="L140">
        <v>34.24</v>
      </c>
      <c r="M140">
        <v>36.229999999999997</v>
      </c>
      <c r="N140">
        <v>37.42</v>
      </c>
      <c r="O140">
        <v>44.32</v>
      </c>
      <c r="P140">
        <v>41.09</v>
      </c>
      <c r="Q140">
        <v>42.35</v>
      </c>
      <c r="R140">
        <v>43.17</v>
      </c>
      <c r="S140">
        <v>46.26</v>
      </c>
    </row>
    <row r="141" spans="1:19" x14ac:dyDescent="0.3">
      <c r="A141" t="s">
        <v>1127</v>
      </c>
      <c r="B141" t="s">
        <v>1319</v>
      </c>
      <c r="C141" t="s">
        <v>1320</v>
      </c>
      <c r="D141">
        <v>35.840000000000003</v>
      </c>
      <c r="E141">
        <v>37.51</v>
      </c>
      <c r="F141">
        <v>42.71</v>
      </c>
      <c r="G141">
        <v>41.9</v>
      </c>
      <c r="H141">
        <v>45.4</v>
      </c>
      <c r="I141">
        <v>44.94</v>
      </c>
      <c r="J141">
        <v>45.33</v>
      </c>
      <c r="K141">
        <v>45.01</v>
      </c>
      <c r="L141">
        <v>47.12</v>
      </c>
      <c r="M141">
        <v>45.88</v>
      </c>
      <c r="N141">
        <v>53.01</v>
      </c>
      <c r="O141">
        <v>50.12</v>
      </c>
      <c r="P141">
        <v>48.4</v>
      </c>
      <c r="Q141">
        <v>53.02</v>
      </c>
      <c r="R141">
        <v>56.52</v>
      </c>
      <c r="S141">
        <v>57.2</v>
      </c>
    </row>
    <row r="142" spans="1:19" x14ac:dyDescent="0.3">
      <c r="A142" t="s">
        <v>1122</v>
      </c>
      <c r="B142" t="s">
        <v>1321</v>
      </c>
      <c r="C142" t="s">
        <v>1020</v>
      </c>
      <c r="D142">
        <v>26.96</v>
      </c>
      <c r="E142">
        <v>27.95</v>
      </c>
      <c r="F142">
        <v>29.29</v>
      </c>
      <c r="G142">
        <v>30.17</v>
      </c>
      <c r="H142">
        <v>31.54</v>
      </c>
      <c r="I142">
        <v>32.01</v>
      </c>
      <c r="J142">
        <v>32.97</v>
      </c>
      <c r="K142">
        <v>32.9</v>
      </c>
      <c r="L142">
        <v>32.96</v>
      </c>
      <c r="M142">
        <v>34</v>
      </c>
      <c r="N142">
        <v>34.450000000000003</v>
      </c>
      <c r="O142">
        <v>35.799999999999997</v>
      </c>
      <c r="P142">
        <v>35.19</v>
      </c>
      <c r="Q142">
        <v>36.92</v>
      </c>
      <c r="R142">
        <v>38.67</v>
      </c>
      <c r="S142">
        <v>38.71</v>
      </c>
    </row>
    <row r="143" spans="1:19" x14ac:dyDescent="0.3">
      <c r="A143" t="s">
        <v>1124</v>
      </c>
      <c r="B143" t="s">
        <v>1322</v>
      </c>
      <c r="C143" t="s">
        <v>1323</v>
      </c>
      <c r="D143">
        <v>29.61</v>
      </c>
      <c r="E143">
        <v>31.51</v>
      </c>
      <c r="F143">
        <v>32.31</v>
      </c>
      <c r="G143">
        <v>33.04</v>
      </c>
      <c r="H143">
        <v>34.51</v>
      </c>
      <c r="I143">
        <v>35.11</v>
      </c>
      <c r="J143">
        <v>36.57</v>
      </c>
      <c r="K143">
        <v>36.58</v>
      </c>
      <c r="L143">
        <v>36.36</v>
      </c>
      <c r="M143">
        <v>37.18</v>
      </c>
      <c r="N143">
        <v>37.909999999999997</v>
      </c>
      <c r="O143">
        <v>39.049999999999997</v>
      </c>
      <c r="P143">
        <v>37.68</v>
      </c>
      <c r="Q143">
        <v>38.770000000000003</v>
      </c>
      <c r="R143">
        <v>41.72</v>
      </c>
      <c r="S143">
        <v>42.08</v>
      </c>
    </row>
    <row r="144" spans="1:19" x14ac:dyDescent="0.3">
      <c r="A144" t="s">
        <v>1127</v>
      </c>
      <c r="B144" t="s">
        <v>1324</v>
      </c>
      <c r="C144" t="s">
        <v>1325</v>
      </c>
      <c r="D144">
        <v>34.33</v>
      </c>
      <c r="E144">
        <v>36.159999999999997</v>
      </c>
      <c r="F144">
        <v>37.270000000000003</v>
      </c>
      <c r="G144">
        <v>38.22</v>
      </c>
      <c r="H144">
        <v>39.909999999999997</v>
      </c>
      <c r="I144">
        <v>41.78</v>
      </c>
      <c r="J144">
        <v>41.79</v>
      </c>
      <c r="K144">
        <v>41.58</v>
      </c>
      <c r="L144">
        <v>42.64</v>
      </c>
      <c r="M144">
        <v>43.68</v>
      </c>
      <c r="N144">
        <v>44.07</v>
      </c>
      <c r="O144">
        <v>45.69</v>
      </c>
      <c r="P144">
        <v>44.79</v>
      </c>
      <c r="Q144">
        <v>45.15</v>
      </c>
      <c r="R144">
        <v>48.66</v>
      </c>
      <c r="S144">
        <v>49.05</v>
      </c>
    </row>
    <row r="145" spans="1:19" x14ac:dyDescent="0.3">
      <c r="A145" t="s">
        <v>1127</v>
      </c>
      <c r="B145" t="s">
        <v>1326</v>
      </c>
      <c r="C145" t="s">
        <v>186</v>
      </c>
      <c r="D145">
        <v>30.51</v>
      </c>
      <c r="E145">
        <v>31.67</v>
      </c>
      <c r="F145">
        <v>33.159999999999997</v>
      </c>
      <c r="G145">
        <v>32.1</v>
      </c>
      <c r="H145">
        <v>32.22</v>
      </c>
      <c r="I145">
        <v>34.67</v>
      </c>
      <c r="J145">
        <v>34.159999999999997</v>
      </c>
      <c r="K145">
        <v>36.549999999999997</v>
      </c>
      <c r="L145">
        <v>34.42</v>
      </c>
      <c r="M145">
        <v>34.950000000000003</v>
      </c>
      <c r="N145">
        <v>40.380000000000003</v>
      </c>
      <c r="O145">
        <v>38.97</v>
      </c>
      <c r="P145">
        <v>35.549999999999997</v>
      </c>
      <c r="Q145">
        <v>41.48</v>
      </c>
      <c r="R145">
        <v>43.72</v>
      </c>
      <c r="S145">
        <v>45.19</v>
      </c>
    </row>
    <row r="146" spans="1:19" x14ac:dyDescent="0.3">
      <c r="A146" t="s">
        <v>1127</v>
      </c>
      <c r="B146" t="s">
        <v>1327</v>
      </c>
      <c r="C146" t="s">
        <v>1328</v>
      </c>
      <c r="D146">
        <v>26.47</v>
      </c>
      <c r="E146">
        <v>30.05</v>
      </c>
      <c r="F146">
        <v>29.96</v>
      </c>
      <c r="G146">
        <v>30.96</v>
      </c>
      <c r="H146">
        <v>31.98</v>
      </c>
      <c r="I146">
        <v>31.08</v>
      </c>
      <c r="J146">
        <v>34.770000000000003</v>
      </c>
      <c r="K146">
        <v>35.19</v>
      </c>
      <c r="L146">
        <v>33.409999999999997</v>
      </c>
      <c r="M146">
        <v>34</v>
      </c>
      <c r="N146">
        <v>33.89</v>
      </c>
      <c r="O146">
        <v>33.58</v>
      </c>
      <c r="P146">
        <v>32.700000000000003</v>
      </c>
      <c r="Q146">
        <v>33.19</v>
      </c>
      <c r="R146">
        <v>36.15</v>
      </c>
      <c r="S146">
        <v>36.93</v>
      </c>
    </row>
    <row r="147" spans="1:19" x14ac:dyDescent="0.3">
      <c r="A147" t="s">
        <v>1127</v>
      </c>
      <c r="B147" t="s">
        <v>1329</v>
      </c>
      <c r="C147" t="s">
        <v>198</v>
      </c>
      <c r="D147">
        <v>24.53</v>
      </c>
      <c r="E147">
        <v>25.53</v>
      </c>
      <c r="F147">
        <v>26.16</v>
      </c>
      <c r="G147">
        <v>27.07</v>
      </c>
      <c r="H147">
        <v>29.2</v>
      </c>
      <c r="I147">
        <v>28.57</v>
      </c>
      <c r="J147">
        <v>31</v>
      </c>
      <c r="K147">
        <v>29.97</v>
      </c>
      <c r="L147">
        <v>30.11</v>
      </c>
      <c r="M147">
        <v>31.09</v>
      </c>
      <c r="N147">
        <v>30.88</v>
      </c>
      <c r="O147">
        <v>33.340000000000003</v>
      </c>
      <c r="P147">
        <v>32.04</v>
      </c>
      <c r="Q147">
        <v>32.01</v>
      </c>
      <c r="R147">
        <v>34.369999999999997</v>
      </c>
      <c r="S147">
        <v>34.1</v>
      </c>
    </row>
    <row r="148" spans="1:19" x14ac:dyDescent="0.3">
      <c r="A148" t="s">
        <v>1124</v>
      </c>
      <c r="B148" t="s">
        <v>1330</v>
      </c>
      <c r="C148" t="s">
        <v>1331</v>
      </c>
      <c r="D148">
        <v>26.92</v>
      </c>
      <c r="E148">
        <v>27.3</v>
      </c>
      <c r="F148">
        <v>28.85</v>
      </c>
      <c r="G148">
        <v>30.08</v>
      </c>
      <c r="H148">
        <v>31.35</v>
      </c>
      <c r="I148">
        <v>31.67</v>
      </c>
      <c r="J148">
        <v>31.73</v>
      </c>
      <c r="K148">
        <v>32.020000000000003</v>
      </c>
      <c r="L148">
        <v>32.22</v>
      </c>
      <c r="M148">
        <v>33.58</v>
      </c>
      <c r="N148">
        <v>33.89</v>
      </c>
      <c r="O148">
        <v>35.75</v>
      </c>
      <c r="P148">
        <v>34.86</v>
      </c>
      <c r="Q148">
        <v>37.299999999999997</v>
      </c>
      <c r="R148">
        <v>37.47</v>
      </c>
      <c r="S148">
        <v>37.47</v>
      </c>
    </row>
    <row r="149" spans="1:19" x14ac:dyDescent="0.3">
      <c r="A149" t="s">
        <v>1127</v>
      </c>
      <c r="B149" t="s">
        <v>1332</v>
      </c>
      <c r="C149" t="s">
        <v>183</v>
      </c>
      <c r="D149">
        <v>20.25</v>
      </c>
      <c r="E149">
        <v>20.98</v>
      </c>
      <c r="F149">
        <v>24</v>
      </c>
      <c r="G149">
        <v>24.87</v>
      </c>
      <c r="H149">
        <v>25.34</v>
      </c>
      <c r="I149">
        <v>26.63</v>
      </c>
      <c r="J149">
        <v>26.35</v>
      </c>
      <c r="K149">
        <v>27.31</v>
      </c>
      <c r="L149">
        <v>28.48</v>
      </c>
      <c r="M149">
        <v>28.84</v>
      </c>
      <c r="N149">
        <v>30.14</v>
      </c>
      <c r="O149">
        <v>31.62</v>
      </c>
      <c r="P149">
        <v>31.13</v>
      </c>
      <c r="Q149">
        <v>32.090000000000003</v>
      </c>
      <c r="R149">
        <v>33.119999999999997</v>
      </c>
      <c r="S149">
        <v>35.54</v>
      </c>
    </row>
    <row r="150" spans="1:19" x14ac:dyDescent="0.3">
      <c r="A150" t="s">
        <v>1127</v>
      </c>
      <c r="B150" t="s">
        <v>195</v>
      </c>
      <c r="C150" t="s">
        <v>1334</v>
      </c>
      <c r="D150">
        <v>20.21</v>
      </c>
      <c r="E150">
        <v>20.55</v>
      </c>
      <c r="F150">
        <v>20.87</v>
      </c>
      <c r="G150">
        <v>21.52</v>
      </c>
      <c r="H150">
        <v>22.44</v>
      </c>
      <c r="I150">
        <v>22.58</v>
      </c>
      <c r="J150">
        <v>22.37</v>
      </c>
      <c r="K150">
        <v>23.53</v>
      </c>
      <c r="L150">
        <v>21.72</v>
      </c>
      <c r="M150">
        <v>22.1</v>
      </c>
      <c r="N150">
        <v>24.58</v>
      </c>
      <c r="O150">
        <v>23.8</v>
      </c>
      <c r="P150">
        <v>26.41</v>
      </c>
      <c r="Q150">
        <v>26.18</v>
      </c>
      <c r="R150">
        <v>26.28</v>
      </c>
      <c r="S150">
        <v>26.79</v>
      </c>
    </row>
    <row r="151" spans="1:19" x14ac:dyDescent="0.3">
      <c r="A151" t="s">
        <v>1127</v>
      </c>
      <c r="B151" t="s">
        <v>1335</v>
      </c>
      <c r="C151" t="s">
        <v>1336</v>
      </c>
      <c r="D151">
        <v>31.05</v>
      </c>
      <c r="E151">
        <v>30.4</v>
      </c>
      <c r="F151">
        <v>32.549999999999997</v>
      </c>
      <c r="G151">
        <v>33.72</v>
      </c>
      <c r="H151">
        <v>35.6</v>
      </c>
      <c r="I151">
        <v>35.08</v>
      </c>
      <c r="J151">
        <v>36.51</v>
      </c>
      <c r="K151">
        <v>35.82</v>
      </c>
      <c r="L151">
        <v>35.75</v>
      </c>
      <c r="M151">
        <v>38.409999999999997</v>
      </c>
      <c r="N151">
        <v>37.89</v>
      </c>
      <c r="O151">
        <v>40.619999999999997</v>
      </c>
      <c r="P151">
        <v>40.020000000000003</v>
      </c>
      <c r="Q151">
        <v>43.69</v>
      </c>
      <c r="R151">
        <v>44.29</v>
      </c>
      <c r="S151">
        <v>44.71</v>
      </c>
    </row>
    <row r="152" spans="1:19" x14ac:dyDescent="0.3">
      <c r="A152" t="s">
        <v>1127</v>
      </c>
      <c r="B152" t="s">
        <v>1337</v>
      </c>
      <c r="C152" t="s">
        <v>1338</v>
      </c>
      <c r="D152">
        <v>36.229999999999997</v>
      </c>
      <c r="E152">
        <v>37.6</v>
      </c>
      <c r="F152">
        <v>39.270000000000003</v>
      </c>
      <c r="G152">
        <v>41.56</v>
      </c>
      <c r="H152">
        <v>42.86</v>
      </c>
      <c r="I152">
        <v>41.76</v>
      </c>
      <c r="J152">
        <v>40.39</v>
      </c>
      <c r="K152">
        <v>40.119999999999997</v>
      </c>
      <c r="L152">
        <v>45.41</v>
      </c>
      <c r="M152">
        <v>47.76</v>
      </c>
      <c r="N152">
        <v>45.91</v>
      </c>
      <c r="O152">
        <v>46.85</v>
      </c>
      <c r="P152">
        <v>42.28</v>
      </c>
      <c r="Q152">
        <v>43.16</v>
      </c>
      <c r="R152">
        <v>45.47</v>
      </c>
      <c r="S152">
        <v>41.15</v>
      </c>
    </row>
    <row r="153" spans="1:19" x14ac:dyDescent="0.3">
      <c r="A153" t="s">
        <v>1127</v>
      </c>
      <c r="B153" t="s">
        <v>1339</v>
      </c>
      <c r="C153" t="s">
        <v>1340</v>
      </c>
      <c r="D153">
        <v>24.41</v>
      </c>
      <c r="E153">
        <v>24.55</v>
      </c>
      <c r="F153">
        <v>25.31</v>
      </c>
      <c r="G153">
        <v>25.66</v>
      </c>
      <c r="H153">
        <v>28.08</v>
      </c>
      <c r="I153">
        <v>27.83</v>
      </c>
      <c r="J153">
        <v>28.51</v>
      </c>
      <c r="K153">
        <v>28.36</v>
      </c>
      <c r="L153">
        <v>27.47</v>
      </c>
      <c r="M153">
        <v>30.71</v>
      </c>
      <c r="N153">
        <v>27.26</v>
      </c>
      <c r="O153">
        <v>31.19</v>
      </c>
      <c r="P153">
        <v>32.56</v>
      </c>
      <c r="Q153">
        <v>36.72</v>
      </c>
      <c r="R153">
        <v>34.299999999999997</v>
      </c>
      <c r="S153">
        <v>34.89</v>
      </c>
    </row>
    <row r="154" spans="1:19" x14ac:dyDescent="0.3">
      <c r="A154" t="s">
        <v>1127</v>
      </c>
      <c r="B154" t="s">
        <v>1341</v>
      </c>
      <c r="C154" t="s">
        <v>1342</v>
      </c>
      <c r="D154">
        <v>24.17</v>
      </c>
      <c r="E154">
        <v>25.33</v>
      </c>
      <c r="F154">
        <v>26.21</v>
      </c>
      <c r="G154">
        <v>28.1</v>
      </c>
      <c r="H154">
        <v>28.55</v>
      </c>
      <c r="I154">
        <v>30.82</v>
      </c>
      <c r="J154">
        <v>29.52</v>
      </c>
      <c r="K154">
        <v>30.66</v>
      </c>
      <c r="L154">
        <v>30.58</v>
      </c>
      <c r="M154">
        <v>29.21</v>
      </c>
      <c r="N154">
        <v>32.18</v>
      </c>
      <c r="O154">
        <v>35.03</v>
      </c>
      <c r="P154">
        <v>30.48</v>
      </c>
      <c r="Q154">
        <v>34.72</v>
      </c>
      <c r="R154">
        <v>34.67</v>
      </c>
      <c r="S154">
        <v>34.229999999999997</v>
      </c>
    </row>
    <row r="155" spans="1:19" x14ac:dyDescent="0.3">
      <c r="A155" t="s">
        <v>1124</v>
      </c>
      <c r="B155" t="s">
        <v>196</v>
      </c>
      <c r="C155" t="s">
        <v>1638</v>
      </c>
      <c r="D155">
        <v>25.88</v>
      </c>
      <c r="E155">
        <v>26.91</v>
      </c>
      <c r="F155">
        <v>27.78</v>
      </c>
      <c r="G155">
        <v>29.13</v>
      </c>
      <c r="H155">
        <v>30.35</v>
      </c>
      <c r="I155">
        <v>31.45</v>
      </c>
      <c r="J155">
        <v>32.97</v>
      </c>
      <c r="K155">
        <v>32.6</v>
      </c>
      <c r="L155">
        <v>32.39</v>
      </c>
      <c r="M155">
        <v>33.770000000000003</v>
      </c>
      <c r="N155">
        <v>33.96</v>
      </c>
      <c r="O155">
        <v>34.840000000000003</v>
      </c>
      <c r="P155">
        <v>35.270000000000003</v>
      </c>
      <c r="Q155">
        <v>37.28</v>
      </c>
      <c r="R155">
        <v>39.21</v>
      </c>
      <c r="S155">
        <v>39.479999999999997</v>
      </c>
    </row>
    <row r="156" spans="1:19" x14ac:dyDescent="0.3">
      <c r="A156" t="s">
        <v>1127</v>
      </c>
      <c r="B156" t="s">
        <v>1345</v>
      </c>
      <c r="C156" t="s">
        <v>187</v>
      </c>
      <c r="D156">
        <v>21.22</v>
      </c>
      <c r="E156">
        <v>22.2</v>
      </c>
      <c r="F156">
        <v>23.94</v>
      </c>
      <c r="G156">
        <v>26.46</v>
      </c>
      <c r="H156">
        <v>27.91</v>
      </c>
      <c r="I156">
        <v>26.78</v>
      </c>
      <c r="J156">
        <v>26.24</v>
      </c>
      <c r="K156">
        <v>27.84</v>
      </c>
      <c r="L156">
        <v>26.8</v>
      </c>
      <c r="M156">
        <v>29.9</v>
      </c>
      <c r="N156">
        <v>31.4</v>
      </c>
      <c r="O156">
        <v>30.89</v>
      </c>
      <c r="P156">
        <v>31.07</v>
      </c>
      <c r="Q156">
        <v>32.200000000000003</v>
      </c>
      <c r="R156">
        <v>35.21</v>
      </c>
      <c r="S156">
        <v>34.67</v>
      </c>
    </row>
    <row r="157" spans="1:19" x14ac:dyDescent="0.3">
      <c r="A157" t="s">
        <v>1127</v>
      </c>
      <c r="B157" t="s">
        <v>1346</v>
      </c>
      <c r="C157" t="s">
        <v>190</v>
      </c>
      <c r="D157">
        <v>22.32</v>
      </c>
      <c r="E157">
        <v>23.03</v>
      </c>
      <c r="F157">
        <v>25.07</v>
      </c>
      <c r="G157">
        <v>27.91</v>
      </c>
      <c r="H157">
        <v>30.41</v>
      </c>
      <c r="I157">
        <v>31.46</v>
      </c>
      <c r="J157">
        <v>35.03</v>
      </c>
      <c r="K157">
        <v>37.25</v>
      </c>
      <c r="L157">
        <v>36.24</v>
      </c>
      <c r="M157">
        <v>33.86</v>
      </c>
      <c r="N157">
        <v>34.11</v>
      </c>
      <c r="O157">
        <v>35.28</v>
      </c>
      <c r="P157">
        <v>35.75</v>
      </c>
      <c r="Q157">
        <v>37.25</v>
      </c>
      <c r="R157">
        <v>41.4</v>
      </c>
      <c r="S157">
        <v>40.56</v>
      </c>
    </row>
    <row r="158" spans="1:19" x14ac:dyDescent="0.3">
      <c r="A158" t="s">
        <v>1127</v>
      </c>
      <c r="B158" t="s">
        <v>1347</v>
      </c>
      <c r="C158" t="s">
        <v>184</v>
      </c>
      <c r="D158">
        <v>21.56</v>
      </c>
      <c r="E158">
        <v>21.78</v>
      </c>
      <c r="F158">
        <v>21.38</v>
      </c>
      <c r="G158">
        <v>22.36</v>
      </c>
      <c r="H158">
        <v>23.78</v>
      </c>
      <c r="I158">
        <v>23.91</v>
      </c>
      <c r="J158">
        <v>26.29</v>
      </c>
      <c r="K158">
        <v>26.01</v>
      </c>
      <c r="L158">
        <v>26.93</v>
      </c>
      <c r="M158">
        <v>27.55</v>
      </c>
      <c r="N158">
        <v>29.39</v>
      </c>
      <c r="O158">
        <v>28.91</v>
      </c>
      <c r="P158">
        <v>28.74</v>
      </c>
      <c r="Q158">
        <v>29.03</v>
      </c>
      <c r="R158">
        <v>28.75</v>
      </c>
      <c r="S158">
        <v>30.7</v>
      </c>
    </row>
    <row r="159" spans="1:19" x14ac:dyDescent="0.3">
      <c r="A159" t="s">
        <v>1127</v>
      </c>
      <c r="B159" t="s">
        <v>1348</v>
      </c>
      <c r="C159" t="s">
        <v>1349</v>
      </c>
      <c r="D159">
        <v>25.65</v>
      </c>
      <c r="E159">
        <v>26.07</v>
      </c>
      <c r="F159">
        <v>27.69</v>
      </c>
      <c r="G159">
        <v>28.14</v>
      </c>
      <c r="H159">
        <v>27.83</v>
      </c>
      <c r="I159">
        <v>29.47</v>
      </c>
      <c r="J159">
        <v>31.06</v>
      </c>
      <c r="K159">
        <v>30.39</v>
      </c>
      <c r="L159">
        <v>31.37</v>
      </c>
      <c r="M159">
        <v>33.049999999999997</v>
      </c>
      <c r="N159">
        <v>32.18</v>
      </c>
      <c r="O159">
        <v>33.9</v>
      </c>
      <c r="P159">
        <v>34.880000000000003</v>
      </c>
      <c r="Q159">
        <v>37.11</v>
      </c>
      <c r="R159">
        <v>38.909999999999997</v>
      </c>
      <c r="S159">
        <v>37.25</v>
      </c>
    </row>
    <row r="160" spans="1:19" x14ac:dyDescent="0.3">
      <c r="A160" t="s">
        <v>1127</v>
      </c>
      <c r="B160" t="s">
        <v>1350</v>
      </c>
      <c r="C160" t="s">
        <v>1351</v>
      </c>
      <c r="D160">
        <v>26.2</v>
      </c>
      <c r="E160">
        <v>27.15</v>
      </c>
      <c r="F160">
        <v>26.95</v>
      </c>
      <c r="G160">
        <v>27.45</v>
      </c>
      <c r="H160">
        <v>28.61</v>
      </c>
      <c r="I160">
        <v>29.23</v>
      </c>
      <c r="J160">
        <v>30.7</v>
      </c>
      <c r="K160">
        <v>29.93</v>
      </c>
      <c r="L160">
        <v>30.25</v>
      </c>
      <c r="M160">
        <v>31.53</v>
      </c>
      <c r="N160">
        <v>31.69</v>
      </c>
      <c r="O160">
        <v>32.57</v>
      </c>
      <c r="P160">
        <v>32.49</v>
      </c>
      <c r="Q160">
        <v>35.99</v>
      </c>
      <c r="R160">
        <v>35.71</v>
      </c>
      <c r="S160">
        <v>35.549999999999997</v>
      </c>
    </row>
    <row r="161" spans="1:19" x14ac:dyDescent="0.3">
      <c r="A161" t="s">
        <v>1127</v>
      </c>
      <c r="B161" t="s">
        <v>1352</v>
      </c>
      <c r="C161" t="s">
        <v>1353</v>
      </c>
      <c r="D161">
        <v>32.07</v>
      </c>
      <c r="E161">
        <v>34.65</v>
      </c>
      <c r="F161">
        <v>35.17</v>
      </c>
      <c r="G161">
        <v>36.770000000000003</v>
      </c>
      <c r="H161">
        <v>38.82</v>
      </c>
      <c r="I161">
        <v>42.28</v>
      </c>
      <c r="J161">
        <v>43.45</v>
      </c>
      <c r="K161">
        <v>40.47</v>
      </c>
      <c r="L161">
        <v>38.840000000000003</v>
      </c>
      <c r="M161">
        <v>41.28</v>
      </c>
      <c r="N161">
        <v>41.59</v>
      </c>
      <c r="O161">
        <v>42.75</v>
      </c>
      <c r="P161">
        <v>43.72</v>
      </c>
      <c r="Q161">
        <v>44.51</v>
      </c>
      <c r="R161">
        <v>48.79</v>
      </c>
      <c r="S161">
        <v>52.85</v>
      </c>
    </row>
    <row r="162" spans="1:19" x14ac:dyDescent="0.3">
      <c r="A162" t="s">
        <v>1124</v>
      </c>
      <c r="B162" t="s">
        <v>1354</v>
      </c>
      <c r="C162" t="s">
        <v>197</v>
      </c>
      <c r="D162">
        <v>23.7</v>
      </c>
      <c r="E162">
        <v>24.32</v>
      </c>
      <c r="F162">
        <v>26.58</v>
      </c>
      <c r="G162">
        <v>26.54</v>
      </c>
      <c r="H162">
        <v>28.08</v>
      </c>
      <c r="I162">
        <v>27.83</v>
      </c>
      <c r="J162">
        <v>28.98</v>
      </c>
      <c r="K162">
        <v>28.46</v>
      </c>
      <c r="L162">
        <v>28.92</v>
      </c>
      <c r="M162">
        <v>29.34</v>
      </c>
      <c r="N162">
        <v>29.82</v>
      </c>
      <c r="O162">
        <v>31.16</v>
      </c>
      <c r="P162">
        <v>31.18</v>
      </c>
      <c r="Q162">
        <v>32.46</v>
      </c>
      <c r="R162">
        <v>34.61</v>
      </c>
      <c r="S162">
        <v>33.99</v>
      </c>
    </row>
    <row r="163" spans="1:19" x14ac:dyDescent="0.3">
      <c r="A163" t="s">
        <v>1127</v>
      </c>
      <c r="B163" t="s">
        <v>1355</v>
      </c>
      <c r="C163" t="s">
        <v>185</v>
      </c>
      <c r="D163">
        <v>22.53</v>
      </c>
      <c r="E163">
        <v>22.51</v>
      </c>
      <c r="F163">
        <v>24.9</v>
      </c>
      <c r="G163">
        <v>25.85</v>
      </c>
      <c r="H163">
        <v>27.54</v>
      </c>
      <c r="I163">
        <v>30.41</v>
      </c>
      <c r="J163">
        <v>28.07</v>
      </c>
      <c r="K163">
        <v>29.44</v>
      </c>
      <c r="L163">
        <v>27.62</v>
      </c>
      <c r="M163">
        <v>31.18</v>
      </c>
      <c r="N163">
        <v>31.03</v>
      </c>
      <c r="O163">
        <v>32.39</v>
      </c>
      <c r="P163">
        <v>32.07</v>
      </c>
      <c r="Q163">
        <v>33.47</v>
      </c>
      <c r="R163">
        <v>36.33</v>
      </c>
      <c r="S163">
        <v>38.18</v>
      </c>
    </row>
    <row r="164" spans="1:19" x14ac:dyDescent="0.3">
      <c r="A164" t="s">
        <v>1127</v>
      </c>
      <c r="B164" t="s">
        <v>1356</v>
      </c>
      <c r="C164" t="s">
        <v>1357</v>
      </c>
      <c r="D164">
        <v>26.34</v>
      </c>
      <c r="E164">
        <v>26.7</v>
      </c>
      <c r="F164">
        <v>29.35</v>
      </c>
      <c r="G164">
        <v>28.7</v>
      </c>
      <c r="H164">
        <v>30.9</v>
      </c>
      <c r="I164">
        <v>27.37</v>
      </c>
      <c r="J164">
        <v>28.84</v>
      </c>
      <c r="K164">
        <v>28.1</v>
      </c>
      <c r="L164">
        <v>29.68</v>
      </c>
      <c r="M164">
        <v>27.9</v>
      </c>
      <c r="N164">
        <v>30.72</v>
      </c>
      <c r="O164">
        <v>32.29</v>
      </c>
      <c r="P164">
        <v>31.7</v>
      </c>
      <c r="Q164">
        <v>31.75</v>
      </c>
      <c r="R164">
        <v>33</v>
      </c>
      <c r="S164">
        <v>34.11</v>
      </c>
    </row>
    <row r="165" spans="1:19" x14ac:dyDescent="0.3">
      <c r="A165" t="s">
        <v>1127</v>
      </c>
      <c r="B165" t="s">
        <v>1358</v>
      </c>
      <c r="C165" t="s">
        <v>1359</v>
      </c>
      <c r="D165">
        <v>21.85</v>
      </c>
      <c r="E165">
        <v>23.21</v>
      </c>
      <c r="F165">
        <v>23.54</v>
      </c>
      <c r="G165">
        <v>23.06</v>
      </c>
      <c r="H165">
        <v>24.64</v>
      </c>
      <c r="I165">
        <v>25.67</v>
      </c>
      <c r="J165">
        <v>26.64</v>
      </c>
      <c r="K165">
        <v>26.97</v>
      </c>
      <c r="L165">
        <v>27.66</v>
      </c>
      <c r="M165">
        <v>28.05</v>
      </c>
      <c r="N165">
        <v>28.25</v>
      </c>
      <c r="O165">
        <v>29.18</v>
      </c>
      <c r="P165">
        <v>27.56</v>
      </c>
      <c r="Q165">
        <v>29.53</v>
      </c>
      <c r="R165">
        <v>30.69</v>
      </c>
      <c r="S165">
        <v>30.11</v>
      </c>
    </row>
    <row r="166" spans="1:19" x14ac:dyDescent="0.3">
      <c r="A166" t="s">
        <v>1127</v>
      </c>
      <c r="B166" t="s">
        <v>1360</v>
      </c>
      <c r="C166" t="s">
        <v>1361</v>
      </c>
      <c r="D166">
        <v>20.8</v>
      </c>
      <c r="E166">
        <v>21.6</v>
      </c>
      <c r="F166">
        <v>23.98</v>
      </c>
      <c r="G166">
        <v>23.06</v>
      </c>
      <c r="H166">
        <v>25.49</v>
      </c>
      <c r="I166">
        <v>25.58</v>
      </c>
      <c r="J166">
        <v>26.07</v>
      </c>
      <c r="K166">
        <v>24.94</v>
      </c>
      <c r="L166">
        <v>25.62</v>
      </c>
      <c r="M166">
        <v>25.26</v>
      </c>
      <c r="N166">
        <v>25.64</v>
      </c>
      <c r="O166">
        <v>27.53</v>
      </c>
      <c r="P166">
        <v>26.62</v>
      </c>
      <c r="Q166">
        <v>29.28</v>
      </c>
      <c r="R166">
        <v>31.18</v>
      </c>
      <c r="S166">
        <v>29.77</v>
      </c>
    </row>
    <row r="167" spans="1:19" x14ac:dyDescent="0.3">
      <c r="A167" t="s">
        <v>1127</v>
      </c>
      <c r="B167" t="s">
        <v>1362</v>
      </c>
      <c r="C167" t="s">
        <v>1363</v>
      </c>
      <c r="D167">
        <v>26.76</v>
      </c>
      <c r="E167">
        <v>26.86</v>
      </c>
      <c r="F167">
        <v>31.39</v>
      </c>
      <c r="G167">
        <v>32.99</v>
      </c>
      <c r="H167">
        <v>32.56</v>
      </c>
      <c r="I167">
        <v>31.22</v>
      </c>
      <c r="J167">
        <v>35.119999999999997</v>
      </c>
      <c r="K167">
        <v>32.880000000000003</v>
      </c>
      <c r="L167">
        <v>33.14</v>
      </c>
      <c r="M167">
        <v>34.51</v>
      </c>
      <c r="N167">
        <v>33.700000000000003</v>
      </c>
      <c r="O167">
        <v>34.619999999999997</v>
      </c>
      <c r="P167">
        <v>38.58</v>
      </c>
      <c r="Q167">
        <v>38.369999999999997</v>
      </c>
      <c r="R167">
        <v>42.66</v>
      </c>
      <c r="S167">
        <v>39.75</v>
      </c>
    </row>
    <row r="168" spans="1:19" x14ac:dyDescent="0.3">
      <c r="A168" t="s">
        <v>1122</v>
      </c>
      <c r="B168" t="s">
        <v>1364</v>
      </c>
      <c r="C168" t="s">
        <v>1021</v>
      </c>
      <c r="D168">
        <v>23.06</v>
      </c>
      <c r="E168">
        <v>23.67</v>
      </c>
      <c r="F168">
        <v>24.46</v>
      </c>
      <c r="G168">
        <v>25.44</v>
      </c>
      <c r="H168">
        <v>26.57</v>
      </c>
      <c r="I168">
        <v>26.51</v>
      </c>
      <c r="J168">
        <v>27.3</v>
      </c>
      <c r="K168">
        <v>27.14</v>
      </c>
      <c r="L168">
        <v>27.98</v>
      </c>
      <c r="M168">
        <v>28.13</v>
      </c>
      <c r="N168">
        <v>28.93</v>
      </c>
      <c r="O168">
        <v>29.55</v>
      </c>
      <c r="P168">
        <v>30.23</v>
      </c>
      <c r="Q168">
        <v>31.25</v>
      </c>
      <c r="R168">
        <v>31.66</v>
      </c>
      <c r="S168">
        <v>32.31</v>
      </c>
    </row>
    <row r="169" spans="1:19" x14ac:dyDescent="0.3">
      <c r="A169" t="s">
        <v>1124</v>
      </c>
      <c r="B169" t="s">
        <v>1365</v>
      </c>
      <c r="C169" t="s">
        <v>1366</v>
      </c>
      <c r="D169">
        <v>24.57</v>
      </c>
      <c r="E169">
        <v>25.4</v>
      </c>
      <c r="F169">
        <v>26.26</v>
      </c>
      <c r="G169">
        <v>27.91</v>
      </c>
      <c r="H169">
        <v>29.24</v>
      </c>
      <c r="I169">
        <v>29.29</v>
      </c>
      <c r="J169">
        <v>30.61</v>
      </c>
      <c r="K169">
        <v>30.1</v>
      </c>
      <c r="L169">
        <v>30.92</v>
      </c>
      <c r="M169">
        <v>31.06</v>
      </c>
      <c r="N169">
        <v>32.03</v>
      </c>
      <c r="O169">
        <v>32.74</v>
      </c>
      <c r="P169">
        <v>33.11</v>
      </c>
      <c r="Q169">
        <v>34.57</v>
      </c>
      <c r="R169">
        <v>34.72</v>
      </c>
      <c r="S169">
        <v>35.130000000000003</v>
      </c>
    </row>
    <row r="170" spans="1:19" x14ac:dyDescent="0.3">
      <c r="A170" t="s">
        <v>1127</v>
      </c>
      <c r="B170" t="s">
        <v>1367</v>
      </c>
      <c r="C170" t="s">
        <v>202</v>
      </c>
      <c r="D170">
        <v>22.33</v>
      </c>
      <c r="E170">
        <v>21.88</v>
      </c>
      <c r="F170">
        <v>22.91</v>
      </c>
      <c r="G170">
        <v>24.25</v>
      </c>
      <c r="H170">
        <v>25.92</v>
      </c>
      <c r="I170">
        <v>27.22</v>
      </c>
      <c r="J170">
        <v>28.75</v>
      </c>
      <c r="K170">
        <v>27.27</v>
      </c>
      <c r="L170">
        <v>27.23</v>
      </c>
      <c r="M170">
        <v>26.92</v>
      </c>
      <c r="N170">
        <v>27.97</v>
      </c>
      <c r="O170">
        <v>29.02</v>
      </c>
      <c r="P170">
        <v>31.09</v>
      </c>
      <c r="Q170">
        <v>30.53</v>
      </c>
      <c r="R170">
        <v>31.06</v>
      </c>
      <c r="S170">
        <v>31.19</v>
      </c>
    </row>
    <row r="171" spans="1:19" x14ac:dyDescent="0.3">
      <c r="A171" t="s">
        <v>1127</v>
      </c>
      <c r="B171" t="s">
        <v>1368</v>
      </c>
      <c r="C171" t="s">
        <v>1369</v>
      </c>
      <c r="D171">
        <v>25.22</v>
      </c>
      <c r="E171">
        <v>26.19</v>
      </c>
      <c r="F171">
        <v>26.35</v>
      </c>
      <c r="G171">
        <v>28.5</v>
      </c>
      <c r="H171">
        <v>29.9</v>
      </c>
      <c r="I171">
        <v>29.09</v>
      </c>
      <c r="J171">
        <v>30.15</v>
      </c>
      <c r="K171">
        <v>30.35</v>
      </c>
      <c r="L171">
        <v>32.36</v>
      </c>
      <c r="M171">
        <v>32.99</v>
      </c>
      <c r="N171">
        <v>34.92</v>
      </c>
      <c r="O171">
        <v>36</v>
      </c>
      <c r="P171">
        <v>35.56</v>
      </c>
      <c r="Q171">
        <v>37.049999999999997</v>
      </c>
      <c r="R171">
        <v>37.200000000000003</v>
      </c>
      <c r="S171">
        <v>38.72</v>
      </c>
    </row>
    <row r="172" spans="1:19" x14ac:dyDescent="0.3">
      <c r="A172" t="s">
        <v>1127</v>
      </c>
      <c r="B172" t="s">
        <v>1370</v>
      </c>
      <c r="C172" t="s">
        <v>214</v>
      </c>
      <c r="D172">
        <v>24.33</v>
      </c>
      <c r="E172">
        <v>27.48</v>
      </c>
      <c r="F172">
        <v>27.54</v>
      </c>
      <c r="G172">
        <v>29.31</v>
      </c>
      <c r="H172">
        <v>28.76</v>
      </c>
      <c r="I172">
        <v>28.9</v>
      </c>
      <c r="J172">
        <v>30.22</v>
      </c>
      <c r="K172">
        <v>29.73</v>
      </c>
      <c r="L172">
        <v>29.97</v>
      </c>
      <c r="M172">
        <v>29.72</v>
      </c>
      <c r="N172">
        <v>30.49</v>
      </c>
      <c r="O172">
        <v>30.16</v>
      </c>
      <c r="P172">
        <v>31.45</v>
      </c>
      <c r="Q172">
        <v>34.32</v>
      </c>
      <c r="R172">
        <v>33.020000000000003</v>
      </c>
      <c r="S172">
        <v>33.79</v>
      </c>
    </row>
    <row r="173" spans="1:19" x14ac:dyDescent="0.3">
      <c r="A173" t="s">
        <v>1127</v>
      </c>
      <c r="B173" t="s">
        <v>1371</v>
      </c>
      <c r="C173" t="s">
        <v>209</v>
      </c>
      <c r="D173">
        <v>31.06</v>
      </c>
      <c r="E173">
        <v>29.3</v>
      </c>
      <c r="F173">
        <v>33.5</v>
      </c>
      <c r="G173">
        <v>36</v>
      </c>
      <c r="H173">
        <v>40.86</v>
      </c>
      <c r="I173">
        <v>42.84</v>
      </c>
      <c r="J173">
        <v>42.51</v>
      </c>
      <c r="K173">
        <v>39.56</v>
      </c>
      <c r="L173">
        <v>40.32</v>
      </c>
      <c r="M173">
        <v>40.869999999999997</v>
      </c>
      <c r="N173">
        <v>43.44</v>
      </c>
      <c r="O173">
        <v>46.6</v>
      </c>
      <c r="P173">
        <v>44.1</v>
      </c>
      <c r="Q173">
        <v>46.75</v>
      </c>
      <c r="R173">
        <v>47.56</v>
      </c>
      <c r="S173">
        <v>48.65</v>
      </c>
    </row>
    <row r="174" spans="1:19" x14ac:dyDescent="0.3">
      <c r="A174" t="s">
        <v>1127</v>
      </c>
      <c r="B174" t="s">
        <v>1372</v>
      </c>
      <c r="C174" t="s">
        <v>211</v>
      </c>
      <c r="D174">
        <v>22.94</v>
      </c>
      <c r="E174">
        <v>23.36</v>
      </c>
      <c r="F174">
        <v>24.22</v>
      </c>
      <c r="G174">
        <v>24.87</v>
      </c>
      <c r="H174">
        <v>26.45</v>
      </c>
      <c r="I174">
        <v>25.34</v>
      </c>
      <c r="J174">
        <v>27.46</v>
      </c>
      <c r="K174">
        <v>28.33</v>
      </c>
      <c r="L174">
        <v>29.52</v>
      </c>
      <c r="M174">
        <v>30</v>
      </c>
      <c r="N174">
        <v>29.02</v>
      </c>
      <c r="O174">
        <v>29.17</v>
      </c>
      <c r="P174">
        <v>28.27</v>
      </c>
      <c r="Q174">
        <v>30.23</v>
      </c>
      <c r="R174">
        <v>31.28</v>
      </c>
      <c r="S174">
        <v>30.06</v>
      </c>
    </row>
    <row r="175" spans="1:19" x14ac:dyDescent="0.3">
      <c r="A175" t="s">
        <v>1124</v>
      </c>
      <c r="B175" t="s">
        <v>1373</v>
      </c>
      <c r="C175" t="s">
        <v>1374</v>
      </c>
      <c r="D175">
        <v>22.48</v>
      </c>
      <c r="E175">
        <v>23.04</v>
      </c>
      <c r="F175">
        <v>23.8</v>
      </c>
      <c r="G175">
        <v>23.53</v>
      </c>
      <c r="H175">
        <v>25.42</v>
      </c>
      <c r="I175">
        <v>24.88</v>
      </c>
      <c r="J175">
        <v>25.37</v>
      </c>
      <c r="K175">
        <v>24.75</v>
      </c>
      <c r="L175">
        <v>25.96</v>
      </c>
      <c r="M175">
        <v>25.92</v>
      </c>
      <c r="N175">
        <v>26.7</v>
      </c>
      <c r="O175">
        <v>27.38</v>
      </c>
      <c r="P175">
        <v>28.7</v>
      </c>
      <c r="Q175">
        <v>29.58</v>
      </c>
      <c r="R175">
        <v>29.18</v>
      </c>
      <c r="S175">
        <v>29.59</v>
      </c>
    </row>
    <row r="176" spans="1:19" x14ac:dyDescent="0.3">
      <c r="A176" t="s">
        <v>1127</v>
      </c>
      <c r="B176" t="s">
        <v>215</v>
      </c>
      <c r="C176" t="s">
        <v>215</v>
      </c>
      <c r="D176">
        <v>21.23</v>
      </c>
      <c r="E176">
        <v>22.27</v>
      </c>
      <c r="F176">
        <v>22.91</v>
      </c>
      <c r="G176">
        <v>22.03</v>
      </c>
      <c r="H176">
        <v>23.94</v>
      </c>
      <c r="I176">
        <v>24.16</v>
      </c>
      <c r="J176">
        <v>24.36</v>
      </c>
      <c r="K176">
        <v>23.01</v>
      </c>
      <c r="L176">
        <v>24.65</v>
      </c>
      <c r="M176">
        <v>24.71</v>
      </c>
      <c r="N176">
        <v>25.37</v>
      </c>
      <c r="O176">
        <v>25.35</v>
      </c>
      <c r="P176">
        <v>27.5</v>
      </c>
      <c r="Q176">
        <v>28.42</v>
      </c>
      <c r="R176">
        <v>28.25</v>
      </c>
      <c r="S176">
        <v>28.13</v>
      </c>
    </row>
    <row r="177" spans="1:19" x14ac:dyDescent="0.3">
      <c r="A177" t="s">
        <v>1127</v>
      </c>
      <c r="B177" t="s">
        <v>1376</v>
      </c>
      <c r="C177" t="s">
        <v>207</v>
      </c>
      <c r="D177">
        <v>23.31</v>
      </c>
      <c r="E177">
        <v>24.56</v>
      </c>
      <c r="F177">
        <v>25.09</v>
      </c>
      <c r="G177">
        <v>25.58</v>
      </c>
      <c r="H177">
        <v>26.98</v>
      </c>
      <c r="I177">
        <v>27.82</v>
      </c>
      <c r="J177">
        <v>27.45</v>
      </c>
      <c r="K177">
        <v>28.05</v>
      </c>
      <c r="L177">
        <v>27.74</v>
      </c>
      <c r="M177">
        <v>27.72</v>
      </c>
      <c r="N177">
        <v>28.89</v>
      </c>
      <c r="O177">
        <v>29.93</v>
      </c>
      <c r="P177">
        <v>31.15</v>
      </c>
      <c r="Q177">
        <v>32.78</v>
      </c>
      <c r="R177">
        <v>31.47</v>
      </c>
      <c r="S177">
        <v>31.34</v>
      </c>
    </row>
    <row r="178" spans="1:19" x14ac:dyDescent="0.3">
      <c r="A178" t="s">
        <v>1127</v>
      </c>
      <c r="B178" t="s">
        <v>1377</v>
      </c>
      <c r="C178" t="s">
        <v>1378</v>
      </c>
      <c r="D178">
        <v>23.55</v>
      </c>
      <c r="E178">
        <v>22.48</v>
      </c>
      <c r="F178">
        <v>23.68</v>
      </c>
      <c r="G178">
        <v>23.51</v>
      </c>
      <c r="H178">
        <v>25.93</v>
      </c>
      <c r="I178">
        <v>22.73</v>
      </c>
      <c r="J178">
        <v>24.5</v>
      </c>
      <c r="K178">
        <v>23.84</v>
      </c>
      <c r="L178">
        <v>25.88</v>
      </c>
      <c r="M178">
        <v>25.57</v>
      </c>
      <c r="N178">
        <v>26.18</v>
      </c>
      <c r="O178">
        <v>27.59</v>
      </c>
      <c r="P178">
        <v>27.56</v>
      </c>
      <c r="Q178">
        <v>27.56</v>
      </c>
      <c r="R178">
        <v>27.86</v>
      </c>
      <c r="S178">
        <v>29.75</v>
      </c>
    </row>
    <row r="179" spans="1:19" x14ac:dyDescent="0.3">
      <c r="A179" t="s">
        <v>1124</v>
      </c>
      <c r="B179" t="s">
        <v>1379</v>
      </c>
      <c r="C179" t="s">
        <v>1380</v>
      </c>
      <c r="D179">
        <v>20.09</v>
      </c>
      <c r="E179">
        <v>20.82</v>
      </c>
      <c r="F179">
        <v>20.6</v>
      </c>
      <c r="G179">
        <v>21.53</v>
      </c>
      <c r="H179">
        <v>20.61</v>
      </c>
      <c r="I179">
        <v>21.71</v>
      </c>
      <c r="J179">
        <v>21</v>
      </c>
      <c r="K179">
        <v>22.09</v>
      </c>
      <c r="L179">
        <v>22.57</v>
      </c>
      <c r="M179">
        <v>22.94</v>
      </c>
      <c r="N179">
        <v>23.57</v>
      </c>
      <c r="O179">
        <v>24.61</v>
      </c>
      <c r="P179">
        <v>24.28</v>
      </c>
      <c r="Q179">
        <v>24.8</v>
      </c>
      <c r="R179">
        <v>26.87</v>
      </c>
      <c r="S179">
        <v>28.63</v>
      </c>
    </row>
    <row r="180" spans="1:19" x14ac:dyDescent="0.3">
      <c r="A180" t="s">
        <v>1127</v>
      </c>
      <c r="B180" t="s">
        <v>1381</v>
      </c>
      <c r="C180" t="s">
        <v>1380</v>
      </c>
      <c r="D180">
        <v>20.09</v>
      </c>
      <c r="E180">
        <v>20.82</v>
      </c>
      <c r="F180">
        <v>20.6</v>
      </c>
      <c r="G180">
        <v>21.53</v>
      </c>
      <c r="H180">
        <v>20.61</v>
      </c>
      <c r="I180">
        <v>21.71</v>
      </c>
      <c r="J180">
        <v>21</v>
      </c>
      <c r="K180">
        <v>22.09</v>
      </c>
      <c r="L180">
        <v>22.57</v>
      </c>
      <c r="M180">
        <v>22.94</v>
      </c>
      <c r="N180">
        <v>23.57</v>
      </c>
      <c r="O180">
        <v>24.61</v>
      </c>
      <c r="P180">
        <v>24.28</v>
      </c>
      <c r="Q180">
        <v>24.8</v>
      </c>
      <c r="R180">
        <v>26.87</v>
      </c>
      <c r="S180">
        <v>28.63</v>
      </c>
    </row>
    <row r="181" spans="1:19" x14ac:dyDescent="0.3">
      <c r="A181" t="s">
        <v>1124</v>
      </c>
      <c r="B181" t="s">
        <v>1382</v>
      </c>
      <c r="C181" t="s">
        <v>212</v>
      </c>
      <c r="D181">
        <v>21.42</v>
      </c>
      <c r="E181">
        <v>21.6</v>
      </c>
      <c r="F181">
        <v>22.82</v>
      </c>
      <c r="G181">
        <v>23.68</v>
      </c>
      <c r="H181">
        <v>24.67</v>
      </c>
      <c r="I181">
        <v>24.09</v>
      </c>
      <c r="J181">
        <v>24.85</v>
      </c>
      <c r="K181">
        <v>25.32</v>
      </c>
      <c r="L181">
        <v>25.82</v>
      </c>
      <c r="M181">
        <v>26.1</v>
      </c>
      <c r="N181">
        <v>26.46</v>
      </c>
      <c r="O181">
        <v>26.67</v>
      </c>
      <c r="P181">
        <v>27.8</v>
      </c>
      <c r="Q181">
        <v>28.52</v>
      </c>
      <c r="R181">
        <v>29.36</v>
      </c>
      <c r="S181">
        <v>30.2</v>
      </c>
    </row>
    <row r="182" spans="1:19" x14ac:dyDescent="0.3">
      <c r="A182" t="s">
        <v>1127</v>
      </c>
      <c r="B182" t="s">
        <v>1383</v>
      </c>
      <c r="C182" t="s">
        <v>206</v>
      </c>
      <c r="D182">
        <v>20.21</v>
      </c>
      <c r="E182">
        <v>20.97</v>
      </c>
      <c r="F182">
        <v>22.33</v>
      </c>
      <c r="G182">
        <v>22.51</v>
      </c>
      <c r="H182">
        <v>23.79</v>
      </c>
      <c r="I182">
        <v>24.33</v>
      </c>
      <c r="J182">
        <v>24.78</v>
      </c>
      <c r="K182">
        <v>25.74</v>
      </c>
      <c r="L182">
        <v>26.69</v>
      </c>
      <c r="M182">
        <v>26.84</v>
      </c>
      <c r="N182">
        <v>26.14</v>
      </c>
      <c r="O182">
        <v>26.47</v>
      </c>
      <c r="P182">
        <v>28.36</v>
      </c>
      <c r="Q182">
        <v>28.54</v>
      </c>
      <c r="R182">
        <v>30.85</v>
      </c>
      <c r="S182">
        <v>30.33</v>
      </c>
    </row>
    <row r="183" spans="1:19" x14ac:dyDescent="0.3">
      <c r="A183" t="s">
        <v>1127</v>
      </c>
      <c r="B183" t="s">
        <v>1384</v>
      </c>
      <c r="C183" t="s">
        <v>210</v>
      </c>
      <c r="D183">
        <v>19.28</v>
      </c>
      <c r="E183">
        <v>19.600000000000001</v>
      </c>
      <c r="F183">
        <v>20.059999999999999</v>
      </c>
      <c r="G183">
        <v>21.94</v>
      </c>
      <c r="H183">
        <v>22.56</v>
      </c>
      <c r="I183">
        <v>22.65</v>
      </c>
      <c r="J183">
        <v>24.49</v>
      </c>
      <c r="K183">
        <v>23.27</v>
      </c>
      <c r="L183">
        <v>21.36</v>
      </c>
      <c r="M183">
        <v>23.53</v>
      </c>
      <c r="N183">
        <v>24.69</v>
      </c>
      <c r="O183">
        <v>24.87</v>
      </c>
      <c r="P183">
        <v>23.09</v>
      </c>
      <c r="Q183">
        <v>23.42</v>
      </c>
      <c r="R183">
        <v>24.91</v>
      </c>
      <c r="S183">
        <v>24.34</v>
      </c>
    </row>
    <row r="184" spans="1:19" x14ac:dyDescent="0.3">
      <c r="A184" t="s">
        <v>1127</v>
      </c>
      <c r="B184" t="s">
        <v>212</v>
      </c>
      <c r="C184" t="str">
        <f>""</f>
        <v/>
      </c>
      <c r="D184">
        <v>22.16</v>
      </c>
      <c r="E184">
        <v>22.11</v>
      </c>
      <c r="F184">
        <v>23.43</v>
      </c>
      <c r="G184">
        <v>24.32</v>
      </c>
      <c r="H184">
        <v>25.27</v>
      </c>
      <c r="I184">
        <v>24.22</v>
      </c>
      <c r="J184">
        <v>24.92</v>
      </c>
      <c r="K184">
        <v>25.49</v>
      </c>
      <c r="L184">
        <v>26.24</v>
      </c>
      <c r="M184">
        <v>26.23</v>
      </c>
      <c r="N184">
        <v>26.8</v>
      </c>
      <c r="O184">
        <v>26.97</v>
      </c>
      <c r="P184">
        <v>28.3</v>
      </c>
      <c r="Q184">
        <v>29.23</v>
      </c>
      <c r="R184">
        <v>29.49</v>
      </c>
      <c r="S184">
        <v>30.97</v>
      </c>
    </row>
    <row r="185" spans="1:19" x14ac:dyDescent="0.3">
      <c r="A185" t="s">
        <v>1122</v>
      </c>
      <c r="B185" t="s">
        <v>1387</v>
      </c>
      <c r="C185" t="s">
        <v>1022</v>
      </c>
      <c r="D185">
        <v>21</v>
      </c>
      <c r="E185">
        <v>21.19</v>
      </c>
      <c r="F185">
        <v>22.18</v>
      </c>
      <c r="G185">
        <v>23.01</v>
      </c>
      <c r="H185">
        <v>23.74</v>
      </c>
      <c r="I185">
        <v>23.81</v>
      </c>
      <c r="J185">
        <v>24.57</v>
      </c>
      <c r="K185">
        <v>25.15</v>
      </c>
      <c r="L185">
        <v>26.05</v>
      </c>
      <c r="M185">
        <v>26.52</v>
      </c>
      <c r="N185">
        <v>26.56</v>
      </c>
      <c r="O185">
        <v>27.13</v>
      </c>
      <c r="P185">
        <v>27.87</v>
      </c>
      <c r="Q185">
        <v>28.67</v>
      </c>
      <c r="R185">
        <v>29.1</v>
      </c>
      <c r="S185">
        <v>30.41</v>
      </c>
    </row>
    <row r="186" spans="1:19" x14ac:dyDescent="0.3">
      <c r="A186" t="s">
        <v>1124</v>
      </c>
      <c r="B186" t="s">
        <v>1388</v>
      </c>
      <c r="C186" t="s">
        <v>1389</v>
      </c>
      <c r="D186">
        <v>20.75</v>
      </c>
      <c r="E186">
        <v>20.71</v>
      </c>
      <c r="F186">
        <v>21.47</v>
      </c>
      <c r="G186">
        <v>22.06</v>
      </c>
      <c r="H186">
        <v>23.29</v>
      </c>
      <c r="I186">
        <v>22.61</v>
      </c>
      <c r="J186">
        <v>23.55</v>
      </c>
      <c r="K186">
        <v>24.3</v>
      </c>
      <c r="L186">
        <v>24.74</v>
      </c>
      <c r="M186">
        <v>25.24</v>
      </c>
      <c r="N186">
        <v>25.61</v>
      </c>
      <c r="O186">
        <v>25.9</v>
      </c>
      <c r="P186">
        <v>26.64</v>
      </c>
      <c r="Q186">
        <v>27.86</v>
      </c>
      <c r="R186">
        <v>28.29</v>
      </c>
      <c r="S186">
        <v>29.82</v>
      </c>
    </row>
    <row r="187" spans="1:19" x14ac:dyDescent="0.3">
      <c r="A187" t="s">
        <v>1127</v>
      </c>
      <c r="B187" t="s">
        <v>1390</v>
      </c>
      <c r="C187" t="s">
        <v>216</v>
      </c>
      <c r="D187">
        <v>21.32</v>
      </c>
      <c r="E187">
        <v>21.97</v>
      </c>
      <c r="F187">
        <v>19.559999999999999</v>
      </c>
      <c r="G187">
        <v>20.56</v>
      </c>
      <c r="H187">
        <v>22.55</v>
      </c>
      <c r="I187">
        <v>21.51</v>
      </c>
      <c r="J187">
        <v>22.39</v>
      </c>
      <c r="K187">
        <v>23.4</v>
      </c>
      <c r="L187">
        <v>22.29</v>
      </c>
      <c r="M187">
        <v>22.8</v>
      </c>
      <c r="N187">
        <v>21.13</v>
      </c>
      <c r="O187">
        <v>22.2</v>
      </c>
      <c r="P187">
        <v>23.95</v>
      </c>
      <c r="Q187">
        <v>26.16</v>
      </c>
      <c r="R187">
        <v>25.97</v>
      </c>
      <c r="S187">
        <v>27.83</v>
      </c>
    </row>
    <row r="188" spans="1:19" x14ac:dyDescent="0.3">
      <c r="A188" t="s">
        <v>1127</v>
      </c>
      <c r="B188" t="s">
        <v>1391</v>
      </c>
      <c r="C188" t="s">
        <v>217</v>
      </c>
      <c r="D188">
        <v>20.309999999999999</v>
      </c>
      <c r="E188">
        <v>21.19</v>
      </c>
      <c r="F188">
        <v>21.84</v>
      </c>
      <c r="G188">
        <v>23.35</v>
      </c>
      <c r="H188">
        <v>23.92</v>
      </c>
      <c r="I188">
        <v>21.7</v>
      </c>
      <c r="J188">
        <v>22.3</v>
      </c>
      <c r="K188">
        <v>22.35</v>
      </c>
      <c r="L188">
        <v>22.78</v>
      </c>
      <c r="M188">
        <v>21.64</v>
      </c>
      <c r="N188">
        <v>22.31</v>
      </c>
      <c r="O188">
        <v>21.49</v>
      </c>
      <c r="P188">
        <v>23.25</v>
      </c>
      <c r="Q188">
        <v>23.46</v>
      </c>
      <c r="R188">
        <v>24.63</v>
      </c>
      <c r="S188">
        <v>27.01</v>
      </c>
    </row>
    <row r="189" spans="1:19" x14ac:dyDescent="0.3">
      <c r="A189" t="s">
        <v>1127</v>
      </c>
      <c r="B189" t="s">
        <v>1392</v>
      </c>
      <c r="C189" t="s">
        <v>1393</v>
      </c>
      <c r="D189">
        <v>18.59</v>
      </c>
      <c r="E189">
        <v>18.79</v>
      </c>
      <c r="F189">
        <v>20.37</v>
      </c>
      <c r="G189">
        <v>20.13</v>
      </c>
      <c r="H189">
        <v>19.89</v>
      </c>
      <c r="I189">
        <v>20.32</v>
      </c>
      <c r="J189">
        <v>21.05</v>
      </c>
      <c r="K189">
        <v>21.54</v>
      </c>
      <c r="L189">
        <v>20.92</v>
      </c>
      <c r="M189">
        <v>22.61</v>
      </c>
      <c r="N189">
        <v>23.35</v>
      </c>
      <c r="O189">
        <v>22.35</v>
      </c>
      <c r="P189">
        <v>22.88</v>
      </c>
      <c r="Q189">
        <v>24.93</v>
      </c>
      <c r="R189">
        <v>24.22</v>
      </c>
      <c r="S189">
        <v>25.69</v>
      </c>
    </row>
    <row r="190" spans="1:19" x14ac:dyDescent="0.3">
      <c r="A190" t="s">
        <v>1127</v>
      </c>
      <c r="B190" t="s">
        <v>1394</v>
      </c>
      <c r="C190" t="s">
        <v>1395</v>
      </c>
      <c r="D190">
        <v>21.12</v>
      </c>
      <c r="E190">
        <v>19.93</v>
      </c>
      <c r="F190">
        <v>20.329999999999998</v>
      </c>
      <c r="G190">
        <v>21.35</v>
      </c>
      <c r="H190">
        <v>21.56</v>
      </c>
      <c r="I190">
        <v>19.78</v>
      </c>
      <c r="J190">
        <v>21.09</v>
      </c>
      <c r="K190">
        <v>21.16</v>
      </c>
      <c r="L190">
        <v>22.4</v>
      </c>
      <c r="M190">
        <v>22.81</v>
      </c>
      <c r="N190">
        <v>22.38</v>
      </c>
      <c r="O190">
        <v>25</v>
      </c>
      <c r="P190">
        <v>24.79</v>
      </c>
      <c r="Q190">
        <v>26.4</v>
      </c>
      <c r="R190">
        <v>26.28</v>
      </c>
      <c r="S190">
        <v>27.2</v>
      </c>
    </row>
    <row r="191" spans="1:19" x14ac:dyDescent="0.3">
      <c r="A191" t="s">
        <v>1127</v>
      </c>
      <c r="B191" t="s">
        <v>1396</v>
      </c>
      <c r="C191" t="s">
        <v>1397</v>
      </c>
      <c r="D191">
        <v>20.03</v>
      </c>
      <c r="E191">
        <v>20.100000000000001</v>
      </c>
      <c r="F191">
        <v>21.36</v>
      </c>
      <c r="G191">
        <v>21.45</v>
      </c>
      <c r="H191">
        <v>23.89</v>
      </c>
      <c r="I191">
        <v>25.18</v>
      </c>
      <c r="J191">
        <v>27.02</v>
      </c>
      <c r="K191">
        <v>27.41</v>
      </c>
      <c r="L191">
        <v>27.36</v>
      </c>
      <c r="M191">
        <v>29.19</v>
      </c>
      <c r="N191">
        <v>29.39</v>
      </c>
      <c r="O191">
        <v>29.99</v>
      </c>
      <c r="P191">
        <v>32.51</v>
      </c>
      <c r="Q191">
        <v>31.2</v>
      </c>
      <c r="R191">
        <v>31.14</v>
      </c>
      <c r="S191">
        <v>33.479999999999997</v>
      </c>
    </row>
    <row r="192" spans="1:19" x14ac:dyDescent="0.3">
      <c r="A192" t="s">
        <v>1127</v>
      </c>
      <c r="B192" t="s">
        <v>1398</v>
      </c>
      <c r="C192" t="s">
        <v>1399</v>
      </c>
      <c r="D192">
        <v>20.81</v>
      </c>
      <c r="E192">
        <v>21.68</v>
      </c>
      <c r="F192">
        <v>21.67</v>
      </c>
      <c r="G192">
        <v>21.65</v>
      </c>
      <c r="H192">
        <v>23.35</v>
      </c>
      <c r="I192">
        <v>22.15</v>
      </c>
      <c r="J192">
        <v>22.82</v>
      </c>
      <c r="K192">
        <v>24.95</v>
      </c>
      <c r="L192">
        <v>25.74</v>
      </c>
      <c r="M192">
        <v>25.74</v>
      </c>
      <c r="N192">
        <v>26.27</v>
      </c>
      <c r="O192">
        <v>27.34</v>
      </c>
      <c r="P192">
        <v>27.29</v>
      </c>
      <c r="Q192">
        <v>28.62</v>
      </c>
      <c r="R192">
        <v>30.16</v>
      </c>
      <c r="S192">
        <v>30.51</v>
      </c>
    </row>
    <row r="193" spans="1:19" x14ac:dyDescent="0.3">
      <c r="A193" t="s">
        <v>1127</v>
      </c>
      <c r="B193" t="s">
        <v>1400</v>
      </c>
      <c r="C193" t="s">
        <v>1401</v>
      </c>
      <c r="D193">
        <v>22.4</v>
      </c>
      <c r="E193">
        <v>22.26</v>
      </c>
      <c r="F193">
        <v>24.53</v>
      </c>
      <c r="G193">
        <v>24.49</v>
      </c>
      <c r="H193">
        <v>25.16</v>
      </c>
      <c r="I193">
        <v>24.64</v>
      </c>
      <c r="J193">
        <v>26.13</v>
      </c>
      <c r="K193">
        <v>27.13</v>
      </c>
      <c r="L193">
        <v>26.48</v>
      </c>
      <c r="M193">
        <v>27.87</v>
      </c>
      <c r="N193">
        <v>28.37</v>
      </c>
      <c r="O193">
        <v>28.33</v>
      </c>
      <c r="P193">
        <v>28.3</v>
      </c>
      <c r="Q193">
        <v>29.66</v>
      </c>
      <c r="R193">
        <v>30.75</v>
      </c>
      <c r="S193">
        <v>33.020000000000003</v>
      </c>
    </row>
    <row r="194" spans="1:19" x14ac:dyDescent="0.3">
      <c r="A194" t="s">
        <v>1127</v>
      </c>
      <c r="B194" t="s">
        <v>1402</v>
      </c>
      <c r="C194" t="s">
        <v>226</v>
      </c>
      <c r="D194">
        <v>21.14</v>
      </c>
      <c r="E194">
        <v>20.96</v>
      </c>
      <c r="F194">
        <v>21.26</v>
      </c>
      <c r="G194">
        <v>22.97</v>
      </c>
      <c r="H194">
        <v>26.11</v>
      </c>
      <c r="I194">
        <v>25.65</v>
      </c>
      <c r="J194">
        <v>24.99</v>
      </c>
      <c r="K194">
        <v>26.11</v>
      </c>
      <c r="L194">
        <v>27.86</v>
      </c>
      <c r="M194">
        <v>26.97</v>
      </c>
      <c r="N194">
        <v>28.27</v>
      </c>
      <c r="O194">
        <v>26.13</v>
      </c>
      <c r="P194">
        <v>27.76</v>
      </c>
      <c r="Q194">
        <v>29.61</v>
      </c>
      <c r="R194">
        <v>30.22</v>
      </c>
      <c r="S194">
        <v>31.94</v>
      </c>
    </row>
    <row r="195" spans="1:19" x14ac:dyDescent="0.3">
      <c r="A195" t="s">
        <v>1124</v>
      </c>
      <c r="B195" t="s">
        <v>1403</v>
      </c>
      <c r="C195" t="s">
        <v>1404</v>
      </c>
      <c r="D195">
        <v>21.33</v>
      </c>
      <c r="E195">
        <v>21.82</v>
      </c>
      <c r="F195">
        <v>23.13</v>
      </c>
      <c r="G195">
        <v>24.29</v>
      </c>
      <c r="H195">
        <v>24.33</v>
      </c>
      <c r="I195">
        <v>25.46</v>
      </c>
      <c r="J195">
        <v>25.96</v>
      </c>
      <c r="K195">
        <v>26.28</v>
      </c>
      <c r="L195">
        <v>27.84</v>
      </c>
      <c r="M195">
        <v>28.28</v>
      </c>
      <c r="N195">
        <v>27.85</v>
      </c>
      <c r="O195">
        <v>28.81</v>
      </c>
      <c r="P195">
        <v>29.54</v>
      </c>
      <c r="Q195">
        <v>29.72</v>
      </c>
      <c r="R195">
        <v>30.15</v>
      </c>
      <c r="S195">
        <v>31.17</v>
      </c>
    </row>
    <row r="196" spans="1:19" x14ac:dyDescent="0.3">
      <c r="A196" t="s">
        <v>1127</v>
      </c>
      <c r="B196" t="s">
        <v>1405</v>
      </c>
      <c r="C196" t="s">
        <v>1406</v>
      </c>
      <c r="D196">
        <v>21.43</v>
      </c>
      <c r="E196">
        <v>22.56</v>
      </c>
      <c r="F196">
        <v>23.02</v>
      </c>
      <c r="G196">
        <v>24.85</v>
      </c>
      <c r="H196">
        <v>24.34</v>
      </c>
      <c r="I196">
        <v>24.93</v>
      </c>
      <c r="J196">
        <v>25.23</v>
      </c>
      <c r="K196">
        <v>26.03</v>
      </c>
      <c r="L196">
        <v>27.05</v>
      </c>
      <c r="M196">
        <v>28.48</v>
      </c>
      <c r="N196">
        <v>28.31</v>
      </c>
      <c r="O196">
        <v>29.04</v>
      </c>
      <c r="P196">
        <v>28.78</v>
      </c>
      <c r="Q196">
        <v>28.99</v>
      </c>
      <c r="R196">
        <v>29.49</v>
      </c>
      <c r="S196">
        <v>31.1</v>
      </c>
    </row>
    <row r="197" spans="1:19" x14ac:dyDescent="0.3">
      <c r="A197" t="s">
        <v>1127</v>
      </c>
      <c r="B197" t="s">
        <v>1407</v>
      </c>
      <c r="C197" t="s">
        <v>1408</v>
      </c>
      <c r="D197">
        <v>21.94</v>
      </c>
      <c r="E197">
        <v>21.87</v>
      </c>
      <c r="F197">
        <v>23.73</v>
      </c>
      <c r="G197">
        <v>25.45</v>
      </c>
      <c r="H197">
        <v>25.54</v>
      </c>
      <c r="I197">
        <v>26.31</v>
      </c>
      <c r="J197">
        <v>27.34</v>
      </c>
      <c r="K197">
        <v>26.9</v>
      </c>
      <c r="L197">
        <v>29.36</v>
      </c>
      <c r="M197">
        <v>29.41</v>
      </c>
      <c r="N197">
        <v>29.62</v>
      </c>
      <c r="O197">
        <v>30.76</v>
      </c>
      <c r="P197">
        <v>30.69</v>
      </c>
      <c r="Q197">
        <v>30.9</v>
      </c>
      <c r="R197">
        <v>31.9</v>
      </c>
      <c r="S197">
        <v>32.18</v>
      </c>
    </row>
    <row r="198" spans="1:19" x14ac:dyDescent="0.3">
      <c r="A198" t="s">
        <v>1127</v>
      </c>
      <c r="B198" t="s">
        <v>1409</v>
      </c>
      <c r="C198" t="s">
        <v>1410</v>
      </c>
      <c r="D198">
        <v>22.7</v>
      </c>
      <c r="E198">
        <v>22.81</v>
      </c>
      <c r="F198">
        <v>24.55</v>
      </c>
      <c r="G198">
        <v>24.61</v>
      </c>
      <c r="H198">
        <v>25.03</v>
      </c>
      <c r="I198">
        <v>27.55</v>
      </c>
      <c r="J198">
        <v>28.18</v>
      </c>
      <c r="K198">
        <v>29.2</v>
      </c>
      <c r="L198">
        <v>30.1</v>
      </c>
      <c r="M198">
        <v>31.21</v>
      </c>
      <c r="N198">
        <v>29</v>
      </c>
      <c r="O198">
        <v>30.42</v>
      </c>
      <c r="P198">
        <v>32.659999999999997</v>
      </c>
      <c r="Q198">
        <v>32.5</v>
      </c>
      <c r="R198">
        <v>32.479999999999997</v>
      </c>
      <c r="S198">
        <v>34.409999999999997</v>
      </c>
    </row>
    <row r="199" spans="1:19" x14ac:dyDescent="0.3">
      <c r="A199" t="s">
        <v>1127</v>
      </c>
      <c r="B199" t="s">
        <v>1411</v>
      </c>
      <c r="C199" t="s">
        <v>222</v>
      </c>
      <c r="D199">
        <v>16.22</v>
      </c>
      <c r="E199">
        <v>17.940000000000001</v>
      </c>
      <c r="F199">
        <v>17.93</v>
      </c>
      <c r="G199">
        <v>18.010000000000002</v>
      </c>
      <c r="H199">
        <v>18.05</v>
      </c>
      <c r="I199">
        <v>18.68</v>
      </c>
      <c r="J199">
        <v>17.8</v>
      </c>
      <c r="K199">
        <v>18.25</v>
      </c>
      <c r="L199">
        <v>18.829999999999998</v>
      </c>
      <c r="M199">
        <v>18.239999999999998</v>
      </c>
      <c r="N199">
        <v>18.43</v>
      </c>
      <c r="O199">
        <v>18.600000000000001</v>
      </c>
      <c r="P199">
        <v>20.190000000000001</v>
      </c>
      <c r="Q199">
        <v>20.41</v>
      </c>
      <c r="R199">
        <v>19.920000000000002</v>
      </c>
      <c r="S199">
        <v>20.49</v>
      </c>
    </row>
    <row r="200" spans="1:19" x14ac:dyDescent="0.3">
      <c r="A200" t="s">
        <v>1122</v>
      </c>
      <c r="B200" t="s">
        <v>1412</v>
      </c>
      <c r="C200" t="s">
        <v>1023</v>
      </c>
      <c r="D200">
        <v>23.11</v>
      </c>
      <c r="E200">
        <v>23.73</v>
      </c>
      <c r="F200">
        <v>24.84</v>
      </c>
      <c r="G200">
        <v>25.63</v>
      </c>
      <c r="H200">
        <v>26.8</v>
      </c>
      <c r="I200">
        <v>27.97</v>
      </c>
      <c r="J200">
        <v>28.86</v>
      </c>
      <c r="K200">
        <v>29.09</v>
      </c>
      <c r="L200">
        <v>29.94</v>
      </c>
      <c r="M200">
        <v>30.7</v>
      </c>
      <c r="N200">
        <v>31.46</v>
      </c>
      <c r="O200">
        <v>32.32</v>
      </c>
      <c r="P200">
        <v>32.24</v>
      </c>
      <c r="Q200">
        <v>32.909999999999997</v>
      </c>
      <c r="R200">
        <v>34.229999999999997</v>
      </c>
      <c r="S200">
        <v>35.33</v>
      </c>
    </row>
    <row r="201" spans="1:19" x14ac:dyDescent="0.3">
      <c r="A201" t="s">
        <v>1124</v>
      </c>
      <c r="B201" t="s">
        <v>1413</v>
      </c>
      <c r="C201" t="s">
        <v>1414</v>
      </c>
      <c r="D201">
        <v>24.1</v>
      </c>
      <c r="E201">
        <v>24.2</v>
      </c>
      <c r="F201">
        <v>27.49</v>
      </c>
      <c r="G201">
        <v>29.54</v>
      </c>
      <c r="H201">
        <v>31.4</v>
      </c>
      <c r="I201">
        <v>33.15</v>
      </c>
      <c r="J201">
        <v>34.229999999999997</v>
      </c>
      <c r="K201">
        <v>34.08</v>
      </c>
      <c r="L201">
        <v>35.07</v>
      </c>
      <c r="M201">
        <v>36.01</v>
      </c>
      <c r="N201">
        <v>36.53</v>
      </c>
      <c r="O201">
        <v>36.28</v>
      </c>
      <c r="P201">
        <v>34.19</v>
      </c>
      <c r="Q201">
        <v>33.020000000000003</v>
      </c>
      <c r="R201">
        <v>35.56</v>
      </c>
      <c r="S201">
        <v>36.35</v>
      </c>
    </row>
    <row r="202" spans="1:19" x14ac:dyDescent="0.3">
      <c r="A202" t="s">
        <v>1127</v>
      </c>
      <c r="B202" t="s">
        <v>1415</v>
      </c>
      <c r="C202" t="s">
        <v>1416</v>
      </c>
      <c r="D202">
        <v>24.1</v>
      </c>
      <c r="E202">
        <v>24.2</v>
      </c>
      <c r="F202">
        <v>27.49</v>
      </c>
      <c r="G202">
        <v>29.54</v>
      </c>
      <c r="H202">
        <v>31.4</v>
      </c>
      <c r="I202">
        <v>33.15</v>
      </c>
      <c r="J202">
        <v>34.229999999999997</v>
      </c>
      <c r="K202">
        <v>34.08</v>
      </c>
      <c r="L202">
        <v>35.07</v>
      </c>
      <c r="M202">
        <v>36.01</v>
      </c>
      <c r="N202">
        <v>36.53</v>
      </c>
      <c r="O202">
        <v>36.28</v>
      </c>
      <c r="P202">
        <v>34.19</v>
      </c>
      <c r="Q202">
        <v>33.020000000000003</v>
      </c>
      <c r="R202">
        <v>35.56</v>
      </c>
      <c r="S202">
        <v>36.35</v>
      </c>
    </row>
    <row r="203" spans="1:19" x14ac:dyDescent="0.3">
      <c r="A203" t="s">
        <v>1124</v>
      </c>
      <c r="B203" t="s">
        <v>1417</v>
      </c>
      <c r="C203" t="s">
        <v>1418</v>
      </c>
      <c r="D203">
        <v>22.44</v>
      </c>
      <c r="E203">
        <v>23.66</v>
      </c>
      <c r="F203">
        <v>22.69</v>
      </c>
      <c r="G203">
        <v>22.97</v>
      </c>
      <c r="H203">
        <v>24.83</v>
      </c>
      <c r="I203">
        <v>25.28</v>
      </c>
      <c r="J203">
        <v>27.12</v>
      </c>
      <c r="K203">
        <v>28.27</v>
      </c>
      <c r="L203">
        <v>29.47</v>
      </c>
      <c r="M203">
        <v>28.26</v>
      </c>
      <c r="N203">
        <v>28.88</v>
      </c>
      <c r="O203">
        <v>30.77</v>
      </c>
      <c r="P203">
        <v>30.32</v>
      </c>
      <c r="Q203">
        <v>30.56</v>
      </c>
      <c r="R203">
        <v>32</v>
      </c>
      <c r="S203">
        <v>33.479999999999997</v>
      </c>
    </row>
    <row r="204" spans="1:19" x14ac:dyDescent="0.3">
      <c r="A204" t="s">
        <v>1127</v>
      </c>
      <c r="B204" t="s">
        <v>1419</v>
      </c>
      <c r="C204" t="s">
        <v>1420</v>
      </c>
      <c r="D204">
        <v>22.44</v>
      </c>
      <c r="E204">
        <v>21.72</v>
      </c>
      <c r="F204">
        <v>21.57</v>
      </c>
      <c r="G204">
        <v>21.25</v>
      </c>
      <c r="H204">
        <v>22.7</v>
      </c>
      <c r="I204">
        <v>23.14</v>
      </c>
      <c r="J204">
        <v>26.17</v>
      </c>
      <c r="K204">
        <v>26.68</v>
      </c>
      <c r="L204">
        <v>28.85</v>
      </c>
      <c r="M204">
        <v>28.31</v>
      </c>
      <c r="N204">
        <v>26.11</v>
      </c>
      <c r="O204">
        <v>34.07</v>
      </c>
      <c r="P204">
        <v>30.64</v>
      </c>
      <c r="Q204">
        <v>31.6</v>
      </c>
      <c r="R204">
        <v>31.61</v>
      </c>
      <c r="S204">
        <v>33.54</v>
      </c>
    </row>
    <row r="205" spans="1:19" x14ac:dyDescent="0.3">
      <c r="A205" t="s">
        <v>1127</v>
      </c>
      <c r="B205" t="s">
        <v>1421</v>
      </c>
      <c r="C205" t="s">
        <v>1422</v>
      </c>
      <c r="D205">
        <v>22.79</v>
      </c>
      <c r="E205">
        <v>24.35</v>
      </c>
      <c r="F205">
        <v>21.89</v>
      </c>
      <c r="G205">
        <v>22.66</v>
      </c>
      <c r="H205">
        <v>24.12</v>
      </c>
      <c r="I205">
        <v>25.71</v>
      </c>
      <c r="J205">
        <v>27.48</v>
      </c>
      <c r="K205">
        <v>28.02</v>
      </c>
      <c r="L205">
        <v>29.72</v>
      </c>
      <c r="M205">
        <v>28.27</v>
      </c>
      <c r="N205">
        <v>28.97</v>
      </c>
      <c r="O205">
        <v>31.26</v>
      </c>
      <c r="P205">
        <v>29.86</v>
      </c>
      <c r="Q205">
        <v>31.52</v>
      </c>
      <c r="R205">
        <v>32.42</v>
      </c>
      <c r="S205">
        <v>35.450000000000003</v>
      </c>
    </row>
    <row r="206" spans="1:19" x14ac:dyDescent="0.3">
      <c r="A206" t="s">
        <v>1127</v>
      </c>
      <c r="B206" t="s">
        <v>1423</v>
      </c>
      <c r="C206" t="s">
        <v>1424</v>
      </c>
      <c r="D206">
        <v>21.75</v>
      </c>
      <c r="E206">
        <v>25.29</v>
      </c>
      <c r="F206">
        <v>22.37</v>
      </c>
      <c r="G206">
        <v>23.65</v>
      </c>
      <c r="H206">
        <v>24.77</v>
      </c>
      <c r="I206">
        <v>24.02</v>
      </c>
      <c r="J206">
        <v>25.68</v>
      </c>
      <c r="K206">
        <v>27.56</v>
      </c>
      <c r="L206">
        <v>27.33</v>
      </c>
      <c r="M206">
        <v>26.6</v>
      </c>
      <c r="N206">
        <v>29.18</v>
      </c>
      <c r="O206">
        <v>29.21</v>
      </c>
      <c r="P206">
        <v>29.52</v>
      </c>
      <c r="Q206">
        <v>29.66</v>
      </c>
      <c r="R206">
        <v>31.02</v>
      </c>
      <c r="S206">
        <v>29.86</v>
      </c>
    </row>
    <row r="207" spans="1:19" x14ac:dyDescent="0.3">
      <c r="A207" t="s">
        <v>1127</v>
      </c>
      <c r="B207" t="s">
        <v>1425</v>
      </c>
      <c r="C207" t="s">
        <v>250</v>
      </c>
      <c r="D207">
        <v>18.7</v>
      </c>
      <c r="E207">
        <v>19.78</v>
      </c>
      <c r="F207">
        <v>24.21</v>
      </c>
      <c r="G207">
        <v>23.02</v>
      </c>
      <c r="H207">
        <v>26.52</v>
      </c>
      <c r="I207">
        <v>26.49</v>
      </c>
      <c r="J207">
        <v>31.58</v>
      </c>
      <c r="K207">
        <v>28.15</v>
      </c>
      <c r="L207">
        <v>29.39</v>
      </c>
      <c r="M207">
        <v>28.14</v>
      </c>
      <c r="N207">
        <v>29.75</v>
      </c>
      <c r="O207">
        <v>27.69</v>
      </c>
      <c r="P207">
        <v>28.59</v>
      </c>
      <c r="Q207">
        <v>26.96</v>
      </c>
      <c r="R207">
        <v>27.77</v>
      </c>
      <c r="S207">
        <v>29.52</v>
      </c>
    </row>
    <row r="208" spans="1:19" x14ac:dyDescent="0.3">
      <c r="A208" t="s">
        <v>1127</v>
      </c>
      <c r="B208" t="s">
        <v>1426</v>
      </c>
      <c r="C208" t="s">
        <v>260</v>
      </c>
      <c r="D208">
        <v>26.82</v>
      </c>
      <c r="E208">
        <v>26.47</v>
      </c>
      <c r="F208">
        <v>29.78</v>
      </c>
      <c r="G208">
        <v>26.68</v>
      </c>
      <c r="H208">
        <v>35.119999999999997</v>
      </c>
      <c r="I208">
        <v>31.43</v>
      </c>
      <c r="J208">
        <v>30.88</v>
      </c>
      <c r="K208">
        <v>34.89</v>
      </c>
      <c r="L208">
        <v>34.950000000000003</v>
      </c>
      <c r="M208">
        <v>32.1</v>
      </c>
      <c r="N208">
        <v>32.85</v>
      </c>
      <c r="O208">
        <v>29.82</v>
      </c>
      <c r="P208">
        <v>33.17</v>
      </c>
      <c r="Q208">
        <v>26.37</v>
      </c>
      <c r="R208">
        <v>33.409999999999997</v>
      </c>
      <c r="S208">
        <v>34.14</v>
      </c>
    </row>
    <row r="209" spans="1:19" x14ac:dyDescent="0.3">
      <c r="A209" t="s">
        <v>1127</v>
      </c>
      <c r="B209" t="s">
        <v>1427</v>
      </c>
      <c r="C209" t="s">
        <v>264</v>
      </c>
      <c r="D209">
        <v>23.16</v>
      </c>
      <c r="E209">
        <v>21.79</v>
      </c>
      <c r="F209">
        <v>27.37</v>
      </c>
      <c r="G209">
        <v>25.22</v>
      </c>
      <c r="H209">
        <v>29.29</v>
      </c>
      <c r="I209">
        <v>27.74</v>
      </c>
      <c r="J209">
        <v>26.23</v>
      </c>
      <c r="K209">
        <v>32.1</v>
      </c>
      <c r="L209">
        <v>32.659999999999997</v>
      </c>
      <c r="M209">
        <v>30.73</v>
      </c>
      <c r="N209">
        <v>32.17</v>
      </c>
      <c r="O209">
        <v>28.29</v>
      </c>
      <c r="P209">
        <v>34.96</v>
      </c>
      <c r="Q209">
        <v>30.83</v>
      </c>
      <c r="R209">
        <v>36.119999999999997</v>
      </c>
      <c r="S209">
        <v>35.81</v>
      </c>
    </row>
    <row r="210" spans="1:19" x14ac:dyDescent="0.3">
      <c r="A210" t="s">
        <v>1124</v>
      </c>
      <c r="B210" t="s">
        <v>1428</v>
      </c>
      <c r="C210" t="s">
        <v>1429</v>
      </c>
      <c r="D210">
        <v>24.48</v>
      </c>
      <c r="E210">
        <v>25.03</v>
      </c>
      <c r="F210">
        <v>26.43</v>
      </c>
      <c r="G210">
        <v>27.35</v>
      </c>
      <c r="H210">
        <v>28.22</v>
      </c>
      <c r="I210">
        <v>28.9</v>
      </c>
      <c r="J210">
        <v>29.78</v>
      </c>
      <c r="K210">
        <v>30.09</v>
      </c>
      <c r="L210">
        <v>30.64</v>
      </c>
      <c r="M210">
        <v>31.55</v>
      </c>
      <c r="N210">
        <v>32.58</v>
      </c>
      <c r="O210">
        <v>34.04</v>
      </c>
      <c r="P210">
        <v>34.49</v>
      </c>
      <c r="Q210">
        <v>35.79</v>
      </c>
      <c r="R210">
        <v>37.28</v>
      </c>
      <c r="S210">
        <v>38.18</v>
      </c>
    </row>
    <row r="211" spans="1:19" x14ac:dyDescent="0.3">
      <c r="A211" t="s">
        <v>1127</v>
      </c>
      <c r="B211" t="s">
        <v>1430</v>
      </c>
      <c r="C211" t="s">
        <v>1431</v>
      </c>
      <c r="D211">
        <v>20.8</v>
      </c>
      <c r="E211">
        <v>20.79</v>
      </c>
      <c r="F211">
        <v>22.2</v>
      </c>
      <c r="G211">
        <v>23.27</v>
      </c>
      <c r="H211">
        <v>23.67</v>
      </c>
      <c r="I211">
        <v>22.39</v>
      </c>
      <c r="J211">
        <v>24.43</v>
      </c>
      <c r="K211">
        <v>25.56</v>
      </c>
      <c r="L211">
        <v>27.72</v>
      </c>
      <c r="M211">
        <v>27.74</v>
      </c>
      <c r="N211">
        <v>27.53</v>
      </c>
      <c r="O211">
        <v>27.6</v>
      </c>
      <c r="P211">
        <v>27.9</v>
      </c>
      <c r="Q211">
        <v>27.74</v>
      </c>
      <c r="R211">
        <v>31.12</v>
      </c>
      <c r="S211">
        <v>32.94</v>
      </c>
    </row>
    <row r="212" spans="1:19" x14ac:dyDescent="0.3">
      <c r="A212" t="s">
        <v>1127</v>
      </c>
      <c r="B212" t="s">
        <v>1432</v>
      </c>
      <c r="C212" t="s">
        <v>1433</v>
      </c>
      <c r="D212">
        <v>22.14</v>
      </c>
      <c r="E212">
        <v>22.14</v>
      </c>
      <c r="F212">
        <v>23.8</v>
      </c>
      <c r="G212">
        <v>25.64</v>
      </c>
      <c r="H212">
        <v>27.95</v>
      </c>
      <c r="I212">
        <v>26.84</v>
      </c>
      <c r="J212">
        <v>28.82</v>
      </c>
      <c r="K212">
        <v>27.97</v>
      </c>
      <c r="L212">
        <v>30.18</v>
      </c>
      <c r="M212">
        <v>28.53</v>
      </c>
      <c r="N212">
        <v>29.77</v>
      </c>
      <c r="O212">
        <v>32.299999999999997</v>
      </c>
      <c r="P212">
        <v>31.44</v>
      </c>
      <c r="Q212">
        <v>33.71</v>
      </c>
      <c r="R212">
        <v>35.979999999999997</v>
      </c>
      <c r="S212">
        <v>36.69</v>
      </c>
    </row>
    <row r="213" spans="1:19" x14ac:dyDescent="0.3">
      <c r="A213" t="s">
        <v>1127</v>
      </c>
      <c r="B213" t="s">
        <v>1434</v>
      </c>
      <c r="C213" t="s">
        <v>1435</v>
      </c>
      <c r="D213">
        <v>20.73</v>
      </c>
      <c r="E213">
        <v>21.71</v>
      </c>
      <c r="F213">
        <v>21.2</v>
      </c>
      <c r="G213">
        <v>22.98</v>
      </c>
      <c r="H213">
        <v>23.21</v>
      </c>
      <c r="I213">
        <v>23.97</v>
      </c>
      <c r="J213">
        <v>25.47</v>
      </c>
      <c r="K213">
        <v>24.94</v>
      </c>
      <c r="L213">
        <v>26.65</v>
      </c>
      <c r="M213">
        <v>26.48</v>
      </c>
      <c r="N213">
        <v>28.72</v>
      </c>
      <c r="O213">
        <v>28.52</v>
      </c>
      <c r="P213">
        <v>31.36</v>
      </c>
      <c r="Q213">
        <v>31.76</v>
      </c>
      <c r="R213">
        <v>31.05</v>
      </c>
      <c r="S213">
        <v>35.81</v>
      </c>
    </row>
    <row r="214" spans="1:19" x14ac:dyDescent="0.3">
      <c r="A214" t="s">
        <v>1127</v>
      </c>
      <c r="B214" t="s">
        <v>1436</v>
      </c>
      <c r="C214" t="s">
        <v>249</v>
      </c>
      <c r="D214">
        <v>26.34</v>
      </c>
      <c r="E214">
        <v>27.18</v>
      </c>
      <c r="F214">
        <v>28.73</v>
      </c>
      <c r="G214">
        <v>29.77</v>
      </c>
      <c r="H214">
        <v>30.16</v>
      </c>
      <c r="I214">
        <v>32.75</v>
      </c>
      <c r="J214">
        <v>32.4</v>
      </c>
      <c r="K214">
        <v>32.369999999999997</v>
      </c>
      <c r="L214">
        <v>31.88</v>
      </c>
      <c r="M214">
        <v>35.229999999999997</v>
      </c>
      <c r="N214">
        <v>37.479999999999997</v>
      </c>
      <c r="O214">
        <v>37.51</v>
      </c>
      <c r="P214">
        <v>39.799999999999997</v>
      </c>
      <c r="Q214">
        <v>41.53</v>
      </c>
      <c r="R214">
        <v>41.76</v>
      </c>
      <c r="S214">
        <v>42.21</v>
      </c>
    </row>
    <row r="215" spans="1:19" x14ac:dyDescent="0.3">
      <c r="A215" t="s">
        <v>1127</v>
      </c>
      <c r="B215" t="s">
        <v>1437</v>
      </c>
      <c r="C215" t="s">
        <v>251</v>
      </c>
      <c r="D215">
        <v>24.99</v>
      </c>
      <c r="E215">
        <v>28.4</v>
      </c>
      <c r="F215">
        <v>30.28</v>
      </c>
      <c r="G215">
        <v>27.66</v>
      </c>
      <c r="H215">
        <v>29.62</v>
      </c>
      <c r="I215">
        <v>31.7</v>
      </c>
      <c r="J215">
        <v>34.270000000000003</v>
      </c>
      <c r="K215">
        <v>31.59</v>
      </c>
      <c r="L215">
        <v>31.95</v>
      </c>
      <c r="M215">
        <v>30.4</v>
      </c>
      <c r="N215">
        <v>31.85</v>
      </c>
      <c r="O215">
        <v>35.29</v>
      </c>
      <c r="P215">
        <v>34.1</v>
      </c>
      <c r="Q215">
        <v>34.18</v>
      </c>
      <c r="R215">
        <v>37.4</v>
      </c>
      <c r="S215">
        <v>37.380000000000003</v>
      </c>
    </row>
    <row r="216" spans="1:19" x14ac:dyDescent="0.3">
      <c r="A216" t="s">
        <v>1127</v>
      </c>
      <c r="B216" t="s">
        <v>1438</v>
      </c>
      <c r="C216" t="s">
        <v>1439</v>
      </c>
      <c r="D216">
        <v>25.38</v>
      </c>
      <c r="E216">
        <v>25.37</v>
      </c>
      <c r="F216">
        <v>27.6</v>
      </c>
      <c r="G216">
        <v>26.98</v>
      </c>
      <c r="H216">
        <v>28.26</v>
      </c>
      <c r="I216">
        <v>28.11</v>
      </c>
      <c r="J216">
        <v>27.56</v>
      </c>
      <c r="K216">
        <v>30.52</v>
      </c>
      <c r="L216">
        <v>31.89</v>
      </c>
      <c r="M216">
        <v>32.81</v>
      </c>
      <c r="N216">
        <v>33.159999999999997</v>
      </c>
      <c r="O216">
        <v>35.42</v>
      </c>
      <c r="P216">
        <v>32.86</v>
      </c>
      <c r="Q216">
        <v>34.54</v>
      </c>
      <c r="R216">
        <v>35.590000000000003</v>
      </c>
      <c r="S216">
        <v>35.15</v>
      </c>
    </row>
    <row r="217" spans="1:19" x14ac:dyDescent="0.3">
      <c r="A217" t="s">
        <v>1127</v>
      </c>
      <c r="B217" t="s">
        <v>1440</v>
      </c>
      <c r="C217" t="s">
        <v>269</v>
      </c>
      <c r="D217">
        <v>27.73</v>
      </c>
      <c r="E217">
        <v>26.9</v>
      </c>
      <c r="F217">
        <v>27.49</v>
      </c>
      <c r="G217">
        <v>29.45</v>
      </c>
      <c r="H217">
        <v>29.38</v>
      </c>
      <c r="I217">
        <v>29.41</v>
      </c>
      <c r="J217">
        <v>31.27</v>
      </c>
      <c r="K217">
        <v>32.86</v>
      </c>
      <c r="L217">
        <v>29.92</v>
      </c>
      <c r="M217">
        <v>30.39</v>
      </c>
      <c r="N217">
        <v>28.61</v>
      </c>
      <c r="O217">
        <v>33.659999999999997</v>
      </c>
      <c r="P217">
        <v>32.909999999999997</v>
      </c>
      <c r="Q217">
        <v>33.96</v>
      </c>
      <c r="R217">
        <v>35.97</v>
      </c>
      <c r="S217">
        <v>37.15</v>
      </c>
    </row>
    <row r="218" spans="1:19" x14ac:dyDescent="0.3">
      <c r="A218" t="s">
        <v>1124</v>
      </c>
      <c r="B218" t="s">
        <v>1441</v>
      </c>
      <c r="C218" t="s">
        <v>1442</v>
      </c>
      <c r="D218">
        <v>21.78</v>
      </c>
      <c r="E218">
        <v>22.43</v>
      </c>
      <c r="F218">
        <v>23.41</v>
      </c>
      <c r="G218">
        <v>23.87</v>
      </c>
      <c r="H218">
        <v>24.59</v>
      </c>
      <c r="I218">
        <v>26.17</v>
      </c>
      <c r="J218">
        <v>26.82</v>
      </c>
      <c r="K218">
        <v>27.47</v>
      </c>
      <c r="L218">
        <v>27.9</v>
      </c>
      <c r="M218">
        <v>29.25</v>
      </c>
      <c r="N218">
        <v>29.26</v>
      </c>
      <c r="O218">
        <v>30.42</v>
      </c>
      <c r="P218">
        <v>30.68</v>
      </c>
      <c r="Q218">
        <v>31.37</v>
      </c>
      <c r="R218">
        <v>31.6</v>
      </c>
      <c r="S218">
        <v>33.619999999999997</v>
      </c>
    </row>
    <row r="219" spans="1:19" x14ac:dyDescent="0.3">
      <c r="A219" t="s">
        <v>1127</v>
      </c>
      <c r="B219" t="s">
        <v>1443</v>
      </c>
      <c r="C219" t="s">
        <v>1444</v>
      </c>
      <c r="D219">
        <v>22.39</v>
      </c>
      <c r="E219">
        <v>23.28</v>
      </c>
      <c r="F219">
        <v>24.34</v>
      </c>
      <c r="G219">
        <v>23.04</v>
      </c>
      <c r="H219">
        <v>24.59</v>
      </c>
      <c r="I219">
        <v>25.84</v>
      </c>
      <c r="J219">
        <v>26.73</v>
      </c>
      <c r="K219">
        <v>28.26</v>
      </c>
      <c r="L219">
        <v>27.36</v>
      </c>
      <c r="M219">
        <v>28.21</v>
      </c>
      <c r="N219">
        <v>29.19</v>
      </c>
      <c r="O219">
        <v>30.39</v>
      </c>
      <c r="P219">
        <v>30.64</v>
      </c>
      <c r="Q219">
        <v>31.54</v>
      </c>
      <c r="R219">
        <v>33.6</v>
      </c>
      <c r="S219">
        <v>34.020000000000003</v>
      </c>
    </row>
    <row r="220" spans="1:19" x14ac:dyDescent="0.3">
      <c r="A220" t="s">
        <v>1127</v>
      </c>
      <c r="B220" t="s">
        <v>1445</v>
      </c>
      <c r="C220" t="s">
        <v>253</v>
      </c>
      <c r="D220">
        <v>21.07</v>
      </c>
      <c r="E220">
        <v>21.95</v>
      </c>
      <c r="F220">
        <v>23.21</v>
      </c>
      <c r="G220">
        <v>24.64</v>
      </c>
      <c r="H220">
        <v>24.5</v>
      </c>
      <c r="I220">
        <v>26.02</v>
      </c>
      <c r="J220">
        <v>27.2</v>
      </c>
      <c r="K220">
        <v>27.43</v>
      </c>
      <c r="L220">
        <v>27.97</v>
      </c>
      <c r="M220">
        <v>29.27</v>
      </c>
      <c r="N220">
        <v>28.51</v>
      </c>
      <c r="O220">
        <v>29.9</v>
      </c>
      <c r="P220">
        <v>30.12</v>
      </c>
      <c r="Q220">
        <v>30.83</v>
      </c>
      <c r="R220">
        <v>30.99</v>
      </c>
      <c r="S220">
        <v>31.42</v>
      </c>
    </row>
    <row r="221" spans="1:19" x14ac:dyDescent="0.3">
      <c r="A221" t="s">
        <v>1127</v>
      </c>
      <c r="B221" t="s">
        <v>1446</v>
      </c>
      <c r="C221" t="s">
        <v>1447</v>
      </c>
      <c r="D221">
        <v>22.85</v>
      </c>
      <c r="E221">
        <v>22.68</v>
      </c>
      <c r="F221">
        <v>24.16</v>
      </c>
      <c r="G221">
        <v>23</v>
      </c>
      <c r="H221">
        <v>25.06</v>
      </c>
      <c r="I221">
        <v>26.02</v>
      </c>
      <c r="J221">
        <v>26.31</v>
      </c>
      <c r="K221">
        <v>26.56</v>
      </c>
      <c r="L221">
        <v>28.37</v>
      </c>
      <c r="M221">
        <v>29.3</v>
      </c>
      <c r="N221">
        <v>30.82</v>
      </c>
      <c r="O221">
        <v>30.12</v>
      </c>
      <c r="P221">
        <v>29.4</v>
      </c>
      <c r="Q221">
        <v>31.09</v>
      </c>
      <c r="R221">
        <v>30.62</v>
      </c>
      <c r="S221">
        <v>35.549999999999997</v>
      </c>
    </row>
    <row r="222" spans="1:19" x14ac:dyDescent="0.3">
      <c r="A222" t="s">
        <v>1127</v>
      </c>
      <c r="B222" t="s">
        <v>1448</v>
      </c>
      <c r="C222" t="s">
        <v>259</v>
      </c>
      <c r="D222">
        <v>22.73</v>
      </c>
      <c r="E222">
        <v>23.33</v>
      </c>
      <c r="F222">
        <v>22.88</v>
      </c>
      <c r="G222">
        <v>22.83</v>
      </c>
      <c r="H222">
        <v>24.4</v>
      </c>
      <c r="I222">
        <v>27.04</v>
      </c>
      <c r="J222">
        <v>26.22</v>
      </c>
      <c r="K222">
        <v>28.08</v>
      </c>
      <c r="L222">
        <v>27.53</v>
      </c>
      <c r="M222">
        <v>29.72</v>
      </c>
      <c r="N222">
        <v>30.15</v>
      </c>
      <c r="O222">
        <v>32.29</v>
      </c>
      <c r="P222">
        <v>33.700000000000003</v>
      </c>
      <c r="Q222">
        <v>33.17</v>
      </c>
      <c r="R222">
        <v>33.42</v>
      </c>
      <c r="S222">
        <v>39.1</v>
      </c>
    </row>
    <row r="223" spans="1:19" x14ac:dyDescent="0.3">
      <c r="A223" t="s">
        <v>1124</v>
      </c>
      <c r="B223" t="s">
        <v>1449</v>
      </c>
      <c r="C223" t="s">
        <v>1450</v>
      </c>
      <c r="D223">
        <v>22.14</v>
      </c>
      <c r="E223">
        <v>22.94</v>
      </c>
      <c r="F223">
        <v>23.3</v>
      </c>
      <c r="G223">
        <v>23.72</v>
      </c>
      <c r="H223">
        <v>25.54</v>
      </c>
      <c r="I223">
        <v>26.9</v>
      </c>
      <c r="J223">
        <v>27.4</v>
      </c>
      <c r="K223">
        <v>26.38</v>
      </c>
      <c r="L223">
        <v>28.21</v>
      </c>
      <c r="M223">
        <v>28.41</v>
      </c>
      <c r="N223">
        <v>30.33</v>
      </c>
      <c r="O223">
        <v>29.44</v>
      </c>
      <c r="P223">
        <v>29.31</v>
      </c>
      <c r="Q223">
        <v>30.26</v>
      </c>
      <c r="R223">
        <v>32.28</v>
      </c>
      <c r="S223">
        <v>31.98</v>
      </c>
    </row>
    <row r="224" spans="1:19" x14ac:dyDescent="0.3">
      <c r="A224" t="s">
        <v>1127</v>
      </c>
      <c r="B224" t="s">
        <v>1451</v>
      </c>
      <c r="C224" t="s">
        <v>263</v>
      </c>
      <c r="D224">
        <v>21</v>
      </c>
      <c r="E224">
        <v>20.43</v>
      </c>
      <c r="F224">
        <v>22.43</v>
      </c>
      <c r="G224">
        <v>21.02</v>
      </c>
      <c r="H224">
        <v>22.81</v>
      </c>
      <c r="I224">
        <v>24.22</v>
      </c>
      <c r="J224">
        <v>24.83</v>
      </c>
      <c r="K224">
        <v>23.74</v>
      </c>
      <c r="L224">
        <v>25.37</v>
      </c>
      <c r="M224">
        <v>25.03</v>
      </c>
      <c r="N224">
        <v>28.57</v>
      </c>
      <c r="O224">
        <v>29.29</v>
      </c>
      <c r="P224">
        <v>28.08</v>
      </c>
      <c r="Q224">
        <v>28.76</v>
      </c>
      <c r="R224">
        <v>30.25</v>
      </c>
      <c r="S224">
        <v>29.5</v>
      </c>
    </row>
    <row r="225" spans="1:19" x14ac:dyDescent="0.3">
      <c r="A225" t="s">
        <v>1127</v>
      </c>
      <c r="B225" t="s">
        <v>1452</v>
      </c>
      <c r="C225" t="s">
        <v>243</v>
      </c>
      <c r="D225">
        <v>24.17</v>
      </c>
      <c r="E225">
        <v>25.04</v>
      </c>
      <c r="F225">
        <v>25.41</v>
      </c>
      <c r="G225">
        <v>23.98</v>
      </c>
      <c r="H225">
        <v>26.3</v>
      </c>
      <c r="I225">
        <v>26.72</v>
      </c>
      <c r="J225">
        <v>27</v>
      </c>
      <c r="K225">
        <v>26.84</v>
      </c>
      <c r="L225">
        <v>27.85</v>
      </c>
      <c r="M225">
        <v>29.18</v>
      </c>
      <c r="N225">
        <v>30.58</v>
      </c>
      <c r="O225">
        <v>29.47</v>
      </c>
      <c r="P225">
        <v>29.5</v>
      </c>
      <c r="Q225">
        <v>29.28</v>
      </c>
      <c r="R225">
        <v>32.450000000000003</v>
      </c>
      <c r="S225">
        <v>33.799999999999997</v>
      </c>
    </row>
    <row r="226" spans="1:19" x14ac:dyDescent="0.3">
      <c r="A226" t="s">
        <v>1127</v>
      </c>
      <c r="B226" t="s">
        <v>1453</v>
      </c>
      <c r="C226" t="s">
        <v>1454</v>
      </c>
      <c r="D226">
        <v>21.67</v>
      </c>
      <c r="E226">
        <v>22.24</v>
      </c>
      <c r="F226">
        <v>22.64</v>
      </c>
      <c r="G226">
        <v>24.6</v>
      </c>
      <c r="H226">
        <v>26.21</v>
      </c>
      <c r="I226">
        <v>27.63</v>
      </c>
      <c r="J226">
        <v>26.68</v>
      </c>
      <c r="K226">
        <v>26.17</v>
      </c>
      <c r="L226">
        <v>28.32</v>
      </c>
      <c r="M226">
        <v>28.02</v>
      </c>
      <c r="N226">
        <v>28.91</v>
      </c>
      <c r="O226">
        <v>28.02</v>
      </c>
      <c r="P226">
        <v>28.17</v>
      </c>
      <c r="Q226">
        <v>27.82</v>
      </c>
      <c r="R226">
        <v>30.55</v>
      </c>
      <c r="S226">
        <v>29.86</v>
      </c>
    </row>
    <row r="227" spans="1:19" x14ac:dyDescent="0.3">
      <c r="A227" t="s">
        <v>1127</v>
      </c>
      <c r="B227" t="s">
        <v>1455</v>
      </c>
      <c r="C227" t="s">
        <v>265</v>
      </c>
      <c r="D227">
        <v>22.78</v>
      </c>
      <c r="E227">
        <v>26.23</v>
      </c>
      <c r="F227">
        <v>24.26</v>
      </c>
      <c r="G227">
        <v>23.4</v>
      </c>
      <c r="H227">
        <v>24.2</v>
      </c>
      <c r="I227">
        <v>26.56</v>
      </c>
      <c r="J227">
        <v>27.91</v>
      </c>
      <c r="K227">
        <v>27.19</v>
      </c>
      <c r="L227">
        <v>29.24</v>
      </c>
      <c r="M227">
        <v>27.08</v>
      </c>
      <c r="N227">
        <v>30.69</v>
      </c>
      <c r="O227">
        <v>28.69</v>
      </c>
      <c r="P227">
        <v>29.8</v>
      </c>
      <c r="Q227">
        <v>30.68</v>
      </c>
      <c r="R227">
        <v>33.01</v>
      </c>
      <c r="S227">
        <v>32.799999999999997</v>
      </c>
    </row>
    <row r="228" spans="1:19" x14ac:dyDescent="0.3">
      <c r="A228" t="s">
        <v>1127</v>
      </c>
      <c r="B228" t="s">
        <v>1456</v>
      </c>
      <c r="C228" t="s">
        <v>266</v>
      </c>
      <c r="D228">
        <v>21.59</v>
      </c>
      <c r="E228">
        <v>22.17</v>
      </c>
      <c r="F228">
        <v>22.67</v>
      </c>
      <c r="G228">
        <v>24.21</v>
      </c>
      <c r="H228">
        <v>26.31</v>
      </c>
      <c r="I228">
        <v>27.68</v>
      </c>
      <c r="J228">
        <v>28.92</v>
      </c>
      <c r="K228">
        <v>26.97</v>
      </c>
      <c r="L228">
        <v>29.04</v>
      </c>
      <c r="M228">
        <v>30.14</v>
      </c>
      <c r="N228">
        <v>31.69</v>
      </c>
      <c r="O228">
        <v>30.71</v>
      </c>
      <c r="P228">
        <v>30.25</v>
      </c>
      <c r="Q228">
        <v>32.96</v>
      </c>
      <c r="R228">
        <v>33.840000000000003</v>
      </c>
      <c r="S228">
        <v>33.119999999999997</v>
      </c>
    </row>
    <row r="229" spans="1:19" x14ac:dyDescent="0.3">
      <c r="A229" t="s">
        <v>1122</v>
      </c>
      <c r="B229" t="s">
        <v>1457</v>
      </c>
      <c r="C229" t="s">
        <v>1024</v>
      </c>
      <c r="D229">
        <v>20.21</v>
      </c>
      <c r="E229">
        <v>20.75</v>
      </c>
      <c r="F229">
        <v>22.06</v>
      </c>
      <c r="G229">
        <v>22.81</v>
      </c>
      <c r="H229">
        <v>23.29</v>
      </c>
      <c r="I229">
        <v>23.75</v>
      </c>
      <c r="J229">
        <v>23.84</v>
      </c>
      <c r="K229">
        <v>24.7</v>
      </c>
      <c r="L229">
        <v>25.88</v>
      </c>
      <c r="M229">
        <v>25.52</v>
      </c>
      <c r="N229">
        <v>25.98</v>
      </c>
      <c r="O229">
        <v>27.55</v>
      </c>
      <c r="P229">
        <v>28.32</v>
      </c>
      <c r="Q229">
        <v>28.31</v>
      </c>
      <c r="R229">
        <v>28.93</v>
      </c>
      <c r="S229">
        <v>28.76</v>
      </c>
    </row>
    <row r="230" spans="1:19" x14ac:dyDescent="0.3">
      <c r="A230" t="s">
        <v>1124</v>
      </c>
      <c r="B230" t="s">
        <v>1458</v>
      </c>
      <c r="C230" t="s">
        <v>1024</v>
      </c>
      <c r="D230">
        <v>20.21</v>
      </c>
      <c r="E230">
        <v>20.75</v>
      </c>
      <c r="F230">
        <v>22.06</v>
      </c>
      <c r="G230">
        <v>22.81</v>
      </c>
      <c r="H230">
        <v>23.29</v>
      </c>
      <c r="I230">
        <v>23.75</v>
      </c>
      <c r="J230">
        <v>23.84</v>
      </c>
      <c r="K230">
        <v>24.7</v>
      </c>
      <c r="L230">
        <v>25.88</v>
      </c>
      <c r="M230">
        <v>25.52</v>
      </c>
      <c r="N230">
        <v>25.98</v>
      </c>
      <c r="O230">
        <v>27.55</v>
      </c>
      <c r="P230">
        <v>28.32</v>
      </c>
      <c r="Q230">
        <v>28.31</v>
      </c>
      <c r="R230">
        <v>28.93</v>
      </c>
      <c r="S230">
        <v>28.76</v>
      </c>
    </row>
    <row r="232" spans="1:19" x14ac:dyDescent="0.3">
      <c r="A232" t="s">
        <v>1459</v>
      </c>
    </row>
    <row r="233" spans="1:19" x14ac:dyDescent="0.3">
      <c r="A233" t="s">
        <v>1460</v>
      </c>
    </row>
    <row r="234" spans="1:19" x14ac:dyDescent="0.3">
      <c r="A234" t="s">
        <v>1461</v>
      </c>
    </row>
    <row r="236" spans="1:19" x14ac:dyDescent="0.3">
      <c r="A236" t="s">
        <v>1462</v>
      </c>
    </row>
    <row r="238" spans="1:19" x14ac:dyDescent="0.3">
      <c r="A238" t="s">
        <v>1463</v>
      </c>
    </row>
    <row r="239" spans="1:19" x14ac:dyDescent="0.3">
      <c r="A239" t="s">
        <v>1464</v>
      </c>
    </row>
    <row r="241" spans="1:20" x14ac:dyDescent="0.3">
      <c r="E241">
        <v>2004</v>
      </c>
      <c r="F241">
        <v>2005</v>
      </c>
      <c r="G241">
        <v>2006</v>
      </c>
      <c r="H241">
        <v>2007</v>
      </c>
      <c r="I241">
        <v>2008</v>
      </c>
      <c r="J241">
        <v>2009</v>
      </c>
      <c r="K241">
        <v>2010</v>
      </c>
      <c r="L241">
        <v>2011</v>
      </c>
      <c r="M241">
        <v>2012</v>
      </c>
      <c r="N241">
        <v>2013</v>
      </c>
      <c r="O241">
        <v>2014</v>
      </c>
      <c r="P241">
        <v>2015</v>
      </c>
      <c r="Q241">
        <v>2016</v>
      </c>
      <c r="R241">
        <v>2017</v>
      </c>
      <c r="S241">
        <v>2018</v>
      </c>
      <c r="T241">
        <v>2019</v>
      </c>
    </row>
    <row r="242" spans="1:20" x14ac:dyDescent="0.3">
      <c r="A242" t="s">
        <v>1465</v>
      </c>
      <c r="B242" t="s">
        <v>1466</v>
      </c>
      <c r="E242" t="s">
        <v>1117</v>
      </c>
      <c r="F242" t="s">
        <v>1117</v>
      </c>
      <c r="G242" t="s">
        <v>1117</v>
      </c>
      <c r="H242" t="s">
        <v>1117</v>
      </c>
      <c r="I242" t="s">
        <v>1117</v>
      </c>
      <c r="J242" t="s">
        <v>1117</v>
      </c>
      <c r="K242" t="s">
        <v>1117</v>
      </c>
      <c r="L242" t="s">
        <v>1117</v>
      </c>
      <c r="M242" t="s">
        <v>1117</v>
      </c>
      <c r="N242" t="s">
        <v>1117</v>
      </c>
      <c r="O242" t="s">
        <v>1117</v>
      </c>
      <c r="P242" t="s">
        <v>1117</v>
      </c>
      <c r="Q242" t="s">
        <v>1117</v>
      </c>
      <c r="R242" t="s">
        <v>1117</v>
      </c>
      <c r="S242" t="s">
        <v>1117</v>
      </c>
      <c r="T242" t="s">
        <v>1117</v>
      </c>
    </row>
    <row r="243" spans="1:20" x14ac:dyDescent="0.3">
      <c r="A243" t="s">
        <v>1119</v>
      </c>
      <c r="B243" t="s">
        <v>1120</v>
      </c>
      <c r="E243">
        <v>25.42</v>
      </c>
      <c r="F243">
        <v>25.29</v>
      </c>
      <c r="G243">
        <v>26.76</v>
      </c>
      <c r="H243">
        <v>27.75</v>
      </c>
      <c r="I243">
        <v>28.59</v>
      </c>
      <c r="J243">
        <v>29.2</v>
      </c>
      <c r="K243">
        <v>29.72</v>
      </c>
      <c r="L243">
        <v>30.19</v>
      </c>
      <c r="M243">
        <v>30.71</v>
      </c>
      <c r="N243">
        <v>31.31</v>
      </c>
      <c r="O243">
        <v>31.97</v>
      </c>
      <c r="P243">
        <v>32.69</v>
      </c>
      <c r="Q243">
        <v>33.4</v>
      </c>
      <c r="R243">
        <v>34.17</v>
      </c>
      <c r="S243">
        <v>34.79</v>
      </c>
      <c r="T243">
        <v>35.15</v>
      </c>
    </row>
    <row r="244" spans="1:20" x14ac:dyDescent="0.3">
      <c r="A244" t="s">
        <v>491</v>
      </c>
      <c r="B244" t="s">
        <v>66</v>
      </c>
      <c r="C244" t="str">
        <f>IFERROR(VLOOKUP(B244,'class and classification'!$A$1:$B$338,2,FALSE),VLOOKUP(B244,'class and classification'!$A$340:$B$378,2,FALSE))</f>
        <v>Predominantly Urban</v>
      </c>
      <c r="D244" t="str">
        <f>IFERROR(VLOOKUP(B244,'class and classification'!$A$1:$C$338,3,FALSE),VLOOKUP(B244,'class and classification'!$A$340:$C$378,3,FALSE))</f>
        <v>UA</v>
      </c>
      <c r="E244">
        <v>19.09</v>
      </c>
      <c r="F244">
        <v>19</v>
      </c>
      <c r="G244">
        <v>19.940000000000001</v>
      </c>
      <c r="H244">
        <v>20.73</v>
      </c>
      <c r="I244">
        <v>21.44</v>
      </c>
      <c r="J244">
        <v>22.35</v>
      </c>
      <c r="K244">
        <v>23.45</v>
      </c>
      <c r="L244">
        <v>24.68</v>
      </c>
      <c r="M244">
        <v>25.46</v>
      </c>
      <c r="N244">
        <v>25.68</v>
      </c>
      <c r="O244">
        <v>25.72</v>
      </c>
      <c r="P244">
        <v>26.13</v>
      </c>
      <c r="Q244">
        <v>26.89</v>
      </c>
      <c r="R244">
        <v>27.62</v>
      </c>
      <c r="S244">
        <v>28.11</v>
      </c>
      <c r="T244">
        <v>28.31</v>
      </c>
    </row>
    <row r="245" spans="1:20" x14ac:dyDescent="0.3">
      <c r="A245" t="s">
        <v>492</v>
      </c>
      <c r="B245" t="s">
        <v>67</v>
      </c>
      <c r="C245" t="str">
        <f>IFERROR(VLOOKUP(B245,'class and classification'!$A$1:$B$338,2,FALSE),VLOOKUP(B245,'class and classification'!$A$340:$B$378,2,FALSE))</f>
        <v>Predominantly Urban</v>
      </c>
      <c r="D245" t="str">
        <f>IFERROR(VLOOKUP(B245,'class and classification'!$A$1:$C$338,3,FALSE),VLOOKUP(B245,'class and classification'!$A$340:$C$378,3,FALSE))</f>
        <v>UA</v>
      </c>
      <c r="E245">
        <v>19.670000000000002</v>
      </c>
      <c r="F245">
        <v>19.43</v>
      </c>
      <c r="G245">
        <v>20.89</v>
      </c>
      <c r="H245">
        <v>21.58</v>
      </c>
      <c r="I245">
        <v>22.38</v>
      </c>
      <c r="J245">
        <v>23.04</v>
      </c>
      <c r="K245">
        <v>23.74</v>
      </c>
      <c r="L245">
        <v>24.1</v>
      </c>
      <c r="M245">
        <v>24.54</v>
      </c>
      <c r="N245">
        <v>25.21</v>
      </c>
      <c r="O245">
        <v>26.29</v>
      </c>
      <c r="P245">
        <v>27.33</v>
      </c>
      <c r="Q245">
        <v>28.26</v>
      </c>
      <c r="R245">
        <v>28.81</v>
      </c>
      <c r="S245">
        <v>29.19</v>
      </c>
      <c r="T245">
        <v>29.3</v>
      </c>
    </row>
    <row r="246" spans="1:20" x14ac:dyDescent="0.3">
      <c r="A246" t="s">
        <v>494</v>
      </c>
      <c r="B246" t="s">
        <v>69</v>
      </c>
      <c r="C246" t="str">
        <f>IFERROR(VLOOKUP(B246,'class and classification'!$A$1:$B$338,2,FALSE),VLOOKUP(B246,'class and classification'!$A$340:$B$378,2,FALSE))</f>
        <v>Urban with Significant Rural</v>
      </c>
      <c r="D246" t="str">
        <f>IFERROR(VLOOKUP(B246,'class and classification'!$A$1:$C$338,3,FALSE),VLOOKUP(B246,'class and classification'!$A$340:$C$378,3,FALSE))</f>
        <v>UA</v>
      </c>
      <c r="E246">
        <v>21.38</v>
      </c>
      <c r="F246">
        <v>21.32</v>
      </c>
      <c r="G246">
        <v>22.03</v>
      </c>
      <c r="H246">
        <v>23.06</v>
      </c>
      <c r="I246">
        <v>24.17</v>
      </c>
      <c r="J246">
        <v>25.09</v>
      </c>
      <c r="K246">
        <v>25.34</v>
      </c>
      <c r="L246">
        <v>25.19</v>
      </c>
      <c r="M246">
        <v>24.86</v>
      </c>
      <c r="N246">
        <v>25.02</v>
      </c>
      <c r="O246">
        <v>25.55</v>
      </c>
      <c r="P246">
        <v>26.23</v>
      </c>
      <c r="Q246">
        <v>26.49</v>
      </c>
      <c r="R246">
        <v>26.51</v>
      </c>
      <c r="S246">
        <v>26.47</v>
      </c>
      <c r="T246">
        <v>26.54</v>
      </c>
    </row>
    <row r="247" spans="1:20" x14ac:dyDescent="0.3">
      <c r="A247" t="s">
        <v>495</v>
      </c>
      <c r="B247" t="s">
        <v>70</v>
      </c>
      <c r="C247" t="str">
        <f>IFERROR(VLOOKUP(B247,'class and classification'!$A$1:$B$338,2,FALSE),VLOOKUP(B247,'class and classification'!$A$340:$B$378,2,FALSE))</f>
        <v>Predominantly Urban</v>
      </c>
      <c r="D247" t="str">
        <f>IFERROR(VLOOKUP(B247,'class and classification'!$A$1:$C$338,3,FALSE),VLOOKUP(B247,'class and classification'!$A$340:$C$378,3,FALSE))</f>
        <v>UA</v>
      </c>
      <c r="E247">
        <v>26.67</v>
      </c>
      <c r="F247">
        <v>26.5</v>
      </c>
      <c r="G247">
        <v>28.77</v>
      </c>
      <c r="H247">
        <v>30.17</v>
      </c>
      <c r="I247">
        <v>30.99</v>
      </c>
      <c r="J247">
        <v>31.59</v>
      </c>
      <c r="K247">
        <v>31.94</v>
      </c>
      <c r="L247">
        <v>32.31</v>
      </c>
      <c r="M247">
        <v>32.85</v>
      </c>
      <c r="N247">
        <v>33.33</v>
      </c>
      <c r="O247">
        <v>33.94</v>
      </c>
      <c r="P247">
        <v>34.130000000000003</v>
      </c>
      <c r="Q247">
        <v>34.18</v>
      </c>
      <c r="R247">
        <v>34.03</v>
      </c>
      <c r="S247">
        <v>34.17</v>
      </c>
      <c r="T247">
        <v>34.369999999999997</v>
      </c>
    </row>
    <row r="248" spans="1:20" x14ac:dyDescent="0.3">
      <c r="A248" t="s">
        <v>490</v>
      </c>
      <c r="B248" t="s">
        <v>64</v>
      </c>
      <c r="C248" t="str">
        <f>IFERROR(VLOOKUP(B248,'class and classification'!$A$1:$B$338,2,FALSE),VLOOKUP(B248,'class and classification'!$A$340:$B$378,2,FALSE))</f>
        <v>Predominantly Urban</v>
      </c>
      <c r="D248" t="str">
        <f>IFERROR(VLOOKUP(B248,'class and classification'!$A$1:$C$338,3,FALSE),VLOOKUP(B248,'class and classification'!$A$340:$C$378,3,FALSE))</f>
        <v>UA</v>
      </c>
      <c r="E248">
        <v>26.86</v>
      </c>
      <c r="F248">
        <v>26.85</v>
      </c>
      <c r="G248">
        <v>26.15</v>
      </c>
      <c r="H248">
        <v>25.76</v>
      </c>
      <c r="I248">
        <v>25.54</v>
      </c>
      <c r="J248">
        <v>25.77</v>
      </c>
      <c r="K248">
        <v>25.92</v>
      </c>
      <c r="L248">
        <v>26.55</v>
      </c>
      <c r="M248">
        <v>27.06</v>
      </c>
      <c r="N248">
        <v>28.3</v>
      </c>
      <c r="O248">
        <v>29.54</v>
      </c>
      <c r="P248">
        <v>30.93</v>
      </c>
      <c r="Q248">
        <v>31.69</v>
      </c>
      <c r="R248">
        <v>32.229999999999997</v>
      </c>
      <c r="S248">
        <v>32.46</v>
      </c>
      <c r="T248">
        <v>32.68</v>
      </c>
    </row>
    <row r="249" spans="1:20" x14ac:dyDescent="0.3">
      <c r="A249" t="s">
        <v>509</v>
      </c>
      <c r="B249" t="s">
        <v>80</v>
      </c>
      <c r="C249" t="str">
        <f>IFERROR(VLOOKUP(B249,'class and classification'!$A$1:$B$338,2,FALSE),VLOOKUP(B249,'class and classification'!$A$340:$B$378,2,FALSE))</f>
        <v>Predominantly Urban</v>
      </c>
      <c r="D249" t="str">
        <f>IFERROR(VLOOKUP(B249,'class and classification'!$A$1:$C$338,3,FALSE),VLOOKUP(B249,'class and classification'!$A$340:$C$378,3,FALSE))</f>
        <v>UA</v>
      </c>
      <c r="E249">
        <v>32.26</v>
      </c>
      <c r="F249">
        <v>32.01</v>
      </c>
      <c r="G249">
        <v>33.49</v>
      </c>
      <c r="H249">
        <v>34.880000000000003</v>
      </c>
      <c r="I249">
        <v>36.67</v>
      </c>
      <c r="J249">
        <v>38.07</v>
      </c>
      <c r="K249">
        <v>38.04</v>
      </c>
      <c r="L249">
        <v>37.58</v>
      </c>
      <c r="M249">
        <v>37.18</v>
      </c>
      <c r="N249">
        <v>38.42</v>
      </c>
      <c r="O249">
        <v>38.86</v>
      </c>
      <c r="P249">
        <v>39.11</v>
      </c>
      <c r="Q249">
        <v>38.24</v>
      </c>
      <c r="R249">
        <v>38.020000000000003</v>
      </c>
      <c r="S249">
        <v>37.880000000000003</v>
      </c>
      <c r="T249">
        <v>37.96</v>
      </c>
    </row>
    <row r="250" spans="1:20" x14ac:dyDescent="0.3">
      <c r="A250" t="s">
        <v>510</v>
      </c>
      <c r="B250" t="s">
        <v>81</v>
      </c>
      <c r="C250" t="str">
        <f>IFERROR(VLOOKUP(B250,'class and classification'!$A$1:$B$338,2,FALSE),VLOOKUP(B250,'class and classification'!$A$340:$B$378,2,FALSE))</f>
        <v>Predominantly Urban</v>
      </c>
      <c r="D250" t="str">
        <f>IFERROR(VLOOKUP(B250,'class and classification'!$A$1:$C$338,3,FALSE),VLOOKUP(B250,'class and classification'!$A$340:$C$378,3,FALSE))</f>
        <v>UA</v>
      </c>
      <c r="E250">
        <v>25.68</v>
      </c>
      <c r="F250">
        <v>25.68</v>
      </c>
      <c r="G250">
        <v>26.95</v>
      </c>
      <c r="H250">
        <v>27.91</v>
      </c>
      <c r="I250">
        <v>28.39</v>
      </c>
      <c r="J250">
        <v>28.33</v>
      </c>
      <c r="K250">
        <v>28.12</v>
      </c>
      <c r="L250">
        <v>28.01</v>
      </c>
      <c r="M250">
        <v>28.3</v>
      </c>
      <c r="N250">
        <v>28.7</v>
      </c>
      <c r="O250">
        <v>29.21</v>
      </c>
      <c r="P250">
        <v>29.86</v>
      </c>
      <c r="Q250">
        <v>30.63</v>
      </c>
      <c r="R250">
        <v>31.73</v>
      </c>
      <c r="S250">
        <v>32.42</v>
      </c>
      <c r="T250">
        <v>32.799999999999997</v>
      </c>
    </row>
    <row r="251" spans="1:20" x14ac:dyDescent="0.3">
      <c r="A251" t="s">
        <v>505</v>
      </c>
      <c r="B251" t="s">
        <v>76</v>
      </c>
      <c r="C251" t="str">
        <f>IFERROR(VLOOKUP(B251,'class and classification'!$A$1:$B$338,2,FALSE),VLOOKUP(B251,'class and classification'!$A$340:$B$378,2,FALSE))</f>
        <v>Predominantly Urban</v>
      </c>
      <c r="D251" t="str">
        <f>IFERROR(VLOOKUP(B251,'class and classification'!$A$1:$C$338,3,FALSE),VLOOKUP(B251,'class and classification'!$A$340:$C$378,3,FALSE))</f>
        <v>UA</v>
      </c>
      <c r="E251">
        <v>19.440000000000001</v>
      </c>
      <c r="F251">
        <v>19.27</v>
      </c>
      <c r="G251">
        <v>20.14</v>
      </c>
      <c r="H251">
        <v>20.59</v>
      </c>
      <c r="I251">
        <v>21.35</v>
      </c>
      <c r="J251">
        <v>22.23</v>
      </c>
      <c r="K251">
        <v>22.95</v>
      </c>
      <c r="L251">
        <v>23.31</v>
      </c>
      <c r="M251">
        <v>23.28</v>
      </c>
      <c r="N251">
        <v>23.58</v>
      </c>
      <c r="O251">
        <v>24.11</v>
      </c>
      <c r="P251">
        <v>25.34</v>
      </c>
      <c r="Q251">
        <v>26.32</v>
      </c>
      <c r="R251">
        <v>27.11</v>
      </c>
      <c r="S251">
        <v>27.22</v>
      </c>
      <c r="T251">
        <v>27.26</v>
      </c>
    </row>
    <row r="252" spans="1:20" x14ac:dyDescent="0.3">
      <c r="A252" t="s">
        <v>506</v>
      </c>
      <c r="B252" t="s">
        <v>77</v>
      </c>
      <c r="C252" t="str">
        <f>IFERROR(VLOOKUP(B252,'class and classification'!$A$1:$B$338,2,FALSE),VLOOKUP(B252,'class and classification'!$A$340:$B$378,2,FALSE))</f>
        <v>Predominantly Urban</v>
      </c>
      <c r="D252" t="str">
        <f>IFERROR(VLOOKUP(B252,'class and classification'!$A$1:$C$338,3,FALSE),VLOOKUP(B252,'class and classification'!$A$340:$C$378,3,FALSE))</f>
        <v>UA</v>
      </c>
      <c r="E252">
        <v>18.96</v>
      </c>
      <c r="F252">
        <v>18.91</v>
      </c>
      <c r="G252">
        <v>19.29</v>
      </c>
      <c r="H252">
        <v>19.54</v>
      </c>
      <c r="I252">
        <v>20.07</v>
      </c>
      <c r="J252">
        <v>20.57</v>
      </c>
      <c r="K252">
        <v>21.34</v>
      </c>
      <c r="L252">
        <v>21.84</v>
      </c>
      <c r="M252">
        <v>22.13</v>
      </c>
      <c r="N252">
        <v>22.44</v>
      </c>
      <c r="O252">
        <v>22.94</v>
      </c>
      <c r="P252">
        <v>24.18</v>
      </c>
      <c r="Q252">
        <v>25.5</v>
      </c>
      <c r="R252">
        <v>26.58</v>
      </c>
      <c r="S252">
        <v>27.02</v>
      </c>
      <c r="T252">
        <v>27.1</v>
      </c>
    </row>
    <row r="253" spans="1:20" x14ac:dyDescent="0.3">
      <c r="A253" t="s">
        <v>554</v>
      </c>
      <c r="B253" t="s">
        <v>100</v>
      </c>
      <c r="C253" t="str">
        <f>IFERROR(VLOOKUP(B253,'class and classification'!$A$1:$B$338,2,FALSE),VLOOKUP(B253,'class and classification'!$A$340:$B$378,2,FALSE))</f>
        <v>Predominantly Urban</v>
      </c>
      <c r="D253" t="str">
        <f>IFERROR(VLOOKUP(B253,'class and classification'!$A$1:$C$338,3,FALSE),VLOOKUP(B253,'class and classification'!$A$340:$C$378,3,FALSE))</f>
        <v>UA</v>
      </c>
      <c r="E253">
        <v>19.96</v>
      </c>
      <c r="F253">
        <v>19.7</v>
      </c>
      <c r="G253">
        <v>22.84</v>
      </c>
      <c r="H253">
        <v>25.14</v>
      </c>
      <c r="I253">
        <v>27.01</v>
      </c>
      <c r="J253">
        <v>27.49</v>
      </c>
      <c r="K253">
        <v>26.93</v>
      </c>
      <c r="L253">
        <v>25.84</v>
      </c>
      <c r="M253">
        <v>25.39</v>
      </c>
      <c r="N253">
        <v>25.78</v>
      </c>
      <c r="O253">
        <v>26.71</v>
      </c>
      <c r="P253">
        <v>27.72</v>
      </c>
      <c r="Q253">
        <v>28.22</v>
      </c>
      <c r="R253">
        <v>28.58</v>
      </c>
      <c r="S253">
        <v>28.7</v>
      </c>
      <c r="T253">
        <v>28.9</v>
      </c>
    </row>
    <row r="254" spans="1:20" x14ac:dyDescent="0.3">
      <c r="A254" t="s">
        <v>553</v>
      </c>
      <c r="B254" t="s">
        <v>99</v>
      </c>
      <c r="C254" t="str">
        <f>IFERROR(VLOOKUP(B254,'class and classification'!$A$1:$B$338,2,FALSE),VLOOKUP(B254,'class and classification'!$A$340:$B$378,2,FALSE))</f>
        <v>Predominantly Rural</v>
      </c>
      <c r="D254" t="str">
        <f>IFERROR(VLOOKUP(B254,'class and classification'!$A$1:$C$338,3,FALSE),VLOOKUP(B254,'class and classification'!$A$340:$C$378,3,FALSE))</f>
        <v>UA</v>
      </c>
      <c r="E254">
        <v>27.2</v>
      </c>
      <c r="F254">
        <v>27.06</v>
      </c>
      <c r="G254">
        <v>28.14</v>
      </c>
      <c r="H254">
        <v>28.48</v>
      </c>
      <c r="I254">
        <v>28.45</v>
      </c>
      <c r="J254">
        <v>27.73</v>
      </c>
      <c r="K254">
        <v>27.26</v>
      </c>
      <c r="L254">
        <v>27.11</v>
      </c>
      <c r="M254">
        <v>27.61</v>
      </c>
      <c r="N254">
        <v>28.25</v>
      </c>
      <c r="O254">
        <v>28.96</v>
      </c>
      <c r="P254">
        <v>29.86</v>
      </c>
      <c r="Q254">
        <v>30.47</v>
      </c>
      <c r="R254">
        <v>30.97</v>
      </c>
      <c r="S254">
        <v>31.1</v>
      </c>
      <c r="T254">
        <v>31.27</v>
      </c>
    </row>
    <row r="255" spans="1:20" x14ac:dyDescent="0.3">
      <c r="A255" t="s">
        <v>555</v>
      </c>
      <c r="B255" t="s">
        <v>101</v>
      </c>
      <c r="C255" t="str">
        <f>IFERROR(VLOOKUP(B255,'class and classification'!$A$1:$B$338,2,FALSE),VLOOKUP(B255,'class and classification'!$A$340:$B$378,2,FALSE))</f>
        <v>Predominantly Urban</v>
      </c>
      <c r="D255" t="str">
        <f>IFERROR(VLOOKUP(B255,'class and classification'!$A$1:$C$338,3,FALSE),VLOOKUP(B255,'class and classification'!$A$340:$C$378,3,FALSE))</f>
        <v>UA</v>
      </c>
      <c r="E255">
        <v>20.52</v>
      </c>
      <c r="F255">
        <v>20.3</v>
      </c>
      <c r="G255">
        <v>22.08</v>
      </c>
      <c r="H255">
        <v>22.87</v>
      </c>
      <c r="I255">
        <v>23.29</v>
      </c>
      <c r="J255">
        <v>23.21</v>
      </c>
      <c r="K255">
        <v>23.14</v>
      </c>
      <c r="L255">
        <v>23.47</v>
      </c>
      <c r="M255">
        <v>24.49</v>
      </c>
      <c r="N255">
        <v>25.64</v>
      </c>
      <c r="O255">
        <v>26.44</v>
      </c>
      <c r="P255">
        <v>26.7</v>
      </c>
      <c r="Q255">
        <v>26.71</v>
      </c>
      <c r="R255">
        <v>26.84</v>
      </c>
      <c r="S255">
        <v>27.01</v>
      </c>
      <c r="T255">
        <v>27.2</v>
      </c>
    </row>
    <row r="256" spans="1:20" x14ac:dyDescent="0.3">
      <c r="A256" t="s">
        <v>556</v>
      </c>
      <c r="B256" t="s">
        <v>102</v>
      </c>
      <c r="C256" t="str">
        <f>IFERROR(VLOOKUP(B256,'class and classification'!$A$1:$B$338,2,FALSE),VLOOKUP(B256,'class and classification'!$A$340:$B$378,2,FALSE))</f>
        <v>Urban with Significant Rural</v>
      </c>
      <c r="D256" t="str">
        <f>IFERROR(VLOOKUP(B256,'class and classification'!$A$1:$C$338,3,FALSE),VLOOKUP(B256,'class and classification'!$A$340:$C$378,3,FALSE))</f>
        <v>UA</v>
      </c>
      <c r="E256">
        <v>25.74</v>
      </c>
      <c r="F256">
        <v>25.73</v>
      </c>
      <c r="G256">
        <v>27.17</v>
      </c>
      <c r="H256">
        <v>28.49</v>
      </c>
      <c r="I256">
        <v>29.86</v>
      </c>
      <c r="J256">
        <v>29.99</v>
      </c>
      <c r="K256">
        <v>29.57</v>
      </c>
      <c r="L256">
        <v>28.73</v>
      </c>
      <c r="M256">
        <v>28.69</v>
      </c>
      <c r="N256">
        <v>29.48</v>
      </c>
      <c r="O256">
        <v>30.72</v>
      </c>
      <c r="P256">
        <v>32.32</v>
      </c>
      <c r="Q256">
        <v>33.28</v>
      </c>
      <c r="R256">
        <v>33.81</v>
      </c>
      <c r="S256">
        <v>33.56</v>
      </c>
      <c r="T256">
        <v>33.33</v>
      </c>
    </row>
    <row r="257" spans="1:20" x14ac:dyDescent="0.3">
      <c r="A257" t="s">
        <v>557</v>
      </c>
      <c r="B257" t="s">
        <v>103</v>
      </c>
      <c r="C257" t="str">
        <f>IFERROR(VLOOKUP(B257,'class and classification'!$A$1:$B$338,2,FALSE),VLOOKUP(B257,'class and classification'!$A$340:$B$378,2,FALSE))</f>
        <v>Predominantly Urban</v>
      </c>
      <c r="D257" t="str">
        <f>IFERROR(VLOOKUP(B257,'class and classification'!$A$1:$C$338,3,FALSE),VLOOKUP(B257,'class and classification'!$A$340:$C$378,3,FALSE))</f>
        <v>UA</v>
      </c>
      <c r="E257">
        <v>29.04</v>
      </c>
      <c r="F257">
        <v>28.91</v>
      </c>
      <c r="G257">
        <v>30.03</v>
      </c>
      <c r="H257">
        <v>30.56</v>
      </c>
      <c r="I257">
        <v>30.61</v>
      </c>
      <c r="J257">
        <v>30.18</v>
      </c>
      <c r="K257">
        <v>29.78</v>
      </c>
      <c r="L257">
        <v>29.82</v>
      </c>
      <c r="M257">
        <v>30.47</v>
      </c>
      <c r="N257">
        <v>31.35</v>
      </c>
      <c r="O257">
        <v>32.26</v>
      </c>
      <c r="P257">
        <v>33.159999999999997</v>
      </c>
      <c r="Q257">
        <v>33.869999999999997</v>
      </c>
      <c r="R257">
        <v>34.36</v>
      </c>
      <c r="S257">
        <v>34.54</v>
      </c>
      <c r="T257">
        <v>34.64</v>
      </c>
    </row>
    <row r="258" spans="1:20" x14ac:dyDescent="0.3">
      <c r="A258" t="s">
        <v>581</v>
      </c>
      <c r="B258" t="s">
        <v>114</v>
      </c>
      <c r="C258" t="str">
        <f>IFERROR(VLOOKUP(B258,'class and classification'!$A$1:$B$338,2,FALSE),VLOOKUP(B258,'class and classification'!$A$340:$B$378,2,FALSE))</f>
        <v>Predominantly Urban</v>
      </c>
      <c r="D258" t="str">
        <f>IFERROR(VLOOKUP(B258,'class and classification'!$A$1:$C$338,3,FALSE),VLOOKUP(B258,'class and classification'!$A$340:$C$378,3,FALSE))</f>
        <v>UA</v>
      </c>
      <c r="E258">
        <v>28.03</v>
      </c>
      <c r="F258">
        <v>27.87</v>
      </c>
      <c r="G258">
        <v>29.2</v>
      </c>
      <c r="H258">
        <v>30.08</v>
      </c>
      <c r="I258">
        <v>31.06</v>
      </c>
      <c r="J258">
        <v>31.92</v>
      </c>
      <c r="K258">
        <v>32.6</v>
      </c>
      <c r="L258">
        <v>32.9</v>
      </c>
      <c r="M258">
        <v>32.92</v>
      </c>
      <c r="N258">
        <v>32.76</v>
      </c>
      <c r="O258">
        <v>32.56</v>
      </c>
      <c r="P258">
        <v>32.46</v>
      </c>
      <c r="Q258">
        <v>32.47</v>
      </c>
      <c r="R258">
        <v>32.270000000000003</v>
      </c>
      <c r="S258">
        <v>32.07</v>
      </c>
      <c r="T258">
        <v>31.82</v>
      </c>
    </row>
    <row r="259" spans="1:20" x14ac:dyDescent="0.3">
      <c r="A259" t="s">
        <v>582</v>
      </c>
      <c r="B259" t="s">
        <v>115</v>
      </c>
      <c r="C259" t="str">
        <f>IFERROR(VLOOKUP(B259,'class and classification'!$A$1:$B$338,2,FALSE),VLOOKUP(B259,'class and classification'!$A$340:$B$378,2,FALSE))</f>
        <v>Predominantly Urban</v>
      </c>
      <c r="D259" t="str">
        <f>IFERROR(VLOOKUP(B259,'class and classification'!$A$1:$C$338,3,FALSE),VLOOKUP(B259,'class and classification'!$A$340:$C$378,3,FALSE))</f>
        <v>UA</v>
      </c>
      <c r="E259">
        <v>18.55</v>
      </c>
      <c r="F259">
        <v>18.489999999999998</v>
      </c>
      <c r="G259">
        <v>19.88</v>
      </c>
      <c r="H259">
        <v>20.92</v>
      </c>
      <c r="I259">
        <v>21.95</v>
      </c>
      <c r="J259">
        <v>22.74</v>
      </c>
      <c r="K259">
        <v>23.55</v>
      </c>
      <c r="L259">
        <v>24.28</v>
      </c>
      <c r="M259">
        <v>25.19</v>
      </c>
      <c r="N259">
        <v>25.95</v>
      </c>
      <c r="O259">
        <v>26.49</v>
      </c>
      <c r="P259">
        <v>26.63</v>
      </c>
      <c r="Q259">
        <v>27.17</v>
      </c>
      <c r="R259">
        <v>28.38</v>
      </c>
      <c r="S259">
        <v>29.96</v>
      </c>
      <c r="T259">
        <v>30.96</v>
      </c>
    </row>
    <row r="260" spans="1:20" x14ac:dyDescent="0.3">
      <c r="A260" t="s">
        <v>584</v>
      </c>
      <c r="B260" t="s">
        <v>117</v>
      </c>
      <c r="C260" t="str">
        <f>IFERROR(VLOOKUP(B260,'class and classification'!$A$1:$B$338,2,FALSE),VLOOKUP(B260,'class and classification'!$A$340:$B$378,2,FALSE))</f>
        <v>Predominantly Rural</v>
      </c>
      <c r="D260" t="str">
        <f>IFERROR(VLOOKUP(B260,'class and classification'!$A$1:$C$338,3,FALSE),VLOOKUP(B260,'class and classification'!$A$340:$C$378,3,FALSE))</f>
        <v>UA</v>
      </c>
      <c r="E260">
        <v>25.64</v>
      </c>
      <c r="F260">
        <v>25.58</v>
      </c>
      <c r="G260">
        <v>25.51</v>
      </c>
      <c r="H260">
        <v>25.2</v>
      </c>
      <c r="I260">
        <v>25</v>
      </c>
      <c r="J260">
        <v>25.04</v>
      </c>
      <c r="K260">
        <v>25.64</v>
      </c>
      <c r="L260">
        <v>26.1</v>
      </c>
      <c r="M260">
        <v>26.52</v>
      </c>
      <c r="N260">
        <v>26.28</v>
      </c>
      <c r="O260">
        <v>26.18</v>
      </c>
      <c r="P260">
        <v>25.88</v>
      </c>
      <c r="Q260">
        <v>26.12</v>
      </c>
      <c r="R260">
        <v>26.66</v>
      </c>
      <c r="S260">
        <v>27.61</v>
      </c>
      <c r="T260">
        <v>28.25</v>
      </c>
    </row>
    <row r="261" spans="1:20" x14ac:dyDescent="0.3">
      <c r="A261" t="s">
        <v>583</v>
      </c>
      <c r="B261" t="s">
        <v>116</v>
      </c>
      <c r="C261" t="str">
        <f>IFERROR(VLOOKUP(B261,'class and classification'!$A$1:$B$338,2,FALSE),VLOOKUP(B261,'class and classification'!$A$340:$B$378,2,FALSE))</f>
        <v>Predominantly Urban</v>
      </c>
      <c r="D261" t="str">
        <f>IFERROR(VLOOKUP(B261,'class and classification'!$A$1:$C$338,3,FALSE),VLOOKUP(B261,'class and classification'!$A$340:$C$378,3,FALSE))</f>
        <v>UA</v>
      </c>
      <c r="E261">
        <v>20.149999999999999</v>
      </c>
      <c r="F261">
        <v>20.010000000000002</v>
      </c>
      <c r="G261">
        <v>21.81</v>
      </c>
      <c r="H261">
        <v>23.11</v>
      </c>
      <c r="I261">
        <v>24.02</v>
      </c>
      <c r="J261">
        <v>24.48</v>
      </c>
      <c r="K261">
        <v>24.69</v>
      </c>
      <c r="L261">
        <v>24.93</v>
      </c>
      <c r="M261">
        <v>25.23</v>
      </c>
      <c r="N261">
        <v>25.35</v>
      </c>
      <c r="O261">
        <v>25.55</v>
      </c>
      <c r="P261">
        <v>25.98</v>
      </c>
      <c r="Q261">
        <v>26.99</v>
      </c>
      <c r="R261">
        <v>28.6</v>
      </c>
      <c r="S261">
        <v>29.96</v>
      </c>
      <c r="T261">
        <v>30.81</v>
      </c>
    </row>
    <row r="262" spans="1:20" x14ac:dyDescent="0.3">
      <c r="A262" t="s">
        <v>635</v>
      </c>
      <c r="B262" t="s">
        <v>124</v>
      </c>
      <c r="C262" t="str">
        <f>IFERROR(VLOOKUP(B262,'class and classification'!$A$1:$B$338,2,FALSE),VLOOKUP(B262,'class and classification'!$A$340:$B$378,2,FALSE))</f>
        <v>Predominantly Rural</v>
      </c>
      <c r="D262" t="str">
        <f>IFERROR(VLOOKUP(B262,'class and classification'!$A$1:$C$338,3,FALSE),VLOOKUP(B262,'class and classification'!$A$340:$C$378,3,FALSE))</f>
        <v>UA</v>
      </c>
      <c r="E262">
        <v>19.170000000000002</v>
      </c>
      <c r="F262">
        <v>19.149999999999999</v>
      </c>
      <c r="G262">
        <v>19.64</v>
      </c>
      <c r="H262">
        <v>19.690000000000001</v>
      </c>
      <c r="I262">
        <v>19.649999999999999</v>
      </c>
      <c r="J262">
        <v>19.690000000000001</v>
      </c>
      <c r="K262">
        <v>20.02</v>
      </c>
      <c r="L262">
        <v>20.45</v>
      </c>
      <c r="M262">
        <v>20.82</v>
      </c>
      <c r="N262">
        <v>21.3</v>
      </c>
      <c r="O262">
        <v>21.94</v>
      </c>
      <c r="P262">
        <v>22.44</v>
      </c>
      <c r="Q262">
        <v>22.71</v>
      </c>
      <c r="R262">
        <v>23.02</v>
      </c>
      <c r="S262">
        <v>23.42</v>
      </c>
      <c r="T262">
        <v>23.79</v>
      </c>
    </row>
    <row r="263" spans="1:20" x14ac:dyDescent="0.3">
      <c r="A263" t="s">
        <v>638</v>
      </c>
      <c r="B263" t="s">
        <v>127</v>
      </c>
      <c r="C263" t="str">
        <f>IFERROR(VLOOKUP(B263,'class and classification'!$A$1:$B$338,2,FALSE),VLOOKUP(B263,'class and classification'!$A$340:$B$378,2,FALSE))</f>
        <v>Predominantly Urban</v>
      </c>
      <c r="D263" t="str">
        <f>IFERROR(VLOOKUP(B263,'class and classification'!$A$1:$C$338,3,FALSE),VLOOKUP(B263,'class and classification'!$A$340:$C$378,3,FALSE))</f>
        <v>UA</v>
      </c>
      <c r="E263">
        <v>22.24</v>
      </c>
      <c r="F263">
        <v>22.2</v>
      </c>
      <c r="G263">
        <v>22.59</v>
      </c>
      <c r="H263">
        <v>23.27</v>
      </c>
      <c r="I263">
        <v>23.97</v>
      </c>
      <c r="J263">
        <v>24.9</v>
      </c>
      <c r="K263">
        <v>25.57</v>
      </c>
      <c r="L263">
        <v>26.43</v>
      </c>
      <c r="M263">
        <v>26.81</v>
      </c>
      <c r="N263">
        <v>27.24</v>
      </c>
      <c r="O263">
        <v>27.44</v>
      </c>
      <c r="P263">
        <v>28.22</v>
      </c>
      <c r="Q263">
        <v>29.12</v>
      </c>
      <c r="R263">
        <v>30.07</v>
      </c>
      <c r="S263">
        <v>30.6</v>
      </c>
      <c r="T263">
        <v>30.81</v>
      </c>
    </row>
    <row r="264" spans="1:20" x14ac:dyDescent="0.3">
      <c r="A264" t="s">
        <v>637</v>
      </c>
      <c r="B264" t="s">
        <v>126</v>
      </c>
      <c r="C264" t="str">
        <f>IFERROR(VLOOKUP(B264,'class and classification'!$A$1:$B$338,2,FALSE),VLOOKUP(B264,'class and classification'!$A$340:$B$378,2,FALSE))</f>
        <v>Predominantly Urban</v>
      </c>
      <c r="D264" t="str">
        <f>IFERROR(VLOOKUP(B264,'class and classification'!$A$1:$C$338,3,FALSE),VLOOKUP(B264,'class and classification'!$A$340:$C$378,3,FALSE))</f>
        <v>UA</v>
      </c>
      <c r="E264">
        <v>20.34</v>
      </c>
      <c r="F264">
        <v>20.18</v>
      </c>
      <c r="G264">
        <v>21.92</v>
      </c>
      <c r="H264">
        <v>22.98</v>
      </c>
      <c r="I264">
        <v>23.62</v>
      </c>
      <c r="J264">
        <v>23.73</v>
      </c>
      <c r="K264">
        <v>23.87</v>
      </c>
      <c r="L264">
        <v>24.18</v>
      </c>
      <c r="M264">
        <v>24.49</v>
      </c>
      <c r="N264">
        <v>24.68</v>
      </c>
      <c r="O264">
        <v>24.65</v>
      </c>
      <c r="P264">
        <v>24.83</v>
      </c>
      <c r="Q264">
        <v>25.42</v>
      </c>
      <c r="R264">
        <v>26.71</v>
      </c>
      <c r="S264">
        <v>28.07</v>
      </c>
      <c r="T264">
        <v>28.96</v>
      </c>
    </row>
    <row r="265" spans="1:20" x14ac:dyDescent="0.3">
      <c r="A265" t="s">
        <v>835</v>
      </c>
      <c r="B265" t="s">
        <v>201</v>
      </c>
      <c r="C265" t="str">
        <f>IFERROR(VLOOKUP(B265,'class and classification'!$A$1:$B$338,2,FALSE),VLOOKUP(B265,'class and classification'!$A$340:$B$378,2,FALSE))</f>
        <v>Urban with Significant Rural</v>
      </c>
      <c r="D265" t="str">
        <f>IFERROR(VLOOKUP(B265,'class and classification'!$A$1:$C$338,3,FALSE),VLOOKUP(B265,'class and classification'!$A$340:$C$378,3,FALSE))</f>
        <v>UA</v>
      </c>
      <c r="E265">
        <v>21.24</v>
      </c>
      <c r="F265">
        <v>20.99</v>
      </c>
      <c r="G265">
        <v>22.95</v>
      </c>
      <c r="H265">
        <v>24.2</v>
      </c>
      <c r="I265">
        <v>25.18</v>
      </c>
      <c r="J265">
        <v>25.68</v>
      </c>
      <c r="K265">
        <v>25.86</v>
      </c>
      <c r="L265">
        <v>25.86</v>
      </c>
      <c r="M265">
        <v>25.98</v>
      </c>
      <c r="N265">
        <v>26.32</v>
      </c>
      <c r="O265">
        <v>26.86</v>
      </c>
      <c r="P265">
        <v>27.43</v>
      </c>
      <c r="Q265">
        <v>27.84</v>
      </c>
      <c r="R265">
        <v>28.2</v>
      </c>
      <c r="S265">
        <v>28.5</v>
      </c>
      <c r="T265">
        <v>28.73</v>
      </c>
    </row>
    <row r="266" spans="1:20" x14ac:dyDescent="0.3">
      <c r="A266" t="s">
        <v>837</v>
      </c>
      <c r="B266" t="s">
        <v>202</v>
      </c>
      <c r="C266" t="str">
        <f>IFERROR(VLOOKUP(B266,'class and classification'!$A$1:$B$338,2,FALSE),VLOOKUP(B266,'class and classification'!$A$340:$B$378,2,FALSE))</f>
        <v>Predominantly Urban</v>
      </c>
      <c r="D266" t="str">
        <f>IFERROR(VLOOKUP(B266,'class and classification'!$A$1:$C$338,3,FALSE),VLOOKUP(B266,'class and classification'!$A$340:$C$378,3,FALSE))</f>
        <v>UA</v>
      </c>
      <c r="E266">
        <v>22.26</v>
      </c>
      <c r="F266">
        <v>22.26</v>
      </c>
      <c r="G266">
        <v>23.25</v>
      </c>
      <c r="H266">
        <v>24.39</v>
      </c>
      <c r="I266">
        <v>25.82</v>
      </c>
      <c r="J266">
        <v>26.95</v>
      </c>
      <c r="K266">
        <v>27.6</v>
      </c>
      <c r="L266">
        <v>27.54</v>
      </c>
      <c r="M266">
        <v>27.42</v>
      </c>
      <c r="N266">
        <v>27.49</v>
      </c>
      <c r="O266">
        <v>28.23</v>
      </c>
      <c r="P266">
        <v>29.18</v>
      </c>
      <c r="Q266">
        <v>30.15</v>
      </c>
      <c r="R266">
        <v>30.67</v>
      </c>
      <c r="S266">
        <v>30.96</v>
      </c>
      <c r="T266">
        <v>31.01</v>
      </c>
    </row>
    <row r="267" spans="1:20" x14ac:dyDescent="0.3">
      <c r="A267" t="s">
        <v>841</v>
      </c>
      <c r="B267" t="s">
        <v>205</v>
      </c>
      <c r="C267" t="str">
        <f>IFERROR(VLOOKUP(B267,'class and classification'!$A$1:$B$338,2,FALSE),VLOOKUP(B267,'class and classification'!$A$340:$B$378,2,FALSE))</f>
        <v>Urban with Significant Rural</v>
      </c>
      <c r="D267" t="str">
        <f>IFERROR(VLOOKUP(B267,'class and classification'!$A$1:$C$338,3,FALSE),VLOOKUP(B267,'class and classification'!$A$340:$C$378,3,FALSE))</f>
        <v>UA</v>
      </c>
      <c r="E267">
        <v>23.29</v>
      </c>
      <c r="F267">
        <v>23.32</v>
      </c>
      <c r="G267">
        <v>23.66</v>
      </c>
      <c r="H267">
        <v>24.18</v>
      </c>
      <c r="I267">
        <v>24.66</v>
      </c>
      <c r="J267">
        <v>24.87</v>
      </c>
      <c r="K267">
        <v>25.1</v>
      </c>
      <c r="L267">
        <v>25.53</v>
      </c>
      <c r="M267">
        <v>26.56</v>
      </c>
      <c r="N267">
        <v>27.81</v>
      </c>
      <c r="O267">
        <v>28.79</v>
      </c>
      <c r="P267">
        <v>29.22</v>
      </c>
      <c r="Q267">
        <v>29.25</v>
      </c>
      <c r="R267">
        <v>29.61</v>
      </c>
      <c r="S267">
        <v>30.11</v>
      </c>
      <c r="T267">
        <v>30.58</v>
      </c>
    </row>
    <row r="268" spans="1:20" x14ac:dyDescent="0.3">
      <c r="A268" t="s">
        <v>843</v>
      </c>
      <c r="B268" t="s">
        <v>208</v>
      </c>
      <c r="C268" t="str">
        <f>IFERROR(VLOOKUP(B268,'class and classification'!$A$1:$B$338,2,FALSE),VLOOKUP(B268,'class and classification'!$A$340:$B$378,2,FALSE))</f>
        <v>Predominantly Urban</v>
      </c>
      <c r="D268" t="str">
        <f>IFERROR(VLOOKUP(B268,'class and classification'!$A$1:$C$338,3,FALSE),VLOOKUP(B268,'class and classification'!$A$340:$C$378,3,FALSE))</f>
        <v>UA</v>
      </c>
      <c r="E268">
        <v>30.26</v>
      </c>
      <c r="F268">
        <v>30.24</v>
      </c>
      <c r="G268">
        <v>31.55</v>
      </c>
      <c r="H268">
        <v>32.76</v>
      </c>
      <c r="I268">
        <v>33.799999999999997</v>
      </c>
      <c r="J268">
        <v>34.520000000000003</v>
      </c>
      <c r="K268">
        <v>35.630000000000003</v>
      </c>
      <c r="L268">
        <v>37.07</v>
      </c>
      <c r="M268">
        <v>39.049999999999997</v>
      </c>
      <c r="N268">
        <v>40.76</v>
      </c>
      <c r="O268">
        <v>42.45</v>
      </c>
      <c r="P268">
        <v>43.95</v>
      </c>
      <c r="Q268">
        <v>45.2</v>
      </c>
      <c r="R268">
        <v>46.39</v>
      </c>
      <c r="S268">
        <v>47.04</v>
      </c>
      <c r="T268">
        <v>47.47</v>
      </c>
    </row>
    <row r="269" spans="1:20" x14ac:dyDescent="0.3">
      <c r="A269" t="s">
        <v>842</v>
      </c>
      <c r="B269" t="s">
        <v>206</v>
      </c>
      <c r="C269" t="str">
        <f>IFERROR(VLOOKUP(B269,'class and classification'!$A$1:$B$338,2,FALSE),VLOOKUP(B269,'class and classification'!$A$340:$B$378,2,FALSE))</f>
        <v>Predominantly Urban</v>
      </c>
      <c r="D269" t="str">
        <f>IFERROR(VLOOKUP(B269,'class and classification'!$A$1:$C$338,3,FALSE),VLOOKUP(B269,'class and classification'!$A$340:$C$378,3,FALSE))</f>
        <v>UA</v>
      </c>
      <c r="E269">
        <v>20.92</v>
      </c>
      <c r="F269">
        <v>20.79</v>
      </c>
      <c r="G269">
        <v>21.99</v>
      </c>
      <c r="H269">
        <v>22.78</v>
      </c>
      <c r="I269">
        <v>23.57</v>
      </c>
      <c r="J269">
        <v>24.26</v>
      </c>
      <c r="K269">
        <v>25</v>
      </c>
      <c r="L269">
        <v>25.71</v>
      </c>
      <c r="M269">
        <v>26.24</v>
      </c>
      <c r="N269">
        <v>26.49</v>
      </c>
      <c r="O269">
        <v>26.68</v>
      </c>
      <c r="P269">
        <v>27.09</v>
      </c>
      <c r="Q269">
        <v>28.01</v>
      </c>
      <c r="R269">
        <v>28.98</v>
      </c>
      <c r="S269">
        <v>29.84</v>
      </c>
      <c r="T269">
        <v>30.2</v>
      </c>
    </row>
    <row r="270" spans="1:20" x14ac:dyDescent="0.3">
      <c r="A270" t="s">
        <v>845</v>
      </c>
      <c r="B270" t="s">
        <v>210</v>
      </c>
      <c r="C270" t="str">
        <f>IFERROR(VLOOKUP(B270,'class and classification'!$A$1:$B$338,2,FALSE),VLOOKUP(B270,'class and classification'!$A$340:$B$378,2,FALSE))</f>
        <v>Predominantly Urban</v>
      </c>
      <c r="D270" t="str">
        <f>IFERROR(VLOOKUP(B270,'class and classification'!$A$1:$C$338,3,FALSE),VLOOKUP(B270,'class and classification'!$A$340:$C$378,3,FALSE))</f>
        <v>UA</v>
      </c>
      <c r="E270">
        <v>19.55</v>
      </c>
      <c r="F270">
        <v>19.510000000000002</v>
      </c>
      <c r="G270">
        <v>20.57</v>
      </c>
      <c r="H270">
        <v>21.48</v>
      </c>
      <c r="I270">
        <v>22.38</v>
      </c>
      <c r="J270">
        <v>23.03</v>
      </c>
      <c r="K270">
        <v>23.25</v>
      </c>
      <c r="L270">
        <v>23.08</v>
      </c>
      <c r="M270">
        <v>22.99</v>
      </c>
      <c r="N270">
        <v>23.43</v>
      </c>
      <c r="O270">
        <v>23.93</v>
      </c>
      <c r="P270">
        <v>24.12</v>
      </c>
      <c r="Q270">
        <v>23.94</v>
      </c>
      <c r="R270">
        <v>23.94</v>
      </c>
      <c r="S270">
        <v>24.17</v>
      </c>
      <c r="T270">
        <v>24.39</v>
      </c>
    </row>
    <row r="271" spans="1:20" x14ac:dyDescent="0.3">
      <c r="A271" t="s">
        <v>844</v>
      </c>
      <c r="B271" t="s">
        <v>209</v>
      </c>
      <c r="C271" t="str">
        <f>IFERROR(VLOOKUP(B271,'class and classification'!$A$1:$B$338,2,FALSE),VLOOKUP(B271,'class and classification'!$A$340:$B$378,2,FALSE))</f>
        <v>Predominantly Urban</v>
      </c>
      <c r="D271" t="str">
        <f>IFERROR(VLOOKUP(B271,'class and classification'!$A$1:$C$338,3,FALSE),VLOOKUP(B271,'class and classification'!$A$340:$C$378,3,FALSE))</f>
        <v>UA</v>
      </c>
      <c r="E271">
        <v>30.82</v>
      </c>
      <c r="F271">
        <v>30.81</v>
      </c>
      <c r="G271">
        <v>33.67</v>
      </c>
      <c r="H271">
        <v>36.54</v>
      </c>
      <c r="I271">
        <v>39.58</v>
      </c>
      <c r="J271">
        <v>41.2</v>
      </c>
      <c r="K271">
        <v>41.5</v>
      </c>
      <c r="L271">
        <v>40.9</v>
      </c>
      <c r="M271">
        <v>40.86</v>
      </c>
      <c r="N271">
        <v>41.81</v>
      </c>
      <c r="O271">
        <v>43.3</v>
      </c>
      <c r="P271">
        <v>44.72</v>
      </c>
      <c r="Q271">
        <v>45.56</v>
      </c>
      <c r="R271">
        <v>46.54</v>
      </c>
      <c r="S271">
        <v>47.25</v>
      </c>
      <c r="T271">
        <v>47.86</v>
      </c>
    </row>
    <row r="272" spans="1:20" x14ac:dyDescent="0.3">
      <c r="A272" t="s">
        <v>675</v>
      </c>
      <c r="B272" t="s">
        <v>141</v>
      </c>
      <c r="C272" t="str">
        <f>IFERROR(VLOOKUP(B272,'class and classification'!$A$1:$B$338,2,FALSE),VLOOKUP(B272,'class and classification'!$A$340:$B$378,2,FALSE))</f>
        <v>Predominantly Urban</v>
      </c>
      <c r="D272" t="str">
        <f>IFERROR(VLOOKUP(B272,'class and classification'!$A$1:$C$338,3,FALSE),VLOOKUP(B272,'class and classification'!$A$340:$C$378,3,FALSE))</f>
        <v>UA</v>
      </c>
      <c r="E272">
        <v>26.24</v>
      </c>
      <c r="F272">
        <v>26.09</v>
      </c>
      <c r="G272">
        <v>27</v>
      </c>
      <c r="H272">
        <v>27.31</v>
      </c>
      <c r="I272">
        <v>27.76</v>
      </c>
      <c r="J272">
        <v>28.79</v>
      </c>
      <c r="K272">
        <v>29.77</v>
      </c>
      <c r="L272">
        <v>30.38</v>
      </c>
      <c r="M272">
        <v>29.91</v>
      </c>
      <c r="N272">
        <v>29.48</v>
      </c>
      <c r="O272">
        <v>29.3</v>
      </c>
      <c r="P272">
        <v>29.63</v>
      </c>
      <c r="Q272">
        <v>30.55</v>
      </c>
      <c r="R272">
        <v>31.83</v>
      </c>
      <c r="S272">
        <v>33.36</v>
      </c>
      <c r="T272">
        <v>34.22</v>
      </c>
    </row>
    <row r="273" spans="1:20" x14ac:dyDescent="0.3">
      <c r="A273" t="s">
        <v>674</v>
      </c>
      <c r="B273" t="s">
        <v>140</v>
      </c>
      <c r="C273" t="str">
        <f>IFERROR(VLOOKUP(B273,'class and classification'!$A$1:$B$338,2,FALSE),VLOOKUP(B273,'class and classification'!$A$340:$B$378,2,FALSE))</f>
        <v>Predominantly Urban</v>
      </c>
      <c r="D273" t="str">
        <f>IFERROR(VLOOKUP(B273,'class and classification'!$A$1:$C$338,3,FALSE),VLOOKUP(B273,'class and classification'!$A$340:$C$378,3,FALSE))</f>
        <v>UA</v>
      </c>
      <c r="E273">
        <v>25.55</v>
      </c>
      <c r="F273">
        <v>25.53</v>
      </c>
      <c r="G273">
        <v>27.02</v>
      </c>
      <c r="H273">
        <v>28.27</v>
      </c>
      <c r="I273">
        <v>29.55</v>
      </c>
      <c r="J273">
        <v>30.32</v>
      </c>
      <c r="K273">
        <v>31.13</v>
      </c>
      <c r="L273">
        <v>31.71</v>
      </c>
      <c r="M273">
        <v>32.36</v>
      </c>
      <c r="N273">
        <v>32.75</v>
      </c>
      <c r="O273">
        <v>33.26</v>
      </c>
      <c r="P273">
        <v>33.950000000000003</v>
      </c>
      <c r="Q273">
        <v>34.71</v>
      </c>
      <c r="R273">
        <v>35.5</v>
      </c>
      <c r="S273">
        <v>36</v>
      </c>
      <c r="T273">
        <v>36.29</v>
      </c>
    </row>
    <row r="274" spans="1:20" x14ac:dyDescent="0.3">
      <c r="A274" t="s">
        <v>676</v>
      </c>
      <c r="B274" t="s">
        <v>142</v>
      </c>
      <c r="C274" t="str">
        <f>IFERROR(VLOOKUP(B274,'class and classification'!$A$1:$B$338,2,FALSE),VLOOKUP(B274,'class and classification'!$A$340:$B$378,2,FALSE))</f>
        <v>Predominantly Urban</v>
      </c>
      <c r="D274" t="str">
        <f>IFERROR(VLOOKUP(B274,'class and classification'!$A$1:$C$338,3,FALSE),VLOOKUP(B274,'class and classification'!$A$340:$C$378,3,FALSE))</f>
        <v>UA</v>
      </c>
      <c r="E274">
        <v>19.05</v>
      </c>
      <c r="F274">
        <v>19.059999999999999</v>
      </c>
      <c r="G274">
        <v>20.05</v>
      </c>
      <c r="H274">
        <v>20.82</v>
      </c>
      <c r="I274">
        <v>21.85</v>
      </c>
      <c r="J274">
        <v>22.58</v>
      </c>
      <c r="K274">
        <v>23.2</v>
      </c>
      <c r="L274">
        <v>23.35</v>
      </c>
      <c r="M274">
        <v>23.27</v>
      </c>
      <c r="N274">
        <v>23.36</v>
      </c>
      <c r="O274">
        <v>24.22</v>
      </c>
      <c r="P274">
        <v>25.49</v>
      </c>
      <c r="Q274">
        <v>26.53</v>
      </c>
      <c r="R274">
        <v>26.61</v>
      </c>
      <c r="S274">
        <v>26.24</v>
      </c>
      <c r="T274">
        <v>25.87</v>
      </c>
    </row>
    <row r="275" spans="1:20" x14ac:dyDescent="0.3">
      <c r="A275" t="s">
        <v>677</v>
      </c>
      <c r="B275" t="s">
        <v>143</v>
      </c>
      <c r="C275" t="str">
        <f>IFERROR(VLOOKUP(B275,'class and classification'!$A$1:$B$338,2,FALSE),VLOOKUP(B275,'class and classification'!$A$340:$B$378,2,FALSE))</f>
        <v>Predominantly Urban</v>
      </c>
      <c r="D275" t="str">
        <f>IFERROR(VLOOKUP(B275,'class and classification'!$A$1:$C$338,3,FALSE),VLOOKUP(B275,'class and classification'!$A$340:$C$378,3,FALSE))</f>
        <v>UA</v>
      </c>
      <c r="E275">
        <v>26.92</v>
      </c>
      <c r="F275">
        <v>26.76</v>
      </c>
      <c r="G275">
        <v>28.1</v>
      </c>
      <c r="H275">
        <v>28.65</v>
      </c>
      <c r="I275">
        <v>29.06</v>
      </c>
      <c r="J275">
        <v>29.12</v>
      </c>
      <c r="K275">
        <v>29.51</v>
      </c>
      <c r="L275">
        <v>29.62</v>
      </c>
      <c r="M275">
        <v>30</v>
      </c>
      <c r="N275">
        <v>30.09</v>
      </c>
      <c r="O275">
        <v>30.64</v>
      </c>
      <c r="P275">
        <v>31.61</v>
      </c>
      <c r="Q275">
        <v>32.89</v>
      </c>
      <c r="R275">
        <v>34.5</v>
      </c>
      <c r="S275">
        <v>35.49</v>
      </c>
      <c r="T275">
        <v>36.18</v>
      </c>
    </row>
    <row r="276" spans="1:20" x14ac:dyDescent="0.3">
      <c r="A276" t="s">
        <v>767</v>
      </c>
      <c r="B276" t="s">
        <v>185</v>
      </c>
      <c r="C276" t="str">
        <f>IFERROR(VLOOKUP(B276,'class and classification'!$A$1:$B$338,2,FALSE),VLOOKUP(B276,'class and classification'!$A$340:$B$378,2,FALSE))</f>
        <v>Predominantly Urban</v>
      </c>
      <c r="D276" t="str">
        <f>IFERROR(VLOOKUP(B276,'class and classification'!$A$1:$C$338,3,FALSE),VLOOKUP(B276,'class and classification'!$A$340:$C$378,3,FALSE))</f>
        <v>UA</v>
      </c>
      <c r="E276">
        <v>22.97</v>
      </c>
      <c r="F276">
        <v>22.88</v>
      </c>
      <c r="G276">
        <v>24.61</v>
      </c>
      <c r="H276">
        <v>26.15</v>
      </c>
      <c r="I276">
        <v>27.57</v>
      </c>
      <c r="J276">
        <v>28.64</v>
      </c>
      <c r="K276">
        <v>28.79</v>
      </c>
      <c r="L276">
        <v>29.03</v>
      </c>
      <c r="M276">
        <v>29.25</v>
      </c>
      <c r="N276">
        <v>30.3</v>
      </c>
      <c r="O276">
        <v>31.1</v>
      </c>
      <c r="P276">
        <v>32</v>
      </c>
      <c r="Q276">
        <v>32.81</v>
      </c>
      <c r="R276">
        <v>34.200000000000003</v>
      </c>
      <c r="S276">
        <v>35.590000000000003</v>
      </c>
      <c r="T276">
        <v>36.549999999999997</v>
      </c>
    </row>
    <row r="277" spans="1:20" x14ac:dyDescent="0.3">
      <c r="A277" t="s">
        <v>763</v>
      </c>
      <c r="B277" t="s">
        <v>182</v>
      </c>
      <c r="C277" t="str">
        <f>IFERROR(VLOOKUP(B277,'class and classification'!$A$1:$B$338,2,FALSE),VLOOKUP(B277,'class and classification'!$A$340:$B$378,2,FALSE))</f>
        <v>Predominantly Urban</v>
      </c>
      <c r="D277" t="str">
        <f>IFERROR(VLOOKUP(B277,'class and classification'!$A$1:$C$338,3,FALSE),VLOOKUP(B277,'class and classification'!$A$340:$C$378,3,FALSE))</f>
        <v>UA</v>
      </c>
      <c r="E277">
        <v>32.04</v>
      </c>
      <c r="F277">
        <v>31.9</v>
      </c>
      <c r="G277">
        <v>32.93</v>
      </c>
      <c r="H277">
        <v>34.479999999999997</v>
      </c>
      <c r="I277">
        <v>36.78</v>
      </c>
      <c r="J277">
        <v>39.119999999999997</v>
      </c>
      <c r="K277">
        <v>40.76</v>
      </c>
      <c r="L277">
        <v>42.04</v>
      </c>
      <c r="M277">
        <v>42.9</v>
      </c>
      <c r="N277">
        <v>43.95</v>
      </c>
      <c r="O277">
        <v>44.31</v>
      </c>
      <c r="P277">
        <v>44.9</v>
      </c>
      <c r="Q277">
        <v>45.25</v>
      </c>
      <c r="R277">
        <v>46.31</v>
      </c>
      <c r="S277">
        <v>47.28</v>
      </c>
      <c r="T277">
        <v>48.06</v>
      </c>
    </row>
    <row r="278" spans="1:20" x14ac:dyDescent="0.3">
      <c r="A278" t="s">
        <v>773</v>
      </c>
      <c r="B278" t="s">
        <v>191</v>
      </c>
      <c r="C278" t="str">
        <f>IFERROR(VLOOKUP(B278,'class and classification'!$A$1:$B$338,2,FALSE),VLOOKUP(B278,'class and classification'!$A$340:$B$378,2,FALSE))</f>
        <v>Urban with Significant Rural</v>
      </c>
      <c r="D278" t="str">
        <f>IFERROR(VLOOKUP(B278,'class and classification'!$A$1:$C$338,3,FALSE),VLOOKUP(B278,'class and classification'!$A$340:$C$378,3,FALSE))</f>
        <v>UA</v>
      </c>
      <c r="E278">
        <v>34.47</v>
      </c>
      <c r="F278">
        <v>34.28</v>
      </c>
      <c r="G278">
        <v>35.92</v>
      </c>
      <c r="H278">
        <v>36.72</v>
      </c>
      <c r="I278">
        <v>37.01</v>
      </c>
      <c r="J278">
        <v>36.89</v>
      </c>
      <c r="K278">
        <v>36.93</v>
      </c>
      <c r="L278">
        <v>37.61</v>
      </c>
      <c r="M278">
        <v>38.67</v>
      </c>
      <c r="N278">
        <v>39.94</v>
      </c>
      <c r="O278">
        <v>40.67</v>
      </c>
      <c r="P278">
        <v>41.28</v>
      </c>
      <c r="Q278">
        <v>41.49</v>
      </c>
      <c r="R278">
        <v>42.13</v>
      </c>
      <c r="S278">
        <v>42.84</v>
      </c>
      <c r="T278">
        <v>43.52</v>
      </c>
    </row>
    <row r="279" spans="1:20" x14ac:dyDescent="0.3">
      <c r="A279" t="s">
        <v>770</v>
      </c>
      <c r="B279" t="s">
        <v>188</v>
      </c>
      <c r="C279" t="str">
        <f>IFERROR(VLOOKUP(B279,'class and classification'!$A$1:$B$338,2,FALSE),VLOOKUP(B279,'class and classification'!$A$340:$B$378,2,FALSE))</f>
        <v>Predominantly Urban</v>
      </c>
      <c r="D279" t="str">
        <f>IFERROR(VLOOKUP(B279,'class and classification'!$A$1:$C$338,3,FALSE),VLOOKUP(B279,'class and classification'!$A$340:$C$378,3,FALSE))</f>
        <v>UA</v>
      </c>
      <c r="E279">
        <v>30.43</v>
      </c>
      <c r="F279">
        <v>30.14</v>
      </c>
      <c r="G279">
        <v>32.46</v>
      </c>
      <c r="H279">
        <v>34.36</v>
      </c>
      <c r="I279">
        <v>36.42</v>
      </c>
      <c r="J279">
        <v>38.450000000000003</v>
      </c>
      <c r="K279">
        <v>39.479999999999997</v>
      </c>
      <c r="L279">
        <v>39.770000000000003</v>
      </c>
      <c r="M279">
        <v>39.83</v>
      </c>
      <c r="N279">
        <v>40.26</v>
      </c>
      <c r="O279">
        <v>40.880000000000003</v>
      </c>
      <c r="P279">
        <v>41.24</v>
      </c>
      <c r="Q279">
        <v>41.99</v>
      </c>
      <c r="R279">
        <v>42.9</v>
      </c>
      <c r="S279">
        <v>44.28</v>
      </c>
      <c r="T279">
        <v>45</v>
      </c>
    </row>
    <row r="280" spans="1:20" x14ac:dyDescent="0.3">
      <c r="A280" t="s">
        <v>771</v>
      </c>
      <c r="B280" t="s">
        <v>189</v>
      </c>
      <c r="C280" t="str">
        <f>IFERROR(VLOOKUP(B280,'class and classification'!$A$1:$B$338,2,FALSE),VLOOKUP(B280,'class and classification'!$A$340:$B$378,2,FALSE))</f>
        <v>Predominantly Urban</v>
      </c>
      <c r="D280" t="str">
        <f>IFERROR(VLOOKUP(B280,'class and classification'!$A$1:$C$338,3,FALSE),VLOOKUP(B280,'class and classification'!$A$340:$C$378,3,FALSE))</f>
        <v>UA</v>
      </c>
      <c r="E280">
        <v>48.61</v>
      </c>
      <c r="F280">
        <v>48.51</v>
      </c>
      <c r="G280">
        <v>50.46</v>
      </c>
      <c r="H280">
        <v>51.73</v>
      </c>
      <c r="I280">
        <v>52.55</v>
      </c>
      <c r="J280">
        <v>52.7</v>
      </c>
      <c r="K280">
        <v>52.3</v>
      </c>
      <c r="L280">
        <v>51.9</v>
      </c>
      <c r="M280">
        <v>51.87</v>
      </c>
      <c r="N280">
        <v>52.73</v>
      </c>
      <c r="O280">
        <v>53.91</v>
      </c>
      <c r="P280">
        <v>54.46</v>
      </c>
      <c r="Q280">
        <v>54.18</v>
      </c>
      <c r="R280">
        <v>53.58</v>
      </c>
      <c r="S280">
        <v>53.45</v>
      </c>
      <c r="T280">
        <v>53.55</v>
      </c>
    </row>
    <row r="281" spans="1:20" x14ac:dyDescent="0.3">
      <c r="A281" t="s">
        <v>774</v>
      </c>
      <c r="B281" t="s">
        <v>192</v>
      </c>
      <c r="C281" t="str">
        <f>IFERROR(VLOOKUP(B281,'class and classification'!$A$1:$B$338,2,FALSE),VLOOKUP(B281,'class and classification'!$A$340:$B$378,2,FALSE))</f>
        <v>Predominantly Urban</v>
      </c>
      <c r="D281" t="str">
        <f>IFERROR(VLOOKUP(B281,'class and classification'!$A$1:$C$338,3,FALSE),VLOOKUP(B281,'class and classification'!$A$340:$C$378,3,FALSE))</f>
        <v>UA</v>
      </c>
      <c r="E281">
        <v>32.770000000000003</v>
      </c>
      <c r="F281">
        <v>32.54</v>
      </c>
      <c r="G281">
        <v>34.229999999999997</v>
      </c>
      <c r="H281">
        <v>35.67</v>
      </c>
      <c r="I281">
        <v>37.340000000000003</v>
      </c>
      <c r="J281">
        <v>38.840000000000003</v>
      </c>
      <c r="K281">
        <v>40.17</v>
      </c>
      <c r="L281">
        <v>41.42</v>
      </c>
      <c r="M281">
        <v>43.09</v>
      </c>
      <c r="N281">
        <v>44.84</v>
      </c>
      <c r="O281">
        <v>46.14</v>
      </c>
      <c r="P281">
        <v>47.51</v>
      </c>
      <c r="Q281">
        <v>48.92</v>
      </c>
      <c r="R281">
        <v>50.89</v>
      </c>
      <c r="S281">
        <v>52.18</v>
      </c>
      <c r="T281">
        <v>52.9</v>
      </c>
    </row>
    <row r="282" spans="1:20" x14ac:dyDescent="0.3">
      <c r="A282" t="s">
        <v>775</v>
      </c>
      <c r="B282" t="s">
        <v>193</v>
      </c>
      <c r="C282" t="str">
        <f>IFERROR(VLOOKUP(B282,'class and classification'!$A$1:$B$338,2,FALSE),VLOOKUP(B282,'class and classification'!$A$340:$B$378,2,FALSE))</f>
        <v>Predominantly Urban</v>
      </c>
      <c r="D282" t="str">
        <f>IFERROR(VLOOKUP(B282,'class and classification'!$A$1:$C$338,3,FALSE),VLOOKUP(B282,'class and classification'!$A$340:$C$378,3,FALSE))</f>
        <v>UA</v>
      </c>
      <c r="E282">
        <v>37.020000000000003</v>
      </c>
      <c r="F282">
        <v>36.81</v>
      </c>
      <c r="G282">
        <v>38.53</v>
      </c>
      <c r="H282">
        <v>39.49</v>
      </c>
      <c r="I282">
        <v>40.06</v>
      </c>
      <c r="J282">
        <v>40.39</v>
      </c>
      <c r="K282">
        <v>40.76</v>
      </c>
      <c r="L282">
        <v>40.72</v>
      </c>
      <c r="M282">
        <v>40.85</v>
      </c>
      <c r="N282">
        <v>40.630000000000003</v>
      </c>
      <c r="O282">
        <v>41.05</v>
      </c>
      <c r="P282">
        <v>41.3</v>
      </c>
      <c r="Q282">
        <v>42.36</v>
      </c>
      <c r="R282">
        <v>44.04</v>
      </c>
      <c r="S282">
        <v>46.24</v>
      </c>
      <c r="T282">
        <v>47.7</v>
      </c>
    </row>
    <row r="283" spans="1:20" x14ac:dyDescent="0.3">
      <c r="A283" t="s">
        <v>768</v>
      </c>
      <c r="B283" t="s">
        <v>186</v>
      </c>
      <c r="C283" t="str">
        <f>IFERROR(VLOOKUP(B283,'class and classification'!$A$1:$B$338,2,FALSE),VLOOKUP(B283,'class and classification'!$A$340:$B$378,2,FALSE))</f>
        <v>Predominantly Urban</v>
      </c>
      <c r="D283" t="str">
        <f>IFERROR(VLOOKUP(B283,'class and classification'!$A$1:$C$338,3,FALSE),VLOOKUP(B283,'class and classification'!$A$340:$C$378,3,FALSE))</f>
        <v>UA</v>
      </c>
      <c r="E283">
        <v>31.48</v>
      </c>
      <c r="F283">
        <v>31.31</v>
      </c>
      <c r="G283">
        <v>32.200000000000003</v>
      </c>
      <c r="H283">
        <v>32.6</v>
      </c>
      <c r="I283">
        <v>33.06</v>
      </c>
      <c r="J283">
        <v>33.94</v>
      </c>
      <c r="K283">
        <v>34.619999999999997</v>
      </c>
      <c r="L283">
        <v>35.159999999999997</v>
      </c>
      <c r="M283">
        <v>35.65</v>
      </c>
      <c r="N283">
        <v>36.659999999999997</v>
      </c>
      <c r="O283">
        <v>37.659999999999997</v>
      </c>
      <c r="P283">
        <v>38.36</v>
      </c>
      <c r="Q283">
        <v>39.07</v>
      </c>
      <c r="R283">
        <v>40.799999999999997</v>
      </c>
      <c r="S283">
        <v>42.62</v>
      </c>
      <c r="T283">
        <v>43.9</v>
      </c>
    </row>
    <row r="284" spans="1:20" x14ac:dyDescent="0.3">
      <c r="A284" t="s">
        <v>764</v>
      </c>
      <c r="B284" t="s">
        <v>183</v>
      </c>
      <c r="C284" t="str">
        <f>IFERROR(VLOOKUP(B284,'class and classification'!$A$1:$B$338,2,FALSE),VLOOKUP(B284,'class and classification'!$A$340:$B$378,2,FALSE))</f>
        <v>Predominantly Urban</v>
      </c>
      <c r="D284" t="str">
        <f>IFERROR(VLOOKUP(B284,'class and classification'!$A$1:$C$338,3,FALSE),VLOOKUP(B284,'class and classification'!$A$340:$C$378,3,FALSE))</f>
        <v>UA</v>
      </c>
      <c r="E284">
        <v>21.26</v>
      </c>
      <c r="F284">
        <v>21.07</v>
      </c>
      <c r="G284">
        <v>23.25</v>
      </c>
      <c r="H284">
        <v>24.54</v>
      </c>
      <c r="I284">
        <v>25.48</v>
      </c>
      <c r="J284">
        <v>26.16</v>
      </c>
      <c r="K284">
        <v>26.75</v>
      </c>
      <c r="L284">
        <v>27.45</v>
      </c>
      <c r="M284">
        <v>28.25</v>
      </c>
      <c r="N284">
        <v>29.19</v>
      </c>
      <c r="O284">
        <v>30.11</v>
      </c>
      <c r="P284">
        <v>30.93</v>
      </c>
      <c r="Q284">
        <v>31.56</v>
      </c>
      <c r="R284">
        <v>32.44</v>
      </c>
      <c r="S284">
        <v>33.26</v>
      </c>
      <c r="T284">
        <v>33.92</v>
      </c>
    </row>
    <row r="285" spans="1:20" x14ac:dyDescent="0.3">
      <c r="A285" t="s">
        <v>769</v>
      </c>
      <c r="B285" t="s">
        <v>187</v>
      </c>
      <c r="C285" t="str">
        <f>IFERROR(VLOOKUP(B285,'class and classification'!$A$1:$B$338,2,FALSE),VLOOKUP(B285,'class and classification'!$A$340:$B$378,2,FALSE))</f>
        <v>Predominantly Urban</v>
      </c>
      <c r="D285" t="str">
        <f>IFERROR(VLOOKUP(B285,'class and classification'!$A$1:$C$338,3,FALSE),VLOOKUP(B285,'class and classification'!$A$340:$C$378,3,FALSE))</f>
        <v>UA</v>
      </c>
      <c r="E285">
        <v>22.13</v>
      </c>
      <c r="F285">
        <v>21.97</v>
      </c>
      <c r="G285">
        <v>24.25</v>
      </c>
      <c r="H285">
        <v>25.79</v>
      </c>
      <c r="I285">
        <v>26.71</v>
      </c>
      <c r="J285">
        <v>26.99</v>
      </c>
      <c r="K285">
        <v>26.96</v>
      </c>
      <c r="L285">
        <v>27.36</v>
      </c>
      <c r="M285">
        <v>28.17</v>
      </c>
      <c r="N285">
        <v>29.42</v>
      </c>
      <c r="O285">
        <v>30.41</v>
      </c>
      <c r="P285">
        <v>31.08</v>
      </c>
      <c r="Q285">
        <v>31.78</v>
      </c>
      <c r="R285">
        <v>32.75</v>
      </c>
      <c r="S285">
        <v>33.83</v>
      </c>
      <c r="T285">
        <v>34.409999999999997</v>
      </c>
    </row>
    <row r="286" spans="1:20" x14ac:dyDescent="0.3">
      <c r="A286" t="s">
        <v>772</v>
      </c>
      <c r="B286" t="s">
        <v>190</v>
      </c>
      <c r="C286" t="str">
        <f>IFERROR(VLOOKUP(B286,'class and classification'!$A$1:$B$338,2,FALSE),VLOOKUP(B286,'class and classification'!$A$340:$B$378,2,FALSE))</f>
        <v>Predominantly Urban</v>
      </c>
      <c r="D286" t="str">
        <f>IFERROR(VLOOKUP(B286,'class and classification'!$A$1:$C$338,3,FALSE),VLOOKUP(B286,'class and classification'!$A$340:$C$378,3,FALSE))</f>
        <v>UA</v>
      </c>
      <c r="E286">
        <v>23.12</v>
      </c>
      <c r="F286">
        <v>22.98</v>
      </c>
      <c r="G286">
        <v>25.53</v>
      </c>
      <c r="H286">
        <v>27.69</v>
      </c>
      <c r="I286">
        <v>30.01</v>
      </c>
      <c r="J286">
        <v>32.270000000000003</v>
      </c>
      <c r="K286">
        <v>34.35</v>
      </c>
      <c r="L286">
        <v>35.51</v>
      </c>
      <c r="M286">
        <v>35.56</v>
      </c>
      <c r="N286">
        <v>34.979999999999997</v>
      </c>
      <c r="O286">
        <v>34.729999999999997</v>
      </c>
      <c r="P286">
        <v>35.19</v>
      </c>
      <c r="Q286">
        <v>36.43</v>
      </c>
      <c r="R286">
        <v>37.99</v>
      </c>
      <c r="S286">
        <v>39.479999999999997</v>
      </c>
      <c r="T286">
        <v>40.270000000000003</v>
      </c>
    </row>
    <row r="287" spans="1:20" x14ac:dyDescent="0.3">
      <c r="A287" t="s">
        <v>766</v>
      </c>
      <c r="B287" t="s">
        <v>184</v>
      </c>
      <c r="C287" t="str">
        <f>IFERROR(VLOOKUP(B287,'class and classification'!$A$1:$B$338,2,FALSE),VLOOKUP(B287,'class and classification'!$A$340:$B$378,2,FALSE))</f>
        <v>Predominantly Rural</v>
      </c>
      <c r="D287" t="str">
        <f>IFERROR(VLOOKUP(B287,'class and classification'!$A$1:$C$338,3,FALSE),VLOOKUP(B287,'class and classification'!$A$340:$C$378,3,FALSE))</f>
        <v>UA</v>
      </c>
      <c r="E287">
        <v>21.61</v>
      </c>
      <c r="F287">
        <v>21.61</v>
      </c>
      <c r="G287">
        <v>21.97</v>
      </c>
      <c r="H287">
        <v>22.57</v>
      </c>
      <c r="I287">
        <v>23.5</v>
      </c>
      <c r="J287">
        <v>24.47</v>
      </c>
      <c r="K287">
        <v>25.49</v>
      </c>
      <c r="L287">
        <v>26.21</v>
      </c>
      <c r="M287">
        <v>27.07</v>
      </c>
      <c r="N287">
        <v>27.8</v>
      </c>
      <c r="O287">
        <v>28.53</v>
      </c>
      <c r="P287">
        <v>28.84</v>
      </c>
      <c r="Q287">
        <v>28.92</v>
      </c>
      <c r="R287">
        <v>29.08</v>
      </c>
      <c r="S287">
        <v>29.33</v>
      </c>
      <c r="T287">
        <v>29.6</v>
      </c>
    </row>
    <row r="288" spans="1:20" x14ac:dyDescent="0.3">
      <c r="A288" t="s">
        <v>489</v>
      </c>
      <c r="B288" t="s">
        <v>65</v>
      </c>
      <c r="C288" t="str">
        <f>IFERROR(VLOOKUP(B288,'class and classification'!$A$1:$B$338,2,FALSE),VLOOKUP(B288,'class and classification'!$A$340:$B$378,2,FALSE))</f>
        <v>Predominantly Rural</v>
      </c>
      <c r="D288" t="str">
        <f>IFERROR(VLOOKUP(B288,'class and classification'!$A$1:$C$338,3,FALSE),VLOOKUP(B288,'class and classification'!$A$340:$C$378,3,FALSE))</f>
        <v>UA</v>
      </c>
      <c r="E288">
        <v>22.61</v>
      </c>
      <c r="F288">
        <v>22.41</v>
      </c>
      <c r="G288">
        <v>23.99</v>
      </c>
      <c r="H288">
        <v>25.04</v>
      </c>
      <c r="I288">
        <v>25.93</v>
      </c>
      <c r="J288">
        <v>26.52</v>
      </c>
      <c r="K288">
        <v>27.05</v>
      </c>
      <c r="L288">
        <v>27.35</v>
      </c>
      <c r="M288">
        <v>27.51</v>
      </c>
      <c r="N288">
        <v>27.36</v>
      </c>
      <c r="O288">
        <v>27.31</v>
      </c>
      <c r="P288">
        <v>27.48</v>
      </c>
      <c r="Q288">
        <v>27.94</v>
      </c>
      <c r="R288">
        <v>28.4</v>
      </c>
      <c r="S288">
        <v>28.78</v>
      </c>
      <c r="T288">
        <v>28.96</v>
      </c>
    </row>
    <row r="289" spans="1:20" x14ac:dyDescent="0.3">
      <c r="A289" t="s">
        <v>507</v>
      </c>
      <c r="B289" t="s">
        <v>78</v>
      </c>
      <c r="C289" t="str">
        <f>IFERROR(VLOOKUP(B289,'class and classification'!$A$1:$B$338,2,FALSE),VLOOKUP(B289,'class and classification'!$A$340:$B$378,2,FALSE))</f>
        <v>Urban with Significant Rural</v>
      </c>
      <c r="D289" t="str">
        <f>IFERROR(VLOOKUP(B289,'class and classification'!$A$1:$C$338,3,FALSE),VLOOKUP(B289,'class and classification'!$A$340:$C$378,3,FALSE))</f>
        <v>UA</v>
      </c>
      <c r="E289">
        <v>31.17</v>
      </c>
      <c r="F289">
        <v>30.86</v>
      </c>
      <c r="G289">
        <v>32.770000000000003</v>
      </c>
      <c r="H289">
        <v>33.270000000000003</v>
      </c>
      <c r="I289">
        <v>33.28</v>
      </c>
      <c r="J289">
        <v>33.39</v>
      </c>
      <c r="K289">
        <v>34.04</v>
      </c>
      <c r="L289">
        <v>34.92</v>
      </c>
      <c r="M289">
        <v>35.71</v>
      </c>
      <c r="N289">
        <v>36.17</v>
      </c>
      <c r="O289">
        <v>36.81</v>
      </c>
      <c r="P289">
        <v>37.450000000000003</v>
      </c>
      <c r="Q289">
        <v>38.47</v>
      </c>
      <c r="R289">
        <v>39.369999999999997</v>
      </c>
      <c r="S289">
        <v>40.24</v>
      </c>
      <c r="T289">
        <v>40.67</v>
      </c>
    </row>
    <row r="290" spans="1:20" x14ac:dyDescent="0.3">
      <c r="A290" t="s">
        <v>508</v>
      </c>
      <c r="B290" t="s">
        <v>79</v>
      </c>
      <c r="C290" t="str">
        <f>IFERROR(VLOOKUP(B290,'class and classification'!$A$1:$B$338,2,FALSE),VLOOKUP(B290,'class and classification'!$A$340:$B$378,2,FALSE))</f>
        <v>Urban with Significant Rural</v>
      </c>
      <c r="D290" t="str">
        <f>IFERROR(VLOOKUP(B290,'class and classification'!$A$1:$C$338,3,FALSE),VLOOKUP(B290,'class and classification'!$A$340:$C$378,3,FALSE))</f>
        <v>UA</v>
      </c>
      <c r="E290">
        <v>26.87</v>
      </c>
      <c r="F290">
        <v>26.57</v>
      </c>
      <c r="G290">
        <v>28.89</v>
      </c>
      <c r="H290">
        <v>30.25</v>
      </c>
      <c r="I290">
        <v>31.3</v>
      </c>
      <c r="J290">
        <v>32.299999999999997</v>
      </c>
      <c r="K290">
        <v>33.07</v>
      </c>
      <c r="L290">
        <v>33.729999999999997</v>
      </c>
      <c r="M290">
        <v>33.979999999999997</v>
      </c>
      <c r="N290">
        <v>33.85</v>
      </c>
      <c r="O290">
        <v>33.54</v>
      </c>
      <c r="P290">
        <v>33.49</v>
      </c>
      <c r="Q290">
        <v>34.270000000000003</v>
      </c>
      <c r="R290">
        <v>34.89</v>
      </c>
      <c r="S290">
        <v>35.31</v>
      </c>
      <c r="T290">
        <v>35.15</v>
      </c>
    </row>
    <row r="291" spans="1:20" x14ac:dyDescent="0.3">
      <c r="A291" t="s">
        <v>636</v>
      </c>
      <c r="B291" t="s">
        <v>125</v>
      </c>
      <c r="C291" t="str">
        <f>IFERROR(VLOOKUP(B291,'class and classification'!$A$1:$B$338,2,FALSE),VLOOKUP(B291,'class and classification'!$A$340:$B$378,2,FALSE))</f>
        <v>Predominantly Rural</v>
      </c>
      <c r="D291" t="str">
        <f>IFERROR(VLOOKUP(B291,'class and classification'!$A$1:$C$338,3,FALSE),VLOOKUP(B291,'class and classification'!$A$340:$C$378,3,FALSE))</f>
        <v>UA</v>
      </c>
      <c r="E291">
        <v>21.43</v>
      </c>
      <c r="F291">
        <v>21.38</v>
      </c>
      <c r="G291">
        <v>22.09</v>
      </c>
      <c r="H291">
        <v>22.76</v>
      </c>
      <c r="I291">
        <v>23.25</v>
      </c>
      <c r="J291">
        <v>23.47</v>
      </c>
      <c r="K291">
        <v>23.55</v>
      </c>
      <c r="L291">
        <v>23.81</v>
      </c>
      <c r="M291">
        <v>24.01</v>
      </c>
      <c r="N291">
        <v>24.49</v>
      </c>
      <c r="O291">
        <v>24.7</v>
      </c>
      <c r="P291">
        <v>25</v>
      </c>
      <c r="Q291">
        <v>25.2</v>
      </c>
      <c r="R291">
        <v>25.66</v>
      </c>
      <c r="S291">
        <v>26.14</v>
      </c>
      <c r="T291">
        <v>26.43</v>
      </c>
    </row>
    <row r="292" spans="1:20" x14ac:dyDescent="0.3">
      <c r="A292" t="s">
        <v>838</v>
      </c>
      <c r="B292" t="s">
        <v>203</v>
      </c>
      <c r="C292" t="str">
        <f>IFERROR(VLOOKUP(B292,'class and classification'!$A$1:$B$338,2,FALSE),VLOOKUP(B292,'class and classification'!$A$340:$B$378,2,FALSE))</f>
        <v>Predominantly Rural</v>
      </c>
      <c r="D292" t="str">
        <f>IFERROR(VLOOKUP(B292,'class and classification'!$A$1:$C$338,3,FALSE),VLOOKUP(B292,'class and classification'!$A$340:$C$378,3,FALSE))</f>
        <v>UA</v>
      </c>
      <c r="E292">
        <v>20.440000000000001</v>
      </c>
      <c r="F292">
        <v>20.38</v>
      </c>
      <c r="G292">
        <v>20.74</v>
      </c>
      <c r="H292">
        <v>21</v>
      </c>
      <c r="I292">
        <v>21.05</v>
      </c>
      <c r="J292">
        <v>21.29</v>
      </c>
      <c r="K292">
        <v>21.5</v>
      </c>
      <c r="L292">
        <v>21.97</v>
      </c>
      <c r="M292">
        <v>22.46</v>
      </c>
      <c r="N292">
        <v>23.1</v>
      </c>
      <c r="O292">
        <v>23.68</v>
      </c>
      <c r="P292">
        <v>24.2</v>
      </c>
      <c r="Q292">
        <v>24.69</v>
      </c>
      <c r="R292">
        <v>25.51</v>
      </c>
      <c r="S292">
        <v>26.45</v>
      </c>
      <c r="T292">
        <v>27.15</v>
      </c>
    </row>
    <row r="293" spans="1:20" x14ac:dyDescent="0.3">
      <c r="A293" t="s">
        <v>840</v>
      </c>
      <c r="B293" t="s">
        <v>204</v>
      </c>
      <c r="C293" t="str">
        <f>IFERROR(VLOOKUP(B293,'class and classification'!$A$1:$B$338,2,FALSE),VLOOKUP(B293,'class and classification'!$A$340:$B$378,2,FALSE))</f>
        <v>Predominantly Rural</v>
      </c>
      <c r="D293" t="str">
        <f>IFERROR(VLOOKUP(B293,'class and classification'!$A$1:$C$338,3,FALSE),VLOOKUP(B293,'class and classification'!$A$340:$C$378,3,FALSE))</f>
        <v>UA</v>
      </c>
      <c r="E293">
        <v>29.29</v>
      </c>
      <c r="F293">
        <v>28.7</v>
      </c>
      <c r="G293">
        <v>34.65</v>
      </c>
      <c r="H293">
        <v>35.65</v>
      </c>
      <c r="I293">
        <v>33.950000000000003</v>
      </c>
      <c r="J293">
        <v>29.94</v>
      </c>
      <c r="K293">
        <v>28.92</v>
      </c>
      <c r="L293">
        <v>29.35</v>
      </c>
      <c r="M293">
        <v>30.3</v>
      </c>
      <c r="N293">
        <v>27.05</v>
      </c>
      <c r="O293">
        <v>23.18</v>
      </c>
      <c r="P293">
        <v>23.75</v>
      </c>
      <c r="Q293">
        <v>30.2</v>
      </c>
      <c r="R293">
        <v>36.74</v>
      </c>
      <c r="S293">
        <v>39.64</v>
      </c>
      <c r="T293">
        <v>39.28</v>
      </c>
    </row>
    <row r="294" spans="1:20" x14ac:dyDescent="0.3">
      <c r="A294" t="s">
        <v>846</v>
      </c>
      <c r="B294" t="s">
        <v>211</v>
      </c>
      <c r="C294" t="str">
        <f>IFERROR(VLOOKUP(B294,'class and classification'!$A$1:$B$338,2,FALSE),VLOOKUP(B294,'class and classification'!$A$340:$B$378,2,FALSE))</f>
        <v>Predominantly Rural</v>
      </c>
      <c r="D294" t="str">
        <f>IFERROR(VLOOKUP(B294,'class and classification'!$A$1:$C$338,3,FALSE),VLOOKUP(B294,'class and classification'!$A$340:$C$378,3,FALSE))</f>
        <v>UA</v>
      </c>
      <c r="E294">
        <v>23.35</v>
      </c>
      <c r="F294">
        <v>23.28</v>
      </c>
      <c r="G294">
        <v>24.28</v>
      </c>
      <c r="H294">
        <v>24.96</v>
      </c>
      <c r="I294">
        <v>25.72</v>
      </c>
      <c r="J294">
        <v>26.34</v>
      </c>
      <c r="K294">
        <v>27.3</v>
      </c>
      <c r="L294">
        <v>28.25</v>
      </c>
      <c r="M294">
        <v>29.08</v>
      </c>
      <c r="N294">
        <v>29.4</v>
      </c>
      <c r="O294">
        <v>29.25</v>
      </c>
      <c r="P294">
        <v>29.15</v>
      </c>
      <c r="Q294">
        <v>29.32</v>
      </c>
      <c r="R294">
        <v>29.89</v>
      </c>
      <c r="S294">
        <v>30.36</v>
      </c>
      <c r="T294">
        <v>30.58</v>
      </c>
    </row>
    <row r="295" spans="1:20" x14ac:dyDescent="0.3">
      <c r="A295" t="s">
        <v>672</v>
      </c>
      <c r="B295" t="s">
        <v>138</v>
      </c>
      <c r="C295" t="str">
        <f>IFERROR(VLOOKUP(B295,'class and classification'!$A$1:$B$338,2,FALSE),VLOOKUP(B295,'class and classification'!$A$340:$B$378,2,FALSE))</f>
        <v>Urban with Significant Rural</v>
      </c>
      <c r="D295" t="str">
        <f>IFERROR(VLOOKUP(B295,'class and classification'!$A$1:$C$338,3,FALSE),VLOOKUP(B295,'class and classification'!$A$340:$C$378,3,FALSE))</f>
        <v>UA</v>
      </c>
      <c r="E295">
        <v>21.96</v>
      </c>
      <c r="F295">
        <v>21.86</v>
      </c>
      <c r="G295">
        <v>23.29</v>
      </c>
      <c r="H295">
        <v>24.77</v>
      </c>
      <c r="I295">
        <v>26.24</v>
      </c>
      <c r="J295">
        <v>27.25</v>
      </c>
      <c r="K295">
        <v>27.52</v>
      </c>
      <c r="L295">
        <v>27.28</v>
      </c>
      <c r="M295">
        <v>27.23</v>
      </c>
      <c r="N295">
        <v>27.3</v>
      </c>
      <c r="O295">
        <v>27.8</v>
      </c>
      <c r="P295">
        <v>28.48</v>
      </c>
      <c r="Q295">
        <v>29.28</v>
      </c>
      <c r="R295">
        <v>30.19</v>
      </c>
      <c r="S295">
        <v>30.82</v>
      </c>
      <c r="T295">
        <v>31.28</v>
      </c>
    </row>
    <row r="296" spans="1:20" x14ac:dyDescent="0.3">
      <c r="A296" t="s">
        <v>673</v>
      </c>
      <c r="B296" t="s">
        <v>139</v>
      </c>
      <c r="C296" t="str">
        <f>IFERROR(VLOOKUP(B296,'class and classification'!$A$1:$B$338,2,FALSE),VLOOKUP(B296,'class and classification'!$A$340:$B$378,2,FALSE))</f>
        <v>Predominantly Rural</v>
      </c>
      <c r="D296" t="str">
        <f>IFERROR(VLOOKUP(B296,'class and classification'!$A$1:$C$338,3,FALSE),VLOOKUP(B296,'class and classification'!$A$340:$C$378,3,FALSE))</f>
        <v>UA</v>
      </c>
      <c r="E296">
        <v>23.69</v>
      </c>
      <c r="F296">
        <v>23.67</v>
      </c>
      <c r="G296">
        <v>24.46</v>
      </c>
      <c r="H296">
        <v>25.28</v>
      </c>
      <c r="I296">
        <v>26.31</v>
      </c>
      <c r="J296">
        <v>26.87</v>
      </c>
      <c r="K296">
        <v>27.35</v>
      </c>
      <c r="L296">
        <v>27.26</v>
      </c>
      <c r="M296">
        <v>27.91</v>
      </c>
      <c r="N296">
        <v>28.59</v>
      </c>
      <c r="O296">
        <v>29.47</v>
      </c>
      <c r="P296">
        <v>30.16</v>
      </c>
      <c r="Q296">
        <v>30.88</v>
      </c>
      <c r="R296">
        <v>31.89</v>
      </c>
      <c r="S296">
        <v>32.54</v>
      </c>
      <c r="T296">
        <v>32.92</v>
      </c>
    </row>
    <row r="297" spans="1:20" x14ac:dyDescent="0.3">
      <c r="A297" t="s">
        <v>493</v>
      </c>
      <c r="B297" t="s">
        <v>68</v>
      </c>
      <c r="C297" t="str">
        <f>IFERROR(VLOOKUP(B297,'class and classification'!$A$1:$B$338,2,FALSE),VLOOKUP(B297,'class and classification'!$A$340:$B$378,2,FALSE))</f>
        <v>Predominantly Rural</v>
      </c>
      <c r="D297" t="str">
        <f>IFERROR(VLOOKUP(B297,'class and classification'!$A$1:$C$338,3,FALSE),VLOOKUP(B297,'class and classification'!$A$340:$C$378,3,FALSE))</f>
        <v>UA</v>
      </c>
      <c r="E297">
        <v>20.73</v>
      </c>
      <c r="F297">
        <v>20.58</v>
      </c>
      <c r="G297">
        <v>21.41</v>
      </c>
      <c r="H297">
        <v>21.6</v>
      </c>
      <c r="I297">
        <v>21.59</v>
      </c>
      <c r="J297">
        <v>21.79</v>
      </c>
      <c r="K297">
        <v>22.59</v>
      </c>
      <c r="L297">
        <v>23.61</v>
      </c>
      <c r="M297">
        <v>24.58</v>
      </c>
      <c r="N297">
        <v>25.07</v>
      </c>
      <c r="O297">
        <v>25.57</v>
      </c>
      <c r="P297">
        <v>26.05</v>
      </c>
      <c r="Q297">
        <v>26.57</v>
      </c>
      <c r="R297">
        <v>26.9</v>
      </c>
      <c r="S297">
        <v>27.03</v>
      </c>
      <c r="T297">
        <v>27.06</v>
      </c>
    </row>
    <row r="298" spans="1:20" x14ac:dyDescent="0.3">
      <c r="A298" t="s">
        <v>836</v>
      </c>
      <c r="B298" t="s">
        <v>207</v>
      </c>
      <c r="C298" t="str">
        <f>IFERROR(VLOOKUP(B298,'class and classification'!$A$1:$B$338,2,FALSE),VLOOKUP(B298,'class and classification'!$A$340:$B$378,2,FALSE))</f>
        <v>Predominantly Urban</v>
      </c>
      <c r="D298" t="str">
        <f>IFERROR(VLOOKUP(B298,'class and classification'!$A$1:$C$338,3,FALSE),VLOOKUP(B298,'class and classification'!$A$340:$C$378,3,FALSE))</f>
        <v>UA</v>
      </c>
      <c r="E298">
        <v>24.15</v>
      </c>
      <c r="F298">
        <v>24.01</v>
      </c>
      <c r="G298">
        <v>25.09</v>
      </c>
      <c r="H298">
        <v>25.92</v>
      </c>
      <c r="I298">
        <v>26.7</v>
      </c>
      <c r="J298">
        <v>27.33</v>
      </c>
      <c r="K298">
        <v>27.64</v>
      </c>
      <c r="L298">
        <v>27.79</v>
      </c>
      <c r="M298">
        <v>27.9</v>
      </c>
      <c r="N298">
        <v>28.27</v>
      </c>
      <c r="O298">
        <v>28.99</v>
      </c>
      <c r="P298">
        <v>30.04</v>
      </c>
      <c r="Q298">
        <v>31.02</v>
      </c>
      <c r="R298">
        <v>31.65</v>
      </c>
      <c r="S298">
        <v>31.74</v>
      </c>
      <c r="T298">
        <v>31.67</v>
      </c>
    </row>
    <row r="299" spans="1:20" x14ac:dyDescent="0.3">
      <c r="A299" t="s">
        <v>839</v>
      </c>
      <c r="B299" t="s">
        <v>1625</v>
      </c>
      <c r="C299" t="str">
        <f>IFERROR(VLOOKUP(B299,'class and classification'!$A$1:$B$338,2,FALSE),VLOOKUP(B299,'class and classification'!$A$340:$B$378,2,FALSE))</f>
        <v>Predominantly Rural</v>
      </c>
      <c r="D299" t="str">
        <f>IFERROR(VLOOKUP(B299,'class and classification'!$A$1:$C$338,3,FALSE),VLOOKUP(B299,'class and classification'!$A$340:$C$378,3,FALSE))</f>
        <v>UA</v>
      </c>
      <c r="E299">
        <v>23.15</v>
      </c>
      <c r="F299">
        <v>23.19</v>
      </c>
      <c r="G299">
        <v>23.61</v>
      </c>
      <c r="H299">
        <v>23.89</v>
      </c>
      <c r="I299">
        <v>24.27</v>
      </c>
      <c r="J299">
        <v>24.05</v>
      </c>
      <c r="K299">
        <v>24.27</v>
      </c>
      <c r="L299">
        <v>24.51</v>
      </c>
      <c r="M299">
        <v>25.24</v>
      </c>
      <c r="N299">
        <v>25.81</v>
      </c>
      <c r="O299">
        <v>26.48</v>
      </c>
      <c r="P299">
        <v>27.04</v>
      </c>
      <c r="Q299">
        <v>27.45</v>
      </c>
      <c r="R299">
        <v>27.87</v>
      </c>
      <c r="S299">
        <v>28.24</v>
      </c>
      <c r="T299">
        <v>28.58</v>
      </c>
    </row>
    <row r="300" spans="1:20" x14ac:dyDescent="0.3">
      <c r="A300" t="s">
        <v>765</v>
      </c>
      <c r="B300" t="s">
        <v>1626</v>
      </c>
      <c r="C300" t="str">
        <f>IFERROR(VLOOKUP(B300,'class and classification'!$A$1:$B$338,2,FALSE),VLOOKUP(B300,'class and classification'!$A$340:$B$378,2,FALSE))</f>
        <v>Urban with Significant Rural</v>
      </c>
      <c r="D300" t="str">
        <f>IFERROR(VLOOKUP(B300,'class and classification'!$A$1:$C$338,3,FALSE),VLOOKUP(B300,'class and classification'!$A$340:$C$378,3,FALSE))</f>
        <v>UA</v>
      </c>
      <c r="E300">
        <v>28.56</v>
      </c>
      <c r="F300">
        <v>28.25</v>
      </c>
      <c r="G300">
        <v>30.04</v>
      </c>
      <c r="H300">
        <v>30.88</v>
      </c>
      <c r="I300">
        <v>31.64</v>
      </c>
      <c r="J300">
        <v>32.54</v>
      </c>
      <c r="K300">
        <v>33.58</v>
      </c>
      <c r="L300">
        <v>34.11</v>
      </c>
      <c r="M300">
        <v>34.14</v>
      </c>
      <c r="N300">
        <v>33.93</v>
      </c>
      <c r="O300">
        <v>33.659999999999997</v>
      </c>
      <c r="P300">
        <v>33.46</v>
      </c>
      <c r="Q300">
        <v>33.520000000000003</v>
      </c>
      <c r="R300">
        <v>34.200000000000003</v>
      </c>
      <c r="S300">
        <v>35.200000000000003</v>
      </c>
      <c r="T300">
        <v>35.909999999999997</v>
      </c>
    </row>
    <row r="301" spans="1:20" x14ac:dyDescent="0.3">
      <c r="A301" t="s">
        <v>1015</v>
      </c>
      <c r="B301" t="s">
        <v>122</v>
      </c>
      <c r="C301" t="str">
        <f>IFERROR(VLOOKUP(B301,'class and classification'!$A$1:$B$338,2,FALSE),VLOOKUP(B301,'class and classification'!$A$340:$B$378,2,FALSE))</f>
        <v>Urban with Significant Rural</v>
      </c>
      <c r="D301" t="str">
        <f>IFERROR(VLOOKUP(B301,'class and classification'!$A$1:$C$338,3,FALSE),VLOOKUP(B301,'class and classification'!$A$340:$C$378,3,FALSE))</f>
        <v>UA</v>
      </c>
      <c r="E301">
        <v>20.7</v>
      </c>
      <c r="F301">
        <v>20.56</v>
      </c>
      <c r="G301">
        <v>21.86</v>
      </c>
      <c r="H301">
        <v>22.69</v>
      </c>
      <c r="I301">
        <v>23.62</v>
      </c>
      <c r="J301">
        <v>23.82</v>
      </c>
      <c r="K301">
        <v>23.79</v>
      </c>
      <c r="L301">
        <v>23.47</v>
      </c>
      <c r="M301">
        <v>23.83</v>
      </c>
      <c r="N301">
        <v>24.55</v>
      </c>
      <c r="O301">
        <v>25.22</v>
      </c>
      <c r="P301">
        <v>25.5</v>
      </c>
      <c r="Q301">
        <v>25.52</v>
      </c>
      <c r="R301">
        <v>25.88</v>
      </c>
      <c r="S301">
        <v>26.23</v>
      </c>
      <c r="T301">
        <v>26.54</v>
      </c>
    </row>
    <row r="302" spans="1:20" x14ac:dyDescent="0.3">
      <c r="A302" t="s">
        <v>1016</v>
      </c>
      <c r="B302" t="s">
        <v>123</v>
      </c>
      <c r="C302" t="str">
        <f>IFERROR(VLOOKUP(B302,'class and classification'!$A$1:$B$338,2,FALSE),VLOOKUP(B302,'class and classification'!$A$340:$B$378,2,FALSE))</f>
        <v>Urban with Significant Rural</v>
      </c>
      <c r="D302" t="str">
        <f>IFERROR(VLOOKUP(B302,'class and classification'!$A$1:$C$338,3,FALSE),VLOOKUP(B302,'class and classification'!$A$340:$C$378,3,FALSE))</f>
        <v>UA</v>
      </c>
      <c r="E302">
        <v>22.09</v>
      </c>
      <c r="F302">
        <v>22.03</v>
      </c>
      <c r="G302">
        <v>23.49</v>
      </c>
      <c r="H302">
        <v>24.37</v>
      </c>
      <c r="I302">
        <v>24.93</v>
      </c>
      <c r="J302">
        <v>25.3</v>
      </c>
      <c r="K302">
        <v>25.53</v>
      </c>
      <c r="L302">
        <v>26.21</v>
      </c>
      <c r="M302">
        <v>26.81</v>
      </c>
      <c r="N302">
        <v>27.81</v>
      </c>
      <c r="O302">
        <v>28.43</v>
      </c>
      <c r="P302">
        <v>28.98</v>
      </c>
      <c r="Q302">
        <v>29.46</v>
      </c>
      <c r="R302">
        <v>30.14</v>
      </c>
      <c r="S302">
        <v>30.98</v>
      </c>
      <c r="T302">
        <v>31.46</v>
      </c>
    </row>
    <row r="303" spans="1:20" x14ac:dyDescent="0.3">
      <c r="A303" t="s">
        <v>679</v>
      </c>
      <c r="B303" t="s">
        <v>343</v>
      </c>
      <c r="C303" t="str">
        <f>IFERROR(VLOOKUP(B303,'class and classification'!$A$1:$B$338,2,FALSE),VLOOKUP(B303,'class and classification'!$A$340:$B$378,2,FALSE))</f>
        <v>Predominantly Urban</v>
      </c>
      <c r="D303" t="str">
        <f>IFERROR(VLOOKUP(B303,'class and classification'!$A$1:$C$338,3,FALSE),VLOOKUP(B303,'class and classification'!$A$340:$C$378,3,FALSE))</f>
        <v>SD</v>
      </c>
      <c r="E303">
        <v>25.07</v>
      </c>
      <c r="F303">
        <v>24.97</v>
      </c>
      <c r="G303">
        <v>26.09</v>
      </c>
      <c r="H303">
        <v>27.11</v>
      </c>
      <c r="I303">
        <v>28.21</v>
      </c>
      <c r="J303">
        <v>29.36</v>
      </c>
      <c r="K303">
        <v>30.65</v>
      </c>
      <c r="L303">
        <v>31.69</v>
      </c>
      <c r="M303">
        <v>32.57</v>
      </c>
      <c r="N303">
        <v>32.99</v>
      </c>
      <c r="O303">
        <v>33.4</v>
      </c>
      <c r="P303">
        <v>33.75</v>
      </c>
      <c r="Q303">
        <v>33.86</v>
      </c>
      <c r="R303">
        <v>33.93</v>
      </c>
      <c r="S303">
        <v>33.869999999999997</v>
      </c>
      <c r="T303">
        <v>33.97</v>
      </c>
    </row>
    <row r="304" spans="1:20" x14ac:dyDescent="0.3">
      <c r="A304" t="s">
        <v>680</v>
      </c>
      <c r="B304" t="s">
        <v>344</v>
      </c>
      <c r="C304" t="str">
        <f>IFERROR(VLOOKUP(B304,'class and classification'!$A$1:$B$338,2,FALSE),VLOOKUP(B304,'class and classification'!$A$340:$B$378,2,FALSE))</f>
        <v>Predominantly Rural</v>
      </c>
      <c r="D304" t="str">
        <f>IFERROR(VLOOKUP(B304,'class and classification'!$A$1:$C$338,3,FALSE),VLOOKUP(B304,'class and classification'!$A$340:$C$378,3,FALSE))</f>
        <v>SD</v>
      </c>
      <c r="E304">
        <v>28.05</v>
      </c>
      <c r="F304">
        <v>28.52</v>
      </c>
      <c r="G304">
        <v>26.47</v>
      </c>
      <c r="H304">
        <v>26.93</v>
      </c>
      <c r="I304">
        <v>28.5</v>
      </c>
      <c r="J304">
        <v>30.03</v>
      </c>
      <c r="K304">
        <v>30.86</v>
      </c>
      <c r="L304">
        <v>30.62</v>
      </c>
      <c r="M304">
        <v>29.76</v>
      </c>
      <c r="N304">
        <v>28.85</v>
      </c>
      <c r="O304">
        <v>28.68</v>
      </c>
      <c r="P304">
        <v>29.02</v>
      </c>
      <c r="Q304">
        <v>29.76</v>
      </c>
      <c r="R304">
        <v>30.56</v>
      </c>
      <c r="S304">
        <v>31.35</v>
      </c>
      <c r="T304">
        <v>31.77</v>
      </c>
    </row>
    <row r="305" spans="1:20" x14ac:dyDescent="0.3">
      <c r="A305" t="s">
        <v>681</v>
      </c>
      <c r="B305" t="s">
        <v>345</v>
      </c>
      <c r="C305" t="str">
        <f>IFERROR(VLOOKUP(B305,'class and classification'!$A$1:$B$338,2,FALSE),VLOOKUP(B305,'class and classification'!$A$340:$B$378,2,FALSE))</f>
        <v>Predominantly Rural</v>
      </c>
      <c r="D305" t="str">
        <f>IFERROR(VLOOKUP(B305,'class and classification'!$A$1:$C$338,3,FALSE),VLOOKUP(B305,'class and classification'!$A$340:$C$378,3,FALSE))</f>
        <v>SD</v>
      </c>
      <c r="E305">
        <v>22.04</v>
      </c>
      <c r="F305">
        <v>22.05</v>
      </c>
      <c r="G305">
        <v>22.48</v>
      </c>
      <c r="H305">
        <v>23.16</v>
      </c>
      <c r="I305">
        <v>24.13</v>
      </c>
      <c r="J305">
        <v>24.64</v>
      </c>
      <c r="K305">
        <v>25.52</v>
      </c>
      <c r="L305">
        <v>26.21</v>
      </c>
      <c r="M305">
        <v>27.61</v>
      </c>
      <c r="N305">
        <v>28.44</v>
      </c>
      <c r="O305">
        <v>28.98</v>
      </c>
      <c r="P305">
        <v>28.4</v>
      </c>
      <c r="Q305">
        <v>27.64</v>
      </c>
      <c r="R305">
        <v>27.16</v>
      </c>
      <c r="S305">
        <v>27.13</v>
      </c>
      <c r="T305">
        <v>27.29</v>
      </c>
    </row>
    <row r="306" spans="1:20" x14ac:dyDescent="0.3">
      <c r="A306" t="s">
        <v>682</v>
      </c>
      <c r="B306" t="s">
        <v>346</v>
      </c>
      <c r="C306" t="str">
        <f>IFERROR(VLOOKUP(B306,'class and classification'!$A$1:$B$338,2,FALSE),VLOOKUP(B306,'class and classification'!$A$340:$B$378,2,FALSE))</f>
        <v>Predominantly Rural</v>
      </c>
      <c r="D306" t="str">
        <f>IFERROR(VLOOKUP(B306,'class and classification'!$A$1:$C$338,3,FALSE),VLOOKUP(B306,'class and classification'!$A$340:$C$378,3,FALSE))</f>
        <v>SD</v>
      </c>
      <c r="E306">
        <v>23.95</v>
      </c>
      <c r="F306">
        <v>24.1</v>
      </c>
      <c r="G306">
        <v>24.45</v>
      </c>
      <c r="H306">
        <v>25.16</v>
      </c>
      <c r="I306">
        <v>25.75</v>
      </c>
      <c r="J306">
        <v>26.16</v>
      </c>
      <c r="K306">
        <v>26.76</v>
      </c>
      <c r="L306">
        <v>27.71</v>
      </c>
      <c r="M306">
        <v>28.92</v>
      </c>
      <c r="N306">
        <v>29.73</v>
      </c>
      <c r="O306">
        <v>30.57</v>
      </c>
      <c r="P306">
        <v>31.44</v>
      </c>
      <c r="Q306">
        <v>32.67</v>
      </c>
      <c r="R306">
        <v>33.76</v>
      </c>
      <c r="S306">
        <v>34.340000000000003</v>
      </c>
      <c r="T306">
        <v>34.53</v>
      </c>
    </row>
    <row r="307" spans="1:20" x14ac:dyDescent="0.3">
      <c r="A307" t="s">
        <v>683</v>
      </c>
      <c r="B307" t="s">
        <v>347</v>
      </c>
      <c r="C307" t="str">
        <f>IFERROR(VLOOKUP(B307,'class and classification'!$A$1:$B$338,2,FALSE),VLOOKUP(B307,'class and classification'!$A$340:$B$378,2,FALSE))</f>
        <v>Predominantly Rural</v>
      </c>
      <c r="D307" t="str">
        <f>IFERROR(VLOOKUP(B307,'class and classification'!$A$1:$C$338,3,FALSE),VLOOKUP(B307,'class and classification'!$A$340:$C$378,3,FALSE))</f>
        <v>SD</v>
      </c>
      <c r="E307">
        <v>28.58</v>
      </c>
      <c r="F307">
        <v>28.64</v>
      </c>
      <c r="G307">
        <v>29.24</v>
      </c>
      <c r="H307">
        <v>29.86</v>
      </c>
      <c r="I307">
        <v>30.15</v>
      </c>
      <c r="J307">
        <v>30.09</v>
      </c>
      <c r="K307">
        <v>30.76</v>
      </c>
      <c r="L307">
        <v>31.97</v>
      </c>
      <c r="M307">
        <v>33.159999999999997</v>
      </c>
      <c r="N307">
        <v>33.06</v>
      </c>
      <c r="O307">
        <v>32.700000000000003</v>
      </c>
      <c r="P307">
        <v>32.75</v>
      </c>
      <c r="Q307">
        <v>33.840000000000003</v>
      </c>
      <c r="R307">
        <v>34.71</v>
      </c>
      <c r="S307">
        <v>35.159999999999997</v>
      </c>
      <c r="T307">
        <v>35.06</v>
      </c>
    </row>
    <row r="308" spans="1:20" x14ac:dyDescent="0.3">
      <c r="A308" t="s">
        <v>512</v>
      </c>
      <c r="B308" t="s">
        <v>270</v>
      </c>
      <c r="C308" t="str">
        <f>IFERROR(VLOOKUP(B308,'class and classification'!$A$1:$B$338,2,FALSE),VLOOKUP(B308,'class and classification'!$A$340:$B$378,2,FALSE))</f>
        <v>Predominantly Rural</v>
      </c>
      <c r="D308" t="str">
        <f>IFERROR(VLOOKUP(B308,'class and classification'!$A$1:$C$338,3,FALSE),VLOOKUP(B308,'class and classification'!$A$340:$C$378,3,FALSE))</f>
        <v>SD</v>
      </c>
      <c r="E308">
        <v>23.63</v>
      </c>
      <c r="F308">
        <v>23.33</v>
      </c>
      <c r="G308">
        <v>23.43</v>
      </c>
      <c r="H308">
        <v>23.52</v>
      </c>
      <c r="I308">
        <v>23.67</v>
      </c>
      <c r="J308">
        <v>24.07</v>
      </c>
      <c r="K308">
        <v>24.04</v>
      </c>
      <c r="L308">
        <v>24.53</v>
      </c>
      <c r="M308">
        <v>25.65</v>
      </c>
      <c r="N308">
        <v>27.42</v>
      </c>
      <c r="O308">
        <v>28.55</v>
      </c>
      <c r="P308">
        <v>28.87</v>
      </c>
      <c r="Q308">
        <v>28.5</v>
      </c>
      <c r="R308">
        <v>27.77</v>
      </c>
      <c r="S308">
        <v>27.12</v>
      </c>
      <c r="T308">
        <v>26.64</v>
      </c>
    </row>
    <row r="309" spans="1:20" x14ac:dyDescent="0.3">
      <c r="A309" t="s">
        <v>514</v>
      </c>
      <c r="B309" t="s">
        <v>271</v>
      </c>
      <c r="C309" t="str">
        <f>IFERROR(VLOOKUP(B309,'class and classification'!$A$1:$B$338,2,FALSE),VLOOKUP(B309,'class and classification'!$A$340:$B$378,2,FALSE))</f>
        <v>Urban with Significant Rural</v>
      </c>
      <c r="D309" t="str">
        <f>IFERROR(VLOOKUP(B309,'class and classification'!$A$1:$C$338,3,FALSE),VLOOKUP(B309,'class and classification'!$A$340:$C$378,3,FALSE))</f>
        <v>SD</v>
      </c>
      <c r="E309">
        <v>21.14</v>
      </c>
      <c r="F309">
        <v>21.08</v>
      </c>
      <c r="G309">
        <v>22.98</v>
      </c>
      <c r="H309">
        <v>23.83</v>
      </c>
      <c r="I309">
        <v>24.23</v>
      </c>
      <c r="J309">
        <v>24.33</v>
      </c>
      <c r="K309">
        <v>25.25</v>
      </c>
      <c r="L309">
        <v>26.64</v>
      </c>
      <c r="M309">
        <v>27.99</v>
      </c>
      <c r="N309">
        <v>28.4</v>
      </c>
      <c r="O309">
        <v>28.55</v>
      </c>
      <c r="P309">
        <v>29.23</v>
      </c>
      <c r="Q309">
        <v>31.14</v>
      </c>
      <c r="R309">
        <v>34</v>
      </c>
      <c r="S309">
        <v>36.479999999999997</v>
      </c>
      <c r="T309">
        <v>37.94</v>
      </c>
    </row>
    <row r="310" spans="1:20" x14ac:dyDescent="0.3">
      <c r="A310" t="s">
        <v>515</v>
      </c>
      <c r="B310" t="s">
        <v>272</v>
      </c>
      <c r="C310" t="str">
        <f>IFERROR(VLOOKUP(B310,'class and classification'!$A$1:$B$338,2,FALSE),VLOOKUP(B310,'class and classification'!$A$340:$B$378,2,FALSE))</f>
        <v>Urban with Significant Rural</v>
      </c>
      <c r="D310" t="str">
        <f>IFERROR(VLOOKUP(B310,'class and classification'!$A$1:$C$338,3,FALSE),VLOOKUP(B310,'class and classification'!$A$340:$C$378,3,FALSE))</f>
        <v>SD</v>
      </c>
      <c r="E310">
        <v>22.95</v>
      </c>
      <c r="F310">
        <v>22.63</v>
      </c>
      <c r="G310">
        <v>24.12</v>
      </c>
      <c r="H310">
        <v>24.75</v>
      </c>
      <c r="I310">
        <v>25.3</v>
      </c>
      <c r="J310">
        <v>25.97</v>
      </c>
      <c r="K310">
        <v>26.19</v>
      </c>
      <c r="L310">
        <v>26.56</v>
      </c>
      <c r="M310">
        <v>26.29</v>
      </c>
      <c r="N310">
        <v>26.7</v>
      </c>
      <c r="O310">
        <v>27.09</v>
      </c>
      <c r="P310">
        <v>28.04</v>
      </c>
      <c r="Q310">
        <v>28.69</v>
      </c>
      <c r="R310">
        <v>29.3</v>
      </c>
      <c r="S310">
        <v>29.85</v>
      </c>
      <c r="T310">
        <v>30.29</v>
      </c>
    </row>
    <row r="311" spans="1:20" x14ac:dyDescent="0.3">
      <c r="A311" t="s">
        <v>516</v>
      </c>
      <c r="B311" t="s">
        <v>273</v>
      </c>
      <c r="C311" t="str">
        <f>IFERROR(VLOOKUP(B311,'class and classification'!$A$1:$B$338,2,FALSE),VLOOKUP(B311,'class and classification'!$A$340:$B$378,2,FALSE))</f>
        <v>Predominantly Rural</v>
      </c>
      <c r="D311" t="str">
        <f>IFERROR(VLOOKUP(B311,'class and classification'!$A$1:$C$338,3,FALSE),VLOOKUP(B311,'class and classification'!$A$340:$C$378,3,FALSE))</f>
        <v>SD</v>
      </c>
      <c r="E311">
        <v>23.65</v>
      </c>
      <c r="F311">
        <v>23.28</v>
      </c>
      <c r="G311">
        <v>25.75</v>
      </c>
      <c r="H311">
        <v>26.62</v>
      </c>
      <c r="I311">
        <v>26.93</v>
      </c>
      <c r="J311">
        <v>26.47</v>
      </c>
      <c r="K311">
        <v>26.22</v>
      </c>
      <c r="L311">
        <v>26.34</v>
      </c>
      <c r="M311">
        <v>26.74</v>
      </c>
      <c r="N311">
        <v>27.28</v>
      </c>
      <c r="O311">
        <v>27.58</v>
      </c>
      <c r="P311">
        <v>27.31</v>
      </c>
      <c r="Q311">
        <v>26.52</v>
      </c>
      <c r="R311">
        <v>25.66</v>
      </c>
      <c r="S311">
        <v>25.4</v>
      </c>
      <c r="T311">
        <v>25.45</v>
      </c>
    </row>
    <row r="312" spans="1:20" x14ac:dyDescent="0.3">
      <c r="A312" t="s">
        <v>517</v>
      </c>
      <c r="B312" t="s">
        <v>274</v>
      </c>
      <c r="C312" t="str">
        <f>IFERROR(VLOOKUP(B312,'class and classification'!$A$1:$B$338,2,FALSE),VLOOKUP(B312,'class and classification'!$A$340:$B$378,2,FALSE))</f>
        <v>Predominantly Rural</v>
      </c>
      <c r="D312" t="str">
        <f>IFERROR(VLOOKUP(B312,'class and classification'!$A$1:$C$338,3,FALSE),VLOOKUP(B312,'class and classification'!$A$340:$C$378,3,FALSE))</f>
        <v>SD</v>
      </c>
      <c r="E312">
        <v>23.93</v>
      </c>
      <c r="F312">
        <v>23.65</v>
      </c>
      <c r="G312">
        <v>23.73</v>
      </c>
      <c r="H312">
        <v>23.11</v>
      </c>
      <c r="I312">
        <v>22.77</v>
      </c>
      <c r="J312">
        <v>23.26</v>
      </c>
      <c r="K312">
        <v>24.6</v>
      </c>
      <c r="L312">
        <v>26.13</v>
      </c>
      <c r="M312">
        <v>27.08</v>
      </c>
      <c r="N312">
        <v>27.57</v>
      </c>
      <c r="O312">
        <v>27.87</v>
      </c>
      <c r="P312">
        <v>28.33</v>
      </c>
      <c r="Q312">
        <v>28.99</v>
      </c>
      <c r="R312">
        <v>29.41</v>
      </c>
      <c r="S312">
        <v>29.76</v>
      </c>
      <c r="T312">
        <v>29.81</v>
      </c>
    </row>
    <row r="313" spans="1:20" x14ac:dyDescent="0.3">
      <c r="A313" t="s">
        <v>518</v>
      </c>
      <c r="B313" t="s">
        <v>275</v>
      </c>
      <c r="C313" t="str">
        <f>IFERROR(VLOOKUP(B313,'class and classification'!$A$1:$B$338,2,FALSE),VLOOKUP(B313,'class and classification'!$A$340:$B$378,2,FALSE))</f>
        <v>Predominantly Rural</v>
      </c>
      <c r="D313" t="str">
        <f>IFERROR(VLOOKUP(B313,'class and classification'!$A$1:$C$338,3,FALSE),VLOOKUP(B313,'class and classification'!$A$340:$C$378,3,FALSE))</f>
        <v>SD</v>
      </c>
      <c r="E313">
        <v>21.62</v>
      </c>
      <c r="F313">
        <v>21.29</v>
      </c>
      <c r="G313">
        <v>22.57</v>
      </c>
      <c r="H313">
        <v>22.8</v>
      </c>
      <c r="I313">
        <v>22.93</v>
      </c>
      <c r="J313">
        <v>23.13</v>
      </c>
      <c r="K313">
        <v>23.47</v>
      </c>
      <c r="L313">
        <v>23.86</v>
      </c>
      <c r="M313">
        <v>24.06</v>
      </c>
      <c r="N313">
        <v>24.5</v>
      </c>
      <c r="O313">
        <v>25.03</v>
      </c>
      <c r="P313">
        <v>26.1</v>
      </c>
      <c r="Q313">
        <v>26.93</v>
      </c>
      <c r="R313">
        <v>27.72</v>
      </c>
      <c r="S313">
        <v>28.03</v>
      </c>
      <c r="T313">
        <v>28.23</v>
      </c>
    </row>
    <row r="314" spans="1:20" x14ac:dyDescent="0.3">
      <c r="A314" t="s">
        <v>586</v>
      </c>
      <c r="B314" t="s">
        <v>295</v>
      </c>
      <c r="C314" t="str">
        <f>IFERROR(VLOOKUP(B314,'class and classification'!$A$1:$B$338,2,FALSE),VLOOKUP(B314,'class and classification'!$A$340:$B$378,2,FALSE))</f>
        <v>Predominantly Urban</v>
      </c>
      <c r="D314" t="str">
        <f>IFERROR(VLOOKUP(B314,'class and classification'!$A$1:$C$338,3,FALSE),VLOOKUP(B314,'class and classification'!$A$340:$C$378,3,FALSE))</f>
        <v>SD</v>
      </c>
      <c r="E314">
        <v>21.78</v>
      </c>
      <c r="F314">
        <v>21.69</v>
      </c>
      <c r="G314">
        <v>22.54</v>
      </c>
      <c r="H314">
        <v>23.29</v>
      </c>
      <c r="I314">
        <v>24.42</v>
      </c>
      <c r="J314">
        <v>25.38</v>
      </c>
      <c r="K314">
        <v>26.11</v>
      </c>
      <c r="L314">
        <v>26.4</v>
      </c>
      <c r="M314">
        <v>26.73</v>
      </c>
      <c r="N314">
        <v>26.85</v>
      </c>
      <c r="O314">
        <v>27.44</v>
      </c>
      <c r="P314">
        <v>28</v>
      </c>
      <c r="Q314">
        <v>29.26</v>
      </c>
      <c r="R314">
        <v>29.95</v>
      </c>
      <c r="S314">
        <v>30.68</v>
      </c>
      <c r="T314">
        <v>30.82</v>
      </c>
    </row>
    <row r="315" spans="1:20" x14ac:dyDescent="0.3">
      <c r="A315" t="s">
        <v>587</v>
      </c>
      <c r="B315" t="s">
        <v>296</v>
      </c>
      <c r="C315" t="str">
        <f>IFERROR(VLOOKUP(B315,'class and classification'!$A$1:$B$338,2,FALSE),VLOOKUP(B315,'class and classification'!$A$340:$B$378,2,FALSE))</f>
        <v>Urban with Significant Rural</v>
      </c>
      <c r="D315" t="str">
        <f>IFERROR(VLOOKUP(B315,'class and classification'!$A$1:$C$338,3,FALSE),VLOOKUP(B315,'class and classification'!$A$340:$C$378,3,FALSE))</f>
        <v>SD</v>
      </c>
      <c r="E315">
        <v>33.28</v>
      </c>
      <c r="F315">
        <v>33.29</v>
      </c>
      <c r="G315">
        <v>32.82</v>
      </c>
      <c r="H315">
        <v>32.64</v>
      </c>
      <c r="I315">
        <v>32.68</v>
      </c>
      <c r="J315">
        <v>32.22</v>
      </c>
      <c r="K315">
        <v>31.08</v>
      </c>
      <c r="L315">
        <v>29.67</v>
      </c>
      <c r="M315">
        <v>29.34</v>
      </c>
      <c r="N315">
        <v>29.56</v>
      </c>
      <c r="O315">
        <v>30.96</v>
      </c>
      <c r="P315">
        <v>32.18</v>
      </c>
      <c r="Q315">
        <v>34.979999999999997</v>
      </c>
      <c r="R315">
        <v>37.78</v>
      </c>
      <c r="S315">
        <v>40.409999999999997</v>
      </c>
      <c r="T315">
        <v>41.51</v>
      </c>
    </row>
    <row r="316" spans="1:20" x14ac:dyDescent="0.3">
      <c r="A316" t="s">
        <v>588</v>
      </c>
      <c r="B316" t="s">
        <v>297</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v>20.49</v>
      </c>
      <c r="F316">
        <v>20.2</v>
      </c>
      <c r="G316">
        <v>21.41</v>
      </c>
      <c r="H316">
        <v>22.05</v>
      </c>
      <c r="I316">
        <v>23</v>
      </c>
      <c r="J316">
        <v>23.59</v>
      </c>
      <c r="K316">
        <v>23.53</v>
      </c>
      <c r="L316">
        <v>23.32</v>
      </c>
      <c r="M316">
        <v>23.74</v>
      </c>
      <c r="N316">
        <v>25.25</v>
      </c>
      <c r="O316">
        <v>26.63</v>
      </c>
      <c r="P316">
        <v>27.42</v>
      </c>
      <c r="Q316">
        <v>27.66</v>
      </c>
      <c r="R316">
        <v>27.74</v>
      </c>
      <c r="S316">
        <v>27.94</v>
      </c>
      <c r="T316">
        <v>28.02</v>
      </c>
    </row>
    <row r="317" spans="1:20" x14ac:dyDescent="0.3">
      <c r="A317" t="s">
        <v>589</v>
      </c>
      <c r="B317" t="s">
        <v>298</v>
      </c>
      <c r="C317" t="str">
        <f>IFERROR(VLOOKUP(B317,'class and classification'!$A$1:$B$338,2,FALSE),VLOOKUP(B317,'class and classification'!$A$340:$B$378,2,FALSE))</f>
        <v>Predominantly Rural</v>
      </c>
      <c r="D317" t="str">
        <f>IFERROR(VLOOKUP(B317,'class and classification'!$A$1:$C$338,3,FALSE),VLOOKUP(B317,'class and classification'!$A$340:$C$378,3,FALSE))</f>
        <v>SD</v>
      </c>
      <c r="E317">
        <v>19.86</v>
      </c>
      <c r="F317">
        <v>19.93</v>
      </c>
      <c r="G317">
        <v>20.37</v>
      </c>
      <c r="H317">
        <v>20.66</v>
      </c>
      <c r="I317">
        <v>21.05</v>
      </c>
      <c r="J317">
        <v>21.04</v>
      </c>
      <c r="K317">
        <v>21.1</v>
      </c>
      <c r="L317">
        <v>21.46</v>
      </c>
      <c r="M317">
        <v>22.59</v>
      </c>
      <c r="N317">
        <v>24.05</v>
      </c>
      <c r="O317">
        <v>25.11</v>
      </c>
      <c r="P317">
        <v>25.43</v>
      </c>
      <c r="Q317">
        <v>25.4</v>
      </c>
      <c r="R317">
        <v>24.94</v>
      </c>
      <c r="S317">
        <v>24.61</v>
      </c>
      <c r="T317">
        <v>24.23</v>
      </c>
    </row>
    <row r="318" spans="1:20" x14ac:dyDescent="0.3">
      <c r="A318" t="s">
        <v>590</v>
      </c>
      <c r="B318" t="s">
        <v>299</v>
      </c>
      <c r="C318" t="str">
        <f>IFERROR(VLOOKUP(B318,'class and classification'!$A$1:$B$338,2,FALSE),VLOOKUP(B318,'class and classification'!$A$340:$B$378,2,FALSE))</f>
        <v>Predominantly Urban</v>
      </c>
      <c r="D318" t="str">
        <f>IFERROR(VLOOKUP(B318,'class and classification'!$A$1:$C$338,3,FALSE),VLOOKUP(B318,'class and classification'!$A$340:$C$378,3,FALSE))</f>
        <v>SD</v>
      </c>
      <c r="E318">
        <v>15.97</v>
      </c>
      <c r="F318">
        <v>15.98</v>
      </c>
      <c r="G318">
        <v>17.03</v>
      </c>
      <c r="H318">
        <v>17.87</v>
      </c>
      <c r="I318">
        <v>18.87</v>
      </c>
      <c r="J318">
        <v>19.95</v>
      </c>
      <c r="K318">
        <v>21</v>
      </c>
      <c r="L318">
        <v>21.86</v>
      </c>
      <c r="M318">
        <v>22.3</v>
      </c>
      <c r="N318">
        <v>22.89</v>
      </c>
      <c r="O318">
        <v>23.79</v>
      </c>
      <c r="P318">
        <v>24.58</v>
      </c>
      <c r="Q318">
        <v>25</v>
      </c>
      <c r="R318">
        <v>24.77</v>
      </c>
      <c r="S318">
        <v>24.59</v>
      </c>
      <c r="T318">
        <v>24.45</v>
      </c>
    </row>
    <row r="319" spans="1:20" x14ac:dyDescent="0.3">
      <c r="A319" t="s">
        <v>591</v>
      </c>
      <c r="B319" t="s">
        <v>300</v>
      </c>
      <c r="C319" t="str">
        <f>IFERROR(VLOOKUP(B319,'class and classification'!$A$1:$B$338,2,FALSE),VLOOKUP(B319,'class and classification'!$A$340:$B$378,2,FALSE))</f>
        <v>Predominantly Rural</v>
      </c>
      <c r="D319" t="str">
        <f>IFERROR(VLOOKUP(B319,'class and classification'!$A$1:$C$338,3,FALSE),VLOOKUP(B319,'class and classification'!$A$340:$C$378,3,FALSE))</f>
        <v>SD</v>
      </c>
      <c r="E319">
        <v>20.65</v>
      </c>
      <c r="F319">
        <v>20.61</v>
      </c>
      <c r="G319">
        <v>21.49</v>
      </c>
      <c r="H319">
        <v>21.86</v>
      </c>
      <c r="I319">
        <v>22.06</v>
      </c>
      <c r="J319">
        <v>22</v>
      </c>
      <c r="K319">
        <v>22.12</v>
      </c>
      <c r="L319">
        <v>22.48</v>
      </c>
      <c r="M319">
        <v>23.12</v>
      </c>
      <c r="N319">
        <v>24</v>
      </c>
      <c r="O319">
        <v>25.1</v>
      </c>
      <c r="P319">
        <v>26.03</v>
      </c>
      <c r="Q319">
        <v>26.36</v>
      </c>
      <c r="R319">
        <v>25.86</v>
      </c>
      <c r="S319">
        <v>25.17</v>
      </c>
      <c r="T319">
        <v>24.71</v>
      </c>
    </row>
    <row r="320" spans="1:20" x14ac:dyDescent="0.3">
      <c r="A320" t="s">
        <v>592</v>
      </c>
      <c r="B320" t="s">
        <v>301</v>
      </c>
      <c r="C320" t="str">
        <f>IFERROR(VLOOKUP(B320,'class and classification'!$A$1:$B$338,2,FALSE),VLOOKUP(B320,'class and classification'!$A$340:$B$378,2,FALSE))</f>
        <v>Predominantly Urban</v>
      </c>
      <c r="D320" t="str">
        <f>IFERROR(VLOOKUP(B320,'class and classification'!$A$1:$C$338,3,FALSE),VLOOKUP(B320,'class and classification'!$A$340:$C$378,3,FALSE))</f>
        <v>SD</v>
      </c>
      <c r="E320">
        <v>20.53</v>
      </c>
      <c r="F320">
        <v>20.14</v>
      </c>
      <c r="G320">
        <v>22.05</v>
      </c>
      <c r="H320">
        <v>22.56</v>
      </c>
      <c r="I320">
        <v>22.68</v>
      </c>
      <c r="J320">
        <v>22.55</v>
      </c>
      <c r="K320">
        <v>22.36</v>
      </c>
      <c r="L320">
        <v>22.71</v>
      </c>
      <c r="M320">
        <v>23.52</v>
      </c>
      <c r="N320">
        <v>24.96</v>
      </c>
      <c r="O320">
        <v>26.51</v>
      </c>
      <c r="P320">
        <v>27.74</v>
      </c>
      <c r="Q320">
        <v>28.6</v>
      </c>
      <c r="R320">
        <v>28.73</v>
      </c>
      <c r="S320">
        <v>28.78</v>
      </c>
      <c r="T320">
        <v>28.71</v>
      </c>
    </row>
    <row r="321" spans="1:20" x14ac:dyDescent="0.3">
      <c r="A321" t="s">
        <v>593</v>
      </c>
      <c r="B321" t="s">
        <v>302</v>
      </c>
      <c r="C321" t="str">
        <f>IFERROR(VLOOKUP(B321,'class and classification'!$A$1:$B$338,2,FALSE),VLOOKUP(B321,'class and classification'!$A$340:$B$378,2,FALSE))</f>
        <v>Urban with Significant Rural</v>
      </c>
      <c r="D321" t="str">
        <f>IFERROR(VLOOKUP(B321,'class and classification'!$A$1:$C$338,3,FALSE),VLOOKUP(B321,'class and classification'!$A$340:$C$378,3,FALSE))</f>
        <v>SD</v>
      </c>
      <c r="E321">
        <v>32.06</v>
      </c>
      <c r="F321">
        <v>31.83</v>
      </c>
      <c r="G321">
        <v>32.99</v>
      </c>
      <c r="H321">
        <v>34.119999999999997</v>
      </c>
      <c r="I321">
        <v>35.39</v>
      </c>
      <c r="J321">
        <v>36.54</v>
      </c>
      <c r="K321">
        <v>36.869999999999997</v>
      </c>
      <c r="L321">
        <v>37.57</v>
      </c>
      <c r="M321">
        <v>39.270000000000003</v>
      </c>
      <c r="N321">
        <v>42.64</v>
      </c>
      <c r="O321">
        <v>46.43</v>
      </c>
      <c r="P321">
        <v>48.8</v>
      </c>
      <c r="Q321">
        <v>49.88</v>
      </c>
      <c r="R321">
        <v>49.5</v>
      </c>
      <c r="S321">
        <v>49.38</v>
      </c>
      <c r="T321">
        <v>49.18</v>
      </c>
    </row>
    <row r="322" spans="1:20" x14ac:dyDescent="0.3">
      <c r="A322" t="s">
        <v>848</v>
      </c>
      <c r="B322" t="s">
        <v>433</v>
      </c>
      <c r="C322" t="str">
        <f>IFERROR(VLOOKUP(B322,'class and classification'!$A$1:$B$338,2,FALSE),VLOOKUP(B322,'class and classification'!$A$340:$B$378,2,FALSE))</f>
        <v>Predominantly Rural</v>
      </c>
      <c r="D322" t="str">
        <f>IFERROR(VLOOKUP(B322,'class and classification'!$A$1:$C$338,3,FALSE),VLOOKUP(B322,'class and classification'!$A$340:$C$378,3,FALSE))</f>
        <v>SD</v>
      </c>
      <c r="E322">
        <v>24.46</v>
      </c>
      <c r="F322">
        <v>24.55</v>
      </c>
      <c r="G322">
        <v>24.02</v>
      </c>
      <c r="H322">
        <v>24.32</v>
      </c>
      <c r="I322">
        <v>25.05</v>
      </c>
      <c r="J322">
        <v>25.7</v>
      </c>
      <c r="K322">
        <v>26.42</v>
      </c>
      <c r="L322">
        <v>27.01</v>
      </c>
      <c r="M322">
        <v>27.85</v>
      </c>
      <c r="N322">
        <v>27.71</v>
      </c>
      <c r="O322">
        <v>27.3</v>
      </c>
      <c r="P322">
        <v>26.89</v>
      </c>
      <c r="Q322">
        <v>27.51</v>
      </c>
      <c r="R322">
        <v>28.82</v>
      </c>
      <c r="S322">
        <v>29.87</v>
      </c>
      <c r="T322">
        <v>30.5</v>
      </c>
    </row>
    <row r="323" spans="1:20" x14ac:dyDescent="0.3">
      <c r="A323" t="s">
        <v>849</v>
      </c>
      <c r="B323" t="s">
        <v>434</v>
      </c>
      <c r="C323" t="str">
        <f>IFERROR(VLOOKUP(B323,'class and classification'!$A$1:$B$338,2,FALSE),VLOOKUP(B323,'class and classification'!$A$340:$B$378,2,FALSE))</f>
        <v>Predominantly Urban</v>
      </c>
      <c r="D323" t="str">
        <f>IFERROR(VLOOKUP(B323,'class and classification'!$A$1:$C$338,3,FALSE),VLOOKUP(B323,'class and classification'!$A$340:$C$378,3,FALSE))</f>
        <v>SD</v>
      </c>
      <c r="E323">
        <v>25.16</v>
      </c>
      <c r="F323">
        <v>25.01</v>
      </c>
      <c r="G323">
        <v>26.98</v>
      </c>
      <c r="H323">
        <v>28.25</v>
      </c>
      <c r="I323">
        <v>29</v>
      </c>
      <c r="J323">
        <v>29.32</v>
      </c>
      <c r="K323">
        <v>29.82</v>
      </c>
      <c r="L323">
        <v>30.89</v>
      </c>
      <c r="M323">
        <v>31.71</v>
      </c>
      <c r="N323">
        <v>32.090000000000003</v>
      </c>
      <c r="O323">
        <v>32.14</v>
      </c>
      <c r="P323">
        <v>33.1</v>
      </c>
      <c r="Q323">
        <v>34.31</v>
      </c>
      <c r="R323">
        <v>35.5</v>
      </c>
      <c r="S323">
        <v>35.729999999999997</v>
      </c>
      <c r="T323">
        <v>35.76</v>
      </c>
    </row>
    <row r="324" spans="1:20" x14ac:dyDescent="0.3">
      <c r="A324" t="s">
        <v>850</v>
      </c>
      <c r="B324" t="s">
        <v>435</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v>18.41</v>
      </c>
      <c r="F324">
        <v>18.440000000000001</v>
      </c>
      <c r="G324">
        <v>19.64</v>
      </c>
      <c r="H324">
        <v>20.39</v>
      </c>
      <c r="I324">
        <v>20.95</v>
      </c>
      <c r="J324">
        <v>20.79</v>
      </c>
      <c r="K324">
        <v>20.89</v>
      </c>
      <c r="L324">
        <v>20.95</v>
      </c>
      <c r="M324">
        <v>21.28</v>
      </c>
      <c r="N324">
        <v>21.38</v>
      </c>
      <c r="O324">
        <v>21.24</v>
      </c>
      <c r="P324">
        <v>21.25</v>
      </c>
      <c r="Q324">
        <v>22.1</v>
      </c>
      <c r="R324">
        <v>24.05</v>
      </c>
      <c r="S324">
        <v>26.28</v>
      </c>
      <c r="T324">
        <v>27.64</v>
      </c>
    </row>
    <row r="325" spans="1:20" x14ac:dyDescent="0.3">
      <c r="A325" t="s">
        <v>851</v>
      </c>
      <c r="B325" t="s">
        <v>436</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v>21.4</v>
      </c>
      <c r="F325">
        <v>21.45</v>
      </c>
      <c r="G325">
        <v>22.66</v>
      </c>
      <c r="H325">
        <v>23.66</v>
      </c>
      <c r="I325">
        <v>24.55</v>
      </c>
      <c r="J325">
        <v>24.7</v>
      </c>
      <c r="K325">
        <v>24.54</v>
      </c>
      <c r="L325">
        <v>24.35</v>
      </c>
      <c r="M325">
        <v>24.4</v>
      </c>
      <c r="N325">
        <v>24.58</v>
      </c>
      <c r="O325">
        <v>25.49</v>
      </c>
      <c r="P325">
        <v>26.3</v>
      </c>
      <c r="Q325">
        <v>27.09</v>
      </c>
      <c r="R325">
        <v>26.85</v>
      </c>
      <c r="S325">
        <v>26.74</v>
      </c>
      <c r="T325">
        <v>26.6</v>
      </c>
    </row>
    <row r="326" spans="1:20" x14ac:dyDescent="0.3">
      <c r="A326" t="s">
        <v>852</v>
      </c>
      <c r="B326" t="s">
        <v>437</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v>23.53</v>
      </c>
      <c r="F326">
        <v>23.44</v>
      </c>
      <c r="G326">
        <v>24.4</v>
      </c>
      <c r="H326">
        <v>24.95</v>
      </c>
      <c r="I326">
        <v>25.33</v>
      </c>
      <c r="J326">
        <v>25.5</v>
      </c>
      <c r="K326">
        <v>25.52</v>
      </c>
      <c r="L326">
        <v>25.68</v>
      </c>
      <c r="M326">
        <v>26.18</v>
      </c>
      <c r="N326">
        <v>27.23</v>
      </c>
      <c r="O326">
        <v>28.35</v>
      </c>
      <c r="P326">
        <v>29.1</v>
      </c>
      <c r="Q326">
        <v>29.19</v>
      </c>
      <c r="R326">
        <v>29.11</v>
      </c>
      <c r="S326">
        <v>29.16</v>
      </c>
      <c r="T326">
        <v>29.38</v>
      </c>
    </row>
    <row r="327" spans="1:20" x14ac:dyDescent="0.3">
      <c r="A327" t="s">
        <v>853</v>
      </c>
      <c r="B327" t="s">
        <v>438</v>
      </c>
      <c r="C327" t="str">
        <f>IFERROR(VLOOKUP(B327,'class and classification'!$A$1:$B$338,2,FALSE),VLOOKUP(B327,'class and classification'!$A$340:$B$378,2,FALSE))</f>
        <v>Predominantly Rural</v>
      </c>
      <c r="D327" t="str">
        <f>IFERROR(VLOOKUP(B327,'class and classification'!$A$1:$C$338,3,FALSE),VLOOKUP(B327,'class and classification'!$A$340:$C$378,3,FALSE))</f>
        <v>SD</v>
      </c>
      <c r="E327">
        <v>20.59</v>
      </c>
      <c r="F327">
        <v>20.51</v>
      </c>
      <c r="G327">
        <v>21.45</v>
      </c>
      <c r="H327">
        <v>21.63</v>
      </c>
      <c r="I327">
        <v>21.83</v>
      </c>
      <c r="J327">
        <v>21.85</v>
      </c>
      <c r="K327">
        <v>22.19</v>
      </c>
      <c r="L327">
        <v>22.07</v>
      </c>
      <c r="M327">
        <v>22.44</v>
      </c>
      <c r="N327">
        <v>23.25</v>
      </c>
      <c r="O327">
        <v>24.84</v>
      </c>
      <c r="P327">
        <v>26.1</v>
      </c>
      <c r="Q327">
        <v>27.09</v>
      </c>
      <c r="R327">
        <v>27.86</v>
      </c>
      <c r="S327">
        <v>28.57</v>
      </c>
      <c r="T327">
        <v>28.96</v>
      </c>
    </row>
    <row r="328" spans="1:20" x14ac:dyDescent="0.3">
      <c r="A328" t="s">
        <v>854</v>
      </c>
      <c r="B328" t="s">
        <v>439</v>
      </c>
      <c r="C328" t="str">
        <f>IFERROR(VLOOKUP(B328,'class and classification'!$A$1:$B$338,2,FALSE),VLOOKUP(B328,'class and classification'!$A$340:$B$378,2,FALSE))</f>
        <v>Predominantly Rural</v>
      </c>
      <c r="D328" t="str">
        <f>IFERROR(VLOOKUP(B328,'class and classification'!$A$1:$C$338,3,FALSE),VLOOKUP(B328,'class and classification'!$A$340:$C$378,3,FALSE))</f>
        <v>SD</v>
      </c>
      <c r="E328">
        <v>21.02</v>
      </c>
      <c r="F328">
        <v>20.74</v>
      </c>
      <c r="G328">
        <v>22.38</v>
      </c>
      <c r="H328">
        <v>22.48</v>
      </c>
      <c r="I328">
        <v>21.67</v>
      </c>
      <c r="J328">
        <v>20.88</v>
      </c>
      <c r="K328">
        <v>20.84</v>
      </c>
      <c r="L328">
        <v>21.08</v>
      </c>
      <c r="M328">
        <v>21.7</v>
      </c>
      <c r="N328">
        <v>22.29</v>
      </c>
      <c r="O328">
        <v>23.27</v>
      </c>
      <c r="P328">
        <v>24.1</v>
      </c>
      <c r="Q328">
        <v>24.79</v>
      </c>
      <c r="R328">
        <v>25.21</v>
      </c>
      <c r="S328">
        <v>25.27</v>
      </c>
      <c r="T328">
        <v>25.13</v>
      </c>
    </row>
    <row r="329" spans="1:20" x14ac:dyDescent="0.3">
      <c r="A329" t="s">
        <v>855</v>
      </c>
      <c r="B329" t="s">
        <v>440</v>
      </c>
      <c r="C329" t="str">
        <f>IFERROR(VLOOKUP(B329,'class and classification'!$A$1:$B$338,2,FALSE),VLOOKUP(B329,'class and classification'!$A$340:$B$378,2,FALSE))</f>
        <v>Predominantly Rural</v>
      </c>
      <c r="D329" t="str">
        <f>IFERROR(VLOOKUP(B329,'class and classification'!$A$1:$C$338,3,FALSE),VLOOKUP(B329,'class and classification'!$A$340:$C$378,3,FALSE))</f>
        <v>SD</v>
      </c>
      <c r="E329">
        <v>17.47</v>
      </c>
      <c r="F329">
        <v>17.55</v>
      </c>
      <c r="G329">
        <v>18.03</v>
      </c>
      <c r="H329">
        <v>18.5</v>
      </c>
      <c r="I329">
        <v>18.920000000000002</v>
      </c>
      <c r="J329">
        <v>19.55</v>
      </c>
      <c r="K329">
        <v>20.52</v>
      </c>
      <c r="L329">
        <v>21.76</v>
      </c>
      <c r="M329">
        <v>22.09</v>
      </c>
      <c r="N329">
        <v>22.01</v>
      </c>
      <c r="O329">
        <v>21.51</v>
      </c>
      <c r="P329">
        <v>21.44</v>
      </c>
      <c r="Q329">
        <v>21.95</v>
      </c>
      <c r="R329">
        <v>23.02</v>
      </c>
      <c r="S329">
        <v>24.37</v>
      </c>
      <c r="T329">
        <v>25.16</v>
      </c>
    </row>
    <row r="330" spans="1:20" x14ac:dyDescent="0.3">
      <c r="A330" t="s">
        <v>777</v>
      </c>
      <c r="B330" t="s">
        <v>382</v>
      </c>
      <c r="C330" t="str">
        <f>IFERROR(VLOOKUP(B330,'class and classification'!$A$1:$B$338,2,FALSE),VLOOKUP(B330,'class and classification'!$A$340:$B$378,2,FALSE))</f>
        <v>Predominantly Urban</v>
      </c>
      <c r="D330" t="str">
        <f>IFERROR(VLOOKUP(B330,'class and classification'!$A$1:$C$338,3,FALSE),VLOOKUP(B330,'class and classification'!$A$340:$C$378,3,FALSE))</f>
        <v>SD</v>
      </c>
      <c r="E330">
        <v>19.88</v>
      </c>
      <c r="F330">
        <v>19.79</v>
      </c>
      <c r="G330">
        <v>20.93</v>
      </c>
      <c r="H330">
        <v>21.78</v>
      </c>
      <c r="I330">
        <v>22.41</v>
      </c>
      <c r="J330">
        <v>23.06</v>
      </c>
      <c r="K330">
        <v>23.26</v>
      </c>
      <c r="L330">
        <v>23.24</v>
      </c>
      <c r="M330">
        <v>22.9</v>
      </c>
      <c r="N330">
        <v>22.9</v>
      </c>
      <c r="O330">
        <v>23.78</v>
      </c>
      <c r="P330">
        <v>24.79</v>
      </c>
      <c r="Q330">
        <v>25.79</v>
      </c>
      <c r="R330">
        <v>26.22</v>
      </c>
      <c r="S330">
        <v>26.78</v>
      </c>
      <c r="T330">
        <v>27.18</v>
      </c>
    </row>
    <row r="331" spans="1:20" x14ac:dyDescent="0.3">
      <c r="A331" t="s">
        <v>778</v>
      </c>
      <c r="B331" t="s">
        <v>383</v>
      </c>
      <c r="C331" t="str">
        <f>IFERROR(VLOOKUP(B331,'class and classification'!$A$1:$B$338,2,FALSE),VLOOKUP(B331,'class and classification'!$A$340:$B$378,2,FALSE))</f>
        <v>Predominantly Urban</v>
      </c>
      <c r="D331" t="str">
        <f>IFERROR(VLOOKUP(B331,'class and classification'!$A$1:$C$338,3,FALSE),VLOOKUP(B331,'class and classification'!$A$340:$C$378,3,FALSE))</f>
        <v>SD</v>
      </c>
      <c r="E331">
        <v>19.579999999999998</v>
      </c>
      <c r="F331">
        <v>19.48</v>
      </c>
      <c r="G331">
        <v>20.149999999999999</v>
      </c>
      <c r="H331">
        <v>21.3</v>
      </c>
      <c r="I331">
        <v>22.9</v>
      </c>
      <c r="J331">
        <v>23.93</v>
      </c>
      <c r="K331">
        <v>23.87</v>
      </c>
      <c r="L331">
        <v>23.08</v>
      </c>
      <c r="M331">
        <v>22.57</v>
      </c>
      <c r="N331">
        <v>22.89</v>
      </c>
      <c r="O331">
        <v>24.06</v>
      </c>
      <c r="P331">
        <v>25.2</v>
      </c>
      <c r="Q331">
        <v>26.29</v>
      </c>
      <c r="R331">
        <v>26.6</v>
      </c>
      <c r="S331">
        <v>26.85</v>
      </c>
      <c r="T331">
        <v>26.75</v>
      </c>
    </row>
    <row r="332" spans="1:20" x14ac:dyDescent="0.3">
      <c r="A332" t="s">
        <v>779</v>
      </c>
      <c r="B332" t="s">
        <v>384</v>
      </c>
      <c r="C332" t="str">
        <f>IFERROR(VLOOKUP(B332,'class and classification'!$A$1:$B$338,2,FALSE),VLOOKUP(B332,'class and classification'!$A$340:$B$378,2,FALSE))</f>
        <v>Urban with Significant Rural</v>
      </c>
      <c r="D332" t="str">
        <f>IFERROR(VLOOKUP(B332,'class and classification'!$A$1:$C$338,3,FALSE),VLOOKUP(B332,'class and classification'!$A$340:$C$378,3,FALSE))</f>
        <v>SD</v>
      </c>
      <c r="E332">
        <v>21.23</v>
      </c>
      <c r="F332">
        <v>21.08</v>
      </c>
      <c r="G332">
        <v>22.97</v>
      </c>
      <c r="H332">
        <v>23.66</v>
      </c>
      <c r="I332">
        <v>23.81</v>
      </c>
      <c r="J332">
        <v>23.71</v>
      </c>
      <c r="K332">
        <v>23.66</v>
      </c>
      <c r="L332">
        <v>23.86</v>
      </c>
      <c r="M332">
        <v>23.99</v>
      </c>
      <c r="N332">
        <v>24.23</v>
      </c>
      <c r="O332">
        <v>24.63</v>
      </c>
      <c r="P332">
        <v>25.31</v>
      </c>
      <c r="Q332">
        <v>26.25</v>
      </c>
      <c r="R332">
        <v>27.1</v>
      </c>
      <c r="S332">
        <v>27.44</v>
      </c>
      <c r="T332">
        <v>27.45</v>
      </c>
    </row>
    <row r="333" spans="1:20" x14ac:dyDescent="0.3">
      <c r="A333" t="s">
        <v>780</v>
      </c>
      <c r="B333" t="s">
        <v>385</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v>19.899999999999999</v>
      </c>
      <c r="F333">
        <v>19.89</v>
      </c>
      <c r="G333">
        <v>19.86</v>
      </c>
      <c r="H333">
        <v>19.649999999999999</v>
      </c>
      <c r="I333">
        <v>19.41</v>
      </c>
      <c r="J333">
        <v>19.45</v>
      </c>
      <c r="K333">
        <v>19.95</v>
      </c>
      <c r="L333">
        <v>20.52</v>
      </c>
      <c r="M333">
        <v>21.03</v>
      </c>
      <c r="N333">
        <v>21.27</v>
      </c>
      <c r="O333">
        <v>21.9</v>
      </c>
      <c r="P333">
        <v>22.81</v>
      </c>
      <c r="Q333">
        <v>24.19</v>
      </c>
      <c r="R333">
        <v>25.09</v>
      </c>
      <c r="S333">
        <v>25.64</v>
      </c>
      <c r="T333">
        <v>25.66</v>
      </c>
    </row>
    <row r="334" spans="1:20" x14ac:dyDescent="0.3">
      <c r="A334" t="s">
        <v>781</v>
      </c>
      <c r="B334" t="s">
        <v>386</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v>21.41</v>
      </c>
      <c r="F334">
        <v>21.5</v>
      </c>
      <c r="G334">
        <v>21.25</v>
      </c>
      <c r="H334">
        <v>21.58</v>
      </c>
      <c r="I334">
        <v>21.97</v>
      </c>
      <c r="J334">
        <v>22.34</v>
      </c>
      <c r="K334">
        <v>22.34</v>
      </c>
      <c r="L334">
        <v>22.28</v>
      </c>
      <c r="M334">
        <v>22.39</v>
      </c>
      <c r="N334">
        <v>23.04</v>
      </c>
      <c r="O334">
        <v>24.04</v>
      </c>
      <c r="P334">
        <v>24.85</v>
      </c>
      <c r="Q334">
        <v>25.4</v>
      </c>
      <c r="R334">
        <v>25.61</v>
      </c>
      <c r="S334">
        <v>25.77</v>
      </c>
      <c r="T334">
        <v>25.77</v>
      </c>
    </row>
    <row r="335" spans="1:20" x14ac:dyDescent="0.3">
      <c r="A335" t="s">
        <v>685</v>
      </c>
      <c r="B335" t="s">
        <v>348</v>
      </c>
      <c r="C335" t="str">
        <f>IFERROR(VLOOKUP(B335,'class and classification'!$A$1:$B$338,2,FALSE),VLOOKUP(B335,'class and classification'!$A$340:$B$378,2,FALSE))</f>
        <v>Predominantly Urban</v>
      </c>
      <c r="D335" t="str">
        <f>IFERROR(VLOOKUP(B335,'class and classification'!$A$1:$C$338,3,FALSE),VLOOKUP(B335,'class and classification'!$A$340:$C$378,3,FALSE))</f>
        <v>SD</v>
      </c>
      <c r="E335">
        <v>29.4</v>
      </c>
      <c r="F335">
        <v>29.22</v>
      </c>
      <c r="G335">
        <v>30.83</v>
      </c>
      <c r="H335">
        <v>31.59</v>
      </c>
      <c r="I335">
        <v>32.270000000000003</v>
      </c>
      <c r="J335">
        <v>32.700000000000003</v>
      </c>
      <c r="K335">
        <v>33.6</v>
      </c>
      <c r="L335">
        <v>34.659999999999997</v>
      </c>
      <c r="M335">
        <v>36.14</v>
      </c>
      <c r="N335">
        <v>36.97</v>
      </c>
      <c r="O335">
        <v>36.96</v>
      </c>
      <c r="P335">
        <v>36.31</v>
      </c>
      <c r="Q335">
        <v>36.200000000000003</v>
      </c>
      <c r="R335">
        <v>36.86</v>
      </c>
      <c r="S335">
        <v>37.799999999999997</v>
      </c>
      <c r="T335">
        <v>38.340000000000003</v>
      </c>
    </row>
    <row r="336" spans="1:20" x14ac:dyDescent="0.3">
      <c r="A336" t="s">
        <v>686</v>
      </c>
      <c r="B336" t="s">
        <v>349</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v>22.62</v>
      </c>
      <c r="F336">
        <v>22.44</v>
      </c>
      <c r="G336">
        <v>23.78</v>
      </c>
      <c r="H336">
        <v>24.59</v>
      </c>
      <c r="I336">
        <v>25.79</v>
      </c>
      <c r="J336">
        <v>26.68</v>
      </c>
      <c r="K336">
        <v>27.52</v>
      </c>
      <c r="L336">
        <v>27.56</v>
      </c>
      <c r="M336">
        <v>27.45</v>
      </c>
      <c r="N336">
        <v>27.45</v>
      </c>
      <c r="O336">
        <v>28.14</v>
      </c>
      <c r="P336">
        <v>29.89</v>
      </c>
      <c r="Q336">
        <v>32.19</v>
      </c>
      <c r="R336">
        <v>34.479999999999997</v>
      </c>
      <c r="S336">
        <v>35.74</v>
      </c>
      <c r="T336">
        <v>36.229999999999997</v>
      </c>
    </row>
    <row r="337" spans="1:20" x14ac:dyDescent="0.3">
      <c r="A337" t="s">
        <v>687</v>
      </c>
      <c r="B337" t="s">
        <v>350</v>
      </c>
      <c r="C337" t="str">
        <f>IFERROR(VLOOKUP(B337,'class and classification'!$A$1:$B$338,2,FALSE),VLOOKUP(B337,'class and classification'!$A$340:$B$378,2,FALSE))</f>
        <v>Urban with Significant Rural</v>
      </c>
      <c r="D337" t="str">
        <f>IFERROR(VLOOKUP(B337,'class and classification'!$A$1:$C$338,3,FALSE),VLOOKUP(B337,'class and classification'!$A$340:$C$378,3,FALSE))</f>
        <v>SD</v>
      </c>
      <c r="E337">
        <v>31.11</v>
      </c>
      <c r="F337">
        <v>30.62</v>
      </c>
      <c r="G337">
        <v>33.22</v>
      </c>
      <c r="H337">
        <v>33.880000000000003</v>
      </c>
      <c r="I337">
        <v>33.83</v>
      </c>
      <c r="J337">
        <v>33.83</v>
      </c>
      <c r="K337">
        <v>34.479999999999997</v>
      </c>
      <c r="L337">
        <v>34.81</v>
      </c>
      <c r="M337">
        <v>35.65</v>
      </c>
      <c r="N337">
        <v>37.61</v>
      </c>
      <c r="O337">
        <v>40.909999999999997</v>
      </c>
      <c r="P337">
        <v>44.88</v>
      </c>
      <c r="Q337">
        <v>47.72</v>
      </c>
      <c r="R337">
        <v>50.83</v>
      </c>
      <c r="S337">
        <v>52.37</v>
      </c>
      <c r="T337">
        <v>53.56</v>
      </c>
    </row>
    <row r="338" spans="1:20" x14ac:dyDescent="0.3">
      <c r="A338" t="s">
        <v>688</v>
      </c>
      <c r="B338" t="s">
        <v>351</v>
      </c>
      <c r="C338" t="str">
        <f>IFERROR(VLOOKUP(B338,'class and classification'!$A$1:$B$338,2,FALSE),VLOOKUP(B338,'class and classification'!$A$340:$B$378,2,FALSE))</f>
        <v>Predominantly Urban</v>
      </c>
      <c r="D338" t="str">
        <f>IFERROR(VLOOKUP(B338,'class and classification'!$A$1:$C$338,3,FALSE),VLOOKUP(B338,'class and classification'!$A$340:$C$378,3,FALSE))</f>
        <v>SD</v>
      </c>
      <c r="E338">
        <v>19.87</v>
      </c>
      <c r="F338">
        <v>19.739999999999998</v>
      </c>
      <c r="G338">
        <v>19.95</v>
      </c>
      <c r="H338">
        <v>19.97</v>
      </c>
      <c r="I338">
        <v>20.58</v>
      </c>
      <c r="J338">
        <v>20.99</v>
      </c>
      <c r="K338">
        <v>20.99</v>
      </c>
      <c r="L338">
        <v>20.77</v>
      </c>
      <c r="M338">
        <v>20.88</v>
      </c>
      <c r="N338">
        <v>21.99</v>
      </c>
      <c r="O338">
        <v>22.98</v>
      </c>
      <c r="P338">
        <v>23.96</v>
      </c>
      <c r="Q338">
        <v>24.18</v>
      </c>
      <c r="R338">
        <v>24.51</v>
      </c>
      <c r="S338">
        <v>24.6</v>
      </c>
      <c r="T338">
        <v>24.8</v>
      </c>
    </row>
    <row r="339" spans="1:20" x14ac:dyDescent="0.3">
      <c r="A339" t="s">
        <v>689</v>
      </c>
      <c r="B339" t="s">
        <v>352</v>
      </c>
      <c r="C339" t="str">
        <f>IFERROR(VLOOKUP(B339,'class and classification'!$A$1:$B$338,2,FALSE),VLOOKUP(B339,'class and classification'!$A$340:$B$378,2,FALSE))</f>
        <v>Predominantly Urban</v>
      </c>
      <c r="D339" t="str">
        <f>IFERROR(VLOOKUP(B339,'class and classification'!$A$1:$C$338,3,FALSE),VLOOKUP(B339,'class and classification'!$A$340:$C$378,3,FALSE))</f>
        <v>SD</v>
      </c>
      <c r="E339">
        <v>25.32</v>
      </c>
      <c r="F339">
        <v>25.11</v>
      </c>
      <c r="G339">
        <v>26.76</v>
      </c>
      <c r="H339">
        <v>27.62</v>
      </c>
      <c r="I339">
        <v>28.28</v>
      </c>
      <c r="J339">
        <v>28.4</v>
      </c>
      <c r="K339">
        <v>28.43</v>
      </c>
      <c r="L339">
        <v>28.83</v>
      </c>
      <c r="M339">
        <v>29.86</v>
      </c>
      <c r="N339">
        <v>31.09</v>
      </c>
      <c r="O339">
        <v>31.71</v>
      </c>
      <c r="P339">
        <v>31.71</v>
      </c>
      <c r="Q339">
        <v>31.41</v>
      </c>
      <c r="R339">
        <v>31.81</v>
      </c>
      <c r="S339">
        <v>32.43</v>
      </c>
      <c r="T339">
        <v>33.07</v>
      </c>
    </row>
    <row r="340" spans="1:20" x14ac:dyDescent="0.3">
      <c r="A340" t="s">
        <v>690</v>
      </c>
      <c r="B340" t="s">
        <v>353</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v>20.74</v>
      </c>
      <c r="F340">
        <v>20.57</v>
      </c>
      <c r="G340">
        <v>22.51</v>
      </c>
      <c r="H340">
        <v>23.87</v>
      </c>
      <c r="I340">
        <v>24.64</v>
      </c>
      <c r="J340">
        <v>25.03</v>
      </c>
      <c r="K340">
        <v>25.01</v>
      </c>
      <c r="L340">
        <v>25.05</v>
      </c>
      <c r="M340">
        <v>25.07</v>
      </c>
      <c r="N340">
        <v>25.16</v>
      </c>
      <c r="O340">
        <v>25.52</v>
      </c>
      <c r="P340">
        <v>26.33</v>
      </c>
      <c r="Q340">
        <v>27.53</v>
      </c>
      <c r="R340">
        <v>28.86</v>
      </c>
      <c r="S340">
        <v>29.91</v>
      </c>
      <c r="T340">
        <v>30.51</v>
      </c>
    </row>
    <row r="341" spans="1:20" x14ac:dyDescent="0.3">
      <c r="A341" t="s">
        <v>691</v>
      </c>
      <c r="B341" t="s">
        <v>354</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v>31.72</v>
      </c>
      <c r="F341">
        <v>31.54</v>
      </c>
      <c r="G341">
        <v>33.76</v>
      </c>
      <c r="H341">
        <v>35.270000000000003</v>
      </c>
      <c r="I341">
        <v>36.53</v>
      </c>
      <c r="J341">
        <v>37.1</v>
      </c>
      <c r="K341">
        <v>36.979999999999997</v>
      </c>
      <c r="L341">
        <v>36</v>
      </c>
      <c r="M341">
        <v>35</v>
      </c>
      <c r="N341">
        <v>35.32</v>
      </c>
      <c r="O341">
        <v>36.85</v>
      </c>
      <c r="P341">
        <v>39.22</v>
      </c>
      <c r="Q341">
        <v>40.86</v>
      </c>
      <c r="R341">
        <v>41.68</v>
      </c>
      <c r="S341">
        <v>41.64</v>
      </c>
      <c r="T341">
        <v>41.38</v>
      </c>
    </row>
    <row r="342" spans="1:20" x14ac:dyDescent="0.3">
      <c r="A342" t="s">
        <v>692</v>
      </c>
      <c r="B342" t="s">
        <v>355</v>
      </c>
      <c r="C342" t="str">
        <f>IFERROR(VLOOKUP(B342,'class and classification'!$A$1:$B$338,2,FALSE),VLOOKUP(B342,'class and classification'!$A$340:$B$378,2,FALSE))</f>
        <v>Predominantly Urban</v>
      </c>
      <c r="D342" t="str">
        <f>IFERROR(VLOOKUP(B342,'class and classification'!$A$1:$C$338,3,FALSE),VLOOKUP(B342,'class and classification'!$A$340:$C$378,3,FALSE))</f>
        <v>SD</v>
      </c>
      <c r="E342">
        <v>33.25</v>
      </c>
      <c r="F342">
        <v>33</v>
      </c>
      <c r="G342">
        <v>33.770000000000003</v>
      </c>
      <c r="H342">
        <v>33.65</v>
      </c>
      <c r="I342">
        <v>33.200000000000003</v>
      </c>
      <c r="J342">
        <v>32.65</v>
      </c>
      <c r="K342">
        <v>31.69</v>
      </c>
      <c r="L342">
        <v>29.96</v>
      </c>
      <c r="M342">
        <v>28.59</v>
      </c>
      <c r="N342">
        <v>28.6</v>
      </c>
      <c r="O342">
        <v>29.48</v>
      </c>
      <c r="P342">
        <v>30.35</v>
      </c>
      <c r="Q342">
        <v>30.86</v>
      </c>
      <c r="R342">
        <v>31.57</v>
      </c>
      <c r="S342">
        <v>32.33</v>
      </c>
      <c r="T342">
        <v>32.78</v>
      </c>
    </row>
    <row r="343" spans="1:20" x14ac:dyDescent="0.3">
      <c r="A343" t="s">
        <v>693</v>
      </c>
      <c r="B343" t="s">
        <v>356</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v>21.18</v>
      </c>
      <c r="F343">
        <v>21.13</v>
      </c>
      <c r="G343">
        <v>22.01</v>
      </c>
      <c r="H343">
        <v>22.3</v>
      </c>
      <c r="I343">
        <v>22.15</v>
      </c>
      <c r="J343">
        <v>22.59</v>
      </c>
      <c r="K343">
        <v>22.87</v>
      </c>
      <c r="L343">
        <v>23.61</v>
      </c>
      <c r="M343">
        <v>23.7</v>
      </c>
      <c r="N343">
        <v>24.13</v>
      </c>
      <c r="O343">
        <v>24.3</v>
      </c>
      <c r="P343">
        <v>24.75</v>
      </c>
      <c r="Q343">
        <v>25.44</v>
      </c>
      <c r="R343">
        <v>26.66</v>
      </c>
      <c r="S343">
        <v>27.64</v>
      </c>
      <c r="T343">
        <v>28.21</v>
      </c>
    </row>
    <row r="344" spans="1:20" x14ac:dyDescent="0.3">
      <c r="A344" t="s">
        <v>694</v>
      </c>
      <c r="B344" t="s">
        <v>357</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v>20.5</v>
      </c>
      <c r="F344">
        <v>20.57</v>
      </c>
      <c r="G344">
        <v>21.51</v>
      </c>
      <c r="H344">
        <v>22.35</v>
      </c>
      <c r="I344">
        <v>22.67</v>
      </c>
      <c r="J344">
        <v>22.54</v>
      </c>
      <c r="K344">
        <v>22.01</v>
      </c>
      <c r="L344">
        <v>21.51</v>
      </c>
      <c r="M344">
        <v>21.74</v>
      </c>
      <c r="N344">
        <v>22.55</v>
      </c>
      <c r="O344">
        <v>24.35</v>
      </c>
      <c r="P344">
        <v>25.87</v>
      </c>
      <c r="Q344">
        <v>27.65</v>
      </c>
      <c r="R344">
        <v>28.46</v>
      </c>
      <c r="S344">
        <v>28.99</v>
      </c>
      <c r="T344">
        <v>28.89</v>
      </c>
    </row>
    <row r="345" spans="1:20" x14ac:dyDescent="0.3">
      <c r="A345" t="s">
        <v>695</v>
      </c>
      <c r="B345" t="s">
        <v>358</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v>20.53</v>
      </c>
      <c r="F345">
        <v>20.27</v>
      </c>
      <c r="G345">
        <v>21.13</v>
      </c>
      <c r="H345">
        <v>21.58</v>
      </c>
      <c r="I345">
        <v>22.05</v>
      </c>
      <c r="J345">
        <v>22.62</v>
      </c>
      <c r="K345">
        <v>22.9</v>
      </c>
      <c r="L345">
        <v>22.76</v>
      </c>
      <c r="M345">
        <v>22.36</v>
      </c>
      <c r="N345">
        <v>22.38</v>
      </c>
      <c r="O345">
        <v>22.9</v>
      </c>
      <c r="P345">
        <v>24.36</v>
      </c>
      <c r="Q345">
        <v>25.58</v>
      </c>
      <c r="R345">
        <v>26.5</v>
      </c>
      <c r="S345">
        <v>26.47</v>
      </c>
      <c r="T345">
        <v>26.39</v>
      </c>
    </row>
    <row r="346" spans="1:20" x14ac:dyDescent="0.3">
      <c r="A346" t="s">
        <v>696</v>
      </c>
      <c r="B346" t="s">
        <v>359</v>
      </c>
      <c r="C346" t="str">
        <f>IFERROR(VLOOKUP(B346,'class and classification'!$A$1:$B$338,2,FALSE),VLOOKUP(B346,'class and classification'!$A$340:$B$378,2,FALSE))</f>
        <v>Predominantly Rural</v>
      </c>
      <c r="D346" t="str">
        <f>IFERROR(VLOOKUP(B346,'class and classification'!$A$1:$C$338,3,FALSE),VLOOKUP(B346,'class and classification'!$A$340:$C$378,3,FALSE))</f>
        <v>SD</v>
      </c>
      <c r="E346">
        <v>22.7</v>
      </c>
      <c r="F346">
        <v>22.58</v>
      </c>
      <c r="G346">
        <v>23.77</v>
      </c>
      <c r="H346">
        <v>24.72</v>
      </c>
      <c r="I346">
        <v>25.66</v>
      </c>
      <c r="J346">
        <v>26.72</v>
      </c>
      <c r="K346">
        <v>27.36</v>
      </c>
      <c r="L346">
        <v>27.59</v>
      </c>
      <c r="M346">
        <v>27.99</v>
      </c>
      <c r="N346">
        <v>29.05</v>
      </c>
      <c r="O346">
        <v>30.18</v>
      </c>
      <c r="P346">
        <v>30.38</v>
      </c>
      <c r="Q346">
        <v>29.79</v>
      </c>
      <c r="R346">
        <v>28.88</v>
      </c>
      <c r="S346">
        <v>28.31</v>
      </c>
      <c r="T346">
        <v>27.96</v>
      </c>
    </row>
    <row r="347" spans="1:20" x14ac:dyDescent="0.3">
      <c r="A347" t="s">
        <v>857</v>
      </c>
      <c r="B347" t="s">
        <v>441</v>
      </c>
      <c r="C347" t="str">
        <f>IFERROR(VLOOKUP(B347,'class and classification'!$A$1:$B$338,2,FALSE),VLOOKUP(B347,'class and classification'!$A$340:$B$378,2,FALSE))</f>
        <v>Predominantly Urban</v>
      </c>
      <c r="D347" t="str">
        <f>IFERROR(VLOOKUP(B347,'class and classification'!$A$1:$C$338,3,FALSE),VLOOKUP(B347,'class and classification'!$A$340:$C$378,3,FALSE))</f>
        <v>SD</v>
      </c>
      <c r="E347">
        <v>24.46</v>
      </c>
      <c r="F347">
        <v>24.06</v>
      </c>
      <c r="G347">
        <v>26.8</v>
      </c>
      <c r="H347">
        <v>28.44</v>
      </c>
      <c r="I347">
        <v>29.28</v>
      </c>
      <c r="J347">
        <v>29.65</v>
      </c>
      <c r="K347">
        <v>29.13</v>
      </c>
      <c r="L347">
        <v>28.03</v>
      </c>
      <c r="M347">
        <v>26.91</v>
      </c>
      <c r="N347">
        <v>26.12</v>
      </c>
      <c r="O347">
        <v>26.51</v>
      </c>
      <c r="P347">
        <v>27.47</v>
      </c>
      <c r="Q347">
        <v>29.07</v>
      </c>
      <c r="R347">
        <v>30.19</v>
      </c>
      <c r="S347">
        <v>31.02</v>
      </c>
      <c r="T347">
        <v>31.3</v>
      </c>
    </row>
    <row r="348" spans="1:20" x14ac:dyDescent="0.3">
      <c r="A348" t="s">
        <v>858</v>
      </c>
      <c r="B348" t="s">
        <v>442</v>
      </c>
      <c r="C348" t="str">
        <f>IFERROR(VLOOKUP(B348,'class and classification'!$A$1:$B$338,2,FALSE),VLOOKUP(B348,'class and classification'!$A$340:$B$378,2,FALSE))</f>
        <v>Predominantly Rural</v>
      </c>
      <c r="D348" t="str">
        <f>IFERROR(VLOOKUP(B348,'class and classification'!$A$1:$C$338,3,FALSE),VLOOKUP(B348,'class and classification'!$A$340:$C$378,3,FALSE))</f>
        <v>SD</v>
      </c>
      <c r="E348">
        <v>34.130000000000003</v>
      </c>
      <c r="F348">
        <v>33.64</v>
      </c>
      <c r="G348">
        <v>36.64</v>
      </c>
      <c r="H348">
        <v>38.479999999999997</v>
      </c>
      <c r="I348">
        <v>39.450000000000003</v>
      </c>
      <c r="J348">
        <v>40.31</v>
      </c>
      <c r="K348">
        <v>40.15</v>
      </c>
      <c r="L348">
        <v>39.549999999999997</v>
      </c>
      <c r="M348">
        <v>38.96</v>
      </c>
      <c r="N348">
        <v>38.72</v>
      </c>
      <c r="O348">
        <v>38.76</v>
      </c>
      <c r="P348">
        <v>39.11</v>
      </c>
      <c r="Q348">
        <v>40.49</v>
      </c>
      <c r="R348">
        <v>42.66</v>
      </c>
      <c r="S348">
        <v>44.57</v>
      </c>
      <c r="T348">
        <v>45.53</v>
      </c>
    </row>
    <row r="349" spans="1:20" x14ac:dyDescent="0.3">
      <c r="A349" t="s">
        <v>859</v>
      </c>
      <c r="B349" t="s">
        <v>443</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v>28.34</v>
      </c>
      <c r="F349">
        <v>28.21</v>
      </c>
      <c r="G349">
        <v>29.12</v>
      </c>
      <c r="H349">
        <v>29.79</v>
      </c>
      <c r="I349">
        <v>30.39</v>
      </c>
      <c r="J349">
        <v>30.75</v>
      </c>
      <c r="K349">
        <v>31.38</v>
      </c>
      <c r="L349">
        <v>31.59</v>
      </c>
      <c r="M349">
        <v>32.51</v>
      </c>
      <c r="N349">
        <v>33.01</v>
      </c>
      <c r="O349">
        <v>33.32</v>
      </c>
      <c r="P349">
        <v>33.409999999999997</v>
      </c>
      <c r="Q349">
        <v>33.409999999999997</v>
      </c>
      <c r="R349">
        <v>34.25</v>
      </c>
      <c r="S349">
        <v>34.549999999999997</v>
      </c>
      <c r="T349">
        <v>34.94</v>
      </c>
    </row>
    <row r="350" spans="1:20" x14ac:dyDescent="0.3">
      <c r="A350" t="s">
        <v>860</v>
      </c>
      <c r="B350" t="s">
        <v>444</v>
      </c>
      <c r="C350" t="str">
        <f>IFERROR(VLOOKUP(B350,'class and classification'!$A$1:$B$338,2,FALSE),VLOOKUP(B350,'class and classification'!$A$340:$B$378,2,FALSE))</f>
        <v>Predominantly Urban</v>
      </c>
      <c r="D350" t="str">
        <f>IFERROR(VLOOKUP(B350,'class and classification'!$A$1:$C$338,3,FALSE),VLOOKUP(B350,'class and classification'!$A$340:$C$378,3,FALSE))</f>
        <v>SD</v>
      </c>
      <c r="E350">
        <v>22.81</v>
      </c>
      <c r="F350">
        <v>22.55</v>
      </c>
      <c r="G350">
        <v>24.39</v>
      </c>
      <c r="H350">
        <v>25.39</v>
      </c>
      <c r="I350">
        <v>26.01</v>
      </c>
      <c r="J350">
        <v>26.71</v>
      </c>
      <c r="K350">
        <v>27.62</v>
      </c>
      <c r="L350">
        <v>28.58</v>
      </c>
      <c r="M350">
        <v>29.22</v>
      </c>
      <c r="N350">
        <v>29.48</v>
      </c>
      <c r="O350">
        <v>29.85</v>
      </c>
      <c r="P350">
        <v>30.37</v>
      </c>
      <c r="Q350">
        <v>30.69</v>
      </c>
      <c r="R350">
        <v>30.36</v>
      </c>
      <c r="S350">
        <v>29.55</v>
      </c>
      <c r="T350">
        <v>28.93</v>
      </c>
    </row>
    <row r="351" spans="1:20" x14ac:dyDescent="0.3">
      <c r="A351" t="s">
        <v>861</v>
      </c>
      <c r="B351" t="s">
        <v>445</v>
      </c>
      <c r="C351" t="str">
        <f>IFERROR(VLOOKUP(B351,'class and classification'!$A$1:$B$338,2,FALSE),VLOOKUP(B351,'class and classification'!$A$340:$B$378,2,FALSE))</f>
        <v>Urban with Significant Rural</v>
      </c>
      <c r="D351" t="str">
        <f>IFERROR(VLOOKUP(B351,'class and classification'!$A$1:$C$338,3,FALSE),VLOOKUP(B351,'class and classification'!$A$340:$C$378,3,FALSE))</f>
        <v>SD</v>
      </c>
      <c r="E351">
        <v>23.24</v>
      </c>
      <c r="F351">
        <v>23.14</v>
      </c>
      <c r="G351">
        <v>22.86</v>
      </c>
      <c r="H351">
        <v>22.3</v>
      </c>
      <c r="I351">
        <v>21.89</v>
      </c>
      <c r="J351">
        <v>22.12</v>
      </c>
      <c r="K351">
        <v>22.92</v>
      </c>
      <c r="L351">
        <v>23.57</v>
      </c>
      <c r="M351">
        <v>24.05</v>
      </c>
      <c r="N351">
        <v>24.13</v>
      </c>
      <c r="O351">
        <v>24.44</v>
      </c>
      <c r="P351">
        <v>25.21</v>
      </c>
      <c r="Q351">
        <v>26.56</v>
      </c>
      <c r="R351">
        <v>28.08</v>
      </c>
      <c r="S351">
        <v>29.02</v>
      </c>
      <c r="T351">
        <v>29.42</v>
      </c>
    </row>
    <row r="352" spans="1:20" x14ac:dyDescent="0.3">
      <c r="A352" t="s">
        <v>862</v>
      </c>
      <c r="B352" t="s">
        <v>446</v>
      </c>
      <c r="C352" t="str">
        <f>IFERROR(VLOOKUP(B352,'class and classification'!$A$1:$B$338,2,FALSE),VLOOKUP(B352,'class and classification'!$A$340:$B$378,2,FALSE))</f>
        <v>Predominantly Rural</v>
      </c>
      <c r="D352" t="str">
        <f>IFERROR(VLOOKUP(B352,'class and classification'!$A$1:$C$338,3,FALSE),VLOOKUP(B352,'class and classification'!$A$340:$C$378,3,FALSE))</f>
        <v>SD</v>
      </c>
      <c r="E352">
        <v>28.45</v>
      </c>
      <c r="F352">
        <v>28.2</v>
      </c>
      <c r="G352">
        <v>30.63</v>
      </c>
      <c r="H352">
        <v>31.28</v>
      </c>
      <c r="I352">
        <v>31.28</v>
      </c>
      <c r="J352">
        <v>30.9</v>
      </c>
      <c r="K352">
        <v>31.14</v>
      </c>
      <c r="L352">
        <v>31.8</v>
      </c>
      <c r="M352">
        <v>32.549999999999997</v>
      </c>
      <c r="N352">
        <v>33.25</v>
      </c>
      <c r="O352">
        <v>33.36</v>
      </c>
      <c r="P352">
        <v>33.94</v>
      </c>
      <c r="Q352">
        <v>34.07</v>
      </c>
      <c r="R352">
        <v>34.81</v>
      </c>
      <c r="S352">
        <v>34.729999999999997</v>
      </c>
      <c r="T352">
        <v>34.82</v>
      </c>
    </row>
    <row r="353" spans="1:20" x14ac:dyDescent="0.3">
      <c r="A353" t="s">
        <v>783</v>
      </c>
      <c r="B353" t="s">
        <v>387</v>
      </c>
      <c r="C353" t="str">
        <f>IFERROR(VLOOKUP(B353,'class and classification'!$A$1:$B$338,2,FALSE),VLOOKUP(B353,'class and classification'!$A$340:$B$378,2,FALSE))</f>
        <v>Urban with Significant Rural</v>
      </c>
      <c r="D353" t="str">
        <f>IFERROR(VLOOKUP(B353,'class and classification'!$A$1:$C$338,3,FALSE),VLOOKUP(B353,'class and classification'!$A$340:$C$378,3,FALSE))</f>
        <v>SD</v>
      </c>
      <c r="E353">
        <v>37.159999999999997</v>
      </c>
      <c r="F353">
        <v>36.93</v>
      </c>
      <c r="G353">
        <v>38.54</v>
      </c>
      <c r="H353">
        <v>40.01</v>
      </c>
      <c r="I353">
        <v>41.66</v>
      </c>
      <c r="J353">
        <v>43.1</v>
      </c>
      <c r="K353">
        <v>43.41</v>
      </c>
      <c r="L353">
        <v>43.2</v>
      </c>
      <c r="M353">
        <v>43.36</v>
      </c>
      <c r="N353">
        <v>44.37</v>
      </c>
      <c r="O353">
        <v>45.22</v>
      </c>
      <c r="P353">
        <v>45.32</v>
      </c>
      <c r="Q353">
        <v>45.17</v>
      </c>
      <c r="R353">
        <v>45.6</v>
      </c>
      <c r="S353">
        <v>46.65</v>
      </c>
      <c r="T353">
        <v>47.48</v>
      </c>
    </row>
    <row r="354" spans="1:20" x14ac:dyDescent="0.3">
      <c r="A354" t="s">
        <v>784</v>
      </c>
      <c r="B354" t="s">
        <v>388</v>
      </c>
      <c r="C354" t="str">
        <f>IFERROR(VLOOKUP(B354,'class and classification'!$A$1:$B$338,2,FALSE),VLOOKUP(B354,'class and classification'!$A$340:$B$378,2,FALSE))</f>
        <v>Predominantly Rural</v>
      </c>
      <c r="D354" t="str">
        <f>IFERROR(VLOOKUP(B354,'class and classification'!$A$1:$C$338,3,FALSE),VLOOKUP(B354,'class and classification'!$A$340:$C$378,3,FALSE))</f>
        <v>SD</v>
      </c>
      <c r="E354">
        <v>23.89</v>
      </c>
      <c r="F354">
        <v>23.93</v>
      </c>
      <c r="G354">
        <v>24.12</v>
      </c>
      <c r="H354">
        <v>24.55</v>
      </c>
      <c r="I354">
        <v>25</v>
      </c>
      <c r="J354">
        <v>25.48</v>
      </c>
      <c r="K354">
        <v>25.93</v>
      </c>
      <c r="L354">
        <v>26.72</v>
      </c>
      <c r="M354">
        <v>27.61</v>
      </c>
      <c r="N354">
        <v>28.29</v>
      </c>
      <c r="O354">
        <v>28.66</v>
      </c>
      <c r="P354">
        <v>29.32</v>
      </c>
      <c r="Q354">
        <v>30.34</v>
      </c>
      <c r="R354">
        <v>31.49</v>
      </c>
      <c r="S354">
        <v>31.94</v>
      </c>
      <c r="T354">
        <v>32.04</v>
      </c>
    </row>
    <row r="355" spans="1:20" x14ac:dyDescent="0.3">
      <c r="A355" t="s">
        <v>785</v>
      </c>
      <c r="B355" t="s">
        <v>389</v>
      </c>
      <c r="C355" t="str">
        <f>IFERROR(VLOOKUP(B355,'class and classification'!$A$1:$B$338,2,FALSE),VLOOKUP(B355,'class and classification'!$A$340:$B$378,2,FALSE))</f>
        <v>Predominantly Urban</v>
      </c>
      <c r="D355" t="str">
        <f>IFERROR(VLOOKUP(B355,'class and classification'!$A$1:$C$338,3,FALSE),VLOOKUP(B355,'class and classification'!$A$340:$C$378,3,FALSE))</f>
        <v>SD</v>
      </c>
      <c r="E355">
        <v>28.53</v>
      </c>
      <c r="F355">
        <v>28.38</v>
      </c>
      <c r="G355">
        <v>29.14</v>
      </c>
      <c r="H355">
        <v>29.43</v>
      </c>
      <c r="I355">
        <v>30.02</v>
      </c>
      <c r="J355">
        <v>30.5</v>
      </c>
      <c r="K355">
        <v>31.12</v>
      </c>
      <c r="L355">
        <v>31.42</v>
      </c>
      <c r="M355">
        <v>32.090000000000003</v>
      </c>
      <c r="N355">
        <v>33.07</v>
      </c>
      <c r="O355">
        <v>34.11</v>
      </c>
      <c r="P355">
        <v>35.090000000000003</v>
      </c>
      <c r="Q355">
        <v>36.270000000000003</v>
      </c>
      <c r="R355">
        <v>37.89</v>
      </c>
      <c r="S355">
        <v>39.369999999999997</v>
      </c>
      <c r="T355">
        <v>40.19</v>
      </c>
    </row>
    <row r="356" spans="1:20" x14ac:dyDescent="0.3">
      <c r="A356" t="s">
        <v>786</v>
      </c>
      <c r="B356" t="s">
        <v>390</v>
      </c>
      <c r="C356" t="str">
        <f>IFERROR(VLOOKUP(B356,'class and classification'!$A$1:$B$338,2,FALSE),VLOOKUP(B356,'class and classification'!$A$340:$B$378,2,FALSE))</f>
        <v>Predominantly Urban</v>
      </c>
      <c r="D356" t="str">
        <f>IFERROR(VLOOKUP(B356,'class and classification'!$A$1:$C$338,3,FALSE),VLOOKUP(B356,'class and classification'!$A$340:$C$378,3,FALSE))</f>
        <v>SD</v>
      </c>
      <c r="E356">
        <v>23.37</v>
      </c>
      <c r="F356">
        <v>23.25</v>
      </c>
      <c r="G356">
        <v>23.95</v>
      </c>
      <c r="H356">
        <v>24.28</v>
      </c>
      <c r="I356">
        <v>24.49</v>
      </c>
      <c r="J356">
        <v>25.22</v>
      </c>
      <c r="K356">
        <v>25.97</v>
      </c>
      <c r="L356">
        <v>27.11</v>
      </c>
      <c r="M356">
        <v>28.32</v>
      </c>
      <c r="N356">
        <v>29.76</v>
      </c>
      <c r="O356">
        <v>30.64</v>
      </c>
      <c r="P356">
        <v>31.72</v>
      </c>
      <c r="Q356">
        <v>33.17</v>
      </c>
      <c r="R356">
        <v>35.380000000000003</v>
      </c>
      <c r="S356">
        <v>37.08</v>
      </c>
      <c r="T356">
        <v>37.950000000000003</v>
      </c>
    </row>
    <row r="357" spans="1:20" x14ac:dyDescent="0.3">
      <c r="A357" t="s">
        <v>787</v>
      </c>
      <c r="B357" t="s">
        <v>391</v>
      </c>
      <c r="C357" t="str">
        <f>IFERROR(VLOOKUP(B357,'class and classification'!$A$1:$B$338,2,FALSE),VLOOKUP(B357,'class and classification'!$A$340:$B$378,2,FALSE))</f>
        <v>Predominantly Urban</v>
      </c>
      <c r="D357" t="str">
        <f>IFERROR(VLOOKUP(B357,'class and classification'!$A$1:$C$338,3,FALSE),VLOOKUP(B357,'class and classification'!$A$340:$C$378,3,FALSE))</f>
        <v>SD</v>
      </c>
      <c r="E357">
        <v>22.6</v>
      </c>
      <c r="F357">
        <v>22.61</v>
      </c>
      <c r="G357">
        <v>22.91</v>
      </c>
      <c r="H357">
        <v>23.27</v>
      </c>
      <c r="I357">
        <v>23.99</v>
      </c>
      <c r="J357">
        <v>24.65</v>
      </c>
      <c r="K357">
        <v>25.05</v>
      </c>
      <c r="L357">
        <v>25.24</v>
      </c>
      <c r="M357">
        <v>25.37</v>
      </c>
      <c r="N357">
        <v>25.54</v>
      </c>
      <c r="O357">
        <v>26.04</v>
      </c>
      <c r="P357">
        <v>26.84</v>
      </c>
      <c r="Q357">
        <v>28.24</v>
      </c>
      <c r="R357">
        <v>28.98</v>
      </c>
      <c r="S357">
        <v>29.42</v>
      </c>
      <c r="T357">
        <v>29.28</v>
      </c>
    </row>
    <row r="358" spans="1:20" x14ac:dyDescent="0.3">
      <c r="A358" t="s">
        <v>788</v>
      </c>
      <c r="B358" t="s">
        <v>392</v>
      </c>
      <c r="C358" t="str">
        <f>IFERROR(VLOOKUP(B358,'class and classification'!$A$1:$B$338,2,FALSE),VLOOKUP(B358,'class and classification'!$A$340:$B$378,2,FALSE))</f>
        <v>Urban with Significant Rural</v>
      </c>
      <c r="D358" t="str">
        <f>IFERROR(VLOOKUP(B358,'class and classification'!$A$1:$C$338,3,FALSE),VLOOKUP(B358,'class and classification'!$A$340:$C$378,3,FALSE))</f>
        <v>SD</v>
      </c>
      <c r="E358">
        <v>36.93</v>
      </c>
      <c r="F358">
        <v>36.68</v>
      </c>
      <c r="G358">
        <v>37.75</v>
      </c>
      <c r="H358">
        <v>39.299999999999997</v>
      </c>
      <c r="I358">
        <v>41.68</v>
      </c>
      <c r="J358">
        <v>43.73</v>
      </c>
      <c r="K358">
        <v>44.15</v>
      </c>
      <c r="L358">
        <v>42.67</v>
      </c>
      <c r="M358">
        <v>40.97</v>
      </c>
      <c r="N358">
        <v>40.619999999999997</v>
      </c>
      <c r="O358">
        <v>42.47</v>
      </c>
      <c r="P358">
        <v>44.34</v>
      </c>
      <c r="Q358">
        <v>45.68</v>
      </c>
      <c r="R358">
        <v>45.47</v>
      </c>
      <c r="S358">
        <v>46.19</v>
      </c>
      <c r="T358">
        <v>46.78</v>
      </c>
    </row>
    <row r="359" spans="1:20" x14ac:dyDescent="0.3">
      <c r="A359" t="s">
        <v>789</v>
      </c>
      <c r="B359" t="s">
        <v>393</v>
      </c>
      <c r="C359" t="str">
        <f>IFERROR(VLOOKUP(B359,'class and classification'!$A$1:$B$338,2,FALSE),VLOOKUP(B359,'class and classification'!$A$340:$B$378,2,FALSE))</f>
        <v>Predominantly Urban</v>
      </c>
      <c r="D359" t="str">
        <f>IFERROR(VLOOKUP(B359,'class and classification'!$A$1:$C$338,3,FALSE),VLOOKUP(B359,'class and classification'!$A$340:$C$378,3,FALSE))</f>
        <v>SD</v>
      </c>
      <c r="E359">
        <v>27.94</v>
      </c>
      <c r="F359">
        <v>27.86</v>
      </c>
      <c r="G359">
        <v>30.58</v>
      </c>
      <c r="H359">
        <v>32.49</v>
      </c>
      <c r="I359">
        <v>33.979999999999997</v>
      </c>
      <c r="J359">
        <v>35.229999999999997</v>
      </c>
      <c r="K359">
        <v>36.49</v>
      </c>
      <c r="L359">
        <v>37.47</v>
      </c>
      <c r="M359">
        <v>37.619999999999997</v>
      </c>
      <c r="N359">
        <v>37.31</v>
      </c>
      <c r="O359">
        <v>37.42</v>
      </c>
      <c r="P359">
        <v>38.68</v>
      </c>
      <c r="Q359">
        <v>40</v>
      </c>
      <c r="R359">
        <v>40.28</v>
      </c>
      <c r="S359">
        <v>39.53</v>
      </c>
      <c r="T359">
        <v>38.68</v>
      </c>
    </row>
    <row r="360" spans="1:20" x14ac:dyDescent="0.3">
      <c r="A360" t="s">
        <v>790</v>
      </c>
      <c r="B360" t="s">
        <v>394</v>
      </c>
      <c r="C360" t="str">
        <f>IFERROR(VLOOKUP(B360,'class and classification'!$A$1:$B$338,2,FALSE),VLOOKUP(B360,'class and classification'!$A$340:$B$378,2,FALSE))</f>
        <v>Urban with Significant Rural</v>
      </c>
      <c r="D360" t="str">
        <f>IFERROR(VLOOKUP(B360,'class and classification'!$A$1:$C$338,3,FALSE),VLOOKUP(B360,'class and classification'!$A$340:$C$378,3,FALSE))</f>
        <v>SD</v>
      </c>
      <c r="E360">
        <v>30.08</v>
      </c>
      <c r="F360">
        <v>30.01</v>
      </c>
      <c r="G360">
        <v>29.65</v>
      </c>
      <c r="H360">
        <v>29.37</v>
      </c>
      <c r="I360">
        <v>29.77</v>
      </c>
      <c r="J360">
        <v>30.47</v>
      </c>
      <c r="K360">
        <v>31.45</v>
      </c>
      <c r="L360">
        <v>32.049999999999997</v>
      </c>
      <c r="M360">
        <v>32.5</v>
      </c>
      <c r="N360">
        <v>32.93</v>
      </c>
      <c r="O360">
        <v>33.1</v>
      </c>
      <c r="P360">
        <v>33.53</v>
      </c>
      <c r="Q360">
        <v>34.130000000000003</v>
      </c>
      <c r="R360">
        <v>35.479999999999997</v>
      </c>
      <c r="S360">
        <v>36.619999999999997</v>
      </c>
      <c r="T360">
        <v>37.35</v>
      </c>
    </row>
    <row r="361" spans="1:20" x14ac:dyDescent="0.3">
      <c r="A361" t="s">
        <v>791</v>
      </c>
      <c r="B361" t="s">
        <v>395</v>
      </c>
      <c r="C361" t="str">
        <f>IFERROR(VLOOKUP(B361,'class and classification'!$A$1:$B$338,2,FALSE),VLOOKUP(B361,'class and classification'!$A$340:$B$378,2,FALSE))</f>
        <v>Predominantly Urban</v>
      </c>
      <c r="D361" t="str">
        <f>IFERROR(VLOOKUP(B361,'class and classification'!$A$1:$C$338,3,FALSE),VLOOKUP(B361,'class and classification'!$A$340:$C$378,3,FALSE))</f>
        <v>SD</v>
      </c>
      <c r="E361">
        <v>25.45</v>
      </c>
      <c r="F361">
        <v>25.18</v>
      </c>
      <c r="G361">
        <v>28.31</v>
      </c>
      <c r="H361">
        <v>30.6</v>
      </c>
      <c r="I361">
        <v>32.799999999999997</v>
      </c>
      <c r="J361">
        <v>34.68</v>
      </c>
      <c r="K361">
        <v>35.700000000000003</v>
      </c>
      <c r="L361">
        <v>35.64</v>
      </c>
      <c r="M361">
        <v>34.99</v>
      </c>
      <c r="N361">
        <v>34.75</v>
      </c>
      <c r="O361">
        <v>34.96</v>
      </c>
      <c r="P361">
        <v>37.15</v>
      </c>
      <c r="Q361">
        <v>40.93</v>
      </c>
      <c r="R361">
        <v>47.37</v>
      </c>
      <c r="S361">
        <v>52.43</v>
      </c>
      <c r="T361">
        <v>55.61</v>
      </c>
    </row>
    <row r="362" spans="1:20" x14ac:dyDescent="0.3">
      <c r="A362" t="s">
        <v>792</v>
      </c>
      <c r="B362" t="s">
        <v>396</v>
      </c>
      <c r="C362" t="str">
        <f>IFERROR(VLOOKUP(B362,'class and classification'!$A$1:$B$338,2,FALSE),VLOOKUP(B362,'class and classification'!$A$340:$B$378,2,FALSE))</f>
        <v>Urban with Significant Rural</v>
      </c>
      <c r="D362" t="str">
        <f>IFERROR(VLOOKUP(B362,'class and classification'!$A$1:$C$338,3,FALSE),VLOOKUP(B362,'class and classification'!$A$340:$C$378,3,FALSE))</f>
        <v>SD</v>
      </c>
      <c r="E362">
        <v>23.69</v>
      </c>
      <c r="F362">
        <v>23.63</v>
      </c>
      <c r="G362">
        <v>24.75</v>
      </c>
      <c r="H362">
        <v>25.67</v>
      </c>
      <c r="I362">
        <v>26.78</v>
      </c>
      <c r="J362">
        <v>27.8</v>
      </c>
      <c r="K362">
        <v>28.61</v>
      </c>
      <c r="L362">
        <v>28.83</v>
      </c>
      <c r="M362">
        <v>29.05</v>
      </c>
      <c r="N362">
        <v>29.25</v>
      </c>
      <c r="O362">
        <v>29.41</v>
      </c>
      <c r="P362">
        <v>29.71</v>
      </c>
      <c r="Q362">
        <v>30.26</v>
      </c>
      <c r="R362">
        <v>31.27</v>
      </c>
      <c r="S362">
        <v>31.92</v>
      </c>
      <c r="T362">
        <v>32.24</v>
      </c>
    </row>
    <row r="363" spans="1:20" x14ac:dyDescent="0.3">
      <c r="A363" t="s">
        <v>793</v>
      </c>
      <c r="B363" t="s">
        <v>397</v>
      </c>
      <c r="C363" t="str">
        <f>IFERROR(VLOOKUP(B363,'class and classification'!$A$1:$B$338,2,FALSE),VLOOKUP(B363,'class and classification'!$A$340:$B$378,2,FALSE))</f>
        <v>Predominantly Rural</v>
      </c>
      <c r="D363" t="str">
        <f>IFERROR(VLOOKUP(B363,'class and classification'!$A$1:$C$338,3,FALSE),VLOOKUP(B363,'class and classification'!$A$340:$C$378,3,FALSE))</f>
        <v>SD</v>
      </c>
      <c r="E363">
        <v>28.06</v>
      </c>
      <c r="F363">
        <v>27.86</v>
      </c>
      <c r="G363">
        <v>29.12</v>
      </c>
      <c r="H363">
        <v>30.22</v>
      </c>
      <c r="I363">
        <v>31.31</v>
      </c>
      <c r="J363">
        <v>32.119999999999997</v>
      </c>
      <c r="K363">
        <v>32.35</v>
      </c>
      <c r="L363">
        <v>32.159999999999997</v>
      </c>
      <c r="M363">
        <v>32.200000000000003</v>
      </c>
      <c r="N363">
        <v>32.950000000000003</v>
      </c>
      <c r="O363">
        <v>34.28</v>
      </c>
      <c r="P363">
        <v>36.049999999999997</v>
      </c>
      <c r="Q363">
        <v>37.47</v>
      </c>
      <c r="R363">
        <v>38.549999999999997</v>
      </c>
      <c r="S363">
        <v>38.89</v>
      </c>
      <c r="T363">
        <v>38.97</v>
      </c>
    </row>
    <row r="364" spans="1:20" x14ac:dyDescent="0.3">
      <c r="A364" t="s">
        <v>698</v>
      </c>
      <c r="B364" t="s">
        <v>360</v>
      </c>
      <c r="C364" t="str">
        <f>IFERROR(VLOOKUP(B364,'class and classification'!$A$1:$B$338,2,FALSE),VLOOKUP(B364,'class and classification'!$A$340:$B$378,2,FALSE))</f>
        <v>Predominantly Urban</v>
      </c>
      <c r="D364" t="str">
        <f>IFERROR(VLOOKUP(B364,'class and classification'!$A$1:$C$338,3,FALSE),VLOOKUP(B364,'class and classification'!$A$340:$C$378,3,FALSE))</f>
        <v>SD</v>
      </c>
      <c r="E364">
        <v>29.92</v>
      </c>
      <c r="F364">
        <v>29.52</v>
      </c>
      <c r="G364">
        <v>32.97</v>
      </c>
      <c r="H364">
        <v>34.65</v>
      </c>
      <c r="I364">
        <v>34.99</v>
      </c>
      <c r="J364">
        <v>33.99</v>
      </c>
      <c r="K364">
        <v>32.57</v>
      </c>
      <c r="L364">
        <v>31.51</v>
      </c>
      <c r="M364">
        <v>31.49</v>
      </c>
      <c r="N364">
        <v>32.159999999999997</v>
      </c>
      <c r="O364">
        <v>33.159999999999997</v>
      </c>
      <c r="P364">
        <v>33.659999999999997</v>
      </c>
      <c r="Q364">
        <v>33.909999999999997</v>
      </c>
      <c r="R364">
        <v>34.380000000000003</v>
      </c>
      <c r="S364">
        <v>35.17</v>
      </c>
      <c r="T364">
        <v>35.81</v>
      </c>
    </row>
    <row r="365" spans="1:20" x14ac:dyDescent="0.3">
      <c r="A365" t="s">
        <v>699</v>
      </c>
      <c r="B365" t="s">
        <v>361</v>
      </c>
      <c r="C365" t="str">
        <f>IFERROR(VLOOKUP(B365,'class and classification'!$A$1:$B$338,2,FALSE),VLOOKUP(B365,'class and classification'!$A$340:$B$378,2,FALSE))</f>
        <v>Urban with Significant Rural</v>
      </c>
      <c r="D365" t="str">
        <f>IFERROR(VLOOKUP(B365,'class and classification'!$A$1:$C$338,3,FALSE),VLOOKUP(B365,'class and classification'!$A$340:$C$378,3,FALSE))</f>
        <v>SD</v>
      </c>
      <c r="E365">
        <v>26.78</v>
      </c>
      <c r="F365">
        <v>26.61</v>
      </c>
      <c r="G365">
        <v>28.18</v>
      </c>
      <c r="H365">
        <v>29.01</v>
      </c>
      <c r="I365">
        <v>29.64</v>
      </c>
      <c r="J365">
        <v>30.12</v>
      </c>
      <c r="K365">
        <v>30.37</v>
      </c>
      <c r="L365">
        <v>30.5</v>
      </c>
      <c r="M365">
        <v>30.72</v>
      </c>
      <c r="N365">
        <v>31.19</v>
      </c>
      <c r="O365">
        <v>31.45</v>
      </c>
      <c r="P365">
        <v>31.73</v>
      </c>
      <c r="Q365">
        <v>32.130000000000003</v>
      </c>
      <c r="R365">
        <v>32.19</v>
      </c>
      <c r="S365">
        <v>31.82</v>
      </c>
      <c r="T365">
        <v>31.1</v>
      </c>
    </row>
    <row r="366" spans="1:20" x14ac:dyDescent="0.3">
      <c r="A366" t="s">
        <v>701</v>
      </c>
      <c r="B366" t="s">
        <v>363</v>
      </c>
      <c r="C366" t="str">
        <f>IFERROR(VLOOKUP(B366,'class and classification'!$A$1:$B$338,2,FALSE),VLOOKUP(B366,'class and classification'!$A$340:$B$378,2,FALSE))</f>
        <v>Predominantly Urban</v>
      </c>
      <c r="D366" t="str">
        <f>IFERROR(VLOOKUP(B366,'class and classification'!$A$1:$C$338,3,FALSE),VLOOKUP(B366,'class and classification'!$A$340:$C$378,3,FALSE))</f>
        <v>SD</v>
      </c>
      <c r="E366">
        <v>29.97</v>
      </c>
      <c r="F366">
        <v>29.83</v>
      </c>
      <c r="G366">
        <v>30.98</v>
      </c>
      <c r="H366">
        <v>31.55</v>
      </c>
      <c r="I366">
        <v>31.49</v>
      </c>
      <c r="J366">
        <v>31.58</v>
      </c>
      <c r="K366">
        <v>31.93</v>
      </c>
      <c r="L366">
        <v>33.29</v>
      </c>
      <c r="M366">
        <v>35.270000000000003</v>
      </c>
      <c r="N366">
        <v>37.32</v>
      </c>
      <c r="O366">
        <v>38.65</v>
      </c>
      <c r="P366">
        <v>39.340000000000003</v>
      </c>
      <c r="Q366">
        <v>40.33</v>
      </c>
      <c r="R366">
        <v>41.48</v>
      </c>
      <c r="S366">
        <v>42.5</v>
      </c>
      <c r="T366">
        <v>42.77</v>
      </c>
    </row>
    <row r="367" spans="1:20" x14ac:dyDescent="0.3">
      <c r="A367" t="s">
        <v>702</v>
      </c>
      <c r="B367" t="s">
        <v>364</v>
      </c>
      <c r="C367" t="str">
        <f>IFERROR(VLOOKUP(B367,'class and classification'!$A$1:$B$338,2,FALSE),VLOOKUP(B367,'class and classification'!$A$340:$B$378,2,FALSE))</f>
        <v>Urban with Significant Rural</v>
      </c>
      <c r="D367" t="str">
        <f>IFERROR(VLOOKUP(B367,'class and classification'!$A$1:$C$338,3,FALSE),VLOOKUP(B367,'class and classification'!$A$340:$C$378,3,FALSE))</f>
        <v>SD</v>
      </c>
      <c r="E367">
        <v>24.64</v>
      </c>
      <c r="F367">
        <v>24.39</v>
      </c>
      <c r="G367">
        <v>26.71</v>
      </c>
      <c r="H367">
        <v>27.93</v>
      </c>
      <c r="I367">
        <v>28.77</v>
      </c>
      <c r="J367">
        <v>29.61</v>
      </c>
      <c r="K367">
        <v>30.34</v>
      </c>
      <c r="L367">
        <v>31.26</v>
      </c>
      <c r="M367">
        <v>32.17</v>
      </c>
      <c r="N367">
        <v>33.14</v>
      </c>
      <c r="O367">
        <v>33.56</v>
      </c>
      <c r="P367">
        <v>33.58</v>
      </c>
      <c r="Q367">
        <v>33.630000000000003</v>
      </c>
      <c r="R367">
        <v>34.33</v>
      </c>
      <c r="S367">
        <v>35.15</v>
      </c>
      <c r="T367">
        <v>35.69</v>
      </c>
    </row>
    <row r="368" spans="1:20" x14ac:dyDescent="0.3">
      <c r="A368" t="s">
        <v>705</v>
      </c>
      <c r="B368" t="s">
        <v>367</v>
      </c>
      <c r="C368" t="str">
        <f>IFERROR(VLOOKUP(B368,'class and classification'!$A$1:$B$338,2,FALSE),VLOOKUP(B368,'class and classification'!$A$340:$B$378,2,FALSE))</f>
        <v>Predominantly Urban</v>
      </c>
      <c r="D368" t="str">
        <f>IFERROR(VLOOKUP(B368,'class and classification'!$A$1:$C$338,3,FALSE),VLOOKUP(B368,'class and classification'!$A$340:$C$378,3,FALSE))</f>
        <v>SD</v>
      </c>
      <c r="E368">
        <v>41.47</v>
      </c>
      <c r="F368">
        <v>41.59</v>
      </c>
      <c r="G368">
        <v>41.45</v>
      </c>
      <c r="H368">
        <v>42.07</v>
      </c>
      <c r="I368">
        <v>42.81</v>
      </c>
      <c r="J368">
        <v>44.27</v>
      </c>
      <c r="K368">
        <v>44.97</v>
      </c>
      <c r="L368">
        <v>46.03</v>
      </c>
      <c r="M368">
        <v>46.13</v>
      </c>
      <c r="N368">
        <v>46.81</v>
      </c>
      <c r="O368">
        <v>47.07</v>
      </c>
      <c r="P368">
        <v>48.5</v>
      </c>
      <c r="Q368">
        <v>50.73</v>
      </c>
      <c r="R368">
        <v>53.15</v>
      </c>
      <c r="S368">
        <v>54.46</v>
      </c>
      <c r="T368">
        <v>54.69</v>
      </c>
    </row>
    <row r="369" spans="1:20" x14ac:dyDescent="0.3">
      <c r="A369" t="s">
        <v>706</v>
      </c>
      <c r="B369" t="s">
        <v>368</v>
      </c>
      <c r="C369" t="str">
        <f>IFERROR(VLOOKUP(B369,'class and classification'!$A$1:$B$338,2,FALSE),VLOOKUP(B369,'class and classification'!$A$340:$B$378,2,FALSE))</f>
        <v>Predominantly Urban</v>
      </c>
      <c r="D369" t="str">
        <f>IFERROR(VLOOKUP(B369,'class and classification'!$A$1:$C$338,3,FALSE),VLOOKUP(B369,'class and classification'!$A$340:$C$378,3,FALSE))</f>
        <v>SD</v>
      </c>
      <c r="E369">
        <v>30.21</v>
      </c>
      <c r="F369">
        <v>30.16</v>
      </c>
      <c r="G369">
        <v>31.33</v>
      </c>
      <c r="H369">
        <v>31.82</v>
      </c>
      <c r="I369">
        <v>31.33</v>
      </c>
      <c r="J369">
        <v>29.66</v>
      </c>
      <c r="K369">
        <v>28.16</v>
      </c>
      <c r="L369">
        <v>27.57</v>
      </c>
      <c r="M369">
        <v>27.95</v>
      </c>
      <c r="N369">
        <v>28.72</v>
      </c>
      <c r="O369">
        <v>29.18</v>
      </c>
      <c r="P369">
        <v>29.51</v>
      </c>
      <c r="Q369">
        <v>29.97</v>
      </c>
      <c r="R369">
        <v>32.450000000000003</v>
      </c>
      <c r="S369">
        <v>35.549999999999997</v>
      </c>
      <c r="T369">
        <v>38.21</v>
      </c>
    </row>
    <row r="370" spans="1:20" x14ac:dyDescent="0.3">
      <c r="A370" t="s">
        <v>795</v>
      </c>
      <c r="B370" t="s">
        <v>398</v>
      </c>
      <c r="C370" t="str">
        <f>IFERROR(VLOOKUP(B370,'class and classification'!$A$1:$B$338,2,FALSE),VLOOKUP(B370,'class and classification'!$A$340:$B$378,2,FALSE))</f>
        <v>Urban with Significant Rural</v>
      </c>
      <c r="D370" t="str">
        <f>IFERROR(VLOOKUP(B370,'class and classification'!$A$1:$C$338,3,FALSE),VLOOKUP(B370,'class and classification'!$A$340:$C$378,3,FALSE))</f>
        <v>SD</v>
      </c>
      <c r="E370">
        <v>22.88</v>
      </c>
      <c r="F370">
        <v>22.66</v>
      </c>
      <c r="G370">
        <v>24.31</v>
      </c>
      <c r="H370">
        <v>24.94</v>
      </c>
      <c r="I370">
        <v>25.68</v>
      </c>
      <c r="J370">
        <v>25.9</v>
      </c>
      <c r="K370">
        <v>26.2</v>
      </c>
      <c r="L370">
        <v>26.04</v>
      </c>
      <c r="M370">
        <v>26.3</v>
      </c>
      <c r="N370">
        <v>26.62</v>
      </c>
      <c r="O370">
        <v>27.04</v>
      </c>
      <c r="P370">
        <v>27.05</v>
      </c>
      <c r="Q370">
        <v>27.09</v>
      </c>
      <c r="R370">
        <v>27.27</v>
      </c>
      <c r="S370">
        <v>27.67</v>
      </c>
      <c r="T370">
        <v>27.9</v>
      </c>
    </row>
    <row r="371" spans="1:20" x14ac:dyDescent="0.3">
      <c r="A371" t="s">
        <v>796</v>
      </c>
      <c r="B371" t="s">
        <v>399</v>
      </c>
      <c r="C371" t="str">
        <f>IFERROR(VLOOKUP(B371,'class and classification'!$A$1:$B$338,2,FALSE),VLOOKUP(B371,'class and classification'!$A$340:$B$378,2,FALSE))</f>
        <v>Predominantly Urban</v>
      </c>
      <c r="D371" t="str">
        <f>IFERROR(VLOOKUP(B371,'class and classification'!$A$1:$C$338,3,FALSE),VLOOKUP(B371,'class and classification'!$A$340:$C$378,3,FALSE))</f>
        <v>SD</v>
      </c>
      <c r="E371">
        <v>22.43</v>
      </c>
      <c r="F371">
        <v>22.34</v>
      </c>
      <c r="G371">
        <v>23.08</v>
      </c>
      <c r="H371">
        <v>23.66</v>
      </c>
      <c r="I371">
        <v>24.23</v>
      </c>
      <c r="J371">
        <v>24.7</v>
      </c>
      <c r="K371">
        <v>25.14</v>
      </c>
      <c r="L371">
        <v>25.91</v>
      </c>
      <c r="M371">
        <v>26.91</v>
      </c>
      <c r="N371">
        <v>27.72</v>
      </c>
      <c r="O371">
        <v>27.48</v>
      </c>
      <c r="P371">
        <v>26.81</v>
      </c>
      <c r="Q371">
        <v>26.14</v>
      </c>
      <c r="R371">
        <v>26.39</v>
      </c>
      <c r="S371">
        <v>26.79</v>
      </c>
      <c r="T371">
        <v>27.2</v>
      </c>
    </row>
    <row r="372" spans="1:20" x14ac:dyDescent="0.3">
      <c r="A372" t="s">
        <v>797</v>
      </c>
      <c r="B372" t="s">
        <v>400</v>
      </c>
      <c r="C372" t="str">
        <f>IFERROR(VLOOKUP(B372,'class and classification'!$A$1:$B$338,2,FALSE),VLOOKUP(B372,'class and classification'!$A$340:$B$378,2,FALSE))</f>
        <v>Predominantly Urban</v>
      </c>
      <c r="D372" t="str">
        <f>IFERROR(VLOOKUP(B372,'class and classification'!$A$1:$C$338,3,FALSE),VLOOKUP(B372,'class and classification'!$A$340:$C$378,3,FALSE))</f>
        <v>SD</v>
      </c>
      <c r="E372">
        <v>32.28</v>
      </c>
      <c r="F372">
        <v>32.03</v>
      </c>
      <c r="G372">
        <v>32.869999999999997</v>
      </c>
      <c r="H372">
        <v>32.64</v>
      </c>
      <c r="I372">
        <v>32.619999999999997</v>
      </c>
      <c r="J372">
        <v>32.479999999999997</v>
      </c>
      <c r="K372">
        <v>32.76</v>
      </c>
      <c r="L372">
        <v>32.270000000000003</v>
      </c>
      <c r="M372">
        <v>31.99</v>
      </c>
      <c r="N372">
        <v>31.98</v>
      </c>
      <c r="O372">
        <v>33.29</v>
      </c>
      <c r="P372">
        <v>34.99</v>
      </c>
      <c r="Q372">
        <v>36.49</v>
      </c>
      <c r="R372">
        <v>37.450000000000003</v>
      </c>
      <c r="S372">
        <v>37.979999999999997</v>
      </c>
      <c r="T372">
        <v>38.33</v>
      </c>
    </row>
    <row r="373" spans="1:20" x14ac:dyDescent="0.3">
      <c r="A373" t="s">
        <v>798</v>
      </c>
      <c r="B373" t="s">
        <v>401</v>
      </c>
      <c r="C373" t="str">
        <f>IFERROR(VLOOKUP(B373,'class and classification'!$A$1:$B$338,2,FALSE),VLOOKUP(B373,'class and classification'!$A$340:$B$378,2,FALSE))</f>
        <v>Urban with Significant Rural</v>
      </c>
      <c r="D373" t="str">
        <f>IFERROR(VLOOKUP(B373,'class and classification'!$A$1:$C$338,3,FALSE),VLOOKUP(B373,'class and classification'!$A$340:$C$378,3,FALSE))</f>
        <v>SD</v>
      </c>
      <c r="E373">
        <v>25.21</v>
      </c>
      <c r="F373">
        <v>25.08</v>
      </c>
      <c r="G373">
        <v>25.57</v>
      </c>
      <c r="H373">
        <v>26.2</v>
      </c>
      <c r="I373">
        <v>27.61</v>
      </c>
      <c r="J373">
        <v>29.93</v>
      </c>
      <c r="K373">
        <v>32.72</v>
      </c>
      <c r="L373">
        <v>34.68</v>
      </c>
      <c r="M373">
        <v>35.33</v>
      </c>
      <c r="N373">
        <v>35.49</v>
      </c>
      <c r="O373">
        <v>35.92</v>
      </c>
      <c r="P373">
        <v>36.75</v>
      </c>
      <c r="Q373">
        <v>37.18</v>
      </c>
      <c r="R373">
        <v>37.6</v>
      </c>
      <c r="S373">
        <v>38.08</v>
      </c>
      <c r="T373">
        <v>38.57</v>
      </c>
    </row>
    <row r="374" spans="1:20" x14ac:dyDescent="0.3">
      <c r="A374" t="s">
        <v>800</v>
      </c>
      <c r="B374" t="s">
        <v>402</v>
      </c>
      <c r="C374" t="str">
        <f>IFERROR(VLOOKUP(B374,'class and classification'!$A$1:$B$338,2,FALSE),VLOOKUP(B374,'class and classification'!$A$340:$B$378,2,FALSE))</f>
        <v>Predominantly Urban</v>
      </c>
      <c r="D374" t="str">
        <f>IFERROR(VLOOKUP(B374,'class and classification'!$A$1:$C$338,3,FALSE),VLOOKUP(B374,'class and classification'!$A$340:$C$378,3,FALSE))</f>
        <v>SD</v>
      </c>
      <c r="E374">
        <v>20.2</v>
      </c>
      <c r="F374">
        <v>19.98</v>
      </c>
      <c r="G374">
        <v>22.37</v>
      </c>
      <c r="H374">
        <v>23.38</v>
      </c>
      <c r="I374">
        <v>24.12</v>
      </c>
      <c r="J374">
        <v>24.06</v>
      </c>
      <c r="K374">
        <v>24.65</v>
      </c>
      <c r="L374">
        <v>25.33</v>
      </c>
      <c r="M374">
        <v>26.88</v>
      </c>
      <c r="N374">
        <v>28.3</v>
      </c>
      <c r="O374">
        <v>29.36</v>
      </c>
      <c r="P374">
        <v>29.18</v>
      </c>
      <c r="Q374">
        <v>28.42</v>
      </c>
      <c r="R374">
        <v>28.46</v>
      </c>
      <c r="S374">
        <v>29.51</v>
      </c>
      <c r="T374">
        <v>30.71</v>
      </c>
    </row>
    <row r="375" spans="1:20" x14ac:dyDescent="0.3">
      <c r="A375" t="s">
        <v>801</v>
      </c>
      <c r="B375" t="s">
        <v>403</v>
      </c>
      <c r="C375" t="str">
        <f>IFERROR(VLOOKUP(B375,'class and classification'!$A$1:$B$338,2,FALSE),VLOOKUP(B375,'class and classification'!$A$340:$B$378,2,FALSE))</f>
        <v>Urban with Significant Rural</v>
      </c>
      <c r="D375" t="str">
        <f>IFERROR(VLOOKUP(B375,'class and classification'!$A$1:$C$338,3,FALSE),VLOOKUP(B375,'class and classification'!$A$340:$C$378,3,FALSE))</f>
        <v>SD</v>
      </c>
      <c r="E375">
        <v>20.93</v>
      </c>
      <c r="F375">
        <v>20.8</v>
      </c>
      <c r="G375">
        <v>22.21</v>
      </c>
      <c r="H375">
        <v>23.22</v>
      </c>
      <c r="I375">
        <v>24.31</v>
      </c>
      <c r="J375">
        <v>24.92</v>
      </c>
      <c r="K375">
        <v>25.18</v>
      </c>
      <c r="L375">
        <v>25.04</v>
      </c>
      <c r="M375">
        <v>24.84</v>
      </c>
      <c r="N375">
        <v>24.96</v>
      </c>
      <c r="O375">
        <v>25.43</v>
      </c>
      <c r="P375">
        <v>26.78</v>
      </c>
      <c r="Q375">
        <v>28.47</v>
      </c>
      <c r="R375">
        <v>30.43</v>
      </c>
      <c r="S375">
        <v>31.64</v>
      </c>
      <c r="T375">
        <v>32.229999999999997</v>
      </c>
    </row>
    <row r="376" spans="1:20" x14ac:dyDescent="0.3">
      <c r="A376" t="s">
        <v>802</v>
      </c>
      <c r="B376" t="s">
        <v>404</v>
      </c>
      <c r="C376" t="str">
        <f>IFERROR(VLOOKUP(B376,'class and classification'!$A$1:$B$338,2,FALSE),VLOOKUP(B376,'class and classification'!$A$340:$B$378,2,FALSE))</f>
        <v>Predominantly Rural</v>
      </c>
      <c r="D376" t="str">
        <f>IFERROR(VLOOKUP(B376,'class and classification'!$A$1:$C$338,3,FALSE),VLOOKUP(B376,'class and classification'!$A$340:$C$378,3,FALSE))</f>
        <v>SD</v>
      </c>
      <c r="E376">
        <v>27.22</v>
      </c>
      <c r="F376">
        <v>26.98</v>
      </c>
      <c r="G376">
        <v>30.12</v>
      </c>
      <c r="H376">
        <v>31.03</v>
      </c>
      <c r="I376">
        <v>31.27</v>
      </c>
      <c r="J376">
        <v>30.66</v>
      </c>
      <c r="K376">
        <v>30.88</v>
      </c>
      <c r="L376">
        <v>31.53</v>
      </c>
      <c r="M376">
        <v>33.1</v>
      </c>
      <c r="N376">
        <v>35.24</v>
      </c>
      <c r="O376">
        <v>37.5</v>
      </c>
      <c r="P376">
        <v>39.1</v>
      </c>
      <c r="Q376">
        <v>40.33</v>
      </c>
      <c r="R376">
        <v>41.28</v>
      </c>
      <c r="S376">
        <v>42.45</v>
      </c>
      <c r="T376">
        <v>43.01</v>
      </c>
    </row>
    <row r="377" spans="1:20" x14ac:dyDescent="0.3">
      <c r="A377" t="s">
        <v>799</v>
      </c>
      <c r="B377" t="s">
        <v>405</v>
      </c>
      <c r="C377" t="str">
        <f>IFERROR(VLOOKUP(B377,'class and classification'!$A$1:$B$338,2,FALSE),VLOOKUP(B377,'class and classification'!$A$340:$B$378,2,FALSE))</f>
        <v>Urban with Significant Rural</v>
      </c>
      <c r="D377" t="str">
        <f>IFERROR(VLOOKUP(B377,'class and classification'!$A$1:$C$338,3,FALSE),VLOOKUP(B377,'class and classification'!$A$340:$C$378,3,FALSE))</f>
        <v>SD</v>
      </c>
      <c r="E377">
        <v>24.45</v>
      </c>
      <c r="F377">
        <v>24.29</v>
      </c>
      <c r="G377">
        <v>24.69</v>
      </c>
      <c r="H377">
        <v>25.08</v>
      </c>
      <c r="I377">
        <v>25.59</v>
      </c>
      <c r="J377">
        <v>26.06</v>
      </c>
      <c r="K377">
        <v>26.26</v>
      </c>
      <c r="L377">
        <v>26.28</v>
      </c>
      <c r="M377">
        <v>26.3</v>
      </c>
      <c r="N377">
        <v>26.29</v>
      </c>
      <c r="O377">
        <v>26.67</v>
      </c>
      <c r="P377">
        <v>28.06</v>
      </c>
      <c r="Q377">
        <v>30.39</v>
      </c>
      <c r="R377">
        <v>32.42</v>
      </c>
      <c r="S377">
        <v>33.46</v>
      </c>
      <c r="T377">
        <v>33.56</v>
      </c>
    </row>
    <row r="378" spans="1:20" x14ac:dyDescent="0.3">
      <c r="A378" t="s">
        <v>803</v>
      </c>
      <c r="B378" t="s">
        <v>406</v>
      </c>
      <c r="C378" t="str">
        <f>IFERROR(VLOOKUP(B378,'class and classification'!$A$1:$B$338,2,FALSE),VLOOKUP(B378,'class and classification'!$A$340:$B$378,2,FALSE))</f>
        <v>Predominantly Rural</v>
      </c>
      <c r="D378" t="str">
        <f>IFERROR(VLOOKUP(B378,'class and classification'!$A$1:$C$338,3,FALSE),VLOOKUP(B378,'class and classification'!$A$340:$C$378,3,FALSE))</f>
        <v>SD</v>
      </c>
      <c r="E378">
        <v>26.36</v>
      </c>
      <c r="F378">
        <v>26.39</v>
      </c>
      <c r="G378">
        <v>27.88</v>
      </c>
      <c r="H378">
        <v>28.68</v>
      </c>
      <c r="I378">
        <v>28.84</v>
      </c>
      <c r="J378">
        <v>27.61</v>
      </c>
      <c r="K378">
        <v>26.79</v>
      </c>
      <c r="L378">
        <v>26.38</v>
      </c>
      <c r="M378">
        <v>26.81</v>
      </c>
      <c r="N378">
        <v>27.19</v>
      </c>
      <c r="O378">
        <v>27.77</v>
      </c>
      <c r="P378">
        <v>28.28</v>
      </c>
      <c r="Q378">
        <v>28.85</v>
      </c>
      <c r="R378">
        <v>29.19</v>
      </c>
      <c r="S378">
        <v>29.37</v>
      </c>
      <c r="T378">
        <v>29.41</v>
      </c>
    </row>
    <row r="379" spans="1:20" x14ac:dyDescent="0.3">
      <c r="A379" t="s">
        <v>804</v>
      </c>
      <c r="B379" t="s">
        <v>407</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v>19.45</v>
      </c>
      <c r="F379">
        <v>19.260000000000002</v>
      </c>
      <c r="G379">
        <v>20.37</v>
      </c>
      <c r="H379">
        <v>20.85</v>
      </c>
      <c r="I379">
        <v>21.67</v>
      </c>
      <c r="J379">
        <v>22.49</v>
      </c>
      <c r="K379">
        <v>23.21</v>
      </c>
      <c r="L379">
        <v>23.35</v>
      </c>
      <c r="M379">
        <v>23.56</v>
      </c>
      <c r="N379">
        <v>24.18</v>
      </c>
      <c r="O379">
        <v>24.92</v>
      </c>
      <c r="P379">
        <v>25.21</v>
      </c>
      <c r="Q379">
        <v>25</v>
      </c>
      <c r="R379">
        <v>25.03</v>
      </c>
      <c r="S379">
        <v>25.28</v>
      </c>
      <c r="T379">
        <v>25.6</v>
      </c>
    </row>
    <row r="380" spans="1:20" x14ac:dyDescent="0.3">
      <c r="A380" t="s">
        <v>805</v>
      </c>
      <c r="B380" t="s">
        <v>408</v>
      </c>
      <c r="C380" t="str">
        <f>IFERROR(VLOOKUP(B380,'class and classification'!$A$1:$B$338,2,FALSE),VLOOKUP(B380,'class and classification'!$A$340:$B$378,2,FALSE))</f>
        <v>Urban with Significant Rural</v>
      </c>
      <c r="D380" t="str">
        <f>IFERROR(VLOOKUP(B380,'class and classification'!$A$1:$C$338,3,FALSE),VLOOKUP(B380,'class and classification'!$A$340:$C$378,3,FALSE))</f>
        <v>SD</v>
      </c>
      <c r="E380">
        <v>28.8</v>
      </c>
      <c r="F380">
        <v>28.67</v>
      </c>
      <c r="G380">
        <v>30.98</v>
      </c>
      <c r="H380">
        <v>32.31</v>
      </c>
      <c r="I380">
        <v>33.56</v>
      </c>
      <c r="J380">
        <v>34.44</v>
      </c>
      <c r="K380">
        <v>35.03</v>
      </c>
      <c r="L380">
        <v>34.840000000000003</v>
      </c>
      <c r="M380">
        <v>34.619999999999997</v>
      </c>
      <c r="N380">
        <v>34.54</v>
      </c>
      <c r="O380">
        <v>35.08</v>
      </c>
      <c r="P380">
        <v>36.08</v>
      </c>
      <c r="Q380">
        <v>37.72</v>
      </c>
      <c r="R380">
        <v>39.24</v>
      </c>
      <c r="S380">
        <v>40.340000000000003</v>
      </c>
      <c r="T380">
        <v>40.630000000000003</v>
      </c>
    </row>
    <row r="381" spans="1:20" x14ac:dyDescent="0.3">
      <c r="A381" t="s">
        <v>806</v>
      </c>
      <c r="B381" t="s">
        <v>409</v>
      </c>
      <c r="C381" t="str">
        <f>IFERROR(VLOOKUP(B381,'class and classification'!$A$1:$B$338,2,FALSE),VLOOKUP(B381,'class and classification'!$A$340:$B$378,2,FALSE))</f>
        <v>Urban with Significant Rural</v>
      </c>
      <c r="D381" t="str">
        <f>IFERROR(VLOOKUP(B381,'class and classification'!$A$1:$C$338,3,FALSE),VLOOKUP(B381,'class and classification'!$A$340:$C$378,3,FALSE))</f>
        <v>SD</v>
      </c>
      <c r="E381">
        <v>26.86</v>
      </c>
      <c r="F381">
        <v>26.65</v>
      </c>
      <c r="G381">
        <v>29.89</v>
      </c>
      <c r="H381">
        <v>31.55</v>
      </c>
      <c r="I381">
        <v>32.56</v>
      </c>
      <c r="J381">
        <v>32.94</v>
      </c>
      <c r="K381">
        <v>33.56</v>
      </c>
      <c r="L381">
        <v>33.700000000000003</v>
      </c>
      <c r="M381">
        <v>33.25</v>
      </c>
      <c r="N381">
        <v>32.06</v>
      </c>
      <c r="O381">
        <v>31.66</v>
      </c>
      <c r="P381">
        <v>32.57</v>
      </c>
      <c r="Q381">
        <v>35.08</v>
      </c>
      <c r="R381">
        <v>36.99</v>
      </c>
      <c r="S381">
        <v>38.26</v>
      </c>
      <c r="T381">
        <v>38.35</v>
      </c>
    </row>
    <row r="382" spans="1:20" x14ac:dyDescent="0.3">
      <c r="A382" t="s">
        <v>532</v>
      </c>
      <c r="B382" t="s">
        <v>276</v>
      </c>
      <c r="C382" t="str">
        <f>IFERROR(VLOOKUP(B382,'class and classification'!$A$1:$B$338,2,FALSE),VLOOKUP(B382,'class and classification'!$A$340:$B$378,2,FALSE))</f>
        <v>Predominantly Urban</v>
      </c>
      <c r="D382" t="str">
        <f>IFERROR(VLOOKUP(B382,'class and classification'!$A$1:$C$338,3,FALSE),VLOOKUP(B382,'class and classification'!$A$340:$C$378,3,FALSE))</f>
        <v>SD</v>
      </c>
      <c r="E382">
        <v>20.38</v>
      </c>
      <c r="F382">
        <v>20.09</v>
      </c>
      <c r="G382">
        <v>22.45</v>
      </c>
      <c r="H382">
        <v>23.38</v>
      </c>
      <c r="I382">
        <v>23.86</v>
      </c>
      <c r="J382">
        <v>23.9</v>
      </c>
      <c r="K382">
        <v>24.63</v>
      </c>
      <c r="L382">
        <v>25.6</v>
      </c>
      <c r="M382">
        <v>27.06</v>
      </c>
      <c r="N382">
        <v>27.54</v>
      </c>
      <c r="O382">
        <v>27.58</v>
      </c>
      <c r="P382">
        <v>27.33</v>
      </c>
      <c r="Q382">
        <v>28.12</v>
      </c>
      <c r="R382">
        <v>29.28</v>
      </c>
      <c r="S382">
        <v>30.26</v>
      </c>
      <c r="T382">
        <v>30.53</v>
      </c>
    </row>
    <row r="383" spans="1:20" x14ac:dyDescent="0.3">
      <c r="A383" t="s">
        <v>533</v>
      </c>
      <c r="B383" t="s">
        <v>277</v>
      </c>
      <c r="C383" t="str">
        <f>IFERROR(VLOOKUP(B383,'class and classification'!$A$1:$B$338,2,FALSE),VLOOKUP(B383,'class and classification'!$A$340:$B$378,2,FALSE))</f>
        <v>Urban with Significant Rural</v>
      </c>
      <c r="D383" t="str">
        <f>IFERROR(VLOOKUP(B383,'class and classification'!$A$1:$C$338,3,FALSE),VLOOKUP(B383,'class and classification'!$A$340:$C$378,3,FALSE))</f>
        <v>SD</v>
      </c>
      <c r="E383">
        <v>19.16</v>
      </c>
      <c r="F383">
        <v>19.079999999999998</v>
      </c>
      <c r="G383">
        <v>20.05</v>
      </c>
      <c r="H383">
        <v>21</v>
      </c>
      <c r="I383">
        <v>22.01</v>
      </c>
      <c r="J383">
        <v>22</v>
      </c>
      <c r="K383">
        <v>21.78</v>
      </c>
      <c r="L383">
        <v>21.48</v>
      </c>
      <c r="M383">
        <v>21.8</v>
      </c>
      <c r="N383">
        <v>22.55</v>
      </c>
      <c r="O383">
        <v>23.76</v>
      </c>
      <c r="P383">
        <v>25.43</v>
      </c>
      <c r="Q383">
        <v>26.97</v>
      </c>
      <c r="R383">
        <v>27.97</v>
      </c>
      <c r="S383">
        <v>28.29</v>
      </c>
      <c r="T383">
        <v>28.3</v>
      </c>
    </row>
    <row r="384" spans="1:20" x14ac:dyDescent="0.3">
      <c r="A384" t="s">
        <v>534</v>
      </c>
      <c r="B384" t="s">
        <v>278</v>
      </c>
      <c r="C384" t="str">
        <f>IFERROR(VLOOKUP(B384,'class and classification'!$A$1:$B$338,2,FALSE),VLOOKUP(B384,'class and classification'!$A$340:$B$378,2,FALSE))</f>
        <v>Predominantly Urban</v>
      </c>
      <c r="D384" t="str">
        <f>IFERROR(VLOOKUP(B384,'class and classification'!$A$1:$C$338,3,FALSE),VLOOKUP(B384,'class and classification'!$A$340:$C$378,3,FALSE))</f>
        <v>SD</v>
      </c>
      <c r="E384">
        <v>38.44</v>
      </c>
      <c r="F384">
        <v>38.4</v>
      </c>
      <c r="G384">
        <v>38.43</v>
      </c>
      <c r="H384">
        <v>38.130000000000003</v>
      </c>
      <c r="I384">
        <v>37.21</v>
      </c>
      <c r="J384">
        <v>36.5</v>
      </c>
      <c r="K384">
        <v>36.369999999999997</v>
      </c>
      <c r="L384">
        <v>36.5</v>
      </c>
      <c r="M384">
        <v>35.53</v>
      </c>
      <c r="N384">
        <v>33.64</v>
      </c>
      <c r="O384">
        <v>32.17</v>
      </c>
      <c r="P384">
        <v>33.380000000000003</v>
      </c>
      <c r="Q384">
        <v>35.590000000000003</v>
      </c>
      <c r="R384">
        <v>38.01</v>
      </c>
      <c r="S384">
        <v>38.5</v>
      </c>
      <c r="T384">
        <v>38.619999999999997</v>
      </c>
    </row>
    <row r="385" spans="1:20" x14ac:dyDescent="0.3">
      <c r="A385" t="s">
        <v>535</v>
      </c>
      <c r="B385" t="s">
        <v>279</v>
      </c>
      <c r="C385" t="str">
        <f>IFERROR(VLOOKUP(B385,'class and classification'!$A$1:$B$338,2,FALSE),VLOOKUP(B385,'class and classification'!$A$340:$B$378,2,FALSE))</f>
        <v>Predominantly Urban</v>
      </c>
      <c r="D385" t="str">
        <f>IFERROR(VLOOKUP(B385,'class and classification'!$A$1:$C$338,3,FALSE),VLOOKUP(B385,'class and classification'!$A$340:$C$378,3,FALSE))</f>
        <v>SD</v>
      </c>
      <c r="E385">
        <v>20.14</v>
      </c>
      <c r="F385">
        <v>19.98</v>
      </c>
      <c r="G385">
        <v>21.37</v>
      </c>
      <c r="H385">
        <v>22.28</v>
      </c>
      <c r="I385">
        <v>23.28</v>
      </c>
      <c r="J385">
        <v>24.24</v>
      </c>
      <c r="K385">
        <v>24.99</v>
      </c>
      <c r="L385">
        <v>25.34</v>
      </c>
      <c r="M385">
        <v>25.7</v>
      </c>
      <c r="N385">
        <v>26.13</v>
      </c>
      <c r="O385">
        <v>27.29</v>
      </c>
      <c r="P385">
        <v>28.77</v>
      </c>
      <c r="Q385">
        <v>30.15</v>
      </c>
      <c r="R385">
        <v>30.23</v>
      </c>
      <c r="S385">
        <v>29.41</v>
      </c>
      <c r="T385">
        <v>28.54</v>
      </c>
    </row>
    <row r="386" spans="1:20" x14ac:dyDescent="0.3">
      <c r="A386" t="s">
        <v>536</v>
      </c>
      <c r="B386" t="s">
        <v>280</v>
      </c>
      <c r="C386" t="str">
        <f>IFERROR(VLOOKUP(B386,'class and classification'!$A$1:$B$338,2,FALSE),VLOOKUP(B386,'class and classification'!$A$340:$B$378,2,FALSE))</f>
        <v>Urban with Significant Rural</v>
      </c>
      <c r="D386" t="str">
        <f>IFERROR(VLOOKUP(B386,'class and classification'!$A$1:$C$338,3,FALSE),VLOOKUP(B386,'class and classification'!$A$340:$C$378,3,FALSE))</f>
        <v>SD</v>
      </c>
      <c r="E386">
        <v>24.44</v>
      </c>
      <c r="F386">
        <v>24.45</v>
      </c>
      <c r="G386">
        <v>25.37</v>
      </c>
      <c r="H386">
        <v>25.57</v>
      </c>
      <c r="I386">
        <v>25.12</v>
      </c>
      <c r="J386">
        <v>24.45</v>
      </c>
      <c r="K386">
        <v>24.27</v>
      </c>
      <c r="L386">
        <v>24.42</v>
      </c>
      <c r="M386">
        <v>25.13</v>
      </c>
      <c r="N386">
        <v>25.86</v>
      </c>
      <c r="O386">
        <v>26.98</v>
      </c>
      <c r="P386">
        <v>28.1</v>
      </c>
      <c r="Q386">
        <v>29.08</v>
      </c>
      <c r="R386">
        <v>29.63</v>
      </c>
      <c r="S386">
        <v>30.06</v>
      </c>
      <c r="T386">
        <v>30.32</v>
      </c>
    </row>
    <row r="387" spans="1:20" x14ac:dyDescent="0.3">
      <c r="A387" t="s">
        <v>537</v>
      </c>
      <c r="B387" t="s">
        <v>281</v>
      </c>
      <c r="C387" t="str">
        <f>IFERROR(VLOOKUP(B387,'class and classification'!$A$1:$B$338,2,FALSE),VLOOKUP(B387,'class and classification'!$A$340:$B$378,2,FALSE))</f>
        <v>Predominantly Urban</v>
      </c>
      <c r="D387" t="str">
        <f>IFERROR(VLOOKUP(B387,'class and classification'!$A$1:$C$338,3,FALSE),VLOOKUP(B387,'class and classification'!$A$340:$C$378,3,FALSE))</f>
        <v>SD</v>
      </c>
      <c r="E387">
        <v>24.19</v>
      </c>
      <c r="F387">
        <v>24.02</v>
      </c>
      <c r="G387">
        <v>25.15</v>
      </c>
      <c r="H387">
        <v>25.45</v>
      </c>
      <c r="I387">
        <v>25.48</v>
      </c>
      <c r="J387">
        <v>25.25</v>
      </c>
      <c r="K387">
        <v>25.07</v>
      </c>
      <c r="L387">
        <v>24.97</v>
      </c>
      <c r="M387">
        <v>25.3</v>
      </c>
      <c r="N387">
        <v>25.91</v>
      </c>
      <c r="O387">
        <v>26.72</v>
      </c>
      <c r="P387">
        <v>28</v>
      </c>
      <c r="Q387">
        <v>29.32</v>
      </c>
      <c r="R387">
        <v>30.57</v>
      </c>
      <c r="S387">
        <v>31.03</v>
      </c>
      <c r="T387">
        <v>31.15</v>
      </c>
    </row>
    <row r="388" spans="1:20" x14ac:dyDescent="0.3">
      <c r="A388" t="s">
        <v>538</v>
      </c>
      <c r="B388" t="s">
        <v>282</v>
      </c>
      <c r="C388" t="str">
        <f>IFERROR(VLOOKUP(B388,'class and classification'!$A$1:$B$338,2,FALSE),VLOOKUP(B388,'class and classification'!$A$340:$B$378,2,FALSE))</f>
        <v>Predominantly Urban</v>
      </c>
      <c r="D388" t="str">
        <f>IFERROR(VLOOKUP(B388,'class and classification'!$A$1:$C$338,3,FALSE),VLOOKUP(B388,'class and classification'!$A$340:$C$378,3,FALSE))</f>
        <v>SD</v>
      </c>
      <c r="E388">
        <v>19.77</v>
      </c>
      <c r="F388">
        <v>19.7</v>
      </c>
      <c r="G388">
        <v>20.69</v>
      </c>
      <c r="H388">
        <v>21.57</v>
      </c>
      <c r="I388">
        <v>22.6</v>
      </c>
      <c r="J388">
        <v>23.64</v>
      </c>
      <c r="K388">
        <v>24.41</v>
      </c>
      <c r="L388">
        <v>25.25</v>
      </c>
      <c r="M388">
        <v>25.76</v>
      </c>
      <c r="N388">
        <v>26.2</v>
      </c>
      <c r="O388">
        <v>26.76</v>
      </c>
      <c r="P388">
        <v>28.15</v>
      </c>
      <c r="Q388">
        <v>29.73</v>
      </c>
      <c r="R388">
        <v>30.52</v>
      </c>
      <c r="S388">
        <v>30.3</v>
      </c>
      <c r="T388">
        <v>29.84</v>
      </c>
    </row>
    <row r="389" spans="1:20" x14ac:dyDescent="0.3">
      <c r="A389" t="s">
        <v>539</v>
      </c>
      <c r="B389" t="s">
        <v>283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v>32.71</v>
      </c>
      <c r="F389">
        <v>32.72</v>
      </c>
      <c r="G389">
        <v>33.020000000000003</v>
      </c>
      <c r="H389">
        <v>32.590000000000003</v>
      </c>
      <c r="I389">
        <v>30.78</v>
      </c>
      <c r="J389">
        <v>28.33</v>
      </c>
      <c r="K389">
        <v>27.11</v>
      </c>
      <c r="L389">
        <v>27.6</v>
      </c>
      <c r="M389">
        <v>29.85</v>
      </c>
      <c r="N389">
        <v>32.33</v>
      </c>
      <c r="O389">
        <v>34.409999999999997</v>
      </c>
      <c r="P389">
        <v>35.22</v>
      </c>
      <c r="Q389">
        <v>35.409999999999997</v>
      </c>
      <c r="R389">
        <v>35.53</v>
      </c>
      <c r="S389">
        <v>35.64</v>
      </c>
      <c r="T389">
        <v>35.619999999999997</v>
      </c>
    </row>
    <row r="390" spans="1:20" x14ac:dyDescent="0.3">
      <c r="A390" t="s">
        <v>540</v>
      </c>
      <c r="B390" t="s">
        <v>284</v>
      </c>
      <c r="C390" t="str">
        <f>IFERROR(VLOOKUP(B390,'class and classification'!$A$1:$B$338,2,FALSE),VLOOKUP(B390,'class and classification'!$A$340:$B$378,2,FALSE))</f>
        <v>Predominantly Urban</v>
      </c>
      <c r="D390" t="str">
        <f>IFERROR(VLOOKUP(B390,'class and classification'!$A$1:$C$338,3,FALSE),VLOOKUP(B390,'class and classification'!$A$340:$C$378,3,FALSE))</f>
        <v>SD</v>
      </c>
      <c r="E390">
        <v>19.23</v>
      </c>
      <c r="F390">
        <v>19.170000000000002</v>
      </c>
      <c r="G390">
        <v>20.83</v>
      </c>
      <c r="H390">
        <v>22.05</v>
      </c>
      <c r="I390">
        <v>22.69</v>
      </c>
      <c r="J390">
        <v>23.25</v>
      </c>
      <c r="K390">
        <v>23.38</v>
      </c>
      <c r="L390">
        <v>23.83</v>
      </c>
      <c r="M390">
        <v>24.23</v>
      </c>
      <c r="N390">
        <v>24.71</v>
      </c>
      <c r="O390">
        <v>24.94</v>
      </c>
      <c r="P390">
        <v>25.11</v>
      </c>
      <c r="Q390">
        <v>25.51</v>
      </c>
      <c r="R390">
        <v>26.06</v>
      </c>
      <c r="S390">
        <v>26.17</v>
      </c>
      <c r="T390">
        <v>26.04</v>
      </c>
    </row>
    <row r="391" spans="1:20" x14ac:dyDescent="0.3">
      <c r="A391" t="s">
        <v>541</v>
      </c>
      <c r="B391" t="s">
        <v>285</v>
      </c>
      <c r="C391" t="str">
        <f>IFERROR(VLOOKUP(B391,'class and classification'!$A$1:$B$338,2,FALSE),VLOOKUP(B391,'class and classification'!$A$340:$B$378,2,FALSE))</f>
        <v>Predominantly Urban</v>
      </c>
      <c r="D391" t="str">
        <f>IFERROR(VLOOKUP(B391,'class and classification'!$A$1:$C$338,3,FALSE),VLOOKUP(B391,'class and classification'!$A$340:$C$378,3,FALSE))</f>
        <v>SD</v>
      </c>
      <c r="E391">
        <v>30.75</v>
      </c>
      <c r="F391">
        <v>30.75</v>
      </c>
      <c r="G391">
        <v>31.54</v>
      </c>
      <c r="H391">
        <v>32.090000000000003</v>
      </c>
      <c r="I391">
        <v>32.93</v>
      </c>
      <c r="J391">
        <v>32.36</v>
      </c>
      <c r="K391">
        <v>31.6</v>
      </c>
      <c r="L391">
        <v>30.27</v>
      </c>
      <c r="M391">
        <v>30.28</v>
      </c>
      <c r="N391">
        <v>31.24</v>
      </c>
      <c r="O391">
        <v>33.65</v>
      </c>
      <c r="P391">
        <v>36.46</v>
      </c>
      <c r="Q391">
        <v>38.770000000000003</v>
      </c>
      <c r="R391">
        <v>39.99</v>
      </c>
      <c r="S391">
        <v>40.28</v>
      </c>
      <c r="T391">
        <v>40.31</v>
      </c>
    </row>
    <row r="392" spans="1:20" x14ac:dyDescent="0.3">
      <c r="A392" t="s">
        <v>542</v>
      </c>
      <c r="B392" t="s">
        <v>286</v>
      </c>
      <c r="C392" t="str">
        <f>IFERROR(VLOOKUP(B392,'class and classification'!$A$1:$B$338,2,FALSE),VLOOKUP(B392,'class and classification'!$A$340:$B$378,2,FALSE))</f>
        <v>Urban with Significant Rural</v>
      </c>
      <c r="D392" t="str">
        <f>IFERROR(VLOOKUP(B392,'class and classification'!$A$1:$C$338,3,FALSE),VLOOKUP(B392,'class and classification'!$A$340:$C$378,3,FALSE))</f>
        <v>SD</v>
      </c>
      <c r="E392">
        <v>21.37</v>
      </c>
      <c r="F392">
        <v>21.47</v>
      </c>
      <c r="G392">
        <v>22.16</v>
      </c>
      <c r="H392">
        <v>22.89</v>
      </c>
      <c r="I392">
        <v>23.62</v>
      </c>
      <c r="J392">
        <v>23.89</v>
      </c>
      <c r="K392">
        <v>24.17</v>
      </c>
      <c r="L392">
        <v>24.6</v>
      </c>
      <c r="M392">
        <v>24.91</v>
      </c>
      <c r="N392">
        <v>25.29</v>
      </c>
      <c r="O392">
        <v>25.56</v>
      </c>
      <c r="P392">
        <v>26.51</v>
      </c>
      <c r="Q392">
        <v>27.32</v>
      </c>
      <c r="R392">
        <v>28.45</v>
      </c>
      <c r="S392">
        <v>28.77</v>
      </c>
      <c r="T392">
        <v>29.01</v>
      </c>
    </row>
    <row r="393" spans="1:20" x14ac:dyDescent="0.3">
      <c r="A393" t="s">
        <v>543</v>
      </c>
      <c r="B393" t="s">
        <v>287</v>
      </c>
      <c r="C393" t="str">
        <f>IFERROR(VLOOKUP(B393,'class and classification'!$A$1:$B$338,2,FALSE),VLOOKUP(B393,'class and classification'!$A$340:$B$378,2,FALSE))</f>
        <v>Predominantly Rural</v>
      </c>
      <c r="D393" t="str">
        <f>IFERROR(VLOOKUP(B393,'class and classification'!$A$1:$C$338,3,FALSE),VLOOKUP(B393,'class and classification'!$A$340:$C$378,3,FALSE))</f>
        <v>SD</v>
      </c>
      <c r="E393">
        <v>18.97</v>
      </c>
      <c r="F393">
        <v>19.03</v>
      </c>
      <c r="G393">
        <v>19.63</v>
      </c>
      <c r="H393">
        <v>20.13</v>
      </c>
      <c r="I393">
        <v>20.16</v>
      </c>
      <c r="J393">
        <v>19.75</v>
      </c>
      <c r="K393">
        <v>19.91</v>
      </c>
      <c r="L393">
        <v>20.65</v>
      </c>
      <c r="M393">
        <v>21.87</v>
      </c>
      <c r="N393">
        <v>22.95</v>
      </c>
      <c r="O393">
        <v>24.65</v>
      </c>
      <c r="P393">
        <v>26.4</v>
      </c>
      <c r="Q393">
        <v>28.16</v>
      </c>
      <c r="R393">
        <v>29.04</v>
      </c>
      <c r="S393">
        <v>29.85</v>
      </c>
      <c r="T393">
        <v>30.23</v>
      </c>
    </row>
    <row r="394" spans="1:20" x14ac:dyDescent="0.3">
      <c r="A394" t="s">
        <v>595</v>
      </c>
      <c r="B394" t="s">
        <v>303</v>
      </c>
      <c r="C394" t="str">
        <f>IFERROR(VLOOKUP(B394,'class and classification'!$A$1:$B$338,2,FALSE),VLOOKUP(B394,'class and classification'!$A$340:$B$378,2,FALSE))</f>
        <v>Predominantly Urban</v>
      </c>
      <c r="D394" t="str">
        <f>IFERROR(VLOOKUP(B394,'class and classification'!$A$1:$C$338,3,FALSE),VLOOKUP(B394,'class and classification'!$A$340:$C$378,3,FALSE))</f>
        <v>SD</v>
      </c>
      <c r="E394">
        <v>29.37</v>
      </c>
      <c r="F394">
        <v>29.55</v>
      </c>
      <c r="G394">
        <v>30.2</v>
      </c>
      <c r="H394">
        <v>31.36</v>
      </c>
      <c r="I394">
        <v>33.200000000000003</v>
      </c>
      <c r="J394">
        <v>34.6</v>
      </c>
      <c r="K394">
        <v>35.57</v>
      </c>
      <c r="L394">
        <v>35.659999999999997</v>
      </c>
      <c r="M394">
        <v>36.22</v>
      </c>
      <c r="N394">
        <v>37.020000000000003</v>
      </c>
      <c r="O394">
        <v>37.78</v>
      </c>
      <c r="P394">
        <v>38.03</v>
      </c>
      <c r="Q394">
        <v>37.700000000000003</v>
      </c>
      <c r="R394">
        <v>37.450000000000003</v>
      </c>
      <c r="S394">
        <v>36.950000000000003</v>
      </c>
      <c r="T394">
        <v>36.69</v>
      </c>
    </row>
    <row r="395" spans="1:20" x14ac:dyDescent="0.3">
      <c r="A395" t="s">
        <v>596</v>
      </c>
      <c r="B395" t="s">
        <v>304</v>
      </c>
      <c r="C395" t="str">
        <f>IFERROR(VLOOKUP(B395,'class and classification'!$A$1:$B$338,2,FALSE),VLOOKUP(B395,'class and classification'!$A$340:$B$378,2,FALSE))</f>
        <v>Predominantly Urban</v>
      </c>
      <c r="D395" t="str">
        <f>IFERROR(VLOOKUP(B395,'class and classification'!$A$1:$C$338,3,FALSE),VLOOKUP(B395,'class and classification'!$A$340:$C$378,3,FALSE))</f>
        <v>SD</v>
      </c>
      <c r="E395">
        <v>26.22</v>
      </c>
      <c r="F395">
        <v>26.05</v>
      </c>
      <c r="G395">
        <v>26.52</v>
      </c>
      <c r="H395">
        <v>26.84</v>
      </c>
      <c r="I395">
        <v>27.23</v>
      </c>
      <c r="J395">
        <v>27.96</v>
      </c>
      <c r="K395">
        <v>28.72</v>
      </c>
      <c r="L395">
        <v>29.12</v>
      </c>
      <c r="M395">
        <v>29.05</v>
      </c>
      <c r="N395">
        <v>28.49</v>
      </c>
      <c r="O395">
        <v>28.22</v>
      </c>
      <c r="P395">
        <v>28.8</v>
      </c>
      <c r="Q395">
        <v>30.11</v>
      </c>
      <c r="R395">
        <v>31.59</v>
      </c>
      <c r="S395">
        <v>32.4</v>
      </c>
      <c r="T395">
        <v>32.72</v>
      </c>
    </row>
    <row r="396" spans="1:20" x14ac:dyDescent="0.3">
      <c r="A396" t="s">
        <v>597</v>
      </c>
      <c r="B396" t="s">
        <v>305</v>
      </c>
      <c r="C396" t="str">
        <f>IFERROR(VLOOKUP(B396,'class and classification'!$A$1:$B$338,2,FALSE),VLOOKUP(B396,'class and classification'!$A$340:$B$378,2,FALSE))</f>
        <v>Predominantly Rural</v>
      </c>
      <c r="D396" t="str">
        <f>IFERROR(VLOOKUP(B396,'class and classification'!$A$1:$C$338,3,FALSE),VLOOKUP(B396,'class and classification'!$A$340:$C$378,3,FALSE))</f>
        <v>SD</v>
      </c>
      <c r="E396">
        <v>23.81</v>
      </c>
      <c r="F396">
        <v>23.81</v>
      </c>
      <c r="G396">
        <v>24.14</v>
      </c>
      <c r="H396">
        <v>24.68</v>
      </c>
      <c r="I396">
        <v>25.55</v>
      </c>
      <c r="J396">
        <v>26.36</v>
      </c>
      <c r="K396">
        <v>27.22</v>
      </c>
      <c r="L396">
        <v>27.04</v>
      </c>
      <c r="M396">
        <v>26.9</v>
      </c>
      <c r="N396">
        <v>26.43</v>
      </c>
      <c r="O396">
        <v>26.99</v>
      </c>
      <c r="P396">
        <v>27.6</v>
      </c>
      <c r="Q396">
        <v>28.37</v>
      </c>
      <c r="R396">
        <v>28.78</v>
      </c>
      <c r="S396">
        <v>29.06</v>
      </c>
      <c r="T396">
        <v>29.23</v>
      </c>
    </row>
    <row r="397" spans="1:20" x14ac:dyDescent="0.3">
      <c r="A397" t="s">
        <v>598</v>
      </c>
      <c r="B397" t="s">
        <v>306</v>
      </c>
      <c r="C397" t="str">
        <f>IFERROR(VLOOKUP(B397,'class and classification'!$A$1:$B$338,2,FALSE),VLOOKUP(B397,'class and classification'!$A$340:$B$378,2,FALSE))</f>
        <v>Predominantly Rural</v>
      </c>
      <c r="D397" t="str">
        <f>IFERROR(VLOOKUP(B397,'class and classification'!$A$1:$C$338,3,FALSE),VLOOKUP(B397,'class and classification'!$A$340:$C$378,3,FALSE))</f>
        <v>SD</v>
      </c>
      <c r="E397">
        <v>19.420000000000002</v>
      </c>
      <c r="F397">
        <v>19.440000000000001</v>
      </c>
      <c r="G397">
        <v>21.64</v>
      </c>
      <c r="H397">
        <v>23.62</v>
      </c>
      <c r="I397">
        <v>25.24</v>
      </c>
      <c r="J397">
        <v>25.91</v>
      </c>
      <c r="K397">
        <v>26.22</v>
      </c>
      <c r="L397">
        <v>26.39</v>
      </c>
      <c r="M397">
        <v>26.78</v>
      </c>
      <c r="N397">
        <v>27.18</v>
      </c>
      <c r="O397">
        <v>27.74</v>
      </c>
      <c r="P397">
        <v>28.51</v>
      </c>
      <c r="Q397">
        <v>29.35</v>
      </c>
      <c r="R397">
        <v>30.77</v>
      </c>
      <c r="S397">
        <v>31.96</v>
      </c>
      <c r="T397">
        <v>32.880000000000003</v>
      </c>
    </row>
    <row r="398" spans="1:20" x14ac:dyDescent="0.3">
      <c r="A398" t="s">
        <v>599</v>
      </c>
      <c r="B398" t="s">
        <v>307</v>
      </c>
      <c r="C398" t="str">
        <f>IFERROR(VLOOKUP(B398,'class and classification'!$A$1:$B$338,2,FALSE),VLOOKUP(B398,'class and classification'!$A$340:$B$378,2,FALSE))</f>
        <v>Predominantly Rural</v>
      </c>
      <c r="D398" t="str">
        <f>IFERROR(VLOOKUP(B398,'class and classification'!$A$1:$C$338,3,FALSE),VLOOKUP(B398,'class and classification'!$A$340:$C$378,3,FALSE))</f>
        <v>SD</v>
      </c>
      <c r="E398">
        <v>21.99</v>
      </c>
      <c r="F398">
        <v>22.1</v>
      </c>
      <c r="G398">
        <v>22.89</v>
      </c>
      <c r="H398">
        <v>23.69</v>
      </c>
      <c r="I398">
        <v>24.27</v>
      </c>
      <c r="J398">
        <v>24.59</v>
      </c>
      <c r="K398">
        <v>24.73</v>
      </c>
      <c r="L398">
        <v>24.71</v>
      </c>
      <c r="M398">
        <v>24.87</v>
      </c>
      <c r="N398">
        <v>25.23</v>
      </c>
      <c r="O398">
        <v>26.24</v>
      </c>
      <c r="P398">
        <v>27.56</v>
      </c>
      <c r="Q398">
        <v>28.93</v>
      </c>
      <c r="R398">
        <v>30.77</v>
      </c>
      <c r="S398">
        <v>32.29</v>
      </c>
      <c r="T398">
        <v>33.47</v>
      </c>
    </row>
    <row r="399" spans="1:20" x14ac:dyDescent="0.3">
      <c r="A399" t="s">
        <v>600</v>
      </c>
      <c r="B399" t="s">
        <v>308</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v>25.34</v>
      </c>
      <c r="F399">
        <v>25.3</v>
      </c>
      <c r="G399">
        <v>26.13</v>
      </c>
      <c r="H399">
        <v>26.81</v>
      </c>
      <c r="I399">
        <v>27.51</v>
      </c>
      <c r="J399">
        <v>28.14</v>
      </c>
      <c r="K399">
        <v>28.49</v>
      </c>
      <c r="L399">
        <v>28.84</v>
      </c>
      <c r="M399">
        <v>29.61</v>
      </c>
      <c r="N399">
        <v>30.92</v>
      </c>
      <c r="O399">
        <v>32.17</v>
      </c>
      <c r="P399">
        <v>32.75</v>
      </c>
      <c r="Q399">
        <v>33.08</v>
      </c>
      <c r="R399">
        <v>33.36</v>
      </c>
      <c r="S399">
        <v>33.799999999999997</v>
      </c>
      <c r="T399">
        <v>34.03</v>
      </c>
    </row>
    <row r="400" spans="1:20" x14ac:dyDescent="0.3">
      <c r="A400" t="s">
        <v>601</v>
      </c>
      <c r="B400" t="s">
        <v>309</v>
      </c>
      <c r="C400" t="str">
        <f>IFERROR(VLOOKUP(B400,'class and classification'!$A$1:$B$338,2,FALSE),VLOOKUP(B400,'class and classification'!$A$340:$B$378,2,FALSE))</f>
        <v>Predominantly Urban</v>
      </c>
      <c r="D400" t="str">
        <f>IFERROR(VLOOKUP(B400,'class and classification'!$A$1:$C$338,3,FALSE),VLOOKUP(B400,'class and classification'!$A$340:$C$378,3,FALSE))</f>
        <v>SD</v>
      </c>
      <c r="E400">
        <v>19.93</v>
      </c>
      <c r="F400">
        <v>20.11</v>
      </c>
      <c r="G400">
        <v>20.61</v>
      </c>
      <c r="H400">
        <v>21.48</v>
      </c>
      <c r="I400">
        <v>22.45</v>
      </c>
      <c r="J400">
        <v>23.36</v>
      </c>
      <c r="K400">
        <v>24.18</v>
      </c>
      <c r="L400">
        <v>25.19</v>
      </c>
      <c r="M400">
        <v>26.17</v>
      </c>
      <c r="N400">
        <v>26.89</v>
      </c>
      <c r="O400">
        <v>26.88</v>
      </c>
      <c r="P400">
        <v>26.31</v>
      </c>
      <c r="Q400">
        <v>25.66</v>
      </c>
      <c r="R400">
        <v>25.48</v>
      </c>
      <c r="S400">
        <v>25.64</v>
      </c>
      <c r="T400">
        <v>25.9</v>
      </c>
    </row>
    <row r="401" spans="1:20" x14ac:dyDescent="0.3">
      <c r="A401" t="s">
        <v>603</v>
      </c>
      <c r="B401" t="s">
        <v>310</v>
      </c>
      <c r="C401" t="str">
        <f>IFERROR(VLOOKUP(B401,'class and classification'!$A$1:$B$338,2,FALSE),VLOOKUP(B401,'class and classification'!$A$340:$B$378,2,FALSE))</f>
        <v>Urban with Significant Rural</v>
      </c>
      <c r="D401" t="str">
        <f>IFERROR(VLOOKUP(B401,'class and classification'!$A$1:$C$338,3,FALSE),VLOOKUP(B401,'class and classification'!$A$340:$C$378,3,FALSE))</f>
        <v>SD</v>
      </c>
      <c r="E401">
        <v>19.649999999999999</v>
      </c>
      <c r="F401">
        <v>19.91</v>
      </c>
      <c r="G401">
        <v>19.420000000000002</v>
      </c>
      <c r="H401">
        <v>19.66</v>
      </c>
      <c r="I401">
        <v>20.18</v>
      </c>
      <c r="J401">
        <v>20.18</v>
      </c>
      <c r="K401">
        <v>19.88</v>
      </c>
      <c r="L401">
        <v>19.71</v>
      </c>
      <c r="M401">
        <v>20.260000000000002</v>
      </c>
      <c r="N401">
        <v>21.41</v>
      </c>
      <c r="O401">
        <v>22.7</v>
      </c>
      <c r="P401">
        <v>23.44</v>
      </c>
      <c r="Q401">
        <v>23.76</v>
      </c>
      <c r="R401">
        <v>24.32</v>
      </c>
      <c r="S401">
        <v>25.13</v>
      </c>
      <c r="T401">
        <v>25.91</v>
      </c>
    </row>
    <row r="402" spans="1:20" x14ac:dyDescent="0.3">
      <c r="A402" t="s">
        <v>604</v>
      </c>
      <c r="B402" t="s">
        <v>311</v>
      </c>
      <c r="C402" t="str">
        <f>IFERROR(VLOOKUP(B402,'class and classification'!$A$1:$B$338,2,FALSE),VLOOKUP(B402,'class and classification'!$A$340:$B$378,2,FALSE))</f>
        <v>Predominantly Rural</v>
      </c>
      <c r="D402" t="str">
        <f>IFERROR(VLOOKUP(B402,'class and classification'!$A$1:$C$338,3,FALSE),VLOOKUP(B402,'class and classification'!$A$340:$C$378,3,FALSE))</f>
        <v>SD</v>
      </c>
      <c r="E402">
        <v>18.309999999999999</v>
      </c>
      <c r="F402">
        <v>18.27</v>
      </c>
      <c r="G402">
        <v>18.920000000000002</v>
      </c>
      <c r="H402">
        <v>19.54</v>
      </c>
      <c r="I402">
        <v>20.32</v>
      </c>
      <c r="J402">
        <v>20.81</v>
      </c>
      <c r="K402">
        <v>21.35</v>
      </c>
      <c r="L402">
        <v>22.34</v>
      </c>
      <c r="M402">
        <v>23.84</v>
      </c>
      <c r="N402">
        <v>25.22</v>
      </c>
      <c r="O402">
        <v>25.5</v>
      </c>
      <c r="P402">
        <v>25.28</v>
      </c>
      <c r="Q402">
        <v>25.04</v>
      </c>
      <c r="R402">
        <v>25.45</v>
      </c>
      <c r="S402">
        <v>25.76</v>
      </c>
      <c r="T402">
        <v>25.97</v>
      </c>
    </row>
    <row r="403" spans="1:20" x14ac:dyDescent="0.3">
      <c r="A403" t="s">
        <v>605</v>
      </c>
      <c r="B403" t="s">
        <v>312</v>
      </c>
      <c r="C403" t="str">
        <f>IFERROR(VLOOKUP(B403,'class and classification'!$A$1:$B$338,2,FALSE),VLOOKUP(B403,'class and classification'!$A$340:$B$378,2,FALSE))</f>
        <v>Predominantly Urban</v>
      </c>
      <c r="D403" t="str">
        <f>IFERROR(VLOOKUP(B403,'class and classification'!$A$1:$C$338,3,FALSE),VLOOKUP(B403,'class and classification'!$A$340:$C$378,3,FALSE))</f>
        <v>SD</v>
      </c>
      <c r="E403">
        <v>20.329999999999998</v>
      </c>
      <c r="F403">
        <v>20.36</v>
      </c>
      <c r="G403">
        <v>21.18</v>
      </c>
      <c r="H403">
        <v>21.82</v>
      </c>
      <c r="I403">
        <v>22.8</v>
      </c>
      <c r="J403">
        <v>23.66</v>
      </c>
      <c r="K403">
        <v>24.69</v>
      </c>
      <c r="L403">
        <v>25.39</v>
      </c>
      <c r="M403">
        <v>25.96</v>
      </c>
      <c r="N403">
        <v>26.35</v>
      </c>
      <c r="O403">
        <v>26.84</v>
      </c>
      <c r="P403">
        <v>27.37</v>
      </c>
      <c r="Q403">
        <v>27.94</v>
      </c>
      <c r="R403">
        <v>28.63</v>
      </c>
      <c r="S403">
        <v>29.28</v>
      </c>
      <c r="T403">
        <v>29.76</v>
      </c>
    </row>
    <row r="404" spans="1:20" x14ac:dyDescent="0.3">
      <c r="A404" t="s">
        <v>606</v>
      </c>
      <c r="B404" t="s">
        <v>313</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v>27.31</v>
      </c>
      <c r="F404">
        <v>27.3</v>
      </c>
      <c r="G404">
        <v>28.17</v>
      </c>
      <c r="H404">
        <v>28.82</v>
      </c>
      <c r="I404">
        <v>28.85</v>
      </c>
      <c r="J404">
        <v>28.09</v>
      </c>
      <c r="K404">
        <v>27.47</v>
      </c>
      <c r="L404">
        <v>27.92</v>
      </c>
      <c r="M404">
        <v>29.28</v>
      </c>
      <c r="N404">
        <v>30.49</v>
      </c>
      <c r="O404">
        <v>30.51</v>
      </c>
      <c r="P404">
        <v>30.18</v>
      </c>
      <c r="Q404">
        <v>30.16</v>
      </c>
      <c r="R404">
        <v>31.2</v>
      </c>
      <c r="S404">
        <v>32.26</v>
      </c>
      <c r="T404">
        <v>32.94</v>
      </c>
    </row>
    <row r="405" spans="1:20" x14ac:dyDescent="0.3">
      <c r="A405" t="s">
        <v>607</v>
      </c>
      <c r="B405" t="s">
        <v>314</v>
      </c>
      <c r="C405" t="str">
        <f>IFERROR(VLOOKUP(B405,'class and classification'!$A$1:$B$338,2,FALSE),VLOOKUP(B405,'class and classification'!$A$340:$B$378,2,FALSE))</f>
        <v>Predominantly Rural</v>
      </c>
      <c r="D405" t="str">
        <f>IFERROR(VLOOKUP(B405,'class and classification'!$A$1:$C$338,3,FALSE),VLOOKUP(B405,'class and classification'!$A$340:$C$378,3,FALSE))</f>
        <v>SD</v>
      </c>
      <c r="E405">
        <v>22.07</v>
      </c>
      <c r="F405">
        <v>22.15</v>
      </c>
      <c r="G405">
        <v>21.89</v>
      </c>
      <c r="H405">
        <v>21.73</v>
      </c>
      <c r="I405">
        <v>22.01</v>
      </c>
      <c r="J405">
        <v>22.36</v>
      </c>
      <c r="K405">
        <v>22.85</v>
      </c>
      <c r="L405">
        <v>23.32</v>
      </c>
      <c r="M405">
        <v>24.35</v>
      </c>
      <c r="N405">
        <v>25.19</v>
      </c>
      <c r="O405">
        <v>25.9</v>
      </c>
      <c r="P405">
        <v>26.26</v>
      </c>
      <c r="Q405">
        <v>27.54</v>
      </c>
      <c r="R405">
        <v>29.11</v>
      </c>
      <c r="S405">
        <v>30.54</v>
      </c>
      <c r="T405">
        <v>31.07</v>
      </c>
    </row>
    <row r="406" spans="1:20" x14ac:dyDescent="0.3">
      <c r="A406" t="s">
        <v>608</v>
      </c>
      <c r="B406" t="s">
        <v>315</v>
      </c>
      <c r="C406" t="str">
        <f>IFERROR(VLOOKUP(B406,'class and classification'!$A$1:$B$338,2,FALSE),VLOOKUP(B406,'class and classification'!$A$340:$B$378,2,FALSE))</f>
        <v>Predominantly Rural</v>
      </c>
      <c r="D406" t="str">
        <f>IFERROR(VLOOKUP(B406,'class and classification'!$A$1:$C$338,3,FALSE),VLOOKUP(B406,'class and classification'!$A$340:$C$378,3,FALSE))</f>
        <v>SD</v>
      </c>
      <c r="E406">
        <v>21.9</v>
      </c>
      <c r="F406">
        <v>21.99</v>
      </c>
      <c r="G406">
        <v>22.35</v>
      </c>
      <c r="H406">
        <v>22.91</v>
      </c>
      <c r="I406">
        <v>23.49</v>
      </c>
      <c r="J406">
        <v>23.75</v>
      </c>
      <c r="K406">
        <v>24.01</v>
      </c>
      <c r="L406">
        <v>24.48</v>
      </c>
      <c r="M406">
        <v>25.38</v>
      </c>
      <c r="N406">
        <v>26.25</v>
      </c>
      <c r="O406">
        <v>26.93</v>
      </c>
      <c r="P406">
        <v>27.1</v>
      </c>
      <c r="Q406">
        <v>27.17</v>
      </c>
      <c r="R406">
        <v>27.26</v>
      </c>
      <c r="S406">
        <v>27.66</v>
      </c>
      <c r="T406">
        <v>27.97</v>
      </c>
    </row>
    <row r="407" spans="1:20" x14ac:dyDescent="0.3">
      <c r="A407" t="s">
        <v>609</v>
      </c>
      <c r="B407" t="s">
        <v>316</v>
      </c>
      <c r="C407" t="str">
        <f>IFERROR(VLOOKUP(B407,'class and classification'!$A$1:$B$338,2,FALSE),VLOOKUP(B407,'class and classification'!$A$340:$B$378,2,FALSE))</f>
        <v>Predominantly Rural</v>
      </c>
      <c r="D407" t="str">
        <f>IFERROR(VLOOKUP(B407,'class and classification'!$A$1:$C$338,3,FALSE),VLOOKUP(B407,'class and classification'!$A$340:$C$378,3,FALSE))</f>
        <v>SD</v>
      </c>
      <c r="E407">
        <v>22.09</v>
      </c>
      <c r="F407">
        <v>22.04</v>
      </c>
      <c r="G407">
        <v>21.88</v>
      </c>
      <c r="H407">
        <v>21.99</v>
      </c>
      <c r="I407">
        <v>22.78</v>
      </c>
      <c r="J407">
        <v>23.57</v>
      </c>
      <c r="K407">
        <v>24.35</v>
      </c>
      <c r="L407">
        <v>24.59</v>
      </c>
      <c r="M407">
        <v>25.23</v>
      </c>
      <c r="N407">
        <v>26.23</v>
      </c>
      <c r="O407">
        <v>27.17</v>
      </c>
      <c r="P407">
        <v>27.6</v>
      </c>
      <c r="Q407">
        <v>28.02</v>
      </c>
      <c r="R407">
        <v>28.96</v>
      </c>
      <c r="S407">
        <v>30.3</v>
      </c>
      <c r="T407">
        <v>31.14</v>
      </c>
    </row>
    <row r="408" spans="1:20" x14ac:dyDescent="0.3">
      <c r="A408" t="s">
        <v>709</v>
      </c>
      <c r="B408" t="s">
        <v>370</v>
      </c>
      <c r="C408" t="str">
        <f>IFERROR(VLOOKUP(B408,'class and classification'!$A$1:$B$338,2,FALSE),VLOOKUP(B408,'class and classification'!$A$340:$B$378,2,FALSE))</f>
        <v>Predominantly Rural</v>
      </c>
      <c r="D408" t="str">
        <f>IFERROR(VLOOKUP(B408,'class and classification'!$A$1:$C$338,3,FALSE),VLOOKUP(B408,'class and classification'!$A$340:$C$378,3,FALSE))</f>
        <v>SD</v>
      </c>
      <c r="E408">
        <v>20.61</v>
      </c>
      <c r="F408">
        <v>20.52</v>
      </c>
      <c r="G408">
        <v>22.15</v>
      </c>
      <c r="H408">
        <v>23.42</v>
      </c>
      <c r="I408">
        <v>24.54</v>
      </c>
      <c r="J408">
        <v>25.38</v>
      </c>
      <c r="K408">
        <v>25.78</v>
      </c>
      <c r="L408">
        <v>26.14</v>
      </c>
      <c r="M408">
        <v>26.3</v>
      </c>
      <c r="N408">
        <v>26.52</v>
      </c>
      <c r="O408">
        <v>26.59</v>
      </c>
      <c r="P408">
        <v>26.91</v>
      </c>
      <c r="Q408">
        <v>27.56</v>
      </c>
      <c r="R408">
        <v>28.24</v>
      </c>
      <c r="S408">
        <v>28.89</v>
      </c>
      <c r="T408">
        <v>29.17</v>
      </c>
    </row>
    <row r="409" spans="1:20" x14ac:dyDescent="0.3">
      <c r="A409" t="s">
        <v>710</v>
      </c>
      <c r="B409" t="s">
        <v>371</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v>22.73</v>
      </c>
      <c r="F409">
        <v>22.48</v>
      </c>
      <c r="G409">
        <v>24.44</v>
      </c>
      <c r="H409">
        <v>25.48</v>
      </c>
      <c r="I409">
        <v>26.78</v>
      </c>
      <c r="J409">
        <v>27.56</v>
      </c>
      <c r="K409">
        <v>27.91</v>
      </c>
      <c r="L409">
        <v>27.77</v>
      </c>
      <c r="M409">
        <v>27.7</v>
      </c>
      <c r="N409">
        <v>28.48</v>
      </c>
      <c r="O409">
        <v>29.42</v>
      </c>
      <c r="P409">
        <v>30.82</v>
      </c>
      <c r="Q409">
        <v>31.66</v>
      </c>
      <c r="R409">
        <v>33.42</v>
      </c>
      <c r="S409">
        <v>34.729999999999997</v>
      </c>
      <c r="T409">
        <v>35.99</v>
      </c>
    </row>
    <row r="410" spans="1:20" x14ac:dyDescent="0.3">
      <c r="A410" t="s">
        <v>711</v>
      </c>
      <c r="B410" t="s">
        <v>372</v>
      </c>
      <c r="C410" t="str">
        <f>IFERROR(VLOOKUP(B410,'class and classification'!$A$1:$B$338,2,FALSE),VLOOKUP(B410,'class and classification'!$A$340:$B$378,2,FALSE))</f>
        <v>Urban with Significant Rural</v>
      </c>
      <c r="D410" t="str">
        <f>IFERROR(VLOOKUP(B410,'class and classification'!$A$1:$C$338,3,FALSE),VLOOKUP(B410,'class and classification'!$A$340:$C$378,3,FALSE))</f>
        <v>SD</v>
      </c>
      <c r="E410">
        <v>22.25</v>
      </c>
      <c r="F410">
        <v>22.24</v>
      </c>
      <c r="G410">
        <v>23.62</v>
      </c>
      <c r="H410">
        <v>24.86</v>
      </c>
      <c r="I410">
        <v>25.61</v>
      </c>
      <c r="J410">
        <v>25.56</v>
      </c>
      <c r="K410">
        <v>25.27</v>
      </c>
      <c r="L410">
        <v>25.69</v>
      </c>
      <c r="M410">
        <v>26.69</v>
      </c>
      <c r="N410">
        <v>28.19</v>
      </c>
      <c r="O410">
        <v>29.12</v>
      </c>
      <c r="P410">
        <v>29.34</v>
      </c>
      <c r="Q410">
        <v>28.69</v>
      </c>
      <c r="R410">
        <v>28.45</v>
      </c>
      <c r="S410">
        <v>28.59</v>
      </c>
      <c r="T410">
        <v>29.02</v>
      </c>
    </row>
    <row r="411" spans="1:20" x14ac:dyDescent="0.3">
      <c r="A411" t="s">
        <v>712</v>
      </c>
      <c r="B411" t="s">
        <v>373</v>
      </c>
      <c r="C411" t="str">
        <f>IFERROR(VLOOKUP(B411,'class and classification'!$A$1:$B$338,2,FALSE),VLOOKUP(B411,'class and classification'!$A$340:$B$378,2,FALSE))</f>
        <v>Predominantly Rural</v>
      </c>
      <c r="D411" t="str">
        <f>IFERROR(VLOOKUP(B411,'class and classification'!$A$1:$C$338,3,FALSE),VLOOKUP(B411,'class and classification'!$A$340:$C$378,3,FALSE))</f>
        <v>SD</v>
      </c>
      <c r="E411">
        <v>23.47</v>
      </c>
      <c r="F411">
        <v>23.4</v>
      </c>
      <c r="G411">
        <v>24.09</v>
      </c>
      <c r="H411">
        <v>24.47</v>
      </c>
      <c r="I411">
        <v>24.56</v>
      </c>
      <c r="J411">
        <v>24.95</v>
      </c>
      <c r="K411">
        <v>25.67</v>
      </c>
      <c r="L411">
        <v>26.99</v>
      </c>
      <c r="M411">
        <v>27.9</v>
      </c>
      <c r="N411">
        <v>28.19</v>
      </c>
      <c r="O411">
        <v>27.76</v>
      </c>
      <c r="P411">
        <v>27.86</v>
      </c>
      <c r="Q411">
        <v>28.55</v>
      </c>
      <c r="R411">
        <v>29.58</v>
      </c>
      <c r="S411">
        <v>30.31</v>
      </c>
      <c r="T411">
        <v>30.6</v>
      </c>
    </row>
    <row r="412" spans="1:20" x14ac:dyDescent="0.3">
      <c r="A412" t="s">
        <v>713</v>
      </c>
      <c r="B412" t="s">
        <v>374</v>
      </c>
      <c r="C412" t="str">
        <f>IFERROR(VLOOKUP(B412,'class and classification'!$A$1:$B$338,2,FALSE),VLOOKUP(B412,'class and classification'!$A$340:$B$378,2,FALSE))</f>
        <v>Predominantly Rural</v>
      </c>
      <c r="D412" t="str">
        <f>IFERROR(VLOOKUP(B412,'class and classification'!$A$1:$C$338,3,FALSE),VLOOKUP(B412,'class and classification'!$A$340:$C$378,3,FALSE))</f>
        <v>SD</v>
      </c>
      <c r="E412">
        <v>19.75</v>
      </c>
      <c r="F412">
        <v>19.579999999999998</v>
      </c>
      <c r="G412">
        <v>21.59</v>
      </c>
      <c r="H412">
        <v>22.56</v>
      </c>
      <c r="I412">
        <v>22.78</v>
      </c>
      <c r="J412">
        <v>22.51</v>
      </c>
      <c r="K412">
        <v>22.4</v>
      </c>
      <c r="L412">
        <v>22.5</v>
      </c>
      <c r="M412">
        <v>22.64</v>
      </c>
      <c r="N412">
        <v>22.63</v>
      </c>
      <c r="O412">
        <v>22.58</v>
      </c>
      <c r="P412">
        <v>23.14</v>
      </c>
      <c r="Q412">
        <v>24.12</v>
      </c>
      <c r="R412">
        <v>25.48</v>
      </c>
      <c r="S412">
        <v>26.14</v>
      </c>
      <c r="T412">
        <v>26.34</v>
      </c>
    </row>
    <row r="413" spans="1:20" x14ac:dyDescent="0.3">
      <c r="A413" t="s">
        <v>714</v>
      </c>
      <c r="B413" t="s">
        <v>375</v>
      </c>
      <c r="C413" t="str">
        <f>IFERROR(VLOOKUP(B413,'class and classification'!$A$1:$B$338,2,FALSE),VLOOKUP(B413,'class and classification'!$A$340:$B$378,2,FALSE))</f>
        <v>Predominantly Urban</v>
      </c>
      <c r="D413" t="str">
        <f>IFERROR(VLOOKUP(B413,'class and classification'!$A$1:$C$338,3,FALSE),VLOOKUP(B413,'class and classification'!$A$340:$C$378,3,FALSE))</f>
        <v>SD</v>
      </c>
      <c r="E413">
        <v>16.82</v>
      </c>
      <c r="F413">
        <v>16.84</v>
      </c>
      <c r="G413">
        <v>17.54</v>
      </c>
      <c r="H413">
        <v>18.8</v>
      </c>
      <c r="I413">
        <v>20.399999999999999</v>
      </c>
      <c r="J413">
        <v>22.09</v>
      </c>
      <c r="K413">
        <v>23.03</v>
      </c>
      <c r="L413">
        <v>23.58</v>
      </c>
      <c r="M413">
        <v>23.86</v>
      </c>
      <c r="N413">
        <v>24.68</v>
      </c>
      <c r="O413">
        <v>25.44</v>
      </c>
      <c r="P413">
        <v>26.37</v>
      </c>
      <c r="Q413">
        <v>26.65</v>
      </c>
      <c r="R413">
        <v>27.29</v>
      </c>
      <c r="S413">
        <v>27.52</v>
      </c>
      <c r="T413">
        <v>27.89</v>
      </c>
    </row>
    <row r="414" spans="1:20" x14ac:dyDescent="0.3">
      <c r="A414" t="s">
        <v>715</v>
      </c>
      <c r="B414" t="s">
        <v>376</v>
      </c>
      <c r="C414" t="str">
        <f>IFERROR(VLOOKUP(B414,'class and classification'!$A$1:$B$338,2,FALSE),VLOOKUP(B414,'class and classification'!$A$340:$B$378,2,FALSE))</f>
        <v>Predominantly Rural</v>
      </c>
      <c r="D414" t="str">
        <f>IFERROR(VLOOKUP(B414,'class and classification'!$A$1:$C$338,3,FALSE),VLOOKUP(B414,'class and classification'!$A$340:$C$378,3,FALSE))</f>
        <v>SD</v>
      </c>
      <c r="E414">
        <v>27.06</v>
      </c>
      <c r="F414">
        <v>26.9</v>
      </c>
      <c r="G414">
        <v>27.99</v>
      </c>
      <c r="H414">
        <v>28.42</v>
      </c>
      <c r="I414">
        <v>28.17</v>
      </c>
      <c r="J414">
        <v>27.75</v>
      </c>
      <c r="K414">
        <v>27.29</v>
      </c>
      <c r="L414">
        <v>27.27</v>
      </c>
      <c r="M414">
        <v>27.65</v>
      </c>
      <c r="N414">
        <v>28.12</v>
      </c>
      <c r="O414">
        <v>28.65</v>
      </c>
      <c r="P414">
        <v>28.69</v>
      </c>
      <c r="Q414">
        <v>28.86</v>
      </c>
      <c r="R414">
        <v>28.74</v>
      </c>
      <c r="S414">
        <v>29.09</v>
      </c>
      <c r="T414">
        <v>29.24</v>
      </c>
    </row>
    <row r="415" spans="1:20" x14ac:dyDescent="0.3">
      <c r="A415" t="s">
        <v>559</v>
      </c>
      <c r="B415" t="s">
        <v>288</v>
      </c>
      <c r="C415" t="str">
        <f>IFERROR(VLOOKUP(B415,'class and classification'!$A$1:$B$338,2,FALSE),VLOOKUP(B415,'class and classification'!$A$340:$B$378,2,FALSE))</f>
        <v>Predominantly Rural</v>
      </c>
      <c r="D415" t="str">
        <f>IFERROR(VLOOKUP(B415,'class and classification'!$A$1:$C$338,3,FALSE),VLOOKUP(B415,'class and classification'!$A$340:$C$378,3,FALSE))</f>
        <v>SD</v>
      </c>
      <c r="E415">
        <v>19.63</v>
      </c>
      <c r="F415">
        <v>19.66</v>
      </c>
      <c r="G415">
        <v>19.29</v>
      </c>
      <c r="H415">
        <v>19.309999999999999</v>
      </c>
      <c r="I415">
        <v>19.75</v>
      </c>
      <c r="J415">
        <v>20.63</v>
      </c>
      <c r="K415">
        <v>21.61</v>
      </c>
      <c r="L415">
        <v>21.96</v>
      </c>
      <c r="M415">
        <v>21.73</v>
      </c>
      <c r="N415">
        <v>21.44</v>
      </c>
      <c r="O415">
        <v>22.06</v>
      </c>
      <c r="P415">
        <v>23.3</v>
      </c>
      <c r="Q415">
        <v>24.61</v>
      </c>
      <c r="R415">
        <v>25.53</v>
      </c>
      <c r="S415">
        <v>26.11</v>
      </c>
      <c r="T415">
        <v>26.47</v>
      </c>
    </row>
    <row r="416" spans="1:20" x14ac:dyDescent="0.3">
      <c r="A416" t="s">
        <v>560</v>
      </c>
      <c r="B416" t="s">
        <v>289</v>
      </c>
      <c r="C416" t="str">
        <f>IFERROR(VLOOKUP(B416,'class and classification'!$A$1:$B$338,2,FALSE),VLOOKUP(B416,'class and classification'!$A$340:$B$378,2,FALSE))</f>
        <v>Predominantly Rural</v>
      </c>
      <c r="D416" t="str">
        <f>IFERROR(VLOOKUP(B416,'class and classification'!$A$1:$C$338,3,FALSE),VLOOKUP(B416,'class and classification'!$A$340:$C$378,3,FALSE))</f>
        <v>SD</v>
      </c>
      <c r="E416">
        <v>24.11</v>
      </c>
      <c r="F416">
        <v>24.34</v>
      </c>
      <c r="G416">
        <v>25.66</v>
      </c>
      <c r="H416">
        <v>26.82</v>
      </c>
      <c r="I416">
        <v>27.37</v>
      </c>
      <c r="J416">
        <v>26.65</v>
      </c>
      <c r="K416">
        <v>26.17</v>
      </c>
      <c r="L416">
        <v>26.37</v>
      </c>
      <c r="M416">
        <v>26.78</v>
      </c>
      <c r="N416">
        <v>26.93</v>
      </c>
      <c r="O416">
        <v>27.31</v>
      </c>
      <c r="P416">
        <v>28.31</v>
      </c>
      <c r="Q416">
        <v>29.42</v>
      </c>
      <c r="R416">
        <v>30.66</v>
      </c>
      <c r="S416">
        <v>31.32</v>
      </c>
      <c r="T416">
        <v>31.9</v>
      </c>
    </row>
    <row r="417" spans="1:20" x14ac:dyDescent="0.3">
      <c r="A417" t="s">
        <v>561</v>
      </c>
      <c r="B417" t="s">
        <v>290</v>
      </c>
      <c r="C417" t="str">
        <f>IFERROR(VLOOKUP(B417,'class and classification'!$A$1:$B$338,2,FALSE),VLOOKUP(B417,'class and classification'!$A$340:$B$378,2,FALSE))</f>
        <v>Urban with Significant Rural</v>
      </c>
      <c r="D417" t="str">
        <f>IFERROR(VLOOKUP(B417,'class and classification'!$A$1:$C$338,3,FALSE),VLOOKUP(B417,'class and classification'!$A$340:$C$378,3,FALSE))</f>
        <v>SD</v>
      </c>
      <c r="E417">
        <v>23.58</v>
      </c>
      <c r="F417">
        <v>23.65</v>
      </c>
      <c r="G417">
        <v>23.75</v>
      </c>
      <c r="H417">
        <v>23.88</v>
      </c>
      <c r="I417">
        <v>23.85</v>
      </c>
      <c r="J417">
        <v>23.47</v>
      </c>
      <c r="K417">
        <v>23.3</v>
      </c>
      <c r="L417">
        <v>23.53</v>
      </c>
      <c r="M417">
        <v>24.02</v>
      </c>
      <c r="N417">
        <v>24.67</v>
      </c>
      <c r="O417">
        <v>25.1</v>
      </c>
      <c r="P417">
        <v>26.22</v>
      </c>
      <c r="Q417">
        <v>27.33</v>
      </c>
      <c r="R417">
        <v>29.06</v>
      </c>
      <c r="S417">
        <v>29.93</v>
      </c>
      <c r="T417">
        <v>30.53</v>
      </c>
    </row>
    <row r="418" spans="1:20" x14ac:dyDescent="0.3">
      <c r="A418" t="s">
        <v>562</v>
      </c>
      <c r="B418" t="s">
        <v>291</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v>20.37</v>
      </c>
      <c r="F418">
        <v>20.54</v>
      </c>
      <c r="G418">
        <v>20.28</v>
      </c>
      <c r="H418">
        <v>20.399999999999999</v>
      </c>
      <c r="I418">
        <v>20.04</v>
      </c>
      <c r="J418">
        <v>20.07</v>
      </c>
      <c r="K418">
        <v>20.58</v>
      </c>
      <c r="L418">
        <v>21.52</v>
      </c>
      <c r="M418">
        <v>21.85</v>
      </c>
      <c r="N418">
        <v>22.05</v>
      </c>
      <c r="O418">
        <v>22.71</v>
      </c>
      <c r="P418">
        <v>23.28</v>
      </c>
      <c r="Q418">
        <v>23.23</v>
      </c>
      <c r="R418">
        <v>22.3</v>
      </c>
      <c r="S418">
        <v>21.8</v>
      </c>
      <c r="T418">
        <v>21.64</v>
      </c>
    </row>
    <row r="419" spans="1:20" x14ac:dyDescent="0.3">
      <c r="A419" t="s">
        <v>563</v>
      </c>
      <c r="B419" t="s">
        <v>292</v>
      </c>
      <c r="C419" t="str">
        <f>IFERROR(VLOOKUP(B419,'class and classification'!$A$1:$B$338,2,FALSE),VLOOKUP(B419,'class and classification'!$A$340:$B$378,2,FALSE))</f>
        <v>Predominantly Rural</v>
      </c>
      <c r="D419" t="str">
        <f>IFERROR(VLOOKUP(B419,'class and classification'!$A$1:$C$338,3,FALSE),VLOOKUP(B419,'class and classification'!$A$340:$C$378,3,FALSE))</f>
        <v>SD</v>
      </c>
      <c r="E419">
        <v>17.420000000000002</v>
      </c>
      <c r="F419">
        <v>17.68</v>
      </c>
      <c r="G419">
        <v>17.39</v>
      </c>
      <c r="H419">
        <v>17.940000000000001</v>
      </c>
      <c r="I419">
        <v>18.850000000000001</v>
      </c>
      <c r="J419">
        <v>19.77</v>
      </c>
      <c r="K419">
        <v>20.87</v>
      </c>
      <c r="L419">
        <v>22.29</v>
      </c>
      <c r="M419">
        <v>23.22</v>
      </c>
      <c r="N419">
        <v>23.36</v>
      </c>
      <c r="O419">
        <v>23.13</v>
      </c>
      <c r="P419">
        <v>23.69</v>
      </c>
      <c r="Q419">
        <v>25.35</v>
      </c>
      <c r="R419">
        <v>27.21</v>
      </c>
      <c r="S419">
        <v>28.64</v>
      </c>
      <c r="T419">
        <v>29.24</v>
      </c>
    </row>
    <row r="420" spans="1:20" x14ac:dyDescent="0.3">
      <c r="A420" t="s">
        <v>564</v>
      </c>
      <c r="B420" t="s">
        <v>293</v>
      </c>
      <c r="C420" t="str">
        <f>IFERROR(VLOOKUP(B420,'class and classification'!$A$1:$B$338,2,FALSE),VLOOKUP(B420,'class and classification'!$A$340:$B$378,2,FALSE))</f>
        <v>Urban with Significant Rural</v>
      </c>
      <c r="D420" t="str">
        <f>IFERROR(VLOOKUP(B420,'class and classification'!$A$1:$C$338,3,FALSE),VLOOKUP(B420,'class and classification'!$A$340:$C$378,3,FALSE))</f>
        <v>SD</v>
      </c>
      <c r="E420">
        <v>21.42</v>
      </c>
      <c r="F420">
        <v>21.39</v>
      </c>
      <c r="G420">
        <v>22.1</v>
      </c>
      <c r="H420">
        <v>22.51</v>
      </c>
      <c r="I420">
        <v>23.11</v>
      </c>
      <c r="J420">
        <v>23.35</v>
      </c>
      <c r="K420">
        <v>23.7</v>
      </c>
      <c r="L420">
        <v>23.65</v>
      </c>
      <c r="M420">
        <v>23.72</v>
      </c>
      <c r="N420">
        <v>23.49</v>
      </c>
      <c r="O420">
        <v>23.13</v>
      </c>
      <c r="P420">
        <v>22.7</v>
      </c>
      <c r="Q420">
        <v>22.82</v>
      </c>
      <c r="R420">
        <v>23.77</v>
      </c>
      <c r="S420">
        <v>24.62</v>
      </c>
      <c r="T420">
        <v>25.15</v>
      </c>
    </row>
    <row r="421" spans="1:20" x14ac:dyDescent="0.3">
      <c r="A421" t="s">
        <v>565</v>
      </c>
      <c r="B421" t="s">
        <v>294</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v>32.49</v>
      </c>
      <c r="F421">
        <v>32.33</v>
      </c>
      <c r="G421">
        <v>33.54</v>
      </c>
      <c r="H421">
        <v>34.31</v>
      </c>
      <c r="I421">
        <v>34.729999999999997</v>
      </c>
      <c r="J421">
        <v>34.950000000000003</v>
      </c>
      <c r="K421">
        <v>33.65</v>
      </c>
      <c r="L421">
        <v>32.42</v>
      </c>
      <c r="M421">
        <v>31.12</v>
      </c>
      <c r="N421">
        <v>31.21</v>
      </c>
      <c r="O421">
        <v>31.41</v>
      </c>
      <c r="P421">
        <v>31.88</v>
      </c>
      <c r="Q421">
        <v>32</v>
      </c>
      <c r="R421">
        <v>32.53</v>
      </c>
      <c r="S421">
        <v>32.840000000000003</v>
      </c>
      <c r="T421">
        <v>33.21</v>
      </c>
    </row>
    <row r="422" spans="1:20" x14ac:dyDescent="0.3">
      <c r="A422" t="s">
        <v>626</v>
      </c>
      <c r="B422" t="s">
        <v>317</v>
      </c>
      <c r="C422" t="str">
        <f>IFERROR(VLOOKUP(B422,'class and classification'!$A$1:$B$338,2,FALSE),VLOOKUP(B422,'class and classification'!$A$340:$B$378,2,FALSE))</f>
        <v>Predominantly Urban</v>
      </c>
      <c r="D422" t="str">
        <f>IFERROR(VLOOKUP(B422,'class and classification'!$A$1:$C$338,3,FALSE),VLOOKUP(B422,'class and classification'!$A$340:$C$378,3,FALSE))</f>
        <v>SD</v>
      </c>
      <c r="E422">
        <v>26.89</v>
      </c>
      <c r="F422">
        <v>26.88</v>
      </c>
      <c r="G422">
        <v>27.8</v>
      </c>
      <c r="H422">
        <v>28.23</v>
      </c>
      <c r="I422">
        <v>28.52</v>
      </c>
      <c r="J422">
        <v>28.99</v>
      </c>
      <c r="K422">
        <v>29.86</v>
      </c>
      <c r="L422">
        <v>30.67</v>
      </c>
      <c r="M422">
        <v>30.8</v>
      </c>
      <c r="N422">
        <v>30.41</v>
      </c>
      <c r="O422">
        <v>30.09</v>
      </c>
      <c r="P422">
        <v>30.05</v>
      </c>
      <c r="Q422">
        <v>30.34</v>
      </c>
      <c r="R422">
        <v>30.34</v>
      </c>
      <c r="S422">
        <v>30.31</v>
      </c>
      <c r="T422">
        <v>30.11</v>
      </c>
    </row>
    <row r="423" spans="1:20" x14ac:dyDescent="0.3">
      <c r="A423" t="s">
        <v>627</v>
      </c>
      <c r="B423" t="s">
        <v>318</v>
      </c>
      <c r="C423" t="str">
        <f>IFERROR(VLOOKUP(B423,'class and classification'!$A$1:$B$338,2,FALSE),VLOOKUP(B423,'class and classification'!$A$340:$B$378,2,FALSE))</f>
        <v>Predominantly Rural</v>
      </c>
      <c r="D423" t="str">
        <f>IFERROR(VLOOKUP(B423,'class and classification'!$A$1:$C$338,3,FALSE),VLOOKUP(B423,'class and classification'!$A$340:$C$378,3,FALSE))</f>
        <v>SD</v>
      </c>
      <c r="E423">
        <v>22.34</v>
      </c>
      <c r="F423">
        <v>22.22</v>
      </c>
      <c r="G423">
        <v>22.66</v>
      </c>
      <c r="H423">
        <v>22.66</v>
      </c>
      <c r="I423">
        <v>22.96</v>
      </c>
      <c r="J423">
        <v>23.42</v>
      </c>
      <c r="K423">
        <v>24.08</v>
      </c>
      <c r="L423">
        <v>24.32</v>
      </c>
      <c r="M423">
        <v>24.37</v>
      </c>
      <c r="N423">
        <v>24.26</v>
      </c>
      <c r="O423">
        <v>24.29</v>
      </c>
      <c r="P423">
        <v>24.24</v>
      </c>
      <c r="Q423">
        <v>24.27</v>
      </c>
      <c r="R423">
        <v>24.22</v>
      </c>
      <c r="S423">
        <v>24.33</v>
      </c>
      <c r="T423">
        <v>24.36</v>
      </c>
    </row>
    <row r="424" spans="1:20" x14ac:dyDescent="0.3">
      <c r="A424" t="s">
        <v>628</v>
      </c>
      <c r="B424" t="s">
        <v>319</v>
      </c>
      <c r="C424" t="str">
        <f>IFERROR(VLOOKUP(B424,'class and classification'!$A$1:$B$338,2,FALSE),VLOOKUP(B424,'class and classification'!$A$340:$B$378,2,FALSE))</f>
        <v>Predominantly Urban</v>
      </c>
      <c r="D424" t="str">
        <f>IFERROR(VLOOKUP(B424,'class and classification'!$A$1:$C$338,3,FALSE),VLOOKUP(B424,'class and classification'!$A$340:$C$378,3,FALSE))</f>
        <v>SD</v>
      </c>
      <c r="E424">
        <v>26.3</v>
      </c>
      <c r="F424">
        <v>26.09</v>
      </c>
      <c r="G424">
        <v>27.2</v>
      </c>
      <c r="H424">
        <v>27.12</v>
      </c>
      <c r="I424">
        <v>26.96</v>
      </c>
      <c r="J424">
        <v>26.93</v>
      </c>
      <c r="K424">
        <v>28.04</v>
      </c>
      <c r="L424">
        <v>29.79</v>
      </c>
      <c r="M424">
        <v>31.5</v>
      </c>
      <c r="N424">
        <v>32.369999999999997</v>
      </c>
      <c r="O424">
        <v>32.75</v>
      </c>
      <c r="P424">
        <v>32.520000000000003</v>
      </c>
      <c r="Q424">
        <v>32.35</v>
      </c>
      <c r="R424">
        <v>32.31</v>
      </c>
      <c r="S424">
        <v>33.020000000000003</v>
      </c>
      <c r="T424">
        <v>33.71</v>
      </c>
    </row>
    <row r="425" spans="1:20" x14ac:dyDescent="0.3">
      <c r="A425" t="s">
        <v>629</v>
      </c>
      <c r="B425" t="s">
        <v>320</v>
      </c>
      <c r="C425" t="str">
        <f>IFERROR(VLOOKUP(B425,'class and classification'!$A$1:$B$338,2,FALSE),VLOOKUP(B425,'class and classification'!$A$340:$B$378,2,FALSE))</f>
        <v>Predominantly Urban</v>
      </c>
      <c r="D425" t="str">
        <f>IFERROR(VLOOKUP(B425,'class and classification'!$A$1:$C$338,3,FALSE),VLOOKUP(B425,'class and classification'!$A$340:$C$378,3,FALSE))</f>
        <v>SD</v>
      </c>
      <c r="E425">
        <v>20.420000000000002</v>
      </c>
      <c r="F425">
        <v>20.46</v>
      </c>
      <c r="G425">
        <v>20.83</v>
      </c>
      <c r="H425">
        <v>21.17</v>
      </c>
      <c r="I425">
        <v>21.77</v>
      </c>
      <c r="J425">
        <v>22.38</v>
      </c>
      <c r="K425">
        <v>23.93</v>
      </c>
      <c r="L425">
        <v>25.38</v>
      </c>
      <c r="M425">
        <v>26.63</v>
      </c>
      <c r="N425">
        <v>26.54</v>
      </c>
      <c r="O425">
        <v>26.21</v>
      </c>
      <c r="P425">
        <v>25.89</v>
      </c>
      <c r="Q425">
        <v>26.32</v>
      </c>
      <c r="R425">
        <v>27.3</v>
      </c>
      <c r="S425">
        <v>28.64</v>
      </c>
      <c r="T425">
        <v>29.61</v>
      </c>
    </row>
    <row r="426" spans="1:20" x14ac:dyDescent="0.3">
      <c r="A426" t="s">
        <v>630</v>
      </c>
      <c r="B426" t="s">
        <v>321</v>
      </c>
      <c r="C426" t="str">
        <f>IFERROR(VLOOKUP(B426,'class and classification'!$A$1:$B$338,2,FALSE),VLOOKUP(B426,'class and classification'!$A$340:$B$378,2,FALSE))</f>
        <v>Predominantly Urban</v>
      </c>
      <c r="D426" t="str">
        <f>IFERROR(VLOOKUP(B426,'class and classification'!$A$1:$C$338,3,FALSE),VLOOKUP(B426,'class and classification'!$A$340:$C$378,3,FALSE))</f>
        <v>SD</v>
      </c>
      <c r="E426">
        <v>16.670000000000002</v>
      </c>
      <c r="F426">
        <v>16.57</v>
      </c>
      <c r="G426">
        <v>17.62</v>
      </c>
      <c r="H426">
        <v>18.04</v>
      </c>
      <c r="I426">
        <v>18.43</v>
      </c>
      <c r="J426">
        <v>18.72</v>
      </c>
      <c r="K426">
        <v>19.71</v>
      </c>
      <c r="L426">
        <v>20.91</v>
      </c>
      <c r="M426">
        <v>22.04</v>
      </c>
      <c r="N426">
        <v>22.37</v>
      </c>
      <c r="O426">
        <v>22.18</v>
      </c>
      <c r="P426">
        <v>21.96</v>
      </c>
      <c r="Q426">
        <v>22.33</v>
      </c>
      <c r="R426">
        <v>23.16</v>
      </c>
      <c r="S426">
        <v>24.07</v>
      </c>
      <c r="T426">
        <v>24.55</v>
      </c>
    </row>
    <row r="427" spans="1:20" x14ac:dyDescent="0.3">
      <c r="A427" t="s">
        <v>631</v>
      </c>
      <c r="B427" t="s">
        <v>322</v>
      </c>
      <c r="C427" t="str">
        <f>IFERROR(VLOOKUP(B427,'class and classification'!$A$1:$B$338,2,FALSE),VLOOKUP(B427,'class and classification'!$A$340:$B$378,2,FALSE))</f>
        <v>Predominantly Rural</v>
      </c>
      <c r="D427" t="str">
        <f>IFERROR(VLOOKUP(B427,'class and classification'!$A$1:$C$338,3,FALSE),VLOOKUP(B427,'class and classification'!$A$340:$C$378,3,FALSE))</f>
        <v>SD</v>
      </c>
      <c r="E427">
        <v>22.35</v>
      </c>
      <c r="F427">
        <v>22.58</v>
      </c>
      <c r="G427">
        <v>21.76</v>
      </c>
      <c r="H427">
        <v>22.1</v>
      </c>
      <c r="I427">
        <v>23.25</v>
      </c>
      <c r="J427">
        <v>23.78</v>
      </c>
      <c r="K427">
        <v>24.52</v>
      </c>
      <c r="L427">
        <v>25.14</v>
      </c>
      <c r="M427">
        <v>25.84</v>
      </c>
      <c r="N427">
        <v>25.69</v>
      </c>
      <c r="O427">
        <v>25.52</v>
      </c>
      <c r="P427">
        <v>25.92</v>
      </c>
      <c r="Q427">
        <v>27.02</v>
      </c>
      <c r="R427">
        <v>27.88</v>
      </c>
      <c r="S427">
        <v>28.35</v>
      </c>
      <c r="T427">
        <v>28.44</v>
      </c>
    </row>
    <row r="428" spans="1:20" x14ac:dyDescent="0.3">
      <c r="A428" t="s">
        <v>632</v>
      </c>
      <c r="B428" t="s">
        <v>323</v>
      </c>
      <c r="C428" t="str">
        <f>IFERROR(VLOOKUP(B428,'class and classification'!$A$1:$B$338,2,FALSE),VLOOKUP(B428,'class and classification'!$A$340:$B$378,2,FALSE))</f>
        <v>Predominantly Rural</v>
      </c>
      <c r="D428" t="str">
        <f>IFERROR(VLOOKUP(B428,'class and classification'!$A$1:$C$338,3,FALSE),VLOOKUP(B428,'class and classification'!$A$340:$C$378,3,FALSE))</f>
        <v>SD</v>
      </c>
      <c r="E428">
        <v>23.08</v>
      </c>
      <c r="F428">
        <v>23.19</v>
      </c>
      <c r="G428">
        <v>23.93</v>
      </c>
      <c r="H428">
        <v>25.56</v>
      </c>
      <c r="I428">
        <v>27.46</v>
      </c>
      <c r="J428">
        <v>28.62</v>
      </c>
      <c r="K428">
        <v>29.16</v>
      </c>
      <c r="L428">
        <v>29.65</v>
      </c>
      <c r="M428">
        <v>30.35</v>
      </c>
      <c r="N428">
        <v>31.14</v>
      </c>
      <c r="O428">
        <v>31.18</v>
      </c>
      <c r="P428">
        <v>31.08</v>
      </c>
      <c r="Q428">
        <v>31.14</v>
      </c>
      <c r="R428">
        <v>32.799999999999997</v>
      </c>
      <c r="S428">
        <v>34.97</v>
      </c>
      <c r="T428">
        <v>36.72</v>
      </c>
    </row>
    <row r="429" spans="1:20" x14ac:dyDescent="0.3">
      <c r="A429" t="s">
        <v>808</v>
      </c>
      <c r="B429" t="s">
        <v>410</v>
      </c>
      <c r="C429" t="str">
        <f>IFERROR(VLOOKUP(B429,'class and classification'!$A$1:$B$338,2,FALSE),VLOOKUP(B429,'class and classification'!$A$340:$B$378,2,FALSE))</f>
        <v>Urban with Significant Rural</v>
      </c>
      <c r="D429" t="str">
        <f>IFERROR(VLOOKUP(B429,'class and classification'!$A$1:$C$338,3,FALSE),VLOOKUP(B429,'class and classification'!$A$340:$C$378,3,FALSE))</f>
        <v>SD</v>
      </c>
      <c r="E429">
        <v>25.79</v>
      </c>
      <c r="F429">
        <v>25.55</v>
      </c>
      <c r="G429">
        <v>27.61</v>
      </c>
      <c r="H429">
        <v>29.06</v>
      </c>
      <c r="I429">
        <v>30.37</v>
      </c>
      <c r="J429">
        <v>30.97</v>
      </c>
      <c r="K429">
        <v>31.29</v>
      </c>
      <c r="L429">
        <v>31.21</v>
      </c>
      <c r="M429">
        <v>31.55</v>
      </c>
      <c r="N429">
        <v>32.130000000000003</v>
      </c>
      <c r="O429">
        <v>33.26</v>
      </c>
      <c r="P429">
        <v>34.29</v>
      </c>
      <c r="Q429">
        <v>35.21</v>
      </c>
      <c r="R429">
        <v>35.409999999999997</v>
      </c>
      <c r="S429">
        <v>35.49</v>
      </c>
      <c r="T429">
        <v>35.32</v>
      </c>
    </row>
    <row r="430" spans="1:20" x14ac:dyDescent="0.3">
      <c r="A430" t="s">
        <v>809</v>
      </c>
      <c r="B430" t="s">
        <v>411</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v>22.86</v>
      </c>
      <c r="F430">
        <v>22.78</v>
      </c>
      <c r="G430">
        <v>23.7</v>
      </c>
      <c r="H430">
        <v>24.55</v>
      </c>
      <c r="I430">
        <v>25.8</v>
      </c>
      <c r="J430">
        <v>26.9</v>
      </c>
      <c r="K430">
        <v>27.83</v>
      </c>
      <c r="L430">
        <v>28.09</v>
      </c>
      <c r="M430">
        <v>28.2</v>
      </c>
      <c r="N430">
        <v>28.51</v>
      </c>
      <c r="O430">
        <v>29.05</v>
      </c>
      <c r="P430">
        <v>29.77</v>
      </c>
      <c r="Q430">
        <v>30.02</v>
      </c>
      <c r="R430">
        <v>30.25</v>
      </c>
      <c r="S430">
        <v>30.38</v>
      </c>
      <c r="T430">
        <v>30.63</v>
      </c>
    </row>
    <row r="431" spans="1:20" x14ac:dyDescent="0.3">
      <c r="A431" t="s">
        <v>810</v>
      </c>
      <c r="B431" t="s">
        <v>412</v>
      </c>
      <c r="C431" t="str">
        <f>IFERROR(VLOOKUP(B431,'class and classification'!$A$1:$B$338,2,FALSE),VLOOKUP(B431,'class and classification'!$A$340:$B$378,2,FALSE))</f>
        <v>Predominantly Rural</v>
      </c>
      <c r="D431" t="str">
        <f>IFERROR(VLOOKUP(B431,'class and classification'!$A$1:$C$338,3,FALSE),VLOOKUP(B431,'class and classification'!$A$340:$C$378,3,FALSE))</f>
        <v>SD</v>
      </c>
      <c r="E431">
        <v>26.89</v>
      </c>
      <c r="F431">
        <v>26.78</v>
      </c>
      <c r="G431">
        <v>28.2</v>
      </c>
      <c r="H431">
        <v>28.69</v>
      </c>
      <c r="I431">
        <v>29.13</v>
      </c>
      <c r="J431">
        <v>29.52</v>
      </c>
      <c r="K431">
        <v>30.3</v>
      </c>
      <c r="L431">
        <v>30.81</v>
      </c>
      <c r="M431">
        <v>31.04</v>
      </c>
      <c r="N431">
        <v>31.64</v>
      </c>
      <c r="O431">
        <v>32.18</v>
      </c>
      <c r="P431">
        <v>32.979999999999997</v>
      </c>
      <c r="Q431">
        <v>33.200000000000003</v>
      </c>
      <c r="R431">
        <v>34.299999999999997</v>
      </c>
      <c r="S431">
        <v>35.5</v>
      </c>
      <c r="T431">
        <v>36.65</v>
      </c>
    </row>
    <row r="432" spans="1:20" x14ac:dyDescent="0.3">
      <c r="A432" t="s">
        <v>811</v>
      </c>
      <c r="B432" t="s">
        <v>413</v>
      </c>
      <c r="C432" t="str">
        <f>IFERROR(VLOOKUP(B432,'class and classification'!$A$1:$B$338,2,FALSE),VLOOKUP(B432,'class and classification'!$A$340:$B$378,2,FALSE))</f>
        <v>Predominantly Rural</v>
      </c>
      <c r="D432" t="str">
        <f>IFERROR(VLOOKUP(B432,'class and classification'!$A$1:$C$338,3,FALSE),VLOOKUP(B432,'class and classification'!$A$340:$C$378,3,FALSE))</f>
        <v>SD</v>
      </c>
      <c r="E432">
        <v>28.78</v>
      </c>
      <c r="F432">
        <v>28.61</v>
      </c>
      <c r="G432">
        <v>30.86</v>
      </c>
      <c r="H432">
        <v>32.380000000000003</v>
      </c>
      <c r="I432">
        <v>33.5</v>
      </c>
      <c r="J432">
        <v>34.130000000000003</v>
      </c>
      <c r="K432">
        <v>34.76</v>
      </c>
      <c r="L432">
        <v>35.369999999999997</v>
      </c>
      <c r="M432">
        <v>35.799999999999997</v>
      </c>
      <c r="N432">
        <v>36.18</v>
      </c>
      <c r="O432">
        <v>36.22</v>
      </c>
      <c r="P432">
        <v>36.35</v>
      </c>
      <c r="Q432">
        <v>36.36</v>
      </c>
      <c r="R432">
        <v>36.5</v>
      </c>
      <c r="S432">
        <v>36.72</v>
      </c>
      <c r="T432">
        <v>36.79</v>
      </c>
    </row>
    <row r="433" spans="1:20" x14ac:dyDescent="0.3">
      <c r="A433" t="s">
        <v>812</v>
      </c>
      <c r="B433" t="s">
        <v>414</v>
      </c>
      <c r="C433" t="str">
        <f>IFERROR(VLOOKUP(B433,'class and classification'!$A$1:$B$338,2,FALSE),VLOOKUP(B433,'class and classification'!$A$340:$B$378,2,FALSE))</f>
        <v>Predominantly Rural</v>
      </c>
      <c r="D433" t="str">
        <f>IFERROR(VLOOKUP(B433,'class and classification'!$A$1:$C$338,3,FALSE),VLOOKUP(B433,'class and classification'!$A$340:$C$378,3,FALSE))</f>
        <v>SD</v>
      </c>
      <c r="E433">
        <v>22.9</v>
      </c>
      <c r="F433">
        <v>22.93</v>
      </c>
      <c r="G433">
        <v>22.67</v>
      </c>
      <c r="H433">
        <v>23.17</v>
      </c>
      <c r="I433">
        <v>24.4</v>
      </c>
      <c r="J433">
        <v>25.29</v>
      </c>
      <c r="K433">
        <v>25.85</v>
      </c>
      <c r="L433">
        <v>25.94</v>
      </c>
      <c r="M433">
        <v>26.52</v>
      </c>
      <c r="N433">
        <v>27.22</v>
      </c>
      <c r="O433">
        <v>27.84</v>
      </c>
      <c r="P433">
        <v>27.85</v>
      </c>
      <c r="Q433">
        <v>28.24</v>
      </c>
      <c r="R433">
        <v>29.26</v>
      </c>
      <c r="S433">
        <v>30.81</v>
      </c>
      <c r="T433">
        <v>31.76</v>
      </c>
    </row>
    <row r="434" spans="1:20" x14ac:dyDescent="0.3">
      <c r="A434" t="s">
        <v>864</v>
      </c>
      <c r="B434" t="s">
        <v>447</v>
      </c>
      <c r="C434" t="str">
        <f>IFERROR(VLOOKUP(B434,'class and classification'!$A$1:$B$338,2,FALSE),VLOOKUP(B434,'class and classification'!$A$340:$B$378,2,FALSE))</f>
        <v>Predominantly Rural</v>
      </c>
      <c r="D434" t="str">
        <f>IFERROR(VLOOKUP(B434,'class and classification'!$A$1:$C$338,3,FALSE),VLOOKUP(B434,'class and classification'!$A$340:$C$378,3,FALSE))</f>
        <v>SD</v>
      </c>
      <c r="E434">
        <v>20.76</v>
      </c>
      <c r="F434">
        <v>20.71</v>
      </c>
      <c r="G434">
        <v>21.68</v>
      </c>
      <c r="H434">
        <v>22.46</v>
      </c>
      <c r="I434">
        <v>23.3</v>
      </c>
      <c r="J434">
        <v>23.77</v>
      </c>
      <c r="K434">
        <v>23.92</v>
      </c>
      <c r="L434">
        <v>23.78</v>
      </c>
      <c r="M434">
        <v>23.63</v>
      </c>
      <c r="N434">
        <v>23.63</v>
      </c>
      <c r="O434">
        <v>23.82</v>
      </c>
      <c r="P434">
        <v>24.06</v>
      </c>
      <c r="Q434">
        <v>24.31</v>
      </c>
      <c r="R434">
        <v>24.61</v>
      </c>
      <c r="S434">
        <v>24.92</v>
      </c>
      <c r="T434">
        <v>25.15</v>
      </c>
    </row>
    <row r="435" spans="1:20" x14ac:dyDescent="0.3">
      <c r="A435" t="s">
        <v>865</v>
      </c>
      <c r="B435" t="s">
        <v>448</v>
      </c>
      <c r="C435" t="str">
        <f>IFERROR(VLOOKUP(B435,'class and classification'!$A$1:$B$338,2,FALSE),VLOOKUP(B435,'class and classification'!$A$340:$B$378,2,FALSE))</f>
        <v>Predominantly Rural</v>
      </c>
      <c r="D435" t="str">
        <f>IFERROR(VLOOKUP(B435,'class and classification'!$A$1:$C$338,3,FALSE),VLOOKUP(B435,'class and classification'!$A$340:$C$378,3,FALSE))</f>
        <v>SD</v>
      </c>
      <c r="E435">
        <v>20.39</v>
      </c>
      <c r="F435">
        <v>20.18</v>
      </c>
      <c r="G435">
        <v>21.4</v>
      </c>
      <c r="H435">
        <v>22.4</v>
      </c>
      <c r="I435">
        <v>23.67</v>
      </c>
      <c r="J435">
        <v>24.32</v>
      </c>
      <c r="K435">
        <v>24.51</v>
      </c>
      <c r="L435">
        <v>24.21</v>
      </c>
      <c r="M435">
        <v>24.16</v>
      </c>
      <c r="N435">
        <v>24.3</v>
      </c>
      <c r="O435">
        <v>25</v>
      </c>
      <c r="P435">
        <v>26.46</v>
      </c>
      <c r="Q435">
        <v>28.35</v>
      </c>
      <c r="R435">
        <v>29.76</v>
      </c>
      <c r="S435">
        <v>30.31</v>
      </c>
      <c r="T435">
        <v>30.31</v>
      </c>
    </row>
    <row r="436" spans="1:20" x14ac:dyDescent="0.3">
      <c r="A436" t="s">
        <v>867</v>
      </c>
      <c r="B436" t="s">
        <v>449</v>
      </c>
      <c r="C436" t="str">
        <f>IFERROR(VLOOKUP(B436,'class and classification'!$A$1:$B$338,2,FALSE),VLOOKUP(B436,'class and classification'!$A$340:$B$378,2,FALSE))</f>
        <v>Predominantly Rural</v>
      </c>
      <c r="D436" t="str">
        <f>IFERROR(VLOOKUP(B436,'class and classification'!$A$1:$C$338,3,FALSE),VLOOKUP(B436,'class and classification'!$A$340:$C$378,3,FALSE))</f>
        <v>SD</v>
      </c>
      <c r="E436">
        <v>23.82</v>
      </c>
      <c r="F436">
        <v>23.83</v>
      </c>
      <c r="G436">
        <v>23.44</v>
      </c>
      <c r="H436">
        <v>23.39</v>
      </c>
      <c r="I436">
        <v>23.96</v>
      </c>
      <c r="J436">
        <v>24.27</v>
      </c>
      <c r="K436">
        <v>24.64</v>
      </c>
      <c r="L436">
        <v>24.79</v>
      </c>
      <c r="M436">
        <v>25.72</v>
      </c>
      <c r="N436">
        <v>26.58</v>
      </c>
      <c r="O436">
        <v>27.49</v>
      </c>
      <c r="P436">
        <v>28.04</v>
      </c>
      <c r="Q436">
        <v>28.85</v>
      </c>
      <c r="R436">
        <v>29.69</v>
      </c>
      <c r="S436">
        <v>30.33</v>
      </c>
      <c r="T436">
        <v>30.62</v>
      </c>
    </row>
    <row r="437" spans="1:20" x14ac:dyDescent="0.3">
      <c r="A437" t="s">
        <v>640</v>
      </c>
      <c r="B437" t="s">
        <v>324</v>
      </c>
      <c r="C437" t="str">
        <f>IFERROR(VLOOKUP(B437,'class and classification'!$A$1:$B$338,2,FALSE),VLOOKUP(B437,'class and classification'!$A$340:$B$378,2,FALSE))</f>
        <v>Urban with Significant Rural</v>
      </c>
      <c r="D437" t="str">
        <f>IFERROR(VLOOKUP(B437,'class and classification'!$A$1:$C$338,3,FALSE),VLOOKUP(B437,'class and classification'!$A$340:$C$378,3,FALSE))</f>
        <v>SD</v>
      </c>
      <c r="E437">
        <v>24.55</v>
      </c>
      <c r="F437">
        <v>24.31</v>
      </c>
      <c r="G437">
        <v>24.89</v>
      </c>
      <c r="H437">
        <v>24.85</v>
      </c>
      <c r="I437">
        <v>24.68</v>
      </c>
      <c r="J437">
        <v>24.86</v>
      </c>
      <c r="K437">
        <v>25.23</v>
      </c>
      <c r="L437">
        <v>25.34</v>
      </c>
      <c r="M437">
        <v>25.32</v>
      </c>
      <c r="N437">
        <v>25.36</v>
      </c>
      <c r="O437">
        <v>25.5</v>
      </c>
      <c r="P437">
        <v>25.75</v>
      </c>
      <c r="Q437">
        <v>26.21</v>
      </c>
      <c r="R437">
        <v>27.11</v>
      </c>
      <c r="S437">
        <v>27.9</v>
      </c>
      <c r="T437">
        <v>28.34</v>
      </c>
    </row>
    <row r="438" spans="1:20" x14ac:dyDescent="0.3">
      <c r="A438" t="s">
        <v>641</v>
      </c>
      <c r="B438" t="s">
        <v>325</v>
      </c>
      <c r="C438" t="str">
        <f>IFERROR(VLOOKUP(B438,'class and classification'!$A$1:$B$338,2,FALSE),VLOOKUP(B438,'class and classification'!$A$340:$B$378,2,FALSE))</f>
        <v>Urban with Significant Rural</v>
      </c>
      <c r="D438" t="str">
        <f>IFERROR(VLOOKUP(B438,'class and classification'!$A$1:$C$338,3,FALSE),VLOOKUP(B438,'class and classification'!$A$340:$C$378,3,FALSE))</f>
        <v>SD</v>
      </c>
      <c r="E438">
        <v>28.67</v>
      </c>
      <c r="F438">
        <v>28.48</v>
      </c>
      <c r="G438">
        <v>30.8</v>
      </c>
      <c r="H438">
        <v>31.49</v>
      </c>
      <c r="I438">
        <v>31.58</v>
      </c>
      <c r="J438">
        <v>31.34</v>
      </c>
      <c r="K438">
        <v>31.82</v>
      </c>
      <c r="L438">
        <v>32.64</v>
      </c>
      <c r="M438">
        <v>33.409999999999997</v>
      </c>
      <c r="N438">
        <v>33.619999999999997</v>
      </c>
      <c r="O438">
        <v>33.99</v>
      </c>
      <c r="P438">
        <v>34.28</v>
      </c>
      <c r="Q438">
        <v>34.42</v>
      </c>
      <c r="R438">
        <v>34.049999999999997</v>
      </c>
      <c r="S438">
        <v>33.81</v>
      </c>
      <c r="T438">
        <v>33.82</v>
      </c>
    </row>
    <row r="439" spans="1:20" x14ac:dyDescent="0.3">
      <c r="A439" t="s">
        <v>642</v>
      </c>
      <c r="B439" t="s">
        <v>326</v>
      </c>
      <c r="C439" t="str">
        <f>IFERROR(VLOOKUP(B439,'class and classification'!$A$1:$B$338,2,FALSE),VLOOKUP(B439,'class and classification'!$A$340:$B$378,2,FALSE))</f>
        <v>Urban with Significant Rural</v>
      </c>
      <c r="D439" t="str">
        <f>IFERROR(VLOOKUP(B439,'class and classification'!$A$1:$C$338,3,FALSE),VLOOKUP(B439,'class and classification'!$A$340:$C$378,3,FALSE))</f>
        <v>SD</v>
      </c>
      <c r="E439">
        <v>23.01</v>
      </c>
      <c r="F439">
        <v>22.92</v>
      </c>
      <c r="G439">
        <v>23.28</v>
      </c>
      <c r="H439">
        <v>23.23</v>
      </c>
      <c r="I439">
        <v>23.32</v>
      </c>
      <c r="J439">
        <v>23.7</v>
      </c>
      <c r="K439">
        <v>24.26</v>
      </c>
      <c r="L439">
        <v>24.35</v>
      </c>
      <c r="M439">
        <v>24.14</v>
      </c>
      <c r="N439">
        <v>24.36</v>
      </c>
      <c r="O439">
        <v>25.39</v>
      </c>
      <c r="P439">
        <v>26.88</v>
      </c>
      <c r="Q439">
        <v>28</v>
      </c>
      <c r="R439">
        <v>28.48</v>
      </c>
      <c r="S439">
        <v>28.4</v>
      </c>
      <c r="T439">
        <v>28.23</v>
      </c>
    </row>
    <row r="440" spans="1:20" x14ac:dyDescent="0.3">
      <c r="A440" t="s">
        <v>643</v>
      </c>
      <c r="B440" t="s">
        <v>327</v>
      </c>
      <c r="C440" t="str">
        <f>IFERROR(VLOOKUP(B440,'class and classification'!$A$1:$B$338,2,FALSE),VLOOKUP(B440,'class and classification'!$A$340:$B$378,2,FALSE))</f>
        <v>Predominantly Urban</v>
      </c>
      <c r="D440" t="str">
        <f>IFERROR(VLOOKUP(B440,'class and classification'!$A$1:$C$338,3,FALSE),VLOOKUP(B440,'class and classification'!$A$340:$C$378,3,FALSE))</f>
        <v>SD</v>
      </c>
      <c r="E440">
        <v>20.18</v>
      </c>
      <c r="F440">
        <v>20.03</v>
      </c>
      <c r="G440">
        <v>21.46</v>
      </c>
      <c r="H440">
        <v>22.29</v>
      </c>
      <c r="I440">
        <v>22.83</v>
      </c>
      <c r="J440">
        <v>23.49</v>
      </c>
      <c r="K440">
        <v>24.2</v>
      </c>
      <c r="L440">
        <v>24.64</v>
      </c>
      <c r="M440">
        <v>24.43</v>
      </c>
      <c r="N440">
        <v>24.21</v>
      </c>
      <c r="O440">
        <v>24.44</v>
      </c>
      <c r="P440">
        <v>24.99</v>
      </c>
      <c r="Q440">
        <v>25.48</v>
      </c>
      <c r="R440">
        <v>26.04</v>
      </c>
      <c r="S440">
        <v>26.71</v>
      </c>
      <c r="T440">
        <v>27.26</v>
      </c>
    </row>
    <row r="441" spans="1:20" x14ac:dyDescent="0.3">
      <c r="A441" t="s">
        <v>644</v>
      </c>
      <c r="B441" t="s">
        <v>328</v>
      </c>
      <c r="C441" t="str">
        <f>IFERROR(VLOOKUP(B441,'class and classification'!$A$1:$B$338,2,FALSE),VLOOKUP(B441,'class and classification'!$A$340:$B$378,2,FALSE))</f>
        <v>Urban with Significant Rural</v>
      </c>
      <c r="D441" t="str">
        <f>IFERROR(VLOOKUP(B441,'class and classification'!$A$1:$C$338,3,FALSE),VLOOKUP(B441,'class and classification'!$A$340:$C$378,3,FALSE))</f>
        <v>SD</v>
      </c>
      <c r="E441">
        <v>22.51</v>
      </c>
      <c r="F441">
        <v>22.34</v>
      </c>
      <c r="G441">
        <v>23.25</v>
      </c>
      <c r="H441">
        <v>23.7</v>
      </c>
      <c r="I441">
        <v>23.95</v>
      </c>
      <c r="J441">
        <v>24.1</v>
      </c>
      <c r="K441">
        <v>24.18</v>
      </c>
      <c r="L441">
        <v>24.05</v>
      </c>
      <c r="M441">
        <v>23.96</v>
      </c>
      <c r="N441">
        <v>23.75</v>
      </c>
      <c r="O441">
        <v>24.08</v>
      </c>
      <c r="P441">
        <v>24.59</v>
      </c>
      <c r="Q441">
        <v>25.91</v>
      </c>
      <c r="R441">
        <v>27.51</v>
      </c>
      <c r="S441">
        <v>29.23</v>
      </c>
      <c r="T441">
        <v>30.2</v>
      </c>
    </row>
    <row r="442" spans="1:20" x14ac:dyDescent="0.3">
      <c r="A442" t="s">
        <v>645</v>
      </c>
      <c r="B442" t="s">
        <v>329</v>
      </c>
      <c r="C442" t="str">
        <f>IFERROR(VLOOKUP(B442,'class and classification'!$A$1:$B$338,2,FALSE),VLOOKUP(B442,'class and classification'!$A$340:$B$378,2,FALSE))</f>
        <v>Urban with Significant Rural</v>
      </c>
      <c r="D442" t="str">
        <f>IFERROR(VLOOKUP(B442,'class and classification'!$A$1:$C$338,3,FALSE),VLOOKUP(B442,'class and classification'!$A$340:$C$378,3,FALSE))</f>
        <v>SD</v>
      </c>
      <c r="E442">
        <v>21.01</v>
      </c>
      <c r="F442">
        <v>20.98</v>
      </c>
      <c r="G442">
        <v>21.28</v>
      </c>
      <c r="H442">
        <v>21.7</v>
      </c>
      <c r="I442">
        <v>22.48</v>
      </c>
      <c r="J442">
        <v>23.37</v>
      </c>
      <c r="K442">
        <v>24.07</v>
      </c>
      <c r="L442">
        <v>24.52</v>
      </c>
      <c r="M442">
        <v>24.98</v>
      </c>
      <c r="N442">
        <v>25.86</v>
      </c>
      <c r="O442">
        <v>26.87</v>
      </c>
      <c r="P442">
        <v>27.48</v>
      </c>
      <c r="Q442">
        <v>27.73</v>
      </c>
      <c r="R442">
        <v>28</v>
      </c>
      <c r="S442">
        <v>28.56</v>
      </c>
      <c r="T442">
        <v>29.01</v>
      </c>
    </row>
    <row r="443" spans="1:20" x14ac:dyDescent="0.3">
      <c r="A443" t="s">
        <v>646</v>
      </c>
      <c r="B443" t="s">
        <v>330</v>
      </c>
      <c r="C443" t="str">
        <f>IFERROR(VLOOKUP(B443,'class and classification'!$A$1:$B$338,2,FALSE),VLOOKUP(B443,'class and classification'!$A$340:$B$378,2,FALSE))</f>
        <v>Predominantly Rural</v>
      </c>
      <c r="D443" t="str">
        <f>IFERROR(VLOOKUP(B443,'class and classification'!$A$1:$C$338,3,FALSE),VLOOKUP(B443,'class and classification'!$A$340:$C$378,3,FALSE))</f>
        <v>SD</v>
      </c>
      <c r="E443">
        <v>21.08</v>
      </c>
      <c r="F443">
        <v>21.03</v>
      </c>
      <c r="G443">
        <v>21.04</v>
      </c>
      <c r="H443">
        <v>20.91</v>
      </c>
      <c r="I443">
        <v>20.74</v>
      </c>
      <c r="J443">
        <v>21.13</v>
      </c>
      <c r="K443">
        <v>22.06</v>
      </c>
      <c r="L443">
        <v>23.62</v>
      </c>
      <c r="M443">
        <v>24.73</v>
      </c>
      <c r="N443">
        <v>25.62</v>
      </c>
      <c r="O443">
        <v>25.71</v>
      </c>
      <c r="P443">
        <v>26.09</v>
      </c>
      <c r="Q443">
        <v>26.64</v>
      </c>
      <c r="R443">
        <v>27.57</v>
      </c>
      <c r="S443">
        <v>28.17</v>
      </c>
      <c r="T443">
        <v>28.36</v>
      </c>
    </row>
    <row r="444" spans="1:20" x14ac:dyDescent="0.3">
      <c r="A444" t="s">
        <v>647</v>
      </c>
      <c r="B444" t="s">
        <v>331</v>
      </c>
      <c r="C444" t="str">
        <f>IFERROR(VLOOKUP(B444,'class and classification'!$A$1:$B$338,2,FALSE),VLOOKUP(B444,'class and classification'!$A$340:$B$378,2,FALSE))</f>
        <v>Predominantly Urban</v>
      </c>
      <c r="D444" t="str">
        <f>IFERROR(VLOOKUP(B444,'class and classification'!$A$1:$C$338,3,FALSE),VLOOKUP(B444,'class and classification'!$A$340:$C$378,3,FALSE))</f>
        <v>SD</v>
      </c>
      <c r="E444">
        <v>19</v>
      </c>
      <c r="F444">
        <v>18.850000000000001</v>
      </c>
      <c r="G444">
        <v>19.88</v>
      </c>
      <c r="H444">
        <v>20.95</v>
      </c>
      <c r="I444">
        <v>22.3</v>
      </c>
      <c r="J444">
        <v>24.01</v>
      </c>
      <c r="K444">
        <v>24.81</v>
      </c>
      <c r="L444">
        <v>24.43</v>
      </c>
      <c r="M444">
        <v>22.93</v>
      </c>
      <c r="N444">
        <v>21.92</v>
      </c>
      <c r="O444">
        <v>22.43</v>
      </c>
      <c r="P444">
        <v>24.38</v>
      </c>
      <c r="Q444">
        <v>27.17</v>
      </c>
      <c r="R444">
        <v>29.33</v>
      </c>
      <c r="S444">
        <v>30.67</v>
      </c>
      <c r="T444">
        <v>31</v>
      </c>
    </row>
    <row r="445" spans="1:20" x14ac:dyDescent="0.3">
      <c r="A445" t="s">
        <v>717</v>
      </c>
      <c r="B445" t="s">
        <v>377</v>
      </c>
      <c r="C445" t="str">
        <f>IFERROR(VLOOKUP(B445,'class and classification'!$A$1:$B$338,2,FALSE),VLOOKUP(B445,'class and classification'!$A$340:$B$378,2,FALSE))</f>
        <v>Predominantly Rural</v>
      </c>
      <c r="D445" t="str">
        <f>IFERROR(VLOOKUP(B445,'class and classification'!$A$1:$C$338,3,FALSE),VLOOKUP(B445,'class and classification'!$A$340:$C$378,3,FALSE))</f>
        <v>SD</v>
      </c>
      <c r="E445">
        <v>22.18</v>
      </c>
      <c r="F445">
        <v>22</v>
      </c>
      <c r="G445">
        <v>22.7</v>
      </c>
      <c r="H445">
        <v>23.6</v>
      </c>
      <c r="I445">
        <v>25.14</v>
      </c>
      <c r="J445">
        <v>26.48</v>
      </c>
      <c r="K445">
        <v>27.09</v>
      </c>
      <c r="L445">
        <v>26.82</v>
      </c>
      <c r="M445">
        <v>26.73</v>
      </c>
      <c r="N445">
        <v>27.15</v>
      </c>
      <c r="O445">
        <v>28.06</v>
      </c>
      <c r="P445">
        <v>28.94</v>
      </c>
      <c r="Q445">
        <v>29.83</v>
      </c>
      <c r="R445">
        <v>30.77</v>
      </c>
      <c r="S445">
        <v>31.69</v>
      </c>
      <c r="T445">
        <v>32.270000000000003</v>
      </c>
    </row>
    <row r="446" spans="1:20" x14ac:dyDescent="0.3">
      <c r="A446" t="s">
        <v>719</v>
      </c>
      <c r="B446" t="s">
        <v>378</v>
      </c>
      <c r="C446" t="str">
        <f>IFERROR(VLOOKUP(B446,'class and classification'!$A$1:$B$338,2,FALSE),VLOOKUP(B446,'class and classification'!$A$340:$B$378,2,FALSE))</f>
        <v>Predominantly Urban</v>
      </c>
      <c r="D446" t="str">
        <f>IFERROR(VLOOKUP(B446,'class and classification'!$A$1:$C$338,3,FALSE),VLOOKUP(B446,'class and classification'!$A$340:$C$378,3,FALSE))</f>
        <v>SD</v>
      </c>
      <c r="E446">
        <v>26.7</v>
      </c>
      <c r="F446">
        <v>26.27</v>
      </c>
      <c r="G446">
        <v>29.48</v>
      </c>
      <c r="H446">
        <v>30.87</v>
      </c>
      <c r="I446">
        <v>31.19</v>
      </c>
      <c r="J446">
        <v>31.23</v>
      </c>
      <c r="K446">
        <v>30.86</v>
      </c>
      <c r="L446">
        <v>30.71</v>
      </c>
      <c r="M446">
        <v>31.15</v>
      </c>
      <c r="N446">
        <v>32.409999999999997</v>
      </c>
      <c r="O446">
        <v>34.22</v>
      </c>
      <c r="P446">
        <v>35.36</v>
      </c>
      <c r="Q446">
        <v>35.979999999999997</v>
      </c>
      <c r="R446">
        <v>35.86</v>
      </c>
      <c r="S446">
        <v>35.840000000000003</v>
      </c>
      <c r="T446">
        <v>35.75</v>
      </c>
    </row>
    <row r="447" spans="1:20" x14ac:dyDescent="0.3">
      <c r="A447" t="s">
        <v>720</v>
      </c>
      <c r="B447" t="s">
        <v>379</v>
      </c>
      <c r="C447" t="str">
        <f>IFERROR(VLOOKUP(B447,'class and classification'!$A$1:$B$338,2,FALSE),VLOOKUP(B447,'class and classification'!$A$340:$B$378,2,FALSE))</f>
        <v>Predominantly Rural</v>
      </c>
      <c r="D447" t="str">
        <f>IFERROR(VLOOKUP(B447,'class and classification'!$A$1:$C$338,3,FALSE),VLOOKUP(B447,'class and classification'!$A$340:$C$378,3,FALSE))</f>
        <v>SD</v>
      </c>
      <c r="E447">
        <v>22.83</v>
      </c>
      <c r="F447">
        <v>22.67</v>
      </c>
      <c r="G447">
        <v>23.84</v>
      </c>
      <c r="H447">
        <v>24.47</v>
      </c>
      <c r="I447">
        <v>24.78</v>
      </c>
      <c r="J447">
        <v>24.86</v>
      </c>
      <c r="K447">
        <v>24.68</v>
      </c>
      <c r="L447">
        <v>24.71</v>
      </c>
      <c r="M447">
        <v>24.89</v>
      </c>
      <c r="N447">
        <v>25.4</v>
      </c>
      <c r="O447">
        <v>26.51</v>
      </c>
      <c r="P447">
        <v>28.06</v>
      </c>
      <c r="Q447">
        <v>29.71</v>
      </c>
      <c r="R447">
        <v>30.6</v>
      </c>
      <c r="S447">
        <v>30.97</v>
      </c>
      <c r="T447">
        <v>30.99</v>
      </c>
    </row>
    <row r="448" spans="1:20" x14ac:dyDescent="0.3">
      <c r="A448" t="s">
        <v>814</v>
      </c>
      <c r="B448" t="s">
        <v>415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v>33.57</v>
      </c>
      <c r="F448">
        <v>33.619999999999997</v>
      </c>
      <c r="G448">
        <v>34.53</v>
      </c>
      <c r="H448">
        <v>35.119999999999997</v>
      </c>
      <c r="I448">
        <v>35.78</v>
      </c>
      <c r="J448">
        <v>36.07</v>
      </c>
      <c r="K448">
        <v>36.19</v>
      </c>
      <c r="L448">
        <v>36.299999999999997</v>
      </c>
      <c r="M448">
        <v>37.229999999999997</v>
      </c>
      <c r="N448">
        <v>39.64</v>
      </c>
      <c r="O448">
        <v>42.54</v>
      </c>
      <c r="P448">
        <v>46.05</v>
      </c>
      <c r="Q448">
        <v>49.04</v>
      </c>
      <c r="R448">
        <v>52.88</v>
      </c>
      <c r="S448">
        <v>55.44</v>
      </c>
      <c r="T448">
        <v>57.13</v>
      </c>
    </row>
    <row r="449" spans="1:20" x14ac:dyDescent="0.3">
      <c r="A449" t="s">
        <v>815</v>
      </c>
      <c r="B449" t="s">
        <v>416</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v>29.39</v>
      </c>
      <c r="F449">
        <v>29.47</v>
      </c>
      <c r="G449">
        <v>31.71</v>
      </c>
      <c r="H449">
        <v>32.64</v>
      </c>
      <c r="I449">
        <v>32.81</v>
      </c>
      <c r="J449">
        <v>31.77</v>
      </c>
      <c r="K449">
        <v>31.24</v>
      </c>
      <c r="L449">
        <v>30.83</v>
      </c>
      <c r="M449">
        <v>31.08</v>
      </c>
      <c r="N449">
        <v>31.06</v>
      </c>
      <c r="O449">
        <v>31.34</v>
      </c>
      <c r="P449">
        <v>31.71</v>
      </c>
      <c r="Q449">
        <v>32.36</v>
      </c>
      <c r="R449">
        <v>33.19</v>
      </c>
      <c r="S449">
        <v>33.99</v>
      </c>
      <c r="T449">
        <v>34.479999999999997</v>
      </c>
    </row>
    <row r="450" spans="1:20" x14ac:dyDescent="0.3">
      <c r="A450" t="s">
        <v>816</v>
      </c>
      <c r="B450" t="s">
        <v>417</v>
      </c>
      <c r="C450" t="str">
        <f>IFERROR(VLOOKUP(B450,'class and classification'!$A$1:$B$338,2,FALSE),VLOOKUP(B450,'class and classification'!$A$340:$B$378,2,FALSE))</f>
        <v>Predominantly Urban</v>
      </c>
      <c r="D450" t="str">
        <f>IFERROR(VLOOKUP(B450,'class and classification'!$A$1:$C$338,3,FALSE),VLOOKUP(B450,'class and classification'!$A$340:$C$378,3,FALSE))</f>
        <v>SD</v>
      </c>
      <c r="E450">
        <v>26.89</v>
      </c>
      <c r="F450">
        <v>26.96</v>
      </c>
      <c r="G450">
        <v>27.08</v>
      </c>
      <c r="H450">
        <v>27.96</v>
      </c>
      <c r="I450">
        <v>29.5</v>
      </c>
      <c r="J450">
        <v>30.53</v>
      </c>
      <c r="K450">
        <v>31.15</v>
      </c>
      <c r="L450">
        <v>31.21</v>
      </c>
      <c r="M450">
        <v>31.32</v>
      </c>
      <c r="N450">
        <v>31.74</v>
      </c>
      <c r="O450">
        <v>32.47</v>
      </c>
      <c r="P450">
        <v>33.869999999999997</v>
      </c>
      <c r="Q450">
        <v>34.93</v>
      </c>
      <c r="R450">
        <v>35.799999999999997</v>
      </c>
      <c r="S450">
        <v>35.979999999999997</v>
      </c>
      <c r="T450">
        <v>36.090000000000003</v>
      </c>
    </row>
    <row r="451" spans="1:20" x14ac:dyDescent="0.3">
      <c r="A451" t="s">
        <v>817</v>
      </c>
      <c r="B451" t="s">
        <v>418</v>
      </c>
      <c r="C451" t="str">
        <f>IFERROR(VLOOKUP(B451,'class and classification'!$A$1:$B$338,2,FALSE),VLOOKUP(B451,'class and classification'!$A$340:$B$378,2,FALSE))</f>
        <v>Urban with Significant Rural</v>
      </c>
      <c r="D451" t="str">
        <f>IFERROR(VLOOKUP(B451,'class and classification'!$A$1:$C$338,3,FALSE),VLOOKUP(B451,'class and classification'!$A$340:$C$378,3,FALSE))</f>
        <v>SD</v>
      </c>
      <c r="E451">
        <v>37.07</v>
      </c>
      <c r="F451">
        <v>36.86</v>
      </c>
      <c r="G451">
        <v>38.51</v>
      </c>
      <c r="H451">
        <v>39.61</v>
      </c>
      <c r="I451">
        <v>39.76</v>
      </c>
      <c r="J451">
        <v>39.380000000000003</v>
      </c>
      <c r="K451">
        <v>39.950000000000003</v>
      </c>
      <c r="L451">
        <v>43.27</v>
      </c>
      <c r="M451">
        <v>48.78</v>
      </c>
      <c r="N451">
        <v>53.3</v>
      </c>
      <c r="O451">
        <v>54.09</v>
      </c>
      <c r="P451">
        <v>51.82</v>
      </c>
      <c r="Q451">
        <v>49.55</v>
      </c>
      <c r="R451">
        <v>49.05</v>
      </c>
      <c r="S451">
        <v>49.95</v>
      </c>
      <c r="T451">
        <v>50.64</v>
      </c>
    </row>
    <row r="452" spans="1:20" x14ac:dyDescent="0.3">
      <c r="A452" t="s">
        <v>818</v>
      </c>
      <c r="B452" t="s">
        <v>419</v>
      </c>
      <c r="C452" t="str">
        <f>IFERROR(VLOOKUP(B452,'class and classification'!$A$1:$B$338,2,FALSE),VLOOKUP(B452,'class and classification'!$A$340:$B$378,2,FALSE))</f>
        <v>Predominantly Urban</v>
      </c>
      <c r="D452" t="str">
        <f>IFERROR(VLOOKUP(B452,'class and classification'!$A$1:$C$338,3,FALSE),VLOOKUP(B452,'class and classification'!$A$340:$C$378,3,FALSE))</f>
        <v>SD</v>
      </c>
      <c r="E452">
        <v>49.15</v>
      </c>
      <c r="F452">
        <v>48.88</v>
      </c>
      <c r="G452">
        <v>52.68</v>
      </c>
      <c r="H452">
        <v>55.34</v>
      </c>
      <c r="I452">
        <v>57.15</v>
      </c>
      <c r="J452">
        <v>57.35</v>
      </c>
      <c r="K452">
        <v>56.75</v>
      </c>
      <c r="L452">
        <v>56.57</v>
      </c>
      <c r="M452">
        <v>57.22</v>
      </c>
      <c r="N452">
        <v>58.13</v>
      </c>
      <c r="O452">
        <v>57.29</v>
      </c>
      <c r="P452">
        <v>55.63</v>
      </c>
      <c r="Q452">
        <v>53.1</v>
      </c>
      <c r="R452">
        <v>51.43</v>
      </c>
      <c r="S452">
        <v>50.11</v>
      </c>
      <c r="T452">
        <v>49.48</v>
      </c>
    </row>
    <row r="453" spans="1:20" x14ac:dyDescent="0.3">
      <c r="A453" t="s">
        <v>819</v>
      </c>
      <c r="B453" t="s">
        <v>420</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v>40.340000000000003</v>
      </c>
      <c r="F453">
        <v>40.5</v>
      </c>
      <c r="G453">
        <v>42.52</v>
      </c>
      <c r="H453">
        <v>44.63</v>
      </c>
      <c r="I453">
        <v>47.08</v>
      </c>
      <c r="J453">
        <v>47.81</v>
      </c>
      <c r="K453">
        <v>48</v>
      </c>
      <c r="L453">
        <v>48.36</v>
      </c>
      <c r="M453">
        <v>50.61</v>
      </c>
      <c r="N453">
        <v>54.1</v>
      </c>
      <c r="O453">
        <v>56.55</v>
      </c>
      <c r="P453">
        <v>58.51</v>
      </c>
      <c r="Q453">
        <v>59.71</v>
      </c>
      <c r="R453">
        <v>61.57</v>
      </c>
      <c r="S453">
        <v>62.22</v>
      </c>
      <c r="T453">
        <v>62.35</v>
      </c>
    </row>
    <row r="454" spans="1:20" x14ac:dyDescent="0.3">
      <c r="A454" t="s">
        <v>820</v>
      </c>
      <c r="B454" t="s">
        <v>421</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v>30.55</v>
      </c>
      <c r="F454">
        <v>30.42</v>
      </c>
      <c r="G454">
        <v>32.14</v>
      </c>
      <c r="H454">
        <v>33.56</v>
      </c>
      <c r="I454">
        <v>34.93</v>
      </c>
      <c r="J454">
        <v>36.42</v>
      </c>
      <c r="K454">
        <v>37.49</v>
      </c>
      <c r="L454">
        <v>38.81</v>
      </c>
      <c r="M454">
        <v>39.65</v>
      </c>
      <c r="N454">
        <v>41.04</v>
      </c>
      <c r="O454">
        <v>41.96</v>
      </c>
      <c r="P454">
        <v>43.14</v>
      </c>
      <c r="Q454">
        <v>43.34</v>
      </c>
      <c r="R454">
        <v>43.58</v>
      </c>
      <c r="S454">
        <v>43.27</v>
      </c>
      <c r="T454">
        <v>43.29</v>
      </c>
    </row>
    <row r="455" spans="1:20" x14ac:dyDescent="0.3">
      <c r="A455" t="s">
        <v>821</v>
      </c>
      <c r="B455" t="s">
        <v>422</v>
      </c>
      <c r="C455" t="str">
        <f>IFERROR(VLOOKUP(B455,'class and classification'!$A$1:$B$338,2,FALSE),VLOOKUP(B455,'class and classification'!$A$340:$B$378,2,FALSE))</f>
        <v>Predominantly Urban</v>
      </c>
      <c r="D455" t="str">
        <f>IFERROR(VLOOKUP(B455,'class and classification'!$A$1:$C$338,3,FALSE),VLOOKUP(B455,'class and classification'!$A$340:$C$378,3,FALSE))</f>
        <v>SD</v>
      </c>
      <c r="E455">
        <v>29.63</v>
      </c>
      <c r="F455">
        <v>29.47</v>
      </c>
      <c r="G455">
        <v>32.340000000000003</v>
      </c>
      <c r="H455">
        <v>33.44</v>
      </c>
      <c r="I455">
        <v>33.56</v>
      </c>
      <c r="J455">
        <v>33.14</v>
      </c>
      <c r="K455">
        <v>33.15</v>
      </c>
      <c r="L455">
        <v>33.44</v>
      </c>
      <c r="M455">
        <v>32.97</v>
      </c>
      <c r="N455">
        <v>32.57</v>
      </c>
      <c r="O455">
        <v>32.36</v>
      </c>
      <c r="P455">
        <v>33.11</v>
      </c>
      <c r="Q455">
        <v>34.26</v>
      </c>
      <c r="R455">
        <v>35.619999999999997</v>
      </c>
      <c r="S455">
        <v>37.17</v>
      </c>
      <c r="T455">
        <v>38.11</v>
      </c>
    </row>
    <row r="456" spans="1:20" x14ac:dyDescent="0.3">
      <c r="A456" t="s">
        <v>822</v>
      </c>
      <c r="B456" t="s">
        <v>423</v>
      </c>
      <c r="C456" t="str">
        <f>IFERROR(VLOOKUP(B456,'class and classification'!$A$1:$B$338,2,FALSE),VLOOKUP(B456,'class and classification'!$A$340:$B$378,2,FALSE))</f>
        <v>Urban with Significant Rural</v>
      </c>
      <c r="D456" t="str">
        <f>IFERROR(VLOOKUP(B456,'class and classification'!$A$1:$C$338,3,FALSE),VLOOKUP(B456,'class and classification'!$A$340:$C$378,3,FALSE))</f>
        <v>SD</v>
      </c>
      <c r="E456">
        <v>22.8</v>
      </c>
      <c r="F456">
        <v>22.61</v>
      </c>
      <c r="G456">
        <v>23.17</v>
      </c>
      <c r="H456">
        <v>23.52</v>
      </c>
      <c r="I456">
        <v>23.86</v>
      </c>
      <c r="J456">
        <v>24.15</v>
      </c>
      <c r="K456">
        <v>24.47</v>
      </c>
      <c r="L456">
        <v>24.98</v>
      </c>
      <c r="M456">
        <v>25.59</v>
      </c>
      <c r="N456">
        <v>26.44</v>
      </c>
      <c r="O456">
        <v>27.64</v>
      </c>
      <c r="P456">
        <v>29.02</v>
      </c>
      <c r="Q456">
        <v>29.98</v>
      </c>
      <c r="R456">
        <v>29.95</v>
      </c>
      <c r="S456">
        <v>29.53</v>
      </c>
      <c r="T456">
        <v>29.08</v>
      </c>
    </row>
    <row r="457" spans="1:20" x14ac:dyDescent="0.3">
      <c r="A457" t="s">
        <v>823</v>
      </c>
      <c r="B457" t="s">
        <v>424</v>
      </c>
      <c r="C457" t="str">
        <f>IFERROR(VLOOKUP(B457,'class and classification'!$A$1:$B$338,2,FALSE),VLOOKUP(B457,'class and classification'!$A$340:$B$378,2,FALSE))</f>
        <v>Predominantly Rural</v>
      </c>
      <c r="D457" t="str">
        <f>IFERROR(VLOOKUP(B457,'class and classification'!$A$1:$C$338,3,FALSE),VLOOKUP(B457,'class and classification'!$A$340:$C$378,3,FALSE))</f>
        <v>SD</v>
      </c>
      <c r="E457">
        <v>30.13</v>
      </c>
      <c r="F457">
        <v>30.07</v>
      </c>
      <c r="G457">
        <v>31.44</v>
      </c>
      <c r="H457">
        <v>32.35</v>
      </c>
      <c r="I457">
        <v>33.04</v>
      </c>
      <c r="J457">
        <v>33.380000000000003</v>
      </c>
      <c r="K457">
        <v>33.83</v>
      </c>
      <c r="L457">
        <v>33.869999999999997</v>
      </c>
      <c r="M457">
        <v>33.630000000000003</v>
      </c>
      <c r="N457">
        <v>32.71</v>
      </c>
      <c r="O457">
        <v>31.93</v>
      </c>
      <c r="P457">
        <v>31.6</v>
      </c>
      <c r="Q457">
        <v>32.11</v>
      </c>
      <c r="R457">
        <v>33.31</v>
      </c>
      <c r="S457">
        <v>34.47</v>
      </c>
      <c r="T457">
        <v>35.17</v>
      </c>
    </row>
    <row r="458" spans="1:20" x14ac:dyDescent="0.3">
      <c r="A458" t="s">
        <v>824</v>
      </c>
      <c r="B458" t="s">
        <v>425</v>
      </c>
      <c r="C458" t="str">
        <f>IFERROR(VLOOKUP(B458,'class and classification'!$A$1:$B$338,2,FALSE),VLOOKUP(B458,'class and classification'!$A$340:$B$378,2,FALSE))</f>
        <v>Predominantly Urban</v>
      </c>
      <c r="D458" t="str">
        <f>IFERROR(VLOOKUP(B458,'class and classification'!$A$1:$C$338,3,FALSE),VLOOKUP(B458,'class and classification'!$A$340:$C$378,3,FALSE))</f>
        <v>SD</v>
      </c>
      <c r="E458">
        <v>28.38</v>
      </c>
      <c r="F458">
        <v>28.21</v>
      </c>
      <c r="G458">
        <v>30.48</v>
      </c>
      <c r="H458">
        <v>31.82</v>
      </c>
      <c r="I458">
        <v>32.85</v>
      </c>
      <c r="J458">
        <v>33.31</v>
      </c>
      <c r="K458">
        <v>33.49</v>
      </c>
      <c r="L458">
        <v>33.82</v>
      </c>
      <c r="M458">
        <v>34.4</v>
      </c>
      <c r="N458">
        <v>35.5</v>
      </c>
      <c r="O458">
        <v>36.049999999999997</v>
      </c>
      <c r="P458">
        <v>36.61</v>
      </c>
      <c r="Q458">
        <v>37.08</v>
      </c>
      <c r="R458">
        <v>38.07</v>
      </c>
      <c r="S458">
        <v>38.72</v>
      </c>
      <c r="T458">
        <v>39.020000000000003</v>
      </c>
    </row>
    <row r="459" spans="1:20" x14ac:dyDescent="0.3">
      <c r="A459" t="s">
        <v>649</v>
      </c>
      <c r="B459" t="s">
        <v>332</v>
      </c>
      <c r="C459" t="str">
        <f>IFERROR(VLOOKUP(B459,'class and classification'!$A$1:$B$338,2,FALSE),VLOOKUP(B459,'class and classification'!$A$340:$B$378,2,FALSE))</f>
        <v>Predominantly Rural</v>
      </c>
      <c r="D459" t="str">
        <f>IFERROR(VLOOKUP(B459,'class and classification'!$A$1:$C$338,3,FALSE),VLOOKUP(B459,'class and classification'!$A$340:$C$378,3,FALSE))</f>
        <v>SD</v>
      </c>
      <c r="E459">
        <v>31.34</v>
      </c>
      <c r="F459">
        <v>31.21</v>
      </c>
      <c r="G459">
        <v>29.8</v>
      </c>
      <c r="H459">
        <v>28.39</v>
      </c>
      <c r="I459">
        <v>27.01</v>
      </c>
      <c r="J459">
        <v>26.68</v>
      </c>
      <c r="K459">
        <v>27.54</v>
      </c>
      <c r="L459">
        <v>29.54</v>
      </c>
      <c r="M459">
        <v>31.71</v>
      </c>
      <c r="N459">
        <v>32.83</v>
      </c>
      <c r="O459">
        <v>32.03</v>
      </c>
      <c r="P459">
        <v>30.92</v>
      </c>
      <c r="Q459">
        <v>30.64</v>
      </c>
      <c r="R459">
        <v>32.119999999999997</v>
      </c>
      <c r="S459">
        <v>33.72</v>
      </c>
      <c r="T459">
        <v>34.770000000000003</v>
      </c>
    </row>
    <row r="460" spans="1:20" x14ac:dyDescent="0.3">
      <c r="A460" t="s">
        <v>650</v>
      </c>
      <c r="B460" t="s">
        <v>333</v>
      </c>
      <c r="C460" t="str">
        <f>IFERROR(VLOOKUP(B460,'class and classification'!$A$1:$B$338,2,FALSE),VLOOKUP(B460,'class and classification'!$A$340:$B$378,2,FALSE))</f>
        <v>Predominantly Urban</v>
      </c>
      <c r="D460" t="str">
        <f>IFERROR(VLOOKUP(B460,'class and classification'!$A$1:$C$338,3,FALSE),VLOOKUP(B460,'class and classification'!$A$340:$C$378,3,FALSE))</f>
        <v>SD</v>
      </c>
      <c r="E460">
        <v>18.12</v>
      </c>
      <c r="F460">
        <v>17.98</v>
      </c>
      <c r="G460">
        <v>19.149999999999999</v>
      </c>
      <c r="H460">
        <v>19.850000000000001</v>
      </c>
      <c r="I460">
        <v>20.190000000000001</v>
      </c>
      <c r="J460">
        <v>20.05</v>
      </c>
      <c r="K460">
        <v>20.22</v>
      </c>
      <c r="L460">
        <v>20.82</v>
      </c>
      <c r="M460">
        <v>22.26</v>
      </c>
      <c r="N460">
        <v>23.32</v>
      </c>
      <c r="O460">
        <v>23.96</v>
      </c>
      <c r="P460">
        <v>23.99</v>
      </c>
      <c r="Q460">
        <v>24.29</v>
      </c>
      <c r="R460">
        <v>25.17</v>
      </c>
      <c r="S460">
        <v>26.08</v>
      </c>
      <c r="T460">
        <v>26.71</v>
      </c>
    </row>
    <row r="461" spans="1:20" x14ac:dyDescent="0.3">
      <c r="A461" t="s">
        <v>651</v>
      </c>
      <c r="B461" t="s">
        <v>334</v>
      </c>
      <c r="C461" t="str">
        <f>IFERROR(VLOOKUP(B461,'class and classification'!$A$1:$B$338,2,FALSE),VLOOKUP(B461,'class and classification'!$A$340:$B$378,2,FALSE))</f>
        <v>Predominantly Urban</v>
      </c>
      <c r="D461" t="str">
        <f>IFERROR(VLOOKUP(B461,'class and classification'!$A$1:$C$338,3,FALSE),VLOOKUP(B461,'class and classification'!$A$340:$C$378,3,FALSE))</f>
        <v>SD</v>
      </c>
      <c r="E461">
        <v>26.59</v>
      </c>
      <c r="F461">
        <v>26.6</v>
      </c>
      <c r="G461">
        <v>27.94</v>
      </c>
      <c r="H461">
        <v>28.81</v>
      </c>
      <c r="I461">
        <v>29.42</v>
      </c>
      <c r="J461">
        <v>29.4</v>
      </c>
      <c r="K461">
        <v>29.57</v>
      </c>
      <c r="L461">
        <v>29.62</v>
      </c>
      <c r="M461">
        <v>29.86</v>
      </c>
      <c r="N461">
        <v>30.01</v>
      </c>
      <c r="O461">
        <v>30.65</v>
      </c>
      <c r="P461">
        <v>31.62</v>
      </c>
      <c r="Q461">
        <v>33.11</v>
      </c>
      <c r="R461">
        <v>34.46</v>
      </c>
      <c r="S461">
        <v>35.53</v>
      </c>
      <c r="T461">
        <v>35.93</v>
      </c>
    </row>
    <row r="462" spans="1:20" x14ac:dyDescent="0.3">
      <c r="A462" t="s">
        <v>652</v>
      </c>
      <c r="B462" t="s">
        <v>335</v>
      </c>
      <c r="C462" t="str">
        <f>IFERROR(VLOOKUP(B462,'class and classification'!$A$1:$B$338,2,FALSE),VLOOKUP(B462,'class and classification'!$A$340:$B$378,2,FALSE))</f>
        <v>Predominantly Rural</v>
      </c>
      <c r="D462" t="str">
        <f>IFERROR(VLOOKUP(B462,'class and classification'!$A$1:$C$338,3,FALSE),VLOOKUP(B462,'class and classification'!$A$340:$C$378,3,FALSE))</f>
        <v>SD</v>
      </c>
      <c r="E462">
        <v>26.43</v>
      </c>
      <c r="F462">
        <v>26.09</v>
      </c>
      <c r="G462">
        <v>27.55</v>
      </c>
      <c r="H462">
        <v>27.61</v>
      </c>
      <c r="I462">
        <v>27.76</v>
      </c>
      <c r="J462">
        <v>28.01</v>
      </c>
      <c r="K462">
        <v>29.3</v>
      </c>
      <c r="L462">
        <v>30.9</v>
      </c>
      <c r="M462">
        <v>32.479999999999997</v>
      </c>
      <c r="N462">
        <v>33.19</v>
      </c>
      <c r="O462">
        <v>33.17</v>
      </c>
      <c r="P462">
        <v>33.549999999999997</v>
      </c>
      <c r="Q462">
        <v>35.15</v>
      </c>
      <c r="R462">
        <v>37.479999999999997</v>
      </c>
      <c r="S462">
        <v>39.39</v>
      </c>
      <c r="T462">
        <v>40.200000000000003</v>
      </c>
    </row>
    <row r="463" spans="1:20" x14ac:dyDescent="0.3">
      <c r="A463" t="s">
        <v>653</v>
      </c>
      <c r="B463" t="s">
        <v>336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v>27.64</v>
      </c>
      <c r="F463">
        <v>27.42</v>
      </c>
      <c r="G463">
        <v>28.8</v>
      </c>
      <c r="H463">
        <v>29.31</v>
      </c>
      <c r="I463">
        <v>29.6</v>
      </c>
      <c r="J463">
        <v>29.77</v>
      </c>
      <c r="K463">
        <v>30.56</v>
      </c>
      <c r="L463">
        <v>31.77</v>
      </c>
      <c r="M463">
        <v>33.1</v>
      </c>
      <c r="N463">
        <v>34.340000000000003</v>
      </c>
      <c r="O463">
        <v>35.270000000000003</v>
      </c>
      <c r="P463">
        <v>36.93</v>
      </c>
      <c r="Q463">
        <v>38.729999999999997</v>
      </c>
      <c r="R463">
        <v>40.97</v>
      </c>
      <c r="S463">
        <v>42.29</v>
      </c>
      <c r="T463">
        <v>43.03</v>
      </c>
    </row>
    <row r="464" spans="1:20" x14ac:dyDescent="0.3">
      <c r="A464" t="s">
        <v>826</v>
      </c>
      <c r="B464" t="s">
        <v>426</v>
      </c>
      <c r="C464" t="str">
        <f>IFERROR(VLOOKUP(B464,'class and classification'!$A$1:$B$338,2,FALSE),VLOOKUP(B464,'class and classification'!$A$340:$B$378,2,FALSE))</f>
        <v>Predominantly Urban</v>
      </c>
      <c r="D464" t="str">
        <f>IFERROR(VLOOKUP(B464,'class and classification'!$A$1:$C$338,3,FALSE),VLOOKUP(B464,'class and classification'!$A$340:$C$378,3,FALSE))</f>
        <v>SD</v>
      </c>
      <c r="E464">
        <v>23.43</v>
      </c>
      <c r="F464">
        <v>23.47</v>
      </c>
      <c r="G464">
        <v>24.55</v>
      </c>
      <c r="H464">
        <v>25.75</v>
      </c>
      <c r="I464">
        <v>27.43</v>
      </c>
      <c r="J464">
        <v>28.79</v>
      </c>
      <c r="K464">
        <v>29.44</v>
      </c>
      <c r="L464">
        <v>29.18</v>
      </c>
      <c r="M464">
        <v>28.52</v>
      </c>
      <c r="N464">
        <v>28.24</v>
      </c>
      <c r="O464">
        <v>28.65</v>
      </c>
      <c r="P464">
        <v>30.23</v>
      </c>
      <c r="Q464">
        <v>32.03</v>
      </c>
      <c r="R464">
        <v>33.340000000000003</v>
      </c>
      <c r="S464">
        <v>33.17</v>
      </c>
      <c r="T464">
        <v>32.65</v>
      </c>
    </row>
    <row r="465" spans="1:20" x14ac:dyDescent="0.3">
      <c r="A465" t="s">
        <v>827</v>
      </c>
      <c r="B465" t="s">
        <v>427</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v>20.350000000000001</v>
      </c>
      <c r="F465">
        <v>20.2</v>
      </c>
      <c r="G465">
        <v>21.13</v>
      </c>
      <c r="H465">
        <v>21.82</v>
      </c>
      <c r="I465">
        <v>22.68</v>
      </c>
      <c r="J465">
        <v>23.51</v>
      </c>
      <c r="K465">
        <v>23.89</v>
      </c>
      <c r="L465">
        <v>24.34</v>
      </c>
      <c r="M465">
        <v>24.61</v>
      </c>
      <c r="N465">
        <v>25.69</v>
      </c>
      <c r="O465">
        <v>26.51</v>
      </c>
      <c r="P465">
        <v>28.06</v>
      </c>
      <c r="Q465">
        <v>28.99</v>
      </c>
      <c r="R465">
        <v>29.87</v>
      </c>
      <c r="S465">
        <v>29.84</v>
      </c>
      <c r="T465">
        <v>29.81</v>
      </c>
    </row>
    <row r="466" spans="1:20" x14ac:dyDescent="0.3">
      <c r="A466" t="s">
        <v>828</v>
      </c>
      <c r="B466" t="s">
        <v>428</v>
      </c>
      <c r="C466" t="str">
        <f>IFERROR(VLOOKUP(B466,'class and classification'!$A$1:$B$338,2,FALSE),VLOOKUP(B466,'class and classification'!$A$340:$B$378,2,FALSE))</f>
        <v>Predominantly Rural</v>
      </c>
      <c r="D466" t="str">
        <f>IFERROR(VLOOKUP(B466,'class and classification'!$A$1:$C$338,3,FALSE),VLOOKUP(B466,'class and classification'!$A$340:$C$378,3,FALSE))</f>
        <v>SD</v>
      </c>
      <c r="E466">
        <v>24.94</v>
      </c>
      <c r="F466">
        <v>24.98</v>
      </c>
      <c r="G466">
        <v>25.1</v>
      </c>
      <c r="H466">
        <v>25.43</v>
      </c>
      <c r="I466">
        <v>25.82</v>
      </c>
      <c r="J466">
        <v>25.69</v>
      </c>
      <c r="K466">
        <v>25.55</v>
      </c>
      <c r="L466">
        <v>25.63</v>
      </c>
      <c r="M466">
        <v>25.79</v>
      </c>
      <c r="N466">
        <v>26.28</v>
      </c>
      <c r="O466">
        <v>26.61</v>
      </c>
      <c r="P466">
        <v>27.93</v>
      </c>
      <c r="Q466">
        <v>29.18</v>
      </c>
      <c r="R466">
        <v>30.52</v>
      </c>
      <c r="S466">
        <v>30.99</v>
      </c>
      <c r="T466">
        <v>31.15</v>
      </c>
    </row>
    <row r="467" spans="1:20" x14ac:dyDescent="0.3">
      <c r="A467" t="s">
        <v>829</v>
      </c>
      <c r="B467" t="s">
        <v>429</v>
      </c>
      <c r="C467" t="str">
        <f>IFERROR(VLOOKUP(B467,'class and classification'!$A$1:$B$338,2,FALSE),VLOOKUP(B467,'class and classification'!$A$340:$B$378,2,FALSE))</f>
        <v>Predominantly Urban</v>
      </c>
      <c r="D467" t="str">
        <f>IFERROR(VLOOKUP(B467,'class and classification'!$A$1:$C$338,3,FALSE),VLOOKUP(B467,'class and classification'!$A$340:$C$378,3,FALSE))</f>
        <v>SD</v>
      </c>
      <c r="E467">
        <v>25.01</v>
      </c>
      <c r="F467">
        <v>24.85</v>
      </c>
      <c r="G467">
        <v>26.9</v>
      </c>
      <c r="H467">
        <v>28.52</v>
      </c>
      <c r="I467">
        <v>29.95</v>
      </c>
      <c r="J467">
        <v>31.28</v>
      </c>
      <c r="K467">
        <v>32</v>
      </c>
      <c r="L467">
        <v>32.6</v>
      </c>
      <c r="M467">
        <v>32.840000000000003</v>
      </c>
      <c r="N467">
        <v>33.770000000000003</v>
      </c>
      <c r="O467">
        <v>34.590000000000003</v>
      </c>
      <c r="P467">
        <v>35.89</v>
      </c>
      <c r="Q467">
        <v>36.28</v>
      </c>
      <c r="R467">
        <v>36.99</v>
      </c>
      <c r="S467">
        <v>36.9</v>
      </c>
      <c r="T467">
        <v>37.07</v>
      </c>
    </row>
    <row r="468" spans="1:20" x14ac:dyDescent="0.3">
      <c r="A468" t="s">
        <v>830</v>
      </c>
      <c r="B468" t="s">
        <v>430</v>
      </c>
      <c r="C468" t="str">
        <f>IFERROR(VLOOKUP(B468,'class and classification'!$A$1:$B$338,2,FALSE),VLOOKUP(B468,'class and classification'!$A$340:$B$378,2,FALSE))</f>
        <v>Predominantly Rural</v>
      </c>
      <c r="D468" t="str">
        <f>IFERROR(VLOOKUP(B468,'class and classification'!$A$1:$C$338,3,FALSE),VLOOKUP(B468,'class and classification'!$A$340:$C$378,3,FALSE))</f>
        <v>SD</v>
      </c>
      <c r="E468">
        <v>27.32</v>
      </c>
      <c r="F468">
        <v>27.1</v>
      </c>
      <c r="G468">
        <v>28.38</v>
      </c>
      <c r="H468">
        <v>29.33</v>
      </c>
      <c r="I468">
        <v>29.82</v>
      </c>
      <c r="J468">
        <v>30.11</v>
      </c>
      <c r="K468">
        <v>30.11</v>
      </c>
      <c r="L468">
        <v>29.95</v>
      </c>
      <c r="M468">
        <v>29.96</v>
      </c>
      <c r="N468">
        <v>30.03</v>
      </c>
      <c r="O468">
        <v>30.52</v>
      </c>
      <c r="P468">
        <v>30.83</v>
      </c>
      <c r="Q468">
        <v>31.09</v>
      </c>
      <c r="R468">
        <v>31.52</v>
      </c>
      <c r="S468">
        <v>32.08</v>
      </c>
      <c r="T468">
        <v>32.549999999999997</v>
      </c>
    </row>
    <row r="469" spans="1:20" x14ac:dyDescent="0.3">
      <c r="A469" t="s">
        <v>831</v>
      </c>
      <c r="B469" t="s">
        <v>431</v>
      </c>
      <c r="C469" t="str">
        <f>IFERROR(VLOOKUP(B469,'class and classification'!$A$1:$B$338,2,FALSE),VLOOKUP(B469,'class and classification'!$A$340:$B$378,2,FALSE))</f>
        <v>Predominantly Urban</v>
      </c>
      <c r="D469" t="str">
        <f>IFERROR(VLOOKUP(B469,'class and classification'!$A$1:$C$338,3,FALSE),VLOOKUP(B469,'class and classification'!$A$340:$C$378,3,FALSE))</f>
        <v>SD</v>
      </c>
      <c r="E469">
        <v>22.98</v>
      </c>
      <c r="F469">
        <v>22.93</v>
      </c>
      <c r="G469">
        <v>24.15</v>
      </c>
      <c r="H469">
        <v>25.33</v>
      </c>
      <c r="I469">
        <v>26.29</v>
      </c>
      <c r="J469">
        <v>27.19</v>
      </c>
      <c r="K469">
        <v>27.45</v>
      </c>
      <c r="L469">
        <v>27.38</v>
      </c>
      <c r="M469">
        <v>27.35</v>
      </c>
      <c r="N469">
        <v>28.01</v>
      </c>
      <c r="O469">
        <v>28.98</v>
      </c>
      <c r="P469">
        <v>29.87</v>
      </c>
      <c r="Q469">
        <v>30.34</v>
      </c>
      <c r="R469">
        <v>31.14</v>
      </c>
      <c r="S469">
        <v>31.9</v>
      </c>
      <c r="T469">
        <v>32.520000000000003</v>
      </c>
    </row>
    <row r="470" spans="1:20" x14ac:dyDescent="0.3">
      <c r="A470" t="s">
        <v>832</v>
      </c>
      <c r="B470" t="s">
        <v>432</v>
      </c>
      <c r="C470" t="str">
        <f>IFERROR(VLOOKUP(B470,'class and classification'!$A$1:$B$338,2,FALSE),VLOOKUP(B470,'class and classification'!$A$340:$B$378,2,FALSE))</f>
        <v>Predominantly Urban</v>
      </c>
      <c r="D470" t="str">
        <f>IFERROR(VLOOKUP(B470,'class and classification'!$A$1:$C$338,3,FALSE),VLOOKUP(B470,'class and classification'!$A$340:$C$378,3,FALSE))</f>
        <v>SD</v>
      </c>
      <c r="E470">
        <v>29.08</v>
      </c>
      <c r="F470">
        <v>29.03</v>
      </c>
      <c r="G470">
        <v>30.4</v>
      </c>
      <c r="H470">
        <v>31.78</v>
      </c>
      <c r="I470">
        <v>33.46</v>
      </c>
      <c r="J470">
        <v>34.630000000000003</v>
      </c>
      <c r="K470">
        <v>35.31</v>
      </c>
      <c r="L470">
        <v>35.65</v>
      </c>
      <c r="M470">
        <v>35.69</v>
      </c>
      <c r="N470">
        <v>36.1</v>
      </c>
      <c r="O470">
        <v>36.68</v>
      </c>
      <c r="P470">
        <v>39.04</v>
      </c>
      <c r="Q470">
        <v>41.67</v>
      </c>
      <c r="R470">
        <v>44.53</v>
      </c>
      <c r="S470">
        <v>45.61</v>
      </c>
      <c r="T470">
        <v>46.04</v>
      </c>
    </row>
    <row r="471" spans="1:20" x14ac:dyDescent="0.3">
      <c r="A471" t="s">
        <v>664</v>
      </c>
      <c r="B471" t="s">
        <v>337</v>
      </c>
      <c r="C471" t="str">
        <f>IFERROR(VLOOKUP(B471,'class and classification'!$A$1:$B$338,2,FALSE),VLOOKUP(B471,'class and classification'!$A$340:$B$378,2,FALSE))</f>
        <v>Predominantly Urban</v>
      </c>
      <c r="D471" t="str">
        <f>IFERROR(VLOOKUP(B471,'class and classification'!$A$1:$C$338,3,FALSE),VLOOKUP(B471,'class and classification'!$A$340:$C$378,3,FALSE))</f>
        <v>SD</v>
      </c>
      <c r="E471">
        <v>29.88</v>
      </c>
      <c r="F471">
        <v>29.7</v>
      </c>
      <c r="G471">
        <v>30.27</v>
      </c>
      <c r="H471">
        <v>30.74</v>
      </c>
      <c r="I471">
        <v>31.88</v>
      </c>
      <c r="J471">
        <v>33.4</v>
      </c>
      <c r="K471">
        <v>34.99</v>
      </c>
      <c r="L471">
        <v>36.54</v>
      </c>
      <c r="M471">
        <v>37.9</v>
      </c>
      <c r="N471">
        <v>39.049999999999997</v>
      </c>
      <c r="O471">
        <v>38.61</v>
      </c>
      <c r="P471">
        <v>36.36</v>
      </c>
      <c r="Q471">
        <v>33.36</v>
      </c>
      <c r="R471">
        <v>31.81</v>
      </c>
      <c r="S471">
        <v>32.18</v>
      </c>
      <c r="T471">
        <v>33.14</v>
      </c>
    </row>
    <row r="472" spans="1:20" x14ac:dyDescent="0.3">
      <c r="A472" t="s">
        <v>665</v>
      </c>
      <c r="B472" t="s">
        <v>338</v>
      </c>
      <c r="C472" t="str">
        <f>IFERROR(VLOOKUP(B472,'class and classification'!$A$1:$B$338,2,FALSE),VLOOKUP(B472,'class and classification'!$A$340:$B$378,2,FALSE))</f>
        <v>Predominantly Rural</v>
      </c>
      <c r="D472" t="str">
        <f>IFERROR(VLOOKUP(B472,'class and classification'!$A$1:$C$338,3,FALSE),VLOOKUP(B472,'class and classification'!$A$340:$C$378,3,FALSE))</f>
        <v>SD</v>
      </c>
      <c r="E472">
        <v>23.6</v>
      </c>
      <c r="F472">
        <v>23.58</v>
      </c>
      <c r="G472">
        <v>23.91</v>
      </c>
      <c r="H472">
        <v>24.35</v>
      </c>
      <c r="I472">
        <v>24.67</v>
      </c>
      <c r="J472">
        <v>25.01</v>
      </c>
      <c r="K472">
        <v>25.29</v>
      </c>
      <c r="L472">
        <v>25.94</v>
      </c>
      <c r="M472">
        <v>26.57</v>
      </c>
      <c r="N472">
        <v>27.27</v>
      </c>
      <c r="O472">
        <v>27.68</v>
      </c>
      <c r="P472">
        <v>28.31</v>
      </c>
      <c r="Q472">
        <v>29.15</v>
      </c>
      <c r="R472">
        <v>30.19</v>
      </c>
      <c r="S472">
        <v>30.93</v>
      </c>
      <c r="T472">
        <v>31.29</v>
      </c>
    </row>
    <row r="473" spans="1:20" x14ac:dyDescent="0.3">
      <c r="A473" t="s">
        <v>666</v>
      </c>
      <c r="B473" t="s">
        <v>339</v>
      </c>
      <c r="C473" t="str">
        <f>IFERROR(VLOOKUP(B473,'class and classification'!$A$1:$B$338,2,FALSE),VLOOKUP(B473,'class and classification'!$A$340:$B$378,2,FALSE))</f>
        <v>Predominantly Urban</v>
      </c>
      <c r="D473" t="str">
        <f>IFERROR(VLOOKUP(B473,'class and classification'!$A$1:$C$338,3,FALSE),VLOOKUP(B473,'class and classification'!$A$340:$C$378,3,FALSE))</f>
        <v>SD</v>
      </c>
      <c r="E473">
        <v>16.079999999999998</v>
      </c>
      <c r="F473">
        <v>16.149999999999999</v>
      </c>
      <c r="G473">
        <v>17.29</v>
      </c>
      <c r="H473">
        <v>18.89</v>
      </c>
      <c r="I473">
        <v>20.73</v>
      </c>
      <c r="J473">
        <v>21.94</v>
      </c>
      <c r="K473">
        <v>22.68</v>
      </c>
      <c r="L473">
        <v>23.53</v>
      </c>
      <c r="M473">
        <v>24.83</v>
      </c>
      <c r="N473">
        <v>26.89</v>
      </c>
      <c r="O473">
        <v>29.07</v>
      </c>
      <c r="P473">
        <v>31.28</v>
      </c>
      <c r="Q473">
        <v>32.51</v>
      </c>
      <c r="R473">
        <v>32.880000000000003</v>
      </c>
      <c r="S473">
        <v>32.450000000000003</v>
      </c>
      <c r="T473">
        <v>32.090000000000003</v>
      </c>
    </row>
    <row r="474" spans="1:20" x14ac:dyDescent="0.3">
      <c r="A474" t="s">
        <v>667</v>
      </c>
      <c r="B474" t="s">
        <v>340</v>
      </c>
      <c r="C474" t="str">
        <f>IFERROR(VLOOKUP(B474,'class and classification'!$A$1:$B$338,2,FALSE),VLOOKUP(B474,'class and classification'!$A$340:$B$378,2,FALSE))</f>
        <v>Predominantly Urban</v>
      </c>
      <c r="D474" t="str">
        <f>IFERROR(VLOOKUP(B474,'class and classification'!$A$1:$C$338,3,FALSE),VLOOKUP(B474,'class and classification'!$A$340:$C$378,3,FALSE))</f>
        <v>SD</v>
      </c>
      <c r="E474">
        <v>22.01</v>
      </c>
      <c r="F474">
        <v>21.83</v>
      </c>
      <c r="G474">
        <v>23.62</v>
      </c>
      <c r="H474">
        <v>24.46</v>
      </c>
      <c r="I474">
        <v>24.93</v>
      </c>
      <c r="J474">
        <v>25.14</v>
      </c>
      <c r="K474">
        <v>25.55</v>
      </c>
      <c r="L474">
        <v>26.68</v>
      </c>
      <c r="M474">
        <v>28.49</v>
      </c>
      <c r="N474">
        <v>30.56</v>
      </c>
      <c r="O474">
        <v>31.75</v>
      </c>
      <c r="P474">
        <v>32.270000000000003</v>
      </c>
      <c r="Q474">
        <v>32.03</v>
      </c>
      <c r="R474">
        <v>32.24</v>
      </c>
      <c r="S474">
        <v>32.450000000000003</v>
      </c>
      <c r="T474">
        <v>32.82</v>
      </c>
    </row>
    <row r="475" spans="1:20" x14ac:dyDescent="0.3">
      <c r="A475" t="s">
        <v>668</v>
      </c>
      <c r="B475" t="s">
        <v>341</v>
      </c>
      <c r="C475" t="str">
        <f>IFERROR(VLOOKUP(B475,'class and classification'!$A$1:$B$338,2,FALSE),VLOOKUP(B475,'class and classification'!$A$340:$B$378,2,FALSE))</f>
        <v>Predominantly Rural</v>
      </c>
      <c r="D475" t="str">
        <f>IFERROR(VLOOKUP(B475,'class and classification'!$A$1:$C$338,3,FALSE),VLOOKUP(B475,'class and classification'!$A$340:$C$378,3,FALSE))</f>
        <v>SD</v>
      </c>
      <c r="E475">
        <v>20.62</v>
      </c>
      <c r="F475">
        <v>20.7</v>
      </c>
      <c r="G475">
        <v>21.26</v>
      </c>
      <c r="H475">
        <v>21.6</v>
      </c>
      <c r="I475">
        <v>21.76</v>
      </c>
      <c r="J475">
        <v>22.12</v>
      </c>
      <c r="K475">
        <v>22.47</v>
      </c>
      <c r="L475">
        <v>23.22</v>
      </c>
      <c r="M475">
        <v>23.63</v>
      </c>
      <c r="N475">
        <v>24.36</v>
      </c>
      <c r="O475">
        <v>24.78</v>
      </c>
      <c r="P475">
        <v>25.42</v>
      </c>
      <c r="Q475">
        <v>26.22</v>
      </c>
      <c r="R475">
        <v>27.49</v>
      </c>
      <c r="S475">
        <v>28.81</v>
      </c>
      <c r="T475">
        <v>29.6</v>
      </c>
    </row>
    <row r="476" spans="1:20" x14ac:dyDescent="0.3">
      <c r="A476" t="s">
        <v>669</v>
      </c>
      <c r="B476" t="s">
        <v>342</v>
      </c>
      <c r="C476" t="str">
        <f>IFERROR(VLOOKUP(B476,'class and classification'!$A$1:$B$338,2,FALSE),VLOOKUP(B476,'class and classification'!$A$340:$B$378,2,FALSE))</f>
        <v>Urban with Significant Rural</v>
      </c>
      <c r="D476" t="str">
        <f>IFERROR(VLOOKUP(B476,'class and classification'!$A$1:$C$338,3,FALSE),VLOOKUP(B476,'class and classification'!$A$340:$C$378,3,FALSE))</f>
        <v>SD</v>
      </c>
      <c r="E476">
        <v>16.68</v>
      </c>
      <c r="F476">
        <v>16.73</v>
      </c>
      <c r="G476">
        <v>18</v>
      </c>
      <c r="H476">
        <v>19.170000000000002</v>
      </c>
      <c r="I476">
        <v>19.920000000000002</v>
      </c>
      <c r="J476">
        <v>20.420000000000002</v>
      </c>
      <c r="K476">
        <v>20.440000000000001</v>
      </c>
      <c r="L476">
        <v>20.73</v>
      </c>
      <c r="M476">
        <v>21.51</v>
      </c>
      <c r="N476">
        <v>22.57</v>
      </c>
      <c r="O476">
        <v>23.13</v>
      </c>
      <c r="P476">
        <v>23.09</v>
      </c>
      <c r="Q476">
        <v>22.78</v>
      </c>
      <c r="R476">
        <v>22.95</v>
      </c>
      <c r="S476">
        <v>23.1</v>
      </c>
      <c r="T476">
        <v>23.32</v>
      </c>
    </row>
    <row r="477" spans="1:20" x14ac:dyDescent="0.3">
      <c r="A477" t="s">
        <v>703</v>
      </c>
      <c r="B477" t="s">
        <v>365</v>
      </c>
      <c r="C477" t="str">
        <f>IFERROR(VLOOKUP(B477,'class and classification'!$A$1:$B$338,2,FALSE),VLOOKUP(B477,'class and classification'!$A$340:$B$378,2,FALSE))</f>
        <v>Predominantly Urban</v>
      </c>
      <c r="D477" t="str">
        <f>IFERROR(VLOOKUP(B477,'class and classification'!$A$1:$C$338,3,FALSE),VLOOKUP(B477,'class and classification'!$A$340:$C$378,3,FALSE))</f>
        <v>SD</v>
      </c>
      <c r="E477">
        <v>25.13</v>
      </c>
      <c r="F477">
        <v>25.07</v>
      </c>
      <c r="G477">
        <v>25.42</v>
      </c>
      <c r="H477">
        <v>25.28</v>
      </c>
      <c r="I477">
        <v>24.95</v>
      </c>
      <c r="J477">
        <v>24.98</v>
      </c>
      <c r="K477">
        <v>25.11</v>
      </c>
      <c r="L477">
        <v>25.23</v>
      </c>
      <c r="M477">
        <v>25.37</v>
      </c>
      <c r="N477">
        <v>25.98</v>
      </c>
      <c r="O477">
        <v>27.38</v>
      </c>
      <c r="P477">
        <v>29.12</v>
      </c>
      <c r="Q477">
        <v>30.66</v>
      </c>
      <c r="R477">
        <v>31.56</v>
      </c>
      <c r="S477">
        <v>31.97</v>
      </c>
      <c r="T477">
        <v>32.14</v>
      </c>
    </row>
    <row r="478" spans="1:20" x14ac:dyDescent="0.3">
      <c r="A478" t="s">
        <v>707</v>
      </c>
      <c r="B478" t="s">
        <v>369</v>
      </c>
      <c r="C478" t="str">
        <f>IFERROR(VLOOKUP(B478,'class and classification'!$A$1:$B$338,2,FALSE),VLOOKUP(B478,'class and classification'!$A$340:$B$378,2,FALSE))</f>
        <v>Predominantly Urban</v>
      </c>
      <c r="D478" t="str">
        <f>IFERROR(VLOOKUP(B478,'class and classification'!$A$1:$C$338,3,FALSE),VLOOKUP(B478,'class and classification'!$A$340:$C$378,3,FALSE))</f>
        <v>SD</v>
      </c>
      <c r="E478">
        <v>30.01</v>
      </c>
      <c r="F478">
        <v>29.79</v>
      </c>
      <c r="G478">
        <v>30.53</v>
      </c>
      <c r="H478">
        <v>30.4</v>
      </c>
      <c r="I478">
        <v>29.96</v>
      </c>
      <c r="J478">
        <v>29.27</v>
      </c>
      <c r="K478">
        <v>28.22</v>
      </c>
      <c r="L478">
        <v>27.01</v>
      </c>
      <c r="M478">
        <v>26.32</v>
      </c>
      <c r="N478">
        <v>26.93</v>
      </c>
      <c r="O478">
        <v>28.04</v>
      </c>
      <c r="P478">
        <v>28.8</v>
      </c>
      <c r="Q478">
        <v>28.58</v>
      </c>
      <c r="R478">
        <v>28.52</v>
      </c>
      <c r="S478">
        <v>28.9</v>
      </c>
      <c r="T478">
        <v>29.5</v>
      </c>
    </row>
    <row r="479" spans="1:20" x14ac:dyDescent="0.3">
      <c r="A479" t="s">
        <v>700</v>
      </c>
      <c r="B479" t="s">
        <v>362</v>
      </c>
      <c r="C479" t="str">
        <f>IFERROR(VLOOKUP(B479,'class and classification'!$A$1:$B$338,2,FALSE),VLOOKUP(B479,'class and classification'!$A$340:$B$378,2,FALSE))</f>
        <v>Urban with Significant Rural</v>
      </c>
      <c r="D479" t="str">
        <f>IFERROR(VLOOKUP(B479,'class and classification'!$A$1:$C$338,3,FALSE),VLOOKUP(B479,'class and classification'!$A$340:$C$378,3,FALSE))</f>
        <v>SD</v>
      </c>
      <c r="E479">
        <v>28.28</v>
      </c>
      <c r="F479">
        <v>28.05</v>
      </c>
      <c r="G479">
        <v>30.27</v>
      </c>
      <c r="H479">
        <v>32.21</v>
      </c>
      <c r="I479">
        <v>33.97</v>
      </c>
      <c r="J479">
        <v>34.86</v>
      </c>
      <c r="K479">
        <v>34.58</v>
      </c>
      <c r="L479">
        <v>33.24</v>
      </c>
      <c r="M479">
        <v>31.55</v>
      </c>
      <c r="N479">
        <v>30.23</v>
      </c>
      <c r="O479">
        <v>29.98</v>
      </c>
      <c r="P479">
        <v>30.27</v>
      </c>
      <c r="Q479">
        <v>30.33</v>
      </c>
      <c r="R479">
        <v>29.86</v>
      </c>
      <c r="S479">
        <v>29.35</v>
      </c>
      <c r="T479">
        <v>29.21</v>
      </c>
    </row>
    <row r="480" spans="1:20" x14ac:dyDescent="0.3">
      <c r="A480" t="s">
        <v>704</v>
      </c>
      <c r="B480" t="s">
        <v>366</v>
      </c>
      <c r="C480" t="str">
        <f>IFERROR(VLOOKUP(B480,'class and classification'!$A$1:$B$338,2,FALSE),VLOOKUP(B480,'class and classification'!$A$340:$B$378,2,FALSE))</f>
        <v>Predominantly Urban</v>
      </c>
      <c r="D480" t="str">
        <f>IFERROR(VLOOKUP(B480,'class and classification'!$A$1:$C$338,3,FALSE),VLOOKUP(B480,'class and classification'!$A$340:$C$378,3,FALSE))</f>
        <v>SD</v>
      </c>
      <c r="E480">
        <v>29.46</v>
      </c>
      <c r="F480">
        <v>29.07</v>
      </c>
      <c r="G480">
        <v>31.8</v>
      </c>
      <c r="H480">
        <v>32.369999999999997</v>
      </c>
      <c r="I480">
        <v>32.630000000000003</v>
      </c>
      <c r="J480">
        <v>32.090000000000003</v>
      </c>
      <c r="K480">
        <v>31.76</v>
      </c>
      <c r="L480">
        <v>31.67</v>
      </c>
      <c r="M480">
        <v>32.17</v>
      </c>
      <c r="N480">
        <v>33.340000000000003</v>
      </c>
      <c r="O480">
        <v>33.880000000000003</v>
      </c>
      <c r="P480">
        <v>33.97</v>
      </c>
      <c r="Q480">
        <v>33.299999999999997</v>
      </c>
      <c r="R480">
        <v>32.9</v>
      </c>
      <c r="S480">
        <v>32.590000000000003</v>
      </c>
      <c r="T480">
        <v>32.53</v>
      </c>
    </row>
    <row r="481" spans="1:20" x14ac:dyDescent="0.3">
      <c r="A481" t="s">
        <v>718</v>
      </c>
      <c r="B481" t="s">
        <v>380</v>
      </c>
      <c r="C481" t="str">
        <f>IFERROR(VLOOKUP(B481,'class and classification'!$A$1:$B$338,2,FALSE),VLOOKUP(B481,'class and classification'!$A$340:$B$378,2,FALSE))</f>
        <v>Predominantly Rural</v>
      </c>
      <c r="D481" t="str">
        <f>IFERROR(VLOOKUP(B481,'class and classification'!$A$1:$C$338,3,FALSE),VLOOKUP(B481,'class and classification'!$A$340:$C$378,3,FALSE))</f>
        <v>SD</v>
      </c>
      <c r="E481">
        <v>23.01</v>
      </c>
      <c r="F481">
        <v>22.89</v>
      </c>
      <c r="G481">
        <v>24.28</v>
      </c>
      <c r="H481">
        <v>25.12</v>
      </c>
      <c r="I481">
        <v>25.72</v>
      </c>
      <c r="J481">
        <v>26</v>
      </c>
      <c r="K481">
        <v>26.28</v>
      </c>
      <c r="L481">
        <v>26.61</v>
      </c>
      <c r="M481">
        <v>27.32</v>
      </c>
      <c r="N481">
        <v>28.06</v>
      </c>
      <c r="O481">
        <v>28.77</v>
      </c>
      <c r="P481">
        <v>29.24</v>
      </c>
      <c r="Q481">
        <v>29.71</v>
      </c>
      <c r="R481">
        <v>30.34</v>
      </c>
      <c r="S481">
        <v>30.95</v>
      </c>
      <c r="T481">
        <v>31.38</v>
      </c>
    </row>
    <row r="482" spans="1:20" x14ac:dyDescent="0.3">
      <c r="A482" t="s">
        <v>721</v>
      </c>
      <c r="B482" t="s">
        <v>381</v>
      </c>
      <c r="C482" t="str">
        <f>IFERROR(VLOOKUP(B482,'class and classification'!$A$1:$B$338,2,FALSE),VLOOKUP(B482,'class and classification'!$A$340:$B$378,2,FALSE))</f>
        <v>Predominantly Rural</v>
      </c>
      <c r="D482" t="str">
        <f>IFERROR(VLOOKUP(B482,'class and classification'!$A$1:$C$338,3,FALSE),VLOOKUP(B482,'class and classification'!$A$340:$C$378,3,FALSE))</f>
        <v>SD</v>
      </c>
      <c r="E482">
        <v>25.96</v>
      </c>
      <c r="F482">
        <v>25.71</v>
      </c>
      <c r="G482">
        <v>27.72</v>
      </c>
      <c r="H482">
        <v>29.04</v>
      </c>
      <c r="I482">
        <v>30.02</v>
      </c>
      <c r="J482">
        <v>30.5</v>
      </c>
      <c r="K482">
        <v>30.74</v>
      </c>
      <c r="L482">
        <v>31.09</v>
      </c>
      <c r="M482">
        <v>31.71</v>
      </c>
      <c r="N482">
        <v>32.47</v>
      </c>
      <c r="O482">
        <v>33.61</v>
      </c>
      <c r="P482">
        <v>34.67</v>
      </c>
      <c r="Q482">
        <v>35.380000000000003</v>
      </c>
      <c r="R482">
        <v>35.25</v>
      </c>
      <c r="S482">
        <v>34.97</v>
      </c>
      <c r="T482">
        <v>34.78</v>
      </c>
    </row>
    <row r="483" spans="1:20" x14ac:dyDescent="0.3">
      <c r="A483" t="s">
        <v>866</v>
      </c>
      <c r="B483" t="s">
        <v>450</v>
      </c>
      <c r="C483" t="str">
        <f>IFERROR(VLOOKUP(B483,'class and classification'!$A$1:$B$338,2,FALSE),VLOOKUP(B483,'class and classification'!$A$340:$B$378,2,FALSE))</f>
        <v>Predominantly Rural</v>
      </c>
      <c r="D483" t="str">
        <f>IFERROR(VLOOKUP(B483,'class and classification'!$A$1:$C$338,3,FALSE),VLOOKUP(B483,'class and classification'!$A$340:$C$378,3,FALSE))</f>
        <v>SD</v>
      </c>
      <c r="E483">
        <v>21.85</v>
      </c>
      <c r="F483">
        <v>21.63</v>
      </c>
      <c r="G483">
        <v>22.79</v>
      </c>
      <c r="H483">
        <v>23.09</v>
      </c>
      <c r="I483">
        <v>23.09</v>
      </c>
      <c r="J483">
        <v>23.01</v>
      </c>
      <c r="K483">
        <v>23.09</v>
      </c>
      <c r="L483">
        <v>23.18</v>
      </c>
      <c r="M483">
        <v>23.57</v>
      </c>
      <c r="N483">
        <v>23.91</v>
      </c>
      <c r="O483">
        <v>24.61</v>
      </c>
      <c r="P483">
        <v>25.42</v>
      </c>
      <c r="Q483">
        <v>26.48</v>
      </c>
      <c r="R483">
        <v>26.96</v>
      </c>
      <c r="S483">
        <v>27.01</v>
      </c>
      <c r="T483">
        <v>26.74</v>
      </c>
    </row>
    <row r="484" spans="1:20" x14ac:dyDescent="0.3">
      <c r="A484" t="s">
        <v>521</v>
      </c>
      <c r="B484" t="s">
        <v>83</v>
      </c>
      <c r="C484" t="str">
        <f>IFERROR(VLOOKUP(B484,'class and classification'!$A$1:$B$338,2,FALSE),VLOOKUP(B484,'class and classification'!$A$340:$B$378,2,FALSE))</f>
        <v>Predominantly Urban</v>
      </c>
      <c r="D484" t="str">
        <f>IFERROR(VLOOKUP(B484,'class and classification'!$A$1:$C$338,3,FALSE),VLOOKUP(B484,'class and classification'!$A$340:$C$378,3,FALSE))</f>
        <v>MD</v>
      </c>
      <c r="E484">
        <v>20.93</v>
      </c>
      <c r="F484">
        <v>20.94</v>
      </c>
      <c r="G484">
        <v>22.15</v>
      </c>
      <c r="H484">
        <v>23.13</v>
      </c>
      <c r="I484">
        <v>24.04</v>
      </c>
      <c r="J484">
        <v>24.85</v>
      </c>
      <c r="K484">
        <v>25.53</v>
      </c>
      <c r="L484">
        <v>26.21</v>
      </c>
      <c r="M484">
        <v>26.7</v>
      </c>
      <c r="N484">
        <v>27.14</v>
      </c>
      <c r="O484">
        <v>27.41</v>
      </c>
      <c r="P484">
        <v>27.76</v>
      </c>
      <c r="Q484">
        <v>28.1</v>
      </c>
      <c r="R484">
        <v>28.47</v>
      </c>
      <c r="S484">
        <v>28.72</v>
      </c>
      <c r="T484">
        <v>28.84</v>
      </c>
    </row>
    <row r="485" spans="1:20" x14ac:dyDescent="0.3">
      <c r="A485" t="s">
        <v>522</v>
      </c>
      <c r="B485" t="s">
        <v>84</v>
      </c>
      <c r="C485" t="str">
        <f>IFERROR(VLOOKUP(B485,'class and classification'!$A$1:$B$338,2,FALSE),VLOOKUP(B485,'class and classification'!$A$340:$B$378,2,FALSE))</f>
        <v>Predominantly Urban</v>
      </c>
      <c r="D485" t="str">
        <f>IFERROR(VLOOKUP(B485,'class and classification'!$A$1:$C$338,3,FALSE),VLOOKUP(B485,'class and classification'!$A$340:$C$378,3,FALSE))</f>
        <v>MD</v>
      </c>
      <c r="E485">
        <v>23.64</v>
      </c>
      <c r="F485">
        <v>23.53</v>
      </c>
      <c r="G485">
        <v>24.41</v>
      </c>
      <c r="H485">
        <v>24.98</v>
      </c>
      <c r="I485">
        <v>25.19</v>
      </c>
      <c r="J485">
        <v>25.28</v>
      </c>
      <c r="K485">
        <v>25.24</v>
      </c>
      <c r="L485">
        <v>25.42</v>
      </c>
      <c r="M485">
        <v>25.58</v>
      </c>
      <c r="N485">
        <v>25.94</v>
      </c>
      <c r="O485">
        <v>26.23</v>
      </c>
      <c r="P485">
        <v>26.81</v>
      </c>
      <c r="Q485">
        <v>27.1</v>
      </c>
      <c r="R485">
        <v>27.48</v>
      </c>
      <c r="S485">
        <v>27.49</v>
      </c>
      <c r="T485">
        <v>27.58</v>
      </c>
    </row>
    <row r="486" spans="1:20" x14ac:dyDescent="0.3">
      <c r="A486" t="s">
        <v>523</v>
      </c>
      <c r="B486" t="s">
        <v>85</v>
      </c>
      <c r="C486" t="str">
        <f>IFERROR(VLOOKUP(B486,'class and classification'!$A$1:$B$338,2,FALSE),VLOOKUP(B486,'class and classification'!$A$340:$B$378,2,FALSE))</f>
        <v>Predominantly Urban</v>
      </c>
      <c r="D486" t="str">
        <f>IFERROR(VLOOKUP(B486,'class and classification'!$A$1:$C$338,3,FALSE),VLOOKUP(B486,'class and classification'!$A$340:$C$378,3,FALSE))</f>
        <v>MD</v>
      </c>
      <c r="E486">
        <v>24.18</v>
      </c>
      <c r="F486">
        <v>23.94</v>
      </c>
      <c r="G486">
        <v>25.97</v>
      </c>
      <c r="H486">
        <v>27.4</v>
      </c>
      <c r="I486">
        <v>28.47</v>
      </c>
      <c r="J486">
        <v>29.49</v>
      </c>
      <c r="K486">
        <v>30.07</v>
      </c>
      <c r="L486">
        <v>30.49</v>
      </c>
      <c r="M486">
        <v>30.63</v>
      </c>
      <c r="N486">
        <v>30.73</v>
      </c>
      <c r="O486">
        <v>30.85</v>
      </c>
      <c r="P486">
        <v>31.19</v>
      </c>
      <c r="Q486">
        <v>31.67</v>
      </c>
      <c r="R486">
        <v>32.409999999999997</v>
      </c>
      <c r="S486">
        <v>33</v>
      </c>
      <c r="T486">
        <v>33.4</v>
      </c>
    </row>
    <row r="487" spans="1:20" x14ac:dyDescent="0.3">
      <c r="A487" t="s">
        <v>524</v>
      </c>
      <c r="B487" t="s">
        <v>86</v>
      </c>
      <c r="C487" t="str">
        <f>IFERROR(VLOOKUP(B487,'class and classification'!$A$1:$B$338,2,FALSE),VLOOKUP(B487,'class and classification'!$A$340:$B$378,2,FALSE))</f>
        <v>Predominantly Urban</v>
      </c>
      <c r="D487" t="str">
        <f>IFERROR(VLOOKUP(B487,'class and classification'!$A$1:$C$338,3,FALSE),VLOOKUP(B487,'class and classification'!$A$340:$C$378,3,FALSE))</f>
        <v>MD</v>
      </c>
      <c r="E487">
        <v>19.27</v>
      </c>
      <c r="F487">
        <v>19.14</v>
      </c>
      <c r="G487">
        <v>20.9</v>
      </c>
      <c r="H487">
        <v>21.87</v>
      </c>
      <c r="I487">
        <v>22.61</v>
      </c>
      <c r="J487">
        <v>23.12</v>
      </c>
      <c r="K487">
        <v>23.66</v>
      </c>
      <c r="L487">
        <v>23.97</v>
      </c>
      <c r="M487">
        <v>24.14</v>
      </c>
      <c r="N487">
        <v>24.37</v>
      </c>
      <c r="O487">
        <v>24.88</v>
      </c>
      <c r="P487">
        <v>25.51</v>
      </c>
      <c r="Q487">
        <v>26.04</v>
      </c>
      <c r="R487">
        <v>26.73</v>
      </c>
      <c r="S487">
        <v>27.42</v>
      </c>
      <c r="T487">
        <v>27.97</v>
      </c>
    </row>
    <row r="488" spans="1:20" x14ac:dyDescent="0.3">
      <c r="A488" t="s">
        <v>525</v>
      </c>
      <c r="B488" t="s">
        <v>87</v>
      </c>
      <c r="C488" t="str">
        <f>IFERROR(VLOOKUP(B488,'class and classification'!$A$1:$B$338,2,FALSE),VLOOKUP(B488,'class and classification'!$A$340:$B$378,2,FALSE))</f>
        <v>Predominantly Urban</v>
      </c>
      <c r="D488" t="str">
        <f>IFERROR(VLOOKUP(B488,'class and classification'!$A$1:$C$338,3,FALSE),VLOOKUP(B488,'class and classification'!$A$340:$C$378,3,FALSE))</f>
        <v>MD</v>
      </c>
      <c r="E488">
        <v>19.850000000000001</v>
      </c>
      <c r="F488">
        <v>19.829999999999998</v>
      </c>
      <c r="G488">
        <v>20.350000000000001</v>
      </c>
      <c r="H488">
        <v>20.81</v>
      </c>
      <c r="I488">
        <v>21.41</v>
      </c>
      <c r="J488">
        <v>22</v>
      </c>
      <c r="K488">
        <v>22.8</v>
      </c>
      <c r="L488">
        <v>23.72</v>
      </c>
      <c r="M488">
        <v>24.53</v>
      </c>
      <c r="N488">
        <v>25.33</v>
      </c>
      <c r="O488">
        <v>25.9</v>
      </c>
      <c r="P488">
        <v>26.7</v>
      </c>
      <c r="Q488">
        <v>27.19</v>
      </c>
      <c r="R488">
        <v>27.6</v>
      </c>
      <c r="S488">
        <v>27.73</v>
      </c>
      <c r="T488">
        <v>27.85</v>
      </c>
    </row>
    <row r="489" spans="1:20" x14ac:dyDescent="0.3">
      <c r="A489" t="s">
        <v>526</v>
      </c>
      <c r="B489" t="s">
        <v>88</v>
      </c>
      <c r="C489" t="str">
        <f>IFERROR(VLOOKUP(B489,'class and classification'!$A$1:$B$338,2,FALSE),VLOOKUP(B489,'class and classification'!$A$340:$B$378,2,FALSE))</f>
        <v>Predominantly Urban</v>
      </c>
      <c r="D489" t="str">
        <f>IFERROR(VLOOKUP(B489,'class and classification'!$A$1:$C$338,3,FALSE),VLOOKUP(B489,'class and classification'!$A$340:$C$378,3,FALSE))</f>
        <v>MD</v>
      </c>
      <c r="E489">
        <v>24.28</v>
      </c>
      <c r="F489">
        <v>24.09</v>
      </c>
      <c r="G489">
        <v>26.24</v>
      </c>
      <c r="H489">
        <v>27.31</v>
      </c>
      <c r="I489">
        <v>27.69</v>
      </c>
      <c r="J489">
        <v>27.86</v>
      </c>
      <c r="K489">
        <v>28.2</v>
      </c>
      <c r="L489">
        <v>29.05</v>
      </c>
      <c r="M489">
        <v>30.36</v>
      </c>
      <c r="N489">
        <v>31.92</v>
      </c>
      <c r="O489">
        <v>33.35</v>
      </c>
      <c r="P489">
        <v>34.090000000000003</v>
      </c>
      <c r="Q489">
        <v>34.32</v>
      </c>
      <c r="R489">
        <v>34.380000000000003</v>
      </c>
      <c r="S489">
        <v>34.659999999999997</v>
      </c>
      <c r="T489">
        <v>34.93</v>
      </c>
    </row>
    <row r="490" spans="1:20" x14ac:dyDescent="0.3">
      <c r="A490" t="s">
        <v>527</v>
      </c>
      <c r="B490" t="s">
        <v>89</v>
      </c>
      <c r="C490" t="str">
        <f>IFERROR(VLOOKUP(B490,'class and classification'!$A$1:$B$338,2,FALSE),VLOOKUP(B490,'class and classification'!$A$340:$B$378,2,FALSE))</f>
        <v>Predominantly Urban</v>
      </c>
      <c r="D490" t="str">
        <f>IFERROR(VLOOKUP(B490,'class and classification'!$A$1:$C$338,3,FALSE),VLOOKUP(B490,'class and classification'!$A$340:$C$378,3,FALSE))</f>
        <v>MD</v>
      </c>
      <c r="E490">
        <v>22.97</v>
      </c>
      <c r="F490">
        <v>22.84</v>
      </c>
      <c r="G490">
        <v>24.06</v>
      </c>
      <c r="H490">
        <v>24.8</v>
      </c>
      <c r="I490">
        <v>25.53</v>
      </c>
      <c r="J490">
        <v>26.09</v>
      </c>
      <c r="K490">
        <v>26.57</v>
      </c>
      <c r="L490">
        <v>26.91</v>
      </c>
      <c r="M490">
        <v>27.24</v>
      </c>
      <c r="N490">
        <v>27.62</v>
      </c>
      <c r="O490">
        <v>27.95</v>
      </c>
      <c r="P490">
        <v>28.71</v>
      </c>
      <c r="Q490">
        <v>29.58</v>
      </c>
      <c r="R490">
        <v>30.39</v>
      </c>
      <c r="S490">
        <v>30.57</v>
      </c>
      <c r="T490">
        <v>30.49</v>
      </c>
    </row>
    <row r="491" spans="1:20" x14ac:dyDescent="0.3">
      <c r="A491" t="s">
        <v>528</v>
      </c>
      <c r="B491" t="s">
        <v>90</v>
      </c>
      <c r="C491" t="str">
        <f>IFERROR(VLOOKUP(B491,'class and classification'!$A$1:$B$338,2,FALSE),VLOOKUP(B491,'class and classification'!$A$340:$B$378,2,FALSE))</f>
        <v>Predominantly Urban</v>
      </c>
      <c r="D491" t="str">
        <f>IFERROR(VLOOKUP(B491,'class and classification'!$A$1:$C$338,3,FALSE),VLOOKUP(B491,'class and classification'!$A$340:$C$378,3,FALSE))</f>
        <v>MD</v>
      </c>
      <c r="E491">
        <v>19.54</v>
      </c>
      <c r="F491">
        <v>19.37</v>
      </c>
      <c r="G491">
        <v>21.6</v>
      </c>
      <c r="H491">
        <v>22.88</v>
      </c>
      <c r="I491">
        <v>24.15</v>
      </c>
      <c r="J491">
        <v>24.62</v>
      </c>
      <c r="K491">
        <v>25.1</v>
      </c>
      <c r="L491">
        <v>25.18</v>
      </c>
      <c r="M491">
        <v>25.58</v>
      </c>
      <c r="N491">
        <v>25.96</v>
      </c>
      <c r="O491">
        <v>26.53</v>
      </c>
      <c r="P491">
        <v>27.4</v>
      </c>
      <c r="Q491">
        <v>28.51</v>
      </c>
      <c r="R491">
        <v>29.43</v>
      </c>
      <c r="S491">
        <v>29.72</v>
      </c>
      <c r="T491">
        <v>29.62</v>
      </c>
    </row>
    <row r="492" spans="1:20" x14ac:dyDescent="0.3">
      <c r="A492" t="s">
        <v>529</v>
      </c>
      <c r="B492" t="s">
        <v>91</v>
      </c>
      <c r="C492" t="str">
        <f>IFERROR(VLOOKUP(B492,'class and classification'!$A$1:$B$338,2,FALSE),VLOOKUP(B492,'class and classification'!$A$340:$B$378,2,FALSE))</f>
        <v>Predominantly Urban</v>
      </c>
      <c r="D492" t="str">
        <f>IFERROR(VLOOKUP(B492,'class and classification'!$A$1:$C$338,3,FALSE),VLOOKUP(B492,'class and classification'!$A$340:$C$378,3,FALSE))</f>
        <v>MD</v>
      </c>
      <c r="E492">
        <v>27.08</v>
      </c>
      <c r="F492">
        <v>26.84</v>
      </c>
      <c r="G492">
        <v>29.43</v>
      </c>
      <c r="H492">
        <v>30.9</v>
      </c>
      <c r="I492">
        <v>31.67</v>
      </c>
      <c r="J492">
        <v>31.52</v>
      </c>
      <c r="K492">
        <v>31.32</v>
      </c>
      <c r="L492">
        <v>31.27</v>
      </c>
      <c r="M492">
        <v>31.49</v>
      </c>
      <c r="N492">
        <v>31.68</v>
      </c>
      <c r="O492">
        <v>31.93</v>
      </c>
      <c r="P492">
        <v>32.64</v>
      </c>
      <c r="Q492">
        <v>33.659999999999997</v>
      </c>
      <c r="R492">
        <v>34.99</v>
      </c>
      <c r="S492">
        <v>35.950000000000003</v>
      </c>
      <c r="T492">
        <v>36.51</v>
      </c>
    </row>
    <row r="493" spans="1:20" x14ac:dyDescent="0.3">
      <c r="A493" t="s">
        <v>530</v>
      </c>
      <c r="B493" t="s">
        <v>92</v>
      </c>
      <c r="C493" t="str">
        <f>IFERROR(VLOOKUP(B493,'class and classification'!$A$1:$B$338,2,FALSE),VLOOKUP(B493,'class and classification'!$A$340:$B$378,2,FALSE))</f>
        <v>Predominantly Urban</v>
      </c>
      <c r="D493" t="str">
        <f>IFERROR(VLOOKUP(B493,'class and classification'!$A$1:$C$338,3,FALSE),VLOOKUP(B493,'class and classification'!$A$340:$C$378,3,FALSE))</f>
        <v>MD</v>
      </c>
      <c r="E493">
        <v>20.53</v>
      </c>
      <c r="F493">
        <v>20.59</v>
      </c>
      <c r="G493">
        <v>21.28</v>
      </c>
      <c r="H493">
        <v>22.12</v>
      </c>
      <c r="I493">
        <v>22.73</v>
      </c>
      <c r="J493">
        <v>22.98</v>
      </c>
      <c r="K493">
        <v>22.99</v>
      </c>
      <c r="L493">
        <v>23.41</v>
      </c>
      <c r="M493">
        <v>23.94</v>
      </c>
      <c r="N493">
        <v>24.84</v>
      </c>
      <c r="O493">
        <v>25.59</v>
      </c>
      <c r="P493">
        <v>26.55</v>
      </c>
      <c r="Q493">
        <v>27.09</v>
      </c>
      <c r="R493">
        <v>27.32</v>
      </c>
      <c r="S493">
        <v>27.23</v>
      </c>
      <c r="T493">
        <v>27.12</v>
      </c>
    </row>
    <row r="494" spans="1:20" x14ac:dyDescent="0.3">
      <c r="A494" t="s">
        <v>546</v>
      </c>
      <c r="B494" t="s">
        <v>94</v>
      </c>
      <c r="C494" t="str">
        <f>IFERROR(VLOOKUP(B494,'class and classification'!$A$1:$B$338,2,FALSE),VLOOKUP(B494,'class and classification'!$A$340:$B$378,2,FALSE))</f>
        <v>Predominantly Urban</v>
      </c>
      <c r="D494" t="str">
        <f>IFERROR(VLOOKUP(B494,'class and classification'!$A$1:$C$338,3,FALSE),VLOOKUP(B494,'class and classification'!$A$340:$C$378,3,FALSE))</f>
        <v>MD</v>
      </c>
      <c r="E494">
        <v>23.56</v>
      </c>
      <c r="F494">
        <v>23.46</v>
      </c>
      <c r="G494">
        <v>24.08</v>
      </c>
      <c r="H494">
        <v>24.64</v>
      </c>
      <c r="I494">
        <v>25.2</v>
      </c>
      <c r="J494">
        <v>25.94</v>
      </c>
      <c r="K494">
        <v>26.47</v>
      </c>
      <c r="L494">
        <v>27</v>
      </c>
      <c r="M494">
        <v>27.31</v>
      </c>
      <c r="N494">
        <v>28.09</v>
      </c>
      <c r="O494">
        <v>28.7</v>
      </c>
      <c r="P494">
        <v>29.86</v>
      </c>
      <c r="Q494">
        <v>30.92</v>
      </c>
      <c r="R494">
        <v>31.95</v>
      </c>
      <c r="S494">
        <v>32.21</v>
      </c>
      <c r="T494">
        <v>32.049999999999997</v>
      </c>
    </row>
    <row r="495" spans="1:20" x14ac:dyDescent="0.3">
      <c r="A495" t="s">
        <v>547</v>
      </c>
      <c r="B495" t="s">
        <v>95</v>
      </c>
      <c r="C495" t="str">
        <f>IFERROR(VLOOKUP(B495,'class and classification'!$A$1:$B$338,2,FALSE),VLOOKUP(B495,'class and classification'!$A$340:$B$378,2,FALSE))</f>
        <v>Predominantly Urban</v>
      </c>
      <c r="D495" t="str">
        <f>IFERROR(VLOOKUP(B495,'class and classification'!$A$1:$C$338,3,FALSE),VLOOKUP(B495,'class and classification'!$A$340:$C$378,3,FALSE))</f>
        <v>MD</v>
      </c>
      <c r="E495">
        <v>24.15</v>
      </c>
      <c r="F495">
        <v>24.07</v>
      </c>
      <c r="G495">
        <v>25.33</v>
      </c>
      <c r="H495">
        <v>26.31</v>
      </c>
      <c r="I495">
        <v>27.33</v>
      </c>
      <c r="J495">
        <v>28.4</v>
      </c>
      <c r="K495">
        <v>29.21</v>
      </c>
      <c r="L495">
        <v>29.67</v>
      </c>
      <c r="M495">
        <v>29.72</v>
      </c>
      <c r="N495">
        <v>29.72</v>
      </c>
      <c r="O495">
        <v>29.85</v>
      </c>
      <c r="P495">
        <v>30.05</v>
      </c>
      <c r="Q495">
        <v>30.26</v>
      </c>
      <c r="R495">
        <v>30.17</v>
      </c>
      <c r="S495">
        <v>30.06</v>
      </c>
      <c r="T495">
        <v>29.89</v>
      </c>
    </row>
    <row r="496" spans="1:20" x14ac:dyDescent="0.3">
      <c r="A496" t="s">
        <v>549</v>
      </c>
      <c r="B496" t="s">
        <v>97</v>
      </c>
      <c r="C496" t="str">
        <f>IFERROR(VLOOKUP(B496,'class and classification'!$A$1:$B$338,2,FALSE),VLOOKUP(B496,'class and classification'!$A$340:$B$378,2,FALSE))</f>
        <v>Predominantly Urban</v>
      </c>
      <c r="D496" t="str">
        <f>IFERROR(VLOOKUP(B496,'class and classification'!$A$1:$C$338,3,FALSE),VLOOKUP(B496,'class and classification'!$A$340:$C$378,3,FALSE))</f>
        <v>MD</v>
      </c>
      <c r="E496">
        <v>22.62</v>
      </c>
      <c r="F496">
        <v>22.48</v>
      </c>
      <c r="G496">
        <v>23.25</v>
      </c>
      <c r="H496">
        <v>23.7</v>
      </c>
      <c r="I496">
        <v>24.2</v>
      </c>
      <c r="J496">
        <v>24.61</v>
      </c>
      <c r="K496">
        <v>24.66</v>
      </c>
      <c r="L496">
        <v>24.42</v>
      </c>
      <c r="M496">
        <v>24.07</v>
      </c>
      <c r="N496">
        <v>24.29</v>
      </c>
      <c r="O496">
        <v>24.66</v>
      </c>
      <c r="P496">
        <v>25.23</v>
      </c>
      <c r="Q496">
        <v>25.45</v>
      </c>
      <c r="R496">
        <v>25.63</v>
      </c>
      <c r="S496">
        <v>25.74</v>
      </c>
      <c r="T496">
        <v>25.85</v>
      </c>
    </row>
    <row r="497" spans="1:20" x14ac:dyDescent="0.3">
      <c r="A497" t="s">
        <v>548</v>
      </c>
      <c r="B497" t="s">
        <v>96</v>
      </c>
      <c r="C497" t="str">
        <f>IFERROR(VLOOKUP(B497,'class and classification'!$A$1:$B$338,2,FALSE),VLOOKUP(B497,'class and classification'!$A$340:$B$378,2,FALSE))</f>
        <v>Predominantly Urban</v>
      </c>
      <c r="D497" t="str">
        <f>IFERROR(VLOOKUP(B497,'class and classification'!$A$1:$C$338,3,FALSE),VLOOKUP(B497,'class and classification'!$A$340:$C$378,3,FALSE))</f>
        <v>MD</v>
      </c>
      <c r="E497">
        <v>19.399999999999999</v>
      </c>
      <c r="F497">
        <v>19.23</v>
      </c>
      <c r="G497">
        <v>21.07</v>
      </c>
      <c r="H497">
        <v>22.5</v>
      </c>
      <c r="I497">
        <v>23.94</v>
      </c>
      <c r="J497">
        <v>25.09</v>
      </c>
      <c r="K497">
        <v>25.35</v>
      </c>
      <c r="L497">
        <v>25.1</v>
      </c>
      <c r="M497">
        <v>24.73</v>
      </c>
      <c r="N497">
        <v>25.13</v>
      </c>
      <c r="O497">
        <v>25.94</v>
      </c>
      <c r="P497">
        <v>27.06</v>
      </c>
      <c r="Q497">
        <v>27.98</v>
      </c>
      <c r="R497">
        <v>28.67</v>
      </c>
      <c r="S497">
        <v>29.09</v>
      </c>
      <c r="T497">
        <v>29.24</v>
      </c>
    </row>
    <row r="498" spans="1:20" x14ac:dyDescent="0.3">
      <c r="A498" t="s">
        <v>550</v>
      </c>
      <c r="B498" t="s">
        <v>98</v>
      </c>
      <c r="C498" t="str">
        <f>IFERROR(VLOOKUP(B498,'class and classification'!$A$1:$B$338,2,FALSE),VLOOKUP(B498,'class and classification'!$A$340:$B$378,2,FALSE))</f>
        <v>Predominantly Urban</v>
      </c>
      <c r="D498" t="str">
        <f>IFERROR(VLOOKUP(B498,'class and classification'!$A$1:$C$338,3,FALSE),VLOOKUP(B498,'class and classification'!$A$340:$C$378,3,FALSE))</f>
        <v>MD</v>
      </c>
      <c r="E498">
        <v>23.01</v>
      </c>
      <c r="F498">
        <v>22.99</v>
      </c>
      <c r="G498">
        <v>24.52</v>
      </c>
      <c r="H498">
        <v>25.4</v>
      </c>
      <c r="I498">
        <v>25.84</v>
      </c>
      <c r="J498">
        <v>26.1</v>
      </c>
      <c r="K498">
        <v>26.38</v>
      </c>
      <c r="L498">
        <v>26.82</v>
      </c>
      <c r="M498">
        <v>27.04</v>
      </c>
      <c r="N498">
        <v>27.19</v>
      </c>
      <c r="O498">
        <v>27.59</v>
      </c>
      <c r="P498">
        <v>28.14</v>
      </c>
      <c r="Q498">
        <v>28.77</v>
      </c>
      <c r="R498">
        <v>28.89</v>
      </c>
      <c r="S498">
        <v>29.01</v>
      </c>
      <c r="T498">
        <v>28.98</v>
      </c>
    </row>
    <row r="499" spans="1:20" x14ac:dyDescent="0.3">
      <c r="A499" t="s">
        <v>568</v>
      </c>
      <c r="B499" t="s">
        <v>105</v>
      </c>
      <c r="C499" t="str">
        <f>IFERROR(VLOOKUP(B499,'class and classification'!$A$1:$B$338,2,FALSE),VLOOKUP(B499,'class and classification'!$A$340:$B$378,2,FALSE))</f>
        <v>Predominantly Urban</v>
      </c>
      <c r="D499" t="str">
        <f>IFERROR(VLOOKUP(B499,'class and classification'!$A$1:$C$338,3,FALSE),VLOOKUP(B499,'class and classification'!$A$340:$C$378,3,FALSE))</f>
        <v>MD</v>
      </c>
      <c r="E499">
        <v>21.35</v>
      </c>
      <c r="F499">
        <v>21.18</v>
      </c>
      <c r="G499">
        <v>23.16</v>
      </c>
      <c r="H499">
        <v>24.14</v>
      </c>
      <c r="I499">
        <v>24.5</v>
      </c>
      <c r="J499">
        <v>24.49</v>
      </c>
      <c r="K499">
        <v>24.65</v>
      </c>
      <c r="L499">
        <v>24.97</v>
      </c>
      <c r="M499">
        <v>25.44</v>
      </c>
      <c r="N499">
        <v>25.76</v>
      </c>
      <c r="O499">
        <v>26.08</v>
      </c>
      <c r="P499">
        <v>26.43</v>
      </c>
      <c r="Q499">
        <v>26.59</v>
      </c>
      <c r="R499">
        <v>26.65</v>
      </c>
      <c r="S499">
        <v>26.47</v>
      </c>
      <c r="T499">
        <v>26.38</v>
      </c>
    </row>
    <row r="500" spans="1:20" x14ac:dyDescent="0.3">
      <c r="A500" t="s">
        <v>569</v>
      </c>
      <c r="B500" t="s">
        <v>106</v>
      </c>
      <c r="C500" t="str">
        <f>IFERROR(VLOOKUP(B500,'class and classification'!$A$1:$B$338,2,FALSE),VLOOKUP(B500,'class and classification'!$A$340:$B$378,2,FALSE))</f>
        <v>Predominantly Urban</v>
      </c>
      <c r="D500" t="str">
        <f>IFERROR(VLOOKUP(B500,'class and classification'!$A$1:$C$338,3,FALSE),VLOOKUP(B500,'class and classification'!$A$340:$C$378,3,FALSE))</f>
        <v>MD</v>
      </c>
      <c r="E500">
        <v>19.440000000000001</v>
      </c>
      <c r="F500">
        <v>19.43</v>
      </c>
      <c r="G500">
        <v>20.41</v>
      </c>
      <c r="H500">
        <v>21.29</v>
      </c>
      <c r="I500">
        <v>22</v>
      </c>
      <c r="J500">
        <v>22.29</v>
      </c>
      <c r="K500">
        <v>22.39</v>
      </c>
      <c r="L500">
        <v>22.54</v>
      </c>
      <c r="M500">
        <v>22.97</v>
      </c>
      <c r="N500">
        <v>23.58</v>
      </c>
      <c r="O500">
        <v>24.27</v>
      </c>
      <c r="P500">
        <v>25.04</v>
      </c>
      <c r="Q500">
        <v>25.76</v>
      </c>
      <c r="R500">
        <v>26.53</v>
      </c>
      <c r="S500">
        <v>26.98</v>
      </c>
      <c r="T500">
        <v>27.25</v>
      </c>
    </row>
    <row r="501" spans="1:20" x14ac:dyDescent="0.3">
      <c r="A501" t="s">
        <v>570</v>
      </c>
      <c r="B501" t="s">
        <v>107</v>
      </c>
      <c r="C501" t="str">
        <f>IFERROR(VLOOKUP(B501,'class and classification'!$A$1:$B$338,2,FALSE),VLOOKUP(B501,'class and classification'!$A$340:$B$378,2,FALSE))</f>
        <v>Predominantly Urban</v>
      </c>
      <c r="D501" t="str">
        <f>IFERROR(VLOOKUP(B501,'class and classification'!$A$1:$C$338,3,FALSE),VLOOKUP(B501,'class and classification'!$A$340:$C$378,3,FALSE))</f>
        <v>MD</v>
      </c>
      <c r="E501">
        <v>18.59</v>
      </c>
      <c r="F501">
        <v>18.489999999999998</v>
      </c>
      <c r="G501">
        <v>19.89</v>
      </c>
      <c r="H501">
        <v>21.01</v>
      </c>
      <c r="I501">
        <v>22.07</v>
      </c>
      <c r="J501">
        <v>22.71</v>
      </c>
      <c r="K501">
        <v>23.21</v>
      </c>
      <c r="L501">
        <v>23.82</v>
      </c>
      <c r="M501">
        <v>24.52</v>
      </c>
      <c r="N501">
        <v>25.21</v>
      </c>
      <c r="O501">
        <v>25.36</v>
      </c>
      <c r="P501">
        <v>25.78</v>
      </c>
      <c r="Q501">
        <v>26.07</v>
      </c>
      <c r="R501">
        <v>26.89</v>
      </c>
      <c r="S501">
        <v>27.26</v>
      </c>
      <c r="T501">
        <v>27.58</v>
      </c>
    </row>
    <row r="502" spans="1:20" x14ac:dyDescent="0.3">
      <c r="A502" t="s">
        <v>571</v>
      </c>
      <c r="B502" t="s">
        <v>108</v>
      </c>
      <c r="C502" t="str">
        <f>IFERROR(VLOOKUP(B502,'class and classification'!$A$1:$B$338,2,FALSE),VLOOKUP(B502,'class and classification'!$A$340:$B$378,2,FALSE))</f>
        <v>Predominantly Urban</v>
      </c>
      <c r="D502" t="str">
        <f>IFERROR(VLOOKUP(B502,'class and classification'!$A$1:$C$338,3,FALSE),VLOOKUP(B502,'class and classification'!$A$340:$C$378,3,FALSE))</f>
        <v>MD</v>
      </c>
      <c r="E502">
        <v>22.13</v>
      </c>
      <c r="F502">
        <v>22.03</v>
      </c>
      <c r="G502">
        <v>23.59</v>
      </c>
      <c r="H502">
        <v>24.62</v>
      </c>
      <c r="I502">
        <v>25.43</v>
      </c>
      <c r="J502">
        <v>26.06</v>
      </c>
      <c r="K502">
        <v>26.59</v>
      </c>
      <c r="L502">
        <v>27.1</v>
      </c>
      <c r="M502">
        <v>27.57</v>
      </c>
      <c r="N502">
        <v>27.98</v>
      </c>
      <c r="O502">
        <v>28.16</v>
      </c>
      <c r="P502">
        <v>28.37</v>
      </c>
      <c r="Q502">
        <v>28.63</v>
      </c>
      <c r="R502">
        <v>29.09</v>
      </c>
      <c r="S502">
        <v>29.54</v>
      </c>
      <c r="T502">
        <v>29.85</v>
      </c>
    </row>
    <row r="503" spans="1:20" x14ac:dyDescent="0.3">
      <c r="A503" t="s">
        <v>499</v>
      </c>
      <c r="B503" t="s">
        <v>72</v>
      </c>
      <c r="C503" t="str">
        <f>IFERROR(VLOOKUP(B503,'class and classification'!$A$1:$B$338,2,FALSE),VLOOKUP(B503,'class and classification'!$A$340:$B$378,2,FALSE))</f>
        <v>Predominantly Urban</v>
      </c>
      <c r="D503" t="str">
        <f>IFERROR(VLOOKUP(B503,'class and classification'!$A$1:$C$338,3,FALSE),VLOOKUP(B503,'class and classification'!$A$340:$C$378,3,FALSE))</f>
        <v>MD</v>
      </c>
      <c r="E503">
        <v>21.51</v>
      </c>
      <c r="F503">
        <v>21.5</v>
      </c>
      <c r="G503">
        <v>22.15</v>
      </c>
      <c r="H503">
        <v>22.75</v>
      </c>
      <c r="I503">
        <v>23.43</v>
      </c>
      <c r="J503">
        <v>24.25</v>
      </c>
      <c r="K503">
        <v>25.18</v>
      </c>
      <c r="L503">
        <v>26.08</v>
      </c>
      <c r="M503">
        <v>26.72</v>
      </c>
      <c r="N503">
        <v>27.23</v>
      </c>
      <c r="O503">
        <v>27.81</v>
      </c>
      <c r="P503">
        <v>28.69</v>
      </c>
      <c r="Q503">
        <v>29.42</v>
      </c>
      <c r="R503">
        <v>30.03</v>
      </c>
      <c r="S503">
        <v>30.26</v>
      </c>
      <c r="T503">
        <v>30.43</v>
      </c>
    </row>
    <row r="504" spans="1:20" x14ac:dyDescent="0.3">
      <c r="A504" t="s">
        <v>500</v>
      </c>
      <c r="B504" t="s">
        <v>73</v>
      </c>
      <c r="C504" t="str">
        <f>IFERROR(VLOOKUP(B504,'class and classification'!$A$1:$B$338,2,FALSE),VLOOKUP(B504,'class and classification'!$A$340:$B$378,2,FALSE))</f>
        <v>Predominantly Urban</v>
      </c>
      <c r="D504" t="str">
        <f>IFERROR(VLOOKUP(B504,'class and classification'!$A$1:$C$338,3,FALSE),VLOOKUP(B504,'class and classification'!$A$340:$C$378,3,FALSE))</f>
        <v>MD</v>
      </c>
      <c r="E504">
        <v>26.61</v>
      </c>
      <c r="F504">
        <v>26.65</v>
      </c>
      <c r="G504">
        <v>27.13</v>
      </c>
      <c r="H504">
        <v>27.66</v>
      </c>
      <c r="I504">
        <v>28.13</v>
      </c>
      <c r="J504">
        <v>28.41</v>
      </c>
      <c r="K504">
        <v>28.62</v>
      </c>
      <c r="L504">
        <v>29.01</v>
      </c>
      <c r="M504">
        <v>29.12</v>
      </c>
      <c r="N504">
        <v>29.08</v>
      </c>
      <c r="O504">
        <v>29.02</v>
      </c>
      <c r="P504">
        <v>29.41</v>
      </c>
      <c r="Q504">
        <v>30.01</v>
      </c>
      <c r="R504">
        <v>30.78</v>
      </c>
      <c r="S504">
        <v>31.36</v>
      </c>
      <c r="T504">
        <v>31.8</v>
      </c>
    </row>
    <row r="505" spans="1:20" x14ac:dyDescent="0.3">
      <c r="A505" t="s">
        <v>501</v>
      </c>
      <c r="B505" t="s">
        <v>74</v>
      </c>
      <c r="C505" t="str">
        <f>IFERROR(VLOOKUP(B505,'class and classification'!$A$1:$B$338,2,FALSE),VLOOKUP(B505,'class and classification'!$A$340:$B$378,2,FALSE))</f>
        <v>Predominantly Urban</v>
      </c>
      <c r="D505" t="str">
        <f>IFERROR(VLOOKUP(B505,'class and classification'!$A$1:$C$338,3,FALSE),VLOOKUP(B505,'class and classification'!$A$340:$C$378,3,FALSE))</f>
        <v>MD</v>
      </c>
      <c r="E505">
        <v>20.29</v>
      </c>
      <c r="F505">
        <v>20.239999999999998</v>
      </c>
      <c r="G505">
        <v>20.83</v>
      </c>
      <c r="H505">
        <v>21.16</v>
      </c>
      <c r="I505">
        <v>21.41</v>
      </c>
      <c r="J505">
        <v>21.54</v>
      </c>
      <c r="K505">
        <v>21.91</v>
      </c>
      <c r="L505">
        <v>22.4</v>
      </c>
      <c r="M505">
        <v>23.08</v>
      </c>
      <c r="N505">
        <v>23.62</v>
      </c>
      <c r="O505">
        <v>24.36</v>
      </c>
      <c r="P505">
        <v>24.91</v>
      </c>
      <c r="Q505">
        <v>25.46</v>
      </c>
      <c r="R505">
        <v>25.81</v>
      </c>
      <c r="S505">
        <v>26.18</v>
      </c>
      <c r="T505">
        <v>26.41</v>
      </c>
    </row>
    <row r="506" spans="1:20" x14ac:dyDescent="0.3">
      <c r="A506" t="s">
        <v>502</v>
      </c>
      <c r="B506" t="s">
        <v>75</v>
      </c>
      <c r="C506" t="str">
        <f>IFERROR(VLOOKUP(B506,'class and classification'!$A$1:$B$338,2,FALSE),VLOOKUP(B506,'class and classification'!$A$340:$B$378,2,FALSE))</f>
        <v>Predominantly Urban</v>
      </c>
      <c r="D506" t="str">
        <f>IFERROR(VLOOKUP(B506,'class and classification'!$A$1:$C$338,3,FALSE),VLOOKUP(B506,'class and classification'!$A$340:$C$378,3,FALSE))</f>
        <v>MD</v>
      </c>
      <c r="E506">
        <v>24.79</v>
      </c>
      <c r="F506">
        <v>24.82</v>
      </c>
      <c r="G506">
        <v>25.02</v>
      </c>
      <c r="H506">
        <v>25.53</v>
      </c>
      <c r="I506">
        <v>26.51</v>
      </c>
      <c r="J506">
        <v>27.63</v>
      </c>
      <c r="K506">
        <v>28.55</v>
      </c>
      <c r="L506">
        <v>29.21</v>
      </c>
      <c r="M506">
        <v>30.12</v>
      </c>
      <c r="N506">
        <v>31.41</v>
      </c>
      <c r="O506">
        <v>32.64</v>
      </c>
      <c r="P506">
        <v>33.46</v>
      </c>
      <c r="Q506">
        <v>34.020000000000003</v>
      </c>
      <c r="R506">
        <v>34.880000000000003</v>
      </c>
      <c r="S506">
        <v>35.74</v>
      </c>
      <c r="T506">
        <v>36.33</v>
      </c>
    </row>
    <row r="507" spans="1:20" x14ac:dyDescent="0.3">
      <c r="A507" t="s">
        <v>656</v>
      </c>
      <c r="B507" t="s">
        <v>130</v>
      </c>
      <c r="C507" t="str">
        <f>IFERROR(VLOOKUP(B507,'class and classification'!$A$1:$B$338,2,FALSE),VLOOKUP(B507,'class and classification'!$A$340:$B$378,2,FALSE))</f>
        <v>Predominantly Urban</v>
      </c>
      <c r="D507" t="str">
        <f>IFERROR(VLOOKUP(B507,'class and classification'!$A$1:$C$338,3,FALSE),VLOOKUP(B507,'class and classification'!$A$340:$C$378,3,FALSE))</f>
        <v>MD</v>
      </c>
      <c r="E507">
        <v>21.5</v>
      </c>
      <c r="F507">
        <v>21.36</v>
      </c>
      <c r="G507">
        <v>22.62</v>
      </c>
      <c r="H507">
        <v>23.71</v>
      </c>
      <c r="I507">
        <v>24.92</v>
      </c>
      <c r="J507">
        <v>25.91</v>
      </c>
      <c r="K507">
        <v>26.34</v>
      </c>
      <c r="L507">
        <v>26.23</v>
      </c>
      <c r="M507">
        <v>26.15</v>
      </c>
      <c r="N507">
        <v>26.22</v>
      </c>
      <c r="O507">
        <v>26.78</v>
      </c>
      <c r="P507">
        <v>27.45</v>
      </c>
      <c r="Q507">
        <v>28.53</v>
      </c>
      <c r="R507">
        <v>29.47</v>
      </c>
      <c r="S507">
        <v>30.29</v>
      </c>
      <c r="T507">
        <v>30.62</v>
      </c>
    </row>
    <row r="508" spans="1:20" x14ac:dyDescent="0.3">
      <c r="A508" t="s">
        <v>657</v>
      </c>
      <c r="B508" t="s">
        <v>131</v>
      </c>
      <c r="C508" t="str">
        <f>IFERROR(VLOOKUP(B508,'class and classification'!$A$1:$B$338,2,FALSE),VLOOKUP(B508,'class and classification'!$A$340:$B$378,2,FALSE))</f>
        <v>Predominantly Urban</v>
      </c>
      <c r="D508" t="str">
        <f>IFERROR(VLOOKUP(B508,'class and classification'!$A$1:$C$338,3,FALSE),VLOOKUP(B508,'class and classification'!$A$340:$C$378,3,FALSE))</f>
        <v>MD</v>
      </c>
      <c r="E508">
        <v>25.17</v>
      </c>
      <c r="F508">
        <v>25.11</v>
      </c>
      <c r="G508">
        <v>25.77</v>
      </c>
      <c r="H508">
        <v>26.36</v>
      </c>
      <c r="I508">
        <v>27.19</v>
      </c>
      <c r="J508">
        <v>27.97</v>
      </c>
      <c r="K508">
        <v>28.84</v>
      </c>
      <c r="L508">
        <v>29.4</v>
      </c>
      <c r="M508">
        <v>29.88</v>
      </c>
      <c r="N508">
        <v>30.33</v>
      </c>
      <c r="O508">
        <v>31.56</v>
      </c>
      <c r="P508">
        <v>33.42</v>
      </c>
      <c r="Q508">
        <v>35.36</v>
      </c>
      <c r="R508">
        <v>36.33</v>
      </c>
      <c r="S508">
        <v>36.44</v>
      </c>
      <c r="T508">
        <v>36.21</v>
      </c>
    </row>
    <row r="509" spans="1:20" x14ac:dyDescent="0.3">
      <c r="A509" t="s">
        <v>658</v>
      </c>
      <c r="B509" t="s">
        <v>132</v>
      </c>
      <c r="C509" t="str">
        <f>IFERROR(VLOOKUP(B509,'class and classification'!$A$1:$B$338,2,FALSE),VLOOKUP(B509,'class and classification'!$A$340:$B$378,2,FALSE))</f>
        <v>Predominantly Urban</v>
      </c>
      <c r="D509" t="str">
        <f>IFERROR(VLOOKUP(B509,'class and classification'!$A$1:$C$338,3,FALSE),VLOOKUP(B509,'class and classification'!$A$340:$C$378,3,FALSE))</f>
        <v>MD</v>
      </c>
      <c r="E509">
        <v>20.09</v>
      </c>
      <c r="F509">
        <v>20.079999999999998</v>
      </c>
      <c r="G509">
        <v>21.15</v>
      </c>
      <c r="H509">
        <v>21.79</v>
      </c>
      <c r="I509">
        <v>22.28</v>
      </c>
      <c r="J509">
        <v>22.47</v>
      </c>
      <c r="K509">
        <v>23.27</v>
      </c>
      <c r="L509">
        <v>24.45</v>
      </c>
      <c r="M509">
        <v>25.58</v>
      </c>
      <c r="N509">
        <v>26.28</v>
      </c>
      <c r="O509">
        <v>26.45</v>
      </c>
      <c r="P509">
        <v>26.55</v>
      </c>
      <c r="Q509">
        <v>26.33</v>
      </c>
      <c r="R509">
        <v>26.37</v>
      </c>
      <c r="S509">
        <v>26.4</v>
      </c>
      <c r="T509">
        <v>26.6</v>
      </c>
    </row>
    <row r="510" spans="1:20" x14ac:dyDescent="0.3">
      <c r="A510" t="s">
        <v>659</v>
      </c>
      <c r="B510" t="s">
        <v>133</v>
      </c>
      <c r="C510" t="str">
        <f>IFERROR(VLOOKUP(B510,'class and classification'!$A$1:$B$338,2,FALSE),VLOOKUP(B510,'class and classification'!$A$340:$B$378,2,FALSE))</f>
        <v>Predominantly Urban</v>
      </c>
      <c r="D510" t="str">
        <f>IFERROR(VLOOKUP(B510,'class and classification'!$A$1:$C$338,3,FALSE),VLOOKUP(B510,'class and classification'!$A$340:$C$378,3,FALSE))</f>
        <v>MD</v>
      </c>
      <c r="E510">
        <v>21.57</v>
      </c>
      <c r="F510">
        <v>21.72</v>
      </c>
      <c r="G510">
        <v>21.46</v>
      </c>
      <c r="H510">
        <v>21.68</v>
      </c>
      <c r="I510">
        <v>22.32</v>
      </c>
      <c r="J510">
        <v>23.14</v>
      </c>
      <c r="K510">
        <v>23.81</v>
      </c>
      <c r="L510">
        <v>24.18</v>
      </c>
      <c r="M510">
        <v>24.15</v>
      </c>
      <c r="N510">
        <v>24.26</v>
      </c>
      <c r="O510">
        <v>24.5</v>
      </c>
      <c r="P510">
        <v>25.18</v>
      </c>
      <c r="Q510">
        <v>26.45</v>
      </c>
      <c r="R510">
        <v>28.15</v>
      </c>
      <c r="S510">
        <v>29.66</v>
      </c>
      <c r="T510">
        <v>30.41</v>
      </c>
    </row>
    <row r="511" spans="1:20" x14ac:dyDescent="0.3">
      <c r="A511" t="s">
        <v>660</v>
      </c>
      <c r="B511" t="s">
        <v>134</v>
      </c>
      <c r="C511" t="str">
        <f>IFERROR(VLOOKUP(B511,'class and classification'!$A$1:$B$338,2,FALSE),VLOOKUP(B511,'class and classification'!$A$340:$B$378,2,FALSE))</f>
        <v>Predominantly Urban</v>
      </c>
      <c r="D511" t="str">
        <f>IFERROR(VLOOKUP(B511,'class and classification'!$A$1:$C$338,3,FALSE),VLOOKUP(B511,'class and classification'!$A$340:$C$378,3,FALSE))</f>
        <v>MD</v>
      </c>
      <c r="E511">
        <v>29.83</v>
      </c>
      <c r="F511">
        <v>29.73</v>
      </c>
      <c r="G511">
        <v>31.17</v>
      </c>
      <c r="H511">
        <v>32.409999999999997</v>
      </c>
      <c r="I511">
        <v>33.950000000000003</v>
      </c>
      <c r="J511">
        <v>35.200000000000003</v>
      </c>
      <c r="K511">
        <v>36.29</v>
      </c>
      <c r="L511">
        <v>36.909999999999997</v>
      </c>
      <c r="M511">
        <v>37.299999999999997</v>
      </c>
      <c r="N511">
        <v>37.979999999999997</v>
      </c>
      <c r="O511">
        <v>39.409999999999997</v>
      </c>
      <c r="P511">
        <v>41.76</v>
      </c>
      <c r="Q511">
        <v>43.88</v>
      </c>
      <c r="R511">
        <v>45.22</v>
      </c>
      <c r="S511">
        <v>45.36</v>
      </c>
      <c r="T511">
        <v>45.24</v>
      </c>
    </row>
    <row r="512" spans="1:20" x14ac:dyDescent="0.3">
      <c r="A512" t="s">
        <v>661</v>
      </c>
      <c r="B512" t="s">
        <v>135</v>
      </c>
      <c r="C512" t="str">
        <f>IFERROR(VLOOKUP(B512,'class and classification'!$A$1:$B$338,2,FALSE),VLOOKUP(B512,'class and classification'!$A$340:$B$378,2,FALSE))</f>
        <v>Predominantly Urban</v>
      </c>
      <c r="D512" t="str">
        <f>IFERROR(VLOOKUP(B512,'class and classification'!$A$1:$C$338,3,FALSE),VLOOKUP(B512,'class and classification'!$A$340:$C$378,3,FALSE))</f>
        <v>MD</v>
      </c>
      <c r="E512">
        <v>17.64</v>
      </c>
      <c r="F512">
        <v>17.57</v>
      </c>
      <c r="G512">
        <v>18.399999999999999</v>
      </c>
      <c r="H512">
        <v>19.190000000000001</v>
      </c>
      <c r="I512">
        <v>20.12</v>
      </c>
      <c r="J512">
        <v>21.15</v>
      </c>
      <c r="K512">
        <v>22.23</v>
      </c>
      <c r="L512">
        <v>23.39</v>
      </c>
      <c r="M512">
        <v>24.73</v>
      </c>
      <c r="N512">
        <v>25.9</v>
      </c>
      <c r="O512">
        <v>26.88</v>
      </c>
      <c r="P512">
        <v>26.79</v>
      </c>
      <c r="Q512">
        <v>26.47</v>
      </c>
      <c r="R512">
        <v>25.94</v>
      </c>
      <c r="S512">
        <v>25.91</v>
      </c>
      <c r="T512">
        <v>25.92</v>
      </c>
    </row>
    <row r="513" spans="1:20" x14ac:dyDescent="0.3">
      <c r="A513" t="s">
        <v>662</v>
      </c>
      <c r="B513" t="s">
        <v>136</v>
      </c>
      <c r="C513" t="str">
        <f>IFERROR(VLOOKUP(B513,'class and classification'!$A$1:$B$338,2,FALSE),VLOOKUP(B513,'class and classification'!$A$340:$B$378,2,FALSE))</f>
        <v>Predominantly Urban</v>
      </c>
      <c r="D513" t="str">
        <f>IFERROR(VLOOKUP(B513,'class and classification'!$A$1:$C$338,3,FALSE),VLOOKUP(B513,'class and classification'!$A$340:$C$378,3,FALSE))</f>
        <v>MD</v>
      </c>
      <c r="E513">
        <v>24.08</v>
      </c>
      <c r="F513">
        <v>24.08</v>
      </c>
      <c r="G513">
        <v>23.79</v>
      </c>
      <c r="H513">
        <v>23.57</v>
      </c>
      <c r="I513">
        <v>23.21</v>
      </c>
      <c r="J513">
        <v>22.91</v>
      </c>
      <c r="K513">
        <v>23.04</v>
      </c>
      <c r="L513">
        <v>23.63</v>
      </c>
      <c r="M513">
        <v>24.7</v>
      </c>
      <c r="N513">
        <v>25.34</v>
      </c>
      <c r="O513">
        <v>25.75</v>
      </c>
      <c r="P513">
        <v>25.97</v>
      </c>
      <c r="Q513">
        <v>26.53</v>
      </c>
      <c r="R513">
        <v>27.23</v>
      </c>
      <c r="S513">
        <v>27.68</v>
      </c>
      <c r="T513">
        <v>27.86</v>
      </c>
    </row>
    <row r="514" spans="1:20" x14ac:dyDescent="0.3">
      <c r="A514" t="s">
        <v>574</v>
      </c>
      <c r="B514" t="s">
        <v>109</v>
      </c>
      <c r="C514" t="str">
        <f>IFERROR(VLOOKUP(B514,'class and classification'!$A$1:$B$338,2,FALSE),VLOOKUP(B514,'class and classification'!$A$340:$B$378,2,FALSE))</f>
        <v>Predominantly Urban</v>
      </c>
      <c r="D514" t="str">
        <f>IFERROR(VLOOKUP(B514,'class and classification'!$A$1:$C$338,3,FALSE),VLOOKUP(B514,'class and classification'!$A$340:$C$378,3,FALSE))</f>
        <v>MD</v>
      </c>
      <c r="E514">
        <v>20.77</v>
      </c>
      <c r="F514">
        <v>20.66</v>
      </c>
      <c r="G514">
        <v>21.96</v>
      </c>
      <c r="H514">
        <v>22.65</v>
      </c>
      <c r="I514">
        <v>23.18</v>
      </c>
      <c r="J514">
        <v>23.61</v>
      </c>
      <c r="K514">
        <v>24.39</v>
      </c>
      <c r="L514">
        <v>25.07</v>
      </c>
      <c r="M514">
        <v>25.58</v>
      </c>
      <c r="N514">
        <v>25.8</v>
      </c>
      <c r="O514">
        <v>26.28</v>
      </c>
      <c r="P514">
        <v>26.88</v>
      </c>
      <c r="Q514">
        <v>27.33</v>
      </c>
      <c r="R514">
        <v>27.49</v>
      </c>
      <c r="S514">
        <v>27.53</v>
      </c>
      <c r="T514">
        <v>27.61</v>
      </c>
    </row>
    <row r="515" spans="1:20" x14ac:dyDescent="0.3">
      <c r="A515" t="s">
        <v>575</v>
      </c>
      <c r="B515" t="s">
        <v>110</v>
      </c>
      <c r="C515" t="str">
        <f>IFERROR(VLOOKUP(B515,'class and classification'!$A$1:$B$338,2,FALSE),VLOOKUP(B515,'class and classification'!$A$340:$B$378,2,FALSE))</f>
        <v>Predominantly Urban</v>
      </c>
      <c r="D515" t="str">
        <f>IFERROR(VLOOKUP(B515,'class and classification'!$A$1:$C$338,3,FALSE),VLOOKUP(B515,'class and classification'!$A$340:$C$378,3,FALSE))</f>
        <v>MD</v>
      </c>
      <c r="E515">
        <v>21.29</v>
      </c>
      <c r="F515">
        <v>21.02</v>
      </c>
      <c r="G515">
        <v>22.78</v>
      </c>
      <c r="H515">
        <v>23.54</v>
      </c>
      <c r="I515">
        <v>23.31</v>
      </c>
      <c r="J515">
        <v>22.94</v>
      </c>
      <c r="K515">
        <v>22.37</v>
      </c>
      <c r="L515">
        <v>22.33</v>
      </c>
      <c r="M515">
        <v>22.6</v>
      </c>
      <c r="N515">
        <v>23.39</v>
      </c>
      <c r="O515">
        <v>24.34</v>
      </c>
      <c r="P515">
        <v>25.58</v>
      </c>
      <c r="Q515">
        <v>26.75</v>
      </c>
      <c r="R515">
        <v>28</v>
      </c>
      <c r="S515">
        <v>28.72</v>
      </c>
      <c r="T515">
        <v>29.09</v>
      </c>
    </row>
    <row r="516" spans="1:20" x14ac:dyDescent="0.3">
      <c r="A516" t="s">
        <v>576</v>
      </c>
      <c r="B516" t="s">
        <v>111</v>
      </c>
      <c r="C516" t="str">
        <f>IFERROR(VLOOKUP(B516,'class and classification'!$A$1:$B$338,2,FALSE),VLOOKUP(B516,'class and classification'!$A$340:$B$378,2,FALSE))</f>
        <v>Predominantly Urban</v>
      </c>
      <c r="D516" t="str">
        <f>IFERROR(VLOOKUP(B516,'class and classification'!$A$1:$C$338,3,FALSE),VLOOKUP(B516,'class and classification'!$A$340:$C$378,3,FALSE))</f>
        <v>MD</v>
      </c>
      <c r="E516">
        <v>18.62</v>
      </c>
      <c r="F516">
        <v>18.52</v>
      </c>
      <c r="G516">
        <v>19.920000000000002</v>
      </c>
      <c r="H516">
        <v>21.01</v>
      </c>
      <c r="I516">
        <v>21.92</v>
      </c>
      <c r="J516">
        <v>22.32</v>
      </c>
      <c r="K516">
        <v>22.41</v>
      </c>
      <c r="L516">
        <v>22.46</v>
      </c>
      <c r="M516">
        <v>22.65</v>
      </c>
      <c r="N516">
        <v>23.07</v>
      </c>
      <c r="O516">
        <v>23.62</v>
      </c>
      <c r="P516">
        <v>24.34</v>
      </c>
      <c r="Q516">
        <v>25.2</v>
      </c>
      <c r="R516">
        <v>25.94</v>
      </c>
      <c r="S516">
        <v>26.51</v>
      </c>
      <c r="T516">
        <v>26.73</v>
      </c>
    </row>
    <row r="517" spans="1:20" x14ac:dyDescent="0.3">
      <c r="A517" t="s">
        <v>577</v>
      </c>
      <c r="B517" t="s">
        <v>112</v>
      </c>
      <c r="C517" t="str">
        <f>IFERROR(VLOOKUP(B517,'class and classification'!$A$1:$B$338,2,FALSE),VLOOKUP(B517,'class and classification'!$A$340:$B$378,2,FALSE))</f>
        <v>Predominantly Urban</v>
      </c>
      <c r="D517" t="str">
        <f>IFERROR(VLOOKUP(B517,'class and classification'!$A$1:$C$338,3,FALSE),VLOOKUP(B517,'class and classification'!$A$340:$C$378,3,FALSE))</f>
        <v>MD</v>
      </c>
      <c r="E517">
        <v>25.14</v>
      </c>
      <c r="F517">
        <v>24.96</v>
      </c>
      <c r="G517">
        <v>26.93</v>
      </c>
      <c r="H517">
        <v>28.2</v>
      </c>
      <c r="I517">
        <v>28.95</v>
      </c>
      <c r="J517">
        <v>29.51</v>
      </c>
      <c r="K517">
        <v>29.84</v>
      </c>
      <c r="L517">
        <v>30.19</v>
      </c>
      <c r="M517">
        <v>30.48</v>
      </c>
      <c r="N517">
        <v>30.87</v>
      </c>
      <c r="O517">
        <v>31.25</v>
      </c>
      <c r="P517">
        <v>31.53</v>
      </c>
      <c r="Q517">
        <v>31.78</v>
      </c>
      <c r="R517">
        <v>32.33</v>
      </c>
      <c r="S517">
        <v>32.94</v>
      </c>
      <c r="T517">
        <v>33.39</v>
      </c>
    </row>
    <row r="518" spans="1:20" x14ac:dyDescent="0.3">
      <c r="A518" t="s">
        <v>578</v>
      </c>
      <c r="B518" t="s">
        <v>113</v>
      </c>
      <c r="C518" t="str">
        <f>IFERROR(VLOOKUP(B518,'class and classification'!$A$1:$B$338,2,FALSE),VLOOKUP(B518,'class and classification'!$A$340:$B$378,2,FALSE))</f>
        <v>Predominantly Urban</v>
      </c>
      <c r="D518" t="str">
        <f>IFERROR(VLOOKUP(B518,'class and classification'!$A$1:$C$338,3,FALSE),VLOOKUP(B518,'class and classification'!$A$340:$C$378,3,FALSE))</f>
        <v>MD</v>
      </c>
      <c r="E518">
        <v>23.19</v>
      </c>
      <c r="F518">
        <v>23.1</v>
      </c>
      <c r="G518">
        <v>23.75</v>
      </c>
      <c r="H518">
        <v>24.05</v>
      </c>
      <c r="I518">
        <v>24.44</v>
      </c>
      <c r="J518">
        <v>24.61</v>
      </c>
      <c r="K518">
        <v>24.69</v>
      </c>
      <c r="L518">
        <v>24.69</v>
      </c>
      <c r="M518">
        <v>24.84</v>
      </c>
      <c r="N518">
        <v>25.3</v>
      </c>
      <c r="O518">
        <v>25.86</v>
      </c>
      <c r="P518">
        <v>26.62</v>
      </c>
      <c r="Q518">
        <v>27.28</v>
      </c>
      <c r="R518">
        <v>28.28</v>
      </c>
      <c r="S518">
        <v>29.08</v>
      </c>
      <c r="T518">
        <v>29.72</v>
      </c>
    </row>
    <row r="519" spans="1:20" x14ac:dyDescent="0.3">
      <c r="A519" t="s">
        <v>498</v>
      </c>
      <c r="B519" t="s">
        <v>71</v>
      </c>
      <c r="C519" t="str">
        <f>IFERROR(VLOOKUP(B519,'class and classification'!$A$1:$B$338,2,FALSE),VLOOKUP(B519,'class and classification'!$A$340:$B$378,2,FALSE))</f>
        <v>Predominantly Urban</v>
      </c>
      <c r="D519" t="str">
        <f>IFERROR(VLOOKUP(B519,'class and classification'!$A$1:$C$338,3,FALSE),VLOOKUP(B519,'class and classification'!$A$340:$C$378,3,FALSE))</f>
        <v>MD</v>
      </c>
      <c r="E519">
        <v>22.25</v>
      </c>
      <c r="F519">
        <v>22.02</v>
      </c>
      <c r="G519">
        <v>23.58</v>
      </c>
      <c r="H519">
        <v>24.18</v>
      </c>
      <c r="I519">
        <v>24.47</v>
      </c>
      <c r="J519">
        <v>24.68</v>
      </c>
      <c r="K519">
        <v>25.32</v>
      </c>
      <c r="L519">
        <v>25.91</v>
      </c>
      <c r="M519">
        <v>26.3</v>
      </c>
      <c r="N519">
        <v>26.11</v>
      </c>
      <c r="O519">
        <v>25.87</v>
      </c>
      <c r="P519">
        <v>25.79</v>
      </c>
      <c r="Q519">
        <v>25.99</v>
      </c>
      <c r="R519">
        <v>26.39</v>
      </c>
      <c r="S519">
        <v>26.76</v>
      </c>
      <c r="T519">
        <v>27.06</v>
      </c>
    </row>
    <row r="520" spans="1:20" x14ac:dyDescent="0.3">
      <c r="A520" t="s">
        <v>727</v>
      </c>
      <c r="B520" t="s">
        <v>150</v>
      </c>
      <c r="C520" t="str">
        <f>IFERROR(VLOOKUP(B520,'class and classification'!$A$1:$B$338,2,FALSE),VLOOKUP(B520,'class and classification'!$A$340:$B$378,2,FALSE))</f>
        <v>Predominantly Urban</v>
      </c>
      <c r="D520" t="str">
        <f>IFERROR(VLOOKUP(B520,'class and classification'!$A$1:$C$338,3,FALSE),VLOOKUP(B520,'class and classification'!$A$340:$C$378,3,FALSE))</f>
        <v>L</v>
      </c>
      <c r="E520">
        <v>53.78</v>
      </c>
      <c r="F520">
        <v>52.98</v>
      </c>
      <c r="G520">
        <v>60.34</v>
      </c>
      <c r="H520">
        <v>64.22</v>
      </c>
      <c r="I520">
        <v>66.08</v>
      </c>
      <c r="J520">
        <v>66.36</v>
      </c>
      <c r="K520">
        <v>65.06</v>
      </c>
      <c r="L520">
        <v>63.37</v>
      </c>
      <c r="M520">
        <v>61.84</v>
      </c>
      <c r="N520">
        <v>61.06</v>
      </c>
      <c r="O520">
        <v>60.56</v>
      </c>
      <c r="P520">
        <v>59.72</v>
      </c>
      <c r="Q520">
        <v>58.88</v>
      </c>
      <c r="R520">
        <v>57.81</v>
      </c>
      <c r="S520">
        <v>57.35</v>
      </c>
      <c r="T520">
        <v>57.01</v>
      </c>
    </row>
    <row r="521" spans="1:20" x14ac:dyDescent="0.3">
      <c r="A521" t="s">
        <v>742</v>
      </c>
      <c r="B521" t="s">
        <v>163</v>
      </c>
      <c r="C521" t="str">
        <f>IFERROR(VLOOKUP(B521,'class and classification'!$A$1:$B$338,2,FALSE),VLOOKUP(B521,'class and classification'!$A$340:$B$378,2,FALSE))</f>
        <v>Predominantly Urban</v>
      </c>
      <c r="D521" t="str">
        <f>IFERROR(VLOOKUP(B521,'class and classification'!$A$1:$C$338,3,FALSE),VLOOKUP(B521,'class and classification'!$A$340:$C$378,3,FALSE))</f>
        <v>L</v>
      </c>
      <c r="E521">
        <v>31.46</v>
      </c>
      <c r="F521">
        <v>31.27</v>
      </c>
      <c r="G521">
        <v>33.61</v>
      </c>
      <c r="H521">
        <v>35.229999999999997</v>
      </c>
      <c r="I521">
        <v>37.159999999999997</v>
      </c>
      <c r="J521">
        <v>38.29</v>
      </c>
      <c r="K521">
        <v>39.11</v>
      </c>
      <c r="L521">
        <v>39.5</v>
      </c>
      <c r="M521">
        <v>40.21</v>
      </c>
      <c r="N521">
        <v>40.729999999999997</v>
      </c>
      <c r="O521">
        <v>40.130000000000003</v>
      </c>
      <c r="P521">
        <v>38.53</v>
      </c>
      <c r="Q521">
        <v>36.83</v>
      </c>
      <c r="R521">
        <v>36.17</v>
      </c>
      <c r="S521">
        <v>36.43</v>
      </c>
      <c r="T521">
        <v>36.89</v>
      </c>
    </row>
    <row r="522" spans="1:20" x14ac:dyDescent="0.3">
      <c r="A522" t="s">
        <v>743</v>
      </c>
      <c r="B522" t="s">
        <v>164</v>
      </c>
      <c r="C522" t="str">
        <f>IFERROR(VLOOKUP(B522,'class and classification'!$A$1:$B$338,2,FALSE),VLOOKUP(B522,'class and classification'!$A$340:$B$378,2,FALSE))</f>
        <v>Predominantly Urban</v>
      </c>
      <c r="D522" t="str">
        <f>IFERROR(VLOOKUP(B522,'class and classification'!$A$1:$C$338,3,FALSE),VLOOKUP(B522,'class and classification'!$A$340:$C$378,3,FALSE))</f>
        <v>L</v>
      </c>
      <c r="E522">
        <v>29.78</v>
      </c>
      <c r="F522">
        <v>29.74</v>
      </c>
      <c r="G522">
        <v>30.44</v>
      </c>
      <c r="H522">
        <v>30.61</v>
      </c>
      <c r="I522">
        <v>30.33</v>
      </c>
      <c r="J522">
        <v>29.99</v>
      </c>
      <c r="K522">
        <v>30.47</v>
      </c>
      <c r="L522">
        <v>31.47</v>
      </c>
      <c r="M522">
        <v>32.799999999999997</v>
      </c>
      <c r="N522">
        <v>33.479999999999997</v>
      </c>
      <c r="O522">
        <v>34.299999999999997</v>
      </c>
      <c r="P522">
        <v>34.67</v>
      </c>
      <c r="Q522">
        <v>35.24</v>
      </c>
      <c r="R522">
        <v>35.46</v>
      </c>
      <c r="S522">
        <v>36.25</v>
      </c>
      <c r="T522">
        <v>36.799999999999997</v>
      </c>
    </row>
    <row r="523" spans="1:20" x14ac:dyDescent="0.3">
      <c r="A523" t="s">
        <v>744</v>
      </c>
      <c r="B523" t="s">
        <v>165</v>
      </c>
      <c r="C523" t="str">
        <f>IFERROR(VLOOKUP(B523,'class and classification'!$A$1:$B$338,2,FALSE),VLOOKUP(B523,'class and classification'!$A$340:$B$378,2,FALSE))</f>
        <v>Predominantly Urban</v>
      </c>
      <c r="D523" t="str">
        <f>IFERROR(VLOOKUP(B523,'class and classification'!$A$1:$C$338,3,FALSE),VLOOKUP(B523,'class and classification'!$A$340:$C$378,3,FALSE))</f>
        <v>L</v>
      </c>
      <c r="E523">
        <v>35.200000000000003</v>
      </c>
      <c r="F523">
        <v>34.659999999999997</v>
      </c>
      <c r="G523">
        <v>38.159999999999997</v>
      </c>
      <c r="H523">
        <v>39.909999999999997</v>
      </c>
      <c r="I523">
        <v>40.909999999999997</v>
      </c>
      <c r="J523">
        <v>40.82</v>
      </c>
      <c r="K523">
        <v>41.04</v>
      </c>
      <c r="L523">
        <v>42.04</v>
      </c>
      <c r="M523">
        <v>44.41</v>
      </c>
      <c r="N523">
        <v>46.54</v>
      </c>
      <c r="O523">
        <v>47.94</v>
      </c>
      <c r="P523">
        <v>48.15</v>
      </c>
      <c r="Q523">
        <v>48.49</v>
      </c>
      <c r="R523">
        <v>48.49</v>
      </c>
      <c r="S523">
        <v>49.15</v>
      </c>
      <c r="T523">
        <v>49.39</v>
      </c>
    </row>
    <row r="524" spans="1:20" x14ac:dyDescent="0.3">
      <c r="A524" t="s">
        <v>745</v>
      </c>
      <c r="B524" t="s">
        <v>166</v>
      </c>
      <c r="C524" t="str">
        <f>IFERROR(VLOOKUP(B524,'class and classification'!$A$1:$B$338,2,FALSE),VLOOKUP(B524,'class and classification'!$A$340:$B$378,2,FALSE))</f>
        <v>Predominantly Urban</v>
      </c>
      <c r="D524" t="str">
        <f>IFERROR(VLOOKUP(B524,'class and classification'!$A$1:$C$338,3,FALSE),VLOOKUP(B524,'class and classification'!$A$340:$C$378,3,FALSE))</f>
        <v>L</v>
      </c>
      <c r="E524">
        <v>28.41</v>
      </c>
      <c r="F524">
        <v>28.16</v>
      </c>
      <c r="G524">
        <v>30.58</v>
      </c>
      <c r="H524">
        <v>32.11</v>
      </c>
      <c r="I524">
        <v>33.01</v>
      </c>
      <c r="J524">
        <v>33.409999999999997</v>
      </c>
      <c r="K524">
        <v>33.729999999999997</v>
      </c>
      <c r="L524">
        <v>34.520000000000003</v>
      </c>
      <c r="M524">
        <v>35.49</v>
      </c>
      <c r="N524">
        <v>36.9</v>
      </c>
      <c r="O524">
        <v>37.9</v>
      </c>
      <c r="P524">
        <v>38.5</v>
      </c>
      <c r="Q524">
        <v>37.74</v>
      </c>
      <c r="R524">
        <v>37.08</v>
      </c>
      <c r="S524">
        <v>36.61</v>
      </c>
      <c r="T524">
        <v>36.82</v>
      </c>
    </row>
    <row r="525" spans="1:20" x14ac:dyDescent="0.3">
      <c r="A525" t="s">
        <v>746</v>
      </c>
      <c r="B525" t="s">
        <v>167</v>
      </c>
      <c r="C525" t="str">
        <f>IFERROR(VLOOKUP(B525,'class and classification'!$A$1:$B$338,2,FALSE),VLOOKUP(B525,'class and classification'!$A$340:$B$378,2,FALSE))</f>
        <v>Predominantly Urban</v>
      </c>
      <c r="D525" t="str">
        <f>IFERROR(VLOOKUP(B525,'class and classification'!$A$1:$C$338,3,FALSE),VLOOKUP(B525,'class and classification'!$A$340:$C$378,3,FALSE))</f>
        <v>L</v>
      </c>
      <c r="E525">
        <v>31.94</v>
      </c>
      <c r="F525">
        <v>31.51</v>
      </c>
      <c r="G525">
        <v>33.17</v>
      </c>
      <c r="H525">
        <v>34.119999999999997</v>
      </c>
      <c r="I525">
        <v>35.06</v>
      </c>
      <c r="J525">
        <v>36.06</v>
      </c>
      <c r="K525">
        <v>36.869999999999997</v>
      </c>
      <c r="L525">
        <v>37.28</v>
      </c>
      <c r="M525">
        <v>37.72</v>
      </c>
      <c r="N525">
        <v>37.619999999999997</v>
      </c>
      <c r="O525">
        <v>38.270000000000003</v>
      </c>
      <c r="P525">
        <v>39.06</v>
      </c>
      <c r="Q525">
        <v>40.700000000000003</v>
      </c>
      <c r="R525">
        <v>41.72</v>
      </c>
      <c r="S525">
        <v>42.46</v>
      </c>
      <c r="T525">
        <v>42.63</v>
      </c>
    </row>
    <row r="526" spans="1:20" x14ac:dyDescent="0.3">
      <c r="A526" t="s">
        <v>726</v>
      </c>
      <c r="B526" t="s">
        <v>149</v>
      </c>
      <c r="C526" t="str">
        <f>IFERROR(VLOOKUP(B526,'class and classification'!$A$1:$B$338,2,FALSE),VLOOKUP(B526,'class and classification'!$A$340:$B$378,2,FALSE))</f>
        <v>Predominantly Urban</v>
      </c>
      <c r="D526" t="str">
        <f>IFERROR(VLOOKUP(B526,'class and classification'!$A$1:$C$338,3,FALSE),VLOOKUP(B526,'class and classification'!$A$340:$C$378,3,FALSE))</f>
        <v>L</v>
      </c>
      <c r="E526">
        <v>31.08</v>
      </c>
      <c r="F526">
        <v>30.94</v>
      </c>
      <c r="G526">
        <v>32.76</v>
      </c>
      <c r="H526">
        <v>33.78</v>
      </c>
      <c r="I526">
        <v>34.520000000000003</v>
      </c>
      <c r="J526">
        <v>35.04</v>
      </c>
      <c r="K526">
        <v>35.49</v>
      </c>
      <c r="L526">
        <v>35.81</v>
      </c>
      <c r="M526">
        <v>36.39</v>
      </c>
      <c r="N526">
        <v>37.81</v>
      </c>
      <c r="O526">
        <v>40.409999999999997</v>
      </c>
      <c r="P526">
        <v>43.85</v>
      </c>
      <c r="Q526">
        <v>47.02</v>
      </c>
      <c r="R526">
        <v>49.39</v>
      </c>
      <c r="S526">
        <v>50.69</v>
      </c>
      <c r="T526">
        <v>51.32</v>
      </c>
    </row>
    <row r="527" spans="1:20" x14ac:dyDescent="0.3">
      <c r="A527" t="s">
        <v>747</v>
      </c>
      <c r="B527" t="s">
        <v>168</v>
      </c>
      <c r="C527" t="str">
        <f>IFERROR(VLOOKUP(B527,'class and classification'!$A$1:$B$338,2,FALSE),VLOOKUP(B527,'class and classification'!$A$340:$B$378,2,FALSE))</f>
        <v>Predominantly Urban</v>
      </c>
      <c r="D527" t="str">
        <f>IFERROR(VLOOKUP(B527,'class and classification'!$A$1:$C$338,3,FALSE),VLOOKUP(B527,'class and classification'!$A$340:$C$378,3,FALSE))</f>
        <v>L</v>
      </c>
      <c r="E527">
        <v>28.94</v>
      </c>
      <c r="F527">
        <v>28.74</v>
      </c>
      <c r="G527">
        <v>30.82</v>
      </c>
      <c r="H527">
        <v>32.29</v>
      </c>
      <c r="I527">
        <v>33.450000000000003</v>
      </c>
      <c r="J527">
        <v>34.65</v>
      </c>
      <c r="K527">
        <v>35.72</v>
      </c>
      <c r="L527">
        <v>37.15</v>
      </c>
      <c r="M527">
        <v>38.520000000000003</v>
      </c>
      <c r="N527">
        <v>39.880000000000003</v>
      </c>
      <c r="O527">
        <v>40.119999999999997</v>
      </c>
      <c r="P527">
        <v>39.58</v>
      </c>
      <c r="Q527">
        <v>38.770000000000003</v>
      </c>
      <c r="R527">
        <v>39.67</v>
      </c>
      <c r="S527">
        <v>41.65</v>
      </c>
      <c r="T527">
        <v>43.53</v>
      </c>
    </row>
    <row r="528" spans="1:20" x14ac:dyDescent="0.3">
      <c r="A528" t="s">
        <v>748</v>
      </c>
      <c r="B528" t="s">
        <v>169</v>
      </c>
      <c r="C528" t="str">
        <f>IFERROR(VLOOKUP(B528,'class and classification'!$A$1:$B$338,2,FALSE),VLOOKUP(B528,'class and classification'!$A$340:$B$378,2,FALSE))</f>
        <v>Predominantly Urban</v>
      </c>
      <c r="D528" t="str">
        <f>IFERROR(VLOOKUP(B528,'class and classification'!$A$1:$C$338,3,FALSE),VLOOKUP(B528,'class and classification'!$A$340:$C$378,3,FALSE))</f>
        <v>L</v>
      </c>
      <c r="E528">
        <v>28.95</v>
      </c>
      <c r="F528">
        <v>28.93</v>
      </c>
      <c r="G528">
        <v>30.05</v>
      </c>
      <c r="H528">
        <v>31.16</v>
      </c>
      <c r="I528">
        <v>32.35</v>
      </c>
      <c r="J528">
        <v>32.729999999999997</v>
      </c>
      <c r="K528">
        <v>32.840000000000003</v>
      </c>
      <c r="L528">
        <v>32.4</v>
      </c>
      <c r="M528">
        <v>32.72</v>
      </c>
      <c r="N528">
        <v>33.770000000000003</v>
      </c>
      <c r="O528">
        <v>35.950000000000003</v>
      </c>
      <c r="P528">
        <v>37.9</v>
      </c>
      <c r="Q528">
        <v>39.54</v>
      </c>
      <c r="R528">
        <v>40.26</v>
      </c>
      <c r="S528">
        <v>41.08</v>
      </c>
      <c r="T528">
        <v>41.42</v>
      </c>
    </row>
    <row r="529" spans="1:20" x14ac:dyDescent="0.3">
      <c r="A529" t="s">
        <v>749</v>
      </c>
      <c r="B529" t="s">
        <v>170</v>
      </c>
      <c r="C529" t="str">
        <f>IFERROR(VLOOKUP(B529,'class and classification'!$A$1:$B$338,2,FALSE),VLOOKUP(B529,'class and classification'!$A$340:$B$378,2,FALSE))</f>
        <v>Predominantly Urban</v>
      </c>
      <c r="D529" t="str">
        <f>IFERROR(VLOOKUP(B529,'class and classification'!$A$1:$C$338,3,FALSE),VLOOKUP(B529,'class and classification'!$A$340:$C$378,3,FALSE))</f>
        <v>L</v>
      </c>
      <c r="E529">
        <v>31.8</v>
      </c>
      <c r="F529">
        <v>31.74</v>
      </c>
      <c r="G529">
        <v>34.159999999999997</v>
      </c>
      <c r="H529">
        <v>35.17</v>
      </c>
      <c r="I529">
        <v>35.090000000000003</v>
      </c>
      <c r="J529">
        <v>34.630000000000003</v>
      </c>
      <c r="K529">
        <v>34.659999999999997</v>
      </c>
      <c r="L529">
        <v>35.42</v>
      </c>
      <c r="M529">
        <v>35.78</v>
      </c>
      <c r="N529">
        <v>35.81</v>
      </c>
      <c r="O529">
        <v>35.53</v>
      </c>
      <c r="P529">
        <v>36.81</v>
      </c>
      <c r="Q529">
        <v>38.729999999999997</v>
      </c>
      <c r="R529">
        <v>41.03</v>
      </c>
      <c r="S529">
        <v>41.96</v>
      </c>
      <c r="T529">
        <v>42.25</v>
      </c>
    </row>
    <row r="530" spans="1:20" x14ac:dyDescent="0.3">
      <c r="A530" t="s">
        <v>750</v>
      </c>
      <c r="B530" t="s">
        <v>171</v>
      </c>
      <c r="C530" t="str">
        <f>IFERROR(VLOOKUP(B530,'class and classification'!$A$1:$B$338,2,FALSE),VLOOKUP(B530,'class and classification'!$A$340:$B$378,2,FALSE))</f>
        <v>Predominantly Urban</v>
      </c>
      <c r="D530" t="str">
        <f>IFERROR(VLOOKUP(B530,'class and classification'!$A$1:$C$338,3,FALSE),VLOOKUP(B530,'class and classification'!$A$340:$C$378,3,FALSE))</f>
        <v>L</v>
      </c>
      <c r="E530">
        <v>33.79</v>
      </c>
      <c r="F530">
        <v>33.86</v>
      </c>
      <c r="G530">
        <v>33.799999999999997</v>
      </c>
      <c r="H530">
        <v>34.01</v>
      </c>
      <c r="I530">
        <v>34.909999999999997</v>
      </c>
      <c r="J530">
        <v>35.72</v>
      </c>
      <c r="K530">
        <v>37.03</v>
      </c>
      <c r="L530">
        <v>37.909999999999997</v>
      </c>
      <c r="M530">
        <v>38.090000000000003</v>
      </c>
      <c r="N530">
        <v>37.35</v>
      </c>
      <c r="O530">
        <v>36.450000000000003</v>
      </c>
      <c r="P530">
        <v>36.299999999999997</v>
      </c>
      <c r="Q530">
        <v>36.74</v>
      </c>
      <c r="R530">
        <v>37.47</v>
      </c>
      <c r="S530">
        <v>38.07</v>
      </c>
      <c r="T530">
        <v>38.450000000000003</v>
      </c>
    </row>
    <row r="531" spans="1:20" x14ac:dyDescent="0.3">
      <c r="A531" t="s">
        <v>728</v>
      </c>
      <c r="B531" t="s">
        <v>151</v>
      </c>
      <c r="C531" t="str">
        <f>IFERROR(VLOOKUP(B531,'class and classification'!$A$1:$B$338,2,FALSE),VLOOKUP(B531,'class and classification'!$A$340:$B$378,2,FALSE))</f>
        <v>Predominantly Urban</v>
      </c>
      <c r="D531" t="str">
        <f>IFERROR(VLOOKUP(B531,'class and classification'!$A$1:$C$338,3,FALSE),VLOOKUP(B531,'class and classification'!$A$340:$C$378,3,FALSE))</f>
        <v>L</v>
      </c>
      <c r="E531">
        <v>25.29</v>
      </c>
      <c r="F531">
        <v>25.01</v>
      </c>
      <c r="G531">
        <v>27.42</v>
      </c>
      <c r="H531">
        <v>28.37</v>
      </c>
      <c r="I531">
        <v>28.77</v>
      </c>
      <c r="J531">
        <v>28.37</v>
      </c>
      <c r="K531">
        <v>28.43</v>
      </c>
      <c r="L531">
        <v>28.51</v>
      </c>
      <c r="M531">
        <v>29.12</v>
      </c>
      <c r="N531">
        <v>29.41</v>
      </c>
      <c r="O531">
        <v>29.81</v>
      </c>
      <c r="P531">
        <v>30.71</v>
      </c>
      <c r="Q531">
        <v>31.99</v>
      </c>
      <c r="R531">
        <v>33.9</v>
      </c>
      <c r="S531">
        <v>35.19</v>
      </c>
      <c r="T531">
        <v>36.06</v>
      </c>
    </row>
    <row r="532" spans="1:20" x14ac:dyDescent="0.3">
      <c r="A532" t="s">
        <v>729</v>
      </c>
      <c r="B532" t="s">
        <v>152</v>
      </c>
      <c r="C532" t="str">
        <f>IFERROR(VLOOKUP(B532,'class and classification'!$A$1:$B$338,2,FALSE),VLOOKUP(B532,'class and classification'!$A$340:$B$378,2,FALSE))</f>
        <v>Predominantly Urban</v>
      </c>
      <c r="D532" t="str">
        <f>IFERROR(VLOOKUP(B532,'class and classification'!$A$1:$C$338,3,FALSE),VLOOKUP(B532,'class and classification'!$A$340:$C$378,3,FALSE))</f>
        <v>L</v>
      </c>
      <c r="E532">
        <v>24.34</v>
      </c>
      <c r="F532">
        <v>24.47</v>
      </c>
      <c r="G532">
        <v>25.29</v>
      </c>
      <c r="H532">
        <v>26.28</v>
      </c>
      <c r="I532">
        <v>27.19</v>
      </c>
      <c r="J532">
        <v>27.56</v>
      </c>
      <c r="K532">
        <v>28.31</v>
      </c>
      <c r="L532">
        <v>29.81</v>
      </c>
      <c r="M532">
        <v>32.5</v>
      </c>
      <c r="N532">
        <v>35.450000000000003</v>
      </c>
      <c r="O532">
        <v>38.15</v>
      </c>
      <c r="P532">
        <v>39.85</v>
      </c>
      <c r="Q532">
        <v>41.28</v>
      </c>
      <c r="R532">
        <v>42.84</v>
      </c>
      <c r="S532">
        <v>44.38</v>
      </c>
      <c r="T532">
        <v>45.33</v>
      </c>
    </row>
    <row r="533" spans="1:20" x14ac:dyDescent="0.3">
      <c r="A533" t="s">
        <v>730</v>
      </c>
      <c r="B533" t="s">
        <v>153</v>
      </c>
      <c r="C533" t="str">
        <f>IFERROR(VLOOKUP(B533,'class and classification'!$A$1:$B$338,2,FALSE),VLOOKUP(B533,'class and classification'!$A$340:$B$378,2,FALSE))</f>
        <v>Predominantly Urban</v>
      </c>
      <c r="D533" t="str">
        <f>IFERROR(VLOOKUP(B533,'class and classification'!$A$1:$C$338,3,FALSE),VLOOKUP(B533,'class and classification'!$A$340:$C$378,3,FALSE))</f>
        <v>L</v>
      </c>
      <c r="E533">
        <v>21.78</v>
      </c>
      <c r="F533">
        <v>21.76</v>
      </c>
      <c r="G533">
        <v>22.51</v>
      </c>
      <c r="H533">
        <v>23.61</v>
      </c>
      <c r="I533">
        <v>24.92</v>
      </c>
      <c r="J533">
        <v>26.33</v>
      </c>
      <c r="K533">
        <v>27.59</v>
      </c>
      <c r="L533">
        <v>28.33</v>
      </c>
      <c r="M533">
        <v>28.62</v>
      </c>
      <c r="N533">
        <v>28.62</v>
      </c>
      <c r="O533">
        <v>28.88</v>
      </c>
      <c r="P533">
        <v>29.26</v>
      </c>
      <c r="Q533">
        <v>29.72</v>
      </c>
      <c r="R533">
        <v>30.41</v>
      </c>
      <c r="S533">
        <v>31.35</v>
      </c>
      <c r="T533">
        <v>32.119999999999997</v>
      </c>
    </row>
    <row r="534" spans="1:20" x14ac:dyDescent="0.3">
      <c r="A534" t="s">
        <v>751</v>
      </c>
      <c r="B534" t="s">
        <v>172</v>
      </c>
      <c r="C534" t="str">
        <f>IFERROR(VLOOKUP(B534,'class and classification'!$A$1:$B$338,2,FALSE),VLOOKUP(B534,'class and classification'!$A$340:$B$378,2,FALSE))</f>
        <v>Predominantly Urban</v>
      </c>
      <c r="D534" t="str">
        <f>IFERROR(VLOOKUP(B534,'class and classification'!$A$1:$C$338,3,FALSE),VLOOKUP(B534,'class and classification'!$A$340:$C$378,3,FALSE))</f>
        <v>L</v>
      </c>
      <c r="E534">
        <v>29.46</v>
      </c>
      <c r="F534">
        <v>29.42</v>
      </c>
      <c r="G534">
        <v>30.86</v>
      </c>
      <c r="H534">
        <v>31.94</v>
      </c>
      <c r="I534">
        <v>33.049999999999997</v>
      </c>
      <c r="J534">
        <v>33.56</v>
      </c>
      <c r="K534">
        <v>34.19</v>
      </c>
      <c r="L534">
        <v>34.950000000000003</v>
      </c>
      <c r="M534">
        <v>35.590000000000003</v>
      </c>
      <c r="N534">
        <v>36.4</v>
      </c>
      <c r="O534">
        <v>36.96</v>
      </c>
      <c r="P534">
        <v>37.5</v>
      </c>
      <c r="Q534">
        <v>37.35</v>
      </c>
      <c r="R534">
        <v>37.450000000000003</v>
      </c>
      <c r="S534">
        <v>37.79</v>
      </c>
      <c r="T534">
        <v>38.380000000000003</v>
      </c>
    </row>
    <row r="535" spans="1:20" x14ac:dyDescent="0.3">
      <c r="A535" t="s">
        <v>752</v>
      </c>
      <c r="B535" t="s">
        <v>173</v>
      </c>
      <c r="C535" t="str">
        <f>IFERROR(VLOOKUP(B535,'class and classification'!$A$1:$B$338,2,FALSE),VLOOKUP(B535,'class and classification'!$A$340:$B$378,2,FALSE))</f>
        <v>Predominantly Urban</v>
      </c>
      <c r="D535" t="str">
        <f>IFERROR(VLOOKUP(B535,'class and classification'!$A$1:$C$338,3,FALSE),VLOOKUP(B535,'class and classification'!$A$340:$C$378,3,FALSE))</f>
        <v>L</v>
      </c>
      <c r="E535">
        <v>29.17</v>
      </c>
      <c r="F535">
        <v>28.79</v>
      </c>
      <c r="G535">
        <v>31.71</v>
      </c>
      <c r="H535">
        <v>33.26</v>
      </c>
      <c r="I535">
        <v>33.869999999999997</v>
      </c>
      <c r="J535">
        <v>33.94</v>
      </c>
      <c r="K535">
        <v>34.15</v>
      </c>
      <c r="L535">
        <v>34.43</v>
      </c>
      <c r="M535">
        <v>35.19</v>
      </c>
      <c r="N535">
        <v>35.68</v>
      </c>
      <c r="O535">
        <v>36.42</v>
      </c>
      <c r="P535">
        <v>36.619999999999997</v>
      </c>
      <c r="Q535">
        <v>36.79</v>
      </c>
      <c r="R535">
        <v>37.49</v>
      </c>
      <c r="S535">
        <v>38.71</v>
      </c>
      <c r="T535">
        <v>39.89</v>
      </c>
    </row>
    <row r="536" spans="1:20" x14ac:dyDescent="0.3">
      <c r="A536" t="s">
        <v>753</v>
      </c>
      <c r="B536" t="s">
        <v>174</v>
      </c>
      <c r="C536" t="str">
        <f>IFERROR(VLOOKUP(B536,'class and classification'!$A$1:$B$338,2,FALSE),VLOOKUP(B536,'class and classification'!$A$340:$B$378,2,FALSE))</f>
        <v>Predominantly Urban</v>
      </c>
      <c r="D536" t="str">
        <f>IFERROR(VLOOKUP(B536,'class and classification'!$A$1:$C$338,3,FALSE),VLOOKUP(B536,'class and classification'!$A$340:$C$378,3,FALSE))</f>
        <v>L</v>
      </c>
      <c r="E536">
        <v>32.58</v>
      </c>
      <c r="F536">
        <v>32.57</v>
      </c>
      <c r="G536">
        <v>33.47</v>
      </c>
      <c r="H536">
        <v>33.81</v>
      </c>
      <c r="I536">
        <v>34.15</v>
      </c>
      <c r="J536">
        <v>34.39</v>
      </c>
      <c r="K536">
        <v>34.74</v>
      </c>
      <c r="L536">
        <v>34.93</v>
      </c>
      <c r="M536">
        <v>35.31</v>
      </c>
      <c r="N536">
        <v>37.06</v>
      </c>
      <c r="O536">
        <v>39.520000000000003</v>
      </c>
      <c r="P536">
        <v>42.48</v>
      </c>
      <c r="Q536">
        <v>43.96</v>
      </c>
      <c r="R536">
        <v>45.36</v>
      </c>
      <c r="S536">
        <v>46.08</v>
      </c>
      <c r="T536">
        <v>46.87</v>
      </c>
    </row>
    <row r="537" spans="1:20" x14ac:dyDescent="0.3">
      <c r="A537" t="s">
        <v>754</v>
      </c>
      <c r="B537" t="s">
        <v>175</v>
      </c>
      <c r="C537" t="str">
        <f>IFERROR(VLOOKUP(B537,'class and classification'!$A$1:$B$338,2,FALSE),VLOOKUP(B537,'class and classification'!$A$340:$B$378,2,FALSE))</f>
        <v>Predominantly Urban</v>
      </c>
      <c r="D537" t="str">
        <f>IFERROR(VLOOKUP(B537,'class and classification'!$A$1:$C$338,3,FALSE),VLOOKUP(B537,'class and classification'!$A$340:$C$378,3,FALSE))</f>
        <v>L</v>
      </c>
      <c r="E537">
        <v>40.380000000000003</v>
      </c>
      <c r="F537">
        <v>39.93</v>
      </c>
      <c r="G537">
        <v>44.73</v>
      </c>
      <c r="H537">
        <v>47.19</v>
      </c>
      <c r="I537">
        <v>49.2</v>
      </c>
      <c r="J537">
        <v>49.84</v>
      </c>
      <c r="K537">
        <v>50.54</v>
      </c>
      <c r="L537">
        <v>50.61</v>
      </c>
      <c r="M537">
        <v>51.71</v>
      </c>
      <c r="N537">
        <v>52.85</v>
      </c>
      <c r="O537">
        <v>54.32</v>
      </c>
      <c r="P537">
        <v>54.66</v>
      </c>
      <c r="Q537">
        <v>55.57</v>
      </c>
      <c r="R537">
        <v>57.3</v>
      </c>
      <c r="S537">
        <v>59.51</v>
      </c>
      <c r="T537">
        <v>60.81</v>
      </c>
    </row>
    <row r="538" spans="1:20" x14ac:dyDescent="0.3">
      <c r="A538" t="s">
        <v>731</v>
      </c>
      <c r="B538" t="s">
        <v>154</v>
      </c>
      <c r="C538" t="str">
        <f>IFERROR(VLOOKUP(B538,'class and classification'!$A$1:$B$338,2,FALSE),VLOOKUP(B538,'class and classification'!$A$340:$B$378,2,FALSE))</f>
        <v>Predominantly Urban</v>
      </c>
      <c r="D538" t="str">
        <f>IFERROR(VLOOKUP(B538,'class and classification'!$A$1:$C$338,3,FALSE),VLOOKUP(B538,'class and classification'!$A$340:$C$378,3,FALSE))</f>
        <v>L</v>
      </c>
      <c r="E538">
        <v>36.51</v>
      </c>
      <c r="F538">
        <v>36.4</v>
      </c>
      <c r="G538">
        <v>38.15</v>
      </c>
      <c r="H538">
        <v>39</v>
      </c>
      <c r="I538">
        <v>39.94</v>
      </c>
      <c r="J538">
        <v>41.19</v>
      </c>
      <c r="K538">
        <v>43.09</v>
      </c>
      <c r="L538">
        <v>44.58</v>
      </c>
      <c r="M538">
        <v>45.52</v>
      </c>
      <c r="N538">
        <v>45.74</v>
      </c>
      <c r="O538">
        <v>46.07</v>
      </c>
      <c r="P538">
        <v>45.9</v>
      </c>
      <c r="Q538">
        <v>45.67</v>
      </c>
      <c r="R538">
        <v>45.47</v>
      </c>
      <c r="S538">
        <v>45.77</v>
      </c>
      <c r="T538">
        <v>46.14</v>
      </c>
    </row>
    <row r="539" spans="1:20" x14ac:dyDescent="0.3">
      <c r="A539" t="s">
        <v>732</v>
      </c>
      <c r="B539" t="s">
        <v>155</v>
      </c>
      <c r="C539" t="str">
        <f>IFERROR(VLOOKUP(B539,'class and classification'!$A$1:$B$338,2,FALSE),VLOOKUP(B539,'class and classification'!$A$340:$B$378,2,FALSE))</f>
        <v>Predominantly Urban</v>
      </c>
      <c r="D539" t="str">
        <f>IFERROR(VLOOKUP(B539,'class and classification'!$A$1:$C$338,3,FALSE),VLOOKUP(B539,'class and classification'!$A$340:$C$378,3,FALSE))</f>
        <v>L</v>
      </c>
      <c r="E539">
        <v>25.06</v>
      </c>
      <c r="F539">
        <v>25.05</v>
      </c>
      <c r="G539">
        <v>27.17</v>
      </c>
      <c r="H539">
        <v>28.82</v>
      </c>
      <c r="I539">
        <v>29.97</v>
      </c>
      <c r="J539">
        <v>30.33</v>
      </c>
      <c r="K539">
        <v>31.13</v>
      </c>
      <c r="L539">
        <v>32.94</v>
      </c>
      <c r="M539">
        <v>36.340000000000003</v>
      </c>
      <c r="N539">
        <v>39.99</v>
      </c>
      <c r="O539">
        <v>42.9</v>
      </c>
      <c r="P539">
        <v>43.4</v>
      </c>
      <c r="Q539">
        <v>42.63</v>
      </c>
      <c r="R539">
        <v>41.1</v>
      </c>
      <c r="S539">
        <v>40.56</v>
      </c>
      <c r="T539">
        <v>40.299999999999997</v>
      </c>
    </row>
    <row r="540" spans="1:20" x14ac:dyDescent="0.3">
      <c r="A540" t="s">
        <v>755</v>
      </c>
      <c r="B540" t="s">
        <v>176</v>
      </c>
      <c r="C540" t="str">
        <f>IFERROR(VLOOKUP(B540,'class and classification'!$A$1:$B$338,2,FALSE),VLOOKUP(B540,'class and classification'!$A$340:$B$378,2,FALSE))</f>
        <v>Predominantly Urban</v>
      </c>
      <c r="D540" t="str">
        <f>IFERROR(VLOOKUP(B540,'class and classification'!$A$1:$C$338,3,FALSE),VLOOKUP(B540,'class and classification'!$A$340:$C$378,3,FALSE))</f>
        <v>L</v>
      </c>
      <c r="E540">
        <v>28.4</v>
      </c>
      <c r="F540">
        <v>28.34</v>
      </c>
      <c r="G540">
        <v>29.6</v>
      </c>
      <c r="H540">
        <v>30.76</v>
      </c>
      <c r="I540">
        <v>31.36</v>
      </c>
      <c r="J540">
        <v>32.06</v>
      </c>
      <c r="K540">
        <v>32.700000000000003</v>
      </c>
      <c r="L540">
        <v>34.159999999999997</v>
      </c>
      <c r="M540">
        <v>35.03</v>
      </c>
      <c r="N540">
        <v>35.22</v>
      </c>
      <c r="O540">
        <v>34.76</v>
      </c>
      <c r="P540">
        <v>34.229999999999997</v>
      </c>
      <c r="Q540">
        <v>34.49</v>
      </c>
      <c r="R540">
        <v>35.18</v>
      </c>
      <c r="S540">
        <v>36.36</v>
      </c>
      <c r="T540">
        <v>37.090000000000003</v>
      </c>
    </row>
    <row r="541" spans="1:20" x14ac:dyDescent="0.3">
      <c r="A541" t="s">
        <v>733</v>
      </c>
      <c r="B541" t="s">
        <v>156</v>
      </c>
      <c r="C541" t="str">
        <f>IFERROR(VLOOKUP(B541,'class and classification'!$A$1:$B$338,2,FALSE),VLOOKUP(B541,'class and classification'!$A$340:$B$378,2,FALSE))</f>
        <v>Predominantly Urban</v>
      </c>
      <c r="D541" t="str">
        <f>IFERROR(VLOOKUP(B541,'class and classification'!$A$1:$C$338,3,FALSE),VLOOKUP(B541,'class and classification'!$A$340:$C$378,3,FALSE))</f>
        <v>L</v>
      </c>
      <c r="E541">
        <v>29.77</v>
      </c>
      <c r="F541">
        <v>29.41</v>
      </c>
      <c r="G541">
        <v>34.08</v>
      </c>
      <c r="H541">
        <v>36.770000000000003</v>
      </c>
      <c r="I541">
        <v>38.299999999999997</v>
      </c>
      <c r="J541">
        <v>39.18</v>
      </c>
      <c r="K541">
        <v>39.950000000000003</v>
      </c>
      <c r="L541">
        <v>40.03</v>
      </c>
      <c r="M541">
        <v>39.5</v>
      </c>
      <c r="N541">
        <v>39.19</v>
      </c>
      <c r="O541">
        <v>40.61</v>
      </c>
      <c r="P541">
        <v>42.68</v>
      </c>
      <c r="Q541">
        <v>44.71</v>
      </c>
      <c r="R541">
        <v>45.61</v>
      </c>
      <c r="S541">
        <v>46.35</v>
      </c>
      <c r="T541">
        <v>46.6</v>
      </c>
    </row>
    <row r="542" spans="1:20" x14ac:dyDescent="0.3">
      <c r="A542" t="s">
        <v>734</v>
      </c>
      <c r="B542" t="s">
        <v>157</v>
      </c>
      <c r="C542" t="str">
        <f>IFERROR(VLOOKUP(B542,'class and classification'!$A$1:$B$338,2,FALSE),VLOOKUP(B542,'class and classification'!$A$340:$B$378,2,FALSE))</f>
        <v>Predominantly Urban</v>
      </c>
      <c r="D542" t="str">
        <f>IFERROR(VLOOKUP(B542,'class and classification'!$A$1:$C$338,3,FALSE),VLOOKUP(B542,'class and classification'!$A$340:$C$378,3,FALSE))</f>
        <v>L</v>
      </c>
      <c r="E542">
        <v>21.48</v>
      </c>
      <c r="F542">
        <v>21.23</v>
      </c>
      <c r="G542">
        <v>23.4</v>
      </c>
      <c r="H542">
        <v>24.41</v>
      </c>
      <c r="I542">
        <v>25.33</v>
      </c>
      <c r="J542">
        <v>26.35</v>
      </c>
      <c r="K542">
        <v>27.55</v>
      </c>
      <c r="L542">
        <v>28</v>
      </c>
      <c r="M542">
        <v>27.87</v>
      </c>
      <c r="N542">
        <v>27.76</v>
      </c>
      <c r="O542">
        <v>28.06</v>
      </c>
      <c r="P542">
        <v>28.62</v>
      </c>
      <c r="Q542">
        <v>28.62</v>
      </c>
      <c r="R542">
        <v>28.72</v>
      </c>
      <c r="S542">
        <v>28.71</v>
      </c>
      <c r="T542">
        <v>28.97</v>
      </c>
    </row>
    <row r="543" spans="1:20" x14ac:dyDescent="0.3">
      <c r="A543" t="s">
        <v>756</v>
      </c>
      <c r="B543" t="s">
        <v>177</v>
      </c>
      <c r="C543" t="str">
        <f>IFERROR(VLOOKUP(B543,'class and classification'!$A$1:$B$338,2,FALSE),VLOOKUP(B543,'class and classification'!$A$340:$B$378,2,FALSE))</f>
        <v>Predominantly Urban</v>
      </c>
      <c r="D543" t="str">
        <f>IFERROR(VLOOKUP(B543,'class and classification'!$A$1:$C$338,3,FALSE),VLOOKUP(B543,'class and classification'!$A$340:$C$378,3,FALSE))</f>
        <v>L</v>
      </c>
      <c r="E543">
        <v>30.86</v>
      </c>
      <c r="F543">
        <v>30.48</v>
      </c>
      <c r="G543">
        <v>34.200000000000003</v>
      </c>
      <c r="H543">
        <v>36.36</v>
      </c>
      <c r="I543">
        <v>37.1</v>
      </c>
      <c r="J543">
        <v>36.770000000000003</v>
      </c>
      <c r="K543">
        <v>35.9</v>
      </c>
      <c r="L543">
        <v>35.49</v>
      </c>
      <c r="M543">
        <v>35.409999999999997</v>
      </c>
      <c r="N543">
        <v>35.67</v>
      </c>
      <c r="O543">
        <v>36.42</v>
      </c>
      <c r="P543">
        <v>37.25</v>
      </c>
      <c r="Q543">
        <v>37.76</v>
      </c>
      <c r="R543">
        <v>37.35</v>
      </c>
      <c r="S543">
        <v>37</v>
      </c>
      <c r="T543">
        <v>36.78</v>
      </c>
    </row>
    <row r="544" spans="1:20" x14ac:dyDescent="0.3">
      <c r="A544" t="s">
        <v>735</v>
      </c>
      <c r="B544" t="s">
        <v>158</v>
      </c>
      <c r="C544" t="str">
        <f>IFERROR(VLOOKUP(B544,'class and classification'!$A$1:$B$338,2,FALSE),VLOOKUP(B544,'class and classification'!$A$340:$B$378,2,FALSE))</f>
        <v>Predominantly Urban</v>
      </c>
      <c r="D544" t="str">
        <f>IFERROR(VLOOKUP(B544,'class and classification'!$A$1:$C$338,3,FALSE),VLOOKUP(B544,'class and classification'!$A$340:$C$378,3,FALSE))</f>
        <v>L</v>
      </c>
      <c r="E544">
        <v>28.9</v>
      </c>
      <c r="F544">
        <v>28.81</v>
      </c>
      <c r="G544">
        <v>30.66</v>
      </c>
      <c r="H544">
        <v>32.54</v>
      </c>
      <c r="I544">
        <v>34.409999999999997</v>
      </c>
      <c r="J544">
        <v>34.96</v>
      </c>
      <c r="K544">
        <v>35.04</v>
      </c>
      <c r="L544">
        <v>34.22</v>
      </c>
      <c r="M544">
        <v>33.96</v>
      </c>
      <c r="N544">
        <v>33.36</v>
      </c>
      <c r="O544">
        <v>33.03</v>
      </c>
      <c r="P544">
        <v>33.01</v>
      </c>
      <c r="Q544">
        <v>33.01</v>
      </c>
      <c r="R544">
        <v>33.67</v>
      </c>
      <c r="S544">
        <v>33.979999999999997</v>
      </c>
      <c r="T544">
        <v>34.49</v>
      </c>
    </row>
    <row r="545" spans="1:20" x14ac:dyDescent="0.3">
      <c r="A545" t="s">
        <v>757</v>
      </c>
      <c r="B545" t="s">
        <v>178</v>
      </c>
      <c r="C545" t="str">
        <f>IFERROR(VLOOKUP(B545,'class and classification'!$A$1:$B$338,2,FALSE),VLOOKUP(B545,'class and classification'!$A$340:$B$378,2,FALSE))</f>
        <v>Predominantly Urban</v>
      </c>
      <c r="D545" t="str">
        <f>IFERROR(VLOOKUP(B545,'class and classification'!$A$1:$C$338,3,FALSE),VLOOKUP(B545,'class and classification'!$A$340:$C$378,3,FALSE))</f>
        <v>L</v>
      </c>
      <c r="E545">
        <v>28.96</v>
      </c>
      <c r="F545">
        <v>28.61</v>
      </c>
      <c r="G545">
        <v>31.75</v>
      </c>
      <c r="H545">
        <v>32.909999999999997</v>
      </c>
      <c r="I545">
        <v>33.549999999999997</v>
      </c>
      <c r="J545">
        <v>33.729999999999997</v>
      </c>
      <c r="K545">
        <v>34.28</v>
      </c>
      <c r="L545">
        <v>34.6</v>
      </c>
      <c r="M545">
        <v>34.5</v>
      </c>
      <c r="N545">
        <v>34.53</v>
      </c>
      <c r="O545">
        <v>34.99</v>
      </c>
      <c r="P545">
        <v>36.33</v>
      </c>
      <c r="Q545">
        <v>37.42</v>
      </c>
      <c r="R545">
        <v>38.07</v>
      </c>
      <c r="S545">
        <v>38.08</v>
      </c>
      <c r="T545">
        <v>37.97</v>
      </c>
    </row>
    <row r="546" spans="1:20" x14ac:dyDescent="0.3">
      <c r="A546" t="s">
        <v>758</v>
      </c>
      <c r="B546" t="s">
        <v>179</v>
      </c>
      <c r="C546" t="str">
        <f>IFERROR(VLOOKUP(B546,'class and classification'!$A$1:$B$338,2,FALSE),VLOOKUP(B546,'class and classification'!$A$340:$B$378,2,FALSE))</f>
        <v>Predominantly Urban</v>
      </c>
      <c r="D546" t="str">
        <f>IFERROR(VLOOKUP(B546,'class and classification'!$A$1:$C$338,3,FALSE),VLOOKUP(B546,'class and classification'!$A$340:$C$378,3,FALSE))</f>
        <v>L</v>
      </c>
      <c r="E546">
        <v>33.65</v>
      </c>
      <c r="F546">
        <v>33.44</v>
      </c>
      <c r="G546">
        <v>34.840000000000003</v>
      </c>
      <c r="H546">
        <v>35.56</v>
      </c>
      <c r="I546">
        <v>36.15</v>
      </c>
      <c r="J546">
        <v>36.44</v>
      </c>
      <c r="K546">
        <v>36.68</v>
      </c>
      <c r="L546">
        <v>37.08</v>
      </c>
      <c r="M546">
        <v>38.25</v>
      </c>
      <c r="N546">
        <v>39.56</v>
      </c>
      <c r="O546">
        <v>40.92</v>
      </c>
      <c r="P546">
        <v>41.88</v>
      </c>
      <c r="Q546">
        <v>43.05</v>
      </c>
      <c r="R546">
        <v>44.81</v>
      </c>
      <c r="S546">
        <v>46.57</v>
      </c>
      <c r="T546">
        <v>47.8</v>
      </c>
    </row>
    <row r="547" spans="1:20" x14ac:dyDescent="0.3">
      <c r="A547" t="s">
        <v>736</v>
      </c>
      <c r="B547" t="s">
        <v>159</v>
      </c>
      <c r="C547" t="str">
        <f>IFERROR(VLOOKUP(B547,'class and classification'!$A$1:$B$338,2,FALSE),VLOOKUP(B547,'class and classification'!$A$340:$B$378,2,FALSE))</f>
        <v>Predominantly Urban</v>
      </c>
      <c r="D547" t="str">
        <f>IFERROR(VLOOKUP(B547,'class and classification'!$A$1:$C$338,3,FALSE),VLOOKUP(B547,'class and classification'!$A$340:$C$378,3,FALSE))</f>
        <v>L</v>
      </c>
      <c r="E547">
        <v>30.14</v>
      </c>
      <c r="F547">
        <v>29.92</v>
      </c>
      <c r="G547">
        <v>30.24</v>
      </c>
      <c r="H547">
        <v>30.1</v>
      </c>
      <c r="I547">
        <v>30.38</v>
      </c>
      <c r="J547">
        <v>31.8</v>
      </c>
      <c r="K547">
        <v>33.6</v>
      </c>
      <c r="L547">
        <v>35.01</v>
      </c>
      <c r="M547">
        <v>35.46</v>
      </c>
      <c r="N547">
        <v>35.770000000000003</v>
      </c>
      <c r="O547">
        <v>35.68</v>
      </c>
      <c r="P547">
        <v>35.96</v>
      </c>
      <c r="Q547">
        <v>35.9</v>
      </c>
      <c r="R547">
        <v>36.72</v>
      </c>
      <c r="S547">
        <v>37.47</v>
      </c>
      <c r="T547">
        <v>38.29</v>
      </c>
    </row>
    <row r="548" spans="1:20" x14ac:dyDescent="0.3">
      <c r="A548" t="s">
        <v>759</v>
      </c>
      <c r="B548" t="s">
        <v>180</v>
      </c>
      <c r="C548" t="str">
        <f>IFERROR(VLOOKUP(B548,'class and classification'!$A$1:$B$338,2,FALSE),VLOOKUP(B548,'class and classification'!$A$340:$B$378,2,FALSE))</f>
        <v>Predominantly Urban</v>
      </c>
      <c r="D548" t="str">
        <f>IFERROR(VLOOKUP(B548,'class and classification'!$A$1:$C$338,3,FALSE),VLOOKUP(B548,'class and classification'!$A$340:$C$378,3,FALSE))</f>
        <v>L</v>
      </c>
      <c r="E548">
        <v>29.94</v>
      </c>
      <c r="F548">
        <v>29.82</v>
      </c>
      <c r="G548">
        <v>31.08</v>
      </c>
      <c r="H548">
        <v>31.79</v>
      </c>
      <c r="I548">
        <v>31.68</v>
      </c>
      <c r="J548">
        <v>31.9</v>
      </c>
      <c r="K548">
        <v>31.84</v>
      </c>
      <c r="L548">
        <v>32.43</v>
      </c>
      <c r="M548">
        <v>32.69</v>
      </c>
      <c r="N548">
        <v>33.03</v>
      </c>
      <c r="O548">
        <v>33.159999999999997</v>
      </c>
      <c r="P548">
        <v>33.46</v>
      </c>
      <c r="Q548">
        <v>34.11</v>
      </c>
      <c r="R548">
        <v>34.64</v>
      </c>
      <c r="S548">
        <v>35.119999999999997</v>
      </c>
      <c r="T548">
        <v>35.19</v>
      </c>
    </row>
    <row r="549" spans="1:20" x14ac:dyDescent="0.3">
      <c r="A549" t="s">
        <v>737</v>
      </c>
      <c r="B549" t="s">
        <v>160</v>
      </c>
      <c r="C549" t="str">
        <f>IFERROR(VLOOKUP(B549,'class and classification'!$A$1:$B$338,2,FALSE),VLOOKUP(B549,'class and classification'!$A$340:$B$378,2,FALSE))</f>
        <v>Predominantly Urban</v>
      </c>
      <c r="D549" t="str">
        <f>IFERROR(VLOOKUP(B549,'class and classification'!$A$1:$C$338,3,FALSE),VLOOKUP(B549,'class and classification'!$A$340:$C$378,3,FALSE))</f>
        <v>L</v>
      </c>
      <c r="E549">
        <v>50.86</v>
      </c>
      <c r="F549">
        <v>50.58</v>
      </c>
      <c r="G549">
        <v>54.37</v>
      </c>
      <c r="H549">
        <v>57</v>
      </c>
      <c r="I549">
        <v>58.97</v>
      </c>
      <c r="J549">
        <v>59.92</v>
      </c>
      <c r="K549">
        <v>60.11</v>
      </c>
      <c r="L549">
        <v>59.99</v>
      </c>
      <c r="M549">
        <v>60.04</v>
      </c>
      <c r="N549">
        <v>60.48</v>
      </c>
      <c r="O549">
        <v>61.3</v>
      </c>
      <c r="P549">
        <v>62.49</v>
      </c>
      <c r="Q549">
        <v>63.1</v>
      </c>
      <c r="R549">
        <v>62.73</v>
      </c>
      <c r="S549">
        <v>61.44</v>
      </c>
      <c r="T549">
        <v>60.46</v>
      </c>
    </row>
    <row r="550" spans="1:20" x14ac:dyDescent="0.3">
      <c r="A550" t="s">
        <v>760</v>
      </c>
      <c r="B550" t="s">
        <v>181</v>
      </c>
      <c r="C550" t="str">
        <f>IFERROR(VLOOKUP(B550,'class and classification'!$A$1:$B$338,2,FALSE),VLOOKUP(B550,'class and classification'!$A$340:$B$378,2,FALSE))</f>
        <v>Predominantly Urban</v>
      </c>
      <c r="D550" t="str">
        <f>IFERROR(VLOOKUP(B550,'class and classification'!$A$1:$C$338,3,FALSE),VLOOKUP(B550,'class and classification'!$A$340:$C$378,3,FALSE))</f>
        <v>L</v>
      </c>
      <c r="E550">
        <v>25.86</v>
      </c>
      <c r="F550">
        <v>25.84</v>
      </c>
      <c r="G550">
        <v>28.64</v>
      </c>
      <c r="H550">
        <v>30.29</v>
      </c>
      <c r="I550">
        <v>31.26</v>
      </c>
      <c r="J550">
        <v>30.99</v>
      </c>
      <c r="K550">
        <v>31.11</v>
      </c>
      <c r="L550">
        <v>30.96</v>
      </c>
      <c r="M550">
        <v>31.18</v>
      </c>
      <c r="N550">
        <v>31.23</v>
      </c>
      <c r="O550">
        <v>31.84</v>
      </c>
      <c r="P550">
        <v>33.119999999999997</v>
      </c>
      <c r="Q550">
        <v>34.200000000000003</v>
      </c>
      <c r="R550">
        <v>35</v>
      </c>
      <c r="S550">
        <v>34.82</v>
      </c>
      <c r="T550">
        <v>34.630000000000003</v>
      </c>
    </row>
    <row r="551" spans="1:20" x14ac:dyDescent="0.3">
      <c r="A551" t="s">
        <v>738</v>
      </c>
      <c r="B551" t="s">
        <v>161</v>
      </c>
      <c r="C551" t="str">
        <f>IFERROR(VLOOKUP(B551,'class and classification'!$A$1:$B$338,2,FALSE),VLOOKUP(B551,'class and classification'!$A$340:$B$378,2,FALSE))</f>
        <v>Predominantly Urban</v>
      </c>
      <c r="D551" t="str">
        <f>IFERROR(VLOOKUP(B551,'class and classification'!$A$1:$C$338,3,FALSE),VLOOKUP(B551,'class and classification'!$A$340:$C$378,3,FALSE))</f>
        <v>L</v>
      </c>
      <c r="E551">
        <v>23.21</v>
      </c>
      <c r="F551">
        <v>23.01</v>
      </c>
      <c r="G551">
        <v>24.93</v>
      </c>
      <c r="H551">
        <v>26.13</v>
      </c>
      <c r="I551">
        <v>26.78</v>
      </c>
      <c r="J551">
        <v>27.69</v>
      </c>
      <c r="K551">
        <v>28.64</v>
      </c>
      <c r="L551">
        <v>29.81</v>
      </c>
      <c r="M551">
        <v>31.01</v>
      </c>
      <c r="N551">
        <v>32.64</v>
      </c>
      <c r="O551">
        <v>34.17</v>
      </c>
      <c r="P551">
        <v>35.020000000000003</v>
      </c>
      <c r="Q551">
        <v>35.049999999999997</v>
      </c>
      <c r="R551">
        <v>35.01</v>
      </c>
      <c r="S551">
        <v>35.049999999999997</v>
      </c>
      <c r="T551">
        <v>35.15</v>
      </c>
    </row>
    <row r="552" spans="1:20" x14ac:dyDescent="0.3">
      <c r="A552" t="s">
        <v>739</v>
      </c>
      <c r="B552" t="s">
        <v>162</v>
      </c>
      <c r="C552" t="str">
        <f>IFERROR(VLOOKUP(B552,'class and classification'!$A$1:$B$338,2,FALSE),VLOOKUP(B552,'class and classification'!$A$340:$B$378,2,FALSE))</f>
        <v>Predominantly Urban</v>
      </c>
      <c r="D552" t="str">
        <f>IFERROR(VLOOKUP(B552,'class and classification'!$A$1:$C$338,3,FALSE),VLOOKUP(B552,'class and classification'!$A$340:$C$378,3,FALSE))</f>
        <v>L</v>
      </c>
      <c r="E552">
        <v>35.159999999999997</v>
      </c>
      <c r="F552">
        <v>34.99</v>
      </c>
      <c r="G552">
        <v>37.42</v>
      </c>
      <c r="H552">
        <v>39.03</v>
      </c>
      <c r="I552">
        <v>40.11</v>
      </c>
      <c r="J552">
        <v>40.75</v>
      </c>
      <c r="K552">
        <v>41.25</v>
      </c>
      <c r="L552">
        <v>41.81</v>
      </c>
      <c r="M552">
        <v>42.41</v>
      </c>
      <c r="N552">
        <v>43.24</v>
      </c>
      <c r="O552">
        <v>44.45</v>
      </c>
      <c r="P552">
        <v>46.05</v>
      </c>
      <c r="Q552">
        <v>47.9</v>
      </c>
      <c r="R552">
        <v>49.97</v>
      </c>
      <c r="S552">
        <v>51.56</v>
      </c>
      <c r="T552">
        <v>52.46</v>
      </c>
    </row>
    <row r="554" spans="1:20" x14ac:dyDescent="0.3">
      <c r="A554" t="s">
        <v>1459</v>
      </c>
      <c r="B554" t="s">
        <v>466</v>
      </c>
      <c r="C554" t="s">
        <v>466</v>
      </c>
      <c r="E554" s="52">
        <f>AVERAGEIF($C$244:$C$552,$C554,E$244:E$552)</f>
        <v>23.540119047619037</v>
      </c>
      <c r="F554" s="52">
        <f>AVERAGEIF($C$244:$C$552,$C554,F$244:F$552)</f>
        <v>23.474761904761905</v>
      </c>
      <c r="G554" s="52">
        <f>AVERAGEIF($C$244:$C$552,$C554,G$244:G$552)</f>
        <v>24.303928571428585</v>
      </c>
      <c r="H554" s="52">
        <f t="shared" ref="H554:T554" si="2">AVERAGEIF($C$244:$C$552,$C554,H$244:H$552)</f>
        <v>24.838571428571434</v>
      </c>
      <c r="I554" s="52">
        <f t="shared" si="2"/>
        <v>25.264642857142853</v>
      </c>
      <c r="J554" s="52">
        <f t="shared" si="2"/>
        <v>25.472738095238096</v>
      </c>
      <c r="K554" s="52">
        <f t="shared" si="2"/>
        <v>25.79011904761904</v>
      </c>
      <c r="L554" s="52">
        <f t="shared" si="2"/>
        <v>26.174642857142853</v>
      </c>
      <c r="M554" s="52">
        <f t="shared" si="2"/>
        <v>26.710714285714289</v>
      </c>
      <c r="N554" s="52">
        <f t="shared" si="2"/>
        <v>27.173928571428583</v>
      </c>
      <c r="O554" s="52">
        <f t="shared" si="2"/>
        <v>27.624642857142867</v>
      </c>
      <c r="P554" s="52">
        <f t="shared" si="2"/>
        <v>28.148095238095234</v>
      </c>
      <c r="Q554" s="52">
        <f t="shared" si="2"/>
        <v>28.837023809523803</v>
      </c>
      <c r="R554" s="52">
        <f t="shared" si="2"/>
        <v>29.62083333333333</v>
      </c>
      <c r="S554" s="52">
        <f t="shared" si="2"/>
        <v>30.234404761904742</v>
      </c>
      <c r="T554" s="52">
        <f t="shared" si="2"/>
        <v>30.551309523809529</v>
      </c>
    </row>
    <row r="555" spans="1:20" x14ac:dyDescent="0.3">
      <c r="A555" t="s">
        <v>1467</v>
      </c>
    </row>
    <row r="556" spans="1:20" x14ac:dyDescent="0.3">
      <c r="A556" t="s">
        <v>1468</v>
      </c>
    </row>
    <row r="557" spans="1:20" x14ac:dyDescent="0.3">
      <c r="A557" t="s">
        <v>1469</v>
      </c>
    </row>
    <row r="559" spans="1:20" x14ac:dyDescent="0.3">
      <c r="A559" t="s">
        <v>1462</v>
      </c>
      <c r="E559">
        <f>MIN(E244:E552)</f>
        <v>15.97</v>
      </c>
      <c r="F559">
        <f t="shared" ref="F559:T559" si="3">MIN(F244:F552)</f>
        <v>15.98</v>
      </c>
      <c r="G559">
        <f t="shared" si="3"/>
        <v>17.03</v>
      </c>
      <c r="H559">
        <f t="shared" si="3"/>
        <v>17.87</v>
      </c>
      <c r="I559">
        <f t="shared" si="3"/>
        <v>18.43</v>
      </c>
      <c r="J559">
        <f t="shared" si="3"/>
        <v>18.72</v>
      </c>
      <c r="K559">
        <f t="shared" si="3"/>
        <v>19.71</v>
      </c>
      <c r="L559">
        <f t="shared" si="3"/>
        <v>19.71</v>
      </c>
      <c r="M559">
        <f t="shared" si="3"/>
        <v>20.260000000000002</v>
      </c>
      <c r="N559">
        <f t="shared" si="3"/>
        <v>21.27</v>
      </c>
      <c r="O559">
        <f t="shared" si="3"/>
        <v>21.24</v>
      </c>
      <c r="P559">
        <f t="shared" si="3"/>
        <v>21.25</v>
      </c>
      <c r="Q559">
        <f t="shared" si="3"/>
        <v>21.95</v>
      </c>
      <c r="R559">
        <f t="shared" si="3"/>
        <v>22.3</v>
      </c>
      <c r="S559">
        <f t="shared" si="3"/>
        <v>21.8</v>
      </c>
      <c r="T559">
        <f t="shared" si="3"/>
        <v>21.64</v>
      </c>
    </row>
    <row r="560" spans="1:20" x14ac:dyDescent="0.3">
      <c r="E560">
        <f>MAX(E244:E552)</f>
        <v>53.78</v>
      </c>
      <c r="F560">
        <f t="shared" ref="F560:T560" si="4">MAX(F244:F552)</f>
        <v>52.98</v>
      </c>
      <c r="G560">
        <f t="shared" si="4"/>
        <v>60.34</v>
      </c>
      <c r="H560">
        <f t="shared" si="4"/>
        <v>64.22</v>
      </c>
      <c r="I560">
        <f t="shared" si="4"/>
        <v>66.08</v>
      </c>
      <c r="J560">
        <f t="shared" si="4"/>
        <v>66.36</v>
      </c>
      <c r="K560">
        <f t="shared" si="4"/>
        <v>65.06</v>
      </c>
      <c r="L560">
        <f t="shared" si="4"/>
        <v>63.37</v>
      </c>
      <c r="M560">
        <f t="shared" si="4"/>
        <v>61.84</v>
      </c>
      <c r="N560">
        <f t="shared" si="4"/>
        <v>61.06</v>
      </c>
      <c r="O560">
        <f t="shared" si="4"/>
        <v>61.3</v>
      </c>
      <c r="P560">
        <f t="shared" si="4"/>
        <v>62.49</v>
      </c>
      <c r="Q560">
        <f t="shared" si="4"/>
        <v>63.1</v>
      </c>
      <c r="R560">
        <f t="shared" si="4"/>
        <v>62.73</v>
      </c>
      <c r="S560">
        <f t="shared" si="4"/>
        <v>62.22</v>
      </c>
      <c r="T560">
        <f t="shared" si="4"/>
        <v>62.35</v>
      </c>
    </row>
  </sheetData>
  <phoneticPr fontId="1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787D8-4546-44EE-8DA7-D0A1CBFA18E2}">
  <sheetPr codeName="Sheet11"/>
  <dimension ref="A1:C371"/>
  <sheetViews>
    <sheetView topLeftCell="A361" workbookViewId="0">
      <selection activeCell="B370" sqref="B370:C370"/>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426</v>
      </c>
      <c r="B1" t="s">
        <v>464</v>
      </c>
      <c r="C1" t="s">
        <v>465</v>
      </c>
    </row>
    <row r="2" spans="1:3" x14ac:dyDescent="0.3">
      <c r="A2" t="s">
        <v>270</v>
      </c>
      <c r="B2" t="s">
        <v>466</v>
      </c>
      <c r="C2" t="s">
        <v>465</v>
      </c>
    </row>
    <row r="3" spans="1:3" x14ac:dyDescent="0.3">
      <c r="A3" t="s">
        <v>295</v>
      </c>
      <c r="B3" t="s">
        <v>464</v>
      </c>
      <c r="C3" t="s">
        <v>465</v>
      </c>
    </row>
    <row r="4" spans="1:3" x14ac:dyDescent="0.3">
      <c r="A4" t="s">
        <v>427</v>
      </c>
      <c r="B4" t="s">
        <v>464</v>
      </c>
      <c r="C4" t="s">
        <v>465</v>
      </c>
    </row>
    <row r="5" spans="1:3" x14ac:dyDescent="0.3">
      <c r="A5" t="s">
        <v>317</v>
      </c>
      <c r="B5" t="s">
        <v>464</v>
      </c>
      <c r="C5" t="s">
        <v>465</v>
      </c>
    </row>
    <row r="6" spans="1:3" x14ac:dyDescent="0.3">
      <c r="A6" t="s">
        <v>398</v>
      </c>
      <c r="B6" t="s">
        <v>467</v>
      </c>
      <c r="C6" t="s">
        <v>465</v>
      </c>
    </row>
    <row r="7" spans="1:3" x14ac:dyDescent="0.3">
      <c r="A7" t="s">
        <v>377</v>
      </c>
      <c r="B7" t="s">
        <v>466</v>
      </c>
      <c r="C7" t="s">
        <v>465</v>
      </c>
    </row>
    <row r="8" spans="1:3" x14ac:dyDescent="0.3">
      <c r="A8" t="s">
        <v>163</v>
      </c>
      <c r="B8" t="s">
        <v>464</v>
      </c>
      <c r="C8" t="s">
        <v>468</v>
      </c>
    </row>
    <row r="9" spans="1:3" x14ac:dyDescent="0.3">
      <c r="A9" t="s">
        <v>164</v>
      </c>
      <c r="B9" t="s">
        <v>464</v>
      </c>
      <c r="C9" t="s">
        <v>468</v>
      </c>
    </row>
    <row r="10" spans="1:3" x14ac:dyDescent="0.3">
      <c r="A10" t="s">
        <v>105</v>
      </c>
      <c r="B10" t="s">
        <v>464</v>
      </c>
      <c r="C10" t="s">
        <v>469</v>
      </c>
    </row>
    <row r="11" spans="1:3" x14ac:dyDescent="0.3">
      <c r="A11" t="s">
        <v>271</v>
      </c>
      <c r="B11" t="s">
        <v>467</v>
      </c>
      <c r="C11" t="s">
        <v>465</v>
      </c>
    </row>
    <row r="12" spans="1:3" x14ac:dyDescent="0.3">
      <c r="A12" t="s">
        <v>348</v>
      </c>
      <c r="B12" t="s">
        <v>464</v>
      </c>
      <c r="C12" t="s">
        <v>465</v>
      </c>
    </row>
    <row r="13" spans="1:3" x14ac:dyDescent="0.3">
      <c r="A13" t="s">
        <v>387</v>
      </c>
      <c r="B13" t="s">
        <v>467</v>
      </c>
      <c r="C13" t="s">
        <v>465</v>
      </c>
    </row>
    <row r="14" spans="1:3" x14ac:dyDescent="0.3">
      <c r="A14" t="s">
        <v>318</v>
      </c>
      <c r="B14" t="s">
        <v>466</v>
      </c>
      <c r="C14" t="s">
        <v>465</v>
      </c>
    </row>
    <row r="15" spans="1:3" x14ac:dyDescent="0.3">
      <c r="A15" t="s">
        <v>201</v>
      </c>
      <c r="B15" t="s">
        <v>467</v>
      </c>
      <c r="C15" t="s">
        <v>470</v>
      </c>
    </row>
    <row r="16" spans="1:3" x14ac:dyDescent="0.3">
      <c r="A16" t="s">
        <v>138</v>
      </c>
      <c r="B16" t="s">
        <v>467</v>
      </c>
      <c r="C16" t="s">
        <v>470</v>
      </c>
    </row>
    <row r="17" spans="1:3" x14ac:dyDescent="0.3">
      <c r="A17" t="s">
        <v>165</v>
      </c>
      <c r="B17" t="s">
        <v>464</v>
      </c>
      <c r="C17" t="s">
        <v>468</v>
      </c>
    </row>
    <row r="18" spans="1:3" x14ac:dyDescent="0.3">
      <c r="A18" t="s">
        <v>130</v>
      </c>
      <c r="B18" t="s">
        <v>464</v>
      </c>
      <c r="C18" t="s">
        <v>469</v>
      </c>
    </row>
    <row r="19" spans="1:3" x14ac:dyDescent="0.3">
      <c r="A19" t="s">
        <v>303</v>
      </c>
      <c r="B19" t="s">
        <v>464</v>
      </c>
      <c r="C19" t="s">
        <v>465</v>
      </c>
    </row>
    <row r="20" spans="1:3" x14ac:dyDescent="0.3">
      <c r="A20" t="s">
        <v>76</v>
      </c>
      <c r="B20" t="s">
        <v>464</v>
      </c>
      <c r="C20" t="s">
        <v>470</v>
      </c>
    </row>
    <row r="21" spans="1:3" x14ac:dyDescent="0.3">
      <c r="A21" t="s">
        <v>77</v>
      </c>
      <c r="B21" t="s">
        <v>464</v>
      </c>
      <c r="C21" t="s">
        <v>470</v>
      </c>
    </row>
    <row r="22" spans="1:3" x14ac:dyDescent="0.3">
      <c r="A22" t="s">
        <v>296</v>
      </c>
      <c r="B22" t="s">
        <v>467</v>
      </c>
      <c r="C22" t="s">
        <v>465</v>
      </c>
    </row>
    <row r="23" spans="1:3" x14ac:dyDescent="0.3">
      <c r="A23" t="s">
        <v>83</v>
      </c>
      <c r="B23" t="s">
        <v>464</v>
      </c>
      <c r="C23" t="s">
        <v>469</v>
      </c>
    </row>
    <row r="24" spans="1:3" x14ac:dyDescent="0.3">
      <c r="A24" t="s">
        <v>310</v>
      </c>
      <c r="B24" t="s">
        <v>467</v>
      </c>
      <c r="C24" t="s">
        <v>465</v>
      </c>
    </row>
    <row r="25" spans="1:3" x14ac:dyDescent="0.3">
      <c r="A25" t="s">
        <v>207</v>
      </c>
      <c r="B25" t="s">
        <v>464</v>
      </c>
      <c r="C25" t="s">
        <v>470</v>
      </c>
    </row>
    <row r="26" spans="1:3" x14ac:dyDescent="0.3">
      <c r="A26" t="s">
        <v>182</v>
      </c>
      <c r="B26" t="s">
        <v>464</v>
      </c>
      <c r="C26" t="s">
        <v>470</v>
      </c>
    </row>
    <row r="27" spans="1:3" x14ac:dyDescent="0.3">
      <c r="A27" t="s">
        <v>109</v>
      </c>
      <c r="B27" t="s">
        <v>464</v>
      </c>
      <c r="C27" t="s">
        <v>469</v>
      </c>
    </row>
    <row r="28" spans="1:3" x14ac:dyDescent="0.3">
      <c r="A28" t="s">
        <v>349</v>
      </c>
      <c r="B28" t="s">
        <v>466</v>
      </c>
      <c r="C28" t="s">
        <v>465</v>
      </c>
    </row>
    <row r="29" spans="1:3" x14ac:dyDescent="0.3">
      <c r="A29" t="s">
        <v>370</v>
      </c>
      <c r="B29" t="s">
        <v>466</v>
      </c>
      <c r="C29" t="s">
        <v>465</v>
      </c>
    </row>
    <row r="30" spans="1:3" x14ac:dyDescent="0.3">
      <c r="A30" t="s">
        <v>166</v>
      </c>
      <c r="B30" t="s">
        <v>464</v>
      </c>
      <c r="C30" t="s">
        <v>468</v>
      </c>
    </row>
    <row r="31" spans="1:3" x14ac:dyDescent="0.3">
      <c r="A31" t="s">
        <v>350</v>
      </c>
      <c r="B31" t="s">
        <v>467</v>
      </c>
      <c r="C31" t="s">
        <v>465</v>
      </c>
    </row>
    <row r="32" spans="1:3" x14ac:dyDescent="0.3">
      <c r="A32" t="s">
        <v>183</v>
      </c>
      <c r="B32" t="s">
        <v>464</v>
      </c>
      <c r="C32" t="s">
        <v>470</v>
      </c>
    </row>
    <row r="33" spans="1:3" x14ac:dyDescent="0.3">
      <c r="A33" t="s">
        <v>202</v>
      </c>
      <c r="B33" t="s">
        <v>464</v>
      </c>
      <c r="C33" t="s">
        <v>470</v>
      </c>
    </row>
    <row r="34" spans="1:3" x14ac:dyDescent="0.3">
      <c r="A34" t="s">
        <v>371</v>
      </c>
      <c r="B34" t="s">
        <v>467</v>
      </c>
      <c r="C34" t="s">
        <v>465</v>
      </c>
    </row>
    <row r="35" spans="1:3" x14ac:dyDescent="0.3">
      <c r="A35" t="s">
        <v>167</v>
      </c>
      <c r="B35" t="s">
        <v>464</v>
      </c>
      <c r="C35" t="s">
        <v>468</v>
      </c>
    </row>
    <row r="36" spans="1:3" x14ac:dyDescent="0.3">
      <c r="A36" t="s">
        <v>337</v>
      </c>
      <c r="B36" t="s">
        <v>464</v>
      </c>
      <c r="C36" t="s">
        <v>465</v>
      </c>
    </row>
    <row r="37" spans="1:3" x14ac:dyDescent="0.3">
      <c r="A37" t="s">
        <v>360</v>
      </c>
      <c r="B37" t="s">
        <v>464</v>
      </c>
      <c r="C37" t="s">
        <v>465</v>
      </c>
    </row>
    <row r="38" spans="1:3" x14ac:dyDescent="0.3">
      <c r="A38" t="s">
        <v>319</v>
      </c>
      <c r="B38" t="s">
        <v>464</v>
      </c>
      <c r="C38" t="s">
        <v>465</v>
      </c>
    </row>
    <row r="39" spans="1:3" x14ac:dyDescent="0.3">
      <c r="A39" t="s">
        <v>1626</v>
      </c>
      <c r="B39" t="s">
        <v>467</v>
      </c>
      <c r="C39" t="s">
        <v>470</v>
      </c>
    </row>
    <row r="40" spans="1:3" x14ac:dyDescent="0.3">
      <c r="A40" t="s">
        <v>276</v>
      </c>
      <c r="B40" t="s">
        <v>464</v>
      </c>
      <c r="C40" t="s">
        <v>465</v>
      </c>
    </row>
    <row r="41" spans="1:3" x14ac:dyDescent="0.3">
      <c r="A41" t="s">
        <v>84</v>
      </c>
      <c r="B41" t="s">
        <v>464</v>
      </c>
      <c r="C41" t="s">
        <v>469</v>
      </c>
    </row>
    <row r="42" spans="1:3" x14ac:dyDescent="0.3">
      <c r="A42" t="s">
        <v>110</v>
      </c>
      <c r="B42" t="s">
        <v>464</v>
      </c>
      <c r="C42" t="s">
        <v>469</v>
      </c>
    </row>
    <row r="43" spans="1:3" x14ac:dyDescent="0.3">
      <c r="A43" t="s">
        <v>343</v>
      </c>
      <c r="B43" t="s">
        <v>464</v>
      </c>
      <c r="C43" t="s">
        <v>465</v>
      </c>
    </row>
    <row r="44" spans="1:3" x14ac:dyDescent="0.3">
      <c r="A44" t="s">
        <v>149</v>
      </c>
      <c r="B44" t="s">
        <v>464</v>
      </c>
      <c r="C44" t="s">
        <v>468</v>
      </c>
    </row>
    <row r="45" spans="1:3" x14ac:dyDescent="0.3">
      <c r="A45" t="s">
        <v>324</v>
      </c>
      <c r="B45" t="s">
        <v>467</v>
      </c>
      <c r="C45" t="s">
        <v>465</v>
      </c>
    </row>
    <row r="46" spans="1:3" x14ac:dyDescent="0.3">
      <c r="A46" t="s">
        <v>399</v>
      </c>
      <c r="B46" t="s">
        <v>464</v>
      </c>
      <c r="C46" t="s">
        <v>465</v>
      </c>
    </row>
    <row r="47" spans="1:3" x14ac:dyDescent="0.3">
      <c r="A47" t="s">
        <v>272</v>
      </c>
      <c r="B47" t="s">
        <v>467</v>
      </c>
      <c r="C47" t="s">
        <v>465</v>
      </c>
    </row>
    <row r="48" spans="1:3" x14ac:dyDescent="0.3">
      <c r="A48" t="s">
        <v>351</v>
      </c>
      <c r="B48" t="s">
        <v>464</v>
      </c>
      <c r="C48" t="s">
        <v>465</v>
      </c>
    </row>
    <row r="49" spans="1:3" x14ac:dyDescent="0.3">
      <c r="A49" t="s">
        <v>139</v>
      </c>
      <c r="B49" t="s">
        <v>466</v>
      </c>
      <c r="C49" t="s">
        <v>470</v>
      </c>
    </row>
    <row r="50" spans="1:3" x14ac:dyDescent="0.3">
      <c r="A50" t="s">
        <v>304</v>
      </c>
      <c r="B50" t="s">
        <v>464</v>
      </c>
      <c r="C50" t="s">
        <v>465</v>
      </c>
    </row>
    <row r="51" spans="1:3" x14ac:dyDescent="0.3">
      <c r="A51" t="s">
        <v>352</v>
      </c>
      <c r="B51" t="s">
        <v>464</v>
      </c>
      <c r="C51" t="s">
        <v>465</v>
      </c>
    </row>
    <row r="52" spans="1:3" x14ac:dyDescent="0.3">
      <c r="A52" t="s">
        <v>441</v>
      </c>
      <c r="B52" t="s">
        <v>464</v>
      </c>
      <c r="C52" t="s">
        <v>465</v>
      </c>
    </row>
    <row r="53" spans="1:3" x14ac:dyDescent="0.3">
      <c r="A53" t="s">
        <v>410</v>
      </c>
      <c r="B53" t="s">
        <v>467</v>
      </c>
      <c r="C53" t="s">
        <v>465</v>
      </c>
    </row>
    <row r="54" spans="1:3" x14ac:dyDescent="0.3">
      <c r="A54" t="s">
        <v>78</v>
      </c>
      <c r="B54" t="s">
        <v>467</v>
      </c>
      <c r="C54" t="s">
        <v>470</v>
      </c>
    </row>
    <row r="55" spans="1:3" x14ac:dyDescent="0.3">
      <c r="A55" t="s">
        <v>79</v>
      </c>
      <c r="B55" t="s">
        <v>467</v>
      </c>
      <c r="C55" t="s">
        <v>470</v>
      </c>
    </row>
    <row r="56" spans="1:3" x14ac:dyDescent="0.3">
      <c r="A56" t="s">
        <v>297</v>
      </c>
      <c r="B56" t="s">
        <v>464</v>
      </c>
      <c r="C56" t="s">
        <v>465</v>
      </c>
    </row>
    <row r="57" spans="1:3" x14ac:dyDescent="0.3">
      <c r="A57" t="s">
        <v>428</v>
      </c>
      <c r="B57" t="s">
        <v>466</v>
      </c>
      <c r="C57" t="s">
        <v>465</v>
      </c>
    </row>
    <row r="58" spans="1:3" x14ac:dyDescent="0.3">
      <c r="A58" t="s">
        <v>277</v>
      </c>
      <c r="B58" t="s">
        <v>467</v>
      </c>
      <c r="C58" t="s">
        <v>465</v>
      </c>
    </row>
    <row r="59" spans="1:3" x14ac:dyDescent="0.3">
      <c r="A59" t="s">
        <v>150</v>
      </c>
      <c r="B59" t="s">
        <v>464</v>
      </c>
      <c r="C59" t="s">
        <v>468</v>
      </c>
    </row>
    <row r="60" spans="1:3" x14ac:dyDescent="0.3">
      <c r="A60" t="s">
        <v>353</v>
      </c>
      <c r="B60" t="s">
        <v>467</v>
      </c>
      <c r="C60" t="s">
        <v>465</v>
      </c>
    </row>
    <row r="61" spans="1:3" x14ac:dyDescent="0.3">
      <c r="A61" t="s">
        <v>273</v>
      </c>
      <c r="B61" t="s">
        <v>466</v>
      </c>
      <c r="C61" t="s">
        <v>465</v>
      </c>
    </row>
    <row r="62" spans="1:3" x14ac:dyDescent="0.3">
      <c r="A62" t="s">
        <v>203</v>
      </c>
      <c r="B62" t="s">
        <v>466</v>
      </c>
      <c r="C62" t="s">
        <v>470</v>
      </c>
    </row>
    <row r="63" spans="1:3" x14ac:dyDescent="0.3">
      <c r="A63" t="s">
        <v>442</v>
      </c>
      <c r="B63" t="s">
        <v>466</v>
      </c>
      <c r="C63" t="s">
        <v>465</v>
      </c>
    </row>
    <row r="64" spans="1:3" x14ac:dyDescent="0.3">
      <c r="A64" t="s">
        <v>65</v>
      </c>
      <c r="B64" t="s">
        <v>466</v>
      </c>
      <c r="C64" t="s">
        <v>470</v>
      </c>
    </row>
    <row r="65" spans="1:3" x14ac:dyDescent="0.3">
      <c r="A65" t="s">
        <v>131</v>
      </c>
      <c r="B65" t="s">
        <v>464</v>
      </c>
      <c r="C65" t="s">
        <v>469</v>
      </c>
    </row>
    <row r="66" spans="1:3" x14ac:dyDescent="0.3">
      <c r="A66" t="s">
        <v>288</v>
      </c>
      <c r="B66" t="s">
        <v>466</v>
      </c>
      <c r="C66" t="s">
        <v>465</v>
      </c>
    </row>
    <row r="67" spans="1:3" x14ac:dyDescent="0.3">
      <c r="A67" t="s">
        <v>429</v>
      </c>
      <c r="B67" t="s">
        <v>464</v>
      </c>
      <c r="C67" t="s">
        <v>465</v>
      </c>
    </row>
    <row r="68" spans="1:3" x14ac:dyDescent="0.3">
      <c r="A68" t="s">
        <v>168</v>
      </c>
      <c r="B68" t="s">
        <v>464</v>
      </c>
      <c r="C68" t="s">
        <v>468</v>
      </c>
    </row>
    <row r="69" spans="1:3" x14ac:dyDescent="0.3">
      <c r="A69" t="s">
        <v>361</v>
      </c>
      <c r="B69" t="s">
        <v>467</v>
      </c>
      <c r="C69" t="s">
        <v>465</v>
      </c>
    </row>
    <row r="70" spans="1:3" x14ac:dyDescent="0.3">
      <c r="A70" t="s">
        <v>64</v>
      </c>
      <c r="B70" t="s">
        <v>464</v>
      </c>
      <c r="C70" t="s">
        <v>470</v>
      </c>
    </row>
    <row r="71" spans="1:3" x14ac:dyDescent="0.3">
      <c r="A71" t="s">
        <v>400</v>
      </c>
      <c r="B71" t="s">
        <v>464</v>
      </c>
      <c r="C71" t="s">
        <v>465</v>
      </c>
    </row>
    <row r="72" spans="1:3" x14ac:dyDescent="0.3">
      <c r="A72" t="s">
        <v>114</v>
      </c>
      <c r="B72" t="s">
        <v>464</v>
      </c>
      <c r="C72" t="s">
        <v>470</v>
      </c>
    </row>
    <row r="73" spans="1:3" x14ac:dyDescent="0.3">
      <c r="A73" t="s">
        <v>298</v>
      </c>
      <c r="B73" t="s">
        <v>466</v>
      </c>
      <c r="C73" t="s">
        <v>465</v>
      </c>
    </row>
    <row r="74" spans="1:3" x14ac:dyDescent="0.3">
      <c r="A74" t="s">
        <v>106</v>
      </c>
      <c r="B74" t="s">
        <v>464</v>
      </c>
      <c r="C74" t="s">
        <v>469</v>
      </c>
    </row>
    <row r="75" spans="1:3" x14ac:dyDescent="0.3">
      <c r="A75" t="s">
        <v>1625</v>
      </c>
      <c r="B75" t="s">
        <v>466</v>
      </c>
      <c r="C75" t="s">
        <v>470</v>
      </c>
    </row>
    <row r="76" spans="1:3" x14ac:dyDescent="0.3">
      <c r="A76" t="s">
        <v>401</v>
      </c>
      <c r="B76" t="s">
        <v>467</v>
      </c>
      <c r="C76" t="s">
        <v>465</v>
      </c>
    </row>
    <row r="77" spans="1:3" x14ac:dyDescent="0.3">
      <c r="A77" t="s">
        <v>132</v>
      </c>
      <c r="B77" t="s">
        <v>464</v>
      </c>
      <c r="C77" t="s">
        <v>469</v>
      </c>
    </row>
    <row r="78" spans="1:3" x14ac:dyDescent="0.3">
      <c r="A78" t="s">
        <v>169</v>
      </c>
      <c r="B78" t="s">
        <v>464</v>
      </c>
      <c r="C78" t="s">
        <v>468</v>
      </c>
    </row>
    <row r="79" spans="1:3" x14ac:dyDescent="0.3">
      <c r="A79" t="s">
        <v>344</v>
      </c>
      <c r="B79" t="s">
        <v>466</v>
      </c>
      <c r="C79" t="s">
        <v>465</v>
      </c>
    </row>
    <row r="80" spans="1:3" x14ac:dyDescent="0.3">
      <c r="A80" t="s">
        <v>433</v>
      </c>
      <c r="B80" t="s">
        <v>466</v>
      </c>
      <c r="C80" t="s">
        <v>465</v>
      </c>
    </row>
    <row r="81" spans="1:3" x14ac:dyDescent="0.3">
      <c r="A81" t="s">
        <v>388</v>
      </c>
      <c r="B81" t="s">
        <v>466</v>
      </c>
      <c r="C81" t="s">
        <v>465</v>
      </c>
    </row>
    <row r="82" spans="1:3" x14ac:dyDescent="0.3">
      <c r="A82" t="s">
        <v>362</v>
      </c>
      <c r="B82" t="s">
        <v>467</v>
      </c>
      <c r="C82" t="s">
        <v>465</v>
      </c>
    </row>
    <row r="83" spans="1:3" x14ac:dyDescent="0.3">
      <c r="A83" t="s">
        <v>311</v>
      </c>
      <c r="B83" t="s">
        <v>466</v>
      </c>
      <c r="C83" t="s">
        <v>465</v>
      </c>
    </row>
    <row r="84" spans="1:3" x14ac:dyDescent="0.3">
      <c r="A84" t="s">
        <v>99</v>
      </c>
      <c r="B84" t="s">
        <v>466</v>
      </c>
      <c r="C84" t="s">
        <v>470</v>
      </c>
    </row>
    <row r="85" spans="1:3" x14ac:dyDescent="0.3">
      <c r="A85" t="s">
        <v>325</v>
      </c>
      <c r="B85" t="s">
        <v>467</v>
      </c>
      <c r="C85" t="s">
        <v>465</v>
      </c>
    </row>
    <row r="86" spans="1:3" x14ac:dyDescent="0.3">
      <c r="A86" t="s">
        <v>380</v>
      </c>
      <c r="B86" t="s">
        <v>466</v>
      </c>
      <c r="C86" t="s">
        <v>465</v>
      </c>
    </row>
    <row r="87" spans="1:3" x14ac:dyDescent="0.3">
      <c r="A87" t="s">
        <v>382</v>
      </c>
      <c r="B87" t="s">
        <v>464</v>
      </c>
      <c r="C87" t="s">
        <v>465</v>
      </c>
    </row>
    <row r="88" spans="1:3" x14ac:dyDescent="0.3">
      <c r="A88" t="s">
        <v>389</v>
      </c>
      <c r="B88" t="s">
        <v>464</v>
      </c>
      <c r="C88" t="s">
        <v>465</v>
      </c>
    </row>
    <row r="89" spans="1:3" x14ac:dyDescent="0.3">
      <c r="A89" t="s">
        <v>274</v>
      </c>
      <c r="B89" t="s">
        <v>466</v>
      </c>
      <c r="C89" t="s">
        <v>465</v>
      </c>
    </row>
    <row r="90" spans="1:3" x14ac:dyDescent="0.3">
      <c r="A90" t="s">
        <v>415</v>
      </c>
      <c r="B90" t="s">
        <v>464</v>
      </c>
      <c r="C90" t="s">
        <v>465</v>
      </c>
    </row>
    <row r="91" spans="1:3" x14ac:dyDescent="0.3">
      <c r="A91" t="s">
        <v>170</v>
      </c>
      <c r="B91" t="s">
        <v>464</v>
      </c>
      <c r="C91" t="s">
        <v>468</v>
      </c>
    </row>
    <row r="92" spans="1:3" x14ac:dyDescent="0.3">
      <c r="A92" t="s">
        <v>354</v>
      </c>
      <c r="B92" t="s">
        <v>467</v>
      </c>
      <c r="C92" t="s">
        <v>465</v>
      </c>
    </row>
    <row r="93" spans="1:3" x14ac:dyDescent="0.3">
      <c r="A93" t="s">
        <v>416</v>
      </c>
      <c r="B93" t="s">
        <v>464</v>
      </c>
      <c r="C93" t="s">
        <v>465</v>
      </c>
    </row>
    <row r="94" spans="1:3" x14ac:dyDescent="0.3">
      <c r="A94" t="s">
        <v>299</v>
      </c>
      <c r="B94" t="s">
        <v>464</v>
      </c>
      <c r="C94" t="s">
        <v>465</v>
      </c>
    </row>
    <row r="95" spans="1:3" x14ac:dyDescent="0.3">
      <c r="A95" t="s">
        <v>434</v>
      </c>
      <c r="B95" t="s">
        <v>464</v>
      </c>
      <c r="C95" t="s">
        <v>465</v>
      </c>
    </row>
    <row r="96" spans="1:3" x14ac:dyDescent="0.3">
      <c r="A96" t="s">
        <v>390</v>
      </c>
      <c r="B96" t="s">
        <v>464</v>
      </c>
      <c r="C96" t="s">
        <v>465</v>
      </c>
    </row>
    <row r="97" spans="1:3" x14ac:dyDescent="0.3">
      <c r="A97" t="s">
        <v>345</v>
      </c>
      <c r="B97" t="s">
        <v>466</v>
      </c>
      <c r="C97" t="s">
        <v>465</v>
      </c>
    </row>
    <row r="98" spans="1:3" x14ac:dyDescent="0.3">
      <c r="A98" t="s">
        <v>405</v>
      </c>
      <c r="B98" t="s">
        <v>467</v>
      </c>
      <c r="C98" t="s">
        <v>465</v>
      </c>
    </row>
    <row r="99" spans="1:3" x14ac:dyDescent="0.3">
      <c r="A99" t="s">
        <v>443</v>
      </c>
      <c r="B99" t="s">
        <v>466</v>
      </c>
      <c r="C99" t="s">
        <v>465</v>
      </c>
    </row>
    <row r="100" spans="1:3" x14ac:dyDescent="0.3">
      <c r="A100" t="s">
        <v>278</v>
      </c>
      <c r="B100" t="s">
        <v>464</v>
      </c>
      <c r="C100" t="s">
        <v>465</v>
      </c>
    </row>
    <row r="101" spans="1:3" x14ac:dyDescent="0.3">
      <c r="A101" t="s">
        <v>71</v>
      </c>
      <c r="B101" t="s">
        <v>464</v>
      </c>
      <c r="C101" t="s">
        <v>469</v>
      </c>
    </row>
    <row r="102" spans="1:3" x14ac:dyDescent="0.3">
      <c r="A102" t="s">
        <v>320</v>
      </c>
      <c r="B102" t="s">
        <v>464</v>
      </c>
      <c r="C102" t="s">
        <v>465</v>
      </c>
    </row>
    <row r="103" spans="1:3" x14ac:dyDescent="0.3">
      <c r="A103" t="s">
        <v>444</v>
      </c>
      <c r="B103" t="s">
        <v>464</v>
      </c>
      <c r="C103" t="s">
        <v>465</v>
      </c>
    </row>
    <row r="104" spans="1:3" x14ac:dyDescent="0.3">
      <c r="A104" t="s">
        <v>391</v>
      </c>
      <c r="B104" t="s">
        <v>464</v>
      </c>
      <c r="C104" t="s">
        <v>465</v>
      </c>
    </row>
    <row r="105" spans="1:3" x14ac:dyDescent="0.3">
      <c r="A105" t="s">
        <v>402</v>
      </c>
      <c r="B105" t="s">
        <v>464</v>
      </c>
      <c r="C105" t="s">
        <v>465</v>
      </c>
    </row>
    <row r="106" spans="1:3" x14ac:dyDescent="0.3">
      <c r="A106" t="s">
        <v>372</v>
      </c>
      <c r="B106" t="s">
        <v>467</v>
      </c>
      <c r="C106" t="s">
        <v>465</v>
      </c>
    </row>
    <row r="107" spans="1:3" x14ac:dyDescent="0.3">
      <c r="A107" t="s">
        <v>171</v>
      </c>
      <c r="B107" t="s">
        <v>464</v>
      </c>
      <c r="C107" t="s">
        <v>468</v>
      </c>
    </row>
    <row r="108" spans="1:3" x14ac:dyDescent="0.3">
      <c r="A108" t="s">
        <v>417</v>
      </c>
      <c r="B108" t="s">
        <v>464</v>
      </c>
      <c r="C108" t="s">
        <v>465</v>
      </c>
    </row>
    <row r="109" spans="1:3" x14ac:dyDescent="0.3">
      <c r="A109" t="s">
        <v>151</v>
      </c>
      <c r="B109" t="s">
        <v>464</v>
      </c>
      <c r="C109" t="s">
        <v>468</v>
      </c>
    </row>
    <row r="110" spans="1:3" x14ac:dyDescent="0.3">
      <c r="A110" t="s">
        <v>80</v>
      </c>
      <c r="B110" t="s">
        <v>464</v>
      </c>
      <c r="C110" t="s">
        <v>470</v>
      </c>
    </row>
    <row r="111" spans="1:3" x14ac:dyDescent="0.3">
      <c r="A111" t="s">
        <v>289</v>
      </c>
      <c r="B111" t="s">
        <v>466</v>
      </c>
      <c r="C111" t="s">
        <v>465</v>
      </c>
    </row>
    <row r="112" spans="1:3" x14ac:dyDescent="0.3">
      <c r="A112" t="s">
        <v>152</v>
      </c>
      <c r="B112" t="s">
        <v>464</v>
      </c>
      <c r="C112" t="s">
        <v>468</v>
      </c>
    </row>
    <row r="113" spans="1:3" x14ac:dyDescent="0.3">
      <c r="A113" t="s">
        <v>305</v>
      </c>
      <c r="B113" t="s">
        <v>466</v>
      </c>
      <c r="C113" t="s">
        <v>465</v>
      </c>
    </row>
    <row r="114" spans="1:3" x14ac:dyDescent="0.3">
      <c r="A114" t="s">
        <v>153</v>
      </c>
      <c r="B114" t="s">
        <v>464</v>
      </c>
      <c r="C114" t="s">
        <v>468</v>
      </c>
    </row>
    <row r="115" spans="1:3" x14ac:dyDescent="0.3">
      <c r="A115" t="s">
        <v>355</v>
      </c>
      <c r="B115" t="s">
        <v>464</v>
      </c>
      <c r="C115" t="s">
        <v>465</v>
      </c>
    </row>
    <row r="116" spans="1:3" x14ac:dyDescent="0.3">
      <c r="A116" t="s">
        <v>290</v>
      </c>
      <c r="B116" t="s">
        <v>467</v>
      </c>
      <c r="C116" t="s">
        <v>465</v>
      </c>
    </row>
    <row r="117" spans="1:3" x14ac:dyDescent="0.3">
      <c r="A117" t="s">
        <v>172</v>
      </c>
      <c r="B117" t="s">
        <v>464</v>
      </c>
      <c r="C117" t="s">
        <v>468</v>
      </c>
    </row>
    <row r="118" spans="1:3" x14ac:dyDescent="0.3">
      <c r="A118" t="s">
        <v>392</v>
      </c>
      <c r="B118" t="s">
        <v>467</v>
      </c>
      <c r="C118" t="s">
        <v>465</v>
      </c>
    </row>
    <row r="119" spans="1:3" x14ac:dyDescent="0.3">
      <c r="A119" t="s">
        <v>66</v>
      </c>
      <c r="B119" t="s">
        <v>464</v>
      </c>
      <c r="C119" t="s">
        <v>470</v>
      </c>
    </row>
    <row r="120" spans="1:3" x14ac:dyDescent="0.3">
      <c r="A120" t="s">
        <v>383</v>
      </c>
      <c r="B120" t="s">
        <v>464</v>
      </c>
      <c r="C120" t="s">
        <v>465</v>
      </c>
    </row>
    <row r="121" spans="1:3" x14ac:dyDescent="0.3">
      <c r="A121" t="s">
        <v>393</v>
      </c>
      <c r="B121" t="s">
        <v>464</v>
      </c>
      <c r="C121" t="s">
        <v>465</v>
      </c>
    </row>
    <row r="122" spans="1:3" x14ac:dyDescent="0.3">
      <c r="A122" t="s">
        <v>173</v>
      </c>
      <c r="B122" t="s">
        <v>464</v>
      </c>
      <c r="C122" t="s">
        <v>468</v>
      </c>
    </row>
    <row r="123" spans="1:3" x14ac:dyDescent="0.3">
      <c r="A123" t="s">
        <v>124</v>
      </c>
      <c r="B123" t="s">
        <v>466</v>
      </c>
      <c r="C123" t="s">
        <v>470</v>
      </c>
    </row>
    <row r="124" spans="1:3" x14ac:dyDescent="0.3">
      <c r="A124" t="s">
        <v>363</v>
      </c>
      <c r="B124" t="s">
        <v>464</v>
      </c>
      <c r="C124" t="s">
        <v>465</v>
      </c>
    </row>
    <row r="125" spans="1:3" x14ac:dyDescent="0.3">
      <c r="A125" t="s">
        <v>300</v>
      </c>
      <c r="B125" t="s">
        <v>466</v>
      </c>
      <c r="C125" t="s">
        <v>465</v>
      </c>
    </row>
    <row r="126" spans="1:3" x14ac:dyDescent="0.3">
      <c r="A126" t="s">
        <v>174</v>
      </c>
      <c r="B126" t="s">
        <v>464</v>
      </c>
      <c r="C126" t="s">
        <v>468</v>
      </c>
    </row>
    <row r="127" spans="1:3" x14ac:dyDescent="0.3">
      <c r="A127" t="s">
        <v>306</v>
      </c>
      <c r="B127" t="s">
        <v>466</v>
      </c>
      <c r="C127" t="s">
        <v>465</v>
      </c>
    </row>
    <row r="128" spans="1:3" x14ac:dyDescent="0.3">
      <c r="A128" t="s">
        <v>430</v>
      </c>
      <c r="B128" t="s">
        <v>466</v>
      </c>
      <c r="C128" t="s">
        <v>465</v>
      </c>
    </row>
    <row r="129" spans="1:3" x14ac:dyDescent="0.3">
      <c r="A129" t="s">
        <v>175</v>
      </c>
      <c r="B129" t="s">
        <v>464</v>
      </c>
      <c r="C129" t="s">
        <v>468</v>
      </c>
    </row>
    <row r="130" spans="1:3" x14ac:dyDescent="0.3">
      <c r="A130" t="s">
        <v>346</v>
      </c>
      <c r="B130" t="s">
        <v>466</v>
      </c>
      <c r="C130" t="s">
        <v>465</v>
      </c>
    </row>
    <row r="131" spans="1:3" x14ac:dyDescent="0.3">
      <c r="A131" t="s">
        <v>279</v>
      </c>
      <c r="B131" t="s">
        <v>464</v>
      </c>
      <c r="C131" t="s">
        <v>465</v>
      </c>
    </row>
    <row r="132" spans="1:3" x14ac:dyDescent="0.3">
      <c r="A132" t="s">
        <v>378</v>
      </c>
      <c r="B132" t="s">
        <v>464</v>
      </c>
      <c r="C132" t="s">
        <v>465</v>
      </c>
    </row>
    <row r="133" spans="1:3" x14ac:dyDescent="0.3">
      <c r="A133" t="s">
        <v>184</v>
      </c>
      <c r="B133" t="s">
        <v>466</v>
      </c>
      <c r="C133" t="s">
        <v>470</v>
      </c>
    </row>
    <row r="134" spans="1:3" x14ac:dyDescent="0.3">
      <c r="A134" t="s">
        <v>204</v>
      </c>
      <c r="B134" t="s">
        <v>466</v>
      </c>
      <c r="C134" t="s">
        <v>470</v>
      </c>
    </row>
    <row r="135" spans="1:3" x14ac:dyDescent="0.3">
      <c r="A135" t="s">
        <v>154</v>
      </c>
      <c r="B135" t="s">
        <v>464</v>
      </c>
      <c r="C135" t="s">
        <v>468</v>
      </c>
    </row>
    <row r="136" spans="1:3" x14ac:dyDescent="0.3">
      <c r="A136" t="s">
        <v>155</v>
      </c>
      <c r="B136" t="s">
        <v>464</v>
      </c>
      <c r="C136" t="s">
        <v>468</v>
      </c>
    </row>
    <row r="137" spans="1:3" x14ac:dyDescent="0.3">
      <c r="A137" t="s">
        <v>373</v>
      </c>
      <c r="B137" t="s">
        <v>466</v>
      </c>
      <c r="C137" t="s">
        <v>465</v>
      </c>
    </row>
    <row r="138" spans="1:3" x14ac:dyDescent="0.3">
      <c r="A138" t="s">
        <v>100</v>
      </c>
      <c r="B138" t="s">
        <v>464</v>
      </c>
      <c r="C138" t="s">
        <v>470</v>
      </c>
    </row>
    <row r="139" spans="1:3" x14ac:dyDescent="0.3">
      <c r="A139" t="s">
        <v>176</v>
      </c>
      <c r="B139" t="s">
        <v>464</v>
      </c>
      <c r="C139" t="s">
        <v>468</v>
      </c>
    </row>
    <row r="140" spans="1:3" x14ac:dyDescent="0.3">
      <c r="A140" t="s">
        <v>111</v>
      </c>
      <c r="B140" t="s">
        <v>464</v>
      </c>
      <c r="C140" t="s">
        <v>469</v>
      </c>
    </row>
    <row r="141" spans="1:3" x14ac:dyDescent="0.3">
      <c r="A141" t="s">
        <v>94</v>
      </c>
      <c r="B141" t="s">
        <v>464</v>
      </c>
      <c r="C141" t="s">
        <v>469</v>
      </c>
    </row>
    <row r="142" spans="1:3" x14ac:dyDescent="0.3">
      <c r="A142" t="s">
        <v>156</v>
      </c>
      <c r="B142" t="s">
        <v>464</v>
      </c>
      <c r="C142" t="s">
        <v>468</v>
      </c>
    </row>
    <row r="143" spans="1:3" x14ac:dyDescent="0.3">
      <c r="A143" t="s">
        <v>280</v>
      </c>
      <c r="B143" t="s">
        <v>467</v>
      </c>
      <c r="C143" t="s">
        <v>465</v>
      </c>
    </row>
    <row r="144" spans="1:3" x14ac:dyDescent="0.3">
      <c r="A144" t="s">
        <v>112</v>
      </c>
      <c r="B144" t="s">
        <v>464</v>
      </c>
      <c r="C144" t="s">
        <v>469</v>
      </c>
    </row>
    <row r="145" spans="1:3" x14ac:dyDescent="0.3">
      <c r="A145" t="s">
        <v>115</v>
      </c>
      <c r="B145" t="s">
        <v>464</v>
      </c>
      <c r="C145" t="s">
        <v>470</v>
      </c>
    </row>
    <row r="146" spans="1:3" x14ac:dyDescent="0.3">
      <c r="A146" t="s">
        <v>384</v>
      </c>
      <c r="B146" t="s">
        <v>467</v>
      </c>
      <c r="C146" t="s">
        <v>465</v>
      </c>
    </row>
    <row r="147" spans="1:3" x14ac:dyDescent="0.3">
      <c r="A147" t="s">
        <v>157</v>
      </c>
      <c r="B147" t="s">
        <v>464</v>
      </c>
      <c r="C147" t="s">
        <v>468</v>
      </c>
    </row>
    <row r="148" spans="1:3" x14ac:dyDescent="0.3">
      <c r="A148" t="s">
        <v>326</v>
      </c>
      <c r="B148" t="s">
        <v>467</v>
      </c>
      <c r="C148" t="s">
        <v>465</v>
      </c>
    </row>
    <row r="149" spans="1:3" x14ac:dyDescent="0.3">
      <c r="A149" t="s">
        <v>312</v>
      </c>
      <c r="B149" t="s">
        <v>464</v>
      </c>
      <c r="C149" t="s">
        <v>465</v>
      </c>
    </row>
    <row r="150" spans="1:3" x14ac:dyDescent="0.3">
      <c r="A150" t="s">
        <v>95</v>
      </c>
      <c r="B150" t="s">
        <v>464</v>
      </c>
      <c r="C150" t="s">
        <v>469</v>
      </c>
    </row>
    <row r="151" spans="1:3" x14ac:dyDescent="0.3">
      <c r="A151" t="s">
        <v>140</v>
      </c>
      <c r="B151" t="s">
        <v>464</v>
      </c>
      <c r="C151" t="s">
        <v>470</v>
      </c>
    </row>
    <row r="152" spans="1:3" x14ac:dyDescent="0.3">
      <c r="A152" t="s">
        <v>403</v>
      </c>
      <c r="B152" t="s">
        <v>467</v>
      </c>
      <c r="C152" t="s">
        <v>465</v>
      </c>
    </row>
    <row r="153" spans="1:3" x14ac:dyDescent="0.3">
      <c r="A153" t="s">
        <v>356</v>
      </c>
      <c r="B153" t="s">
        <v>466</v>
      </c>
      <c r="C153" t="s">
        <v>465</v>
      </c>
    </row>
    <row r="154" spans="1:3" x14ac:dyDescent="0.3">
      <c r="A154" t="s">
        <v>338</v>
      </c>
      <c r="B154" t="s">
        <v>466</v>
      </c>
      <c r="C154" t="s">
        <v>465</v>
      </c>
    </row>
    <row r="155" spans="1:3" x14ac:dyDescent="0.3">
      <c r="A155" t="s">
        <v>85</v>
      </c>
      <c r="B155" t="s">
        <v>464</v>
      </c>
      <c r="C155" t="s">
        <v>469</v>
      </c>
    </row>
    <row r="156" spans="1:3" x14ac:dyDescent="0.3">
      <c r="A156" t="s">
        <v>321</v>
      </c>
      <c r="B156" t="s">
        <v>464</v>
      </c>
      <c r="C156" t="s">
        <v>465</v>
      </c>
    </row>
    <row r="157" spans="1:3" x14ac:dyDescent="0.3">
      <c r="A157" t="s">
        <v>185</v>
      </c>
      <c r="B157" t="s">
        <v>464</v>
      </c>
      <c r="C157" t="s">
        <v>470</v>
      </c>
    </row>
    <row r="158" spans="1:3" x14ac:dyDescent="0.3">
      <c r="A158" t="s">
        <v>307</v>
      </c>
      <c r="B158" t="s">
        <v>466</v>
      </c>
      <c r="C158" t="s">
        <v>465</v>
      </c>
    </row>
    <row r="159" spans="1:3" x14ac:dyDescent="0.3">
      <c r="A159" t="s">
        <v>447</v>
      </c>
      <c r="B159" t="s">
        <v>466</v>
      </c>
      <c r="C159" t="s">
        <v>465</v>
      </c>
    </row>
    <row r="160" spans="1:3" x14ac:dyDescent="0.3">
      <c r="A160" t="s">
        <v>177</v>
      </c>
      <c r="B160" t="s">
        <v>464</v>
      </c>
      <c r="C160" t="s">
        <v>468</v>
      </c>
    </row>
    <row r="161" spans="1:3" x14ac:dyDescent="0.3">
      <c r="A161" t="s">
        <v>435</v>
      </c>
      <c r="B161" t="s">
        <v>466</v>
      </c>
      <c r="C161" t="s">
        <v>465</v>
      </c>
    </row>
    <row r="162" spans="1:3" x14ac:dyDescent="0.3">
      <c r="A162" t="s">
        <v>379</v>
      </c>
      <c r="B162" t="s">
        <v>466</v>
      </c>
      <c r="C162" t="s">
        <v>465</v>
      </c>
    </row>
    <row r="163" spans="1:3" x14ac:dyDescent="0.3">
      <c r="A163" t="s">
        <v>431</v>
      </c>
      <c r="B163" t="s">
        <v>464</v>
      </c>
      <c r="C163" t="s">
        <v>465</v>
      </c>
    </row>
    <row r="164" spans="1:3" x14ac:dyDescent="0.3">
      <c r="A164" t="s">
        <v>67</v>
      </c>
      <c r="B164" t="s">
        <v>464</v>
      </c>
      <c r="C164" t="s">
        <v>470</v>
      </c>
    </row>
    <row r="165" spans="1:3" x14ac:dyDescent="0.3">
      <c r="A165" t="s">
        <v>186</v>
      </c>
      <c r="B165" t="s">
        <v>464</v>
      </c>
      <c r="C165" t="s">
        <v>470</v>
      </c>
    </row>
    <row r="166" spans="1:3" x14ac:dyDescent="0.3">
      <c r="A166" t="s">
        <v>418</v>
      </c>
      <c r="B166" t="s">
        <v>467</v>
      </c>
      <c r="C166" t="s">
        <v>465</v>
      </c>
    </row>
    <row r="167" spans="1:3" x14ac:dyDescent="0.3">
      <c r="A167" t="s">
        <v>394</v>
      </c>
      <c r="B167" t="s">
        <v>467</v>
      </c>
      <c r="C167" t="s">
        <v>465</v>
      </c>
    </row>
    <row r="168" spans="1:3" x14ac:dyDescent="0.3">
      <c r="A168" t="s">
        <v>322</v>
      </c>
      <c r="B168" t="s">
        <v>466</v>
      </c>
      <c r="C168" t="s">
        <v>465</v>
      </c>
    </row>
    <row r="169" spans="1:3" x14ac:dyDescent="0.3">
      <c r="A169" t="s">
        <v>72</v>
      </c>
      <c r="B169" t="s">
        <v>464</v>
      </c>
      <c r="C169" t="s">
        <v>469</v>
      </c>
    </row>
    <row r="170" spans="1:3" x14ac:dyDescent="0.3">
      <c r="A170" t="s">
        <v>327</v>
      </c>
      <c r="B170" t="s">
        <v>464</v>
      </c>
      <c r="C170" t="s">
        <v>465</v>
      </c>
    </row>
    <row r="171" spans="1:3" x14ac:dyDescent="0.3">
      <c r="A171" t="s">
        <v>158</v>
      </c>
      <c r="B171" t="s">
        <v>464</v>
      </c>
      <c r="C171" t="s">
        <v>468</v>
      </c>
    </row>
    <row r="172" spans="1:3" x14ac:dyDescent="0.3">
      <c r="A172" t="s">
        <v>436</v>
      </c>
      <c r="B172" t="s">
        <v>466</v>
      </c>
      <c r="C172" t="s">
        <v>465</v>
      </c>
    </row>
    <row r="173" spans="1:3" x14ac:dyDescent="0.3">
      <c r="A173" t="s">
        <v>301</v>
      </c>
      <c r="B173" t="s">
        <v>464</v>
      </c>
      <c r="C173" t="s">
        <v>465</v>
      </c>
    </row>
    <row r="174" spans="1:3" x14ac:dyDescent="0.3">
      <c r="A174" t="s">
        <v>101</v>
      </c>
      <c r="B174" t="s">
        <v>464</v>
      </c>
      <c r="C174" t="s">
        <v>470</v>
      </c>
    </row>
    <row r="175" spans="1:3" x14ac:dyDescent="0.3">
      <c r="A175" t="s">
        <v>364</v>
      </c>
      <c r="B175" t="s">
        <v>467</v>
      </c>
      <c r="C175" t="s">
        <v>465</v>
      </c>
    </row>
    <row r="176" spans="1:3" x14ac:dyDescent="0.3">
      <c r="A176" t="s">
        <v>313</v>
      </c>
      <c r="B176" t="s">
        <v>466</v>
      </c>
      <c r="C176" t="s">
        <v>465</v>
      </c>
    </row>
    <row r="177" spans="1:3" x14ac:dyDescent="0.3">
      <c r="A177" t="s">
        <v>102</v>
      </c>
      <c r="B177" t="s">
        <v>467</v>
      </c>
      <c r="C177" t="s">
        <v>470</v>
      </c>
    </row>
    <row r="178" spans="1:3" x14ac:dyDescent="0.3">
      <c r="A178" t="s">
        <v>374</v>
      </c>
      <c r="B178" t="s">
        <v>466</v>
      </c>
      <c r="C178" t="s">
        <v>465</v>
      </c>
    </row>
    <row r="179" spans="1:3" x14ac:dyDescent="0.3">
      <c r="A179" t="s">
        <v>122</v>
      </c>
      <c r="B179" t="s">
        <v>467</v>
      </c>
      <c r="C179" t="s">
        <v>470</v>
      </c>
    </row>
    <row r="180" spans="1:3" x14ac:dyDescent="0.3">
      <c r="A180" t="s">
        <v>205</v>
      </c>
      <c r="B180" t="s">
        <v>467</v>
      </c>
      <c r="C180" t="s">
        <v>470</v>
      </c>
    </row>
    <row r="181" spans="1:3" x14ac:dyDescent="0.3">
      <c r="A181" t="s">
        <v>73</v>
      </c>
      <c r="B181" t="s">
        <v>464</v>
      </c>
      <c r="C181" t="s">
        <v>469</v>
      </c>
    </row>
    <row r="182" spans="1:3" x14ac:dyDescent="0.3">
      <c r="A182" t="s">
        <v>332</v>
      </c>
      <c r="B182" t="s">
        <v>466</v>
      </c>
      <c r="C182" t="s">
        <v>465</v>
      </c>
    </row>
    <row r="183" spans="1:3" x14ac:dyDescent="0.3">
      <c r="A183" t="s">
        <v>308</v>
      </c>
      <c r="B183" t="s">
        <v>466</v>
      </c>
      <c r="C183" t="s">
        <v>465</v>
      </c>
    </row>
    <row r="184" spans="1:3" x14ac:dyDescent="0.3">
      <c r="A184" t="s">
        <v>68</v>
      </c>
      <c r="B184" t="s">
        <v>466</v>
      </c>
      <c r="C184" t="s">
        <v>470</v>
      </c>
    </row>
    <row r="185" spans="1:3" x14ac:dyDescent="0.3">
      <c r="A185" t="s">
        <v>375</v>
      </c>
      <c r="B185" t="s">
        <v>464</v>
      </c>
      <c r="C185" t="s">
        <v>465</v>
      </c>
    </row>
    <row r="186" spans="1:3" x14ac:dyDescent="0.3">
      <c r="A186" t="s">
        <v>116</v>
      </c>
      <c r="B186" t="s">
        <v>464</v>
      </c>
      <c r="C186" t="s">
        <v>470</v>
      </c>
    </row>
    <row r="187" spans="1:3" x14ac:dyDescent="0.3">
      <c r="A187" t="s">
        <v>333</v>
      </c>
      <c r="B187" t="s">
        <v>464</v>
      </c>
      <c r="C187" t="s">
        <v>465</v>
      </c>
    </row>
    <row r="188" spans="1:3" x14ac:dyDescent="0.3">
      <c r="A188" t="s">
        <v>309</v>
      </c>
      <c r="B188" t="s">
        <v>464</v>
      </c>
      <c r="C188" t="s">
        <v>465</v>
      </c>
    </row>
    <row r="189" spans="1:3" x14ac:dyDescent="0.3">
      <c r="A189" t="s">
        <v>86</v>
      </c>
      <c r="B189" t="s">
        <v>464</v>
      </c>
      <c r="C189" t="s">
        <v>469</v>
      </c>
    </row>
    <row r="190" spans="1:3" x14ac:dyDescent="0.3">
      <c r="A190" t="s">
        <v>411</v>
      </c>
      <c r="B190" t="s">
        <v>464</v>
      </c>
      <c r="C190" t="s">
        <v>465</v>
      </c>
    </row>
    <row r="191" spans="1:3" x14ac:dyDescent="0.3">
      <c r="A191" t="s">
        <v>281</v>
      </c>
      <c r="B191" t="s">
        <v>464</v>
      </c>
      <c r="C191" t="s">
        <v>465</v>
      </c>
    </row>
    <row r="192" spans="1:3" x14ac:dyDescent="0.3">
      <c r="A192" t="s">
        <v>141</v>
      </c>
      <c r="B192" t="s">
        <v>464</v>
      </c>
      <c r="C192" t="s">
        <v>470</v>
      </c>
    </row>
    <row r="193" spans="1:3" x14ac:dyDescent="0.3">
      <c r="A193" t="s">
        <v>206</v>
      </c>
      <c r="B193" t="s">
        <v>464</v>
      </c>
      <c r="C193" t="s">
        <v>470</v>
      </c>
    </row>
    <row r="194" spans="1:3" x14ac:dyDescent="0.3">
      <c r="A194" t="s">
        <v>187</v>
      </c>
      <c r="B194" t="s">
        <v>464</v>
      </c>
      <c r="C194" t="s">
        <v>470</v>
      </c>
    </row>
    <row r="195" spans="1:3" x14ac:dyDescent="0.3">
      <c r="A195" t="s">
        <v>282</v>
      </c>
      <c r="B195" t="s">
        <v>464</v>
      </c>
      <c r="C195" t="s">
        <v>465</v>
      </c>
    </row>
    <row r="196" spans="1:3" x14ac:dyDescent="0.3">
      <c r="A196" t="s">
        <v>188</v>
      </c>
      <c r="B196" t="s">
        <v>464</v>
      </c>
      <c r="C196" t="s">
        <v>470</v>
      </c>
    </row>
    <row r="197" spans="1:3" x14ac:dyDescent="0.3">
      <c r="A197" t="s">
        <v>178</v>
      </c>
      <c r="B197" t="s">
        <v>464</v>
      </c>
      <c r="C197" t="s">
        <v>468</v>
      </c>
    </row>
    <row r="198" spans="1:3" x14ac:dyDescent="0.3">
      <c r="A198" t="s">
        <v>69</v>
      </c>
      <c r="B198" t="s">
        <v>467</v>
      </c>
      <c r="C198" t="s">
        <v>470</v>
      </c>
    </row>
    <row r="199" spans="1:3" x14ac:dyDescent="0.3">
      <c r="A199" t="s">
        <v>339</v>
      </c>
      <c r="B199" t="s">
        <v>464</v>
      </c>
      <c r="C199" t="s">
        <v>465</v>
      </c>
    </row>
    <row r="200" spans="1:3" x14ac:dyDescent="0.3">
      <c r="A200" t="s">
        <v>419</v>
      </c>
      <c r="B200" t="s">
        <v>464</v>
      </c>
      <c r="C200" t="s">
        <v>465</v>
      </c>
    </row>
    <row r="201" spans="1:3" x14ac:dyDescent="0.3">
      <c r="A201" t="s">
        <v>283</v>
      </c>
      <c r="B201" t="s">
        <v>466</v>
      </c>
      <c r="C201" t="s">
        <v>465</v>
      </c>
    </row>
    <row r="202" spans="1:3" x14ac:dyDescent="0.3">
      <c r="A202" t="s">
        <v>179</v>
      </c>
      <c r="B202" t="s">
        <v>464</v>
      </c>
      <c r="C202" t="s">
        <v>468</v>
      </c>
    </row>
    <row r="203" spans="1:3" x14ac:dyDescent="0.3">
      <c r="A203" t="s">
        <v>291</v>
      </c>
      <c r="B203" t="s">
        <v>466</v>
      </c>
      <c r="C203" t="s">
        <v>465</v>
      </c>
    </row>
    <row r="204" spans="1:3" x14ac:dyDescent="0.3">
      <c r="A204" t="s">
        <v>87</v>
      </c>
      <c r="B204" t="s">
        <v>464</v>
      </c>
      <c r="C204" t="s">
        <v>469</v>
      </c>
    </row>
    <row r="205" spans="1:3" x14ac:dyDescent="0.3">
      <c r="A205" t="s">
        <v>357</v>
      </c>
      <c r="B205" t="s">
        <v>464</v>
      </c>
      <c r="C205" t="s">
        <v>465</v>
      </c>
    </row>
    <row r="206" spans="1:3" x14ac:dyDescent="0.3">
      <c r="A206" t="s">
        <v>284</v>
      </c>
      <c r="B206" t="s">
        <v>464</v>
      </c>
      <c r="C206" t="s">
        <v>465</v>
      </c>
    </row>
    <row r="207" spans="1:3" x14ac:dyDescent="0.3">
      <c r="A207" t="s">
        <v>385</v>
      </c>
      <c r="B207" t="s">
        <v>466</v>
      </c>
      <c r="C207" t="s">
        <v>465</v>
      </c>
    </row>
    <row r="208" spans="1:3" x14ac:dyDescent="0.3">
      <c r="A208" t="s">
        <v>107</v>
      </c>
      <c r="B208" t="s">
        <v>464</v>
      </c>
      <c r="C208" t="s">
        <v>469</v>
      </c>
    </row>
    <row r="209" spans="1:3" x14ac:dyDescent="0.3">
      <c r="A209" t="s">
        <v>334</v>
      </c>
      <c r="B209" t="s">
        <v>464</v>
      </c>
      <c r="C209" t="s">
        <v>465</v>
      </c>
    </row>
    <row r="210" spans="1:3" x14ac:dyDescent="0.3">
      <c r="A210" t="s">
        <v>420</v>
      </c>
      <c r="B210" t="s">
        <v>464</v>
      </c>
      <c r="C210" t="s">
        <v>465</v>
      </c>
    </row>
    <row r="211" spans="1:3" x14ac:dyDescent="0.3">
      <c r="A211" t="s">
        <v>323</v>
      </c>
      <c r="B211" t="s">
        <v>466</v>
      </c>
      <c r="C211" t="s">
        <v>465</v>
      </c>
    </row>
    <row r="212" spans="1:3" x14ac:dyDescent="0.3">
      <c r="A212" t="s">
        <v>395</v>
      </c>
      <c r="B212" t="s">
        <v>464</v>
      </c>
      <c r="C212" t="s">
        <v>465</v>
      </c>
    </row>
    <row r="213" spans="1:3" x14ac:dyDescent="0.3">
      <c r="A213" t="s">
        <v>117</v>
      </c>
      <c r="B213" t="s">
        <v>466</v>
      </c>
      <c r="C213" t="s">
        <v>470</v>
      </c>
    </row>
    <row r="214" spans="1:3" x14ac:dyDescent="0.3">
      <c r="A214" t="s">
        <v>292</v>
      </c>
      <c r="B214" t="s">
        <v>466</v>
      </c>
      <c r="C214" t="s">
        <v>465</v>
      </c>
    </row>
    <row r="215" spans="1:3" x14ac:dyDescent="0.3">
      <c r="A215" t="s">
        <v>88</v>
      </c>
      <c r="B215" t="s">
        <v>464</v>
      </c>
      <c r="C215" t="s">
        <v>469</v>
      </c>
    </row>
    <row r="216" spans="1:3" x14ac:dyDescent="0.3">
      <c r="A216" t="s">
        <v>133</v>
      </c>
      <c r="B216" t="s">
        <v>464</v>
      </c>
      <c r="C216" t="s">
        <v>469</v>
      </c>
    </row>
    <row r="217" spans="1:3" x14ac:dyDescent="0.3">
      <c r="A217" t="s">
        <v>293</v>
      </c>
      <c r="B217" t="s">
        <v>467</v>
      </c>
      <c r="C217" t="s">
        <v>465</v>
      </c>
    </row>
    <row r="218" spans="1:3" x14ac:dyDescent="0.3">
      <c r="A218" t="s">
        <v>448</v>
      </c>
      <c r="B218" t="s">
        <v>466</v>
      </c>
      <c r="C218" t="s">
        <v>465</v>
      </c>
    </row>
    <row r="219" spans="1:3" x14ac:dyDescent="0.3">
      <c r="A219" t="s">
        <v>96</v>
      </c>
      <c r="B219" t="s">
        <v>464</v>
      </c>
      <c r="C219" t="s">
        <v>469</v>
      </c>
    </row>
    <row r="220" spans="1:3" x14ac:dyDescent="0.3">
      <c r="A220" t="s">
        <v>294</v>
      </c>
      <c r="B220" t="s">
        <v>466</v>
      </c>
      <c r="C220" t="s">
        <v>465</v>
      </c>
    </row>
    <row r="221" spans="1:3" x14ac:dyDescent="0.3">
      <c r="A221" t="s">
        <v>404</v>
      </c>
      <c r="B221" t="s">
        <v>466</v>
      </c>
      <c r="C221" t="s">
        <v>465</v>
      </c>
    </row>
    <row r="222" spans="1:3" x14ac:dyDescent="0.3">
      <c r="A222" t="s">
        <v>108</v>
      </c>
      <c r="B222" t="s">
        <v>464</v>
      </c>
      <c r="C222" t="s">
        <v>469</v>
      </c>
    </row>
    <row r="223" spans="1:3" x14ac:dyDescent="0.3">
      <c r="A223" t="s">
        <v>125</v>
      </c>
      <c r="B223" t="s">
        <v>466</v>
      </c>
      <c r="C223" t="s">
        <v>470</v>
      </c>
    </row>
    <row r="224" spans="1:3" x14ac:dyDescent="0.3">
      <c r="A224" t="s">
        <v>189</v>
      </c>
      <c r="B224" t="s">
        <v>464</v>
      </c>
      <c r="C224" t="s">
        <v>470</v>
      </c>
    </row>
    <row r="225" spans="1:3" x14ac:dyDescent="0.3">
      <c r="A225" t="s">
        <v>134</v>
      </c>
      <c r="B225" t="s">
        <v>464</v>
      </c>
      <c r="C225" t="s">
        <v>469</v>
      </c>
    </row>
    <row r="226" spans="1:3" x14ac:dyDescent="0.3">
      <c r="A226" t="s">
        <v>450</v>
      </c>
      <c r="B226" t="s">
        <v>466</v>
      </c>
      <c r="C226" t="s">
        <v>465</v>
      </c>
    </row>
    <row r="227" spans="1:3" x14ac:dyDescent="0.3">
      <c r="A227" t="s">
        <v>347</v>
      </c>
      <c r="B227" t="s">
        <v>466</v>
      </c>
      <c r="C227" t="s">
        <v>465</v>
      </c>
    </row>
    <row r="228" spans="1:3" x14ac:dyDescent="0.3">
      <c r="A228" t="s">
        <v>302</v>
      </c>
      <c r="B228" t="s">
        <v>467</v>
      </c>
      <c r="C228" t="s">
        <v>465</v>
      </c>
    </row>
    <row r="229" spans="1:3" x14ac:dyDescent="0.3">
      <c r="A229" t="s">
        <v>208</v>
      </c>
      <c r="B229" t="s">
        <v>464</v>
      </c>
      <c r="C229" t="s">
        <v>470</v>
      </c>
    </row>
    <row r="230" spans="1:3" x14ac:dyDescent="0.3">
      <c r="A230" t="s">
        <v>437</v>
      </c>
      <c r="B230" t="s">
        <v>466</v>
      </c>
      <c r="C230" t="s">
        <v>465</v>
      </c>
    </row>
    <row r="231" spans="1:3" x14ac:dyDescent="0.3">
      <c r="A231" t="s">
        <v>314</v>
      </c>
      <c r="B231" t="s">
        <v>466</v>
      </c>
      <c r="C231" t="s">
        <v>465</v>
      </c>
    </row>
    <row r="232" spans="1:3" x14ac:dyDescent="0.3">
      <c r="A232" t="s">
        <v>315</v>
      </c>
      <c r="B232" t="s">
        <v>466</v>
      </c>
      <c r="C232" t="s">
        <v>465</v>
      </c>
    </row>
    <row r="233" spans="1:3" x14ac:dyDescent="0.3">
      <c r="A233" t="s">
        <v>275</v>
      </c>
      <c r="B233" t="s">
        <v>466</v>
      </c>
      <c r="C233" t="s">
        <v>465</v>
      </c>
    </row>
    <row r="234" spans="1:3" x14ac:dyDescent="0.3">
      <c r="A234" t="s">
        <v>376</v>
      </c>
      <c r="B234" t="s">
        <v>466</v>
      </c>
      <c r="C234" t="s">
        <v>465</v>
      </c>
    </row>
    <row r="235" spans="1:3" x14ac:dyDescent="0.3">
      <c r="A235" t="s">
        <v>412</v>
      </c>
      <c r="B235" t="s">
        <v>466</v>
      </c>
      <c r="C235" t="s">
        <v>465</v>
      </c>
    </row>
    <row r="236" spans="1:3" x14ac:dyDescent="0.3">
      <c r="A236" t="s">
        <v>285</v>
      </c>
      <c r="B236" t="s">
        <v>464</v>
      </c>
      <c r="C236" t="s">
        <v>465</v>
      </c>
    </row>
    <row r="237" spans="1:3" x14ac:dyDescent="0.3">
      <c r="A237" t="s">
        <v>449</v>
      </c>
      <c r="B237" t="s">
        <v>466</v>
      </c>
      <c r="C237" t="s">
        <v>465</v>
      </c>
    </row>
    <row r="238" spans="1:3" x14ac:dyDescent="0.3">
      <c r="A238" t="s">
        <v>328</v>
      </c>
      <c r="B238" t="s">
        <v>467</v>
      </c>
      <c r="C238" t="s">
        <v>465</v>
      </c>
    </row>
    <row r="239" spans="1:3" x14ac:dyDescent="0.3">
      <c r="A239" t="s">
        <v>74</v>
      </c>
      <c r="B239" t="s">
        <v>464</v>
      </c>
      <c r="C239" t="s">
        <v>469</v>
      </c>
    </row>
    <row r="240" spans="1:3" x14ac:dyDescent="0.3">
      <c r="A240" t="s">
        <v>190</v>
      </c>
      <c r="B240" t="s">
        <v>464</v>
      </c>
      <c r="C240" t="s">
        <v>470</v>
      </c>
    </row>
    <row r="241" spans="1:3" x14ac:dyDescent="0.3">
      <c r="A241" t="s">
        <v>142</v>
      </c>
      <c r="B241" t="s">
        <v>464</v>
      </c>
      <c r="C241" t="s">
        <v>470</v>
      </c>
    </row>
    <row r="242" spans="1:3" x14ac:dyDescent="0.3">
      <c r="A242" t="s">
        <v>159</v>
      </c>
      <c r="B242" t="s">
        <v>464</v>
      </c>
      <c r="C242" t="s">
        <v>468</v>
      </c>
    </row>
    <row r="243" spans="1:3" x14ac:dyDescent="0.3">
      <c r="A243" t="s">
        <v>421</v>
      </c>
      <c r="B243" t="s">
        <v>464</v>
      </c>
      <c r="C243" t="s">
        <v>465</v>
      </c>
    </row>
    <row r="244" spans="1:3" x14ac:dyDescent="0.3">
      <c r="A244" t="s">
        <v>365</v>
      </c>
      <c r="B244" t="s">
        <v>464</v>
      </c>
      <c r="C244" t="s">
        <v>465</v>
      </c>
    </row>
    <row r="245" spans="1:3" x14ac:dyDescent="0.3">
      <c r="A245" t="s">
        <v>97</v>
      </c>
      <c r="B245" t="s">
        <v>464</v>
      </c>
      <c r="C245" t="s">
        <v>469</v>
      </c>
    </row>
    <row r="246" spans="1:3" x14ac:dyDescent="0.3">
      <c r="A246" t="s">
        <v>329</v>
      </c>
      <c r="B246" t="s">
        <v>467</v>
      </c>
      <c r="C246" t="s">
        <v>465</v>
      </c>
    </row>
    <row r="247" spans="1:3" x14ac:dyDescent="0.3">
      <c r="A247" t="s">
        <v>330</v>
      </c>
      <c r="B247" t="s">
        <v>466</v>
      </c>
      <c r="C247" t="s">
        <v>465</v>
      </c>
    </row>
    <row r="248" spans="1:3" x14ac:dyDescent="0.3">
      <c r="A248" t="s">
        <v>366</v>
      </c>
      <c r="B248" t="s">
        <v>464</v>
      </c>
      <c r="C248" t="s">
        <v>465</v>
      </c>
    </row>
    <row r="249" spans="1:3" x14ac:dyDescent="0.3">
      <c r="A249" t="s">
        <v>89</v>
      </c>
      <c r="B249" t="s">
        <v>464</v>
      </c>
      <c r="C249" t="s">
        <v>469</v>
      </c>
    </row>
    <row r="250" spans="1:3" x14ac:dyDescent="0.3">
      <c r="A250" t="s">
        <v>70</v>
      </c>
      <c r="B250" t="s">
        <v>464</v>
      </c>
      <c r="C250" t="s">
        <v>470</v>
      </c>
    </row>
    <row r="251" spans="1:3" x14ac:dyDescent="0.3">
      <c r="A251" t="s">
        <v>126</v>
      </c>
      <c r="B251" t="s">
        <v>464</v>
      </c>
      <c r="C251" t="s">
        <v>470</v>
      </c>
    </row>
    <row r="252" spans="1:3" x14ac:dyDescent="0.3">
      <c r="A252" t="s">
        <v>335</v>
      </c>
      <c r="B252" t="s">
        <v>466</v>
      </c>
      <c r="C252" t="s">
        <v>465</v>
      </c>
    </row>
    <row r="253" spans="1:3" x14ac:dyDescent="0.3">
      <c r="A253" t="s">
        <v>445</v>
      </c>
      <c r="B253" t="s">
        <v>467</v>
      </c>
      <c r="C253" t="s">
        <v>465</v>
      </c>
    </row>
    <row r="254" spans="1:3" x14ac:dyDescent="0.3">
      <c r="A254" t="s">
        <v>75</v>
      </c>
      <c r="B254" t="s">
        <v>464</v>
      </c>
      <c r="C254" t="s">
        <v>469</v>
      </c>
    </row>
    <row r="255" spans="1:3" x14ac:dyDescent="0.3">
      <c r="A255" t="s">
        <v>422</v>
      </c>
      <c r="B255" t="s">
        <v>464</v>
      </c>
      <c r="C255" t="s">
        <v>465</v>
      </c>
    </row>
    <row r="256" spans="1:3" x14ac:dyDescent="0.3">
      <c r="A256" t="s">
        <v>180</v>
      </c>
      <c r="B256" t="s">
        <v>464</v>
      </c>
      <c r="C256" t="s">
        <v>468</v>
      </c>
    </row>
    <row r="257" spans="1:3" x14ac:dyDescent="0.3">
      <c r="A257" t="s">
        <v>406</v>
      </c>
      <c r="B257" t="s">
        <v>466</v>
      </c>
      <c r="C257" t="s">
        <v>465</v>
      </c>
    </row>
    <row r="258" spans="1:3" x14ac:dyDescent="0.3">
      <c r="A258" t="s">
        <v>209</v>
      </c>
      <c r="B258" t="s">
        <v>464</v>
      </c>
      <c r="C258" t="s">
        <v>470</v>
      </c>
    </row>
    <row r="259" spans="1:3" x14ac:dyDescent="0.3">
      <c r="A259" t="s">
        <v>90</v>
      </c>
      <c r="B259" t="s">
        <v>464</v>
      </c>
      <c r="C259" t="s">
        <v>469</v>
      </c>
    </row>
    <row r="260" spans="1:3" x14ac:dyDescent="0.3">
      <c r="A260" t="s">
        <v>331</v>
      </c>
      <c r="B260" t="s">
        <v>464</v>
      </c>
      <c r="C260" t="s">
        <v>465</v>
      </c>
    </row>
    <row r="261" spans="1:3" x14ac:dyDescent="0.3">
      <c r="A261" t="s">
        <v>423</v>
      </c>
      <c r="B261" t="s">
        <v>467</v>
      </c>
      <c r="C261" t="s">
        <v>465</v>
      </c>
    </row>
    <row r="262" spans="1:3" x14ac:dyDescent="0.3">
      <c r="A262" t="s">
        <v>438</v>
      </c>
      <c r="B262" t="s">
        <v>466</v>
      </c>
      <c r="C262" t="s">
        <v>465</v>
      </c>
    </row>
    <row r="263" spans="1:3" x14ac:dyDescent="0.3">
      <c r="A263" t="s">
        <v>127</v>
      </c>
      <c r="B263" t="s">
        <v>464</v>
      </c>
      <c r="C263" t="s">
        <v>470</v>
      </c>
    </row>
    <row r="264" spans="1:3" x14ac:dyDescent="0.3">
      <c r="A264" t="s">
        <v>358</v>
      </c>
      <c r="B264" t="s">
        <v>466</v>
      </c>
      <c r="C264" t="s">
        <v>465</v>
      </c>
    </row>
    <row r="265" spans="1:3" x14ac:dyDescent="0.3">
      <c r="A265" t="s">
        <v>396</v>
      </c>
      <c r="B265" t="s">
        <v>467</v>
      </c>
      <c r="C265" t="s">
        <v>465</v>
      </c>
    </row>
    <row r="266" spans="1:3" x14ac:dyDescent="0.3">
      <c r="A266" t="s">
        <v>446</v>
      </c>
      <c r="B266" t="s">
        <v>466</v>
      </c>
      <c r="C266" t="s">
        <v>465</v>
      </c>
    </row>
    <row r="267" spans="1:3" x14ac:dyDescent="0.3">
      <c r="A267" t="s">
        <v>407</v>
      </c>
      <c r="B267" t="s">
        <v>464</v>
      </c>
      <c r="C267" t="s">
        <v>465</v>
      </c>
    </row>
    <row r="268" spans="1:3" x14ac:dyDescent="0.3">
      <c r="A268" t="s">
        <v>367</v>
      </c>
      <c r="B268" t="s">
        <v>464</v>
      </c>
      <c r="C268" t="s">
        <v>465</v>
      </c>
    </row>
    <row r="269" spans="1:3" x14ac:dyDescent="0.3">
      <c r="A269" t="s">
        <v>143</v>
      </c>
      <c r="B269" t="s">
        <v>464</v>
      </c>
      <c r="C269" t="s">
        <v>470</v>
      </c>
    </row>
    <row r="270" spans="1:3" x14ac:dyDescent="0.3">
      <c r="A270" t="s">
        <v>408</v>
      </c>
      <c r="B270" t="s">
        <v>467</v>
      </c>
      <c r="C270" t="s">
        <v>465</v>
      </c>
    </row>
    <row r="271" spans="1:3" x14ac:dyDescent="0.3">
      <c r="A271" t="s">
        <v>210</v>
      </c>
      <c r="B271" t="s">
        <v>464</v>
      </c>
      <c r="C271" t="s">
        <v>470</v>
      </c>
    </row>
    <row r="272" spans="1:3" x14ac:dyDescent="0.3">
      <c r="A272" t="s">
        <v>439</v>
      </c>
      <c r="B272" t="s">
        <v>466</v>
      </c>
      <c r="C272" t="s">
        <v>465</v>
      </c>
    </row>
    <row r="273" spans="1:3" x14ac:dyDescent="0.3">
      <c r="A273" t="s">
        <v>160</v>
      </c>
      <c r="B273" t="s">
        <v>464</v>
      </c>
      <c r="C273" t="s">
        <v>468</v>
      </c>
    </row>
    <row r="274" spans="1:3" x14ac:dyDescent="0.3">
      <c r="A274" t="s">
        <v>91</v>
      </c>
      <c r="B274" t="s">
        <v>464</v>
      </c>
      <c r="C274" t="s">
        <v>469</v>
      </c>
    </row>
    <row r="275" spans="1:3" x14ac:dyDescent="0.3">
      <c r="A275" t="s">
        <v>409</v>
      </c>
      <c r="B275" t="s">
        <v>467</v>
      </c>
      <c r="C275" t="s">
        <v>465</v>
      </c>
    </row>
    <row r="276" spans="1:3" x14ac:dyDescent="0.3">
      <c r="A276" t="s">
        <v>359</v>
      </c>
      <c r="B276" t="s">
        <v>466</v>
      </c>
      <c r="C276" t="s">
        <v>465</v>
      </c>
    </row>
    <row r="277" spans="1:3" x14ac:dyDescent="0.3">
      <c r="A277" t="s">
        <v>413</v>
      </c>
      <c r="B277" t="s">
        <v>466</v>
      </c>
      <c r="C277" t="s">
        <v>465</v>
      </c>
    </row>
    <row r="278" spans="1:3" x14ac:dyDescent="0.3">
      <c r="A278" t="s">
        <v>113</v>
      </c>
      <c r="B278" t="s">
        <v>464</v>
      </c>
      <c r="C278" t="s">
        <v>469</v>
      </c>
    </row>
    <row r="279" spans="1:3" x14ac:dyDescent="0.3">
      <c r="A279" t="s">
        <v>135</v>
      </c>
      <c r="B279" t="s">
        <v>464</v>
      </c>
      <c r="C279" t="s">
        <v>469</v>
      </c>
    </row>
    <row r="280" spans="1:3" x14ac:dyDescent="0.3">
      <c r="A280" t="s">
        <v>181</v>
      </c>
      <c r="B280" t="s">
        <v>464</v>
      </c>
      <c r="C280" t="s">
        <v>468</v>
      </c>
    </row>
    <row r="281" spans="1:3" x14ac:dyDescent="0.3">
      <c r="A281" t="s">
        <v>161</v>
      </c>
      <c r="B281" t="s">
        <v>464</v>
      </c>
      <c r="C281" t="s">
        <v>468</v>
      </c>
    </row>
    <row r="282" spans="1:3" x14ac:dyDescent="0.3">
      <c r="A282" t="s">
        <v>81</v>
      </c>
      <c r="B282" t="s">
        <v>464</v>
      </c>
      <c r="C282" t="s">
        <v>470</v>
      </c>
    </row>
    <row r="283" spans="1:3" x14ac:dyDescent="0.3">
      <c r="A283" t="s">
        <v>336</v>
      </c>
      <c r="B283" t="s">
        <v>464</v>
      </c>
      <c r="C283" t="s">
        <v>465</v>
      </c>
    </row>
    <row r="284" spans="1:3" x14ac:dyDescent="0.3">
      <c r="A284" t="s">
        <v>368</v>
      </c>
      <c r="B284" t="s">
        <v>464</v>
      </c>
      <c r="C284" t="s">
        <v>465</v>
      </c>
    </row>
    <row r="285" spans="1:3" x14ac:dyDescent="0.3">
      <c r="A285" t="s">
        <v>424</v>
      </c>
      <c r="B285" t="s">
        <v>466</v>
      </c>
      <c r="C285" t="s">
        <v>465</v>
      </c>
    </row>
    <row r="286" spans="1:3" x14ac:dyDescent="0.3">
      <c r="A286" t="s">
        <v>386</v>
      </c>
      <c r="B286" t="s">
        <v>466</v>
      </c>
      <c r="C286" t="s">
        <v>465</v>
      </c>
    </row>
    <row r="287" spans="1:3" x14ac:dyDescent="0.3">
      <c r="A287" t="s">
        <v>369</v>
      </c>
      <c r="B287" t="s">
        <v>464</v>
      </c>
      <c r="C287" t="s">
        <v>465</v>
      </c>
    </row>
    <row r="288" spans="1:3" x14ac:dyDescent="0.3">
      <c r="A288" t="s">
        <v>191</v>
      </c>
      <c r="B288" t="s">
        <v>467</v>
      </c>
      <c r="C288" t="s">
        <v>470</v>
      </c>
    </row>
    <row r="289" spans="1:3" x14ac:dyDescent="0.3">
      <c r="A289" t="s">
        <v>440</v>
      </c>
      <c r="B289" t="s">
        <v>466</v>
      </c>
      <c r="C289" t="s">
        <v>465</v>
      </c>
    </row>
    <row r="290" spans="1:3" x14ac:dyDescent="0.3">
      <c r="A290" t="s">
        <v>286</v>
      </c>
      <c r="B290" t="s">
        <v>467</v>
      </c>
      <c r="C290" t="s">
        <v>465</v>
      </c>
    </row>
    <row r="291" spans="1:3" x14ac:dyDescent="0.3">
      <c r="A291" t="s">
        <v>316</v>
      </c>
      <c r="B291" t="s">
        <v>466</v>
      </c>
      <c r="C291" t="s">
        <v>465</v>
      </c>
    </row>
    <row r="292" spans="1:3" x14ac:dyDescent="0.3">
      <c r="A292" t="s">
        <v>123</v>
      </c>
      <c r="B292" t="s">
        <v>467</v>
      </c>
      <c r="C292" t="s">
        <v>470</v>
      </c>
    </row>
    <row r="293" spans="1:3" x14ac:dyDescent="0.3">
      <c r="A293" t="s">
        <v>414</v>
      </c>
      <c r="B293" t="s">
        <v>466</v>
      </c>
      <c r="C293" t="s">
        <v>465</v>
      </c>
    </row>
    <row r="294" spans="1:3" x14ac:dyDescent="0.3">
      <c r="A294" t="s">
        <v>381</v>
      </c>
      <c r="B294" t="s">
        <v>466</v>
      </c>
      <c r="C294" t="s">
        <v>465</v>
      </c>
    </row>
    <row r="295" spans="1:3" x14ac:dyDescent="0.3">
      <c r="A295" t="s">
        <v>162</v>
      </c>
      <c r="B295" t="s">
        <v>464</v>
      </c>
      <c r="C295" t="s">
        <v>468</v>
      </c>
    </row>
    <row r="296" spans="1:3" x14ac:dyDescent="0.3">
      <c r="A296" t="s">
        <v>92</v>
      </c>
      <c r="B296" t="s">
        <v>464</v>
      </c>
      <c r="C296" t="s">
        <v>469</v>
      </c>
    </row>
    <row r="297" spans="1:3" x14ac:dyDescent="0.3">
      <c r="A297" t="s">
        <v>211</v>
      </c>
      <c r="B297" t="s">
        <v>466</v>
      </c>
      <c r="C297" t="s">
        <v>470</v>
      </c>
    </row>
    <row r="298" spans="1:3" x14ac:dyDescent="0.3">
      <c r="A298" t="s">
        <v>397</v>
      </c>
      <c r="B298" t="s">
        <v>466</v>
      </c>
      <c r="C298" t="s">
        <v>465</v>
      </c>
    </row>
    <row r="299" spans="1:3" x14ac:dyDescent="0.3">
      <c r="A299" t="s">
        <v>192</v>
      </c>
      <c r="B299" t="s">
        <v>464</v>
      </c>
      <c r="C299" t="s">
        <v>470</v>
      </c>
    </row>
    <row r="300" spans="1:3" x14ac:dyDescent="0.3">
      <c r="A300" t="s">
        <v>98</v>
      </c>
      <c r="B300" t="s">
        <v>464</v>
      </c>
      <c r="C300" t="s">
        <v>469</v>
      </c>
    </row>
    <row r="301" spans="1:3" x14ac:dyDescent="0.3">
      <c r="A301" t="s">
        <v>425</v>
      </c>
      <c r="B301" t="s">
        <v>464</v>
      </c>
      <c r="C301" t="s">
        <v>465</v>
      </c>
    </row>
    <row r="302" spans="1:3" x14ac:dyDescent="0.3">
      <c r="A302" t="s">
        <v>193</v>
      </c>
      <c r="B302" t="s">
        <v>464</v>
      </c>
      <c r="C302" t="s">
        <v>470</v>
      </c>
    </row>
    <row r="303" spans="1:3" x14ac:dyDescent="0.3">
      <c r="A303" t="s">
        <v>136</v>
      </c>
      <c r="B303" t="s">
        <v>464</v>
      </c>
      <c r="C303" t="s">
        <v>469</v>
      </c>
    </row>
    <row r="304" spans="1:3" x14ac:dyDescent="0.3">
      <c r="A304" t="s">
        <v>340</v>
      </c>
      <c r="B304" t="s">
        <v>464</v>
      </c>
      <c r="C304" t="s">
        <v>465</v>
      </c>
    </row>
    <row r="305" spans="1:3" x14ac:dyDescent="0.3">
      <c r="A305" t="s">
        <v>432</v>
      </c>
      <c r="B305" t="s">
        <v>464</v>
      </c>
      <c r="C305" t="s">
        <v>465</v>
      </c>
    </row>
    <row r="306" spans="1:3" x14ac:dyDescent="0.3">
      <c r="A306" t="s">
        <v>341</v>
      </c>
      <c r="B306" t="s">
        <v>466</v>
      </c>
      <c r="C306" t="s">
        <v>465</v>
      </c>
    </row>
    <row r="307" spans="1:3" x14ac:dyDescent="0.3">
      <c r="A307" t="s">
        <v>287</v>
      </c>
      <c r="B307" t="s">
        <v>466</v>
      </c>
      <c r="C307" t="s">
        <v>465</v>
      </c>
    </row>
    <row r="308" spans="1:3" x14ac:dyDescent="0.3">
      <c r="A308" t="s">
        <v>342</v>
      </c>
      <c r="B308" t="s">
        <v>467</v>
      </c>
      <c r="C308" t="s">
        <v>465</v>
      </c>
    </row>
    <row r="309" spans="1:3" x14ac:dyDescent="0.3">
      <c r="A309" t="s">
        <v>103</v>
      </c>
      <c r="B309" t="s">
        <v>464</v>
      </c>
      <c r="C309" t="s">
        <v>470</v>
      </c>
    </row>
    <row r="314" spans="1:3" x14ac:dyDescent="0.3">
      <c r="A314" t="s">
        <v>144</v>
      </c>
      <c r="B314" t="s">
        <v>466</v>
      </c>
      <c r="C314" t="s">
        <v>471</v>
      </c>
    </row>
    <row r="315" spans="1:3" x14ac:dyDescent="0.3">
      <c r="A315" t="s">
        <v>82</v>
      </c>
      <c r="B315" t="s">
        <v>466</v>
      </c>
      <c r="C315" t="s">
        <v>471</v>
      </c>
    </row>
    <row r="316" spans="1:3" x14ac:dyDescent="0.3">
      <c r="A316" t="s">
        <v>118</v>
      </c>
      <c r="B316" t="s">
        <v>467</v>
      </c>
      <c r="C316" t="s">
        <v>471</v>
      </c>
    </row>
    <row r="317" spans="1:3" x14ac:dyDescent="0.3">
      <c r="A317" t="s">
        <v>212</v>
      </c>
      <c r="B317" t="s">
        <v>466</v>
      </c>
      <c r="C317" t="s">
        <v>471</v>
      </c>
    </row>
    <row r="318" spans="1:3" x14ac:dyDescent="0.3">
      <c r="A318" t="s">
        <v>195</v>
      </c>
      <c r="B318" t="s">
        <v>467</v>
      </c>
      <c r="C318" t="s">
        <v>471</v>
      </c>
    </row>
    <row r="319" spans="1:3" x14ac:dyDescent="0.3">
      <c r="A319" t="s">
        <v>145</v>
      </c>
      <c r="B319" t="s">
        <v>467</v>
      </c>
      <c r="C319" t="s">
        <v>471</v>
      </c>
    </row>
    <row r="320" spans="1:3" x14ac:dyDescent="0.3">
      <c r="A320" t="s">
        <v>214</v>
      </c>
      <c r="B320" t="s">
        <v>467</v>
      </c>
      <c r="C320" t="s">
        <v>471</v>
      </c>
    </row>
    <row r="321" spans="1:3" x14ac:dyDescent="0.3">
      <c r="A321" t="s">
        <v>196</v>
      </c>
      <c r="B321" t="s">
        <v>467</v>
      </c>
      <c r="C321" t="s">
        <v>471</v>
      </c>
    </row>
    <row r="322" spans="1:3" x14ac:dyDescent="0.3">
      <c r="A322" t="s">
        <v>146</v>
      </c>
      <c r="B322" t="s">
        <v>464</v>
      </c>
      <c r="C322" t="s">
        <v>471</v>
      </c>
    </row>
    <row r="323" spans="1:3" x14ac:dyDescent="0.3">
      <c r="A323" t="s">
        <v>197</v>
      </c>
      <c r="B323" t="s">
        <v>467</v>
      </c>
      <c r="C323" t="s">
        <v>471</v>
      </c>
    </row>
    <row r="324" spans="1:3" x14ac:dyDescent="0.3">
      <c r="A324" t="s">
        <v>93</v>
      </c>
      <c r="B324" t="s">
        <v>464</v>
      </c>
      <c r="C324" t="s">
        <v>471</v>
      </c>
    </row>
    <row r="325" spans="1:3" x14ac:dyDescent="0.3">
      <c r="A325" t="s">
        <v>119</v>
      </c>
      <c r="B325" t="s">
        <v>467</v>
      </c>
      <c r="C325" t="s">
        <v>471</v>
      </c>
    </row>
    <row r="326" spans="1:3" x14ac:dyDescent="0.3">
      <c r="A326" t="s">
        <v>120</v>
      </c>
      <c r="B326" t="s">
        <v>466</v>
      </c>
      <c r="C326" t="s">
        <v>471</v>
      </c>
    </row>
    <row r="327" spans="1:3" x14ac:dyDescent="0.3">
      <c r="A327" t="s">
        <v>147</v>
      </c>
      <c r="B327" t="s">
        <v>466</v>
      </c>
      <c r="C327" t="s">
        <v>471</v>
      </c>
    </row>
    <row r="328" spans="1:3" x14ac:dyDescent="0.3">
      <c r="A328" t="s">
        <v>463</v>
      </c>
      <c r="B328" t="s">
        <v>467</v>
      </c>
      <c r="C328" t="s">
        <v>471</v>
      </c>
    </row>
    <row r="329" spans="1:3" x14ac:dyDescent="0.3">
      <c r="A329" t="s">
        <v>104</v>
      </c>
      <c r="B329" t="s">
        <v>466</v>
      </c>
      <c r="C329" t="s">
        <v>471</v>
      </c>
    </row>
    <row r="330" spans="1:3" x14ac:dyDescent="0.3">
      <c r="A330" t="s">
        <v>121</v>
      </c>
      <c r="B330" t="s">
        <v>467</v>
      </c>
      <c r="C330" t="s">
        <v>471</v>
      </c>
    </row>
    <row r="331" spans="1:3" x14ac:dyDescent="0.3">
      <c r="A331" t="s">
        <v>198</v>
      </c>
      <c r="B331" t="s">
        <v>466</v>
      </c>
      <c r="C331" t="s">
        <v>471</v>
      </c>
    </row>
    <row r="332" spans="1:3" x14ac:dyDescent="0.3">
      <c r="A332" t="s">
        <v>215</v>
      </c>
      <c r="B332" t="s">
        <v>466</v>
      </c>
      <c r="C332" t="s">
        <v>471</v>
      </c>
    </row>
    <row r="333" spans="1:3" x14ac:dyDescent="0.3">
      <c r="A333" t="s">
        <v>128</v>
      </c>
      <c r="B333" t="s">
        <v>467</v>
      </c>
      <c r="C333" t="s">
        <v>471</v>
      </c>
    </row>
    <row r="334" spans="1:3" x14ac:dyDescent="0.3">
      <c r="A334" t="s">
        <v>148</v>
      </c>
      <c r="B334" t="s">
        <v>466</v>
      </c>
      <c r="C334" t="s">
        <v>471</v>
      </c>
    </row>
    <row r="335" spans="1:3" x14ac:dyDescent="0.3">
      <c r="A335" t="s">
        <v>199</v>
      </c>
      <c r="B335" t="s">
        <v>464</v>
      </c>
      <c r="C335" t="s">
        <v>471</v>
      </c>
    </row>
    <row r="336" spans="1:3" x14ac:dyDescent="0.3">
      <c r="A336" t="s">
        <v>129</v>
      </c>
      <c r="B336" t="s">
        <v>467</v>
      </c>
      <c r="C336" t="s">
        <v>471</v>
      </c>
    </row>
    <row r="337" spans="1:3" x14ac:dyDescent="0.3">
      <c r="A337" t="s">
        <v>200</v>
      </c>
      <c r="B337" t="s">
        <v>464</v>
      </c>
      <c r="C337" t="s">
        <v>471</v>
      </c>
    </row>
    <row r="338" spans="1:3" x14ac:dyDescent="0.3">
      <c r="A338" t="s">
        <v>137</v>
      </c>
      <c r="B338" t="s">
        <v>467</v>
      </c>
      <c r="C338" t="s">
        <v>471</v>
      </c>
    </row>
    <row r="344" spans="1:3" x14ac:dyDescent="0.3">
      <c r="A344" t="s">
        <v>951</v>
      </c>
      <c r="B344" t="s">
        <v>466</v>
      </c>
      <c r="C344" t="s">
        <v>465</v>
      </c>
    </row>
    <row r="345" spans="1:3" x14ac:dyDescent="0.3">
      <c r="A345" t="s">
        <v>960</v>
      </c>
      <c r="B345" t="s">
        <v>464</v>
      </c>
      <c r="C345" t="s">
        <v>470</v>
      </c>
    </row>
    <row r="346" spans="1:3" x14ac:dyDescent="0.3">
      <c r="A346" t="s">
        <v>953</v>
      </c>
      <c r="B346" t="s">
        <v>467</v>
      </c>
      <c r="C346" t="s">
        <v>465</v>
      </c>
    </row>
    <row r="347" spans="1:3" x14ac:dyDescent="0.3">
      <c r="A347" t="s">
        <v>962</v>
      </c>
      <c r="B347" t="s">
        <v>464</v>
      </c>
      <c r="C347" t="s">
        <v>465</v>
      </c>
    </row>
    <row r="348" spans="1:3" x14ac:dyDescent="0.3">
      <c r="A348" t="s">
        <v>612</v>
      </c>
      <c r="B348" t="s">
        <v>464</v>
      </c>
      <c r="C348" t="s">
        <v>465</v>
      </c>
    </row>
    <row r="349" spans="1:3" x14ac:dyDescent="0.3">
      <c r="A349" t="s">
        <v>614</v>
      </c>
      <c r="B349" t="s">
        <v>466</v>
      </c>
      <c r="C349" t="s">
        <v>465</v>
      </c>
    </row>
    <row r="350" spans="1:3" x14ac:dyDescent="0.3">
      <c r="A350" t="s">
        <v>967</v>
      </c>
      <c r="B350" t="s">
        <v>467</v>
      </c>
      <c r="C350" t="s">
        <v>465</v>
      </c>
    </row>
    <row r="351" spans="1:3" x14ac:dyDescent="0.3">
      <c r="A351" t="s">
        <v>616</v>
      </c>
      <c r="B351" t="s">
        <v>466</v>
      </c>
      <c r="C351" t="s">
        <v>465</v>
      </c>
    </row>
    <row r="352" spans="1:3" x14ac:dyDescent="0.3">
      <c r="A352" t="s">
        <v>946</v>
      </c>
      <c r="B352" t="s">
        <v>466</v>
      </c>
      <c r="C352" t="s">
        <v>465</v>
      </c>
    </row>
    <row r="353" spans="1:3" x14ac:dyDescent="0.3">
      <c r="A353" t="s">
        <v>618</v>
      </c>
      <c r="B353" t="s">
        <v>464</v>
      </c>
      <c r="C353" t="s">
        <v>465</v>
      </c>
    </row>
    <row r="354" spans="1:3" x14ac:dyDescent="0.3">
      <c r="A354" t="s">
        <v>969</v>
      </c>
      <c r="B354" t="s">
        <v>466</v>
      </c>
      <c r="C354" t="s">
        <v>465</v>
      </c>
    </row>
    <row r="355" spans="1:3" x14ac:dyDescent="0.3">
      <c r="A355" t="s">
        <v>620</v>
      </c>
      <c r="B355" t="s">
        <v>464</v>
      </c>
      <c r="C355" t="s">
        <v>465</v>
      </c>
    </row>
    <row r="356" spans="1:3" x14ac:dyDescent="0.3">
      <c r="A356" t="s">
        <v>964</v>
      </c>
      <c r="B356" t="s">
        <v>464</v>
      </c>
      <c r="C356" t="s">
        <v>470</v>
      </c>
    </row>
    <row r="357" spans="1:3" x14ac:dyDescent="0.3">
      <c r="A357" t="s">
        <v>971</v>
      </c>
      <c r="B357" t="s">
        <v>466</v>
      </c>
      <c r="C357" t="s">
        <v>465</v>
      </c>
    </row>
    <row r="358" spans="1:3" x14ac:dyDescent="0.3">
      <c r="A358" t="s">
        <v>955</v>
      </c>
      <c r="B358" t="s">
        <v>467</v>
      </c>
      <c r="C358" t="s">
        <v>465</v>
      </c>
    </row>
    <row r="359" spans="1:3" x14ac:dyDescent="0.3">
      <c r="A359" t="s">
        <v>622</v>
      </c>
      <c r="B359" t="s">
        <v>466</v>
      </c>
      <c r="C359" t="s">
        <v>465</v>
      </c>
    </row>
    <row r="360" spans="1:3" x14ac:dyDescent="0.3">
      <c r="A360" t="s">
        <v>948</v>
      </c>
      <c r="B360" t="s">
        <v>466</v>
      </c>
      <c r="C360" t="s">
        <v>465</v>
      </c>
    </row>
    <row r="361" spans="1:3" x14ac:dyDescent="0.3">
      <c r="A361" t="s">
        <v>942</v>
      </c>
      <c r="B361" t="s">
        <v>466</v>
      </c>
      <c r="C361" t="s">
        <v>465</v>
      </c>
    </row>
    <row r="362" spans="1:3" x14ac:dyDescent="0.3">
      <c r="A362" t="s">
        <v>978</v>
      </c>
      <c r="B362" t="s">
        <v>467</v>
      </c>
      <c r="C362" t="s">
        <v>465</v>
      </c>
    </row>
    <row r="363" spans="1:3" x14ac:dyDescent="0.3">
      <c r="A363" t="s">
        <v>944</v>
      </c>
      <c r="B363" t="s">
        <v>467</v>
      </c>
      <c r="C363" t="s">
        <v>465</v>
      </c>
    </row>
    <row r="364" spans="1:3" x14ac:dyDescent="0.3">
      <c r="A364" t="s">
        <v>624</v>
      </c>
      <c r="B364" t="s">
        <v>467</v>
      </c>
      <c r="C364" t="s">
        <v>465</v>
      </c>
    </row>
    <row r="365" spans="1:3" x14ac:dyDescent="0.3">
      <c r="A365" t="s">
        <v>973</v>
      </c>
      <c r="B365" t="s">
        <v>466</v>
      </c>
      <c r="C365" t="s">
        <v>465</v>
      </c>
    </row>
    <row r="366" spans="1:3" x14ac:dyDescent="0.3">
      <c r="A366" t="s">
        <v>980</v>
      </c>
      <c r="B366" t="s">
        <v>466</v>
      </c>
      <c r="C366" t="s">
        <v>465</v>
      </c>
    </row>
    <row r="367" spans="1:3" x14ac:dyDescent="0.3">
      <c r="A367" t="s">
        <v>975</v>
      </c>
      <c r="B367" t="s">
        <v>464</v>
      </c>
      <c r="C367" t="s">
        <v>465</v>
      </c>
    </row>
    <row r="368" spans="1:3" x14ac:dyDescent="0.3">
      <c r="A368" t="s">
        <v>957</v>
      </c>
      <c r="B368" t="s">
        <v>467</v>
      </c>
      <c r="C368" t="s">
        <v>465</v>
      </c>
    </row>
    <row r="369" spans="1:3" x14ac:dyDescent="0.3">
      <c r="A369" t="s">
        <v>213</v>
      </c>
      <c r="B369" t="s">
        <v>466</v>
      </c>
      <c r="C369" t="s">
        <v>471</v>
      </c>
    </row>
    <row r="370" spans="1:3" x14ac:dyDescent="0.3">
      <c r="A370" t="s">
        <v>463</v>
      </c>
      <c r="B370" t="s">
        <v>467</v>
      </c>
      <c r="C370" t="s">
        <v>471</v>
      </c>
    </row>
    <row r="371" spans="1:3" x14ac:dyDescent="0.3">
      <c r="A371" t="s">
        <v>194</v>
      </c>
      <c r="B371" t="s">
        <v>467</v>
      </c>
      <c r="C371" t="s">
        <v>471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3F69C-E0B1-4D9E-A56C-E143A668643B}">
  <sheetPr codeName="Sheet12"/>
  <dimension ref="A1:P305"/>
  <sheetViews>
    <sheetView topLeftCell="A78" workbookViewId="0">
      <selection sqref="A1:A85"/>
    </sheetView>
  </sheetViews>
  <sheetFormatPr defaultRowHeight="14.4" x14ac:dyDescent="0.3"/>
  <sheetData>
    <row r="1" spans="1:16" x14ac:dyDescent="0.3">
      <c r="A1" t="s">
        <v>270</v>
      </c>
      <c r="M1" t="s">
        <v>144</v>
      </c>
      <c r="N1" t="e">
        <f t="shared" ref="N1:N30" si="0">VLOOKUP(M1,members,1,FALSE)</f>
        <v>#N/A</v>
      </c>
      <c r="P1" s="51" t="s">
        <v>82</v>
      </c>
    </row>
    <row r="2" spans="1:16" x14ac:dyDescent="0.3">
      <c r="A2" t="s">
        <v>398</v>
      </c>
      <c r="M2" t="s">
        <v>119</v>
      </c>
      <c r="N2" t="e">
        <f t="shared" si="0"/>
        <v>#N/A</v>
      </c>
      <c r="P2" s="51" t="s">
        <v>212</v>
      </c>
    </row>
    <row r="3" spans="1:16" x14ac:dyDescent="0.3">
      <c r="A3" t="s">
        <v>377</v>
      </c>
      <c r="M3" t="s">
        <v>120</v>
      </c>
      <c r="N3" t="str">
        <f t="shared" si="0"/>
        <v>Lincolnshire</v>
      </c>
      <c r="P3" s="51" t="s">
        <v>196</v>
      </c>
    </row>
    <row r="4" spans="1:16" x14ac:dyDescent="0.3">
      <c r="A4" t="s">
        <v>310</v>
      </c>
      <c r="M4" t="s">
        <v>82</v>
      </c>
      <c r="N4" t="str">
        <f t="shared" si="0"/>
        <v>Cumbria</v>
      </c>
      <c r="P4" s="51" t="s">
        <v>93</v>
      </c>
    </row>
    <row r="5" spans="1:16" x14ac:dyDescent="0.3">
      <c r="A5" t="s">
        <v>349</v>
      </c>
      <c r="M5" t="s">
        <v>147</v>
      </c>
      <c r="N5" t="str">
        <f t="shared" si="0"/>
        <v>Norfolk</v>
      </c>
      <c r="P5" s="51" t="s">
        <v>120</v>
      </c>
    </row>
    <row r="6" spans="1:16" x14ac:dyDescent="0.3">
      <c r="A6" t="s">
        <v>370</v>
      </c>
      <c r="M6" t="s">
        <v>118</v>
      </c>
      <c r="N6" t="e">
        <f t="shared" si="0"/>
        <v>#N/A</v>
      </c>
      <c r="P6" s="51" t="s">
        <v>147</v>
      </c>
    </row>
    <row r="7" spans="1:16" x14ac:dyDescent="0.3">
      <c r="A7" t="s">
        <v>428</v>
      </c>
      <c r="M7" t="s">
        <v>196</v>
      </c>
      <c r="N7" t="str">
        <f t="shared" si="0"/>
        <v>Hampshire</v>
      </c>
      <c r="P7" s="51" t="s">
        <v>104</v>
      </c>
    </row>
    <row r="8" spans="1:16" x14ac:dyDescent="0.3">
      <c r="A8" t="s">
        <v>273</v>
      </c>
      <c r="M8" t="s">
        <v>104</v>
      </c>
      <c r="N8" t="str">
        <f t="shared" si="0"/>
        <v>North Yorkshire</v>
      </c>
      <c r="P8" s="51" t="s">
        <v>121</v>
      </c>
    </row>
    <row r="9" spans="1:16" x14ac:dyDescent="0.3">
      <c r="A9" t="s">
        <v>203</v>
      </c>
      <c r="M9" t="s">
        <v>212</v>
      </c>
      <c r="N9" t="str">
        <f t="shared" si="0"/>
        <v>Devon</v>
      </c>
      <c r="P9" s="51" t="s">
        <v>128</v>
      </c>
    </row>
    <row r="10" spans="1:16" x14ac:dyDescent="0.3">
      <c r="A10" t="s">
        <v>442</v>
      </c>
      <c r="M10" t="s">
        <v>146</v>
      </c>
      <c r="N10" t="e">
        <f t="shared" si="0"/>
        <v>#N/A</v>
      </c>
      <c r="P10" s="51" t="s">
        <v>148</v>
      </c>
    </row>
    <row r="11" spans="1:16" x14ac:dyDescent="0.3">
      <c r="A11" t="s">
        <v>65</v>
      </c>
      <c r="M11" t="s">
        <v>121</v>
      </c>
      <c r="N11" t="str">
        <f t="shared" si="0"/>
        <v>Nottinghamshire</v>
      </c>
    </row>
    <row r="12" spans="1:16" x14ac:dyDescent="0.3">
      <c r="A12" t="s">
        <v>288</v>
      </c>
      <c r="M12" t="s">
        <v>195</v>
      </c>
      <c r="N12" t="e">
        <f t="shared" si="0"/>
        <v>#N/A</v>
      </c>
    </row>
    <row r="13" spans="1:16" x14ac:dyDescent="0.3">
      <c r="A13" t="s">
        <v>82</v>
      </c>
      <c r="M13" t="s">
        <v>197</v>
      </c>
      <c r="N13" t="e">
        <f t="shared" si="0"/>
        <v>#N/A</v>
      </c>
    </row>
    <row r="14" spans="1:16" x14ac:dyDescent="0.3">
      <c r="A14" t="s">
        <v>298</v>
      </c>
      <c r="M14" t="s">
        <v>93</v>
      </c>
      <c r="N14" t="str">
        <f t="shared" si="0"/>
        <v>Lancashire</v>
      </c>
    </row>
    <row r="15" spans="1:16" x14ac:dyDescent="0.3">
      <c r="A15" t="s">
        <v>212</v>
      </c>
      <c r="M15" t="s">
        <v>198</v>
      </c>
      <c r="N15" t="e">
        <f t="shared" si="0"/>
        <v>#N/A</v>
      </c>
    </row>
    <row r="16" spans="1:16" x14ac:dyDescent="0.3">
      <c r="A16" t="s">
        <v>344</v>
      </c>
      <c r="M16" t="s">
        <v>145</v>
      </c>
      <c r="N16" t="e">
        <f t="shared" si="0"/>
        <v>#N/A</v>
      </c>
    </row>
    <row r="17" spans="1:14" x14ac:dyDescent="0.3">
      <c r="A17" t="s">
        <v>433</v>
      </c>
      <c r="M17" t="s">
        <v>215</v>
      </c>
      <c r="N17" t="e">
        <f t="shared" si="0"/>
        <v>#N/A</v>
      </c>
    </row>
    <row r="18" spans="1:14" x14ac:dyDescent="0.3">
      <c r="A18" t="s">
        <v>311</v>
      </c>
      <c r="M18" t="s">
        <v>128</v>
      </c>
      <c r="N18" t="str">
        <f t="shared" si="0"/>
        <v>Staffordshire</v>
      </c>
    </row>
    <row r="19" spans="1:14" x14ac:dyDescent="0.3">
      <c r="A19" t="s">
        <v>99</v>
      </c>
      <c r="M19" t="s">
        <v>214</v>
      </c>
      <c r="N19" t="e">
        <f t="shared" si="0"/>
        <v>#N/A</v>
      </c>
    </row>
    <row r="20" spans="1:14" x14ac:dyDescent="0.3">
      <c r="A20" t="s">
        <v>380</v>
      </c>
      <c r="M20" t="s">
        <v>148</v>
      </c>
      <c r="N20" t="str">
        <f t="shared" si="0"/>
        <v>Suffolk</v>
      </c>
    </row>
    <row r="21" spans="1:14" x14ac:dyDescent="0.3">
      <c r="A21" t="s">
        <v>274</v>
      </c>
      <c r="M21" t="s">
        <v>199</v>
      </c>
      <c r="N21" t="e">
        <f t="shared" si="0"/>
        <v>#N/A</v>
      </c>
    </row>
    <row r="22" spans="1:14" x14ac:dyDescent="0.3">
      <c r="A22" t="s">
        <v>443</v>
      </c>
      <c r="M22" t="s">
        <v>129</v>
      </c>
      <c r="N22" t="e">
        <f t="shared" si="0"/>
        <v>#N/A</v>
      </c>
    </row>
    <row r="23" spans="1:14" x14ac:dyDescent="0.3">
      <c r="A23" t="s">
        <v>289</v>
      </c>
      <c r="M23" t="s">
        <v>200</v>
      </c>
      <c r="N23" t="e">
        <f t="shared" si="0"/>
        <v>#N/A</v>
      </c>
    </row>
    <row r="24" spans="1:14" x14ac:dyDescent="0.3">
      <c r="A24" t="s">
        <v>196</v>
      </c>
      <c r="M24" t="s">
        <v>137</v>
      </c>
      <c r="N24" t="e">
        <f t="shared" si="0"/>
        <v>#N/A</v>
      </c>
    </row>
    <row r="25" spans="1:14" x14ac:dyDescent="0.3">
      <c r="A25" t="s">
        <v>305</v>
      </c>
      <c r="M25" t="s">
        <v>1148</v>
      </c>
      <c r="N25" t="e">
        <f t="shared" si="0"/>
        <v>#N/A</v>
      </c>
    </row>
    <row r="26" spans="1:14" x14ac:dyDescent="0.3">
      <c r="A26" t="s">
        <v>290</v>
      </c>
      <c r="M26" t="s">
        <v>1175</v>
      </c>
      <c r="N26" t="e">
        <f t="shared" si="0"/>
        <v>#N/A</v>
      </c>
    </row>
    <row r="27" spans="1:14" x14ac:dyDescent="0.3">
      <c r="A27" t="s">
        <v>124</v>
      </c>
      <c r="M27" t="s">
        <v>1193</v>
      </c>
      <c r="N27" t="e">
        <f t="shared" si="0"/>
        <v>#N/A</v>
      </c>
    </row>
    <row r="28" spans="1:14" x14ac:dyDescent="0.3">
      <c r="A28" t="s">
        <v>184</v>
      </c>
      <c r="M28" t="s">
        <v>1017</v>
      </c>
      <c r="N28" t="e">
        <f t="shared" si="0"/>
        <v>#N/A</v>
      </c>
    </row>
    <row r="29" spans="1:14" x14ac:dyDescent="0.3">
      <c r="A29" t="s">
        <v>373</v>
      </c>
      <c r="M29" t="s">
        <v>1198</v>
      </c>
      <c r="N29" t="e">
        <f t="shared" si="0"/>
        <v>#N/A</v>
      </c>
    </row>
    <row r="30" spans="1:14" x14ac:dyDescent="0.3">
      <c r="A30" t="s">
        <v>93</v>
      </c>
      <c r="M30" t="s">
        <v>1593</v>
      </c>
      <c r="N30" t="e">
        <f t="shared" si="0"/>
        <v>#N/A</v>
      </c>
    </row>
    <row r="31" spans="1:14" x14ac:dyDescent="0.3">
      <c r="A31" t="s">
        <v>384</v>
      </c>
    </row>
    <row r="32" spans="1:14" x14ac:dyDescent="0.3">
      <c r="A32" t="s">
        <v>326</v>
      </c>
    </row>
    <row r="33" spans="1:1" x14ac:dyDescent="0.3">
      <c r="A33" t="s">
        <v>120</v>
      </c>
    </row>
    <row r="34" spans="1:1" x14ac:dyDescent="0.3">
      <c r="A34" t="s">
        <v>338</v>
      </c>
    </row>
    <row r="35" spans="1:1" x14ac:dyDescent="0.3">
      <c r="A35" t="s">
        <v>307</v>
      </c>
    </row>
    <row r="36" spans="1:1" x14ac:dyDescent="0.3">
      <c r="A36" t="s">
        <v>447</v>
      </c>
    </row>
    <row r="37" spans="1:1" x14ac:dyDescent="0.3">
      <c r="A37" t="s">
        <v>435</v>
      </c>
    </row>
    <row r="38" spans="1:1" x14ac:dyDescent="0.3">
      <c r="A38" t="s">
        <v>379</v>
      </c>
    </row>
    <row r="39" spans="1:1" x14ac:dyDescent="0.3">
      <c r="A39" t="s">
        <v>394</v>
      </c>
    </row>
    <row r="40" spans="1:1" x14ac:dyDescent="0.3">
      <c r="A40" t="s">
        <v>147</v>
      </c>
    </row>
    <row r="41" spans="1:1" x14ac:dyDescent="0.3">
      <c r="A41" t="s">
        <v>436</v>
      </c>
    </row>
    <row r="42" spans="1:1" x14ac:dyDescent="0.3">
      <c r="A42" t="s">
        <v>313</v>
      </c>
    </row>
    <row r="43" spans="1:1" x14ac:dyDescent="0.3">
      <c r="A43" t="s">
        <v>102</v>
      </c>
    </row>
    <row r="44" spans="1:1" x14ac:dyDescent="0.3">
      <c r="A44" t="s">
        <v>374</v>
      </c>
    </row>
    <row r="45" spans="1:1" x14ac:dyDescent="0.3">
      <c r="A45" t="s">
        <v>205</v>
      </c>
    </row>
    <row r="46" spans="1:1" x14ac:dyDescent="0.3">
      <c r="A46" t="s">
        <v>308</v>
      </c>
    </row>
    <row r="47" spans="1:1" x14ac:dyDescent="0.3">
      <c r="A47" t="s">
        <v>104</v>
      </c>
    </row>
    <row r="48" spans="1:1" x14ac:dyDescent="0.3">
      <c r="A48" t="s">
        <v>68</v>
      </c>
    </row>
    <row r="49" spans="1:1" x14ac:dyDescent="0.3">
      <c r="A49" t="s">
        <v>121</v>
      </c>
    </row>
    <row r="50" spans="1:1" x14ac:dyDescent="0.3">
      <c r="A50" t="s">
        <v>283</v>
      </c>
    </row>
    <row r="51" spans="1:1" x14ac:dyDescent="0.3">
      <c r="A51" t="s">
        <v>291</v>
      </c>
    </row>
    <row r="52" spans="1:1" x14ac:dyDescent="0.3">
      <c r="A52" t="s">
        <v>385</v>
      </c>
    </row>
    <row r="53" spans="1:1" x14ac:dyDescent="0.3">
      <c r="A53" t="s">
        <v>334</v>
      </c>
    </row>
    <row r="54" spans="1:1" x14ac:dyDescent="0.3">
      <c r="A54" t="s">
        <v>117</v>
      </c>
    </row>
    <row r="55" spans="1:1" x14ac:dyDescent="0.3">
      <c r="A55" t="s">
        <v>292</v>
      </c>
    </row>
    <row r="56" spans="1:1" x14ac:dyDescent="0.3">
      <c r="A56" t="s">
        <v>293</v>
      </c>
    </row>
    <row r="57" spans="1:1" x14ac:dyDescent="0.3">
      <c r="A57" t="s">
        <v>448</v>
      </c>
    </row>
    <row r="58" spans="1:1" x14ac:dyDescent="0.3">
      <c r="A58" t="s">
        <v>294</v>
      </c>
    </row>
    <row r="59" spans="1:1" x14ac:dyDescent="0.3">
      <c r="A59" t="s">
        <v>125</v>
      </c>
    </row>
    <row r="60" spans="1:1" x14ac:dyDescent="0.3">
      <c r="A60" t="s">
        <v>450</v>
      </c>
    </row>
    <row r="61" spans="1:1" x14ac:dyDescent="0.3">
      <c r="A61" t="s">
        <v>347</v>
      </c>
    </row>
    <row r="62" spans="1:1" x14ac:dyDescent="0.3">
      <c r="A62" t="s">
        <v>437</v>
      </c>
    </row>
    <row r="63" spans="1:1" x14ac:dyDescent="0.3">
      <c r="A63" t="s">
        <v>314</v>
      </c>
    </row>
    <row r="64" spans="1:1" x14ac:dyDescent="0.3">
      <c r="A64" t="s">
        <v>315</v>
      </c>
    </row>
    <row r="65" spans="1:1" x14ac:dyDescent="0.3">
      <c r="A65" t="s">
        <v>275</v>
      </c>
    </row>
    <row r="66" spans="1:1" x14ac:dyDescent="0.3">
      <c r="A66" t="s">
        <v>376</v>
      </c>
    </row>
    <row r="67" spans="1:1" x14ac:dyDescent="0.3">
      <c r="A67" t="s">
        <v>412</v>
      </c>
    </row>
    <row r="68" spans="1:1" x14ac:dyDescent="0.3">
      <c r="A68" t="s">
        <v>449</v>
      </c>
    </row>
    <row r="69" spans="1:1" x14ac:dyDescent="0.3">
      <c r="A69" t="s">
        <v>329</v>
      </c>
    </row>
    <row r="70" spans="1:1" x14ac:dyDescent="0.3">
      <c r="A70" t="s">
        <v>128</v>
      </c>
    </row>
    <row r="71" spans="1:1" x14ac:dyDescent="0.3">
      <c r="A71" t="s">
        <v>335</v>
      </c>
    </row>
    <row r="72" spans="1:1" x14ac:dyDescent="0.3">
      <c r="A72" t="s">
        <v>445</v>
      </c>
    </row>
    <row r="73" spans="1:1" x14ac:dyDescent="0.3">
      <c r="A73" t="s">
        <v>148</v>
      </c>
    </row>
    <row r="74" spans="1:1" x14ac:dyDescent="0.3">
      <c r="A74" t="s">
        <v>438</v>
      </c>
    </row>
    <row r="75" spans="1:1" x14ac:dyDescent="0.3">
      <c r="A75" t="s">
        <v>446</v>
      </c>
    </row>
    <row r="76" spans="1:1" x14ac:dyDescent="0.3">
      <c r="A76" t="s">
        <v>439</v>
      </c>
    </row>
    <row r="77" spans="1:1" x14ac:dyDescent="0.3">
      <c r="A77" t="s">
        <v>359</v>
      </c>
    </row>
    <row r="78" spans="1:1" x14ac:dyDescent="0.3">
      <c r="A78" t="s">
        <v>413</v>
      </c>
    </row>
    <row r="79" spans="1:1" x14ac:dyDescent="0.3">
      <c r="A79" t="s">
        <v>386</v>
      </c>
    </row>
    <row r="80" spans="1:1" x14ac:dyDescent="0.3">
      <c r="A80" t="s">
        <v>440</v>
      </c>
    </row>
    <row r="81" spans="1:1" x14ac:dyDescent="0.3">
      <c r="A81" t="s">
        <v>316</v>
      </c>
    </row>
    <row r="82" spans="1:1" x14ac:dyDescent="0.3">
      <c r="A82" t="s">
        <v>123</v>
      </c>
    </row>
    <row r="83" spans="1:1" x14ac:dyDescent="0.3">
      <c r="A83" t="s">
        <v>414</v>
      </c>
    </row>
    <row r="84" spans="1:1" x14ac:dyDescent="0.3">
      <c r="A84" t="s">
        <v>381</v>
      </c>
    </row>
    <row r="85" spans="1:1" x14ac:dyDescent="0.3">
      <c r="A85" t="s">
        <v>341</v>
      </c>
    </row>
    <row r="86" spans="1:1" x14ac:dyDescent="0.3">
      <c r="A86" t="s">
        <v>472</v>
      </c>
    </row>
    <row r="87" spans="1:1" x14ac:dyDescent="0.3">
      <c r="A87" t="s">
        <v>472</v>
      </c>
    </row>
    <row r="88" spans="1:1" x14ac:dyDescent="0.3">
      <c r="A88" t="s">
        <v>472</v>
      </c>
    </row>
    <row r="89" spans="1:1" x14ac:dyDescent="0.3">
      <c r="A89" t="s">
        <v>472</v>
      </c>
    </row>
    <row r="90" spans="1:1" x14ac:dyDescent="0.3">
      <c r="A90" t="s">
        <v>472</v>
      </c>
    </row>
    <row r="91" spans="1:1" x14ac:dyDescent="0.3">
      <c r="A91" t="s">
        <v>472</v>
      </c>
    </row>
    <row r="92" spans="1:1" x14ac:dyDescent="0.3">
      <c r="A92" t="s">
        <v>472</v>
      </c>
    </row>
    <row r="93" spans="1:1" x14ac:dyDescent="0.3">
      <c r="A93" t="s">
        <v>472</v>
      </c>
    </row>
    <row r="94" spans="1:1" x14ac:dyDescent="0.3">
      <c r="A94" t="s">
        <v>472</v>
      </c>
    </row>
    <row r="95" spans="1:1" x14ac:dyDescent="0.3">
      <c r="A95" t="s">
        <v>472</v>
      </c>
    </row>
    <row r="96" spans="1:1" x14ac:dyDescent="0.3">
      <c r="A96" t="s">
        <v>472</v>
      </c>
    </row>
    <row r="97" spans="1:1" x14ac:dyDescent="0.3">
      <c r="A97" t="s">
        <v>472</v>
      </c>
    </row>
    <row r="98" spans="1:1" x14ac:dyDescent="0.3">
      <c r="A98" t="s">
        <v>472</v>
      </c>
    </row>
    <row r="99" spans="1:1" x14ac:dyDescent="0.3">
      <c r="A99" t="s">
        <v>472</v>
      </c>
    </row>
    <row r="100" spans="1:1" x14ac:dyDescent="0.3">
      <c r="A100" t="s">
        <v>472</v>
      </c>
    </row>
    <row r="101" spans="1:1" x14ac:dyDescent="0.3">
      <c r="A101" t="s">
        <v>472</v>
      </c>
    </row>
    <row r="102" spans="1:1" x14ac:dyDescent="0.3">
      <c r="A102" t="s">
        <v>472</v>
      </c>
    </row>
    <row r="103" spans="1:1" x14ac:dyDescent="0.3">
      <c r="A103" t="s">
        <v>472</v>
      </c>
    </row>
    <row r="104" spans="1:1" x14ac:dyDescent="0.3">
      <c r="A104" t="s">
        <v>472</v>
      </c>
    </row>
    <row r="105" spans="1:1" x14ac:dyDescent="0.3">
      <c r="A105" t="s">
        <v>472</v>
      </c>
    </row>
    <row r="106" spans="1:1" x14ac:dyDescent="0.3">
      <c r="A106" t="s">
        <v>472</v>
      </c>
    </row>
    <row r="107" spans="1:1" x14ac:dyDescent="0.3">
      <c r="A107" t="s">
        <v>472</v>
      </c>
    </row>
    <row r="108" spans="1:1" x14ac:dyDescent="0.3">
      <c r="A108" t="s">
        <v>472</v>
      </c>
    </row>
    <row r="109" spans="1:1" x14ac:dyDescent="0.3">
      <c r="A109" t="s">
        <v>472</v>
      </c>
    </row>
    <row r="110" spans="1:1" x14ac:dyDescent="0.3">
      <c r="A110" t="s">
        <v>472</v>
      </c>
    </row>
    <row r="111" spans="1:1" x14ac:dyDescent="0.3">
      <c r="A111" t="s">
        <v>472</v>
      </c>
    </row>
    <row r="112" spans="1:1" x14ac:dyDescent="0.3">
      <c r="A112" t="s">
        <v>472</v>
      </c>
    </row>
    <row r="113" spans="1:1" x14ac:dyDescent="0.3">
      <c r="A113" t="s">
        <v>472</v>
      </c>
    </row>
    <row r="114" spans="1:1" x14ac:dyDescent="0.3">
      <c r="A114" t="s">
        <v>472</v>
      </c>
    </row>
    <row r="115" spans="1:1" x14ac:dyDescent="0.3">
      <c r="A115" t="s">
        <v>472</v>
      </c>
    </row>
    <row r="116" spans="1:1" x14ac:dyDescent="0.3">
      <c r="A116" t="s">
        <v>472</v>
      </c>
    </row>
    <row r="117" spans="1:1" x14ac:dyDescent="0.3">
      <c r="A117" t="s">
        <v>472</v>
      </c>
    </row>
    <row r="118" spans="1:1" x14ac:dyDescent="0.3">
      <c r="A118" t="s">
        <v>472</v>
      </c>
    </row>
    <row r="119" spans="1:1" x14ac:dyDescent="0.3">
      <c r="A119" t="s">
        <v>472</v>
      </c>
    </row>
    <row r="120" spans="1:1" x14ac:dyDescent="0.3">
      <c r="A120" t="s">
        <v>472</v>
      </c>
    </row>
    <row r="121" spans="1:1" x14ac:dyDescent="0.3">
      <c r="A121" t="s">
        <v>472</v>
      </c>
    </row>
    <row r="122" spans="1:1" x14ac:dyDescent="0.3">
      <c r="A122" t="s">
        <v>472</v>
      </c>
    </row>
    <row r="123" spans="1:1" x14ac:dyDescent="0.3">
      <c r="A123" t="s">
        <v>472</v>
      </c>
    </row>
    <row r="124" spans="1:1" x14ac:dyDescent="0.3">
      <c r="A124" t="s">
        <v>472</v>
      </c>
    </row>
    <row r="125" spans="1:1" x14ac:dyDescent="0.3">
      <c r="A125" t="s">
        <v>472</v>
      </c>
    </row>
    <row r="126" spans="1:1" x14ac:dyDescent="0.3">
      <c r="A126" t="s">
        <v>472</v>
      </c>
    </row>
    <row r="127" spans="1:1" x14ac:dyDescent="0.3">
      <c r="A127" t="s">
        <v>472</v>
      </c>
    </row>
    <row r="128" spans="1:1" x14ac:dyDescent="0.3">
      <c r="A128" t="s">
        <v>472</v>
      </c>
    </row>
    <row r="129" spans="1:1" x14ac:dyDescent="0.3">
      <c r="A129" t="s">
        <v>472</v>
      </c>
    </row>
    <row r="130" spans="1:1" x14ac:dyDescent="0.3">
      <c r="A130" t="s">
        <v>472</v>
      </c>
    </row>
    <row r="131" spans="1:1" x14ac:dyDescent="0.3">
      <c r="A131" t="s">
        <v>472</v>
      </c>
    </row>
    <row r="132" spans="1:1" x14ac:dyDescent="0.3">
      <c r="A132" t="s">
        <v>472</v>
      </c>
    </row>
    <row r="133" spans="1:1" x14ac:dyDescent="0.3">
      <c r="A133" t="s">
        <v>472</v>
      </c>
    </row>
    <row r="134" spans="1:1" x14ac:dyDescent="0.3">
      <c r="A134" t="s">
        <v>472</v>
      </c>
    </row>
    <row r="135" spans="1:1" x14ac:dyDescent="0.3">
      <c r="A135" t="s">
        <v>472</v>
      </c>
    </row>
    <row r="136" spans="1:1" x14ac:dyDescent="0.3">
      <c r="A136" t="s">
        <v>472</v>
      </c>
    </row>
    <row r="137" spans="1:1" x14ac:dyDescent="0.3">
      <c r="A137" t="s">
        <v>472</v>
      </c>
    </row>
    <row r="138" spans="1:1" x14ac:dyDescent="0.3">
      <c r="A138" t="s">
        <v>472</v>
      </c>
    </row>
    <row r="139" spans="1:1" x14ac:dyDescent="0.3">
      <c r="A139" t="s">
        <v>472</v>
      </c>
    </row>
    <row r="140" spans="1:1" x14ac:dyDescent="0.3">
      <c r="A140" t="s">
        <v>472</v>
      </c>
    </row>
    <row r="141" spans="1:1" x14ac:dyDescent="0.3">
      <c r="A141" t="s">
        <v>472</v>
      </c>
    </row>
    <row r="142" spans="1:1" x14ac:dyDescent="0.3">
      <c r="A142" t="s">
        <v>472</v>
      </c>
    </row>
    <row r="143" spans="1:1" x14ac:dyDescent="0.3">
      <c r="A143" t="s">
        <v>472</v>
      </c>
    </row>
    <row r="144" spans="1:1" x14ac:dyDescent="0.3">
      <c r="A144" t="s">
        <v>472</v>
      </c>
    </row>
    <row r="145" spans="1:1" x14ac:dyDescent="0.3">
      <c r="A145" t="s">
        <v>472</v>
      </c>
    </row>
    <row r="146" spans="1:1" x14ac:dyDescent="0.3">
      <c r="A146" t="s">
        <v>472</v>
      </c>
    </row>
    <row r="147" spans="1:1" x14ac:dyDescent="0.3">
      <c r="A147" t="s">
        <v>472</v>
      </c>
    </row>
    <row r="148" spans="1:1" x14ac:dyDescent="0.3">
      <c r="A148" t="s">
        <v>472</v>
      </c>
    </row>
    <row r="149" spans="1:1" x14ac:dyDescent="0.3">
      <c r="A149" t="s">
        <v>472</v>
      </c>
    </row>
    <row r="150" spans="1:1" x14ac:dyDescent="0.3">
      <c r="A150" t="s">
        <v>472</v>
      </c>
    </row>
    <row r="151" spans="1:1" x14ac:dyDescent="0.3">
      <c r="A151" t="s">
        <v>472</v>
      </c>
    </row>
    <row r="152" spans="1:1" x14ac:dyDescent="0.3">
      <c r="A152" t="s">
        <v>472</v>
      </c>
    </row>
    <row r="153" spans="1:1" x14ac:dyDescent="0.3">
      <c r="A153" t="s">
        <v>472</v>
      </c>
    </row>
    <row r="154" spans="1:1" x14ac:dyDescent="0.3">
      <c r="A154" t="s">
        <v>472</v>
      </c>
    </row>
    <row r="155" spans="1:1" x14ac:dyDescent="0.3">
      <c r="A155" t="s">
        <v>472</v>
      </c>
    </row>
    <row r="156" spans="1:1" x14ac:dyDescent="0.3">
      <c r="A156" t="s">
        <v>472</v>
      </c>
    </row>
    <row r="157" spans="1:1" x14ac:dyDescent="0.3">
      <c r="A157" t="s">
        <v>472</v>
      </c>
    </row>
    <row r="158" spans="1:1" x14ac:dyDescent="0.3">
      <c r="A158" t="s">
        <v>472</v>
      </c>
    </row>
    <row r="159" spans="1:1" x14ac:dyDescent="0.3">
      <c r="A159" t="s">
        <v>472</v>
      </c>
    </row>
    <row r="160" spans="1:1" x14ac:dyDescent="0.3">
      <c r="A160" t="s">
        <v>472</v>
      </c>
    </row>
    <row r="161" spans="1:1" x14ac:dyDescent="0.3">
      <c r="A161" t="s">
        <v>472</v>
      </c>
    </row>
    <row r="162" spans="1:1" x14ac:dyDescent="0.3">
      <c r="A162" t="s">
        <v>472</v>
      </c>
    </row>
    <row r="163" spans="1:1" x14ac:dyDescent="0.3">
      <c r="A163" t="s">
        <v>472</v>
      </c>
    </row>
    <row r="164" spans="1:1" x14ac:dyDescent="0.3">
      <c r="A164" t="s">
        <v>472</v>
      </c>
    </row>
    <row r="165" spans="1:1" x14ac:dyDescent="0.3">
      <c r="A165" t="s">
        <v>472</v>
      </c>
    </row>
    <row r="166" spans="1:1" x14ac:dyDescent="0.3">
      <c r="A166" t="s">
        <v>472</v>
      </c>
    </row>
    <row r="167" spans="1:1" x14ac:dyDescent="0.3">
      <c r="A167" t="s">
        <v>472</v>
      </c>
    </row>
    <row r="168" spans="1:1" x14ac:dyDescent="0.3">
      <c r="A168" t="s">
        <v>472</v>
      </c>
    </row>
    <row r="169" spans="1:1" x14ac:dyDescent="0.3">
      <c r="A169" t="s">
        <v>472</v>
      </c>
    </row>
    <row r="170" spans="1:1" x14ac:dyDescent="0.3">
      <c r="A170" t="s">
        <v>472</v>
      </c>
    </row>
    <row r="171" spans="1:1" x14ac:dyDescent="0.3">
      <c r="A171" t="s">
        <v>472</v>
      </c>
    </row>
    <row r="172" spans="1:1" x14ac:dyDescent="0.3">
      <c r="A172" t="s">
        <v>472</v>
      </c>
    </row>
    <row r="173" spans="1:1" x14ac:dyDescent="0.3">
      <c r="A173" t="s">
        <v>472</v>
      </c>
    </row>
    <row r="174" spans="1:1" x14ac:dyDescent="0.3">
      <c r="A174" t="s">
        <v>472</v>
      </c>
    </row>
    <row r="175" spans="1:1" x14ac:dyDescent="0.3">
      <c r="A175" t="s">
        <v>472</v>
      </c>
    </row>
    <row r="176" spans="1:1" x14ac:dyDescent="0.3">
      <c r="A176" t="s">
        <v>472</v>
      </c>
    </row>
    <row r="177" spans="1:1" x14ac:dyDescent="0.3">
      <c r="A177" t="s">
        <v>472</v>
      </c>
    </row>
    <row r="178" spans="1:1" x14ac:dyDescent="0.3">
      <c r="A178" t="s">
        <v>472</v>
      </c>
    </row>
    <row r="179" spans="1:1" x14ac:dyDescent="0.3">
      <c r="A179" t="s">
        <v>472</v>
      </c>
    </row>
    <row r="180" spans="1:1" x14ac:dyDescent="0.3">
      <c r="A180" t="s">
        <v>472</v>
      </c>
    </row>
    <row r="181" spans="1:1" x14ac:dyDescent="0.3">
      <c r="A181" t="s">
        <v>472</v>
      </c>
    </row>
    <row r="182" spans="1:1" x14ac:dyDescent="0.3">
      <c r="A182" t="s">
        <v>472</v>
      </c>
    </row>
    <row r="183" spans="1:1" x14ac:dyDescent="0.3">
      <c r="A183" t="s">
        <v>472</v>
      </c>
    </row>
    <row r="184" spans="1:1" x14ac:dyDescent="0.3">
      <c r="A184" t="s">
        <v>472</v>
      </c>
    </row>
    <row r="185" spans="1:1" x14ac:dyDescent="0.3">
      <c r="A185" t="s">
        <v>472</v>
      </c>
    </row>
    <row r="186" spans="1:1" x14ac:dyDescent="0.3">
      <c r="A186" t="s">
        <v>472</v>
      </c>
    </row>
    <row r="187" spans="1:1" x14ac:dyDescent="0.3">
      <c r="A187" t="s">
        <v>472</v>
      </c>
    </row>
    <row r="188" spans="1:1" x14ac:dyDescent="0.3">
      <c r="A188" t="s">
        <v>472</v>
      </c>
    </row>
    <row r="189" spans="1:1" x14ac:dyDescent="0.3">
      <c r="A189" t="s">
        <v>472</v>
      </c>
    </row>
    <row r="190" spans="1:1" x14ac:dyDescent="0.3">
      <c r="A190" t="s">
        <v>472</v>
      </c>
    </row>
    <row r="191" spans="1:1" x14ac:dyDescent="0.3">
      <c r="A191" t="s">
        <v>472</v>
      </c>
    </row>
    <row r="192" spans="1:1" x14ac:dyDescent="0.3">
      <c r="A192" t="s">
        <v>472</v>
      </c>
    </row>
    <row r="193" spans="1:1" x14ac:dyDescent="0.3">
      <c r="A193" t="s">
        <v>472</v>
      </c>
    </row>
    <row r="194" spans="1:1" x14ac:dyDescent="0.3">
      <c r="A194" t="s">
        <v>472</v>
      </c>
    </row>
    <row r="195" spans="1:1" x14ac:dyDescent="0.3">
      <c r="A195" t="s">
        <v>472</v>
      </c>
    </row>
    <row r="196" spans="1:1" x14ac:dyDescent="0.3">
      <c r="A196" t="s">
        <v>472</v>
      </c>
    </row>
    <row r="197" spans="1:1" x14ac:dyDescent="0.3">
      <c r="A197" t="s">
        <v>472</v>
      </c>
    </row>
    <row r="198" spans="1:1" x14ac:dyDescent="0.3">
      <c r="A198" t="s">
        <v>472</v>
      </c>
    </row>
    <row r="199" spans="1:1" x14ac:dyDescent="0.3">
      <c r="A199" t="s">
        <v>472</v>
      </c>
    </row>
    <row r="200" spans="1:1" x14ac:dyDescent="0.3">
      <c r="A200" t="s">
        <v>472</v>
      </c>
    </row>
    <row r="201" spans="1:1" x14ac:dyDescent="0.3">
      <c r="A201" t="s">
        <v>472</v>
      </c>
    </row>
    <row r="202" spans="1:1" x14ac:dyDescent="0.3">
      <c r="A202" t="s">
        <v>472</v>
      </c>
    </row>
    <row r="203" spans="1:1" x14ac:dyDescent="0.3">
      <c r="A203" t="s">
        <v>472</v>
      </c>
    </row>
    <row r="204" spans="1:1" x14ac:dyDescent="0.3">
      <c r="A204" t="s">
        <v>472</v>
      </c>
    </row>
    <row r="205" spans="1:1" x14ac:dyDescent="0.3">
      <c r="A205" t="s">
        <v>472</v>
      </c>
    </row>
    <row r="206" spans="1:1" x14ac:dyDescent="0.3">
      <c r="A206" t="s">
        <v>472</v>
      </c>
    </row>
    <row r="207" spans="1:1" x14ac:dyDescent="0.3">
      <c r="A207" t="s">
        <v>472</v>
      </c>
    </row>
    <row r="208" spans="1:1" x14ac:dyDescent="0.3">
      <c r="A208" t="s">
        <v>472</v>
      </c>
    </row>
    <row r="209" spans="1:1" x14ac:dyDescent="0.3">
      <c r="A209" t="s">
        <v>472</v>
      </c>
    </row>
    <row r="210" spans="1:1" x14ac:dyDescent="0.3">
      <c r="A210" t="s">
        <v>472</v>
      </c>
    </row>
    <row r="211" spans="1:1" x14ac:dyDescent="0.3">
      <c r="A211" t="s">
        <v>472</v>
      </c>
    </row>
    <row r="212" spans="1:1" x14ac:dyDescent="0.3">
      <c r="A212" t="s">
        <v>472</v>
      </c>
    </row>
    <row r="213" spans="1:1" x14ac:dyDescent="0.3">
      <c r="A213" t="s">
        <v>472</v>
      </c>
    </row>
    <row r="214" spans="1:1" x14ac:dyDescent="0.3">
      <c r="A214" t="s">
        <v>472</v>
      </c>
    </row>
    <row r="215" spans="1:1" x14ac:dyDescent="0.3">
      <c r="A215" t="s">
        <v>472</v>
      </c>
    </row>
    <row r="216" spans="1:1" x14ac:dyDescent="0.3">
      <c r="A216" t="s">
        <v>472</v>
      </c>
    </row>
    <row r="217" spans="1:1" x14ac:dyDescent="0.3">
      <c r="A217" t="s">
        <v>472</v>
      </c>
    </row>
    <row r="218" spans="1:1" x14ac:dyDescent="0.3">
      <c r="A218" t="s">
        <v>472</v>
      </c>
    </row>
    <row r="219" spans="1:1" x14ac:dyDescent="0.3">
      <c r="A219" t="s">
        <v>472</v>
      </c>
    </row>
    <row r="220" spans="1:1" x14ac:dyDescent="0.3">
      <c r="A220" t="s">
        <v>472</v>
      </c>
    </row>
    <row r="221" spans="1:1" x14ac:dyDescent="0.3">
      <c r="A221" t="s">
        <v>472</v>
      </c>
    </row>
    <row r="222" spans="1:1" x14ac:dyDescent="0.3">
      <c r="A222" t="s">
        <v>472</v>
      </c>
    </row>
    <row r="223" spans="1:1" x14ac:dyDescent="0.3">
      <c r="A223" t="s">
        <v>472</v>
      </c>
    </row>
    <row r="224" spans="1:1" x14ac:dyDescent="0.3">
      <c r="A224" t="s">
        <v>472</v>
      </c>
    </row>
    <row r="225" spans="1:1" x14ac:dyDescent="0.3">
      <c r="A225" t="s">
        <v>472</v>
      </c>
    </row>
    <row r="226" spans="1:1" x14ac:dyDescent="0.3">
      <c r="A226" t="s">
        <v>472</v>
      </c>
    </row>
    <row r="227" spans="1:1" x14ac:dyDescent="0.3">
      <c r="A227" t="s">
        <v>472</v>
      </c>
    </row>
    <row r="228" spans="1:1" x14ac:dyDescent="0.3">
      <c r="A228" t="s">
        <v>472</v>
      </c>
    </row>
    <row r="229" spans="1:1" x14ac:dyDescent="0.3">
      <c r="A229" t="s">
        <v>472</v>
      </c>
    </row>
    <row r="230" spans="1:1" x14ac:dyDescent="0.3">
      <c r="A230" t="s">
        <v>472</v>
      </c>
    </row>
    <row r="231" spans="1:1" x14ac:dyDescent="0.3">
      <c r="A231" t="s">
        <v>472</v>
      </c>
    </row>
    <row r="232" spans="1:1" x14ac:dyDescent="0.3">
      <c r="A232" t="s">
        <v>472</v>
      </c>
    </row>
    <row r="233" spans="1:1" x14ac:dyDescent="0.3">
      <c r="A233" t="s">
        <v>472</v>
      </c>
    </row>
    <row r="234" spans="1:1" x14ac:dyDescent="0.3">
      <c r="A234" t="s">
        <v>472</v>
      </c>
    </row>
    <row r="235" spans="1:1" x14ac:dyDescent="0.3">
      <c r="A235" t="s">
        <v>472</v>
      </c>
    </row>
    <row r="236" spans="1:1" x14ac:dyDescent="0.3">
      <c r="A236" t="s">
        <v>472</v>
      </c>
    </row>
    <row r="237" spans="1:1" x14ac:dyDescent="0.3">
      <c r="A237" t="s">
        <v>472</v>
      </c>
    </row>
    <row r="238" spans="1:1" x14ac:dyDescent="0.3">
      <c r="A238" t="s">
        <v>472</v>
      </c>
    </row>
    <row r="239" spans="1:1" x14ac:dyDescent="0.3">
      <c r="A239" t="s">
        <v>472</v>
      </c>
    </row>
    <row r="240" spans="1:1" x14ac:dyDescent="0.3">
      <c r="A240" t="s">
        <v>472</v>
      </c>
    </row>
    <row r="241" spans="1:1" x14ac:dyDescent="0.3">
      <c r="A241" t="s">
        <v>472</v>
      </c>
    </row>
    <row r="242" spans="1:1" x14ac:dyDescent="0.3">
      <c r="A242" t="s">
        <v>472</v>
      </c>
    </row>
    <row r="243" spans="1:1" x14ac:dyDescent="0.3">
      <c r="A243" t="s">
        <v>472</v>
      </c>
    </row>
    <row r="244" spans="1:1" x14ac:dyDescent="0.3">
      <c r="A244" t="s">
        <v>472</v>
      </c>
    </row>
    <row r="245" spans="1:1" x14ac:dyDescent="0.3">
      <c r="A245" t="s">
        <v>472</v>
      </c>
    </row>
    <row r="246" spans="1:1" x14ac:dyDescent="0.3">
      <c r="A246" t="s">
        <v>472</v>
      </c>
    </row>
    <row r="247" spans="1:1" x14ac:dyDescent="0.3">
      <c r="A247" t="s">
        <v>472</v>
      </c>
    </row>
    <row r="248" spans="1:1" x14ac:dyDescent="0.3">
      <c r="A248" t="s">
        <v>472</v>
      </c>
    </row>
    <row r="249" spans="1:1" x14ac:dyDescent="0.3">
      <c r="A249" t="s">
        <v>472</v>
      </c>
    </row>
    <row r="250" spans="1:1" x14ac:dyDescent="0.3">
      <c r="A250" t="s">
        <v>472</v>
      </c>
    </row>
    <row r="251" spans="1:1" x14ac:dyDescent="0.3">
      <c r="A251" t="s">
        <v>472</v>
      </c>
    </row>
    <row r="252" spans="1:1" x14ac:dyDescent="0.3">
      <c r="A252" t="s">
        <v>472</v>
      </c>
    </row>
    <row r="253" spans="1:1" x14ac:dyDescent="0.3">
      <c r="A253" t="s">
        <v>472</v>
      </c>
    </row>
    <row r="254" spans="1:1" x14ac:dyDescent="0.3">
      <c r="A254" t="s">
        <v>472</v>
      </c>
    </row>
    <row r="255" spans="1:1" x14ac:dyDescent="0.3">
      <c r="A255" t="s">
        <v>472</v>
      </c>
    </row>
    <row r="256" spans="1:1" x14ac:dyDescent="0.3">
      <c r="A256" t="s">
        <v>472</v>
      </c>
    </row>
    <row r="257" spans="1:1" x14ac:dyDescent="0.3">
      <c r="A257" t="s">
        <v>472</v>
      </c>
    </row>
    <row r="258" spans="1:1" x14ac:dyDescent="0.3">
      <c r="A258" t="s">
        <v>472</v>
      </c>
    </row>
    <row r="259" spans="1:1" x14ac:dyDescent="0.3">
      <c r="A259" t="s">
        <v>472</v>
      </c>
    </row>
    <row r="260" spans="1:1" x14ac:dyDescent="0.3">
      <c r="A260" t="s">
        <v>472</v>
      </c>
    </row>
    <row r="261" spans="1:1" x14ac:dyDescent="0.3">
      <c r="A261" t="s">
        <v>472</v>
      </c>
    </row>
    <row r="262" spans="1:1" x14ac:dyDescent="0.3">
      <c r="A262" t="s">
        <v>472</v>
      </c>
    </row>
    <row r="263" spans="1:1" x14ac:dyDescent="0.3">
      <c r="A263" t="s">
        <v>472</v>
      </c>
    </row>
    <row r="264" spans="1:1" x14ac:dyDescent="0.3">
      <c r="A264" t="s">
        <v>472</v>
      </c>
    </row>
    <row r="265" spans="1:1" x14ac:dyDescent="0.3">
      <c r="A265" t="s">
        <v>472</v>
      </c>
    </row>
    <row r="266" spans="1:1" x14ac:dyDescent="0.3">
      <c r="A266" t="s">
        <v>472</v>
      </c>
    </row>
    <row r="267" spans="1:1" x14ac:dyDescent="0.3">
      <c r="A267" t="s">
        <v>472</v>
      </c>
    </row>
    <row r="268" spans="1:1" x14ac:dyDescent="0.3">
      <c r="A268" t="s">
        <v>472</v>
      </c>
    </row>
    <row r="269" spans="1:1" x14ac:dyDescent="0.3">
      <c r="A269" t="s">
        <v>472</v>
      </c>
    </row>
    <row r="270" spans="1:1" x14ac:dyDescent="0.3">
      <c r="A270" t="s">
        <v>472</v>
      </c>
    </row>
    <row r="271" spans="1:1" x14ac:dyDescent="0.3">
      <c r="A271" t="s">
        <v>472</v>
      </c>
    </row>
    <row r="272" spans="1:1" x14ac:dyDescent="0.3">
      <c r="A272" t="s">
        <v>472</v>
      </c>
    </row>
    <row r="273" spans="1:1" x14ac:dyDescent="0.3">
      <c r="A273" t="s">
        <v>472</v>
      </c>
    </row>
    <row r="274" spans="1:1" x14ac:dyDescent="0.3">
      <c r="A274" t="s">
        <v>472</v>
      </c>
    </row>
    <row r="275" spans="1:1" x14ac:dyDescent="0.3">
      <c r="A275" t="s">
        <v>472</v>
      </c>
    </row>
    <row r="276" spans="1:1" x14ac:dyDescent="0.3">
      <c r="A276" t="s">
        <v>472</v>
      </c>
    </row>
    <row r="277" spans="1:1" x14ac:dyDescent="0.3">
      <c r="A277" t="s">
        <v>472</v>
      </c>
    </row>
    <row r="278" spans="1:1" x14ac:dyDescent="0.3">
      <c r="A278" t="s">
        <v>472</v>
      </c>
    </row>
    <row r="279" spans="1:1" x14ac:dyDescent="0.3">
      <c r="A279" t="s">
        <v>472</v>
      </c>
    </row>
    <row r="280" spans="1:1" x14ac:dyDescent="0.3">
      <c r="A280" t="s">
        <v>472</v>
      </c>
    </row>
    <row r="281" spans="1:1" x14ac:dyDescent="0.3">
      <c r="A281" t="s">
        <v>472</v>
      </c>
    </row>
    <row r="282" spans="1:1" x14ac:dyDescent="0.3">
      <c r="A282" t="s">
        <v>472</v>
      </c>
    </row>
    <row r="283" spans="1:1" x14ac:dyDescent="0.3">
      <c r="A283" t="s">
        <v>472</v>
      </c>
    </row>
    <row r="284" spans="1:1" x14ac:dyDescent="0.3">
      <c r="A284" t="s">
        <v>472</v>
      </c>
    </row>
    <row r="285" spans="1:1" x14ac:dyDescent="0.3">
      <c r="A285" t="s">
        <v>472</v>
      </c>
    </row>
    <row r="286" spans="1:1" x14ac:dyDescent="0.3">
      <c r="A286" t="s">
        <v>472</v>
      </c>
    </row>
    <row r="287" spans="1:1" x14ac:dyDescent="0.3">
      <c r="A287" t="s">
        <v>472</v>
      </c>
    </row>
    <row r="288" spans="1:1" x14ac:dyDescent="0.3">
      <c r="A288" t="s">
        <v>472</v>
      </c>
    </row>
    <row r="289" spans="1:1" x14ac:dyDescent="0.3">
      <c r="A289" t="s">
        <v>472</v>
      </c>
    </row>
    <row r="290" spans="1:1" x14ac:dyDescent="0.3">
      <c r="A290" t="s">
        <v>472</v>
      </c>
    </row>
    <row r="291" spans="1:1" x14ac:dyDescent="0.3">
      <c r="A291" t="s">
        <v>472</v>
      </c>
    </row>
    <row r="292" spans="1:1" x14ac:dyDescent="0.3">
      <c r="A292" t="s">
        <v>472</v>
      </c>
    </row>
    <row r="293" spans="1:1" x14ac:dyDescent="0.3">
      <c r="A293" t="s">
        <v>472</v>
      </c>
    </row>
    <row r="294" spans="1:1" x14ac:dyDescent="0.3">
      <c r="A294" t="s">
        <v>472</v>
      </c>
    </row>
    <row r="295" spans="1:1" x14ac:dyDescent="0.3">
      <c r="A295" t="s">
        <v>472</v>
      </c>
    </row>
    <row r="296" spans="1:1" x14ac:dyDescent="0.3">
      <c r="A296" t="s">
        <v>472</v>
      </c>
    </row>
    <row r="297" spans="1:1" x14ac:dyDescent="0.3">
      <c r="A297" t="s">
        <v>472</v>
      </c>
    </row>
    <row r="298" spans="1:1" x14ac:dyDescent="0.3">
      <c r="A298" t="s">
        <v>472</v>
      </c>
    </row>
    <row r="299" spans="1:1" x14ac:dyDescent="0.3">
      <c r="A299" t="s">
        <v>472</v>
      </c>
    </row>
    <row r="300" spans="1:1" x14ac:dyDescent="0.3">
      <c r="A300" t="s">
        <v>472</v>
      </c>
    </row>
    <row r="301" spans="1:1" x14ac:dyDescent="0.3">
      <c r="A301" t="s">
        <v>472</v>
      </c>
    </row>
    <row r="302" spans="1:1" x14ac:dyDescent="0.3">
      <c r="A302" t="s">
        <v>472</v>
      </c>
    </row>
    <row r="303" spans="1:1" x14ac:dyDescent="0.3">
      <c r="A303" t="s">
        <v>472</v>
      </c>
    </row>
    <row r="304" spans="1:1" x14ac:dyDescent="0.3">
      <c r="A304" t="s">
        <v>472</v>
      </c>
    </row>
    <row r="305" spans="1:1" x14ac:dyDescent="0.3">
      <c r="A305" t="s">
        <v>472</v>
      </c>
    </row>
  </sheetData>
  <sortState xmlns:xlrd2="http://schemas.microsoft.com/office/spreadsheetml/2017/richdata2" ref="P1:P10">
    <sortCondition ref="P1:P10"/>
  </sortState>
  <phoneticPr fontId="1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712F7-9057-49DB-8CD3-5589D72DF4F7}">
  <sheetPr codeName="Sheet13"/>
  <dimension ref="A1:X384"/>
  <sheetViews>
    <sheetView topLeftCell="G189" workbookViewId="0">
      <selection activeCell="W201" sqref="W201:W205"/>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1470</v>
      </c>
      <c r="B1" t="s">
        <v>1471</v>
      </c>
      <c r="C1" t="s">
        <v>1472</v>
      </c>
      <c r="D1" t="s">
        <v>1473</v>
      </c>
      <c r="E1" t="s">
        <v>1474</v>
      </c>
      <c r="F1" t="s">
        <v>1475</v>
      </c>
      <c r="G1" t="s">
        <v>1476</v>
      </c>
      <c r="H1" t="s">
        <v>1477</v>
      </c>
      <c r="I1" t="s">
        <v>1478</v>
      </c>
      <c r="J1" t="s">
        <v>1479</v>
      </c>
      <c r="Q1" t="s">
        <v>1590</v>
      </c>
      <c r="R1" t="s">
        <v>1470</v>
      </c>
      <c r="S1" t="s">
        <v>1471</v>
      </c>
      <c r="T1" t="s">
        <v>1591</v>
      </c>
      <c r="U1" t="s">
        <v>1592</v>
      </c>
      <c r="V1" t="s">
        <v>1471</v>
      </c>
    </row>
    <row r="2" spans="1:24" x14ac:dyDescent="0.3">
      <c r="A2" t="s">
        <v>674</v>
      </c>
      <c r="B2" t="s">
        <v>140</v>
      </c>
      <c r="C2" t="s">
        <v>674</v>
      </c>
      <c r="D2" t="s">
        <v>140</v>
      </c>
      <c r="E2" t="s">
        <v>1263</v>
      </c>
      <c r="F2" t="s">
        <v>140</v>
      </c>
      <c r="G2" t="s">
        <v>1261</v>
      </c>
      <c r="H2" t="s">
        <v>1262</v>
      </c>
      <c r="I2" t="s">
        <v>1248</v>
      </c>
      <c r="J2" t="s">
        <v>1489</v>
      </c>
      <c r="Q2">
        <v>1</v>
      </c>
      <c r="R2" t="s">
        <v>679</v>
      </c>
      <c r="S2" t="s">
        <v>343</v>
      </c>
      <c r="T2" t="s">
        <v>678</v>
      </c>
      <c r="U2" t="s">
        <v>144</v>
      </c>
      <c r="V2" t="s">
        <v>343</v>
      </c>
    </row>
    <row r="3" spans="1:24" x14ac:dyDescent="0.3">
      <c r="A3" t="s">
        <v>698</v>
      </c>
      <c r="B3" t="s">
        <v>360</v>
      </c>
      <c r="C3" t="s">
        <v>698</v>
      </c>
      <c r="D3" t="s">
        <v>360</v>
      </c>
      <c r="E3" t="s">
        <v>1264</v>
      </c>
      <c r="F3" t="s">
        <v>1491</v>
      </c>
      <c r="G3" t="s">
        <v>1261</v>
      </c>
      <c r="H3" t="s">
        <v>1262</v>
      </c>
      <c r="I3" t="s">
        <v>1248</v>
      </c>
      <c r="J3" t="s">
        <v>1489</v>
      </c>
      <c r="Q3">
        <v>2</v>
      </c>
      <c r="R3" t="s">
        <v>680</v>
      </c>
      <c r="S3" t="s">
        <v>344</v>
      </c>
      <c r="T3" t="s">
        <v>678</v>
      </c>
      <c r="U3" t="s">
        <v>144</v>
      </c>
      <c r="V3" t="s">
        <v>344</v>
      </c>
    </row>
    <row r="4" spans="1:24" x14ac:dyDescent="0.3">
      <c r="A4" t="s">
        <v>699</v>
      </c>
      <c r="B4" t="s">
        <v>361</v>
      </c>
      <c r="C4" t="s">
        <v>699</v>
      </c>
      <c r="D4" t="s">
        <v>361</v>
      </c>
      <c r="E4" t="s">
        <v>1264</v>
      </c>
      <c r="F4" t="s">
        <v>1491</v>
      </c>
      <c r="G4" t="s">
        <v>1261</v>
      </c>
      <c r="H4" t="s">
        <v>1262</v>
      </c>
      <c r="I4" t="s">
        <v>1248</v>
      </c>
      <c r="J4" t="s">
        <v>1489</v>
      </c>
      <c r="Q4">
        <v>4</v>
      </c>
      <c r="R4" t="s">
        <v>681</v>
      </c>
      <c r="S4" t="s">
        <v>345</v>
      </c>
      <c r="T4" t="s">
        <v>678</v>
      </c>
      <c r="U4" t="s">
        <v>144</v>
      </c>
      <c r="V4" t="s">
        <v>345</v>
      </c>
    </row>
    <row r="5" spans="1:24" x14ac:dyDescent="0.3">
      <c r="A5" t="s">
        <v>701</v>
      </c>
      <c r="B5" t="s">
        <v>363</v>
      </c>
      <c r="C5" t="s">
        <v>701</v>
      </c>
      <c r="D5" t="s">
        <v>363</v>
      </c>
      <c r="E5" t="s">
        <v>1264</v>
      </c>
      <c r="F5" t="s">
        <v>1491</v>
      </c>
      <c r="G5" t="s">
        <v>1261</v>
      </c>
      <c r="H5" t="s">
        <v>1262</v>
      </c>
      <c r="I5" t="s">
        <v>1248</v>
      </c>
      <c r="J5" t="s">
        <v>1489</v>
      </c>
      <c r="Q5">
        <v>6</v>
      </c>
      <c r="R5" t="s">
        <v>682</v>
      </c>
      <c r="S5" t="s">
        <v>346</v>
      </c>
      <c r="T5" t="s">
        <v>678</v>
      </c>
      <c r="U5" t="s">
        <v>144</v>
      </c>
      <c r="V5" t="s">
        <v>346</v>
      </c>
    </row>
    <row r="6" spans="1:24" x14ac:dyDescent="0.3">
      <c r="A6" t="s">
        <v>702</v>
      </c>
      <c r="B6" t="s">
        <v>364</v>
      </c>
      <c r="C6" t="s">
        <v>702</v>
      </c>
      <c r="D6" t="s">
        <v>364</v>
      </c>
      <c r="E6" t="s">
        <v>1264</v>
      </c>
      <c r="F6" t="s">
        <v>1491</v>
      </c>
      <c r="G6" t="s">
        <v>1261</v>
      </c>
      <c r="H6" t="s">
        <v>1262</v>
      </c>
      <c r="I6" t="s">
        <v>1248</v>
      </c>
      <c r="J6" t="s">
        <v>1489</v>
      </c>
      <c r="Q6">
        <v>7</v>
      </c>
      <c r="R6" t="s">
        <v>683</v>
      </c>
      <c r="S6" t="s">
        <v>347</v>
      </c>
      <c r="T6" t="s">
        <v>678</v>
      </c>
      <c r="U6" t="s">
        <v>144</v>
      </c>
      <c r="V6" t="s">
        <v>347</v>
      </c>
    </row>
    <row r="7" spans="1:24" x14ac:dyDescent="0.3">
      <c r="A7" t="s">
        <v>705</v>
      </c>
      <c r="B7" t="s">
        <v>367</v>
      </c>
      <c r="C7" t="s">
        <v>705</v>
      </c>
      <c r="D7" t="s">
        <v>367</v>
      </c>
      <c r="E7" t="s">
        <v>1264</v>
      </c>
      <c r="F7" t="s">
        <v>1491</v>
      </c>
      <c r="G7" t="s">
        <v>1261</v>
      </c>
      <c r="H7" t="s">
        <v>1262</v>
      </c>
      <c r="I7" t="s">
        <v>1248</v>
      </c>
      <c r="J7" t="s">
        <v>1489</v>
      </c>
      <c r="Q7">
        <v>10</v>
      </c>
      <c r="R7" t="s">
        <v>512</v>
      </c>
      <c r="S7" t="s">
        <v>270</v>
      </c>
      <c r="T7" t="s">
        <v>511</v>
      </c>
      <c r="U7" t="s">
        <v>82</v>
      </c>
      <c r="V7" t="s">
        <v>270</v>
      </c>
      <c r="W7" t="s">
        <v>270</v>
      </c>
    </row>
    <row r="8" spans="1:24" x14ac:dyDescent="0.3">
      <c r="A8" t="s">
        <v>706</v>
      </c>
      <c r="B8" t="s">
        <v>368</v>
      </c>
      <c r="C8" t="s">
        <v>706</v>
      </c>
      <c r="D8" t="s">
        <v>368</v>
      </c>
      <c r="E8" t="s">
        <v>1264</v>
      </c>
      <c r="F8" t="s">
        <v>1491</v>
      </c>
      <c r="G8" t="s">
        <v>1261</v>
      </c>
      <c r="H8" t="s">
        <v>1262</v>
      </c>
      <c r="I8" t="s">
        <v>1248</v>
      </c>
      <c r="J8" t="s">
        <v>1489</v>
      </c>
      <c r="Q8">
        <v>11</v>
      </c>
      <c r="R8" t="s">
        <v>514</v>
      </c>
      <c r="S8" t="s">
        <v>271</v>
      </c>
      <c r="T8" t="s">
        <v>511</v>
      </c>
      <c r="U8" t="s">
        <v>82</v>
      </c>
      <c r="V8" t="s">
        <v>271</v>
      </c>
      <c r="W8" t="s">
        <v>271</v>
      </c>
    </row>
    <row r="9" spans="1:24" x14ac:dyDescent="0.3">
      <c r="A9" t="s">
        <v>703</v>
      </c>
      <c r="B9" t="s">
        <v>365</v>
      </c>
      <c r="C9" t="s">
        <v>703</v>
      </c>
      <c r="D9" t="s">
        <v>365</v>
      </c>
      <c r="E9" t="s">
        <v>1264</v>
      </c>
      <c r="F9" t="s">
        <v>1491</v>
      </c>
      <c r="G9" t="s">
        <v>1261</v>
      </c>
      <c r="H9" t="s">
        <v>1262</v>
      </c>
      <c r="I9" t="s">
        <v>1248</v>
      </c>
      <c r="J9" t="s">
        <v>1489</v>
      </c>
      <c r="Q9">
        <v>14</v>
      </c>
      <c r="R9" t="s">
        <v>515</v>
      </c>
      <c r="S9" t="s">
        <v>272</v>
      </c>
      <c r="T9" t="s">
        <v>511</v>
      </c>
      <c r="U9" t="s">
        <v>82</v>
      </c>
      <c r="V9" t="s">
        <v>272</v>
      </c>
      <c r="W9" t="s">
        <v>273</v>
      </c>
    </row>
    <row r="10" spans="1:24" x14ac:dyDescent="0.3">
      <c r="A10" t="s">
        <v>707</v>
      </c>
      <c r="B10" t="s">
        <v>369</v>
      </c>
      <c r="C10" t="s">
        <v>707</v>
      </c>
      <c r="D10" t="s">
        <v>369</v>
      </c>
      <c r="E10" t="s">
        <v>1264</v>
      </c>
      <c r="F10" t="s">
        <v>1491</v>
      </c>
      <c r="G10" t="s">
        <v>1261</v>
      </c>
      <c r="H10" t="s">
        <v>1262</v>
      </c>
      <c r="I10" t="s">
        <v>1248</v>
      </c>
      <c r="J10" t="s">
        <v>1489</v>
      </c>
      <c r="Q10">
        <v>15</v>
      </c>
      <c r="R10" t="s">
        <v>516</v>
      </c>
      <c r="S10" t="s">
        <v>273</v>
      </c>
      <c r="T10" t="s">
        <v>511</v>
      </c>
      <c r="U10" t="s">
        <v>82</v>
      </c>
      <c r="V10" t="s">
        <v>273</v>
      </c>
      <c r="W10" t="s">
        <v>272</v>
      </c>
    </row>
    <row r="11" spans="1:24" x14ac:dyDescent="0.3">
      <c r="A11" t="s">
        <v>700</v>
      </c>
      <c r="B11" t="s">
        <v>362</v>
      </c>
      <c r="C11" t="s">
        <v>700</v>
      </c>
      <c r="D11" t="s">
        <v>362</v>
      </c>
      <c r="E11" t="s">
        <v>1264</v>
      </c>
      <c r="F11" t="s">
        <v>1491</v>
      </c>
      <c r="G11" t="s">
        <v>1261</v>
      </c>
      <c r="H11" t="s">
        <v>1262</v>
      </c>
      <c r="I11" t="s">
        <v>1248</v>
      </c>
      <c r="J11" t="s">
        <v>1489</v>
      </c>
      <c r="Q11">
        <v>18</v>
      </c>
      <c r="R11" t="s">
        <v>517</v>
      </c>
      <c r="S11" t="s">
        <v>274</v>
      </c>
      <c r="T11" t="s">
        <v>511</v>
      </c>
      <c r="U11" t="s">
        <v>82</v>
      </c>
      <c r="V11" t="s">
        <v>274</v>
      </c>
      <c r="W11" t="s">
        <v>274</v>
      </c>
    </row>
    <row r="12" spans="1:24" x14ac:dyDescent="0.3">
      <c r="A12" t="s">
        <v>704</v>
      </c>
      <c r="B12" t="s">
        <v>366</v>
      </c>
      <c r="C12" t="s">
        <v>704</v>
      </c>
      <c r="D12" t="s">
        <v>366</v>
      </c>
      <c r="E12" t="s">
        <v>1264</v>
      </c>
      <c r="F12" t="s">
        <v>1491</v>
      </c>
      <c r="G12" t="s">
        <v>1261</v>
      </c>
      <c r="H12" t="s">
        <v>1262</v>
      </c>
      <c r="I12" t="s">
        <v>1248</v>
      </c>
      <c r="J12" t="s">
        <v>1489</v>
      </c>
      <c r="Q12">
        <v>19</v>
      </c>
      <c r="R12" t="s">
        <v>518</v>
      </c>
      <c r="S12" t="s">
        <v>275</v>
      </c>
      <c r="T12" t="s">
        <v>511</v>
      </c>
      <c r="U12" t="s">
        <v>82</v>
      </c>
      <c r="V12" t="s">
        <v>275</v>
      </c>
      <c r="W12" t="s">
        <v>275</v>
      </c>
    </row>
    <row r="13" spans="1:24" x14ac:dyDescent="0.3">
      <c r="A13" t="s">
        <v>672</v>
      </c>
      <c r="B13" t="s">
        <v>138</v>
      </c>
      <c r="C13" t="s">
        <v>672</v>
      </c>
      <c r="D13" t="s">
        <v>138</v>
      </c>
      <c r="E13" t="s">
        <v>1265</v>
      </c>
      <c r="F13" t="s">
        <v>138</v>
      </c>
      <c r="G13" t="s">
        <v>1261</v>
      </c>
      <c r="H13" t="s">
        <v>1262</v>
      </c>
      <c r="I13" t="s">
        <v>1248</v>
      </c>
      <c r="J13" t="s">
        <v>1489</v>
      </c>
      <c r="Q13">
        <v>22</v>
      </c>
      <c r="R13" t="s">
        <v>586</v>
      </c>
      <c r="S13" t="s">
        <v>295</v>
      </c>
      <c r="T13" t="s">
        <v>585</v>
      </c>
      <c r="U13" t="s">
        <v>118</v>
      </c>
      <c r="V13" t="s">
        <v>295</v>
      </c>
      <c r="X13" t="s">
        <v>295</v>
      </c>
    </row>
    <row r="14" spans="1:24" x14ac:dyDescent="0.3">
      <c r="A14" t="s">
        <v>673</v>
      </c>
      <c r="B14" t="s">
        <v>139</v>
      </c>
      <c r="C14" t="s">
        <v>673</v>
      </c>
      <c r="D14" t="s">
        <v>139</v>
      </c>
      <c r="E14" t="s">
        <v>1266</v>
      </c>
      <c r="F14" t="s">
        <v>139</v>
      </c>
      <c r="G14" t="s">
        <v>1261</v>
      </c>
      <c r="H14" t="s">
        <v>1262</v>
      </c>
      <c r="I14" t="s">
        <v>1248</v>
      </c>
      <c r="J14" t="s">
        <v>1489</v>
      </c>
      <c r="Q14">
        <v>23</v>
      </c>
      <c r="R14" t="s">
        <v>587</v>
      </c>
      <c r="S14" t="s">
        <v>296</v>
      </c>
      <c r="T14" t="s">
        <v>585</v>
      </c>
      <c r="U14" t="s">
        <v>118</v>
      </c>
      <c r="V14" t="s">
        <v>296</v>
      </c>
      <c r="X14" t="s">
        <v>296</v>
      </c>
    </row>
    <row r="15" spans="1:24" x14ac:dyDescent="0.3">
      <c r="A15" t="s">
        <v>763</v>
      </c>
      <c r="B15" t="s">
        <v>182</v>
      </c>
      <c r="C15" t="s">
        <v>763</v>
      </c>
      <c r="D15" t="s">
        <v>182</v>
      </c>
      <c r="E15" t="s">
        <v>1324</v>
      </c>
      <c r="F15" t="s">
        <v>1325</v>
      </c>
      <c r="G15" t="s">
        <v>1322</v>
      </c>
      <c r="H15" t="s">
        <v>1323</v>
      </c>
      <c r="I15" t="s">
        <v>1321</v>
      </c>
      <c r="J15" t="s">
        <v>1492</v>
      </c>
      <c r="Q15">
        <v>27</v>
      </c>
      <c r="R15" t="s">
        <v>588</v>
      </c>
      <c r="S15" t="s">
        <v>297</v>
      </c>
      <c r="T15" t="s">
        <v>585</v>
      </c>
      <c r="U15" t="s">
        <v>118</v>
      </c>
      <c r="V15" t="s">
        <v>297</v>
      </c>
      <c r="X15" t="s">
        <v>297</v>
      </c>
    </row>
    <row r="16" spans="1:24" x14ac:dyDescent="0.3">
      <c r="A16" t="s">
        <v>773</v>
      </c>
      <c r="B16" t="s">
        <v>191</v>
      </c>
      <c r="C16" t="s">
        <v>773</v>
      </c>
      <c r="D16" t="s">
        <v>191</v>
      </c>
      <c r="E16" t="s">
        <v>1324</v>
      </c>
      <c r="F16" t="s">
        <v>1325</v>
      </c>
      <c r="G16" t="s">
        <v>1322</v>
      </c>
      <c r="H16" t="s">
        <v>1323</v>
      </c>
      <c r="I16" t="s">
        <v>1321</v>
      </c>
      <c r="J16" t="s">
        <v>1492</v>
      </c>
      <c r="Q16">
        <v>30</v>
      </c>
      <c r="R16" t="s">
        <v>589</v>
      </c>
      <c r="S16" t="s">
        <v>298</v>
      </c>
      <c r="T16" t="s">
        <v>585</v>
      </c>
      <c r="U16" t="s">
        <v>118</v>
      </c>
      <c r="V16" t="s">
        <v>298</v>
      </c>
      <c r="X16" t="s">
        <v>298</v>
      </c>
    </row>
    <row r="17" spans="1:24" x14ac:dyDescent="0.3">
      <c r="A17" t="s">
        <v>770</v>
      </c>
      <c r="B17" t="s">
        <v>188</v>
      </c>
      <c r="C17" t="s">
        <v>770</v>
      </c>
      <c r="D17" t="s">
        <v>188</v>
      </c>
      <c r="E17" t="s">
        <v>1324</v>
      </c>
      <c r="F17" t="s">
        <v>1325</v>
      </c>
      <c r="G17" t="s">
        <v>1322</v>
      </c>
      <c r="H17" t="s">
        <v>1323</v>
      </c>
      <c r="I17" t="s">
        <v>1321</v>
      </c>
      <c r="J17" t="s">
        <v>1492</v>
      </c>
      <c r="Q17">
        <v>33</v>
      </c>
      <c r="R17" t="s">
        <v>590</v>
      </c>
      <c r="S17" t="s">
        <v>299</v>
      </c>
      <c r="T17" t="s">
        <v>585</v>
      </c>
      <c r="U17" t="s">
        <v>118</v>
      </c>
      <c r="V17" t="s">
        <v>299</v>
      </c>
      <c r="X17" t="s">
        <v>299</v>
      </c>
    </row>
    <row r="18" spans="1:24" x14ac:dyDescent="0.3">
      <c r="A18" t="s">
        <v>771</v>
      </c>
      <c r="B18" t="s">
        <v>189</v>
      </c>
      <c r="C18" t="s">
        <v>771</v>
      </c>
      <c r="D18" t="s">
        <v>189</v>
      </c>
      <c r="E18" t="s">
        <v>1324</v>
      </c>
      <c r="F18" t="s">
        <v>1325</v>
      </c>
      <c r="G18" t="s">
        <v>1322</v>
      </c>
      <c r="H18" t="s">
        <v>1323</v>
      </c>
      <c r="I18" t="s">
        <v>1321</v>
      </c>
      <c r="J18" t="s">
        <v>1492</v>
      </c>
      <c r="Q18">
        <v>36</v>
      </c>
      <c r="R18" t="s">
        <v>591</v>
      </c>
      <c r="S18" t="s">
        <v>300</v>
      </c>
      <c r="T18" t="s">
        <v>585</v>
      </c>
      <c r="U18" t="s">
        <v>118</v>
      </c>
      <c r="V18" t="s">
        <v>300</v>
      </c>
      <c r="X18" t="s">
        <v>300</v>
      </c>
    </row>
    <row r="19" spans="1:24" x14ac:dyDescent="0.3">
      <c r="A19" t="s">
        <v>774</v>
      </c>
      <c r="B19" t="s">
        <v>192</v>
      </c>
      <c r="C19" t="s">
        <v>774</v>
      </c>
      <c r="D19" t="s">
        <v>192</v>
      </c>
      <c r="E19" t="s">
        <v>1324</v>
      </c>
      <c r="F19" t="s">
        <v>1325</v>
      </c>
      <c r="G19" t="s">
        <v>1322</v>
      </c>
      <c r="H19" t="s">
        <v>1323</v>
      </c>
      <c r="I19" t="s">
        <v>1321</v>
      </c>
      <c r="J19" t="s">
        <v>1492</v>
      </c>
      <c r="Q19">
        <v>39</v>
      </c>
      <c r="R19" t="s">
        <v>592</v>
      </c>
      <c r="S19" t="s">
        <v>301</v>
      </c>
      <c r="T19" t="s">
        <v>585</v>
      </c>
      <c r="U19" t="s">
        <v>118</v>
      </c>
      <c r="V19" t="s">
        <v>301</v>
      </c>
      <c r="X19" t="s">
        <v>301</v>
      </c>
    </row>
    <row r="20" spans="1:24" x14ac:dyDescent="0.3">
      <c r="A20" t="s">
        <v>775</v>
      </c>
      <c r="B20" t="s">
        <v>193</v>
      </c>
      <c r="C20" t="s">
        <v>775</v>
      </c>
      <c r="D20" t="s">
        <v>193</v>
      </c>
      <c r="E20" t="s">
        <v>1324</v>
      </c>
      <c r="F20" t="s">
        <v>1325</v>
      </c>
      <c r="G20" t="s">
        <v>1322</v>
      </c>
      <c r="H20" t="s">
        <v>1323</v>
      </c>
      <c r="I20" t="s">
        <v>1321</v>
      </c>
      <c r="J20" t="s">
        <v>1492</v>
      </c>
      <c r="Q20">
        <v>42</v>
      </c>
      <c r="R20" t="s">
        <v>593</v>
      </c>
      <c r="S20" t="s">
        <v>302</v>
      </c>
      <c r="T20" t="s">
        <v>585</v>
      </c>
      <c r="U20" t="s">
        <v>118</v>
      </c>
      <c r="V20" t="s">
        <v>302</v>
      </c>
      <c r="X20" t="s">
        <v>302</v>
      </c>
    </row>
    <row r="21" spans="1:24" x14ac:dyDescent="0.3">
      <c r="A21" t="s">
        <v>768</v>
      </c>
      <c r="B21" t="s">
        <v>186</v>
      </c>
      <c r="C21" t="s">
        <v>768</v>
      </c>
      <c r="D21" t="s">
        <v>186</v>
      </c>
      <c r="E21" t="s">
        <v>1326</v>
      </c>
      <c r="F21" t="s">
        <v>186</v>
      </c>
      <c r="G21" t="s">
        <v>1322</v>
      </c>
      <c r="H21" t="s">
        <v>1323</v>
      </c>
      <c r="I21" t="s">
        <v>1321</v>
      </c>
      <c r="J21" t="s">
        <v>1492</v>
      </c>
      <c r="Q21">
        <v>45</v>
      </c>
      <c r="R21" t="s">
        <v>848</v>
      </c>
      <c r="S21" t="s">
        <v>433</v>
      </c>
      <c r="T21" t="s">
        <v>847</v>
      </c>
      <c r="U21" t="s">
        <v>212</v>
      </c>
      <c r="V21" t="s">
        <v>433</v>
      </c>
      <c r="W21" t="s">
        <v>433</v>
      </c>
    </row>
    <row r="22" spans="1:24" x14ac:dyDescent="0.3">
      <c r="A22" t="s">
        <v>765</v>
      </c>
      <c r="B22" t="s">
        <v>194</v>
      </c>
      <c r="C22" t="s">
        <v>765</v>
      </c>
      <c r="D22" t="s">
        <v>194</v>
      </c>
      <c r="E22" t="s">
        <v>1327</v>
      </c>
      <c r="F22" t="s">
        <v>194</v>
      </c>
      <c r="G22" t="s">
        <v>1322</v>
      </c>
      <c r="H22" t="s">
        <v>1323</v>
      </c>
      <c r="I22" t="s">
        <v>1321</v>
      </c>
      <c r="J22" t="s">
        <v>1492</v>
      </c>
      <c r="Q22">
        <v>48</v>
      </c>
      <c r="R22" t="s">
        <v>849</v>
      </c>
      <c r="S22" t="s">
        <v>434</v>
      </c>
      <c r="T22" t="s">
        <v>847</v>
      </c>
      <c r="U22" t="s">
        <v>212</v>
      </c>
      <c r="V22" t="s">
        <v>434</v>
      </c>
      <c r="W22" t="s">
        <v>434</v>
      </c>
    </row>
    <row r="23" spans="1:24" x14ac:dyDescent="0.3">
      <c r="A23" t="s">
        <v>808</v>
      </c>
      <c r="B23" t="s">
        <v>410</v>
      </c>
      <c r="C23" t="s">
        <v>808</v>
      </c>
      <c r="D23" t="s">
        <v>410</v>
      </c>
      <c r="E23" t="s">
        <v>1329</v>
      </c>
      <c r="F23" t="s">
        <v>1493</v>
      </c>
      <c r="G23" t="s">
        <v>1322</v>
      </c>
      <c r="H23" t="s">
        <v>1323</v>
      </c>
      <c r="I23" t="s">
        <v>1321</v>
      </c>
      <c r="J23" t="s">
        <v>1492</v>
      </c>
      <c r="Q23">
        <v>51</v>
      </c>
      <c r="R23" t="s">
        <v>850</v>
      </c>
      <c r="S23" t="s">
        <v>435</v>
      </c>
      <c r="T23" t="s">
        <v>847</v>
      </c>
      <c r="U23" t="s">
        <v>212</v>
      </c>
      <c r="V23" t="s">
        <v>435</v>
      </c>
      <c r="W23" t="s">
        <v>435</v>
      </c>
    </row>
    <row r="24" spans="1:24" x14ac:dyDescent="0.3">
      <c r="A24" t="s">
        <v>809</v>
      </c>
      <c r="B24" t="s">
        <v>411</v>
      </c>
      <c r="C24" t="s">
        <v>809</v>
      </c>
      <c r="D24" t="s">
        <v>411</v>
      </c>
      <c r="E24" t="s">
        <v>1329</v>
      </c>
      <c r="F24" t="s">
        <v>1493</v>
      </c>
      <c r="G24" t="s">
        <v>1322</v>
      </c>
      <c r="H24" t="s">
        <v>1323</v>
      </c>
      <c r="I24" t="s">
        <v>1321</v>
      </c>
      <c r="J24" t="s">
        <v>1492</v>
      </c>
      <c r="Q24">
        <v>54</v>
      </c>
      <c r="R24" t="s">
        <v>851</v>
      </c>
      <c r="S24" t="s">
        <v>436</v>
      </c>
      <c r="T24" t="s">
        <v>847</v>
      </c>
      <c r="U24" t="s">
        <v>212</v>
      </c>
      <c r="V24" t="s">
        <v>436</v>
      </c>
      <c r="W24" t="s">
        <v>436</v>
      </c>
    </row>
    <row r="25" spans="1:24" x14ac:dyDescent="0.3">
      <c r="A25" t="s">
        <v>810</v>
      </c>
      <c r="B25" t="s">
        <v>412</v>
      </c>
      <c r="C25" t="s">
        <v>810</v>
      </c>
      <c r="D25" t="s">
        <v>412</v>
      </c>
      <c r="E25" t="s">
        <v>1329</v>
      </c>
      <c r="F25" t="s">
        <v>1493</v>
      </c>
      <c r="G25" t="s">
        <v>1322</v>
      </c>
      <c r="H25" t="s">
        <v>1323</v>
      </c>
      <c r="I25" t="s">
        <v>1321</v>
      </c>
      <c r="J25" t="s">
        <v>1492</v>
      </c>
      <c r="Q25">
        <v>57</v>
      </c>
      <c r="R25" t="s">
        <v>852</v>
      </c>
      <c r="S25" t="s">
        <v>437</v>
      </c>
      <c r="T25" t="s">
        <v>847</v>
      </c>
      <c r="U25" t="s">
        <v>212</v>
      </c>
      <c r="V25" t="s">
        <v>437</v>
      </c>
      <c r="W25" t="s">
        <v>437</v>
      </c>
    </row>
    <row r="26" spans="1:24" x14ac:dyDescent="0.3">
      <c r="A26" t="s">
        <v>811</v>
      </c>
      <c r="B26" t="s">
        <v>413</v>
      </c>
      <c r="C26" t="s">
        <v>811</v>
      </c>
      <c r="D26" t="s">
        <v>413</v>
      </c>
      <c r="E26" t="s">
        <v>1329</v>
      </c>
      <c r="F26" t="s">
        <v>1493</v>
      </c>
      <c r="G26" t="s">
        <v>1322</v>
      </c>
      <c r="H26" t="s">
        <v>1323</v>
      </c>
      <c r="I26" t="s">
        <v>1321</v>
      </c>
      <c r="J26" t="s">
        <v>1492</v>
      </c>
      <c r="Q26">
        <v>60</v>
      </c>
      <c r="R26" t="s">
        <v>853</v>
      </c>
      <c r="S26" t="s">
        <v>438</v>
      </c>
      <c r="T26" t="s">
        <v>847</v>
      </c>
      <c r="U26" t="s">
        <v>212</v>
      </c>
      <c r="V26" t="s">
        <v>438</v>
      </c>
      <c r="W26" t="s">
        <v>438</v>
      </c>
    </row>
    <row r="27" spans="1:24" x14ac:dyDescent="0.3">
      <c r="A27" t="s">
        <v>812</v>
      </c>
      <c r="B27" t="s">
        <v>414</v>
      </c>
      <c r="C27" t="s">
        <v>812</v>
      </c>
      <c r="D27" t="s">
        <v>414</v>
      </c>
      <c r="E27" t="s">
        <v>1329</v>
      </c>
      <c r="F27" t="s">
        <v>1493</v>
      </c>
      <c r="G27" t="s">
        <v>1322</v>
      </c>
      <c r="H27" t="s">
        <v>1323</v>
      </c>
      <c r="I27" t="s">
        <v>1321</v>
      </c>
      <c r="J27" t="s">
        <v>1492</v>
      </c>
      <c r="Q27">
        <v>63</v>
      </c>
      <c r="R27" t="s">
        <v>854</v>
      </c>
      <c r="S27" t="s">
        <v>439</v>
      </c>
      <c r="T27" t="s">
        <v>847</v>
      </c>
      <c r="U27" t="s">
        <v>212</v>
      </c>
      <c r="V27" t="s">
        <v>439</v>
      </c>
      <c r="W27" t="s">
        <v>439</v>
      </c>
    </row>
    <row r="28" spans="1:24" x14ac:dyDescent="0.3">
      <c r="A28" t="s">
        <v>510</v>
      </c>
      <c r="B28" t="s">
        <v>81</v>
      </c>
      <c r="C28" t="s">
        <v>510</v>
      </c>
      <c r="D28" t="s">
        <v>81</v>
      </c>
      <c r="E28" t="s">
        <v>1171</v>
      </c>
      <c r="F28" t="s">
        <v>81</v>
      </c>
      <c r="G28" t="s">
        <v>1169</v>
      </c>
      <c r="H28" t="s">
        <v>1170</v>
      </c>
      <c r="I28" t="s">
        <v>1141</v>
      </c>
      <c r="J28" t="s">
        <v>1483</v>
      </c>
      <c r="Q28">
        <v>66</v>
      </c>
      <c r="R28" t="s">
        <v>855</v>
      </c>
      <c r="S28" t="s">
        <v>440</v>
      </c>
      <c r="T28" t="s">
        <v>847</v>
      </c>
      <c r="U28" t="s">
        <v>212</v>
      </c>
      <c r="V28" t="s">
        <v>440</v>
      </c>
      <c r="W28" t="s">
        <v>440</v>
      </c>
    </row>
    <row r="29" spans="1:24" x14ac:dyDescent="0.3">
      <c r="A29" t="s">
        <v>507</v>
      </c>
      <c r="B29" t="s">
        <v>78</v>
      </c>
      <c r="C29" t="s">
        <v>507</v>
      </c>
      <c r="D29" t="s">
        <v>78</v>
      </c>
      <c r="E29" t="s">
        <v>1172</v>
      </c>
      <c r="F29" t="s">
        <v>78</v>
      </c>
      <c r="G29" t="s">
        <v>1169</v>
      </c>
      <c r="H29" t="s">
        <v>1170</v>
      </c>
      <c r="I29" t="s">
        <v>1141</v>
      </c>
      <c r="J29" t="s">
        <v>1483</v>
      </c>
      <c r="Q29">
        <v>69</v>
      </c>
      <c r="R29" t="s">
        <v>777</v>
      </c>
      <c r="S29" t="s">
        <v>382</v>
      </c>
      <c r="T29" t="s">
        <v>776</v>
      </c>
      <c r="U29" t="s">
        <v>195</v>
      </c>
      <c r="V29" t="s">
        <v>382</v>
      </c>
    </row>
    <row r="30" spans="1:24" x14ac:dyDescent="0.3">
      <c r="A30" t="s">
        <v>508</v>
      </c>
      <c r="B30" t="s">
        <v>79</v>
      </c>
      <c r="C30" t="s">
        <v>508</v>
      </c>
      <c r="D30" t="s">
        <v>79</v>
      </c>
      <c r="E30" t="s">
        <v>1173</v>
      </c>
      <c r="F30" t="s">
        <v>79</v>
      </c>
      <c r="G30" t="s">
        <v>1169</v>
      </c>
      <c r="H30" t="s">
        <v>1170</v>
      </c>
      <c r="I30" t="s">
        <v>1141</v>
      </c>
      <c r="J30" t="s">
        <v>1483</v>
      </c>
      <c r="Q30">
        <v>72</v>
      </c>
      <c r="R30" t="s">
        <v>778</v>
      </c>
      <c r="S30" t="s">
        <v>383</v>
      </c>
      <c r="T30" t="s">
        <v>776</v>
      </c>
      <c r="U30" t="s">
        <v>195</v>
      </c>
      <c r="V30" t="s">
        <v>383</v>
      </c>
    </row>
    <row r="31" spans="1:24" x14ac:dyDescent="0.3">
      <c r="A31" t="s">
        <v>838</v>
      </c>
      <c r="B31" t="s">
        <v>203</v>
      </c>
      <c r="C31" t="s">
        <v>838</v>
      </c>
      <c r="D31" t="s">
        <v>203</v>
      </c>
      <c r="E31" t="s">
        <v>1381</v>
      </c>
      <c r="F31" t="s">
        <v>1380</v>
      </c>
      <c r="G31" t="s">
        <v>1379</v>
      </c>
      <c r="H31" t="s">
        <v>1380</v>
      </c>
      <c r="I31" t="s">
        <v>1364</v>
      </c>
      <c r="J31" t="s">
        <v>1494</v>
      </c>
      <c r="Q31">
        <v>108</v>
      </c>
      <c r="R31" t="s">
        <v>779</v>
      </c>
      <c r="S31" t="s">
        <v>384</v>
      </c>
      <c r="T31" t="s">
        <v>776</v>
      </c>
      <c r="U31" t="s">
        <v>195</v>
      </c>
      <c r="V31" t="s">
        <v>384</v>
      </c>
    </row>
    <row r="32" spans="1:24" x14ac:dyDescent="0.3">
      <c r="A32" t="s">
        <v>840</v>
      </c>
      <c r="B32" t="s">
        <v>204</v>
      </c>
      <c r="C32" t="s">
        <v>840</v>
      </c>
      <c r="D32" t="s">
        <v>204</v>
      </c>
      <c r="E32" t="s">
        <v>1381</v>
      </c>
      <c r="F32" t="s">
        <v>1380</v>
      </c>
      <c r="G32" t="s">
        <v>1379</v>
      </c>
      <c r="H32" t="s">
        <v>1380</v>
      </c>
      <c r="I32" t="s">
        <v>1364</v>
      </c>
      <c r="J32" t="s">
        <v>1494</v>
      </c>
      <c r="Q32">
        <v>110</v>
      </c>
      <c r="R32" t="s">
        <v>780</v>
      </c>
      <c r="S32" t="s">
        <v>385</v>
      </c>
      <c r="T32" t="s">
        <v>776</v>
      </c>
      <c r="U32" t="s">
        <v>195</v>
      </c>
      <c r="V32" t="s">
        <v>385</v>
      </c>
    </row>
    <row r="33" spans="1:22" x14ac:dyDescent="0.3">
      <c r="A33" t="s">
        <v>512</v>
      </c>
      <c r="B33" t="s">
        <v>270</v>
      </c>
      <c r="C33" t="s">
        <v>512</v>
      </c>
      <c r="D33" t="s">
        <v>270</v>
      </c>
      <c r="E33" t="s">
        <v>1143</v>
      </c>
      <c r="F33" t="s">
        <v>1144</v>
      </c>
      <c r="G33" t="s">
        <v>1142</v>
      </c>
      <c r="H33" t="s">
        <v>82</v>
      </c>
      <c r="I33" t="s">
        <v>1141</v>
      </c>
      <c r="J33" t="s">
        <v>1483</v>
      </c>
      <c r="Q33">
        <v>112</v>
      </c>
      <c r="R33" t="s">
        <v>781</v>
      </c>
      <c r="S33" t="s">
        <v>386</v>
      </c>
      <c r="T33" t="s">
        <v>776</v>
      </c>
      <c r="U33" t="s">
        <v>195</v>
      </c>
      <c r="V33" t="s">
        <v>386</v>
      </c>
    </row>
    <row r="34" spans="1:22" x14ac:dyDescent="0.3">
      <c r="A34" t="s">
        <v>514</v>
      </c>
      <c r="B34" t="s">
        <v>271</v>
      </c>
      <c r="C34" t="s">
        <v>514</v>
      </c>
      <c r="D34" t="s">
        <v>271</v>
      </c>
      <c r="E34" t="s">
        <v>1143</v>
      </c>
      <c r="F34" t="s">
        <v>1144</v>
      </c>
      <c r="G34" t="s">
        <v>1142</v>
      </c>
      <c r="H34" t="s">
        <v>82</v>
      </c>
      <c r="I34" t="s">
        <v>1141</v>
      </c>
      <c r="J34" t="s">
        <v>1483</v>
      </c>
      <c r="Q34">
        <v>114</v>
      </c>
      <c r="R34" t="s">
        <v>685</v>
      </c>
      <c r="S34" t="s">
        <v>348</v>
      </c>
      <c r="T34" t="s">
        <v>684</v>
      </c>
      <c r="U34" t="s">
        <v>145</v>
      </c>
      <c r="V34" t="s">
        <v>348</v>
      </c>
    </row>
    <row r="35" spans="1:22" x14ac:dyDescent="0.3">
      <c r="A35" t="s">
        <v>516</v>
      </c>
      <c r="B35" t="s">
        <v>273</v>
      </c>
      <c r="C35" t="s">
        <v>516</v>
      </c>
      <c r="D35" t="s">
        <v>273</v>
      </c>
      <c r="E35" t="s">
        <v>1143</v>
      </c>
      <c r="F35" t="s">
        <v>1144</v>
      </c>
      <c r="G35" t="s">
        <v>1142</v>
      </c>
      <c r="H35" t="s">
        <v>82</v>
      </c>
      <c r="I35" t="s">
        <v>1141</v>
      </c>
      <c r="J35" t="s">
        <v>1483</v>
      </c>
      <c r="Q35">
        <v>116</v>
      </c>
      <c r="R35" t="s">
        <v>686</v>
      </c>
      <c r="S35" t="s">
        <v>349</v>
      </c>
      <c r="T35" t="s">
        <v>684</v>
      </c>
      <c r="U35" t="s">
        <v>145</v>
      </c>
      <c r="V35" t="s">
        <v>349</v>
      </c>
    </row>
    <row r="36" spans="1:22" x14ac:dyDescent="0.3">
      <c r="A36" t="s">
        <v>515</v>
      </c>
      <c r="B36" t="s">
        <v>272</v>
      </c>
      <c r="C36" t="s">
        <v>515</v>
      </c>
      <c r="D36" t="s">
        <v>272</v>
      </c>
      <c r="E36" t="s">
        <v>1145</v>
      </c>
      <c r="F36" t="s">
        <v>1146</v>
      </c>
      <c r="G36" t="s">
        <v>1142</v>
      </c>
      <c r="H36" t="s">
        <v>82</v>
      </c>
      <c r="I36" t="s">
        <v>1141</v>
      </c>
      <c r="J36" t="s">
        <v>1483</v>
      </c>
      <c r="Q36">
        <v>118</v>
      </c>
      <c r="R36" t="s">
        <v>687</v>
      </c>
      <c r="S36" t="s">
        <v>350</v>
      </c>
      <c r="T36" t="s">
        <v>684</v>
      </c>
      <c r="U36" t="s">
        <v>145</v>
      </c>
      <c r="V36" t="s">
        <v>350</v>
      </c>
    </row>
    <row r="37" spans="1:22" x14ac:dyDescent="0.3">
      <c r="A37" t="s">
        <v>517</v>
      </c>
      <c r="B37" t="s">
        <v>274</v>
      </c>
      <c r="C37" t="s">
        <v>517</v>
      </c>
      <c r="D37" t="s">
        <v>274</v>
      </c>
      <c r="E37" t="s">
        <v>1145</v>
      </c>
      <c r="F37" t="s">
        <v>1146</v>
      </c>
      <c r="G37" t="s">
        <v>1142</v>
      </c>
      <c r="H37" t="s">
        <v>82</v>
      </c>
      <c r="I37" t="s">
        <v>1141</v>
      </c>
      <c r="J37" t="s">
        <v>1483</v>
      </c>
      <c r="Q37">
        <v>120</v>
      </c>
      <c r="R37" t="s">
        <v>688</v>
      </c>
      <c r="S37" t="s">
        <v>351</v>
      </c>
      <c r="T37" t="s">
        <v>684</v>
      </c>
      <c r="U37" t="s">
        <v>145</v>
      </c>
      <c r="V37" t="s">
        <v>351</v>
      </c>
    </row>
    <row r="38" spans="1:22" x14ac:dyDescent="0.3">
      <c r="A38" t="s">
        <v>518</v>
      </c>
      <c r="B38" t="s">
        <v>275</v>
      </c>
      <c r="C38" t="s">
        <v>518</v>
      </c>
      <c r="D38" t="s">
        <v>275</v>
      </c>
      <c r="E38" t="s">
        <v>1145</v>
      </c>
      <c r="F38" t="s">
        <v>1146</v>
      </c>
      <c r="G38" t="s">
        <v>1142</v>
      </c>
      <c r="H38" t="s">
        <v>82</v>
      </c>
      <c r="I38" t="s">
        <v>1141</v>
      </c>
      <c r="J38" t="s">
        <v>1483</v>
      </c>
      <c r="Q38">
        <v>122</v>
      </c>
      <c r="R38" t="s">
        <v>689</v>
      </c>
      <c r="S38" t="s">
        <v>352</v>
      </c>
      <c r="T38" t="s">
        <v>684</v>
      </c>
      <c r="U38" t="s">
        <v>145</v>
      </c>
      <c r="V38" t="s">
        <v>352</v>
      </c>
    </row>
    <row r="39" spans="1:22" x14ac:dyDescent="0.3">
      <c r="A39" t="s">
        <v>581</v>
      </c>
      <c r="B39" t="s">
        <v>114</v>
      </c>
      <c r="C39" t="s">
        <v>581</v>
      </c>
      <c r="D39" t="s">
        <v>114</v>
      </c>
      <c r="E39" t="s">
        <v>1207</v>
      </c>
      <c r="F39" t="s">
        <v>114</v>
      </c>
      <c r="G39" t="s">
        <v>1205</v>
      </c>
      <c r="H39" t="s">
        <v>1206</v>
      </c>
      <c r="I39" t="s">
        <v>1204</v>
      </c>
      <c r="J39" t="s">
        <v>1484</v>
      </c>
      <c r="Q39">
        <v>124</v>
      </c>
      <c r="R39" t="s">
        <v>690</v>
      </c>
      <c r="S39" t="s">
        <v>353</v>
      </c>
      <c r="T39" t="s">
        <v>684</v>
      </c>
      <c r="U39" t="s">
        <v>145</v>
      </c>
      <c r="V39" t="s">
        <v>353</v>
      </c>
    </row>
    <row r="40" spans="1:22" x14ac:dyDescent="0.3">
      <c r="A40" t="s">
        <v>587</v>
      </c>
      <c r="B40" t="s">
        <v>296</v>
      </c>
      <c r="C40" t="s">
        <v>587</v>
      </c>
      <c r="D40" t="s">
        <v>296</v>
      </c>
      <c r="E40" t="s">
        <v>1208</v>
      </c>
      <c r="F40" t="s">
        <v>1209</v>
      </c>
      <c r="G40" t="s">
        <v>1205</v>
      </c>
      <c r="H40" t="s">
        <v>1206</v>
      </c>
      <c r="I40" t="s">
        <v>1204</v>
      </c>
      <c r="J40" t="s">
        <v>1484</v>
      </c>
      <c r="Q40">
        <v>126</v>
      </c>
      <c r="R40" t="s">
        <v>691</v>
      </c>
      <c r="S40" t="s">
        <v>354</v>
      </c>
      <c r="T40" t="s">
        <v>684</v>
      </c>
      <c r="U40" t="s">
        <v>145</v>
      </c>
      <c r="V40" t="s">
        <v>354</v>
      </c>
    </row>
    <row r="41" spans="1:22" x14ac:dyDescent="0.3">
      <c r="A41" t="s">
        <v>588</v>
      </c>
      <c r="B41" t="s">
        <v>297</v>
      </c>
      <c r="C41" t="s">
        <v>588</v>
      </c>
      <c r="D41" t="s">
        <v>297</v>
      </c>
      <c r="E41" t="s">
        <v>1208</v>
      </c>
      <c r="F41" t="s">
        <v>1209</v>
      </c>
      <c r="G41" t="s">
        <v>1205</v>
      </c>
      <c r="H41" t="s">
        <v>1206</v>
      </c>
      <c r="I41" t="s">
        <v>1204</v>
      </c>
      <c r="J41" t="s">
        <v>1484</v>
      </c>
      <c r="Q41">
        <v>128</v>
      </c>
      <c r="R41" t="s">
        <v>692</v>
      </c>
      <c r="S41" t="s">
        <v>355</v>
      </c>
      <c r="T41" t="s">
        <v>684</v>
      </c>
      <c r="U41" t="s">
        <v>145</v>
      </c>
      <c r="V41" t="s">
        <v>355</v>
      </c>
    </row>
    <row r="42" spans="1:22" x14ac:dyDescent="0.3">
      <c r="A42" t="s">
        <v>592</v>
      </c>
      <c r="B42" t="s">
        <v>301</v>
      </c>
      <c r="C42" t="s">
        <v>592</v>
      </c>
      <c r="D42" t="s">
        <v>301</v>
      </c>
      <c r="E42" t="s">
        <v>1208</v>
      </c>
      <c r="F42" t="s">
        <v>1209</v>
      </c>
      <c r="G42" t="s">
        <v>1205</v>
      </c>
      <c r="H42" t="s">
        <v>1206</v>
      </c>
      <c r="I42" t="s">
        <v>1204</v>
      </c>
      <c r="J42" t="s">
        <v>1484</v>
      </c>
      <c r="Q42">
        <v>130</v>
      </c>
      <c r="R42" t="s">
        <v>693</v>
      </c>
      <c r="S42" t="s">
        <v>356</v>
      </c>
      <c r="T42" t="s">
        <v>684</v>
      </c>
      <c r="U42" t="s">
        <v>145</v>
      </c>
      <c r="V42" t="s">
        <v>356</v>
      </c>
    </row>
    <row r="43" spans="1:22" x14ac:dyDescent="0.3">
      <c r="A43" t="s">
        <v>586</v>
      </c>
      <c r="B43" t="s">
        <v>295</v>
      </c>
      <c r="C43" t="s">
        <v>586</v>
      </c>
      <c r="D43" t="s">
        <v>295</v>
      </c>
      <c r="E43" t="s">
        <v>1210</v>
      </c>
      <c r="F43" t="s">
        <v>1211</v>
      </c>
      <c r="G43" t="s">
        <v>1205</v>
      </c>
      <c r="H43" t="s">
        <v>1206</v>
      </c>
      <c r="I43" t="s">
        <v>1204</v>
      </c>
      <c r="J43" t="s">
        <v>1484</v>
      </c>
      <c r="Q43">
        <v>132</v>
      </c>
      <c r="R43" t="s">
        <v>694</v>
      </c>
      <c r="S43" t="s">
        <v>357</v>
      </c>
      <c r="T43" t="s">
        <v>684</v>
      </c>
      <c r="U43" t="s">
        <v>145</v>
      </c>
      <c r="V43" t="s">
        <v>357</v>
      </c>
    </row>
    <row r="44" spans="1:22" x14ac:dyDescent="0.3">
      <c r="A44" t="s">
        <v>589</v>
      </c>
      <c r="B44" t="s">
        <v>298</v>
      </c>
      <c r="C44" t="s">
        <v>589</v>
      </c>
      <c r="D44" t="s">
        <v>298</v>
      </c>
      <c r="E44" t="s">
        <v>1210</v>
      </c>
      <c r="F44" t="s">
        <v>1211</v>
      </c>
      <c r="G44" t="s">
        <v>1205</v>
      </c>
      <c r="H44" t="s">
        <v>1206</v>
      </c>
      <c r="I44" t="s">
        <v>1204</v>
      </c>
      <c r="J44" t="s">
        <v>1484</v>
      </c>
      <c r="Q44">
        <v>134</v>
      </c>
      <c r="R44" t="s">
        <v>695</v>
      </c>
      <c r="S44" t="s">
        <v>358</v>
      </c>
      <c r="T44" t="s">
        <v>684</v>
      </c>
      <c r="U44" t="s">
        <v>145</v>
      </c>
      <c r="V44" t="s">
        <v>358</v>
      </c>
    </row>
    <row r="45" spans="1:22" x14ac:dyDescent="0.3">
      <c r="A45" t="s">
        <v>590</v>
      </c>
      <c r="B45" t="s">
        <v>299</v>
      </c>
      <c r="C45" t="s">
        <v>590</v>
      </c>
      <c r="D45" t="s">
        <v>299</v>
      </c>
      <c r="E45" t="s">
        <v>1210</v>
      </c>
      <c r="F45" t="s">
        <v>1211</v>
      </c>
      <c r="G45" t="s">
        <v>1205</v>
      </c>
      <c r="H45" t="s">
        <v>1206</v>
      </c>
      <c r="I45" t="s">
        <v>1204</v>
      </c>
      <c r="J45" t="s">
        <v>1484</v>
      </c>
      <c r="Q45">
        <v>136</v>
      </c>
      <c r="R45" t="s">
        <v>696</v>
      </c>
      <c r="S45" t="s">
        <v>359</v>
      </c>
      <c r="T45" t="s">
        <v>684</v>
      </c>
      <c r="U45" t="s">
        <v>145</v>
      </c>
      <c r="V45" t="s">
        <v>359</v>
      </c>
    </row>
    <row r="46" spans="1:22" x14ac:dyDescent="0.3">
      <c r="A46" t="s">
        <v>591</v>
      </c>
      <c r="B46" t="s">
        <v>300</v>
      </c>
      <c r="C46" t="s">
        <v>591</v>
      </c>
      <c r="D46" t="s">
        <v>300</v>
      </c>
      <c r="E46" t="s">
        <v>1210</v>
      </c>
      <c r="F46" t="s">
        <v>1211</v>
      </c>
      <c r="G46" t="s">
        <v>1205</v>
      </c>
      <c r="H46" t="s">
        <v>1206</v>
      </c>
      <c r="I46" t="s">
        <v>1204</v>
      </c>
      <c r="J46" t="s">
        <v>1484</v>
      </c>
      <c r="Q46">
        <v>138</v>
      </c>
      <c r="R46" t="s">
        <v>857</v>
      </c>
      <c r="S46" t="s">
        <v>441</v>
      </c>
      <c r="T46" t="s">
        <v>856</v>
      </c>
      <c r="U46" t="s">
        <v>214</v>
      </c>
      <c r="V46" t="s">
        <v>441</v>
      </c>
    </row>
    <row r="47" spans="1:22" x14ac:dyDescent="0.3">
      <c r="A47" t="s">
        <v>593</v>
      </c>
      <c r="B47" t="s">
        <v>302</v>
      </c>
      <c r="C47" t="s">
        <v>593</v>
      </c>
      <c r="D47" t="s">
        <v>302</v>
      </c>
      <c r="E47" t="s">
        <v>1210</v>
      </c>
      <c r="F47" t="s">
        <v>1211</v>
      </c>
      <c r="G47" t="s">
        <v>1205</v>
      </c>
      <c r="H47" t="s">
        <v>1206</v>
      </c>
      <c r="I47" t="s">
        <v>1204</v>
      </c>
      <c r="J47" t="s">
        <v>1484</v>
      </c>
      <c r="Q47">
        <v>140</v>
      </c>
      <c r="R47" t="s">
        <v>858</v>
      </c>
      <c r="S47" t="s">
        <v>442</v>
      </c>
      <c r="T47" t="s">
        <v>856</v>
      </c>
      <c r="U47" t="s">
        <v>214</v>
      </c>
      <c r="V47" t="s">
        <v>442</v>
      </c>
    </row>
    <row r="48" spans="1:22" x14ac:dyDescent="0.3">
      <c r="A48" t="s">
        <v>583</v>
      </c>
      <c r="B48" t="s">
        <v>116</v>
      </c>
      <c r="C48" t="s">
        <v>583</v>
      </c>
      <c r="D48" t="s">
        <v>116</v>
      </c>
      <c r="E48" t="s">
        <v>1212</v>
      </c>
      <c r="F48" t="s">
        <v>116</v>
      </c>
      <c r="G48" t="s">
        <v>1205</v>
      </c>
      <c r="H48" t="s">
        <v>1206</v>
      </c>
      <c r="I48" t="s">
        <v>1204</v>
      </c>
      <c r="J48" t="s">
        <v>1484</v>
      </c>
      <c r="Q48">
        <v>142</v>
      </c>
      <c r="R48" t="s">
        <v>859</v>
      </c>
      <c r="S48" t="s">
        <v>443</v>
      </c>
      <c r="T48" t="s">
        <v>856</v>
      </c>
      <c r="U48" t="s">
        <v>214</v>
      </c>
      <c r="V48" t="s">
        <v>443</v>
      </c>
    </row>
    <row r="49" spans="1:24" x14ac:dyDescent="0.3">
      <c r="A49" t="s">
        <v>626</v>
      </c>
      <c r="B49" t="s">
        <v>317</v>
      </c>
      <c r="C49" t="s">
        <v>626</v>
      </c>
      <c r="D49" t="s">
        <v>317</v>
      </c>
      <c r="E49" t="s">
        <v>1213</v>
      </c>
      <c r="F49" t="s">
        <v>1214</v>
      </c>
      <c r="G49" t="s">
        <v>1205</v>
      </c>
      <c r="H49" t="s">
        <v>1206</v>
      </c>
      <c r="I49" t="s">
        <v>1204</v>
      </c>
      <c r="J49" t="s">
        <v>1484</v>
      </c>
      <c r="Q49">
        <v>145</v>
      </c>
      <c r="R49" t="s">
        <v>860</v>
      </c>
      <c r="S49" t="s">
        <v>444</v>
      </c>
      <c r="T49" t="s">
        <v>856</v>
      </c>
      <c r="U49" t="s">
        <v>214</v>
      </c>
      <c r="V49" t="s">
        <v>444</v>
      </c>
    </row>
    <row r="50" spans="1:24" x14ac:dyDescent="0.3">
      <c r="A50" t="s">
        <v>627</v>
      </c>
      <c r="B50" t="s">
        <v>318</v>
      </c>
      <c r="C50" t="s">
        <v>627</v>
      </c>
      <c r="D50" t="s">
        <v>318</v>
      </c>
      <c r="E50" t="s">
        <v>1213</v>
      </c>
      <c r="F50" t="s">
        <v>1214</v>
      </c>
      <c r="G50" t="s">
        <v>1205</v>
      </c>
      <c r="H50" t="s">
        <v>1206</v>
      </c>
      <c r="I50" t="s">
        <v>1204</v>
      </c>
      <c r="J50" t="s">
        <v>1484</v>
      </c>
      <c r="Q50">
        <v>146</v>
      </c>
      <c r="R50" t="s">
        <v>861</v>
      </c>
      <c r="S50" t="s">
        <v>445</v>
      </c>
      <c r="T50" t="s">
        <v>856</v>
      </c>
      <c r="U50" t="s">
        <v>214</v>
      </c>
      <c r="V50" t="s">
        <v>445</v>
      </c>
    </row>
    <row r="51" spans="1:24" x14ac:dyDescent="0.3">
      <c r="A51" t="s">
        <v>630</v>
      </c>
      <c r="B51" t="s">
        <v>321</v>
      </c>
      <c r="C51" t="s">
        <v>630</v>
      </c>
      <c r="D51" t="s">
        <v>321</v>
      </c>
      <c r="E51" t="s">
        <v>1213</v>
      </c>
      <c r="F51" t="s">
        <v>1214</v>
      </c>
      <c r="G51" t="s">
        <v>1205</v>
      </c>
      <c r="H51" t="s">
        <v>1206</v>
      </c>
      <c r="I51" t="s">
        <v>1204</v>
      </c>
      <c r="J51" t="s">
        <v>1484</v>
      </c>
      <c r="Q51">
        <v>147</v>
      </c>
      <c r="R51" t="s">
        <v>862</v>
      </c>
      <c r="S51" t="s">
        <v>446</v>
      </c>
      <c r="T51" t="s">
        <v>856</v>
      </c>
      <c r="U51" t="s">
        <v>214</v>
      </c>
      <c r="V51" t="s">
        <v>446</v>
      </c>
    </row>
    <row r="52" spans="1:24" x14ac:dyDescent="0.3">
      <c r="A52" t="s">
        <v>631</v>
      </c>
      <c r="B52" t="s">
        <v>322</v>
      </c>
      <c r="C52" t="s">
        <v>631</v>
      </c>
      <c r="D52" t="s">
        <v>322</v>
      </c>
      <c r="E52" t="s">
        <v>1213</v>
      </c>
      <c r="F52" t="s">
        <v>1214</v>
      </c>
      <c r="G52" t="s">
        <v>1205</v>
      </c>
      <c r="H52" t="s">
        <v>1206</v>
      </c>
      <c r="I52" t="s">
        <v>1204</v>
      </c>
      <c r="J52" t="s">
        <v>1484</v>
      </c>
      <c r="Q52">
        <v>182</v>
      </c>
      <c r="R52" t="s">
        <v>521</v>
      </c>
      <c r="S52" t="s">
        <v>83</v>
      </c>
      <c r="T52" t="s">
        <v>519</v>
      </c>
      <c r="U52" t="s">
        <v>1148</v>
      </c>
      <c r="V52" t="s">
        <v>83</v>
      </c>
    </row>
    <row r="53" spans="1:24" x14ac:dyDescent="0.3">
      <c r="A53" t="s">
        <v>628</v>
      </c>
      <c r="B53" t="s">
        <v>319</v>
      </c>
      <c r="C53" t="s">
        <v>628</v>
      </c>
      <c r="D53" t="s">
        <v>319</v>
      </c>
      <c r="E53" t="s">
        <v>1215</v>
      </c>
      <c r="F53" t="s">
        <v>1216</v>
      </c>
      <c r="G53" t="s">
        <v>1205</v>
      </c>
      <c r="H53" t="s">
        <v>1206</v>
      </c>
      <c r="I53" t="s">
        <v>1204</v>
      </c>
      <c r="J53" t="s">
        <v>1484</v>
      </c>
      <c r="Q53">
        <v>183</v>
      </c>
      <c r="R53" t="s">
        <v>522</v>
      </c>
      <c r="S53" t="s">
        <v>84</v>
      </c>
      <c r="T53" t="s">
        <v>519</v>
      </c>
      <c r="U53" t="s">
        <v>1148</v>
      </c>
      <c r="V53" t="s">
        <v>84</v>
      </c>
    </row>
    <row r="54" spans="1:24" x14ac:dyDescent="0.3">
      <c r="A54" t="s">
        <v>629</v>
      </c>
      <c r="B54" t="s">
        <v>320</v>
      </c>
      <c r="C54" t="s">
        <v>629</v>
      </c>
      <c r="D54" t="s">
        <v>320</v>
      </c>
      <c r="E54" t="s">
        <v>1215</v>
      </c>
      <c r="F54" t="s">
        <v>1216</v>
      </c>
      <c r="G54" t="s">
        <v>1205</v>
      </c>
      <c r="H54" t="s">
        <v>1206</v>
      </c>
      <c r="I54" t="s">
        <v>1204</v>
      </c>
      <c r="J54" t="s">
        <v>1484</v>
      </c>
      <c r="Q54">
        <v>184</v>
      </c>
      <c r="R54" t="s">
        <v>523</v>
      </c>
      <c r="S54" t="s">
        <v>85</v>
      </c>
      <c r="T54" t="s">
        <v>519</v>
      </c>
      <c r="U54" t="s">
        <v>1148</v>
      </c>
      <c r="V54" t="s">
        <v>85</v>
      </c>
    </row>
    <row r="55" spans="1:24" x14ac:dyDescent="0.3">
      <c r="A55" t="s">
        <v>632</v>
      </c>
      <c r="B55" t="s">
        <v>323</v>
      </c>
      <c r="C55" t="s">
        <v>632</v>
      </c>
      <c r="D55" t="s">
        <v>323</v>
      </c>
      <c r="E55" t="s">
        <v>1215</v>
      </c>
      <c r="F55" t="s">
        <v>1216</v>
      </c>
      <c r="G55" t="s">
        <v>1205</v>
      </c>
      <c r="H55" t="s">
        <v>1206</v>
      </c>
      <c r="I55" t="s">
        <v>1204</v>
      </c>
      <c r="J55" t="s">
        <v>1484</v>
      </c>
      <c r="Q55">
        <v>185</v>
      </c>
      <c r="R55" t="s">
        <v>524</v>
      </c>
      <c r="S55" t="s">
        <v>86</v>
      </c>
      <c r="T55" t="s">
        <v>519</v>
      </c>
      <c r="U55" t="s">
        <v>1148</v>
      </c>
      <c r="V55" t="s">
        <v>86</v>
      </c>
    </row>
    <row r="56" spans="1:24" x14ac:dyDescent="0.3">
      <c r="A56" t="s">
        <v>842</v>
      </c>
      <c r="B56" t="s">
        <v>206</v>
      </c>
      <c r="C56" t="s">
        <v>842</v>
      </c>
      <c r="D56" t="s">
        <v>206</v>
      </c>
      <c r="E56" t="s">
        <v>1383</v>
      </c>
      <c r="F56" t="s">
        <v>206</v>
      </c>
      <c r="G56" t="s">
        <v>1382</v>
      </c>
      <c r="H56" t="s">
        <v>212</v>
      </c>
      <c r="I56" t="s">
        <v>1364</v>
      </c>
      <c r="J56" t="s">
        <v>1494</v>
      </c>
      <c r="Q56">
        <v>186</v>
      </c>
      <c r="R56" t="s">
        <v>525</v>
      </c>
      <c r="S56" t="s">
        <v>87</v>
      </c>
      <c r="T56" t="s">
        <v>519</v>
      </c>
      <c r="U56" t="s">
        <v>1148</v>
      </c>
      <c r="V56" t="s">
        <v>87</v>
      </c>
    </row>
    <row r="57" spans="1:24" x14ac:dyDescent="0.3">
      <c r="A57" t="s">
        <v>845</v>
      </c>
      <c r="B57" t="s">
        <v>210</v>
      </c>
      <c r="C57" t="s">
        <v>845</v>
      </c>
      <c r="D57" t="s">
        <v>210</v>
      </c>
      <c r="E57" t="s">
        <v>1384</v>
      </c>
      <c r="F57" t="s">
        <v>210</v>
      </c>
      <c r="G57" t="s">
        <v>1382</v>
      </c>
      <c r="H57" t="s">
        <v>212</v>
      </c>
      <c r="I57" t="s">
        <v>1364</v>
      </c>
      <c r="J57" t="s">
        <v>1494</v>
      </c>
      <c r="Q57">
        <v>187</v>
      </c>
      <c r="R57" t="s">
        <v>526</v>
      </c>
      <c r="S57" t="s">
        <v>88</v>
      </c>
      <c r="T57" t="s">
        <v>519</v>
      </c>
      <c r="U57" t="s">
        <v>1148</v>
      </c>
      <c r="V57" t="s">
        <v>88</v>
      </c>
    </row>
    <row r="58" spans="1:24" x14ac:dyDescent="0.3">
      <c r="A58" t="s">
        <v>848</v>
      </c>
      <c r="B58" t="s">
        <v>433</v>
      </c>
      <c r="C58" t="s">
        <v>848</v>
      </c>
      <c r="D58" t="s">
        <v>433</v>
      </c>
      <c r="E58" t="s">
        <v>1385</v>
      </c>
      <c r="F58" t="s">
        <v>1386</v>
      </c>
      <c r="G58" t="s">
        <v>1382</v>
      </c>
      <c r="H58" t="s">
        <v>212</v>
      </c>
      <c r="I58" t="s">
        <v>1364</v>
      </c>
      <c r="J58" t="s">
        <v>1494</v>
      </c>
      <c r="Q58">
        <v>188</v>
      </c>
      <c r="R58" t="s">
        <v>527</v>
      </c>
      <c r="S58" t="s">
        <v>89</v>
      </c>
      <c r="T58" t="s">
        <v>519</v>
      </c>
      <c r="U58" t="s">
        <v>1148</v>
      </c>
      <c r="V58" t="s">
        <v>89</v>
      </c>
    </row>
    <row r="59" spans="1:24" x14ac:dyDescent="0.3">
      <c r="A59" t="s">
        <v>849</v>
      </c>
      <c r="B59" t="s">
        <v>434</v>
      </c>
      <c r="C59" t="s">
        <v>849</v>
      </c>
      <c r="D59" t="s">
        <v>434</v>
      </c>
      <c r="E59" t="s">
        <v>1385</v>
      </c>
      <c r="F59" t="s">
        <v>1386</v>
      </c>
      <c r="G59" t="s">
        <v>1382</v>
      </c>
      <c r="H59" t="s">
        <v>212</v>
      </c>
      <c r="I59" t="s">
        <v>1364</v>
      </c>
      <c r="J59" t="s">
        <v>1494</v>
      </c>
      <c r="Q59">
        <v>189</v>
      </c>
      <c r="R59" t="s">
        <v>528</v>
      </c>
      <c r="S59" t="s">
        <v>90</v>
      </c>
      <c r="T59" t="s">
        <v>519</v>
      </c>
      <c r="U59" t="s">
        <v>1148</v>
      </c>
      <c r="V59" t="s">
        <v>90</v>
      </c>
      <c r="X59" t="s">
        <v>187</v>
      </c>
    </row>
    <row r="60" spans="1:24" x14ac:dyDescent="0.3">
      <c r="A60" t="s">
        <v>850</v>
      </c>
      <c r="B60" t="s">
        <v>435</v>
      </c>
      <c r="C60" t="s">
        <v>850</v>
      </c>
      <c r="D60" t="s">
        <v>435</v>
      </c>
      <c r="E60" t="s">
        <v>1385</v>
      </c>
      <c r="F60" t="s">
        <v>1386</v>
      </c>
      <c r="G60" t="s">
        <v>1382</v>
      </c>
      <c r="H60" t="s">
        <v>212</v>
      </c>
      <c r="I60" t="s">
        <v>1364</v>
      </c>
      <c r="J60" t="s">
        <v>1494</v>
      </c>
      <c r="Q60">
        <v>190</v>
      </c>
      <c r="R60" t="s">
        <v>529</v>
      </c>
      <c r="S60" t="s">
        <v>91</v>
      </c>
      <c r="T60" t="s">
        <v>519</v>
      </c>
      <c r="U60" t="s">
        <v>1148</v>
      </c>
      <c r="V60" t="s">
        <v>91</v>
      </c>
      <c r="X60" t="s">
        <v>190</v>
      </c>
    </row>
    <row r="61" spans="1:24" x14ac:dyDescent="0.3">
      <c r="A61" t="s">
        <v>851</v>
      </c>
      <c r="B61" t="s">
        <v>436</v>
      </c>
      <c r="C61" t="s">
        <v>851</v>
      </c>
      <c r="D61" t="s">
        <v>436</v>
      </c>
      <c r="E61" t="s">
        <v>1385</v>
      </c>
      <c r="F61" t="s">
        <v>1386</v>
      </c>
      <c r="G61" t="s">
        <v>1382</v>
      </c>
      <c r="H61" t="s">
        <v>212</v>
      </c>
      <c r="I61" t="s">
        <v>1364</v>
      </c>
      <c r="J61" t="s">
        <v>1494</v>
      </c>
      <c r="Q61">
        <v>191</v>
      </c>
      <c r="R61" t="s">
        <v>530</v>
      </c>
      <c r="S61" t="s">
        <v>92</v>
      </c>
      <c r="T61" t="s">
        <v>519</v>
      </c>
      <c r="U61" t="s">
        <v>1148</v>
      </c>
      <c r="V61" t="s">
        <v>92</v>
      </c>
      <c r="X61" t="s">
        <v>184</v>
      </c>
    </row>
    <row r="62" spans="1:24" x14ac:dyDescent="0.3">
      <c r="A62" t="s">
        <v>852</v>
      </c>
      <c r="B62" t="s">
        <v>437</v>
      </c>
      <c r="C62" t="s">
        <v>852</v>
      </c>
      <c r="D62" t="s">
        <v>437</v>
      </c>
      <c r="E62" t="s">
        <v>1385</v>
      </c>
      <c r="F62" t="s">
        <v>1386</v>
      </c>
      <c r="G62" t="s">
        <v>1382</v>
      </c>
      <c r="H62" t="s">
        <v>212</v>
      </c>
      <c r="I62" t="s">
        <v>1364</v>
      </c>
      <c r="J62" t="s">
        <v>1494</v>
      </c>
      <c r="Q62">
        <v>26</v>
      </c>
      <c r="R62" t="s">
        <v>783</v>
      </c>
      <c r="S62" t="s">
        <v>387</v>
      </c>
      <c r="T62" t="s">
        <v>782</v>
      </c>
      <c r="U62" t="s">
        <v>196</v>
      </c>
      <c r="V62" t="s">
        <v>387</v>
      </c>
      <c r="X62" t="s">
        <v>387</v>
      </c>
    </row>
    <row r="63" spans="1:24" x14ac:dyDescent="0.3">
      <c r="A63" t="s">
        <v>853</v>
      </c>
      <c r="B63" t="s">
        <v>438</v>
      </c>
      <c r="C63" t="s">
        <v>853</v>
      </c>
      <c r="D63" t="s">
        <v>438</v>
      </c>
      <c r="E63" t="s">
        <v>1385</v>
      </c>
      <c r="F63" t="s">
        <v>1386</v>
      </c>
      <c r="G63" t="s">
        <v>1382</v>
      </c>
      <c r="H63" t="s">
        <v>212</v>
      </c>
      <c r="I63" t="s">
        <v>1364</v>
      </c>
      <c r="J63" t="s">
        <v>1494</v>
      </c>
      <c r="Q63">
        <v>29</v>
      </c>
      <c r="R63" t="s">
        <v>784</v>
      </c>
      <c r="S63" t="s">
        <v>388</v>
      </c>
      <c r="T63" t="s">
        <v>782</v>
      </c>
      <c r="U63" t="s">
        <v>196</v>
      </c>
      <c r="V63" t="s">
        <v>388</v>
      </c>
      <c r="X63" t="s">
        <v>388</v>
      </c>
    </row>
    <row r="64" spans="1:24" x14ac:dyDescent="0.3">
      <c r="A64" t="s">
        <v>854</v>
      </c>
      <c r="B64" t="s">
        <v>439</v>
      </c>
      <c r="C64" t="s">
        <v>854</v>
      </c>
      <c r="D64" t="s">
        <v>439</v>
      </c>
      <c r="E64" t="s">
        <v>1385</v>
      </c>
      <c r="F64" t="s">
        <v>1386</v>
      </c>
      <c r="G64" t="s">
        <v>1382</v>
      </c>
      <c r="H64" t="s">
        <v>212</v>
      </c>
      <c r="I64" t="s">
        <v>1364</v>
      </c>
      <c r="J64" t="s">
        <v>1494</v>
      </c>
      <c r="Q64">
        <v>32</v>
      </c>
      <c r="R64" t="s">
        <v>785</v>
      </c>
      <c r="S64" t="s">
        <v>389</v>
      </c>
      <c r="T64" t="s">
        <v>782</v>
      </c>
      <c r="U64" t="s">
        <v>196</v>
      </c>
      <c r="V64" t="s">
        <v>389</v>
      </c>
      <c r="X64" t="s">
        <v>389</v>
      </c>
    </row>
    <row r="65" spans="1:24" x14ac:dyDescent="0.3">
      <c r="A65" t="s">
        <v>855</v>
      </c>
      <c r="B65" t="s">
        <v>440</v>
      </c>
      <c r="C65" t="s">
        <v>855</v>
      </c>
      <c r="D65" t="s">
        <v>440</v>
      </c>
      <c r="E65" t="s">
        <v>1385</v>
      </c>
      <c r="F65" t="s">
        <v>1386</v>
      </c>
      <c r="G65" t="s">
        <v>1382</v>
      </c>
      <c r="H65" t="s">
        <v>212</v>
      </c>
      <c r="I65" t="s">
        <v>1364</v>
      </c>
      <c r="J65" t="s">
        <v>1494</v>
      </c>
      <c r="Q65">
        <v>35</v>
      </c>
      <c r="R65" t="s">
        <v>786</v>
      </c>
      <c r="S65" t="s">
        <v>390</v>
      </c>
      <c r="T65" t="s">
        <v>782</v>
      </c>
      <c r="U65" t="s">
        <v>196</v>
      </c>
      <c r="V65" t="s">
        <v>390</v>
      </c>
      <c r="X65" t="s">
        <v>390</v>
      </c>
    </row>
    <row r="66" spans="1:24" x14ac:dyDescent="0.3">
      <c r="A66" t="s">
        <v>864</v>
      </c>
      <c r="B66" t="s">
        <v>447</v>
      </c>
      <c r="C66" t="s">
        <v>864</v>
      </c>
      <c r="D66" t="s">
        <v>447</v>
      </c>
      <c r="E66" t="s">
        <v>1375</v>
      </c>
      <c r="F66" t="s">
        <v>1496</v>
      </c>
      <c r="G66" t="s">
        <v>1373</v>
      </c>
      <c r="H66" t="s">
        <v>1374</v>
      </c>
      <c r="I66" t="s">
        <v>1364</v>
      </c>
      <c r="J66" t="s">
        <v>1494</v>
      </c>
      <c r="Q66">
        <v>38</v>
      </c>
      <c r="R66" t="s">
        <v>787</v>
      </c>
      <c r="S66" t="s">
        <v>391</v>
      </c>
      <c r="T66" t="s">
        <v>782</v>
      </c>
      <c r="U66" t="s">
        <v>196</v>
      </c>
      <c r="V66" t="s">
        <v>391</v>
      </c>
      <c r="X66" t="s">
        <v>391</v>
      </c>
    </row>
    <row r="67" spans="1:24" x14ac:dyDescent="0.3">
      <c r="A67" t="s">
        <v>865</v>
      </c>
      <c r="B67" t="s">
        <v>448</v>
      </c>
      <c r="C67" t="s">
        <v>865</v>
      </c>
      <c r="D67" t="s">
        <v>448</v>
      </c>
      <c r="E67" t="s">
        <v>1375</v>
      </c>
      <c r="F67" t="s">
        <v>1496</v>
      </c>
      <c r="G67" t="s">
        <v>1373</v>
      </c>
      <c r="H67" t="s">
        <v>1374</v>
      </c>
      <c r="I67" t="s">
        <v>1364</v>
      </c>
      <c r="J67" t="s">
        <v>1494</v>
      </c>
      <c r="Q67">
        <v>41</v>
      </c>
      <c r="R67" t="s">
        <v>788</v>
      </c>
      <c r="S67" t="s">
        <v>392</v>
      </c>
      <c r="T67" t="s">
        <v>782</v>
      </c>
      <c r="U67" t="s">
        <v>196</v>
      </c>
      <c r="V67" t="s">
        <v>392</v>
      </c>
      <c r="X67" t="s">
        <v>392</v>
      </c>
    </row>
    <row r="68" spans="1:24" x14ac:dyDescent="0.3">
      <c r="A68" t="s">
        <v>867</v>
      </c>
      <c r="B68" t="s">
        <v>449</v>
      </c>
      <c r="C68" t="s">
        <v>867</v>
      </c>
      <c r="D68" t="s">
        <v>449</v>
      </c>
      <c r="E68" t="s">
        <v>1375</v>
      </c>
      <c r="F68" t="s">
        <v>1496</v>
      </c>
      <c r="G68" t="s">
        <v>1373</v>
      </c>
      <c r="H68" t="s">
        <v>1374</v>
      </c>
      <c r="I68" t="s">
        <v>1364</v>
      </c>
      <c r="J68" t="s">
        <v>1494</v>
      </c>
      <c r="Q68">
        <v>44</v>
      </c>
      <c r="R68" t="s">
        <v>789</v>
      </c>
      <c r="S68" t="s">
        <v>393</v>
      </c>
      <c r="T68" t="s">
        <v>782</v>
      </c>
      <c r="U68" t="s">
        <v>196</v>
      </c>
      <c r="V68" t="s">
        <v>393</v>
      </c>
      <c r="X68" t="s">
        <v>393</v>
      </c>
    </row>
    <row r="69" spans="1:24" x14ac:dyDescent="0.3">
      <c r="A69" t="s">
        <v>866</v>
      </c>
      <c r="B69" t="s">
        <v>450</v>
      </c>
      <c r="C69" t="s">
        <v>866</v>
      </c>
      <c r="D69" t="s">
        <v>450</v>
      </c>
      <c r="E69" t="s">
        <v>1375</v>
      </c>
      <c r="F69" t="s">
        <v>1496</v>
      </c>
      <c r="G69" t="s">
        <v>1373</v>
      </c>
      <c r="H69" t="s">
        <v>1374</v>
      </c>
      <c r="I69" t="s">
        <v>1364</v>
      </c>
      <c r="J69" t="s">
        <v>1494</v>
      </c>
      <c r="Q69">
        <v>47</v>
      </c>
      <c r="R69" t="s">
        <v>790</v>
      </c>
      <c r="S69" t="s">
        <v>394</v>
      </c>
      <c r="T69" t="s">
        <v>782</v>
      </c>
      <c r="U69" t="s">
        <v>196</v>
      </c>
      <c r="V69" t="s">
        <v>394</v>
      </c>
      <c r="X69" t="s">
        <v>394</v>
      </c>
    </row>
    <row r="70" spans="1:24" x14ac:dyDescent="0.3">
      <c r="A70" t="s">
        <v>836</v>
      </c>
      <c r="B70" t="s">
        <v>207</v>
      </c>
      <c r="C70" t="s">
        <v>836</v>
      </c>
      <c r="D70" t="s">
        <v>207</v>
      </c>
      <c r="E70" t="s">
        <v>1376</v>
      </c>
      <c r="F70" t="s">
        <v>207</v>
      </c>
      <c r="G70" t="s">
        <v>1373</v>
      </c>
      <c r="H70" t="s">
        <v>1374</v>
      </c>
      <c r="I70" t="s">
        <v>1364</v>
      </c>
      <c r="J70" t="s">
        <v>1494</v>
      </c>
      <c r="Q70">
        <v>50</v>
      </c>
      <c r="R70" t="s">
        <v>791</v>
      </c>
      <c r="S70" t="s">
        <v>395</v>
      </c>
      <c r="T70" t="s">
        <v>782</v>
      </c>
      <c r="U70" t="s">
        <v>196</v>
      </c>
      <c r="V70" t="s">
        <v>395</v>
      </c>
      <c r="X70" t="s">
        <v>395</v>
      </c>
    </row>
    <row r="71" spans="1:24" x14ac:dyDescent="0.3">
      <c r="A71" t="s">
        <v>839</v>
      </c>
      <c r="B71" t="s">
        <v>213</v>
      </c>
      <c r="C71" t="s">
        <v>839</v>
      </c>
      <c r="D71" t="s">
        <v>213</v>
      </c>
      <c r="E71" t="s">
        <v>1377</v>
      </c>
      <c r="F71" t="s">
        <v>213</v>
      </c>
      <c r="G71" t="s">
        <v>1373</v>
      </c>
      <c r="H71" t="s">
        <v>1374</v>
      </c>
      <c r="I71" t="s">
        <v>1364</v>
      </c>
      <c r="J71" t="s">
        <v>1494</v>
      </c>
      <c r="Q71">
        <v>53</v>
      </c>
      <c r="R71" t="s">
        <v>792</v>
      </c>
      <c r="S71" t="s">
        <v>396</v>
      </c>
      <c r="T71" t="s">
        <v>782</v>
      </c>
      <c r="U71" t="s">
        <v>196</v>
      </c>
      <c r="V71" t="s">
        <v>396</v>
      </c>
      <c r="X71" t="s">
        <v>396</v>
      </c>
    </row>
    <row r="72" spans="1:24" x14ac:dyDescent="0.3">
      <c r="A72" t="s">
        <v>675</v>
      </c>
      <c r="B72" t="s">
        <v>141</v>
      </c>
      <c r="C72" t="s">
        <v>675</v>
      </c>
      <c r="D72" t="s">
        <v>141</v>
      </c>
      <c r="E72" t="s">
        <v>1251</v>
      </c>
      <c r="F72" t="s">
        <v>141</v>
      </c>
      <c r="G72" t="s">
        <v>1249</v>
      </c>
      <c r="H72" t="s">
        <v>1250</v>
      </c>
      <c r="I72" t="s">
        <v>1248</v>
      </c>
      <c r="J72" t="s">
        <v>1489</v>
      </c>
      <c r="Q72">
        <v>56</v>
      </c>
      <c r="R72" t="s">
        <v>793</v>
      </c>
      <c r="S72" t="s">
        <v>397</v>
      </c>
      <c r="T72" t="s">
        <v>782</v>
      </c>
      <c r="U72" t="s">
        <v>196</v>
      </c>
      <c r="V72" t="s">
        <v>397</v>
      </c>
      <c r="X72" t="s">
        <v>397</v>
      </c>
    </row>
    <row r="73" spans="1:24" x14ac:dyDescent="0.3">
      <c r="A73" t="s">
        <v>679</v>
      </c>
      <c r="B73" t="s">
        <v>343</v>
      </c>
      <c r="C73" t="s">
        <v>679</v>
      </c>
      <c r="D73" t="s">
        <v>343</v>
      </c>
      <c r="E73" t="s">
        <v>1252</v>
      </c>
      <c r="F73" t="s">
        <v>1253</v>
      </c>
      <c r="G73" t="s">
        <v>1249</v>
      </c>
      <c r="H73" t="s">
        <v>1250</v>
      </c>
      <c r="I73" t="s">
        <v>1248</v>
      </c>
      <c r="J73" t="s">
        <v>1489</v>
      </c>
      <c r="Q73">
        <v>59</v>
      </c>
      <c r="R73" t="s">
        <v>698</v>
      </c>
      <c r="S73" t="s">
        <v>360</v>
      </c>
      <c r="T73" t="s">
        <v>697</v>
      </c>
      <c r="U73" t="s">
        <v>146</v>
      </c>
      <c r="V73" t="s">
        <v>360</v>
      </c>
    </row>
    <row r="74" spans="1:24" x14ac:dyDescent="0.3">
      <c r="A74" t="s">
        <v>680</v>
      </c>
      <c r="B74" t="s">
        <v>344</v>
      </c>
      <c r="C74" t="s">
        <v>680</v>
      </c>
      <c r="D74" t="s">
        <v>344</v>
      </c>
      <c r="E74" t="s">
        <v>1252</v>
      </c>
      <c r="F74" t="s">
        <v>1253</v>
      </c>
      <c r="G74" t="s">
        <v>1249</v>
      </c>
      <c r="H74" t="s">
        <v>1250</v>
      </c>
      <c r="I74" t="s">
        <v>1248</v>
      </c>
      <c r="J74" t="s">
        <v>1489</v>
      </c>
      <c r="Q74">
        <v>62</v>
      </c>
      <c r="R74" t="s">
        <v>699</v>
      </c>
      <c r="S74" t="s">
        <v>361</v>
      </c>
      <c r="T74" t="s">
        <v>697</v>
      </c>
      <c r="U74" t="s">
        <v>146</v>
      </c>
      <c r="V74" t="s">
        <v>361</v>
      </c>
    </row>
    <row r="75" spans="1:24" x14ac:dyDescent="0.3">
      <c r="A75" t="s">
        <v>681</v>
      </c>
      <c r="B75" t="s">
        <v>345</v>
      </c>
      <c r="C75" t="s">
        <v>681</v>
      </c>
      <c r="D75" t="s">
        <v>345</v>
      </c>
      <c r="E75" t="s">
        <v>1252</v>
      </c>
      <c r="F75" t="s">
        <v>1253</v>
      </c>
      <c r="G75" t="s">
        <v>1249</v>
      </c>
      <c r="H75" t="s">
        <v>1250</v>
      </c>
      <c r="I75" t="s">
        <v>1248</v>
      </c>
      <c r="J75" t="s">
        <v>1489</v>
      </c>
      <c r="Q75">
        <v>65</v>
      </c>
      <c r="R75" t="s">
        <v>701</v>
      </c>
      <c r="S75" t="s">
        <v>363</v>
      </c>
      <c r="T75" t="s">
        <v>697</v>
      </c>
      <c r="U75" t="s">
        <v>146</v>
      </c>
      <c r="V75" t="s">
        <v>363</v>
      </c>
    </row>
    <row r="76" spans="1:24" x14ac:dyDescent="0.3">
      <c r="A76" t="s">
        <v>682</v>
      </c>
      <c r="B76" t="s">
        <v>346</v>
      </c>
      <c r="C76" t="s">
        <v>682</v>
      </c>
      <c r="D76" t="s">
        <v>346</v>
      </c>
      <c r="E76" t="s">
        <v>1252</v>
      </c>
      <c r="F76" t="s">
        <v>1253</v>
      </c>
      <c r="G76" t="s">
        <v>1249</v>
      </c>
      <c r="H76" t="s">
        <v>1250</v>
      </c>
      <c r="I76" t="s">
        <v>1248</v>
      </c>
      <c r="J76" t="s">
        <v>1489</v>
      </c>
      <c r="Q76">
        <v>68</v>
      </c>
      <c r="R76" t="s">
        <v>702</v>
      </c>
      <c r="S76" t="s">
        <v>364</v>
      </c>
      <c r="T76" t="s">
        <v>697</v>
      </c>
      <c r="U76" t="s">
        <v>146</v>
      </c>
      <c r="V76" t="s">
        <v>364</v>
      </c>
    </row>
    <row r="77" spans="1:24" x14ac:dyDescent="0.3">
      <c r="A77" t="s">
        <v>683</v>
      </c>
      <c r="B77" t="s">
        <v>347</v>
      </c>
      <c r="C77" t="s">
        <v>683</v>
      </c>
      <c r="D77" t="s">
        <v>347</v>
      </c>
      <c r="E77" t="s">
        <v>1252</v>
      </c>
      <c r="F77" t="s">
        <v>1253</v>
      </c>
      <c r="G77" t="s">
        <v>1249</v>
      </c>
      <c r="H77" t="s">
        <v>1250</v>
      </c>
      <c r="I77" t="s">
        <v>1248</v>
      </c>
      <c r="J77" t="s">
        <v>1489</v>
      </c>
      <c r="Q77">
        <v>71</v>
      </c>
      <c r="R77" t="s">
        <v>705</v>
      </c>
      <c r="S77" t="s">
        <v>367</v>
      </c>
      <c r="T77" t="s">
        <v>697</v>
      </c>
      <c r="U77" t="s">
        <v>146</v>
      </c>
      <c r="V77" t="s">
        <v>367</v>
      </c>
    </row>
    <row r="78" spans="1:24" x14ac:dyDescent="0.3">
      <c r="A78" t="s">
        <v>717</v>
      </c>
      <c r="B78" t="s">
        <v>377</v>
      </c>
      <c r="C78" t="s">
        <v>717</v>
      </c>
      <c r="D78" t="s">
        <v>377</v>
      </c>
      <c r="E78" t="s">
        <v>1254</v>
      </c>
      <c r="F78" t="s">
        <v>1490</v>
      </c>
      <c r="G78" t="s">
        <v>1249</v>
      </c>
      <c r="H78" t="s">
        <v>1250</v>
      </c>
      <c r="I78" t="s">
        <v>1248</v>
      </c>
      <c r="J78" t="s">
        <v>1489</v>
      </c>
      <c r="Q78">
        <v>74</v>
      </c>
      <c r="R78" t="s">
        <v>706</v>
      </c>
      <c r="S78" t="s">
        <v>368</v>
      </c>
      <c r="T78" t="s">
        <v>697</v>
      </c>
      <c r="U78" t="s">
        <v>146</v>
      </c>
      <c r="V78" t="s">
        <v>368</v>
      </c>
    </row>
    <row r="79" spans="1:24" x14ac:dyDescent="0.3">
      <c r="A79" t="s">
        <v>719</v>
      </c>
      <c r="B79" t="s">
        <v>378</v>
      </c>
      <c r="C79" t="s">
        <v>719</v>
      </c>
      <c r="D79" t="s">
        <v>378</v>
      </c>
      <c r="E79" t="s">
        <v>1254</v>
      </c>
      <c r="F79" t="s">
        <v>1490</v>
      </c>
      <c r="G79" t="s">
        <v>1249</v>
      </c>
      <c r="H79" t="s">
        <v>1250</v>
      </c>
      <c r="I79" t="s">
        <v>1248</v>
      </c>
      <c r="J79" t="s">
        <v>1489</v>
      </c>
      <c r="Q79">
        <v>75</v>
      </c>
      <c r="R79" t="s">
        <v>703</v>
      </c>
      <c r="S79" t="s">
        <v>365</v>
      </c>
      <c r="T79" t="s">
        <v>697</v>
      </c>
      <c r="U79" t="s">
        <v>146</v>
      </c>
      <c r="V79" t="s">
        <v>365</v>
      </c>
    </row>
    <row r="80" spans="1:24" x14ac:dyDescent="0.3">
      <c r="A80" t="s">
        <v>720</v>
      </c>
      <c r="B80" t="s">
        <v>379</v>
      </c>
      <c r="C80" t="s">
        <v>720</v>
      </c>
      <c r="D80" t="s">
        <v>379</v>
      </c>
      <c r="E80" t="s">
        <v>1254</v>
      </c>
      <c r="F80" t="s">
        <v>1490</v>
      </c>
      <c r="G80" t="s">
        <v>1249</v>
      </c>
      <c r="H80" t="s">
        <v>1250</v>
      </c>
      <c r="I80" t="s">
        <v>1248</v>
      </c>
      <c r="J80" t="s">
        <v>1489</v>
      </c>
      <c r="Q80">
        <v>76</v>
      </c>
      <c r="R80" t="s">
        <v>707</v>
      </c>
      <c r="S80" t="s">
        <v>369</v>
      </c>
      <c r="T80" t="s">
        <v>697</v>
      </c>
      <c r="U80" t="s">
        <v>146</v>
      </c>
      <c r="V80" t="s">
        <v>369</v>
      </c>
    </row>
    <row r="81" spans="1:22" x14ac:dyDescent="0.3">
      <c r="A81" t="s">
        <v>718</v>
      </c>
      <c r="B81" t="s">
        <v>380</v>
      </c>
      <c r="C81" t="s">
        <v>718</v>
      </c>
      <c r="D81" t="s">
        <v>380</v>
      </c>
      <c r="E81" t="s">
        <v>1254</v>
      </c>
      <c r="F81" t="s">
        <v>1490</v>
      </c>
      <c r="G81" t="s">
        <v>1249</v>
      </c>
      <c r="H81" t="s">
        <v>1250</v>
      </c>
      <c r="I81" t="s">
        <v>1248</v>
      </c>
      <c r="J81" t="s">
        <v>1489</v>
      </c>
      <c r="Q81">
        <v>77</v>
      </c>
      <c r="R81" t="s">
        <v>700</v>
      </c>
      <c r="S81" t="s">
        <v>362</v>
      </c>
      <c r="T81" t="s">
        <v>697</v>
      </c>
      <c r="U81" t="s">
        <v>146</v>
      </c>
      <c r="V81" t="s">
        <v>362</v>
      </c>
    </row>
    <row r="82" spans="1:22" x14ac:dyDescent="0.3">
      <c r="A82" t="s">
        <v>721</v>
      </c>
      <c r="B82" t="s">
        <v>381</v>
      </c>
      <c r="C82" t="s">
        <v>721</v>
      </c>
      <c r="D82" t="s">
        <v>381</v>
      </c>
      <c r="E82" t="s">
        <v>1254</v>
      </c>
      <c r="F82" t="s">
        <v>1490</v>
      </c>
      <c r="G82" t="s">
        <v>1249</v>
      </c>
      <c r="H82" t="s">
        <v>1250</v>
      </c>
      <c r="I82" t="s">
        <v>1248</v>
      </c>
      <c r="J82" t="s">
        <v>1489</v>
      </c>
      <c r="Q82">
        <v>78</v>
      </c>
      <c r="R82" t="s">
        <v>704</v>
      </c>
      <c r="S82" t="s">
        <v>366</v>
      </c>
      <c r="T82" t="s">
        <v>697</v>
      </c>
      <c r="U82" t="s">
        <v>146</v>
      </c>
      <c r="V82" t="s">
        <v>366</v>
      </c>
    </row>
    <row r="83" spans="1:22" x14ac:dyDescent="0.3">
      <c r="A83" t="s">
        <v>710</v>
      </c>
      <c r="B83" t="s">
        <v>371</v>
      </c>
      <c r="C83" t="s">
        <v>710</v>
      </c>
      <c r="D83" t="s">
        <v>371</v>
      </c>
      <c r="E83" t="s">
        <v>1255</v>
      </c>
      <c r="F83" t="s">
        <v>1256</v>
      </c>
      <c r="G83" t="s">
        <v>1249</v>
      </c>
      <c r="H83" t="s">
        <v>1250</v>
      </c>
      <c r="I83" t="s">
        <v>1248</v>
      </c>
      <c r="J83" t="s">
        <v>1489</v>
      </c>
      <c r="Q83">
        <v>218</v>
      </c>
      <c r="R83" t="s">
        <v>727</v>
      </c>
      <c r="S83" t="s">
        <v>150</v>
      </c>
      <c r="T83" t="s">
        <v>724</v>
      </c>
      <c r="U83" t="s">
        <v>725</v>
      </c>
      <c r="V83" t="s">
        <v>150</v>
      </c>
    </row>
    <row r="84" spans="1:22" x14ac:dyDescent="0.3">
      <c r="A84" t="s">
        <v>711</v>
      </c>
      <c r="B84" t="s">
        <v>372</v>
      </c>
      <c r="C84" t="s">
        <v>711</v>
      </c>
      <c r="D84" t="s">
        <v>372</v>
      </c>
      <c r="E84" t="s">
        <v>1255</v>
      </c>
      <c r="F84" t="s">
        <v>1256</v>
      </c>
      <c r="G84" t="s">
        <v>1249</v>
      </c>
      <c r="H84" t="s">
        <v>1250</v>
      </c>
      <c r="I84" t="s">
        <v>1248</v>
      </c>
      <c r="J84" t="s">
        <v>1489</v>
      </c>
      <c r="Q84">
        <v>219</v>
      </c>
      <c r="R84" t="s">
        <v>726</v>
      </c>
      <c r="S84" t="s">
        <v>149</v>
      </c>
      <c r="T84" t="s">
        <v>724</v>
      </c>
      <c r="U84" t="s">
        <v>725</v>
      </c>
      <c r="V84" t="s">
        <v>149</v>
      </c>
    </row>
    <row r="85" spans="1:22" x14ac:dyDescent="0.3">
      <c r="A85" t="s">
        <v>714</v>
      </c>
      <c r="B85" t="s">
        <v>375</v>
      </c>
      <c r="C85" t="s">
        <v>714</v>
      </c>
      <c r="D85" t="s">
        <v>375</v>
      </c>
      <c r="E85" t="s">
        <v>1255</v>
      </c>
      <c r="F85" t="s">
        <v>1256</v>
      </c>
      <c r="G85" t="s">
        <v>1249</v>
      </c>
      <c r="H85" t="s">
        <v>1250</v>
      </c>
      <c r="I85" t="s">
        <v>1248</v>
      </c>
      <c r="J85" t="s">
        <v>1489</v>
      </c>
      <c r="Q85">
        <v>220</v>
      </c>
      <c r="R85" t="s">
        <v>728</v>
      </c>
      <c r="S85" t="s">
        <v>151</v>
      </c>
      <c r="T85" t="s">
        <v>724</v>
      </c>
      <c r="U85" t="s">
        <v>725</v>
      </c>
      <c r="V85" t="s">
        <v>151</v>
      </c>
    </row>
    <row r="86" spans="1:22" x14ac:dyDescent="0.3">
      <c r="A86" t="s">
        <v>712</v>
      </c>
      <c r="B86" t="s">
        <v>373</v>
      </c>
      <c r="C86" t="s">
        <v>712</v>
      </c>
      <c r="D86" t="s">
        <v>373</v>
      </c>
      <c r="E86" t="s">
        <v>1257</v>
      </c>
      <c r="F86" t="s">
        <v>1258</v>
      </c>
      <c r="G86" t="s">
        <v>1249</v>
      </c>
      <c r="H86" t="s">
        <v>1250</v>
      </c>
      <c r="I86" t="s">
        <v>1248</v>
      </c>
      <c r="J86" t="s">
        <v>1489</v>
      </c>
      <c r="Q86">
        <v>221</v>
      </c>
      <c r="R86" t="s">
        <v>729</v>
      </c>
      <c r="S86" t="s">
        <v>152</v>
      </c>
      <c r="T86" t="s">
        <v>724</v>
      </c>
      <c r="U86" t="s">
        <v>725</v>
      </c>
      <c r="V86" t="s">
        <v>152</v>
      </c>
    </row>
    <row r="87" spans="1:22" x14ac:dyDescent="0.3">
      <c r="A87" t="s">
        <v>713</v>
      </c>
      <c r="B87" t="s">
        <v>374</v>
      </c>
      <c r="C87" t="s">
        <v>713</v>
      </c>
      <c r="D87" t="s">
        <v>374</v>
      </c>
      <c r="E87" t="s">
        <v>1257</v>
      </c>
      <c r="F87" t="s">
        <v>1258</v>
      </c>
      <c r="G87" t="s">
        <v>1249</v>
      </c>
      <c r="H87" t="s">
        <v>1250</v>
      </c>
      <c r="I87" t="s">
        <v>1248</v>
      </c>
      <c r="J87" t="s">
        <v>1489</v>
      </c>
      <c r="Q87">
        <v>222</v>
      </c>
      <c r="R87" t="s">
        <v>730</v>
      </c>
      <c r="S87" t="s">
        <v>153</v>
      </c>
      <c r="T87" t="s">
        <v>724</v>
      </c>
      <c r="U87" t="s">
        <v>725</v>
      </c>
      <c r="V87" t="s">
        <v>153</v>
      </c>
    </row>
    <row r="88" spans="1:22" x14ac:dyDescent="0.3">
      <c r="A88" t="s">
        <v>709</v>
      </c>
      <c r="B88" t="s">
        <v>370</v>
      </c>
      <c r="C88" t="s">
        <v>709</v>
      </c>
      <c r="D88" t="s">
        <v>370</v>
      </c>
      <c r="E88" t="s">
        <v>1259</v>
      </c>
      <c r="F88" t="s">
        <v>1260</v>
      </c>
      <c r="G88" t="s">
        <v>1249</v>
      </c>
      <c r="H88" t="s">
        <v>1250</v>
      </c>
      <c r="I88" t="s">
        <v>1248</v>
      </c>
      <c r="J88" t="s">
        <v>1489</v>
      </c>
      <c r="Q88">
        <v>223</v>
      </c>
      <c r="R88" t="s">
        <v>731</v>
      </c>
      <c r="S88" t="s">
        <v>154</v>
      </c>
      <c r="T88" t="s">
        <v>724</v>
      </c>
      <c r="U88" t="s">
        <v>725</v>
      </c>
      <c r="V88" t="s">
        <v>154</v>
      </c>
    </row>
    <row r="89" spans="1:22" x14ac:dyDescent="0.3">
      <c r="A89" t="s">
        <v>715</v>
      </c>
      <c r="B89" t="s">
        <v>376</v>
      </c>
      <c r="C89" t="s">
        <v>715</v>
      </c>
      <c r="D89" t="s">
        <v>376</v>
      </c>
      <c r="E89" t="s">
        <v>1259</v>
      </c>
      <c r="F89" t="s">
        <v>1260</v>
      </c>
      <c r="G89" t="s">
        <v>1249</v>
      </c>
      <c r="H89" t="s">
        <v>1250</v>
      </c>
      <c r="I89" t="s">
        <v>1248</v>
      </c>
      <c r="J89" t="s">
        <v>1489</v>
      </c>
      <c r="Q89">
        <v>224</v>
      </c>
      <c r="R89" t="s">
        <v>732</v>
      </c>
      <c r="S89" t="s">
        <v>155</v>
      </c>
      <c r="T89" t="s">
        <v>724</v>
      </c>
      <c r="U89" t="s">
        <v>725</v>
      </c>
      <c r="V89" t="s">
        <v>155</v>
      </c>
    </row>
    <row r="90" spans="1:22" x14ac:dyDescent="0.3">
      <c r="A90" t="s">
        <v>890</v>
      </c>
      <c r="B90" t="s">
        <v>236</v>
      </c>
      <c r="C90" t="s">
        <v>890</v>
      </c>
      <c r="D90" t="s">
        <v>236</v>
      </c>
      <c r="E90" t="s">
        <v>1405</v>
      </c>
      <c r="F90" t="s">
        <v>1406</v>
      </c>
      <c r="G90" t="s">
        <v>1403</v>
      </c>
      <c r="H90" t="s">
        <v>1404</v>
      </c>
      <c r="I90" t="s">
        <v>1387</v>
      </c>
      <c r="J90" t="s">
        <v>1022</v>
      </c>
      <c r="Q90">
        <v>225</v>
      </c>
      <c r="R90" t="s">
        <v>733</v>
      </c>
      <c r="S90" t="s">
        <v>156</v>
      </c>
      <c r="T90" t="s">
        <v>724</v>
      </c>
      <c r="U90" t="s">
        <v>725</v>
      </c>
      <c r="V90" t="s">
        <v>156</v>
      </c>
    </row>
    <row r="91" spans="1:22" x14ac:dyDescent="0.3">
      <c r="A91" t="s">
        <v>891</v>
      </c>
      <c r="B91" t="s">
        <v>237</v>
      </c>
      <c r="C91" t="s">
        <v>891</v>
      </c>
      <c r="D91" t="s">
        <v>237</v>
      </c>
      <c r="E91" t="s">
        <v>1405</v>
      </c>
      <c r="F91" t="s">
        <v>1406</v>
      </c>
      <c r="G91" t="s">
        <v>1403</v>
      </c>
      <c r="H91" t="s">
        <v>1404</v>
      </c>
      <c r="I91" t="s">
        <v>1387</v>
      </c>
      <c r="J91" t="s">
        <v>1022</v>
      </c>
      <c r="Q91">
        <v>226</v>
      </c>
      <c r="R91" t="s">
        <v>734</v>
      </c>
      <c r="S91" t="s">
        <v>157</v>
      </c>
      <c r="T91" t="s">
        <v>724</v>
      </c>
      <c r="U91" t="s">
        <v>725</v>
      </c>
      <c r="V91" t="s">
        <v>157</v>
      </c>
    </row>
    <row r="92" spans="1:22" x14ac:dyDescent="0.3">
      <c r="A92" t="s">
        <v>882</v>
      </c>
      <c r="B92" t="s">
        <v>229</v>
      </c>
      <c r="C92" t="s">
        <v>882</v>
      </c>
      <c r="D92" t="s">
        <v>229</v>
      </c>
      <c r="E92" t="s">
        <v>1407</v>
      </c>
      <c r="F92" t="s">
        <v>1408</v>
      </c>
      <c r="G92" t="s">
        <v>1403</v>
      </c>
      <c r="H92" t="s">
        <v>1404</v>
      </c>
      <c r="I92" t="s">
        <v>1387</v>
      </c>
      <c r="J92" t="s">
        <v>1022</v>
      </c>
      <c r="Q92">
        <v>227</v>
      </c>
      <c r="R92" t="s">
        <v>735</v>
      </c>
      <c r="S92" t="s">
        <v>158</v>
      </c>
      <c r="T92" t="s">
        <v>724</v>
      </c>
      <c r="U92" t="s">
        <v>725</v>
      </c>
      <c r="V92" t="s">
        <v>158</v>
      </c>
    </row>
    <row r="93" spans="1:22" x14ac:dyDescent="0.3">
      <c r="A93" t="s">
        <v>883</v>
      </c>
      <c r="B93" t="s">
        <v>230</v>
      </c>
      <c r="C93" t="s">
        <v>883</v>
      </c>
      <c r="D93" t="s">
        <v>230</v>
      </c>
      <c r="E93" t="s">
        <v>1407</v>
      </c>
      <c r="F93" t="s">
        <v>1408</v>
      </c>
      <c r="G93" t="s">
        <v>1403</v>
      </c>
      <c r="H93" t="s">
        <v>1404</v>
      </c>
      <c r="I93" t="s">
        <v>1387</v>
      </c>
      <c r="J93" t="s">
        <v>1022</v>
      </c>
      <c r="Q93">
        <v>228</v>
      </c>
      <c r="R93" t="s">
        <v>736</v>
      </c>
      <c r="S93" t="s">
        <v>159</v>
      </c>
      <c r="T93" t="s">
        <v>724</v>
      </c>
      <c r="U93" t="s">
        <v>725</v>
      </c>
      <c r="V93" t="s">
        <v>159</v>
      </c>
    </row>
    <row r="94" spans="1:22" x14ac:dyDescent="0.3">
      <c r="A94" t="s">
        <v>873</v>
      </c>
      <c r="B94" t="s">
        <v>220</v>
      </c>
      <c r="C94" t="s">
        <v>873</v>
      </c>
      <c r="D94" t="s">
        <v>220</v>
      </c>
      <c r="E94" t="s">
        <v>1409</v>
      </c>
      <c r="F94" t="s">
        <v>1410</v>
      </c>
      <c r="G94" t="s">
        <v>1403</v>
      </c>
      <c r="H94" t="s">
        <v>1404</v>
      </c>
      <c r="I94" t="s">
        <v>1387</v>
      </c>
      <c r="J94" t="s">
        <v>1022</v>
      </c>
      <c r="Q94">
        <v>229</v>
      </c>
      <c r="R94" t="s">
        <v>737</v>
      </c>
      <c r="S94" t="s">
        <v>160</v>
      </c>
      <c r="T94" t="s">
        <v>724</v>
      </c>
      <c r="U94" t="s">
        <v>725</v>
      </c>
      <c r="V94" t="s">
        <v>160</v>
      </c>
    </row>
    <row r="95" spans="1:22" x14ac:dyDescent="0.3">
      <c r="A95" t="s">
        <v>874</v>
      </c>
      <c r="B95" t="s">
        <v>221</v>
      </c>
      <c r="C95" t="s">
        <v>874</v>
      </c>
      <c r="D95" t="s">
        <v>221</v>
      </c>
      <c r="E95" t="s">
        <v>1409</v>
      </c>
      <c r="F95" t="s">
        <v>1410</v>
      </c>
      <c r="G95" t="s">
        <v>1403</v>
      </c>
      <c r="H95" t="s">
        <v>1404</v>
      </c>
      <c r="I95" t="s">
        <v>1387</v>
      </c>
      <c r="J95" t="s">
        <v>1022</v>
      </c>
      <c r="Q95">
        <v>230</v>
      </c>
      <c r="R95" t="s">
        <v>738</v>
      </c>
      <c r="S95" t="s">
        <v>161</v>
      </c>
      <c r="T95" t="s">
        <v>724</v>
      </c>
      <c r="U95" t="s">
        <v>725</v>
      </c>
      <c r="V95" t="s">
        <v>161</v>
      </c>
    </row>
    <row r="96" spans="1:22" x14ac:dyDescent="0.3">
      <c r="A96" t="s">
        <v>875</v>
      </c>
      <c r="B96" t="s">
        <v>222</v>
      </c>
      <c r="C96" t="s">
        <v>875</v>
      </c>
      <c r="D96" t="s">
        <v>222</v>
      </c>
      <c r="E96" t="s">
        <v>1411</v>
      </c>
      <c r="F96" t="s">
        <v>222</v>
      </c>
      <c r="G96" t="s">
        <v>1403</v>
      </c>
      <c r="H96" t="s">
        <v>1404</v>
      </c>
      <c r="I96" t="s">
        <v>1387</v>
      </c>
      <c r="J96" t="s">
        <v>1022</v>
      </c>
      <c r="Q96">
        <v>231</v>
      </c>
      <c r="R96" t="s">
        <v>739</v>
      </c>
      <c r="S96" t="s">
        <v>162</v>
      </c>
      <c r="T96" t="s">
        <v>724</v>
      </c>
      <c r="U96" t="s">
        <v>725</v>
      </c>
      <c r="V96" t="s">
        <v>162</v>
      </c>
    </row>
    <row r="97" spans="1:24" x14ac:dyDescent="0.3">
      <c r="A97" t="s">
        <v>554</v>
      </c>
      <c r="B97" t="s">
        <v>100</v>
      </c>
      <c r="C97" t="s">
        <v>554</v>
      </c>
      <c r="D97" t="s">
        <v>100</v>
      </c>
      <c r="E97" t="s">
        <v>1184</v>
      </c>
      <c r="F97" t="s">
        <v>100</v>
      </c>
      <c r="G97" t="s">
        <v>1182</v>
      </c>
      <c r="H97" t="s">
        <v>1183</v>
      </c>
      <c r="I97" t="s">
        <v>1181</v>
      </c>
      <c r="J97" t="s">
        <v>1013</v>
      </c>
      <c r="Q97">
        <v>79</v>
      </c>
      <c r="R97" t="s">
        <v>795</v>
      </c>
      <c r="S97" t="s">
        <v>398</v>
      </c>
      <c r="T97" t="s">
        <v>794</v>
      </c>
      <c r="U97" t="s">
        <v>197</v>
      </c>
      <c r="V97" t="s">
        <v>398</v>
      </c>
    </row>
    <row r="98" spans="1:24" x14ac:dyDescent="0.3">
      <c r="A98" t="s">
        <v>553</v>
      </c>
      <c r="B98" t="s">
        <v>99</v>
      </c>
      <c r="C98" t="s">
        <v>553</v>
      </c>
      <c r="D98" t="s">
        <v>99</v>
      </c>
      <c r="E98" t="s">
        <v>1185</v>
      </c>
      <c r="F98" t="s">
        <v>99</v>
      </c>
      <c r="G98" t="s">
        <v>1182</v>
      </c>
      <c r="H98" t="s">
        <v>1183</v>
      </c>
      <c r="I98" t="s">
        <v>1181</v>
      </c>
      <c r="J98" t="s">
        <v>1013</v>
      </c>
      <c r="Q98">
        <v>80</v>
      </c>
      <c r="R98" t="s">
        <v>796</v>
      </c>
      <c r="S98" t="s">
        <v>399</v>
      </c>
      <c r="T98" t="s">
        <v>794</v>
      </c>
      <c r="U98" t="s">
        <v>197</v>
      </c>
      <c r="V98" t="s">
        <v>399</v>
      </c>
    </row>
    <row r="99" spans="1:24" x14ac:dyDescent="0.3">
      <c r="A99" t="s">
        <v>555</v>
      </c>
      <c r="B99" t="s">
        <v>101</v>
      </c>
      <c r="C99" t="s">
        <v>555</v>
      </c>
      <c r="D99" t="s">
        <v>101</v>
      </c>
      <c r="E99" t="s">
        <v>1186</v>
      </c>
      <c r="F99" t="s">
        <v>1187</v>
      </c>
      <c r="G99" t="s">
        <v>1182</v>
      </c>
      <c r="H99" t="s">
        <v>1183</v>
      </c>
      <c r="I99" t="s">
        <v>1181</v>
      </c>
      <c r="J99" t="s">
        <v>1013</v>
      </c>
      <c r="Q99">
        <v>81</v>
      </c>
      <c r="R99" t="s">
        <v>797</v>
      </c>
      <c r="S99" t="s">
        <v>400</v>
      </c>
      <c r="T99" t="s">
        <v>794</v>
      </c>
      <c r="U99" t="s">
        <v>197</v>
      </c>
      <c r="V99" t="s">
        <v>400</v>
      </c>
    </row>
    <row r="100" spans="1:24" x14ac:dyDescent="0.3">
      <c r="A100" t="s">
        <v>556</v>
      </c>
      <c r="B100" t="s">
        <v>102</v>
      </c>
      <c r="C100" t="s">
        <v>556</v>
      </c>
      <c r="D100" t="s">
        <v>102</v>
      </c>
      <c r="E100" t="s">
        <v>1186</v>
      </c>
      <c r="F100" t="s">
        <v>1187</v>
      </c>
      <c r="G100" t="s">
        <v>1182</v>
      </c>
      <c r="H100" t="s">
        <v>1183</v>
      </c>
      <c r="I100" t="s">
        <v>1181</v>
      </c>
      <c r="J100" t="s">
        <v>1013</v>
      </c>
      <c r="Q100">
        <v>82</v>
      </c>
      <c r="R100" t="s">
        <v>798</v>
      </c>
      <c r="S100" t="s">
        <v>401</v>
      </c>
      <c r="T100" t="s">
        <v>794</v>
      </c>
      <c r="U100" t="s">
        <v>197</v>
      </c>
      <c r="V100" t="s">
        <v>401</v>
      </c>
    </row>
    <row r="101" spans="1:24" x14ac:dyDescent="0.3">
      <c r="A101" t="s">
        <v>895</v>
      </c>
      <c r="B101" t="s">
        <v>240</v>
      </c>
      <c r="C101" t="s">
        <v>1527</v>
      </c>
      <c r="D101" t="s">
        <v>240</v>
      </c>
      <c r="E101" t="s">
        <v>1430</v>
      </c>
      <c r="F101" t="s">
        <v>1431</v>
      </c>
      <c r="G101" t="s">
        <v>1428</v>
      </c>
      <c r="H101" t="s">
        <v>1429</v>
      </c>
      <c r="I101" t="s">
        <v>1412</v>
      </c>
      <c r="J101" t="s">
        <v>1023</v>
      </c>
      <c r="Q101">
        <v>83</v>
      </c>
      <c r="R101" t="s">
        <v>800</v>
      </c>
      <c r="S101" t="s">
        <v>402</v>
      </c>
      <c r="T101" t="s">
        <v>794</v>
      </c>
      <c r="U101" t="s">
        <v>197</v>
      </c>
      <c r="V101" t="s">
        <v>402</v>
      </c>
    </row>
    <row r="102" spans="1:24" x14ac:dyDescent="0.3">
      <c r="A102" t="s">
        <v>900</v>
      </c>
      <c r="B102" t="s">
        <v>244</v>
      </c>
      <c r="C102" t="s">
        <v>1528</v>
      </c>
      <c r="D102" t="s">
        <v>244</v>
      </c>
      <c r="E102" t="s">
        <v>1430</v>
      </c>
      <c r="F102" t="s">
        <v>1431</v>
      </c>
      <c r="G102" t="s">
        <v>1428</v>
      </c>
      <c r="H102" t="s">
        <v>1429</v>
      </c>
      <c r="I102" t="s">
        <v>1412</v>
      </c>
      <c r="J102" t="s">
        <v>1023</v>
      </c>
      <c r="Q102">
        <v>84</v>
      </c>
      <c r="R102" t="s">
        <v>801</v>
      </c>
      <c r="S102" t="s">
        <v>403</v>
      </c>
      <c r="T102" t="s">
        <v>794</v>
      </c>
      <c r="U102" t="s">
        <v>197</v>
      </c>
      <c r="V102" t="s">
        <v>403</v>
      </c>
    </row>
    <row r="103" spans="1:24" x14ac:dyDescent="0.3">
      <c r="A103" t="s">
        <v>898</v>
      </c>
      <c r="B103" t="s">
        <v>242</v>
      </c>
      <c r="C103" t="s">
        <v>1529</v>
      </c>
      <c r="D103" t="s">
        <v>242</v>
      </c>
      <c r="E103" t="s">
        <v>1432</v>
      </c>
      <c r="F103" t="s">
        <v>1433</v>
      </c>
      <c r="G103" t="s">
        <v>1428</v>
      </c>
      <c r="H103" t="s">
        <v>1429</v>
      </c>
      <c r="I103" t="s">
        <v>1412</v>
      </c>
      <c r="J103" t="s">
        <v>1023</v>
      </c>
      <c r="Q103">
        <v>85</v>
      </c>
      <c r="R103" t="s">
        <v>802</v>
      </c>
      <c r="S103" t="s">
        <v>404</v>
      </c>
      <c r="T103" t="s">
        <v>794</v>
      </c>
      <c r="U103" t="s">
        <v>197</v>
      </c>
      <c r="V103" t="s">
        <v>404</v>
      </c>
    </row>
    <row r="104" spans="1:24" x14ac:dyDescent="0.3">
      <c r="A104" t="s">
        <v>906</v>
      </c>
      <c r="B104" t="s">
        <v>252</v>
      </c>
      <c r="C104" t="s">
        <v>1530</v>
      </c>
      <c r="D104" t="s">
        <v>252</v>
      </c>
      <c r="E104" t="s">
        <v>1432</v>
      </c>
      <c r="F104" t="s">
        <v>1433</v>
      </c>
      <c r="G104" t="s">
        <v>1428</v>
      </c>
      <c r="H104" t="s">
        <v>1429</v>
      </c>
      <c r="I104" t="s">
        <v>1412</v>
      </c>
      <c r="J104" t="s">
        <v>1023</v>
      </c>
      <c r="Q104">
        <v>86</v>
      </c>
      <c r="R104" t="s">
        <v>799</v>
      </c>
      <c r="S104" t="s">
        <v>405</v>
      </c>
      <c r="T104" t="s">
        <v>794</v>
      </c>
      <c r="U104" t="s">
        <v>197</v>
      </c>
      <c r="V104" t="s">
        <v>405</v>
      </c>
    </row>
    <row r="105" spans="1:24" x14ac:dyDescent="0.3">
      <c r="A105" t="s">
        <v>903</v>
      </c>
      <c r="B105" t="s">
        <v>247</v>
      </c>
      <c r="C105" t="s">
        <v>1531</v>
      </c>
      <c r="D105" t="s">
        <v>247</v>
      </c>
      <c r="E105" t="s">
        <v>1434</v>
      </c>
      <c r="F105" t="s">
        <v>1435</v>
      </c>
      <c r="G105" t="s">
        <v>1428</v>
      </c>
      <c r="H105" t="s">
        <v>1429</v>
      </c>
      <c r="I105" t="s">
        <v>1412</v>
      </c>
      <c r="J105" t="s">
        <v>1023</v>
      </c>
      <c r="Q105">
        <v>87</v>
      </c>
      <c r="R105" t="s">
        <v>803</v>
      </c>
      <c r="S105" t="s">
        <v>406</v>
      </c>
      <c r="T105" t="s">
        <v>794</v>
      </c>
      <c r="U105" t="s">
        <v>197</v>
      </c>
      <c r="V105" t="s">
        <v>406</v>
      </c>
    </row>
    <row r="106" spans="1:24" x14ac:dyDescent="0.3">
      <c r="A106" t="s">
        <v>910</v>
      </c>
      <c r="B106" t="s">
        <v>256</v>
      </c>
      <c r="C106" t="s">
        <v>1532</v>
      </c>
      <c r="D106" t="s">
        <v>256</v>
      </c>
      <c r="E106" t="s">
        <v>1434</v>
      </c>
      <c r="F106" t="s">
        <v>1435</v>
      </c>
      <c r="G106" t="s">
        <v>1428</v>
      </c>
      <c r="H106" t="s">
        <v>1429</v>
      </c>
      <c r="I106" t="s">
        <v>1412</v>
      </c>
      <c r="J106" t="s">
        <v>1023</v>
      </c>
      <c r="Q106">
        <v>88</v>
      </c>
      <c r="R106" t="s">
        <v>804</v>
      </c>
      <c r="S106" t="s">
        <v>407</v>
      </c>
      <c r="T106" t="s">
        <v>794</v>
      </c>
      <c r="U106" t="s">
        <v>197</v>
      </c>
      <c r="V106" t="s">
        <v>407</v>
      </c>
    </row>
    <row r="107" spans="1:24" x14ac:dyDescent="0.3">
      <c r="A107" t="s">
        <v>897</v>
      </c>
      <c r="B107" t="s">
        <v>249</v>
      </c>
      <c r="C107" t="s">
        <v>1533</v>
      </c>
      <c r="D107" t="s">
        <v>249</v>
      </c>
      <c r="E107" t="s">
        <v>1436</v>
      </c>
      <c r="F107" t="s">
        <v>249</v>
      </c>
      <c r="G107" t="s">
        <v>1428</v>
      </c>
      <c r="H107" t="s">
        <v>1429</v>
      </c>
      <c r="I107" t="s">
        <v>1412</v>
      </c>
      <c r="J107" t="s">
        <v>1023</v>
      </c>
      <c r="Q107">
        <v>89</v>
      </c>
      <c r="R107" t="s">
        <v>805</v>
      </c>
      <c r="S107" t="s">
        <v>408</v>
      </c>
      <c r="T107" t="s">
        <v>794</v>
      </c>
      <c r="U107" t="s">
        <v>197</v>
      </c>
      <c r="V107" t="s">
        <v>408</v>
      </c>
      <c r="X107" t="s">
        <v>76</v>
      </c>
    </row>
    <row r="108" spans="1:24" x14ac:dyDescent="0.3">
      <c r="A108" t="s">
        <v>905</v>
      </c>
      <c r="B108" t="s">
        <v>251</v>
      </c>
      <c r="C108" t="s">
        <v>1534</v>
      </c>
      <c r="D108" t="s">
        <v>251</v>
      </c>
      <c r="E108" t="s">
        <v>1437</v>
      </c>
      <c r="F108" t="s">
        <v>251</v>
      </c>
      <c r="G108" t="s">
        <v>1428</v>
      </c>
      <c r="H108" t="s">
        <v>1429</v>
      </c>
      <c r="I108" t="s">
        <v>1412</v>
      </c>
      <c r="J108" t="s">
        <v>1023</v>
      </c>
      <c r="Q108">
        <v>90</v>
      </c>
      <c r="R108" t="s">
        <v>806</v>
      </c>
      <c r="S108" t="s">
        <v>409</v>
      </c>
      <c r="T108" t="s">
        <v>794</v>
      </c>
      <c r="U108" t="s">
        <v>197</v>
      </c>
      <c r="V108" t="s">
        <v>409</v>
      </c>
      <c r="X108" t="s">
        <v>77</v>
      </c>
    </row>
    <row r="109" spans="1:24" x14ac:dyDescent="0.3">
      <c r="A109" t="s">
        <v>922</v>
      </c>
      <c r="B109" t="s">
        <v>267</v>
      </c>
      <c r="C109" t="s">
        <v>1535</v>
      </c>
      <c r="D109" t="s">
        <v>267</v>
      </c>
      <c r="E109" t="s">
        <v>1438</v>
      </c>
      <c r="F109" t="s">
        <v>1536</v>
      </c>
      <c r="G109" t="s">
        <v>1428</v>
      </c>
      <c r="H109" t="s">
        <v>1429</v>
      </c>
      <c r="I109" t="s">
        <v>1412</v>
      </c>
      <c r="J109" t="s">
        <v>1023</v>
      </c>
      <c r="Q109">
        <v>91</v>
      </c>
      <c r="R109" t="s">
        <v>532</v>
      </c>
      <c r="S109" t="s">
        <v>276</v>
      </c>
      <c r="T109" t="s">
        <v>531</v>
      </c>
      <c r="U109" t="s">
        <v>93</v>
      </c>
      <c r="V109" t="s">
        <v>276</v>
      </c>
      <c r="X109" t="s">
        <v>276</v>
      </c>
    </row>
    <row r="110" spans="1:24" x14ac:dyDescent="0.3">
      <c r="A110" t="s">
        <v>916</v>
      </c>
      <c r="B110" t="s">
        <v>261</v>
      </c>
      <c r="C110" t="s">
        <v>1537</v>
      </c>
      <c r="D110" t="s">
        <v>261</v>
      </c>
      <c r="E110" t="s">
        <v>1438</v>
      </c>
      <c r="F110" t="s">
        <v>1536</v>
      </c>
      <c r="G110" t="s">
        <v>1428</v>
      </c>
      <c r="H110" t="s">
        <v>1429</v>
      </c>
      <c r="I110" t="s">
        <v>1412</v>
      </c>
      <c r="J110" t="s">
        <v>1023</v>
      </c>
      <c r="Q110">
        <v>92</v>
      </c>
      <c r="R110" t="s">
        <v>533</v>
      </c>
      <c r="S110" t="s">
        <v>277</v>
      </c>
      <c r="T110" t="s">
        <v>531</v>
      </c>
      <c r="U110" t="s">
        <v>93</v>
      </c>
      <c r="V110" t="s">
        <v>277</v>
      </c>
      <c r="X110" t="s">
        <v>277</v>
      </c>
    </row>
    <row r="111" spans="1:24" x14ac:dyDescent="0.3">
      <c r="A111" t="s">
        <v>924</v>
      </c>
      <c r="B111" t="s">
        <v>269</v>
      </c>
      <c r="C111" t="s">
        <v>1538</v>
      </c>
      <c r="D111" t="s">
        <v>269</v>
      </c>
      <c r="E111" t="s">
        <v>1440</v>
      </c>
      <c r="F111" t="s">
        <v>269</v>
      </c>
      <c r="G111" t="s">
        <v>1428</v>
      </c>
      <c r="H111" t="s">
        <v>1429</v>
      </c>
      <c r="I111" t="s">
        <v>1412</v>
      </c>
      <c r="J111" t="s">
        <v>1023</v>
      </c>
      <c r="Q111">
        <v>93</v>
      </c>
      <c r="R111" t="s">
        <v>534</v>
      </c>
      <c r="S111" t="s">
        <v>278</v>
      </c>
      <c r="T111" t="s">
        <v>531</v>
      </c>
      <c r="U111" t="s">
        <v>93</v>
      </c>
      <c r="V111" t="s">
        <v>278</v>
      </c>
      <c r="X111" t="s">
        <v>278</v>
      </c>
    </row>
    <row r="112" spans="1:24" x14ac:dyDescent="0.3">
      <c r="A112" t="s">
        <v>676</v>
      </c>
      <c r="B112" t="s">
        <v>142</v>
      </c>
      <c r="C112" t="s">
        <v>676</v>
      </c>
      <c r="D112" t="s">
        <v>142</v>
      </c>
      <c r="E112" t="s">
        <v>1268</v>
      </c>
      <c r="F112" t="s">
        <v>142</v>
      </c>
      <c r="G112" t="s">
        <v>1267</v>
      </c>
      <c r="H112" t="s">
        <v>145</v>
      </c>
      <c r="I112" t="s">
        <v>1248</v>
      </c>
      <c r="J112" t="s">
        <v>1489</v>
      </c>
      <c r="Q112">
        <v>94</v>
      </c>
      <c r="R112" t="s">
        <v>535</v>
      </c>
      <c r="S112" t="s">
        <v>279</v>
      </c>
      <c r="T112" t="s">
        <v>531</v>
      </c>
      <c r="U112" t="s">
        <v>93</v>
      </c>
      <c r="V112" t="s">
        <v>279</v>
      </c>
      <c r="X112" t="s">
        <v>279</v>
      </c>
    </row>
    <row r="113" spans="1:24" x14ac:dyDescent="0.3">
      <c r="A113" t="s">
        <v>677</v>
      </c>
      <c r="B113" t="s">
        <v>143</v>
      </c>
      <c r="C113" t="s">
        <v>677</v>
      </c>
      <c r="D113" t="s">
        <v>143</v>
      </c>
      <c r="E113" t="s">
        <v>1269</v>
      </c>
      <c r="F113" t="s">
        <v>143</v>
      </c>
      <c r="G113" t="s">
        <v>1267</v>
      </c>
      <c r="H113" t="s">
        <v>145</v>
      </c>
      <c r="I113" t="s">
        <v>1248</v>
      </c>
      <c r="J113" t="s">
        <v>1489</v>
      </c>
      <c r="Q113">
        <v>95</v>
      </c>
      <c r="R113" t="s">
        <v>536</v>
      </c>
      <c r="S113" t="s">
        <v>280</v>
      </c>
      <c r="T113" t="s">
        <v>531</v>
      </c>
      <c r="U113" t="s">
        <v>93</v>
      </c>
      <c r="V113" t="s">
        <v>280</v>
      </c>
      <c r="X113" t="s">
        <v>280</v>
      </c>
    </row>
    <row r="114" spans="1:24" x14ac:dyDescent="0.3">
      <c r="A114" t="s">
        <v>686</v>
      </c>
      <c r="B114" t="s">
        <v>349</v>
      </c>
      <c r="C114" t="s">
        <v>686</v>
      </c>
      <c r="D114" t="s">
        <v>349</v>
      </c>
      <c r="E114" t="s">
        <v>1270</v>
      </c>
      <c r="F114" t="s">
        <v>1271</v>
      </c>
      <c r="G114" t="s">
        <v>1267</v>
      </c>
      <c r="H114" t="s">
        <v>145</v>
      </c>
      <c r="I114" t="s">
        <v>1248</v>
      </c>
      <c r="J114" t="s">
        <v>1489</v>
      </c>
      <c r="Q114">
        <v>96</v>
      </c>
      <c r="R114" t="s">
        <v>537</v>
      </c>
      <c r="S114" t="s">
        <v>281</v>
      </c>
      <c r="T114" t="s">
        <v>531</v>
      </c>
      <c r="U114" t="s">
        <v>93</v>
      </c>
      <c r="V114" t="s">
        <v>281</v>
      </c>
      <c r="X114" t="s">
        <v>281</v>
      </c>
    </row>
    <row r="115" spans="1:24" x14ac:dyDescent="0.3">
      <c r="A115" t="s">
        <v>690</v>
      </c>
      <c r="B115" t="s">
        <v>353</v>
      </c>
      <c r="C115" t="s">
        <v>690</v>
      </c>
      <c r="D115" t="s">
        <v>353</v>
      </c>
      <c r="E115" t="s">
        <v>1270</v>
      </c>
      <c r="F115" t="s">
        <v>1271</v>
      </c>
      <c r="G115" t="s">
        <v>1267</v>
      </c>
      <c r="H115" t="s">
        <v>145</v>
      </c>
      <c r="I115" t="s">
        <v>1248</v>
      </c>
      <c r="J115" t="s">
        <v>1489</v>
      </c>
      <c r="Q115">
        <v>97</v>
      </c>
      <c r="R115" t="s">
        <v>538</v>
      </c>
      <c r="S115" t="s">
        <v>282</v>
      </c>
      <c r="T115" t="s">
        <v>531</v>
      </c>
      <c r="U115" t="s">
        <v>93</v>
      </c>
      <c r="V115" t="s">
        <v>282</v>
      </c>
      <c r="X115" t="s">
        <v>282</v>
      </c>
    </row>
    <row r="116" spans="1:24" x14ac:dyDescent="0.3">
      <c r="A116" t="s">
        <v>695</v>
      </c>
      <c r="B116" t="s">
        <v>358</v>
      </c>
      <c r="C116" t="s">
        <v>695</v>
      </c>
      <c r="D116" t="s">
        <v>358</v>
      </c>
      <c r="E116" t="s">
        <v>1270</v>
      </c>
      <c r="F116" t="s">
        <v>1271</v>
      </c>
      <c r="G116" t="s">
        <v>1267</v>
      </c>
      <c r="H116" t="s">
        <v>145</v>
      </c>
      <c r="I116" t="s">
        <v>1248</v>
      </c>
      <c r="J116" t="s">
        <v>1489</v>
      </c>
      <c r="Q116">
        <v>98</v>
      </c>
      <c r="R116" t="s">
        <v>539</v>
      </c>
      <c r="S116" t="s">
        <v>283</v>
      </c>
      <c r="T116" t="s">
        <v>531</v>
      </c>
      <c r="U116" t="s">
        <v>93</v>
      </c>
      <c r="V116" t="s">
        <v>283</v>
      </c>
      <c r="X116" t="s">
        <v>283</v>
      </c>
    </row>
    <row r="117" spans="1:24" x14ac:dyDescent="0.3">
      <c r="A117" t="s">
        <v>691</v>
      </c>
      <c r="B117" t="s">
        <v>354</v>
      </c>
      <c r="C117" t="s">
        <v>691</v>
      </c>
      <c r="D117" t="s">
        <v>354</v>
      </c>
      <c r="E117" t="s">
        <v>1272</v>
      </c>
      <c r="F117" t="s">
        <v>1273</v>
      </c>
      <c r="G117" t="s">
        <v>1267</v>
      </c>
      <c r="H117" t="s">
        <v>145</v>
      </c>
      <c r="I117" t="s">
        <v>1248</v>
      </c>
      <c r="J117" t="s">
        <v>1489</v>
      </c>
      <c r="Q117">
        <v>99</v>
      </c>
      <c r="R117" t="s">
        <v>540</v>
      </c>
      <c r="S117" t="s">
        <v>284</v>
      </c>
      <c r="T117" t="s">
        <v>531</v>
      </c>
      <c r="U117" t="s">
        <v>93</v>
      </c>
      <c r="V117" t="s">
        <v>284</v>
      </c>
      <c r="X117" t="s">
        <v>284</v>
      </c>
    </row>
    <row r="118" spans="1:24" x14ac:dyDescent="0.3">
      <c r="A118" t="s">
        <v>692</v>
      </c>
      <c r="B118" t="s">
        <v>355</v>
      </c>
      <c r="C118" t="s">
        <v>692</v>
      </c>
      <c r="D118" t="s">
        <v>355</v>
      </c>
      <c r="E118" t="s">
        <v>1272</v>
      </c>
      <c r="F118" t="s">
        <v>1273</v>
      </c>
      <c r="G118" t="s">
        <v>1267</v>
      </c>
      <c r="H118" t="s">
        <v>145</v>
      </c>
      <c r="I118" t="s">
        <v>1248</v>
      </c>
      <c r="J118" t="s">
        <v>1489</v>
      </c>
      <c r="Q118">
        <v>100</v>
      </c>
      <c r="R118" t="s">
        <v>541</v>
      </c>
      <c r="S118" t="s">
        <v>285</v>
      </c>
      <c r="T118" t="s">
        <v>531</v>
      </c>
      <c r="U118" t="s">
        <v>93</v>
      </c>
      <c r="V118" t="s">
        <v>285</v>
      </c>
      <c r="X118" t="s">
        <v>285</v>
      </c>
    </row>
    <row r="119" spans="1:24" x14ac:dyDescent="0.3">
      <c r="A119" t="s">
        <v>696</v>
      </c>
      <c r="B119" t="s">
        <v>359</v>
      </c>
      <c r="C119" t="s">
        <v>696</v>
      </c>
      <c r="D119" t="s">
        <v>359</v>
      </c>
      <c r="E119" t="s">
        <v>1272</v>
      </c>
      <c r="F119" t="s">
        <v>1273</v>
      </c>
      <c r="G119" t="s">
        <v>1267</v>
      </c>
      <c r="H119" t="s">
        <v>145</v>
      </c>
      <c r="I119" t="s">
        <v>1248</v>
      </c>
      <c r="J119" t="s">
        <v>1489</v>
      </c>
      <c r="Q119">
        <v>101</v>
      </c>
      <c r="R119" t="s">
        <v>542</v>
      </c>
      <c r="S119" t="s">
        <v>286</v>
      </c>
      <c r="T119" t="s">
        <v>531</v>
      </c>
      <c r="U119" t="s">
        <v>93</v>
      </c>
      <c r="V119" t="s">
        <v>286</v>
      </c>
      <c r="X119" t="s">
        <v>286</v>
      </c>
    </row>
    <row r="120" spans="1:24" x14ac:dyDescent="0.3">
      <c r="A120" t="s">
        <v>687</v>
      </c>
      <c r="B120" t="s">
        <v>350</v>
      </c>
      <c r="C120" t="s">
        <v>687</v>
      </c>
      <c r="D120" t="s">
        <v>350</v>
      </c>
      <c r="E120" t="s">
        <v>1274</v>
      </c>
      <c r="F120" t="s">
        <v>1275</v>
      </c>
      <c r="G120" t="s">
        <v>1267</v>
      </c>
      <c r="H120" t="s">
        <v>145</v>
      </c>
      <c r="I120" t="s">
        <v>1248</v>
      </c>
      <c r="J120" t="s">
        <v>1489</v>
      </c>
      <c r="Q120">
        <v>102</v>
      </c>
      <c r="R120" t="s">
        <v>543</v>
      </c>
      <c r="S120" t="s">
        <v>287</v>
      </c>
      <c r="T120" t="s">
        <v>531</v>
      </c>
      <c r="U120" t="s">
        <v>93</v>
      </c>
      <c r="V120" t="s">
        <v>287</v>
      </c>
      <c r="X120" t="s">
        <v>287</v>
      </c>
    </row>
    <row r="121" spans="1:24" x14ac:dyDescent="0.3">
      <c r="A121" t="s">
        <v>689</v>
      </c>
      <c r="B121" t="s">
        <v>352</v>
      </c>
      <c r="C121" t="s">
        <v>689</v>
      </c>
      <c r="D121" t="s">
        <v>352</v>
      </c>
      <c r="E121" t="s">
        <v>1274</v>
      </c>
      <c r="F121" t="s">
        <v>1275</v>
      </c>
      <c r="G121" t="s">
        <v>1267</v>
      </c>
      <c r="H121" t="s">
        <v>145</v>
      </c>
      <c r="I121" t="s">
        <v>1248</v>
      </c>
      <c r="J121" t="s">
        <v>1489</v>
      </c>
      <c r="Q121">
        <v>3</v>
      </c>
      <c r="R121" t="s">
        <v>600</v>
      </c>
      <c r="S121" t="s">
        <v>308</v>
      </c>
      <c r="T121" t="s">
        <v>594</v>
      </c>
      <c r="U121" t="s">
        <v>119</v>
      </c>
      <c r="V121" t="s">
        <v>308</v>
      </c>
    </row>
    <row r="122" spans="1:24" x14ac:dyDescent="0.3">
      <c r="A122" t="s">
        <v>693</v>
      </c>
      <c r="B122" t="s">
        <v>356</v>
      </c>
      <c r="C122" t="s">
        <v>693</v>
      </c>
      <c r="D122" t="s">
        <v>356</v>
      </c>
      <c r="E122" t="s">
        <v>1274</v>
      </c>
      <c r="F122" t="s">
        <v>1275</v>
      </c>
      <c r="G122" t="s">
        <v>1267</v>
      </c>
      <c r="H122" t="s">
        <v>145</v>
      </c>
      <c r="I122" t="s">
        <v>1248</v>
      </c>
      <c r="J122" t="s">
        <v>1489</v>
      </c>
      <c r="Q122">
        <v>5</v>
      </c>
      <c r="R122" t="s">
        <v>601</v>
      </c>
      <c r="S122" t="s">
        <v>309</v>
      </c>
      <c r="T122" t="s">
        <v>594</v>
      </c>
      <c r="U122" t="s">
        <v>119</v>
      </c>
      <c r="V122" t="s">
        <v>309</v>
      </c>
    </row>
    <row r="123" spans="1:24" x14ac:dyDescent="0.3">
      <c r="A123" t="s">
        <v>685</v>
      </c>
      <c r="B123" t="s">
        <v>348</v>
      </c>
      <c r="C123" t="s">
        <v>685</v>
      </c>
      <c r="D123" t="s">
        <v>348</v>
      </c>
      <c r="E123" t="s">
        <v>1276</v>
      </c>
      <c r="F123" t="s">
        <v>1277</v>
      </c>
      <c r="G123" t="s">
        <v>1267</v>
      </c>
      <c r="H123" t="s">
        <v>145</v>
      </c>
      <c r="I123" t="s">
        <v>1248</v>
      </c>
      <c r="J123" t="s">
        <v>1489</v>
      </c>
      <c r="Q123">
        <v>103</v>
      </c>
      <c r="R123" t="s">
        <v>595</v>
      </c>
      <c r="S123" t="s">
        <v>303</v>
      </c>
      <c r="T123" t="s">
        <v>594</v>
      </c>
      <c r="U123" t="s">
        <v>119</v>
      </c>
      <c r="V123" t="s">
        <v>303</v>
      </c>
    </row>
    <row r="124" spans="1:24" x14ac:dyDescent="0.3">
      <c r="A124" t="s">
        <v>688</v>
      </c>
      <c r="B124" t="s">
        <v>351</v>
      </c>
      <c r="C124" t="s">
        <v>688</v>
      </c>
      <c r="D124" t="s">
        <v>351</v>
      </c>
      <c r="E124" t="s">
        <v>1276</v>
      </c>
      <c r="F124" t="s">
        <v>1277</v>
      </c>
      <c r="G124" t="s">
        <v>1267</v>
      </c>
      <c r="H124" t="s">
        <v>145</v>
      </c>
      <c r="I124" t="s">
        <v>1248</v>
      </c>
      <c r="J124" t="s">
        <v>1489</v>
      </c>
      <c r="Q124">
        <v>104</v>
      </c>
      <c r="R124" t="s">
        <v>596</v>
      </c>
      <c r="S124" t="s">
        <v>304</v>
      </c>
      <c r="T124" t="s">
        <v>594</v>
      </c>
      <c r="U124" t="s">
        <v>119</v>
      </c>
      <c r="V124" t="s">
        <v>304</v>
      </c>
    </row>
    <row r="125" spans="1:24" x14ac:dyDescent="0.3">
      <c r="A125" t="s">
        <v>694</v>
      </c>
      <c r="B125" t="s">
        <v>357</v>
      </c>
      <c r="C125" t="s">
        <v>694</v>
      </c>
      <c r="D125" t="s">
        <v>357</v>
      </c>
      <c r="E125" t="s">
        <v>1276</v>
      </c>
      <c r="F125" t="s">
        <v>1277</v>
      </c>
      <c r="G125" t="s">
        <v>1267</v>
      </c>
      <c r="H125" t="s">
        <v>145</v>
      </c>
      <c r="I125" t="s">
        <v>1248</v>
      </c>
      <c r="J125" t="s">
        <v>1489</v>
      </c>
      <c r="Q125">
        <v>105</v>
      </c>
      <c r="R125" t="s">
        <v>597</v>
      </c>
      <c r="S125" t="s">
        <v>305</v>
      </c>
      <c r="T125" t="s">
        <v>594</v>
      </c>
      <c r="U125" t="s">
        <v>119</v>
      </c>
      <c r="V125" t="s">
        <v>305</v>
      </c>
    </row>
    <row r="126" spans="1:24" x14ac:dyDescent="0.3">
      <c r="A126" t="s">
        <v>837</v>
      </c>
      <c r="B126" t="s">
        <v>202</v>
      </c>
      <c r="C126" t="s">
        <v>837</v>
      </c>
      <c r="D126" t="s">
        <v>202</v>
      </c>
      <c r="E126" t="s">
        <v>1367</v>
      </c>
      <c r="F126" t="s">
        <v>202</v>
      </c>
      <c r="G126" t="s">
        <v>1365</v>
      </c>
      <c r="H126" t="s">
        <v>1366</v>
      </c>
      <c r="I126" t="s">
        <v>1364</v>
      </c>
      <c r="J126" t="s">
        <v>1494</v>
      </c>
      <c r="Q126">
        <v>106</v>
      </c>
      <c r="R126" t="s">
        <v>598</v>
      </c>
      <c r="S126" t="s">
        <v>306</v>
      </c>
      <c r="T126" t="s">
        <v>594</v>
      </c>
      <c r="U126" t="s">
        <v>119</v>
      </c>
      <c r="V126" t="s">
        <v>306</v>
      </c>
    </row>
    <row r="127" spans="1:24" x14ac:dyDescent="0.3">
      <c r="A127" t="s">
        <v>835</v>
      </c>
      <c r="B127" t="s">
        <v>201</v>
      </c>
      <c r="C127" t="s">
        <v>835</v>
      </c>
      <c r="D127" t="s">
        <v>201</v>
      </c>
      <c r="E127" t="s">
        <v>1368</v>
      </c>
      <c r="F127" t="s">
        <v>1369</v>
      </c>
      <c r="G127" t="s">
        <v>1365</v>
      </c>
      <c r="H127" t="s">
        <v>1366</v>
      </c>
      <c r="I127" t="s">
        <v>1364</v>
      </c>
      <c r="J127" t="s">
        <v>1494</v>
      </c>
      <c r="Q127">
        <v>107</v>
      </c>
      <c r="R127" t="s">
        <v>599</v>
      </c>
      <c r="S127" t="s">
        <v>307</v>
      </c>
      <c r="T127" t="s">
        <v>594</v>
      </c>
      <c r="U127" t="s">
        <v>119</v>
      </c>
      <c r="V127" t="s">
        <v>307</v>
      </c>
    </row>
    <row r="128" spans="1:24" x14ac:dyDescent="0.3">
      <c r="A128" t="s">
        <v>841</v>
      </c>
      <c r="B128" t="s">
        <v>205</v>
      </c>
      <c r="C128" t="s">
        <v>841</v>
      </c>
      <c r="D128" t="s">
        <v>205</v>
      </c>
      <c r="E128" t="s">
        <v>1368</v>
      </c>
      <c r="F128" t="s">
        <v>1369</v>
      </c>
      <c r="G128" t="s">
        <v>1365</v>
      </c>
      <c r="H128" t="s">
        <v>1366</v>
      </c>
      <c r="I128" t="s">
        <v>1364</v>
      </c>
      <c r="J128" t="s">
        <v>1494</v>
      </c>
      <c r="Q128">
        <v>8</v>
      </c>
      <c r="R128" t="s">
        <v>603</v>
      </c>
      <c r="S128" t="s">
        <v>310</v>
      </c>
      <c r="T128" t="s">
        <v>602</v>
      </c>
      <c r="U128" t="s">
        <v>120</v>
      </c>
      <c r="V128" t="s">
        <v>310</v>
      </c>
      <c r="W128" t="s">
        <v>310</v>
      </c>
    </row>
    <row r="129" spans="1:23" x14ac:dyDescent="0.3">
      <c r="A129" t="s">
        <v>843</v>
      </c>
      <c r="B129" t="s">
        <v>208</v>
      </c>
      <c r="C129" t="s">
        <v>843</v>
      </c>
      <c r="D129" t="s">
        <v>208</v>
      </c>
      <c r="E129" t="s">
        <v>1368</v>
      </c>
      <c r="F129" t="s">
        <v>1369</v>
      </c>
      <c r="G129" t="s">
        <v>1365</v>
      </c>
      <c r="H129" t="s">
        <v>1366</v>
      </c>
      <c r="I129" t="s">
        <v>1364</v>
      </c>
      <c r="J129" t="s">
        <v>1494</v>
      </c>
      <c r="Q129">
        <v>9</v>
      </c>
      <c r="R129" t="s">
        <v>604</v>
      </c>
      <c r="S129" t="s">
        <v>311</v>
      </c>
      <c r="T129" t="s">
        <v>602</v>
      </c>
      <c r="U129" t="s">
        <v>120</v>
      </c>
      <c r="V129" t="s">
        <v>311</v>
      </c>
      <c r="W129" t="s">
        <v>311</v>
      </c>
    </row>
    <row r="130" spans="1:23" x14ac:dyDescent="0.3">
      <c r="A130" t="s">
        <v>857</v>
      </c>
      <c r="B130" t="s">
        <v>441</v>
      </c>
      <c r="C130" t="s">
        <v>857</v>
      </c>
      <c r="D130" t="s">
        <v>441</v>
      </c>
      <c r="E130" t="s">
        <v>1370</v>
      </c>
      <c r="F130" t="s">
        <v>1495</v>
      </c>
      <c r="G130" t="s">
        <v>1365</v>
      </c>
      <c r="H130" t="s">
        <v>1366</v>
      </c>
      <c r="I130" t="s">
        <v>1364</v>
      </c>
      <c r="J130" t="s">
        <v>1494</v>
      </c>
      <c r="Q130">
        <v>12</v>
      </c>
      <c r="R130" t="s">
        <v>605</v>
      </c>
      <c r="S130" t="s">
        <v>312</v>
      </c>
      <c r="T130" t="s">
        <v>602</v>
      </c>
      <c r="U130" t="s">
        <v>120</v>
      </c>
      <c r="V130" t="s">
        <v>312</v>
      </c>
      <c r="W130" t="s">
        <v>312</v>
      </c>
    </row>
    <row r="131" spans="1:23" x14ac:dyDescent="0.3">
      <c r="A131" t="s">
        <v>858</v>
      </c>
      <c r="B131" t="s">
        <v>442</v>
      </c>
      <c r="C131" t="s">
        <v>858</v>
      </c>
      <c r="D131" t="s">
        <v>442</v>
      </c>
      <c r="E131" t="s">
        <v>1370</v>
      </c>
      <c r="F131" t="s">
        <v>1495</v>
      </c>
      <c r="G131" t="s">
        <v>1365</v>
      </c>
      <c r="H131" t="s">
        <v>1366</v>
      </c>
      <c r="I131" t="s">
        <v>1364</v>
      </c>
      <c r="J131" t="s">
        <v>1494</v>
      </c>
      <c r="Q131">
        <v>13</v>
      </c>
      <c r="R131" t="s">
        <v>606</v>
      </c>
      <c r="S131" t="s">
        <v>313</v>
      </c>
      <c r="T131" t="s">
        <v>602</v>
      </c>
      <c r="U131" t="s">
        <v>120</v>
      </c>
      <c r="V131" t="s">
        <v>313</v>
      </c>
      <c r="W131" t="s">
        <v>313</v>
      </c>
    </row>
    <row r="132" spans="1:23" x14ac:dyDescent="0.3">
      <c r="A132" t="s">
        <v>859</v>
      </c>
      <c r="B132" t="s">
        <v>443</v>
      </c>
      <c r="C132" t="s">
        <v>859</v>
      </c>
      <c r="D132" t="s">
        <v>443</v>
      </c>
      <c r="E132" t="s">
        <v>1370</v>
      </c>
      <c r="F132" t="s">
        <v>1495</v>
      </c>
      <c r="G132" t="s">
        <v>1365</v>
      </c>
      <c r="H132" t="s">
        <v>1366</v>
      </c>
      <c r="I132" t="s">
        <v>1364</v>
      </c>
      <c r="J132" t="s">
        <v>1494</v>
      </c>
      <c r="Q132">
        <v>16</v>
      </c>
      <c r="R132" t="s">
        <v>607</v>
      </c>
      <c r="S132" t="s">
        <v>314</v>
      </c>
      <c r="T132" t="s">
        <v>602</v>
      </c>
      <c r="U132" t="s">
        <v>120</v>
      </c>
      <c r="V132" t="s">
        <v>314</v>
      </c>
      <c r="W132" t="s">
        <v>314</v>
      </c>
    </row>
    <row r="133" spans="1:23" x14ac:dyDescent="0.3">
      <c r="A133" t="s">
        <v>860</v>
      </c>
      <c r="B133" t="s">
        <v>444</v>
      </c>
      <c r="C133" t="s">
        <v>860</v>
      </c>
      <c r="D133" t="s">
        <v>444</v>
      </c>
      <c r="E133" t="s">
        <v>1370</v>
      </c>
      <c r="F133" t="s">
        <v>1495</v>
      </c>
      <c r="G133" t="s">
        <v>1365</v>
      </c>
      <c r="H133" t="s">
        <v>1366</v>
      </c>
      <c r="I133" t="s">
        <v>1364</v>
      </c>
      <c r="J133" t="s">
        <v>1494</v>
      </c>
      <c r="Q133">
        <v>17</v>
      </c>
      <c r="R133" t="s">
        <v>608</v>
      </c>
      <c r="S133" t="s">
        <v>315</v>
      </c>
      <c r="T133" t="s">
        <v>602</v>
      </c>
      <c r="U133" t="s">
        <v>120</v>
      </c>
      <c r="V133" t="s">
        <v>315</v>
      </c>
      <c r="W133" t="s">
        <v>315</v>
      </c>
    </row>
    <row r="134" spans="1:23" x14ac:dyDescent="0.3">
      <c r="A134" t="s">
        <v>861</v>
      </c>
      <c r="B134" t="s">
        <v>445</v>
      </c>
      <c r="C134" t="s">
        <v>861</v>
      </c>
      <c r="D134" t="s">
        <v>445</v>
      </c>
      <c r="E134" t="s">
        <v>1370</v>
      </c>
      <c r="F134" t="s">
        <v>1495</v>
      </c>
      <c r="G134" t="s">
        <v>1365</v>
      </c>
      <c r="H134" t="s">
        <v>1366</v>
      </c>
      <c r="I134" t="s">
        <v>1364</v>
      </c>
      <c r="J134" t="s">
        <v>1494</v>
      </c>
      <c r="Q134">
        <v>20</v>
      </c>
      <c r="R134" t="s">
        <v>609</v>
      </c>
      <c r="S134" t="s">
        <v>316</v>
      </c>
      <c r="T134" t="s">
        <v>602</v>
      </c>
      <c r="U134" t="s">
        <v>120</v>
      </c>
      <c r="V134" t="s">
        <v>316</v>
      </c>
      <c r="W134" t="s">
        <v>316</v>
      </c>
    </row>
    <row r="135" spans="1:23" x14ac:dyDescent="0.3">
      <c r="A135" t="s">
        <v>862</v>
      </c>
      <c r="B135" t="s">
        <v>446</v>
      </c>
      <c r="C135" t="s">
        <v>862</v>
      </c>
      <c r="D135" t="s">
        <v>446</v>
      </c>
      <c r="E135" t="s">
        <v>1370</v>
      </c>
      <c r="F135" t="s">
        <v>1495</v>
      </c>
      <c r="G135" t="s">
        <v>1365</v>
      </c>
      <c r="H135" t="s">
        <v>1366</v>
      </c>
      <c r="I135" t="s">
        <v>1364</v>
      </c>
      <c r="J135" t="s">
        <v>1494</v>
      </c>
      <c r="Q135">
        <v>192</v>
      </c>
      <c r="R135" t="s">
        <v>546</v>
      </c>
      <c r="S135" t="s">
        <v>94</v>
      </c>
      <c r="T135" t="s">
        <v>544</v>
      </c>
      <c r="U135" t="s">
        <v>1175</v>
      </c>
      <c r="V135" t="s">
        <v>94</v>
      </c>
    </row>
    <row r="136" spans="1:23" x14ac:dyDescent="0.3">
      <c r="A136" t="s">
        <v>844</v>
      </c>
      <c r="B136" t="s">
        <v>209</v>
      </c>
      <c r="C136" t="s">
        <v>844</v>
      </c>
      <c r="D136" t="s">
        <v>209</v>
      </c>
      <c r="E136" t="s">
        <v>1371</v>
      </c>
      <c r="F136" t="s">
        <v>209</v>
      </c>
      <c r="G136" t="s">
        <v>1365</v>
      </c>
      <c r="H136" t="s">
        <v>1366</v>
      </c>
      <c r="I136" t="s">
        <v>1364</v>
      </c>
      <c r="J136" t="s">
        <v>1494</v>
      </c>
      <c r="Q136">
        <v>193</v>
      </c>
      <c r="R136" t="s">
        <v>547</v>
      </c>
      <c r="S136" t="s">
        <v>95</v>
      </c>
      <c r="T136" t="s">
        <v>544</v>
      </c>
      <c r="U136" t="s">
        <v>1175</v>
      </c>
      <c r="V136" t="s">
        <v>95</v>
      </c>
    </row>
    <row r="137" spans="1:23" x14ac:dyDescent="0.3">
      <c r="A137" t="s">
        <v>846</v>
      </c>
      <c r="B137" t="s">
        <v>211</v>
      </c>
      <c r="C137" t="s">
        <v>846</v>
      </c>
      <c r="D137" t="s">
        <v>211</v>
      </c>
      <c r="E137" t="s">
        <v>1372</v>
      </c>
      <c r="F137" t="s">
        <v>211</v>
      </c>
      <c r="G137" t="s">
        <v>1365</v>
      </c>
      <c r="H137" t="s">
        <v>1366</v>
      </c>
      <c r="I137" t="s">
        <v>1364</v>
      </c>
      <c r="J137" t="s">
        <v>1494</v>
      </c>
      <c r="Q137">
        <v>194</v>
      </c>
      <c r="R137" t="s">
        <v>549</v>
      </c>
      <c r="S137" t="s">
        <v>97</v>
      </c>
      <c r="T137" t="s">
        <v>544</v>
      </c>
      <c r="U137" t="s">
        <v>1175</v>
      </c>
      <c r="V137" t="s">
        <v>97</v>
      </c>
    </row>
    <row r="138" spans="1:23" x14ac:dyDescent="0.3">
      <c r="A138" t="s">
        <v>523</v>
      </c>
      <c r="B138" t="s">
        <v>85</v>
      </c>
      <c r="C138" t="s">
        <v>523</v>
      </c>
      <c r="D138" t="s">
        <v>85</v>
      </c>
      <c r="E138" t="s">
        <v>1149</v>
      </c>
      <c r="F138" t="s">
        <v>85</v>
      </c>
      <c r="G138" t="s">
        <v>1147</v>
      </c>
      <c r="H138" t="s">
        <v>1148</v>
      </c>
      <c r="I138" t="s">
        <v>1141</v>
      </c>
      <c r="J138" t="s">
        <v>1483</v>
      </c>
      <c r="Q138">
        <v>195</v>
      </c>
      <c r="R138" t="s">
        <v>548</v>
      </c>
      <c r="S138" t="s">
        <v>96</v>
      </c>
      <c r="T138" t="s">
        <v>544</v>
      </c>
      <c r="U138" t="s">
        <v>1175</v>
      </c>
      <c r="V138" t="s">
        <v>96</v>
      </c>
    </row>
    <row r="139" spans="1:23" x14ac:dyDescent="0.3">
      <c r="A139" t="s">
        <v>526</v>
      </c>
      <c r="B139" t="s">
        <v>88</v>
      </c>
      <c r="C139" t="s">
        <v>526</v>
      </c>
      <c r="D139" t="s">
        <v>88</v>
      </c>
      <c r="E139" t="s">
        <v>1150</v>
      </c>
      <c r="F139" t="s">
        <v>1151</v>
      </c>
      <c r="G139" t="s">
        <v>1147</v>
      </c>
      <c r="H139" t="s">
        <v>1148</v>
      </c>
      <c r="I139" t="s">
        <v>1141</v>
      </c>
      <c r="J139" t="s">
        <v>1483</v>
      </c>
      <c r="Q139">
        <v>196</v>
      </c>
      <c r="R139" t="s">
        <v>550</v>
      </c>
      <c r="S139" t="s">
        <v>98</v>
      </c>
      <c r="T139" t="s">
        <v>544</v>
      </c>
      <c r="U139" t="s">
        <v>1175</v>
      </c>
      <c r="V139" t="s">
        <v>98</v>
      </c>
    </row>
    <row r="140" spans="1:23" x14ac:dyDescent="0.3">
      <c r="A140" t="s">
        <v>529</v>
      </c>
      <c r="B140" t="s">
        <v>91</v>
      </c>
      <c r="C140" t="s">
        <v>529</v>
      </c>
      <c r="D140" t="s">
        <v>91</v>
      </c>
      <c r="E140" t="s">
        <v>1150</v>
      </c>
      <c r="F140" t="s">
        <v>1151</v>
      </c>
      <c r="G140" t="s">
        <v>1147</v>
      </c>
      <c r="H140" t="s">
        <v>1148</v>
      </c>
      <c r="I140" t="s">
        <v>1141</v>
      </c>
      <c r="J140" t="s">
        <v>1483</v>
      </c>
      <c r="Q140">
        <v>21</v>
      </c>
      <c r="R140" t="s">
        <v>709</v>
      </c>
      <c r="S140" t="s">
        <v>370</v>
      </c>
      <c r="T140" t="s">
        <v>708</v>
      </c>
      <c r="U140" t="s">
        <v>147</v>
      </c>
      <c r="V140" t="s">
        <v>370</v>
      </c>
      <c r="W140" t="s">
        <v>370</v>
      </c>
    </row>
    <row r="141" spans="1:23" x14ac:dyDescent="0.3">
      <c r="A141" t="s">
        <v>527</v>
      </c>
      <c r="B141" t="s">
        <v>89</v>
      </c>
      <c r="C141" t="s">
        <v>527</v>
      </c>
      <c r="D141" t="s">
        <v>89</v>
      </c>
      <c r="E141" t="s">
        <v>1152</v>
      </c>
      <c r="F141" t="s">
        <v>1153</v>
      </c>
      <c r="G141" t="s">
        <v>1147</v>
      </c>
      <c r="H141" t="s">
        <v>1148</v>
      </c>
      <c r="I141" t="s">
        <v>1141</v>
      </c>
      <c r="J141" t="s">
        <v>1483</v>
      </c>
      <c r="Q141">
        <v>24</v>
      </c>
      <c r="R141" t="s">
        <v>710</v>
      </c>
      <c r="S141" t="s">
        <v>371</v>
      </c>
      <c r="T141" t="s">
        <v>708</v>
      </c>
      <c r="U141" t="s">
        <v>147</v>
      </c>
      <c r="V141" t="s">
        <v>371</v>
      </c>
      <c r="W141" t="s">
        <v>371</v>
      </c>
    </row>
    <row r="142" spans="1:23" x14ac:dyDescent="0.3">
      <c r="A142" t="s">
        <v>528</v>
      </c>
      <c r="B142" t="s">
        <v>90</v>
      </c>
      <c r="C142" t="s">
        <v>528</v>
      </c>
      <c r="D142" t="s">
        <v>90</v>
      </c>
      <c r="E142" t="s">
        <v>1152</v>
      </c>
      <c r="F142" t="s">
        <v>1153</v>
      </c>
      <c r="G142" t="s">
        <v>1147</v>
      </c>
      <c r="H142" t="s">
        <v>1148</v>
      </c>
      <c r="I142" t="s">
        <v>1141</v>
      </c>
      <c r="J142" t="s">
        <v>1483</v>
      </c>
      <c r="Q142">
        <v>25</v>
      </c>
      <c r="R142" t="s">
        <v>711</v>
      </c>
      <c r="S142" t="s">
        <v>372</v>
      </c>
      <c r="T142" t="s">
        <v>708</v>
      </c>
      <c r="U142" t="s">
        <v>147</v>
      </c>
      <c r="V142" t="s">
        <v>372</v>
      </c>
      <c r="W142" t="s">
        <v>372</v>
      </c>
    </row>
    <row r="143" spans="1:23" x14ac:dyDescent="0.3">
      <c r="A143" t="s">
        <v>521</v>
      </c>
      <c r="B143" t="s">
        <v>83</v>
      </c>
      <c r="C143" t="s">
        <v>521</v>
      </c>
      <c r="D143" t="s">
        <v>83</v>
      </c>
      <c r="E143" t="s">
        <v>1154</v>
      </c>
      <c r="F143" t="s">
        <v>1155</v>
      </c>
      <c r="G143" t="s">
        <v>1147</v>
      </c>
      <c r="H143" t="s">
        <v>1148</v>
      </c>
      <c r="I143" t="s">
        <v>1141</v>
      </c>
      <c r="J143" t="s">
        <v>1483</v>
      </c>
      <c r="Q143">
        <v>28</v>
      </c>
      <c r="R143" t="s">
        <v>712</v>
      </c>
      <c r="S143" t="s">
        <v>373</v>
      </c>
      <c r="T143" t="s">
        <v>708</v>
      </c>
      <c r="U143" t="s">
        <v>147</v>
      </c>
      <c r="V143" t="s">
        <v>373</v>
      </c>
      <c r="W143" t="s">
        <v>373</v>
      </c>
    </row>
    <row r="144" spans="1:23" x14ac:dyDescent="0.3">
      <c r="A144" t="s">
        <v>530</v>
      </c>
      <c r="B144" t="s">
        <v>92</v>
      </c>
      <c r="C144" t="s">
        <v>530</v>
      </c>
      <c r="D144" t="s">
        <v>92</v>
      </c>
      <c r="E144" t="s">
        <v>1154</v>
      </c>
      <c r="F144" t="s">
        <v>1155</v>
      </c>
      <c r="G144" t="s">
        <v>1147</v>
      </c>
      <c r="H144" t="s">
        <v>1148</v>
      </c>
      <c r="I144" t="s">
        <v>1141</v>
      </c>
      <c r="J144" t="s">
        <v>1483</v>
      </c>
      <c r="Q144">
        <v>31</v>
      </c>
      <c r="R144" t="s">
        <v>713</v>
      </c>
      <c r="S144" t="s">
        <v>374</v>
      </c>
      <c r="T144" t="s">
        <v>708</v>
      </c>
      <c r="U144" t="s">
        <v>147</v>
      </c>
      <c r="V144" t="s">
        <v>374</v>
      </c>
      <c r="W144" t="s">
        <v>374</v>
      </c>
    </row>
    <row r="145" spans="1:23" x14ac:dyDescent="0.3">
      <c r="A145" t="s">
        <v>522</v>
      </c>
      <c r="B145" t="s">
        <v>84</v>
      </c>
      <c r="C145" t="s">
        <v>522</v>
      </c>
      <c r="D145" t="s">
        <v>84</v>
      </c>
      <c r="E145" t="s">
        <v>1156</v>
      </c>
      <c r="F145" t="s">
        <v>1157</v>
      </c>
      <c r="G145" t="s">
        <v>1147</v>
      </c>
      <c r="H145" t="s">
        <v>1148</v>
      </c>
      <c r="I145" t="s">
        <v>1141</v>
      </c>
      <c r="J145" t="s">
        <v>1483</v>
      </c>
      <c r="Q145">
        <v>34</v>
      </c>
      <c r="R145" t="s">
        <v>714</v>
      </c>
      <c r="S145" t="s">
        <v>375</v>
      </c>
      <c r="T145" t="s">
        <v>708</v>
      </c>
      <c r="U145" t="s">
        <v>147</v>
      </c>
      <c r="V145" t="s">
        <v>375</v>
      </c>
      <c r="W145" t="s">
        <v>375</v>
      </c>
    </row>
    <row r="146" spans="1:23" x14ac:dyDescent="0.3">
      <c r="A146" t="s">
        <v>524</v>
      </c>
      <c r="B146" t="s">
        <v>86</v>
      </c>
      <c r="C146" t="s">
        <v>524</v>
      </c>
      <c r="D146" t="s">
        <v>86</v>
      </c>
      <c r="E146" t="s">
        <v>1156</v>
      </c>
      <c r="F146" t="s">
        <v>1157</v>
      </c>
      <c r="G146" t="s">
        <v>1147</v>
      </c>
      <c r="H146" t="s">
        <v>1148</v>
      </c>
      <c r="I146" t="s">
        <v>1141</v>
      </c>
      <c r="J146" t="s">
        <v>1483</v>
      </c>
      <c r="Q146">
        <v>37</v>
      </c>
      <c r="R146" t="s">
        <v>715</v>
      </c>
      <c r="S146" t="s">
        <v>376</v>
      </c>
      <c r="T146" t="s">
        <v>708</v>
      </c>
      <c r="U146" t="s">
        <v>147</v>
      </c>
      <c r="V146" t="s">
        <v>376</v>
      </c>
      <c r="W146" t="s">
        <v>376</v>
      </c>
    </row>
    <row r="147" spans="1:23" x14ac:dyDescent="0.3">
      <c r="A147" t="s">
        <v>525</v>
      </c>
      <c r="B147" t="s">
        <v>87</v>
      </c>
      <c r="C147" t="s">
        <v>525</v>
      </c>
      <c r="D147" t="s">
        <v>87</v>
      </c>
      <c r="E147" t="s">
        <v>1156</v>
      </c>
      <c r="F147" t="s">
        <v>1157</v>
      </c>
      <c r="G147" t="s">
        <v>1147</v>
      </c>
      <c r="H147" t="s">
        <v>1148</v>
      </c>
      <c r="I147" t="s">
        <v>1141</v>
      </c>
      <c r="J147" t="s">
        <v>1483</v>
      </c>
      <c r="Q147">
        <v>40</v>
      </c>
      <c r="R147" t="s">
        <v>559</v>
      </c>
      <c r="S147" t="s">
        <v>288</v>
      </c>
      <c r="T147" t="s">
        <v>558</v>
      </c>
      <c r="U147" t="s">
        <v>104</v>
      </c>
      <c r="V147" t="s">
        <v>288</v>
      </c>
      <c r="W147" t="s">
        <v>288</v>
      </c>
    </row>
    <row r="148" spans="1:23" x14ac:dyDescent="0.3">
      <c r="A148" t="s">
        <v>769</v>
      </c>
      <c r="B148" t="s">
        <v>187</v>
      </c>
      <c r="C148" t="s">
        <v>769</v>
      </c>
      <c r="D148" t="s">
        <v>187</v>
      </c>
      <c r="E148" t="s">
        <v>1345</v>
      </c>
      <c r="F148" t="s">
        <v>187</v>
      </c>
      <c r="G148" t="s">
        <v>1343</v>
      </c>
      <c r="H148" t="s">
        <v>1344</v>
      </c>
      <c r="I148" t="s">
        <v>1321</v>
      </c>
      <c r="J148" t="s">
        <v>1492</v>
      </c>
      <c r="Q148">
        <v>43</v>
      </c>
      <c r="R148" t="s">
        <v>560</v>
      </c>
      <c r="S148" t="s">
        <v>289</v>
      </c>
      <c r="T148" t="s">
        <v>558</v>
      </c>
      <c r="U148" t="s">
        <v>104</v>
      </c>
      <c r="V148" t="s">
        <v>289</v>
      </c>
      <c r="W148" t="s">
        <v>289</v>
      </c>
    </row>
    <row r="149" spans="1:23" x14ac:dyDescent="0.3">
      <c r="A149" t="s">
        <v>772</v>
      </c>
      <c r="B149" t="s">
        <v>190</v>
      </c>
      <c r="C149" t="s">
        <v>772</v>
      </c>
      <c r="D149" t="s">
        <v>190</v>
      </c>
      <c r="E149" t="s">
        <v>1346</v>
      </c>
      <c r="F149" t="s">
        <v>190</v>
      </c>
      <c r="G149" t="s">
        <v>1343</v>
      </c>
      <c r="H149" t="s">
        <v>1344</v>
      </c>
      <c r="I149" t="s">
        <v>1321</v>
      </c>
      <c r="J149" t="s">
        <v>1492</v>
      </c>
      <c r="Q149">
        <v>46</v>
      </c>
      <c r="R149" t="s">
        <v>561</v>
      </c>
      <c r="S149" t="s">
        <v>290</v>
      </c>
      <c r="T149" t="s">
        <v>558</v>
      </c>
      <c r="U149" t="s">
        <v>104</v>
      </c>
      <c r="V149" t="s">
        <v>290</v>
      </c>
      <c r="W149" t="s">
        <v>290</v>
      </c>
    </row>
    <row r="150" spans="1:23" x14ac:dyDescent="0.3">
      <c r="A150" t="s">
        <v>766</v>
      </c>
      <c r="B150" t="s">
        <v>184</v>
      </c>
      <c r="C150" t="s">
        <v>766</v>
      </c>
      <c r="D150" t="s">
        <v>184</v>
      </c>
      <c r="E150" t="s">
        <v>1347</v>
      </c>
      <c r="F150" t="s">
        <v>184</v>
      </c>
      <c r="G150" t="s">
        <v>1343</v>
      </c>
      <c r="H150" t="s">
        <v>1344</v>
      </c>
      <c r="I150" t="s">
        <v>1321</v>
      </c>
      <c r="J150" t="s">
        <v>1492</v>
      </c>
      <c r="Q150">
        <v>49</v>
      </c>
      <c r="R150" t="s">
        <v>562</v>
      </c>
      <c r="S150" t="s">
        <v>291</v>
      </c>
      <c r="T150" t="s">
        <v>558</v>
      </c>
      <c r="U150" t="s">
        <v>104</v>
      </c>
      <c r="V150" t="s">
        <v>291</v>
      </c>
      <c r="W150" t="s">
        <v>291</v>
      </c>
    </row>
    <row r="151" spans="1:23" x14ac:dyDescent="0.3">
      <c r="A151" t="s">
        <v>785</v>
      </c>
      <c r="B151" t="s">
        <v>389</v>
      </c>
      <c r="C151" t="s">
        <v>785</v>
      </c>
      <c r="D151" t="s">
        <v>389</v>
      </c>
      <c r="E151" t="s">
        <v>1348</v>
      </c>
      <c r="F151" t="s">
        <v>1349</v>
      </c>
      <c r="G151" t="s">
        <v>1343</v>
      </c>
      <c r="H151" t="s">
        <v>1344</v>
      </c>
      <c r="I151" t="s">
        <v>1321</v>
      </c>
      <c r="J151" t="s">
        <v>1492</v>
      </c>
      <c r="Q151">
        <v>52</v>
      </c>
      <c r="R151" t="s">
        <v>563</v>
      </c>
      <c r="S151" t="s">
        <v>292</v>
      </c>
      <c r="T151" t="s">
        <v>558</v>
      </c>
      <c r="U151" t="s">
        <v>104</v>
      </c>
      <c r="V151" t="s">
        <v>292</v>
      </c>
      <c r="W151" t="s">
        <v>292</v>
      </c>
    </row>
    <row r="152" spans="1:23" x14ac:dyDescent="0.3">
      <c r="A152" t="s">
        <v>786</v>
      </c>
      <c r="B152" t="s">
        <v>390</v>
      </c>
      <c r="C152" t="s">
        <v>786</v>
      </c>
      <c r="D152" t="s">
        <v>390</v>
      </c>
      <c r="E152" t="s">
        <v>1348</v>
      </c>
      <c r="F152" t="s">
        <v>1349</v>
      </c>
      <c r="G152" t="s">
        <v>1343</v>
      </c>
      <c r="H152" t="s">
        <v>1344</v>
      </c>
      <c r="I152" t="s">
        <v>1321</v>
      </c>
      <c r="J152" t="s">
        <v>1492</v>
      </c>
      <c r="Q152">
        <v>55</v>
      </c>
      <c r="R152" t="s">
        <v>564</v>
      </c>
      <c r="S152" t="s">
        <v>293</v>
      </c>
      <c r="T152" t="s">
        <v>558</v>
      </c>
      <c r="U152" t="s">
        <v>104</v>
      </c>
      <c r="V152" t="s">
        <v>293</v>
      </c>
      <c r="W152" t="s">
        <v>293</v>
      </c>
    </row>
    <row r="153" spans="1:23" x14ac:dyDescent="0.3">
      <c r="A153" t="s">
        <v>787</v>
      </c>
      <c r="B153" t="s">
        <v>391</v>
      </c>
      <c r="C153" t="s">
        <v>787</v>
      </c>
      <c r="D153" t="s">
        <v>391</v>
      </c>
      <c r="E153" t="s">
        <v>1348</v>
      </c>
      <c r="F153" t="s">
        <v>1349</v>
      </c>
      <c r="G153" t="s">
        <v>1343</v>
      </c>
      <c r="H153" t="s">
        <v>1344</v>
      </c>
      <c r="I153" t="s">
        <v>1321</v>
      </c>
      <c r="J153" t="s">
        <v>1492</v>
      </c>
      <c r="Q153">
        <v>58</v>
      </c>
      <c r="R153" t="s">
        <v>565</v>
      </c>
      <c r="S153" t="s">
        <v>294</v>
      </c>
      <c r="T153" t="s">
        <v>558</v>
      </c>
      <c r="U153" t="s">
        <v>104</v>
      </c>
      <c r="V153" t="s">
        <v>294</v>
      </c>
      <c r="W153" t="s">
        <v>294</v>
      </c>
    </row>
    <row r="154" spans="1:23" x14ac:dyDescent="0.3">
      <c r="A154" t="s">
        <v>789</v>
      </c>
      <c r="B154" t="s">
        <v>393</v>
      </c>
      <c r="C154" t="s">
        <v>789</v>
      </c>
      <c r="D154" t="s">
        <v>393</v>
      </c>
      <c r="E154" t="s">
        <v>1348</v>
      </c>
      <c r="F154" t="s">
        <v>1349</v>
      </c>
      <c r="G154" t="s">
        <v>1343</v>
      </c>
      <c r="H154" t="s">
        <v>1344</v>
      </c>
      <c r="I154" t="s">
        <v>1321</v>
      </c>
      <c r="J154" t="s">
        <v>1492</v>
      </c>
      <c r="Q154">
        <v>61</v>
      </c>
      <c r="R154" t="s">
        <v>626</v>
      </c>
      <c r="S154" t="s">
        <v>317</v>
      </c>
      <c r="T154" t="s">
        <v>625</v>
      </c>
      <c r="U154" t="s">
        <v>121</v>
      </c>
      <c r="V154" t="s">
        <v>317</v>
      </c>
      <c r="W154" t="s">
        <v>317</v>
      </c>
    </row>
    <row r="155" spans="1:23" x14ac:dyDescent="0.3">
      <c r="A155" t="s">
        <v>784</v>
      </c>
      <c r="B155" t="s">
        <v>388</v>
      </c>
      <c r="C155" t="s">
        <v>784</v>
      </c>
      <c r="D155" t="s">
        <v>388</v>
      </c>
      <c r="E155" t="s">
        <v>1350</v>
      </c>
      <c r="F155" t="s">
        <v>1351</v>
      </c>
      <c r="G155" t="s">
        <v>1343</v>
      </c>
      <c r="H155" t="s">
        <v>1344</v>
      </c>
      <c r="I155" t="s">
        <v>1321</v>
      </c>
      <c r="J155" t="s">
        <v>1492</v>
      </c>
      <c r="Q155">
        <v>64</v>
      </c>
      <c r="R155" t="s">
        <v>627</v>
      </c>
      <c r="S155" t="s">
        <v>318</v>
      </c>
      <c r="T155" t="s">
        <v>625</v>
      </c>
      <c r="U155" t="s">
        <v>121</v>
      </c>
      <c r="V155" t="s">
        <v>318</v>
      </c>
      <c r="W155" t="s">
        <v>318</v>
      </c>
    </row>
    <row r="156" spans="1:23" x14ac:dyDescent="0.3">
      <c r="A156" t="s">
        <v>790</v>
      </c>
      <c r="B156" t="s">
        <v>394</v>
      </c>
      <c r="C156" t="s">
        <v>790</v>
      </c>
      <c r="D156" t="s">
        <v>394</v>
      </c>
      <c r="E156" t="s">
        <v>1350</v>
      </c>
      <c r="F156" t="s">
        <v>1351</v>
      </c>
      <c r="G156" t="s">
        <v>1343</v>
      </c>
      <c r="H156" t="s">
        <v>1344</v>
      </c>
      <c r="I156" t="s">
        <v>1321</v>
      </c>
      <c r="J156" t="s">
        <v>1492</v>
      </c>
      <c r="Q156">
        <v>67</v>
      </c>
      <c r="R156" t="s">
        <v>628</v>
      </c>
      <c r="S156" t="s">
        <v>319</v>
      </c>
      <c r="T156" t="s">
        <v>625</v>
      </c>
      <c r="U156" t="s">
        <v>121</v>
      </c>
      <c r="V156" t="s">
        <v>319</v>
      </c>
      <c r="W156" t="s">
        <v>319</v>
      </c>
    </row>
    <row r="157" spans="1:23" x14ac:dyDescent="0.3">
      <c r="A157" t="s">
        <v>792</v>
      </c>
      <c r="B157" t="s">
        <v>396</v>
      </c>
      <c r="C157" t="s">
        <v>792</v>
      </c>
      <c r="D157" t="s">
        <v>396</v>
      </c>
      <c r="E157" t="s">
        <v>1350</v>
      </c>
      <c r="F157" t="s">
        <v>1351</v>
      </c>
      <c r="G157" t="s">
        <v>1343</v>
      </c>
      <c r="H157" t="s">
        <v>1344</v>
      </c>
      <c r="I157" t="s">
        <v>1321</v>
      </c>
      <c r="J157" t="s">
        <v>1492</v>
      </c>
      <c r="Q157">
        <v>70</v>
      </c>
      <c r="R157" t="s">
        <v>629</v>
      </c>
      <c r="S157" t="s">
        <v>320</v>
      </c>
      <c r="T157" t="s">
        <v>625</v>
      </c>
      <c r="U157" t="s">
        <v>121</v>
      </c>
      <c r="V157" t="s">
        <v>320</v>
      </c>
      <c r="W157" t="s">
        <v>320</v>
      </c>
    </row>
    <row r="158" spans="1:23" x14ac:dyDescent="0.3">
      <c r="A158" t="s">
        <v>793</v>
      </c>
      <c r="B158" t="s">
        <v>397</v>
      </c>
      <c r="C158" t="s">
        <v>793</v>
      </c>
      <c r="D158" t="s">
        <v>397</v>
      </c>
      <c r="E158" t="s">
        <v>1350</v>
      </c>
      <c r="F158" t="s">
        <v>1351</v>
      </c>
      <c r="G158" t="s">
        <v>1343</v>
      </c>
      <c r="H158" t="s">
        <v>1344</v>
      </c>
      <c r="I158" t="s">
        <v>1321</v>
      </c>
      <c r="J158" t="s">
        <v>1492</v>
      </c>
      <c r="Q158">
        <v>73</v>
      </c>
      <c r="R158" t="s">
        <v>630</v>
      </c>
      <c r="S158" t="s">
        <v>321</v>
      </c>
      <c r="T158" t="s">
        <v>625</v>
      </c>
      <c r="U158" t="s">
        <v>121</v>
      </c>
      <c r="V158" t="s">
        <v>321</v>
      </c>
      <c r="W158" t="s">
        <v>321</v>
      </c>
    </row>
    <row r="159" spans="1:23" x14ac:dyDescent="0.3">
      <c r="A159" t="s">
        <v>783</v>
      </c>
      <c r="B159" t="s">
        <v>387</v>
      </c>
      <c r="C159" t="s">
        <v>783</v>
      </c>
      <c r="D159" t="s">
        <v>387</v>
      </c>
      <c r="E159" t="s">
        <v>1352</v>
      </c>
      <c r="F159" t="s">
        <v>1353</v>
      </c>
      <c r="G159" t="s">
        <v>1343</v>
      </c>
      <c r="H159" t="s">
        <v>1344</v>
      </c>
      <c r="I159" t="s">
        <v>1321</v>
      </c>
      <c r="J159" t="s">
        <v>1492</v>
      </c>
      <c r="Q159">
        <v>109</v>
      </c>
      <c r="R159" t="s">
        <v>631</v>
      </c>
      <c r="S159" t="s">
        <v>322</v>
      </c>
      <c r="T159" t="s">
        <v>625</v>
      </c>
      <c r="U159" t="s">
        <v>121</v>
      </c>
      <c r="V159" t="s">
        <v>322</v>
      </c>
      <c r="W159" t="s">
        <v>322</v>
      </c>
    </row>
    <row r="160" spans="1:23" x14ac:dyDescent="0.3">
      <c r="A160" t="s">
        <v>788</v>
      </c>
      <c r="B160" t="s">
        <v>392</v>
      </c>
      <c r="C160" t="s">
        <v>788</v>
      </c>
      <c r="D160" t="s">
        <v>392</v>
      </c>
      <c r="E160" t="s">
        <v>1352</v>
      </c>
      <c r="F160" t="s">
        <v>1353</v>
      </c>
      <c r="G160" t="s">
        <v>1343</v>
      </c>
      <c r="H160" t="s">
        <v>1344</v>
      </c>
      <c r="I160" t="s">
        <v>1321</v>
      </c>
      <c r="J160" t="s">
        <v>1492</v>
      </c>
      <c r="Q160">
        <v>111</v>
      </c>
      <c r="R160" t="s">
        <v>632</v>
      </c>
      <c r="S160" t="s">
        <v>323</v>
      </c>
      <c r="T160" t="s">
        <v>625</v>
      </c>
      <c r="U160" t="s">
        <v>121</v>
      </c>
      <c r="V160" t="s">
        <v>323</v>
      </c>
      <c r="W160" t="s">
        <v>323</v>
      </c>
    </row>
    <row r="161" spans="1:22" x14ac:dyDescent="0.3">
      <c r="A161" t="s">
        <v>791</v>
      </c>
      <c r="B161" t="s">
        <v>395</v>
      </c>
      <c r="C161" t="s">
        <v>791</v>
      </c>
      <c r="D161" t="s">
        <v>395</v>
      </c>
      <c r="E161" t="s">
        <v>1352</v>
      </c>
      <c r="F161" t="s">
        <v>1353</v>
      </c>
      <c r="G161" t="s">
        <v>1343</v>
      </c>
      <c r="H161" t="s">
        <v>1344</v>
      </c>
      <c r="I161" t="s">
        <v>1321</v>
      </c>
      <c r="J161" t="s">
        <v>1492</v>
      </c>
      <c r="Q161">
        <v>232</v>
      </c>
      <c r="R161" t="s">
        <v>742</v>
      </c>
      <c r="S161" t="s">
        <v>163</v>
      </c>
      <c r="T161" t="s">
        <v>740</v>
      </c>
      <c r="U161" t="s">
        <v>741</v>
      </c>
      <c r="V161" t="s">
        <v>163</v>
      </c>
    </row>
    <row r="162" spans="1:22" x14ac:dyDescent="0.3">
      <c r="A162" t="s">
        <v>635</v>
      </c>
      <c r="B162" t="s">
        <v>124</v>
      </c>
      <c r="C162" t="s">
        <v>635</v>
      </c>
      <c r="D162" t="s">
        <v>124</v>
      </c>
      <c r="E162" t="s">
        <v>1229</v>
      </c>
      <c r="F162" t="s">
        <v>124</v>
      </c>
      <c r="G162" t="s">
        <v>1227</v>
      </c>
      <c r="H162" t="s">
        <v>1228</v>
      </c>
      <c r="I162" t="s">
        <v>1226</v>
      </c>
      <c r="J162" t="s">
        <v>1486</v>
      </c>
      <c r="Q162">
        <v>233</v>
      </c>
      <c r="R162" t="s">
        <v>743</v>
      </c>
      <c r="S162" t="s">
        <v>164</v>
      </c>
      <c r="T162" t="s">
        <v>740</v>
      </c>
      <c r="U162" t="s">
        <v>741</v>
      </c>
      <c r="V162" t="s">
        <v>164</v>
      </c>
    </row>
    <row r="163" spans="1:22" x14ac:dyDescent="0.3">
      <c r="A163" t="s">
        <v>664</v>
      </c>
      <c r="B163" t="s">
        <v>337</v>
      </c>
      <c r="C163" t="s">
        <v>664</v>
      </c>
      <c r="D163" t="s">
        <v>337</v>
      </c>
      <c r="E163" t="s">
        <v>1230</v>
      </c>
      <c r="F163" t="s">
        <v>1487</v>
      </c>
      <c r="G163" t="s">
        <v>1227</v>
      </c>
      <c r="H163" t="s">
        <v>1228</v>
      </c>
      <c r="I163" t="s">
        <v>1226</v>
      </c>
      <c r="J163" t="s">
        <v>1486</v>
      </c>
      <c r="Q163">
        <v>234</v>
      </c>
      <c r="R163" t="s">
        <v>744</v>
      </c>
      <c r="S163" t="s">
        <v>165</v>
      </c>
      <c r="T163" t="s">
        <v>740</v>
      </c>
      <c r="U163" t="s">
        <v>741</v>
      </c>
      <c r="V163" t="s">
        <v>165</v>
      </c>
    </row>
    <row r="164" spans="1:22" x14ac:dyDescent="0.3">
      <c r="A164" t="s">
        <v>665</v>
      </c>
      <c r="B164" t="s">
        <v>338</v>
      </c>
      <c r="C164" t="s">
        <v>665</v>
      </c>
      <c r="D164" t="s">
        <v>338</v>
      </c>
      <c r="E164" t="s">
        <v>1230</v>
      </c>
      <c r="F164" t="s">
        <v>1487</v>
      </c>
      <c r="G164" t="s">
        <v>1227</v>
      </c>
      <c r="H164" t="s">
        <v>1228</v>
      </c>
      <c r="I164" t="s">
        <v>1226</v>
      </c>
      <c r="J164" t="s">
        <v>1486</v>
      </c>
      <c r="Q164">
        <v>235</v>
      </c>
      <c r="R164" t="s">
        <v>745</v>
      </c>
      <c r="S164" t="s">
        <v>166</v>
      </c>
      <c r="T164" t="s">
        <v>740</v>
      </c>
      <c r="U164" t="s">
        <v>741</v>
      </c>
      <c r="V164" t="s">
        <v>166</v>
      </c>
    </row>
    <row r="165" spans="1:22" x14ac:dyDescent="0.3">
      <c r="A165" t="s">
        <v>666</v>
      </c>
      <c r="B165" t="s">
        <v>339</v>
      </c>
      <c r="C165" t="s">
        <v>666</v>
      </c>
      <c r="D165" t="s">
        <v>339</v>
      </c>
      <c r="E165" t="s">
        <v>1230</v>
      </c>
      <c r="F165" t="s">
        <v>1487</v>
      </c>
      <c r="G165" t="s">
        <v>1227</v>
      </c>
      <c r="H165" t="s">
        <v>1228</v>
      </c>
      <c r="I165" t="s">
        <v>1226</v>
      </c>
      <c r="J165" t="s">
        <v>1486</v>
      </c>
      <c r="Q165">
        <v>236</v>
      </c>
      <c r="R165" t="s">
        <v>746</v>
      </c>
      <c r="S165" t="s">
        <v>167</v>
      </c>
      <c r="T165" t="s">
        <v>740</v>
      </c>
      <c r="U165" t="s">
        <v>741</v>
      </c>
      <c r="V165" t="s">
        <v>167</v>
      </c>
    </row>
    <row r="166" spans="1:22" x14ac:dyDescent="0.3">
      <c r="A166" t="s">
        <v>667</v>
      </c>
      <c r="B166" t="s">
        <v>340</v>
      </c>
      <c r="C166" t="s">
        <v>667</v>
      </c>
      <c r="D166" t="s">
        <v>340</v>
      </c>
      <c r="E166" t="s">
        <v>1230</v>
      </c>
      <c r="F166" t="s">
        <v>1487</v>
      </c>
      <c r="G166" t="s">
        <v>1227</v>
      </c>
      <c r="H166" t="s">
        <v>1228</v>
      </c>
      <c r="I166" t="s">
        <v>1226</v>
      </c>
      <c r="J166" t="s">
        <v>1486</v>
      </c>
      <c r="Q166">
        <v>237</v>
      </c>
      <c r="R166" t="s">
        <v>747</v>
      </c>
      <c r="S166" t="s">
        <v>168</v>
      </c>
      <c r="T166" t="s">
        <v>740</v>
      </c>
      <c r="U166" t="s">
        <v>741</v>
      </c>
      <c r="V166" t="s">
        <v>168</v>
      </c>
    </row>
    <row r="167" spans="1:22" x14ac:dyDescent="0.3">
      <c r="A167" t="s">
        <v>668</v>
      </c>
      <c r="B167" t="s">
        <v>341</v>
      </c>
      <c r="C167" t="s">
        <v>668</v>
      </c>
      <c r="D167" t="s">
        <v>341</v>
      </c>
      <c r="E167" t="s">
        <v>1230</v>
      </c>
      <c r="F167" t="s">
        <v>1487</v>
      </c>
      <c r="G167" t="s">
        <v>1227</v>
      </c>
      <c r="H167" t="s">
        <v>1228</v>
      </c>
      <c r="I167" t="s">
        <v>1226</v>
      </c>
      <c r="J167" t="s">
        <v>1486</v>
      </c>
      <c r="Q167">
        <v>238</v>
      </c>
      <c r="R167" t="s">
        <v>748</v>
      </c>
      <c r="S167" t="s">
        <v>169</v>
      </c>
      <c r="T167" t="s">
        <v>740</v>
      </c>
      <c r="U167" t="s">
        <v>741</v>
      </c>
      <c r="V167" t="s">
        <v>169</v>
      </c>
    </row>
    <row r="168" spans="1:22" x14ac:dyDescent="0.3">
      <c r="A168" t="s">
        <v>669</v>
      </c>
      <c r="B168" t="s">
        <v>342</v>
      </c>
      <c r="C168" t="s">
        <v>669</v>
      </c>
      <c r="D168" t="s">
        <v>342</v>
      </c>
      <c r="E168" t="s">
        <v>1230</v>
      </c>
      <c r="F168" t="s">
        <v>1487</v>
      </c>
      <c r="G168" t="s">
        <v>1227</v>
      </c>
      <c r="H168" t="s">
        <v>1228</v>
      </c>
      <c r="I168" t="s">
        <v>1226</v>
      </c>
      <c r="J168" t="s">
        <v>1486</v>
      </c>
      <c r="Q168">
        <v>239</v>
      </c>
      <c r="R168" t="s">
        <v>749</v>
      </c>
      <c r="S168" t="s">
        <v>170</v>
      </c>
      <c r="T168" t="s">
        <v>740</v>
      </c>
      <c r="U168" t="s">
        <v>741</v>
      </c>
      <c r="V168" t="s">
        <v>170</v>
      </c>
    </row>
    <row r="169" spans="1:22" x14ac:dyDescent="0.3">
      <c r="A169" t="s">
        <v>649</v>
      </c>
      <c r="B169" t="s">
        <v>332</v>
      </c>
      <c r="C169" t="s">
        <v>649</v>
      </c>
      <c r="D169" t="s">
        <v>332</v>
      </c>
      <c r="E169" t="s">
        <v>1231</v>
      </c>
      <c r="F169" t="s">
        <v>1488</v>
      </c>
      <c r="G169" t="s">
        <v>1227</v>
      </c>
      <c r="H169" t="s">
        <v>1228</v>
      </c>
      <c r="I169" t="s">
        <v>1226</v>
      </c>
      <c r="J169" t="s">
        <v>1486</v>
      </c>
      <c r="Q169">
        <v>240</v>
      </c>
      <c r="R169" t="s">
        <v>750</v>
      </c>
      <c r="S169" t="s">
        <v>171</v>
      </c>
      <c r="T169" t="s">
        <v>740</v>
      </c>
      <c r="U169" t="s">
        <v>741</v>
      </c>
      <c r="V169" t="s">
        <v>171</v>
      </c>
    </row>
    <row r="170" spans="1:22" x14ac:dyDescent="0.3">
      <c r="A170" t="s">
        <v>650</v>
      </c>
      <c r="B170" t="s">
        <v>333</v>
      </c>
      <c r="C170" t="s">
        <v>650</v>
      </c>
      <c r="D170" t="s">
        <v>333</v>
      </c>
      <c r="E170" t="s">
        <v>1231</v>
      </c>
      <c r="F170" t="s">
        <v>1488</v>
      </c>
      <c r="G170" t="s">
        <v>1227</v>
      </c>
      <c r="H170" t="s">
        <v>1228</v>
      </c>
      <c r="I170" t="s">
        <v>1226</v>
      </c>
      <c r="J170" t="s">
        <v>1486</v>
      </c>
      <c r="Q170">
        <v>241</v>
      </c>
      <c r="R170" t="s">
        <v>751</v>
      </c>
      <c r="S170" t="s">
        <v>172</v>
      </c>
      <c r="T170" t="s">
        <v>740</v>
      </c>
      <c r="U170" t="s">
        <v>741</v>
      </c>
      <c r="V170" t="s">
        <v>172</v>
      </c>
    </row>
    <row r="171" spans="1:22" x14ac:dyDescent="0.3">
      <c r="A171" t="s">
        <v>651</v>
      </c>
      <c r="B171" t="s">
        <v>334</v>
      </c>
      <c r="C171" t="s">
        <v>651</v>
      </c>
      <c r="D171" t="s">
        <v>334</v>
      </c>
      <c r="E171" t="s">
        <v>1231</v>
      </c>
      <c r="F171" t="s">
        <v>1488</v>
      </c>
      <c r="G171" t="s">
        <v>1227</v>
      </c>
      <c r="H171" t="s">
        <v>1228</v>
      </c>
      <c r="I171" t="s">
        <v>1226</v>
      </c>
      <c r="J171" t="s">
        <v>1486</v>
      </c>
      <c r="Q171">
        <v>242</v>
      </c>
      <c r="R171" t="s">
        <v>752</v>
      </c>
      <c r="S171" t="s">
        <v>173</v>
      </c>
      <c r="T171" t="s">
        <v>740</v>
      </c>
      <c r="U171" t="s">
        <v>741</v>
      </c>
      <c r="V171" t="s">
        <v>173</v>
      </c>
    </row>
    <row r="172" spans="1:22" x14ac:dyDescent="0.3">
      <c r="A172" t="s">
        <v>652</v>
      </c>
      <c r="B172" t="s">
        <v>335</v>
      </c>
      <c r="C172" t="s">
        <v>652</v>
      </c>
      <c r="D172" t="s">
        <v>335</v>
      </c>
      <c r="E172" t="s">
        <v>1231</v>
      </c>
      <c r="F172" t="s">
        <v>1488</v>
      </c>
      <c r="G172" t="s">
        <v>1227</v>
      </c>
      <c r="H172" t="s">
        <v>1228</v>
      </c>
      <c r="I172" t="s">
        <v>1226</v>
      </c>
      <c r="J172" t="s">
        <v>1486</v>
      </c>
      <c r="Q172">
        <v>243</v>
      </c>
      <c r="R172" t="s">
        <v>753</v>
      </c>
      <c r="S172" t="s">
        <v>174</v>
      </c>
      <c r="T172" t="s">
        <v>740</v>
      </c>
      <c r="U172" t="s">
        <v>741</v>
      </c>
      <c r="V172" t="s">
        <v>174</v>
      </c>
    </row>
    <row r="173" spans="1:22" x14ac:dyDescent="0.3">
      <c r="A173" t="s">
        <v>653</v>
      </c>
      <c r="B173" t="s">
        <v>336</v>
      </c>
      <c r="C173" t="s">
        <v>653</v>
      </c>
      <c r="D173" t="s">
        <v>336</v>
      </c>
      <c r="E173" t="s">
        <v>1231</v>
      </c>
      <c r="F173" t="s">
        <v>1488</v>
      </c>
      <c r="G173" t="s">
        <v>1227</v>
      </c>
      <c r="H173" t="s">
        <v>1228</v>
      </c>
      <c r="I173" t="s">
        <v>1226</v>
      </c>
      <c r="J173" t="s">
        <v>1486</v>
      </c>
      <c r="Q173">
        <v>244</v>
      </c>
      <c r="R173" t="s">
        <v>754</v>
      </c>
      <c r="S173" t="s">
        <v>175</v>
      </c>
      <c r="T173" t="s">
        <v>740</v>
      </c>
      <c r="U173" t="s">
        <v>741</v>
      </c>
      <c r="V173" t="s">
        <v>175</v>
      </c>
    </row>
    <row r="174" spans="1:22" x14ac:dyDescent="0.3">
      <c r="A174" t="s">
        <v>908</v>
      </c>
      <c r="B174" t="s">
        <v>254</v>
      </c>
      <c r="C174" t="s">
        <v>1499</v>
      </c>
      <c r="D174" t="s">
        <v>1500</v>
      </c>
      <c r="E174" t="s">
        <v>1419</v>
      </c>
      <c r="F174" t="s">
        <v>1501</v>
      </c>
      <c r="G174" t="s">
        <v>1417</v>
      </c>
      <c r="H174" t="s">
        <v>1418</v>
      </c>
      <c r="I174" t="s">
        <v>1412</v>
      </c>
      <c r="J174" t="s">
        <v>1023</v>
      </c>
      <c r="Q174">
        <v>245</v>
      </c>
      <c r="R174" t="s">
        <v>755</v>
      </c>
      <c r="S174" t="s">
        <v>176</v>
      </c>
      <c r="T174" t="s">
        <v>740</v>
      </c>
      <c r="U174" t="s">
        <v>741</v>
      </c>
      <c r="V174" t="s">
        <v>176</v>
      </c>
    </row>
    <row r="175" spans="1:22" x14ac:dyDescent="0.3">
      <c r="A175" t="s">
        <v>908</v>
      </c>
      <c r="B175" t="s">
        <v>254</v>
      </c>
      <c r="C175" t="s">
        <v>1502</v>
      </c>
      <c r="D175" t="s">
        <v>1503</v>
      </c>
      <c r="E175" t="s">
        <v>1419</v>
      </c>
      <c r="F175" t="s">
        <v>1501</v>
      </c>
      <c r="G175" t="s">
        <v>1417</v>
      </c>
      <c r="H175" t="s">
        <v>1418</v>
      </c>
      <c r="I175" t="s">
        <v>1412</v>
      </c>
      <c r="J175" t="s">
        <v>1023</v>
      </c>
      <c r="Q175">
        <v>246</v>
      </c>
      <c r="R175" t="s">
        <v>756</v>
      </c>
      <c r="S175" t="s">
        <v>177</v>
      </c>
      <c r="T175" t="s">
        <v>740</v>
      </c>
      <c r="U175" t="s">
        <v>741</v>
      </c>
      <c r="V175" t="s">
        <v>177</v>
      </c>
    </row>
    <row r="176" spans="1:22" x14ac:dyDescent="0.3">
      <c r="A176" t="s">
        <v>908</v>
      </c>
      <c r="B176" t="s">
        <v>254</v>
      </c>
      <c r="C176" t="s">
        <v>1504</v>
      </c>
      <c r="D176" t="s">
        <v>1505</v>
      </c>
      <c r="E176" t="s">
        <v>1421</v>
      </c>
      <c r="F176" t="s">
        <v>1506</v>
      </c>
      <c r="G176" t="s">
        <v>1417</v>
      </c>
      <c r="H176" t="s">
        <v>1418</v>
      </c>
      <c r="I176" t="s">
        <v>1412</v>
      </c>
      <c r="J176" t="s">
        <v>1023</v>
      </c>
      <c r="Q176">
        <v>247</v>
      </c>
      <c r="R176" t="s">
        <v>757</v>
      </c>
      <c r="S176" t="s">
        <v>178</v>
      </c>
      <c r="T176" t="s">
        <v>740</v>
      </c>
      <c r="U176" t="s">
        <v>741</v>
      </c>
      <c r="V176" t="s">
        <v>178</v>
      </c>
    </row>
    <row r="177" spans="1:22" x14ac:dyDescent="0.3">
      <c r="A177" t="s">
        <v>908</v>
      </c>
      <c r="B177" t="s">
        <v>254</v>
      </c>
      <c r="C177" t="s">
        <v>1507</v>
      </c>
      <c r="D177" t="s">
        <v>1508</v>
      </c>
      <c r="E177" t="s">
        <v>1421</v>
      </c>
      <c r="F177" t="s">
        <v>1506</v>
      </c>
      <c r="G177" t="s">
        <v>1417</v>
      </c>
      <c r="H177" t="s">
        <v>1418</v>
      </c>
      <c r="I177" t="s">
        <v>1412</v>
      </c>
      <c r="J177" t="s">
        <v>1023</v>
      </c>
      <c r="Q177">
        <v>248</v>
      </c>
      <c r="R177" t="s">
        <v>758</v>
      </c>
      <c r="S177" t="s">
        <v>179</v>
      </c>
      <c r="T177" t="s">
        <v>740</v>
      </c>
      <c r="U177" t="s">
        <v>741</v>
      </c>
      <c r="V177" t="s">
        <v>179</v>
      </c>
    </row>
    <row r="178" spans="1:22" x14ac:dyDescent="0.3">
      <c r="A178" t="s">
        <v>911</v>
      </c>
      <c r="B178" t="s">
        <v>257</v>
      </c>
      <c r="C178" t="s">
        <v>1509</v>
      </c>
      <c r="D178" t="s">
        <v>1510</v>
      </c>
      <c r="E178" t="s">
        <v>1421</v>
      </c>
      <c r="F178" t="s">
        <v>1506</v>
      </c>
      <c r="G178" t="s">
        <v>1417</v>
      </c>
      <c r="H178" t="s">
        <v>1418</v>
      </c>
      <c r="I178" t="s">
        <v>1412</v>
      </c>
      <c r="J178" t="s">
        <v>1023</v>
      </c>
      <c r="Q178">
        <v>249</v>
      </c>
      <c r="R178" t="s">
        <v>759</v>
      </c>
      <c r="S178" t="s">
        <v>180</v>
      </c>
      <c r="T178" t="s">
        <v>740</v>
      </c>
      <c r="U178" t="s">
        <v>741</v>
      </c>
      <c r="V178" t="s">
        <v>180</v>
      </c>
    </row>
    <row r="179" spans="1:22" x14ac:dyDescent="0.3">
      <c r="A179" t="s">
        <v>911</v>
      </c>
      <c r="B179" t="s">
        <v>257</v>
      </c>
      <c r="C179" t="s">
        <v>1511</v>
      </c>
      <c r="D179" t="s">
        <v>1512</v>
      </c>
      <c r="E179" t="s">
        <v>1421</v>
      </c>
      <c r="F179" t="s">
        <v>1506</v>
      </c>
      <c r="G179" t="s">
        <v>1417</v>
      </c>
      <c r="H179" t="s">
        <v>1418</v>
      </c>
      <c r="I179" t="s">
        <v>1412</v>
      </c>
      <c r="J179" t="s">
        <v>1023</v>
      </c>
      <c r="Q179">
        <v>250</v>
      </c>
      <c r="R179" t="s">
        <v>760</v>
      </c>
      <c r="S179" t="s">
        <v>181</v>
      </c>
      <c r="T179" t="s">
        <v>740</v>
      </c>
      <c r="U179" t="s">
        <v>741</v>
      </c>
      <c r="V179" t="s">
        <v>181</v>
      </c>
    </row>
    <row r="180" spans="1:22" x14ac:dyDescent="0.3">
      <c r="A180" t="s">
        <v>913</v>
      </c>
      <c r="B180" t="s">
        <v>258</v>
      </c>
      <c r="C180" t="s">
        <v>1513</v>
      </c>
      <c r="D180" t="s">
        <v>1514</v>
      </c>
      <c r="E180" t="s">
        <v>1423</v>
      </c>
      <c r="F180" t="s">
        <v>1515</v>
      </c>
      <c r="G180" t="s">
        <v>1417</v>
      </c>
      <c r="H180" t="s">
        <v>1418</v>
      </c>
      <c r="I180" t="s">
        <v>1412</v>
      </c>
      <c r="J180" t="s">
        <v>1023</v>
      </c>
      <c r="Q180">
        <v>113</v>
      </c>
      <c r="R180" t="s">
        <v>808</v>
      </c>
      <c r="S180" t="s">
        <v>410</v>
      </c>
      <c r="T180" t="s">
        <v>807</v>
      </c>
      <c r="U180" t="s">
        <v>198</v>
      </c>
      <c r="V180" t="s">
        <v>410</v>
      </c>
    </row>
    <row r="181" spans="1:22" x14ac:dyDescent="0.3">
      <c r="A181" t="s">
        <v>896</v>
      </c>
      <c r="B181" t="s">
        <v>241</v>
      </c>
      <c r="C181" t="s">
        <v>1516</v>
      </c>
      <c r="D181" t="s">
        <v>1517</v>
      </c>
      <c r="E181" t="s">
        <v>1423</v>
      </c>
      <c r="F181" t="s">
        <v>1515</v>
      </c>
      <c r="G181" t="s">
        <v>1417</v>
      </c>
      <c r="H181" t="s">
        <v>1418</v>
      </c>
      <c r="I181" t="s">
        <v>1412</v>
      </c>
      <c r="J181" t="s">
        <v>1023</v>
      </c>
      <c r="Q181">
        <v>115</v>
      </c>
      <c r="R181" t="s">
        <v>809</v>
      </c>
      <c r="S181" t="s">
        <v>411</v>
      </c>
      <c r="T181" t="s">
        <v>807</v>
      </c>
      <c r="U181" t="s">
        <v>198</v>
      </c>
      <c r="V181" t="s">
        <v>411</v>
      </c>
    </row>
    <row r="182" spans="1:22" x14ac:dyDescent="0.3">
      <c r="A182" t="s">
        <v>896</v>
      </c>
      <c r="B182" t="s">
        <v>241</v>
      </c>
      <c r="C182" t="s">
        <v>1518</v>
      </c>
      <c r="D182" t="s">
        <v>1519</v>
      </c>
      <c r="E182" t="s">
        <v>1423</v>
      </c>
      <c r="F182" t="s">
        <v>1515</v>
      </c>
      <c r="G182" t="s">
        <v>1417</v>
      </c>
      <c r="H182" t="s">
        <v>1418</v>
      </c>
      <c r="I182" t="s">
        <v>1412</v>
      </c>
      <c r="J182" t="s">
        <v>1023</v>
      </c>
      <c r="Q182">
        <v>117</v>
      </c>
      <c r="R182" t="s">
        <v>810</v>
      </c>
      <c r="S182" t="s">
        <v>412</v>
      </c>
      <c r="T182" t="s">
        <v>807</v>
      </c>
      <c r="U182" t="s">
        <v>198</v>
      </c>
      <c r="V182" t="s">
        <v>412</v>
      </c>
    </row>
    <row r="183" spans="1:22" x14ac:dyDescent="0.3">
      <c r="A183" t="s">
        <v>908</v>
      </c>
      <c r="B183" t="s">
        <v>254</v>
      </c>
      <c r="C183" t="s">
        <v>1520</v>
      </c>
      <c r="D183" t="s">
        <v>1521</v>
      </c>
      <c r="E183" t="s">
        <v>1423</v>
      </c>
      <c r="F183" t="s">
        <v>1515</v>
      </c>
      <c r="G183" t="s">
        <v>1417</v>
      </c>
      <c r="H183" t="s">
        <v>1418</v>
      </c>
      <c r="I183" t="s">
        <v>1412</v>
      </c>
      <c r="J183" t="s">
        <v>1023</v>
      </c>
      <c r="Q183">
        <v>119</v>
      </c>
      <c r="R183" t="s">
        <v>811</v>
      </c>
      <c r="S183" t="s">
        <v>413</v>
      </c>
      <c r="T183" t="s">
        <v>807</v>
      </c>
      <c r="U183" t="s">
        <v>198</v>
      </c>
      <c r="V183" t="s">
        <v>413</v>
      </c>
    </row>
    <row r="184" spans="1:22" x14ac:dyDescent="0.3">
      <c r="A184" t="s">
        <v>908</v>
      </c>
      <c r="B184" t="s">
        <v>254</v>
      </c>
      <c r="C184" t="s">
        <v>1522</v>
      </c>
      <c r="D184" t="s">
        <v>1523</v>
      </c>
      <c r="E184" t="s">
        <v>1423</v>
      </c>
      <c r="F184" t="s">
        <v>1515</v>
      </c>
      <c r="G184" t="s">
        <v>1417</v>
      </c>
      <c r="H184" t="s">
        <v>1418</v>
      </c>
      <c r="I184" t="s">
        <v>1412</v>
      </c>
      <c r="J184" t="s">
        <v>1023</v>
      </c>
      <c r="Q184">
        <v>121</v>
      </c>
      <c r="R184" t="s">
        <v>812</v>
      </c>
      <c r="S184" t="s">
        <v>414</v>
      </c>
      <c r="T184" t="s">
        <v>807</v>
      </c>
      <c r="U184" t="s">
        <v>198</v>
      </c>
      <c r="V184" t="s">
        <v>414</v>
      </c>
    </row>
    <row r="185" spans="1:22" x14ac:dyDescent="0.3">
      <c r="A185" t="s">
        <v>912</v>
      </c>
      <c r="B185" t="s">
        <v>250</v>
      </c>
      <c r="C185" t="s">
        <v>1524</v>
      </c>
      <c r="D185" t="s">
        <v>250</v>
      </c>
      <c r="E185" t="s">
        <v>1425</v>
      </c>
      <c r="F185" t="s">
        <v>250</v>
      </c>
      <c r="G185" t="s">
        <v>1417</v>
      </c>
      <c r="H185" t="s">
        <v>1418</v>
      </c>
      <c r="I185" t="s">
        <v>1412</v>
      </c>
      <c r="J185" t="s">
        <v>1023</v>
      </c>
      <c r="Q185">
        <v>123</v>
      </c>
      <c r="R185" t="s">
        <v>864</v>
      </c>
      <c r="S185" t="s">
        <v>447</v>
      </c>
      <c r="T185" t="s">
        <v>863</v>
      </c>
      <c r="U185" t="s">
        <v>215</v>
      </c>
      <c r="V185" t="s">
        <v>447</v>
      </c>
    </row>
    <row r="186" spans="1:22" x14ac:dyDescent="0.3">
      <c r="A186" t="s">
        <v>915</v>
      </c>
      <c r="B186" t="s">
        <v>260</v>
      </c>
      <c r="C186" t="s">
        <v>1525</v>
      </c>
      <c r="D186" t="s">
        <v>260</v>
      </c>
      <c r="E186" t="s">
        <v>1426</v>
      </c>
      <c r="F186" t="s">
        <v>260</v>
      </c>
      <c r="G186" t="s">
        <v>1417</v>
      </c>
      <c r="H186" t="s">
        <v>1418</v>
      </c>
      <c r="I186" t="s">
        <v>1412</v>
      </c>
      <c r="J186" t="s">
        <v>1023</v>
      </c>
      <c r="Q186">
        <v>125</v>
      </c>
      <c r="R186" t="s">
        <v>865</v>
      </c>
      <c r="S186" t="s">
        <v>448</v>
      </c>
      <c r="T186" t="s">
        <v>863</v>
      </c>
      <c r="U186" t="s">
        <v>215</v>
      </c>
      <c r="V186" t="s">
        <v>448</v>
      </c>
    </row>
    <row r="187" spans="1:22" x14ac:dyDescent="0.3">
      <c r="A187" t="s">
        <v>919</v>
      </c>
      <c r="B187" t="s">
        <v>264</v>
      </c>
      <c r="C187" t="s">
        <v>1526</v>
      </c>
      <c r="D187" t="s">
        <v>264</v>
      </c>
      <c r="E187" t="s">
        <v>1427</v>
      </c>
      <c r="F187" t="s">
        <v>264</v>
      </c>
      <c r="G187" t="s">
        <v>1417</v>
      </c>
      <c r="H187" t="s">
        <v>1418</v>
      </c>
      <c r="I187" t="s">
        <v>1412</v>
      </c>
      <c r="J187" t="s">
        <v>1023</v>
      </c>
      <c r="Q187">
        <v>127</v>
      </c>
      <c r="R187" t="s">
        <v>867</v>
      </c>
      <c r="S187" t="s">
        <v>449</v>
      </c>
      <c r="T187" t="s">
        <v>863</v>
      </c>
      <c r="U187" t="s">
        <v>215</v>
      </c>
      <c r="V187" t="s">
        <v>449</v>
      </c>
    </row>
    <row r="188" spans="1:22" x14ac:dyDescent="0.3">
      <c r="A188" t="s">
        <v>728</v>
      </c>
      <c r="B188" t="s">
        <v>151</v>
      </c>
      <c r="C188" t="s">
        <v>728</v>
      </c>
      <c r="D188" t="s">
        <v>151</v>
      </c>
      <c r="E188" t="s">
        <v>1289</v>
      </c>
      <c r="F188" t="s">
        <v>1290</v>
      </c>
      <c r="G188" t="s">
        <v>1287</v>
      </c>
      <c r="H188" t="s">
        <v>1288</v>
      </c>
      <c r="I188" t="s">
        <v>1278</v>
      </c>
      <c r="J188" t="s">
        <v>1019</v>
      </c>
      <c r="Q188">
        <v>129</v>
      </c>
      <c r="R188" t="s">
        <v>866</v>
      </c>
      <c r="S188" t="s">
        <v>450</v>
      </c>
      <c r="T188" t="s">
        <v>863</v>
      </c>
      <c r="U188" t="s">
        <v>215</v>
      </c>
      <c r="V188" t="s">
        <v>450</v>
      </c>
    </row>
    <row r="189" spans="1:22" x14ac:dyDescent="0.3">
      <c r="A189" t="s">
        <v>735</v>
      </c>
      <c r="B189" t="s">
        <v>158</v>
      </c>
      <c r="C189" t="s">
        <v>735</v>
      </c>
      <c r="D189" t="s">
        <v>158</v>
      </c>
      <c r="E189" t="s">
        <v>1289</v>
      </c>
      <c r="F189" t="s">
        <v>1290</v>
      </c>
      <c r="G189" t="s">
        <v>1287</v>
      </c>
      <c r="H189" t="s">
        <v>1288</v>
      </c>
      <c r="I189" t="s">
        <v>1278</v>
      </c>
      <c r="J189" t="s">
        <v>1019</v>
      </c>
      <c r="Q189">
        <v>197</v>
      </c>
      <c r="R189" t="s">
        <v>568</v>
      </c>
      <c r="S189" t="s">
        <v>105</v>
      </c>
      <c r="T189" t="s">
        <v>566</v>
      </c>
      <c r="U189" t="s">
        <v>1193</v>
      </c>
      <c r="V189" t="s">
        <v>105</v>
      </c>
    </row>
    <row r="190" spans="1:22" x14ac:dyDescent="0.3">
      <c r="A190" t="s">
        <v>737</v>
      </c>
      <c r="B190" t="s">
        <v>160</v>
      </c>
      <c r="C190" t="s">
        <v>737</v>
      </c>
      <c r="D190" t="s">
        <v>160</v>
      </c>
      <c r="E190" t="s">
        <v>1291</v>
      </c>
      <c r="F190" t="s">
        <v>160</v>
      </c>
      <c r="G190" t="s">
        <v>1287</v>
      </c>
      <c r="H190" t="s">
        <v>1288</v>
      </c>
      <c r="I190" t="s">
        <v>1278</v>
      </c>
      <c r="J190" t="s">
        <v>1019</v>
      </c>
      <c r="Q190">
        <v>198</v>
      </c>
      <c r="R190" t="s">
        <v>569</v>
      </c>
      <c r="S190" t="s">
        <v>106</v>
      </c>
      <c r="T190" t="s">
        <v>566</v>
      </c>
      <c r="U190" t="s">
        <v>1193</v>
      </c>
      <c r="V190" t="s">
        <v>106</v>
      </c>
    </row>
    <row r="191" spans="1:22" x14ac:dyDescent="0.3">
      <c r="A191" t="s">
        <v>730</v>
      </c>
      <c r="B191" t="s">
        <v>153</v>
      </c>
      <c r="C191" t="s">
        <v>730</v>
      </c>
      <c r="D191" t="s">
        <v>153</v>
      </c>
      <c r="E191" t="s">
        <v>1292</v>
      </c>
      <c r="F191" t="s">
        <v>1293</v>
      </c>
      <c r="G191" t="s">
        <v>1287</v>
      </c>
      <c r="H191" t="s">
        <v>1288</v>
      </c>
      <c r="I191" t="s">
        <v>1278</v>
      </c>
      <c r="J191" t="s">
        <v>1019</v>
      </c>
      <c r="Q191">
        <v>199</v>
      </c>
      <c r="R191" t="s">
        <v>570</v>
      </c>
      <c r="S191" t="s">
        <v>107</v>
      </c>
      <c r="T191" t="s">
        <v>566</v>
      </c>
      <c r="U191" t="s">
        <v>1193</v>
      </c>
      <c r="V191" t="s">
        <v>107</v>
      </c>
    </row>
    <row r="192" spans="1:22" x14ac:dyDescent="0.3">
      <c r="A192" t="s">
        <v>731</v>
      </c>
      <c r="B192" t="s">
        <v>154</v>
      </c>
      <c r="C192" t="s">
        <v>731</v>
      </c>
      <c r="D192" t="s">
        <v>154</v>
      </c>
      <c r="E192" t="s">
        <v>1292</v>
      </c>
      <c r="F192" t="s">
        <v>1293</v>
      </c>
      <c r="G192" t="s">
        <v>1287</v>
      </c>
      <c r="H192" t="s">
        <v>1288</v>
      </c>
      <c r="I192" t="s">
        <v>1278</v>
      </c>
      <c r="J192" t="s">
        <v>1019</v>
      </c>
      <c r="Q192">
        <v>200</v>
      </c>
      <c r="R192" t="s">
        <v>571</v>
      </c>
      <c r="S192" t="s">
        <v>108</v>
      </c>
      <c r="T192" t="s">
        <v>566</v>
      </c>
      <c r="U192" t="s">
        <v>1193</v>
      </c>
      <c r="V192" t="s">
        <v>108</v>
      </c>
    </row>
    <row r="193" spans="1:23" x14ac:dyDescent="0.3">
      <c r="A193" t="s">
        <v>734</v>
      </c>
      <c r="B193" t="s">
        <v>157</v>
      </c>
      <c r="C193" t="s">
        <v>734</v>
      </c>
      <c r="D193" t="s">
        <v>157</v>
      </c>
      <c r="E193" t="s">
        <v>1294</v>
      </c>
      <c r="F193" t="s">
        <v>1295</v>
      </c>
      <c r="G193" t="s">
        <v>1287</v>
      </c>
      <c r="H193" t="s">
        <v>1288</v>
      </c>
      <c r="I193" t="s">
        <v>1278</v>
      </c>
      <c r="J193" t="s">
        <v>1019</v>
      </c>
      <c r="Q193">
        <v>131</v>
      </c>
      <c r="R193" t="s">
        <v>640</v>
      </c>
      <c r="S193" t="s">
        <v>324</v>
      </c>
      <c r="T193" t="s">
        <v>639</v>
      </c>
      <c r="U193" t="s">
        <v>128</v>
      </c>
      <c r="V193" t="s">
        <v>324</v>
      </c>
      <c r="W193" t="s">
        <v>324</v>
      </c>
    </row>
    <row r="194" spans="1:23" x14ac:dyDescent="0.3">
      <c r="A194" t="s">
        <v>736</v>
      </c>
      <c r="B194" t="s">
        <v>159</v>
      </c>
      <c r="C194" t="s">
        <v>736</v>
      </c>
      <c r="D194" t="s">
        <v>159</v>
      </c>
      <c r="E194" t="s">
        <v>1294</v>
      </c>
      <c r="F194" t="s">
        <v>1295</v>
      </c>
      <c r="G194" t="s">
        <v>1287</v>
      </c>
      <c r="H194" t="s">
        <v>1288</v>
      </c>
      <c r="I194" t="s">
        <v>1278</v>
      </c>
      <c r="J194" t="s">
        <v>1019</v>
      </c>
      <c r="Q194">
        <v>133</v>
      </c>
      <c r="R194" t="s">
        <v>641</v>
      </c>
      <c r="S194" t="s">
        <v>325</v>
      </c>
      <c r="T194" t="s">
        <v>639</v>
      </c>
      <c r="U194" t="s">
        <v>128</v>
      </c>
      <c r="V194" t="s">
        <v>325</v>
      </c>
      <c r="W194" t="s">
        <v>325</v>
      </c>
    </row>
    <row r="195" spans="1:23" x14ac:dyDescent="0.3">
      <c r="A195" t="s">
        <v>733</v>
      </c>
      <c r="B195" t="s">
        <v>156</v>
      </c>
      <c r="C195" t="s">
        <v>733</v>
      </c>
      <c r="D195" t="s">
        <v>156</v>
      </c>
      <c r="E195" t="s">
        <v>1296</v>
      </c>
      <c r="F195" t="s">
        <v>156</v>
      </c>
      <c r="G195" t="s">
        <v>1287</v>
      </c>
      <c r="H195" t="s">
        <v>1288</v>
      </c>
      <c r="I195" t="s">
        <v>1278</v>
      </c>
      <c r="J195" t="s">
        <v>1019</v>
      </c>
      <c r="Q195">
        <v>135</v>
      </c>
      <c r="R195" t="s">
        <v>642</v>
      </c>
      <c r="S195" t="s">
        <v>326</v>
      </c>
      <c r="T195" t="s">
        <v>639</v>
      </c>
      <c r="U195" t="s">
        <v>128</v>
      </c>
      <c r="V195" t="s">
        <v>326</v>
      </c>
      <c r="W195" t="s">
        <v>326</v>
      </c>
    </row>
    <row r="196" spans="1:23" x14ac:dyDescent="0.3">
      <c r="A196" t="s">
        <v>727</v>
      </c>
      <c r="B196" t="s">
        <v>150</v>
      </c>
      <c r="C196" t="s">
        <v>727</v>
      </c>
      <c r="D196" t="s">
        <v>150</v>
      </c>
      <c r="E196" t="s">
        <v>1281</v>
      </c>
      <c r="F196" t="s">
        <v>1282</v>
      </c>
      <c r="G196" t="s">
        <v>1279</v>
      </c>
      <c r="H196" t="s">
        <v>1280</v>
      </c>
      <c r="I196" t="s">
        <v>1278</v>
      </c>
      <c r="J196" t="s">
        <v>1019</v>
      </c>
      <c r="Q196">
        <v>137</v>
      </c>
      <c r="R196" t="s">
        <v>643</v>
      </c>
      <c r="S196" t="s">
        <v>327</v>
      </c>
      <c r="T196" t="s">
        <v>639</v>
      </c>
      <c r="U196" t="s">
        <v>128</v>
      </c>
      <c r="V196" t="s">
        <v>327</v>
      </c>
      <c r="W196" t="s">
        <v>327</v>
      </c>
    </row>
    <row r="197" spans="1:23" x14ac:dyDescent="0.3">
      <c r="A197" t="s">
        <v>726</v>
      </c>
      <c r="B197" t="s">
        <v>149</v>
      </c>
      <c r="C197" t="s">
        <v>726</v>
      </c>
      <c r="D197" t="s">
        <v>149</v>
      </c>
      <c r="E197" t="s">
        <v>1281</v>
      </c>
      <c r="F197" t="s">
        <v>1282</v>
      </c>
      <c r="G197" t="s">
        <v>1279</v>
      </c>
      <c r="H197" t="s">
        <v>1280</v>
      </c>
      <c r="I197" t="s">
        <v>1278</v>
      </c>
      <c r="J197" t="s">
        <v>1019</v>
      </c>
      <c r="Q197">
        <v>139</v>
      </c>
      <c r="R197" t="s">
        <v>644</v>
      </c>
      <c r="S197" t="s">
        <v>328</v>
      </c>
      <c r="T197" t="s">
        <v>639</v>
      </c>
      <c r="U197" t="s">
        <v>128</v>
      </c>
      <c r="V197" t="s">
        <v>328</v>
      </c>
      <c r="W197" t="s">
        <v>328</v>
      </c>
    </row>
    <row r="198" spans="1:23" x14ac:dyDescent="0.3">
      <c r="A198" t="s">
        <v>739</v>
      </c>
      <c r="B198" t="s">
        <v>162</v>
      </c>
      <c r="C198" t="s">
        <v>739</v>
      </c>
      <c r="D198" t="s">
        <v>162</v>
      </c>
      <c r="E198" t="s">
        <v>1283</v>
      </c>
      <c r="F198" t="s">
        <v>162</v>
      </c>
      <c r="G198" t="s">
        <v>1279</v>
      </c>
      <c r="H198" t="s">
        <v>1280</v>
      </c>
      <c r="I198" t="s">
        <v>1278</v>
      </c>
      <c r="J198" t="s">
        <v>1019</v>
      </c>
      <c r="Q198">
        <v>141</v>
      </c>
      <c r="R198" t="s">
        <v>645</v>
      </c>
      <c r="S198" t="s">
        <v>329</v>
      </c>
      <c r="T198" t="s">
        <v>639</v>
      </c>
      <c r="U198" t="s">
        <v>128</v>
      </c>
      <c r="V198" t="s">
        <v>329</v>
      </c>
      <c r="W198" t="s">
        <v>329</v>
      </c>
    </row>
    <row r="199" spans="1:23" x14ac:dyDescent="0.3">
      <c r="A199" t="s">
        <v>729</v>
      </c>
      <c r="B199" t="s">
        <v>152</v>
      </c>
      <c r="C199" t="s">
        <v>729</v>
      </c>
      <c r="D199" t="s">
        <v>152</v>
      </c>
      <c r="E199" t="s">
        <v>1284</v>
      </c>
      <c r="F199" t="s">
        <v>1285</v>
      </c>
      <c r="G199" t="s">
        <v>1279</v>
      </c>
      <c r="H199" t="s">
        <v>1280</v>
      </c>
      <c r="I199" t="s">
        <v>1278</v>
      </c>
      <c r="J199" t="s">
        <v>1019</v>
      </c>
      <c r="Q199">
        <v>143</v>
      </c>
      <c r="R199" t="s">
        <v>646</v>
      </c>
      <c r="S199" t="s">
        <v>330</v>
      </c>
      <c r="T199" t="s">
        <v>639</v>
      </c>
      <c r="U199" t="s">
        <v>128</v>
      </c>
      <c r="V199" t="s">
        <v>330</v>
      </c>
      <c r="W199" t="s">
        <v>330</v>
      </c>
    </row>
    <row r="200" spans="1:23" x14ac:dyDescent="0.3">
      <c r="A200" t="s">
        <v>732</v>
      </c>
      <c r="B200" t="s">
        <v>155</v>
      </c>
      <c r="C200" t="s">
        <v>732</v>
      </c>
      <c r="D200" t="s">
        <v>155</v>
      </c>
      <c r="E200" t="s">
        <v>1284</v>
      </c>
      <c r="F200" t="s">
        <v>1285</v>
      </c>
      <c r="G200" t="s">
        <v>1279</v>
      </c>
      <c r="H200" t="s">
        <v>1280</v>
      </c>
      <c r="I200" t="s">
        <v>1278</v>
      </c>
      <c r="J200" t="s">
        <v>1019</v>
      </c>
      <c r="Q200">
        <v>149</v>
      </c>
      <c r="R200" t="s">
        <v>647</v>
      </c>
      <c r="S200" t="s">
        <v>331</v>
      </c>
      <c r="T200" t="s">
        <v>639</v>
      </c>
      <c r="U200" t="s">
        <v>128</v>
      </c>
      <c r="V200" t="s">
        <v>331</v>
      </c>
      <c r="W200" t="s">
        <v>331</v>
      </c>
    </row>
    <row r="201" spans="1:23" x14ac:dyDescent="0.3">
      <c r="A201" t="s">
        <v>738</v>
      </c>
      <c r="B201" t="s">
        <v>161</v>
      </c>
      <c r="C201" t="s">
        <v>738</v>
      </c>
      <c r="D201" t="s">
        <v>161</v>
      </c>
      <c r="E201" t="s">
        <v>1286</v>
      </c>
      <c r="F201" t="s">
        <v>161</v>
      </c>
      <c r="G201" t="s">
        <v>1279</v>
      </c>
      <c r="H201" t="s">
        <v>1280</v>
      </c>
      <c r="I201" t="s">
        <v>1278</v>
      </c>
      <c r="J201" t="s">
        <v>1019</v>
      </c>
      <c r="Q201">
        <v>144</v>
      </c>
      <c r="R201" t="s">
        <v>718</v>
      </c>
      <c r="S201" t="s">
        <v>380</v>
      </c>
      <c r="T201" t="s">
        <v>716</v>
      </c>
      <c r="U201" t="s">
        <v>148</v>
      </c>
      <c r="V201" t="s">
        <v>380</v>
      </c>
      <c r="W201" t="s">
        <v>377</v>
      </c>
    </row>
    <row r="202" spans="1:23" x14ac:dyDescent="0.3">
      <c r="A202" t="s">
        <v>767</v>
      </c>
      <c r="B202" t="s">
        <v>185</v>
      </c>
      <c r="C202" t="s">
        <v>767</v>
      </c>
      <c r="D202" t="s">
        <v>185</v>
      </c>
      <c r="E202" t="s">
        <v>1355</v>
      </c>
      <c r="F202" t="s">
        <v>185</v>
      </c>
      <c r="G202" t="s">
        <v>1354</v>
      </c>
      <c r="H202" t="s">
        <v>197</v>
      </c>
      <c r="I202" t="s">
        <v>1321</v>
      </c>
      <c r="J202" t="s">
        <v>1492</v>
      </c>
      <c r="Q202">
        <v>148</v>
      </c>
      <c r="R202" t="s">
        <v>721</v>
      </c>
      <c r="S202" t="s">
        <v>381</v>
      </c>
      <c r="T202" t="s">
        <v>716</v>
      </c>
      <c r="U202" t="s">
        <v>148</v>
      </c>
      <c r="V202" t="s">
        <v>381</v>
      </c>
      <c r="W202" t="s">
        <v>378</v>
      </c>
    </row>
    <row r="203" spans="1:23" x14ac:dyDescent="0.3">
      <c r="A203" t="s">
        <v>797</v>
      </c>
      <c r="B203" t="s">
        <v>400</v>
      </c>
      <c r="C203" t="s">
        <v>797</v>
      </c>
      <c r="D203" t="s">
        <v>400</v>
      </c>
      <c r="E203" t="s">
        <v>1356</v>
      </c>
      <c r="F203" t="s">
        <v>1357</v>
      </c>
      <c r="G203" t="s">
        <v>1354</v>
      </c>
      <c r="H203" t="s">
        <v>197</v>
      </c>
      <c r="I203" t="s">
        <v>1321</v>
      </c>
      <c r="J203" t="s">
        <v>1492</v>
      </c>
      <c r="Q203">
        <v>151</v>
      </c>
      <c r="R203" t="s">
        <v>717</v>
      </c>
      <c r="S203" t="s">
        <v>377</v>
      </c>
      <c r="T203" t="s">
        <v>716</v>
      </c>
      <c r="U203" t="s">
        <v>148</v>
      </c>
      <c r="V203" t="s">
        <v>377</v>
      </c>
      <c r="W203" t="s">
        <v>379</v>
      </c>
    </row>
    <row r="204" spans="1:23" x14ac:dyDescent="0.3">
      <c r="A204" t="s">
        <v>800</v>
      </c>
      <c r="B204" t="s">
        <v>402</v>
      </c>
      <c r="C204" t="s">
        <v>800</v>
      </c>
      <c r="D204" t="s">
        <v>402</v>
      </c>
      <c r="E204" t="s">
        <v>1356</v>
      </c>
      <c r="F204" t="s">
        <v>1357</v>
      </c>
      <c r="G204" t="s">
        <v>1354</v>
      </c>
      <c r="H204" t="s">
        <v>197</v>
      </c>
      <c r="I204" t="s">
        <v>1321</v>
      </c>
      <c r="J204" t="s">
        <v>1492</v>
      </c>
      <c r="Q204">
        <v>153</v>
      </c>
      <c r="R204" t="s">
        <v>719</v>
      </c>
      <c r="S204" t="s">
        <v>378</v>
      </c>
      <c r="T204" t="s">
        <v>716</v>
      </c>
      <c r="U204" t="s">
        <v>148</v>
      </c>
      <c r="V204" t="s">
        <v>378</v>
      </c>
      <c r="W204" t="s">
        <v>380</v>
      </c>
    </row>
    <row r="205" spans="1:23" x14ac:dyDescent="0.3">
      <c r="A205" t="s">
        <v>803</v>
      </c>
      <c r="B205" t="s">
        <v>406</v>
      </c>
      <c r="C205" t="s">
        <v>803</v>
      </c>
      <c r="D205" t="s">
        <v>406</v>
      </c>
      <c r="E205" t="s">
        <v>1356</v>
      </c>
      <c r="F205" t="s">
        <v>1357</v>
      </c>
      <c r="G205" t="s">
        <v>1354</v>
      </c>
      <c r="H205" t="s">
        <v>197</v>
      </c>
      <c r="I205" t="s">
        <v>1321</v>
      </c>
      <c r="J205" t="s">
        <v>1492</v>
      </c>
      <c r="Q205">
        <v>155</v>
      </c>
      <c r="R205" t="s">
        <v>720</v>
      </c>
      <c r="S205" t="s">
        <v>379</v>
      </c>
      <c r="T205" t="s">
        <v>716</v>
      </c>
      <c r="U205" t="s">
        <v>148</v>
      </c>
      <c r="V205" t="s">
        <v>379</v>
      </c>
      <c r="W205" t="s">
        <v>381</v>
      </c>
    </row>
    <row r="206" spans="1:23" x14ac:dyDescent="0.3">
      <c r="A206" t="s">
        <v>796</v>
      </c>
      <c r="B206" t="s">
        <v>399</v>
      </c>
      <c r="C206" t="s">
        <v>796</v>
      </c>
      <c r="D206" t="s">
        <v>399</v>
      </c>
      <c r="E206" t="s">
        <v>1358</v>
      </c>
      <c r="F206" t="s">
        <v>1359</v>
      </c>
      <c r="G206" t="s">
        <v>1354</v>
      </c>
      <c r="H206" t="s">
        <v>197</v>
      </c>
      <c r="I206" t="s">
        <v>1321</v>
      </c>
      <c r="J206" t="s">
        <v>1492</v>
      </c>
      <c r="Q206">
        <v>150</v>
      </c>
      <c r="R206" t="s">
        <v>814</v>
      </c>
      <c r="S206" t="s">
        <v>415</v>
      </c>
      <c r="T206" t="s">
        <v>813</v>
      </c>
      <c r="U206" t="s">
        <v>199</v>
      </c>
      <c r="V206" t="s">
        <v>415</v>
      </c>
    </row>
    <row r="207" spans="1:23" x14ac:dyDescent="0.3">
      <c r="A207" t="s">
        <v>798</v>
      </c>
      <c r="B207" t="s">
        <v>401</v>
      </c>
      <c r="C207" t="s">
        <v>798</v>
      </c>
      <c r="D207" t="s">
        <v>401</v>
      </c>
      <c r="E207" t="s">
        <v>1358</v>
      </c>
      <c r="F207" t="s">
        <v>1359</v>
      </c>
      <c r="G207" t="s">
        <v>1354</v>
      </c>
      <c r="H207" t="s">
        <v>197</v>
      </c>
      <c r="I207" t="s">
        <v>1321</v>
      </c>
      <c r="J207" t="s">
        <v>1492</v>
      </c>
      <c r="Q207">
        <v>152</v>
      </c>
      <c r="R207" t="s">
        <v>815</v>
      </c>
      <c r="S207" t="s">
        <v>416</v>
      </c>
      <c r="T207" t="s">
        <v>813</v>
      </c>
      <c r="U207" t="s">
        <v>199</v>
      </c>
      <c r="V207" t="s">
        <v>416</v>
      </c>
    </row>
    <row r="208" spans="1:23" x14ac:dyDescent="0.3">
      <c r="A208" t="s">
        <v>799</v>
      </c>
      <c r="B208" t="s">
        <v>405</v>
      </c>
      <c r="C208" t="s">
        <v>799</v>
      </c>
      <c r="D208" t="s">
        <v>405</v>
      </c>
      <c r="E208" t="s">
        <v>1358</v>
      </c>
      <c r="F208" t="s">
        <v>1359</v>
      </c>
      <c r="G208" t="s">
        <v>1354</v>
      </c>
      <c r="H208" t="s">
        <v>197</v>
      </c>
      <c r="I208" t="s">
        <v>1321</v>
      </c>
      <c r="J208" t="s">
        <v>1492</v>
      </c>
      <c r="Q208">
        <v>154</v>
      </c>
      <c r="R208" t="s">
        <v>816</v>
      </c>
      <c r="S208" t="s">
        <v>417</v>
      </c>
      <c r="T208" t="s">
        <v>813</v>
      </c>
      <c r="U208" t="s">
        <v>199</v>
      </c>
      <c r="V208" t="s">
        <v>417</v>
      </c>
    </row>
    <row r="209" spans="1:22" x14ac:dyDescent="0.3">
      <c r="A209" t="s">
        <v>804</v>
      </c>
      <c r="B209" t="s">
        <v>407</v>
      </c>
      <c r="C209" t="s">
        <v>804</v>
      </c>
      <c r="D209" t="s">
        <v>407</v>
      </c>
      <c r="E209" t="s">
        <v>1358</v>
      </c>
      <c r="F209" t="s">
        <v>1359</v>
      </c>
      <c r="G209" t="s">
        <v>1354</v>
      </c>
      <c r="H209" t="s">
        <v>197</v>
      </c>
      <c r="I209" t="s">
        <v>1321</v>
      </c>
      <c r="J209" t="s">
        <v>1492</v>
      </c>
      <c r="Q209">
        <v>156</v>
      </c>
      <c r="R209" t="s">
        <v>817</v>
      </c>
      <c r="S209" t="s">
        <v>418</v>
      </c>
      <c r="T209" t="s">
        <v>813</v>
      </c>
      <c r="U209" t="s">
        <v>199</v>
      </c>
      <c r="V209" t="s">
        <v>418</v>
      </c>
    </row>
    <row r="210" spans="1:22" x14ac:dyDescent="0.3">
      <c r="A210" t="s">
        <v>795</v>
      </c>
      <c r="B210" t="s">
        <v>398</v>
      </c>
      <c r="C210" t="s">
        <v>795</v>
      </c>
      <c r="D210" t="s">
        <v>398</v>
      </c>
      <c r="E210" t="s">
        <v>1360</v>
      </c>
      <c r="F210" t="s">
        <v>1361</v>
      </c>
      <c r="G210" t="s">
        <v>1354</v>
      </c>
      <c r="H210" t="s">
        <v>197</v>
      </c>
      <c r="I210" t="s">
        <v>1321</v>
      </c>
      <c r="J210" t="s">
        <v>1492</v>
      </c>
      <c r="Q210">
        <v>157</v>
      </c>
      <c r="R210" t="s">
        <v>818</v>
      </c>
      <c r="S210" t="s">
        <v>419</v>
      </c>
      <c r="T210" t="s">
        <v>813</v>
      </c>
      <c r="U210" t="s">
        <v>199</v>
      </c>
      <c r="V210" t="s">
        <v>419</v>
      </c>
    </row>
    <row r="211" spans="1:22" x14ac:dyDescent="0.3">
      <c r="A211" t="s">
        <v>801</v>
      </c>
      <c r="B211" t="s">
        <v>403</v>
      </c>
      <c r="C211" t="s">
        <v>801</v>
      </c>
      <c r="D211" t="s">
        <v>403</v>
      </c>
      <c r="E211" t="s">
        <v>1360</v>
      </c>
      <c r="F211" t="s">
        <v>1361</v>
      </c>
      <c r="G211" t="s">
        <v>1354</v>
      </c>
      <c r="H211" t="s">
        <v>197</v>
      </c>
      <c r="I211" t="s">
        <v>1321</v>
      </c>
      <c r="J211" t="s">
        <v>1492</v>
      </c>
      <c r="Q211">
        <v>158</v>
      </c>
      <c r="R211" t="s">
        <v>819</v>
      </c>
      <c r="S211" t="s">
        <v>420</v>
      </c>
      <c r="T211" t="s">
        <v>813</v>
      </c>
      <c r="U211" t="s">
        <v>199</v>
      </c>
      <c r="V211" t="s">
        <v>420</v>
      </c>
    </row>
    <row r="212" spans="1:22" x14ac:dyDescent="0.3">
      <c r="A212" t="s">
        <v>802</v>
      </c>
      <c r="B212" t="s">
        <v>404</v>
      </c>
      <c r="C212" t="s">
        <v>802</v>
      </c>
      <c r="D212" t="s">
        <v>404</v>
      </c>
      <c r="E212" t="s">
        <v>1362</v>
      </c>
      <c r="F212" t="s">
        <v>1363</v>
      </c>
      <c r="G212" t="s">
        <v>1354</v>
      </c>
      <c r="H212" t="s">
        <v>197</v>
      </c>
      <c r="I212" t="s">
        <v>1321</v>
      </c>
      <c r="J212" t="s">
        <v>1492</v>
      </c>
      <c r="Q212">
        <v>159</v>
      </c>
      <c r="R212" t="s">
        <v>820</v>
      </c>
      <c r="S212" t="s">
        <v>421</v>
      </c>
      <c r="T212" t="s">
        <v>813</v>
      </c>
      <c r="U212" t="s">
        <v>199</v>
      </c>
      <c r="V212" t="s">
        <v>421</v>
      </c>
    </row>
    <row r="213" spans="1:22" x14ac:dyDescent="0.3">
      <c r="A213" t="s">
        <v>805</v>
      </c>
      <c r="B213" t="s">
        <v>408</v>
      </c>
      <c r="C213" t="s">
        <v>805</v>
      </c>
      <c r="D213" t="s">
        <v>408</v>
      </c>
      <c r="E213" t="s">
        <v>1362</v>
      </c>
      <c r="F213" t="s">
        <v>1363</v>
      </c>
      <c r="G213" t="s">
        <v>1354</v>
      </c>
      <c r="H213" t="s">
        <v>197</v>
      </c>
      <c r="I213" t="s">
        <v>1321</v>
      </c>
      <c r="J213" t="s">
        <v>1492</v>
      </c>
      <c r="Q213">
        <v>160</v>
      </c>
      <c r="R213" t="s">
        <v>821</v>
      </c>
      <c r="S213" t="s">
        <v>422</v>
      </c>
      <c r="T213" t="s">
        <v>813</v>
      </c>
      <c r="U213" t="s">
        <v>199</v>
      </c>
      <c r="V213" t="s">
        <v>422</v>
      </c>
    </row>
    <row r="214" spans="1:22" x14ac:dyDescent="0.3">
      <c r="A214" t="s">
        <v>806</v>
      </c>
      <c r="B214" t="s">
        <v>409</v>
      </c>
      <c r="C214" t="s">
        <v>806</v>
      </c>
      <c r="D214" t="s">
        <v>409</v>
      </c>
      <c r="E214" t="s">
        <v>1362</v>
      </c>
      <c r="F214" t="s">
        <v>1363</v>
      </c>
      <c r="G214" t="s">
        <v>1354</v>
      </c>
      <c r="H214" t="s">
        <v>197</v>
      </c>
      <c r="I214" t="s">
        <v>1321</v>
      </c>
      <c r="J214" t="s">
        <v>1492</v>
      </c>
      <c r="Q214">
        <v>161</v>
      </c>
      <c r="R214" t="s">
        <v>822</v>
      </c>
      <c r="S214" t="s">
        <v>423</v>
      </c>
      <c r="T214" t="s">
        <v>813</v>
      </c>
      <c r="U214" t="s">
        <v>199</v>
      </c>
      <c r="V214" t="s">
        <v>423</v>
      </c>
    </row>
    <row r="215" spans="1:22" x14ac:dyDescent="0.3">
      <c r="A215" t="s">
        <v>505</v>
      </c>
      <c r="B215" t="s">
        <v>76</v>
      </c>
      <c r="C215" t="s">
        <v>505</v>
      </c>
      <c r="D215" t="s">
        <v>76</v>
      </c>
      <c r="E215" t="s">
        <v>1159</v>
      </c>
      <c r="F215" t="s">
        <v>76</v>
      </c>
      <c r="G215" t="s">
        <v>1158</v>
      </c>
      <c r="H215" t="s">
        <v>93</v>
      </c>
      <c r="I215" t="s">
        <v>1141</v>
      </c>
      <c r="J215" t="s">
        <v>1483</v>
      </c>
      <c r="Q215">
        <v>162</v>
      </c>
      <c r="R215" t="s">
        <v>823</v>
      </c>
      <c r="S215" t="s">
        <v>424</v>
      </c>
      <c r="T215" t="s">
        <v>813</v>
      </c>
      <c r="U215" t="s">
        <v>199</v>
      </c>
      <c r="V215" t="s">
        <v>424</v>
      </c>
    </row>
    <row r="216" spans="1:22" x14ac:dyDescent="0.3">
      <c r="A216" t="s">
        <v>506</v>
      </c>
      <c r="B216" t="s">
        <v>77</v>
      </c>
      <c r="C216" t="s">
        <v>506</v>
      </c>
      <c r="D216" t="s">
        <v>77</v>
      </c>
      <c r="E216" t="s">
        <v>1160</v>
      </c>
      <c r="F216" t="s">
        <v>77</v>
      </c>
      <c r="G216" t="s">
        <v>1158</v>
      </c>
      <c r="H216" t="s">
        <v>93</v>
      </c>
      <c r="I216" t="s">
        <v>1141</v>
      </c>
      <c r="J216" t="s">
        <v>1483</v>
      </c>
      <c r="Q216">
        <v>163</v>
      </c>
      <c r="R216" t="s">
        <v>824</v>
      </c>
      <c r="S216" t="s">
        <v>425</v>
      </c>
      <c r="T216" t="s">
        <v>813</v>
      </c>
      <c r="U216" t="s">
        <v>199</v>
      </c>
      <c r="V216" t="s">
        <v>425</v>
      </c>
    </row>
    <row r="217" spans="1:22" x14ac:dyDescent="0.3">
      <c r="A217" t="s">
        <v>536</v>
      </c>
      <c r="B217" t="s">
        <v>280</v>
      </c>
      <c r="C217" t="s">
        <v>536</v>
      </c>
      <c r="D217" t="s">
        <v>280</v>
      </c>
      <c r="E217" t="s">
        <v>1161</v>
      </c>
      <c r="F217" t="s">
        <v>1162</v>
      </c>
      <c r="G217" t="s">
        <v>1158</v>
      </c>
      <c r="H217" t="s">
        <v>93</v>
      </c>
      <c r="I217" t="s">
        <v>1141</v>
      </c>
      <c r="J217" t="s">
        <v>1483</v>
      </c>
      <c r="Q217">
        <v>213</v>
      </c>
      <c r="R217" t="s">
        <v>499</v>
      </c>
      <c r="S217" t="s">
        <v>72</v>
      </c>
      <c r="T217" t="s">
        <v>496</v>
      </c>
      <c r="U217" t="s">
        <v>1593</v>
      </c>
      <c r="V217" t="s">
        <v>72</v>
      </c>
    </row>
    <row r="218" spans="1:22" x14ac:dyDescent="0.3">
      <c r="A218" t="s">
        <v>543</v>
      </c>
      <c r="B218" t="s">
        <v>287</v>
      </c>
      <c r="C218" t="s">
        <v>543</v>
      </c>
      <c r="D218" t="s">
        <v>287</v>
      </c>
      <c r="E218" t="s">
        <v>1161</v>
      </c>
      <c r="F218" t="s">
        <v>1162</v>
      </c>
      <c r="G218" t="s">
        <v>1158</v>
      </c>
      <c r="H218" t="s">
        <v>93</v>
      </c>
      <c r="I218" t="s">
        <v>1141</v>
      </c>
      <c r="J218" t="s">
        <v>1483</v>
      </c>
      <c r="Q218">
        <v>214</v>
      </c>
      <c r="R218" t="s">
        <v>500</v>
      </c>
      <c r="S218" t="s">
        <v>73</v>
      </c>
      <c r="T218" t="s">
        <v>496</v>
      </c>
      <c r="U218" t="s">
        <v>1593</v>
      </c>
      <c r="V218" t="s">
        <v>73</v>
      </c>
    </row>
    <row r="219" spans="1:22" x14ac:dyDescent="0.3">
      <c r="A219" t="s">
        <v>534</v>
      </c>
      <c r="B219" t="s">
        <v>278</v>
      </c>
      <c r="C219" t="s">
        <v>534</v>
      </c>
      <c r="D219" t="s">
        <v>278</v>
      </c>
      <c r="E219" t="s">
        <v>1163</v>
      </c>
      <c r="F219" t="s">
        <v>1164</v>
      </c>
      <c r="G219" t="s">
        <v>1158</v>
      </c>
      <c r="H219" t="s">
        <v>93</v>
      </c>
      <c r="I219" t="s">
        <v>1141</v>
      </c>
      <c r="J219" t="s">
        <v>1483</v>
      </c>
      <c r="Q219">
        <v>215</v>
      </c>
      <c r="R219" t="s">
        <v>501</v>
      </c>
      <c r="S219" t="s">
        <v>74</v>
      </c>
      <c r="T219" t="s">
        <v>496</v>
      </c>
      <c r="U219" t="s">
        <v>1593</v>
      </c>
      <c r="V219" t="s">
        <v>74</v>
      </c>
    </row>
    <row r="220" spans="1:22" x14ac:dyDescent="0.3">
      <c r="A220" t="s">
        <v>538</v>
      </c>
      <c r="B220" t="s">
        <v>282</v>
      </c>
      <c r="C220" t="s">
        <v>538</v>
      </c>
      <c r="D220" t="s">
        <v>282</v>
      </c>
      <c r="E220" t="s">
        <v>1163</v>
      </c>
      <c r="F220" t="s">
        <v>1164</v>
      </c>
      <c r="G220" t="s">
        <v>1158</v>
      </c>
      <c r="H220" t="s">
        <v>93</v>
      </c>
      <c r="I220" t="s">
        <v>1141</v>
      </c>
      <c r="J220" t="s">
        <v>1483</v>
      </c>
      <c r="Q220">
        <v>216</v>
      </c>
      <c r="R220" t="s">
        <v>502</v>
      </c>
      <c r="S220" t="s">
        <v>75</v>
      </c>
      <c r="T220" t="s">
        <v>496</v>
      </c>
      <c r="U220" t="s">
        <v>1593</v>
      </c>
      <c r="V220" t="s">
        <v>75</v>
      </c>
    </row>
    <row r="221" spans="1:22" x14ac:dyDescent="0.3">
      <c r="A221" t="s">
        <v>539</v>
      </c>
      <c r="B221" t="s">
        <v>283</v>
      </c>
      <c r="C221" t="s">
        <v>539</v>
      </c>
      <c r="D221" t="s">
        <v>283</v>
      </c>
      <c r="E221" t="s">
        <v>1163</v>
      </c>
      <c r="F221" t="s">
        <v>1164</v>
      </c>
      <c r="G221" t="s">
        <v>1158</v>
      </c>
      <c r="H221" t="s">
        <v>93</v>
      </c>
      <c r="I221" t="s">
        <v>1141</v>
      </c>
      <c r="J221" t="s">
        <v>1483</v>
      </c>
      <c r="Q221">
        <v>217</v>
      </c>
      <c r="R221" t="s">
        <v>498</v>
      </c>
      <c r="S221" t="s">
        <v>71</v>
      </c>
      <c r="T221" t="s">
        <v>496</v>
      </c>
      <c r="U221" t="s">
        <v>1593</v>
      </c>
      <c r="V221" t="s">
        <v>71</v>
      </c>
    </row>
    <row r="222" spans="1:22" x14ac:dyDescent="0.3">
      <c r="A222" t="s">
        <v>541</v>
      </c>
      <c r="B222" t="s">
        <v>285</v>
      </c>
      <c r="C222" t="s">
        <v>541</v>
      </c>
      <c r="D222" t="s">
        <v>285</v>
      </c>
      <c r="E222" t="s">
        <v>1163</v>
      </c>
      <c r="F222" t="s">
        <v>1164</v>
      </c>
      <c r="G222" t="s">
        <v>1158</v>
      </c>
      <c r="H222" t="s">
        <v>93</v>
      </c>
      <c r="I222" t="s">
        <v>1141</v>
      </c>
      <c r="J222" t="s">
        <v>1483</v>
      </c>
      <c r="Q222">
        <v>164</v>
      </c>
      <c r="R222" t="s">
        <v>649</v>
      </c>
      <c r="S222" t="s">
        <v>332</v>
      </c>
      <c r="T222" t="s">
        <v>648</v>
      </c>
      <c r="U222" t="s">
        <v>129</v>
      </c>
      <c r="V222" t="s">
        <v>332</v>
      </c>
    </row>
    <row r="223" spans="1:22" x14ac:dyDescent="0.3">
      <c r="A223" t="s">
        <v>532</v>
      </c>
      <c r="B223" t="s">
        <v>276</v>
      </c>
      <c r="C223" t="s">
        <v>532</v>
      </c>
      <c r="D223" t="s">
        <v>276</v>
      </c>
      <c r="E223" t="s">
        <v>1165</v>
      </c>
      <c r="F223" t="s">
        <v>1166</v>
      </c>
      <c r="G223" t="s">
        <v>1158</v>
      </c>
      <c r="H223" t="s">
        <v>93</v>
      </c>
      <c r="I223" t="s">
        <v>1141</v>
      </c>
      <c r="J223" t="s">
        <v>1483</v>
      </c>
      <c r="Q223">
        <v>165</v>
      </c>
      <c r="R223" t="s">
        <v>650</v>
      </c>
      <c r="S223" t="s">
        <v>333</v>
      </c>
      <c r="T223" t="s">
        <v>648</v>
      </c>
      <c r="U223" t="s">
        <v>129</v>
      </c>
      <c r="V223" t="s">
        <v>333</v>
      </c>
    </row>
    <row r="224" spans="1:22" x14ac:dyDescent="0.3">
      <c r="A224" t="s">
        <v>535</v>
      </c>
      <c r="B224" t="s">
        <v>279</v>
      </c>
      <c r="C224" t="s">
        <v>535</v>
      </c>
      <c r="D224" t="s">
        <v>279</v>
      </c>
      <c r="E224" t="s">
        <v>1165</v>
      </c>
      <c r="F224" t="s">
        <v>1166</v>
      </c>
      <c r="G224" t="s">
        <v>1158</v>
      </c>
      <c r="H224" t="s">
        <v>93</v>
      </c>
      <c r="I224" t="s">
        <v>1141</v>
      </c>
      <c r="J224" t="s">
        <v>1483</v>
      </c>
      <c r="Q224">
        <v>166</v>
      </c>
      <c r="R224" t="s">
        <v>651</v>
      </c>
      <c r="S224" t="s">
        <v>334</v>
      </c>
      <c r="T224" t="s">
        <v>648</v>
      </c>
      <c r="U224" t="s">
        <v>129</v>
      </c>
      <c r="V224" t="s">
        <v>334</v>
      </c>
    </row>
    <row r="225" spans="1:22" x14ac:dyDescent="0.3">
      <c r="A225" t="s">
        <v>537</v>
      </c>
      <c r="B225" t="s">
        <v>281</v>
      </c>
      <c r="C225" t="s">
        <v>537</v>
      </c>
      <c r="D225" t="s">
        <v>281</v>
      </c>
      <c r="E225" t="s">
        <v>1165</v>
      </c>
      <c r="F225" t="s">
        <v>1166</v>
      </c>
      <c r="G225" t="s">
        <v>1158</v>
      </c>
      <c r="H225" t="s">
        <v>93</v>
      </c>
      <c r="I225" t="s">
        <v>1141</v>
      </c>
      <c r="J225" t="s">
        <v>1483</v>
      </c>
      <c r="Q225">
        <v>167</v>
      </c>
      <c r="R225" t="s">
        <v>652</v>
      </c>
      <c r="S225" t="s">
        <v>335</v>
      </c>
      <c r="T225" t="s">
        <v>648</v>
      </c>
      <c r="U225" t="s">
        <v>129</v>
      </c>
      <c r="V225" t="s">
        <v>335</v>
      </c>
    </row>
    <row r="226" spans="1:22" x14ac:dyDescent="0.3">
      <c r="A226" t="s">
        <v>540</v>
      </c>
      <c r="B226" t="s">
        <v>284</v>
      </c>
      <c r="C226" t="s">
        <v>540</v>
      </c>
      <c r="D226" t="s">
        <v>284</v>
      </c>
      <c r="E226" t="s">
        <v>1165</v>
      </c>
      <c r="F226" t="s">
        <v>1166</v>
      </c>
      <c r="G226" t="s">
        <v>1158</v>
      </c>
      <c r="H226" t="s">
        <v>93</v>
      </c>
      <c r="I226" t="s">
        <v>1141</v>
      </c>
      <c r="J226" t="s">
        <v>1483</v>
      </c>
      <c r="Q226">
        <v>168</v>
      </c>
      <c r="R226" t="s">
        <v>653</v>
      </c>
      <c r="S226" t="s">
        <v>336</v>
      </c>
      <c r="T226" t="s">
        <v>648</v>
      </c>
      <c r="U226" t="s">
        <v>129</v>
      </c>
      <c r="V226" t="s">
        <v>336</v>
      </c>
    </row>
    <row r="227" spans="1:22" x14ac:dyDescent="0.3">
      <c r="A227" t="s">
        <v>533</v>
      </c>
      <c r="B227" t="s">
        <v>277</v>
      </c>
      <c r="C227" t="s">
        <v>533</v>
      </c>
      <c r="D227" t="s">
        <v>277</v>
      </c>
      <c r="E227" t="s">
        <v>1167</v>
      </c>
      <c r="F227" t="s">
        <v>1168</v>
      </c>
      <c r="G227" t="s">
        <v>1158</v>
      </c>
      <c r="H227" t="s">
        <v>93</v>
      </c>
      <c r="I227" t="s">
        <v>1141</v>
      </c>
      <c r="J227" t="s">
        <v>1483</v>
      </c>
      <c r="Q227">
        <v>201</v>
      </c>
      <c r="R227" t="s">
        <v>656</v>
      </c>
      <c r="S227" t="s">
        <v>130</v>
      </c>
      <c r="T227" t="s">
        <v>654</v>
      </c>
      <c r="U227" t="s">
        <v>1017</v>
      </c>
      <c r="V227" t="s">
        <v>130</v>
      </c>
    </row>
    <row r="228" spans="1:22" x14ac:dyDescent="0.3">
      <c r="A228" t="s">
        <v>542</v>
      </c>
      <c r="B228" t="s">
        <v>286</v>
      </c>
      <c r="C228" t="s">
        <v>542</v>
      </c>
      <c r="D228" t="s">
        <v>286</v>
      </c>
      <c r="E228" t="s">
        <v>1167</v>
      </c>
      <c r="F228" t="s">
        <v>1168</v>
      </c>
      <c r="G228" t="s">
        <v>1158</v>
      </c>
      <c r="H228" t="s">
        <v>93</v>
      </c>
      <c r="I228" t="s">
        <v>1141</v>
      </c>
      <c r="J228" t="s">
        <v>1483</v>
      </c>
      <c r="Q228">
        <v>202</v>
      </c>
      <c r="R228" t="s">
        <v>657</v>
      </c>
      <c r="S228" t="s">
        <v>131</v>
      </c>
      <c r="T228" t="s">
        <v>654</v>
      </c>
      <c r="U228" t="s">
        <v>1017</v>
      </c>
      <c r="V228" t="s">
        <v>131</v>
      </c>
    </row>
    <row r="229" spans="1:22" x14ac:dyDescent="0.3">
      <c r="A229" t="s">
        <v>582</v>
      </c>
      <c r="B229" t="s">
        <v>115</v>
      </c>
      <c r="C229" t="s">
        <v>582</v>
      </c>
      <c r="D229" t="s">
        <v>115</v>
      </c>
      <c r="E229" t="s">
        <v>1219</v>
      </c>
      <c r="F229" t="s">
        <v>115</v>
      </c>
      <c r="G229" t="s">
        <v>1217</v>
      </c>
      <c r="H229" t="s">
        <v>1218</v>
      </c>
      <c r="I229" t="s">
        <v>1204</v>
      </c>
      <c r="J229" t="s">
        <v>1484</v>
      </c>
      <c r="Q229">
        <v>203</v>
      </c>
      <c r="R229" t="s">
        <v>658</v>
      </c>
      <c r="S229" t="s">
        <v>132</v>
      </c>
      <c r="T229" t="s">
        <v>654</v>
      </c>
      <c r="U229" t="s">
        <v>1017</v>
      </c>
      <c r="V229" t="s">
        <v>132</v>
      </c>
    </row>
    <row r="230" spans="1:22" x14ac:dyDescent="0.3">
      <c r="A230" t="s">
        <v>584</v>
      </c>
      <c r="B230" t="s">
        <v>117</v>
      </c>
      <c r="C230" t="s">
        <v>584</v>
      </c>
      <c r="D230" t="s">
        <v>117</v>
      </c>
      <c r="E230" t="s">
        <v>1220</v>
      </c>
      <c r="F230" t="s">
        <v>1221</v>
      </c>
      <c r="G230" t="s">
        <v>1217</v>
      </c>
      <c r="H230" t="s">
        <v>1218</v>
      </c>
      <c r="I230" t="s">
        <v>1204</v>
      </c>
      <c r="J230" t="s">
        <v>1484</v>
      </c>
      <c r="Q230">
        <v>204</v>
      </c>
      <c r="R230" t="s">
        <v>659</v>
      </c>
      <c r="S230" t="s">
        <v>133</v>
      </c>
      <c r="T230" t="s">
        <v>654</v>
      </c>
      <c r="U230" t="s">
        <v>1017</v>
      </c>
      <c r="V230" t="s">
        <v>133</v>
      </c>
    </row>
    <row r="231" spans="1:22" x14ac:dyDescent="0.3">
      <c r="A231" t="s">
        <v>595</v>
      </c>
      <c r="B231" t="s">
        <v>303</v>
      </c>
      <c r="C231" t="s">
        <v>595</v>
      </c>
      <c r="D231" t="s">
        <v>303</v>
      </c>
      <c r="E231" t="s">
        <v>1220</v>
      </c>
      <c r="F231" t="s">
        <v>1221</v>
      </c>
      <c r="G231" t="s">
        <v>1217</v>
      </c>
      <c r="H231" t="s">
        <v>1218</v>
      </c>
      <c r="I231" t="s">
        <v>1204</v>
      </c>
      <c r="J231" t="s">
        <v>1484</v>
      </c>
      <c r="Q231">
        <v>205</v>
      </c>
      <c r="R231" t="s">
        <v>660</v>
      </c>
      <c r="S231" t="s">
        <v>134</v>
      </c>
      <c r="T231" t="s">
        <v>654</v>
      </c>
      <c r="U231" t="s">
        <v>1017</v>
      </c>
      <c r="V231" t="s">
        <v>134</v>
      </c>
    </row>
    <row r="232" spans="1:22" x14ac:dyDescent="0.3">
      <c r="A232" t="s">
        <v>596</v>
      </c>
      <c r="B232" t="s">
        <v>304</v>
      </c>
      <c r="C232" t="s">
        <v>596</v>
      </c>
      <c r="D232" t="s">
        <v>304</v>
      </c>
      <c r="E232" t="s">
        <v>1220</v>
      </c>
      <c r="F232" t="s">
        <v>1221</v>
      </c>
      <c r="G232" t="s">
        <v>1217</v>
      </c>
      <c r="H232" t="s">
        <v>1218</v>
      </c>
      <c r="I232" t="s">
        <v>1204</v>
      </c>
      <c r="J232" t="s">
        <v>1484</v>
      </c>
      <c r="Q232">
        <v>206</v>
      </c>
      <c r="R232" t="s">
        <v>661</v>
      </c>
      <c r="S232" t="s">
        <v>135</v>
      </c>
      <c r="T232" t="s">
        <v>654</v>
      </c>
      <c r="U232" t="s">
        <v>1017</v>
      </c>
      <c r="V232" t="s">
        <v>135</v>
      </c>
    </row>
    <row r="233" spans="1:22" x14ac:dyDescent="0.3">
      <c r="A233" t="s">
        <v>597</v>
      </c>
      <c r="B233" t="s">
        <v>305</v>
      </c>
      <c r="C233" t="s">
        <v>597</v>
      </c>
      <c r="D233" t="s">
        <v>305</v>
      </c>
      <c r="E233" t="s">
        <v>1220</v>
      </c>
      <c r="F233" t="s">
        <v>1221</v>
      </c>
      <c r="G233" t="s">
        <v>1217</v>
      </c>
      <c r="H233" t="s">
        <v>1218</v>
      </c>
      <c r="I233" t="s">
        <v>1204</v>
      </c>
      <c r="J233" t="s">
        <v>1484</v>
      </c>
      <c r="Q233">
        <v>207</v>
      </c>
      <c r="R233" t="s">
        <v>662</v>
      </c>
      <c r="S233" t="s">
        <v>136</v>
      </c>
      <c r="T233" t="s">
        <v>654</v>
      </c>
      <c r="U233" t="s">
        <v>1017</v>
      </c>
      <c r="V233" t="s">
        <v>136</v>
      </c>
    </row>
    <row r="234" spans="1:22" x14ac:dyDescent="0.3">
      <c r="A234" t="s">
        <v>598</v>
      </c>
      <c r="B234" t="s">
        <v>306</v>
      </c>
      <c r="C234" t="s">
        <v>598</v>
      </c>
      <c r="D234" t="s">
        <v>306</v>
      </c>
      <c r="E234" t="s">
        <v>1220</v>
      </c>
      <c r="F234" t="s">
        <v>1221</v>
      </c>
      <c r="G234" t="s">
        <v>1217</v>
      </c>
      <c r="H234" t="s">
        <v>1218</v>
      </c>
      <c r="I234" t="s">
        <v>1204</v>
      </c>
      <c r="J234" t="s">
        <v>1484</v>
      </c>
      <c r="Q234">
        <v>169</v>
      </c>
      <c r="R234" t="s">
        <v>826</v>
      </c>
      <c r="S234" t="s">
        <v>426</v>
      </c>
      <c r="T234" t="s">
        <v>825</v>
      </c>
      <c r="U234" t="s">
        <v>200</v>
      </c>
      <c r="V234" t="s">
        <v>426</v>
      </c>
    </row>
    <row r="235" spans="1:22" x14ac:dyDescent="0.3">
      <c r="A235" t="s">
        <v>599</v>
      </c>
      <c r="B235" t="s">
        <v>307</v>
      </c>
      <c r="C235" t="s">
        <v>599</v>
      </c>
      <c r="D235" t="s">
        <v>307</v>
      </c>
      <c r="E235" t="s">
        <v>1220</v>
      </c>
      <c r="F235" t="s">
        <v>1221</v>
      </c>
      <c r="G235" t="s">
        <v>1217</v>
      </c>
      <c r="H235" t="s">
        <v>1218</v>
      </c>
      <c r="I235" t="s">
        <v>1204</v>
      </c>
      <c r="J235" t="s">
        <v>1484</v>
      </c>
      <c r="Q235">
        <v>170</v>
      </c>
      <c r="R235" t="s">
        <v>827</v>
      </c>
      <c r="S235" t="s">
        <v>427</v>
      </c>
      <c r="T235" t="s">
        <v>825</v>
      </c>
      <c r="U235" t="s">
        <v>200</v>
      </c>
      <c r="V235" t="s">
        <v>427</v>
      </c>
    </row>
    <row r="236" spans="1:22" x14ac:dyDescent="0.3">
      <c r="A236" t="s">
        <v>600</v>
      </c>
      <c r="B236" t="s">
        <v>308</v>
      </c>
      <c r="C236" t="s">
        <v>600</v>
      </c>
      <c r="D236" t="s">
        <v>308</v>
      </c>
      <c r="E236" t="s">
        <v>1220</v>
      </c>
      <c r="F236" t="s">
        <v>1221</v>
      </c>
      <c r="G236" t="s">
        <v>1217</v>
      </c>
      <c r="H236" t="s">
        <v>1218</v>
      </c>
      <c r="I236" t="s">
        <v>1204</v>
      </c>
      <c r="J236" t="s">
        <v>1484</v>
      </c>
      <c r="Q236">
        <v>171</v>
      </c>
      <c r="R236" t="s">
        <v>828</v>
      </c>
      <c r="S236" t="s">
        <v>428</v>
      </c>
      <c r="T236" t="s">
        <v>825</v>
      </c>
      <c r="U236" t="s">
        <v>200</v>
      </c>
      <c r="V236" t="s">
        <v>428</v>
      </c>
    </row>
    <row r="237" spans="1:22" x14ac:dyDescent="0.3">
      <c r="A237" t="s">
        <v>601</v>
      </c>
      <c r="B237" t="s">
        <v>309</v>
      </c>
      <c r="C237" t="s">
        <v>601</v>
      </c>
      <c r="D237" t="s">
        <v>309</v>
      </c>
      <c r="E237" t="s">
        <v>1220</v>
      </c>
      <c r="F237" t="s">
        <v>1221</v>
      </c>
      <c r="G237" t="s">
        <v>1217</v>
      </c>
      <c r="H237" t="s">
        <v>1218</v>
      </c>
      <c r="I237" t="s">
        <v>1204</v>
      </c>
      <c r="J237" t="s">
        <v>1484</v>
      </c>
      <c r="Q237">
        <v>172</v>
      </c>
      <c r="R237" t="s">
        <v>829</v>
      </c>
      <c r="S237" t="s">
        <v>429</v>
      </c>
      <c r="T237" t="s">
        <v>825</v>
      </c>
      <c r="U237" t="s">
        <v>200</v>
      </c>
      <c r="V237" t="s">
        <v>429</v>
      </c>
    </row>
    <row r="238" spans="1:22" x14ac:dyDescent="0.3">
      <c r="A238" t="s">
        <v>1016</v>
      </c>
      <c r="B238" t="s">
        <v>123</v>
      </c>
      <c r="C238" t="s">
        <v>1016</v>
      </c>
      <c r="D238" t="s">
        <v>123</v>
      </c>
      <c r="E238" t="s">
        <v>1222</v>
      </c>
      <c r="F238" t="s">
        <v>123</v>
      </c>
      <c r="G238" t="s">
        <v>1217</v>
      </c>
      <c r="H238" t="s">
        <v>1218</v>
      </c>
      <c r="I238" t="s">
        <v>1204</v>
      </c>
      <c r="J238" t="s">
        <v>1484</v>
      </c>
      <c r="Q238">
        <v>173</v>
      </c>
      <c r="R238" t="s">
        <v>830</v>
      </c>
      <c r="S238" t="s">
        <v>430</v>
      </c>
      <c r="T238" t="s">
        <v>825</v>
      </c>
      <c r="U238" t="s">
        <v>200</v>
      </c>
      <c r="V238" t="s">
        <v>430</v>
      </c>
    </row>
    <row r="239" spans="1:22" x14ac:dyDescent="0.3">
      <c r="A239" t="s">
        <v>1015</v>
      </c>
      <c r="B239" t="s">
        <v>122</v>
      </c>
      <c r="C239" t="s">
        <v>1015</v>
      </c>
      <c r="D239" t="s">
        <v>122</v>
      </c>
      <c r="E239" t="s">
        <v>1223</v>
      </c>
      <c r="F239" t="s">
        <v>122</v>
      </c>
      <c r="G239" t="s">
        <v>1217</v>
      </c>
      <c r="H239" t="s">
        <v>1218</v>
      </c>
      <c r="I239" t="s">
        <v>1204</v>
      </c>
      <c r="J239" t="s">
        <v>1484</v>
      </c>
      <c r="Q239">
        <v>174</v>
      </c>
      <c r="R239" t="s">
        <v>831</v>
      </c>
      <c r="S239" t="s">
        <v>431</v>
      </c>
      <c r="T239" t="s">
        <v>825</v>
      </c>
      <c r="U239" t="s">
        <v>200</v>
      </c>
      <c r="V239" t="s">
        <v>431</v>
      </c>
    </row>
    <row r="240" spans="1:22" x14ac:dyDescent="0.3">
      <c r="A240" t="s">
        <v>603</v>
      </c>
      <c r="B240" t="s">
        <v>310</v>
      </c>
      <c r="C240" t="s">
        <v>603</v>
      </c>
      <c r="D240" t="s">
        <v>310</v>
      </c>
      <c r="E240" t="s">
        <v>1225</v>
      </c>
      <c r="F240" t="s">
        <v>1485</v>
      </c>
      <c r="G240" t="s">
        <v>1224</v>
      </c>
      <c r="H240" t="s">
        <v>120</v>
      </c>
      <c r="I240" t="s">
        <v>1204</v>
      </c>
      <c r="J240" t="s">
        <v>1484</v>
      </c>
      <c r="Q240">
        <v>175</v>
      </c>
      <c r="R240" t="s">
        <v>832</v>
      </c>
      <c r="S240" t="s">
        <v>432</v>
      </c>
      <c r="T240" t="s">
        <v>825</v>
      </c>
      <c r="U240" t="s">
        <v>200</v>
      </c>
      <c r="V240" t="s">
        <v>432</v>
      </c>
    </row>
    <row r="241" spans="1:22" x14ac:dyDescent="0.3">
      <c r="A241" t="s">
        <v>604</v>
      </c>
      <c r="B241" t="s">
        <v>311</v>
      </c>
      <c r="C241" t="s">
        <v>604</v>
      </c>
      <c r="D241" t="s">
        <v>311</v>
      </c>
      <c r="E241" t="s">
        <v>1225</v>
      </c>
      <c r="F241" t="s">
        <v>1485</v>
      </c>
      <c r="G241" t="s">
        <v>1224</v>
      </c>
      <c r="H241" t="s">
        <v>120</v>
      </c>
      <c r="I241" t="s">
        <v>1204</v>
      </c>
      <c r="J241" t="s">
        <v>1484</v>
      </c>
      <c r="Q241">
        <v>208</v>
      </c>
      <c r="R241" t="s">
        <v>574</v>
      </c>
      <c r="S241" t="s">
        <v>109</v>
      </c>
      <c r="T241" t="s">
        <v>572</v>
      </c>
      <c r="U241" t="s">
        <v>1198</v>
      </c>
      <c r="V241" t="s">
        <v>109</v>
      </c>
    </row>
    <row r="242" spans="1:22" x14ac:dyDescent="0.3">
      <c r="A242" t="s">
        <v>605</v>
      </c>
      <c r="B242" t="s">
        <v>312</v>
      </c>
      <c r="C242" t="s">
        <v>605</v>
      </c>
      <c r="D242" t="s">
        <v>312</v>
      </c>
      <c r="E242" t="s">
        <v>1225</v>
      </c>
      <c r="F242" t="s">
        <v>1485</v>
      </c>
      <c r="G242" t="s">
        <v>1224</v>
      </c>
      <c r="H242" t="s">
        <v>120</v>
      </c>
      <c r="I242" t="s">
        <v>1204</v>
      </c>
      <c r="J242" t="s">
        <v>1484</v>
      </c>
      <c r="Q242">
        <v>209</v>
      </c>
      <c r="R242" t="s">
        <v>575</v>
      </c>
      <c r="S242" t="s">
        <v>110</v>
      </c>
      <c r="T242" t="s">
        <v>572</v>
      </c>
      <c r="U242" t="s">
        <v>1198</v>
      </c>
      <c r="V242" t="s">
        <v>110</v>
      </c>
    </row>
    <row r="243" spans="1:22" x14ac:dyDescent="0.3">
      <c r="A243" t="s">
        <v>606</v>
      </c>
      <c r="B243" t="s">
        <v>313</v>
      </c>
      <c r="C243" t="s">
        <v>606</v>
      </c>
      <c r="D243" t="s">
        <v>313</v>
      </c>
      <c r="E243" t="s">
        <v>1225</v>
      </c>
      <c r="F243" t="s">
        <v>1485</v>
      </c>
      <c r="G243" t="s">
        <v>1224</v>
      </c>
      <c r="H243" t="s">
        <v>120</v>
      </c>
      <c r="I243" t="s">
        <v>1204</v>
      </c>
      <c r="J243" t="s">
        <v>1484</v>
      </c>
      <c r="Q243">
        <v>210</v>
      </c>
      <c r="R243" t="s">
        <v>576</v>
      </c>
      <c r="S243" t="s">
        <v>111</v>
      </c>
      <c r="T243" t="s">
        <v>572</v>
      </c>
      <c r="U243" t="s">
        <v>1198</v>
      </c>
      <c r="V243" t="s">
        <v>111</v>
      </c>
    </row>
    <row r="244" spans="1:22" x14ac:dyDescent="0.3">
      <c r="A244" t="s">
        <v>607</v>
      </c>
      <c r="B244" t="s">
        <v>314</v>
      </c>
      <c r="C244" t="s">
        <v>607</v>
      </c>
      <c r="D244" t="s">
        <v>314</v>
      </c>
      <c r="E244" t="s">
        <v>1225</v>
      </c>
      <c r="F244" t="s">
        <v>1485</v>
      </c>
      <c r="G244" t="s">
        <v>1224</v>
      </c>
      <c r="H244" t="s">
        <v>120</v>
      </c>
      <c r="I244" t="s">
        <v>1204</v>
      </c>
      <c r="J244" t="s">
        <v>1484</v>
      </c>
      <c r="Q244">
        <v>211</v>
      </c>
      <c r="R244" t="s">
        <v>577</v>
      </c>
      <c r="S244" t="s">
        <v>112</v>
      </c>
      <c r="T244" t="s">
        <v>572</v>
      </c>
      <c r="U244" t="s">
        <v>1198</v>
      </c>
      <c r="V244" t="s">
        <v>112</v>
      </c>
    </row>
    <row r="245" spans="1:22" x14ac:dyDescent="0.3">
      <c r="A245" t="s">
        <v>608</v>
      </c>
      <c r="B245" t="s">
        <v>315</v>
      </c>
      <c r="C245" t="s">
        <v>608</v>
      </c>
      <c r="D245" t="s">
        <v>315</v>
      </c>
      <c r="E245" t="s">
        <v>1225</v>
      </c>
      <c r="F245" t="s">
        <v>1485</v>
      </c>
      <c r="G245" t="s">
        <v>1224</v>
      </c>
      <c r="H245" t="s">
        <v>120</v>
      </c>
      <c r="I245" t="s">
        <v>1204</v>
      </c>
      <c r="J245" t="s">
        <v>1484</v>
      </c>
      <c r="Q245">
        <v>212</v>
      </c>
      <c r="R245" t="s">
        <v>578</v>
      </c>
      <c r="S245" t="s">
        <v>113</v>
      </c>
      <c r="T245" t="s">
        <v>572</v>
      </c>
      <c r="U245" t="s">
        <v>1198</v>
      </c>
      <c r="V245" t="s">
        <v>113</v>
      </c>
    </row>
    <row r="246" spans="1:22" x14ac:dyDescent="0.3">
      <c r="A246" t="s">
        <v>609</v>
      </c>
      <c r="B246" t="s">
        <v>316</v>
      </c>
      <c r="C246" t="s">
        <v>609</v>
      </c>
      <c r="D246" t="s">
        <v>316</v>
      </c>
      <c r="E246" t="s">
        <v>1225</v>
      </c>
      <c r="F246" t="s">
        <v>1485</v>
      </c>
      <c r="G246" t="s">
        <v>1224</v>
      </c>
      <c r="H246" t="s">
        <v>120</v>
      </c>
      <c r="I246" t="s">
        <v>1204</v>
      </c>
      <c r="J246" t="s">
        <v>1484</v>
      </c>
      <c r="Q246">
        <v>176</v>
      </c>
      <c r="R246" t="s">
        <v>664</v>
      </c>
      <c r="S246" t="s">
        <v>337</v>
      </c>
      <c r="T246" t="s">
        <v>663</v>
      </c>
      <c r="U246" t="s">
        <v>137</v>
      </c>
      <c r="V246" t="s">
        <v>337</v>
      </c>
    </row>
    <row r="247" spans="1:22" x14ac:dyDescent="0.3">
      <c r="A247" t="s">
        <v>509</v>
      </c>
      <c r="B247" t="s">
        <v>80</v>
      </c>
      <c r="C247" t="s">
        <v>509</v>
      </c>
      <c r="D247" t="s">
        <v>80</v>
      </c>
      <c r="E247" t="s">
        <v>1176</v>
      </c>
      <c r="F247" t="s">
        <v>1177</v>
      </c>
      <c r="G247" t="s">
        <v>1174</v>
      </c>
      <c r="H247" t="s">
        <v>1175</v>
      </c>
      <c r="I247" t="s">
        <v>1141</v>
      </c>
      <c r="J247" t="s">
        <v>1483</v>
      </c>
      <c r="Q247">
        <v>177</v>
      </c>
      <c r="R247" t="s">
        <v>665</v>
      </c>
      <c r="S247" t="s">
        <v>338</v>
      </c>
      <c r="T247" t="s">
        <v>663</v>
      </c>
      <c r="U247" t="s">
        <v>137</v>
      </c>
      <c r="V247" t="s">
        <v>338</v>
      </c>
    </row>
    <row r="248" spans="1:22" x14ac:dyDescent="0.3">
      <c r="A248" t="s">
        <v>546</v>
      </c>
      <c r="B248" t="s">
        <v>94</v>
      </c>
      <c r="C248" t="s">
        <v>546</v>
      </c>
      <c r="D248" t="s">
        <v>94</v>
      </c>
      <c r="E248" t="s">
        <v>1176</v>
      </c>
      <c r="F248" t="s">
        <v>1177</v>
      </c>
      <c r="G248" t="s">
        <v>1174</v>
      </c>
      <c r="H248" t="s">
        <v>1175</v>
      </c>
      <c r="I248" t="s">
        <v>1141</v>
      </c>
      <c r="J248" t="s">
        <v>1483</v>
      </c>
      <c r="Q248">
        <v>178</v>
      </c>
      <c r="R248" t="s">
        <v>666</v>
      </c>
      <c r="S248" t="s">
        <v>339</v>
      </c>
      <c r="T248" t="s">
        <v>663</v>
      </c>
      <c r="U248" t="s">
        <v>137</v>
      </c>
      <c r="V248" t="s">
        <v>339</v>
      </c>
    </row>
    <row r="249" spans="1:22" x14ac:dyDescent="0.3">
      <c r="A249" t="s">
        <v>549</v>
      </c>
      <c r="B249" t="s">
        <v>97</v>
      </c>
      <c r="C249" t="s">
        <v>549</v>
      </c>
      <c r="D249" t="s">
        <v>97</v>
      </c>
      <c r="E249" t="s">
        <v>1176</v>
      </c>
      <c r="F249" t="s">
        <v>1177</v>
      </c>
      <c r="G249" t="s">
        <v>1174</v>
      </c>
      <c r="H249" t="s">
        <v>1175</v>
      </c>
      <c r="I249" t="s">
        <v>1141</v>
      </c>
      <c r="J249" t="s">
        <v>1483</v>
      </c>
      <c r="Q249">
        <v>179</v>
      </c>
      <c r="R249" t="s">
        <v>667</v>
      </c>
      <c r="S249" t="s">
        <v>340</v>
      </c>
      <c r="T249" t="s">
        <v>663</v>
      </c>
      <c r="U249" t="s">
        <v>137</v>
      </c>
      <c r="V249" t="s">
        <v>340</v>
      </c>
    </row>
    <row r="250" spans="1:22" x14ac:dyDescent="0.3">
      <c r="A250" t="s">
        <v>547</v>
      </c>
      <c r="B250" t="s">
        <v>95</v>
      </c>
      <c r="C250" t="s">
        <v>547</v>
      </c>
      <c r="D250" t="s">
        <v>95</v>
      </c>
      <c r="E250" t="s">
        <v>1178</v>
      </c>
      <c r="F250" t="s">
        <v>95</v>
      </c>
      <c r="G250" t="s">
        <v>1174</v>
      </c>
      <c r="H250" t="s">
        <v>1175</v>
      </c>
      <c r="I250" t="s">
        <v>1141</v>
      </c>
      <c r="J250" t="s">
        <v>1483</v>
      </c>
      <c r="Q250">
        <v>180</v>
      </c>
      <c r="R250" t="s">
        <v>668</v>
      </c>
      <c r="S250" t="s">
        <v>341</v>
      </c>
      <c r="T250" t="s">
        <v>663</v>
      </c>
      <c r="U250" t="s">
        <v>137</v>
      </c>
      <c r="V250" t="s">
        <v>341</v>
      </c>
    </row>
    <row r="251" spans="1:22" x14ac:dyDescent="0.3">
      <c r="A251" t="s">
        <v>548</v>
      </c>
      <c r="B251" t="s">
        <v>96</v>
      </c>
      <c r="C251" t="s">
        <v>548</v>
      </c>
      <c r="D251" t="s">
        <v>96</v>
      </c>
      <c r="E251" t="s">
        <v>1179</v>
      </c>
      <c r="F251" t="s">
        <v>96</v>
      </c>
      <c r="G251" t="s">
        <v>1174</v>
      </c>
      <c r="H251" t="s">
        <v>1175</v>
      </c>
      <c r="I251" t="s">
        <v>1141</v>
      </c>
      <c r="J251" t="s">
        <v>1483</v>
      </c>
      <c r="Q251">
        <v>181</v>
      </c>
      <c r="R251" t="s">
        <v>669</v>
      </c>
      <c r="S251" t="s">
        <v>342</v>
      </c>
      <c r="T251" t="s">
        <v>663</v>
      </c>
      <c r="U251" t="s">
        <v>137</v>
      </c>
      <c r="V251" t="s">
        <v>342</v>
      </c>
    </row>
    <row r="252" spans="1:22" x14ac:dyDescent="0.3">
      <c r="A252" t="s">
        <v>550</v>
      </c>
      <c r="B252" t="s">
        <v>98</v>
      </c>
      <c r="C252" t="s">
        <v>550</v>
      </c>
      <c r="D252" t="s">
        <v>98</v>
      </c>
      <c r="E252" t="s">
        <v>1180</v>
      </c>
      <c r="F252" t="s">
        <v>98</v>
      </c>
      <c r="G252" t="s">
        <v>1174</v>
      </c>
      <c r="H252" t="s">
        <v>1175</v>
      </c>
      <c r="I252" t="s">
        <v>1141</v>
      </c>
      <c r="J252" t="s">
        <v>1483</v>
      </c>
    </row>
    <row r="253" spans="1:22" x14ac:dyDescent="0.3">
      <c r="A253" t="s">
        <v>893</v>
      </c>
      <c r="B253" t="s">
        <v>238</v>
      </c>
      <c r="C253" t="s">
        <v>1497</v>
      </c>
      <c r="D253" t="s">
        <v>238</v>
      </c>
      <c r="E253" t="s">
        <v>1415</v>
      </c>
      <c r="F253" t="s">
        <v>1416</v>
      </c>
      <c r="G253" t="s">
        <v>1413</v>
      </c>
      <c r="H253" t="s">
        <v>1414</v>
      </c>
      <c r="I253" t="s">
        <v>1412</v>
      </c>
      <c r="J253" t="s">
        <v>1023</v>
      </c>
    </row>
    <row r="254" spans="1:22" x14ac:dyDescent="0.3">
      <c r="A254" t="s">
        <v>894</v>
      </c>
      <c r="B254" t="s">
        <v>239</v>
      </c>
      <c r="C254" t="s">
        <v>1498</v>
      </c>
      <c r="D254" t="s">
        <v>239</v>
      </c>
      <c r="E254" t="s">
        <v>1415</v>
      </c>
      <c r="F254" t="s">
        <v>1416</v>
      </c>
      <c r="G254" t="s">
        <v>1413</v>
      </c>
      <c r="H254" t="s">
        <v>1414</v>
      </c>
      <c r="I254" t="s">
        <v>1412</v>
      </c>
      <c r="J254" t="s">
        <v>1023</v>
      </c>
    </row>
    <row r="255" spans="1:22" x14ac:dyDescent="0.3">
      <c r="A255" t="s">
        <v>557</v>
      </c>
      <c r="B255" t="s">
        <v>103</v>
      </c>
      <c r="C255" t="s">
        <v>557</v>
      </c>
      <c r="D255" t="s">
        <v>103</v>
      </c>
      <c r="E255" t="s">
        <v>1189</v>
      </c>
      <c r="F255" t="s">
        <v>103</v>
      </c>
      <c r="G255" t="s">
        <v>1188</v>
      </c>
      <c r="H255" t="s">
        <v>104</v>
      </c>
      <c r="I255" t="s">
        <v>1181</v>
      </c>
      <c r="J255" t="s">
        <v>1013</v>
      </c>
    </row>
    <row r="256" spans="1:22" x14ac:dyDescent="0.3">
      <c r="A256" t="s">
        <v>559</v>
      </c>
      <c r="B256" t="s">
        <v>288</v>
      </c>
      <c r="C256" t="s">
        <v>559</v>
      </c>
      <c r="D256" t="s">
        <v>288</v>
      </c>
      <c r="E256" t="s">
        <v>1190</v>
      </c>
      <c r="F256" t="s">
        <v>1191</v>
      </c>
      <c r="G256" t="s">
        <v>1188</v>
      </c>
      <c r="H256" t="s">
        <v>104</v>
      </c>
      <c r="I256" t="s">
        <v>1181</v>
      </c>
      <c r="J256" t="s">
        <v>1013</v>
      </c>
    </row>
    <row r="257" spans="1:10" x14ac:dyDescent="0.3">
      <c r="A257" t="s">
        <v>560</v>
      </c>
      <c r="B257" t="s">
        <v>289</v>
      </c>
      <c r="C257" t="s">
        <v>560</v>
      </c>
      <c r="D257" t="s">
        <v>289</v>
      </c>
      <c r="E257" t="s">
        <v>1190</v>
      </c>
      <c r="F257" t="s">
        <v>1191</v>
      </c>
      <c r="G257" t="s">
        <v>1188</v>
      </c>
      <c r="H257" t="s">
        <v>104</v>
      </c>
      <c r="I257" t="s">
        <v>1181</v>
      </c>
      <c r="J257" t="s">
        <v>1013</v>
      </c>
    </row>
    <row r="258" spans="1:10" x14ac:dyDescent="0.3">
      <c r="A258" t="s">
        <v>561</v>
      </c>
      <c r="B258" t="s">
        <v>290</v>
      </c>
      <c r="C258" t="s">
        <v>561</v>
      </c>
      <c r="D258" t="s">
        <v>290</v>
      </c>
      <c r="E258" t="s">
        <v>1190</v>
      </c>
      <c r="F258" t="s">
        <v>1191</v>
      </c>
      <c r="G258" t="s">
        <v>1188</v>
      </c>
      <c r="H258" t="s">
        <v>104</v>
      </c>
      <c r="I258" t="s">
        <v>1181</v>
      </c>
      <c r="J258" t="s">
        <v>1013</v>
      </c>
    </row>
    <row r="259" spans="1:10" x14ac:dyDescent="0.3">
      <c r="A259" t="s">
        <v>562</v>
      </c>
      <c r="B259" t="s">
        <v>291</v>
      </c>
      <c r="C259" t="s">
        <v>562</v>
      </c>
      <c r="D259" t="s">
        <v>291</v>
      </c>
      <c r="E259" t="s">
        <v>1190</v>
      </c>
      <c r="F259" t="s">
        <v>1191</v>
      </c>
      <c r="G259" t="s">
        <v>1188</v>
      </c>
      <c r="H259" t="s">
        <v>104</v>
      </c>
      <c r="I259" t="s">
        <v>1181</v>
      </c>
      <c r="J259" t="s">
        <v>1013</v>
      </c>
    </row>
    <row r="260" spans="1:10" x14ac:dyDescent="0.3">
      <c r="A260" t="s">
        <v>563</v>
      </c>
      <c r="B260" t="s">
        <v>292</v>
      </c>
      <c r="C260" t="s">
        <v>563</v>
      </c>
      <c r="D260" t="s">
        <v>292</v>
      </c>
      <c r="E260" t="s">
        <v>1190</v>
      </c>
      <c r="F260" t="s">
        <v>1191</v>
      </c>
      <c r="G260" t="s">
        <v>1188</v>
      </c>
      <c r="H260" t="s">
        <v>104</v>
      </c>
      <c r="I260" t="s">
        <v>1181</v>
      </c>
      <c r="J260" t="s">
        <v>1013</v>
      </c>
    </row>
    <row r="261" spans="1:10" x14ac:dyDescent="0.3">
      <c r="A261" t="s">
        <v>564</v>
      </c>
      <c r="B261" t="s">
        <v>293</v>
      </c>
      <c r="C261" t="s">
        <v>564</v>
      </c>
      <c r="D261" t="s">
        <v>293</v>
      </c>
      <c r="E261" t="s">
        <v>1190</v>
      </c>
      <c r="F261" t="s">
        <v>1191</v>
      </c>
      <c r="G261" t="s">
        <v>1188</v>
      </c>
      <c r="H261" t="s">
        <v>104</v>
      </c>
      <c r="I261" t="s">
        <v>1181</v>
      </c>
      <c r="J261" t="s">
        <v>1013</v>
      </c>
    </row>
    <row r="262" spans="1:10" x14ac:dyDescent="0.3">
      <c r="A262" t="s">
        <v>565</v>
      </c>
      <c r="B262" t="s">
        <v>294</v>
      </c>
      <c r="C262" t="s">
        <v>565</v>
      </c>
      <c r="D262" t="s">
        <v>294</v>
      </c>
      <c r="E262" t="s">
        <v>1190</v>
      </c>
      <c r="F262" t="s">
        <v>1191</v>
      </c>
      <c r="G262" t="s">
        <v>1188</v>
      </c>
      <c r="H262" t="s">
        <v>104</v>
      </c>
      <c r="I262" t="s">
        <v>1181</v>
      </c>
      <c r="J262" t="s">
        <v>1013</v>
      </c>
    </row>
    <row r="263" spans="1:10" x14ac:dyDescent="0.3">
      <c r="A263" t="s">
        <v>1557</v>
      </c>
      <c r="B263" t="s">
        <v>1558</v>
      </c>
      <c r="C263" t="s">
        <v>1557</v>
      </c>
      <c r="D263" t="s">
        <v>1558</v>
      </c>
      <c r="E263" t="s">
        <v>1559</v>
      </c>
      <c r="F263" t="s">
        <v>1558</v>
      </c>
      <c r="G263" t="s">
        <v>1458</v>
      </c>
      <c r="H263" t="s">
        <v>1024</v>
      </c>
      <c r="I263" t="s">
        <v>1457</v>
      </c>
      <c r="J263" t="s">
        <v>1024</v>
      </c>
    </row>
    <row r="264" spans="1:10" x14ac:dyDescent="0.3">
      <c r="A264" t="s">
        <v>1560</v>
      </c>
      <c r="B264" t="s">
        <v>1561</v>
      </c>
      <c r="C264" t="s">
        <v>1560</v>
      </c>
      <c r="D264" t="s">
        <v>1561</v>
      </c>
      <c r="E264" t="s">
        <v>1562</v>
      </c>
      <c r="F264" t="s">
        <v>1561</v>
      </c>
      <c r="G264" t="s">
        <v>1458</v>
      </c>
      <c r="H264" t="s">
        <v>1024</v>
      </c>
      <c r="I264" t="s">
        <v>1457</v>
      </c>
      <c r="J264" t="s">
        <v>1024</v>
      </c>
    </row>
    <row r="265" spans="1:10" x14ac:dyDescent="0.3">
      <c r="A265" t="s">
        <v>1563</v>
      </c>
      <c r="B265" t="s">
        <v>1564</v>
      </c>
      <c r="C265" t="s">
        <v>1563</v>
      </c>
      <c r="D265" t="s">
        <v>1564</v>
      </c>
      <c r="E265" t="s">
        <v>1565</v>
      </c>
      <c r="F265" t="s">
        <v>1564</v>
      </c>
      <c r="G265" t="s">
        <v>1458</v>
      </c>
      <c r="H265" t="s">
        <v>1024</v>
      </c>
      <c r="I265" t="s">
        <v>1457</v>
      </c>
      <c r="J265" t="s">
        <v>1024</v>
      </c>
    </row>
    <row r="266" spans="1:10" x14ac:dyDescent="0.3">
      <c r="A266" t="s">
        <v>1566</v>
      </c>
      <c r="B266" t="s">
        <v>1567</v>
      </c>
      <c r="C266" t="s">
        <v>1566</v>
      </c>
      <c r="D266" t="s">
        <v>1567</v>
      </c>
      <c r="E266" t="s">
        <v>1568</v>
      </c>
      <c r="F266" t="s">
        <v>1567</v>
      </c>
      <c r="G266" t="s">
        <v>1458</v>
      </c>
      <c r="H266" t="s">
        <v>1024</v>
      </c>
      <c r="I266" t="s">
        <v>1457</v>
      </c>
      <c r="J266" t="s">
        <v>1024</v>
      </c>
    </row>
    <row r="267" spans="1:10" x14ac:dyDescent="0.3">
      <c r="A267" t="s">
        <v>1569</v>
      </c>
      <c r="B267" t="s">
        <v>1570</v>
      </c>
      <c r="C267" t="s">
        <v>1569</v>
      </c>
      <c r="D267" t="s">
        <v>1570</v>
      </c>
      <c r="E267" t="s">
        <v>1571</v>
      </c>
      <c r="F267" t="s">
        <v>1570</v>
      </c>
      <c r="G267" t="s">
        <v>1458</v>
      </c>
      <c r="H267" t="s">
        <v>1024</v>
      </c>
      <c r="I267" t="s">
        <v>1457</v>
      </c>
      <c r="J267" t="s">
        <v>1024</v>
      </c>
    </row>
    <row r="268" spans="1:10" x14ac:dyDescent="0.3">
      <c r="A268" t="s">
        <v>1572</v>
      </c>
      <c r="B268" t="s">
        <v>1573</v>
      </c>
      <c r="C268" t="s">
        <v>1572</v>
      </c>
      <c r="D268" t="s">
        <v>1573</v>
      </c>
      <c r="E268" t="s">
        <v>1574</v>
      </c>
      <c r="F268" t="s">
        <v>1573</v>
      </c>
      <c r="G268" t="s">
        <v>1458</v>
      </c>
      <c r="H268" t="s">
        <v>1024</v>
      </c>
      <c r="I268" t="s">
        <v>1457</v>
      </c>
      <c r="J268" t="s">
        <v>1024</v>
      </c>
    </row>
    <row r="269" spans="1:10" x14ac:dyDescent="0.3">
      <c r="A269" t="s">
        <v>1575</v>
      </c>
      <c r="B269" t="s">
        <v>1576</v>
      </c>
      <c r="C269" t="s">
        <v>1575</v>
      </c>
      <c r="D269" t="s">
        <v>1576</v>
      </c>
      <c r="E269" t="s">
        <v>1577</v>
      </c>
      <c r="F269" t="s">
        <v>1576</v>
      </c>
      <c r="G269" t="s">
        <v>1458</v>
      </c>
      <c r="H269" t="s">
        <v>1024</v>
      </c>
      <c r="I269" t="s">
        <v>1457</v>
      </c>
      <c r="J269" t="s">
        <v>1024</v>
      </c>
    </row>
    <row r="270" spans="1:10" x14ac:dyDescent="0.3">
      <c r="A270" t="s">
        <v>1578</v>
      </c>
      <c r="B270" t="s">
        <v>1579</v>
      </c>
      <c r="C270" t="s">
        <v>1578</v>
      </c>
      <c r="D270" t="s">
        <v>1579</v>
      </c>
      <c r="E270" t="s">
        <v>1580</v>
      </c>
      <c r="F270" t="s">
        <v>1579</v>
      </c>
      <c r="G270" t="s">
        <v>1458</v>
      </c>
      <c r="H270" t="s">
        <v>1024</v>
      </c>
      <c r="I270" t="s">
        <v>1457</v>
      </c>
      <c r="J270" t="s">
        <v>1024</v>
      </c>
    </row>
    <row r="271" spans="1:10" x14ac:dyDescent="0.3">
      <c r="A271" t="s">
        <v>1581</v>
      </c>
      <c r="B271" t="s">
        <v>1582</v>
      </c>
      <c r="C271" t="s">
        <v>1581</v>
      </c>
      <c r="D271" t="s">
        <v>1582</v>
      </c>
      <c r="E271" t="s">
        <v>1583</v>
      </c>
      <c r="F271" t="s">
        <v>1582</v>
      </c>
      <c r="G271" t="s">
        <v>1458</v>
      </c>
      <c r="H271" t="s">
        <v>1024</v>
      </c>
      <c r="I271" t="s">
        <v>1457</v>
      </c>
      <c r="J271" t="s">
        <v>1024</v>
      </c>
    </row>
    <row r="272" spans="1:10" x14ac:dyDescent="0.3">
      <c r="A272" t="s">
        <v>1584</v>
      </c>
      <c r="B272" t="s">
        <v>1585</v>
      </c>
      <c r="C272" t="s">
        <v>1584</v>
      </c>
      <c r="D272" t="s">
        <v>1585</v>
      </c>
      <c r="E272" t="s">
        <v>1586</v>
      </c>
      <c r="F272" t="s">
        <v>1585</v>
      </c>
      <c r="G272" t="s">
        <v>1458</v>
      </c>
      <c r="H272" t="s">
        <v>1024</v>
      </c>
      <c r="I272" t="s">
        <v>1457</v>
      </c>
      <c r="J272" t="s">
        <v>1024</v>
      </c>
    </row>
    <row r="273" spans="1:10" x14ac:dyDescent="0.3">
      <c r="A273" t="s">
        <v>1587</v>
      </c>
      <c r="B273" t="s">
        <v>1588</v>
      </c>
      <c r="C273" t="s">
        <v>1587</v>
      </c>
      <c r="D273" t="s">
        <v>1588</v>
      </c>
      <c r="E273" t="s">
        <v>1589</v>
      </c>
      <c r="F273" t="s">
        <v>1588</v>
      </c>
      <c r="G273" t="s">
        <v>1458</v>
      </c>
      <c r="H273" t="s">
        <v>1024</v>
      </c>
      <c r="I273" t="s">
        <v>1457</v>
      </c>
      <c r="J273" t="s">
        <v>1024</v>
      </c>
    </row>
    <row r="274" spans="1:10" x14ac:dyDescent="0.3">
      <c r="A274" t="s">
        <v>493</v>
      </c>
      <c r="B274" t="s">
        <v>68</v>
      </c>
      <c r="C274" t="s">
        <v>493</v>
      </c>
      <c r="D274" t="s">
        <v>68</v>
      </c>
      <c r="E274" t="s">
        <v>1137</v>
      </c>
      <c r="F274" t="s">
        <v>68</v>
      </c>
      <c r="G274" t="s">
        <v>1135</v>
      </c>
      <c r="H274" t="s">
        <v>1482</v>
      </c>
      <c r="I274" t="s">
        <v>1123</v>
      </c>
      <c r="J274" t="s">
        <v>1480</v>
      </c>
    </row>
    <row r="275" spans="1:10" x14ac:dyDescent="0.3">
      <c r="A275" t="s">
        <v>499</v>
      </c>
      <c r="B275" t="s">
        <v>72</v>
      </c>
      <c r="C275" t="s">
        <v>499</v>
      </c>
      <c r="D275" t="s">
        <v>72</v>
      </c>
      <c r="E275" t="s">
        <v>1138</v>
      </c>
      <c r="F275" t="s">
        <v>1139</v>
      </c>
      <c r="G275" t="s">
        <v>1135</v>
      </c>
      <c r="H275" t="s">
        <v>1482</v>
      </c>
      <c r="I275" t="s">
        <v>1123</v>
      </c>
      <c r="J275" t="s">
        <v>1480</v>
      </c>
    </row>
    <row r="276" spans="1:10" x14ac:dyDescent="0.3">
      <c r="A276" t="s">
        <v>500</v>
      </c>
      <c r="B276" t="s">
        <v>73</v>
      </c>
      <c r="C276" t="s">
        <v>500</v>
      </c>
      <c r="D276" t="s">
        <v>73</v>
      </c>
      <c r="E276" t="s">
        <v>1138</v>
      </c>
      <c r="F276" t="s">
        <v>1139</v>
      </c>
      <c r="G276" t="s">
        <v>1135</v>
      </c>
      <c r="H276" t="s">
        <v>1482</v>
      </c>
      <c r="I276" t="s">
        <v>1123</v>
      </c>
      <c r="J276" t="s">
        <v>1480</v>
      </c>
    </row>
    <row r="277" spans="1:10" x14ac:dyDescent="0.3">
      <c r="A277" t="s">
        <v>501</v>
      </c>
      <c r="B277" t="s">
        <v>74</v>
      </c>
      <c r="C277" t="s">
        <v>501</v>
      </c>
      <c r="D277" t="s">
        <v>74</v>
      </c>
      <c r="E277" t="s">
        <v>1138</v>
      </c>
      <c r="F277" t="s">
        <v>1139</v>
      </c>
      <c r="G277" t="s">
        <v>1135</v>
      </c>
      <c r="H277" t="s">
        <v>1482</v>
      </c>
      <c r="I277" t="s">
        <v>1123</v>
      </c>
      <c r="J277" t="s">
        <v>1480</v>
      </c>
    </row>
    <row r="278" spans="1:10" x14ac:dyDescent="0.3">
      <c r="A278" t="s">
        <v>498</v>
      </c>
      <c r="B278" t="s">
        <v>71</v>
      </c>
      <c r="C278" t="s">
        <v>498</v>
      </c>
      <c r="D278" t="s">
        <v>71</v>
      </c>
      <c r="E278" t="s">
        <v>1138</v>
      </c>
      <c r="F278" t="s">
        <v>1139</v>
      </c>
      <c r="G278" t="s">
        <v>1135</v>
      </c>
      <c r="H278" t="s">
        <v>1482</v>
      </c>
      <c r="I278" t="s">
        <v>1123</v>
      </c>
      <c r="J278" t="s">
        <v>1480</v>
      </c>
    </row>
    <row r="279" spans="1:10" x14ac:dyDescent="0.3">
      <c r="A279" t="s">
        <v>502</v>
      </c>
      <c r="B279" t="s">
        <v>75</v>
      </c>
      <c r="C279" t="s">
        <v>502</v>
      </c>
      <c r="D279" t="s">
        <v>75</v>
      </c>
      <c r="E279" t="s">
        <v>1140</v>
      </c>
      <c r="F279" t="s">
        <v>75</v>
      </c>
      <c r="G279" t="s">
        <v>1135</v>
      </c>
      <c r="H279" t="s">
        <v>1482</v>
      </c>
      <c r="I279" t="s">
        <v>1123</v>
      </c>
      <c r="J279" t="s">
        <v>1480</v>
      </c>
    </row>
    <row r="280" spans="1:10" x14ac:dyDescent="0.3">
      <c r="A280" t="s">
        <v>744</v>
      </c>
      <c r="B280" t="s">
        <v>165</v>
      </c>
      <c r="C280" t="s">
        <v>744</v>
      </c>
      <c r="D280" t="s">
        <v>165</v>
      </c>
      <c r="E280" t="s">
        <v>1299</v>
      </c>
      <c r="F280" t="s">
        <v>1300</v>
      </c>
      <c r="G280" t="s">
        <v>1297</v>
      </c>
      <c r="H280" t="s">
        <v>1298</v>
      </c>
      <c r="I280" t="s">
        <v>1278</v>
      </c>
      <c r="J280" t="s">
        <v>1019</v>
      </c>
    </row>
    <row r="281" spans="1:10" x14ac:dyDescent="0.3">
      <c r="A281" t="s">
        <v>750</v>
      </c>
      <c r="B281" t="s">
        <v>171</v>
      </c>
      <c r="C281" t="s">
        <v>750</v>
      </c>
      <c r="D281" t="s">
        <v>171</v>
      </c>
      <c r="E281" t="s">
        <v>1299</v>
      </c>
      <c r="F281" t="s">
        <v>1300</v>
      </c>
      <c r="G281" t="s">
        <v>1297</v>
      </c>
      <c r="H281" t="s">
        <v>1298</v>
      </c>
      <c r="I281" t="s">
        <v>1278</v>
      </c>
      <c r="J281" t="s">
        <v>1019</v>
      </c>
    </row>
    <row r="282" spans="1:10" x14ac:dyDescent="0.3">
      <c r="A282" t="s">
        <v>742</v>
      </c>
      <c r="B282" t="s">
        <v>163</v>
      </c>
      <c r="C282" t="s">
        <v>742</v>
      </c>
      <c r="D282" t="s">
        <v>163</v>
      </c>
      <c r="E282" t="s">
        <v>1301</v>
      </c>
      <c r="F282" t="s">
        <v>1302</v>
      </c>
      <c r="G282" t="s">
        <v>1297</v>
      </c>
      <c r="H282" t="s">
        <v>1298</v>
      </c>
      <c r="I282" t="s">
        <v>1278</v>
      </c>
      <c r="J282" t="s">
        <v>1019</v>
      </c>
    </row>
    <row r="283" spans="1:10" x14ac:dyDescent="0.3">
      <c r="A283" t="s">
        <v>752</v>
      </c>
      <c r="B283" t="s">
        <v>173</v>
      </c>
      <c r="C283" t="s">
        <v>752</v>
      </c>
      <c r="D283" t="s">
        <v>173</v>
      </c>
      <c r="E283" t="s">
        <v>1301</v>
      </c>
      <c r="F283" t="s">
        <v>1302</v>
      </c>
      <c r="G283" t="s">
        <v>1297</v>
      </c>
      <c r="H283" t="s">
        <v>1298</v>
      </c>
      <c r="I283" t="s">
        <v>1278</v>
      </c>
      <c r="J283" t="s">
        <v>1019</v>
      </c>
    </row>
    <row r="284" spans="1:10" x14ac:dyDescent="0.3">
      <c r="A284" t="s">
        <v>757</v>
      </c>
      <c r="B284" t="s">
        <v>178</v>
      </c>
      <c r="C284" t="s">
        <v>757</v>
      </c>
      <c r="D284" t="s">
        <v>178</v>
      </c>
      <c r="E284" t="s">
        <v>1303</v>
      </c>
      <c r="F284" t="s">
        <v>1304</v>
      </c>
      <c r="G284" t="s">
        <v>1297</v>
      </c>
      <c r="H284" t="s">
        <v>1298</v>
      </c>
      <c r="I284" t="s">
        <v>1278</v>
      </c>
      <c r="J284" t="s">
        <v>1019</v>
      </c>
    </row>
    <row r="285" spans="1:10" x14ac:dyDescent="0.3">
      <c r="A285" t="s">
        <v>760</v>
      </c>
      <c r="B285" t="s">
        <v>181</v>
      </c>
      <c r="C285" t="s">
        <v>760</v>
      </c>
      <c r="D285" t="s">
        <v>181</v>
      </c>
      <c r="E285" t="s">
        <v>1303</v>
      </c>
      <c r="F285" t="s">
        <v>1304</v>
      </c>
      <c r="G285" t="s">
        <v>1297</v>
      </c>
      <c r="H285" t="s">
        <v>1298</v>
      </c>
      <c r="I285" t="s">
        <v>1278</v>
      </c>
      <c r="J285" t="s">
        <v>1019</v>
      </c>
    </row>
    <row r="286" spans="1:10" x14ac:dyDescent="0.3">
      <c r="A286" t="s">
        <v>749</v>
      </c>
      <c r="B286" t="s">
        <v>170</v>
      </c>
      <c r="C286" t="s">
        <v>749</v>
      </c>
      <c r="D286" t="s">
        <v>170</v>
      </c>
      <c r="E286" t="s">
        <v>1305</v>
      </c>
      <c r="F286" t="s">
        <v>170</v>
      </c>
      <c r="G286" t="s">
        <v>1297</v>
      </c>
      <c r="H286" t="s">
        <v>1298</v>
      </c>
      <c r="I286" t="s">
        <v>1278</v>
      </c>
      <c r="J286" t="s">
        <v>1019</v>
      </c>
    </row>
    <row r="287" spans="1:10" x14ac:dyDescent="0.3">
      <c r="A287" t="s">
        <v>746</v>
      </c>
      <c r="B287" t="s">
        <v>167</v>
      </c>
      <c r="C287" t="s">
        <v>746</v>
      </c>
      <c r="D287" t="s">
        <v>167</v>
      </c>
      <c r="E287" t="s">
        <v>1308</v>
      </c>
      <c r="F287" t="s">
        <v>167</v>
      </c>
      <c r="G287" t="s">
        <v>1306</v>
      </c>
      <c r="H287" t="s">
        <v>1307</v>
      </c>
      <c r="I287" t="s">
        <v>1278</v>
      </c>
      <c r="J287" t="s">
        <v>1019</v>
      </c>
    </row>
    <row r="288" spans="1:10" x14ac:dyDescent="0.3">
      <c r="A288" t="s">
        <v>747</v>
      </c>
      <c r="B288" t="s">
        <v>168</v>
      </c>
      <c r="C288" t="s">
        <v>747</v>
      </c>
      <c r="D288" t="s">
        <v>168</v>
      </c>
      <c r="E288" t="s">
        <v>1309</v>
      </c>
      <c r="F288" t="s">
        <v>168</v>
      </c>
      <c r="G288" t="s">
        <v>1306</v>
      </c>
      <c r="H288" t="s">
        <v>1307</v>
      </c>
      <c r="I288" t="s">
        <v>1278</v>
      </c>
      <c r="J288" t="s">
        <v>1019</v>
      </c>
    </row>
    <row r="289" spans="1:10" x14ac:dyDescent="0.3">
      <c r="A289" t="s">
        <v>755</v>
      </c>
      <c r="B289" t="s">
        <v>176</v>
      </c>
      <c r="C289" t="s">
        <v>755</v>
      </c>
      <c r="D289" t="s">
        <v>176</v>
      </c>
      <c r="E289" t="s">
        <v>1310</v>
      </c>
      <c r="F289" t="s">
        <v>1311</v>
      </c>
      <c r="G289" t="s">
        <v>1306</v>
      </c>
      <c r="H289" t="s">
        <v>1307</v>
      </c>
      <c r="I289" t="s">
        <v>1278</v>
      </c>
      <c r="J289" t="s">
        <v>1019</v>
      </c>
    </row>
    <row r="290" spans="1:10" x14ac:dyDescent="0.3">
      <c r="A290" t="s">
        <v>756</v>
      </c>
      <c r="B290" t="s">
        <v>177</v>
      </c>
      <c r="C290" t="s">
        <v>756</v>
      </c>
      <c r="D290" t="s">
        <v>177</v>
      </c>
      <c r="E290" t="s">
        <v>1310</v>
      </c>
      <c r="F290" t="s">
        <v>1311</v>
      </c>
      <c r="G290" t="s">
        <v>1306</v>
      </c>
      <c r="H290" t="s">
        <v>1307</v>
      </c>
      <c r="I290" t="s">
        <v>1278</v>
      </c>
      <c r="J290" t="s">
        <v>1019</v>
      </c>
    </row>
    <row r="291" spans="1:10" x14ac:dyDescent="0.3">
      <c r="A291" t="s">
        <v>759</v>
      </c>
      <c r="B291" t="s">
        <v>180</v>
      </c>
      <c r="C291" t="s">
        <v>759</v>
      </c>
      <c r="D291" t="s">
        <v>180</v>
      </c>
      <c r="E291" t="s">
        <v>1310</v>
      </c>
      <c r="F291" t="s">
        <v>1311</v>
      </c>
      <c r="G291" t="s">
        <v>1306</v>
      </c>
      <c r="H291" t="s">
        <v>1307</v>
      </c>
      <c r="I291" t="s">
        <v>1278</v>
      </c>
      <c r="J291" t="s">
        <v>1019</v>
      </c>
    </row>
    <row r="292" spans="1:10" x14ac:dyDescent="0.3">
      <c r="A292" t="s">
        <v>743</v>
      </c>
      <c r="B292" t="s">
        <v>164</v>
      </c>
      <c r="C292" t="s">
        <v>743</v>
      </c>
      <c r="D292" t="s">
        <v>164</v>
      </c>
      <c r="E292" t="s">
        <v>1314</v>
      </c>
      <c r="F292" t="s">
        <v>164</v>
      </c>
      <c r="G292" t="s">
        <v>1312</v>
      </c>
      <c r="H292" t="s">
        <v>1313</v>
      </c>
      <c r="I292" t="s">
        <v>1278</v>
      </c>
      <c r="J292" t="s">
        <v>1019</v>
      </c>
    </row>
    <row r="293" spans="1:10" x14ac:dyDescent="0.3">
      <c r="A293" t="s">
        <v>745</v>
      </c>
      <c r="B293" t="s">
        <v>166</v>
      </c>
      <c r="C293" t="s">
        <v>745</v>
      </c>
      <c r="D293" t="s">
        <v>166</v>
      </c>
      <c r="E293" t="s">
        <v>1315</v>
      </c>
      <c r="F293" t="s">
        <v>166</v>
      </c>
      <c r="G293" t="s">
        <v>1312</v>
      </c>
      <c r="H293" t="s">
        <v>1313</v>
      </c>
      <c r="I293" t="s">
        <v>1278</v>
      </c>
      <c r="J293" t="s">
        <v>1019</v>
      </c>
    </row>
    <row r="294" spans="1:10" x14ac:dyDescent="0.3">
      <c r="A294" t="s">
        <v>748</v>
      </c>
      <c r="B294" t="s">
        <v>169</v>
      </c>
      <c r="C294" t="s">
        <v>748</v>
      </c>
      <c r="D294" t="s">
        <v>169</v>
      </c>
      <c r="E294" t="s">
        <v>1316</v>
      </c>
      <c r="F294" t="s">
        <v>169</v>
      </c>
      <c r="G294" t="s">
        <v>1312</v>
      </c>
      <c r="H294" t="s">
        <v>1313</v>
      </c>
      <c r="I294" t="s">
        <v>1278</v>
      </c>
      <c r="J294" t="s">
        <v>1019</v>
      </c>
    </row>
    <row r="295" spans="1:10" x14ac:dyDescent="0.3">
      <c r="A295" t="s">
        <v>751</v>
      </c>
      <c r="B295" t="s">
        <v>172</v>
      </c>
      <c r="C295" t="s">
        <v>751</v>
      </c>
      <c r="D295" t="s">
        <v>172</v>
      </c>
      <c r="E295" t="s">
        <v>1317</v>
      </c>
      <c r="F295" t="s">
        <v>1318</v>
      </c>
      <c r="G295" t="s">
        <v>1312</v>
      </c>
      <c r="H295" t="s">
        <v>1313</v>
      </c>
      <c r="I295" t="s">
        <v>1278</v>
      </c>
      <c r="J295" t="s">
        <v>1019</v>
      </c>
    </row>
    <row r="296" spans="1:10" x14ac:dyDescent="0.3">
      <c r="A296" t="s">
        <v>753</v>
      </c>
      <c r="B296" t="s">
        <v>174</v>
      </c>
      <c r="C296" t="s">
        <v>753</v>
      </c>
      <c r="D296" t="s">
        <v>174</v>
      </c>
      <c r="E296" t="s">
        <v>1317</v>
      </c>
      <c r="F296" t="s">
        <v>1318</v>
      </c>
      <c r="G296" t="s">
        <v>1312</v>
      </c>
      <c r="H296" t="s">
        <v>1313</v>
      </c>
      <c r="I296" t="s">
        <v>1278</v>
      </c>
      <c r="J296" t="s">
        <v>1019</v>
      </c>
    </row>
    <row r="297" spans="1:10" x14ac:dyDescent="0.3">
      <c r="A297" t="s">
        <v>754</v>
      </c>
      <c r="B297" t="s">
        <v>175</v>
      </c>
      <c r="C297" t="s">
        <v>754</v>
      </c>
      <c r="D297" t="s">
        <v>175</v>
      </c>
      <c r="E297" t="s">
        <v>1319</v>
      </c>
      <c r="F297" t="s">
        <v>1320</v>
      </c>
      <c r="G297" t="s">
        <v>1312</v>
      </c>
      <c r="H297" t="s">
        <v>1313</v>
      </c>
      <c r="I297" t="s">
        <v>1278</v>
      </c>
      <c r="J297" t="s">
        <v>1019</v>
      </c>
    </row>
    <row r="298" spans="1:10" x14ac:dyDescent="0.3">
      <c r="A298" t="s">
        <v>758</v>
      </c>
      <c r="B298" t="s">
        <v>179</v>
      </c>
      <c r="C298" t="s">
        <v>758</v>
      </c>
      <c r="D298" t="s">
        <v>179</v>
      </c>
      <c r="E298" t="s">
        <v>1319</v>
      </c>
      <c r="F298" t="s">
        <v>1320</v>
      </c>
      <c r="G298" t="s">
        <v>1312</v>
      </c>
      <c r="H298" t="s">
        <v>1313</v>
      </c>
      <c r="I298" t="s">
        <v>1278</v>
      </c>
      <c r="J298" t="s">
        <v>1019</v>
      </c>
    </row>
    <row r="299" spans="1:10" x14ac:dyDescent="0.3">
      <c r="A299" t="s">
        <v>638</v>
      </c>
      <c r="B299" t="s">
        <v>127</v>
      </c>
      <c r="C299" t="s">
        <v>638</v>
      </c>
      <c r="D299" t="s">
        <v>127</v>
      </c>
      <c r="E299" t="s">
        <v>1234</v>
      </c>
      <c r="F299" t="s">
        <v>127</v>
      </c>
      <c r="G299" t="s">
        <v>1232</v>
      </c>
      <c r="H299" t="s">
        <v>1233</v>
      </c>
      <c r="I299" t="s">
        <v>1226</v>
      </c>
      <c r="J299" t="s">
        <v>1486</v>
      </c>
    </row>
    <row r="300" spans="1:10" x14ac:dyDescent="0.3">
      <c r="A300" t="s">
        <v>636</v>
      </c>
      <c r="B300" t="s">
        <v>125</v>
      </c>
      <c r="C300" t="s">
        <v>636</v>
      </c>
      <c r="D300" t="s">
        <v>125</v>
      </c>
      <c r="E300" t="s">
        <v>1235</v>
      </c>
      <c r="F300" t="s">
        <v>125</v>
      </c>
      <c r="G300" t="s">
        <v>1232</v>
      </c>
      <c r="H300" t="s">
        <v>1233</v>
      </c>
      <c r="I300" t="s">
        <v>1226</v>
      </c>
      <c r="J300" t="s">
        <v>1486</v>
      </c>
    </row>
    <row r="301" spans="1:10" x14ac:dyDescent="0.3">
      <c r="A301" t="s">
        <v>637</v>
      </c>
      <c r="B301" t="s">
        <v>126</v>
      </c>
      <c r="C301" t="s">
        <v>637</v>
      </c>
      <c r="D301" t="s">
        <v>126</v>
      </c>
      <c r="E301" t="s">
        <v>1237</v>
      </c>
      <c r="F301" t="s">
        <v>126</v>
      </c>
      <c r="G301" t="s">
        <v>1232</v>
      </c>
      <c r="H301" t="s">
        <v>1233</v>
      </c>
      <c r="I301" t="s">
        <v>1226</v>
      </c>
      <c r="J301" t="s">
        <v>1486</v>
      </c>
    </row>
    <row r="302" spans="1:10" x14ac:dyDescent="0.3">
      <c r="A302" t="s">
        <v>640</v>
      </c>
      <c r="B302" t="s">
        <v>324</v>
      </c>
      <c r="C302" t="s">
        <v>640</v>
      </c>
      <c r="D302" t="s">
        <v>324</v>
      </c>
      <c r="E302" t="s">
        <v>1238</v>
      </c>
      <c r="F302" t="s">
        <v>1239</v>
      </c>
      <c r="G302" t="s">
        <v>1232</v>
      </c>
      <c r="H302" t="s">
        <v>1233</v>
      </c>
      <c r="I302" t="s">
        <v>1226</v>
      </c>
      <c r="J302" t="s">
        <v>1486</v>
      </c>
    </row>
    <row r="303" spans="1:10" x14ac:dyDescent="0.3">
      <c r="A303" t="s">
        <v>641</v>
      </c>
      <c r="B303" t="s">
        <v>325</v>
      </c>
      <c r="C303" t="s">
        <v>641</v>
      </c>
      <c r="D303" t="s">
        <v>325</v>
      </c>
      <c r="E303" t="s">
        <v>1238</v>
      </c>
      <c r="F303" t="s">
        <v>1239</v>
      </c>
      <c r="G303" t="s">
        <v>1232</v>
      </c>
      <c r="H303" t="s">
        <v>1233</v>
      </c>
      <c r="I303" t="s">
        <v>1226</v>
      </c>
      <c r="J303" t="s">
        <v>1486</v>
      </c>
    </row>
    <row r="304" spans="1:10" x14ac:dyDescent="0.3">
      <c r="A304" t="s">
        <v>642</v>
      </c>
      <c r="B304" t="s">
        <v>326</v>
      </c>
      <c r="C304" t="s">
        <v>642</v>
      </c>
      <c r="D304" t="s">
        <v>326</v>
      </c>
      <c r="E304" t="s">
        <v>1238</v>
      </c>
      <c r="F304" t="s">
        <v>1239</v>
      </c>
      <c r="G304" t="s">
        <v>1232</v>
      </c>
      <c r="H304" t="s">
        <v>1233</v>
      </c>
      <c r="I304" t="s">
        <v>1226</v>
      </c>
      <c r="J304" t="s">
        <v>1486</v>
      </c>
    </row>
    <row r="305" spans="1:10" x14ac:dyDescent="0.3">
      <c r="A305" t="s">
        <v>643</v>
      </c>
      <c r="B305" t="s">
        <v>327</v>
      </c>
      <c r="C305" t="s">
        <v>643</v>
      </c>
      <c r="D305" t="s">
        <v>327</v>
      </c>
      <c r="E305" t="s">
        <v>1238</v>
      </c>
      <c r="F305" t="s">
        <v>1239</v>
      </c>
      <c r="G305" t="s">
        <v>1232</v>
      </c>
      <c r="H305" t="s">
        <v>1233</v>
      </c>
      <c r="I305" t="s">
        <v>1226</v>
      </c>
      <c r="J305" t="s">
        <v>1486</v>
      </c>
    </row>
    <row r="306" spans="1:10" x14ac:dyDescent="0.3">
      <c r="A306" t="s">
        <v>644</v>
      </c>
      <c r="B306" t="s">
        <v>328</v>
      </c>
      <c r="C306" t="s">
        <v>644</v>
      </c>
      <c r="D306" t="s">
        <v>328</v>
      </c>
      <c r="E306" t="s">
        <v>1238</v>
      </c>
      <c r="F306" t="s">
        <v>1239</v>
      </c>
      <c r="G306" t="s">
        <v>1232</v>
      </c>
      <c r="H306" t="s">
        <v>1233</v>
      </c>
      <c r="I306" t="s">
        <v>1226</v>
      </c>
      <c r="J306" t="s">
        <v>1486</v>
      </c>
    </row>
    <row r="307" spans="1:10" x14ac:dyDescent="0.3">
      <c r="A307" t="s">
        <v>645</v>
      </c>
      <c r="B307" t="s">
        <v>329</v>
      </c>
      <c r="C307" t="s">
        <v>645</v>
      </c>
      <c r="D307" t="s">
        <v>329</v>
      </c>
      <c r="E307" t="s">
        <v>1238</v>
      </c>
      <c r="F307" t="s">
        <v>1239</v>
      </c>
      <c r="G307" t="s">
        <v>1232</v>
      </c>
      <c r="H307" t="s">
        <v>1233</v>
      </c>
      <c r="I307" t="s">
        <v>1226</v>
      </c>
      <c r="J307" t="s">
        <v>1486</v>
      </c>
    </row>
    <row r="308" spans="1:10" x14ac:dyDescent="0.3">
      <c r="A308" t="s">
        <v>646</v>
      </c>
      <c r="B308" t="s">
        <v>330</v>
      </c>
      <c r="C308" t="s">
        <v>646</v>
      </c>
      <c r="D308" t="s">
        <v>330</v>
      </c>
      <c r="E308" t="s">
        <v>1238</v>
      </c>
      <c r="F308" t="s">
        <v>1239</v>
      </c>
      <c r="G308" t="s">
        <v>1232</v>
      </c>
      <c r="H308" t="s">
        <v>1233</v>
      </c>
      <c r="I308" t="s">
        <v>1226</v>
      </c>
      <c r="J308" t="s">
        <v>1486</v>
      </c>
    </row>
    <row r="309" spans="1:10" x14ac:dyDescent="0.3">
      <c r="A309" t="s">
        <v>647</v>
      </c>
      <c r="B309" t="s">
        <v>331</v>
      </c>
      <c r="C309" t="s">
        <v>647</v>
      </c>
      <c r="D309" t="s">
        <v>331</v>
      </c>
      <c r="E309" t="s">
        <v>1238</v>
      </c>
      <c r="F309" t="s">
        <v>1239</v>
      </c>
      <c r="G309" t="s">
        <v>1232</v>
      </c>
      <c r="H309" t="s">
        <v>1233</v>
      </c>
      <c r="I309" t="s">
        <v>1226</v>
      </c>
      <c r="J309" t="s">
        <v>1486</v>
      </c>
    </row>
    <row r="310" spans="1:10" x14ac:dyDescent="0.3">
      <c r="A310" t="s">
        <v>568</v>
      </c>
      <c r="B310" t="s">
        <v>105</v>
      </c>
      <c r="C310" t="s">
        <v>568</v>
      </c>
      <c r="D310" t="s">
        <v>105</v>
      </c>
      <c r="E310" t="s">
        <v>1194</v>
      </c>
      <c r="F310" t="s">
        <v>1195</v>
      </c>
      <c r="G310" t="s">
        <v>1192</v>
      </c>
      <c r="H310" t="s">
        <v>1193</v>
      </c>
      <c r="I310" t="s">
        <v>1181</v>
      </c>
      <c r="J310" t="s">
        <v>1013</v>
      </c>
    </row>
    <row r="311" spans="1:10" x14ac:dyDescent="0.3">
      <c r="A311" t="s">
        <v>569</v>
      </c>
      <c r="B311" t="s">
        <v>106</v>
      </c>
      <c r="C311" t="s">
        <v>569</v>
      </c>
      <c r="D311" t="s">
        <v>106</v>
      </c>
      <c r="E311" t="s">
        <v>1194</v>
      </c>
      <c r="F311" t="s">
        <v>1195</v>
      </c>
      <c r="G311" t="s">
        <v>1192</v>
      </c>
      <c r="H311" t="s">
        <v>1193</v>
      </c>
      <c r="I311" t="s">
        <v>1181</v>
      </c>
      <c r="J311" t="s">
        <v>1013</v>
      </c>
    </row>
    <row r="312" spans="1:10" x14ac:dyDescent="0.3">
      <c r="A312" t="s">
        <v>570</v>
      </c>
      <c r="B312" t="s">
        <v>107</v>
      </c>
      <c r="C312" t="s">
        <v>570</v>
      </c>
      <c r="D312" t="s">
        <v>107</v>
      </c>
      <c r="E312" t="s">
        <v>1194</v>
      </c>
      <c r="F312" t="s">
        <v>1195</v>
      </c>
      <c r="G312" t="s">
        <v>1192</v>
      </c>
      <c r="H312" t="s">
        <v>1193</v>
      </c>
      <c r="I312" t="s">
        <v>1181</v>
      </c>
      <c r="J312" t="s">
        <v>1013</v>
      </c>
    </row>
    <row r="313" spans="1:10" x14ac:dyDescent="0.3">
      <c r="A313" t="s">
        <v>571</v>
      </c>
      <c r="B313" t="s">
        <v>108</v>
      </c>
      <c r="C313" t="s">
        <v>571</v>
      </c>
      <c r="D313" t="s">
        <v>108</v>
      </c>
      <c r="E313" t="s">
        <v>1196</v>
      </c>
      <c r="F313" t="s">
        <v>108</v>
      </c>
      <c r="G313" t="s">
        <v>1192</v>
      </c>
      <c r="H313" t="s">
        <v>1193</v>
      </c>
      <c r="I313" t="s">
        <v>1181</v>
      </c>
      <c r="J313" t="s">
        <v>1013</v>
      </c>
    </row>
    <row r="314" spans="1:10" x14ac:dyDescent="0.3">
      <c r="A314" t="s">
        <v>918</v>
      </c>
      <c r="B314" t="s">
        <v>263</v>
      </c>
      <c r="C314" t="s">
        <v>1550</v>
      </c>
      <c r="D314" t="s">
        <v>263</v>
      </c>
      <c r="E314" t="s">
        <v>1451</v>
      </c>
      <c r="F314" t="s">
        <v>263</v>
      </c>
      <c r="G314" t="s">
        <v>1449</v>
      </c>
      <c r="H314" t="s">
        <v>1450</v>
      </c>
      <c r="I314" t="s">
        <v>1412</v>
      </c>
      <c r="J314" t="s">
        <v>1023</v>
      </c>
    </row>
    <row r="315" spans="1:10" x14ac:dyDescent="0.3">
      <c r="A315" t="s">
        <v>899</v>
      </c>
      <c r="B315" t="s">
        <v>243</v>
      </c>
      <c r="C315" t="s">
        <v>1551</v>
      </c>
      <c r="D315" t="s">
        <v>243</v>
      </c>
      <c r="E315" t="s">
        <v>1452</v>
      </c>
      <c r="F315" t="s">
        <v>243</v>
      </c>
      <c r="G315" t="s">
        <v>1449</v>
      </c>
      <c r="H315" t="s">
        <v>1450</v>
      </c>
      <c r="I315" t="s">
        <v>1412</v>
      </c>
      <c r="J315" t="s">
        <v>1023</v>
      </c>
    </row>
    <row r="316" spans="1:10" x14ac:dyDescent="0.3">
      <c r="A316" t="s">
        <v>901</v>
      </c>
      <c r="B316" t="s">
        <v>245</v>
      </c>
      <c r="C316" t="s">
        <v>1552</v>
      </c>
      <c r="D316" t="s">
        <v>245</v>
      </c>
      <c r="E316" t="s">
        <v>1453</v>
      </c>
      <c r="F316" t="s">
        <v>1454</v>
      </c>
      <c r="G316" t="s">
        <v>1449</v>
      </c>
      <c r="H316" t="s">
        <v>1450</v>
      </c>
      <c r="I316" t="s">
        <v>1412</v>
      </c>
      <c r="J316" t="s">
        <v>1023</v>
      </c>
    </row>
    <row r="317" spans="1:10" x14ac:dyDescent="0.3">
      <c r="A317" t="s">
        <v>913</v>
      </c>
      <c r="B317" t="s">
        <v>258</v>
      </c>
      <c r="C317" t="s">
        <v>1553</v>
      </c>
      <c r="D317" t="s">
        <v>1554</v>
      </c>
      <c r="E317" t="s">
        <v>1453</v>
      </c>
      <c r="F317" t="s">
        <v>1454</v>
      </c>
      <c r="G317" t="s">
        <v>1449</v>
      </c>
      <c r="H317" t="s">
        <v>1450</v>
      </c>
      <c r="I317" t="s">
        <v>1412</v>
      </c>
      <c r="J317" t="s">
        <v>1023</v>
      </c>
    </row>
    <row r="318" spans="1:10" x14ac:dyDescent="0.3">
      <c r="A318" t="s">
        <v>920</v>
      </c>
      <c r="B318" t="s">
        <v>265</v>
      </c>
      <c r="C318" t="s">
        <v>1555</v>
      </c>
      <c r="D318" t="s">
        <v>265</v>
      </c>
      <c r="E318" t="s">
        <v>1455</v>
      </c>
      <c r="F318" t="s">
        <v>265</v>
      </c>
      <c r="G318" t="s">
        <v>1449</v>
      </c>
      <c r="H318" t="s">
        <v>1450</v>
      </c>
      <c r="I318" t="s">
        <v>1412</v>
      </c>
      <c r="J318" t="s">
        <v>1023</v>
      </c>
    </row>
    <row r="319" spans="1:10" x14ac:dyDescent="0.3">
      <c r="A319" t="s">
        <v>921</v>
      </c>
      <c r="B319" t="s">
        <v>266</v>
      </c>
      <c r="C319" t="s">
        <v>1556</v>
      </c>
      <c r="D319" t="s">
        <v>266</v>
      </c>
      <c r="E319" t="s">
        <v>1456</v>
      </c>
      <c r="F319" t="s">
        <v>266</v>
      </c>
      <c r="G319" t="s">
        <v>1449</v>
      </c>
      <c r="H319" t="s">
        <v>1450</v>
      </c>
      <c r="I319" t="s">
        <v>1412</v>
      </c>
      <c r="J319" t="s">
        <v>1023</v>
      </c>
    </row>
    <row r="320" spans="1:10" x14ac:dyDescent="0.3">
      <c r="A320" t="s">
        <v>764</v>
      </c>
      <c r="B320" t="s">
        <v>183</v>
      </c>
      <c r="C320" t="s">
        <v>764</v>
      </c>
      <c r="D320" t="s">
        <v>183</v>
      </c>
      <c r="E320" t="s">
        <v>1332</v>
      </c>
      <c r="F320" t="s">
        <v>183</v>
      </c>
      <c r="G320" t="s">
        <v>1330</v>
      </c>
      <c r="H320" t="s">
        <v>1331</v>
      </c>
      <c r="I320" t="s">
        <v>1321</v>
      </c>
      <c r="J320" t="s">
        <v>1492</v>
      </c>
    </row>
    <row r="321" spans="1:10" x14ac:dyDescent="0.3">
      <c r="A321" t="s">
        <v>777</v>
      </c>
      <c r="B321" t="s">
        <v>382</v>
      </c>
      <c r="C321" t="s">
        <v>777</v>
      </c>
      <c r="D321" t="s">
        <v>382</v>
      </c>
      <c r="E321" t="s">
        <v>1333</v>
      </c>
      <c r="F321" t="s">
        <v>1334</v>
      </c>
      <c r="G321" t="s">
        <v>1330</v>
      </c>
      <c r="H321" t="s">
        <v>1331</v>
      </c>
      <c r="I321" t="s">
        <v>1321</v>
      </c>
      <c r="J321" t="s">
        <v>1492</v>
      </c>
    </row>
    <row r="322" spans="1:10" x14ac:dyDescent="0.3">
      <c r="A322" t="s">
        <v>778</v>
      </c>
      <c r="B322" t="s">
        <v>383</v>
      </c>
      <c r="C322" t="s">
        <v>778</v>
      </c>
      <c r="D322" t="s">
        <v>383</v>
      </c>
      <c r="E322" t="s">
        <v>1333</v>
      </c>
      <c r="F322" t="s">
        <v>1334</v>
      </c>
      <c r="G322" t="s">
        <v>1330</v>
      </c>
      <c r="H322" t="s">
        <v>1331</v>
      </c>
      <c r="I322" t="s">
        <v>1321</v>
      </c>
      <c r="J322" t="s">
        <v>1492</v>
      </c>
    </row>
    <row r="323" spans="1:10" x14ac:dyDescent="0.3">
      <c r="A323" t="s">
        <v>779</v>
      </c>
      <c r="B323" t="s">
        <v>384</v>
      </c>
      <c r="C323" t="s">
        <v>779</v>
      </c>
      <c r="D323" t="s">
        <v>384</v>
      </c>
      <c r="E323" t="s">
        <v>1333</v>
      </c>
      <c r="F323" t="s">
        <v>1334</v>
      </c>
      <c r="G323" t="s">
        <v>1330</v>
      </c>
      <c r="H323" t="s">
        <v>1331</v>
      </c>
      <c r="I323" t="s">
        <v>1321</v>
      </c>
      <c r="J323" t="s">
        <v>1492</v>
      </c>
    </row>
    <row r="324" spans="1:10" x14ac:dyDescent="0.3">
      <c r="A324" t="s">
        <v>780</v>
      </c>
      <c r="B324" t="s">
        <v>385</v>
      </c>
      <c r="C324" t="s">
        <v>780</v>
      </c>
      <c r="D324" t="s">
        <v>385</v>
      </c>
      <c r="E324" t="s">
        <v>1333</v>
      </c>
      <c r="F324" t="s">
        <v>1334</v>
      </c>
      <c r="G324" t="s">
        <v>1330</v>
      </c>
      <c r="H324" t="s">
        <v>1331</v>
      </c>
      <c r="I324" t="s">
        <v>1321</v>
      </c>
      <c r="J324" t="s">
        <v>1492</v>
      </c>
    </row>
    <row r="325" spans="1:10" x14ac:dyDescent="0.3">
      <c r="A325" t="s">
        <v>781</v>
      </c>
      <c r="B325" t="s">
        <v>386</v>
      </c>
      <c r="C325" t="s">
        <v>781</v>
      </c>
      <c r="D325" t="s">
        <v>386</v>
      </c>
      <c r="E325" t="s">
        <v>1333</v>
      </c>
      <c r="F325" t="s">
        <v>1334</v>
      </c>
      <c r="G325" t="s">
        <v>1330</v>
      </c>
      <c r="H325" t="s">
        <v>1331</v>
      </c>
      <c r="I325" t="s">
        <v>1321</v>
      </c>
      <c r="J325" t="s">
        <v>1492</v>
      </c>
    </row>
    <row r="326" spans="1:10" x14ac:dyDescent="0.3">
      <c r="A326" t="s">
        <v>814</v>
      </c>
      <c r="B326" t="s">
        <v>415</v>
      </c>
      <c r="C326" t="s">
        <v>814</v>
      </c>
      <c r="D326" t="s">
        <v>415</v>
      </c>
      <c r="E326" t="s">
        <v>1335</v>
      </c>
      <c r="F326" t="s">
        <v>1336</v>
      </c>
      <c r="G326" t="s">
        <v>1330</v>
      </c>
      <c r="H326" t="s">
        <v>1331</v>
      </c>
      <c r="I326" t="s">
        <v>1321</v>
      </c>
      <c r="J326" t="s">
        <v>1492</v>
      </c>
    </row>
    <row r="327" spans="1:10" x14ac:dyDescent="0.3">
      <c r="A327" t="s">
        <v>816</v>
      </c>
      <c r="B327" t="s">
        <v>417</v>
      </c>
      <c r="C327" t="s">
        <v>816</v>
      </c>
      <c r="D327" t="s">
        <v>417</v>
      </c>
      <c r="E327" t="s">
        <v>1335</v>
      </c>
      <c r="F327" t="s">
        <v>1336</v>
      </c>
      <c r="G327" t="s">
        <v>1330</v>
      </c>
      <c r="H327" t="s">
        <v>1331</v>
      </c>
      <c r="I327" t="s">
        <v>1321</v>
      </c>
      <c r="J327" t="s">
        <v>1492</v>
      </c>
    </row>
    <row r="328" spans="1:10" x14ac:dyDescent="0.3">
      <c r="A328" t="s">
        <v>819</v>
      </c>
      <c r="B328" t="s">
        <v>420</v>
      </c>
      <c r="C328" t="s">
        <v>819</v>
      </c>
      <c r="D328" t="s">
        <v>420</v>
      </c>
      <c r="E328" t="s">
        <v>1335</v>
      </c>
      <c r="F328" t="s">
        <v>1336</v>
      </c>
      <c r="G328" t="s">
        <v>1330</v>
      </c>
      <c r="H328" t="s">
        <v>1331</v>
      </c>
      <c r="I328" t="s">
        <v>1321</v>
      </c>
      <c r="J328" t="s">
        <v>1492</v>
      </c>
    </row>
    <row r="329" spans="1:10" x14ac:dyDescent="0.3">
      <c r="A329" t="s">
        <v>820</v>
      </c>
      <c r="B329" t="s">
        <v>421</v>
      </c>
      <c r="C329" t="s">
        <v>820</v>
      </c>
      <c r="D329" t="s">
        <v>421</v>
      </c>
      <c r="E329" t="s">
        <v>1335</v>
      </c>
      <c r="F329" t="s">
        <v>1336</v>
      </c>
      <c r="G329" t="s">
        <v>1330</v>
      </c>
      <c r="H329" t="s">
        <v>1331</v>
      </c>
      <c r="I329" t="s">
        <v>1321</v>
      </c>
      <c r="J329" t="s">
        <v>1492</v>
      </c>
    </row>
    <row r="330" spans="1:10" x14ac:dyDescent="0.3">
      <c r="A330" t="s">
        <v>821</v>
      </c>
      <c r="B330" t="s">
        <v>422</v>
      </c>
      <c r="C330" t="s">
        <v>821</v>
      </c>
      <c r="D330" t="s">
        <v>422</v>
      </c>
      <c r="E330" t="s">
        <v>1335</v>
      </c>
      <c r="F330" t="s">
        <v>1336</v>
      </c>
      <c r="G330" t="s">
        <v>1330</v>
      </c>
      <c r="H330" t="s">
        <v>1331</v>
      </c>
      <c r="I330" t="s">
        <v>1321</v>
      </c>
      <c r="J330" t="s">
        <v>1492</v>
      </c>
    </row>
    <row r="331" spans="1:10" x14ac:dyDescent="0.3">
      <c r="A331" t="s">
        <v>823</v>
      </c>
      <c r="B331" t="s">
        <v>424</v>
      </c>
      <c r="C331" t="s">
        <v>823</v>
      </c>
      <c r="D331" t="s">
        <v>424</v>
      </c>
      <c r="E331" t="s">
        <v>1335</v>
      </c>
      <c r="F331" t="s">
        <v>1336</v>
      </c>
      <c r="G331" t="s">
        <v>1330</v>
      </c>
      <c r="H331" t="s">
        <v>1331</v>
      </c>
      <c r="I331" t="s">
        <v>1321</v>
      </c>
      <c r="J331" t="s">
        <v>1492</v>
      </c>
    </row>
    <row r="332" spans="1:10" x14ac:dyDescent="0.3">
      <c r="A332" t="s">
        <v>824</v>
      </c>
      <c r="B332" t="s">
        <v>425</v>
      </c>
      <c r="C332" t="s">
        <v>824</v>
      </c>
      <c r="D332" t="s">
        <v>425</v>
      </c>
      <c r="E332" t="s">
        <v>1335</v>
      </c>
      <c r="F332" t="s">
        <v>1336</v>
      </c>
      <c r="G332" t="s">
        <v>1330</v>
      </c>
      <c r="H332" t="s">
        <v>1331</v>
      </c>
      <c r="I332" t="s">
        <v>1321</v>
      </c>
      <c r="J332" t="s">
        <v>1492</v>
      </c>
    </row>
    <row r="333" spans="1:10" x14ac:dyDescent="0.3">
      <c r="A333" t="s">
        <v>815</v>
      </c>
      <c r="B333" t="s">
        <v>416</v>
      </c>
      <c r="C333" t="s">
        <v>815</v>
      </c>
      <c r="D333" t="s">
        <v>416</v>
      </c>
      <c r="E333" t="s">
        <v>1337</v>
      </c>
      <c r="F333" t="s">
        <v>1338</v>
      </c>
      <c r="G333" t="s">
        <v>1330</v>
      </c>
      <c r="H333" t="s">
        <v>1331</v>
      </c>
      <c r="I333" t="s">
        <v>1321</v>
      </c>
      <c r="J333" t="s">
        <v>1492</v>
      </c>
    </row>
    <row r="334" spans="1:10" x14ac:dyDescent="0.3">
      <c r="A334" t="s">
        <v>817</v>
      </c>
      <c r="B334" t="s">
        <v>418</v>
      </c>
      <c r="C334" t="s">
        <v>817</v>
      </c>
      <c r="D334" t="s">
        <v>418</v>
      </c>
      <c r="E334" t="s">
        <v>1337</v>
      </c>
      <c r="F334" t="s">
        <v>1338</v>
      </c>
      <c r="G334" t="s">
        <v>1330</v>
      </c>
      <c r="H334" t="s">
        <v>1331</v>
      </c>
      <c r="I334" t="s">
        <v>1321</v>
      </c>
      <c r="J334" t="s">
        <v>1492</v>
      </c>
    </row>
    <row r="335" spans="1:10" x14ac:dyDescent="0.3">
      <c r="A335" t="s">
        <v>818</v>
      </c>
      <c r="B335" t="s">
        <v>419</v>
      </c>
      <c r="C335" t="s">
        <v>818</v>
      </c>
      <c r="D335" t="s">
        <v>419</v>
      </c>
      <c r="E335" t="s">
        <v>1337</v>
      </c>
      <c r="F335" t="s">
        <v>1338</v>
      </c>
      <c r="G335" t="s">
        <v>1330</v>
      </c>
      <c r="H335" t="s">
        <v>1331</v>
      </c>
      <c r="I335" t="s">
        <v>1321</v>
      </c>
      <c r="J335" t="s">
        <v>1492</v>
      </c>
    </row>
    <row r="336" spans="1:10" x14ac:dyDescent="0.3">
      <c r="A336" t="s">
        <v>822</v>
      </c>
      <c r="B336" t="s">
        <v>423</v>
      </c>
      <c r="C336" t="s">
        <v>822</v>
      </c>
      <c r="D336" t="s">
        <v>423</v>
      </c>
      <c r="E336" t="s">
        <v>1337</v>
      </c>
      <c r="F336" t="s">
        <v>1338</v>
      </c>
      <c r="G336" t="s">
        <v>1330</v>
      </c>
      <c r="H336" t="s">
        <v>1331</v>
      </c>
      <c r="I336" t="s">
        <v>1321</v>
      </c>
      <c r="J336" t="s">
        <v>1492</v>
      </c>
    </row>
    <row r="337" spans="1:10" x14ac:dyDescent="0.3">
      <c r="A337" t="s">
        <v>826</v>
      </c>
      <c r="B337" t="s">
        <v>426</v>
      </c>
      <c r="C337" t="s">
        <v>826</v>
      </c>
      <c r="D337" t="s">
        <v>426</v>
      </c>
      <c r="E337" t="s">
        <v>1339</v>
      </c>
      <c r="F337" t="s">
        <v>1340</v>
      </c>
      <c r="G337" t="s">
        <v>1330</v>
      </c>
      <c r="H337" t="s">
        <v>1331</v>
      </c>
      <c r="I337" t="s">
        <v>1321</v>
      </c>
      <c r="J337" t="s">
        <v>1492</v>
      </c>
    </row>
    <row r="338" spans="1:10" x14ac:dyDescent="0.3">
      <c r="A338" t="s">
        <v>827</v>
      </c>
      <c r="B338" t="s">
        <v>427</v>
      </c>
      <c r="C338" t="s">
        <v>827</v>
      </c>
      <c r="D338" t="s">
        <v>427</v>
      </c>
      <c r="E338" t="s">
        <v>1339</v>
      </c>
      <c r="F338" t="s">
        <v>1340</v>
      </c>
      <c r="G338" t="s">
        <v>1330</v>
      </c>
      <c r="H338" t="s">
        <v>1331</v>
      </c>
      <c r="I338" t="s">
        <v>1321</v>
      </c>
      <c r="J338" t="s">
        <v>1492</v>
      </c>
    </row>
    <row r="339" spans="1:10" x14ac:dyDescent="0.3">
      <c r="A339" t="s">
        <v>828</v>
      </c>
      <c r="B339" t="s">
        <v>428</v>
      </c>
      <c r="C339" t="s">
        <v>828</v>
      </c>
      <c r="D339" t="s">
        <v>428</v>
      </c>
      <c r="E339" t="s">
        <v>1339</v>
      </c>
      <c r="F339" t="s">
        <v>1340</v>
      </c>
      <c r="G339" t="s">
        <v>1330</v>
      </c>
      <c r="H339" t="s">
        <v>1331</v>
      </c>
      <c r="I339" t="s">
        <v>1321</v>
      </c>
      <c r="J339" t="s">
        <v>1492</v>
      </c>
    </row>
    <row r="340" spans="1:10" x14ac:dyDescent="0.3">
      <c r="A340" t="s">
        <v>832</v>
      </c>
      <c r="B340" t="s">
        <v>432</v>
      </c>
      <c r="C340" t="s">
        <v>832</v>
      </c>
      <c r="D340" t="s">
        <v>432</v>
      </c>
      <c r="E340" t="s">
        <v>1339</v>
      </c>
      <c r="F340" t="s">
        <v>1340</v>
      </c>
      <c r="G340" t="s">
        <v>1330</v>
      </c>
      <c r="H340" t="s">
        <v>1331</v>
      </c>
      <c r="I340" t="s">
        <v>1321</v>
      </c>
      <c r="J340" t="s">
        <v>1492</v>
      </c>
    </row>
    <row r="341" spans="1:10" x14ac:dyDescent="0.3">
      <c r="A341" t="s">
        <v>829</v>
      </c>
      <c r="B341" t="s">
        <v>429</v>
      </c>
      <c r="C341" t="s">
        <v>829</v>
      </c>
      <c r="D341" t="s">
        <v>429</v>
      </c>
      <c r="E341" t="s">
        <v>1341</v>
      </c>
      <c r="F341" t="s">
        <v>1342</v>
      </c>
      <c r="G341" t="s">
        <v>1330</v>
      </c>
      <c r="H341" t="s">
        <v>1331</v>
      </c>
      <c r="I341" t="s">
        <v>1321</v>
      </c>
      <c r="J341" t="s">
        <v>1492</v>
      </c>
    </row>
    <row r="342" spans="1:10" x14ac:dyDescent="0.3">
      <c r="A342" t="s">
        <v>830</v>
      </c>
      <c r="B342" t="s">
        <v>430</v>
      </c>
      <c r="C342" t="s">
        <v>830</v>
      </c>
      <c r="D342" t="s">
        <v>430</v>
      </c>
      <c r="E342" t="s">
        <v>1341</v>
      </c>
      <c r="F342" t="s">
        <v>1342</v>
      </c>
      <c r="G342" t="s">
        <v>1330</v>
      </c>
      <c r="H342" t="s">
        <v>1331</v>
      </c>
      <c r="I342" t="s">
        <v>1321</v>
      </c>
      <c r="J342" t="s">
        <v>1492</v>
      </c>
    </row>
    <row r="343" spans="1:10" x14ac:dyDescent="0.3">
      <c r="A343" t="s">
        <v>831</v>
      </c>
      <c r="B343" t="s">
        <v>431</v>
      </c>
      <c r="C343" t="s">
        <v>831</v>
      </c>
      <c r="D343" t="s">
        <v>431</v>
      </c>
      <c r="E343" t="s">
        <v>1341</v>
      </c>
      <c r="F343" t="s">
        <v>1342</v>
      </c>
      <c r="G343" t="s">
        <v>1330</v>
      </c>
      <c r="H343" t="s">
        <v>1331</v>
      </c>
      <c r="I343" t="s">
        <v>1321</v>
      </c>
      <c r="J343" t="s">
        <v>1492</v>
      </c>
    </row>
    <row r="344" spans="1:10" x14ac:dyDescent="0.3">
      <c r="A344" t="s">
        <v>491</v>
      </c>
      <c r="B344" t="s">
        <v>66</v>
      </c>
      <c r="C344" t="s">
        <v>491</v>
      </c>
      <c r="D344" t="s">
        <v>66</v>
      </c>
      <c r="E344" t="s">
        <v>1128</v>
      </c>
      <c r="F344" t="s">
        <v>1129</v>
      </c>
      <c r="G344" t="s">
        <v>1125</v>
      </c>
      <c r="H344" t="s">
        <v>1126</v>
      </c>
      <c r="I344" t="s">
        <v>1123</v>
      </c>
      <c r="J344" t="s">
        <v>1480</v>
      </c>
    </row>
    <row r="345" spans="1:10" x14ac:dyDescent="0.3">
      <c r="A345" t="s">
        <v>495</v>
      </c>
      <c r="B345" t="s">
        <v>70</v>
      </c>
      <c r="C345" t="s">
        <v>495</v>
      </c>
      <c r="D345" t="s">
        <v>70</v>
      </c>
      <c r="E345" t="s">
        <v>1128</v>
      </c>
      <c r="F345" t="s">
        <v>1129</v>
      </c>
      <c r="G345" t="s">
        <v>1125</v>
      </c>
      <c r="H345" t="s">
        <v>1126</v>
      </c>
      <c r="I345" t="s">
        <v>1123</v>
      </c>
      <c r="J345" t="s">
        <v>1480</v>
      </c>
    </row>
    <row r="346" spans="1:10" x14ac:dyDescent="0.3">
      <c r="A346" t="s">
        <v>492</v>
      </c>
      <c r="B346" t="s">
        <v>67</v>
      </c>
      <c r="C346" t="s">
        <v>492</v>
      </c>
      <c r="D346" t="s">
        <v>67</v>
      </c>
      <c r="E346" t="s">
        <v>1130</v>
      </c>
      <c r="F346" t="s">
        <v>1131</v>
      </c>
      <c r="G346" t="s">
        <v>1125</v>
      </c>
      <c r="H346" t="s">
        <v>1126</v>
      </c>
      <c r="I346" t="s">
        <v>1123</v>
      </c>
      <c r="J346" t="s">
        <v>1480</v>
      </c>
    </row>
    <row r="347" spans="1:10" x14ac:dyDescent="0.3">
      <c r="A347" t="s">
        <v>494</v>
      </c>
      <c r="B347" t="s">
        <v>69</v>
      </c>
      <c r="C347" t="s">
        <v>494</v>
      </c>
      <c r="D347" t="s">
        <v>69</v>
      </c>
      <c r="E347" t="s">
        <v>1130</v>
      </c>
      <c r="F347" t="s">
        <v>1131</v>
      </c>
      <c r="G347" t="s">
        <v>1125</v>
      </c>
      <c r="H347" t="s">
        <v>1126</v>
      </c>
      <c r="I347" t="s">
        <v>1123</v>
      </c>
      <c r="J347" t="s">
        <v>1480</v>
      </c>
    </row>
    <row r="348" spans="1:10" x14ac:dyDescent="0.3">
      <c r="A348" t="s">
        <v>490</v>
      </c>
      <c r="B348" t="s">
        <v>64</v>
      </c>
      <c r="C348" t="s">
        <v>490</v>
      </c>
      <c r="D348" t="s">
        <v>64</v>
      </c>
      <c r="E348" t="s">
        <v>1132</v>
      </c>
      <c r="F348" t="s">
        <v>64</v>
      </c>
      <c r="G348" t="s">
        <v>1125</v>
      </c>
      <c r="H348" t="s">
        <v>1126</v>
      </c>
      <c r="I348" t="s">
        <v>1123</v>
      </c>
      <c r="J348" t="s">
        <v>1480</v>
      </c>
    </row>
    <row r="349" spans="1:10" x14ac:dyDescent="0.3">
      <c r="A349" t="s">
        <v>489</v>
      </c>
      <c r="B349" t="s">
        <v>65</v>
      </c>
      <c r="C349" t="s">
        <v>489</v>
      </c>
      <c r="D349" t="s">
        <v>65</v>
      </c>
      <c r="E349" t="s">
        <v>1133</v>
      </c>
      <c r="F349" t="s">
        <v>1481</v>
      </c>
      <c r="G349" t="s">
        <v>1125</v>
      </c>
      <c r="H349" t="s">
        <v>1126</v>
      </c>
      <c r="I349" t="s">
        <v>1123</v>
      </c>
      <c r="J349" t="s">
        <v>1480</v>
      </c>
    </row>
    <row r="350" spans="1:10" x14ac:dyDescent="0.3">
      <c r="A350" t="s">
        <v>896</v>
      </c>
      <c r="B350" t="s">
        <v>241</v>
      </c>
      <c r="C350" t="s">
        <v>1539</v>
      </c>
      <c r="D350" t="s">
        <v>1540</v>
      </c>
      <c r="E350" t="s">
        <v>1443</v>
      </c>
      <c r="F350" t="s">
        <v>1541</v>
      </c>
      <c r="G350" t="s">
        <v>1441</v>
      </c>
      <c r="H350" t="s">
        <v>1442</v>
      </c>
      <c r="I350" t="s">
        <v>1412</v>
      </c>
      <c r="J350" t="s">
        <v>1023</v>
      </c>
    </row>
    <row r="351" spans="1:10" x14ac:dyDescent="0.3">
      <c r="A351" t="s">
        <v>923</v>
      </c>
      <c r="B351" t="s">
        <v>268</v>
      </c>
      <c r="C351" t="s">
        <v>1542</v>
      </c>
      <c r="D351" t="s">
        <v>268</v>
      </c>
      <c r="E351" t="s">
        <v>1443</v>
      </c>
      <c r="F351" t="s">
        <v>1541</v>
      </c>
      <c r="G351" t="s">
        <v>1441</v>
      </c>
      <c r="H351" t="s">
        <v>1442</v>
      </c>
      <c r="I351" t="s">
        <v>1412</v>
      </c>
      <c r="J351" t="s">
        <v>1023</v>
      </c>
    </row>
    <row r="352" spans="1:10" x14ac:dyDescent="0.3">
      <c r="A352" t="s">
        <v>902</v>
      </c>
      <c r="B352" t="s">
        <v>246</v>
      </c>
      <c r="C352" t="s">
        <v>1543</v>
      </c>
      <c r="D352" t="s">
        <v>246</v>
      </c>
      <c r="E352" t="s">
        <v>1443</v>
      </c>
      <c r="F352" t="s">
        <v>1541</v>
      </c>
      <c r="G352" t="s">
        <v>1441</v>
      </c>
      <c r="H352" t="s">
        <v>1442</v>
      </c>
      <c r="I352" t="s">
        <v>1412</v>
      </c>
      <c r="J352" t="s">
        <v>1023</v>
      </c>
    </row>
    <row r="353" spans="1:10" x14ac:dyDescent="0.3">
      <c r="A353" t="s">
        <v>907</v>
      </c>
      <c r="B353" t="s">
        <v>253</v>
      </c>
      <c r="C353" t="s">
        <v>1544</v>
      </c>
      <c r="D353" t="s">
        <v>253</v>
      </c>
      <c r="E353" t="s">
        <v>1445</v>
      </c>
      <c r="F353" t="s">
        <v>253</v>
      </c>
      <c r="G353" t="s">
        <v>1441</v>
      </c>
      <c r="H353" t="s">
        <v>1442</v>
      </c>
      <c r="I353" t="s">
        <v>1412</v>
      </c>
      <c r="J353" t="s">
        <v>1023</v>
      </c>
    </row>
    <row r="354" spans="1:10" x14ac:dyDescent="0.3">
      <c r="A354" t="s">
        <v>904</v>
      </c>
      <c r="B354" t="s">
        <v>248</v>
      </c>
      <c r="C354" t="s">
        <v>1545</v>
      </c>
      <c r="D354" t="s">
        <v>248</v>
      </c>
      <c r="E354" t="s">
        <v>1446</v>
      </c>
      <c r="F354" t="s">
        <v>1546</v>
      </c>
      <c r="G354" t="s">
        <v>1441</v>
      </c>
      <c r="H354" t="s">
        <v>1442</v>
      </c>
      <c r="I354" t="s">
        <v>1412</v>
      </c>
      <c r="J354" t="s">
        <v>1023</v>
      </c>
    </row>
    <row r="355" spans="1:10" x14ac:dyDescent="0.3">
      <c r="A355" t="s">
        <v>917</v>
      </c>
      <c r="B355" t="s">
        <v>262</v>
      </c>
      <c r="C355" t="s">
        <v>1547</v>
      </c>
      <c r="D355" t="s">
        <v>262</v>
      </c>
      <c r="E355" t="s">
        <v>1446</v>
      </c>
      <c r="F355" t="s">
        <v>1546</v>
      </c>
      <c r="G355" t="s">
        <v>1441</v>
      </c>
      <c r="H355" t="s">
        <v>1442</v>
      </c>
      <c r="I355" t="s">
        <v>1412</v>
      </c>
      <c r="J355" t="s">
        <v>1023</v>
      </c>
    </row>
    <row r="356" spans="1:10" x14ac:dyDescent="0.3">
      <c r="A356" t="s">
        <v>909</v>
      </c>
      <c r="B356" t="s">
        <v>255</v>
      </c>
      <c r="C356" t="s">
        <v>1548</v>
      </c>
      <c r="D356" t="s">
        <v>255</v>
      </c>
      <c r="E356" t="s">
        <v>1446</v>
      </c>
      <c r="F356" t="s">
        <v>1546</v>
      </c>
      <c r="G356" t="s">
        <v>1441</v>
      </c>
      <c r="H356" t="s">
        <v>1442</v>
      </c>
      <c r="I356" t="s">
        <v>1412</v>
      </c>
      <c r="J356" t="s">
        <v>1023</v>
      </c>
    </row>
    <row r="357" spans="1:10" x14ac:dyDescent="0.3">
      <c r="A357" t="s">
        <v>914</v>
      </c>
      <c r="B357" t="s">
        <v>259</v>
      </c>
      <c r="C357" t="s">
        <v>1549</v>
      </c>
      <c r="D357" t="s">
        <v>259</v>
      </c>
      <c r="E357" t="s">
        <v>1448</v>
      </c>
      <c r="F357" t="s">
        <v>259</v>
      </c>
      <c r="G357" t="s">
        <v>1441</v>
      </c>
      <c r="H357" t="s">
        <v>1442</v>
      </c>
      <c r="I357" t="s">
        <v>1412</v>
      </c>
      <c r="J357" t="s">
        <v>1023</v>
      </c>
    </row>
    <row r="358" spans="1:10" x14ac:dyDescent="0.3">
      <c r="A358" t="s">
        <v>656</v>
      </c>
      <c r="B358" t="s">
        <v>130</v>
      </c>
      <c r="C358" t="s">
        <v>656</v>
      </c>
      <c r="D358" t="s">
        <v>130</v>
      </c>
      <c r="E358" t="s">
        <v>1241</v>
      </c>
      <c r="F358" t="s">
        <v>130</v>
      </c>
      <c r="G358" t="s">
        <v>1240</v>
      </c>
      <c r="H358" t="s">
        <v>1017</v>
      </c>
      <c r="I358" t="s">
        <v>1226</v>
      </c>
      <c r="J358" t="s">
        <v>1486</v>
      </c>
    </row>
    <row r="359" spans="1:10" x14ac:dyDescent="0.3">
      <c r="A359" t="s">
        <v>660</v>
      </c>
      <c r="B359" t="s">
        <v>134</v>
      </c>
      <c r="C359" t="s">
        <v>660</v>
      </c>
      <c r="D359" t="s">
        <v>134</v>
      </c>
      <c r="E359" t="s">
        <v>1242</v>
      </c>
      <c r="F359" t="s">
        <v>134</v>
      </c>
      <c r="G359" t="s">
        <v>1240</v>
      </c>
      <c r="H359" t="s">
        <v>1017</v>
      </c>
      <c r="I359" t="s">
        <v>1226</v>
      </c>
      <c r="J359" t="s">
        <v>1486</v>
      </c>
    </row>
    <row r="360" spans="1:10" x14ac:dyDescent="0.3">
      <c r="A360" t="s">
        <v>657</v>
      </c>
      <c r="B360" t="s">
        <v>131</v>
      </c>
      <c r="C360" t="s">
        <v>657</v>
      </c>
      <c r="D360" t="s">
        <v>131</v>
      </c>
      <c r="E360" t="s">
        <v>1243</v>
      </c>
      <c r="F360" t="s">
        <v>131</v>
      </c>
      <c r="G360" t="s">
        <v>1240</v>
      </c>
      <c r="H360" t="s">
        <v>1017</v>
      </c>
      <c r="I360" t="s">
        <v>1226</v>
      </c>
      <c r="J360" t="s">
        <v>1486</v>
      </c>
    </row>
    <row r="361" spans="1:10" x14ac:dyDescent="0.3">
      <c r="A361" t="s">
        <v>658</v>
      </c>
      <c r="B361" t="s">
        <v>132</v>
      </c>
      <c r="C361" t="s">
        <v>658</v>
      </c>
      <c r="D361" t="s">
        <v>132</v>
      </c>
      <c r="E361" t="s">
        <v>1244</v>
      </c>
      <c r="F361" t="s">
        <v>132</v>
      </c>
      <c r="G361" t="s">
        <v>1240</v>
      </c>
      <c r="H361" t="s">
        <v>1017</v>
      </c>
      <c r="I361" t="s">
        <v>1226</v>
      </c>
      <c r="J361" t="s">
        <v>1486</v>
      </c>
    </row>
    <row r="362" spans="1:10" x14ac:dyDescent="0.3">
      <c r="A362" t="s">
        <v>659</v>
      </c>
      <c r="B362" t="s">
        <v>133</v>
      </c>
      <c r="C362" t="s">
        <v>659</v>
      </c>
      <c r="D362" t="s">
        <v>133</v>
      </c>
      <c r="E362" t="s">
        <v>1245</v>
      </c>
      <c r="F362" t="s">
        <v>133</v>
      </c>
      <c r="G362" t="s">
        <v>1240</v>
      </c>
      <c r="H362" t="s">
        <v>1017</v>
      </c>
      <c r="I362" t="s">
        <v>1226</v>
      </c>
      <c r="J362" t="s">
        <v>1486</v>
      </c>
    </row>
    <row r="363" spans="1:10" x14ac:dyDescent="0.3">
      <c r="A363" t="s">
        <v>661</v>
      </c>
      <c r="B363" t="s">
        <v>135</v>
      </c>
      <c r="C363" t="s">
        <v>661</v>
      </c>
      <c r="D363" t="s">
        <v>135</v>
      </c>
      <c r="E363" t="s">
        <v>1246</v>
      </c>
      <c r="F363" t="s">
        <v>135</v>
      </c>
      <c r="G363" t="s">
        <v>1240</v>
      </c>
      <c r="H363" t="s">
        <v>1017</v>
      </c>
      <c r="I363" t="s">
        <v>1226</v>
      </c>
      <c r="J363" t="s">
        <v>1486</v>
      </c>
    </row>
    <row r="364" spans="1:10" x14ac:dyDescent="0.3">
      <c r="A364" t="s">
        <v>662</v>
      </c>
      <c r="B364" t="s">
        <v>136</v>
      </c>
      <c r="C364" t="s">
        <v>662</v>
      </c>
      <c r="D364" t="s">
        <v>136</v>
      </c>
      <c r="E364" t="s">
        <v>1247</v>
      </c>
      <c r="F364" t="s">
        <v>136</v>
      </c>
      <c r="G364" t="s">
        <v>1240</v>
      </c>
      <c r="H364" t="s">
        <v>1017</v>
      </c>
      <c r="I364" t="s">
        <v>1226</v>
      </c>
      <c r="J364" t="s">
        <v>1486</v>
      </c>
    </row>
    <row r="365" spans="1:10" x14ac:dyDescent="0.3">
      <c r="A365" t="s">
        <v>869</v>
      </c>
      <c r="B365" t="s">
        <v>216</v>
      </c>
      <c r="C365" t="s">
        <v>869</v>
      </c>
      <c r="D365" t="s">
        <v>216</v>
      </c>
      <c r="E365" t="s">
        <v>1390</v>
      </c>
      <c r="F365" t="s">
        <v>216</v>
      </c>
      <c r="G365" t="s">
        <v>1388</v>
      </c>
      <c r="H365" t="s">
        <v>1389</v>
      </c>
      <c r="I365" t="s">
        <v>1387</v>
      </c>
      <c r="J365" t="s">
        <v>1022</v>
      </c>
    </row>
    <row r="366" spans="1:10" x14ac:dyDescent="0.3">
      <c r="A366" t="s">
        <v>870</v>
      </c>
      <c r="B366" t="s">
        <v>217</v>
      </c>
      <c r="C366" t="s">
        <v>870</v>
      </c>
      <c r="D366" t="s">
        <v>217</v>
      </c>
      <c r="E366" t="s">
        <v>1391</v>
      </c>
      <c r="F366" t="s">
        <v>217</v>
      </c>
      <c r="G366" t="s">
        <v>1388</v>
      </c>
      <c r="H366" t="s">
        <v>1389</v>
      </c>
      <c r="I366" t="s">
        <v>1387</v>
      </c>
      <c r="J366" t="s">
        <v>1022</v>
      </c>
    </row>
    <row r="367" spans="1:10" x14ac:dyDescent="0.3">
      <c r="A367" t="s">
        <v>871</v>
      </c>
      <c r="B367" t="s">
        <v>218</v>
      </c>
      <c r="C367" t="s">
        <v>871</v>
      </c>
      <c r="D367" t="s">
        <v>218</v>
      </c>
      <c r="E367" t="s">
        <v>1392</v>
      </c>
      <c r="F367" t="s">
        <v>1393</v>
      </c>
      <c r="G367" t="s">
        <v>1388</v>
      </c>
      <c r="H367" t="s">
        <v>1389</v>
      </c>
      <c r="I367" t="s">
        <v>1387</v>
      </c>
      <c r="J367" t="s">
        <v>1022</v>
      </c>
    </row>
    <row r="368" spans="1:10" x14ac:dyDescent="0.3">
      <c r="A368" t="s">
        <v>872</v>
      </c>
      <c r="B368" t="s">
        <v>219</v>
      </c>
      <c r="C368" t="s">
        <v>872</v>
      </c>
      <c r="D368" t="s">
        <v>219</v>
      </c>
      <c r="E368" t="s">
        <v>1392</v>
      </c>
      <c r="F368" t="s">
        <v>1393</v>
      </c>
      <c r="G368" t="s">
        <v>1388</v>
      </c>
      <c r="H368" t="s">
        <v>1389</v>
      </c>
      <c r="I368" t="s">
        <v>1387</v>
      </c>
      <c r="J368" t="s">
        <v>1022</v>
      </c>
    </row>
    <row r="369" spans="1:10" x14ac:dyDescent="0.3">
      <c r="A369" t="s">
        <v>876</v>
      </c>
      <c r="B369" t="s">
        <v>223</v>
      </c>
      <c r="C369" t="s">
        <v>876</v>
      </c>
      <c r="D369" t="s">
        <v>223</v>
      </c>
      <c r="E369" t="s">
        <v>1394</v>
      </c>
      <c r="F369" t="s">
        <v>1395</v>
      </c>
      <c r="G369" t="s">
        <v>1388</v>
      </c>
      <c r="H369" t="s">
        <v>1389</v>
      </c>
      <c r="I369" t="s">
        <v>1387</v>
      </c>
      <c r="J369" t="s">
        <v>1022</v>
      </c>
    </row>
    <row r="370" spans="1:10" x14ac:dyDescent="0.3">
      <c r="A370" t="s">
        <v>877</v>
      </c>
      <c r="B370" t="s">
        <v>224</v>
      </c>
      <c r="C370" t="s">
        <v>877</v>
      </c>
      <c r="D370" t="s">
        <v>224</v>
      </c>
      <c r="E370" t="s">
        <v>1394</v>
      </c>
      <c r="F370" t="s">
        <v>1395</v>
      </c>
      <c r="G370" t="s">
        <v>1388</v>
      </c>
      <c r="H370" t="s">
        <v>1389</v>
      </c>
      <c r="I370" t="s">
        <v>1387</v>
      </c>
      <c r="J370" t="s">
        <v>1022</v>
      </c>
    </row>
    <row r="371" spans="1:10" x14ac:dyDescent="0.3">
      <c r="A371" t="s">
        <v>878</v>
      </c>
      <c r="B371" t="s">
        <v>225</v>
      </c>
      <c r="C371" t="s">
        <v>878</v>
      </c>
      <c r="D371" t="s">
        <v>225</v>
      </c>
      <c r="E371" t="s">
        <v>1394</v>
      </c>
      <c r="F371" t="s">
        <v>1395</v>
      </c>
      <c r="G371" t="s">
        <v>1388</v>
      </c>
      <c r="H371" t="s">
        <v>1389</v>
      </c>
      <c r="I371" t="s">
        <v>1387</v>
      </c>
      <c r="J371" t="s">
        <v>1022</v>
      </c>
    </row>
    <row r="372" spans="1:10" x14ac:dyDescent="0.3">
      <c r="A372" t="s">
        <v>884</v>
      </c>
      <c r="B372" t="s">
        <v>885</v>
      </c>
      <c r="C372" t="s">
        <v>884</v>
      </c>
      <c r="D372" t="s">
        <v>885</v>
      </c>
      <c r="E372" t="s">
        <v>1396</v>
      </c>
      <c r="F372" t="s">
        <v>1397</v>
      </c>
      <c r="G372" t="s">
        <v>1388</v>
      </c>
      <c r="H372" t="s">
        <v>1389</v>
      </c>
      <c r="I372" t="s">
        <v>1387</v>
      </c>
      <c r="J372" t="s">
        <v>1022</v>
      </c>
    </row>
    <row r="373" spans="1:10" x14ac:dyDescent="0.3">
      <c r="A373" t="s">
        <v>886</v>
      </c>
      <c r="B373" t="s">
        <v>232</v>
      </c>
      <c r="C373" t="s">
        <v>886</v>
      </c>
      <c r="D373" t="s">
        <v>232</v>
      </c>
      <c r="E373" t="s">
        <v>1396</v>
      </c>
      <c r="F373" t="s">
        <v>1397</v>
      </c>
      <c r="G373" t="s">
        <v>1388</v>
      </c>
      <c r="H373" t="s">
        <v>1389</v>
      </c>
      <c r="I373" t="s">
        <v>1387</v>
      </c>
      <c r="J373" t="s">
        <v>1022</v>
      </c>
    </row>
    <row r="374" spans="1:10" x14ac:dyDescent="0.3">
      <c r="A374" t="s">
        <v>887</v>
      </c>
      <c r="B374" t="s">
        <v>233</v>
      </c>
      <c r="C374" t="s">
        <v>887</v>
      </c>
      <c r="D374" t="s">
        <v>233</v>
      </c>
      <c r="E374" t="s">
        <v>1398</v>
      </c>
      <c r="F374" t="s">
        <v>1399</v>
      </c>
      <c r="G374" t="s">
        <v>1388</v>
      </c>
      <c r="H374" t="s">
        <v>1389</v>
      </c>
      <c r="I374" t="s">
        <v>1387</v>
      </c>
      <c r="J374" t="s">
        <v>1022</v>
      </c>
    </row>
    <row r="375" spans="1:10" x14ac:dyDescent="0.3">
      <c r="A375" t="s">
        <v>888</v>
      </c>
      <c r="B375" t="s">
        <v>234</v>
      </c>
      <c r="C375" t="s">
        <v>888</v>
      </c>
      <c r="D375" t="s">
        <v>234</v>
      </c>
      <c r="E375" t="s">
        <v>1398</v>
      </c>
      <c r="F375" t="s">
        <v>1399</v>
      </c>
      <c r="G375" t="s">
        <v>1388</v>
      </c>
      <c r="H375" t="s">
        <v>1389</v>
      </c>
      <c r="I375" t="s">
        <v>1387</v>
      </c>
      <c r="J375" t="s">
        <v>1022</v>
      </c>
    </row>
    <row r="376" spans="1:10" x14ac:dyDescent="0.3">
      <c r="A376" t="s">
        <v>889</v>
      </c>
      <c r="B376" t="s">
        <v>235</v>
      </c>
      <c r="C376" t="s">
        <v>889</v>
      </c>
      <c r="D376" t="s">
        <v>235</v>
      </c>
      <c r="E376" t="s">
        <v>1398</v>
      </c>
      <c r="F376" t="s">
        <v>1399</v>
      </c>
      <c r="G376" t="s">
        <v>1388</v>
      </c>
      <c r="H376" t="s">
        <v>1389</v>
      </c>
      <c r="I376" t="s">
        <v>1387</v>
      </c>
      <c r="J376" t="s">
        <v>1022</v>
      </c>
    </row>
    <row r="377" spans="1:10" x14ac:dyDescent="0.3">
      <c r="A377" t="s">
        <v>880</v>
      </c>
      <c r="B377" t="s">
        <v>227</v>
      </c>
      <c r="C377" t="s">
        <v>880</v>
      </c>
      <c r="D377" t="s">
        <v>227</v>
      </c>
      <c r="E377" t="s">
        <v>1400</v>
      </c>
      <c r="F377" t="s">
        <v>1401</v>
      </c>
      <c r="G377" t="s">
        <v>1388</v>
      </c>
      <c r="H377" t="s">
        <v>1389</v>
      </c>
      <c r="I377" t="s">
        <v>1387</v>
      </c>
      <c r="J377" t="s">
        <v>1022</v>
      </c>
    </row>
    <row r="378" spans="1:10" x14ac:dyDescent="0.3">
      <c r="A378" t="s">
        <v>881</v>
      </c>
      <c r="B378" t="s">
        <v>228</v>
      </c>
      <c r="C378" t="s">
        <v>881</v>
      </c>
      <c r="D378" t="s">
        <v>228</v>
      </c>
      <c r="E378" t="s">
        <v>1400</v>
      </c>
      <c r="F378" t="s">
        <v>1401</v>
      </c>
      <c r="G378" t="s">
        <v>1388</v>
      </c>
      <c r="H378" t="s">
        <v>1389</v>
      </c>
      <c r="I378" t="s">
        <v>1387</v>
      </c>
      <c r="J378" t="s">
        <v>1022</v>
      </c>
    </row>
    <row r="379" spans="1:10" x14ac:dyDescent="0.3">
      <c r="A379" t="s">
        <v>879</v>
      </c>
      <c r="B379" t="s">
        <v>226</v>
      </c>
      <c r="C379" t="s">
        <v>879</v>
      </c>
      <c r="D379" t="s">
        <v>226</v>
      </c>
      <c r="E379" t="s">
        <v>1402</v>
      </c>
      <c r="F379" t="s">
        <v>226</v>
      </c>
      <c r="G379" t="s">
        <v>1388</v>
      </c>
      <c r="H379" t="s">
        <v>1389</v>
      </c>
      <c r="I379" t="s">
        <v>1387</v>
      </c>
      <c r="J379" t="s">
        <v>1022</v>
      </c>
    </row>
    <row r="380" spans="1:10" x14ac:dyDescent="0.3">
      <c r="A380" t="s">
        <v>574</v>
      </c>
      <c r="B380" t="s">
        <v>109</v>
      </c>
      <c r="C380" t="s">
        <v>574</v>
      </c>
      <c r="D380" t="s">
        <v>109</v>
      </c>
      <c r="E380" t="s">
        <v>1199</v>
      </c>
      <c r="F380" t="s">
        <v>109</v>
      </c>
      <c r="G380" t="s">
        <v>1197</v>
      </c>
      <c r="H380" t="s">
        <v>1198</v>
      </c>
      <c r="I380" t="s">
        <v>1181</v>
      </c>
      <c r="J380" t="s">
        <v>1013</v>
      </c>
    </row>
    <row r="381" spans="1:10" x14ac:dyDescent="0.3">
      <c r="A381" t="s">
        <v>577</v>
      </c>
      <c r="B381" t="s">
        <v>112</v>
      </c>
      <c r="C381" t="s">
        <v>577</v>
      </c>
      <c r="D381" t="s">
        <v>112</v>
      </c>
      <c r="E381" t="s">
        <v>1200</v>
      </c>
      <c r="F381" t="s">
        <v>112</v>
      </c>
      <c r="G381" t="s">
        <v>1197</v>
      </c>
      <c r="H381" t="s">
        <v>1198</v>
      </c>
      <c r="I381" t="s">
        <v>1181</v>
      </c>
      <c r="J381" t="s">
        <v>1013</v>
      </c>
    </row>
    <row r="382" spans="1:10" x14ac:dyDescent="0.3">
      <c r="A382" t="s">
        <v>575</v>
      </c>
      <c r="B382" t="s">
        <v>110</v>
      </c>
      <c r="C382" t="s">
        <v>575</v>
      </c>
      <c r="D382" t="s">
        <v>110</v>
      </c>
      <c r="E382" t="s">
        <v>1201</v>
      </c>
      <c r="F382" t="s">
        <v>1202</v>
      </c>
      <c r="G382" t="s">
        <v>1197</v>
      </c>
      <c r="H382" t="s">
        <v>1198</v>
      </c>
      <c r="I382" t="s">
        <v>1181</v>
      </c>
      <c r="J382" t="s">
        <v>1013</v>
      </c>
    </row>
    <row r="383" spans="1:10" x14ac:dyDescent="0.3">
      <c r="A383" t="s">
        <v>576</v>
      </c>
      <c r="B383" t="s">
        <v>111</v>
      </c>
      <c r="C383" t="s">
        <v>576</v>
      </c>
      <c r="D383" t="s">
        <v>111</v>
      </c>
      <c r="E383" t="s">
        <v>1201</v>
      </c>
      <c r="F383" t="s">
        <v>1202</v>
      </c>
      <c r="G383" t="s">
        <v>1197</v>
      </c>
      <c r="H383" t="s">
        <v>1198</v>
      </c>
      <c r="I383" t="s">
        <v>1181</v>
      </c>
      <c r="J383" t="s">
        <v>1013</v>
      </c>
    </row>
    <row r="384" spans="1:10" x14ac:dyDescent="0.3">
      <c r="A384" t="s">
        <v>578</v>
      </c>
      <c r="B384" t="s">
        <v>113</v>
      </c>
      <c r="C384" t="s">
        <v>578</v>
      </c>
      <c r="D384" t="s">
        <v>113</v>
      </c>
      <c r="E384" t="s">
        <v>1203</v>
      </c>
      <c r="F384" t="s">
        <v>113</v>
      </c>
      <c r="G384" t="s">
        <v>1197</v>
      </c>
      <c r="H384" t="s">
        <v>1198</v>
      </c>
      <c r="I384" t="s">
        <v>1181</v>
      </c>
      <c r="J384" t="s">
        <v>1013</v>
      </c>
    </row>
  </sheetData>
  <sortState xmlns:xlrd2="http://schemas.microsoft.com/office/spreadsheetml/2017/richdata2" ref="W193:W200">
    <sortCondition ref="W193:W200"/>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3D43-827A-4596-A1C4-0E33F6BB3689}">
  <sheetPr codeName="Sheet14"/>
  <dimension ref="A1"/>
  <sheetViews>
    <sheetView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645A7-FA18-49FD-BA08-C908740252BF}">
  <sheetPr codeName="Sheet2"/>
  <dimension ref="A2:BW2219"/>
  <sheetViews>
    <sheetView topLeftCell="A1823" workbookViewId="0">
      <selection activeCell="F1647" sqref="F1647"/>
    </sheetView>
  </sheetViews>
  <sheetFormatPr defaultRowHeight="14.4" x14ac:dyDescent="0.3"/>
  <cols>
    <col min="1" max="1" width="26.44140625" customWidth="1"/>
    <col min="2" max="2" width="41.33203125" customWidth="1"/>
  </cols>
  <sheetData>
    <row r="2" spans="1:75" x14ac:dyDescent="0.3">
      <c r="A2" t="s">
        <v>7</v>
      </c>
    </row>
    <row r="3" spans="1:75" x14ac:dyDescent="0.3">
      <c r="A3" t="s">
        <v>8</v>
      </c>
    </row>
    <row r="4" spans="1:75" x14ac:dyDescent="0.3">
      <c r="A4" t="s">
        <v>9</v>
      </c>
      <c r="D4" t="s">
        <v>10</v>
      </c>
    </row>
    <row r="5" spans="1:75" x14ac:dyDescent="0.3">
      <c r="A5" t="s">
        <v>11</v>
      </c>
      <c r="D5" t="s">
        <v>12</v>
      </c>
    </row>
    <row r="6" spans="1:75" x14ac:dyDescent="0.3">
      <c r="A6" t="s">
        <v>13</v>
      </c>
      <c r="D6" t="s">
        <v>14</v>
      </c>
    </row>
    <row r="8" spans="1:75" x14ac:dyDescent="0.3">
      <c r="A8" t="s">
        <v>15</v>
      </c>
      <c r="D8" t="s">
        <v>16</v>
      </c>
      <c r="E8" t="s">
        <v>17</v>
      </c>
      <c r="F8" t="s">
        <v>18</v>
      </c>
      <c r="G8" t="s">
        <v>19</v>
      </c>
      <c r="H8" t="s">
        <v>16</v>
      </c>
      <c r="I8" t="s">
        <v>17</v>
      </c>
      <c r="J8" t="s">
        <v>20</v>
      </c>
      <c r="K8" t="s">
        <v>19</v>
      </c>
      <c r="L8" t="s">
        <v>16</v>
      </c>
      <c r="M8" t="s">
        <v>17</v>
      </c>
      <c r="N8" t="s">
        <v>21</v>
      </c>
      <c r="O8" t="s">
        <v>19</v>
      </c>
      <c r="P8" t="s">
        <v>16</v>
      </c>
      <c r="Q8" t="s">
        <v>17</v>
      </c>
      <c r="R8" t="s">
        <v>22</v>
      </c>
      <c r="S8" t="s">
        <v>19</v>
      </c>
      <c r="T8" t="s">
        <v>16</v>
      </c>
      <c r="U8" t="s">
        <v>17</v>
      </c>
      <c r="V8" t="s">
        <v>23</v>
      </c>
      <c r="W8" t="s">
        <v>19</v>
      </c>
      <c r="X8" t="s">
        <v>16</v>
      </c>
      <c r="Y8" t="s">
        <v>17</v>
      </c>
      <c r="Z8" t="s">
        <v>24</v>
      </c>
      <c r="AA8" t="s">
        <v>19</v>
      </c>
      <c r="AB8" t="s">
        <v>16</v>
      </c>
      <c r="AC8" t="s">
        <v>17</v>
      </c>
      <c r="AD8" t="s">
        <v>25</v>
      </c>
      <c r="AE8" t="s">
        <v>19</v>
      </c>
      <c r="AF8" t="s">
        <v>16</v>
      </c>
      <c r="AG8" t="s">
        <v>17</v>
      </c>
      <c r="AH8" t="s">
        <v>26</v>
      </c>
      <c r="AI8" t="s">
        <v>19</v>
      </c>
      <c r="AJ8" t="s">
        <v>16</v>
      </c>
      <c r="AK8" t="s">
        <v>17</v>
      </c>
      <c r="AL8" t="s">
        <v>27</v>
      </c>
      <c r="AM8" t="s">
        <v>19</v>
      </c>
      <c r="AN8" t="s">
        <v>16</v>
      </c>
      <c r="AO8" t="s">
        <v>17</v>
      </c>
      <c r="AP8" t="s">
        <v>28</v>
      </c>
      <c r="AQ8" t="s">
        <v>19</v>
      </c>
      <c r="AR8" t="s">
        <v>16</v>
      </c>
      <c r="AS8" t="s">
        <v>17</v>
      </c>
      <c r="AT8" t="s">
        <v>29</v>
      </c>
      <c r="AU8" t="s">
        <v>19</v>
      </c>
      <c r="AV8" t="s">
        <v>16</v>
      </c>
      <c r="AW8" t="s">
        <v>17</v>
      </c>
      <c r="AX8" t="s">
        <v>30</v>
      </c>
      <c r="AY8" t="s">
        <v>19</v>
      </c>
      <c r="AZ8" t="s">
        <v>16</v>
      </c>
      <c r="BA8" t="s">
        <v>17</v>
      </c>
      <c r="BB8" t="s">
        <v>31</v>
      </c>
      <c r="BC8" t="s">
        <v>19</v>
      </c>
      <c r="BD8" t="s">
        <v>16</v>
      </c>
      <c r="BE8" t="s">
        <v>17</v>
      </c>
      <c r="BF8" t="s">
        <v>32</v>
      </c>
      <c r="BG8" t="s">
        <v>19</v>
      </c>
      <c r="BH8" t="s">
        <v>16</v>
      </c>
      <c r="BI8" t="s">
        <v>17</v>
      </c>
      <c r="BJ8" t="s">
        <v>33</v>
      </c>
      <c r="BK8" t="s">
        <v>19</v>
      </c>
      <c r="BL8" t="s">
        <v>16</v>
      </c>
      <c r="BM8" t="s">
        <v>17</v>
      </c>
      <c r="BN8" t="s">
        <v>34</v>
      </c>
      <c r="BO8" t="s">
        <v>19</v>
      </c>
      <c r="BP8" t="s">
        <v>16</v>
      </c>
      <c r="BQ8" t="s">
        <v>17</v>
      </c>
      <c r="BR8" t="s">
        <v>35</v>
      </c>
      <c r="BS8" t="s">
        <v>19</v>
      </c>
      <c r="BT8" t="s">
        <v>16</v>
      </c>
      <c r="BU8" t="s">
        <v>17</v>
      </c>
      <c r="BV8" t="s">
        <v>36</v>
      </c>
      <c r="BW8" t="s">
        <v>19</v>
      </c>
    </row>
    <row r="9" spans="1:75" x14ac:dyDescent="0.3">
      <c r="A9" t="s">
        <v>1010</v>
      </c>
      <c r="D9">
        <v>2370900</v>
      </c>
      <c r="E9">
        <v>23858900</v>
      </c>
      <c r="F9">
        <v>9.9</v>
      </c>
      <c r="G9">
        <v>0.1</v>
      </c>
      <c r="H9">
        <v>2365300</v>
      </c>
      <c r="I9">
        <v>24143000</v>
      </c>
      <c r="J9">
        <v>9.8000000000000007</v>
      </c>
      <c r="K9">
        <v>0.1</v>
      </c>
      <c r="L9">
        <v>2390900</v>
      </c>
      <c r="M9">
        <v>24356500</v>
      </c>
      <c r="N9">
        <v>9.8000000000000007</v>
      </c>
      <c r="O9">
        <v>0.2</v>
      </c>
      <c r="P9">
        <v>2468400</v>
      </c>
      <c r="Q9">
        <v>24602500</v>
      </c>
      <c r="R9">
        <v>10</v>
      </c>
      <c r="S9">
        <v>0.2</v>
      </c>
      <c r="T9">
        <v>2530500</v>
      </c>
      <c r="U9">
        <v>24746700</v>
      </c>
      <c r="V9">
        <v>10.199999999999999</v>
      </c>
      <c r="W9">
        <v>0.2</v>
      </c>
      <c r="X9">
        <v>2487000</v>
      </c>
      <c r="Y9">
        <v>24412700</v>
      </c>
      <c r="Z9">
        <v>10.199999999999999</v>
      </c>
      <c r="AA9">
        <v>0.2</v>
      </c>
      <c r="AB9">
        <v>2526100</v>
      </c>
      <c r="AC9">
        <v>24471200</v>
      </c>
      <c r="AD9">
        <v>10.3</v>
      </c>
      <c r="AE9">
        <v>0.2</v>
      </c>
      <c r="AF9">
        <v>2498900</v>
      </c>
      <c r="AG9">
        <v>24572000</v>
      </c>
      <c r="AH9">
        <v>10.199999999999999</v>
      </c>
      <c r="AI9">
        <v>0.2</v>
      </c>
      <c r="AJ9">
        <v>2562400</v>
      </c>
      <c r="AK9">
        <v>24848200</v>
      </c>
      <c r="AL9">
        <v>10.3</v>
      </c>
      <c r="AM9">
        <v>0.2</v>
      </c>
      <c r="AN9">
        <v>2624200</v>
      </c>
      <c r="AO9">
        <v>25212200</v>
      </c>
      <c r="AP9">
        <v>10.4</v>
      </c>
      <c r="AQ9">
        <v>0.2</v>
      </c>
      <c r="AR9">
        <v>2691500</v>
      </c>
      <c r="AS9">
        <v>25728800</v>
      </c>
      <c r="AT9">
        <v>10.5</v>
      </c>
      <c r="AU9">
        <v>0.2</v>
      </c>
      <c r="AV9">
        <v>2801100</v>
      </c>
      <c r="AW9">
        <v>26358400</v>
      </c>
      <c r="AX9">
        <v>10.6</v>
      </c>
      <c r="AY9">
        <v>0.2</v>
      </c>
      <c r="AZ9">
        <v>2895300</v>
      </c>
      <c r="BA9">
        <v>26649200</v>
      </c>
      <c r="BB9">
        <v>10.9</v>
      </c>
      <c r="BC9">
        <v>0.2</v>
      </c>
      <c r="BD9">
        <v>3032200</v>
      </c>
      <c r="BE9">
        <v>27026400</v>
      </c>
      <c r="BF9">
        <v>11.2</v>
      </c>
      <c r="BG9">
        <v>0.2</v>
      </c>
      <c r="BH9">
        <v>3021600</v>
      </c>
      <c r="BI9">
        <v>27223500</v>
      </c>
      <c r="BJ9">
        <v>11.1</v>
      </c>
      <c r="BK9">
        <v>0.2</v>
      </c>
      <c r="BL9">
        <v>3227800</v>
      </c>
      <c r="BM9">
        <v>27555100</v>
      </c>
      <c r="BN9">
        <v>11.7</v>
      </c>
      <c r="BO9">
        <v>0.2</v>
      </c>
      <c r="BP9">
        <v>3206900</v>
      </c>
      <c r="BQ9">
        <v>27451100</v>
      </c>
      <c r="BR9">
        <v>11.7</v>
      </c>
      <c r="BS9">
        <v>0.2</v>
      </c>
      <c r="BT9">
        <v>2931900</v>
      </c>
      <c r="BU9">
        <v>27207100</v>
      </c>
      <c r="BV9">
        <v>10.8</v>
      </c>
      <c r="BW9">
        <v>0.2</v>
      </c>
    </row>
    <row r="10" spans="1:75" x14ac:dyDescent="0.3">
      <c r="A10" t="s">
        <v>64</v>
      </c>
      <c r="B10" t="str">
        <f>VLOOKUP(A10,'class and classification'!$A$1:$B$338,2,FALSE)</f>
        <v>Predominantly Urban</v>
      </c>
      <c r="C10" t="str">
        <f>VLOOKUP(A10,'class and classification'!$A$1:$C$338,3,FALSE)</f>
        <v>UA</v>
      </c>
      <c r="D10">
        <v>4300</v>
      </c>
      <c r="E10">
        <v>46800</v>
      </c>
      <c r="F10">
        <v>9.1999999999999993</v>
      </c>
      <c r="G10">
        <v>2</v>
      </c>
      <c r="H10">
        <v>4400</v>
      </c>
      <c r="I10">
        <v>46300</v>
      </c>
      <c r="J10">
        <v>9.4</v>
      </c>
      <c r="K10">
        <v>2</v>
      </c>
      <c r="L10">
        <v>4900</v>
      </c>
      <c r="M10">
        <v>48200</v>
      </c>
      <c r="N10">
        <v>10.1</v>
      </c>
      <c r="O10">
        <v>2.1</v>
      </c>
      <c r="P10">
        <v>5400</v>
      </c>
      <c r="Q10">
        <v>48400</v>
      </c>
      <c r="R10">
        <v>11.1</v>
      </c>
      <c r="S10">
        <v>2.2999999999999998</v>
      </c>
      <c r="T10">
        <v>5500</v>
      </c>
      <c r="U10">
        <v>48100</v>
      </c>
      <c r="V10">
        <v>11.4</v>
      </c>
      <c r="W10">
        <v>2.2999999999999998</v>
      </c>
      <c r="X10">
        <v>5000</v>
      </c>
      <c r="Y10">
        <v>46200</v>
      </c>
      <c r="Z10">
        <v>10.9</v>
      </c>
      <c r="AA10">
        <v>2.2999999999999998</v>
      </c>
      <c r="AB10">
        <v>3700</v>
      </c>
      <c r="AC10">
        <v>47600</v>
      </c>
      <c r="AD10">
        <v>7.8</v>
      </c>
      <c r="AE10">
        <v>1.9</v>
      </c>
      <c r="AF10">
        <v>4700</v>
      </c>
      <c r="AG10">
        <v>46200</v>
      </c>
      <c r="AH10">
        <v>10.199999999999999</v>
      </c>
      <c r="AI10">
        <v>2.2999999999999998</v>
      </c>
      <c r="AJ10">
        <v>4800</v>
      </c>
      <c r="AK10">
        <v>46700</v>
      </c>
      <c r="AL10">
        <v>10.3</v>
      </c>
      <c r="AM10">
        <v>2.2000000000000002</v>
      </c>
      <c r="AN10">
        <v>4400</v>
      </c>
      <c r="AO10">
        <v>49700</v>
      </c>
      <c r="AP10">
        <v>8.8000000000000007</v>
      </c>
      <c r="AQ10">
        <v>2</v>
      </c>
      <c r="AR10">
        <v>5500</v>
      </c>
      <c r="AS10">
        <v>48500</v>
      </c>
      <c r="AT10">
        <v>11.4</v>
      </c>
      <c r="AU10">
        <v>2.2000000000000002</v>
      </c>
      <c r="AV10">
        <v>5600</v>
      </c>
      <c r="AW10">
        <v>48500</v>
      </c>
      <c r="AX10">
        <v>11.5</v>
      </c>
      <c r="AY10">
        <v>2.2000000000000002</v>
      </c>
      <c r="AZ10">
        <v>5100</v>
      </c>
      <c r="BA10">
        <v>50300</v>
      </c>
      <c r="BB10">
        <v>10.199999999999999</v>
      </c>
      <c r="BC10">
        <v>2.2000000000000002</v>
      </c>
      <c r="BD10">
        <v>5000</v>
      </c>
      <c r="BE10">
        <v>49800</v>
      </c>
      <c r="BF10">
        <v>10.1</v>
      </c>
      <c r="BG10">
        <v>2.2000000000000002</v>
      </c>
      <c r="BH10">
        <v>4900</v>
      </c>
      <c r="BI10">
        <v>49700</v>
      </c>
      <c r="BJ10">
        <v>9.9</v>
      </c>
      <c r="BK10">
        <v>2.1</v>
      </c>
      <c r="BL10">
        <v>3900</v>
      </c>
      <c r="BM10">
        <v>48700</v>
      </c>
      <c r="BN10">
        <v>7.9</v>
      </c>
      <c r="BO10">
        <v>2</v>
      </c>
      <c r="BP10">
        <v>4900</v>
      </c>
      <c r="BQ10">
        <v>48900</v>
      </c>
      <c r="BR10">
        <v>10</v>
      </c>
      <c r="BS10">
        <v>2.5</v>
      </c>
      <c r="BT10">
        <v>4300</v>
      </c>
      <c r="BU10">
        <v>49900</v>
      </c>
      <c r="BV10">
        <v>8.6</v>
      </c>
      <c r="BW10">
        <v>2.4</v>
      </c>
    </row>
    <row r="11" spans="1:75" x14ac:dyDescent="0.3">
      <c r="A11" t="s">
        <v>65</v>
      </c>
      <c r="B11" t="str">
        <f>VLOOKUP(A11,'class and classification'!$A$1:$B$338,2,FALSE)</f>
        <v>Predominantly Rural</v>
      </c>
      <c r="C11" t="str">
        <f>VLOOKUP(A11,'class and classification'!$A$1:$C$338,3,FALSE)</f>
        <v>UA</v>
      </c>
      <c r="D11">
        <v>17100</v>
      </c>
      <c r="E11">
        <v>215700</v>
      </c>
      <c r="F11">
        <v>7.9</v>
      </c>
      <c r="G11">
        <v>1</v>
      </c>
      <c r="H11">
        <v>17300</v>
      </c>
      <c r="I11">
        <v>219600</v>
      </c>
      <c r="J11">
        <v>7.9</v>
      </c>
      <c r="K11">
        <v>1.1000000000000001</v>
      </c>
      <c r="L11">
        <v>18100</v>
      </c>
      <c r="M11">
        <v>227700</v>
      </c>
      <c r="N11">
        <v>8</v>
      </c>
      <c r="O11">
        <v>1.8</v>
      </c>
      <c r="P11">
        <v>17700</v>
      </c>
      <c r="Q11">
        <v>234500</v>
      </c>
      <c r="R11">
        <v>7.5</v>
      </c>
      <c r="S11">
        <v>1.7</v>
      </c>
      <c r="T11">
        <v>19900</v>
      </c>
      <c r="U11">
        <v>233900</v>
      </c>
      <c r="V11">
        <v>8.5</v>
      </c>
      <c r="W11">
        <v>1.9</v>
      </c>
      <c r="X11">
        <v>18800</v>
      </c>
      <c r="Y11">
        <v>221400</v>
      </c>
      <c r="Z11">
        <v>8.5</v>
      </c>
      <c r="AA11">
        <v>2.1</v>
      </c>
      <c r="AB11">
        <v>21500</v>
      </c>
      <c r="AC11">
        <v>222700</v>
      </c>
      <c r="AD11">
        <v>9.6999999999999993</v>
      </c>
      <c r="AE11">
        <v>2.2999999999999998</v>
      </c>
      <c r="AF11">
        <v>18200</v>
      </c>
      <c r="AG11">
        <v>226200</v>
      </c>
      <c r="AH11">
        <v>8.1</v>
      </c>
      <c r="AI11">
        <v>2.2000000000000002</v>
      </c>
      <c r="AJ11">
        <v>15600</v>
      </c>
      <c r="AK11">
        <v>217300</v>
      </c>
      <c r="AL11">
        <v>7.2</v>
      </c>
      <c r="AM11">
        <v>2</v>
      </c>
      <c r="AN11">
        <v>20100</v>
      </c>
      <c r="AO11">
        <v>220200</v>
      </c>
      <c r="AP11">
        <v>9.1</v>
      </c>
      <c r="AQ11">
        <v>2.2000000000000002</v>
      </c>
      <c r="AR11">
        <v>23100</v>
      </c>
      <c r="AS11">
        <v>229500</v>
      </c>
      <c r="AT11">
        <v>10.1</v>
      </c>
      <c r="AU11">
        <v>2.2000000000000002</v>
      </c>
      <c r="AV11">
        <v>23200</v>
      </c>
      <c r="AW11">
        <v>226600</v>
      </c>
      <c r="AX11">
        <v>10.199999999999999</v>
      </c>
      <c r="AY11">
        <v>2.2999999999999998</v>
      </c>
      <c r="AZ11">
        <v>18900</v>
      </c>
      <c r="BA11">
        <v>238000</v>
      </c>
      <c r="BB11">
        <v>8</v>
      </c>
      <c r="BC11">
        <v>2.2000000000000002</v>
      </c>
      <c r="BD11">
        <v>23700</v>
      </c>
      <c r="BE11">
        <v>238300</v>
      </c>
      <c r="BF11">
        <v>9.9</v>
      </c>
      <c r="BG11">
        <v>2.4</v>
      </c>
      <c r="BH11">
        <v>21400</v>
      </c>
      <c r="BI11">
        <v>252100</v>
      </c>
      <c r="BJ11">
        <v>8.5</v>
      </c>
      <c r="BK11">
        <v>2</v>
      </c>
      <c r="BL11">
        <v>24200</v>
      </c>
      <c r="BM11">
        <v>241000</v>
      </c>
      <c r="BN11">
        <v>10</v>
      </c>
      <c r="BO11">
        <v>2.2000000000000002</v>
      </c>
      <c r="BP11">
        <v>24600</v>
      </c>
      <c r="BQ11">
        <v>237200</v>
      </c>
      <c r="BR11">
        <v>10.4</v>
      </c>
      <c r="BS11">
        <v>2.4</v>
      </c>
      <c r="BT11">
        <v>21000</v>
      </c>
      <c r="BU11">
        <v>237900</v>
      </c>
      <c r="BV11">
        <v>8.8000000000000007</v>
      </c>
      <c r="BW11">
        <v>2.2000000000000002</v>
      </c>
    </row>
    <row r="12" spans="1:75" x14ac:dyDescent="0.3">
      <c r="A12" t="s">
        <v>66</v>
      </c>
      <c r="B12" t="str">
        <f>VLOOKUP(A12,'class and classification'!$A$1:$B$338,2,FALSE)</f>
        <v>Predominantly Urban</v>
      </c>
      <c r="C12" t="str">
        <f>VLOOKUP(A12,'class and classification'!$A$1:$C$338,3,FALSE)</f>
        <v>UA</v>
      </c>
      <c r="D12">
        <v>3300</v>
      </c>
      <c r="E12">
        <v>35500</v>
      </c>
      <c r="F12">
        <v>9.1999999999999993</v>
      </c>
      <c r="G12">
        <v>2</v>
      </c>
      <c r="H12">
        <v>2800</v>
      </c>
      <c r="I12">
        <v>37100</v>
      </c>
      <c r="J12">
        <v>7.5</v>
      </c>
      <c r="K12">
        <v>1.8</v>
      </c>
      <c r="L12">
        <v>3100</v>
      </c>
      <c r="M12">
        <v>37200</v>
      </c>
      <c r="N12">
        <v>8.3000000000000007</v>
      </c>
      <c r="O12">
        <v>2</v>
      </c>
      <c r="P12">
        <v>2600</v>
      </c>
      <c r="Q12">
        <v>37200</v>
      </c>
      <c r="R12">
        <v>7</v>
      </c>
      <c r="S12">
        <v>1.9</v>
      </c>
      <c r="T12">
        <v>2900</v>
      </c>
      <c r="U12">
        <v>38400</v>
      </c>
      <c r="V12">
        <v>7.6</v>
      </c>
      <c r="W12">
        <v>1.9</v>
      </c>
      <c r="X12">
        <v>2900</v>
      </c>
      <c r="Y12">
        <v>36000</v>
      </c>
      <c r="Z12">
        <v>8.1</v>
      </c>
      <c r="AA12">
        <v>2.1</v>
      </c>
      <c r="AB12">
        <v>2900</v>
      </c>
      <c r="AC12">
        <v>37100</v>
      </c>
      <c r="AD12">
        <v>7.7</v>
      </c>
      <c r="AE12">
        <v>2</v>
      </c>
      <c r="AF12">
        <v>2400</v>
      </c>
      <c r="AG12">
        <v>35000</v>
      </c>
      <c r="AH12">
        <v>6.8</v>
      </c>
      <c r="AI12">
        <v>2</v>
      </c>
      <c r="AJ12">
        <v>2400</v>
      </c>
      <c r="AK12">
        <v>35600</v>
      </c>
      <c r="AL12">
        <v>6.8</v>
      </c>
      <c r="AM12">
        <v>1.9</v>
      </c>
      <c r="AN12">
        <v>2500</v>
      </c>
      <c r="AO12">
        <v>37000</v>
      </c>
      <c r="AP12">
        <v>6.7</v>
      </c>
      <c r="AQ12">
        <v>1.8</v>
      </c>
      <c r="AR12">
        <v>2900</v>
      </c>
      <c r="AS12">
        <v>37300</v>
      </c>
      <c r="AT12">
        <v>7.8</v>
      </c>
      <c r="AU12">
        <v>1.9</v>
      </c>
      <c r="AV12">
        <v>3200</v>
      </c>
      <c r="AW12">
        <v>37900</v>
      </c>
      <c r="AX12">
        <v>8.4</v>
      </c>
      <c r="AY12">
        <v>1.9</v>
      </c>
      <c r="AZ12">
        <v>2500</v>
      </c>
      <c r="BA12">
        <v>37700</v>
      </c>
      <c r="BB12">
        <v>6.7</v>
      </c>
      <c r="BC12">
        <v>2</v>
      </c>
      <c r="BD12">
        <v>3000</v>
      </c>
      <c r="BE12">
        <v>36400</v>
      </c>
      <c r="BF12">
        <v>8.1999999999999993</v>
      </c>
      <c r="BG12">
        <v>2.2000000000000002</v>
      </c>
      <c r="BH12">
        <v>3400</v>
      </c>
      <c r="BI12">
        <v>37600</v>
      </c>
      <c r="BJ12">
        <v>9.1</v>
      </c>
      <c r="BK12">
        <v>2.4</v>
      </c>
      <c r="BL12">
        <v>2400</v>
      </c>
      <c r="BM12">
        <v>39500</v>
      </c>
      <c r="BN12">
        <v>6</v>
      </c>
      <c r="BO12">
        <v>1.9</v>
      </c>
      <c r="BP12">
        <v>3400</v>
      </c>
      <c r="BQ12">
        <v>38600</v>
      </c>
      <c r="BR12">
        <v>8.6999999999999993</v>
      </c>
      <c r="BS12">
        <v>2.5</v>
      </c>
      <c r="BT12">
        <v>2900</v>
      </c>
      <c r="BU12">
        <v>39600</v>
      </c>
      <c r="BV12">
        <v>7.3</v>
      </c>
      <c r="BW12">
        <v>2.2999999999999998</v>
      </c>
    </row>
    <row r="13" spans="1:75" x14ac:dyDescent="0.3">
      <c r="A13" t="s">
        <v>67</v>
      </c>
      <c r="B13" t="str">
        <f>VLOOKUP(A13,'class and classification'!$A$1:$B$338,2,FALSE)</f>
        <v>Predominantly Urban</v>
      </c>
      <c r="C13" t="str">
        <f>VLOOKUP(A13,'class and classification'!$A$1:$C$338,3,FALSE)</f>
        <v>UA</v>
      </c>
      <c r="D13">
        <v>4600</v>
      </c>
      <c r="E13">
        <v>56900</v>
      </c>
      <c r="F13">
        <v>8.1</v>
      </c>
      <c r="G13">
        <v>1.8</v>
      </c>
      <c r="H13">
        <v>3300</v>
      </c>
      <c r="I13">
        <v>58300</v>
      </c>
      <c r="J13">
        <v>5.6</v>
      </c>
      <c r="K13">
        <v>1.5</v>
      </c>
      <c r="L13">
        <v>4000</v>
      </c>
      <c r="M13">
        <v>59000</v>
      </c>
      <c r="N13">
        <v>6.7</v>
      </c>
      <c r="O13">
        <v>1.7</v>
      </c>
      <c r="P13">
        <v>4100</v>
      </c>
      <c r="Q13">
        <v>59300</v>
      </c>
      <c r="R13">
        <v>6.9</v>
      </c>
      <c r="S13">
        <v>1.9</v>
      </c>
      <c r="T13">
        <v>3700</v>
      </c>
      <c r="U13">
        <v>56300</v>
      </c>
      <c r="V13">
        <v>6.6</v>
      </c>
      <c r="W13">
        <v>1.8</v>
      </c>
      <c r="X13">
        <v>4300</v>
      </c>
      <c r="Y13">
        <v>55500</v>
      </c>
      <c r="Z13">
        <v>7.7</v>
      </c>
      <c r="AA13">
        <v>2</v>
      </c>
      <c r="AB13">
        <v>3900</v>
      </c>
      <c r="AC13">
        <v>52900</v>
      </c>
      <c r="AD13">
        <v>7.4</v>
      </c>
      <c r="AE13">
        <v>1.9</v>
      </c>
      <c r="AF13">
        <v>2700</v>
      </c>
      <c r="AG13">
        <v>50200</v>
      </c>
      <c r="AH13">
        <v>5.3</v>
      </c>
      <c r="AI13">
        <v>1.7</v>
      </c>
      <c r="AJ13">
        <v>4600</v>
      </c>
      <c r="AK13">
        <v>53300</v>
      </c>
      <c r="AL13">
        <v>8.6999999999999993</v>
      </c>
      <c r="AM13">
        <v>2.1</v>
      </c>
      <c r="AN13">
        <v>5700</v>
      </c>
      <c r="AO13">
        <v>54800</v>
      </c>
      <c r="AP13">
        <v>10.4</v>
      </c>
      <c r="AQ13">
        <v>2.2999999999999998</v>
      </c>
      <c r="AR13">
        <v>4700</v>
      </c>
      <c r="AS13">
        <v>55500</v>
      </c>
      <c r="AT13">
        <v>8.5</v>
      </c>
      <c r="AU13">
        <v>2</v>
      </c>
      <c r="AV13">
        <v>4600</v>
      </c>
      <c r="AW13">
        <v>57500</v>
      </c>
      <c r="AX13">
        <v>8</v>
      </c>
      <c r="AY13">
        <v>2</v>
      </c>
      <c r="AZ13">
        <v>4800</v>
      </c>
      <c r="BA13">
        <v>60400</v>
      </c>
      <c r="BB13">
        <v>8</v>
      </c>
      <c r="BC13">
        <v>2.1</v>
      </c>
      <c r="BD13">
        <v>4100</v>
      </c>
      <c r="BE13">
        <v>58000</v>
      </c>
      <c r="BF13">
        <v>7.1</v>
      </c>
      <c r="BG13">
        <v>1.9</v>
      </c>
      <c r="BH13">
        <v>4000</v>
      </c>
      <c r="BI13">
        <v>57000</v>
      </c>
      <c r="BJ13">
        <v>7.1</v>
      </c>
      <c r="BK13">
        <v>1.9</v>
      </c>
      <c r="BL13">
        <v>2800</v>
      </c>
      <c r="BM13">
        <v>57000</v>
      </c>
      <c r="BN13">
        <v>4.8</v>
      </c>
      <c r="BO13">
        <v>1.7</v>
      </c>
      <c r="BP13">
        <v>4200</v>
      </c>
      <c r="BQ13">
        <v>58200</v>
      </c>
      <c r="BR13">
        <v>7.2</v>
      </c>
      <c r="BS13">
        <v>2.4</v>
      </c>
      <c r="BT13">
        <v>3100</v>
      </c>
      <c r="BU13">
        <v>58400</v>
      </c>
      <c r="BV13">
        <v>5.2</v>
      </c>
      <c r="BW13">
        <v>2.2000000000000002</v>
      </c>
    </row>
    <row r="14" spans="1:75" x14ac:dyDescent="0.3">
      <c r="A14" t="s">
        <v>68</v>
      </c>
      <c r="B14" t="str">
        <f>VLOOKUP(A14,'class and classification'!$A$1:$B$338,2,FALSE)</f>
        <v>Predominantly Rural</v>
      </c>
      <c r="C14" t="str">
        <f>VLOOKUP(A14,'class and classification'!$A$1:$C$338,3,FALSE)</f>
        <v>UA</v>
      </c>
      <c r="D14">
        <v>13900</v>
      </c>
      <c r="E14">
        <v>141200</v>
      </c>
      <c r="F14">
        <v>9.9</v>
      </c>
      <c r="G14">
        <v>1.1000000000000001</v>
      </c>
      <c r="H14">
        <v>15500</v>
      </c>
      <c r="I14">
        <v>146400</v>
      </c>
      <c r="J14">
        <v>10.6</v>
      </c>
      <c r="K14">
        <v>1.3</v>
      </c>
      <c r="L14">
        <v>14400</v>
      </c>
      <c r="M14">
        <v>142100</v>
      </c>
      <c r="N14">
        <v>10.1</v>
      </c>
      <c r="O14">
        <v>2.2000000000000002</v>
      </c>
      <c r="P14">
        <v>16000</v>
      </c>
      <c r="Q14">
        <v>146600</v>
      </c>
      <c r="R14">
        <v>10.9</v>
      </c>
      <c r="S14">
        <v>2.2000000000000002</v>
      </c>
      <c r="T14">
        <v>13800</v>
      </c>
      <c r="U14">
        <v>145900</v>
      </c>
      <c r="V14">
        <v>9.4</v>
      </c>
      <c r="W14">
        <v>2</v>
      </c>
      <c r="X14">
        <v>14900</v>
      </c>
      <c r="Y14">
        <v>142300</v>
      </c>
      <c r="Z14">
        <v>10.5</v>
      </c>
      <c r="AA14">
        <v>2.2999999999999998</v>
      </c>
      <c r="AB14">
        <v>13100</v>
      </c>
      <c r="AC14">
        <v>138400</v>
      </c>
      <c r="AD14">
        <v>9.5</v>
      </c>
      <c r="AE14">
        <v>2.2999999999999998</v>
      </c>
      <c r="AF14">
        <v>11600</v>
      </c>
      <c r="AG14">
        <v>138500</v>
      </c>
      <c r="AH14">
        <v>8.4</v>
      </c>
      <c r="AI14">
        <v>2.1</v>
      </c>
      <c r="AJ14">
        <v>15900</v>
      </c>
      <c r="AK14">
        <v>145900</v>
      </c>
      <c r="AL14">
        <v>10.9</v>
      </c>
      <c r="AM14">
        <v>2.2999999999999998</v>
      </c>
      <c r="AN14">
        <v>17000</v>
      </c>
      <c r="AO14">
        <v>146200</v>
      </c>
      <c r="AP14">
        <v>11.6</v>
      </c>
      <c r="AQ14">
        <v>2.2000000000000002</v>
      </c>
      <c r="AR14">
        <v>15200</v>
      </c>
      <c r="AS14">
        <v>144200</v>
      </c>
      <c r="AT14">
        <v>10.5</v>
      </c>
      <c r="AU14">
        <v>2.1</v>
      </c>
      <c r="AV14">
        <v>12600</v>
      </c>
      <c r="AW14">
        <v>145700</v>
      </c>
      <c r="AX14">
        <v>8.6999999999999993</v>
      </c>
      <c r="AY14">
        <v>2</v>
      </c>
      <c r="AZ14">
        <v>15300</v>
      </c>
      <c r="BA14">
        <v>141900</v>
      </c>
      <c r="BB14">
        <v>10.8</v>
      </c>
      <c r="BC14">
        <v>2.2000000000000002</v>
      </c>
      <c r="BD14">
        <v>12700</v>
      </c>
      <c r="BE14">
        <v>143500</v>
      </c>
      <c r="BF14">
        <v>8.8000000000000007</v>
      </c>
      <c r="BG14">
        <v>2</v>
      </c>
      <c r="BH14">
        <v>12600</v>
      </c>
      <c r="BI14">
        <v>140400</v>
      </c>
      <c r="BJ14">
        <v>8.9</v>
      </c>
      <c r="BK14">
        <v>2.1</v>
      </c>
      <c r="BL14">
        <v>16500</v>
      </c>
      <c r="BM14">
        <v>142800</v>
      </c>
      <c r="BN14">
        <v>11.5</v>
      </c>
      <c r="BO14">
        <v>2.4</v>
      </c>
      <c r="BP14">
        <v>13400</v>
      </c>
      <c r="BQ14">
        <v>140600</v>
      </c>
      <c r="BR14">
        <v>9.5</v>
      </c>
      <c r="BS14">
        <v>2.5</v>
      </c>
      <c r="BT14">
        <v>13800</v>
      </c>
      <c r="BU14">
        <v>133900</v>
      </c>
      <c r="BV14">
        <v>10.3</v>
      </c>
      <c r="BW14">
        <v>2.6</v>
      </c>
    </row>
    <row r="15" spans="1:75" x14ac:dyDescent="0.3">
      <c r="A15" t="s">
        <v>69</v>
      </c>
      <c r="B15" t="str">
        <f>VLOOKUP(A15,'class and classification'!$A$1:$B$338,2,FALSE)</f>
        <v>Urban with Significant Rural</v>
      </c>
      <c r="C15" t="str">
        <f>VLOOKUP(A15,'class and classification'!$A$1:$C$338,3,FALSE)</f>
        <v>UA</v>
      </c>
      <c r="D15">
        <v>3900</v>
      </c>
      <c r="E15">
        <v>61200</v>
      </c>
      <c r="F15">
        <v>6.4</v>
      </c>
      <c r="G15">
        <v>1.5</v>
      </c>
      <c r="H15">
        <v>4900</v>
      </c>
      <c r="I15">
        <v>58600</v>
      </c>
      <c r="J15">
        <v>8.3000000000000007</v>
      </c>
      <c r="K15">
        <v>1.8</v>
      </c>
      <c r="L15">
        <v>5300</v>
      </c>
      <c r="M15">
        <v>60100</v>
      </c>
      <c r="N15">
        <v>8.8000000000000007</v>
      </c>
      <c r="O15">
        <v>1.9</v>
      </c>
      <c r="P15">
        <v>4500</v>
      </c>
      <c r="Q15">
        <v>59500</v>
      </c>
      <c r="R15">
        <v>7.6</v>
      </c>
      <c r="S15">
        <v>1.9</v>
      </c>
      <c r="T15">
        <v>4300</v>
      </c>
      <c r="U15">
        <v>56800</v>
      </c>
      <c r="V15">
        <v>7.5</v>
      </c>
      <c r="W15">
        <v>2</v>
      </c>
      <c r="X15">
        <v>4600</v>
      </c>
      <c r="Y15">
        <v>54500</v>
      </c>
      <c r="Z15">
        <v>8.3000000000000007</v>
      </c>
      <c r="AA15">
        <v>2.1</v>
      </c>
      <c r="AB15">
        <v>4600</v>
      </c>
      <c r="AC15">
        <v>53500</v>
      </c>
      <c r="AD15">
        <v>8.6</v>
      </c>
      <c r="AE15">
        <v>2</v>
      </c>
      <c r="AF15">
        <v>3700</v>
      </c>
      <c r="AG15">
        <v>52500</v>
      </c>
      <c r="AH15">
        <v>7</v>
      </c>
      <c r="AI15">
        <v>2</v>
      </c>
      <c r="AJ15">
        <v>4200</v>
      </c>
      <c r="AK15">
        <v>55100</v>
      </c>
      <c r="AL15">
        <v>7.6</v>
      </c>
      <c r="AM15">
        <v>2</v>
      </c>
      <c r="AN15">
        <v>3600</v>
      </c>
      <c r="AO15">
        <v>55100</v>
      </c>
      <c r="AP15">
        <v>6.5</v>
      </c>
      <c r="AQ15">
        <v>1.8</v>
      </c>
      <c r="AR15">
        <v>3400</v>
      </c>
      <c r="AS15">
        <v>56900</v>
      </c>
      <c r="AT15">
        <v>5.9</v>
      </c>
      <c r="AU15">
        <v>1.8</v>
      </c>
      <c r="AV15">
        <v>4900</v>
      </c>
      <c r="AW15">
        <v>57100</v>
      </c>
      <c r="AX15">
        <v>8.5</v>
      </c>
      <c r="AY15">
        <v>2.2000000000000002</v>
      </c>
      <c r="AZ15">
        <v>5100</v>
      </c>
      <c r="BA15">
        <v>56700</v>
      </c>
      <c r="BB15">
        <v>9</v>
      </c>
      <c r="BC15">
        <v>2.4</v>
      </c>
      <c r="BD15">
        <v>4100</v>
      </c>
      <c r="BE15">
        <v>57000</v>
      </c>
      <c r="BF15">
        <v>7.1</v>
      </c>
      <c r="BG15">
        <v>2.2000000000000002</v>
      </c>
      <c r="BH15">
        <v>3800</v>
      </c>
      <c r="BI15">
        <v>57100</v>
      </c>
      <c r="BJ15">
        <v>6.6</v>
      </c>
      <c r="BK15">
        <v>2</v>
      </c>
      <c r="BL15">
        <v>4500</v>
      </c>
      <c r="BM15">
        <v>56000</v>
      </c>
      <c r="BN15">
        <v>8</v>
      </c>
      <c r="BO15">
        <v>2.2000000000000002</v>
      </c>
      <c r="BP15">
        <v>5200</v>
      </c>
      <c r="BQ15">
        <v>57100</v>
      </c>
      <c r="BR15">
        <v>9.1999999999999993</v>
      </c>
      <c r="BS15">
        <v>2.7</v>
      </c>
      <c r="BT15">
        <v>3300</v>
      </c>
      <c r="BU15">
        <v>54400</v>
      </c>
      <c r="BV15">
        <v>6.1</v>
      </c>
      <c r="BW15">
        <v>2.4</v>
      </c>
    </row>
    <row r="16" spans="1:75" x14ac:dyDescent="0.3">
      <c r="A16" t="s">
        <v>70</v>
      </c>
      <c r="B16" t="str">
        <f>VLOOKUP(A16,'class and classification'!$A$1:$B$338,2,FALSE)</f>
        <v>Predominantly Urban</v>
      </c>
      <c r="C16" t="str">
        <f>VLOOKUP(A16,'class and classification'!$A$1:$C$338,3,FALSE)</f>
        <v>UA</v>
      </c>
      <c r="D16">
        <v>7000</v>
      </c>
      <c r="E16">
        <v>84200</v>
      </c>
      <c r="F16">
        <v>8.4</v>
      </c>
      <c r="G16">
        <v>1.8</v>
      </c>
      <c r="H16">
        <v>7600</v>
      </c>
      <c r="I16">
        <v>87000</v>
      </c>
      <c r="J16">
        <v>8.8000000000000007</v>
      </c>
      <c r="K16">
        <v>1.9</v>
      </c>
      <c r="L16">
        <v>7700</v>
      </c>
      <c r="M16">
        <v>86500</v>
      </c>
      <c r="N16">
        <v>8.9</v>
      </c>
      <c r="O16">
        <v>2</v>
      </c>
      <c r="P16">
        <v>6500</v>
      </c>
      <c r="Q16">
        <v>85800</v>
      </c>
      <c r="R16">
        <v>7.5</v>
      </c>
      <c r="S16">
        <v>2</v>
      </c>
      <c r="T16">
        <v>9100</v>
      </c>
      <c r="U16">
        <v>84500</v>
      </c>
      <c r="V16">
        <v>10.8</v>
      </c>
      <c r="W16">
        <v>2.5</v>
      </c>
      <c r="X16">
        <v>8400</v>
      </c>
      <c r="Y16">
        <v>86100</v>
      </c>
      <c r="Z16">
        <v>9.8000000000000007</v>
      </c>
      <c r="AA16">
        <v>2.2999999999999998</v>
      </c>
      <c r="AB16">
        <v>6400</v>
      </c>
      <c r="AC16">
        <v>87800</v>
      </c>
      <c r="AD16">
        <v>7.3</v>
      </c>
      <c r="AE16">
        <v>1.9</v>
      </c>
      <c r="AF16">
        <v>7100</v>
      </c>
      <c r="AG16">
        <v>87700</v>
      </c>
      <c r="AH16">
        <v>8.1</v>
      </c>
      <c r="AI16">
        <v>2</v>
      </c>
      <c r="AJ16">
        <v>8200</v>
      </c>
      <c r="AK16">
        <v>84900</v>
      </c>
      <c r="AL16">
        <v>9.6</v>
      </c>
      <c r="AM16">
        <v>2.2000000000000002</v>
      </c>
      <c r="AN16">
        <v>9800</v>
      </c>
      <c r="AO16">
        <v>87900</v>
      </c>
      <c r="AP16">
        <v>11.1</v>
      </c>
      <c r="AQ16">
        <v>2.4</v>
      </c>
      <c r="AR16">
        <v>7000</v>
      </c>
      <c r="AS16">
        <v>86200</v>
      </c>
      <c r="AT16">
        <v>8.1</v>
      </c>
      <c r="AU16">
        <v>2.1</v>
      </c>
      <c r="AV16">
        <v>5800</v>
      </c>
      <c r="AW16">
        <v>90500</v>
      </c>
      <c r="AX16">
        <v>6.4</v>
      </c>
      <c r="AY16">
        <v>2</v>
      </c>
      <c r="AZ16">
        <v>8200</v>
      </c>
      <c r="BA16">
        <v>88400</v>
      </c>
      <c r="BB16">
        <v>9.3000000000000007</v>
      </c>
      <c r="BC16">
        <v>2.5</v>
      </c>
      <c r="BD16">
        <v>7900</v>
      </c>
      <c r="BE16">
        <v>88600</v>
      </c>
      <c r="BF16">
        <v>8.9</v>
      </c>
      <c r="BG16">
        <v>2.2999999999999998</v>
      </c>
      <c r="BH16">
        <v>7800</v>
      </c>
      <c r="BI16">
        <v>86200</v>
      </c>
      <c r="BJ16">
        <v>9.1</v>
      </c>
      <c r="BK16">
        <v>2.2999999999999998</v>
      </c>
      <c r="BL16">
        <v>7800</v>
      </c>
      <c r="BM16">
        <v>89000</v>
      </c>
      <c r="BN16">
        <v>8.6999999999999993</v>
      </c>
      <c r="BO16">
        <v>2.2999999999999998</v>
      </c>
      <c r="BP16">
        <v>7900</v>
      </c>
      <c r="BQ16">
        <v>91300</v>
      </c>
      <c r="BR16">
        <v>8.6999999999999993</v>
      </c>
      <c r="BS16">
        <v>2.5</v>
      </c>
      <c r="BT16">
        <v>7000</v>
      </c>
      <c r="BU16">
        <v>87800</v>
      </c>
      <c r="BV16">
        <v>7.9</v>
      </c>
      <c r="BW16">
        <v>2.2999999999999998</v>
      </c>
    </row>
    <row r="17" spans="1:75" x14ac:dyDescent="0.3">
      <c r="A17" t="s">
        <v>71</v>
      </c>
      <c r="B17" t="str">
        <f>VLOOKUP(A17,'class and classification'!$A$1:$B$338,2,FALSE)</f>
        <v>Predominantly Urban</v>
      </c>
      <c r="C17" t="str">
        <f>VLOOKUP(A17,'class and classification'!$A$1:$C$338,3,FALSE)</f>
        <v>MD</v>
      </c>
      <c r="D17">
        <v>5500</v>
      </c>
      <c r="E17">
        <v>86300</v>
      </c>
      <c r="F17">
        <v>6.4</v>
      </c>
      <c r="G17">
        <v>1.5</v>
      </c>
      <c r="H17">
        <v>6600</v>
      </c>
      <c r="I17">
        <v>86100</v>
      </c>
      <c r="J17">
        <v>7.7</v>
      </c>
      <c r="K17">
        <v>1.7</v>
      </c>
      <c r="L17">
        <v>7400</v>
      </c>
      <c r="M17">
        <v>88000</v>
      </c>
      <c r="N17">
        <v>8.5</v>
      </c>
      <c r="O17">
        <v>1.9</v>
      </c>
      <c r="P17">
        <v>9500</v>
      </c>
      <c r="Q17">
        <v>88600</v>
      </c>
      <c r="R17">
        <v>10.7</v>
      </c>
      <c r="S17">
        <v>2.2000000000000002</v>
      </c>
      <c r="T17">
        <v>9100</v>
      </c>
      <c r="U17">
        <v>90300</v>
      </c>
      <c r="V17">
        <v>10.1</v>
      </c>
      <c r="W17">
        <v>2.1</v>
      </c>
      <c r="X17">
        <v>8200</v>
      </c>
      <c r="Y17">
        <v>89500</v>
      </c>
      <c r="Z17">
        <v>9.1999999999999993</v>
      </c>
      <c r="AA17">
        <v>2.1</v>
      </c>
      <c r="AB17">
        <v>7500</v>
      </c>
      <c r="AC17">
        <v>87900</v>
      </c>
      <c r="AD17">
        <v>8.5</v>
      </c>
      <c r="AE17">
        <v>2.1</v>
      </c>
      <c r="AF17">
        <v>7300</v>
      </c>
      <c r="AG17">
        <v>86900</v>
      </c>
      <c r="AH17">
        <v>8.4</v>
      </c>
      <c r="AI17">
        <v>2.1</v>
      </c>
      <c r="AJ17">
        <v>7700</v>
      </c>
      <c r="AK17">
        <v>86700</v>
      </c>
      <c r="AL17">
        <v>8.9</v>
      </c>
      <c r="AM17">
        <v>2.2000000000000002</v>
      </c>
      <c r="AN17">
        <v>5800</v>
      </c>
      <c r="AO17">
        <v>88000</v>
      </c>
      <c r="AP17">
        <v>6.5</v>
      </c>
      <c r="AQ17">
        <v>1.9</v>
      </c>
      <c r="AR17">
        <v>6700</v>
      </c>
      <c r="AS17">
        <v>92400</v>
      </c>
      <c r="AT17">
        <v>7.3</v>
      </c>
      <c r="AU17">
        <v>1.9</v>
      </c>
      <c r="AV17">
        <v>8400</v>
      </c>
      <c r="AW17">
        <v>96400</v>
      </c>
      <c r="AX17">
        <v>8.6999999999999993</v>
      </c>
      <c r="AY17">
        <v>2.1</v>
      </c>
      <c r="AZ17">
        <v>6000</v>
      </c>
      <c r="BA17">
        <v>95700</v>
      </c>
      <c r="BB17">
        <v>6.2</v>
      </c>
      <c r="BC17">
        <v>1.9</v>
      </c>
      <c r="BD17">
        <v>7400</v>
      </c>
      <c r="BE17">
        <v>96400</v>
      </c>
      <c r="BF17">
        <v>7.7</v>
      </c>
      <c r="BG17">
        <v>2.1</v>
      </c>
      <c r="BH17">
        <v>8200</v>
      </c>
      <c r="BI17">
        <v>97300</v>
      </c>
      <c r="BJ17">
        <v>8.4</v>
      </c>
      <c r="BK17">
        <v>2.1</v>
      </c>
      <c r="BL17">
        <v>7800</v>
      </c>
      <c r="BM17">
        <v>95300</v>
      </c>
      <c r="BN17">
        <v>8.1999999999999993</v>
      </c>
      <c r="BO17">
        <v>2.2000000000000002</v>
      </c>
      <c r="BP17">
        <v>7300</v>
      </c>
      <c r="BQ17">
        <v>98300</v>
      </c>
      <c r="BR17">
        <v>7.4</v>
      </c>
      <c r="BS17">
        <v>2.4</v>
      </c>
      <c r="BT17">
        <v>8900</v>
      </c>
      <c r="BU17">
        <v>92800</v>
      </c>
      <c r="BV17">
        <v>9.6</v>
      </c>
      <c r="BW17">
        <v>2.8</v>
      </c>
    </row>
    <row r="18" spans="1:75" x14ac:dyDescent="0.3">
      <c r="A18" t="s">
        <v>72</v>
      </c>
      <c r="B18" t="str">
        <f>VLOOKUP(A18,'class and classification'!$A$1:$B$338,2,FALSE)</f>
        <v>Predominantly Urban</v>
      </c>
      <c r="C18" t="str">
        <f>VLOOKUP(A18,'class and classification'!$A$1:$C$338,3,FALSE)</f>
        <v>MD</v>
      </c>
      <c r="D18">
        <v>6500</v>
      </c>
      <c r="E18">
        <v>117400</v>
      </c>
      <c r="F18">
        <v>5.5</v>
      </c>
      <c r="G18">
        <v>1.4</v>
      </c>
      <c r="H18">
        <v>7500</v>
      </c>
      <c r="I18">
        <v>120600</v>
      </c>
      <c r="J18">
        <v>6.2</v>
      </c>
      <c r="K18">
        <v>1.6</v>
      </c>
      <c r="L18">
        <v>8300</v>
      </c>
      <c r="M18">
        <v>117500</v>
      </c>
      <c r="N18">
        <v>7.1</v>
      </c>
      <c r="O18">
        <v>1.8</v>
      </c>
      <c r="P18">
        <v>7500</v>
      </c>
      <c r="Q18">
        <v>120900</v>
      </c>
      <c r="R18">
        <v>6.2</v>
      </c>
      <c r="S18">
        <v>1.7</v>
      </c>
      <c r="T18">
        <v>9500</v>
      </c>
      <c r="U18">
        <v>121100</v>
      </c>
      <c r="V18">
        <v>7.8</v>
      </c>
      <c r="W18">
        <v>1.9</v>
      </c>
      <c r="X18">
        <v>8900</v>
      </c>
      <c r="Y18">
        <v>114100</v>
      </c>
      <c r="Z18">
        <v>7.8</v>
      </c>
      <c r="AA18">
        <v>2</v>
      </c>
      <c r="AB18">
        <v>8400</v>
      </c>
      <c r="AC18">
        <v>122900</v>
      </c>
      <c r="AD18">
        <v>6.8</v>
      </c>
      <c r="AE18">
        <v>1.9</v>
      </c>
      <c r="AF18">
        <v>10000</v>
      </c>
      <c r="AG18">
        <v>117800</v>
      </c>
      <c r="AH18">
        <v>8.5</v>
      </c>
      <c r="AI18">
        <v>2.2000000000000002</v>
      </c>
      <c r="AJ18">
        <v>7900</v>
      </c>
      <c r="AK18">
        <v>122200</v>
      </c>
      <c r="AL18">
        <v>6.4</v>
      </c>
      <c r="AM18">
        <v>1.9</v>
      </c>
      <c r="AN18">
        <v>7700</v>
      </c>
      <c r="AO18">
        <v>117100</v>
      </c>
      <c r="AP18">
        <v>6.6</v>
      </c>
      <c r="AQ18">
        <v>1.8</v>
      </c>
      <c r="AR18">
        <v>9200</v>
      </c>
      <c r="AS18">
        <v>128800</v>
      </c>
      <c r="AT18">
        <v>7.2</v>
      </c>
      <c r="AU18">
        <v>1.8</v>
      </c>
      <c r="AV18">
        <v>8700</v>
      </c>
      <c r="AW18">
        <v>130500</v>
      </c>
      <c r="AX18">
        <v>6.7</v>
      </c>
      <c r="AY18">
        <v>1.9</v>
      </c>
      <c r="AZ18">
        <v>10100</v>
      </c>
      <c r="BA18">
        <v>136700</v>
      </c>
      <c r="BB18">
        <v>7.4</v>
      </c>
      <c r="BC18">
        <v>2.2000000000000002</v>
      </c>
      <c r="BD18">
        <v>10800</v>
      </c>
      <c r="BE18">
        <v>136800</v>
      </c>
      <c r="BF18">
        <v>7.9</v>
      </c>
      <c r="BG18">
        <v>2.2000000000000002</v>
      </c>
      <c r="BH18">
        <v>11800</v>
      </c>
      <c r="BI18">
        <v>140500</v>
      </c>
      <c r="BJ18">
        <v>8.4</v>
      </c>
      <c r="BK18">
        <v>2.2999999999999998</v>
      </c>
      <c r="BL18">
        <v>12600</v>
      </c>
      <c r="BM18">
        <v>137200</v>
      </c>
      <c r="BN18">
        <v>9.1999999999999993</v>
      </c>
      <c r="BO18">
        <v>2.5</v>
      </c>
      <c r="BP18">
        <v>9200</v>
      </c>
      <c r="BQ18">
        <v>146600</v>
      </c>
      <c r="BR18">
        <v>6.3</v>
      </c>
      <c r="BS18">
        <v>2.2999999999999998</v>
      </c>
      <c r="BT18">
        <v>8900</v>
      </c>
      <c r="BU18">
        <v>141000</v>
      </c>
      <c r="BV18">
        <v>6.3</v>
      </c>
      <c r="BW18">
        <v>2.4</v>
      </c>
    </row>
    <row r="19" spans="1:75" x14ac:dyDescent="0.3">
      <c r="A19" t="s">
        <v>73</v>
      </c>
      <c r="B19" t="str">
        <f>VLOOKUP(A19,'class and classification'!$A$1:$B$338,2,FALSE)</f>
        <v>Predominantly Urban</v>
      </c>
      <c r="C19" t="str">
        <f>VLOOKUP(A19,'class and classification'!$A$1:$C$338,3,FALSE)</f>
        <v>MD</v>
      </c>
      <c r="D19">
        <v>8000</v>
      </c>
      <c r="E19">
        <v>90100</v>
      </c>
      <c r="F19">
        <v>8.8000000000000007</v>
      </c>
      <c r="G19">
        <v>1.8</v>
      </c>
      <c r="H19">
        <v>6800</v>
      </c>
      <c r="I19">
        <v>91200</v>
      </c>
      <c r="J19">
        <v>7.4</v>
      </c>
      <c r="K19">
        <v>1.7</v>
      </c>
      <c r="L19">
        <v>7500</v>
      </c>
      <c r="M19">
        <v>94000</v>
      </c>
      <c r="N19">
        <v>8</v>
      </c>
      <c r="O19">
        <v>1.9</v>
      </c>
      <c r="P19">
        <v>9200</v>
      </c>
      <c r="Q19">
        <v>94000</v>
      </c>
      <c r="R19">
        <v>9.8000000000000007</v>
      </c>
      <c r="S19">
        <v>2.2000000000000002</v>
      </c>
      <c r="T19">
        <v>9000</v>
      </c>
      <c r="U19">
        <v>92900</v>
      </c>
      <c r="V19">
        <v>9.6999999999999993</v>
      </c>
      <c r="W19">
        <v>2.2999999999999998</v>
      </c>
      <c r="X19">
        <v>7700</v>
      </c>
      <c r="Y19">
        <v>93300</v>
      </c>
      <c r="Z19">
        <v>8.3000000000000007</v>
      </c>
      <c r="AA19">
        <v>2</v>
      </c>
      <c r="AB19">
        <v>9000</v>
      </c>
      <c r="AC19">
        <v>95500</v>
      </c>
      <c r="AD19">
        <v>9.4</v>
      </c>
      <c r="AE19">
        <v>2</v>
      </c>
      <c r="AF19">
        <v>8500</v>
      </c>
      <c r="AG19">
        <v>92400</v>
      </c>
      <c r="AH19">
        <v>9.1</v>
      </c>
      <c r="AI19">
        <v>2.1</v>
      </c>
      <c r="AJ19">
        <v>7700</v>
      </c>
      <c r="AK19">
        <v>89700</v>
      </c>
      <c r="AL19">
        <v>8.6</v>
      </c>
      <c r="AM19">
        <v>2.1</v>
      </c>
      <c r="AN19">
        <v>8500</v>
      </c>
      <c r="AO19">
        <v>90700</v>
      </c>
      <c r="AP19">
        <v>9.3000000000000007</v>
      </c>
      <c r="AQ19">
        <v>2.2999999999999998</v>
      </c>
      <c r="AR19">
        <v>8800</v>
      </c>
      <c r="AS19">
        <v>96000</v>
      </c>
      <c r="AT19">
        <v>9.1</v>
      </c>
      <c r="AU19">
        <v>2.1</v>
      </c>
      <c r="AV19">
        <v>8100</v>
      </c>
      <c r="AW19">
        <v>98300</v>
      </c>
      <c r="AX19">
        <v>8.1999999999999993</v>
      </c>
      <c r="AY19">
        <v>2</v>
      </c>
      <c r="AZ19">
        <v>7900</v>
      </c>
      <c r="BA19">
        <v>100700</v>
      </c>
      <c r="BB19">
        <v>7.9</v>
      </c>
      <c r="BC19">
        <v>2.1</v>
      </c>
      <c r="BD19">
        <v>7700</v>
      </c>
      <c r="BE19">
        <v>98100</v>
      </c>
      <c r="BF19">
        <v>7.8</v>
      </c>
      <c r="BG19">
        <v>2.1</v>
      </c>
      <c r="BH19">
        <v>8500</v>
      </c>
      <c r="BI19">
        <v>95000</v>
      </c>
      <c r="BJ19">
        <v>9</v>
      </c>
      <c r="BK19">
        <v>2.4</v>
      </c>
      <c r="BL19">
        <v>7500</v>
      </c>
      <c r="BM19">
        <v>101800</v>
      </c>
      <c r="BN19">
        <v>7.4</v>
      </c>
      <c r="BO19">
        <v>2.2000000000000002</v>
      </c>
      <c r="BP19">
        <v>8600</v>
      </c>
      <c r="BQ19">
        <v>98100</v>
      </c>
      <c r="BR19">
        <v>8.8000000000000007</v>
      </c>
      <c r="BS19">
        <v>2.7</v>
      </c>
      <c r="BT19">
        <v>8100</v>
      </c>
      <c r="BU19">
        <v>91100</v>
      </c>
      <c r="BV19">
        <v>8.9</v>
      </c>
      <c r="BW19">
        <v>2.5</v>
      </c>
    </row>
    <row r="20" spans="1:75" x14ac:dyDescent="0.3">
      <c r="A20" t="s">
        <v>74</v>
      </c>
      <c r="B20" t="str">
        <f>VLOOKUP(A20,'class and classification'!$A$1:$B$338,2,FALSE)</f>
        <v>Predominantly Urban</v>
      </c>
      <c r="C20" t="str">
        <f>VLOOKUP(A20,'class and classification'!$A$1:$C$338,3,FALSE)</f>
        <v>MD</v>
      </c>
      <c r="D20">
        <v>3400</v>
      </c>
      <c r="E20">
        <v>60200</v>
      </c>
      <c r="F20">
        <v>5.7</v>
      </c>
      <c r="G20">
        <v>1.5</v>
      </c>
      <c r="H20">
        <v>3800</v>
      </c>
      <c r="I20">
        <v>62700</v>
      </c>
      <c r="J20">
        <v>6</v>
      </c>
      <c r="K20">
        <v>1.6</v>
      </c>
      <c r="L20">
        <v>5400</v>
      </c>
      <c r="M20">
        <v>61000</v>
      </c>
      <c r="N20">
        <v>8.8000000000000007</v>
      </c>
      <c r="O20">
        <v>2</v>
      </c>
      <c r="P20">
        <v>5000</v>
      </c>
      <c r="Q20">
        <v>64500</v>
      </c>
      <c r="R20">
        <v>7.7</v>
      </c>
      <c r="S20">
        <v>1.9</v>
      </c>
      <c r="T20">
        <v>5300</v>
      </c>
      <c r="U20">
        <v>64400</v>
      </c>
      <c r="V20">
        <v>8.1999999999999993</v>
      </c>
      <c r="W20">
        <v>2</v>
      </c>
      <c r="X20">
        <v>5000</v>
      </c>
      <c r="Y20">
        <v>61900</v>
      </c>
      <c r="Z20">
        <v>8</v>
      </c>
      <c r="AA20">
        <v>2.1</v>
      </c>
      <c r="AB20">
        <v>5300</v>
      </c>
      <c r="AC20">
        <v>61800</v>
      </c>
      <c r="AD20">
        <v>8.5</v>
      </c>
      <c r="AE20">
        <v>2</v>
      </c>
      <c r="AF20">
        <v>5500</v>
      </c>
      <c r="AG20">
        <v>61600</v>
      </c>
      <c r="AH20">
        <v>8.9</v>
      </c>
      <c r="AI20">
        <v>2.1</v>
      </c>
      <c r="AJ20">
        <v>5200</v>
      </c>
      <c r="AK20">
        <v>62000</v>
      </c>
      <c r="AL20">
        <v>8.4</v>
      </c>
      <c r="AM20">
        <v>2</v>
      </c>
      <c r="AN20">
        <v>4000</v>
      </c>
      <c r="AO20">
        <v>64200</v>
      </c>
      <c r="AP20">
        <v>6.3</v>
      </c>
      <c r="AQ20">
        <v>1.7</v>
      </c>
      <c r="AR20">
        <v>4700</v>
      </c>
      <c r="AS20">
        <v>66300</v>
      </c>
      <c r="AT20">
        <v>7.1</v>
      </c>
      <c r="AU20">
        <v>1.8</v>
      </c>
      <c r="AV20">
        <v>4900</v>
      </c>
      <c r="AW20">
        <v>67100</v>
      </c>
      <c r="AX20">
        <v>7.3</v>
      </c>
      <c r="AY20">
        <v>1.9</v>
      </c>
      <c r="AZ20">
        <v>4300</v>
      </c>
      <c r="BA20">
        <v>66500</v>
      </c>
      <c r="BB20">
        <v>6.4</v>
      </c>
      <c r="BC20">
        <v>1.8</v>
      </c>
      <c r="BD20">
        <v>4400</v>
      </c>
      <c r="BE20">
        <v>65000</v>
      </c>
      <c r="BF20">
        <v>6.7</v>
      </c>
      <c r="BG20">
        <v>1.9</v>
      </c>
      <c r="BH20">
        <v>5100</v>
      </c>
      <c r="BI20">
        <v>64400</v>
      </c>
      <c r="BJ20">
        <v>7.9</v>
      </c>
      <c r="BK20">
        <v>2.1</v>
      </c>
      <c r="BL20">
        <v>7400</v>
      </c>
      <c r="BM20">
        <v>63400</v>
      </c>
      <c r="BN20">
        <v>11.7</v>
      </c>
      <c r="BO20">
        <v>2.6</v>
      </c>
      <c r="BP20">
        <v>5100</v>
      </c>
      <c r="BQ20">
        <v>61800</v>
      </c>
      <c r="BR20">
        <v>8.3000000000000007</v>
      </c>
      <c r="BS20">
        <v>2.6</v>
      </c>
      <c r="BT20">
        <v>4500</v>
      </c>
      <c r="BU20">
        <v>65400</v>
      </c>
      <c r="BV20">
        <v>6.8</v>
      </c>
      <c r="BW20">
        <v>2.5</v>
      </c>
    </row>
    <row r="21" spans="1:75" x14ac:dyDescent="0.3">
      <c r="A21" t="s">
        <v>75</v>
      </c>
      <c r="B21" t="str">
        <f>VLOOKUP(A21,'class and classification'!$A$1:$B$338,2,FALSE)</f>
        <v>Predominantly Urban</v>
      </c>
      <c r="C21" t="str">
        <f>VLOOKUP(A21,'class and classification'!$A$1:$C$338,3,FALSE)</f>
        <v>MD</v>
      </c>
      <c r="D21">
        <v>9900</v>
      </c>
      <c r="E21">
        <v>122400</v>
      </c>
      <c r="F21">
        <v>8</v>
      </c>
      <c r="G21">
        <v>1.8</v>
      </c>
      <c r="H21">
        <v>8900</v>
      </c>
      <c r="I21">
        <v>123900</v>
      </c>
      <c r="J21">
        <v>7.2</v>
      </c>
      <c r="K21">
        <v>1.8</v>
      </c>
      <c r="L21">
        <v>8500</v>
      </c>
      <c r="M21">
        <v>122700</v>
      </c>
      <c r="N21">
        <v>7</v>
      </c>
      <c r="O21">
        <v>1.8</v>
      </c>
      <c r="P21">
        <v>7700</v>
      </c>
      <c r="Q21">
        <v>125400</v>
      </c>
      <c r="R21">
        <v>6.1</v>
      </c>
      <c r="S21">
        <v>1.7</v>
      </c>
      <c r="T21">
        <v>10800</v>
      </c>
      <c r="U21">
        <v>124500</v>
      </c>
      <c r="V21">
        <v>8.6999999999999993</v>
      </c>
      <c r="W21">
        <v>2.1</v>
      </c>
      <c r="X21">
        <v>8400</v>
      </c>
      <c r="Y21">
        <v>121600</v>
      </c>
      <c r="Z21">
        <v>6.9</v>
      </c>
      <c r="AA21">
        <v>1.9</v>
      </c>
      <c r="AB21">
        <v>9100</v>
      </c>
      <c r="AC21">
        <v>117200</v>
      </c>
      <c r="AD21">
        <v>7.7</v>
      </c>
      <c r="AE21">
        <v>1.9</v>
      </c>
      <c r="AF21">
        <v>8500</v>
      </c>
      <c r="AG21">
        <v>111100</v>
      </c>
      <c r="AH21">
        <v>7.6</v>
      </c>
      <c r="AI21">
        <v>2.1</v>
      </c>
      <c r="AJ21">
        <v>7200</v>
      </c>
      <c r="AK21">
        <v>120900</v>
      </c>
      <c r="AL21">
        <v>6</v>
      </c>
      <c r="AM21">
        <v>1.7</v>
      </c>
      <c r="AN21">
        <v>7300</v>
      </c>
      <c r="AO21">
        <v>115100</v>
      </c>
      <c r="AP21">
        <v>6.4</v>
      </c>
      <c r="AQ21">
        <v>1.8</v>
      </c>
      <c r="AR21">
        <v>7000</v>
      </c>
      <c r="AS21">
        <v>116300</v>
      </c>
      <c r="AT21">
        <v>6</v>
      </c>
      <c r="AU21">
        <v>1.8</v>
      </c>
      <c r="AV21">
        <v>7000</v>
      </c>
      <c r="AW21">
        <v>117900</v>
      </c>
      <c r="AX21">
        <v>5.9</v>
      </c>
      <c r="AY21">
        <v>1.8</v>
      </c>
      <c r="AZ21">
        <v>10200</v>
      </c>
      <c r="BA21">
        <v>123800</v>
      </c>
      <c r="BB21">
        <v>8.3000000000000007</v>
      </c>
      <c r="BC21">
        <v>2.2000000000000002</v>
      </c>
      <c r="BD21">
        <v>10500</v>
      </c>
      <c r="BE21">
        <v>126100</v>
      </c>
      <c r="BF21">
        <v>8.4</v>
      </c>
      <c r="BG21">
        <v>2</v>
      </c>
      <c r="BH21">
        <v>10100</v>
      </c>
      <c r="BI21">
        <v>125600</v>
      </c>
      <c r="BJ21">
        <v>8</v>
      </c>
      <c r="BK21">
        <v>1.9</v>
      </c>
      <c r="BL21">
        <v>9600</v>
      </c>
      <c r="BM21">
        <v>123900</v>
      </c>
      <c r="BN21">
        <v>7.7</v>
      </c>
      <c r="BO21">
        <v>2</v>
      </c>
      <c r="BP21">
        <v>10300</v>
      </c>
      <c r="BQ21">
        <v>125300</v>
      </c>
      <c r="BR21">
        <v>8.1999999999999993</v>
      </c>
      <c r="BS21">
        <v>2.2999999999999998</v>
      </c>
      <c r="BT21">
        <v>9700</v>
      </c>
      <c r="BU21">
        <v>124900</v>
      </c>
      <c r="BV21">
        <v>7.8</v>
      </c>
      <c r="BW21">
        <v>2.4</v>
      </c>
    </row>
    <row r="22" spans="1:75" x14ac:dyDescent="0.3">
      <c r="A22" t="s">
        <v>76</v>
      </c>
      <c r="B22" t="str">
        <f>VLOOKUP(A22,'class and classification'!$A$1:$B$338,2,FALSE)</f>
        <v>Predominantly Urban</v>
      </c>
      <c r="C22" t="str">
        <f>VLOOKUP(A22,'class and classification'!$A$1:$C$338,3,FALSE)</f>
        <v>UA</v>
      </c>
      <c r="D22">
        <v>5400</v>
      </c>
      <c r="E22">
        <v>60900</v>
      </c>
      <c r="F22">
        <v>8.9</v>
      </c>
      <c r="G22">
        <v>1.9</v>
      </c>
      <c r="H22">
        <v>4600</v>
      </c>
      <c r="I22">
        <v>60100</v>
      </c>
      <c r="J22">
        <v>7.6</v>
      </c>
      <c r="K22">
        <v>1.7</v>
      </c>
      <c r="L22">
        <v>5500</v>
      </c>
      <c r="M22">
        <v>59700</v>
      </c>
      <c r="N22">
        <v>9.1</v>
      </c>
      <c r="O22">
        <v>1.9</v>
      </c>
      <c r="P22">
        <v>5100</v>
      </c>
      <c r="Q22">
        <v>61900</v>
      </c>
      <c r="R22">
        <v>8.1999999999999993</v>
      </c>
      <c r="S22">
        <v>1.9</v>
      </c>
      <c r="T22">
        <v>6100</v>
      </c>
      <c r="U22">
        <v>59700</v>
      </c>
      <c r="V22">
        <v>10.1</v>
      </c>
      <c r="W22">
        <v>2.1</v>
      </c>
      <c r="X22">
        <v>4300</v>
      </c>
      <c r="Y22">
        <v>60200</v>
      </c>
      <c r="Z22">
        <v>7.1</v>
      </c>
      <c r="AA22">
        <v>1.9</v>
      </c>
      <c r="AB22">
        <v>5100</v>
      </c>
      <c r="AC22">
        <v>59400</v>
      </c>
      <c r="AD22">
        <v>8.5</v>
      </c>
      <c r="AE22">
        <v>2</v>
      </c>
      <c r="AF22">
        <v>3600</v>
      </c>
      <c r="AG22">
        <v>57800</v>
      </c>
      <c r="AH22">
        <v>6.3</v>
      </c>
      <c r="AI22">
        <v>1.9</v>
      </c>
      <c r="AJ22">
        <v>4500</v>
      </c>
      <c r="AK22">
        <v>59700</v>
      </c>
      <c r="AL22">
        <v>7.5</v>
      </c>
      <c r="AM22">
        <v>2</v>
      </c>
      <c r="AN22">
        <v>4700</v>
      </c>
      <c r="AO22">
        <v>59800</v>
      </c>
      <c r="AP22">
        <v>7.8</v>
      </c>
      <c r="AQ22">
        <v>2.1</v>
      </c>
      <c r="AR22">
        <v>5400</v>
      </c>
      <c r="AS22">
        <v>59700</v>
      </c>
      <c r="AT22">
        <v>9.1</v>
      </c>
      <c r="AU22">
        <v>2.2000000000000002</v>
      </c>
      <c r="AV22">
        <v>4700</v>
      </c>
      <c r="AW22">
        <v>60900</v>
      </c>
      <c r="AX22">
        <v>7.8</v>
      </c>
      <c r="AY22">
        <v>1.9</v>
      </c>
      <c r="AZ22">
        <v>4600</v>
      </c>
      <c r="BA22">
        <v>62300</v>
      </c>
      <c r="BB22">
        <v>7.3</v>
      </c>
      <c r="BC22">
        <v>1.9</v>
      </c>
      <c r="BD22">
        <v>5300</v>
      </c>
      <c r="BE22">
        <v>61200</v>
      </c>
      <c r="BF22">
        <v>8.6</v>
      </c>
      <c r="BG22">
        <v>2.1</v>
      </c>
      <c r="BH22">
        <v>6000</v>
      </c>
      <c r="BI22">
        <v>63500</v>
      </c>
      <c r="BJ22">
        <v>9.5</v>
      </c>
      <c r="BK22">
        <v>2.1</v>
      </c>
      <c r="BL22">
        <v>5100</v>
      </c>
      <c r="BM22">
        <v>64600</v>
      </c>
      <c r="BN22">
        <v>7.8</v>
      </c>
      <c r="BO22">
        <v>1.9</v>
      </c>
      <c r="BP22">
        <v>7800</v>
      </c>
      <c r="BQ22">
        <v>63300</v>
      </c>
      <c r="BR22">
        <v>12.3</v>
      </c>
      <c r="BS22">
        <v>3</v>
      </c>
      <c r="BT22">
        <v>3600</v>
      </c>
      <c r="BU22">
        <v>62400</v>
      </c>
      <c r="BV22">
        <v>5.8</v>
      </c>
      <c r="BW22">
        <v>2.4</v>
      </c>
    </row>
    <row r="23" spans="1:75" x14ac:dyDescent="0.3">
      <c r="A23" t="s">
        <v>77</v>
      </c>
      <c r="B23" t="str">
        <f>VLOOKUP(A23,'class and classification'!$A$1:$B$338,2,FALSE)</f>
        <v>Predominantly Urban</v>
      </c>
      <c r="C23" t="str">
        <f>VLOOKUP(A23,'class and classification'!$A$1:$C$338,3,FALSE)</f>
        <v>UA</v>
      </c>
      <c r="D23">
        <v>4400</v>
      </c>
      <c r="E23">
        <v>60700</v>
      </c>
      <c r="F23">
        <v>7.3</v>
      </c>
      <c r="G23">
        <v>1.8</v>
      </c>
      <c r="H23">
        <v>4300</v>
      </c>
      <c r="I23">
        <v>61400</v>
      </c>
      <c r="J23">
        <v>7</v>
      </c>
      <c r="K23">
        <v>1.8</v>
      </c>
      <c r="L23">
        <v>4900</v>
      </c>
      <c r="M23">
        <v>59800</v>
      </c>
      <c r="N23">
        <v>8.1999999999999993</v>
      </c>
      <c r="O23">
        <v>1.9</v>
      </c>
      <c r="P23">
        <v>5000</v>
      </c>
      <c r="Q23">
        <v>59200</v>
      </c>
      <c r="R23">
        <v>8.4</v>
      </c>
      <c r="S23">
        <v>1.9</v>
      </c>
      <c r="T23">
        <v>5600</v>
      </c>
      <c r="U23">
        <v>62100</v>
      </c>
      <c r="V23">
        <v>9</v>
      </c>
      <c r="W23">
        <v>2</v>
      </c>
      <c r="X23">
        <v>4900</v>
      </c>
      <c r="Y23">
        <v>61800</v>
      </c>
      <c r="Z23">
        <v>8</v>
      </c>
      <c r="AA23">
        <v>1.8</v>
      </c>
      <c r="AB23">
        <v>4900</v>
      </c>
      <c r="AC23">
        <v>60200</v>
      </c>
      <c r="AD23">
        <v>8.1</v>
      </c>
      <c r="AE23">
        <v>1.8</v>
      </c>
      <c r="AF23">
        <v>3800</v>
      </c>
      <c r="AG23">
        <v>59000</v>
      </c>
      <c r="AH23">
        <v>6.5</v>
      </c>
      <c r="AI23">
        <v>1.7</v>
      </c>
      <c r="AJ23">
        <v>6400</v>
      </c>
      <c r="AK23">
        <v>60000</v>
      </c>
      <c r="AL23">
        <v>10.7</v>
      </c>
      <c r="AM23">
        <v>2.2999999999999998</v>
      </c>
      <c r="AN23">
        <v>5900</v>
      </c>
      <c r="AO23">
        <v>59600</v>
      </c>
      <c r="AP23">
        <v>9.9</v>
      </c>
      <c r="AQ23">
        <v>2.2999999999999998</v>
      </c>
      <c r="AR23">
        <v>5900</v>
      </c>
      <c r="AS23">
        <v>57000</v>
      </c>
      <c r="AT23">
        <v>10.4</v>
      </c>
      <c r="AU23">
        <v>2.5</v>
      </c>
      <c r="AV23">
        <v>5600</v>
      </c>
      <c r="AW23">
        <v>62700</v>
      </c>
      <c r="AX23">
        <v>8.9</v>
      </c>
      <c r="AY23">
        <v>2.2000000000000002</v>
      </c>
      <c r="AZ23">
        <v>5000</v>
      </c>
      <c r="BA23">
        <v>60300</v>
      </c>
      <c r="BB23">
        <v>8.3000000000000007</v>
      </c>
      <c r="BC23">
        <v>2.1</v>
      </c>
      <c r="BD23">
        <v>5200</v>
      </c>
      <c r="BE23">
        <v>61500</v>
      </c>
      <c r="BF23">
        <v>8.4</v>
      </c>
      <c r="BG23">
        <v>2.1</v>
      </c>
      <c r="BH23">
        <v>6900</v>
      </c>
      <c r="BI23">
        <v>60000</v>
      </c>
      <c r="BJ23">
        <v>11.5</v>
      </c>
      <c r="BK23">
        <v>2.2999999999999998</v>
      </c>
      <c r="BL23">
        <v>6700</v>
      </c>
      <c r="BM23">
        <v>61700</v>
      </c>
      <c r="BN23">
        <v>10.9</v>
      </c>
      <c r="BO23">
        <v>2.2000000000000002</v>
      </c>
      <c r="BP23">
        <v>6100</v>
      </c>
      <c r="BQ23">
        <v>61400</v>
      </c>
      <c r="BR23">
        <v>9.9</v>
      </c>
      <c r="BS23">
        <v>2.7</v>
      </c>
      <c r="BT23">
        <v>5200</v>
      </c>
      <c r="BU23">
        <v>59500</v>
      </c>
      <c r="BV23">
        <v>8.6999999999999993</v>
      </c>
      <c r="BW23">
        <v>2.7</v>
      </c>
    </row>
    <row r="24" spans="1:75" x14ac:dyDescent="0.3">
      <c r="A24" t="s">
        <v>78</v>
      </c>
      <c r="B24" t="str">
        <f>VLOOKUP(A24,'class and classification'!$A$1:$B$338,2,FALSE)</f>
        <v>Urban with Significant Rural</v>
      </c>
      <c r="C24" t="str">
        <f>VLOOKUP(A24,'class and classification'!$A$1:$C$338,3,FALSE)</f>
        <v>UA</v>
      </c>
      <c r="D24">
        <v>19600</v>
      </c>
      <c r="E24">
        <v>179400</v>
      </c>
      <c r="F24">
        <v>10.9</v>
      </c>
      <c r="G24">
        <v>1.6</v>
      </c>
      <c r="H24">
        <v>22000</v>
      </c>
      <c r="I24">
        <v>176400</v>
      </c>
      <c r="J24">
        <v>12.5</v>
      </c>
      <c r="K24">
        <v>1.8</v>
      </c>
      <c r="L24">
        <v>19300</v>
      </c>
      <c r="M24">
        <v>183600</v>
      </c>
      <c r="N24">
        <v>10.5</v>
      </c>
      <c r="O24">
        <v>2.6</v>
      </c>
      <c r="P24">
        <v>20300</v>
      </c>
      <c r="Q24">
        <v>184900</v>
      </c>
      <c r="R24">
        <v>11</v>
      </c>
      <c r="S24">
        <v>2.6</v>
      </c>
      <c r="T24">
        <v>21100</v>
      </c>
      <c r="U24">
        <v>182200</v>
      </c>
      <c r="V24">
        <v>11.6</v>
      </c>
      <c r="W24">
        <v>2.6</v>
      </c>
      <c r="X24">
        <v>24600</v>
      </c>
      <c r="Y24">
        <v>177200</v>
      </c>
      <c r="Z24">
        <v>13.9</v>
      </c>
      <c r="AA24">
        <v>3</v>
      </c>
      <c r="AB24">
        <v>21100</v>
      </c>
      <c r="AC24">
        <v>177000</v>
      </c>
      <c r="AD24">
        <v>11.9</v>
      </c>
      <c r="AE24">
        <v>2.7</v>
      </c>
      <c r="AF24">
        <v>21000</v>
      </c>
      <c r="AG24">
        <v>176400</v>
      </c>
      <c r="AH24">
        <v>11.9</v>
      </c>
      <c r="AI24">
        <v>2.9</v>
      </c>
      <c r="AJ24">
        <v>27500</v>
      </c>
      <c r="AK24">
        <v>180200</v>
      </c>
      <c r="AL24">
        <v>15.2</v>
      </c>
      <c r="AM24">
        <v>3.2</v>
      </c>
      <c r="AN24">
        <v>28700</v>
      </c>
      <c r="AO24">
        <v>172500</v>
      </c>
      <c r="AP24">
        <v>16.7</v>
      </c>
      <c r="AQ24">
        <v>3.5</v>
      </c>
      <c r="AR24">
        <v>23800</v>
      </c>
      <c r="AS24">
        <v>181600</v>
      </c>
      <c r="AT24">
        <v>13.1</v>
      </c>
      <c r="AU24">
        <v>3</v>
      </c>
      <c r="AV24">
        <v>21000</v>
      </c>
      <c r="AW24">
        <v>181000</v>
      </c>
      <c r="AX24">
        <v>11.6</v>
      </c>
      <c r="AY24">
        <v>3.1</v>
      </c>
      <c r="AZ24">
        <v>24600</v>
      </c>
      <c r="BA24">
        <v>179900</v>
      </c>
      <c r="BB24">
        <v>13.7</v>
      </c>
      <c r="BC24">
        <v>3.5</v>
      </c>
      <c r="BD24">
        <v>28700</v>
      </c>
      <c r="BE24">
        <v>176500</v>
      </c>
      <c r="BF24">
        <v>16.3</v>
      </c>
      <c r="BG24">
        <v>3.8</v>
      </c>
      <c r="BH24">
        <v>28300</v>
      </c>
      <c r="BI24">
        <v>185400</v>
      </c>
      <c r="BJ24">
        <v>15.2</v>
      </c>
      <c r="BK24">
        <v>3.5</v>
      </c>
      <c r="BL24">
        <v>23500</v>
      </c>
      <c r="BM24">
        <v>189000</v>
      </c>
      <c r="BN24">
        <v>12.4</v>
      </c>
      <c r="BO24">
        <v>3.1</v>
      </c>
      <c r="BP24">
        <v>27600</v>
      </c>
      <c r="BQ24">
        <v>182500</v>
      </c>
      <c r="BR24">
        <v>15.1</v>
      </c>
      <c r="BS24">
        <v>3.8</v>
      </c>
      <c r="BT24">
        <v>25300</v>
      </c>
      <c r="BU24">
        <v>168800</v>
      </c>
      <c r="BV24">
        <v>15</v>
      </c>
      <c r="BW24">
        <v>3.6</v>
      </c>
    </row>
    <row r="25" spans="1:75" x14ac:dyDescent="0.3">
      <c r="A25" t="s">
        <v>79</v>
      </c>
      <c r="B25" t="str">
        <f>VLOOKUP(A25,'class and classification'!$A$1:$B$338,2,FALSE)</f>
        <v>Urban with Significant Rural</v>
      </c>
      <c r="C25" t="str">
        <f>VLOOKUP(A25,'class and classification'!$A$1:$C$338,3,FALSE)</f>
        <v>UA</v>
      </c>
      <c r="D25">
        <v>17000</v>
      </c>
      <c r="E25">
        <v>157300</v>
      </c>
      <c r="F25">
        <v>10.8</v>
      </c>
      <c r="G25">
        <v>1.5</v>
      </c>
      <c r="H25">
        <v>18000</v>
      </c>
      <c r="I25">
        <v>162900</v>
      </c>
      <c r="J25">
        <v>11</v>
      </c>
      <c r="K25">
        <v>1.7</v>
      </c>
      <c r="L25">
        <v>12700</v>
      </c>
      <c r="M25">
        <v>156500</v>
      </c>
      <c r="N25">
        <v>8.1</v>
      </c>
      <c r="O25">
        <v>2.6</v>
      </c>
      <c r="P25">
        <v>12600</v>
      </c>
      <c r="Q25">
        <v>159300</v>
      </c>
      <c r="R25">
        <v>7.9</v>
      </c>
      <c r="S25">
        <v>2.5</v>
      </c>
      <c r="T25">
        <v>14000</v>
      </c>
      <c r="U25">
        <v>162200</v>
      </c>
      <c r="V25">
        <v>8.6</v>
      </c>
      <c r="W25">
        <v>2.5</v>
      </c>
      <c r="X25">
        <v>20300</v>
      </c>
      <c r="Y25">
        <v>157600</v>
      </c>
      <c r="Z25">
        <v>12.9</v>
      </c>
      <c r="AA25">
        <v>2.9</v>
      </c>
      <c r="AB25">
        <v>19200</v>
      </c>
      <c r="AC25">
        <v>160400</v>
      </c>
      <c r="AD25">
        <v>12</v>
      </c>
      <c r="AE25">
        <v>3</v>
      </c>
      <c r="AF25">
        <v>19600</v>
      </c>
      <c r="AG25">
        <v>157700</v>
      </c>
      <c r="AH25">
        <v>12.4</v>
      </c>
      <c r="AI25">
        <v>3.3</v>
      </c>
      <c r="AJ25">
        <v>17600</v>
      </c>
      <c r="AK25">
        <v>153000</v>
      </c>
      <c r="AL25">
        <v>11.5</v>
      </c>
      <c r="AM25">
        <v>3.4</v>
      </c>
      <c r="AN25">
        <v>16300</v>
      </c>
      <c r="AO25">
        <v>156300</v>
      </c>
      <c r="AP25">
        <v>10.4</v>
      </c>
      <c r="AQ25">
        <v>3.1</v>
      </c>
      <c r="AR25">
        <v>18300</v>
      </c>
      <c r="AS25">
        <v>158400</v>
      </c>
      <c r="AT25">
        <v>11.5</v>
      </c>
      <c r="AU25">
        <v>3.1</v>
      </c>
      <c r="AV25">
        <v>21300</v>
      </c>
      <c r="AW25">
        <v>155600</v>
      </c>
      <c r="AX25">
        <v>13.7</v>
      </c>
      <c r="AY25">
        <v>3.4</v>
      </c>
      <c r="AZ25">
        <v>22200</v>
      </c>
      <c r="BA25">
        <v>156000</v>
      </c>
      <c r="BB25">
        <v>14.2</v>
      </c>
      <c r="BC25">
        <v>3.6</v>
      </c>
      <c r="BD25">
        <v>23500</v>
      </c>
      <c r="BE25">
        <v>158600</v>
      </c>
      <c r="BF25">
        <v>14.8</v>
      </c>
      <c r="BG25">
        <v>3.6</v>
      </c>
      <c r="BH25">
        <v>22600</v>
      </c>
      <c r="BI25">
        <v>163000</v>
      </c>
      <c r="BJ25">
        <v>13.9</v>
      </c>
      <c r="BK25">
        <v>3.7</v>
      </c>
      <c r="BL25">
        <v>26300</v>
      </c>
      <c r="BM25">
        <v>162000</v>
      </c>
      <c r="BN25">
        <v>16.3</v>
      </c>
      <c r="BO25">
        <v>4.0999999999999996</v>
      </c>
      <c r="BP25">
        <v>21800</v>
      </c>
      <c r="BQ25">
        <v>171700</v>
      </c>
      <c r="BR25">
        <v>12.7</v>
      </c>
      <c r="BS25">
        <v>3.9</v>
      </c>
      <c r="BT25">
        <v>21700</v>
      </c>
      <c r="BU25">
        <v>159600</v>
      </c>
      <c r="BV25">
        <v>13.6</v>
      </c>
      <c r="BW25">
        <v>3.7</v>
      </c>
    </row>
    <row r="26" spans="1:75" x14ac:dyDescent="0.3">
      <c r="A26" t="s">
        <v>80</v>
      </c>
      <c r="B26" t="str">
        <f>VLOOKUP(A26,'class and classification'!$A$1:$B$338,2,FALSE)</f>
        <v>Predominantly Urban</v>
      </c>
      <c r="C26" t="str">
        <f>VLOOKUP(A26,'class and classification'!$A$1:$C$338,3,FALSE)</f>
        <v>UA</v>
      </c>
      <c r="D26">
        <v>4200</v>
      </c>
      <c r="E26">
        <v>51400</v>
      </c>
      <c r="F26">
        <v>8.1999999999999993</v>
      </c>
      <c r="G26">
        <v>1.9</v>
      </c>
      <c r="H26">
        <v>4200</v>
      </c>
      <c r="I26">
        <v>56400</v>
      </c>
      <c r="J26">
        <v>7.4</v>
      </c>
      <c r="K26">
        <v>1.8</v>
      </c>
      <c r="L26">
        <v>5600</v>
      </c>
      <c r="M26">
        <v>53700</v>
      </c>
      <c r="N26">
        <v>10.3</v>
      </c>
      <c r="O26">
        <v>2.2000000000000002</v>
      </c>
      <c r="P26">
        <v>4600</v>
      </c>
      <c r="Q26">
        <v>55400</v>
      </c>
      <c r="R26">
        <v>8.3000000000000007</v>
      </c>
      <c r="S26">
        <v>2</v>
      </c>
      <c r="T26">
        <v>3600</v>
      </c>
      <c r="U26">
        <v>56400</v>
      </c>
      <c r="V26">
        <v>6.4</v>
      </c>
      <c r="W26">
        <v>1.7</v>
      </c>
      <c r="X26">
        <v>5100</v>
      </c>
      <c r="Y26">
        <v>53700</v>
      </c>
      <c r="Z26">
        <v>9.5</v>
      </c>
      <c r="AA26">
        <v>2.1</v>
      </c>
      <c r="AB26">
        <v>4400</v>
      </c>
      <c r="AC26">
        <v>56300</v>
      </c>
      <c r="AD26">
        <v>7.8</v>
      </c>
      <c r="AE26">
        <v>1.9</v>
      </c>
      <c r="AF26">
        <v>5400</v>
      </c>
      <c r="AG26">
        <v>56800</v>
      </c>
      <c r="AH26">
        <v>9.5</v>
      </c>
      <c r="AI26">
        <v>2.2000000000000002</v>
      </c>
      <c r="AJ26">
        <v>4200</v>
      </c>
      <c r="AK26">
        <v>56300</v>
      </c>
      <c r="AL26">
        <v>7.5</v>
      </c>
      <c r="AM26">
        <v>1.9</v>
      </c>
      <c r="AN26">
        <v>4000</v>
      </c>
      <c r="AO26">
        <v>55800</v>
      </c>
      <c r="AP26">
        <v>7.2</v>
      </c>
      <c r="AQ26">
        <v>1.9</v>
      </c>
      <c r="AR26">
        <v>4900</v>
      </c>
      <c r="AS26">
        <v>55700</v>
      </c>
      <c r="AT26">
        <v>8.8000000000000007</v>
      </c>
      <c r="AU26">
        <v>2.1</v>
      </c>
      <c r="AV26">
        <v>4700</v>
      </c>
      <c r="AW26">
        <v>60500</v>
      </c>
      <c r="AX26">
        <v>7.7</v>
      </c>
      <c r="AY26">
        <v>1.8</v>
      </c>
      <c r="AZ26">
        <v>5300</v>
      </c>
      <c r="BA26">
        <v>59000</v>
      </c>
      <c r="BB26">
        <v>9</v>
      </c>
      <c r="BC26">
        <v>2.2000000000000002</v>
      </c>
      <c r="BD26">
        <v>5000</v>
      </c>
      <c r="BE26">
        <v>61000</v>
      </c>
      <c r="BF26">
        <v>8.1999999999999993</v>
      </c>
      <c r="BG26">
        <v>2.1</v>
      </c>
      <c r="BH26">
        <v>5000</v>
      </c>
      <c r="BI26">
        <v>59400</v>
      </c>
      <c r="BJ26">
        <v>8.5</v>
      </c>
      <c r="BK26">
        <v>2.2000000000000002</v>
      </c>
      <c r="BL26">
        <v>5000</v>
      </c>
      <c r="BM26">
        <v>63400</v>
      </c>
      <c r="BN26">
        <v>7.9</v>
      </c>
      <c r="BO26">
        <v>2.2000000000000002</v>
      </c>
      <c r="BP26">
        <v>5100</v>
      </c>
      <c r="BQ26">
        <v>59000</v>
      </c>
      <c r="BR26">
        <v>8.6999999999999993</v>
      </c>
      <c r="BS26">
        <v>2.6</v>
      </c>
      <c r="BT26">
        <v>5800</v>
      </c>
      <c r="BU26">
        <v>61600</v>
      </c>
      <c r="BV26">
        <v>9.4</v>
      </c>
      <c r="BW26">
        <v>2.9</v>
      </c>
    </row>
    <row r="27" spans="1:75" x14ac:dyDescent="0.3">
      <c r="A27" t="s">
        <v>81</v>
      </c>
      <c r="B27" t="str">
        <f>VLOOKUP(A27,'class and classification'!$A$1:$B$338,2,FALSE)</f>
        <v>Predominantly Urban</v>
      </c>
      <c r="C27" t="str">
        <f>VLOOKUP(A27,'class and classification'!$A$1:$C$338,3,FALSE)</f>
        <v>UA</v>
      </c>
      <c r="D27">
        <v>10600</v>
      </c>
      <c r="E27">
        <v>94700</v>
      </c>
      <c r="F27">
        <v>11.2</v>
      </c>
      <c r="G27">
        <v>2.2999999999999998</v>
      </c>
      <c r="H27">
        <v>9900</v>
      </c>
      <c r="I27">
        <v>95300</v>
      </c>
      <c r="J27">
        <v>10.4</v>
      </c>
      <c r="K27">
        <v>2.1</v>
      </c>
      <c r="L27">
        <v>9500</v>
      </c>
      <c r="M27">
        <v>96800</v>
      </c>
      <c r="N27">
        <v>9.8000000000000007</v>
      </c>
      <c r="O27">
        <v>2</v>
      </c>
      <c r="P27">
        <v>10900</v>
      </c>
      <c r="Q27">
        <v>97000</v>
      </c>
      <c r="R27">
        <v>11.3</v>
      </c>
      <c r="S27">
        <v>2</v>
      </c>
      <c r="T27">
        <v>12800</v>
      </c>
      <c r="U27">
        <v>99000</v>
      </c>
      <c r="V27">
        <v>13</v>
      </c>
      <c r="W27">
        <v>2.1</v>
      </c>
      <c r="X27">
        <v>11700</v>
      </c>
      <c r="Y27">
        <v>97500</v>
      </c>
      <c r="Z27">
        <v>12</v>
      </c>
      <c r="AA27">
        <v>2.2999999999999998</v>
      </c>
      <c r="AB27">
        <v>9900</v>
      </c>
      <c r="AC27">
        <v>100500</v>
      </c>
      <c r="AD27">
        <v>9.8000000000000007</v>
      </c>
      <c r="AE27">
        <v>2.1</v>
      </c>
      <c r="AF27">
        <v>10800</v>
      </c>
      <c r="AG27">
        <v>98000</v>
      </c>
      <c r="AH27">
        <v>11</v>
      </c>
      <c r="AI27">
        <v>2.4</v>
      </c>
      <c r="AJ27">
        <v>11000</v>
      </c>
      <c r="AK27">
        <v>101100</v>
      </c>
      <c r="AL27">
        <v>10.9</v>
      </c>
      <c r="AM27">
        <v>2.4</v>
      </c>
      <c r="AN27">
        <v>10200</v>
      </c>
      <c r="AO27">
        <v>102000</v>
      </c>
      <c r="AP27">
        <v>10</v>
      </c>
      <c r="AQ27">
        <v>2.1</v>
      </c>
      <c r="AR27">
        <v>12800</v>
      </c>
      <c r="AS27">
        <v>102600</v>
      </c>
      <c r="AT27">
        <v>12.5</v>
      </c>
      <c r="AU27">
        <v>2.4</v>
      </c>
      <c r="AV27">
        <v>13800</v>
      </c>
      <c r="AW27">
        <v>103800</v>
      </c>
      <c r="AX27">
        <v>13.2</v>
      </c>
      <c r="AY27">
        <v>2.5</v>
      </c>
      <c r="AZ27">
        <v>13500</v>
      </c>
      <c r="BA27">
        <v>103700</v>
      </c>
      <c r="BB27">
        <v>13</v>
      </c>
      <c r="BC27">
        <v>2.6</v>
      </c>
      <c r="BD27">
        <v>11300</v>
      </c>
      <c r="BE27">
        <v>104500</v>
      </c>
      <c r="BF27">
        <v>10.8</v>
      </c>
      <c r="BG27">
        <v>2.4</v>
      </c>
      <c r="BH27">
        <v>10100</v>
      </c>
      <c r="BI27">
        <v>101400</v>
      </c>
      <c r="BJ27">
        <v>9.9</v>
      </c>
      <c r="BK27">
        <v>2.2999999999999998</v>
      </c>
      <c r="BL27">
        <v>13600</v>
      </c>
      <c r="BM27">
        <v>107500</v>
      </c>
      <c r="BN27">
        <v>12.7</v>
      </c>
      <c r="BO27">
        <v>2.6</v>
      </c>
      <c r="BP27">
        <v>10900</v>
      </c>
      <c r="BQ27">
        <v>105900</v>
      </c>
      <c r="BR27">
        <v>10.3</v>
      </c>
      <c r="BS27">
        <v>2.6</v>
      </c>
      <c r="BT27">
        <v>9400</v>
      </c>
      <c r="BU27">
        <v>105000</v>
      </c>
      <c r="BV27">
        <v>9</v>
      </c>
      <c r="BW27">
        <v>2.8</v>
      </c>
    </row>
    <row r="28" spans="1:75" x14ac:dyDescent="0.3">
      <c r="A28" t="s">
        <v>82</v>
      </c>
      <c r="B28" t="str">
        <f>VLOOKUP(A28,'class and classification'!$A$1:$B$338,2,FALSE)</f>
        <v>Predominantly Rural</v>
      </c>
      <c r="C28" t="str">
        <f>VLOOKUP(A28,'class and classification'!$A$1:$C$338,3,FALSE)</f>
        <v>SC</v>
      </c>
      <c r="D28">
        <v>21900</v>
      </c>
      <c r="E28">
        <v>232000</v>
      </c>
      <c r="F28">
        <v>9.4</v>
      </c>
      <c r="G28">
        <v>1.1000000000000001</v>
      </c>
      <c r="H28">
        <v>20700</v>
      </c>
      <c r="I28">
        <v>234700</v>
      </c>
      <c r="J28">
        <v>8.8000000000000007</v>
      </c>
      <c r="K28">
        <v>1.1000000000000001</v>
      </c>
      <c r="L28">
        <v>23800</v>
      </c>
      <c r="M28">
        <v>237600</v>
      </c>
      <c r="N28">
        <v>10</v>
      </c>
      <c r="O28">
        <v>2.1</v>
      </c>
      <c r="P28">
        <v>23000</v>
      </c>
      <c r="Q28">
        <v>242300</v>
      </c>
      <c r="R28">
        <v>9.5</v>
      </c>
      <c r="S28">
        <v>2</v>
      </c>
      <c r="T28">
        <v>24200</v>
      </c>
      <c r="U28">
        <v>244400</v>
      </c>
      <c r="V28">
        <v>9.9</v>
      </c>
      <c r="W28">
        <v>2.1</v>
      </c>
      <c r="X28">
        <v>20000</v>
      </c>
      <c r="Y28">
        <v>238700</v>
      </c>
      <c r="Z28">
        <v>8.4</v>
      </c>
      <c r="AA28">
        <v>1.9</v>
      </c>
      <c r="AB28">
        <v>21600</v>
      </c>
      <c r="AC28">
        <v>237200</v>
      </c>
      <c r="AD28">
        <v>9.1</v>
      </c>
      <c r="AE28">
        <v>2</v>
      </c>
      <c r="AF28">
        <v>20000</v>
      </c>
      <c r="AG28">
        <v>233800</v>
      </c>
      <c r="AH28">
        <v>8.5</v>
      </c>
      <c r="AI28">
        <v>2</v>
      </c>
      <c r="AJ28">
        <v>24000</v>
      </c>
      <c r="AK28">
        <v>238900</v>
      </c>
      <c r="AL28">
        <v>10</v>
      </c>
      <c r="AM28">
        <v>2.1</v>
      </c>
      <c r="AN28">
        <v>27400</v>
      </c>
      <c r="AO28">
        <v>237600</v>
      </c>
      <c r="AP28">
        <v>11.5</v>
      </c>
      <c r="AQ28">
        <v>2.2000000000000002</v>
      </c>
      <c r="AR28">
        <v>23700</v>
      </c>
      <c r="AS28">
        <v>233900</v>
      </c>
      <c r="AT28">
        <v>10.1</v>
      </c>
      <c r="AU28">
        <v>2.1</v>
      </c>
      <c r="AV28">
        <v>27400</v>
      </c>
      <c r="AW28">
        <v>246800</v>
      </c>
      <c r="AX28">
        <v>11.1</v>
      </c>
      <c r="AY28">
        <v>2.1</v>
      </c>
      <c r="AZ28">
        <v>23200</v>
      </c>
      <c r="BA28">
        <v>233900</v>
      </c>
      <c r="BB28">
        <v>9.9</v>
      </c>
      <c r="BC28">
        <v>2.1</v>
      </c>
      <c r="BD28">
        <v>31200</v>
      </c>
      <c r="BE28">
        <v>241000</v>
      </c>
      <c r="BF28">
        <v>12.9</v>
      </c>
      <c r="BG28">
        <v>2.2999999999999998</v>
      </c>
      <c r="BH28">
        <v>26900</v>
      </c>
      <c r="BI28">
        <v>241500</v>
      </c>
      <c r="BJ28">
        <v>11.1</v>
      </c>
      <c r="BK28">
        <v>2.1</v>
      </c>
      <c r="BL28">
        <v>23300</v>
      </c>
      <c r="BM28">
        <v>238300</v>
      </c>
      <c r="BN28">
        <v>9.8000000000000007</v>
      </c>
      <c r="BO28">
        <v>2.1</v>
      </c>
      <c r="BP28">
        <v>27200</v>
      </c>
      <c r="BQ28">
        <v>232800</v>
      </c>
      <c r="BR28">
        <v>11.7</v>
      </c>
      <c r="BS28">
        <v>2.5</v>
      </c>
      <c r="BT28">
        <v>23300</v>
      </c>
      <c r="BU28">
        <v>227200</v>
      </c>
      <c r="BV28">
        <v>10.199999999999999</v>
      </c>
      <c r="BW28">
        <v>2.2999999999999998</v>
      </c>
    </row>
    <row r="29" spans="1:75" x14ac:dyDescent="0.3">
      <c r="A29" t="s">
        <v>83</v>
      </c>
      <c r="B29" t="str">
        <f>VLOOKUP(A29,'class and classification'!$A$1:$B$338,2,FALSE)</f>
        <v>Predominantly Urban</v>
      </c>
      <c r="C29" t="str">
        <f>VLOOKUP(A29,'class and classification'!$A$1:$C$338,3,FALSE)</f>
        <v>MD</v>
      </c>
      <c r="D29">
        <v>11500</v>
      </c>
      <c r="E29">
        <v>124900</v>
      </c>
      <c r="F29">
        <v>9.1999999999999993</v>
      </c>
      <c r="G29">
        <v>1.9</v>
      </c>
      <c r="H29">
        <v>11600</v>
      </c>
      <c r="I29">
        <v>118900</v>
      </c>
      <c r="J29">
        <v>9.8000000000000007</v>
      </c>
      <c r="K29">
        <v>2</v>
      </c>
      <c r="L29">
        <v>11200</v>
      </c>
      <c r="M29">
        <v>123000</v>
      </c>
      <c r="N29">
        <v>9.1</v>
      </c>
      <c r="O29">
        <v>2</v>
      </c>
      <c r="P29">
        <v>11300</v>
      </c>
      <c r="Q29">
        <v>126200</v>
      </c>
      <c r="R29">
        <v>9</v>
      </c>
      <c r="S29">
        <v>2</v>
      </c>
      <c r="T29">
        <v>10600</v>
      </c>
      <c r="U29">
        <v>122100</v>
      </c>
      <c r="V29">
        <v>8.6999999999999993</v>
      </c>
      <c r="W29">
        <v>2.1</v>
      </c>
      <c r="X29">
        <v>11800</v>
      </c>
      <c r="Y29">
        <v>125300</v>
      </c>
      <c r="Z29">
        <v>9.4</v>
      </c>
      <c r="AA29">
        <v>2.2000000000000002</v>
      </c>
      <c r="AB29">
        <v>9600</v>
      </c>
      <c r="AC29">
        <v>117800</v>
      </c>
      <c r="AD29">
        <v>8.1</v>
      </c>
      <c r="AE29">
        <v>2.1</v>
      </c>
      <c r="AF29">
        <v>10500</v>
      </c>
      <c r="AG29">
        <v>122600</v>
      </c>
      <c r="AH29">
        <v>8.5</v>
      </c>
      <c r="AI29">
        <v>2.1</v>
      </c>
      <c r="AJ29">
        <v>10200</v>
      </c>
      <c r="AK29">
        <v>119500</v>
      </c>
      <c r="AL29">
        <v>8.5</v>
      </c>
      <c r="AM29">
        <v>2.1</v>
      </c>
      <c r="AN29">
        <v>11900</v>
      </c>
      <c r="AO29">
        <v>118800</v>
      </c>
      <c r="AP29">
        <v>10</v>
      </c>
      <c r="AQ29">
        <v>2.1</v>
      </c>
      <c r="AR29">
        <v>11800</v>
      </c>
      <c r="AS29">
        <v>123900</v>
      </c>
      <c r="AT29">
        <v>9.5</v>
      </c>
      <c r="AU29">
        <v>2.1</v>
      </c>
      <c r="AV29">
        <v>12400</v>
      </c>
      <c r="AW29">
        <v>126400</v>
      </c>
      <c r="AX29">
        <v>9.8000000000000007</v>
      </c>
      <c r="AY29">
        <v>2.2000000000000002</v>
      </c>
      <c r="AZ29">
        <v>12000</v>
      </c>
      <c r="BA29">
        <v>127200</v>
      </c>
      <c r="BB29">
        <v>9.4</v>
      </c>
      <c r="BC29">
        <v>2.2999999999999998</v>
      </c>
      <c r="BD29">
        <v>11100</v>
      </c>
      <c r="BE29">
        <v>127900</v>
      </c>
      <c r="BF29">
        <v>8.6999999999999993</v>
      </c>
      <c r="BG29">
        <v>2.2999999999999998</v>
      </c>
      <c r="BH29">
        <v>13100</v>
      </c>
      <c r="BI29">
        <v>126800</v>
      </c>
      <c r="BJ29">
        <v>10.3</v>
      </c>
      <c r="BK29">
        <v>2.4</v>
      </c>
      <c r="BL29">
        <v>12900</v>
      </c>
      <c r="BM29">
        <v>126600</v>
      </c>
      <c r="BN29">
        <v>10.199999999999999</v>
      </c>
      <c r="BO29">
        <v>2.4</v>
      </c>
      <c r="BP29">
        <v>14600</v>
      </c>
      <c r="BQ29">
        <v>124600</v>
      </c>
      <c r="BR29">
        <v>11.7</v>
      </c>
      <c r="BS29">
        <v>3.2</v>
      </c>
      <c r="BT29">
        <v>9300</v>
      </c>
      <c r="BU29">
        <v>124600</v>
      </c>
      <c r="BV29">
        <v>7.5</v>
      </c>
      <c r="BW29">
        <v>2.7</v>
      </c>
    </row>
    <row r="30" spans="1:75" x14ac:dyDescent="0.3">
      <c r="A30" t="s">
        <v>84</v>
      </c>
      <c r="B30" t="str">
        <f>VLOOKUP(A30,'class and classification'!$A$1:$B$338,2,FALSE)</f>
        <v>Predominantly Urban</v>
      </c>
      <c r="C30" t="str">
        <f>VLOOKUP(A30,'class and classification'!$A$1:$C$338,3,FALSE)</f>
        <v>MD</v>
      </c>
      <c r="D30">
        <v>8100</v>
      </c>
      <c r="E30">
        <v>88200</v>
      </c>
      <c r="F30">
        <v>9.1999999999999993</v>
      </c>
      <c r="G30">
        <v>1.9</v>
      </c>
      <c r="H30">
        <v>8800</v>
      </c>
      <c r="I30">
        <v>89000</v>
      </c>
      <c r="J30">
        <v>9.9</v>
      </c>
      <c r="K30">
        <v>2</v>
      </c>
      <c r="L30">
        <v>8400</v>
      </c>
      <c r="M30">
        <v>84700</v>
      </c>
      <c r="N30">
        <v>9.9</v>
      </c>
      <c r="O30">
        <v>2</v>
      </c>
      <c r="P30">
        <v>8400</v>
      </c>
      <c r="Q30">
        <v>88300</v>
      </c>
      <c r="R30">
        <v>9.5</v>
      </c>
      <c r="S30">
        <v>2</v>
      </c>
      <c r="T30">
        <v>9200</v>
      </c>
      <c r="U30">
        <v>85900</v>
      </c>
      <c r="V30">
        <v>10.7</v>
      </c>
      <c r="W30">
        <v>2.2000000000000002</v>
      </c>
      <c r="X30">
        <v>9300</v>
      </c>
      <c r="Y30">
        <v>82700</v>
      </c>
      <c r="Z30">
        <v>11.3</v>
      </c>
      <c r="AA30">
        <v>2.4</v>
      </c>
      <c r="AB30">
        <v>8700</v>
      </c>
      <c r="AC30">
        <v>85600</v>
      </c>
      <c r="AD30">
        <v>10.1</v>
      </c>
      <c r="AE30">
        <v>2.2000000000000002</v>
      </c>
      <c r="AF30">
        <v>7800</v>
      </c>
      <c r="AG30">
        <v>86200</v>
      </c>
      <c r="AH30">
        <v>9.1</v>
      </c>
      <c r="AI30">
        <v>2.1</v>
      </c>
      <c r="AJ30">
        <v>7200</v>
      </c>
      <c r="AK30">
        <v>90100</v>
      </c>
      <c r="AL30">
        <v>8</v>
      </c>
      <c r="AM30">
        <v>2.1</v>
      </c>
      <c r="AN30">
        <v>10100</v>
      </c>
      <c r="AO30">
        <v>87600</v>
      </c>
      <c r="AP30">
        <v>11.5</v>
      </c>
      <c r="AQ30">
        <v>2.5</v>
      </c>
      <c r="AR30">
        <v>8100</v>
      </c>
      <c r="AS30">
        <v>86500</v>
      </c>
      <c r="AT30">
        <v>9.4</v>
      </c>
      <c r="AU30">
        <v>2.4</v>
      </c>
      <c r="AV30">
        <v>7600</v>
      </c>
      <c r="AW30">
        <v>86500</v>
      </c>
      <c r="AX30">
        <v>8.8000000000000007</v>
      </c>
      <c r="AY30">
        <v>2.2999999999999998</v>
      </c>
      <c r="AZ30">
        <v>9300</v>
      </c>
      <c r="BA30">
        <v>87700</v>
      </c>
      <c r="BB30">
        <v>10.7</v>
      </c>
      <c r="BC30">
        <v>2.4</v>
      </c>
      <c r="BD30">
        <v>7800</v>
      </c>
      <c r="BE30">
        <v>88900</v>
      </c>
      <c r="BF30">
        <v>8.8000000000000007</v>
      </c>
      <c r="BG30">
        <v>2.2000000000000002</v>
      </c>
      <c r="BH30">
        <v>8600</v>
      </c>
      <c r="BI30">
        <v>85100</v>
      </c>
      <c r="BJ30">
        <v>10.1</v>
      </c>
      <c r="BK30">
        <v>2.2999999999999998</v>
      </c>
      <c r="BL30">
        <v>11300</v>
      </c>
      <c r="BM30">
        <v>87200</v>
      </c>
      <c r="BN30">
        <v>13</v>
      </c>
      <c r="BO30">
        <v>2.5</v>
      </c>
      <c r="BP30">
        <v>11000</v>
      </c>
      <c r="BQ30">
        <v>88300</v>
      </c>
      <c r="BR30">
        <v>12.4</v>
      </c>
      <c r="BS30">
        <v>2.8</v>
      </c>
      <c r="BT30">
        <v>10400</v>
      </c>
      <c r="BU30">
        <v>90500</v>
      </c>
      <c r="BV30">
        <v>11.5</v>
      </c>
      <c r="BW30">
        <v>2.9</v>
      </c>
    </row>
    <row r="31" spans="1:75" x14ac:dyDescent="0.3">
      <c r="A31" t="s">
        <v>85</v>
      </c>
      <c r="B31" t="str">
        <f>VLOOKUP(A31,'class and classification'!$A$1:$B$338,2,FALSE)</f>
        <v>Predominantly Urban</v>
      </c>
      <c r="C31" t="str">
        <f>VLOOKUP(A31,'class and classification'!$A$1:$C$338,3,FALSE)</f>
        <v>MD</v>
      </c>
      <c r="D31">
        <v>11600</v>
      </c>
      <c r="E31">
        <v>181200</v>
      </c>
      <c r="F31">
        <v>6.4</v>
      </c>
      <c r="G31">
        <v>1.7</v>
      </c>
      <c r="H31">
        <v>11900</v>
      </c>
      <c r="I31">
        <v>188500</v>
      </c>
      <c r="J31">
        <v>6.3</v>
      </c>
      <c r="K31">
        <v>1.7</v>
      </c>
      <c r="L31">
        <v>16400</v>
      </c>
      <c r="M31">
        <v>208200</v>
      </c>
      <c r="N31">
        <v>7.9</v>
      </c>
      <c r="O31">
        <v>1.8</v>
      </c>
      <c r="P31">
        <v>16800</v>
      </c>
      <c r="Q31">
        <v>207700</v>
      </c>
      <c r="R31">
        <v>8.1</v>
      </c>
      <c r="S31">
        <v>1.8</v>
      </c>
      <c r="T31">
        <v>17700</v>
      </c>
      <c r="U31">
        <v>199300</v>
      </c>
      <c r="V31">
        <v>8.9</v>
      </c>
      <c r="W31">
        <v>2</v>
      </c>
      <c r="X31">
        <v>13700</v>
      </c>
      <c r="Y31">
        <v>202200</v>
      </c>
      <c r="Z31">
        <v>6.8</v>
      </c>
      <c r="AA31">
        <v>1.7</v>
      </c>
      <c r="AB31">
        <v>13900</v>
      </c>
      <c r="AC31">
        <v>208600</v>
      </c>
      <c r="AD31">
        <v>6.7</v>
      </c>
      <c r="AE31">
        <v>1.7</v>
      </c>
      <c r="AF31">
        <v>16100</v>
      </c>
      <c r="AG31">
        <v>209300</v>
      </c>
      <c r="AH31">
        <v>7.7</v>
      </c>
      <c r="AI31">
        <v>1.8</v>
      </c>
      <c r="AJ31">
        <v>16300</v>
      </c>
      <c r="AK31">
        <v>214900</v>
      </c>
      <c r="AL31">
        <v>7.6</v>
      </c>
      <c r="AM31">
        <v>1.8</v>
      </c>
      <c r="AN31">
        <v>15900</v>
      </c>
      <c r="AO31">
        <v>224300</v>
      </c>
      <c r="AP31">
        <v>7.1</v>
      </c>
      <c r="AQ31">
        <v>1.8</v>
      </c>
      <c r="AR31">
        <v>17000</v>
      </c>
      <c r="AS31">
        <v>228400</v>
      </c>
      <c r="AT31">
        <v>7.5</v>
      </c>
      <c r="AU31">
        <v>1.8</v>
      </c>
      <c r="AV31">
        <v>21200</v>
      </c>
      <c r="AW31">
        <v>236300</v>
      </c>
      <c r="AX31">
        <v>9</v>
      </c>
      <c r="AY31">
        <v>2</v>
      </c>
      <c r="AZ31">
        <v>18300</v>
      </c>
      <c r="BA31">
        <v>244300</v>
      </c>
      <c r="BB31">
        <v>7.5</v>
      </c>
      <c r="BC31">
        <v>1.8</v>
      </c>
      <c r="BD31">
        <v>17100</v>
      </c>
      <c r="BE31">
        <v>263100</v>
      </c>
      <c r="BF31">
        <v>6.5</v>
      </c>
      <c r="BG31">
        <v>1.8</v>
      </c>
      <c r="BH31">
        <v>21900</v>
      </c>
      <c r="BI31">
        <v>270000</v>
      </c>
      <c r="BJ31">
        <v>8.1</v>
      </c>
      <c r="BK31">
        <v>2</v>
      </c>
      <c r="BL31">
        <v>21400</v>
      </c>
      <c r="BM31">
        <v>262300</v>
      </c>
      <c r="BN31">
        <v>8.1999999999999993</v>
      </c>
      <c r="BO31">
        <v>2.2000000000000002</v>
      </c>
      <c r="BP31">
        <v>19900</v>
      </c>
      <c r="BQ31">
        <v>264200</v>
      </c>
      <c r="BR31">
        <v>7.5</v>
      </c>
      <c r="BS31">
        <v>2.6</v>
      </c>
      <c r="BT31">
        <v>19500</v>
      </c>
      <c r="BU31">
        <v>273900</v>
      </c>
      <c r="BV31">
        <v>7.1</v>
      </c>
      <c r="BW31">
        <v>2.6</v>
      </c>
    </row>
    <row r="32" spans="1:75" x14ac:dyDescent="0.3">
      <c r="A32" t="s">
        <v>86</v>
      </c>
      <c r="B32" t="str">
        <f>VLOOKUP(A32,'class and classification'!$A$1:$B$338,2,FALSE)</f>
        <v>Predominantly Urban</v>
      </c>
      <c r="C32" t="str">
        <f>VLOOKUP(A32,'class and classification'!$A$1:$C$338,3,FALSE)</f>
        <v>MD</v>
      </c>
      <c r="D32">
        <v>10400</v>
      </c>
      <c r="E32">
        <v>98400</v>
      </c>
      <c r="F32">
        <v>10.6</v>
      </c>
      <c r="G32">
        <v>2.2000000000000002</v>
      </c>
      <c r="H32">
        <v>10300</v>
      </c>
      <c r="I32">
        <v>103900</v>
      </c>
      <c r="J32">
        <v>9.9</v>
      </c>
      <c r="K32">
        <v>2.2000000000000002</v>
      </c>
      <c r="L32">
        <v>8800</v>
      </c>
      <c r="M32">
        <v>96500</v>
      </c>
      <c r="N32">
        <v>9.1</v>
      </c>
      <c r="O32">
        <v>2.1</v>
      </c>
      <c r="P32">
        <v>8000</v>
      </c>
      <c r="Q32">
        <v>94100</v>
      </c>
      <c r="R32">
        <v>8.5</v>
      </c>
      <c r="S32">
        <v>2.1</v>
      </c>
      <c r="T32">
        <v>8700</v>
      </c>
      <c r="U32">
        <v>92800</v>
      </c>
      <c r="V32">
        <v>9.4</v>
      </c>
      <c r="W32">
        <v>2.1</v>
      </c>
      <c r="X32">
        <v>9800</v>
      </c>
      <c r="Y32">
        <v>94500</v>
      </c>
      <c r="Z32">
        <v>10.4</v>
      </c>
      <c r="AA32">
        <v>2.2000000000000002</v>
      </c>
      <c r="AB32">
        <v>10900</v>
      </c>
      <c r="AC32">
        <v>98000</v>
      </c>
      <c r="AD32">
        <v>11.2</v>
      </c>
      <c r="AE32">
        <v>2.2000000000000002</v>
      </c>
      <c r="AF32">
        <v>7800</v>
      </c>
      <c r="AG32">
        <v>93800</v>
      </c>
      <c r="AH32">
        <v>8.3000000000000007</v>
      </c>
      <c r="AI32">
        <v>2</v>
      </c>
      <c r="AJ32">
        <v>7200</v>
      </c>
      <c r="AK32">
        <v>93600</v>
      </c>
      <c r="AL32">
        <v>7.7</v>
      </c>
      <c r="AM32">
        <v>2</v>
      </c>
      <c r="AN32">
        <v>7100</v>
      </c>
      <c r="AO32">
        <v>96300</v>
      </c>
      <c r="AP32">
        <v>7.4</v>
      </c>
      <c r="AQ32">
        <v>1.9</v>
      </c>
      <c r="AR32">
        <v>6700</v>
      </c>
      <c r="AS32">
        <v>93400</v>
      </c>
      <c r="AT32">
        <v>7.2</v>
      </c>
      <c r="AU32">
        <v>2</v>
      </c>
      <c r="AV32">
        <v>9000</v>
      </c>
      <c r="AW32">
        <v>94100</v>
      </c>
      <c r="AX32">
        <v>9.6</v>
      </c>
      <c r="AY32">
        <v>2.2999999999999998</v>
      </c>
      <c r="AZ32">
        <v>8700</v>
      </c>
      <c r="BA32">
        <v>100900</v>
      </c>
      <c r="BB32">
        <v>8.6999999999999993</v>
      </c>
      <c r="BC32">
        <v>2.2000000000000002</v>
      </c>
      <c r="BD32">
        <v>9100</v>
      </c>
      <c r="BE32">
        <v>98700</v>
      </c>
      <c r="BF32">
        <v>9.1999999999999993</v>
      </c>
      <c r="BG32">
        <v>2.2999999999999998</v>
      </c>
      <c r="BH32">
        <v>8700</v>
      </c>
      <c r="BI32">
        <v>99500</v>
      </c>
      <c r="BJ32">
        <v>8.8000000000000007</v>
      </c>
      <c r="BK32">
        <v>2.2999999999999998</v>
      </c>
      <c r="BL32">
        <v>7900</v>
      </c>
      <c r="BM32">
        <v>105000</v>
      </c>
      <c r="BN32">
        <v>7.6</v>
      </c>
      <c r="BO32">
        <v>2</v>
      </c>
      <c r="BP32">
        <v>9700</v>
      </c>
      <c r="BQ32">
        <v>106000</v>
      </c>
      <c r="BR32">
        <v>9.1</v>
      </c>
      <c r="BS32">
        <v>2.7</v>
      </c>
      <c r="BT32">
        <v>8200</v>
      </c>
      <c r="BU32">
        <v>97300</v>
      </c>
      <c r="BV32">
        <v>8.4</v>
      </c>
      <c r="BW32">
        <v>2.8</v>
      </c>
    </row>
    <row r="33" spans="1:75" x14ac:dyDescent="0.3">
      <c r="A33" t="s">
        <v>87</v>
      </c>
      <c r="B33" t="str">
        <f>VLOOKUP(A33,'class and classification'!$A$1:$B$338,2,FALSE)</f>
        <v>Predominantly Urban</v>
      </c>
      <c r="C33" t="str">
        <f>VLOOKUP(A33,'class and classification'!$A$1:$C$338,3,FALSE)</f>
        <v>MD</v>
      </c>
      <c r="D33">
        <v>7600</v>
      </c>
      <c r="E33">
        <v>92600</v>
      </c>
      <c r="F33">
        <v>8.1999999999999993</v>
      </c>
      <c r="G33">
        <v>2</v>
      </c>
      <c r="H33">
        <v>8900</v>
      </c>
      <c r="I33">
        <v>94000</v>
      </c>
      <c r="J33">
        <v>9.4</v>
      </c>
      <c r="K33">
        <v>2</v>
      </c>
      <c r="L33">
        <v>8600</v>
      </c>
      <c r="M33">
        <v>94800</v>
      </c>
      <c r="N33">
        <v>9</v>
      </c>
      <c r="O33">
        <v>2</v>
      </c>
      <c r="P33">
        <v>8800</v>
      </c>
      <c r="Q33">
        <v>90600</v>
      </c>
      <c r="R33">
        <v>9.6999999999999993</v>
      </c>
      <c r="S33">
        <v>2.1</v>
      </c>
      <c r="T33">
        <v>8900</v>
      </c>
      <c r="U33">
        <v>93400</v>
      </c>
      <c r="V33">
        <v>9.5</v>
      </c>
      <c r="W33">
        <v>2.1</v>
      </c>
      <c r="X33">
        <v>7700</v>
      </c>
      <c r="Y33">
        <v>89900</v>
      </c>
      <c r="Z33">
        <v>8.5</v>
      </c>
      <c r="AA33">
        <v>1.9</v>
      </c>
      <c r="AB33">
        <v>7300</v>
      </c>
      <c r="AC33">
        <v>90400</v>
      </c>
      <c r="AD33">
        <v>8.1</v>
      </c>
      <c r="AE33">
        <v>1.9</v>
      </c>
      <c r="AF33">
        <v>7000</v>
      </c>
      <c r="AG33">
        <v>87500</v>
      </c>
      <c r="AH33">
        <v>8</v>
      </c>
      <c r="AI33">
        <v>2</v>
      </c>
      <c r="AJ33">
        <v>7100</v>
      </c>
      <c r="AK33">
        <v>85900</v>
      </c>
      <c r="AL33">
        <v>8.3000000000000007</v>
      </c>
      <c r="AM33">
        <v>2</v>
      </c>
      <c r="AN33">
        <v>7000</v>
      </c>
      <c r="AO33">
        <v>86700</v>
      </c>
      <c r="AP33">
        <v>8.1</v>
      </c>
      <c r="AQ33">
        <v>2</v>
      </c>
      <c r="AR33">
        <v>7000</v>
      </c>
      <c r="AS33">
        <v>86800</v>
      </c>
      <c r="AT33">
        <v>8.1</v>
      </c>
      <c r="AU33">
        <v>2</v>
      </c>
      <c r="AV33">
        <v>7700</v>
      </c>
      <c r="AW33">
        <v>88600</v>
      </c>
      <c r="AX33">
        <v>8.6999999999999993</v>
      </c>
      <c r="AY33">
        <v>2.1</v>
      </c>
      <c r="AZ33">
        <v>6700</v>
      </c>
      <c r="BA33">
        <v>85600</v>
      </c>
      <c r="BB33">
        <v>7.8</v>
      </c>
      <c r="BC33">
        <v>2</v>
      </c>
      <c r="BD33">
        <v>8300</v>
      </c>
      <c r="BE33">
        <v>93500</v>
      </c>
      <c r="BF33">
        <v>8.9</v>
      </c>
      <c r="BG33">
        <v>2.2000000000000002</v>
      </c>
      <c r="BH33">
        <v>7600</v>
      </c>
      <c r="BI33">
        <v>96300</v>
      </c>
      <c r="BJ33">
        <v>7.9</v>
      </c>
      <c r="BK33">
        <v>2</v>
      </c>
      <c r="BL33">
        <v>7800</v>
      </c>
      <c r="BM33">
        <v>95700</v>
      </c>
      <c r="BN33">
        <v>8.1</v>
      </c>
      <c r="BO33">
        <v>2.1</v>
      </c>
      <c r="BP33">
        <v>8700</v>
      </c>
      <c r="BQ33">
        <v>96900</v>
      </c>
      <c r="BR33">
        <v>9</v>
      </c>
      <c r="BS33">
        <v>2.6</v>
      </c>
      <c r="BT33">
        <v>8600</v>
      </c>
      <c r="BU33">
        <v>89500</v>
      </c>
      <c r="BV33">
        <v>9.6</v>
      </c>
      <c r="BW33">
        <v>2.9</v>
      </c>
    </row>
    <row r="34" spans="1:75" x14ac:dyDescent="0.3">
      <c r="A34" t="s">
        <v>88</v>
      </c>
      <c r="B34" t="str">
        <f>VLOOKUP(A34,'class and classification'!$A$1:$B$338,2,FALSE)</f>
        <v>Predominantly Urban</v>
      </c>
      <c r="C34" t="str">
        <f>VLOOKUP(A34,'class and classification'!$A$1:$C$338,3,FALSE)</f>
        <v>MD</v>
      </c>
      <c r="D34">
        <v>6600</v>
      </c>
      <c r="E34">
        <v>93400</v>
      </c>
      <c r="F34">
        <v>7</v>
      </c>
      <c r="G34">
        <v>1.9</v>
      </c>
      <c r="H34">
        <v>8100</v>
      </c>
      <c r="I34">
        <v>98600</v>
      </c>
      <c r="J34">
        <v>8.1999999999999993</v>
      </c>
      <c r="K34">
        <v>1.7</v>
      </c>
      <c r="L34">
        <v>9600</v>
      </c>
      <c r="M34">
        <v>103100</v>
      </c>
      <c r="N34">
        <v>9.3000000000000007</v>
      </c>
      <c r="O34">
        <v>1.9</v>
      </c>
      <c r="P34">
        <v>8000</v>
      </c>
      <c r="Q34">
        <v>105400</v>
      </c>
      <c r="R34">
        <v>7.6</v>
      </c>
      <c r="S34">
        <v>1.7</v>
      </c>
      <c r="T34">
        <v>10500</v>
      </c>
      <c r="U34">
        <v>102200</v>
      </c>
      <c r="V34">
        <v>10.3</v>
      </c>
      <c r="W34">
        <v>2</v>
      </c>
      <c r="X34">
        <v>8200</v>
      </c>
      <c r="Y34">
        <v>98200</v>
      </c>
      <c r="Z34">
        <v>8.3000000000000007</v>
      </c>
      <c r="AA34">
        <v>1.9</v>
      </c>
      <c r="AB34">
        <v>9800</v>
      </c>
      <c r="AC34">
        <v>101600</v>
      </c>
      <c r="AD34">
        <v>9.6999999999999993</v>
      </c>
      <c r="AE34">
        <v>2.1</v>
      </c>
      <c r="AF34">
        <v>8400</v>
      </c>
      <c r="AG34">
        <v>102500</v>
      </c>
      <c r="AH34">
        <v>8.1</v>
      </c>
      <c r="AI34">
        <v>1.9</v>
      </c>
      <c r="AJ34">
        <v>9400</v>
      </c>
      <c r="AK34">
        <v>106900</v>
      </c>
      <c r="AL34">
        <v>8.8000000000000007</v>
      </c>
      <c r="AM34">
        <v>2.1</v>
      </c>
      <c r="AN34">
        <v>9400</v>
      </c>
      <c r="AO34">
        <v>102300</v>
      </c>
      <c r="AP34">
        <v>9.1999999999999993</v>
      </c>
      <c r="AQ34">
        <v>2.2000000000000002</v>
      </c>
      <c r="AR34">
        <v>11900</v>
      </c>
      <c r="AS34">
        <v>112000</v>
      </c>
      <c r="AT34">
        <v>10.7</v>
      </c>
      <c r="AU34">
        <v>2.2000000000000002</v>
      </c>
      <c r="AV34">
        <v>10200</v>
      </c>
      <c r="AW34">
        <v>114300</v>
      </c>
      <c r="AX34">
        <v>9</v>
      </c>
      <c r="AY34">
        <v>2.2000000000000002</v>
      </c>
      <c r="AZ34">
        <v>9300</v>
      </c>
      <c r="BA34">
        <v>114100</v>
      </c>
      <c r="BB34">
        <v>8.1999999999999993</v>
      </c>
      <c r="BC34">
        <v>2.1</v>
      </c>
      <c r="BD34">
        <v>9500</v>
      </c>
      <c r="BE34">
        <v>126000</v>
      </c>
      <c r="BF34">
        <v>7.6</v>
      </c>
      <c r="BG34">
        <v>2</v>
      </c>
      <c r="BH34">
        <v>11700</v>
      </c>
      <c r="BI34">
        <v>128900</v>
      </c>
      <c r="BJ34">
        <v>9.1</v>
      </c>
      <c r="BK34">
        <v>2.2000000000000002</v>
      </c>
      <c r="BL34">
        <v>9100</v>
      </c>
      <c r="BM34">
        <v>129400</v>
      </c>
      <c r="BN34">
        <v>7</v>
      </c>
      <c r="BO34">
        <v>2</v>
      </c>
      <c r="BP34">
        <v>10800</v>
      </c>
      <c r="BQ34">
        <v>125300</v>
      </c>
      <c r="BR34">
        <v>8.6</v>
      </c>
      <c r="BS34">
        <v>2.6</v>
      </c>
      <c r="BT34">
        <v>8900</v>
      </c>
      <c r="BU34">
        <v>122900</v>
      </c>
      <c r="BV34">
        <v>7.2</v>
      </c>
      <c r="BW34">
        <v>2.9</v>
      </c>
    </row>
    <row r="35" spans="1:75" x14ac:dyDescent="0.3">
      <c r="A35" t="s">
        <v>89</v>
      </c>
      <c r="B35" t="str">
        <f>VLOOKUP(A35,'class and classification'!$A$1:$B$338,2,FALSE)</f>
        <v>Predominantly Urban</v>
      </c>
      <c r="C35" t="str">
        <f>VLOOKUP(A35,'class and classification'!$A$1:$C$338,3,FALSE)</f>
        <v>MD</v>
      </c>
      <c r="D35">
        <v>17300</v>
      </c>
      <c r="E35">
        <v>145300</v>
      </c>
      <c r="F35">
        <v>11.9</v>
      </c>
      <c r="G35">
        <v>2.2000000000000002</v>
      </c>
      <c r="H35">
        <v>15900</v>
      </c>
      <c r="I35">
        <v>141800</v>
      </c>
      <c r="J35">
        <v>11.2</v>
      </c>
      <c r="K35">
        <v>2.1</v>
      </c>
      <c r="L35">
        <v>16900</v>
      </c>
      <c r="M35">
        <v>142700</v>
      </c>
      <c r="N35">
        <v>11.8</v>
      </c>
      <c r="O35">
        <v>2.2999999999999998</v>
      </c>
      <c r="P35">
        <v>13000</v>
      </c>
      <c r="Q35">
        <v>142000</v>
      </c>
      <c r="R35">
        <v>9.1</v>
      </c>
      <c r="S35">
        <v>1.9</v>
      </c>
      <c r="T35">
        <v>14000</v>
      </c>
      <c r="U35">
        <v>136600</v>
      </c>
      <c r="V35">
        <v>10.3</v>
      </c>
      <c r="W35">
        <v>2</v>
      </c>
      <c r="X35">
        <v>14900</v>
      </c>
      <c r="Y35">
        <v>131600</v>
      </c>
      <c r="Z35">
        <v>11.3</v>
      </c>
      <c r="AA35">
        <v>2.2999999999999998</v>
      </c>
      <c r="AB35">
        <v>15500</v>
      </c>
      <c r="AC35">
        <v>134100</v>
      </c>
      <c r="AD35">
        <v>11.5</v>
      </c>
      <c r="AE35">
        <v>2.2999999999999998</v>
      </c>
      <c r="AF35">
        <v>14400</v>
      </c>
      <c r="AG35">
        <v>130000</v>
      </c>
      <c r="AH35">
        <v>11.1</v>
      </c>
      <c r="AI35">
        <v>2.2999999999999998</v>
      </c>
      <c r="AJ35">
        <v>14100</v>
      </c>
      <c r="AK35">
        <v>135400</v>
      </c>
      <c r="AL35">
        <v>10.4</v>
      </c>
      <c r="AM35">
        <v>2.2000000000000002</v>
      </c>
      <c r="AN35">
        <v>15500</v>
      </c>
      <c r="AO35">
        <v>138300</v>
      </c>
      <c r="AP35">
        <v>11.2</v>
      </c>
      <c r="AQ35">
        <v>2.1</v>
      </c>
      <c r="AR35">
        <v>15000</v>
      </c>
      <c r="AS35">
        <v>139300</v>
      </c>
      <c r="AT35">
        <v>10.8</v>
      </c>
      <c r="AU35">
        <v>2</v>
      </c>
      <c r="AV35">
        <v>18000</v>
      </c>
      <c r="AW35">
        <v>140200</v>
      </c>
      <c r="AX35">
        <v>12.8</v>
      </c>
      <c r="AY35">
        <v>2.2000000000000002</v>
      </c>
      <c r="AZ35">
        <v>15000</v>
      </c>
      <c r="BA35">
        <v>142900</v>
      </c>
      <c r="BB35">
        <v>10.5</v>
      </c>
      <c r="BC35">
        <v>2.1</v>
      </c>
      <c r="BD35">
        <v>16000</v>
      </c>
      <c r="BE35">
        <v>140200</v>
      </c>
      <c r="BF35">
        <v>11.4</v>
      </c>
      <c r="BG35">
        <v>2.2999999999999998</v>
      </c>
      <c r="BH35">
        <v>18700</v>
      </c>
      <c r="BI35">
        <v>147500</v>
      </c>
      <c r="BJ35">
        <v>12.7</v>
      </c>
      <c r="BK35">
        <v>2.5</v>
      </c>
      <c r="BL35">
        <v>19100</v>
      </c>
      <c r="BM35">
        <v>142100</v>
      </c>
      <c r="BN35">
        <v>13.4</v>
      </c>
      <c r="BO35">
        <v>2.8</v>
      </c>
      <c r="BP35">
        <v>18000</v>
      </c>
      <c r="BQ35">
        <v>139700</v>
      </c>
      <c r="BR35">
        <v>12.9</v>
      </c>
      <c r="BS35">
        <v>3.2</v>
      </c>
      <c r="BT35">
        <v>15700</v>
      </c>
      <c r="BU35">
        <v>135800</v>
      </c>
      <c r="BV35">
        <v>11.6</v>
      </c>
      <c r="BW35">
        <v>2.8</v>
      </c>
    </row>
    <row r="36" spans="1:75" x14ac:dyDescent="0.3">
      <c r="A36" t="s">
        <v>90</v>
      </c>
      <c r="B36" t="str">
        <f>VLOOKUP(A36,'class and classification'!$A$1:$B$338,2,FALSE)</f>
        <v>Predominantly Urban</v>
      </c>
      <c r="C36" t="str">
        <f>VLOOKUP(A36,'class and classification'!$A$1:$C$338,3,FALSE)</f>
        <v>MD</v>
      </c>
      <c r="D36">
        <v>8700</v>
      </c>
      <c r="E36">
        <v>100800</v>
      </c>
      <c r="F36">
        <v>8.6</v>
      </c>
      <c r="G36">
        <v>2</v>
      </c>
      <c r="H36">
        <v>7300</v>
      </c>
      <c r="I36">
        <v>98000</v>
      </c>
      <c r="J36">
        <v>7.5</v>
      </c>
      <c r="K36">
        <v>1.9</v>
      </c>
      <c r="L36">
        <v>7500</v>
      </c>
      <c r="M36">
        <v>101700</v>
      </c>
      <c r="N36">
        <v>7.4</v>
      </c>
      <c r="O36">
        <v>1.8</v>
      </c>
      <c r="P36">
        <v>7300</v>
      </c>
      <c r="Q36">
        <v>102200</v>
      </c>
      <c r="R36">
        <v>7.2</v>
      </c>
      <c r="S36">
        <v>1.6</v>
      </c>
      <c r="T36">
        <v>7700</v>
      </c>
      <c r="U36">
        <v>101000</v>
      </c>
      <c r="V36">
        <v>7.6</v>
      </c>
      <c r="W36">
        <v>1.8</v>
      </c>
      <c r="X36">
        <v>8300</v>
      </c>
      <c r="Y36">
        <v>100700</v>
      </c>
      <c r="Z36">
        <v>8.1999999999999993</v>
      </c>
      <c r="AA36">
        <v>1.9</v>
      </c>
      <c r="AB36">
        <v>8100</v>
      </c>
      <c r="AC36">
        <v>96700</v>
      </c>
      <c r="AD36">
        <v>8.4</v>
      </c>
      <c r="AE36">
        <v>2</v>
      </c>
      <c r="AF36">
        <v>9700</v>
      </c>
      <c r="AG36">
        <v>95500</v>
      </c>
      <c r="AH36">
        <v>10.1</v>
      </c>
      <c r="AI36">
        <v>2.5</v>
      </c>
      <c r="AJ36">
        <v>8500</v>
      </c>
      <c r="AK36">
        <v>97300</v>
      </c>
      <c r="AL36">
        <v>8.6999999999999993</v>
      </c>
      <c r="AM36">
        <v>2.2000000000000002</v>
      </c>
      <c r="AN36">
        <v>7000</v>
      </c>
      <c r="AO36">
        <v>98400</v>
      </c>
      <c r="AP36">
        <v>7.2</v>
      </c>
      <c r="AQ36">
        <v>1.9</v>
      </c>
      <c r="AR36">
        <v>6900</v>
      </c>
      <c r="AS36">
        <v>99500</v>
      </c>
      <c r="AT36">
        <v>6.9</v>
      </c>
      <c r="AU36">
        <v>1.8</v>
      </c>
      <c r="AV36">
        <v>9400</v>
      </c>
      <c r="AW36">
        <v>101700</v>
      </c>
      <c r="AX36">
        <v>9.1999999999999993</v>
      </c>
      <c r="AY36">
        <v>2</v>
      </c>
      <c r="AZ36">
        <v>9900</v>
      </c>
      <c r="BA36">
        <v>101000</v>
      </c>
      <c r="BB36">
        <v>9.8000000000000007</v>
      </c>
      <c r="BC36">
        <v>2.2000000000000002</v>
      </c>
      <c r="BD36">
        <v>7600</v>
      </c>
      <c r="BE36">
        <v>104000</v>
      </c>
      <c r="BF36">
        <v>7.3</v>
      </c>
      <c r="BG36">
        <v>1.9</v>
      </c>
      <c r="BH36">
        <v>9300</v>
      </c>
      <c r="BI36">
        <v>106000</v>
      </c>
      <c r="BJ36">
        <v>8.8000000000000007</v>
      </c>
      <c r="BK36">
        <v>2.1</v>
      </c>
      <c r="BL36">
        <v>7900</v>
      </c>
      <c r="BM36">
        <v>107700</v>
      </c>
      <c r="BN36">
        <v>7.3</v>
      </c>
      <c r="BO36">
        <v>2</v>
      </c>
      <c r="BP36">
        <v>8600</v>
      </c>
      <c r="BQ36">
        <v>104800</v>
      </c>
      <c r="BR36">
        <v>8.1999999999999993</v>
      </c>
      <c r="BS36">
        <v>2.4</v>
      </c>
      <c r="BT36">
        <v>7700</v>
      </c>
      <c r="BU36">
        <v>107200</v>
      </c>
      <c r="BV36">
        <v>7.1</v>
      </c>
      <c r="BW36">
        <v>2.4</v>
      </c>
    </row>
    <row r="37" spans="1:75" x14ac:dyDescent="0.3">
      <c r="A37" t="s">
        <v>91</v>
      </c>
      <c r="B37" t="str">
        <f>VLOOKUP(A37,'class and classification'!$A$1:$B$338,2,FALSE)</f>
        <v>Predominantly Urban</v>
      </c>
      <c r="C37" t="str">
        <f>VLOOKUP(A37,'class and classification'!$A$1:$C$338,3,FALSE)</f>
        <v>MD</v>
      </c>
      <c r="D37">
        <v>9400</v>
      </c>
      <c r="E37">
        <v>102500</v>
      </c>
      <c r="F37">
        <v>9.1999999999999993</v>
      </c>
      <c r="G37">
        <v>2</v>
      </c>
      <c r="H37">
        <v>10900</v>
      </c>
      <c r="I37">
        <v>104800</v>
      </c>
      <c r="J37">
        <v>10.4</v>
      </c>
      <c r="K37">
        <v>2.1</v>
      </c>
      <c r="L37">
        <v>12000</v>
      </c>
      <c r="M37">
        <v>109100</v>
      </c>
      <c r="N37">
        <v>11</v>
      </c>
      <c r="O37">
        <v>2.1</v>
      </c>
      <c r="P37">
        <v>12800</v>
      </c>
      <c r="Q37">
        <v>106900</v>
      </c>
      <c r="R37">
        <v>12</v>
      </c>
      <c r="S37">
        <v>2.2000000000000002</v>
      </c>
      <c r="T37">
        <v>14700</v>
      </c>
      <c r="U37">
        <v>109200</v>
      </c>
      <c r="V37">
        <v>13.5</v>
      </c>
      <c r="W37">
        <v>2.2999999999999998</v>
      </c>
      <c r="X37">
        <v>10900</v>
      </c>
      <c r="Y37">
        <v>103700</v>
      </c>
      <c r="Z37">
        <v>10.5</v>
      </c>
      <c r="AA37">
        <v>2.1</v>
      </c>
      <c r="AB37">
        <v>13100</v>
      </c>
      <c r="AC37">
        <v>105100</v>
      </c>
      <c r="AD37">
        <v>12.4</v>
      </c>
      <c r="AE37">
        <v>2.2999999999999998</v>
      </c>
      <c r="AF37">
        <v>12700</v>
      </c>
      <c r="AG37">
        <v>105800</v>
      </c>
      <c r="AH37">
        <v>12</v>
      </c>
      <c r="AI37">
        <v>2.4</v>
      </c>
      <c r="AJ37">
        <v>12400</v>
      </c>
      <c r="AK37">
        <v>105500</v>
      </c>
      <c r="AL37">
        <v>11.8</v>
      </c>
      <c r="AM37">
        <v>2.4</v>
      </c>
      <c r="AN37">
        <v>11700</v>
      </c>
      <c r="AO37">
        <v>108200</v>
      </c>
      <c r="AP37">
        <v>10.9</v>
      </c>
      <c r="AQ37">
        <v>2.2000000000000002</v>
      </c>
      <c r="AR37">
        <v>13500</v>
      </c>
      <c r="AS37">
        <v>112700</v>
      </c>
      <c r="AT37">
        <v>12</v>
      </c>
      <c r="AU37">
        <v>2.2000000000000002</v>
      </c>
      <c r="AV37">
        <v>12800</v>
      </c>
      <c r="AW37">
        <v>117900</v>
      </c>
      <c r="AX37">
        <v>10.8</v>
      </c>
      <c r="AY37">
        <v>2.1</v>
      </c>
      <c r="AZ37">
        <v>14800</v>
      </c>
      <c r="BA37">
        <v>120600</v>
      </c>
      <c r="BB37">
        <v>12.3</v>
      </c>
      <c r="BC37">
        <v>2.2999999999999998</v>
      </c>
      <c r="BD37">
        <v>14200</v>
      </c>
      <c r="BE37">
        <v>115800</v>
      </c>
      <c r="BF37">
        <v>12.3</v>
      </c>
      <c r="BG37">
        <v>2.2999999999999998</v>
      </c>
      <c r="BH37">
        <v>11700</v>
      </c>
      <c r="BI37">
        <v>113100</v>
      </c>
      <c r="BJ37">
        <v>10.4</v>
      </c>
      <c r="BK37">
        <v>2.2000000000000002</v>
      </c>
      <c r="BL37">
        <v>15000</v>
      </c>
      <c r="BM37">
        <v>117900</v>
      </c>
      <c r="BN37">
        <v>12.7</v>
      </c>
      <c r="BO37">
        <v>2.5</v>
      </c>
      <c r="BP37">
        <v>15800</v>
      </c>
      <c r="BQ37">
        <v>117100</v>
      </c>
      <c r="BR37">
        <v>13.5</v>
      </c>
      <c r="BS37">
        <v>3.1</v>
      </c>
      <c r="BT37">
        <v>16000</v>
      </c>
      <c r="BU37">
        <v>114900</v>
      </c>
      <c r="BV37">
        <v>13.9</v>
      </c>
      <c r="BW37">
        <v>3.2</v>
      </c>
    </row>
    <row r="38" spans="1:75" x14ac:dyDescent="0.3">
      <c r="A38" t="s">
        <v>92</v>
      </c>
      <c r="B38" t="str">
        <f>VLOOKUP(A38,'class and classification'!$A$1:$B$338,2,FALSE)</f>
        <v>Predominantly Urban</v>
      </c>
      <c r="C38" t="str">
        <f>VLOOKUP(A38,'class and classification'!$A$1:$C$338,3,FALSE)</f>
        <v>MD</v>
      </c>
      <c r="D38">
        <v>12900</v>
      </c>
      <c r="E38">
        <v>147700</v>
      </c>
      <c r="F38">
        <v>8.6999999999999993</v>
      </c>
      <c r="G38">
        <v>2</v>
      </c>
      <c r="H38">
        <v>11800</v>
      </c>
      <c r="I38">
        <v>144900</v>
      </c>
      <c r="J38">
        <v>8.1</v>
      </c>
      <c r="K38">
        <v>2</v>
      </c>
      <c r="L38">
        <v>12400</v>
      </c>
      <c r="M38">
        <v>143400</v>
      </c>
      <c r="N38">
        <v>8.6999999999999993</v>
      </c>
      <c r="O38">
        <v>2.2000000000000002</v>
      </c>
      <c r="P38">
        <v>12500</v>
      </c>
      <c r="Q38">
        <v>139500</v>
      </c>
      <c r="R38">
        <v>8.9</v>
      </c>
      <c r="S38">
        <v>2.1</v>
      </c>
      <c r="T38">
        <v>11000</v>
      </c>
      <c r="U38">
        <v>150500</v>
      </c>
      <c r="V38">
        <v>7.3</v>
      </c>
      <c r="W38">
        <v>1.8</v>
      </c>
      <c r="X38">
        <v>11100</v>
      </c>
      <c r="Y38">
        <v>147100</v>
      </c>
      <c r="Z38">
        <v>7.6</v>
      </c>
      <c r="AA38">
        <v>1.8</v>
      </c>
      <c r="AB38">
        <v>11600</v>
      </c>
      <c r="AC38">
        <v>148800</v>
      </c>
      <c r="AD38">
        <v>7.8</v>
      </c>
      <c r="AE38">
        <v>1.8</v>
      </c>
      <c r="AF38">
        <v>12500</v>
      </c>
      <c r="AG38">
        <v>148300</v>
      </c>
      <c r="AH38">
        <v>8.4</v>
      </c>
      <c r="AI38">
        <v>2</v>
      </c>
      <c r="AJ38">
        <v>9900</v>
      </c>
      <c r="AK38">
        <v>146800</v>
      </c>
      <c r="AL38">
        <v>6.7</v>
      </c>
      <c r="AM38">
        <v>1.8</v>
      </c>
      <c r="AN38">
        <v>13800</v>
      </c>
      <c r="AO38">
        <v>145900</v>
      </c>
      <c r="AP38">
        <v>9.4</v>
      </c>
      <c r="AQ38">
        <v>2.1</v>
      </c>
      <c r="AR38">
        <v>14600</v>
      </c>
      <c r="AS38">
        <v>153600</v>
      </c>
      <c r="AT38">
        <v>9.5</v>
      </c>
      <c r="AU38">
        <v>2.1</v>
      </c>
      <c r="AV38">
        <v>14100</v>
      </c>
      <c r="AW38">
        <v>158100</v>
      </c>
      <c r="AX38">
        <v>8.9</v>
      </c>
      <c r="AY38">
        <v>2.1</v>
      </c>
      <c r="AZ38">
        <v>12300</v>
      </c>
      <c r="BA38">
        <v>155400</v>
      </c>
      <c r="BB38">
        <v>7.9</v>
      </c>
      <c r="BC38">
        <v>2</v>
      </c>
      <c r="BD38">
        <v>12500</v>
      </c>
      <c r="BE38">
        <v>158500</v>
      </c>
      <c r="BF38">
        <v>7.9</v>
      </c>
      <c r="BG38">
        <v>2.1</v>
      </c>
      <c r="BH38">
        <v>12600</v>
      </c>
      <c r="BI38">
        <v>156200</v>
      </c>
      <c r="BJ38">
        <v>8.1</v>
      </c>
      <c r="BK38">
        <v>2.2000000000000002</v>
      </c>
      <c r="BL38">
        <v>15700</v>
      </c>
      <c r="BM38">
        <v>160400</v>
      </c>
      <c r="BN38">
        <v>9.8000000000000007</v>
      </c>
      <c r="BO38">
        <v>2.2999999999999998</v>
      </c>
      <c r="BP38">
        <v>11300</v>
      </c>
      <c r="BQ38">
        <v>159500</v>
      </c>
      <c r="BR38">
        <v>7.1</v>
      </c>
      <c r="BS38">
        <v>2.4</v>
      </c>
      <c r="BT38">
        <v>14600</v>
      </c>
      <c r="BU38">
        <v>161800</v>
      </c>
      <c r="BV38">
        <v>9</v>
      </c>
      <c r="BW38">
        <v>2.7</v>
      </c>
    </row>
    <row r="39" spans="1:75" x14ac:dyDescent="0.3">
      <c r="A39" t="s">
        <v>93</v>
      </c>
      <c r="B39" t="str">
        <f>VLOOKUP(A39,'class and classification'!$A$1:$B$338,2,FALSE)</f>
        <v>Predominantly Urban</v>
      </c>
      <c r="C39" t="str">
        <f>VLOOKUP(A39,'class and classification'!$A$1:$C$338,3,FALSE)</f>
        <v>SC</v>
      </c>
      <c r="D39">
        <v>55400</v>
      </c>
      <c r="E39">
        <v>532200</v>
      </c>
      <c r="F39">
        <v>10.4</v>
      </c>
      <c r="G39">
        <v>0.8</v>
      </c>
      <c r="H39">
        <v>53100</v>
      </c>
      <c r="I39">
        <v>537100</v>
      </c>
      <c r="J39">
        <v>9.9</v>
      </c>
      <c r="K39">
        <v>0.8</v>
      </c>
      <c r="L39">
        <v>52000</v>
      </c>
      <c r="M39">
        <v>542000</v>
      </c>
      <c r="N39">
        <v>9.6</v>
      </c>
      <c r="O39">
        <v>1.4</v>
      </c>
      <c r="P39">
        <v>52900</v>
      </c>
      <c r="Q39">
        <v>546000</v>
      </c>
      <c r="R39">
        <v>9.6999999999999993</v>
      </c>
      <c r="S39">
        <v>1.4</v>
      </c>
      <c r="T39">
        <v>55200</v>
      </c>
      <c r="U39">
        <v>536700</v>
      </c>
      <c r="V39">
        <v>10.3</v>
      </c>
      <c r="W39">
        <v>1.5</v>
      </c>
      <c r="X39">
        <v>49000</v>
      </c>
      <c r="Y39">
        <v>524900</v>
      </c>
      <c r="Z39">
        <v>9.3000000000000007</v>
      </c>
      <c r="AA39">
        <v>1.5</v>
      </c>
      <c r="AB39">
        <v>54300</v>
      </c>
      <c r="AC39">
        <v>554700</v>
      </c>
      <c r="AD39">
        <v>9.8000000000000007</v>
      </c>
      <c r="AE39">
        <v>1.4</v>
      </c>
      <c r="AF39">
        <v>47000</v>
      </c>
      <c r="AG39">
        <v>557100</v>
      </c>
      <c r="AH39">
        <v>8.4</v>
      </c>
      <c r="AI39">
        <v>1.4</v>
      </c>
      <c r="AJ39">
        <v>57000</v>
      </c>
      <c r="AK39">
        <v>539800</v>
      </c>
      <c r="AL39">
        <v>10.6</v>
      </c>
      <c r="AM39">
        <v>1.6</v>
      </c>
      <c r="AN39">
        <v>53700</v>
      </c>
      <c r="AO39">
        <v>525200</v>
      </c>
      <c r="AP39">
        <v>10.199999999999999</v>
      </c>
      <c r="AQ39">
        <v>1.7</v>
      </c>
      <c r="AR39">
        <v>52500</v>
      </c>
      <c r="AS39">
        <v>528300</v>
      </c>
      <c r="AT39">
        <v>9.9</v>
      </c>
      <c r="AU39">
        <v>1.6</v>
      </c>
      <c r="AV39">
        <v>51800</v>
      </c>
      <c r="AW39">
        <v>551500</v>
      </c>
      <c r="AX39">
        <v>9.4</v>
      </c>
      <c r="AY39">
        <v>1.6</v>
      </c>
      <c r="AZ39">
        <v>58300</v>
      </c>
      <c r="BA39">
        <v>571800</v>
      </c>
      <c r="BB39">
        <v>10.199999999999999</v>
      </c>
      <c r="BC39">
        <v>1.7</v>
      </c>
      <c r="BD39">
        <v>58300</v>
      </c>
      <c r="BE39">
        <v>583300</v>
      </c>
      <c r="BF39">
        <v>10</v>
      </c>
      <c r="BG39">
        <v>1.6</v>
      </c>
      <c r="BH39">
        <v>56800</v>
      </c>
      <c r="BI39">
        <v>571600</v>
      </c>
      <c r="BJ39">
        <v>9.9</v>
      </c>
      <c r="BK39">
        <v>1.6</v>
      </c>
      <c r="BL39">
        <v>62100</v>
      </c>
      <c r="BM39">
        <v>574000</v>
      </c>
      <c r="BN39">
        <v>10.8</v>
      </c>
      <c r="BO39">
        <v>1.7</v>
      </c>
      <c r="BP39">
        <v>61000</v>
      </c>
      <c r="BQ39">
        <v>569400</v>
      </c>
      <c r="BR39">
        <v>10.7</v>
      </c>
      <c r="BS39">
        <v>1.9</v>
      </c>
      <c r="BT39">
        <v>51900</v>
      </c>
      <c r="BU39">
        <v>545800</v>
      </c>
      <c r="BV39">
        <v>9.5</v>
      </c>
      <c r="BW39">
        <v>1.7</v>
      </c>
    </row>
    <row r="40" spans="1:75" x14ac:dyDescent="0.3">
      <c r="A40" t="s">
        <v>94</v>
      </c>
      <c r="B40" t="str">
        <f>VLOOKUP(A40,'class and classification'!$A$1:$B$338,2,FALSE)</f>
        <v>Predominantly Urban</v>
      </c>
      <c r="C40" t="str">
        <f>VLOOKUP(A40,'class and classification'!$A$1:$C$338,3,FALSE)</f>
        <v>MD</v>
      </c>
      <c r="D40">
        <v>4300</v>
      </c>
      <c r="E40">
        <v>61300</v>
      </c>
      <c r="F40">
        <v>7</v>
      </c>
      <c r="G40">
        <v>1.8</v>
      </c>
      <c r="H40">
        <v>5000</v>
      </c>
      <c r="I40">
        <v>63400</v>
      </c>
      <c r="J40">
        <v>7.8</v>
      </c>
      <c r="K40">
        <v>1.8</v>
      </c>
      <c r="L40">
        <v>4200</v>
      </c>
      <c r="M40">
        <v>62900</v>
      </c>
      <c r="N40">
        <v>6.7</v>
      </c>
      <c r="O40">
        <v>1.7</v>
      </c>
      <c r="P40">
        <v>3300</v>
      </c>
      <c r="Q40">
        <v>62100</v>
      </c>
      <c r="R40">
        <v>5.4</v>
      </c>
      <c r="S40">
        <v>1.6</v>
      </c>
      <c r="T40">
        <v>4000</v>
      </c>
      <c r="U40">
        <v>61500</v>
      </c>
      <c r="V40">
        <v>6.4</v>
      </c>
      <c r="W40">
        <v>1.6</v>
      </c>
      <c r="X40">
        <v>4100</v>
      </c>
      <c r="Y40">
        <v>60400</v>
      </c>
      <c r="Z40">
        <v>6.8</v>
      </c>
      <c r="AA40">
        <v>1.8</v>
      </c>
      <c r="AB40">
        <v>5200</v>
      </c>
      <c r="AC40">
        <v>58800</v>
      </c>
      <c r="AD40">
        <v>8.8000000000000007</v>
      </c>
      <c r="AE40">
        <v>2.1</v>
      </c>
      <c r="AF40">
        <v>4400</v>
      </c>
      <c r="AG40">
        <v>61200</v>
      </c>
      <c r="AH40">
        <v>7.2</v>
      </c>
      <c r="AI40">
        <v>1.9</v>
      </c>
      <c r="AJ40">
        <v>4000</v>
      </c>
      <c r="AK40">
        <v>58700</v>
      </c>
      <c r="AL40">
        <v>6.9</v>
      </c>
      <c r="AM40">
        <v>2</v>
      </c>
      <c r="AN40">
        <v>4600</v>
      </c>
      <c r="AO40">
        <v>61700</v>
      </c>
      <c r="AP40">
        <v>7.4</v>
      </c>
      <c r="AQ40">
        <v>2</v>
      </c>
      <c r="AR40">
        <v>3700</v>
      </c>
      <c r="AS40">
        <v>62000</v>
      </c>
      <c r="AT40">
        <v>5.9</v>
      </c>
      <c r="AU40">
        <v>1.8</v>
      </c>
      <c r="AV40">
        <v>3400</v>
      </c>
      <c r="AW40">
        <v>64600</v>
      </c>
      <c r="AX40">
        <v>5.2</v>
      </c>
      <c r="AY40">
        <v>1.7</v>
      </c>
      <c r="AZ40">
        <v>5100</v>
      </c>
      <c r="BA40">
        <v>66800</v>
      </c>
      <c r="BB40">
        <v>7.6</v>
      </c>
      <c r="BC40">
        <v>2.1</v>
      </c>
      <c r="BD40">
        <v>5000</v>
      </c>
      <c r="BE40">
        <v>67500</v>
      </c>
      <c r="BF40">
        <v>7.3</v>
      </c>
      <c r="BG40">
        <v>2.1</v>
      </c>
      <c r="BH40">
        <v>4600</v>
      </c>
      <c r="BI40">
        <v>67100</v>
      </c>
      <c r="BJ40">
        <v>6.8</v>
      </c>
      <c r="BK40">
        <v>2.1</v>
      </c>
      <c r="BL40">
        <v>5600</v>
      </c>
      <c r="BM40">
        <v>72000</v>
      </c>
      <c r="BN40">
        <v>7.7</v>
      </c>
      <c r="BO40">
        <v>2.2000000000000002</v>
      </c>
      <c r="BP40">
        <v>6700</v>
      </c>
      <c r="BQ40">
        <v>71700</v>
      </c>
      <c r="BR40">
        <v>9.3000000000000007</v>
      </c>
      <c r="BS40">
        <v>2.8</v>
      </c>
      <c r="BT40">
        <v>5000</v>
      </c>
      <c r="BU40">
        <v>70300</v>
      </c>
      <c r="BV40">
        <v>7.2</v>
      </c>
      <c r="BW40">
        <v>2.9</v>
      </c>
    </row>
    <row r="41" spans="1:75" x14ac:dyDescent="0.3">
      <c r="A41" t="s">
        <v>95</v>
      </c>
      <c r="B41" t="str">
        <f>VLOOKUP(A41,'class and classification'!$A$1:$B$338,2,FALSE)</f>
        <v>Predominantly Urban</v>
      </c>
      <c r="C41" t="str">
        <f>VLOOKUP(A41,'class and classification'!$A$1:$C$338,3,FALSE)</f>
        <v>MD</v>
      </c>
      <c r="D41">
        <v>13400</v>
      </c>
      <c r="E41">
        <v>179900</v>
      </c>
      <c r="F41">
        <v>7.4</v>
      </c>
      <c r="G41">
        <v>1.8</v>
      </c>
      <c r="H41">
        <v>14800</v>
      </c>
      <c r="I41">
        <v>184700</v>
      </c>
      <c r="J41">
        <v>8</v>
      </c>
      <c r="K41">
        <v>1.8</v>
      </c>
      <c r="L41">
        <v>13200</v>
      </c>
      <c r="M41">
        <v>189400</v>
      </c>
      <c r="N41">
        <v>6.9</v>
      </c>
      <c r="O41">
        <v>1.8</v>
      </c>
      <c r="P41">
        <v>10700</v>
      </c>
      <c r="Q41">
        <v>193900</v>
      </c>
      <c r="R41">
        <v>5.5</v>
      </c>
      <c r="S41">
        <v>1.6</v>
      </c>
      <c r="T41">
        <v>10300</v>
      </c>
      <c r="U41">
        <v>184800</v>
      </c>
      <c r="V41">
        <v>5.6</v>
      </c>
      <c r="W41">
        <v>1.7</v>
      </c>
      <c r="X41">
        <v>12100</v>
      </c>
      <c r="Y41">
        <v>186800</v>
      </c>
      <c r="Z41">
        <v>6.5</v>
      </c>
      <c r="AA41">
        <v>1.8</v>
      </c>
      <c r="AB41">
        <v>14500</v>
      </c>
      <c r="AC41">
        <v>193900</v>
      </c>
      <c r="AD41">
        <v>7.5</v>
      </c>
      <c r="AE41">
        <v>1.8</v>
      </c>
      <c r="AF41">
        <v>10600</v>
      </c>
      <c r="AG41">
        <v>192500</v>
      </c>
      <c r="AH41">
        <v>5.5</v>
      </c>
      <c r="AI41">
        <v>1.7</v>
      </c>
      <c r="AJ41">
        <v>12500</v>
      </c>
      <c r="AK41">
        <v>196000</v>
      </c>
      <c r="AL41">
        <v>6.4</v>
      </c>
      <c r="AM41">
        <v>1.8</v>
      </c>
      <c r="AN41">
        <v>16300</v>
      </c>
      <c r="AO41">
        <v>199900</v>
      </c>
      <c r="AP41">
        <v>8.1999999999999993</v>
      </c>
      <c r="AQ41">
        <v>1.9</v>
      </c>
      <c r="AR41">
        <v>15800</v>
      </c>
      <c r="AS41">
        <v>194800</v>
      </c>
      <c r="AT41">
        <v>8.1</v>
      </c>
      <c r="AU41">
        <v>2.1</v>
      </c>
      <c r="AV41">
        <v>14700</v>
      </c>
      <c r="AW41">
        <v>202200</v>
      </c>
      <c r="AX41">
        <v>7.3</v>
      </c>
      <c r="AY41">
        <v>2</v>
      </c>
      <c r="AZ41">
        <v>17300</v>
      </c>
      <c r="BA41">
        <v>218800</v>
      </c>
      <c r="BB41">
        <v>7.9</v>
      </c>
      <c r="BC41">
        <v>2</v>
      </c>
      <c r="BD41">
        <v>21500</v>
      </c>
      <c r="BE41">
        <v>228000</v>
      </c>
      <c r="BF41">
        <v>9.4</v>
      </c>
      <c r="BG41">
        <v>2.2000000000000002</v>
      </c>
      <c r="BH41">
        <v>22300</v>
      </c>
      <c r="BI41">
        <v>232400</v>
      </c>
      <c r="BJ41">
        <v>9.6</v>
      </c>
      <c r="BK41">
        <v>2.2000000000000002</v>
      </c>
      <c r="BL41">
        <v>17900</v>
      </c>
      <c r="BM41">
        <v>230400</v>
      </c>
      <c r="BN41">
        <v>7.8</v>
      </c>
      <c r="BO41">
        <v>2.2000000000000002</v>
      </c>
      <c r="BP41">
        <v>25200</v>
      </c>
      <c r="BQ41">
        <v>244700</v>
      </c>
      <c r="BR41">
        <v>10.3</v>
      </c>
      <c r="BS41">
        <v>2.5</v>
      </c>
      <c r="BT41">
        <v>21400</v>
      </c>
      <c r="BU41">
        <v>251400</v>
      </c>
      <c r="BV41">
        <v>8.5</v>
      </c>
      <c r="BW41">
        <v>2.7</v>
      </c>
    </row>
    <row r="42" spans="1:75" x14ac:dyDescent="0.3">
      <c r="A42" t="s">
        <v>96</v>
      </c>
      <c r="B42" t="str">
        <f>VLOOKUP(A42,'class and classification'!$A$1:$B$338,2,FALSE)</f>
        <v>Predominantly Urban</v>
      </c>
      <c r="C42" t="str">
        <f>VLOOKUP(A42,'class and classification'!$A$1:$C$338,3,FALSE)</f>
        <v>MD</v>
      </c>
      <c r="D42">
        <v>10300</v>
      </c>
      <c r="E42">
        <v>124300</v>
      </c>
      <c r="F42">
        <v>8.3000000000000007</v>
      </c>
      <c r="G42">
        <v>1.7</v>
      </c>
      <c r="H42">
        <v>10300</v>
      </c>
      <c r="I42">
        <v>121500</v>
      </c>
      <c r="J42">
        <v>8.5</v>
      </c>
      <c r="K42">
        <v>1.9</v>
      </c>
      <c r="L42">
        <v>10400</v>
      </c>
      <c r="M42">
        <v>118400</v>
      </c>
      <c r="N42">
        <v>8.8000000000000007</v>
      </c>
      <c r="O42">
        <v>2</v>
      </c>
      <c r="P42">
        <v>13900</v>
      </c>
      <c r="Q42">
        <v>118300</v>
      </c>
      <c r="R42">
        <v>11.8</v>
      </c>
      <c r="S42">
        <v>2.2999999999999998</v>
      </c>
      <c r="T42">
        <v>13100</v>
      </c>
      <c r="U42">
        <v>121800</v>
      </c>
      <c r="V42">
        <v>10.8</v>
      </c>
      <c r="W42">
        <v>2.2000000000000002</v>
      </c>
      <c r="X42">
        <v>10500</v>
      </c>
      <c r="Y42">
        <v>122900</v>
      </c>
      <c r="Z42">
        <v>8.5</v>
      </c>
      <c r="AA42">
        <v>2</v>
      </c>
      <c r="AB42">
        <v>11700</v>
      </c>
      <c r="AC42">
        <v>121500</v>
      </c>
      <c r="AD42">
        <v>9.6</v>
      </c>
      <c r="AE42">
        <v>2.1</v>
      </c>
      <c r="AF42">
        <v>9700</v>
      </c>
      <c r="AG42">
        <v>117600</v>
      </c>
      <c r="AH42">
        <v>8.3000000000000007</v>
      </c>
      <c r="AI42">
        <v>2.2000000000000002</v>
      </c>
      <c r="AJ42">
        <v>12700</v>
      </c>
      <c r="AK42">
        <v>120700</v>
      </c>
      <c r="AL42">
        <v>10.5</v>
      </c>
      <c r="AM42">
        <v>2.4</v>
      </c>
      <c r="AN42">
        <v>10700</v>
      </c>
      <c r="AO42">
        <v>124300</v>
      </c>
      <c r="AP42">
        <v>8.6</v>
      </c>
      <c r="AQ42">
        <v>2.1</v>
      </c>
      <c r="AR42">
        <v>10600</v>
      </c>
      <c r="AS42">
        <v>121100</v>
      </c>
      <c r="AT42">
        <v>8.6999999999999993</v>
      </c>
      <c r="AU42">
        <v>2.2000000000000002</v>
      </c>
      <c r="AV42">
        <v>13600</v>
      </c>
      <c r="AW42">
        <v>126000</v>
      </c>
      <c r="AX42">
        <v>10.8</v>
      </c>
      <c r="AY42">
        <v>2.2999999999999998</v>
      </c>
      <c r="AZ42">
        <v>12500</v>
      </c>
      <c r="BA42">
        <v>119000</v>
      </c>
      <c r="BB42">
        <v>10.5</v>
      </c>
      <c r="BC42">
        <v>2.2999999999999998</v>
      </c>
      <c r="BD42">
        <v>12400</v>
      </c>
      <c r="BE42">
        <v>117300</v>
      </c>
      <c r="BF42">
        <v>10.6</v>
      </c>
      <c r="BG42">
        <v>2.2999999999999998</v>
      </c>
      <c r="BH42">
        <v>12400</v>
      </c>
      <c r="BI42">
        <v>127400</v>
      </c>
      <c r="BJ42">
        <v>9.8000000000000007</v>
      </c>
      <c r="BK42">
        <v>2.2000000000000002</v>
      </c>
      <c r="BL42">
        <v>13700</v>
      </c>
      <c r="BM42">
        <v>129000</v>
      </c>
      <c r="BN42">
        <v>10.6</v>
      </c>
      <c r="BO42">
        <v>2.4</v>
      </c>
      <c r="BP42">
        <v>12000</v>
      </c>
      <c r="BQ42">
        <v>123600</v>
      </c>
      <c r="BR42">
        <v>9.6999999999999993</v>
      </c>
      <c r="BS42">
        <v>2.5</v>
      </c>
      <c r="BT42">
        <v>12100</v>
      </c>
      <c r="BU42">
        <v>124800</v>
      </c>
      <c r="BV42">
        <v>9.6999999999999993</v>
      </c>
      <c r="BW42">
        <v>2.7</v>
      </c>
    </row>
    <row r="43" spans="1:75" x14ac:dyDescent="0.3">
      <c r="A43" t="s">
        <v>97</v>
      </c>
      <c r="B43" t="str">
        <f>VLOOKUP(A43,'class and classification'!$A$1:$B$338,2,FALSE)</f>
        <v>Predominantly Urban</v>
      </c>
      <c r="C43" t="str">
        <f>VLOOKUP(A43,'class and classification'!$A$1:$C$338,3,FALSE)</f>
        <v>MD</v>
      </c>
      <c r="D43">
        <v>7400</v>
      </c>
      <c r="E43">
        <v>77800</v>
      </c>
      <c r="F43">
        <v>9.5</v>
      </c>
      <c r="G43">
        <v>2.1</v>
      </c>
      <c r="H43">
        <v>6000</v>
      </c>
      <c r="I43">
        <v>78800</v>
      </c>
      <c r="J43">
        <v>7.6</v>
      </c>
      <c r="K43">
        <v>1.7</v>
      </c>
      <c r="L43">
        <v>7500</v>
      </c>
      <c r="M43">
        <v>77900</v>
      </c>
      <c r="N43">
        <v>9.6999999999999993</v>
      </c>
      <c r="O43">
        <v>2</v>
      </c>
      <c r="P43">
        <v>7000</v>
      </c>
      <c r="Q43">
        <v>76100</v>
      </c>
      <c r="R43">
        <v>9.1999999999999993</v>
      </c>
      <c r="S43">
        <v>2</v>
      </c>
      <c r="T43">
        <v>5000</v>
      </c>
      <c r="U43">
        <v>73600</v>
      </c>
      <c r="V43">
        <v>6.8</v>
      </c>
      <c r="W43">
        <v>1.7</v>
      </c>
      <c r="X43">
        <v>6900</v>
      </c>
      <c r="Y43">
        <v>76000</v>
      </c>
      <c r="Z43">
        <v>9.1</v>
      </c>
      <c r="AA43">
        <v>2</v>
      </c>
      <c r="AB43">
        <v>5700</v>
      </c>
      <c r="AC43">
        <v>79100</v>
      </c>
      <c r="AD43">
        <v>7.2</v>
      </c>
      <c r="AE43">
        <v>1.9</v>
      </c>
      <c r="AF43">
        <v>6700</v>
      </c>
      <c r="AG43">
        <v>74700</v>
      </c>
      <c r="AH43">
        <v>8.9</v>
      </c>
      <c r="AI43">
        <v>2.2000000000000002</v>
      </c>
      <c r="AJ43">
        <v>6600</v>
      </c>
      <c r="AK43">
        <v>77400</v>
      </c>
      <c r="AL43">
        <v>8.5</v>
      </c>
      <c r="AM43">
        <v>2.1</v>
      </c>
      <c r="AN43">
        <v>5400</v>
      </c>
      <c r="AO43">
        <v>80100</v>
      </c>
      <c r="AP43">
        <v>6.8</v>
      </c>
      <c r="AQ43">
        <v>1.8</v>
      </c>
      <c r="AR43">
        <v>7200</v>
      </c>
      <c r="AS43">
        <v>76300</v>
      </c>
      <c r="AT43">
        <v>9.5</v>
      </c>
      <c r="AU43">
        <v>2.2000000000000002</v>
      </c>
      <c r="AV43">
        <v>5900</v>
      </c>
      <c r="AW43">
        <v>79700</v>
      </c>
      <c r="AX43">
        <v>7.4</v>
      </c>
      <c r="AY43">
        <v>2</v>
      </c>
      <c r="AZ43">
        <v>7800</v>
      </c>
      <c r="BA43">
        <v>82600</v>
      </c>
      <c r="BB43">
        <v>9.4</v>
      </c>
      <c r="BC43">
        <v>2.2999999999999998</v>
      </c>
      <c r="BD43">
        <v>7100</v>
      </c>
      <c r="BE43">
        <v>79300</v>
      </c>
      <c r="BF43">
        <v>8.9</v>
      </c>
      <c r="BG43">
        <v>2.2999999999999998</v>
      </c>
      <c r="BH43">
        <v>6200</v>
      </c>
      <c r="BI43">
        <v>81900</v>
      </c>
      <c r="BJ43">
        <v>7.6</v>
      </c>
      <c r="BK43">
        <v>2.1</v>
      </c>
      <c r="BL43">
        <v>8000</v>
      </c>
      <c r="BM43">
        <v>84400</v>
      </c>
      <c r="BN43">
        <v>9.5</v>
      </c>
      <c r="BO43">
        <v>2.4</v>
      </c>
      <c r="BP43">
        <v>7000</v>
      </c>
      <c r="BQ43">
        <v>84700</v>
      </c>
      <c r="BR43">
        <v>8.1999999999999993</v>
      </c>
      <c r="BS43">
        <v>2.6</v>
      </c>
      <c r="BT43">
        <v>8400</v>
      </c>
      <c r="BU43">
        <v>82800</v>
      </c>
      <c r="BV43">
        <v>10.1</v>
      </c>
      <c r="BW43">
        <v>3.1</v>
      </c>
    </row>
    <row r="44" spans="1:75" x14ac:dyDescent="0.3">
      <c r="A44" t="s">
        <v>98</v>
      </c>
      <c r="B44" t="str">
        <f>VLOOKUP(A44,'class and classification'!$A$1:$B$338,2,FALSE)</f>
        <v>Predominantly Urban</v>
      </c>
      <c r="C44" t="str">
        <f>VLOOKUP(A44,'class and classification'!$A$1:$C$338,3,FALSE)</f>
        <v>MD</v>
      </c>
      <c r="D44">
        <v>12000</v>
      </c>
      <c r="E44">
        <v>140000</v>
      </c>
      <c r="F44">
        <v>8.6</v>
      </c>
      <c r="G44">
        <v>1.9</v>
      </c>
      <c r="H44">
        <v>11500</v>
      </c>
      <c r="I44">
        <v>137200</v>
      </c>
      <c r="J44">
        <v>8.4</v>
      </c>
      <c r="K44">
        <v>2</v>
      </c>
      <c r="L44">
        <v>9100</v>
      </c>
      <c r="M44">
        <v>135600</v>
      </c>
      <c r="N44">
        <v>6.7</v>
      </c>
      <c r="O44">
        <v>1.9</v>
      </c>
      <c r="P44">
        <v>11200</v>
      </c>
      <c r="Q44">
        <v>140500</v>
      </c>
      <c r="R44">
        <v>8</v>
      </c>
      <c r="S44">
        <v>2.1</v>
      </c>
      <c r="T44">
        <v>13100</v>
      </c>
      <c r="U44">
        <v>135100</v>
      </c>
      <c r="V44">
        <v>9.6999999999999993</v>
      </c>
      <c r="W44">
        <v>2.2000000000000002</v>
      </c>
      <c r="X44">
        <v>11800</v>
      </c>
      <c r="Y44">
        <v>133200</v>
      </c>
      <c r="Z44">
        <v>8.9</v>
      </c>
      <c r="AA44">
        <v>2.1</v>
      </c>
      <c r="AB44">
        <v>14600</v>
      </c>
      <c r="AC44">
        <v>134000</v>
      </c>
      <c r="AD44">
        <v>10.9</v>
      </c>
      <c r="AE44">
        <v>2.2000000000000002</v>
      </c>
      <c r="AF44">
        <v>12200</v>
      </c>
      <c r="AG44">
        <v>137900</v>
      </c>
      <c r="AH44">
        <v>8.8000000000000007</v>
      </c>
      <c r="AI44">
        <v>2</v>
      </c>
      <c r="AJ44">
        <v>10400</v>
      </c>
      <c r="AK44">
        <v>141400</v>
      </c>
      <c r="AL44">
        <v>7.3</v>
      </c>
      <c r="AM44">
        <v>1.9</v>
      </c>
      <c r="AN44">
        <v>10400</v>
      </c>
      <c r="AO44">
        <v>140000</v>
      </c>
      <c r="AP44">
        <v>7.5</v>
      </c>
      <c r="AQ44">
        <v>2</v>
      </c>
      <c r="AR44">
        <v>11300</v>
      </c>
      <c r="AS44">
        <v>137600</v>
      </c>
      <c r="AT44">
        <v>8.1999999999999993</v>
      </c>
      <c r="AU44">
        <v>2.2000000000000002</v>
      </c>
      <c r="AV44">
        <v>12500</v>
      </c>
      <c r="AW44">
        <v>140500</v>
      </c>
      <c r="AX44">
        <v>8.9</v>
      </c>
      <c r="AY44">
        <v>2.2999999999999998</v>
      </c>
      <c r="AZ44">
        <v>12400</v>
      </c>
      <c r="BA44">
        <v>139500</v>
      </c>
      <c r="BB44">
        <v>8.9</v>
      </c>
      <c r="BC44">
        <v>2.2999999999999998</v>
      </c>
      <c r="BD44">
        <v>15700</v>
      </c>
      <c r="BE44">
        <v>143800</v>
      </c>
      <c r="BF44">
        <v>10.9</v>
      </c>
      <c r="BG44">
        <v>2.5</v>
      </c>
      <c r="BH44">
        <v>15500</v>
      </c>
      <c r="BI44">
        <v>148700</v>
      </c>
      <c r="BJ44">
        <v>10.4</v>
      </c>
      <c r="BK44">
        <v>2.5</v>
      </c>
      <c r="BL44">
        <v>16900</v>
      </c>
      <c r="BM44">
        <v>151700</v>
      </c>
      <c r="BN44">
        <v>11.1</v>
      </c>
      <c r="BO44">
        <v>2.4</v>
      </c>
      <c r="BP44">
        <v>11100</v>
      </c>
      <c r="BQ44">
        <v>141200</v>
      </c>
      <c r="BR44">
        <v>7.9</v>
      </c>
      <c r="BS44">
        <v>2.4</v>
      </c>
      <c r="BT44">
        <v>11500</v>
      </c>
      <c r="BU44">
        <v>141000</v>
      </c>
      <c r="BV44">
        <v>8.1999999999999993</v>
      </c>
      <c r="BW44">
        <v>2.6</v>
      </c>
    </row>
    <row r="45" spans="1:75" x14ac:dyDescent="0.3">
      <c r="A45" t="s">
        <v>99</v>
      </c>
      <c r="B45" t="str">
        <f>VLOOKUP(A45,'class and classification'!$A$1:$B$338,2,FALSE)</f>
        <v>Predominantly Rural</v>
      </c>
      <c r="C45" t="str">
        <f>VLOOKUP(A45,'class and classification'!$A$1:$C$338,3,FALSE)</f>
        <v>UA</v>
      </c>
      <c r="D45">
        <v>15100</v>
      </c>
      <c r="E45">
        <v>151400</v>
      </c>
      <c r="F45">
        <v>9.9</v>
      </c>
      <c r="G45">
        <v>2</v>
      </c>
      <c r="H45">
        <v>15500</v>
      </c>
      <c r="I45">
        <v>156500</v>
      </c>
      <c r="J45">
        <v>9.9</v>
      </c>
      <c r="K45">
        <v>2</v>
      </c>
      <c r="L45">
        <v>14600</v>
      </c>
      <c r="M45">
        <v>157700</v>
      </c>
      <c r="N45">
        <v>9.3000000000000007</v>
      </c>
      <c r="O45">
        <v>1.9</v>
      </c>
      <c r="P45">
        <v>18300</v>
      </c>
      <c r="Q45">
        <v>159600</v>
      </c>
      <c r="R45">
        <v>11.4</v>
      </c>
      <c r="S45">
        <v>2.1</v>
      </c>
      <c r="T45">
        <v>19100</v>
      </c>
      <c r="U45">
        <v>158100</v>
      </c>
      <c r="V45">
        <v>12.1</v>
      </c>
      <c r="W45">
        <v>2.2000000000000002</v>
      </c>
      <c r="X45">
        <v>20100</v>
      </c>
      <c r="Y45">
        <v>157900</v>
      </c>
      <c r="Z45">
        <v>12.7</v>
      </c>
      <c r="AA45">
        <v>2.4</v>
      </c>
      <c r="AB45">
        <v>19600</v>
      </c>
      <c r="AC45">
        <v>155800</v>
      </c>
      <c r="AD45">
        <v>12.6</v>
      </c>
      <c r="AE45">
        <v>2.4</v>
      </c>
      <c r="AF45">
        <v>20500</v>
      </c>
      <c r="AG45">
        <v>155500</v>
      </c>
      <c r="AH45">
        <v>13.2</v>
      </c>
      <c r="AI45">
        <v>2.5</v>
      </c>
      <c r="AJ45">
        <v>18200</v>
      </c>
      <c r="AK45">
        <v>154000</v>
      </c>
      <c r="AL45">
        <v>11.8</v>
      </c>
      <c r="AM45">
        <v>2.4</v>
      </c>
      <c r="AN45">
        <v>19000</v>
      </c>
      <c r="AO45">
        <v>154400</v>
      </c>
      <c r="AP45">
        <v>12.3</v>
      </c>
      <c r="AQ45">
        <v>2.4</v>
      </c>
      <c r="AR45">
        <v>18600</v>
      </c>
      <c r="AS45">
        <v>159200</v>
      </c>
      <c r="AT45">
        <v>11.7</v>
      </c>
      <c r="AU45">
        <v>2.5</v>
      </c>
      <c r="AV45">
        <v>14900</v>
      </c>
      <c r="AW45">
        <v>159300</v>
      </c>
      <c r="AX45">
        <v>9.3000000000000007</v>
      </c>
      <c r="AY45">
        <v>2.2000000000000002</v>
      </c>
      <c r="AZ45">
        <v>16200</v>
      </c>
      <c r="BA45">
        <v>160100</v>
      </c>
      <c r="BB45">
        <v>10.1</v>
      </c>
      <c r="BC45">
        <v>2.2999999999999998</v>
      </c>
      <c r="BD45">
        <v>21200</v>
      </c>
      <c r="BE45">
        <v>157700</v>
      </c>
      <c r="BF45">
        <v>13.4</v>
      </c>
      <c r="BG45">
        <v>2.6</v>
      </c>
      <c r="BH45">
        <v>18600</v>
      </c>
      <c r="BI45">
        <v>154900</v>
      </c>
      <c r="BJ45">
        <v>12</v>
      </c>
      <c r="BK45">
        <v>2.4</v>
      </c>
      <c r="BL45">
        <v>22200</v>
      </c>
      <c r="BM45">
        <v>160400</v>
      </c>
      <c r="BN45">
        <v>13.8</v>
      </c>
      <c r="BO45">
        <v>2.7</v>
      </c>
      <c r="BP45">
        <v>17000</v>
      </c>
      <c r="BQ45">
        <v>151100</v>
      </c>
      <c r="BR45">
        <v>11.3</v>
      </c>
      <c r="BS45">
        <v>2.7</v>
      </c>
      <c r="BT45">
        <v>17200</v>
      </c>
      <c r="BU45">
        <v>153100</v>
      </c>
      <c r="BV45">
        <v>11.2</v>
      </c>
      <c r="BW45">
        <v>2.6</v>
      </c>
    </row>
    <row r="46" spans="1:75" x14ac:dyDescent="0.3">
      <c r="A46" t="s">
        <v>100</v>
      </c>
      <c r="B46" t="str">
        <f>VLOOKUP(A46,'class and classification'!$A$1:$B$338,2,FALSE)</f>
        <v>Predominantly Urban</v>
      </c>
      <c r="C46" t="str">
        <f>VLOOKUP(A46,'class and classification'!$A$1:$C$338,3,FALSE)</f>
        <v>UA</v>
      </c>
      <c r="D46">
        <v>8500</v>
      </c>
      <c r="E46">
        <v>113700</v>
      </c>
      <c r="F46">
        <v>7.5</v>
      </c>
      <c r="G46">
        <v>1.8</v>
      </c>
      <c r="H46">
        <v>8300</v>
      </c>
      <c r="I46">
        <v>111600</v>
      </c>
      <c r="J46">
        <v>7.4</v>
      </c>
      <c r="K46">
        <v>1.9</v>
      </c>
      <c r="L46">
        <v>8500</v>
      </c>
      <c r="M46">
        <v>110900</v>
      </c>
      <c r="N46">
        <v>7.7</v>
      </c>
      <c r="O46">
        <v>1.9</v>
      </c>
      <c r="P46">
        <v>6000</v>
      </c>
      <c r="Q46">
        <v>110700</v>
      </c>
      <c r="R46">
        <v>5.4</v>
      </c>
      <c r="S46">
        <v>1.6</v>
      </c>
      <c r="T46">
        <v>7100</v>
      </c>
      <c r="U46">
        <v>104600</v>
      </c>
      <c r="V46">
        <v>6.8</v>
      </c>
      <c r="W46">
        <v>1.8</v>
      </c>
      <c r="X46">
        <v>5500</v>
      </c>
      <c r="Y46">
        <v>105300</v>
      </c>
      <c r="Z46">
        <v>5.2</v>
      </c>
      <c r="AA46">
        <v>1.5</v>
      </c>
      <c r="AB46">
        <v>6300</v>
      </c>
      <c r="AC46">
        <v>107500</v>
      </c>
      <c r="AD46">
        <v>5.9</v>
      </c>
      <c r="AE46">
        <v>1.6</v>
      </c>
      <c r="AF46">
        <v>5600</v>
      </c>
      <c r="AG46">
        <v>108200</v>
      </c>
      <c r="AH46">
        <v>5.2</v>
      </c>
      <c r="AI46">
        <v>1.6</v>
      </c>
      <c r="AJ46">
        <v>9300</v>
      </c>
      <c r="AK46">
        <v>104700</v>
      </c>
      <c r="AL46">
        <v>8.9</v>
      </c>
      <c r="AM46">
        <v>2.1</v>
      </c>
      <c r="AN46">
        <v>7000</v>
      </c>
      <c r="AO46">
        <v>108700</v>
      </c>
      <c r="AP46">
        <v>6.5</v>
      </c>
      <c r="AQ46">
        <v>1.8</v>
      </c>
      <c r="AR46">
        <v>6100</v>
      </c>
      <c r="AS46">
        <v>110600</v>
      </c>
      <c r="AT46">
        <v>5.5</v>
      </c>
      <c r="AU46">
        <v>1.7</v>
      </c>
      <c r="AV46">
        <v>5000</v>
      </c>
      <c r="AW46">
        <v>114800</v>
      </c>
      <c r="AX46">
        <v>4.4000000000000004</v>
      </c>
      <c r="AY46">
        <v>1.6</v>
      </c>
      <c r="AZ46">
        <v>5900</v>
      </c>
      <c r="BA46">
        <v>118700</v>
      </c>
      <c r="BB46">
        <v>4.9000000000000004</v>
      </c>
      <c r="BC46">
        <v>1.8</v>
      </c>
      <c r="BD46">
        <v>8100</v>
      </c>
      <c r="BE46">
        <v>120200</v>
      </c>
      <c r="BF46">
        <v>6.7</v>
      </c>
      <c r="BG46">
        <v>2</v>
      </c>
      <c r="BH46">
        <v>8700</v>
      </c>
      <c r="BI46">
        <v>127100</v>
      </c>
      <c r="BJ46">
        <v>6.8</v>
      </c>
      <c r="BK46">
        <v>2</v>
      </c>
      <c r="BL46">
        <v>9500</v>
      </c>
      <c r="BM46">
        <v>122900</v>
      </c>
      <c r="BN46">
        <v>7.7</v>
      </c>
      <c r="BO46">
        <v>2.2999999999999998</v>
      </c>
      <c r="BP46">
        <v>6100</v>
      </c>
      <c r="BQ46">
        <v>127100</v>
      </c>
      <c r="BR46">
        <v>4.8</v>
      </c>
      <c r="BS46">
        <v>2.1</v>
      </c>
      <c r="BT46">
        <v>10700</v>
      </c>
      <c r="BU46">
        <v>123700</v>
      </c>
      <c r="BV46">
        <v>8.6999999999999993</v>
      </c>
      <c r="BW46">
        <v>2.8</v>
      </c>
    </row>
    <row r="47" spans="1:75" x14ac:dyDescent="0.3">
      <c r="A47" t="s">
        <v>101</v>
      </c>
      <c r="B47" t="str">
        <f>VLOOKUP(A47,'class and classification'!$A$1:$B$338,2,FALSE)</f>
        <v>Predominantly Urban</v>
      </c>
      <c r="C47" t="str">
        <f>VLOOKUP(A47,'class and classification'!$A$1:$C$338,3,FALSE)</f>
        <v>UA</v>
      </c>
      <c r="D47">
        <v>4400</v>
      </c>
      <c r="E47">
        <v>70800</v>
      </c>
      <c r="F47">
        <v>6.2</v>
      </c>
      <c r="G47">
        <v>1.6</v>
      </c>
      <c r="H47">
        <v>5000</v>
      </c>
      <c r="I47">
        <v>70500</v>
      </c>
      <c r="J47">
        <v>7.1</v>
      </c>
      <c r="K47">
        <v>1.8</v>
      </c>
      <c r="L47">
        <v>5000</v>
      </c>
      <c r="M47">
        <v>72400</v>
      </c>
      <c r="N47">
        <v>6.9</v>
      </c>
      <c r="O47">
        <v>1.8</v>
      </c>
      <c r="P47">
        <v>6800</v>
      </c>
      <c r="Q47">
        <v>73800</v>
      </c>
      <c r="R47">
        <v>9.3000000000000007</v>
      </c>
      <c r="S47">
        <v>2.1</v>
      </c>
      <c r="T47">
        <v>6300</v>
      </c>
      <c r="U47">
        <v>72500</v>
      </c>
      <c r="V47">
        <v>8.6999999999999993</v>
      </c>
      <c r="W47">
        <v>2.1</v>
      </c>
      <c r="X47">
        <v>4900</v>
      </c>
      <c r="Y47">
        <v>70500</v>
      </c>
      <c r="Z47">
        <v>7</v>
      </c>
      <c r="AA47">
        <v>1.9</v>
      </c>
      <c r="AB47">
        <v>6500</v>
      </c>
      <c r="AC47">
        <v>71300</v>
      </c>
      <c r="AD47">
        <v>9.1</v>
      </c>
      <c r="AE47">
        <v>2.1</v>
      </c>
      <c r="AF47">
        <v>6100</v>
      </c>
      <c r="AG47">
        <v>68100</v>
      </c>
      <c r="AH47">
        <v>8.9</v>
      </c>
      <c r="AI47">
        <v>2.2000000000000002</v>
      </c>
      <c r="AJ47">
        <v>5100</v>
      </c>
      <c r="AK47">
        <v>69000</v>
      </c>
      <c r="AL47">
        <v>7.5</v>
      </c>
      <c r="AM47">
        <v>1.9</v>
      </c>
      <c r="AN47">
        <v>5300</v>
      </c>
      <c r="AO47">
        <v>70400</v>
      </c>
      <c r="AP47">
        <v>7.6</v>
      </c>
      <c r="AQ47">
        <v>1.9</v>
      </c>
      <c r="AR47">
        <v>5300</v>
      </c>
      <c r="AS47">
        <v>70800</v>
      </c>
      <c r="AT47">
        <v>7.5</v>
      </c>
      <c r="AU47">
        <v>1.9</v>
      </c>
      <c r="AV47">
        <v>7100</v>
      </c>
      <c r="AW47">
        <v>72000</v>
      </c>
      <c r="AX47">
        <v>9.8000000000000007</v>
      </c>
      <c r="AY47">
        <v>2.1</v>
      </c>
      <c r="AZ47">
        <v>6100</v>
      </c>
      <c r="BA47">
        <v>71800</v>
      </c>
      <c r="BB47">
        <v>8.6</v>
      </c>
      <c r="BC47">
        <v>2</v>
      </c>
      <c r="BD47">
        <v>5900</v>
      </c>
      <c r="BE47">
        <v>70300</v>
      </c>
      <c r="BF47">
        <v>8.5</v>
      </c>
      <c r="BG47">
        <v>2</v>
      </c>
      <c r="BH47">
        <v>8500</v>
      </c>
      <c r="BI47">
        <v>72300</v>
      </c>
      <c r="BJ47">
        <v>11.7</v>
      </c>
      <c r="BK47">
        <v>2.5</v>
      </c>
      <c r="BL47">
        <v>6500</v>
      </c>
      <c r="BM47">
        <v>69900</v>
      </c>
      <c r="BN47">
        <v>9.3000000000000007</v>
      </c>
      <c r="BO47">
        <v>2.2999999999999998</v>
      </c>
      <c r="BP47">
        <v>7000</v>
      </c>
      <c r="BQ47">
        <v>71200</v>
      </c>
      <c r="BR47">
        <v>9.8000000000000007</v>
      </c>
      <c r="BS47">
        <v>2.7</v>
      </c>
      <c r="BT47">
        <v>3400</v>
      </c>
      <c r="BU47">
        <v>69700</v>
      </c>
      <c r="BV47">
        <v>4.9000000000000004</v>
      </c>
      <c r="BW47">
        <v>2.1</v>
      </c>
    </row>
    <row r="48" spans="1:75" x14ac:dyDescent="0.3">
      <c r="A48" t="s">
        <v>102</v>
      </c>
      <c r="B48" t="str">
        <f>VLOOKUP(A48,'class and classification'!$A$1:$B$338,2,FALSE)</f>
        <v>Urban with Significant Rural</v>
      </c>
      <c r="C48" t="str">
        <f>VLOOKUP(A48,'class and classification'!$A$1:$C$338,3,FALSE)</f>
        <v>UA</v>
      </c>
      <c r="D48">
        <v>5600</v>
      </c>
      <c r="E48">
        <v>75000</v>
      </c>
      <c r="F48">
        <v>7.5</v>
      </c>
      <c r="G48">
        <v>1.7</v>
      </c>
      <c r="H48">
        <v>6300</v>
      </c>
      <c r="I48">
        <v>75800</v>
      </c>
      <c r="J48">
        <v>8.4</v>
      </c>
      <c r="K48">
        <v>1.9</v>
      </c>
      <c r="L48">
        <v>6200</v>
      </c>
      <c r="M48">
        <v>77000</v>
      </c>
      <c r="N48">
        <v>8.1</v>
      </c>
      <c r="O48">
        <v>2</v>
      </c>
      <c r="P48">
        <v>6400</v>
      </c>
      <c r="Q48">
        <v>78500</v>
      </c>
      <c r="R48">
        <v>8.1</v>
      </c>
      <c r="S48">
        <v>2</v>
      </c>
      <c r="T48">
        <v>7800</v>
      </c>
      <c r="U48">
        <v>78400</v>
      </c>
      <c r="V48">
        <v>10</v>
      </c>
      <c r="W48">
        <v>2.2000000000000002</v>
      </c>
      <c r="X48">
        <v>7500</v>
      </c>
      <c r="Y48">
        <v>75400</v>
      </c>
      <c r="Z48">
        <v>10</v>
      </c>
      <c r="AA48">
        <v>2.2000000000000002</v>
      </c>
      <c r="AB48">
        <v>7300</v>
      </c>
      <c r="AC48">
        <v>76800</v>
      </c>
      <c r="AD48">
        <v>9.5</v>
      </c>
      <c r="AE48">
        <v>2.2000000000000002</v>
      </c>
      <c r="AF48">
        <v>6000</v>
      </c>
      <c r="AG48">
        <v>78900</v>
      </c>
      <c r="AH48">
        <v>7.6</v>
      </c>
      <c r="AI48">
        <v>2</v>
      </c>
      <c r="AJ48">
        <v>8000</v>
      </c>
      <c r="AK48">
        <v>77300</v>
      </c>
      <c r="AL48">
        <v>10.4</v>
      </c>
      <c r="AM48">
        <v>2.2000000000000002</v>
      </c>
      <c r="AN48">
        <v>7600</v>
      </c>
      <c r="AO48">
        <v>79800</v>
      </c>
      <c r="AP48">
        <v>9.6</v>
      </c>
      <c r="AQ48">
        <v>2.1</v>
      </c>
      <c r="AR48">
        <v>7300</v>
      </c>
      <c r="AS48">
        <v>79600</v>
      </c>
      <c r="AT48">
        <v>9.1999999999999993</v>
      </c>
      <c r="AU48">
        <v>2.2000000000000002</v>
      </c>
      <c r="AV48">
        <v>8700</v>
      </c>
      <c r="AW48">
        <v>77300</v>
      </c>
      <c r="AX48">
        <v>11.2</v>
      </c>
      <c r="AY48">
        <v>2.5</v>
      </c>
      <c r="AZ48">
        <v>7600</v>
      </c>
      <c r="BA48">
        <v>78000</v>
      </c>
      <c r="BB48">
        <v>9.8000000000000007</v>
      </c>
      <c r="BC48">
        <v>2.4</v>
      </c>
      <c r="BD48">
        <v>8000</v>
      </c>
      <c r="BE48">
        <v>79700</v>
      </c>
      <c r="BF48">
        <v>10</v>
      </c>
      <c r="BG48">
        <v>2.2999999999999998</v>
      </c>
      <c r="BH48">
        <v>8000</v>
      </c>
      <c r="BI48">
        <v>75100</v>
      </c>
      <c r="BJ48">
        <v>10.6</v>
      </c>
      <c r="BK48">
        <v>2.6</v>
      </c>
      <c r="BL48">
        <v>9700</v>
      </c>
      <c r="BM48">
        <v>76900</v>
      </c>
      <c r="BN48">
        <v>12.6</v>
      </c>
      <c r="BO48">
        <v>2.8</v>
      </c>
      <c r="BP48">
        <v>8000</v>
      </c>
      <c r="BQ48">
        <v>78100</v>
      </c>
      <c r="BR48">
        <v>10.199999999999999</v>
      </c>
      <c r="BS48">
        <v>3</v>
      </c>
      <c r="BT48">
        <v>8900</v>
      </c>
      <c r="BU48">
        <v>76500</v>
      </c>
      <c r="BV48">
        <v>11.6</v>
      </c>
      <c r="BW48">
        <v>3.5</v>
      </c>
    </row>
    <row r="49" spans="1:75" x14ac:dyDescent="0.3">
      <c r="A49" t="s">
        <v>103</v>
      </c>
      <c r="B49" t="str">
        <f>VLOOKUP(A49,'class and classification'!$A$1:$B$338,2,FALSE)</f>
        <v>Predominantly Urban</v>
      </c>
      <c r="C49" t="str">
        <f>VLOOKUP(A49,'class and classification'!$A$1:$C$338,3,FALSE)</f>
        <v>UA</v>
      </c>
      <c r="D49">
        <v>9500</v>
      </c>
      <c r="E49">
        <v>97200</v>
      </c>
      <c r="F49">
        <v>9.8000000000000007</v>
      </c>
      <c r="G49">
        <v>1.9</v>
      </c>
      <c r="H49">
        <v>9000</v>
      </c>
      <c r="I49">
        <v>97900</v>
      </c>
      <c r="J49">
        <v>9.1999999999999993</v>
      </c>
      <c r="K49">
        <v>1.9</v>
      </c>
      <c r="L49">
        <v>9400</v>
      </c>
      <c r="M49">
        <v>100300</v>
      </c>
      <c r="N49">
        <v>9.3000000000000007</v>
      </c>
      <c r="O49">
        <v>2</v>
      </c>
      <c r="P49">
        <v>8300</v>
      </c>
      <c r="Q49">
        <v>99200</v>
      </c>
      <c r="R49">
        <v>8.4</v>
      </c>
      <c r="S49">
        <v>1.9</v>
      </c>
      <c r="T49">
        <v>8800</v>
      </c>
      <c r="U49">
        <v>100000</v>
      </c>
      <c r="V49">
        <v>8.8000000000000007</v>
      </c>
      <c r="W49">
        <v>1.9</v>
      </c>
      <c r="X49">
        <v>8600</v>
      </c>
      <c r="Y49">
        <v>95700</v>
      </c>
      <c r="Z49">
        <v>8.9</v>
      </c>
      <c r="AA49">
        <v>2</v>
      </c>
      <c r="AB49">
        <v>10400</v>
      </c>
      <c r="AC49">
        <v>93600</v>
      </c>
      <c r="AD49">
        <v>11.1</v>
      </c>
      <c r="AE49">
        <v>2.2999999999999998</v>
      </c>
      <c r="AF49">
        <v>8000</v>
      </c>
      <c r="AG49">
        <v>98800</v>
      </c>
      <c r="AH49">
        <v>8.1</v>
      </c>
      <c r="AI49">
        <v>2.1</v>
      </c>
      <c r="AJ49">
        <v>9500</v>
      </c>
      <c r="AK49">
        <v>103400</v>
      </c>
      <c r="AL49">
        <v>9.1999999999999993</v>
      </c>
      <c r="AM49">
        <v>2</v>
      </c>
      <c r="AN49">
        <v>9600</v>
      </c>
      <c r="AO49">
        <v>100000</v>
      </c>
      <c r="AP49">
        <v>9.6</v>
      </c>
      <c r="AQ49">
        <v>1.9</v>
      </c>
      <c r="AR49">
        <v>8100</v>
      </c>
      <c r="AS49">
        <v>99900</v>
      </c>
      <c r="AT49">
        <v>8.1</v>
      </c>
      <c r="AU49">
        <v>1.8</v>
      </c>
      <c r="AV49">
        <v>11600</v>
      </c>
      <c r="AW49">
        <v>105900</v>
      </c>
      <c r="AX49">
        <v>11</v>
      </c>
      <c r="AY49">
        <v>2</v>
      </c>
      <c r="AZ49">
        <v>10700</v>
      </c>
      <c r="BA49">
        <v>109800</v>
      </c>
      <c r="BB49">
        <v>9.8000000000000007</v>
      </c>
      <c r="BC49">
        <v>2</v>
      </c>
      <c r="BD49">
        <v>10100</v>
      </c>
      <c r="BE49">
        <v>104100</v>
      </c>
      <c r="BF49">
        <v>9.6999999999999993</v>
      </c>
      <c r="BG49">
        <v>2.1</v>
      </c>
      <c r="BH49">
        <v>11300</v>
      </c>
      <c r="BI49">
        <v>111900</v>
      </c>
      <c r="BJ49">
        <v>10.1</v>
      </c>
      <c r="BK49">
        <v>2.2000000000000002</v>
      </c>
      <c r="BL49">
        <v>14800</v>
      </c>
      <c r="BM49">
        <v>110400</v>
      </c>
      <c r="BN49">
        <v>13.4</v>
      </c>
      <c r="BO49">
        <v>2.6</v>
      </c>
      <c r="BP49">
        <v>15400</v>
      </c>
      <c r="BQ49">
        <v>108300</v>
      </c>
      <c r="BR49">
        <v>14.2</v>
      </c>
      <c r="BS49">
        <v>3.1</v>
      </c>
      <c r="BT49">
        <v>12900</v>
      </c>
      <c r="BU49">
        <v>112500</v>
      </c>
      <c r="BV49">
        <v>11.4</v>
      </c>
      <c r="BW49">
        <v>2.8</v>
      </c>
    </row>
    <row r="50" spans="1:75" x14ac:dyDescent="0.3">
      <c r="A50" t="s">
        <v>104</v>
      </c>
      <c r="B50" t="str">
        <f>VLOOKUP(A50,'class and classification'!$A$1:$B$338,2,FALSE)</f>
        <v>Predominantly Rural</v>
      </c>
      <c r="C50" t="str">
        <f>VLOOKUP(A50,'class and classification'!$A$1:$C$338,3,FALSE)</f>
        <v>SC</v>
      </c>
      <c r="D50">
        <v>30100</v>
      </c>
      <c r="E50">
        <v>280600</v>
      </c>
      <c r="F50">
        <v>10.7</v>
      </c>
      <c r="G50">
        <v>1</v>
      </c>
      <c r="H50">
        <v>31100</v>
      </c>
      <c r="I50">
        <v>286800</v>
      </c>
      <c r="J50">
        <v>10.9</v>
      </c>
      <c r="K50">
        <v>1.1000000000000001</v>
      </c>
      <c r="L50">
        <v>30700</v>
      </c>
      <c r="M50">
        <v>280600</v>
      </c>
      <c r="N50">
        <v>11</v>
      </c>
      <c r="O50">
        <v>2.1</v>
      </c>
      <c r="P50">
        <v>34900</v>
      </c>
      <c r="Q50">
        <v>276400</v>
      </c>
      <c r="R50">
        <v>12.6</v>
      </c>
      <c r="S50">
        <v>2.2999999999999998</v>
      </c>
      <c r="T50">
        <v>37900</v>
      </c>
      <c r="U50">
        <v>290900</v>
      </c>
      <c r="V50">
        <v>13</v>
      </c>
      <c r="W50">
        <v>2.2999999999999998</v>
      </c>
      <c r="X50">
        <v>34200</v>
      </c>
      <c r="Y50">
        <v>283000</v>
      </c>
      <c r="Z50">
        <v>12.1</v>
      </c>
      <c r="AA50">
        <v>2.2999999999999998</v>
      </c>
      <c r="AB50">
        <v>30900</v>
      </c>
      <c r="AC50">
        <v>284700</v>
      </c>
      <c r="AD50">
        <v>10.9</v>
      </c>
      <c r="AE50">
        <v>2.1</v>
      </c>
      <c r="AF50">
        <v>27500</v>
      </c>
      <c r="AG50">
        <v>280900</v>
      </c>
      <c r="AH50">
        <v>9.8000000000000007</v>
      </c>
      <c r="AI50">
        <v>2.1</v>
      </c>
      <c r="AJ50">
        <v>33400</v>
      </c>
      <c r="AK50">
        <v>289100</v>
      </c>
      <c r="AL50">
        <v>11.5</v>
      </c>
      <c r="AM50">
        <v>2.2000000000000002</v>
      </c>
      <c r="AN50">
        <v>38600</v>
      </c>
      <c r="AO50">
        <v>288900</v>
      </c>
      <c r="AP50">
        <v>13.4</v>
      </c>
      <c r="AQ50">
        <v>2.2999999999999998</v>
      </c>
      <c r="AR50">
        <v>33600</v>
      </c>
      <c r="AS50">
        <v>279900</v>
      </c>
      <c r="AT50">
        <v>12</v>
      </c>
      <c r="AU50">
        <v>2.4</v>
      </c>
      <c r="AV50">
        <v>43600</v>
      </c>
      <c r="AW50">
        <v>306600</v>
      </c>
      <c r="AX50">
        <v>14.2</v>
      </c>
      <c r="AY50">
        <v>2.4</v>
      </c>
      <c r="AZ50">
        <v>40900</v>
      </c>
      <c r="BA50">
        <v>309400</v>
      </c>
      <c r="BB50">
        <v>13.2</v>
      </c>
      <c r="BC50">
        <v>2.4</v>
      </c>
      <c r="BD50">
        <v>37200</v>
      </c>
      <c r="BE50">
        <v>293100</v>
      </c>
      <c r="BF50">
        <v>12.7</v>
      </c>
      <c r="BG50">
        <v>2.4</v>
      </c>
      <c r="BH50">
        <v>41300</v>
      </c>
      <c r="BI50">
        <v>294800</v>
      </c>
      <c r="BJ50">
        <v>14</v>
      </c>
      <c r="BK50">
        <v>2.5</v>
      </c>
      <c r="BL50">
        <v>35500</v>
      </c>
      <c r="BM50">
        <v>295200</v>
      </c>
      <c r="BN50">
        <v>12</v>
      </c>
      <c r="BO50">
        <v>2.2999999999999998</v>
      </c>
      <c r="BP50">
        <v>38700</v>
      </c>
      <c r="BQ50">
        <v>289000</v>
      </c>
      <c r="BR50">
        <v>13.4</v>
      </c>
      <c r="BS50">
        <v>2.6</v>
      </c>
      <c r="BT50">
        <v>34100</v>
      </c>
      <c r="BU50">
        <v>289600</v>
      </c>
      <c r="BV50">
        <v>11.8</v>
      </c>
      <c r="BW50">
        <v>2.4</v>
      </c>
    </row>
    <row r="51" spans="1:75" x14ac:dyDescent="0.3">
      <c r="A51" t="s">
        <v>105</v>
      </c>
      <c r="B51" t="str">
        <f>VLOOKUP(A51,'class and classification'!$A$1:$B$338,2,FALSE)</f>
        <v>Predominantly Urban</v>
      </c>
      <c r="C51" t="str">
        <f>VLOOKUP(A51,'class and classification'!$A$1:$C$338,3,FALSE)</f>
        <v>MD</v>
      </c>
      <c r="D51">
        <v>9100</v>
      </c>
      <c r="E51">
        <v>99100</v>
      </c>
      <c r="F51">
        <v>9.1999999999999993</v>
      </c>
      <c r="G51">
        <v>1.8</v>
      </c>
      <c r="H51">
        <v>5700</v>
      </c>
      <c r="I51">
        <v>97400</v>
      </c>
      <c r="J51">
        <v>5.9</v>
      </c>
      <c r="K51">
        <v>1.6</v>
      </c>
      <c r="L51">
        <v>7400</v>
      </c>
      <c r="M51">
        <v>97400</v>
      </c>
      <c r="N51">
        <v>7.6</v>
      </c>
      <c r="O51">
        <v>1.8</v>
      </c>
      <c r="P51">
        <v>10600</v>
      </c>
      <c r="Q51">
        <v>101600</v>
      </c>
      <c r="R51">
        <v>10.4</v>
      </c>
      <c r="S51">
        <v>2.1</v>
      </c>
      <c r="T51">
        <v>8600</v>
      </c>
      <c r="U51">
        <v>98200</v>
      </c>
      <c r="V51">
        <v>8.6999999999999993</v>
      </c>
      <c r="W51">
        <v>2.1</v>
      </c>
      <c r="X51">
        <v>8900</v>
      </c>
      <c r="Y51">
        <v>96700</v>
      </c>
      <c r="Z51">
        <v>9.1999999999999993</v>
      </c>
      <c r="AA51">
        <v>2.1</v>
      </c>
      <c r="AB51">
        <v>9800</v>
      </c>
      <c r="AC51">
        <v>97700</v>
      </c>
      <c r="AD51">
        <v>10</v>
      </c>
      <c r="AE51">
        <v>2.1</v>
      </c>
      <c r="AF51">
        <v>9300</v>
      </c>
      <c r="AG51">
        <v>99700</v>
      </c>
      <c r="AH51">
        <v>9.4</v>
      </c>
      <c r="AI51">
        <v>2.2000000000000002</v>
      </c>
      <c r="AJ51">
        <v>9100</v>
      </c>
      <c r="AK51">
        <v>102000</v>
      </c>
      <c r="AL51">
        <v>9</v>
      </c>
      <c r="AM51">
        <v>2.1</v>
      </c>
      <c r="AN51">
        <v>7200</v>
      </c>
      <c r="AO51">
        <v>107200</v>
      </c>
      <c r="AP51">
        <v>6.7</v>
      </c>
      <c r="AQ51">
        <v>1.8</v>
      </c>
      <c r="AR51">
        <v>7800</v>
      </c>
      <c r="AS51">
        <v>109900</v>
      </c>
      <c r="AT51">
        <v>7.1</v>
      </c>
      <c r="AU51">
        <v>1.8</v>
      </c>
      <c r="AV51">
        <v>8300</v>
      </c>
      <c r="AW51">
        <v>113300</v>
      </c>
      <c r="AX51">
        <v>7.3</v>
      </c>
      <c r="AY51">
        <v>1.8</v>
      </c>
      <c r="AZ51">
        <v>10300</v>
      </c>
      <c r="BA51">
        <v>111200</v>
      </c>
      <c r="BB51">
        <v>9.1999999999999993</v>
      </c>
      <c r="BC51">
        <v>2.2999999999999998</v>
      </c>
      <c r="BD51">
        <v>11000</v>
      </c>
      <c r="BE51">
        <v>113000</v>
      </c>
      <c r="BF51">
        <v>9.6999999999999993</v>
      </c>
      <c r="BG51">
        <v>2.4</v>
      </c>
      <c r="BH51">
        <v>11100</v>
      </c>
      <c r="BI51">
        <v>113000</v>
      </c>
      <c r="BJ51">
        <v>9.8000000000000007</v>
      </c>
      <c r="BK51">
        <v>2.4</v>
      </c>
      <c r="BL51">
        <v>10600</v>
      </c>
      <c r="BM51">
        <v>116200</v>
      </c>
      <c r="BN51">
        <v>9.1</v>
      </c>
      <c r="BO51">
        <v>2.2000000000000002</v>
      </c>
      <c r="BP51">
        <v>11200</v>
      </c>
      <c r="BQ51">
        <v>111000</v>
      </c>
      <c r="BR51">
        <v>10.1</v>
      </c>
      <c r="BS51">
        <v>2.8</v>
      </c>
      <c r="BT51">
        <v>9900</v>
      </c>
      <c r="BU51">
        <v>112000</v>
      </c>
      <c r="BV51">
        <v>8.9</v>
      </c>
      <c r="BW51">
        <v>2.6</v>
      </c>
    </row>
    <row r="52" spans="1:75" x14ac:dyDescent="0.3">
      <c r="A52" t="s">
        <v>106</v>
      </c>
      <c r="B52" t="str">
        <f>VLOOKUP(A52,'class and classification'!$A$1:$B$338,2,FALSE)</f>
        <v>Predominantly Urban</v>
      </c>
      <c r="C52" t="str">
        <f>VLOOKUP(A52,'class and classification'!$A$1:$C$338,3,FALSE)</f>
        <v>MD</v>
      </c>
      <c r="D52">
        <v>11200</v>
      </c>
      <c r="E52">
        <v>126300</v>
      </c>
      <c r="F52">
        <v>8.9</v>
      </c>
      <c r="G52">
        <v>1.9</v>
      </c>
      <c r="H52">
        <v>12600</v>
      </c>
      <c r="I52">
        <v>129700</v>
      </c>
      <c r="J52">
        <v>9.6999999999999993</v>
      </c>
      <c r="K52">
        <v>2</v>
      </c>
      <c r="L52">
        <v>8800</v>
      </c>
      <c r="M52">
        <v>128800</v>
      </c>
      <c r="N52">
        <v>6.8</v>
      </c>
      <c r="O52">
        <v>1.8</v>
      </c>
      <c r="P52">
        <v>9000</v>
      </c>
      <c r="Q52">
        <v>133500</v>
      </c>
      <c r="R52">
        <v>6.7</v>
      </c>
      <c r="S52">
        <v>1.8</v>
      </c>
      <c r="T52">
        <v>11900</v>
      </c>
      <c r="U52">
        <v>131400</v>
      </c>
      <c r="V52">
        <v>9.1</v>
      </c>
      <c r="W52">
        <v>2</v>
      </c>
      <c r="X52">
        <v>10100</v>
      </c>
      <c r="Y52">
        <v>124900</v>
      </c>
      <c r="Z52">
        <v>8.1</v>
      </c>
      <c r="AA52">
        <v>2</v>
      </c>
      <c r="AB52">
        <v>12800</v>
      </c>
      <c r="AC52">
        <v>130800</v>
      </c>
      <c r="AD52">
        <v>9.8000000000000007</v>
      </c>
      <c r="AE52">
        <v>2.1</v>
      </c>
      <c r="AF52">
        <v>9100</v>
      </c>
      <c r="AG52">
        <v>125200</v>
      </c>
      <c r="AH52">
        <v>7.3</v>
      </c>
      <c r="AI52">
        <v>2</v>
      </c>
      <c r="AJ52">
        <v>8400</v>
      </c>
      <c r="AK52">
        <v>129000</v>
      </c>
      <c r="AL52">
        <v>6.5</v>
      </c>
      <c r="AM52">
        <v>1.9</v>
      </c>
      <c r="AN52">
        <v>8300</v>
      </c>
      <c r="AO52">
        <v>130700</v>
      </c>
      <c r="AP52">
        <v>6.4</v>
      </c>
      <c r="AQ52">
        <v>1.8</v>
      </c>
      <c r="AR52">
        <v>9200</v>
      </c>
      <c r="AS52">
        <v>136600</v>
      </c>
      <c r="AT52">
        <v>6.7</v>
      </c>
      <c r="AU52">
        <v>1.8</v>
      </c>
      <c r="AV52">
        <v>12100</v>
      </c>
      <c r="AW52">
        <v>137300</v>
      </c>
      <c r="AX52">
        <v>8.8000000000000007</v>
      </c>
      <c r="AY52">
        <v>2.2000000000000002</v>
      </c>
      <c r="AZ52">
        <v>12800</v>
      </c>
      <c r="BA52">
        <v>140700</v>
      </c>
      <c r="BB52">
        <v>9.1</v>
      </c>
      <c r="BC52">
        <v>2.2000000000000002</v>
      </c>
      <c r="BD52">
        <v>13500</v>
      </c>
      <c r="BE52">
        <v>141800</v>
      </c>
      <c r="BF52">
        <v>9.5</v>
      </c>
      <c r="BG52">
        <v>2.2000000000000002</v>
      </c>
      <c r="BH52">
        <v>10800</v>
      </c>
      <c r="BI52">
        <v>141000</v>
      </c>
      <c r="BJ52">
        <v>7.7</v>
      </c>
      <c r="BK52">
        <v>2</v>
      </c>
      <c r="BL52">
        <v>10400</v>
      </c>
      <c r="BM52">
        <v>139700</v>
      </c>
      <c r="BN52">
        <v>7.5</v>
      </c>
      <c r="BO52">
        <v>2.2000000000000002</v>
      </c>
      <c r="BP52">
        <v>11200</v>
      </c>
      <c r="BQ52">
        <v>137200</v>
      </c>
      <c r="BR52">
        <v>8.1</v>
      </c>
      <c r="BS52">
        <v>2.8</v>
      </c>
      <c r="BT52">
        <v>11000</v>
      </c>
      <c r="BU52">
        <v>133700</v>
      </c>
      <c r="BV52">
        <v>8.1999999999999993</v>
      </c>
      <c r="BW52">
        <v>2.6</v>
      </c>
    </row>
    <row r="53" spans="1:75" x14ac:dyDescent="0.3">
      <c r="A53" t="s">
        <v>107</v>
      </c>
      <c r="B53" t="str">
        <f>VLOOKUP(A53,'class and classification'!$A$1:$B$338,2,FALSE)</f>
        <v>Predominantly Urban</v>
      </c>
      <c r="C53" t="str">
        <f>VLOOKUP(A53,'class and classification'!$A$1:$C$338,3,FALSE)</f>
        <v>MD</v>
      </c>
      <c r="D53">
        <v>8200</v>
      </c>
      <c r="E53">
        <v>118300</v>
      </c>
      <c r="F53">
        <v>6.9</v>
      </c>
      <c r="G53">
        <v>1.6</v>
      </c>
      <c r="H53">
        <v>7900</v>
      </c>
      <c r="I53">
        <v>118300</v>
      </c>
      <c r="J53">
        <v>6.7</v>
      </c>
      <c r="K53">
        <v>1.6</v>
      </c>
      <c r="L53">
        <v>9000</v>
      </c>
      <c r="M53">
        <v>115000</v>
      </c>
      <c r="N53">
        <v>7.8</v>
      </c>
      <c r="O53">
        <v>1.8</v>
      </c>
      <c r="P53">
        <v>10000</v>
      </c>
      <c r="Q53">
        <v>115000</v>
      </c>
      <c r="R53">
        <v>8.6999999999999993</v>
      </c>
      <c r="S53">
        <v>2</v>
      </c>
      <c r="T53">
        <v>8500</v>
      </c>
      <c r="U53">
        <v>112600</v>
      </c>
      <c r="V53">
        <v>7.6</v>
      </c>
      <c r="W53">
        <v>1.9</v>
      </c>
      <c r="X53">
        <v>9800</v>
      </c>
      <c r="Y53">
        <v>107600</v>
      </c>
      <c r="Z53">
        <v>9.1</v>
      </c>
      <c r="AA53">
        <v>2.1</v>
      </c>
      <c r="AB53">
        <v>9400</v>
      </c>
      <c r="AC53">
        <v>112700</v>
      </c>
      <c r="AD53">
        <v>8.3000000000000007</v>
      </c>
      <c r="AE53">
        <v>1.9</v>
      </c>
      <c r="AF53">
        <v>9900</v>
      </c>
      <c r="AG53">
        <v>108300</v>
      </c>
      <c r="AH53">
        <v>9.1</v>
      </c>
      <c r="AI53">
        <v>2</v>
      </c>
      <c r="AJ53">
        <v>11000</v>
      </c>
      <c r="AK53">
        <v>112100</v>
      </c>
      <c r="AL53">
        <v>9.8000000000000007</v>
      </c>
      <c r="AM53">
        <v>2.1</v>
      </c>
      <c r="AN53">
        <v>10100</v>
      </c>
      <c r="AO53">
        <v>108100</v>
      </c>
      <c r="AP53">
        <v>9.3000000000000007</v>
      </c>
      <c r="AQ53">
        <v>2.2000000000000002</v>
      </c>
      <c r="AR53">
        <v>11000</v>
      </c>
      <c r="AS53">
        <v>111000</v>
      </c>
      <c r="AT53">
        <v>9.9</v>
      </c>
      <c r="AU53">
        <v>2.2999999999999998</v>
      </c>
      <c r="AV53">
        <v>11300</v>
      </c>
      <c r="AW53">
        <v>117700</v>
      </c>
      <c r="AX53">
        <v>9.6</v>
      </c>
      <c r="AY53">
        <v>2.2000000000000002</v>
      </c>
      <c r="AZ53">
        <v>9500</v>
      </c>
      <c r="BA53">
        <v>108300</v>
      </c>
      <c r="BB53">
        <v>8.8000000000000007</v>
      </c>
      <c r="BC53">
        <v>2.4</v>
      </c>
      <c r="BD53">
        <v>10800</v>
      </c>
      <c r="BE53">
        <v>119500</v>
      </c>
      <c r="BF53">
        <v>9</v>
      </c>
      <c r="BG53">
        <v>2.2000000000000002</v>
      </c>
      <c r="BH53">
        <v>10000</v>
      </c>
      <c r="BI53">
        <v>119600</v>
      </c>
      <c r="BJ53">
        <v>8.3000000000000007</v>
      </c>
      <c r="BK53">
        <v>2.2000000000000002</v>
      </c>
      <c r="BL53">
        <v>11400</v>
      </c>
      <c r="BM53">
        <v>117000</v>
      </c>
      <c r="BN53">
        <v>9.8000000000000007</v>
      </c>
      <c r="BO53">
        <v>2.5</v>
      </c>
      <c r="BP53">
        <v>12600</v>
      </c>
      <c r="BQ53">
        <v>127800</v>
      </c>
      <c r="BR53">
        <v>9.9</v>
      </c>
      <c r="BS53">
        <v>2.8</v>
      </c>
      <c r="BT53">
        <v>10000</v>
      </c>
      <c r="BU53">
        <v>120300</v>
      </c>
      <c r="BV53">
        <v>8.3000000000000007</v>
      </c>
      <c r="BW53">
        <v>2.6</v>
      </c>
    </row>
    <row r="54" spans="1:75" x14ac:dyDescent="0.3">
      <c r="A54" t="s">
        <v>108</v>
      </c>
      <c r="B54" t="str">
        <f>VLOOKUP(A54,'class and classification'!$A$1:$B$338,2,FALSE)</f>
        <v>Predominantly Urban</v>
      </c>
      <c r="C54" t="str">
        <f>VLOOKUP(A54,'class and classification'!$A$1:$C$338,3,FALSE)</f>
        <v>MD</v>
      </c>
      <c r="D54">
        <v>17600</v>
      </c>
      <c r="E54">
        <v>229300</v>
      </c>
      <c r="F54">
        <v>7.7</v>
      </c>
      <c r="G54">
        <v>1.9</v>
      </c>
      <c r="H54">
        <v>14500</v>
      </c>
      <c r="I54">
        <v>240100</v>
      </c>
      <c r="J54">
        <v>6.1</v>
      </c>
      <c r="K54">
        <v>1.6</v>
      </c>
      <c r="L54">
        <v>17300</v>
      </c>
      <c r="M54">
        <v>230000</v>
      </c>
      <c r="N54">
        <v>7.5</v>
      </c>
      <c r="O54">
        <v>1.8</v>
      </c>
      <c r="P54">
        <v>21700</v>
      </c>
      <c r="Q54">
        <v>242800</v>
      </c>
      <c r="R54">
        <v>9</v>
      </c>
      <c r="S54">
        <v>2</v>
      </c>
      <c r="T54">
        <v>21000</v>
      </c>
      <c r="U54">
        <v>245200</v>
      </c>
      <c r="V54">
        <v>8.6</v>
      </c>
      <c r="W54">
        <v>2</v>
      </c>
      <c r="X54">
        <v>23300</v>
      </c>
      <c r="Y54">
        <v>237700</v>
      </c>
      <c r="Z54">
        <v>9.8000000000000007</v>
      </c>
      <c r="AA54">
        <v>2.2000000000000002</v>
      </c>
      <c r="AB54">
        <v>22500</v>
      </c>
      <c r="AC54">
        <v>241800</v>
      </c>
      <c r="AD54">
        <v>9.3000000000000007</v>
      </c>
      <c r="AE54">
        <v>2.1</v>
      </c>
      <c r="AF54">
        <v>23600</v>
      </c>
      <c r="AG54">
        <v>241900</v>
      </c>
      <c r="AH54">
        <v>9.6999999999999993</v>
      </c>
      <c r="AI54">
        <v>2.2999999999999998</v>
      </c>
      <c r="AJ54">
        <v>19300</v>
      </c>
      <c r="AK54">
        <v>244400</v>
      </c>
      <c r="AL54">
        <v>7.9</v>
      </c>
      <c r="AM54">
        <v>2</v>
      </c>
      <c r="AN54">
        <v>18500</v>
      </c>
      <c r="AO54">
        <v>259700</v>
      </c>
      <c r="AP54">
        <v>7.1</v>
      </c>
      <c r="AQ54">
        <v>1.9</v>
      </c>
      <c r="AR54">
        <v>18300</v>
      </c>
      <c r="AS54">
        <v>262900</v>
      </c>
      <c r="AT54">
        <v>7</v>
      </c>
      <c r="AU54">
        <v>1.9</v>
      </c>
      <c r="AV54">
        <v>18600</v>
      </c>
      <c r="AW54">
        <v>264400</v>
      </c>
      <c r="AX54">
        <v>7</v>
      </c>
      <c r="AY54">
        <v>1.9</v>
      </c>
      <c r="AZ54">
        <v>25000</v>
      </c>
      <c r="BA54">
        <v>260700</v>
      </c>
      <c r="BB54">
        <v>9.6</v>
      </c>
      <c r="BC54">
        <v>2.2000000000000002</v>
      </c>
      <c r="BD54">
        <v>24600</v>
      </c>
      <c r="BE54">
        <v>269800</v>
      </c>
      <c r="BF54">
        <v>9.1</v>
      </c>
      <c r="BG54">
        <v>2.2999999999999998</v>
      </c>
      <c r="BH54">
        <v>21700</v>
      </c>
      <c r="BI54">
        <v>282600</v>
      </c>
      <c r="BJ54">
        <v>7.7</v>
      </c>
      <c r="BK54">
        <v>2.2000000000000002</v>
      </c>
      <c r="BL54">
        <v>31600</v>
      </c>
      <c r="BM54">
        <v>289000</v>
      </c>
      <c r="BN54">
        <v>10.9</v>
      </c>
      <c r="BO54">
        <v>2.5</v>
      </c>
      <c r="BP54">
        <v>30300</v>
      </c>
      <c r="BQ54">
        <v>276700</v>
      </c>
      <c r="BR54">
        <v>10.9</v>
      </c>
      <c r="BS54">
        <v>2.7</v>
      </c>
      <c r="BT54">
        <v>20200</v>
      </c>
      <c r="BU54">
        <v>293700</v>
      </c>
      <c r="BV54">
        <v>6.9</v>
      </c>
      <c r="BW54">
        <v>2</v>
      </c>
    </row>
    <row r="55" spans="1:75" x14ac:dyDescent="0.3">
      <c r="A55" t="s">
        <v>109</v>
      </c>
      <c r="B55" t="str">
        <f>VLOOKUP(A55,'class and classification'!$A$1:$B$338,2,FALSE)</f>
        <v>Predominantly Urban</v>
      </c>
      <c r="C55" t="str">
        <f>VLOOKUP(A55,'class and classification'!$A$1:$C$338,3,FALSE)</f>
        <v>MD</v>
      </c>
      <c r="D55">
        <v>20600</v>
      </c>
      <c r="E55">
        <v>207500</v>
      </c>
      <c r="F55">
        <v>9.9</v>
      </c>
      <c r="G55">
        <v>2</v>
      </c>
      <c r="H55">
        <v>20500</v>
      </c>
      <c r="I55">
        <v>214900</v>
      </c>
      <c r="J55">
        <v>9.5</v>
      </c>
      <c r="K55">
        <v>2</v>
      </c>
      <c r="L55">
        <v>17800</v>
      </c>
      <c r="M55">
        <v>217000</v>
      </c>
      <c r="N55">
        <v>8.1999999999999993</v>
      </c>
      <c r="O55">
        <v>1.9</v>
      </c>
      <c r="P55">
        <v>19400</v>
      </c>
      <c r="Q55">
        <v>215600</v>
      </c>
      <c r="R55">
        <v>9</v>
      </c>
      <c r="S55">
        <v>2.1</v>
      </c>
      <c r="T55">
        <v>21300</v>
      </c>
      <c r="U55">
        <v>223200</v>
      </c>
      <c r="V55">
        <v>9.5</v>
      </c>
      <c r="W55">
        <v>2.2000000000000002</v>
      </c>
      <c r="X55">
        <v>19800</v>
      </c>
      <c r="Y55">
        <v>220800</v>
      </c>
      <c r="Z55">
        <v>9</v>
      </c>
      <c r="AA55">
        <v>2.2000000000000002</v>
      </c>
      <c r="AB55">
        <v>19000</v>
      </c>
      <c r="AC55">
        <v>205200</v>
      </c>
      <c r="AD55">
        <v>9.3000000000000007</v>
      </c>
      <c r="AE55">
        <v>2.2000000000000002</v>
      </c>
      <c r="AF55">
        <v>17500</v>
      </c>
      <c r="AG55">
        <v>207200</v>
      </c>
      <c r="AH55">
        <v>8.5</v>
      </c>
      <c r="AI55">
        <v>2.1</v>
      </c>
      <c r="AJ55">
        <v>19500</v>
      </c>
      <c r="AK55">
        <v>217300</v>
      </c>
      <c r="AL55">
        <v>9</v>
      </c>
      <c r="AM55">
        <v>2.1</v>
      </c>
      <c r="AN55">
        <v>16300</v>
      </c>
      <c r="AO55">
        <v>221100</v>
      </c>
      <c r="AP55">
        <v>7.4</v>
      </c>
      <c r="AQ55">
        <v>2</v>
      </c>
      <c r="AR55">
        <v>20300</v>
      </c>
      <c r="AS55">
        <v>221700</v>
      </c>
      <c r="AT55">
        <v>9.1999999999999993</v>
      </c>
      <c r="AU55">
        <v>2.1</v>
      </c>
      <c r="AV55">
        <v>18800</v>
      </c>
      <c r="AW55">
        <v>222800</v>
      </c>
      <c r="AX55">
        <v>8.5</v>
      </c>
      <c r="AY55">
        <v>2</v>
      </c>
      <c r="AZ55">
        <v>21000</v>
      </c>
      <c r="BA55">
        <v>225300</v>
      </c>
      <c r="BB55">
        <v>9.3000000000000007</v>
      </c>
      <c r="BC55">
        <v>2.2999999999999998</v>
      </c>
      <c r="BD55">
        <v>19200</v>
      </c>
      <c r="BE55">
        <v>226000</v>
      </c>
      <c r="BF55">
        <v>8.5</v>
      </c>
      <c r="BG55">
        <v>2.2000000000000002</v>
      </c>
      <c r="BH55">
        <v>18700</v>
      </c>
      <c r="BI55">
        <v>216400</v>
      </c>
      <c r="BJ55">
        <v>8.6</v>
      </c>
      <c r="BK55">
        <v>2.2999999999999998</v>
      </c>
      <c r="BL55">
        <v>19500</v>
      </c>
      <c r="BM55">
        <v>222700</v>
      </c>
      <c r="BN55">
        <v>8.6999999999999993</v>
      </c>
      <c r="BO55">
        <v>2.2999999999999998</v>
      </c>
      <c r="BP55">
        <v>21600</v>
      </c>
      <c r="BQ55">
        <v>238200</v>
      </c>
      <c r="BR55">
        <v>9.1</v>
      </c>
      <c r="BS55">
        <v>2.6</v>
      </c>
      <c r="BT55">
        <v>25800</v>
      </c>
      <c r="BU55">
        <v>241600</v>
      </c>
      <c r="BV55">
        <v>10.7</v>
      </c>
      <c r="BW55">
        <v>2.9</v>
      </c>
    </row>
    <row r="56" spans="1:75" x14ac:dyDescent="0.3">
      <c r="A56" t="s">
        <v>110</v>
      </c>
      <c r="B56" t="str">
        <f>VLOOKUP(A56,'class and classification'!$A$1:$B$338,2,FALSE)</f>
        <v>Predominantly Urban</v>
      </c>
      <c r="C56" t="str">
        <f>VLOOKUP(A56,'class and classification'!$A$1:$C$338,3,FALSE)</f>
        <v>MD</v>
      </c>
      <c r="D56">
        <v>10500</v>
      </c>
      <c r="E56">
        <v>91700</v>
      </c>
      <c r="F56">
        <v>11.5</v>
      </c>
      <c r="G56">
        <v>2.2000000000000002</v>
      </c>
      <c r="H56">
        <v>10600</v>
      </c>
      <c r="I56">
        <v>92800</v>
      </c>
      <c r="J56">
        <v>11.4</v>
      </c>
      <c r="K56">
        <v>2.2999999999999998</v>
      </c>
      <c r="L56">
        <v>8100</v>
      </c>
      <c r="M56">
        <v>94400</v>
      </c>
      <c r="N56">
        <v>8.6</v>
      </c>
      <c r="O56">
        <v>2</v>
      </c>
      <c r="P56">
        <v>10900</v>
      </c>
      <c r="Q56">
        <v>93000</v>
      </c>
      <c r="R56">
        <v>11.7</v>
      </c>
      <c r="S56">
        <v>2.2000000000000002</v>
      </c>
      <c r="T56">
        <v>10600</v>
      </c>
      <c r="U56">
        <v>95800</v>
      </c>
      <c r="V56">
        <v>11</v>
      </c>
      <c r="W56">
        <v>2.2000000000000002</v>
      </c>
      <c r="X56">
        <v>9700</v>
      </c>
      <c r="Y56">
        <v>92200</v>
      </c>
      <c r="Z56">
        <v>10.6</v>
      </c>
      <c r="AA56">
        <v>2.2000000000000002</v>
      </c>
      <c r="AB56">
        <v>9200</v>
      </c>
      <c r="AC56">
        <v>92200</v>
      </c>
      <c r="AD56">
        <v>9.9</v>
      </c>
      <c r="AE56">
        <v>2.2000000000000002</v>
      </c>
      <c r="AF56">
        <v>8900</v>
      </c>
      <c r="AG56">
        <v>94100</v>
      </c>
      <c r="AH56">
        <v>9.5</v>
      </c>
      <c r="AI56">
        <v>2.1</v>
      </c>
      <c r="AJ56">
        <v>8900</v>
      </c>
      <c r="AK56">
        <v>95300</v>
      </c>
      <c r="AL56">
        <v>9.3000000000000007</v>
      </c>
      <c r="AM56">
        <v>2.1</v>
      </c>
      <c r="AN56">
        <v>10300</v>
      </c>
      <c r="AO56">
        <v>95200</v>
      </c>
      <c r="AP56">
        <v>10.8</v>
      </c>
      <c r="AQ56">
        <v>2.2999999999999998</v>
      </c>
      <c r="AR56">
        <v>9500</v>
      </c>
      <c r="AS56">
        <v>101500</v>
      </c>
      <c r="AT56">
        <v>9.3000000000000007</v>
      </c>
      <c r="AU56">
        <v>2.1</v>
      </c>
      <c r="AV56">
        <v>11800</v>
      </c>
      <c r="AW56">
        <v>101000</v>
      </c>
      <c r="AX56">
        <v>11.7</v>
      </c>
      <c r="AY56">
        <v>2.2999999999999998</v>
      </c>
      <c r="AZ56">
        <v>9500</v>
      </c>
      <c r="BA56">
        <v>101400</v>
      </c>
      <c r="BB56">
        <v>9.3000000000000007</v>
      </c>
      <c r="BC56">
        <v>2.2000000000000002</v>
      </c>
      <c r="BD56">
        <v>9700</v>
      </c>
      <c r="BE56">
        <v>103800</v>
      </c>
      <c r="BF56">
        <v>9.3000000000000007</v>
      </c>
      <c r="BG56">
        <v>2.2000000000000002</v>
      </c>
      <c r="BH56">
        <v>10700</v>
      </c>
      <c r="BI56">
        <v>104800</v>
      </c>
      <c r="BJ56">
        <v>10.199999999999999</v>
      </c>
      <c r="BK56">
        <v>2.2999999999999998</v>
      </c>
      <c r="BL56">
        <v>11800</v>
      </c>
      <c r="BM56">
        <v>98500</v>
      </c>
      <c r="BN56">
        <v>12</v>
      </c>
      <c r="BO56">
        <v>2.4</v>
      </c>
      <c r="BP56">
        <v>12300</v>
      </c>
      <c r="BQ56">
        <v>97500</v>
      </c>
      <c r="BR56">
        <v>12.6</v>
      </c>
      <c r="BS56">
        <v>3</v>
      </c>
      <c r="BT56">
        <v>9800</v>
      </c>
      <c r="BU56">
        <v>97600</v>
      </c>
      <c r="BV56">
        <v>10</v>
      </c>
      <c r="BW56">
        <v>2.8</v>
      </c>
    </row>
    <row r="57" spans="1:75" x14ac:dyDescent="0.3">
      <c r="A57" t="s">
        <v>111</v>
      </c>
      <c r="B57" t="str">
        <f>VLOOKUP(A57,'class and classification'!$A$1:$B$338,2,FALSE)</f>
        <v>Predominantly Urban</v>
      </c>
      <c r="C57" t="str">
        <f>VLOOKUP(A57,'class and classification'!$A$1:$C$338,3,FALSE)</f>
        <v>MD</v>
      </c>
      <c r="D57">
        <v>19100</v>
      </c>
      <c r="E57">
        <v>189200</v>
      </c>
      <c r="F57">
        <v>10.1</v>
      </c>
      <c r="G57">
        <v>2</v>
      </c>
      <c r="H57">
        <v>22200</v>
      </c>
      <c r="I57">
        <v>195900</v>
      </c>
      <c r="J57">
        <v>11.4</v>
      </c>
      <c r="K57">
        <v>2.2000000000000002</v>
      </c>
      <c r="L57">
        <v>17800</v>
      </c>
      <c r="M57">
        <v>192100</v>
      </c>
      <c r="N57">
        <v>9.1999999999999993</v>
      </c>
      <c r="O57">
        <v>2</v>
      </c>
      <c r="P57">
        <v>15900</v>
      </c>
      <c r="Q57">
        <v>197100</v>
      </c>
      <c r="R57">
        <v>8.1</v>
      </c>
      <c r="S57">
        <v>1.9</v>
      </c>
      <c r="T57">
        <v>18100</v>
      </c>
      <c r="U57">
        <v>195200</v>
      </c>
      <c r="V57">
        <v>9.3000000000000007</v>
      </c>
      <c r="W57">
        <v>2</v>
      </c>
      <c r="X57">
        <v>20600</v>
      </c>
      <c r="Y57">
        <v>190100</v>
      </c>
      <c r="Z57">
        <v>10.9</v>
      </c>
      <c r="AA57">
        <v>2.2999999999999998</v>
      </c>
      <c r="AB57">
        <v>17300</v>
      </c>
      <c r="AC57">
        <v>194300</v>
      </c>
      <c r="AD57">
        <v>8.9</v>
      </c>
      <c r="AE57">
        <v>2.1</v>
      </c>
      <c r="AF57">
        <v>19200</v>
      </c>
      <c r="AG57">
        <v>187700</v>
      </c>
      <c r="AH57">
        <v>10.3</v>
      </c>
      <c r="AI57">
        <v>2.2999999999999998</v>
      </c>
      <c r="AJ57">
        <v>19300</v>
      </c>
      <c r="AK57">
        <v>187800</v>
      </c>
      <c r="AL57">
        <v>10.3</v>
      </c>
      <c r="AM57">
        <v>2.2999999999999998</v>
      </c>
      <c r="AN57">
        <v>16900</v>
      </c>
      <c r="AO57">
        <v>192400</v>
      </c>
      <c r="AP57">
        <v>8.8000000000000007</v>
      </c>
      <c r="AQ57">
        <v>2.2000000000000002</v>
      </c>
      <c r="AR57">
        <v>14600</v>
      </c>
      <c r="AS57">
        <v>192700</v>
      </c>
      <c r="AT57">
        <v>7.6</v>
      </c>
      <c r="AU57">
        <v>2</v>
      </c>
      <c r="AV57">
        <v>20900</v>
      </c>
      <c r="AW57">
        <v>196800</v>
      </c>
      <c r="AX57">
        <v>10.6</v>
      </c>
      <c r="AY57">
        <v>2.4</v>
      </c>
      <c r="AZ57">
        <v>17300</v>
      </c>
      <c r="BA57">
        <v>195600</v>
      </c>
      <c r="BB57">
        <v>8.8000000000000007</v>
      </c>
      <c r="BC57">
        <v>2.2000000000000002</v>
      </c>
      <c r="BD57">
        <v>17300</v>
      </c>
      <c r="BE57">
        <v>199600</v>
      </c>
      <c r="BF57">
        <v>8.6999999999999993</v>
      </c>
      <c r="BG57">
        <v>2.2000000000000002</v>
      </c>
      <c r="BH57">
        <v>21500</v>
      </c>
      <c r="BI57">
        <v>199700</v>
      </c>
      <c r="BJ57">
        <v>10.8</v>
      </c>
      <c r="BK57">
        <v>2.2999999999999998</v>
      </c>
      <c r="BL57">
        <v>20300</v>
      </c>
      <c r="BM57">
        <v>202300</v>
      </c>
      <c r="BN57">
        <v>10</v>
      </c>
      <c r="BO57">
        <v>2.2000000000000002</v>
      </c>
      <c r="BP57">
        <v>21700</v>
      </c>
      <c r="BQ57">
        <v>200300</v>
      </c>
      <c r="BR57">
        <v>10.8</v>
      </c>
      <c r="BS57">
        <v>2.7</v>
      </c>
      <c r="BT57">
        <v>17300</v>
      </c>
      <c r="BU57">
        <v>203800</v>
      </c>
      <c r="BV57">
        <v>8.5</v>
      </c>
      <c r="BW57">
        <v>2.4</v>
      </c>
    </row>
    <row r="58" spans="1:75" x14ac:dyDescent="0.3">
      <c r="A58" t="s">
        <v>112</v>
      </c>
      <c r="B58" t="str">
        <f>VLOOKUP(A58,'class and classification'!$A$1:$B$338,2,FALSE)</f>
        <v>Predominantly Urban</v>
      </c>
      <c r="C58" t="str">
        <f>VLOOKUP(A58,'class and classification'!$A$1:$C$338,3,FALSE)</f>
        <v>MD</v>
      </c>
      <c r="D58">
        <v>33600</v>
      </c>
      <c r="E58">
        <v>358300</v>
      </c>
      <c r="F58">
        <v>9.4</v>
      </c>
      <c r="G58">
        <v>1.6</v>
      </c>
      <c r="H58">
        <v>31400</v>
      </c>
      <c r="I58">
        <v>356000</v>
      </c>
      <c r="J58">
        <v>8.8000000000000007</v>
      </c>
      <c r="K58">
        <v>1.6</v>
      </c>
      <c r="L58">
        <v>30700</v>
      </c>
      <c r="M58">
        <v>379800</v>
      </c>
      <c r="N58">
        <v>8.1</v>
      </c>
      <c r="O58">
        <v>1.5</v>
      </c>
      <c r="P58">
        <v>33700</v>
      </c>
      <c r="Q58">
        <v>368100</v>
      </c>
      <c r="R58">
        <v>9.1</v>
      </c>
      <c r="S58">
        <v>1.6</v>
      </c>
      <c r="T58">
        <v>33400</v>
      </c>
      <c r="U58">
        <v>362100</v>
      </c>
      <c r="V58">
        <v>9.1999999999999993</v>
      </c>
      <c r="W58">
        <v>1.6</v>
      </c>
      <c r="X58">
        <v>38800</v>
      </c>
      <c r="Y58">
        <v>354400</v>
      </c>
      <c r="Z58">
        <v>10.9</v>
      </c>
      <c r="AA58">
        <v>1.8</v>
      </c>
      <c r="AB58">
        <v>33200</v>
      </c>
      <c r="AC58">
        <v>352100</v>
      </c>
      <c r="AD58">
        <v>9.4</v>
      </c>
      <c r="AE58">
        <v>1.8</v>
      </c>
      <c r="AF58">
        <v>25200</v>
      </c>
      <c r="AG58">
        <v>345200</v>
      </c>
      <c r="AH58">
        <v>7.3</v>
      </c>
      <c r="AI58">
        <v>1.7</v>
      </c>
      <c r="AJ58">
        <v>27200</v>
      </c>
      <c r="AK58">
        <v>348900</v>
      </c>
      <c r="AL58">
        <v>7.8</v>
      </c>
      <c r="AM58">
        <v>1.7</v>
      </c>
      <c r="AN58">
        <v>29900</v>
      </c>
      <c r="AO58">
        <v>349500</v>
      </c>
      <c r="AP58">
        <v>8.5</v>
      </c>
      <c r="AQ58">
        <v>1.8</v>
      </c>
      <c r="AR58">
        <v>29300</v>
      </c>
      <c r="AS58">
        <v>357200</v>
      </c>
      <c r="AT58">
        <v>8.1999999999999993</v>
      </c>
      <c r="AU58">
        <v>1.7</v>
      </c>
      <c r="AV58">
        <v>34700</v>
      </c>
      <c r="AW58">
        <v>392400</v>
      </c>
      <c r="AX58">
        <v>8.8000000000000007</v>
      </c>
      <c r="AY58">
        <v>1.7</v>
      </c>
      <c r="AZ58">
        <v>38100</v>
      </c>
      <c r="BA58">
        <v>391400</v>
      </c>
      <c r="BB58">
        <v>9.6999999999999993</v>
      </c>
      <c r="BC58">
        <v>1.9</v>
      </c>
      <c r="BD58">
        <v>35900</v>
      </c>
      <c r="BE58">
        <v>399300</v>
      </c>
      <c r="BF58">
        <v>9</v>
      </c>
      <c r="BG58">
        <v>1.9</v>
      </c>
      <c r="BH58">
        <v>39500</v>
      </c>
      <c r="BI58">
        <v>399100</v>
      </c>
      <c r="BJ58">
        <v>9.9</v>
      </c>
      <c r="BK58">
        <v>2</v>
      </c>
      <c r="BL58">
        <v>35400</v>
      </c>
      <c r="BM58">
        <v>397800</v>
      </c>
      <c r="BN58">
        <v>8.9</v>
      </c>
      <c r="BO58">
        <v>1.9</v>
      </c>
      <c r="BP58">
        <v>38000</v>
      </c>
      <c r="BQ58">
        <v>424700</v>
      </c>
      <c r="BR58">
        <v>8.9</v>
      </c>
      <c r="BS58">
        <v>2</v>
      </c>
      <c r="BT58">
        <v>36700</v>
      </c>
      <c r="BU58">
        <v>385600</v>
      </c>
      <c r="BV58">
        <v>9.5</v>
      </c>
      <c r="BW58">
        <v>2.2000000000000002</v>
      </c>
    </row>
    <row r="59" spans="1:75" x14ac:dyDescent="0.3">
      <c r="A59" t="s">
        <v>113</v>
      </c>
      <c r="B59" t="str">
        <f>VLOOKUP(A59,'class and classification'!$A$1:$B$338,2,FALSE)</f>
        <v>Predominantly Urban</v>
      </c>
      <c r="C59" t="str">
        <f>VLOOKUP(A59,'class and classification'!$A$1:$C$338,3,FALSE)</f>
        <v>MD</v>
      </c>
      <c r="D59">
        <v>13600</v>
      </c>
      <c r="E59">
        <v>154200</v>
      </c>
      <c r="F59">
        <v>8.8000000000000007</v>
      </c>
      <c r="G59">
        <v>1.9</v>
      </c>
      <c r="H59">
        <v>10700</v>
      </c>
      <c r="I59">
        <v>151600</v>
      </c>
      <c r="J59">
        <v>7.1</v>
      </c>
      <c r="K59">
        <v>1.8</v>
      </c>
      <c r="L59">
        <v>14600</v>
      </c>
      <c r="M59">
        <v>154700</v>
      </c>
      <c r="N59">
        <v>9.4</v>
      </c>
      <c r="O59">
        <v>2.1</v>
      </c>
      <c r="P59">
        <v>12800</v>
      </c>
      <c r="Q59">
        <v>149800</v>
      </c>
      <c r="R59">
        <v>8.6</v>
      </c>
      <c r="S59">
        <v>1.9</v>
      </c>
      <c r="T59">
        <v>12000</v>
      </c>
      <c r="U59">
        <v>153100</v>
      </c>
      <c r="V59">
        <v>7.9</v>
      </c>
      <c r="W59">
        <v>1.8</v>
      </c>
      <c r="X59">
        <v>10900</v>
      </c>
      <c r="Y59">
        <v>149100</v>
      </c>
      <c r="Z59">
        <v>7.3</v>
      </c>
      <c r="AA59">
        <v>1.8</v>
      </c>
      <c r="AB59">
        <v>11500</v>
      </c>
      <c r="AC59">
        <v>146700</v>
      </c>
      <c r="AD59">
        <v>7.8</v>
      </c>
      <c r="AE59">
        <v>1.9</v>
      </c>
      <c r="AF59">
        <v>12400</v>
      </c>
      <c r="AG59">
        <v>145600</v>
      </c>
      <c r="AH59">
        <v>8.5</v>
      </c>
      <c r="AI59">
        <v>2</v>
      </c>
      <c r="AJ59">
        <v>9700</v>
      </c>
      <c r="AK59">
        <v>147600</v>
      </c>
      <c r="AL59">
        <v>6.6</v>
      </c>
      <c r="AM59">
        <v>1.7</v>
      </c>
      <c r="AN59">
        <v>14600</v>
      </c>
      <c r="AO59">
        <v>148600</v>
      </c>
      <c r="AP59">
        <v>9.8000000000000007</v>
      </c>
      <c r="AQ59">
        <v>2</v>
      </c>
      <c r="AR59">
        <v>12400</v>
      </c>
      <c r="AS59">
        <v>150700</v>
      </c>
      <c r="AT59">
        <v>8.1999999999999993</v>
      </c>
      <c r="AU59">
        <v>1.9</v>
      </c>
      <c r="AV59">
        <v>13000</v>
      </c>
      <c r="AW59">
        <v>149100</v>
      </c>
      <c r="AX59">
        <v>8.6999999999999993</v>
      </c>
      <c r="AY59">
        <v>2</v>
      </c>
      <c r="AZ59">
        <v>14000</v>
      </c>
      <c r="BA59">
        <v>158600</v>
      </c>
      <c r="BB59">
        <v>8.8000000000000007</v>
      </c>
      <c r="BC59">
        <v>2</v>
      </c>
      <c r="BD59">
        <v>12800</v>
      </c>
      <c r="BE59">
        <v>162200</v>
      </c>
      <c r="BF59">
        <v>7.9</v>
      </c>
      <c r="BG59">
        <v>1.9</v>
      </c>
      <c r="BH59">
        <v>14000</v>
      </c>
      <c r="BI59">
        <v>157000</v>
      </c>
      <c r="BJ59">
        <v>8.9</v>
      </c>
      <c r="BK59">
        <v>2.1</v>
      </c>
      <c r="BL59">
        <v>10800</v>
      </c>
      <c r="BM59">
        <v>160800</v>
      </c>
      <c r="BN59">
        <v>6.7</v>
      </c>
      <c r="BO59">
        <v>1.9</v>
      </c>
      <c r="BP59">
        <v>13600</v>
      </c>
      <c r="BQ59">
        <v>159300</v>
      </c>
      <c r="BR59">
        <v>8.6</v>
      </c>
      <c r="BS59">
        <v>2.4</v>
      </c>
      <c r="BT59">
        <v>12300</v>
      </c>
      <c r="BU59">
        <v>161000</v>
      </c>
      <c r="BV59">
        <v>7.6</v>
      </c>
      <c r="BW59">
        <v>2.2999999999999998</v>
      </c>
    </row>
    <row r="60" spans="1:75" x14ac:dyDescent="0.3">
      <c r="A60" t="s">
        <v>114</v>
      </c>
      <c r="B60" t="str">
        <f>VLOOKUP(A60,'class and classification'!$A$1:$B$338,2,FALSE)</f>
        <v>Predominantly Urban</v>
      </c>
      <c r="C60" t="str">
        <f>VLOOKUP(A60,'class and classification'!$A$1:$C$338,3,FALSE)</f>
        <v>UA</v>
      </c>
      <c r="D60">
        <v>8900</v>
      </c>
      <c r="E60">
        <v>102800</v>
      </c>
      <c r="F60">
        <v>8.6</v>
      </c>
      <c r="G60">
        <v>1.9</v>
      </c>
      <c r="H60">
        <v>9600</v>
      </c>
      <c r="I60">
        <v>103400</v>
      </c>
      <c r="J60">
        <v>9.1999999999999993</v>
      </c>
      <c r="K60">
        <v>2</v>
      </c>
      <c r="L60">
        <v>8500</v>
      </c>
      <c r="M60">
        <v>108000</v>
      </c>
      <c r="N60">
        <v>7.8</v>
      </c>
      <c r="O60">
        <v>1.8</v>
      </c>
      <c r="P60">
        <v>7500</v>
      </c>
      <c r="Q60">
        <v>110200</v>
      </c>
      <c r="R60">
        <v>6.8</v>
      </c>
      <c r="S60">
        <v>1.7</v>
      </c>
      <c r="T60">
        <v>8700</v>
      </c>
      <c r="U60">
        <v>112200</v>
      </c>
      <c r="V60">
        <v>7.8</v>
      </c>
      <c r="W60">
        <v>1.9</v>
      </c>
      <c r="X60">
        <v>9000</v>
      </c>
      <c r="Y60">
        <v>113500</v>
      </c>
      <c r="Z60">
        <v>7.9</v>
      </c>
      <c r="AA60">
        <v>1.8</v>
      </c>
      <c r="AB60">
        <v>9000</v>
      </c>
      <c r="AC60">
        <v>111200</v>
      </c>
      <c r="AD60">
        <v>8.1</v>
      </c>
      <c r="AE60">
        <v>2</v>
      </c>
      <c r="AF60">
        <v>7300</v>
      </c>
      <c r="AG60">
        <v>111700</v>
      </c>
      <c r="AH60">
        <v>6.5</v>
      </c>
      <c r="AI60">
        <v>1.7</v>
      </c>
      <c r="AJ60">
        <v>8400</v>
      </c>
      <c r="AK60">
        <v>114400</v>
      </c>
      <c r="AL60">
        <v>7.3</v>
      </c>
      <c r="AM60">
        <v>1.8</v>
      </c>
      <c r="AN60">
        <v>8200</v>
      </c>
      <c r="AO60">
        <v>115100</v>
      </c>
      <c r="AP60">
        <v>7.2</v>
      </c>
      <c r="AQ60">
        <v>1.8</v>
      </c>
      <c r="AR60">
        <v>11900</v>
      </c>
      <c r="AS60">
        <v>118400</v>
      </c>
      <c r="AT60">
        <v>10</v>
      </c>
      <c r="AU60">
        <v>2.1</v>
      </c>
      <c r="AV60">
        <v>10400</v>
      </c>
      <c r="AW60">
        <v>119600</v>
      </c>
      <c r="AX60">
        <v>8.6999999999999993</v>
      </c>
      <c r="AY60">
        <v>2.1</v>
      </c>
      <c r="AZ60">
        <v>8800</v>
      </c>
      <c r="BA60">
        <v>121700</v>
      </c>
      <c r="BB60">
        <v>7.2</v>
      </c>
      <c r="BC60">
        <v>2</v>
      </c>
      <c r="BD60">
        <v>10300</v>
      </c>
      <c r="BE60">
        <v>116000</v>
      </c>
      <c r="BF60">
        <v>8.9</v>
      </c>
      <c r="BG60">
        <v>2.2000000000000002</v>
      </c>
      <c r="BH60">
        <v>12100</v>
      </c>
      <c r="BI60">
        <v>122400</v>
      </c>
      <c r="BJ60">
        <v>9.9</v>
      </c>
      <c r="BK60">
        <v>2.2000000000000002</v>
      </c>
      <c r="BL60">
        <v>10400</v>
      </c>
      <c r="BM60">
        <v>123100</v>
      </c>
      <c r="BN60">
        <v>8.4</v>
      </c>
      <c r="BO60">
        <v>2.1</v>
      </c>
      <c r="BP60">
        <v>12100</v>
      </c>
      <c r="BQ60">
        <v>123700</v>
      </c>
      <c r="BR60">
        <v>9.8000000000000007</v>
      </c>
      <c r="BS60">
        <v>2.7</v>
      </c>
      <c r="BT60">
        <v>10600</v>
      </c>
      <c r="BU60">
        <v>120500</v>
      </c>
      <c r="BV60">
        <v>8.8000000000000007</v>
      </c>
      <c r="BW60">
        <v>2.5</v>
      </c>
    </row>
    <row r="61" spans="1:75" x14ac:dyDescent="0.3">
      <c r="A61" t="s">
        <v>115</v>
      </c>
      <c r="B61" t="str">
        <f>VLOOKUP(A61,'class and classification'!$A$1:$B$338,2,FALSE)</f>
        <v>Predominantly Urban</v>
      </c>
      <c r="C61" t="str">
        <f>VLOOKUP(A61,'class and classification'!$A$1:$C$338,3,FALSE)</f>
        <v>UA</v>
      </c>
      <c r="D61">
        <v>8600</v>
      </c>
      <c r="E61">
        <v>124800</v>
      </c>
      <c r="F61">
        <v>6.9</v>
      </c>
      <c r="G61">
        <v>1.7</v>
      </c>
      <c r="H61">
        <v>9100</v>
      </c>
      <c r="I61">
        <v>128700</v>
      </c>
      <c r="J61">
        <v>7.1</v>
      </c>
      <c r="K61">
        <v>1.8</v>
      </c>
      <c r="L61">
        <v>9900</v>
      </c>
      <c r="M61">
        <v>139900</v>
      </c>
      <c r="N61">
        <v>7.1</v>
      </c>
      <c r="O61">
        <v>1.6</v>
      </c>
      <c r="P61">
        <v>8600</v>
      </c>
      <c r="Q61">
        <v>140600</v>
      </c>
      <c r="R61">
        <v>6.1</v>
      </c>
      <c r="S61">
        <v>1.6</v>
      </c>
      <c r="T61">
        <v>9900</v>
      </c>
      <c r="U61">
        <v>131800</v>
      </c>
      <c r="V61">
        <v>7.5</v>
      </c>
      <c r="W61">
        <v>1.9</v>
      </c>
      <c r="X61">
        <v>11800</v>
      </c>
      <c r="Y61">
        <v>137100</v>
      </c>
      <c r="Z61">
        <v>8.6</v>
      </c>
      <c r="AA61">
        <v>2</v>
      </c>
      <c r="AB61">
        <v>10500</v>
      </c>
      <c r="AC61">
        <v>138400</v>
      </c>
      <c r="AD61">
        <v>7.6</v>
      </c>
      <c r="AE61">
        <v>1.9</v>
      </c>
      <c r="AF61">
        <v>9400</v>
      </c>
      <c r="AG61">
        <v>136700</v>
      </c>
      <c r="AH61">
        <v>6.8</v>
      </c>
      <c r="AI61">
        <v>1.9</v>
      </c>
      <c r="AJ61">
        <v>11100</v>
      </c>
      <c r="AK61">
        <v>140800</v>
      </c>
      <c r="AL61">
        <v>7.9</v>
      </c>
      <c r="AM61">
        <v>1.9</v>
      </c>
      <c r="AN61">
        <v>11300</v>
      </c>
      <c r="AO61">
        <v>141700</v>
      </c>
      <c r="AP61">
        <v>8</v>
      </c>
      <c r="AQ61">
        <v>1.9</v>
      </c>
      <c r="AR61">
        <v>12100</v>
      </c>
      <c r="AS61">
        <v>146600</v>
      </c>
      <c r="AT61">
        <v>8.3000000000000007</v>
      </c>
      <c r="AU61">
        <v>1.9</v>
      </c>
      <c r="AV61">
        <v>11600</v>
      </c>
      <c r="AW61">
        <v>148300</v>
      </c>
      <c r="AX61">
        <v>7.8</v>
      </c>
      <c r="AY61">
        <v>2</v>
      </c>
      <c r="AZ61">
        <v>14300</v>
      </c>
      <c r="BA61">
        <v>147500</v>
      </c>
      <c r="BB61">
        <v>9.6999999999999993</v>
      </c>
      <c r="BC61">
        <v>2.2000000000000002</v>
      </c>
      <c r="BD61">
        <v>10200</v>
      </c>
      <c r="BE61">
        <v>160500</v>
      </c>
      <c r="BF61">
        <v>6.4</v>
      </c>
      <c r="BG61">
        <v>1.9</v>
      </c>
      <c r="BH61">
        <v>10300</v>
      </c>
      <c r="BI61">
        <v>159200</v>
      </c>
      <c r="BJ61">
        <v>6.5</v>
      </c>
      <c r="BK61">
        <v>2</v>
      </c>
      <c r="BL61">
        <v>11600</v>
      </c>
      <c r="BM61">
        <v>171200</v>
      </c>
      <c r="BN61">
        <v>6.8</v>
      </c>
      <c r="BO61">
        <v>2.2000000000000002</v>
      </c>
      <c r="BP61">
        <v>15000</v>
      </c>
      <c r="BQ61">
        <v>175400</v>
      </c>
      <c r="BR61">
        <v>8.6</v>
      </c>
      <c r="BS61">
        <v>2.8</v>
      </c>
      <c r="BT61">
        <v>13300</v>
      </c>
      <c r="BU61">
        <v>152800</v>
      </c>
      <c r="BV61">
        <v>8.6999999999999993</v>
      </c>
      <c r="BW61">
        <v>3</v>
      </c>
    </row>
    <row r="62" spans="1:75" x14ac:dyDescent="0.3">
      <c r="A62" t="s">
        <v>116</v>
      </c>
      <c r="B62" t="str">
        <f>VLOOKUP(A62,'class and classification'!$A$1:$B$338,2,FALSE)</f>
        <v>Predominantly Urban</v>
      </c>
      <c r="C62" t="str">
        <f>VLOOKUP(A62,'class and classification'!$A$1:$C$338,3,FALSE)</f>
        <v>UA</v>
      </c>
      <c r="D62">
        <v>8700</v>
      </c>
      <c r="E62">
        <v>121100</v>
      </c>
      <c r="F62">
        <v>7.2</v>
      </c>
      <c r="G62">
        <v>1.8</v>
      </c>
      <c r="H62">
        <v>10200</v>
      </c>
      <c r="I62">
        <v>126400</v>
      </c>
      <c r="J62">
        <v>8</v>
      </c>
      <c r="K62">
        <v>1.9</v>
      </c>
      <c r="L62">
        <v>9100</v>
      </c>
      <c r="M62">
        <v>127500</v>
      </c>
      <c r="N62">
        <v>7.1</v>
      </c>
      <c r="O62">
        <v>1.8</v>
      </c>
      <c r="P62">
        <v>9400</v>
      </c>
      <c r="Q62">
        <v>126800</v>
      </c>
      <c r="R62">
        <v>7.4</v>
      </c>
      <c r="S62">
        <v>1.8</v>
      </c>
      <c r="T62">
        <v>8300</v>
      </c>
      <c r="U62">
        <v>130100</v>
      </c>
      <c r="V62">
        <v>6.4</v>
      </c>
      <c r="W62">
        <v>1.8</v>
      </c>
      <c r="X62">
        <v>9200</v>
      </c>
      <c r="Y62">
        <v>117900</v>
      </c>
      <c r="Z62">
        <v>7.8</v>
      </c>
      <c r="AA62">
        <v>2</v>
      </c>
      <c r="AB62">
        <v>8500</v>
      </c>
      <c r="AC62">
        <v>115800</v>
      </c>
      <c r="AD62">
        <v>7.4</v>
      </c>
      <c r="AE62">
        <v>2</v>
      </c>
      <c r="AF62">
        <v>10500</v>
      </c>
      <c r="AG62">
        <v>126000</v>
      </c>
      <c r="AH62">
        <v>8.3000000000000007</v>
      </c>
      <c r="AI62">
        <v>2</v>
      </c>
      <c r="AJ62">
        <v>9100</v>
      </c>
      <c r="AK62">
        <v>127300</v>
      </c>
      <c r="AL62">
        <v>7.1</v>
      </c>
      <c r="AM62">
        <v>1.8</v>
      </c>
      <c r="AN62">
        <v>7500</v>
      </c>
      <c r="AO62">
        <v>126100</v>
      </c>
      <c r="AP62">
        <v>6</v>
      </c>
      <c r="AQ62">
        <v>1.7</v>
      </c>
      <c r="AR62">
        <v>9100</v>
      </c>
      <c r="AS62">
        <v>137300</v>
      </c>
      <c r="AT62">
        <v>6.6</v>
      </c>
      <c r="AU62">
        <v>1.8</v>
      </c>
      <c r="AV62">
        <v>7200</v>
      </c>
      <c r="AW62">
        <v>140600</v>
      </c>
      <c r="AX62">
        <v>5.0999999999999996</v>
      </c>
      <c r="AY62">
        <v>1.6</v>
      </c>
      <c r="AZ62">
        <v>9600</v>
      </c>
      <c r="BA62">
        <v>141200</v>
      </c>
      <c r="BB62">
        <v>6.8</v>
      </c>
      <c r="BC62">
        <v>1.9</v>
      </c>
      <c r="BD62">
        <v>10200</v>
      </c>
      <c r="BE62">
        <v>132200</v>
      </c>
      <c r="BF62">
        <v>7.7</v>
      </c>
      <c r="BG62">
        <v>2.1</v>
      </c>
      <c r="BH62">
        <v>7200</v>
      </c>
      <c r="BI62">
        <v>145100</v>
      </c>
      <c r="BJ62">
        <v>4.9000000000000004</v>
      </c>
      <c r="BK62">
        <v>1.7</v>
      </c>
      <c r="BL62">
        <v>10500</v>
      </c>
      <c r="BM62">
        <v>146600</v>
      </c>
      <c r="BN62">
        <v>7.2</v>
      </c>
      <c r="BO62">
        <v>2</v>
      </c>
      <c r="BP62">
        <v>12100</v>
      </c>
      <c r="BQ62">
        <v>163100</v>
      </c>
      <c r="BR62">
        <v>7.4</v>
      </c>
      <c r="BS62">
        <v>2.2999999999999998</v>
      </c>
      <c r="BT62">
        <v>12100</v>
      </c>
      <c r="BU62">
        <v>163400</v>
      </c>
      <c r="BV62">
        <v>7.4</v>
      </c>
      <c r="BW62">
        <v>2.4</v>
      </c>
    </row>
    <row r="63" spans="1:75" x14ac:dyDescent="0.3">
      <c r="A63" t="s">
        <v>117</v>
      </c>
      <c r="B63" t="str">
        <f>VLOOKUP(A63,'class and classification'!$A$1:$B$338,2,FALSE)</f>
        <v>Predominantly Rural</v>
      </c>
      <c r="C63" t="str">
        <f>VLOOKUP(A63,'class and classification'!$A$1:$C$338,3,FALSE)</f>
        <v>UA</v>
      </c>
      <c r="D63">
        <v>2300</v>
      </c>
      <c r="E63">
        <v>16800</v>
      </c>
      <c r="F63">
        <v>13.8</v>
      </c>
      <c r="G63">
        <v>3.6</v>
      </c>
      <c r="H63">
        <v>2100</v>
      </c>
      <c r="I63">
        <v>17600</v>
      </c>
      <c r="J63">
        <v>12.1</v>
      </c>
      <c r="K63">
        <v>3.7</v>
      </c>
      <c r="L63">
        <v>2200</v>
      </c>
      <c r="M63">
        <v>17400</v>
      </c>
      <c r="N63">
        <v>12.9</v>
      </c>
      <c r="O63">
        <v>3.8</v>
      </c>
      <c r="P63">
        <v>2600</v>
      </c>
      <c r="Q63">
        <v>17800</v>
      </c>
      <c r="R63">
        <v>14.5</v>
      </c>
      <c r="S63">
        <v>4.3</v>
      </c>
      <c r="T63">
        <v>2200</v>
      </c>
      <c r="U63">
        <v>16900</v>
      </c>
      <c r="V63">
        <v>13.1</v>
      </c>
      <c r="W63">
        <v>4</v>
      </c>
      <c r="X63">
        <v>1900</v>
      </c>
      <c r="Y63">
        <v>16700</v>
      </c>
      <c r="Z63">
        <v>11.5</v>
      </c>
      <c r="AA63">
        <v>4</v>
      </c>
      <c r="AB63">
        <v>2400</v>
      </c>
      <c r="AC63">
        <v>16800</v>
      </c>
      <c r="AD63">
        <v>14</v>
      </c>
      <c r="AE63">
        <v>4.0999999999999996</v>
      </c>
      <c r="AF63">
        <v>2500</v>
      </c>
      <c r="AG63">
        <v>17000</v>
      </c>
      <c r="AH63">
        <v>14.9</v>
      </c>
      <c r="AI63">
        <v>4.3</v>
      </c>
      <c r="AJ63">
        <v>3100</v>
      </c>
      <c r="AK63">
        <v>15900</v>
      </c>
      <c r="AL63">
        <v>19.5</v>
      </c>
      <c r="AM63">
        <v>5.4</v>
      </c>
      <c r="AN63">
        <v>2900</v>
      </c>
      <c r="AO63">
        <v>17000</v>
      </c>
      <c r="AP63">
        <v>16.8</v>
      </c>
      <c r="AQ63">
        <v>5.2</v>
      </c>
      <c r="AR63">
        <v>3500</v>
      </c>
      <c r="AS63">
        <v>17500</v>
      </c>
      <c r="AT63">
        <v>19.8</v>
      </c>
      <c r="AU63">
        <v>5.2</v>
      </c>
      <c r="AV63">
        <v>3000</v>
      </c>
      <c r="AW63">
        <v>16700</v>
      </c>
      <c r="AX63">
        <v>17.7</v>
      </c>
      <c r="AY63">
        <v>4.9000000000000004</v>
      </c>
      <c r="AZ63">
        <v>3600</v>
      </c>
      <c r="BA63">
        <v>18000</v>
      </c>
      <c r="BB63">
        <v>20.100000000000001</v>
      </c>
      <c r="BC63">
        <v>5.3</v>
      </c>
      <c r="BD63">
        <v>2600</v>
      </c>
      <c r="BE63">
        <v>18800</v>
      </c>
      <c r="BF63">
        <v>13.7</v>
      </c>
      <c r="BG63">
        <v>4.4000000000000004</v>
      </c>
      <c r="BH63">
        <v>1800</v>
      </c>
      <c r="BI63">
        <v>17200</v>
      </c>
      <c r="BJ63">
        <v>10.7</v>
      </c>
      <c r="BK63">
        <v>4.0999999999999996</v>
      </c>
      <c r="BL63">
        <v>1900</v>
      </c>
      <c r="BM63">
        <v>16700</v>
      </c>
      <c r="BN63">
        <v>11.4</v>
      </c>
      <c r="BO63">
        <v>4.3</v>
      </c>
      <c r="BP63">
        <v>3800</v>
      </c>
      <c r="BQ63">
        <v>15500</v>
      </c>
      <c r="BR63">
        <v>24.5</v>
      </c>
      <c r="BS63">
        <v>6.8</v>
      </c>
      <c r="BT63">
        <v>3000</v>
      </c>
      <c r="BU63">
        <v>15900</v>
      </c>
      <c r="BV63">
        <v>19.100000000000001</v>
      </c>
      <c r="BW63">
        <v>6.4</v>
      </c>
    </row>
    <row r="64" spans="1:75" x14ac:dyDescent="0.3">
      <c r="A64" t="s">
        <v>118</v>
      </c>
      <c r="B64" t="str">
        <f>VLOOKUP(A64,'class and classification'!$A$1:$B$338,2,FALSE)</f>
        <v>Urban with Significant Rural</v>
      </c>
      <c r="C64" t="str">
        <f>VLOOKUP(A64,'class and classification'!$A$1:$C$338,3,FALSE)</f>
        <v>SC</v>
      </c>
      <c r="D64">
        <v>35700</v>
      </c>
      <c r="E64">
        <v>360200</v>
      </c>
      <c r="F64">
        <v>9.9</v>
      </c>
      <c r="G64">
        <v>1</v>
      </c>
      <c r="H64">
        <v>36000</v>
      </c>
      <c r="I64">
        <v>367100</v>
      </c>
      <c r="J64">
        <v>9.8000000000000007</v>
      </c>
      <c r="K64">
        <v>1.1000000000000001</v>
      </c>
      <c r="L64">
        <v>31900</v>
      </c>
      <c r="M64">
        <v>369800</v>
      </c>
      <c r="N64">
        <v>8.6</v>
      </c>
      <c r="O64">
        <v>1.6</v>
      </c>
      <c r="P64">
        <v>36600</v>
      </c>
      <c r="Q64">
        <v>362200</v>
      </c>
      <c r="R64">
        <v>10.1</v>
      </c>
      <c r="S64">
        <v>1.7</v>
      </c>
      <c r="T64">
        <v>34100</v>
      </c>
      <c r="U64">
        <v>375100</v>
      </c>
      <c r="V64">
        <v>9.1</v>
      </c>
      <c r="W64">
        <v>1.7</v>
      </c>
      <c r="X64">
        <v>33500</v>
      </c>
      <c r="Y64">
        <v>378400</v>
      </c>
      <c r="Z64">
        <v>8.9</v>
      </c>
      <c r="AA64">
        <v>1.7</v>
      </c>
      <c r="AB64">
        <v>43100</v>
      </c>
      <c r="AC64">
        <v>367800</v>
      </c>
      <c r="AD64">
        <v>11.7</v>
      </c>
      <c r="AE64">
        <v>2</v>
      </c>
      <c r="AF64">
        <v>41000</v>
      </c>
      <c r="AG64">
        <v>365500</v>
      </c>
      <c r="AH64">
        <v>11.2</v>
      </c>
      <c r="AI64">
        <v>2</v>
      </c>
      <c r="AJ64">
        <v>39400</v>
      </c>
      <c r="AK64">
        <v>367700</v>
      </c>
      <c r="AL64">
        <v>10.7</v>
      </c>
      <c r="AM64">
        <v>2</v>
      </c>
      <c r="AN64">
        <v>34700</v>
      </c>
      <c r="AO64">
        <v>376600</v>
      </c>
      <c r="AP64">
        <v>9.1999999999999993</v>
      </c>
      <c r="AQ64">
        <v>1.9</v>
      </c>
      <c r="AR64">
        <v>38100</v>
      </c>
      <c r="AS64">
        <v>378300</v>
      </c>
      <c r="AT64">
        <v>10.1</v>
      </c>
      <c r="AU64">
        <v>2</v>
      </c>
      <c r="AV64">
        <v>34400</v>
      </c>
      <c r="AW64">
        <v>387500</v>
      </c>
      <c r="AX64">
        <v>8.9</v>
      </c>
      <c r="AY64">
        <v>1.9</v>
      </c>
      <c r="AZ64">
        <v>31900</v>
      </c>
      <c r="BA64">
        <v>401200</v>
      </c>
      <c r="BB64">
        <v>8</v>
      </c>
      <c r="BC64">
        <v>1.8</v>
      </c>
      <c r="BD64">
        <v>40000</v>
      </c>
      <c r="BE64">
        <v>390600</v>
      </c>
      <c r="BF64">
        <v>10.199999999999999</v>
      </c>
      <c r="BG64">
        <v>1.9</v>
      </c>
      <c r="BH64">
        <v>41000</v>
      </c>
      <c r="BI64">
        <v>398000</v>
      </c>
      <c r="BJ64">
        <v>10.3</v>
      </c>
      <c r="BK64">
        <v>1.9</v>
      </c>
      <c r="BL64">
        <v>42500</v>
      </c>
      <c r="BM64">
        <v>399700</v>
      </c>
      <c r="BN64">
        <v>10.6</v>
      </c>
      <c r="BO64">
        <v>2</v>
      </c>
      <c r="BP64">
        <v>45900</v>
      </c>
      <c r="BQ64">
        <v>391300</v>
      </c>
      <c r="BR64">
        <v>11.7</v>
      </c>
      <c r="BS64">
        <v>2.2999999999999998</v>
      </c>
      <c r="BT64">
        <v>44000</v>
      </c>
      <c r="BU64">
        <v>381400</v>
      </c>
      <c r="BV64">
        <v>11.5</v>
      </c>
      <c r="BW64">
        <v>2.2000000000000002</v>
      </c>
    </row>
    <row r="65" spans="1:75" x14ac:dyDescent="0.3">
      <c r="A65" t="s">
        <v>119</v>
      </c>
      <c r="B65" t="str">
        <f>VLOOKUP(A65,'class and classification'!$A$1:$B$338,2,FALSE)</f>
        <v>Urban with Significant Rural</v>
      </c>
      <c r="C65" t="str">
        <f>VLOOKUP(A65,'class and classification'!$A$1:$C$338,3,FALSE)</f>
        <v>SC</v>
      </c>
      <c r="D65">
        <v>33900</v>
      </c>
      <c r="E65">
        <v>321700</v>
      </c>
      <c r="F65">
        <v>10.5</v>
      </c>
      <c r="G65">
        <v>1.1000000000000001</v>
      </c>
      <c r="H65">
        <v>33600</v>
      </c>
      <c r="I65">
        <v>326500</v>
      </c>
      <c r="J65">
        <v>10.3</v>
      </c>
      <c r="K65">
        <v>1.1000000000000001</v>
      </c>
      <c r="L65">
        <v>41700</v>
      </c>
      <c r="M65">
        <v>330700</v>
      </c>
      <c r="N65">
        <v>12.6</v>
      </c>
      <c r="O65">
        <v>1.9</v>
      </c>
      <c r="P65">
        <v>43000</v>
      </c>
      <c r="Q65">
        <v>326100</v>
      </c>
      <c r="R65">
        <v>13.2</v>
      </c>
      <c r="S65">
        <v>2</v>
      </c>
      <c r="T65">
        <v>35900</v>
      </c>
      <c r="U65">
        <v>329100</v>
      </c>
      <c r="V65">
        <v>10.9</v>
      </c>
      <c r="W65">
        <v>1.9</v>
      </c>
      <c r="X65">
        <v>44400</v>
      </c>
      <c r="Y65">
        <v>320700</v>
      </c>
      <c r="Z65">
        <v>13.9</v>
      </c>
      <c r="AA65">
        <v>2.1</v>
      </c>
      <c r="AB65">
        <v>34900</v>
      </c>
      <c r="AC65">
        <v>304300</v>
      </c>
      <c r="AD65">
        <v>11.5</v>
      </c>
      <c r="AE65">
        <v>2.1</v>
      </c>
      <c r="AF65">
        <v>30200</v>
      </c>
      <c r="AG65">
        <v>318700</v>
      </c>
      <c r="AH65">
        <v>9.5</v>
      </c>
      <c r="AI65">
        <v>1.9</v>
      </c>
      <c r="AJ65">
        <v>37000</v>
      </c>
      <c r="AK65">
        <v>317600</v>
      </c>
      <c r="AL65">
        <v>11.6</v>
      </c>
      <c r="AM65">
        <v>2.2000000000000002</v>
      </c>
      <c r="AN65">
        <v>35000</v>
      </c>
      <c r="AO65">
        <v>313300</v>
      </c>
      <c r="AP65">
        <v>11.2</v>
      </c>
      <c r="AQ65">
        <v>2.2000000000000002</v>
      </c>
      <c r="AR65">
        <v>37300</v>
      </c>
      <c r="AS65">
        <v>332400</v>
      </c>
      <c r="AT65">
        <v>11.2</v>
      </c>
      <c r="AU65">
        <v>2.1</v>
      </c>
      <c r="AV65">
        <v>36100</v>
      </c>
      <c r="AW65">
        <v>333700</v>
      </c>
      <c r="AX65">
        <v>10.8</v>
      </c>
      <c r="AY65">
        <v>2.1</v>
      </c>
      <c r="AZ65">
        <v>42500</v>
      </c>
      <c r="BA65">
        <v>340500</v>
      </c>
      <c r="BB65">
        <v>12.5</v>
      </c>
      <c r="BC65">
        <v>2.2000000000000002</v>
      </c>
      <c r="BD65">
        <v>42300</v>
      </c>
      <c r="BE65">
        <v>337300</v>
      </c>
      <c r="BF65">
        <v>12.5</v>
      </c>
      <c r="BG65">
        <v>2.4</v>
      </c>
      <c r="BH65">
        <v>44900</v>
      </c>
      <c r="BI65">
        <v>339900</v>
      </c>
      <c r="BJ65">
        <v>13.2</v>
      </c>
      <c r="BK65">
        <v>2.5</v>
      </c>
      <c r="BL65">
        <v>51300</v>
      </c>
      <c r="BM65">
        <v>358500</v>
      </c>
      <c r="BN65">
        <v>14.3</v>
      </c>
      <c r="BO65">
        <v>2.5</v>
      </c>
      <c r="BP65">
        <v>54200</v>
      </c>
      <c r="BQ65">
        <v>352800</v>
      </c>
      <c r="BR65">
        <v>15.3</v>
      </c>
      <c r="BS65">
        <v>2.7</v>
      </c>
      <c r="BT65">
        <v>41400</v>
      </c>
      <c r="BU65">
        <v>346600</v>
      </c>
      <c r="BV65">
        <v>11.9</v>
      </c>
      <c r="BW65">
        <v>2.2999999999999998</v>
      </c>
    </row>
    <row r="66" spans="1:75" x14ac:dyDescent="0.3">
      <c r="A66" t="s">
        <v>120</v>
      </c>
      <c r="B66" t="str">
        <f>VLOOKUP(A66,'class and classification'!$A$1:$B$338,2,FALSE)</f>
        <v>Predominantly Rural</v>
      </c>
      <c r="C66" t="str">
        <f>VLOOKUP(A66,'class and classification'!$A$1:$C$338,3,FALSE)</f>
        <v>SC</v>
      </c>
      <c r="D66">
        <v>31900</v>
      </c>
      <c r="E66">
        <v>311800</v>
      </c>
      <c r="F66">
        <v>10.199999999999999</v>
      </c>
      <c r="G66">
        <v>1</v>
      </c>
      <c r="H66">
        <v>30500</v>
      </c>
      <c r="I66">
        <v>318200</v>
      </c>
      <c r="J66">
        <v>9.6</v>
      </c>
      <c r="K66">
        <v>1</v>
      </c>
      <c r="L66">
        <v>30000</v>
      </c>
      <c r="M66">
        <v>325700</v>
      </c>
      <c r="N66">
        <v>9.1999999999999993</v>
      </c>
      <c r="O66">
        <v>1.8</v>
      </c>
      <c r="P66">
        <v>35300</v>
      </c>
      <c r="Q66">
        <v>327600</v>
      </c>
      <c r="R66">
        <v>10.8</v>
      </c>
      <c r="S66">
        <v>1.9</v>
      </c>
      <c r="T66">
        <v>36200</v>
      </c>
      <c r="U66">
        <v>334600</v>
      </c>
      <c r="V66">
        <v>10.8</v>
      </c>
      <c r="W66">
        <v>1.9</v>
      </c>
      <c r="X66">
        <v>43100</v>
      </c>
      <c r="Y66">
        <v>331000</v>
      </c>
      <c r="Z66">
        <v>13</v>
      </c>
      <c r="AA66">
        <v>2.1</v>
      </c>
      <c r="AB66">
        <v>36900</v>
      </c>
      <c r="AC66">
        <v>336100</v>
      </c>
      <c r="AD66">
        <v>11</v>
      </c>
      <c r="AE66">
        <v>2</v>
      </c>
      <c r="AF66">
        <v>42300</v>
      </c>
      <c r="AG66">
        <v>331900</v>
      </c>
      <c r="AH66">
        <v>12.7</v>
      </c>
      <c r="AI66">
        <v>2.2000000000000002</v>
      </c>
      <c r="AJ66">
        <v>32400</v>
      </c>
      <c r="AK66">
        <v>323500</v>
      </c>
      <c r="AL66">
        <v>10</v>
      </c>
      <c r="AM66">
        <v>2</v>
      </c>
      <c r="AN66">
        <v>35500</v>
      </c>
      <c r="AO66">
        <v>332800</v>
      </c>
      <c r="AP66">
        <v>10.7</v>
      </c>
      <c r="AQ66">
        <v>2</v>
      </c>
      <c r="AR66">
        <v>36500</v>
      </c>
      <c r="AS66">
        <v>348100</v>
      </c>
      <c r="AT66">
        <v>10.5</v>
      </c>
      <c r="AU66">
        <v>1.9</v>
      </c>
      <c r="AV66">
        <v>37700</v>
      </c>
      <c r="AW66">
        <v>344400</v>
      </c>
      <c r="AX66">
        <v>11</v>
      </c>
      <c r="AY66">
        <v>2.1</v>
      </c>
      <c r="AZ66">
        <v>39000</v>
      </c>
      <c r="BA66">
        <v>336300</v>
      </c>
      <c r="BB66">
        <v>11.6</v>
      </c>
      <c r="BC66">
        <v>2.2000000000000002</v>
      </c>
      <c r="BD66">
        <v>49300</v>
      </c>
      <c r="BE66">
        <v>352100</v>
      </c>
      <c r="BF66">
        <v>14</v>
      </c>
      <c r="BG66">
        <v>2.4</v>
      </c>
      <c r="BH66">
        <v>45400</v>
      </c>
      <c r="BI66">
        <v>351900</v>
      </c>
      <c r="BJ66">
        <v>12.9</v>
      </c>
      <c r="BK66">
        <v>2.2999999999999998</v>
      </c>
      <c r="BL66">
        <v>41400</v>
      </c>
      <c r="BM66">
        <v>353100</v>
      </c>
      <c r="BN66">
        <v>11.7</v>
      </c>
      <c r="BO66">
        <v>2.4</v>
      </c>
      <c r="BP66">
        <v>35000</v>
      </c>
      <c r="BQ66">
        <v>329700</v>
      </c>
      <c r="BR66">
        <v>10.6</v>
      </c>
      <c r="BS66">
        <v>2.4</v>
      </c>
      <c r="BT66">
        <v>38200</v>
      </c>
      <c r="BU66">
        <v>343000</v>
      </c>
      <c r="BV66">
        <v>11.1</v>
      </c>
      <c r="BW66">
        <v>2.4</v>
      </c>
    </row>
    <row r="67" spans="1:75" x14ac:dyDescent="0.3">
      <c r="A67" t="s">
        <v>121</v>
      </c>
      <c r="B67" t="str">
        <f>VLOOKUP(A67,'class and classification'!$A$1:$B$338,2,FALSE)</f>
        <v>Urban with Significant Rural</v>
      </c>
      <c r="C67" t="str">
        <f>VLOOKUP(A67,'class and classification'!$A$1:$C$338,3,FALSE)</f>
        <v>SC</v>
      </c>
      <c r="D67">
        <v>31900</v>
      </c>
      <c r="E67">
        <v>361500</v>
      </c>
      <c r="F67">
        <v>8.8000000000000007</v>
      </c>
      <c r="G67">
        <v>1</v>
      </c>
      <c r="H67">
        <v>36900</v>
      </c>
      <c r="I67">
        <v>363300</v>
      </c>
      <c r="J67">
        <v>10.199999999999999</v>
      </c>
      <c r="K67">
        <v>1.1000000000000001</v>
      </c>
      <c r="L67">
        <v>42100</v>
      </c>
      <c r="M67">
        <v>369100</v>
      </c>
      <c r="N67">
        <v>11.4</v>
      </c>
      <c r="O67">
        <v>1.8</v>
      </c>
      <c r="P67">
        <v>43500</v>
      </c>
      <c r="Q67">
        <v>372700</v>
      </c>
      <c r="R67">
        <v>11.7</v>
      </c>
      <c r="S67">
        <v>1.8</v>
      </c>
      <c r="T67">
        <v>42700</v>
      </c>
      <c r="U67">
        <v>371200</v>
      </c>
      <c r="V67">
        <v>11.5</v>
      </c>
      <c r="W67">
        <v>1.9</v>
      </c>
      <c r="X67">
        <v>38300</v>
      </c>
      <c r="Y67">
        <v>363500</v>
      </c>
      <c r="Z67">
        <v>10.5</v>
      </c>
      <c r="AA67">
        <v>1.8</v>
      </c>
      <c r="AB67">
        <v>33000</v>
      </c>
      <c r="AC67">
        <v>369500</v>
      </c>
      <c r="AD67">
        <v>8.9</v>
      </c>
      <c r="AE67">
        <v>1.8</v>
      </c>
      <c r="AF67">
        <v>33300</v>
      </c>
      <c r="AG67">
        <v>354500</v>
      </c>
      <c r="AH67">
        <v>9.4</v>
      </c>
      <c r="AI67">
        <v>1.9</v>
      </c>
      <c r="AJ67">
        <v>35900</v>
      </c>
      <c r="AK67">
        <v>367700</v>
      </c>
      <c r="AL67">
        <v>9.8000000000000007</v>
      </c>
      <c r="AM67">
        <v>1.9</v>
      </c>
      <c r="AN67">
        <v>28400</v>
      </c>
      <c r="AO67">
        <v>359600</v>
      </c>
      <c r="AP67">
        <v>7.9</v>
      </c>
      <c r="AQ67">
        <v>1.8</v>
      </c>
      <c r="AR67">
        <v>31200</v>
      </c>
      <c r="AS67">
        <v>368600</v>
      </c>
      <c r="AT67">
        <v>8.5</v>
      </c>
      <c r="AU67">
        <v>1.9</v>
      </c>
      <c r="AV67">
        <v>38800</v>
      </c>
      <c r="AW67">
        <v>384000</v>
      </c>
      <c r="AX67">
        <v>10.1</v>
      </c>
      <c r="AY67">
        <v>2.1</v>
      </c>
      <c r="AZ67">
        <v>37700</v>
      </c>
      <c r="BA67">
        <v>394500</v>
      </c>
      <c r="BB67">
        <v>9.5</v>
      </c>
      <c r="BC67">
        <v>1.9</v>
      </c>
      <c r="BD67">
        <v>37300</v>
      </c>
      <c r="BE67">
        <v>394200</v>
      </c>
      <c r="BF67">
        <v>9.5</v>
      </c>
      <c r="BG67">
        <v>2</v>
      </c>
      <c r="BH67">
        <v>44900</v>
      </c>
      <c r="BI67">
        <v>381200</v>
      </c>
      <c r="BJ67">
        <v>11.8</v>
      </c>
      <c r="BK67">
        <v>2.2000000000000002</v>
      </c>
      <c r="BL67">
        <v>44100</v>
      </c>
      <c r="BM67">
        <v>408000</v>
      </c>
      <c r="BN67">
        <v>10.8</v>
      </c>
      <c r="BO67">
        <v>2</v>
      </c>
      <c r="BP67">
        <v>43700</v>
      </c>
      <c r="BQ67">
        <v>382200</v>
      </c>
      <c r="BR67">
        <v>11.4</v>
      </c>
      <c r="BS67">
        <v>2.2999999999999998</v>
      </c>
      <c r="BT67">
        <v>37900</v>
      </c>
      <c r="BU67">
        <v>377900</v>
      </c>
      <c r="BV67">
        <v>10</v>
      </c>
      <c r="BW67">
        <v>2.1</v>
      </c>
    </row>
    <row r="68" spans="1:75" x14ac:dyDescent="0.3">
      <c r="A68" t="s">
        <v>122</v>
      </c>
      <c r="B68" t="str">
        <f>VLOOKUP(A68,'class and classification'!$A$1:$B$338,2,FALSE)</f>
        <v>Urban with Significant Rural</v>
      </c>
      <c r="C68" t="str">
        <f>VLOOKUP(A68,'class and classification'!$A$1:$C$338,3,FALSE)</f>
        <v>UA</v>
      </c>
      <c r="D68">
        <v>14500</v>
      </c>
      <c r="E68">
        <v>147600</v>
      </c>
      <c r="F68">
        <v>9.8000000000000007</v>
      </c>
      <c r="G68">
        <v>1.4</v>
      </c>
      <c r="H68">
        <v>14900</v>
      </c>
      <c r="I68">
        <v>151200</v>
      </c>
      <c r="J68">
        <v>9.9</v>
      </c>
      <c r="K68">
        <v>1.3</v>
      </c>
      <c r="L68">
        <v>17700</v>
      </c>
      <c r="M68">
        <v>154100</v>
      </c>
      <c r="N68">
        <v>11.5</v>
      </c>
      <c r="O68">
        <v>2.7</v>
      </c>
      <c r="P68">
        <v>15000</v>
      </c>
      <c r="Q68">
        <v>161200</v>
      </c>
      <c r="R68">
        <v>9.3000000000000007</v>
      </c>
      <c r="S68">
        <v>2.4</v>
      </c>
      <c r="T68">
        <v>15300</v>
      </c>
      <c r="U68">
        <v>155000</v>
      </c>
      <c r="V68">
        <v>9.8000000000000007</v>
      </c>
      <c r="W68">
        <v>2.7</v>
      </c>
      <c r="X68">
        <v>13900</v>
      </c>
      <c r="Y68">
        <v>153800</v>
      </c>
      <c r="Z68">
        <v>9</v>
      </c>
      <c r="AA68">
        <v>2.6</v>
      </c>
      <c r="AB68">
        <v>14000</v>
      </c>
      <c r="AC68">
        <v>159900</v>
      </c>
      <c r="AD68">
        <v>8.8000000000000007</v>
      </c>
      <c r="AE68">
        <v>2.6</v>
      </c>
      <c r="AF68">
        <v>16700</v>
      </c>
      <c r="AG68">
        <v>167700</v>
      </c>
      <c r="AH68">
        <v>9.9</v>
      </c>
      <c r="AI68">
        <v>2.8</v>
      </c>
      <c r="AJ68">
        <v>13500</v>
      </c>
      <c r="AK68">
        <v>160800</v>
      </c>
      <c r="AL68">
        <v>8.4</v>
      </c>
      <c r="AM68">
        <v>2.8</v>
      </c>
      <c r="AN68">
        <v>17700</v>
      </c>
      <c r="AO68">
        <v>156200</v>
      </c>
      <c r="AP68">
        <v>11.3</v>
      </c>
      <c r="AQ68">
        <v>3.2</v>
      </c>
      <c r="AR68">
        <v>13800</v>
      </c>
      <c r="AS68">
        <v>162200</v>
      </c>
      <c r="AT68">
        <v>8.5</v>
      </c>
      <c r="AU68">
        <v>2.6</v>
      </c>
      <c r="AV68">
        <v>18700</v>
      </c>
      <c r="AW68">
        <v>161000</v>
      </c>
      <c r="AX68">
        <v>11.6</v>
      </c>
      <c r="AY68">
        <v>2.9</v>
      </c>
      <c r="AZ68">
        <v>15400</v>
      </c>
      <c r="BA68">
        <v>162000</v>
      </c>
      <c r="BB68">
        <v>9.5</v>
      </c>
      <c r="BC68">
        <v>3.1</v>
      </c>
      <c r="BD68">
        <v>18000</v>
      </c>
      <c r="BE68">
        <v>172300</v>
      </c>
      <c r="BF68">
        <v>10.5</v>
      </c>
      <c r="BG68">
        <v>3.2</v>
      </c>
      <c r="BH68">
        <v>16500</v>
      </c>
      <c r="BI68">
        <v>167500</v>
      </c>
      <c r="BJ68">
        <v>9.9</v>
      </c>
      <c r="BK68">
        <v>3.1</v>
      </c>
      <c r="BL68">
        <v>14700</v>
      </c>
      <c r="BM68">
        <v>178300</v>
      </c>
      <c r="BN68">
        <v>8.3000000000000007</v>
      </c>
      <c r="BO68">
        <v>2.9</v>
      </c>
      <c r="BP68">
        <v>17500</v>
      </c>
      <c r="BQ68">
        <v>185000</v>
      </c>
      <c r="BR68">
        <v>9.5</v>
      </c>
      <c r="BS68">
        <v>3.3</v>
      </c>
      <c r="BT68">
        <v>15600</v>
      </c>
      <c r="BU68">
        <v>171200</v>
      </c>
      <c r="BV68">
        <v>9.1</v>
      </c>
      <c r="BW68">
        <v>3</v>
      </c>
    </row>
    <row r="69" spans="1:75" x14ac:dyDescent="0.3">
      <c r="A69" t="s">
        <v>123</v>
      </c>
      <c r="B69" t="str">
        <f>VLOOKUP(A69,'class and classification'!$A$1:$B$338,2,FALSE)</f>
        <v>Urban with Significant Rural</v>
      </c>
      <c r="C69" t="str">
        <f>VLOOKUP(A69,'class and classification'!$A$1:$C$338,3,FALSE)</f>
        <v>UA</v>
      </c>
      <c r="D69">
        <v>20700</v>
      </c>
      <c r="E69">
        <v>185600</v>
      </c>
      <c r="F69">
        <v>11.2</v>
      </c>
      <c r="G69">
        <v>1.7</v>
      </c>
      <c r="H69">
        <v>19100</v>
      </c>
      <c r="I69">
        <v>184900</v>
      </c>
      <c r="J69">
        <v>10.3</v>
      </c>
      <c r="K69">
        <v>1.6</v>
      </c>
      <c r="L69">
        <v>20500</v>
      </c>
      <c r="M69">
        <v>191700</v>
      </c>
      <c r="N69">
        <v>10.7</v>
      </c>
      <c r="O69">
        <v>2.4</v>
      </c>
      <c r="P69">
        <v>20900</v>
      </c>
      <c r="Q69">
        <v>196100</v>
      </c>
      <c r="R69">
        <v>10.7</v>
      </c>
      <c r="S69">
        <v>2.4</v>
      </c>
      <c r="T69">
        <v>18900</v>
      </c>
      <c r="U69">
        <v>193200</v>
      </c>
      <c r="V69">
        <v>9.8000000000000007</v>
      </c>
      <c r="W69">
        <v>2.2999999999999998</v>
      </c>
      <c r="X69">
        <v>28300</v>
      </c>
      <c r="Y69">
        <v>188800</v>
      </c>
      <c r="Z69">
        <v>15</v>
      </c>
      <c r="AA69">
        <v>2.9</v>
      </c>
      <c r="AB69">
        <v>22600</v>
      </c>
      <c r="AC69">
        <v>185000</v>
      </c>
      <c r="AD69">
        <v>12.2</v>
      </c>
      <c r="AE69">
        <v>2.7</v>
      </c>
      <c r="AF69">
        <v>20000</v>
      </c>
      <c r="AG69">
        <v>184100</v>
      </c>
      <c r="AH69">
        <v>10.9</v>
      </c>
      <c r="AI69">
        <v>2.7</v>
      </c>
      <c r="AJ69">
        <v>20100</v>
      </c>
      <c r="AK69">
        <v>190000</v>
      </c>
      <c r="AL69">
        <v>10.6</v>
      </c>
      <c r="AM69">
        <v>2.7</v>
      </c>
      <c r="AN69">
        <v>19800</v>
      </c>
      <c r="AO69">
        <v>195600</v>
      </c>
      <c r="AP69">
        <v>10.1</v>
      </c>
      <c r="AQ69">
        <v>2.6</v>
      </c>
      <c r="AR69">
        <v>21900</v>
      </c>
      <c r="AS69">
        <v>199700</v>
      </c>
      <c r="AT69">
        <v>11</v>
      </c>
      <c r="AU69">
        <v>2.7</v>
      </c>
      <c r="AV69">
        <v>21800</v>
      </c>
      <c r="AW69">
        <v>198000</v>
      </c>
      <c r="AX69">
        <v>11</v>
      </c>
      <c r="AY69">
        <v>2.7</v>
      </c>
      <c r="AZ69">
        <v>22400</v>
      </c>
      <c r="BA69">
        <v>202700</v>
      </c>
      <c r="BB69">
        <v>11</v>
      </c>
      <c r="BC69">
        <v>2.8</v>
      </c>
      <c r="BD69">
        <v>23500</v>
      </c>
      <c r="BE69">
        <v>193800</v>
      </c>
      <c r="BF69">
        <v>12.1</v>
      </c>
      <c r="BG69">
        <v>3.1</v>
      </c>
      <c r="BH69">
        <v>18900</v>
      </c>
      <c r="BI69">
        <v>206800</v>
      </c>
      <c r="BJ69">
        <v>9.1999999999999993</v>
      </c>
      <c r="BK69">
        <v>2.7</v>
      </c>
      <c r="BL69">
        <v>26300</v>
      </c>
      <c r="BM69">
        <v>206500</v>
      </c>
      <c r="BN69">
        <v>12.7</v>
      </c>
      <c r="BO69">
        <v>3.2</v>
      </c>
      <c r="BP69">
        <v>21800</v>
      </c>
      <c r="BQ69">
        <v>195600</v>
      </c>
      <c r="BR69">
        <v>11.2</v>
      </c>
      <c r="BS69">
        <v>3.1</v>
      </c>
      <c r="BT69">
        <v>22200</v>
      </c>
      <c r="BU69">
        <v>194700</v>
      </c>
      <c r="BV69">
        <v>11.4</v>
      </c>
      <c r="BW69">
        <v>3</v>
      </c>
    </row>
    <row r="70" spans="1:75" x14ac:dyDescent="0.3">
      <c r="A70" t="s">
        <v>124</v>
      </c>
      <c r="B70" t="str">
        <f>VLOOKUP(A70,'class and classification'!$A$1:$B$338,2,FALSE)</f>
        <v>Predominantly Rural</v>
      </c>
      <c r="C70" t="str">
        <f>VLOOKUP(A70,'class and classification'!$A$1:$C$338,3,FALSE)</f>
        <v>UA</v>
      </c>
      <c r="D70">
        <v>9400</v>
      </c>
      <c r="E70">
        <v>87600</v>
      </c>
      <c r="F70">
        <v>10.7</v>
      </c>
      <c r="G70">
        <v>1.9</v>
      </c>
      <c r="H70">
        <v>11200</v>
      </c>
      <c r="I70">
        <v>84200</v>
      </c>
      <c r="J70">
        <v>13.3</v>
      </c>
      <c r="K70">
        <v>2.2999999999999998</v>
      </c>
      <c r="L70">
        <v>10700</v>
      </c>
      <c r="M70">
        <v>89100</v>
      </c>
      <c r="N70">
        <v>12</v>
      </c>
      <c r="O70">
        <v>2.2000000000000002</v>
      </c>
      <c r="P70">
        <v>9900</v>
      </c>
      <c r="Q70">
        <v>88700</v>
      </c>
      <c r="R70">
        <v>11.1</v>
      </c>
      <c r="S70">
        <v>2.2000000000000002</v>
      </c>
      <c r="T70">
        <v>9300</v>
      </c>
      <c r="U70">
        <v>87500</v>
      </c>
      <c r="V70">
        <v>10.7</v>
      </c>
      <c r="W70">
        <v>2.1</v>
      </c>
      <c r="X70">
        <v>8800</v>
      </c>
      <c r="Y70">
        <v>88600</v>
      </c>
      <c r="Z70">
        <v>10</v>
      </c>
      <c r="AA70">
        <v>2.2000000000000002</v>
      </c>
      <c r="AB70">
        <v>9300</v>
      </c>
      <c r="AC70">
        <v>84600</v>
      </c>
      <c r="AD70">
        <v>11</v>
      </c>
      <c r="AE70">
        <v>2.2999999999999998</v>
      </c>
      <c r="AF70">
        <v>8000</v>
      </c>
      <c r="AG70">
        <v>84300</v>
      </c>
      <c r="AH70">
        <v>9.5</v>
      </c>
      <c r="AI70">
        <v>2.2000000000000002</v>
      </c>
      <c r="AJ70">
        <v>9900</v>
      </c>
      <c r="AK70">
        <v>84400</v>
      </c>
      <c r="AL70">
        <v>11.7</v>
      </c>
      <c r="AM70">
        <v>2.2000000000000002</v>
      </c>
      <c r="AN70">
        <v>10400</v>
      </c>
      <c r="AO70">
        <v>87700</v>
      </c>
      <c r="AP70">
        <v>11.9</v>
      </c>
      <c r="AQ70">
        <v>2.1</v>
      </c>
      <c r="AR70">
        <v>12000</v>
      </c>
      <c r="AS70">
        <v>91800</v>
      </c>
      <c r="AT70">
        <v>13.1</v>
      </c>
      <c r="AU70">
        <v>2.2000000000000002</v>
      </c>
      <c r="AV70">
        <v>11600</v>
      </c>
      <c r="AW70">
        <v>91900</v>
      </c>
      <c r="AX70">
        <v>12.6</v>
      </c>
      <c r="AY70">
        <v>2.1</v>
      </c>
      <c r="AZ70">
        <v>9900</v>
      </c>
      <c r="BA70">
        <v>89500</v>
      </c>
      <c r="BB70">
        <v>11</v>
      </c>
      <c r="BC70">
        <v>2.2000000000000002</v>
      </c>
      <c r="BD70">
        <v>10800</v>
      </c>
      <c r="BE70">
        <v>95100</v>
      </c>
      <c r="BF70">
        <v>11.3</v>
      </c>
      <c r="BG70">
        <v>2.2999999999999998</v>
      </c>
      <c r="BH70">
        <v>12100</v>
      </c>
      <c r="BI70">
        <v>97300</v>
      </c>
      <c r="BJ70">
        <v>12.5</v>
      </c>
      <c r="BK70">
        <v>2.4</v>
      </c>
      <c r="BL70">
        <v>11900</v>
      </c>
      <c r="BM70">
        <v>97800</v>
      </c>
      <c r="BN70">
        <v>12.2</v>
      </c>
      <c r="BO70">
        <v>2.2999999999999998</v>
      </c>
      <c r="BP70">
        <v>13800</v>
      </c>
      <c r="BQ70">
        <v>94100</v>
      </c>
      <c r="BR70">
        <v>14.7</v>
      </c>
      <c r="BS70">
        <v>2.9</v>
      </c>
      <c r="BT70">
        <v>13200</v>
      </c>
      <c r="BU70">
        <v>92800</v>
      </c>
      <c r="BV70">
        <v>14.2</v>
      </c>
      <c r="BW70">
        <v>3.1</v>
      </c>
    </row>
    <row r="71" spans="1:75" x14ac:dyDescent="0.3">
      <c r="A71" t="s">
        <v>125</v>
      </c>
      <c r="B71" t="str">
        <f>VLOOKUP(A71,'class and classification'!$A$1:$B$338,2,FALSE)</f>
        <v>Predominantly Rural</v>
      </c>
      <c r="C71" t="str">
        <f>VLOOKUP(A71,'class and classification'!$A$1:$C$338,3,FALSE)</f>
        <v>UA</v>
      </c>
      <c r="D71">
        <v>14100</v>
      </c>
      <c r="E71">
        <v>138900</v>
      </c>
      <c r="F71">
        <v>10.1</v>
      </c>
      <c r="G71">
        <v>1.2</v>
      </c>
      <c r="H71">
        <v>14500</v>
      </c>
      <c r="I71">
        <v>142600</v>
      </c>
      <c r="J71">
        <v>10.199999999999999</v>
      </c>
      <c r="K71">
        <v>1.3</v>
      </c>
      <c r="L71">
        <v>14300</v>
      </c>
      <c r="M71">
        <v>139500</v>
      </c>
      <c r="N71">
        <v>10.199999999999999</v>
      </c>
      <c r="O71">
        <v>2.2000000000000002</v>
      </c>
      <c r="P71">
        <v>16200</v>
      </c>
      <c r="Q71">
        <v>140500</v>
      </c>
      <c r="R71">
        <v>11.5</v>
      </c>
      <c r="S71">
        <v>2.2000000000000002</v>
      </c>
      <c r="T71">
        <v>17100</v>
      </c>
      <c r="U71">
        <v>143500</v>
      </c>
      <c r="V71">
        <v>11.9</v>
      </c>
      <c r="W71">
        <v>2.1</v>
      </c>
      <c r="X71">
        <v>14400</v>
      </c>
      <c r="Y71">
        <v>145400</v>
      </c>
      <c r="Z71">
        <v>9.9</v>
      </c>
      <c r="AA71">
        <v>1.9</v>
      </c>
      <c r="AB71">
        <v>16300</v>
      </c>
      <c r="AC71">
        <v>145900</v>
      </c>
      <c r="AD71">
        <v>11.2</v>
      </c>
      <c r="AE71">
        <v>2.1</v>
      </c>
      <c r="AF71">
        <v>13100</v>
      </c>
      <c r="AG71">
        <v>144300</v>
      </c>
      <c r="AH71">
        <v>9.1</v>
      </c>
      <c r="AI71">
        <v>2</v>
      </c>
      <c r="AJ71">
        <v>16100</v>
      </c>
      <c r="AK71">
        <v>147200</v>
      </c>
      <c r="AL71">
        <v>10.9</v>
      </c>
      <c r="AM71">
        <v>2.2999999999999998</v>
      </c>
      <c r="AN71">
        <v>17000</v>
      </c>
      <c r="AO71">
        <v>152500</v>
      </c>
      <c r="AP71">
        <v>11.2</v>
      </c>
      <c r="AQ71">
        <v>2.2000000000000002</v>
      </c>
      <c r="AR71">
        <v>15100</v>
      </c>
      <c r="AS71">
        <v>150800</v>
      </c>
      <c r="AT71">
        <v>10</v>
      </c>
      <c r="AU71">
        <v>2.2000000000000002</v>
      </c>
      <c r="AV71">
        <v>17000</v>
      </c>
      <c r="AW71">
        <v>156500</v>
      </c>
      <c r="AX71">
        <v>10.9</v>
      </c>
      <c r="AY71">
        <v>2.2999999999999998</v>
      </c>
      <c r="AZ71">
        <v>17000</v>
      </c>
      <c r="BA71">
        <v>154700</v>
      </c>
      <c r="BB71">
        <v>11</v>
      </c>
      <c r="BC71">
        <v>2.4</v>
      </c>
      <c r="BD71">
        <v>18500</v>
      </c>
      <c r="BE71">
        <v>153100</v>
      </c>
      <c r="BF71">
        <v>12.1</v>
      </c>
      <c r="BG71">
        <v>2.4</v>
      </c>
      <c r="BH71">
        <v>23200</v>
      </c>
      <c r="BI71">
        <v>159000</v>
      </c>
      <c r="BJ71">
        <v>14.6</v>
      </c>
      <c r="BK71">
        <v>2.5</v>
      </c>
      <c r="BL71">
        <v>23600</v>
      </c>
      <c r="BM71">
        <v>155700</v>
      </c>
      <c r="BN71">
        <v>15.1</v>
      </c>
      <c r="BO71">
        <v>2.6</v>
      </c>
      <c r="BP71">
        <v>18300</v>
      </c>
      <c r="BQ71">
        <v>150600</v>
      </c>
      <c r="BR71">
        <v>12.2</v>
      </c>
      <c r="BS71">
        <v>2.8</v>
      </c>
      <c r="BT71">
        <v>18000</v>
      </c>
      <c r="BU71">
        <v>142000</v>
      </c>
      <c r="BV71">
        <v>12.6</v>
      </c>
      <c r="BW71">
        <v>3</v>
      </c>
    </row>
    <row r="72" spans="1:75" x14ac:dyDescent="0.3">
      <c r="A72" t="s">
        <v>126</v>
      </c>
      <c r="B72" t="str">
        <f>VLOOKUP(A72,'class and classification'!$A$1:$B$338,2,FALSE)</f>
        <v>Predominantly Urban</v>
      </c>
      <c r="C72" t="str">
        <f>VLOOKUP(A72,'class and classification'!$A$1:$C$338,3,FALSE)</f>
        <v>UA</v>
      </c>
      <c r="D72">
        <v>7900</v>
      </c>
      <c r="E72">
        <v>105800</v>
      </c>
      <c r="F72">
        <v>7.5</v>
      </c>
      <c r="G72">
        <v>1.8</v>
      </c>
      <c r="H72">
        <v>8500</v>
      </c>
      <c r="I72">
        <v>106200</v>
      </c>
      <c r="J72">
        <v>8</v>
      </c>
      <c r="K72">
        <v>1.9</v>
      </c>
      <c r="L72">
        <v>7000</v>
      </c>
      <c r="M72">
        <v>108500</v>
      </c>
      <c r="N72">
        <v>6.4</v>
      </c>
      <c r="O72">
        <v>1.7</v>
      </c>
      <c r="P72">
        <v>7900</v>
      </c>
      <c r="Q72">
        <v>109300</v>
      </c>
      <c r="R72">
        <v>7.2</v>
      </c>
      <c r="S72">
        <v>1.7</v>
      </c>
      <c r="T72">
        <v>6400</v>
      </c>
      <c r="U72">
        <v>108200</v>
      </c>
      <c r="V72">
        <v>5.9</v>
      </c>
      <c r="W72">
        <v>1.7</v>
      </c>
      <c r="X72">
        <v>7000</v>
      </c>
      <c r="Y72">
        <v>105800</v>
      </c>
      <c r="Z72">
        <v>6.6</v>
      </c>
      <c r="AA72">
        <v>1.7</v>
      </c>
      <c r="AB72">
        <v>6200</v>
      </c>
      <c r="AC72">
        <v>106300</v>
      </c>
      <c r="AD72">
        <v>5.8</v>
      </c>
      <c r="AE72">
        <v>1.6</v>
      </c>
      <c r="AF72">
        <v>5200</v>
      </c>
      <c r="AG72">
        <v>108700</v>
      </c>
      <c r="AH72">
        <v>4.8</v>
      </c>
      <c r="AI72">
        <v>1.6</v>
      </c>
      <c r="AJ72">
        <v>6600</v>
      </c>
      <c r="AK72">
        <v>108000</v>
      </c>
      <c r="AL72">
        <v>6.1</v>
      </c>
      <c r="AM72">
        <v>1.9</v>
      </c>
      <c r="AN72">
        <v>6900</v>
      </c>
      <c r="AO72">
        <v>107500</v>
      </c>
      <c r="AP72">
        <v>6.4</v>
      </c>
      <c r="AQ72">
        <v>2</v>
      </c>
      <c r="AR72">
        <v>7400</v>
      </c>
      <c r="AS72">
        <v>109400</v>
      </c>
      <c r="AT72">
        <v>6.7</v>
      </c>
      <c r="AU72">
        <v>2.2000000000000002</v>
      </c>
      <c r="AV72">
        <v>8500</v>
      </c>
      <c r="AW72">
        <v>109500</v>
      </c>
      <c r="AX72">
        <v>7.8</v>
      </c>
      <c r="AY72">
        <v>2.2999999999999998</v>
      </c>
      <c r="AZ72">
        <v>6500</v>
      </c>
      <c r="BA72">
        <v>116400</v>
      </c>
      <c r="BB72">
        <v>5.6</v>
      </c>
      <c r="BC72">
        <v>1.7</v>
      </c>
      <c r="BD72">
        <v>7700</v>
      </c>
      <c r="BE72">
        <v>112900</v>
      </c>
      <c r="BF72">
        <v>6.9</v>
      </c>
      <c r="BG72">
        <v>2</v>
      </c>
      <c r="BH72">
        <v>7300</v>
      </c>
      <c r="BI72">
        <v>112900</v>
      </c>
      <c r="BJ72">
        <v>6.5</v>
      </c>
      <c r="BK72">
        <v>1.8</v>
      </c>
      <c r="BL72">
        <v>7500</v>
      </c>
      <c r="BM72">
        <v>118700</v>
      </c>
      <c r="BN72">
        <v>6.3</v>
      </c>
      <c r="BO72">
        <v>1.8</v>
      </c>
      <c r="BP72">
        <v>7100</v>
      </c>
      <c r="BQ72">
        <v>122300</v>
      </c>
      <c r="BR72">
        <v>5.8</v>
      </c>
      <c r="BS72">
        <v>2.1</v>
      </c>
      <c r="BT72">
        <v>9600</v>
      </c>
      <c r="BU72">
        <v>124200</v>
      </c>
      <c r="BV72">
        <v>7.7</v>
      </c>
      <c r="BW72">
        <v>2.5</v>
      </c>
    </row>
    <row r="73" spans="1:75" x14ac:dyDescent="0.3">
      <c r="A73" t="s">
        <v>127</v>
      </c>
      <c r="B73" t="str">
        <f>VLOOKUP(A73,'class and classification'!$A$1:$B$338,2,FALSE)</f>
        <v>Predominantly Urban</v>
      </c>
      <c r="C73" t="str">
        <f>VLOOKUP(A73,'class and classification'!$A$1:$C$338,3,FALSE)</f>
        <v>UA</v>
      </c>
      <c r="D73">
        <v>7700</v>
      </c>
      <c r="E73">
        <v>78300</v>
      </c>
      <c r="F73">
        <v>9.8000000000000007</v>
      </c>
      <c r="G73">
        <v>2</v>
      </c>
      <c r="H73">
        <v>6100</v>
      </c>
      <c r="I73">
        <v>81600</v>
      </c>
      <c r="J73">
        <v>7.5</v>
      </c>
      <c r="K73">
        <v>1.9</v>
      </c>
      <c r="L73">
        <v>6600</v>
      </c>
      <c r="M73">
        <v>79100</v>
      </c>
      <c r="N73">
        <v>8.4</v>
      </c>
      <c r="O73">
        <v>2</v>
      </c>
      <c r="P73">
        <v>5900</v>
      </c>
      <c r="Q73">
        <v>77400</v>
      </c>
      <c r="R73">
        <v>7.6</v>
      </c>
      <c r="S73">
        <v>2.1</v>
      </c>
      <c r="T73">
        <v>6600</v>
      </c>
      <c r="U73">
        <v>80900</v>
      </c>
      <c r="V73">
        <v>8.1</v>
      </c>
      <c r="W73">
        <v>1.9</v>
      </c>
      <c r="X73">
        <v>7200</v>
      </c>
      <c r="Y73">
        <v>75400</v>
      </c>
      <c r="Z73">
        <v>9.5</v>
      </c>
      <c r="AA73">
        <v>2.2000000000000002</v>
      </c>
      <c r="AB73">
        <v>9000</v>
      </c>
      <c r="AC73">
        <v>76100</v>
      </c>
      <c r="AD73">
        <v>11.8</v>
      </c>
      <c r="AE73">
        <v>2.2999999999999998</v>
      </c>
      <c r="AF73">
        <v>6800</v>
      </c>
      <c r="AG73">
        <v>76400</v>
      </c>
      <c r="AH73">
        <v>8.9</v>
      </c>
      <c r="AI73">
        <v>2.1</v>
      </c>
      <c r="AJ73">
        <v>8300</v>
      </c>
      <c r="AK73">
        <v>75800</v>
      </c>
      <c r="AL73">
        <v>10.9</v>
      </c>
      <c r="AM73">
        <v>2.2999999999999998</v>
      </c>
      <c r="AN73">
        <v>7700</v>
      </c>
      <c r="AO73">
        <v>78600</v>
      </c>
      <c r="AP73">
        <v>9.8000000000000007</v>
      </c>
      <c r="AQ73">
        <v>2.2000000000000002</v>
      </c>
      <c r="AR73">
        <v>6800</v>
      </c>
      <c r="AS73">
        <v>79900</v>
      </c>
      <c r="AT73">
        <v>8.5</v>
      </c>
      <c r="AU73">
        <v>2.1</v>
      </c>
      <c r="AV73">
        <v>7100</v>
      </c>
      <c r="AW73">
        <v>81700</v>
      </c>
      <c r="AX73">
        <v>8.6999999999999993</v>
      </c>
      <c r="AY73">
        <v>2.1</v>
      </c>
      <c r="AZ73">
        <v>8100</v>
      </c>
      <c r="BA73">
        <v>84900</v>
      </c>
      <c r="BB73">
        <v>9.6</v>
      </c>
      <c r="BC73">
        <v>2.2999999999999998</v>
      </c>
      <c r="BD73">
        <v>6700</v>
      </c>
      <c r="BE73">
        <v>82900</v>
      </c>
      <c r="BF73">
        <v>8.1</v>
      </c>
      <c r="BG73">
        <v>2.2000000000000002</v>
      </c>
      <c r="BH73">
        <v>6700</v>
      </c>
      <c r="BI73">
        <v>82600</v>
      </c>
      <c r="BJ73">
        <v>8.1</v>
      </c>
      <c r="BK73">
        <v>2.1</v>
      </c>
      <c r="BL73">
        <v>10000</v>
      </c>
      <c r="BM73">
        <v>87700</v>
      </c>
      <c r="BN73">
        <v>11.4</v>
      </c>
      <c r="BO73">
        <v>2.4</v>
      </c>
      <c r="BP73">
        <v>8400</v>
      </c>
      <c r="BQ73">
        <v>84000</v>
      </c>
      <c r="BR73">
        <v>10</v>
      </c>
      <c r="BS73">
        <v>2.7</v>
      </c>
      <c r="BT73">
        <v>4900</v>
      </c>
      <c r="BU73">
        <v>83100</v>
      </c>
      <c r="BV73">
        <v>5.9</v>
      </c>
      <c r="BW73">
        <v>2.4</v>
      </c>
    </row>
    <row r="74" spans="1:75" x14ac:dyDescent="0.3">
      <c r="A74" t="s">
        <v>128</v>
      </c>
      <c r="B74" t="str">
        <f>VLOOKUP(A74,'class and classification'!$A$1:$B$338,2,FALSE)</f>
        <v>Urban with Significant Rural</v>
      </c>
      <c r="C74" t="str">
        <f>VLOOKUP(A74,'class and classification'!$A$1:$C$338,3,FALSE)</f>
        <v>SC</v>
      </c>
      <c r="D74">
        <v>37400</v>
      </c>
      <c r="E74">
        <v>403100</v>
      </c>
      <c r="F74">
        <v>9.3000000000000007</v>
      </c>
      <c r="G74">
        <v>1</v>
      </c>
      <c r="H74">
        <v>41400</v>
      </c>
      <c r="I74">
        <v>404300</v>
      </c>
      <c r="J74">
        <v>10.3</v>
      </c>
      <c r="K74">
        <v>1</v>
      </c>
      <c r="L74">
        <v>40500</v>
      </c>
      <c r="M74">
        <v>407000</v>
      </c>
      <c r="N74">
        <v>9.9</v>
      </c>
      <c r="O74">
        <v>1.7</v>
      </c>
      <c r="P74">
        <v>35300</v>
      </c>
      <c r="Q74">
        <v>407700</v>
      </c>
      <c r="R74">
        <v>8.6999999999999993</v>
      </c>
      <c r="S74">
        <v>1.6</v>
      </c>
      <c r="T74">
        <v>41700</v>
      </c>
      <c r="U74">
        <v>415900</v>
      </c>
      <c r="V74">
        <v>10</v>
      </c>
      <c r="W74">
        <v>1.7</v>
      </c>
      <c r="X74">
        <v>43200</v>
      </c>
      <c r="Y74">
        <v>407500</v>
      </c>
      <c r="Z74">
        <v>10.6</v>
      </c>
      <c r="AA74">
        <v>1.7</v>
      </c>
      <c r="AB74">
        <v>51400</v>
      </c>
      <c r="AC74">
        <v>398800</v>
      </c>
      <c r="AD74">
        <v>12.9</v>
      </c>
      <c r="AE74">
        <v>2</v>
      </c>
      <c r="AF74">
        <v>31500</v>
      </c>
      <c r="AG74">
        <v>392400</v>
      </c>
      <c r="AH74">
        <v>8</v>
      </c>
      <c r="AI74">
        <v>1.7</v>
      </c>
      <c r="AJ74">
        <v>38200</v>
      </c>
      <c r="AK74">
        <v>401200</v>
      </c>
      <c r="AL74">
        <v>9.5</v>
      </c>
      <c r="AM74">
        <v>1.8</v>
      </c>
      <c r="AN74">
        <v>49700</v>
      </c>
      <c r="AO74">
        <v>415100</v>
      </c>
      <c r="AP74">
        <v>12</v>
      </c>
      <c r="AQ74">
        <v>2.1</v>
      </c>
      <c r="AR74">
        <v>44600</v>
      </c>
      <c r="AS74">
        <v>403000</v>
      </c>
      <c r="AT74">
        <v>11.1</v>
      </c>
      <c r="AU74">
        <v>2</v>
      </c>
      <c r="AV74">
        <v>47300</v>
      </c>
      <c r="AW74">
        <v>425200</v>
      </c>
      <c r="AX74">
        <v>11.1</v>
      </c>
      <c r="AY74">
        <v>2</v>
      </c>
      <c r="AZ74">
        <v>43100</v>
      </c>
      <c r="BA74">
        <v>435200</v>
      </c>
      <c r="BB74">
        <v>9.9</v>
      </c>
      <c r="BC74">
        <v>1.9</v>
      </c>
      <c r="BD74">
        <v>52200</v>
      </c>
      <c r="BE74">
        <v>439700</v>
      </c>
      <c r="BF74">
        <v>11.9</v>
      </c>
      <c r="BG74">
        <v>2</v>
      </c>
      <c r="BH74">
        <v>48600</v>
      </c>
      <c r="BI74">
        <v>435800</v>
      </c>
      <c r="BJ74">
        <v>11.1</v>
      </c>
      <c r="BK74">
        <v>2</v>
      </c>
      <c r="BL74">
        <v>58300</v>
      </c>
      <c r="BM74">
        <v>433300</v>
      </c>
      <c r="BN74">
        <v>13.5</v>
      </c>
      <c r="BO74">
        <v>2.2999999999999998</v>
      </c>
      <c r="BP74">
        <v>57000</v>
      </c>
      <c r="BQ74">
        <v>422000</v>
      </c>
      <c r="BR74">
        <v>13.5</v>
      </c>
      <c r="BS74">
        <v>2.5</v>
      </c>
      <c r="BT74">
        <v>51800</v>
      </c>
      <c r="BU74">
        <v>420500</v>
      </c>
      <c r="BV74">
        <v>12.3</v>
      </c>
      <c r="BW74">
        <v>2.2000000000000002</v>
      </c>
    </row>
    <row r="75" spans="1:75" x14ac:dyDescent="0.3">
      <c r="A75" t="s">
        <v>129</v>
      </c>
      <c r="B75" t="str">
        <f>VLOOKUP(A75,'class and classification'!$A$1:$B$338,2,FALSE)</f>
        <v>Urban with Significant Rural</v>
      </c>
      <c r="C75" t="str">
        <f>VLOOKUP(A75,'class and classification'!$A$1:$C$338,3,FALSE)</f>
        <v>SC</v>
      </c>
      <c r="D75">
        <v>29200</v>
      </c>
      <c r="E75">
        <v>258300</v>
      </c>
      <c r="F75">
        <v>11.3</v>
      </c>
      <c r="G75">
        <v>1.4</v>
      </c>
      <c r="H75">
        <v>28800</v>
      </c>
      <c r="I75">
        <v>264200</v>
      </c>
      <c r="J75">
        <v>10.9</v>
      </c>
      <c r="K75">
        <v>1.2</v>
      </c>
      <c r="L75">
        <v>28000</v>
      </c>
      <c r="M75">
        <v>267600</v>
      </c>
      <c r="N75">
        <v>10.5</v>
      </c>
      <c r="O75">
        <v>1.9</v>
      </c>
      <c r="P75">
        <v>28100</v>
      </c>
      <c r="Q75">
        <v>271600</v>
      </c>
      <c r="R75">
        <v>10.3</v>
      </c>
      <c r="S75">
        <v>1.9</v>
      </c>
      <c r="T75">
        <v>31800</v>
      </c>
      <c r="U75">
        <v>277800</v>
      </c>
      <c r="V75">
        <v>11.5</v>
      </c>
      <c r="W75">
        <v>2</v>
      </c>
      <c r="X75">
        <v>34100</v>
      </c>
      <c r="Y75">
        <v>265200</v>
      </c>
      <c r="Z75">
        <v>12.9</v>
      </c>
      <c r="AA75">
        <v>2.2999999999999998</v>
      </c>
      <c r="AB75">
        <v>31600</v>
      </c>
      <c r="AC75">
        <v>256200</v>
      </c>
      <c r="AD75">
        <v>12.3</v>
      </c>
      <c r="AE75">
        <v>2.4</v>
      </c>
      <c r="AF75">
        <v>33200</v>
      </c>
      <c r="AG75">
        <v>255400</v>
      </c>
      <c r="AH75">
        <v>13</v>
      </c>
      <c r="AI75">
        <v>2.5</v>
      </c>
      <c r="AJ75">
        <v>31600</v>
      </c>
      <c r="AK75">
        <v>268800</v>
      </c>
      <c r="AL75">
        <v>11.7</v>
      </c>
      <c r="AM75">
        <v>2.4</v>
      </c>
      <c r="AN75">
        <v>31700</v>
      </c>
      <c r="AO75">
        <v>268600</v>
      </c>
      <c r="AP75">
        <v>11.8</v>
      </c>
      <c r="AQ75">
        <v>2.4</v>
      </c>
      <c r="AR75">
        <v>35700</v>
      </c>
      <c r="AS75">
        <v>273200</v>
      </c>
      <c r="AT75">
        <v>13.1</v>
      </c>
      <c r="AU75">
        <v>2.4</v>
      </c>
      <c r="AV75">
        <v>38700</v>
      </c>
      <c r="AW75">
        <v>278300</v>
      </c>
      <c r="AX75">
        <v>13.9</v>
      </c>
      <c r="AY75">
        <v>2.5</v>
      </c>
      <c r="AZ75">
        <v>33700</v>
      </c>
      <c r="BA75">
        <v>272000</v>
      </c>
      <c r="BB75">
        <v>12.4</v>
      </c>
      <c r="BC75">
        <v>2.2999999999999998</v>
      </c>
      <c r="BD75">
        <v>36400</v>
      </c>
      <c r="BE75">
        <v>286700</v>
      </c>
      <c r="BF75">
        <v>12.7</v>
      </c>
      <c r="BG75">
        <v>2.5</v>
      </c>
      <c r="BH75">
        <v>30000</v>
      </c>
      <c r="BI75">
        <v>287800</v>
      </c>
      <c r="BJ75">
        <v>10.4</v>
      </c>
      <c r="BK75">
        <v>2.2000000000000002</v>
      </c>
      <c r="BL75">
        <v>35000</v>
      </c>
      <c r="BM75">
        <v>290800</v>
      </c>
      <c r="BN75">
        <v>12</v>
      </c>
      <c r="BO75">
        <v>2.2999999999999998</v>
      </c>
      <c r="BP75">
        <v>40300</v>
      </c>
      <c r="BQ75">
        <v>282800</v>
      </c>
      <c r="BR75">
        <v>14.3</v>
      </c>
      <c r="BS75">
        <v>2.6</v>
      </c>
      <c r="BT75">
        <v>28600</v>
      </c>
      <c r="BU75">
        <v>284900</v>
      </c>
      <c r="BV75">
        <v>10</v>
      </c>
      <c r="BW75">
        <v>2.1</v>
      </c>
    </row>
    <row r="76" spans="1:75" x14ac:dyDescent="0.3">
      <c r="A76" t="s">
        <v>130</v>
      </c>
      <c r="B76" t="str">
        <f>VLOOKUP(A76,'class and classification'!$A$1:$B$338,2,FALSE)</f>
        <v>Predominantly Urban</v>
      </c>
      <c r="C76" t="str">
        <f>VLOOKUP(A76,'class and classification'!$A$1:$C$338,3,FALSE)</f>
        <v>MD</v>
      </c>
      <c r="D76">
        <v>33400</v>
      </c>
      <c r="E76">
        <v>414200</v>
      </c>
      <c r="F76">
        <v>8.1</v>
      </c>
      <c r="G76">
        <v>1.6</v>
      </c>
      <c r="H76">
        <v>31400</v>
      </c>
      <c r="I76">
        <v>410900</v>
      </c>
      <c r="J76">
        <v>7.6</v>
      </c>
      <c r="K76">
        <v>1.5</v>
      </c>
      <c r="L76">
        <v>29200</v>
      </c>
      <c r="M76">
        <v>409700</v>
      </c>
      <c r="N76">
        <v>7.1</v>
      </c>
      <c r="O76">
        <v>1.5</v>
      </c>
      <c r="P76">
        <v>33800</v>
      </c>
      <c r="Q76">
        <v>415000</v>
      </c>
      <c r="R76">
        <v>8.1</v>
      </c>
      <c r="S76">
        <v>1.6</v>
      </c>
      <c r="T76">
        <v>33500</v>
      </c>
      <c r="U76">
        <v>409800</v>
      </c>
      <c r="V76">
        <v>8.1999999999999993</v>
      </c>
      <c r="W76">
        <v>1.7</v>
      </c>
      <c r="X76">
        <v>30000</v>
      </c>
      <c r="Y76">
        <v>404500</v>
      </c>
      <c r="Z76">
        <v>7.4</v>
      </c>
      <c r="AA76">
        <v>1.6</v>
      </c>
      <c r="AB76">
        <v>32500</v>
      </c>
      <c r="AC76">
        <v>413100</v>
      </c>
      <c r="AD76">
        <v>7.9</v>
      </c>
      <c r="AE76">
        <v>1.7</v>
      </c>
      <c r="AF76">
        <v>27800</v>
      </c>
      <c r="AG76">
        <v>406000</v>
      </c>
      <c r="AH76">
        <v>6.8</v>
      </c>
      <c r="AI76">
        <v>1.6</v>
      </c>
      <c r="AJ76">
        <v>32400</v>
      </c>
      <c r="AK76">
        <v>400300</v>
      </c>
      <c r="AL76">
        <v>8.1</v>
      </c>
      <c r="AM76">
        <v>1.8</v>
      </c>
      <c r="AN76">
        <v>34000</v>
      </c>
      <c r="AO76">
        <v>419300</v>
      </c>
      <c r="AP76">
        <v>8.1</v>
      </c>
      <c r="AQ76">
        <v>1.9</v>
      </c>
      <c r="AR76">
        <v>26800</v>
      </c>
      <c r="AS76">
        <v>445400</v>
      </c>
      <c r="AT76">
        <v>6</v>
      </c>
      <c r="AU76">
        <v>1.6</v>
      </c>
      <c r="AV76">
        <v>35400</v>
      </c>
      <c r="AW76">
        <v>442500</v>
      </c>
      <c r="AX76">
        <v>8</v>
      </c>
      <c r="AY76">
        <v>1.9</v>
      </c>
      <c r="AZ76">
        <v>33900</v>
      </c>
      <c r="BA76">
        <v>464600</v>
      </c>
      <c r="BB76">
        <v>7.3</v>
      </c>
      <c r="BC76">
        <v>1.6</v>
      </c>
      <c r="BD76">
        <v>44600</v>
      </c>
      <c r="BE76">
        <v>470700</v>
      </c>
      <c r="BF76">
        <v>9.5</v>
      </c>
      <c r="BG76">
        <v>1.8</v>
      </c>
      <c r="BH76">
        <v>39600</v>
      </c>
      <c r="BI76">
        <v>488200</v>
      </c>
      <c r="BJ76">
        <v>8.1</v>
      </c>
      <c r="BK76">
        <v>1.7</v>
      </c>
      <c r="BL76">
        <v>35000</v>
      </c>
      <c r="BM76">
        <v>489400</v>
      </c>
      <c r="BN76">
        <v>7.2</v>
      </c>
      <c r="BO76">
        <v>1.7</v>
      </c>
      <c r="BP76">
        <v>43700</v>
      </c>
      <c r="BQ76">
        <v>493800</v>
      </c>
      <c r="BR76">
        <v>8.8000000000000007</v>
      </c>
      <c r="BS76">
        <v>2.1</v>
      </c>
      <c r="BT76">
        <v>37800</v>
      </c>
      <c r="BU76">
        <v>490800</v>
      </c>
      <c r="BV76">
        <v>7.7</v>
      </c>
      <c r="BW76">
        <v>1.9</v>
      </c>
    </row>
    <row r="77" spans="1:75" x14ac:dyDescent="0.3">
      <c r="A77" t="s">
        <v>131</v>
      </c>
      <c r="B77" t="str">
        <f>VLOOKUP(A77,'class and classification'!$A$1:$B$338,2,FALSE)</f>
        <v>Predominantly Urban</v>
      </c>
      <c r="C77" t="str">
        <f>VLOOKUP(A77,'class and classification'!$A$1:$C$338,3,FALSE)</f>
        <v>MD</v>
      </c>
      <c r="D77">
        <v>12300</v>
      </c>
      <c r="E77">
        <v>138600</v>
      </c>
      <c r="F77">
        <v>8.9</v>
      </c>
      <c r="G77">
        <v>1.8</v>
      </c>
      <c r="H77">
        <v>9600</v>
      </c>
      <c r="I77">
        <v>139500</v>
      </c>
      <c r="J77">
        <v>6.9</v>
      </c>
      <c r="K77">
        <v>1.7</v>
      </c>
      <c r="L77">
        <v>9900</v>
      </c>
      <c r="M77">
        <v>141100</v>
      </c>
      <c r="N77">
        <v>7</v>
      </c>
      <c r="O77">
        <v>1.7</v>
      </c>
      <c r="P77">
        <v>9800</v>
      </c>
      <c r="Q77">
        <v>143700</v>
      </c>
      <c r="R77">
        <v>6.8</v>
      </c>
      <c r="S77">
        <v>1.7</v>
      </c>
      <c r="T77">
        <v>10300</v>
      </c>
      <c r="U77">
        <v>134500</v>
      </c>
      <c r="V77">
        <v>7.6</v>
      </c>
      <c r="W77">
        <v>1.8</v>
      </c>
      <c r="X77">
        <v>8100</v>
      </c>
      <c r="Y77">
        <v>135500</v>
      </c>
      <c r="Z77">
        <v>6</v>
      </c>
      <c r="AA77">
        <v>1.6</v>
      </c>
      <c r="AB77">
        <v>10000</v>
      </c>
      <c r="AC77">
        <v>136900</v>
      </c>
      <c r="AD77">
        <v>7.3</v>
      </c>
      <c r="AE77">
        <v>1.8</v>
      </c>
      <c r="AF77">
        <v>7200</v>
      </c>
      <c r="AG77">
        <v>132600</v>
      </c>
      <c r="AH77">
        <v>5.4</v>
      </c>
      <c r="AI77">
        <v>1.7</v>
      </c>
      <c r="AJ77">
        <v>8900</v>
      </c>
      <c r="AK77">
        <v>139900</v>
      </c>
      <c r="AL77">
        <v>6.4</v>
      </c>
      <c r="AM77">
        <v>1.8</v>
      </c>
      <c r="AN77">
        <v>11100</v>
      </c>
      <c r="AO77">
        <v>146000</v>
      </c>
      <c r="AP77">
        <v>7.6</v>
      </c>
      <c r="AQ77">
        <v>2.1</v>
      </c>
      <c r="AR77">
        <v>9600</v>
      </c>
      <c r="AS77">
        <v>143500</v>
      </c>
      <c r="AT77">
        <v>6.7</v>
      </c>
      <c r="AU77">
        <v>2</v>
      </c>
      <c r="AV77">
        <v>9000</v>
      </c>
      <c r="AW77">
        <v>149200</v>
      </c>
      <c r="AX77">
        <v>6</v>
      </c>
      <c r="AY77">
        <v>1.8</v>
      </c>
      <c r="AZ77">
        <v>11700</v>
      </c>
      <c r="BA77">
        <v>163800</v>
      </c>
      <c r="BB77">
        <v>7.1</v>
      </c>
      <c r="BC77">
        <v>1.8</v>
      </c>
      <c r="BD77">
        <v>10900</v>
      </c>
      <c r="BE77">
        <v>171300</v>
      </c>
      <c r="BF77">
        <v>6.3</v>
      </c>
      <c r="BG77">
        <v>1.9</v>
      </c>
      <c r="BH77">
        <v>13600</v>
      </c>
      <c r="BI77">
        <v>177800</v>
      </c>
      <c r="BJ77">
        <v>7.7</v>
      </c>
      <c r="BK77">
        <v>2.1</v>
      </c>
      <c r="BL77">
        <v>14800</v>
      </c>
      <c r="BM77">
        <v>184400</v>
      </c>
      <c r="BN77">
        <v>8</v>
      </c>
      <c r="BO77">
        <v>2</v>
      </c>
      <c r="BP77">
        <v>13000</v>
      </c>
      <c r="BQ77">
        <v>181000</v>
      </c>
      <c r="BR77">
        <v>7.2</v>
      </c>
      <c r="BS77">
        <v>2.2000000000000002</v>
      </c>
      <c r="BT77">
        <v>8300</v>
      </c>
      <c r="BU77">
        <v>183900</v>
      </c>
      <c r="BV77">
        <v>4.5</v>
      </c>
      <c r="BW77">
        <v>1.8</v>
      </c>
    </row>
    <row r="78" spans="1:75" x14ac:dyDescent="0.3">
      <c r="A78" t="s">
        <v>132</v>
      </c>
      <c r="B78" t="str">
        <f>VLOOKUP(A78,'class and classification'!$A$1:$B$338,2,FALSE)</f>
        <v>Predominantly Urban</v>
      </c>
      <c r="C78" t="str">
        <f>VLOOKUP(A78,'class and classification'!$A$1:$C$338,3,FALSE)</f>
        <v>MD</v>
      </c>
      <c r="D78">
        <v>14100</v>
      </c>
      <c r="E78">
        <v>143100</v>
      </c>
      <c r="F78">
        <v>9.8000000000000007</v>
      </c>
      <c r="G78">
        <v>2.1</v>
      </c>
      <c r="H78">
        <v>13400</v>
      </c>
      <c r="I78">
        <v>150200</v>
      </c>
      <c r="J78">
        <v>8.9</v>
      </c>
      <c r="K78">
        <v>2</v>
      </c>
      <c r="L78">
        <v>12000</v>
      </c>
      <c r="M78">
        <v>143500</v>
      </c>
      <c r="N78">
        <v>8.3000000000000007</v>
      </c>
      <c r="O78">
        <v>2</v>
      </c>
      <c r="P78">
        <v>15600</v>
      </c>
      <c r="Q78">
        <v>145200</v>
      </c>
      <c r="R78">
        <v>10.7</v>
      </c>
      <c r="S78">
        <v>2.1</v>
      </c>
      <c r="T78">
        <v>13300</v>
      </c>
      <c r="U78">
        <v>140100</v>
      </c>
      <c r="V78">
        <v>9.5</v>
      </c>
      <c r="W78">
        <v>2</v>
      </c>
      <c r="X78">
        <v>13100</v>
      </c>
      <c r="Y78">
        <v>137200</v>
      </c>
      <c r="Z78">
        <v>9.6</v>
      </c>
      <c r="AA78">
        <v>2.2000000000000002</v>
      </c>
      <c r="AB78">
        <v>15500</v>
      </c>
      <c r="AC78">
        <v>137000</v>
      </c>
      <c r="AD78">
        <v>11.3</v>
      </c>
      <c r="AE78">
        <v>2.4</v>
      </c>
      <c r="AF78">
        <v>13800</v>
      </c>
      <c r="AG78">
        <v>141100</v>
      </c>
      <c r="AH78">
        <v>9.8000000000000007</v>
      </c>
      <c r="AI78">
        <v>2.2999999999999998</v>
      </c>
      <c r="AJ78">
        <v>12900</v>
      </c>
      <c r="AK78">
        <v>142800</v>
      </c>
      <c r="AL78">
        <v>9</v>
      </c>
      <c r="AM78">
        <v>2.1</v>
      </c>
      <c r="AN78">
        <v>11800</v>
      </c>
      <c r="AO78">
        <v>139900</v>
      </c>
      <c r="AP78">
        <v>8.5</v>
      </c>
      <c r="AQ78">
        <v>2.1</v>
      </c>
      <c r="AR78">
        <v>13600</v>
      </c>
      <c r="AS78">
        <v>144800</v>
      </c>
      <c r="AT78">
        <v>9.4</v>
      </c>
      <c r="AU78">
        <v>2.2000000000000002</v>
      </c>
      <c r="AV78">
        <v>11100</v>
      </c>
      <c r="AW78">
        <v>139700</v>
      </c>
      <c r="AX78">
        <v>8</v>
      </c>
      <c r="AY78">
        <v>2.1</v>
      </c>
      <c r="AZ78">
        <v>11500</v>
      </c>
      <c r="BA78">
        <v>136700</v>
      </c>
      <c r="BB78">
        <v>8.4</v>
      </c>
      <c r="BC78">
        <v>2.2999999999999998</v>
      </c>
      <c r="BD78">
        <v>14300</v>
      </c>
      <c r="BE78">
        <v>140400</v>
      </c>
      <c r="BF78">
        <v>10.199999999999999</v>
      </c>
      <c r="BG78">
        <v>2.5</v>
      </c>
      <c r="BH78">
        <v>16400</v>
      </c>
      <c r="BI78">
        <v>137700</v>
      </c>
      <c r="BJ78">
        <v>11.9</v>
      </c>
      <c r="BK78">
        <v>2.6</v>
      </c>
      <c r="BL78">
        <v>12500</v>
      </c>
      <c r="BM78">
        <v>142900</v>
      </c>
      <c r="BN78">
        <v>8.8000000000000007</v>
      </c>
      <c r="BO78">
        <v>2.2999999999999998</v>
      </c>
      <c r="BP78">
        <v>12700</v>
      </c>
      <c r="BQ78">
        <v>139900</v>
      </c>
      <c r="BR78">
        <v>9.1</v>
      </c>
      <c r="BS78">
        <v>2.8</v>
      </c>
      <c r="BT78">
        <v>14400</v>
      </c>
      <c r="BU78">
        <v>153200</v>
      </c>
      <c r="BV78">
        <v>9.4</v>
      </c>
      <c r="BW78">
        <v>3.3</v>
      </c>
    </row>
    <row r="79" spans="1:75" x14ac:dyDescent="0.3">
      <c r="A79" t="s">
        <v>133</v>
      </c>
      <c r="B79" t="str">
        <f>VLOOKUP(A79,'class and classification'!$A$1:$B$338,2,FALSE)</f>
        <v>Predominantly Urban</v>
      </c>
      <c r="C79" t="str">
        <f>VLOOKUP(A79,'class and classification'!$A$1:$C$338,3,FALSE)</f>
        <v>MD</v>
      </c>
      <c r="D79">
        <v>6000</v>
      </c>
      <c r="E79">
        <v>116700</v>
      </c>
      <c r="F79">
        <v>5.2</v>
      </c>
      <c r="G79">
        <v>1.5</v>
      </c>
      <c r="H79">
        <v>9200</v>
      </c>
      <c r="I79">
        <v>118100</v>
      </c>
      <c r="J79">
        <v>7.8</v>
      </c>
      <c r="K79">
        <v>1.9</v>
      </c>
      <c r="L79">
        <v>10300</v>
      </c>
      <c r="M79">
        <v>121500</v>
      </c>
      <c r="N79">
        <v>8.5</v>
      </c>
      <c r="O79">
        <v>2</v>
      </c>
      <c r="P79">
        <v>8000</v>
      </c>
      <c r="Q79">
        <v>120900</v>
      </c>
      <c r="R79">
        <v>6.7</v>
      </c>
      <c r="S79">
        <v>1.8</v>
      </c>
      <c r="T79">
        <v>8800</v>
      </c>
      <c r="U79">
        <v>116400</v>
      </c>
      <c r="V79">
        <v>7.5</v>
      </c>
      <c r="W79">
        <v>1.9</v>
      </c>
      <c r="X79">
        <v>8300</v>
      </c>
      <c r="Y79">
        <v>114800</v>
      </c>
      <c r="Z79">
        <v>7.3</v>
      </c>
      <c r="AA79">
        <v>1.8</v>
      </c>
      <c r="AB79">
        <v>6200</v>
      </c>
      <c r="AC79">
        <v>117600</v>
      </c>
      <c r="AD79">
        <v>5.3</v>
      </c>
      <c r="AE79">
        <v>1.5</v>
      </c>
      <c r="AF79">
        <v>9300</v>
      </c>
      <c r="AG79">
        <v>128100</v>
      </c>
      <c r="AH79">
        <v>7.3</v>
      </c>
      <c r="AI79">
        <v>1.8</v>
      </c>
      <c r="AJ79">
        <v>6000</v>
      </c>
      <c r="AK79">
        <v>130300</v>
      </c>
      <c r="AL79">
        <v>4.5999999999999996</v>
      </c>
      <c r="AM79">
        <v>1.4</v>
      </c>
      <c r="AN79">
        <v>8200</v>
      </c>
      <c r="AO79">
        <v>128600</v>
      </c>
      <c r="AP79">
        <v>6.4</v>
      </c>
      <c r="AQ79">
        <v>1.8</v>
      </c>
      <c r="AR79">
        <v>8400</v>
      </c>
      <c r="AS79">
        <v>126100</v>
      </c>
      <c r="AT79">
        <v>6.7</v>
      </c>
      <c r="AU79">
        <v>1.8</v>
      </c>
      <c r="AV79">
        <v>10400</v>
      </c>
      <c r="AW79">
        <v>135100</v>
      </c>
      <c r="AX79">
        <v>7.7</v>
      </c>
      <c r="AY79">
        <v>2</v>
      </c>
      <c r="AZ79">
        <v>11200</v>
      </c>
      <c r="BA79">
        <v>125300</v>
      </c>
      <c r="BB79">
        <v>8.9</v>
      </c>
      <c r="BC79">
        <v>2.2999999999999998</v>
      </c>
      <c r="BD79">
        <v>11200</v>
      </c>
      <c r="BE79">
        <v>132000</v>
      </c>
      <c r="BF79">
        <v>8.5</v>
      </c>
      <c r="BG79">
        <v>2.2000000000000002</v>
      </c>
      <c r="BH79">
        <v>8200</v>
      </c>
      <c r="BI79">
        <v>141300</v>
      </c>
      <c r="BJ79">
        <v>5.8</v>
      </c>
      <c r="BK79">
        <v>1.8</v>
      </c>
      <c r="BL79">
        <v>9500</v>
      </c>
      <c r="BM79">
        <v>147200</v>
      </c>
      <c r="BN79">
        <v>6.4</v>
      </c>
      <c r="BO79">
        <v>1.9</v>
      </c>
      <c r="BP79">
        <v>10700</v>
      </c>
      <c r="BQ79">
        <v>147400</v>
      </c>
      <c r="BR79">
        <v>7.3</v>
      </c>
      <c r="BS79">
        <v>2.6</v>
      </c>
      <c r="BT79">
        <v>12900</v>
      </c>
      <c r="BU79">
        <v>154400</v>
      </c>
      <c r="BV79">
        <v>8.3000000000000007</v>
      </c>
      <c r="BW79">
        <v>3.4</v>
      </c>
    </row>
    <row r="80" spans="1:75" x14ac:dyDescent="0.3">
      <c r="A80" t="s">
        <v>134</v>
      </c>
      <c r="B80" t="str">
        <f>VLOOKUP(A80,'class and classification'!$A$1:$B$338,2,FALSE)</f>
        <v>Predominantly Urban</v>
      </c>
      <c r="C80" t="str">
        <f>VLOOKUP(A80,'class and classification'!$A$1:$C$338,3,FALSE)</f>
        <v>MD</v>
      </c>
      <c r="D80">
        <v>11100</v>
      </c>
      <c r="E80">
        <v>96300</v>
      </c>
      <c r="F80">
        <v>11.5</v>
      </c>
      <c r="G80">
        <v>2</v>
      </c>
      <c r="H80">
        <v>9800</v>
      </c>
      <c r="I80">
        <v>96600</v>
      </c>
      <c r="J80">
        <v>10.1</v>
      </c>
      <c r="K80">
        <v>2.1</v>
      </c>
      <c r="L80">
        <v>11800</v>
      </c>
      <c r="M80">
        <v>99700</v>
      </c>
      <c r="N80">
        <v>11.8</v>
      </c>
      <c r="O80">
        <v>2.2000000000000002</v>
      </c>
      <c r="P80">
        <v>10800</v>
      </c>
      <c r="Q80">
        <v>96000</v>
      </c>
      <c r="R80">
        <v>11.2</v>
      </c>
      <c r="S80">
        <v>2.2999999999999998</v>
      </c>
      <c r="T80">
        <v>9600</v>
      </c>
      <c r="U80">
        <v>94900</v>
      </c>
      <c r="V80">
        <v>10.1</v>
      </c>
      <c r="W80">
        <v>2.2999999999999998</v>
      </c>
      <c r="X80">
        <v>11200</v>
      </c>
      <c r="Y80">
        <v>87300</v>
      </c>
      <c r="Z80">
        <v>12.8</v>
      </c>
      <c r="AA80">
        <v>2.5</v>
      </c>
      <c r="AB80">
        <v>12300</v>
      </c>
      <c r="AC80">
        <v>88500</v>
      </c>
      <c r="AD80">
        <v>13.9</v>
      </c>
      <c r="AE80">
        <v>2.7</v>
      </c>
      <c r="AF80">
        <v>11000</v>
      </c>
      <c r="AG80">
        <v>94500</v>
      </c>
      <c r="AH80">
        <v>11.7</v>
      </c>
      <c r="AI80">
        <v>2.4</v>
      </c>
      <c r="AJ80">
        <v>9800</v>
      </c>
      <c r="AK80">
        <v>96000</v>
      </c>
      <c r="AL80">
        <v>10.199999999999999</v>
      </c>
      <c r="AM80">
        <v>2.1</v>
      </c>
      <c r="AN80">
        <v>11500</v>
      </c>
      <c r="AO80">
        <v>96000</v>
      </c>
      <c r="AP80">
        <v>12</v>
      </c>
      <c r="AQ80">
        <v>2.2000000000000002</v>
      </c>
      <c r="AR80">
        <v>9400</v>
      </c>
      <c r="AS80">
        <v>94500</v>
      </c>
      <c r="AT80">
        <v>10</v>
      </c>
      <c r="AU80">
        <v>2.1</v>
      </c>
      <c r="AV80">
        <v>12000</v>
      </c>
      <c r="AW80">
        <v>95000</v>
      </c>
      <c r="AX80">
        <v>12.7</v>
      </c>
      <c r="AY80">
        <v>2.4</v>
      </c>
      <c r="AZ80">
        <v>12200</v>
      </c>
      <c r="BA80">
        <v>98800</v>
      </c>
      <c r="BB80">
        <v>12.3</v>
      </c>
      <c r="BC80">
        <v>2.2000000000000002</v>
      </c>
      <c r="BD80">
        <v>13200</v>
      </c>
      <c r="BE80">
        <v>104000</v>
      </c>
      <c r="BF80">
        <v>12.7</v>
      </c>
      <c r="BG80">
        <v>2.2999999999999998</v>
      </c>
      <c r="BH80">
        <v>13000</v>
      </c>
      <c r="BI80">
        <v>100300</v>
      </c>
      <c r="BJ80">
        <v>13</v>
      </c>
      <c r="BK80">
        <v>2.4</v>
      </c>
      <c r="BL80">
        <v>13100</v>
      </c>
      <c r="BM80">
        <v>102100</v>
      </c>
      <c r="BN80">
        <v>12.8</v>
      </c>
      <c r="BO80">
        <v>2.5</v>
      </c>
      <c r="BP80">
        <v>12100</v>
      </c>
      <c r="BQ80">
        <v>102900</v>
      </c>
      <c r="BR80">
        <v>11.7</v>
      </c>
      <c r="BS80">
        <v>2.7</v>
      </c>
      <c r="BT80">
        <v>11900</v>
      </c>
      <c r="BU80">
        <v>101300</v>
      </c>
      <c r="BV80">
        <v>11.7</v>
      </c>
      <c r="BW80">
        <v>2.7</v>
      </c>
    </row>
    <row r="81" spans="1:75" x14ac:dyDescent="0.3">
      <c r="A81" t="s">
        <v>135</v>
      </c>
      <c r="B81" t="str">
        <f>VLOOKUP(A81,'class and classification'!$A$1:$B$338,2,FALSE)</f>
        <v>Predominantly Urban</v>
      </c>
      <c r="C81" t="str">
        <f>VLOOKUP(A81,'class and classification'!$A$1:$C$338,3,FALSE)</f>
        <v>MD</v>
      </c>
      <c r="D81">
        <v>7800</v>
      </c>
      <c r="E81">
        <v>110600</v>
      </c>
      <c r="F81">
        <v>7.1</v>
      </c>
      <c r="G81">
        <v>1.8</v>
      </c>
      <c r="H81">
        <v>6500</v>
      </c>
      <c r="I81">
        <v>110600</v>
      </c>
      <c r="J81">
        <v>5.9</v>
      </c>
      <c r="K81">
        <v>1.7</v>
      </c>
      <c r="L81">
        <v>7300</v>
      </c>
      <c r="M81">
        <v>107100</v>
      </c>
      <c r="N81">
        <v>6.8</v>
      </c>
      <c r="O81">
        <v>1.9</v>
      </c>
      <c r="P81">
        <v>10500</v>
      </c>
      <c r="Q81">
        <v>114400</v>
      </c>
      <c r="R81">
        <v>9.1999999999999993</v>
      </c>
      <c r="S81">
        <v>2.1</v>
      </c>
      <c r="T81">
        <v>8400</v>
      </c>
      <c r="U81">
        <v>114500</v>
      </c>
      <c r="V81">
        <v>7.4</v>
      </c>
      <c r="W81">
        <v>1.9</v>
      </c>
      <c r="X81">
        <v>8300</v>
      </c>
      <c r="Y81">
        <v>108200</v>
      </c>
      <c r="Z81">
        <v>7.7</v>
      </c>
      <c r="AA81">
        <v>2</v>
      </c>
      <c r="AB81">
        <v>8300</v>
      </c>
      <c r="AC81">
        <v>106200</v>
      </c>
      <c r="AD81">
        <v>7.8</v>
      </c>
      <c r="AE81">
        <v>2</v>
      </c>
      <c r="AF81">
        <v>11300</v>
      </c>
      <c r="AG81">
        <v>110300</v>
      </c>
      <c r="AH81">
        <v>10.199999999999999</v>
      </c>
      <c r="AI81">
        <v>2.2999999999999998</v>
      </c>
      <c r="AJ81">
        <v>8800</v>
      </c>
      <c r="AK81">
        <v>110300</v>
      </c>
      <c r="AL81">
        <v>8</v>
      </c>
      <c r="AM81">
        <v>2.1</v>
      </c>
      <c r="AN81">
        <v>7600</v>
      </c>
      <c r="AO81">
        <v>105800</v>
      </c>
      <c r="AP81">
        <v>7.2</v>
      </c>
      <c r="AQ81">
        <v>2.1</v>
      </c>
      <c r="AR81">
        <v>9600</v>
      </c>
      <c r="AS81">
        <v>115500</v>
      </c>
      <c r="AT81">
        <v>8.3000000000000007</v>
      </c>
      <c r="AU81">
        <v>2.2000000000000002</v>
      </c>
      <c r="AV81">
        <v>10700</v>
      </c>
      <c r="AW81">
        <v>110600</v>
      </c>
      <c r="AX81">
        <v>9.6999999999999993</v>
      </c>
      <c r="AY81">
        <v>2.2000000000000002</v>
      </c>
      <c r="AZ81">
        <v>13000</v>
      </c>
      <c r="BA81">
        <v>115500</v>
      </c>
      <c r="BB81">
        <v>11.3</v>
      </c>
      <c r="BC81">
        <v>2.5</v>
      </c>
      <c r="BD81">
        <v>11400</v>
      </c>
      <c r="BE81">
        <v>124400</v>
      </c>
      <c r="BF81">
        <v>9.1999999999999993</v>
      </c>
      <c r="BG81">
        <v>2.2999999999999998</v>
      </c>
      <c r="BH81">
        <v>12600</v>
      </c>
      <c r="BI81">
        <v>123500</v>
      </c>
      <c r="BJ81">
        <v>10.199999999999999</v>
      </c>
      <c r="BK81">
        <v>2.4</v>
      </c>
      <c r="BL81">
        <v>10900</v>
      </c>
      <c r="BM81">
        <v>125000</v>
      </c>
      <c r="BN81">
        <v>8.6999999999999993</v>
      </c>
      <c r="BO81">
        <v>2.2000000000000002</v>
      </c>
      <c r="BP81">
        <v>11100</v>
      </c>
      <c r="BQ81">
        <v>127800</v>
      </c>
      <c r="BR81">
        <v>8.6999999999999993</v>
      </c>
      <c r="BS81">
        <v>2.6</v>
      </c>
      <c r="BT81">
        <v>10600</v>
      </c>
      <c r="BU81">
        <v>123100</v>
      </c>
      <c r="BV81">
        <v>8.6</v>
      </c>
      <c r="BW81">
        <v>3.1</v>
      </c>
    </row>
    <row r="82" spans="1:75" x14ac:dyDescent="0.3">
      <c r="A82" t="s">
        <v>136</v>
      </c>
      <c r="B82" t="str">
        <f>VLOOKUP(A82,'class and classification'!$A$1:$B$338,2,FALSE)</f>
        <v>Predominantly Urban</v>
      </c>
      <c r="C82" t="str">
        <f>VLOOKUP(A82,'class and classification'!$A$1:$C$338,3,FALSE)</f>
        <v>MD</v>
      </c>
      <c r="D82">
        <v>8100</v>
      </c>
      <c r="E82">
        <v>101700</v>
      </c>
      <c r="F82">
        <v>8</v>
      </c>
      <c r="G82">
        <v>1.9</v>
      </c>
      <c r="H82">
        <v>5700</v>
      </c>
      <c r="I82">
        <v>105900</v>
      </c>
      <c r="J82">
        <v>5.4</v>
      </c>
      <c r="K82">
        <v>1.6</v>
      </c>
      <c r="L82">
        <v>7100</v>
      </c>
      <c r="M82">
        <v>105200</v>
      </c>
      <c r="N82">
        <v>6.8</v>
      </c>
      <c r="O82">
        <v>1.8</v>
      </c>
      <c r="P82">
        <v>7200</v>
      </c>
      <c r="Q82">
        <v>100400</v>
      </c>
      <c r="R82">
        <v>7.1</v>
      </c>
      <c r="S82">
        <v>1.9</v>
      </c>
      <c r="T82">
        <v>7600</v>
      </c>
      <c r="U82">
        <v>98600</v>
      </c>
      <c r="V82">
        <v>7.7</v>
      </c>
      <c r="W82">
        <v>2</v>
      </c>
      <c r="X82">
        <v>8300</v>
      </c>
      <c r="Y82">
        <v>98600</v>
      </c>
      <c r="Z82">
        <v>8.4</v>
      </c>
      <c r="AA82">
        <v>2</v>
      </c>
      <c r="AB82">
        <v>7600</v>
      </c>
      <c r="AC82">
        <v>95900</v>
      </c>
      <c r="AD82">
        <v>7.9</v>
      </c>
      <c r="AE82">
        <v>2</v>
      </c>
      <c r="AF82">
        <v>6300</v>
      </c>
      <c r="AG82">
        <v>98800</v>
      </c>
      <c r="AH82">
        <v>6.4</v>
      </c>
      <c r="AI82">
        <v>1.8</v>
      </c>
      <c r="AJ82">
        <v>8400</v>
      </c>
      <c r="AK82">
        <v>103000</v>
      </c>
      <c r="AL82">
        <v>8.1</v>
      </c>
      <c r="AM82">
        <v>2</v>
      </c>
      <c r="AN82">
        <v>8000</v>
      </c>
      <c r="AO82">
        <v>102100</v>
      </c>
      <c r="AP82">
        <v>7.8</v>
      </c>
      <c r="AQ82">
        <v>1.9</v>
      </c>
      <c r="AR82">
        <v>6200</v>
      </c>
      <c r="AS82">
        <v>102800</v>
      </c>
      <c r="AT82">
        <v>6</v>
      </c>
      <c r="AU82">
        <v>1.7</v>
      </c>
      <c r="AV82">
        <v>7100</v>
      </c>
      <c r="AW82">
        <v>105700</v>
      </c>
      <c r="AX82">
        <v>6.8</v>
      </c>
      <c r="AY82">
        <v>1.9</v>
      </c>
      <c r="AZ82">
        <v>7500</v>
      </c>
      <c r="BA82">
        <v>107000</v>
      </c>
      <c r="BB82">
        <v>7</v>
      </c>
      <c r="BC82">
        <v>2</v>
      </c>
      <c r="BD82">
        <v>8600</v>
      </c>
      <c r="BE82">
        <v>108700</v>
      </c>
      <c r="BF82">
        <v>7.9</v>
      </c>
      <c r="BG82">
        <v>2.1</v>
      </c>
      <c r="BH82">
        <v>6800</v>
      </c>
      <c r="BI82">
        <v>109900</v>
      </c>
      <c r="BJ82">
        <v>6.2</v>
      </c>
      <c r="BK82">
        <v>1.9</v>
      </c>
      <c r="BL82">
        <v>8200</v>
      </c>
      <c r="BM82">
        <v>112900</v>
      </c>
      <c r="BN82">
        <v>7.3</v>
      </c>
      <c r="BO82">
        <v>2.1</v>
      </c>
      <c r="BP82">
        <v>13400</v>
      </c>
      <c r="BQ82">
        <v>121000</v>
      </c>
      <c r="BR82">
        <v>11</v>
      </c>
      <c r="BS82">
        <v>2.9</v>
      </c>
      <c r="BT82">
        <v>10800</v>
      </c>
      <c r="BU82">
        <v>118300</v>
      </c>
      <c r="BV82">
        <v>9.1</v>
      </c>
      <c r="BW82">
        <v>3.2</v>
      </c>
    </row>
    <row r="83" spans="1:75" x14ac:dyDescent="0.3">
      <c r="A83" t="s">
        <v>137</v>
      </c>
      <c r="B83" t="str">
        <f>VLOOKUP(A83,'class and classification'!$A$1:$B$338,2,FALSE)</f>
        <v>Urban with Significant Rural</v>
      </c>
      <c r="C83" t="str">
        <f>VLOOKUP(A83,'class and classification'!$A$1:$C$338,3,FALSE)</f>
        <v>SC</v>
      </c>
      <c r="D83">
        <v>27300</v>
      </c>
      <c r="E83">
        <v>268100</v>
      </c>
      <c r="F83">
        <v>10.199999999999999</v>
      </c>
      <c r="G83">
        <v>1.1000000000000001</v>
      </c>
      <c r="H83">
        <v>29300</v>
      </c>
      <c r="I83">
        <v>273000</v>
      </c>
      <c r="J83">
        <v>10.7</v>
      </c>
      <c r="K83">
        <v>1.2</v>
      </c>
      <c r="L83">
        <v>28600</v>
      </c>
      <c r="M83">
        <v>285400</v>
      </c>
      <c r="N83">
        <v>10</v>
      </c>
      <c r="O83">
        <v>1.9</v>
      </c>
      <c r="P83">
        <v>34000</v>
      </c>
      <c r="Q83">
        <v>274600</v>
      </c>
      <c r="R83">
        <v>12.4</v>
      </c>
      <c r="S83">
        <v>2.2000000000000002</v>
      </c>
      <c r="T83">
        <v>29000</v>
      </c>
      <c r="U83">
        <v>274800</v>
      </c>
      <c r="V83">
        <v>10.6</v>
      </c>
      <c r="W83">
        <v>2.1</v>
      </c>
      <c r="X83">
        <v>25100</v>
      </c>
      <c r="Y83">
        <v>275800</v>
      </c>
      <c r="Z83">
        <v>9.1</v>
      </c>
      <c r="AA83">
        <v>2</v>
      </c>
      <c r="AB83">
        <v>30100</v>
      </c>
      <c r="AC83">
        <v>271600</v>
      </c>
      <c r="AD83">
        <v>11.1</v>
      </c>
      <c r="AE83">
        <v>2.2000000000000002</v>
      </c>
      <c r="AF83">
        <v>36700</v>
      </c>
      <c r="AG83">
        <v>267700</v>
      </c>
      <c r="AH83">
        <v>13.7</v>
      </c>
      <c r="AI83">
        <v>2.6</v>
      </c>
      <c r="AJ83">
        <v>34600</v>
      </c>
      <c r="AK83">
        <v>276700</v>
      </c>
      <c r="AL83">
        <v>12.5</v>
      </c>
      <c r="AM83">
        <v>2.2999999999999998</v>
      </c>
      <c r="AN83">
        <v>37200</v>
      </c>
      <c r="AO83">
        <v>287400</v>
      </c>
      <c r="AP83">
        <v>12.9</v>
      </c>
      <c r="AQ83">
        <v>2.2999999999999998</v>
      </c>
      <c r="AR83">
        <v>31300</v>
      </c>
      <c r="AS83">
        <v>290400</v>
      </c>
      <c r="AT83">
        <v>10.8</v>
      </c>
      <c r="AU83">
        <v>2.1</v>
      </c>
      <c r="AV83">
        <v>32900</v>
      </c>
      <c r="AW83">
        <v>278300</v>
      </c>
      <c r="AX83">
        <v>11.8</v>
      </c>
      <c r="AY83">
        <v>2.2999999999999998</v>
      </c>
      <c r="AZ83">
        <v>37200</v>
      </c>
      <c r="BA83">
        <v>285400</v>
      </c>
      <c r="BB83">
        <v>13.1</v>
      </c>
      <c r="BC83">
        <v>2.4</v>
      </c>
      <c r="BD83">
        <v>39300</v>
      </c>
      <c r="BE83">
        <v>281800</v>
      </c>
      <c r="BF83">
        <v>13.9</v>
      </c>
      <c r="BG83">
        <v>2.4</v>
      </c>
      <c r="BH83">
        <v>41600</v>
      </c>
      <c r="BI83">
        <v>293500</v>
      </c>
      <c r="BJ83">
        <v>14.2</v>
      </c>
      <c r="BK83">
        <v>2.4</v>
      </c>
      <c r="BL83">
        <v>35700</v>
      </c>
      <c r="BM83">
        <v>288000</v>
      </c>
      <c r="BN83">
        <v>12.4</v>
      </c>
      <c r="BO83">
        <v>2.2999999999999998</v>
      </c>
      <c r="BP83">
        <v>28300</v>
      </c>
      <c r="BQ83">
        <v>287900</v>
      </c>
      <c r="BR83">
        <v>9.8000000000000007</v>
      </c>
      <c r="BS83">
        <v>2.2000000000000002</v>
      </c>
      <c r="BT83">
        <v>31900</v>
      </c>
      <c r="BU83">
        <v>288400</v>
      </c>
      <c r="BV83">
        <v>11.1</v>
      </c>
      <c r="BW83">
        <v>2.2999999999999998</v>
      </c>
    </row>
    <row r="84" spans="1:75" x14ac:dyDescent="0.3">
      <c r="A84" t="s">
        <v>138</v>
      </c>
      <c r="B84" t="str">
        <f>VLOOKUP(A84,'class and classification'!$A$1:$B$338,2,FALSE)</f>
        <v>Urban with Significant Rural</v>
      </c>
      <c r="C84" t="str">
        <f>VLOOKUP(A84,'class and classification'!$A$1:$C$338,3,FALSE)</f>
        <v>UA</v>
      </c>
      <c r="D84">
        <v>6300</v>
      </c>
      <c r="E84">
        <v>76500</v>
      </c>
      <c r="F84">
        <v>8.1999999999999993</v>
      </c>
      <c r="G84">
        <v>2.7</v>
      </c>
      <c r="H84">
        <v>6600</v>
      </c>
      <c r="I84">
        <v>79000</v>
      </c>
      <c r="J84">
        <v>8.4</v>
      </c>
      <c r="K84">
        <v>2.6</v>
      </c>
      <c r="L84">
        <v>6200</v>
      </c>
      <c r="M84">
        <v>76000</v>
      </c>
      <c r="N84">
        <v>8.1999999999999993</v>
      </c>
      <c r="O84">
        <v>3.4</v>
      </c>
      <c r="P84">
        <v>8600</v>
      </c>
      <c r="Q84">
        <v>76400</v>
      </c>
      <c r="R84">
        <v>11.2</v>
      </c>
      <c r="S84">
        <v>3.8</v>
      </c>
      <c r="T84">
        <v>8300</v>
      </c>
      <c r="U84">
        <v>71600</v>
      </c>
      <c r="V84">
        <v>11.6</v>
      </c>
      <c r="W84">
        <v>3.9</v>
      </c>
      <c r="X84">
        <v>7200</v>
      </c>
      <c r="Y84">
        <v>76100</v>
      </c>
      <c r="Z84">
        <v>9.4</v>
      </c>
      <c r="AA84">
        <v>3.3</v>
      </c>
      <c r="AB84">
        <v>8000</v>
      </c>
      <c r="AC84">
        <v>77300</v>
      </c>
      <c r="AD84">
        <v>10.3</v>
      </c>
      <c r="AE84">
        <v>3.4</v>
      </c>
      <c r="AF84">
        <v>9900</v>
      </c>
      <c r="AG84">
        <v>79200</v>
      </c>
      <c r="AH84">
        <v>12.5</v>
      </c>
      <c r="AI84">
        <v>3.8</v>
      </c>
      <c r="AJ84">
        <v>5200</v>
      </c>
      <c r="AK84">
        <v>80000</v>
      </c>
      <c r="AL84">
        <v>6.5</v>
      </c>
      <c r="AM84">
        <v>3.2</v>
      </c>
      <c r="AN84">
        <v>7200</v>
      </c>
      <c r="AO84">
        <v>79200</v>
      </c>
      <c r="AP84">
        <v>9.1</v>
      </c>
      <c r="AQ84">
        <v>3.5</v>
      </c>
      <c r="AR84">
        <v>7900</v>
      </c>
      <c r="AS84">
        <v>82700</v>
      </c>
      <c r="AT84">
        <v>9.6</v>
      </c>
      <c r="AU84">
        <v>3.5</v>
      </c>
      <c r="AV84">
        <v>8000</v>
      </c>
      <c r="AW84">
        <v>81800</v>
      </c>
      <c r="AX84">
        <v>9.8000000000000007</v>
      </c>
      <c r="AY84">
        <v>3.7</v>
      </c>
      <c r="AZ84">
        <v>8100</v>
      </c>
      <c r="BA84">
        <v>83100</v>
      </c>
      <c r="BB84">
        <v>9.8000000000000007</v>
      </c>
      <c r="BC84">
        <v>4</v>
      </c>
      <c r="BD84">
        <v>9700</v>
      </c>
      <c r="BE84">
        <v>86800</v>
      </c>
      <c r="BF84">
        <v>11.2</v>
      </c>
      <c r="BG84">
        <v>4.2</v>
      </c>
      <c r="BH84">
        <v>9200</v>
      </c>
      <c r="BI84">
        <v>90800</v>
      </c>
      <c r="BJ84">
        <v>10.1</v>
      </c>
      <c r="BK84">
        <v>3.8</v>
      </c>
      <c r="BL84">
        <v>10100</v>
      </c>
      <c r="BM84">
        <v>85300</v>
      </c>
      <c r="BN84">
        <v>11.8</v>
      </c>
      <c r="BO84">
        <v>3.9</v>
      </c>
      <c r="BP84">
        <v>11800</v>
      </c>
      <c r="BQ84">
        <v>94100</v>
      </c>
      <c r="BR84">
        <v>12.6</v>
      </c>
      <c r="BS84">
        <v>4.3</v>
      </c>
      <c r="BT84">
        <v>9300</v>
      </c>
      <c r="BU84">
        <v>80000</v>
      </c>
      <c r="BV84">
        <v>11.6</v>
      </c>
      <c r="BW84">
        <v>4.3</v>
      </c>
    </row>
    <row r="85" spans="1:75" x14ac:dyDescent="0.3">
      <c r="A85" t="s">
        <v>139</v>
      </c>
      <c r="B85" t="str">
        <f>VLOOKUP(A85,'class and classification'!$A$1:$B$338,2,FALSE)</f>
        <v>Predominantly Rural</v>
      </c>
      <c r="C85" t="str">
        <f>VLOOKUP(A85,'class and classification'!$A$1:$C$338,3,FALSE)</f>
        <v>UA</v>
      </c>
      <c r="D85">
        <v>14200</v>
      </c>
      <c r="E85">
        <v>128500</v>
      </c>
      <c r="F85">
        <v>11</v>
      </c>
      <c r="G85">
        <v>2.2000000000000002</v>
      </c>
      <c r="H85">
        <v>13200</v>
      </c>
      <c r="I85">
        <v>123700</v>
      </c>
      <c r="J85">
        <v>10.6</v>
      </c>
      <c r="K85">
        <v>2.5</v>
      </c>
      <c r="L85">
        <v>12100</v>
      </c>
      <c r="M85">
        <v>121400</v>
      </c>
      <c r="N85">
        <v>10</v>
      </c>
      <c r="O85">
        <v>2.9</v>
      </c>
      <c r="P85">
        <v>13900</v>
      </c>
      <c r="Q85">
        <v>131100</v>
      </c>
      <c r="R85">
        <v>10.6</v>
      </c>
      <c r="S85">
        <v>2.8</v>
      </c>
      <c r="T85">
        <v>15700</v>
      </c>
      <c r="U85">
        <v>136100</v>
      </c>
      <c r="V85">
        <v>11.6</v>
      </c>
      <c r="W85">
        <v>2.8</v>
      </c>
      <c r="X85">
        <v>14400</v>
      </c>
      <c r="Y85">
        <v>126200</v>
      </c>
      <c r="Z85">
        <v>11.4</v>
      </c>
      <c r="AA85">
        <v>2.8</v>
      </c>
      <c r="AB85">
        <v>20200</v>
      </c>
      <c r="AC85">
        <v>129900</v>
      </c>
      <c r="AD85">
        <v>15.5</v>
      </c>
      <c r="AE85">
        <v>3.2</v>
      </c>
      <c r="AF85">
        <v>16200</v>
      </c>
      <c r="AG85">
        <v>132700</v>
      </c>
      <c r="AH85">
        <v>12.2</v>
      </c>
      <c r="AI85">
        <v>2.9</v>
      </c>
      <c r="AJ85">
        <v>16000</v>
      </c>
      <c r="AK85">
        <v>126000</v>
      </c>
      <c r="AL85">
        <v>12.7</v>
      </c>
      <c r="AM85">
        <v>3.3</v>
      </c>
      <c r="AN85">
        <v>17500</v>
      </c>
      <c r="AO85">
        <v>132200</v>
      </c>
      <c r="AP85">
        <v>13.2</v>
      </c>
      <c r="AQ85">
        <v>3.3</v>
      </c>
      <c r="AR85">
        <v>15800</v>
      </c>
      <c r="AS85">
        <v>143100</v>
      </c>
      <c r="AT85">
        <v>11</v>
      </c>
      <c r="AU85">
        <v>3.1</v>
      </c>
      <c r="AV85">
        <v>14700</v>
      </c>
      <c r="AW85">
        <v>142100</v>
      </c>
      <c r="AX85">
        <v>10.3</v>
      </c>
      <c r="AY85">
        <v>2.8</v>
      </c>
      <c r="AZ85">
        <v>16600</v>
      </c>
      <c r="BA85">
        <v>142900</v>
      </c>
      <c r="BB85">
        <v>11.6</v>
      </c>
      <c r="BC85">
        <v>3</v>
      </c>
      <c r="BD85">
        <v>16200</v>
      </c>
      <c r="BE85">
        <v>148000</v>
      </c>
      <c r="BF85">
        <v>11</v>
      </c>
      <c r="BG85">
        <v>2.8</v>
      </c>
      <c r="BH85">
        <v>20500</v>
      </c>
      <c r="BI85">
        <v>148500</v>
      </c>
      <c r="BJ85">
        <v>13.8</v>
      </c>
      <c r="BK85">
        <v>3.3</v>
      </c>
      <c r="BL85">
        <v>19900</v>
      </c>
      <c r="BM85">
        <v>151700</v>
      </c>
      <c r="BN85">
        <v>13.1</v>
      </c>
      <c r="BO85">
        <v>3.2</v>
      </c>
      <c r="BP85">
        <v>24700</v>
      </c>
      <c r="BQ85">
        <v>153800</v>
      </c>
      <c r="BR85">
        <v>16</v>
      </c>
      <c r="BS85">
        <v>3.6</v>
      </c>
      <c r="BT85">
        <v>22000</v>
      </c>
      <c r="BU85">
        <v>151600</v>
      </c>
      <c r="BV85">
        <v>14.5</v>
      </c>
      <c r="BW85">
        <v>3.7</v>
      </c>
    </row>
    <row r="86" spans="1:75" x14ac:dyDescent="0.3">
      <c r="A86" t="s">
        <v>140</v>
      </c>
      <c r="B86" t="str">
        <f>VLOOKUP(A86,'class and classification'!$A$1:$B$338,2,FALSE)</f>
        <v>Predominantly Urban</v>
      </c>
      <c r="C86" t="str">
        <f>VLOOKUP(A86,'class and classification'!$A$1:$C$338,3,FALSE)</f>
        <v>UA</v>
      </c>
      <c r="D86">
        <v>6400</v>
      </c>
      <c r="E86">
        <v>84200</v>
      </c>
      <c r="F86">
        <v>7.6</v>
      </c>
      <c r="G86">
        <v>1.9</v>
      </c>
      <c r="H86">
        <v>6400</v>
      </c>
      <c r="I86">
        <v>81200</v>
      </c>
      <c r="J86">
        <v>7.8</v>
      </c>
      <c r="K86">
        <v>2</v>
      </c>
      <c r="L86">
        <v>7000</v>
      </c>
      <c r="M86">
        <v>83900</v>
      </c>
      <c r="N86">
        <v>8.3000000000000007</v>
      </c>
      <c r="O86">
        <v>2</v>
      </c>
      <c r="P86">
        <v>6500</v>
      </c>
      <c r="Q86">
        <v>82000</v>
      </c>
      <c r="R86">
        <v>7.9</v>
      </c>
      <c r="S86">
        <v>2</v>
      </c>
      <c r="T86">
        <v>4400</v>
      </c>
      <c r="U86">
        <v>83700</v>
      </c>
      <c r="V86">
        <v>5.3</v>
      </c>
      <c r="W86">
        <v>1.6</v>
      </c>
      <c r="X86">
        <v>6400</v>
      </c>
      <c r="Y86">
        <v>84100</v>
      </c>
      <c r="Z86">
        <v>7.6</v>
      </c>
      <c r="AA86">
        <v>2.1</v>
      </c>
      <c r="AB86">
        <v>4900</v>
      </c>
      <c r="AC86">
        <v>88000</v>
      </c>
      <c r="AD86">
        <v>5.6</v>
      </c>
      <c r="AE86">
        <v>1.8</v>
      </c>
      <c r="AF86">
        <v>4700</v>
      </c>
      <c r="AG86">
        <v>86300</v>
      </c>
      <c r="AH86">
        <v>5.5</v>
      </c>
      <c r="AI86">
        <v>1.8</v>
      </c>
      <c r="AJ86">
        <v>5100</v>
      </c>
      <c r="AK86">
        <v>87500</v>
      </c>
      <c r="AL86">
        <v>5.8</v>
      </c>
      <c r="AM86">
        <v>1.8</v>
      </c>
      <c r="AN86">
        <v>6700</v>
      </c>
      <c r="AO86">
        <v>93400</v>
      </c>
      <c r="AP86">
        <v>7.2</v>
      </c>
      <c r="AQ86">
        <v>1.9</v>
      </c>
      <c r="AR86">
        <v>5600</v>
      </c>
      <c r="AS86">
        <v>91200</v>
      </c>
      <c r="AT86">
        <v>6.1</v>
      </c>
      <c r="AU86">
        <v>1.7</v>
      </c>
      <c r="AV86">
        <v>6700</v>
      </c>
      <c r="AW86">
        <v>95800</v>
      </c>
      <c r="AX86">
        <v>7</v>
      </c>
      <c r="AY86">
        <v>1.7</v>
      </c>
      <c r="AZ86">
        <v>7000</v>
      </c>
      <c r="BA86">
        <v>94400</v>
      </c>
      <c r="BB86">
        <v>7.4</v>
      </c>
      <c r="BC86">
        <v>1.8</v>
      </c>
      <c r="BD86">
        <v>7500</v>
      </c>
      <c r="BE86">
        <v>100300</v>
      </c>
      <c r="BF86">
        <v>7.5</v>
      </c>
      <c r="BG86">
        <v>1.7</v>
      </c>
      <c r="BH86">
        <v>7900</v>
      </c>
      <c r="BI86">
        <v>101700</v>
      </c>
      <c r="BJ86">
        <v>7.7</v>
      </c>
      <c r="BK86">
        <v>1.9</v>
      </c>
      <c r="BL86">
        <v>7900</v>
      </c>
      <c r="BM86">
        <v>100400</v>
      </c>
      <c r="BN86">
        <v>7.9</v>
      </c>
      <c r="BO86">
        <v>1.8</v>
      </c>
      <c r="BP86">
        <v>7800</v>
      </c>
      <c r="BQ86">
        <v>102400</v>
      </c>
      <c r="BR86">
        <v>7.6</v>
      </c>
      <c r="BS86">
        <v>2.4</v>
      </c>
      <c r="BT86">
        <v>5500</v>
      </c>
      <c r="BU86">
        <v>100200</v>
      </c>
      <c r="BV86">
        <v>5.4</v>
      </c>
      <c r="BW86">
        <v>2.4</v>
      </c>
    </row>
    <row r="87" spans="1:75" x14ac:dyDescent="0.3">
      <c r="A87" t="s">
        <v>141</v>
      </c>
      <c r="B87" t="str">
        <f>VLOOKUP(A87,'class and classification'!$A$1:$B$338,2,FALSE)</f>
        <v>Predominantly Urban</v>
      </c>
      <c r="C87" t="str">
        <f>VLOOKUP(A87,'class and classification'!$A$1:$C$338,3,FALSE)</f>
        <v>UA</v>
      </c>
      <c r="D87">
        <v>6400</v>
      </c>
      <c r="E87">
        <v>81200</v>
      </c>
      <c r="F87">
        <v>7.9</v>
      </c>
      <c r="G87">
        <v>1.8</v>
      </c>
      <c r="H87">
        <v>5800</v>
      </c>
      <c r="I87">
        <v>80800</v>
      </c>
      <c r="J87">
        <v>7.2</v>
      </c>
      <c r="K87">
        <v>1.7</v>
      </c>
      <c r="L87">
        <v>8300</v>
      </c>
      <c r="M87">
        <v>82800</v>
      </c>
      <c r="N87">
        <v>10</v>
      </c>
      <c r="O87">
        <v>2</v>
      </c>
      <c r="P87">
        <v>8300</v>
      </c>
      <c r="Q87">
        <v>83000</v>
      </c>
      <c r="R87">
        <v>10</v>
      </c>
      <c r="S87">
        <v>2</v>
      </c>
      <c r="T87">
        <v>5700</v>
      </c>
      <c r="U87">
        <v>83800</v>
      </c>
      <c r="V87">
        <v>6.8</v>
      </c>
      <c r="W87">
        <v>1.7</v>
      </c>
      <c r="X87">
        <v>6400</v>
      </c>
      <c r="Y87">
        <v>82500</v>
      </c>
      <c r="Z87">
        <v>7.7</v>
      </c>
      <c r="AA87">
        <v>1.9</v>
      </c>
      <c r="AB87">
        <v>7000</v>
      </c>
      <c r="AC87">
        <v>81800</v>
      </c>
      <c r="AD87">
        <v>8.6</v>
      </c>
      <c r="AE87">
        <v>2</v>
      </c>
      <c r="AF87">
        <v>6900</v>
      </c>
      <c r="AG87">
        <v>85300</v>
      </c>
      <c r="AH87">
        <v>8.1</v>
      </c>
      <c r="AI87">
        <v>2</v>
      </c>
      <c r="AJ87">
        <v>7200</v>
      </c>
      <c r="AK87">
        <v>83800</v>
      </c>
      <c r="AL87">
        <v>8.5</v>
      </c>
      <c r="AM87">
        <v>2.2999999999999998</v>
      </c>
      <c r="AN87">
        <v>6100</v>
      </c>
      <c r="AO87">
        <v>90000</v>
      </c>
      <c r="AP87">
        <v>6.8</v>
      </c>
      <c r="AQ87">
        <v>1.9</v>
      </c>
      <c r="AR87">
        <v>6900</v>
      </c>
      <c r="AS87">
        <v>90800</v>
      </c>
      <c r="AT87">
        <v>7.6</v>
      </c>
      <c r="AU87">
        <v>1.9</v>
      </c>
      <c r="AV87">
        <v>7600</v>
      </c>
      <c r="AW87">
        <v>93700</v>
      </c>
      <c r="AX87">
        <v>8.1</v>
      </c>
      <c r="AY87">
        <v>2</v>
      </c>
      <c r="AZ87">
        <v>6800</v>
      </c>
      <c r="BA87">
        <v>95600</v>
      </c>
      <c r="BB87">
        <v>7.1</v>
      </c>
      <c r="BC87">
        <v>1.9</v>
      </c>
      <c r="BD87">
        <v>7500</v>
      </c>
      <c r="BE87">
        <v>92200</v>
      </c>
      <c r="BF87">
        <v>8.1</v>
      </c>
      <c r="BG87">
        <v>2.2000000000000002</v>
      </c>
      <c r="BH87">
        <v>7400</v>
      </c>
      <c r="BI87">
        <v>94800</v>
      </c>
      <c r="BJ87">
        <v>7.8</v>
      </c>
      <c r="BK87">
        <v>2.2000000000000002</v>
      </c>
      <c r="BL87">
        <v>8800</v>
      </c>
      <c r="BM87">
        <v>95300</v>
      </c>
      <c r="BN87">
        <v>9.1999999999999993</v>
      </c>
      <c r="BO87">
        <v>2.2999999999999998</v>
      </c>
      <c r="BP87">
        <v>7200</v>
      </c>
      <c r="BQ87">
        <v>96000</v>
      </c>
      <c r="BR87">
        <v>7.5</v>
      </c>
      <c r="BS87">
        <v>2.2999999999999998</v>
      </c>
      <c r="BT87">
        <v>7100</v>
      </c>
      <c r="BU87">
        <v>96900</v>
      </c>
      <c r="BV87">
        <v>7.3</v>
      </c>
      <c r="BW87">
        <v>2.6</v>
      </c>
    </row>
    <row r="88" spans="1:75" x14ac:dyDescent="0.3">
      <c r="A88" t="s">
        <v>142</v>
      </c>
      <c r="B88" t="str">
        <f>VLOOKUP(A88,'class and classification'!$A$1:$B$338,2,FALSE)</f>
        <v>Predominantly Urban</v>
      </c>
      <c r="C88" t="str">
        <f>VLOOKUP(A88,'class and classification'!$A$1:$C$338,3,FALSE)</f>
        <v>UA</v>
      </c>
      <c r="D88">
        <v>7100</v>
      </c>
      <c r="E88">
        <v>76500</v>
      </c>
      <c r="F88">
        <v>9.1999999999999993</v>
      </c>
      <c r="G88">
        <v>2</v>
      </c>
      <c r="H88">
        <v>6900</v>
      </c>
      <c r="I88">
        <v>74800</v>
      </c>
      <c r="J88">
        <v>9.1999999999999993</v>
      </c>
      <c r="K88">
        <v>2</v>
      </c>
      <c r="L88">
        <v>7200</v>
      </c>
      <c r="M88">
        <v>77600</v>
      </c>
      <c r="N88">
        <v>9.1999999999999993</v>
      </c>
      <c r="O88">
        <v>2</v>
      </c>
      <c r="P88">
        <v>9100</v>
      </c>
      <c r="Q88">
        <v>78100</v>
      </c>
      <c r="R88">
        <v>11.7</v>
      </c>
      <c r="S88">
        <v>2.2999999999999998</v>
      </c>
      <c r="T88">
        <v>8000</v>
      </c>
      <c r="U88">
        <v>79400</v>
      </c>
      <c r="V88">
        <v>10.1</v>
      </c>
      <c r="W88">
        <v>2.2000000000000002</v>
      </c>
      <c r="X88">
        <v>7000</v>
      </c>
      <c r="Y88">
        <v>79500</v>
      </c>
      <c r="Z88">
        <v>8.6999999999999993</v>
      </c>
      <c r="AA88">
        <v>2.1</v>
      </c>
      <c r="AB88">
        <v>10500</v>
      </c>
      <c r="AC88">
        <v>79900</v>
      </c>
      <c r="AD88">
        <v>13.1</v>
      </c>
      <c r="AE88">
        <v>2.4</v>
      </c>
      <c r="AF88">
        <v>8200</v>
      </c>
      <c r="AG88">
        <v>77700</v>
      </c>
      <c r="AH88">
        <v>10.5</v>
      </c>
      <c r="AI88">
        <v>2.2000000000000002</v>
      </c>
      <c r="AJ88">
        <v>9200</v>
      </c>
      <c r="AK88">
        <v>79800</v>
      </c>
      <c r="AL88">
        <v>11.6</v>
      </c>
      <c r="AM88">
        <v>2.4</v>
      </c>
      <c r="AN88">
        <v>9300</v>
      </c>
      <c r="AO88">
        <v>80200</v>
      </c>
      <c r="AP88">
        <v>11.6</v>
      </c>
      <c r="AQ88">
        <v>2.4</v>
      </c>
      <c r="AR88">
        <v>11000</v>
      </c>
      <c r="AS88">
        <v>81000</v>
      </c>
      <c r="AT88">
        <v>13.6</v>
      </c>
      <c r="AU88">
        <v>2.8</v>
      </c>
      <c r="AV88">
        <v>10200</v>
      </c>
      <c r="AW88">
        <v>87400</v>
      </c>
      <c r="AX88">
        <v>11.7</v>
      </c>
      <c r="AY88">
        <v>2.6</v>
      </c>
      <c r="AZ88">
        <v>11200</v>
      </c>
      <c r="BA88">
        <v>86700</v>
      </c>
      <c r="BB88">
        <v>13</v>
      </c>
      <c r="BC88">
        <v>2.6</v>
      </c>
      <c r="BD88">
        <v>9600</v>
      </c>
      <c r="BE88">
        <v>88200</v>
      </c>
      <c r="BF88">
        <v>10.9</v>
      </c>
      <c r="BG88">
        <v>2.2999999999999998</v>
      </c>
      <c r="BH88">
        <v>12100</v>
      </c>
      <c r="BI88">
        <v>91600</v>
      </c>
      <c r="BJ88">
        <v>13.2</v>
      </c>
      <c r="BK88">
        <v>2.4</v>
      </c>
      <c r="BL88">
        <v>10900</v>
      </c>
      <c r="BM88">
        <v>90200</v>
      </c>
      <c r="BN88">
        <v>12.1</v>
      </c>
      <c r="BO88">
        <v>2.2000000000000002</v>
      </c>
      <c r="BP88">
        <v>9500</v>
      </c>
      <c r="BQ88">
        <v>92200</v>
      </c>
      <c r="BR88">
        <v>10.3</v>
      </c>
      <c r="BS88">
        <v>2.4</v>
      </c>
      <c r="BT88">
        <v>8500</v>
      </c>
      <c r="BU88">
        <v>91600</v>
      </c>
      <c r="BV88">
        <v>9.1999999999999993</v>
      </c>
      <c r="BW88">
        <v>2.4</v>
      </c>
    </row>
    <row r="89" spans="1:75" x14ac:dyDescent="0.3">
      <c r="A89" t="s">
        <v>143</v>
      </c>
      <c r="B89" t="str">
        <f>VLOOKUP(A89,'class and classification'!$A$1:$B$338,2,FALSE)</f>
        <v>Predominantly Urban</v>
      </c>
      <c r="C89" t="str">
        <f>VLOOKUP(A89,'class and classification'!$A$1:$C$338,3,FALSE)</f>
        <v>UA</v>
      </c>
      <c r="D89">
        <v>7300</v>
      </c>
      <c r="E89">
        <v>75000</v>
      </c>
      <c r="F89">
        <v>9.6999999999999993</v>
      </c>
      <c r="G89">
        <v>2</v>
      </c>
      <c r="H89">
        <v>6300</v>
      </c>
      <c r="I89">
        <v>74500</v>
      </c>
      <c r="J89">
        <v>8.5</v>
      </c>
      <c r="K89">
        <v>1.9</v>
      </c>
      <c r="L89">
        <v>6300</v>
      </c>
      <c r="M89">
        <v>73900</v>
      </c>
      <c r="N89">
        <v>8.6</v>
      </c>
      <c r="O89">
        <v>2</v>
      </c>
      <c r="P89">
        <v>6000</v>
      </c>
      <c r="Q89">
        <v>76300</v>
      </c>
      <c r="R89">
        <v>7.9</v>
      </c>
      <c r="S89">
        <v>1.9</v>
      </c>
      <c r="T89">
        <v>7900</v>
      </c>
      <c r="U89">
        <v>75800</v>
      </c>
      <c r="V89">
        <v>10.4</v>
      </c>
      <c r="W89">
        <v>2.1</v>
      </c>
      <c r="X89">
        <v>8200</v>
      </c>
      <c r="Y89">
        <v>76000</v>
      </c>
      <c r="Z89">
        <v>10.8</v>
      </c>
      <c r="AA89">
        <v>2.2999999999999998</v>
      </c>
      <c r="AB89">
        <v>7100</v>
      </c>
      <c r="AC89">
        <v>75000</v>
      </c>
      <c r="AD89">
        <v>9.4</v>
      </c>
      <c r="AE89">
        <v>2.2000000000000002</v>
      </c>
      <c r="AF89">
        <v>5200</v>
      </c>
      <c r="AG89">
        <v>73500</v>
      </c>
      <c r="AH89">
        <v>7.1</v>
      </c>
      <c r="AI89">
        <v>2</v>
      </c>
      <c r="AJ89">
        <v>6800</v>
      </c>
      <c r="AK89">
        <v>74400</v>
      </c>
      <c r="AL89">
        <v>9.1999999999999993</v>
      </c>
      <c r="AM89">
        <v>2.2999999999999998</v>
      </c>
      <c r="AN89">
        <v>7100</v>
      </c>
      <c r="AO89">
        <v>79900</v>
      </c>
      <c r="AP89">
        <v>8.9</v>
      </c>
      <c r="AQ89">
        <v>2.2000000000000002</v>
      </c>
      <c r="AR89">
        <v>6600</v>
      </c>
      <c r="AS89">
        <v>80400</v>
      </c>
      <c r="AT89">
        <v>8.1999999999999993</v>
      </c>
      <c r="AU89">
        <v>2</v>
      </c>
      <c r="AV89">
        <v>7500</v>
      </c>
      <c r="AW89">
        <v>79600</v>
      </c>
      <c r="AX89">
        <v>9.4</v>
      </c>
      <c r="AY89">
        <v>2.2000000000000002</v>
      </c>
      <c r="AZ89">
        <v>8200</v>
      </c>
      <c r="BA89">
        <v>79700</v>
      </c>
      <c r="BB89">
        <v>10.3</v>
      </c>
      <c r="BC89">
        <v>2.2999999999999998</v>
      </c>
      <c r="BD89">
        <v>8500</v>
      </c>
      <c r="BE89">
        <v>83600</v>
      </c>
      <c r="BF89">
        <v>10.199999999999999</v>
      </c>
      <c r="BG89">
        <v>2.4</v>
      </c>
      <c r="BH89">
        <v>8700</v>
      </c>
      <c r="BI89">
        <v>84700</v>
      </c>
      <c r="BJ89">
        <v>10.3</v>
      </c>
      <c r="BK89">
        <v>2.2999999999999998</v>
      </c>
      <c r="BL89">
        <v>9500</v>
      </c>
      <c r="BM89">
        <v>86400</v>
      </c>
      <c r="BN89">
        <v>11</v>
      </c>
      <c r="BO89">
        <v>2.4</v>
      </c>
      <c r="BP89">
        <v>8600</v>
      </c>
      <c r="BQ89">
        <v>86300</v>
      </c>
      <c r="BR89">
        <v>10</v>
      </c>
      <c r="BS89">
        <v>2.8</v>
      </c>
      <c r="BT89">
        <v>7200</v>
      </c>
      <c r="BU89">
        <v>87200</v>
      </c>
      <c r="BV89">
        <v>8.3000000000000007</v>
      </c>
      <c r="BW89">
        <v>2.4</v>
      </c>
    </row>
    <row r="90" spans="1:75" x14ac:dyDescent="0.3">
      <c r="A90" t="s">
        <v>144</v>
      </c>
      <c r="B90" t="str">
        <f>VLOOKUP(A90,'class and classification'!$A$1:$B$338,2,FALSE)</f>
        <v>Predominantly Rural</v>
      </c>
      <c r="C90" t="str">
        <f>VLOOKUP(A90,'class and classification'!$A$1:$C$338,3,FALSE)</f>
        <v>SC</v>
      </c>
      <c r="D90">
        <v>30900</v>
      </c>
      <c r="E90">
        <v>300300</v>
      </c>
      <c r="F90">
        <v>10.3</v>
      </c>
      <c r="G90">
        <v>1.2</v>
      </c>
      <c r="H90">
        <v>31400</v>
      </c>
      <c r="I90">
        <v>303800</v>
      </c>
      <c r="J90">
        <v>10.4</v>
      </c>
      <c r="K90">
        <v>1.2</v>
      </c>
      <c r="L90">
        <v>30500</v>
      </c>
      <c r="M90">
        <v>299600</v>
      </c>
      <c r="N90">
        <v>10.199999999999999</v>
      </c>
      <c r="O90">
        <v>2</v>
      </c>
      <c r="P90">
        <v>29600</v>
      </c>
      <c r="Q90">
        <v>300300</v>
      </c>
      <c r="R90">
        <v>9.9</v>
      </c>
      <c r="S90">
        <v>1.9</v>
      </c>
      <c r="T90">
        <v>35800</v>
      </c>
      <c r="U90">
        <v>308800</v>
      </c>
      <c r="V90">
        <v>11.6</v>
      </c>
      <c r="W90">
        <v>2</v>
      </c>
      <c r="X90">
        <v>31800</v>
      </c>
      <c r="Y90">
        <v>306400</v>
      </c>
      <c r="Z90">
        <v>10.4</v>
      </c>
      <c r="AA90">
        <v>2</v>
      </c>
      <c r="AB90">
        <v>31300</v>
      </c>
      <c r="AC90">
        <v>307500</v>
      </c>
      <c r="AD90">
        <v>10.199999999999999</v>
      </c>
      <c r="AE90">
        <v>2</v>
      </c>
      <c r="AF90">
        <v>30100</v>
      </c>
      <c r="AG90">
        <v>314200</v>
      </c>
      <c r="AH90">
        <v>9.6</v>
      </c>
      <c r="AI90">
        <v>2</v>
      </c>
      <c r="AJ90">
        <v>31600</v>
      </c>
      <c r="AK90">
        <v>311900</v>
      </c>
      <c r="AL90">
        <v>10.1</v>
      </c>
      <c r="AM90">
        <v>2</v>
      </c>
      <c r="AN90">
        <v>29600</v>
      </c>
      <c r="AO90">
        <v>319000</v>
      </c>
      <c r="AP90">
        <v>9.3000000000000007</v>
      </c>
      <c r="AQ90">
        <v>1.9</v>
      </c>
      <c r="AR90">
        <v>35700</v>
      </c>
      <c r="AS90">
        <v>334000</v>
      </c>
      <c r="AT90">
        <v>10.7</v>
      </c>
      <c r="AU90">
        <v>2</v>
      </c>
      <c r="AV90">
        <v>34700</v>
      </c>
      <c r="AW90">
        <v>339500</v>
      </c>
      <c r="AX90">
        <v>10.199999999999999</v>
      </c>
      <c r="AY90">
        <v>2</v>
      </c>
      <c r="AZ90">
        <v>33400</v>
      </c>
      <c r="BA90">
        <v>329400</v>
      </c>
      <c r="BB90">
        <v>10.1</v>
      </c>
      <c r="BC90">
        <v>2</v>
      </c>
      <c r="BD90">
        <v>34900</v>
      </c>
      <c r="BE90">
        <v>332000</v>
      </c>
      <c r="BF90">
        <v>10.5</v>
      </c>
      <c r="BG90">
        <v>2.1</v>
      </c>
      <c r="BH90">
        <v>41100</v>
      </c>
      <c r="BI90">
        <v>339900</v>
      </c>
      <c r="BJ90">
        <v>12.1</v>
      </c>
      <c r="BK90">
        <v>2.4</v>
      </c>
      <c r="BL90">
        <v>40000</v>
      </c>
      <c r="BM90">
        <v>333900</v>
      </c>
      <c r="BN90">
        <v>12</v>
      </c>
      <c r="BO90">
        <v>2.4</v>
      </c>
      <c r="BP90">
        <v>38700</v>
      </c>
      <c r="BQ90">
        <v>326500</v>
      </c>
      <c r="BR90">
        <v>11.8</v>
      </c>
      <c r="BS90">
        <v>2.5</v>
      </c>
      <c r="BT90">
        <v>32900</v>
      </c>
      <c r="BU90">
        <v>331400</v>
      </c>
      <c r="BV90">
        <v>9.9</v>
      </c>
      <c r="BW90">
        <v>2.2000000000000002</v>
      </c>
    </row>
    <row r="91" spans="1:75" x14ac:dyDescent="0.3">
      <c r="A91" t="s">
        <v>145</v>
      </c>
      <c r="B91" t="str">
        <f>VLOOKUP(A91,'class and classification'!$A$1:$B$338,2,FALSE)</f>
        <v>Urban with Significant Rural</v>
      </c>
      <c r="C91" t="str">
        <f>VLOOKUP(A91,'class and classification'!$A$1:$C$338,3,FALSE)</f>
        <v>SC</v>
      </c>
      <c r="D91">
        <v>68700</v>
      </c>
      <c r="E91">
        <v>653400</v>
      </c>
      <c r="F91">
        <v>10.5</v>
      </c>
      <c r="G91">
        <v>0.8</v>
      </c>
      <c r="H91">
        <v>70000</v>
      </c>
      <c r="I91">
        <v>665000</v>
      </c>
      <c r="J91">
        <v>10.5</v>
      </c>
      <c r="K91">
        <v>0.9</v>
      </c>
      <c r="L91">
        <v>64400</v>
      </c>
      <c r="M91">
        <v>662400</v>
      </c>
      <c r="N91">
        <v>9.6999999999999993</v>
      </c>
      <c r="O91">
        <v>1.3</v>
      </c>
      <c r="P91">
        <v>62300</v>
      </c>
      <c r="Q91">
        <v>667100</v>
      </c>
      <c r="R91">
        <v>9.3000000000000007</v>
      </c>
      <c r="S91">
        <v>1.3</v>
      </c>
      <c r="T91">
        <v>74200</v>
      </c>
      <c r="U91">
        <v>665000</v>
      </c>
      <c r="V91">
        <v>11.2</v>
      </c>
      <c r="W91">
        <v>1.4</v>
      </c>
      <c r="X91">
        <v>85200</v>
      </c>
      <c r="Y91">
        <v>657900</v>
      </c>
      <c r="Z91">
        <v>13</v>
      </c>
      <c r="AA91">
        <v>1.5</v>
      </c>
      <c r="AB91">
        <v>69200</v>
      </c>
      <c r="AC91">
        <v>655700</v>
      </c>
      <c r="AD91">
        <v>10.6</v>
      </c>
      <c r="AE91">
        <v>1.4</v>
      </c>
      <c r="AF91">
        <v>84300</v>
      </c>
      <c r="AG91">
        <v>661900</v>
      </c>
      <c r="AH91">
        <v>12.7</v>
      </c>
      <c r="AI91">
        <v>1.6</v>
      </c>
      <c r="AJ91">
        <v>87900</v>
      </c>
      <c r="AK91">
        <v>675400</v>
      </c>
      <c r="AL91">
        <v>13</v>
      </c>
      <c r="AM91">
        <v>1.6</v>
      </c>
      <c r="AN91">
        <v>83900</v>
      </c>
      <c r="AO91">
        <v>686100</v>
      </c>
      <c r="AP91">
        <v>12.2</v>
      </c>
      <c r="AQ91">
        <v>1.6</v>
      </c>
      <c r="AR91">
        <v>69800</v>
      </c>
      <c r="AS91">
        <v>678800</v>
      </c>
      <c r="AT91">
        <v>10.3</v>
      </c>
      <c r="AU91">
        <v>1.5</v>
      </c>
      <c r="AV91">
        <v>72600</v>
      </c>
      <c r="AW91">
        <v>711100</v>
      </c>
      <c r="AX91">
        <v>10.199999999999999</v>
      </c>
      <c r="AY91">
        <v>1.5</v>
      </c>
      <c r="AZ91">
        <v>87200</v>
      </c>
      <c r="BA91">
        <v>706300</v>
      </c>
      <c r="BB91">
        <v>12.3</v>
      </c>
      <c r="BC91">
        <v>1.7</v>
      </c>
      <c r="BD91">
        <v>99200</v>
      </c>
      <c r="BE91">
        <v>724700</v>
      </c>
      <c r="BF91">
        <v>13.7</v>
      </c>
      <c r="BG91">
        <v>1.7</v>
      </c>
      <c r="BH91">
        <v>94400</v>
      </c>
      <c r="BI91">
        <v>723100</v>
      </c>
      <c r="BJ91">
        <v>13.1</v>
      </c>
      <c r="BK91">
        <v>1.7</v>
      </c>
      <c r="BL91">
        <v>99000</v>
      </c>
      <c r="BM91">
        <v>729700</v>
      </c>
      <c r="BN91">
        <v>13.6</v>
      </c>
      <c r="BO91">
        <v>1.8</v>
      </c>
      <c r="BP91">
        <v>100100</v>
      </c>
      <c r="BQ91">
        <v>708400</v>
      </c>
      <c r="BR91">
        <v>14.1</v>
      </c>
      <c r="BS91">
        <v>2</v>
      </c>
      <c r="BT91">
        <v>78500</v>
      </c>
      <c r="BU91">
        <v>734100</v>
      </c>
      <c r="BV91">
        <v>10.7</v>
      </c>
      <c r="BW91">
        <v>1.6</v>
      </c>
    </row>
    <row r="92" spans="1:75" x14ac:dyDescent="0.3">
      <c r="A92" t="s">
        <v>146</v>
      </c>
      <c r="B92" t="str">
        <f>VLOOKUP(A92,'class and classification'!$A$1:$B$338,2,FALSE)</f>
        <v>Predominantly Urban</v>
      </c>
      <c r="C92" t="str">
        <f>VLOOKUP(A92,'class and classification'!$A$1:$C$338,3,FALSE)</f>
        <v>SC</v>
      </c>
      <c r="D92">
        <v>63400</v>
      </c>
      <c r="E92">
        <v>539700</v>
      </c>
      <c r="F92">
        <v>11.7</v>
      </c>
      <c r="G92">
        <v>1</v>
      </c>
      <c r="H92">
        <v>59500</v>
      </c>
      <c r="I92">
        <v>543400</v>
      </c>
      <c r="J92">
        <v>10.9</v>
      </c>
      <c r="K92">
        <v>1</v>
      </c>
      <c r="L92">
        <v>64700</v>
      </c>
      <c r="M92">
        <v>534600</v>
      </c>
      <c r="N92">
        <v>12.1</v>
      </c>
      <c r="O92">
        <v>1.6</v>
      </c>
      <c r="P92">
        <v>59800</v>
      </c>
      <c r="Q92">
        <v>539900</v>
      </c>
      <c r="R92">
        <v>11.1</v>
      </c>
      <c r="S92">
        <v>1.5</v>
      </c>
      <c r="T92">
        <v>69700</v>
      </c>
      <c r="U92">
        <v>560800</v>
      </c>
      <c r="V92">
        <v>12.4</v>
      </c>
      <c r="W92">
        <v>1.6</v>
      </c>
      <c r="X92">
        <v>69900</v>
      </c>
      <c r="Y92">
        <v>542800</v>
      </c>
      <c r="Z92">
        <v>12.9</v>
      </c>
      <c r="AA92">
        <v>1.7</v>
      </c>
      <c r="AB92">
        <v>69500</v>
      </c>
      <c r="AC92">
        <v>548000</v>
      </c>
      <c r="AD92">
        <v>12.7</v>
      </c>
      <c r="AE92">
        <v>1.7</v>
      </c>
      <c r="AF92">
        <v>67500</v>
      </c>
      <c r="AG92">
        <v>552100</v>
      </c>
      <c r="AH92">
        <v>12.2</v>
      </c>
      <c r="AI92">
        <v>1.7</v>
      </c>
      <c r="AJ92">
        <v>73000</v>
      </c>
      <c r="AK92">
        <v>567800</v>
      </c>
      <c r="AL92">
        <v>12.9</v>
      </c>
      <c r="AM92">
        <v>1.8</v>
      </c>
      <c r="AN92">
        <v>73500</v>
      </c>
      <c r="AO92">
        <v>578800</v>
      </c>
      <c r="AP92">
        <v>12.7</v>
      </c>
      <c r="AQ92">
        <v>1.7</v>
      </c>
      <c r="AR92">
        <v>76500</v>
      </c>
      <c r="AS92">
        <v>585800</v>
      </c>
      <c r="AT92">
        <v>13.1</v>
      </c>
      <c r="AU92">
        <v>1.7</v>
      </c>
      <c r="AV92">
        <v>71600</v>
      </c>
      <c r="AW92">
        <v>610100</v>
      </c>
      <c r="AX92">
        <v>11.7</v>
      </c>
      <c r="AY92">
        <v>1.7</v>
      </c>
      <c r="AZ92">
        <v>70300</v>
      </c>
      <c r="BA92">
        <v>601800</v>
      </c>
      <c r="BB92">
        <v>11.7</v>
      </c>
      <c r="BC92">
        <v>1.8</v>
      </c>
      <c r="BD92">
        <v>83200</v>
      </c>
      <c r="BE92">
        <v>603500</v>
      </c>
      <c r="BF92">
        <v>13.8</v>
      </c>
      <c r="BG92">
        <v>1.9</v>
      </c>
      <c r="BH92">
        <v>81300</v>
      </c>
      <c r="BI92">
        <v>605200</v>
      </c>
      <c r="BJ92">
        <v>13.4</v>
      </c>
      <c r="BK92">
        <v>2</v>
      </c>
      <c r="BL92">
        <v>87800</v>
      </c>
      <c r="BM92">
        <v>615200</v>
      </c>
      <c r="BN92">
        <v>14.3</v>
      </c>
      <c r="BO92">
        <v>2.1</v>
      </c>
      <c r="BP92">
        <v>93000</v>
      </c>
      <c r="BQ92">
        <v>616800</v>
      </c>
      <c r="BR92">
        <v>15.1</v>
      </c>
      <c r="BS92">
        <v>2.1</v>
      </c>
      <c r="BT92">
        <v>74900</v>
      </c>
      <c r="BU92">
        <v>620100</v>
      </c>
      <c r="BV92">
        <v>12.1</v>
      </c>
      <c r="BW92">
        <v>1.8</v>
      </c>
    </row>
    <row r="93" spans="1:75" x14ac:dyDescent="0.3">
      <c r="A93" t="s">
        <v>147</v>
      </c>
      <c r="B93" t="str">
        <f>VLOOKUP(A93,'class and classification'!$A$1:$B$338,2,FALSE)</f>
        <v>Predominantly Rural</v>
      </c>
      <c r="C93" t="str">
        <f>VLOOKUP(A93,'class and classification'!$A$1:$C$338,3,FALSE)</f>
        <v>SC</v>
      </c>
      <c r="D93">
        <v>34800</v>
      </c>
      <c r="E93">
        <v>378900</v>
      </c>
      <c r="F93">
        <v>9.1999999999999993</v>
      </c>
      <c r="G93">
        <v>1</v>
      </c>
      <c r="H93">
        <v>36900</v>
      </c>
      <c r="I93">
        <v>378900</v>
      </c>
      <c r="J93">
        <v>9.6999999999999993</v>
      </c>
      <c r="K93">
        <v>1</v>
      </c>
      <c r="L93">
        <v>31700</v>
      </c>
      <c r="M93">
        <v>392600</v>
      </c>
      <c r="N93">
        <v>8.1</v>
      </c>
      <c r="O93">
        <v>1.5</v>
      </c>
      <c r="P93">
        <v>44400</v>
      </c>
      <c r="Q93">
        <v>391600</v>
      </c>
      <c r="R93">
        <v>11.3</v>
      </c>
      <c r="S93">
        <v>1.8</v>
      </c>
      <c r="T93">
        <v>36900</v>
      </c>
      <c r="U93">
        <v>379100</v>
      </c>
      <c r="V93">
        <v>9.6999999999999993</v>
      </c>
      <c r="W93">
        <v>1.7</v>
      </c>
      <c r="X93">
        <v>46100</v>
      </c>
      <c r="Y93">
        <v>395200</v>
      </c>
      <c r="Z93">
        <v>11.7</v>
      </c>
      <c r="AA93">
        <v>1.9</v>
      </c>
      <c r="AB93">
        <v>34600</v>
      </c>
      <c r="AC93">
        <v>387100</v>
      </c>
      <c r="AD93">
        <v>8.9</v>
      </c>
      <c r="AE93">
        <v>1.7</v>
      </c>
      <c r="AF93">
        <v>33700</v>
      </c>
      <c r="AG93">
        <v>401400</v>
      </c>
      <c r="AH93">
        <v>8.4</v>
      </c>
      <c r="AI93">
        <v>1.7</v>
      </c>
      <c r="AJ93">
        <v>39400</v>
      </c>
      <c r="AK93">
        <v>407100</v>
      </c>
      <c r="AL93">
        <v>9.6999999999999993</v>
      </c>
      <c r="AM93">
        <v>1.8</v>
      </c>
      <c r="AN93">
        <v>40100</v>
      </c>
      <c r="AO93">
        <v>403200</v>
      </c>
      <c r="AP93">
        <v>9.9</v>
      </c>
      <c r="AQ93">
        <v>1.8</v>
      </c>
      <c r="AR93">
        <v>42600</v>
      </c>
      <c r="AS93">
        <v>402600</v>
      </c>
      <c r="AT93">
        <v>10.6</v>
      </c>
      <c r="AU93">
        <v>1.9</v>
      </c>
      <c r="AV93">
        <v>40900</v>
      </c>
      <c r="AW93">
        <v>411900</v>
      </c>
      <c r="AX93">
        <v>9.9</v>
      </c>
      <c r="AY93">
        <v>1.8</v>
      </c>
      <c r="AZ93">
        <v>51100</v>
      </c>
      <c r="BA93">
        <v>425100</v>
      </c>
      <c r="BB93">
        <v>12</v>
      </c>
      <c r="BC93">
        <v>2</v>
      </c>
      <c r="BD93">
        <v>45100</v>
      </c>
      <c r="BE93">
        <v>413900</v>
      </c>
      <c r="BF93">
        <v>10.9</v>
      </c>
      <c r="BG93">
        <v>2.1</v>
      </c>
      <c r="BH93">
        <v>44000</v>
      </c>
      <c r="BI93">
        <v>416500</v>
      </c>
      <c r="BJ93">
        <v>10.6</v>
      </c>
      <c r="BK93">
        <v>2</v>
      </c>
      <c r="BL93">
        <v>49500</v>
      </c>
      <c r="BM93">
        <v>436300</v>
      </c>
      <c r="BN93">
        <v>11.4</v>
      </c>
      <c r="BO93">
        <v>2.1</v>
      </c>
      <c r="BP93">
        <v>50400</v>
      </c>
      <c r="BQ93">
        <v>432300</v>
      </c>
      <c r="BR93">
        <v>11.7</v>
      </c>
      <c r="BS93">
        <v>2.2999999999999998</v>
      </c>
      <c r="BT93">
        <v>43600</v>
      </c>
      <c r="BU93">
        <v>424100</v>
      </c>
      <c r="BV93">
        <v>10.3</v>
      </c>
      <c r="BW93">
        <v>2.1</v>
      </c>
    </row>
    <row r="94" spans="1:75" x14ac:dyDescent="0.3">
      <c r="A94" t="s">
        <v>148</v>
      </c>
      <c r="B94" t="str">
        <f>VLOOKUP(A94,'class and classification'!$A$1:$B$338,2,FALSE)</f>
        <v>Predominantly Rural</v>
      </c>
      <c r="C94" t="str">
        <f>VLOOKUP(A94,'class and classification'!$A$1:$C$338,3,FALSE)</f>
        <v>SC</v>
      </c>
      <c r="D94">
        <v>31000</v>
      </c>
      <c r="E94">
        <v>332800</v>
      </c>
      <c r="F94">
        <v>9.3000000000000007</v>
      </c>
      <c r="G94">
        <v>1.1000000000000001</v>
      </c>
      <c r="H94">
        <v>30200</v>
      </c>
      <c r="I94">
        <v>338600</v>
      </c>
      <c r="J94">
        <v>8.9</v>
      </c>
      <c r="K94">
        <v>1</v>
      </c>
      <c r="L94">
        <v>32400</v>
      </c>
      <c r="M94">
        <v>337500</v>
      </c>
      <c r="N94">
        <v>9.6</v>
      </c>
      <c r="O94">
        <v>1.8</v>
      </c>
      <c r="P94">
        <v>29900</v>
      </c>
      <c r="Q94">
        <v>343000</v>
      </c>
      <c r="R94">
        <v>8.6999999999999993</v>
      </c>
      <c r="S94">
        <v>1.7</v>
      </c>
      <c r="T94">
        <v>37300</v>
      </c>
      <c r="U94">
        <v>352400</v>
      </c>
      <c r="V94">
        <v>10.6</v>
      </c>
      <c r="W94">
        <v>1.9</v>
      </c>
      <c r="X94">
        <v>31200</v>
      </c>
      <c r="Y94">
        <v>343300</v>
      </c>
      <c r="Z94">
        <v>9.1</v>
      </c>
      <c r="AA94">
        <v>1.7</v>
      </c>
      <c r="AB94">
        <v>33300</v>
      </c>
      <c r="AC94">
        <v>337000</v>
      </c>
      <c r="AD94">
        <v>9.9</v>
      </c>
      <c r="AE94">
        <v>1.8</v>
      </c>
      <c r="AF94">
        <v>34900</v>
      </c>
      <c r="AG94">
        <v>351000</v>
      </c>
      <c r="AH94">
        <v>9.9</v>
      </c>
      <c r="AI94">
        <v>1.8</v>
      </c>
      <c r="AJ94">
        <v>33400</v>
      </c>
      <c r="AK94">
        <v>351200</v>
      </c>
      <c r="AL94">
        <v>9.5</v>
      </c>
      <c r="AM94">
        <v>1.8</v>
      </c>
      <c r="AN94">
        <v>40000</v>
      </c>
      <c r="AO94">
        <v>348600</v>
      </c>
      <c r="AP94">
        <v>11.5</v>
      </c>
      <c r="AQ94">
        <v>2</v>
      </c>
      <c r="AR94">
        <v>34200</v>
      </c>
      <c r="AS94">
        <v>351700</v>
      </c>
      <c r="AT94">
        <v>9.6999999999999993</v>
      </c>
      <c r="AU94">
        <v>1.8</v>
      </c>
      <c r="AV94">
        <v>36100</v>
      </c>
      <c r="AW94">
        <v>353600</v>
      </c>
      <c r="AX94">
        <v>10.199999999999999</v>
      </c>
      <c r="AY94">
        <v>1.9</v>
      </c>
      <c r="AZ94">
        <v>38400</v>
      </c>
      <c r="BA94">
        <v>356900</v>
      </c>
      <c r="BB94">
        <v>10.8</v>
      </c>
      <c r="BC94">
        <v>2</v>
      </c>
      <c r="BD94">
        <v>41300</v>
      </c>
      <c r="BE94">
        <v>359700</v>
      </c>
      <c r="BF94">
        <v>11.5</v>
      </c>
      <c r="BG94">
        <v>2</v>
      </c>
      <c r="BH94">
        <v>39100</v>
      </c>
      <c r="BI94">
        <v>365200</v>
      </c>
      <c r="BJ94">
        <v>10.7</v>
      </c>
      <c r="BK94">
        <v>2</v>
      </c>
      <c r="BL94">
        <v>42600</v>
      </c>
      <c r="BM94">
        <v>364700</v>
      </c>
      <c r="BN94">
        <v>11.7</v>
      </c>
      <c r="BO94">
        <v>2.2000000000000002</v>
      </c>
      <c r="BP94">
        <v>41900</v>
      </c>
      <c r="BQ94">
        <v>357300</v>
      </c>
      <c r="BR94">
        <v>11.7</v>
      </c>
      <c r="BS94">
        <v>2.2999999999999998</v>
      </c>
      <c r="BT94">
        <v>39600</v>
      </c>
      <c r="BU94">
        <v>357200</v>
      </c>
      <c r="BV94">
        <v>11.1</v>
      </c>
      <c r="BW94">
        <v>2.2999999999999998</v>
      </c>
    </row>
    <row r="95" spans="1:75" x14ac:dyDescent="0.3">
      <c r="A95" t="s">
        <v>149</v>
      </c>
      <c r="B95" t="str">
        <f>VLOOKUP(A95,'class and classification'!$A$1:$B$338,2,FALSE)</f>
        <v>Predominantly Urban</v>
      </c>
      <c r="C95" t="str">
        <f>VLOOKUP(A95,'class and classification'!$A$1:$C$338,3,FALSE)</f>
        <v>L</v>
      </c>
      <c r="D95">
        <v>11400</v>
      </c>
      <c r="E95">
        <v>103000</v>
      </c>
      <c r="F95">
        <v>11.1</v>
      </c>
      <c r="G95">
        <v>3.2</v>
      </c>
      <c r="H95">
        <v>9200</v>
      </c>
      <c r="I95">
        <v>101200</v>
      </c>
      <c r="J95">
        <v>9.1</v>
      </c>
      <c r="K95">
        <v>3.1</v>
      </c>
      <c r="L95">
        <v>11400</v>
      </c>
      <c r="M95">
        <v>102300</v>
      </c>
      <c r="N95">
        <v>11.1</v>
      </c>
      <c r="O95">
        <v>3</v>
      </c>
      <c r="P95">
        <v>11500</v>
      </c>
      <c r="Q95">
        <v>105000</v>
      </c>
      <c r="R95">
        <v>11</v>
      </c>
      <c r="S95">
        <v>2.7</v>
      </c>
      <c r="T95">
        <v>10800</v>
      </c>
      <c r="U95">
        <v>105800</v>
      </c>
      <c r="V95">
        <v>10.199999999999999</v>
      </c>
      <c r="W95">
        <v>2.6</v>
      </c>
      <c r="X95">
        <v>14600</v>
      </c>
      <c r="Y95">
        <v>104600</v>
      </c>
      <c r="Z95">
        <v>14</v>
      </c>
      <c r="AA95">
        <v>3.3</v>
      </c>
      <c r="AB95">
        <v>11000</v>
      </c>
      <c r="AC95">
        <v>106400</v>
      </c>
      <c r="AD95">
        <v>10.4</v>
      </c>
      <c r="AE95">
        <v>3.2</v>
      </c>
      <c r="AF95">
        <v>12900</v>
      </c>
      <c r="AG95">
        <v>101600</v>
      </c>
      <c r="AH95">
        <v>12.7</v>
      </c>
      <c r="AI95">
        <v>3.6</v>
      </c>
      <c r="AJ95">
        <v>12200</v>
      </c>
      <c r="AK95">
        <v>108100</v>
      </c>
      <c r="AL95">
        <v>11.3</v>
      </c>
      <c r="AM95">
        <v>3.2</v>
      </c>
      <c r="AN95">
        <v>15700</v>
      </c>
      <c r="AO95">
        <v>108500</v>
      </c>
      <c r="AP95">
        <v>14.5</v>
      </c>
      <c r="AQ95">
        <v>3.6</v>
      </c>
      <c r="AR95">
        <v>15900</v>
      </c>
      <c r="AS95">
        <v>115700</v>
      </c>
      <c r="AT95">
        <v>13.7</v>
      </c>
      <c r="AU95">
        <v>3.3</v>
      </c>
      <c r="AV95">
        <v>13700</v>
      </c>
      <c r="AW95">
        <v>125200</v>
      </c>
      <c r="AX95">
        <v>11</v>
      </c>
      <c r="AY95">
        <v>3.3</v>
      </c>
      <c r="AZ95">
        <v>18000</v>
      </c>
      <c r="BA95">
        <v>126800</v>
      </c>
      <c r="BB95">
        <v>14.2</v>
      </c>
      <c r="BC95">
        <v>3.6</v>
      </c>
      <c r="BD95">
        <v>20500</v>
      </c>
      <c r="BE95">
        <v>127500</v>
      </c>
      <c r="BF95">
        <v>16.100000000000001</v>
      </c>
      <c r="BG95">
        <v>3.9</v>
      </c>
      <c r="BH95">
        <v>24600</v>
      </c>
      <c r="BI95">
        <v>138200</v>
      </c>
      <c r="BJ95">
        <v>17.8</v>
      </c>
      <c r="BK95">
        <v>4.2</v>
      </c>
      <c r="BL95">
        <v>22800</v>
      </c>
      <c r="BM95">
        <v>135900</v>
      </c>
      <c r="BN95">
        <v>16.8</v>
      </c>
      <c r="BO95">
        <v>4.4000000000000004</v>
      </c>
      <c r="BP95">
        <v>25600</v>
      </c>
      <c r="BQ95">
        <v>136700</v>
      </c>
      <c r="BR95">
        <v>18.7</v>
      </c>
      <c r="BS95">
        <v>5.3</v>
      </c>
      <c r="BT95">
        <v>23100</v>
      </c>
      <c r="BU95">
        <v>140200</v>
      </c>
      <c r="BV95">
        <v>16.5</v>
      </c>
      <c r="BW95">
        <v>6.6</v>
      </c>
    </row>
    <row r="96" spans="1:75" x14ac:dyDescent="0.3">
      <c r="A96" t="s">
        <v>150</v>
      </c>
      <c r="B96" t="str">
        <f>VLOOKUP(A96,'class and classification'!$A$1:$B$338,2,FALSE)</f>
        <v>Predominantly Urban</v>
      </c>
      <c r="C96" t="str">
        <f>VLOOKUP(A96,'class and classification'!$A$1:$C$338,3,FALSE)</f>
        <v>L</v>
      </c>
      <c r="D96" t="s">
        <v>37</v>
      </c>
      <c r="E96">
        <v>4300</v>
      </c>
      <c r="F96" t="s">
        <v>37</v>
      </c>
      <c r="G96" t="s">
        <v>37</v>
      </c>
      <c r="H96" t="s">
        <v>37</v>
      </c>
      <c r="I96">
        <v>6900</v>
      </c>
      <c r="J96" t="s">
        <v>37</v>
      </c>
      <c r="K96" t="s">
        <v>37</v>
      </c>
      <c r="L96" t="s">
        <v>37</v>
      </c>
      <c r="M96">
        <v>3100</v>
      </c>
      <c r="N96" t="s">
        <v>37</v>
      </c>
      <c r="O96" t="s">
        <v>37</v>
      </c>
      <c r="P96" t="s">
        <v>37</v>
      </c>
      <c r="Q96">
        <v>3400</v>
      </c>
      <c r="R96" t="s">
        <v>37</v>
      </c>
      <c r="S96" t="s">
        <v>37</v>
      </c>
      <c r="T96">
        <v>1500</v>
      </c>
      <c r="U96">
        <v>6200</v>
      </c>
      <c r="V96">
        <v>24.1</v>
      </c>
      <c r="W96" t="s">
        <v>38</v>
      </c>
      <c r="X96" t="s">
        <v>37</v>
      </c>
      <c r="Y96">
        <v>3500</v>
      </c>
      <c r="Z96" t="s">
        <v>37</v>
      </c>
      <c r="AA96" t="s">
        <v>37</v>
      </c>
      <c r="AB96" t="s">
        <v>37</v>
      </c>
      <c r="AC96">
        <v>3500</v>
      </c>
      <c r="AD96" t="s">
        <v>37</v>
      </c>
      <c r="AE96" t="s">
        <v>37</v>
      </c>
      <c r="AF96" t="s">
        <v>37</v>
      </c>
      <c r="AG96" t="s">
        <v>37</v>
      </c>
      <c r="AH96" t="s">
        <v>37</v>
      </c>
      <c r="AI96" t="s">
        <v>37</v>
      </c>
      <c r="AJ96" t="s">
        <v>37</v>
      </c>
      <c r="AK96" t="s">
        <v>37</v>
      </c>
      <c r="AL96" t="s">
        <v>37</v>
      </c>
      <c r="AM96" t="s">
        <v>37</v>
      </c>
      <c r="AN96" t="s">
        <v>37</v>
      </c>
      <c r="AO96" t="s">
        <v>37</v>
      </c>
      <c r="AP96" t="s">
        <v>37</v>
      </c>
      <c r="AQ96" t="s">
        <v>37</v>
      </c>
      <c r="AR96" t="s">
        <v>37</v>
      </c>
      <c r="AS96" t="s">
        <v>37</v>
      </c>
      <c r="AT96" t="s">
        <v>37</v>
      </c>
      <c r="AU96" t="s">
        <v>37</v>
      </c>
      <c r="AV96" t="s">
        <v>37</v>
      </c>
      <c r="AW96">
        <v>4100</v>
      </c>
      <c r="AX96" t="s">
        <v>37</v>
      </c>
      <c r="AY96" t="s">
        <v>37</v>
      </c>
      <c r="AZ96" t="s">
        <v>37</v>
      </c>
      <c r="BA96">
        <v>4900</v>
      </c>
      <c r="BB96" t="s">
        <v>37</v>
      </c>
      <c r="BC96" t="s">
        <v>37</v>
      </c>
      <c r="BD96" t="s">
        <v>37</v>
      </c>
      <c r="BE96">
        <v>8000</v>
      </c>
      <c r="BF96" t="s">
        <v>37</v>
      </c>
      <c r="BG96" t="s">
        <v>37</v>
      </c>
      <c r="BH96" t="s">
        <v>39</v>
      </c>
      <c r="BI96">
        <v>6400</v>
      </c>
      <c r="BJ96">
        <v>38.4</v>
      </c>
      <c r="BK96" t="s">
        <v>38</v>
      </c>
      <c r="BL96" t="s">
        <v>37</v>
      </c>
      <c r="BM96">
        <v>10100</v>
      </c>
      <c r="BN96" t="s">
        <v>37</v>
      </c>
      <c r="BO96" t="s">
        <v>37</v>
      </c>
      <c r="BP96" t="s">
        <v>37</v>
      </c>
      <c r="BQ96">
        <v>9900</v>
      </c>
      <c r="BR96" t="s">
        <v>37</v>
      </c>
      <c r="BS96" t="s">
        <v>37</v>
      </c>
      <c r="BT96" t="s">
        <v>37</v>
      </c>
      <c r="BU96">
        <v>27300</v>
      </c>
      <c r="BV96" t="s">
        <v>37</v>
      </c>
      <c r="BW96" t="s">
        <v>37</v>
      </c>
    </row>
    <row r="97" spans="1:75" x14ac:dyDescent="0.3">
      <c r="A97" t="s">
        <v>151</v>
      </c>
      <c r="B97" t="str">
        <f>VLOOKUP(A97,'class and classification'!$A$1:$B$338,2,FALSE)</f>
        <v>Predominantly Urban</v>
      </c>
      <c r="C97" t="str">
        <f>VLOOKUP(A97,'class and classification'!$A$1:$C$338,3,FALSE)</f>
        <v>L</v>
      </c>
      <c r="D97">
        <v>6500</v>
      </c>
      <c r="E97">
        <v>83500</v>
      </c>
      <c r="F97">
        <v>7.8</v>
      </c>
      <c r="G97">
        <v>2.8</v>
      </c>
      <c r="H97">
        <v>5400</v>
      </c>
      <c r="I97">
        <v>80400</v>
      </c>
      <c r="J97">
        <v>6.7</v>
      </c>
      <c r="K97">
        <v>2.7</v>
      </c>
      <c r="L97">
        <v>8400</v>
      </c>
      <c r="M97">
        <v>89900</v>
      </c>
      <c r="N97">
        <v>9.4</v>
      </c>
      <c r="O97">
        <v>2.9</v>
      </c>
      <c r="P97">
        <v>10500</v>
      </c>
      <c r="Q97">
        <v>99600</v>
      </c>
      <c r="R97">
        <v>10.5</v>
      </c>
      <c r="S97">
        <v>3</v>
      </c>
      <c r="T97">
        <v>9700</v>
      </c>
      <c r="U97">
        <v>108500</v>
      </c>
      <c r="V97">
        <v>8.9</v>
      </c>
      <c r="W97">
        <v>2.6</v>
      </c>
      <c r="X97">
        <v>13300</v>
      </c>
      <c r="Y97">
        <v>116700</v>
      </c>
      <c r="Z97">
        <v>11.4</v>
      </c>
      <c r="AA97">
        <v>2.9</v>
      </c>
      <c r="AB97">
        <v>10000</v>
      </c>
      <c r="AC97">
        <v>119400</v>
      </c>
      <c r="AD97">
        <v>8.4</v>
      </c>
      <c r="AE97">
        <v>2.6</v>
      </c>
      <c r="AF97">
        <v>10900</v>
      </c>
      <c r="AG97">
        <v>121400</v>
      </c>
      <c r="AH97">
        <v>9</v>
      </c>
      <c r="AI97">
        <v>2.7</v>
      </c>
      <c r="AJ97">
        <v>10100</v>
      </c>
      <c r="AK97">
        <v>116800</v>
      </c>
      <c r="AL97">
        <v>8.6999999999999993</v>
      </c>
      <c r="AM97">
        <v>2.8</v>
      </c>
      <c r="AN97">
        <v>15400</v>
      </c>
      <c r="AO97">
        <v>118200</v>
      </c>
      <c r="AP97">
        <v>13.1</v>
      </c>
      <c r="AQ97">
        <v>3.4</v>
      </c>
      <c r="AR97">
        <v>15500</v>
      </c>
      <c r="AS97">
        <v>131900</v>
      </c>
      <c r="AT97">
        <v>11.7</v>
      </c>
      <c r="AU97">
        <v>3</v>
      </c>
      <c r="AV97">
        <v>18400</v>
      </c>
      <c r="AW97">
        <v>135700</v>
      </c>
      <c r="AX97">
        <v>13.6</v>
      </c>
      <c r="AY97">
        <v>3.3</v>
      </c>
      <c r="AZ97">
        <v>14700</v>
      </c>
      <c r="BA97">
        <v>137400</v>
      </c>
      <c r="BB97">
        <v>10.7</v>
      </c>
      <c r="BC97">
        <v>3.1</v>
      </c>
      <c r="BD97">
        <v>13300</v>
      </c>
      <c r="BE97">
        <v>148400</v>
      </c>
      <c r="BF97">
        <v>8.9</v>
      </c>
      <c r="BG97">
        <v>2.9</v>
      </c>
      <c r="BH97">
        <v>12300</v>
      </c>
      <c r="BI97">
        <v>143800</v>
      </c>
      <c r="BJ97">
        <v>8.6</v>
      </c>
      <c r="BK97">
        <v>3</v>
      </c>
      <c r="BL97">
        <v>14000</v>
      </c>
      <c r="BM97">
        <v>150800</v>
      </c>
      <c r="BN97">
        <v>9.3000000000000007</v>
      </c>
      <c r="BO97">
        <v>3.1</v>
      </c>
      <c r="BP97">
        <v>14800</v>
      </c>
      <c r="BQ97">
        <v>155900</v>
      </c>
      <c r="BR97">
        <v>9.5</v>
      </c>
      <c r="BS97">
        <v>4</v>
      </c>
      <c r="BT97">
        <v>25500</v>
      </c>
      <c r="BU97">
        <v>174600</v>
      </c>
      <c r="BV97">
        <v>14.6</v>
      </c>
      <c r="BW97">
        <v>5.6</v>
      </c>
    </row>
    <row r="98" spans="1:75" x14ac:dyDescent="0.3">
      <c r="A98" t="s">
        <v>152</v>
      </c>
      <c r="B98" t="str">
        <f>VLOOKUP(A98,'class and classification'!$A$1:$B$338,2,FALSE)</f>
        <v>Predominantly Urban</v>
      </c>
      <c r="C98" t="str">
        <f>VLOOKUP(A98,'class and classification'!$A$1:$C$338,3,FALSE)</f>
        <v>L</v>
      </c>
      <c r="D98">
        <v>10200</v>
      </c>
      <c r="E98">
        <v>86000</v>
      </c>
      <c r="F98">
        <v>11.8</v>
      </c>
      <c r="G98">
        <v>3.5</v>
      </c>
      <c r="H98">
        <v>11500</v>
      </c>
      <c r="I98">
        <v>91000</v>
      </c>
      <c r="J98">
        <v>12.7</v>
      </c>
      <c r="K98">
        <v>3</v>
      </c>
      <c r="L98">
        <v>14300</v>
      </c>
      <c r="M98">
        <v>91100</v>
      </c>
      <c r="N98">
        <v>15.7</v>
      </c>
      <c r="O98">
        <v>3.4</v>
      </c>
      <c r="P98">
        <v>12800</v>
      </c>
      <c r="Q98">
        <v>93300</v>
      </c>
      <c r="R98">
        <v>13.7</v>
      </c>
      <c r="S98">
        <v>3.5</v>
      </c>
      <c r="T98">
        <v>10400</v>
      </c>
      <c r="U98">
        <v>91200</v>
      </c>
      <c r="V98">
        <v>11.4</v>
      </c>
      <c r="W98">
        <v>3.2</v>
      </c>
      <c r="X98">
        <v>10900</v>
      </c>
      <c r="Y98">
        <v>90700</v>
      </c>
      <c r="Z98">
        <v>12</v>
      </c>
      <c r="AA98">
        <v>3.4</v>
      </c>
      <c r="AB98">
        <v>11500</v>
      </c>
      <c r="AC98">
        <v>89900</v>
      </c>
      <c r="AD98">
        <v>12.8</v>
      </c>
      <c r="AE98">
        <v>3.5</v>
      </c>
      <c r="AF98">
        <v>12200</v>
      </c>
      <c r="AG98">
        <v>92500</v>
      </c>
      <c r="AH98">
        <v>13.2</v>
      </c>
      <c r="AI98">
        <v>3.1</v>
      </c>
      <c r="AJ98">
        <v>11000</v>
      </c>
      <c r="AK98">
        <v>94500</v>
      </c>
      <c r="AL98">
        <v>11.6</v>
      </c>
      <c r="AM98">
        <v>3.1</v>
      </c>
      <c r="AN98">
        <v>15500</v>
      </c>
      <c r="AO98">
        <v>96600</v>
      </c>
      <c r="AP98">
        <v>16.100000000000001</v>
      </c>
      <c r="AQ98">
        <v>3.5</v>
      </c>
      <c r="AR98">
        <v>14300</v>
      </c>
      <c r="AS98">
        <v>103500</v>
      </c>
      <c r="AT98">
        <v>13.8</v>
      </c>
      <c r="AU98">
        <v>3.2</v>
      </c>
      <c r="AV98">
        <v>16600</v>
      </c>
      <c r="AW98">
        <v>102700</v>
      </c>
      <c r="AX98">
        <v>16.100000000000001</v>
      </c>
      <c r="AY98">
        <v>3.7</v>
      </c>
      <c r="AZ98">
        <v>17000</v>
      </c>
      <c r="BA98">
        <v>102300</v>
      </c>
      <c r="BB98">
        <v>16.7</v>
      </c>
      <c r="BC98">
        <v>3.9</v>
      </c>
      <c r="BD98">
        <v>18000</v>
      </c>
      <c r="BE98">
        <v>103800</v>
      </c>
      <c r="BF98">
        <v>17.399999999999999</v>
      </c>
      <c r="BG98">
        <v>4.2</v>
      </c>
      <c r="BH98">
        <v>14300</v>
      </c>
      <c r="BI98">
        <v>100000</v>
      </c>
      <c r="BJ98">
        <v>14.3</v>
      </c>
      <c r="BK98">
        <v>3.9</v>
      </c>
      <c r="BL98">
        <v>22800</v>
      </c>
      <c r="BM98">
        <v>98300</v>
      </c>
      <c r="BN98">
        <v>23.2</v>
      </c>
      <c r="BO98">
        <v>5.0999999999999996</v>
      </c>
      <c r="BP98">
        <v>16900</v>
      </c>
      <c r="BQ98">
        <v>100100</v>
      </c>
      <c r="BR98">
        <v>16.899999999999999</v>
      </c>
      <c r="BS98">
        <v>5.2</v>
      </c>
      <c r="BT98">
        <v>11800</v>
      </c>
      <c r="BU98">
        <v>99700</v>
      </c>
      <c r="BV98">
        <v>11.8</v>
      </c>
      <c r="BW98">
        <v>4.5999999999999996</v>
      </c>
    </row>
    <row r="99" spans="1:75" x14ac:dyDescent="0.3">
      <c r="A99" t="s">
        <v>153</v>
      </c>
      <c r="B99" t="str">
        <f>VLOOKUP(A99,'class and classification'!$A$1:$B$338,2,FALSE)</f>
        <v>Predominantly Urban</v>
      </c>
      <c r="C99" t="str">
        <f>VLOOKUP(A99,'class and classification'!$A$1:$C$338,3,FALSE)</f>
        <v>L</v>
      </c>
      <c r="D99">
        <v>9200</v>
      </c>
      <c r="E99">
        <v>92200</v>
      </c>
      <c r="F99">
        <v>10</v>
      </c>
      <c r="G99">
        <v>2.9</v>
      </c>
      <c r="H99">
        <v>12000</v>
      </c>
      <c r="I99">
        <v>107300</v>
      </c>
      <c r="J99">
        <v>11.2</v>
      </c>
      <c r="K99">
        <v>2.9</v>
      </c>
      <c r="L99">
        <v>11300</v>
      </c>
      <c r="M99">
        <v>111900</v>
      </c>
      <c r="N99">
        <v>10.1</v>
      </c>
      <c r="O99">
        <v>2.9</v>
      </c>
      <c r="P99">
        <v>9600</v>
      </c>
      <c r="Q99">
        <v>108300</v>
      </c>
      <c r="R99">
        <v>8.9</v>
      </c>
      <c r="S99">
        <v>2.9</v>
      </c>
      <c r="T99">
        <v>5400</v>
      </c>
      <c r="U99">
        <v>107800</v>
      </c>
      <c r="V99">
        <v>5</v>
      </c>
      <c r="W99">
        <v>2.2999999999999998</v>
      </c>
      <c r="X99">
        <v>11300</v>
      </c>
      <c r="Y99">
        <v>105300</v>
      </c>
      <c r="Z99">
        <v>10.8</v>
      </c>
      <c r="AA99">
        <v>3.3</v>
      </c>
      <c r="AB99">
        <v>10600</v>
      </c>
      <c r="AC99">
        <v>111300</v>
      </c>
      <c r="AD99">
        <v>9.6</v>
      </c>
      <c r="AE99">
        <v>3.1</v>
      </c>
      <c r="AF99">
        <v>14700</v>
      </c>
      <c r="AG99">
        <v>121100</v>
      </c>
      <c r="AH99">
        <v>12.2</v>
      </c>
      <c r="AI99">
        <v>3.5</v>
      </c>
      <c r="AJ99">
        <v>12800</v>
      </c>
      <c r="AK99">
        <v>123100</v>
      </c>
      <c r="AL99">
        <v>10.4</v>
      </c>
      <c r="AM99">
        <v>3.3</v>
      </c>
      <c r="AN99">
        <v>12600</v>
      </c>
      <c r="AO99">
        <v>129200</v>
      </c>
      <c r="AP99">
        <v>9.6999999999999993</v>
      </c>
      <c r="AQ99">
        <v>2.8</v>
      </c>
      <c r="AR99">
        <v>14900</v>
      </c>
      <c r="AS99">
        <v>130000</v>
      </c>
      <c r="AT99">
        <v>11.4</v>
      </c>
      <c r="AU99">
        <v>3.1</v>
      </c>
      <c r="AV99">
        <v>8400</v>
      </c>
      <c r="AW99">
        <v>137800</v>
      </c>
      <c r="AX99">
        <v>6.1</v>
      </c>
      <c r="AY99">
        <v>2.2999999999999998</v>
      </c>
      <c r="AZ99">
        <v>13800</v>
      </c>
      <c r="BA99">
        <v>144800</v>
      </c>
      <c r="BB99">
        <v>9.5</v>
      </c>
      <c r="BC99">
        <v>2.7</v>
      </c>
      <c r="BD99">
        <v>12600</v>
      </c>
      <c r="BE99">
        <v>134000</v>
      </c>
      <c r="BF99">
        <v>9.4</v>
      </c>
      <c r="BG99">
        <v>2.7</v>
      </c>
      <c r="BH99">
        <v>16100</v>
      </c>
      <c r="BI99">
        <v>148800</v>
      </c>
      <c r="BJ99">
        <v>10.8</v>
      </c>
      <c r="BK99">
        <v>3</v>
      </c>
      <c r="BL99">
        <v>22500</v>
      </c>
      <c r="BM99">
        <v>155400</v>
      </c>
      <c r="BN99">
        <v>14.5</v>
      </c>
      <c r="BO99">
        <v>3.8</v>
      </c>
      <c r="BP99">
        <v>25300</v>
      </c>
      <c r="BQ99">
        <v>150100</v>
      </c>
      <c r="BR99">
        <v>16.8</v>
      </c>
      <c r="BS99">
        <v>4.8</v>
      </c>
      <c r="BT99">
        <v>16300</v>
      </c>
      <c r="BU99">
        <v>155100</v>
      </c>
      <c r="BV99">
        <v>10.5</v>
      </c>
      <c r="BW99">
        <v>3.7</v>
      </c>
    </row>
    <row r="100" spans="1:75" x14ac:dyDescent="0.3">
      <c r="A100" t="s">
        <v>154</v>
      </c>
      <c r="B100" t="str">
        <f>VLOOKUP(A100,'class and classification'!$A$1:$B$338,2,FALSE)</f>
        <v>Predominantly Urban</v>
      </c>
      <c r="C100" t="str">
        <f>VLOOKUP(A100,'class and classification'!$A$1:$C$338,3,FALSE)</f>
        <v>L</v>
      </c>
      <c r="D100">
        <v>8900</v>
      </c>
      <c r="E100">
        <v>83400</v>
      </c>
      <c r="F100">
        <v>10.6</v>
      </c>
      <c r="G100">
        <v>3</v>
      </c>
      <c r="H100">
        <v>9400</v>
      </c>
      <c r="I100">
        <v>86000</v>
      </c>
      <c r="J100">
        <v>11</v>
      </c>
      <c r="K100">
        <v>3.1</v>
      </c>
      <c r="L100">
        <v>8900</v>
      </c>
      <c r="M100">
        <v>90200</v>
      </c>
      <c r="N100">
        <v>9.8000000000000007</v>
      </c>
      <c r="O100">
        <v>2.9</v>
      </c>
      <c r="P100">
        <v>10000</v>
      </c>
      <c r="Q100">
        <v>95900</v>
      </c>
      <c r="R100">
        <v>10.4</v>
      </c>
      <c r="S100">
        <v>2.9</v>
      </c>
      <c r="T100">
        <v>12700</v>
      </c>
      <c r="U100">
        <v>99000</v>
      </c>
      <c r="V100">
        <v>12.8</v>
      </c>
      <c r="W100">
        <v>3.1</v>
      </c>
      <c r="X100">
        <v>13600</v>
      </c>
      <c r="Y100">
        <v>97400</v>
      </c>
      <c r="Z100">
        <v>14</v>
      </c>
      <c r="AA100">
        <v>3.4</v>
      </c>
      <c r="AB100">
        <v>10500</v>
      </c>
      <c r="AC100">
        <v>99500</v>
      </c>
      <c r="AD100">
        <v>10.6</v>
      </c>
      <c r="AE100">
        <v>2.9</v>
      </c>
      <c r="AF100">
        <v>13400</v>
      </c>
      <c r="AG100">
        <v>107100</v>
      </c>
      <c r="AH100">
        <v>12.5</v>
      </c>
      <c r="AI100">
        <v>3.2</v>
      </c>
      <c r="AJ100">
        <v>15100</v>
      </c>
      <c r="AK100">
        <v>106900</v>
      </c>
      <c r="AL100">
        <v>14.1</v>
      </c>
      <c r="AM100">
        <v>3.7</v>
      </c>
      <c r="AN100">
        <v>16000</v>
      </c>
      <c r="AO100">
        <v>111800</v>
      </c>
      <c r="AP100">
        <v>14.3</v>
      </c>
      <c r="AQ100">
        <v>3.6</v>
      </c>
      <c r="AR100">
        <v>16900</v>
      </c>
      <c r="AS100">
        <v>116300</v>
      </c>
      <c r="AT100">
        <v>14.5</v>
      </c>
      <c r="AU100">
        <v>3.7</v>
      </c>
      <c r="AV100">
        <v>15500</v>
      </c>
      <c r="AW100">
        <v>126000</v>
      </c>
      <c r="AX100">
        <v>12.3</v>
      </c>
      <c r="AY100">
        <v>3.3</v>
      </c>
      <c r="AZ100">
        <v>14800</v>
      </c>
      <c r="BA100">
        <v>124300</v>
      </c>
      <c r="BB100">
        <v>11.9</v>
      </c>
      <c r="BC100">
        <v>3.4</v>
      </c>
      <c r="BD100">
        <v>26500</v>
      </c>
      <c r="BE100">
        <v>138300</v>
      </c>
      <c r="BF100">
        <v>19.2</v>
      </c>
      <c r="BG100">
        <v>4</v>
      </c>
      <c r="BH100">
        <v>19300</v>
      </c>
      <c r="BI100">
        <v>139900</v>
      </c>
      <c r="BJ100">
        <v>13.8</v>
      </c>
      <c r="BK100">
        <v>3.8</v>
      </c>
      <c r="BL100">
        <v>15700</v>
      </c>
      <c r="BM100">
        <v>141100</v>
      </c>
      <c r="BN100">
        <v>11.1</v>
      </c>
      <c r="BO100">
        <v>3.5</v>
      </c>
      <c r="BP100">
        <v>14500</v>
      </c>
      <c r="BQ100">
        <v>137500</v>
      </c>
      <c r="BR100">
        <v>10.6</v>
      </c>
      <c r="BS100">
        <v>4.3</v>
      </c>
      <c r="BT100">
        <v>20000</v>
      </c>
      <c r="BU100">
        <v>141300</v>
      </c>
      <c r="BV100">
        <v>14.1</v>
      </c>
      <c r="BW100">
        <v>4.5</v>
      </c>
    </row>
    <row r="101" spans="1:75" x14ac:dyDescent="0.3">
      <c r="A101" t="s">
        <v>155</v>
      </c>
      <c r="B101" t="str">
        <f>VLOOKUP(A101,'class and classification'!$A$1:$B$338,2,FALSE)</f>
        <v>Predominantly Urban</v>
      </c>
      <c r="C101" t="str">
        <f>VLOOKUP(A101,'class and classification'!$A$1:$C$338,3,FALSE)</f>
        <v>L</v>
      </c>
      <c r="D101">
        <v>14800</v>
      </c>
      <c r="E101">
        <v>80300</v>
      </c>
      <c r="F101">
        <v>18.5</v>
      </c>
      <c r="G101">
        <v>3.7</v>
      </c>
      <c r="H101">
        <v>12900</v>
      </c>
      <c r="I101">
        <v>84100</v>
      </c>
      <c r="J101">
        <v>15.3</v>
      </c>
      <c r="K101">
        <v>3.4</v>
      </c>
      <c r="L101">
        <v>13000</v>
      </c>
      <c r="M101">
        <v>78700</v>
      </c>
      <c r="N101">
        <v>16.5</v>
      </c>
      <c r="O101">
        <v>3.9</v>
      </c>
      <c r="P101">
        <v>16600</v>
      </c>
      <c r="Q101">
        <v>80200</v>
      </c>
      <c r="R101">
        <v>20.7</v>
      </c>
      <c r="S101">
        <v>4.3</v>
      </c>
      <c r="T101">
        <v>16000</v>
      </c>
      <c r="U101">
        <v>79200</v>
      </c>
      <c r="V101">
        <v>20.2</v>
      </c>
      <c r="W101">
        <v>4.2</v>
      </c>
      <c r="X101">
        <v>15900</v>
      </c>
      <c r="Y101">
        <v>76500</v>
      </c>
      <c r="Z101">
        <v>20.8</v>
      </c>
      <c r="AA101">
        <v>4.4000000000000004</v>
      </c>
      <c r="AB101">
        <v>14900</v>
      </c>
      <c r="AC101">
        <v>75200</v>
      </c>
      <c r="AD101">
        <v>19.8</v>
      </c>
      <c r="AE101">
        <v>4.0999999999999996</v>
      </c>
      <c r="AF101">
        <v>16800</v>
      </c>
      <c r="AG101">
        <v>75000</v>
      </c>
      <c r="AH101">
        <v>22.3</v>
      </c>
      <c r="AI101">
        <v>4.0999999999999996</v>
      </c>
      <c r="AJ101">
        <v>18300</v>
      </c>
      <c r="AK101">
        <v>76700</v>
      </c>
      <c r="AL101">
        <v>23.9</v>
      </c>
      <c r="AM101">
        <v>4</v>
      </c>
      <c r="AN101">
        <v>15700</v>
      </c>
      <c r="AO101">
        <v>75800</v>
      </c>
      <c r="AP101">
        <v>20.7</v>
      </c>
      <c r="AQ101">
        <v>3.8</v>
      </c>
      <c r="AR101">
        <v>18900</v>
      </c>
      <c r="AS101">
        <v>80500</v>
      </c>
      <c r="AT101">
        <v>23.5</v>
      </c>
      <c r="AU101">
        <v>3.8</v>
      </c>
      <c r="AV101">
        <v>21900</v>
      </c>
      <c r="AW101">
        <v>79000</v>
      </c>
      <c r="AX101">
        <v>27.7</v>
      </c>
      <c r="AY101">
        <v>4.0999999999999996</v>
      </c>
      <c r="AZ101">
        <v>18100</v>
      </c>
      <c r="BA101">
        <v>76600</v>
      </c>
      <c r="BB101">
        <v>23.6</v>
      </c>
      <c r="BC101">
        <v>4.4000000000000004</v>
      </c>
      <c r="BD101">
        <v>19400</v>
      </c>
      <c r="BE101">
        <v>75600</v>
      </c>
      <c r="BF101">
        <v>25.6</v>
      </c>
      <c r="BG101">
        <v>4.9000000000000004</v>
      </c>
      <c r="BH101">
        <v>14400</v>
      </c>
      <c r="BI101">
        <v>68100</v>
      </c>
      <c r="BJ101">
        <v>21.1</v>
      </c>
      <c r="BK101">
        <v>4.8</v>
      </c>
      <c r="BL101">
        <v>18700</v>
      </c>
      <c r="BM101">
        <v>72100</v>
      </c>
      <c r="BN101">
        <v>25.9</v>
      </c>
      <c r="BO101">
        <v>5.3</v>
      </c>
      <c r="BP101">
        <v>14500</v>
      </c>
      <c r="BQ101">
        <v>79300</v>
      </c>
      <c r="BR101">
        <v>18.3</v>
      </c>
      <c r="BS101">
        <v>5.3</v>
      </c>
      <c r="BT101">
        <v>16500</v>
      </c>
      <c r="BU101">
        <v>68000</v>
      </c>
      <c r="BV101">
        <v>24.2</v>
      </c>
      <c r="BW101">
        <v>6.8</v>
      </c>
    </row>
    <row r="102" spans="1:75" x14ac:dyDescent="0.3">
      <c r="A102" t="s">
        <v>156</v>
      </c>
      <c r="B102" t="str">
        <f>VLOOKUP(A102,'class and classification'!$A$1:$B$338,2,FALSE)</f>
        <v>Predominantly Urban</v>
      </c>
      <c r="C102" t="str">
        <f>VLOOKUP(A102,'class and classification'!$A$1:$C$338,3,FALSE)</f>
        <v>L</v>
      </c>
      <c r="D102">
        <v>14100</v>
      </c>
      <c r="E102">
        <v>132900</v>
      </c>
      <c r="F102">
        <v>10.6</v>
      </c>
      <c r="G102">
        <v>3.4</v>
      </c>
      <c r="H102">
        <v>13000</v>
      </c>
      <c r="I102">
        <v>131500</v>
      </c>
      <c r="J102">
        <v>9.9</v>
      </c>
      <c r="K102">
        <v>3.1</v>
      </c>
      <c r="L102">
        <v>15400</v>
      </c>
      <c r="M102">
        <v>130600</v>
      </c>
      <c r="N102">
        <v>11.8</v>
      </c>
      <c r="O102">
        <v>3.4</v>
      </c>
      <c r="P102">
        <v>15400</v>
      </c>
      <c r="Q102">
        <v>142400</v>
      </c>
      <c r="R102">
        <v>10.8</v>
      </c>
      <c r="S102">
        <v>2.9</v>
      </c>
      <c r="T102">
        <v>14200</v>
      </c>
      <c r="U102">
        <v>146000</v>
      </c>
      <c r="V102">
        <v>9.8000000000000007</v>
      </c>
      <c r="W102">
        <v>2.8</v>
      </c>
      <c r="X102">
        <v>15500</v>
      </c>
      <c r="Y102">
        <v>159100</v>
      </c>
      <c r="Z102">
        <v>9.6999999999999993</v>
      </c>
      <c r="AA102">
        <v>2.8</v>
      </c>
      <c r="AB102">
        <v>18000</v>
      </c>
      <c r="AC102">
        <v>162300</v>
      </c>
      <c r="AD102">
        <v>11.1</v>
      </c>
      <c r="AE102">
        <v>3.2</v>
      </c>
      <c r="AF102">
        <v>22200</v>
      </c>
      <c r="AG102">
        <v>164600</v>
      </c>
      <c r="AH102">
        <v>13.5</v>
      </c>
      <c r="AI102">
        <v>3.3</v>
      </c>
      <c r="AJ102">
        <v>25300</v>
      </c>
      <c r="AK102">
        <v>163400</v>
      </c>
      <c r="AL102">
        <v>15.5</v>
      </c>
      <c r="AM102">
        <v>3.9</v>
      </c>
      <c r="AN102">
        <v>21400</v>
      </c>
      <c r="AO102">
        <v>184700</v>
      </c>
      <c r="AP102">
        <v>11.6</v>
      </c>
      <c r="AQ102">
        <v>3.3</v>
      </c>
      <c r="AR102">
        <v>16400</v>
      </c>
      <c r="AS102">
        <v>190600</v>
      </c>
      <c r="AT102">
        <v>8.6</v>
      </c>
      <c r="AU102">
        <v>2.9</v>
      </c>
      <c r="AV102">
        <v>23200</v>
      </c>
      <c r="AW102">
        <v>190400</v>
      </c>
      <c r="AX102">
        <v>12.2</v>
      </c>
      <c r="AY102">
        <v>3.5</v>
      </c>
      <c r="AZ102">
        <v>24600</v>
      </c>
      <c r="BA102">
        <v>198700</v>
      </c>
      <c r="BB102">
        <v>12.4</v>
      </c>
      <c r="BC102">
        <v>3.8</v>
      </c>
      <c r="BD102">
        <v>22800</v>
      </c>
      <c r="BE102">
        <v>199800</v>
      </c>
      <c r="BF102">
        <v>11.4</v>
      </c>
      <c r="BG102">
        <v>3.6</v>
      </c>
      <c r="BH102">
        <v>22500</v>
      </c>
      <c r="BI102">
        <v>191000</v>
      </c>
      <c r="BJ102">
        <v>11.8</v>
      </c>
      <c r="BK102">
        <v>3.5</v>
      </c>
      <c r="BL102">
        <v>21700</v>
      </c>
      <c r="BM102">
        <v>194900</v>
      </c>
      <c r="BN102">
        <v>11.1</v>
      </c>
      <c r="BO102">
        <v>3.3</v>
      </c>
      <c r="BP102">
        <v>25100</v>
      </c>
      <c r="BQ102">
        <v>196000</v>
      </c>
      <c r="BR102">
        <v>12.8</v>
      </c>
      <c r="BS102">
        <v>4</v>
      </c>
      <c r="BT102">
        <v>35300</v>
      </c>
      <c r="BU102">
        <v>204000</v>
      </c>
      <c r="BV102">
        <v>17.3</v>
      </c>
      <c r="BW102">
        <v>4.9000000000000004</v>
      </c>
    </row>
    <row r="103" spans="1:75" x14ac:dyDescent="0.3">
      <c r="A103" t="s">
        <v>157</v>
      </c>
      <c r="B103" t="str">
        <f>VLOOKUP(A103,'class and classification'!$A$1:$B$338,2,FALSE)</f>
        <v>Predominantly Urban</v>
      </c>
      <c r="C103" t="str">
        <f>VLOOKUP(A103,'class and classification'!$A$1:$C$338,3,FALSE)</f>
        <v>L</v>
      </c>
      <c r="D103">
        <v>10100</v>
      </c>
      <c r="E103">
        <v>122600</v>
      </c>
      <c r="F103">
        <v>8.1999999999999993</v>
      </c>
      <c r="G103">
        <v>2.6</v>
      </c>
      <c r="H103">
        <v>12100</v>
      </c>
      <c r="I103">
        <v>125900</v>
      </c>
      <c r="J103">
        <v>9.6</v>
      </c>
      <c r="K103">
        <v>2.8</v>
      </c>
      <c r="L103">
        <v>14300</v>
      </c>
      <c r="M103">
        <v>126300</v>
      </c>
      <c r="N103">
        <v>11.3</v>
      </c>
      <c r="O103">
        <v>3.1</v>
      </c>
      <c r="P103">
        <v>12100</v>
      </c>
      <c r="Q103">
        <v>122400</v>
      </c>
      <c r="R103">
        <v>9.9</v>
      </c>
      <c r="S103">
        <v>2.9</v>
      </c>
      <c r="T103">
        <v>12200</v>
      </c>
      <c r="U103">
        <v>133600</v>
      </c>
      <c r="V103">
        <v>9.1</v>
      </c>
      <c r="W103">
        <v>2.6</v>
      </c>
      <c r="X103">
        <v>11200</v>
      </c>
      <c r="Y103">
        <v>132600</v>
      </c>
      <c r="Z103">
        <v>8.4</v>
      </c>
      <c r="AA103">
        <v>2.9</v>
      </c>
      <c r="AB103">
        <v>11700</v>
      </c>
      <c r="AC103">
        <v>123600</v>
      </c>
      <c r="AD103">
        <v>9.5</v>
      </c>
      <c r="AE103">
        <v>3.4</v>
      </c>
      <c r="AF103">
        <v>11600</v>
      </c>
      <c r="AG103">
        <v>134100</v>
      </c>
      <c r="AH103">
        <v>8.6</v>
      </c>
      <c r="AI103">
        <v>2.9</v>
      </c>
      <c r="AJ103">
        <v>10100</v>
      </c>
      <c r="AK103">
        <v>133600</v>
      </c>
      <c r="AL103">
        <v>7.5</v>
      </c>
      <c r="AM103">
        <v>2.7</v>
      </c>
      <c r="AN103">
        <v>12300</v>
      </c>
      <c r="AO103">
        <v>141900</v>
      </c>
      <c r="AP103">
        <v>8.6999999999999993</v>
      </c>
      <c r="AQ103">
        <v>2.7</v>
      </c>
      <c r="AR103">
        <v>12200</v>
      </c>
      <c r="AS103">
        <v>153600</v>
      </c>
      <c r="AT103">
        <v>8</v>
      </c>
      <c r="AU103">
        <v>2.5</v>
      </c>
      <c r="AV103">
        <v>20200</v>
      </c>
      <c r="AW103">
        <v>159600</v>
      </c>
      <c r="AX103">
        <v>12.7</v>
      </c>
      <c r="AY103">
        <v>3.3</v>
      </c>
      <c r="AZ103">
        <v>13700</v>
      </c>
      <c r="BA103">
        <v>158300</v>
      </c>
      <c r="BB103">
        <v>8.6</v>
      </c>
      <c r="BC103">
        <v>2.9</v>
      </c>
      <c r="BD103">
        <v>19100</v>
      </c>
      <c r="BE103">
        <v>174700</v>
      </c>
      <c r="BF103">
        <v>11</v>
      </c>
      <c r="BG103">
        <v>3.1</v>
      </c>
      <c r="BH103">
        <v>22200</v>
      </c>
      <c r="BI103">
        <v>169900</v>
      </c>
      <c r="BJ103">
        <v>13.1</v>
      </c>
      <c r="BK103">
        <v>3.4</v>
      </c>
      <c r="BL103">
        <v>23400</v>
      </c>
      <c r="BM103">
        <v>174300</v>
      </c>
      <c r="BN103">
        <v>13.4</v>
      </c>
      <c r="BO103">
        <v>3.4</v>
      </c>
      <c r="BP103">
        <v>18700</v>
      </c>
      <c r="BQ103">
        <v>184800</v>
      </c>
      <c r="BR103">
        <v>10.1</v>
      </c>
      <c r="BS103">
        <v>3.3</v>
      </c>
      <c r="BT103">
        <v>19100</v>
      </c>
      <c r="BU103">
        <v>171400</v>
      </c>
      <c r="BV103">
        <v>11.2</v>
      </c>
      <c r="BW103">
        <v>3.7</v>
      </c>
    </row>
    <row r="104" spans="1:75" x14ac:dyDescent="0.3">
      <c r="A104" t="s">
        <v>158</v>
      </c>
      <c r="B104" t="str">
        <f>VLOOKUP(A104,'class and classification'!$A$1:$B$338,2,FALSE)</f>
        <v>Predominantly Urban</v>
      </c>
      <c r="C104" t="str">
        <f>VLOOKUP(A104,'class and classification'!$A$1:$C$338,3,FALSE)</f>
        <v>L</v>
      </c>
      <c r="D104">
        <v>7600</v>
      </c>
      <c r="E104">
        <v>95400</v>
      </c>
      <c r="F104">
        <v>8</v>
      </c>
      <c r="G104">
        <v>2.9</v>
      </c>
      <c r="H104">
        <v>5000</v>
      </c>
      <c r="I104">
        <v>97500</v>
      </c>
      <c r="J104">
        <v>5.0999999999999996</v>
      </c>
      <c r="K104">
        <v>2.2999999999999998</v>
      </c>
      <c r="L104">
        <v>6000</v>
      </c>
      <c r="M104">
        <v>101500</v>
      </c>
      <c r="N104">
        <v>5.9</v>
      </c>
      <c r="O104">
        <v>2.4</v>
      </c>
      <c r="P104">
        <v>6800</v>
      </c>
      <c r="Q104">
        <v>105300</v>
      </c>
      <c r="R104">
        <v>6.5</v>
      </c>
      <c r="S104">
        <v>2.6</v>
      </c>
      <c r="T104">
        <v>5900</v>
      </c>
      <c r="U104">
        <v>113300</v>
      </c>
      <c r="V104">
        <v>5.2</v>
      </c>
      <c r="W104">
        <v>2.2999999999999998</v>
      </c>
      <c r="X104">
        <v>5200</v>
      </c>
      <c r="Y104">
        <v>109300</v>
      </c>
      <c r="Z104">
        <v>4.8</v>
      </c>
      <c r="AA104">
        <v>2.2000000000000002</v>
      </c>
      <c r="AB104">
        <v>7000</v>
      </c>
      <c r="AC104">
        <v>116100</v>
      </c>
      <c r="AD104">
        <v>6</v>
      </c>
      <c r="AE104">
        <v>2.4</v>
      </c>
      <c r="AF104">
        <v>8900</v>
      </c>
      <c r="AG104">
        <v>120200</v>
      </c>
      <c r="AH104">
        <v>7.4</v>
      </c>
      <c r="AI104">
        <v>2.6</v>
      </c>
      <c r="AJ104">
        <v>9400</v>
      </c>
      <c r="AK104">
        <v>134600</v>
      </c>
      <c r="AL104">
        <v>7</v>
      </c>
      <c r="AM104">
        <v>2.5</v>
      </c>
      <c r="AN104">
        <v>6500</v>
      </c>
      <c r="AO104">
        <v>141000</v>
      </c>
      <c r="AP104">
        <v>4.5999999999999996</v>
      </c>
      <c r="AQ104">
        <v>2</v>
      </c>
      <c r="AR104">
        <v>10700</v>
      </c>
      <c r="AS104">
        <v>140300</v>
      </c>
      <c r="AT104">
        <v>7.6</v>
      </c>
      <c r="AU104">
        <v>2.7</v>
      </c>
      <c r="AV104">
        <v>15100</v>
      </c>
      <c r="AW104">
        <v>156800</v>
      </c>
      <c r="AX104">
        <v>9.6</v>
      </c>
      <c r="AY104">
        <v>2.8</v>
      </c>
      <c r="AZ104">
        <v>15200</v>
      </c>
      <c r="BA104">
        <v>174200</v>
      </c>
      <c r="BB104">
        <v>8.8000000000000007</v>
      </c>
      <c r="BC104">
        <v>2.8</v>
      </c>
      <c r="BD104">
        <v>12400</v>
      </c>
      <c r="BE104">
        <v>169900</v>
      </c>
      <c r="BF104">
        <v>7.3</v>
      </c>
      <c r="BG104">
        <v>2.8</v>
      </c>
      <c r="BH104">
        <v>15200</v>
      </c>
      <c r="BI104">
        <v>172100</v>
      </c>
      <c r="BJ104">
        <v>8.8000000000000007</v>
      </c>
      <c r="BK104">
        <v>3.4</v>
      </c>
      <c r="BL104">
        <v>22100</v>
      </c>
      <c r="BM104">
        <v>182400</v>
      </c>
      <c r="BN104">
        <v>12.1</v>
      </c>
      <c r="BO104">
        <v>3.9</v>
      </c>
      <c r="BP104">
        <v>28100</v>
      </c>
      <c r="BQ104">
        <v>192400</v>
      </c>
      <c r="BR104">
        <v>14.6</v>
      </c>
      <c r="BS104">
        <v>5.3</v>
      </c>
      <c r="BT104">
        <v>18900</v>
      </c>
      <c r="BU104">
        <v>191500</v>
      </c>
      <c r="BV104">
        <v>9.9</v>
      </c>
      <c r="BW104">
        <v>4.4000000000000004</v>
      </c>
    </row>
    <row r="105" spans="1:75" x14ac:dyDescent="0.3">
      <c r="A105" t="s">
        <v>159</v>
      </c>
      <c r="B105" t="str">
        <f>VLOOKUP(A105,'class and classification'!$A$1:$B$338,2,FALSE)</f>
        <v>Predominantly Urban</v>
      </c>
      <c r="C105" t="str">
        <f>VLOOKUP(A105,'class and classification'!$A$1:$C$338,3,FALSE)</f>
        <v>L</v>
      </c>
      <c r="D105">
        <v>12300</v>
      </c>
      <c r="E105">
        <v>120500</v>
      </c>
      <c r="F105">
        <v>10.199999999999999</v>
      </c>
      <c r="G105">
        <v>3.1</v>
      </c>
      <c r="H105">
        <v>14600</v>
      </c>
      <c r="I105">
        <v>120200</v>
      </c>
      <c r="J105">
        <v>12.1</v>
      </c>
      <c r="K105">
        <v>3.4</v>
      </c>
      <c r="L105">
        <v>10700</v>
      </c>
      <c r="M105">
        <v>125700</v>
      </c>
      <c r="N105">
        <v>8.5</v>
      </c>
      <c r="O105">
        <v>2.8</v>
      </c>
      <c r="P105">
        <v>13500</v>
      </c>
      <c r="Q105">
        <v>131000</v>
      </c>
      <c r="R105">
        <v>10.3</v>
      </c>
      <c r="S105">
        <v>3</v>
      </c>
      <c r="T105">
        <v>11400</v>
      </c>
      <c r="U105">
        <v>137100</v>
      </c>
      <c r="V105">
        <v>8.3000000000000007</v>
      </c>
      <c r="W105">
        <v>2.5</v>
      </c>
      <c r="X105">
        <v>13400</v>
      </c>
      <c r="Y105">
        <v>136600</v>
      </c>
      <c r="Z105">
        <v>9.8000000000000007</v>
      </c>
      <c r="AA105">
        <v>3.2</v>
      </c>
      <c r="AB105">
        <v>12500</v>
      </c>
      <c r="AC105">
        <v>145200</v>
      </c>
      <c r="AD105">
        <v>8.6</v>
      </c>
      <c r="AE105">
        <v>3</v>
      </c>
      <c r="AF105">
        <v>15100</v>
      </c>
      <c r="AG105">
        <v>136800</v>
      </c>
      <c r="AH105">
        <v>11</v>
      </c>
      <c r="AI105">
        <v>3.2</v>
      </c>
      <c r="AJ105">
        <v>16900</v>
      </c>
      <c r="AK105">
        <v>150700</v>
      </c>
      <c r="AL105">
        <v>11.2</v>
      </c>
      <c r="AM105">
        <v>3.1</v>
      </c>
      <c r="AN105">
        <v>14900</v>
      </c>
      <c r="AO105">
        <v>143000</v>
      </c>
      <c r="AP105">
        <v>10.4</v>
      </c>
      <c r="AQ105">
        <v>2.9</v>
      </c>
      <c r="AR105">
        <v>18500</v>
      </c>
      <c r="AS105">
        <v>161200</v>
      </c>
      <c r="AT105">
        <v>11.5</v>
      </c>
      <c r="AU105">
        <v>2.8</v>
      </c>
      <c r="AV105">
        <v>21700</v>
      </c>
      <c r="AW105">
        <v>170600</v>
      </c>
      <c r="AX105">
        <v>12.7</v>
      </c>
      <c r="AY105">
        <v>3</v>
      </c>
      <c r="AZ105">
        <v>26800</v>
      </c>
      <c r="BA105">
        <v>173400</v>
      </c>
      <c r="BB105">
        <v>15.4</v>
      </c>
      <c r="BC105">
        <v>3.6</v>
      </c>
      <c r="BD105">
        <v>22600</v>
      </c>
      <c r="BE105">
        <v>184200</v>
      </c>
      <c r="BF105">
        <v>12.3</v>
      </c>
      <c r="BG105">
        <v>3.2</v>
      </c>
      <c r="BH105">
        <v>22400</v>
      </c>
      <c r="BI105">
        <v>185700</v>
      </c>
      <c r="BJ105">
        <v>12</v>
      </c>
      <c r="BK105">
        <v>3.2</v>
      </c>
      <c r="BL105">
        <v>23200</v>
      </c>
      <c r="BM105">
        <v>184900</v>
      </c>
      <c r="BN105">
        <v>12.5</v>
      </c>
      <c r="BO105">
        <v>3.4</v>
      </c>
      <c r="BP105">
        <v>33800</v>
      </c>
      <c r="BQ105">
        <v>190500</v>
      </c>
      <c r="BR105">
        <v>17.7</v>
      </c>
      <c r="BS105">
        <v>4.5</v>
      </c>
      <c r="BT105">
        <v>22100</v>
      </c>
      <c r="BU105">
        <v>184600</v>
      </c>
      <c r="BV105">
        <v>12</v>
      </c>
      <c r="BW105">
        <v>4</v>
      </c>
    </row>
    <row r="106" spans="1:75" x14ac:dyDescent="0.3">
      <c r="A106" t="s">
        <v>160</v>
      </c>
      <c r="B106" t="str">
        <f>VLOOKUP(A106,'class and classification'!$A$1:$B$338,2,FALSE)</f>
        <v>Predominantly Urban</v>
      </c>
      <c r="C106" t="str">
        <f>VLOOKUP(A106,'class and classification'!$A$1:$C$338,3,FALSE)</f>
        <v>L</v>
      </c>
      <c r="D106">
        <v>6900</v>
      </c>
      <c r="E106">
        <v>79200</v>
      </c>
      <c r="F106">
        <v>8.6999999999999993</v>
      </c>
      <c r="G106">
        <v>2.8</v>
      </c>
      <c r="H106">
        <v>6200</v>
      </c>
      <c r="I106">
        <v>86200</v>
      </c>
      <c r="J106">
        <v>7.2</v>
      </c>
      <c r="K106">
        <v>2.6</v>
      </c>
      <c r="L106">
        <v>8000</v>
      </c>
      <c r="M106">
        <v>82700</v>
      </c>
      <c r="N106">
        <v>9.6999999999999993</v>
      </c>
      <c r="O106">
        <v>3.1</v>
      </c>
      <c r="P106">
        <v>8300</v>
      </c>
      <c r="Q106">
        <v>90100</v>
      </c>
      <c r="R106">
        <v>9.3000000000000007</v>
      </c>
      <c r="S106">
        <v>3.1</v>
      </c>
      <c r="T106">
        <v>11100</v>
      </c>
      <c r="U106">
        <v>104100</v>
      </c>
      <c r="V106">
        <v>10.7</v>
      </c>
      <c r="W106">
        <v>3</v>
      </c>
      <c r="X106">
        <v>8800</v>
      </c>
      <c r="Y106">
        <v>106600</v>
      </c>
      <c r="Z106">
        <v>8.3000000000000007</v>
      </c>
      <c r="AA106">
        <v>2.9</v>
      </c>
      <c r="AB106">
        <v>11400</v>
      </c>
      <c r="AC106">
        <v>111800</v>
      </c>
      <c r="AD106">
        <v>10.199999999999999</v>
      </c>
      <c r="AE106">
        <v>3.1</v>
      </c>
      <c r="AF106">
        <v>11500</v>
      </c>
      <c r="AG106">
        <v>113300</v>
      </c>
      <c r="AH106">
        <v>10.199999999999999</v>
      </c>
      <c r="AI106">
        <v>2.9</v>
      </c>
      <c r="AJ106">
        <v>9700</v>
      </c>
      <c r="AK106">
        <v>119600</v>
      </c>
      <c r="AL106">
        <v>8.1</v>
      </c>
      <c r="AM106">
        <v>2.7</v>
      </c>
      <c r="AN106">
        <v>13000</v>
      </c>
      <c r="AO106">
        <v>127200</v>
      </c>
      <c r="AP106">
        <v>10.199999999999999</v>
      </c>
      <c r="AQ106">
        <v>3</v>
      </c>
      <c r="AR106">
        <v>14900</v>
      </c>
      <c r="AS106">
        <v>144000</v>
      </c>
      <c r="AT106">
        <v>10.3</v>
      </c>
      <c r="AU106">
        <v>3</v>
      </c>
      <c r="AV106">
        <v>15400</v>
      </c>
      <c r="AW106">
        <v>153400</v>
      </c>
      <c r="AX106">
        <v>10</v>
      </c>
      <c r="AY106">
        <v>3</v>
      </c>
      <c r="AZ106">
        <v>14600</v>
      </c>
      <c r="BA106">
        <v>153800</v>
      </c>
      <c r="BB106">
        <v>9.5</v>
      </c>
      <c r="BC106">
        <v>3.2</v>
      </c>
      <c r="BD106">
        <v>15100</v>
      </c>
      <c r="BE106">
        <v>141300</v>
      </c>
      <c r="BF106">
        <v>10.7</v>
      </c>
      <c r="BG106">
        <v>3.5</v>
      </c>
      <c r="BH106">
        <v>21000</v>
      </c>
      <c r="BI106">
        <v>168400</v>
      </c>
      <c r="BJ106">
        <v>12.5</v>
      </c>
      <c r="BK106">
        <v>3.9</v>
      </c>
      <c r="BL106">
        <v>21200</v>
      </c>
      <c r="BM106">
        <v>170200</v>
      </c>
      <c r="BN106">
        <v>12.5</v>
      </c>
      <c r="BO106">
        <v>3.9</v>
      </c>
      <c r="BP106">
        <v>23900</v>
      </c>
      <c r="BQ106">
        <v>173400</v>
      </c>
      <c r="BR106">
        <v>13.8</v>
      </c>
      <c r="BS106">
        <v>5.2</v>
      </c>
      <c r="BT106">
        <v>17100</v>
      </c>
      <c r="BU106">
        <v>178100</v>
      </c>
      <c r="BV106">
        <v>9.6</v>
      </c>
      <c r="BW106">
        <v>4</v>
      </c>
    </row>
    <row r="107" spans="1:75" x14ac:dyDescent="0.3">
      <c r="A107" t="s">
        <v>161</v>
      </c>
      <c r="B107" t="str">
        <f>VLOOKUP(A107,'class and classification'!$A$1:$B$338,2,FALSE)</f>
        <v>Predominantly Urban</v>
      </c>
      <c r="C107" t="str">
        <f>VLOOKUP(A107,'class and classification'!$A$1:$C$338,3,FALSE)</f>
        <v>L</v>
      </c>
      <c r="D107">
        <v>22000</v>
      </c>
      <c r="E107">
        <v>158200</v>
      </c>
      <c r="F107">
        <v>13.9</v>
      </c>
      <c r="G107">
        <v>2.9</v>
      </c>
      <c r="H107">
        <v>17600</v>
      </c>
      <c r="I107">
        <v>153300</v>
      </c>
      <c r="J107">
        <v>11.5</v>
      </c>
      <c r="K107">
        <v>3.3</v>
      </c>
      <c r="L107">
        <v>21200</v>
      </c>
      <c r="M107">
        <v>153500</v>
      </c>
      <c r="N107">
        <v>13.8</v>
      </c>
      <c r="O107">
        <v>3.6</v>
      </c>
      <c r="P107">
        <v>26800</v>
      </c>
      <c r="Q107">
        <v>161200</v>
      </c>
      <c r="R107">
        <v>16.600000000000001</v>
      </c>
      <c r="S107">
        <v>3.9</v>
      </c>
      <c r="T107">
        <v>25900</v>
      </c>
      <c r="U107">
        <v>169600</v>
      </c>
      <c r="V107">
        <v>15.3</v>
      </c>
      <c r="W107">
        <v>3.6</v>
      </c>
      <c r="X107">
        <v>20600</v>
      </c>
      <c r="Y107">
        <v>176200</v>
      </c>
      <c r="Z107">
        <v>11.7</v>
      </c>
      <c r="AA107">
        <v>3.3</v>
      </c>
      <c r="AB107">
        <v>25100</v>
      </c>
      <c r="AC107">
        <v>163100</v>
      </c>
      <c r="AD107">
        <v>15.4</v>
      </c>
      <c r="AE107">
        <v>3.8</v>
      </c>
      <c r="AF107">
        <v>23100</v>
      </c>
      <c r="AG107">
        <v>171400</v>
      </c>
      <c r="AH107">
        <v>13.5</v>
      </c>
      <c r="AI107">
        <v>3.6</v>
      </c>
      <c r="AJ107">
        <v>29300</v>
      </c>
      <c r="AK107">
        <v>173800</v>
      </c>
      <c r="AL107">
        <v>16.8</v>
      </c>
      <c r="AM107">
        <v>3.7</v>
      </c>
      <c r="AN107">
        <v>30500</v>
      </c>
      <c r="AO107">
        <v>173200</v>
      </c>
      <c r="AP107">
        <v>17.600000000000001</v>
      </c>
      <c r="AQ107">
        <v>4</v>
      </c>
      <c r="AR107">
        <v>21500</v>
      </c>
      <c r="AS107">
        <v>185100</v>
      </c>
      <c r="AT107">
        <v>11.6</v>
      </c>
      <c r="AU107">
        <v>3.2</v>
      </c>
      <c r="AV107">
        <v>29300</v>
      </c>
      <c r="AW107">
        <v>187300</v>
      </c>
      <c r="AX107">
        <v>15.6</v>
      </c>
      <c r="AY107">
        <v>3.6</v>
      </c>
      <c r="AZ107">
        <v>37200</v>
      </c>
      <c r="BA107">
        <v>188900</v>
      </c>
      <c r="BB107">
        <v>19.7</v>
      </c>
      <c r="BC107">
        <v>4.2</v>
      </c>
      <c r="BD107">
        <v>27700</v>
      </c>
      <c r="BE107">
        <v>187600</v>
      </c>
      <c r="BF107">
        <v>14.8</v>
      </c>
      <c r="BG107">
        <v>3.8</v>
      </c>
      <c r="BH107">
        <v>32900</v>
      </c>
      <c r="BI107">
        <v>193300</v>
      </c>
      <c r="BJ107">
        <v>17</v>
      </c>
      <c r="BK107">
        <v>3.9</v>
      </c>
      <c r="BL107">
        <v>32100</v>
      </c>
      <c r="BM107">
        <v>198100</v>
      </c>
      <c r="BN107">
        <v>16.2</v>
      </c>
      <c r="BO107">
        <v>4</v>
      </c>
      <c r="BP107">
        <v>29900</v>
      </c>
      <c r="BQ107">
        <v>205400</v>
      </c>
      <c r="BR107">
        <v>14.5</v>
      </c>
      <c r="BS107">
        <v>4</v>
      </c>
      <c r="BT107">
        <v>29600</v>
      </c>
      <c r="BU107">
        <v>192300</v>
      </c>
      <c r="BV107">
        <v>15.4</v>
      </c>
      <c r="BW107">
        <v>4.3</v>
      </c>
    </row>
    <row r="108" spans="1:75" x14ac:dyDescent="0.3">
      <c r="A108" t="s">
        <v>162</v>
      </c>
      <c r="B108" t="str">
        <f>VLOOKUP(A108,'class and classification'!$A$1:$B$338,2,FALSE)</f>
        <v>Predominantly Urban</v>
      </c>
      <c r="C108" t="str">
        <f>VLOOKUP(A108,'class and classification'!$A$1:$C$338,3,FALSE)</f>
        <v>L</v>
      </c>
      <c r="D108">
        <v>15600</v>
      </c>
      <c r="E108">
        <v>103200</v>
      </c>
      <c r="F108">
        <v>15.1</v>
      </c>
      <c r="G108">
        <v>3.4</v>
      </c>
      <c r="H108">
        <v>16000</v>
      </c>
      <c r="I108">
        <v>106900</v>
      </c>
      <c r="J108">
        <v>14.9</v>
      </c>
      <c r="K108">
        <v>3.4</v>
      </c>
      <c r="L108">
        <v>13200</v>
      </c>
      <c r="M108">
        <v>107100</v>
      </c>
      <c r="N108">
        <v>12.3</v>
      </c>
      <c r="O108">
        <v>3.2</v>
      </c>
      <c r="P108">
        <v>17800</v>
      </c>
      <c r="Q108">
        <v>108500</v>
      </c>
      <c r="R108">
        <v>16.399999999999999</v>
      </c>
      <c r="S108">
        <v>3.4</v>
      </c>
      <c r="T108">
        <v>16500</v>
      </c>
      <c r="U108">
        <v>104500</v>
      </c>
      <c r="V108">
        <v>15.8</v>
      </c>
      <c r="W108">
        <v>3.3</v>
      </c>
      <c r="X108">
        <v>13200</v>
      </c>
      <c r="Y108">
        <v>110800</v>
      </c>
      <c r="Z108">
        <v>11.9</v>
      </c>
      <c r="AA108">
        <v>3.3</v>
      </c>
      <c r="AB108">
        <v>14400</v>
      </c>
      <c r="AC108">
        <v>102200</v>
      </c>
      <c r="AD108">
        <v>14.1</v>
      </c>
      <c r="AE108">
        <v>4.0999999999999996</v>
      </c>
      <c r="AF108">
        <v>18300</v>
      </c>
      <c r="AG108">
        <v>106900</v>
      </c>
      <c r="AH108">
        <v>17.100000000000001</v>
      </c>
      <c r="AI108">
        <v>3.7</v>
      </c>
      <c r="AJ108">
        <v>23700</v>
      </c>
      <c r="AK108">
        <v>109400</v>
      </c>
      <c r="AL108">
        <v>21.7</v>
      </c>
      <c r="AM108">
        <v>3.8</v>
      </c>
      <c r="AN108">
        <v>21200</v>
      </c>
      <c r="AO108">
        <v>113300</v>
      </c>
      <c r="AP108">
        <v>18.7</v>
      </c>
      <c r="AQ108">
        <v>3.5</v>
      </c>
      <c r="AR108">
        <v>18500</v>
      </c>
      <c r="AS108">
        <v>115300</v>
      </c>
      <c r="AT108">
        <v>16.100000000000001</v>
      </c>
      <c r="AU108">
        <v>3.3</v>
      </c>
      <c r="AV108">
        <v>19100</v>
      </c>
      <c r="AW108">
        <v>114100</v>
      </c>
      <c r="AX108">
        <v>16.8</v>
      </c>
      <c r="AY108">
        <v>3.8</v>
      </c>
      <c r="AZ108">
        <v>23400</v>
      </c>
      <c r="BA108">
        <v>119300</v>
      </c>
      <c r="BB108">
        <v>19.600000000000001</v>
      </c>
      <c r="BC108">
        <v>4</v>
      </c>
      <c r="BD108">
        <v>22200</v>
      </c>
      <c r="BE108">
        <v>113400</v>
      </c>
      <c r="BF108">
        <v>19.600000000000001</v>
      </c>
      <c r="BG108">
        <v>4.3</v>
      </c>
      <c r="BH108">
        <v>27100</v>
      </c>
      <c r="BI108">
        <v>123700</v>
      </c>
      <c r="BJ108">
        <v>21.9</v>
      </c>
      <c r="BK108">
        <v>4.8</v>
      </c>
      <c r="BL108">
        <v>25900</v>
      </c>
      <c r="BM108">
        <v>127000</v>
      </c>
      <c r="BN108">
        <v>20.399999999999999</v>
      </c>
      <c r="BO108">
        <v>5</v>
      </c>
      <c r="BP108">
        <v>20100</v>
      </c>
      <c r="BQ108">
        <v>117800</v>
      </c>
      <c r="BR108">
        <v>17.100000000000001</v>
      </c>
      <c r="BS108">
        <v>6</v>
      </c>
      <c r="BT108">
        <v>17900</v>
      </c>
      <c r="BU108">
        <v>119200</v>
      </c>
      <c r="BV108">
        <v>15</v>
      </c>
      <c r="BW108">
        <v>5.8</v>
      </c>
    </row>
    <row r="109" spans="1:75" x14ac:dyDescent="0.3">
      <c r="A109" t="s">
        <v>163</v>
      </c>
      <c r="B109" t="str">
        <f>VLOOKUP(A109,'class and classification'!$A$1:$B$338,2,FALSE)</f>
        <v>Predominantly Urban</v>
      </c>
      <c r="C109" t="str">
        <f>VLOOKUP(A109,'class and classification'!$A$1:$C$338,3,FALSE)</f>
        <v>L</v>
      </c>
      <c r="D109">
        <v>5000</v>
      </c>
      <c r="E109">
        <v>65500</v>
      </c>
      <c r="F109">
        <v>7.6</v>
      </c>
      <c r="G109">
        <v>2.8</v>
      </c>
      <c r="H109">
        <v>4400</v>
      </c>
      <c r="I109">
        <v>66000</v>
      </c>
      <c r="J109">
        <v>6.7</v>
      </c>
      <c r="K109">
        <v>2.6</v>
      </c>
      <c r="L109">
        <v>3600</v>
      </c>
      <c r="M109">
        <v>66500</v>
      </c>
      <c r="N109">
        <v>5.3</v>
      </c>
      <c r="O109">
        <v>2.2999999999999998</v>
      </c>
      <c r="P109">
        <v>6200</v>
      </c>
      <c r="Q109">
        <v>71400</v>
      </c>
      <c r="R109">
        <v>8.6</v>
      </c>
      <c r="S109">
        <v>2.9</v>
      </c>
      <c r="T109">
        <v>5100</v>
      </c>
      <c r="U109">
        <v>70700</v>
      </c>
      <c r="V109">
        <v>7.2</v>
      </c>
      <c r="W109">
        <v>2.5</v>
      </c>
      <c r="X109">
        <v>5700</v>
      </c>
      <c r="Y109">
        <v>69800</v>
      </c>
      <c r="Z109">
        <v>8.1999999999999993</v>
      </c>
      <c r="AA109">
        <v>3</v>
      </c>
      <c r="AB109">
        <v>4700</v>
      </c>
      <c r="AC109">
        <v>72800</v>
      </c>
      <c r="AD109">
        <v>6.5</v>
      </c>
      <c r="AE109">
        <v>2.4</v>
      </c>
      <c r="AF109">
        <v>2700</v>
      </c>
      <c r="AG109">
        <v>74800</v>
      </c>
      <c r="AH109">
        <v>3.6</v>
      </c>
      <c r="AI109">
        <v>1.9</v>
      </c>
      <c r="AJ109">
        <v>5000</v>
      </c>
      <c r="AK109">
        <v>75900</v>
      </c>
      <c r="AL109">
        <v>6.6</v>
      </c>
      <c r="AM109">
        <v>2.5</v>
      </c>
      <c r="AN109">
        <v>6200</v>
      </c>
      <c r="AO109">
        <v>79300</v>
      </c>
      <c r="AP109">
        <v>7.8</v>
      </c>
      <c r="AQ109">
        <v>2.8</v>
      </c>
      <c r="AR109">
        <v>7300</v>
      </c>
      <c r="AS109">
        <v>80600</v>
      </c>
      <c r="AT109">
        <v>9</v>
      </c>
      <c r="AU109">
        <v>3.1</v>
      </c>
      <c r="AV109">
        <v>4800</v>
      </c>
      <c r="AW109">
        <v>86000</v>
      </c>
      <c r="AX109">
        <v>5.6</v>
      </c>
      <c r="AY109">
        <v>2.2999999999999998</v>
      </c>
      <c r="AZ109">
        <v>4500</v>
      </c>
      <c r="BA109">
        <v>89700</v>
      </c>
      <c r="BB109">
        <v>5</v>
      </c>
      <c r="BC109">
        <v>2.2000000000000002</v>
      </c>
      <c r="BD109">
        <v>6700</v>
      </c>
      <c r="BE109">
        <v>91300</v>
      </c>
      <c r="BF109">
        <v>7.3</v>
      </c>
      <c r="BG109">
        <v>2.7</v>
      </c>
      <c r="BH109">
        <v>6700</v>
      </c>
      <c r="BI109">
        <v>95300</v>
      </c>
      <c r="BJ109">
        <v>7</v>
      </c>
      <c r="BK109">
        <v>2.8</v>
      </c>
      <c r="BL109">
        <v>5400</v>
      </c>
      <c r="BM109">
        <v>98400</v>
      </c>
      <c r="BN109">
        <v>5.5</v>
      </c>
      <c r="BO109">
        <v>2.6</v>
      </c>
      <c r="BP109">
        <v>4600</v>
      </c>
      <c r="BQ109">
        <v>94900</v>
      </c>
      <c r="BR109">
        <v>4.9000000000000004</v>
      </c>
      <c r="BS109" t="s">
        <v>38</v>
      </c>
      <c r="BT109">
        <v>4100</v>
      </c>
      <c r="BU109">
        <v>94400</v>
      </c>
      <c r="BV109">
        <v>4.4000000000000004</v>
      </c>
      <c r="BW109" t="s">
        <v>38</v>
      </c>
    </row>
    <row r="110" spans="1:75" x14ac:dyDescent="0.3">
      <c r="A110" t="s">
        <v>164</v>
      </c>
      <c r="B110" t="str">
        <f>VLOOKUP(A110,'class and classification'!$A$1:$B$338,2,FALSE)</f>
        <v>Predominantly Urban</v>
      </c>
      <c r="C110" t="str">
        <f>VLOOKUP(A110,'class and classification'!$A$1:$C$338,3,FALSE)</f>
        <v>L</v>
      </c>
      <c r="D110">
        <v>20200</v>
      </c>
      <c r="E110">
        <v>152200</v>
      </c>
      <c r="F110">
        <v>13.3</v>
      </c>
      <c r="G110">
        <v>3.3</v>
      </c>
      <c r="H110">
        <v>21200</v>
      </c>
      <c r="I110">
        <v>153600</v>
      </c>
      <c r="J110">
        <v>13.8</v>
      </c>
      <c r="K110">
        <v>3.7</v>
      </c>
      <c r="L110">
        <v>16800</v>
      </c>
      <c r="M110">
        <v>156300</v>
      </c>
      <c r="N110">
        <v>10.7</v>
      </c>
      <c r="O110">
        <v>3.1</v>
      </c>
      <c r="P110">
        <v>19300</v>
      </c>
      <c r="Q110">
        <v>159100</v>
      </c>
      <c r="R110">
        <v>12.1</v>
      </c>
      <c r="S110">
        <v>3</v>
      </c>
      <c r="T110">
        <v>19600</v>
      </c>
      <c r="U110">
        <v>156000</v>
      </c>
      <c r="V110">
        <v>12.5</v>
      </c>
      <c r="W110">
        <v>3</v>
      </c>
      <c r="X110">
        <v>15700</v>
      </c>
      <c r="Y110">
        <v>161500</v>
      </c>
      <c r="Z110">
        <v>9.8000000000000007</v>
      </c>
      <c r="AA110">
        <v>3.1</v>
      </c>
      <c r="AB110">
        <v>13800</v>
      </c>
      <c r="AC110">
        <v>170400</v>
      </c>
      <c r="AD110">
        <v>8.1</v>
      </c>
      <c r="AE110">
        <v>2.6</v>
      </c>
      <c r="AF110">
        <v>20300</v>
      </c>
      <c r="AG110">
        <v>169800</v>
      </c>
      <c r="AH110">
        <v>11.9</v>
      </c>
      <c r="AI110">
        <v>3.3</v>
      </c>
      <c r="AJ110">
        <v>21400</v>
      </c>
      <c r="AK110">
        <v>163100</v>
      </c>
      <c r="AL110">
        <v>13.1</v>
      </c>
      <c r="AM110">
        <v>3.6</v>
      </c>
      <c r="AN110">
        <v>31400</v>
      </c>
      <c r="AO110">
        <v>180700</v>
      </c>
      <c r="AP110">
        <v>17.399999999999999</v>
      </c>
      <c r="AQ110">
        <v>3.9</v>
      </c>
      <c r="AR110">
        <v>22100</v>
      </c>
      <c r="AS110">
        <v>178100</v>
      </c>
      <c r="AT110">
        <v>12.4</v>
      </c>
      <c r="AU110">
        <v>3.2</v>
      </c>
      <c r="AV110">
        <v>26900</v>
      </c>
      <c r="AW110">
        <v>177400</v>
      </c>
      <c r="AX110">
        <v>15.2</v>
      </c>
      <c r="AY110">
        <v>3.6</v>
      </c>
      <c r="AZ110">
        <v>33600</v>
      </c>
      <c r="BA110">
        <v>181200</v>
      </c>
      <c r="BB110">
        <v>18.5</v>
      </c>
      <c r="BC110">
        <v>4</v>
      </c>
      <c r="BD110">
        <v>27500</v>
      </c>
      <c r="BE110">
        <v>193500</v>
      </c>
      <c r="BF110">
        <v>14.2</v>
      </c>
      <c r="BG110">
        <v>3.5</v>
      </c>
      <c r="BH110">
        <v>30000</v>
      </c>
      <c r="BI110">
        <v>192300</v>
      </c>
      <c r="BJ110">
        <v>15.6</v>
      </c>
      <c r="BK110">
        <v>3.8</v>
      </c>
      <c r="BL110">
        <v>29700</v>
      </c>
      <c r="BM110">
        <v>203600</v>
      </c>
      <c r="BN110">
        <v>14.6</v>
      </c>
      <c r="BO110">
        <v>3.9</v>
      </c>
      <c r="BP110">
        <v>25700</v>
      </c>
      <c r="BQ110">
        <v>203900</v>
      </c>
      <c r="BR110">
        <v>12.6</v>
      </c>
      <c r="BS110">
        <v>3.9</v>
      </c>
      <c r="BT110">
        <v>26700</v>
      </c>
      <c r="BU110">
        <v>192500</v>
      </c>
      <c r="BV110">
        <v>13.9</v>
      </c>
      <c r="BW110">
        <v>3.8</v>
      </c>
    </row>
    <row r="111" spans="1:75" x14ac:dyDescent="0.3">
      <c r="A111" t="s">
        <v>165</v>
      </c>
      <c r="B111" t="str">
        <f>VLOOKUP(A111,'class and classification'!$A$1:$B$338,2,FALSE)</f>
        <v>Predominantly Urban</v>
      </c>
      <c r="C111" t="str">
        <f>VLOOKUP(A111,'class and classification'!$A$1:$C$338,3,FALSE)</f>
        <v>L</v>
      </c>
      <c r="D111">
        <v>9300</v>
      </c>
      <c r="E111">
        <v>107900</v>
      </c>
      <c r="F111">
        <v>8.6</v>
      </c>
      <c r="G111">
        <v>2.8</v>
      </c>
      <c r="H111">
        <v>9200</v>
      </c>
      <c r="I111">
        <v>108300</v>
      </c>
      <c r="J111">
        <v>8.5</v>
      </c>
      <c r="K111">
        <v>2.8</v>
      </c>
      <c r="L111">
        <v>7500</v>
      </c>
      <c r="M111">
        <v>108200</v>
      </c>
      <c r="N111">
        <v>6.9</v>
      </c>
      <c r="O111">
        <v>2.4</v>
      </c>
      <c r="P111">
        <v>8900</v>
      </c>
      <c r="Q111">
        <v>108100</v>
      </c>
      <c r="R111">
        <v>8.3000000000000007</v>
      </c>
      <c r="S111">
        <v>2.6</v>
      </c>
      <c r="T111">
        <v>8700</v>
      </c>
      <c r="U111">
        <v>106400</v>
      </c>
      <c r="V111">
        <v>8.1999999999999993</v>
      </c>
      <c r="W111">
        <v>2.8</v>
      </c>
      <c r="X111">
        <v>9800</v>
      </c>
      <c r="Y111">
        <v>103500</v>
      </c>
      <c r="Z111">
        <v>9.5</v>
      </c>
      <c r="AA111">
        <v>3.1</v>
      </c>
      <c r="AB111">
        <v>9200</v>
      </c>
      <c r="AC111">
        <v>106200</v>
      </c>
      <c r="AD111">
        <v>8.6</v>
      </c>
      <c r="AE111">
        <v>2.7</v>
      </c>
      <c r="AF111">
        <v>10700</v>
      </c>
      <c r="AG111">
        <v>106500</v>
      </c>
      <c r="AH111">
        <v>10.1</v>
      </c>
      <c r="AI111">
        <v>3</v>
      </c>
      <c r="AJ111">
        <v>10100</v>
      </c>
      <c r="AK111">
        <v>111400</v>
      </c>
      <c r="AL111">
        <v>9</v>
      </c>
      <c r="AM111">
        <v>3</v>
      </c>
      <c r="AN111">
        <v>9000</v>
      </c>
      <c r="AO111">
        <v>109700</v>
      </c>
      <c r="AP111">
        <v>8.1999999999999993</v>
      </c>
      <c r="AQ111">
        <v>3</v>
      </c>
      <c r="AR111">
        <v>10400</v>
      </c>
      <c r="AS111">
        <v>116000</v>
      </c>
      <c r="AT111">
        <v>9</v>
      </c>
      <c r="AU111">
        <v>3</v>
      </c>
      <c r="AV111">
        <v>9800</v>
      </c>
      <c r="AW111">
        <v>117100</v>
      </c>
      <c r="AX111">
        <v>8.4</v>
      </c>
      <c r="AY111">
        <v>2.9</v>
      </c>
      <c r="AZ111">
        <v>10200</v>
      </c>
      <c r="BA111">
        <v>125700</v>
      </c>
      <c r="BB111">
        <v>8.1</v>
      </c>
      <c r="BC111">
        <v>2.8</v>
      </c>
      <c r="BD111">
        <v>13700</v>
      </c>
      <c r="BE111">
        <v>122300</v>
      </c>
      <c r="BF111">
        <v>11.2</v>
      </c>
      <c r="BG111">
        <v>3</v>
      </c>
      <c r="BH111">
        <v>12400</v>
      </c>
      <c r="BI111">
        <v>123800</v>
      </c>
      <c r="BJ111">
        <v>10</v>
      </c>
      <c r="BK111">
        <v>2.9</v>
      </c>
      <c r="BL111">
        <v>13500</v>
      </c>
      <c r="BM111">
        <v>122300</v>
      </c>
      <c r="BN111">
        <v>11.1</v>
      </c>
      <c r="BO111">
        <v>3.2</v>
      </c>
      <c r="BP111">
        <v>11400</v>
      </c>
      <c r="BQ111">
        <v>126100</v>
      </c>
      <c r="BR111">
        <v>9.1</v>
      </c>
      <c r="BS111">
        <v>3.3</v>
      </c>
      <c r="BT111">
        <v>12400</v>
      </c>
      <c r="BU111">
        <v>119600</v>
      </c>
      <c r="BV111">
        <v>10.4</v>
      </c>
      <c r="BW111">
        <v>3.5</v>
      </c>
    </row>
    <row r="112" spans="1:75" x14ac:dyDescent="0.3">
      <c r="A112" t="s">
        <v>166</v>
      </c>
      <c r="B112" t="str">
        <f>VLOOKUP(A112,'class and classification'!$A$1:$B$338,2,FALSE)</f>
        <v>Predominantly Urban</v>
      </c>
      <c r="C112" t="str">
        <f>VLOOKUP(A112,'class and classification'!$A$1:$C$338,3,FALSE)</f>
        <v>L</v>
      </c>
      <c r="D112">
        <v>12300</v>
      </c>
      <c r="E112">
        <v>118300</v>
      </c>
      <c r="F112">
        <v>10.4</v>
      </c>
      <c r="G112">
        <v>3</v>
      </c>
      <c r="H112">
        <v>13800</v>
      </c>
      <c r="I112">
        <v>121900</v>
      </c>
      <c r="J112">
        <v>11.4</v>
      </c>
      <c r="K112">
        <v>3.3</v>
      </c>
      <c r="L112">
        <v>12500</v>
      </c>
      <c r="M112">
        <v>121500</v>
      </c>
      <c r="N112">
        <v>10.3</v>
      </c>
      <c r="O112">
        <v>3.4</v>
      </c>
      <c r="P112">
        <v>14900</v>
      </c>
      <c r="Q112">
        <v>135400</v>
      </c>
      <c r="R112">
        <v>11</v>
      </c>
      <c r="S112">
        <v>3.4</v>
      </c>
      <c r="T112">
        <v>15500</v>
      </c>
      <c r="U112">
        <v>144000</v>
      </c>
      <c r="V112">
        <v>10.8</v>
      </c>
      <c r="W112">
        <v>3</v>
      </c>
      <c r="X112">
        <v>12500</v>
      </c>
      <c r="Y112">
        <v>143900</v>
      </c>
      <c r="Z112">
        <v>8.6999999999999993</v>
      </c>
      <c r="AA112">
        <v>3.1</v>
      </c>
      <c r="AB112">
        <v>11900</v>
      </c>
      <c r="AC112">
        <v>141100</v>
      </c>
      <c r="AD112">
        <v>8.4</v>
      </c>
      <c r="AE112">
        <v>3.2</v>
      </c>
      <c r="AF112">
        <v>13100</v>
      </c>
      <c r="AG112">
        <v>135700</v>
      </c>
      <c r="AH112">
        <v>9.6999999999999993</v>
      </c>
      <c r="AI112">
        <v>3.5</v>
      </c>
      <c r="AJ112">
        <v>13000</v>
      </c>
      <c r="AK112">
        <v>147300</v>
      </c>
      <c r="AL112">
        <v>8.8000000000000007</v>
      </c>
      <c r="AM112">
        <v>2.8</v>
      </c>
      <c r="AN112">
        <v>12300</v>
      </c>
      <c r="AO112">
        <v>147000</v>
      </c>
      <c r="AP112">
        <v>8.3000000000000007</v>
      </c>
      <c r="AQ112">
        <v>2.4</v>
      </c>
      <c r="AR112">
        <v>16500</v>
      </c>
      <c r="AS112">
        <v>150200</v>
      </c>
      <c r="AT112">
        <v>11</v>
      </c>
      <c r="AU112">
        <v>2.7</v>
      </c>
      <c r="AV112">
        <v>18500</v>
      </c>
      <c r="AW112">
        <v>158000</v>
      </c>
      <c r="AX112">
        <v>11.7</v>
      </c>
      <c r="AY112">
        <v>2.8</v>
      </c>
      <c r="AZ112">
        <v>15200</v>
      </c>
      <c r="BA112">
        <v>156100</v>
      </c>
      <c r="BB112">
        <v>9.6999999999999993</v>
      </c>
      <c r="BC112">
        <v>2.7</v>
      </c>
      <c r="BD112">
        <v>14800</v>
      </c>
      <c r="BE112">
        <v>156100</v>
      </c>
      <c r="BF112">
        <v>9.5</v>
      </c>
      <c r="BG112">
        <v>2.7</v>
      </c>
      <c r="BH112">
        <v>12200</v>
      </c>
      <c r="BI112">
        <v>160900</v>
      </c>
      <c r="BJ112">
        <v>7.6</v>
      </c>
      <c r="BK112">
        <v>2.7</v>
      </c>
      <c r="BL112">
        <v>17100</v>
      </c>
      <c r="BM112">
        <v>165400</v>
      </c>
      <c r="BN112">
        <v>10.3</v>
      </c>
      <c r="BO112">
        <v>4</v>
      </c>
      <c r="BP112">
        <v>16200</v>
      </c>
      <c r="BQ112">
        <v>164600</v>
      </c>
      <c r="BR112">
        <v>9.8000000000000007</v>
      </c>
      <c r="BS112">
        <v>4.5</v>
      </c>
      <c r="BT112">
        <v>22900</v>
      </c>
      <c r="BU112">
        <v>158000</v>
      </c>
      <c r="BV112">
        <v>14.5</v>
      </c>
      <c r="BW112">
        <v>5.7</v>
      </c>
    </row>
    <row r="113" spans="1:75" x14ac:dyDescent="0.3">
      <c r="A113" t="s">
        <v>167</v>
      </c>
      <c r="B113" t="str">
        <f>VLOOKUP(A113,'class and classification'!$A$1:$B$338,2,FALSE)</f>
        <v>Predominantly Urban</v>
      </c>
      <c r="C113" t="str">
        <f>VLOOKUP(A113,'class and classification'!$A$1:$C$338,3,FALSE)</f>
        <v>L</v>
      </c>
      <c r="D113">
        <v>18000</v>
      </c>
      <c r="E113">
        <v>146700</v>
      </c>
      <c r="F113">
        <v>12.3</v>
      </c>
      <c r="G113">
        <v>3</v>
      </c>
      <c r="H113">
        <v>20100</v>
      </c>
      <c r="I113">
        <v>154500</v>
      </c>
      <c r="J113">
        <v>13</v>
      </c>
      <c r="K113">
        <v>3.1</v>
      </c>
      <c r="L113">
        <v>16900</v>
      </c>
      <c r="M113">
        <v>147800</v>
      </c>
      <c r="N113">
        <v>11.4</v>
      </c>
      <c r="O113">
        <v>3</v>
      </c>
      <c r="P113">
        <v>18400</v>
      </c>
      <c r="Q113">
        <v>156600</v>
      </c>
      <c r="R113">
        <v>11.8</v>
      </c>
      <c r="S113">
        <v>3</v>
      </c>
      <c r="T113">
        <v>20000</v>
      </c>
      <c r="U113">
        <v>155400</v>
      </c>
      <c r="V113">
        <v>12.9</v>
      </c>
      <c r="W113">
        <v>3.2</v>
      </c>
      <c r="X113">
        <v>14900</v>
      </c>
      <c r="Y113">
        <v>149400</v>
      </c>
      <c r="Z113">
        <v>10</v>
      </c>
      <c r="AA113">
        <v>3.3</v>
      </c>
      <c r="AB113">
        <v>13900</v>
      </c>
      <c r="AC113">
        <v>143600</v>
      </c>
      <c r="AD113">
        <v>9.6999999999999993</v>
      </c>
      <c r="AE113">
        <v>3.3</v>
      </c>
      <c r="AF113">
        <v>16000</v>
      </c>
      <c r="AG113">
        <v>149600</v>
      </c>
      <c r="AH113">
        <v>10.7</v>
      </c>
      <c r="AI113">
        <v>3.1</v>
      </c>
      <c r="AJ113">
        <v>17300</v>
      </c>
      <c r="AK113">
        <v>151600</v>
      </c>
      <c r="AL113">
        <v>11.4</v>
      </c>
      <c r="AM113">
        <v>3</v>
      </c>
      <c r="AN113">
        <v>17900</v>
      </c>
      <c r="AO113">
        <v>156900</v>
      </c>
      <c r="AP113">
        <v>11.4</v>
      </c>
      <c r="AQ113">
        <v>2.8</v>
      </c>
      <c r="AR113">
        <v>20000</v>
      </c>
      <c r="AS113">
        <v>158500</v>
      </c>
      <c r="AT113">
        <v>12.6</v>
      </c>
      <c r="AU113">
        <v>2.9</v>
      </c>
      <c r="AV113">
        <v>14900</v>
      </c>
      <c r="AW113">
        <v>160200</v>
      </c>
      <c r="AX113">
        <v>9.3000000000000007</v>
      </c>
      <c r="AY113">
        <v>2.6</v>
      </c>
      <c r="AZ113">
        <v>18200</v>
      </c>
      <c r="BA113">
        <v>162100</v>
      </c>
      <c r="BB113">
        <v>11.2</v>
      </c>
      <c r="BC113">
        <v>3</v>
      </c>
      <c r="BD113">
        <v>21400</v>
      </c>
      <c r="BE113">
        <v>162900</v>
      </c>
      <c r="BF113">
        <v>13.2</v>
      </c>
      <c r="BG113">
        <v>3.4</v>
      </c>
      <c r="BH113">
        <v>15800</v>
      </c>
      <c r="BI113">
        <v>163500</v>
      </c>
      <c r="BJ113">
        <v>9.6999999999999993</v>
      </c>
      <c r="BK113">
        <v>3</v>
      </c>
      <c r="BL113">
        <v>27500</v>
      </c>
      <c r="BM113">
        <v>171300</v>
      </c>
      <c r="BN113">
        <v>16.100000000000001</v>
      </c>
      <c r="BO113">
        <v>3.6</v>
      </c>
      <c r="BP113">
        <v>26000</v>
      </c>
      <c r="BQ113">
        <v>171500</v>
      </c>
      <c r="BR113">
        <v>15.1</v>
      </c>
      <c r="BS113">
        <v>3.9</v>
      </c>
      <c r="BT113">
        <v>26500</v>
      </c>
      <c r="BU113">
        <v>177400</v>
      </c>
      <c r="BV113">
        <v>15</v>
      </c>
      <c r="BW113">
        <v>4</v>
      </c>
    </row>
    <row r="114" spans="1:75" x14ac:dyDescent="0.3">
      <c r="A114" t="s">
        <v>168</v>
      </c>
      <c r="B114" t="str">
        <f>VLOOKUP(A114,'class and classification'!$A$1:$B$338,2,FALSE)</f>
        <v>Predominantly Urban</v>
      </c>
      <c r="C114" t="str">
        <f>VLOOKUP(A114,'class and classification'!$A$1:$C$338,3,FALSE)</f>
        <v>L</v>
      </c>
      <c r="D114">
        <v>20100</v>
      </c>
      <c r="E114">
        <v>163800</v>
      </c>
      <c r="F114">
        <v>12.3</v>
      </c>
      <c r="G114">
        <v>3</v>
      </c>
      <c r="H114">
        <v>17200</v>
      </c>
      <c r="I114">
        <v>164300</v>
      </c>
      <c r="J114">
        <v>10.5</v>
      </c>
      <c r="K114">
        <v>2.8</v>
      </c>
      <c r="L114">
        <v>16600</v>
      </c>
      <c r="M114">
        <v>167100</v>
      </c>
      <c r="N114">
        <v>9.9</v>
      </c>
      <c r="O114">
        <v>2.7</v>
      </c>
      <c r="P114">
        <v>14900</v>
      </c>
      <c r="Q114">
        <v>168700</v>
      </c>
      <c r="R114">
        <v>8.9</v>
      </c>
      <c r="S114">
        <v>2.7</v>
      </c>
      <c r="T114">
        <v>12500</v>
      </c>
      <c r="U114">
        <v>178500</v>
      </c>
      <c r="V114">
        <v>7</v>
      </c>
      <c r="W114">
        <v>2.6</v>
      </c>
      <c r="X114">
        <v>13100</v>
      </c>
      <c r="Y114">
        <v>173600</v>
      </c>
      <c r="Z114">
        <v>7.5</v>
      </c>
      <c r="AA114">
        <v>2.7</v>
      </c>
      <c r="AB114">
        <v>13900</v>
      </c>
      <c r="AC114">
        <v>174700</v>
      </c>
      <c r="AD114">
        <v>7.9</v>
      </c>
      <c r="AE114">
        <v>2.8</v>
      </c>
      <c r="AF114">
        <v>16600</v>
      </c>
      <c r="AG114">
        <v>162900</v>
      </c>
      <c r="AH114">
        <v>10.199999999999999</v>
      </c>
      <c r="AI114">
        <v>3.1</v>
      </c>
      <c r="AJ114">
        <v>17700</v>
      </c>
      <c r="AK114">
        <v>175700</v>
      </c>
      <c r="AL114">
        <v>10.1</v>
      </c>
      <c r="AM114">
        <v>3.1</v>
      </c>
      <c r="AN114">
        <v>17200</v>
      </c>
      <c r="AO114">
        <v>182600</v>
      </c>
      <c r="AP114">
        <v>9.4</v>
      </c>
      <c r="AQ114">
        <v>2.8</v>
      </c>
      <c r="AR114">
        <v>25000</v>
      </c>
      <c r="AS114">
        <v>182600</v>
      </c>
      <c r="AT114">
        <v>13.7</v>
      </c>
      <c r="AU114">
        <v>3.5</v>
      </c>
      <c r="AV114">
        <v>20800</v>
      </c>
      <c r="AW114">
        <v>192300</v>
      </c>
      <c r="AX114">
        <v>10.8</v>
      </c>
      <c r="AY114">
        <v>2.9</v>
      </c>
      <c r="AZ114">
        <v>24400</v>
      </c>
      <c r="BA114">
        <v>195900</v>
      </c>
      <c r="BB114">
        <v>12.4</v>
      </c>
      <c r="BC114">
        <v>3.1</v>
      </c>
      <c r="BD114">
        <v>20300</v>
      </c>
      <c r="BE114">
        <v>189400</v>
      </c>
      <c r="BF114">
        <v>10.7</v>
      </c>
      <c r="BG114">
        <v>2.9</v>
      </c>
      <c r="BH114">
        <v>22100</v>
      </c>
      <c r="BI114">
        <v>200800</v>
      </c>
      <c r="BJ114">
        <v>11</v>
      </c>
      <c r="BK114">
        <v>3.1</v>
      </c>
      <c r="BL114">
        <v>23200</v>
      </c>
      <c r="BM114">
        <v>198500</v>
      </c>
      <c r="BN114">
        <v>11.7</v>
      </c>
      <c r="BO114">
        <v>3.2</v>
      </c>
      <c r="BP114">
        <v>20600</v>
      </c>
      <c r="BQ114">
        <v>194800</v>
      </c>
      <c r="BR114">
        <v>10.6</v>
      </c>
      <c r="BS114">
        <v>3.5</v>
      </c>
      <c r="BT114">
        <v>18400</v>
      </c>
      <c r="BU114">
        <v>193400</v>
      </c>
      <c r="BV114">
        <v>9.5</v>
      </c>
      <c r="BW114">
        <v>3.2</v>
      </c>
    </row>
    <row r="115" spans="1:75" x14ac:dyDescent="0.3">
      <c r="A115" t="s">
        <v>169</v>
      </c>
      <c r="B115" t="str">
        <f>VLOOKUP(A115,'class and classification'!$A$1:$B$338,2,FALSE)</f>
        <v>Predominantly Urban</v>
      </c>
      <c r="C115" t="str">
        <f>VLOOKUP(A115,'class and classification'!$A$1:$C$338,3,FALSE)</f>
        <v>L</v>
      </c>
      <c r="D115">
        <v>16600</v>
      </c>
      <c r="E115">
        <v>151100</v>
      </c>
      <c r="F115">
        <v>11</v>
      </c>
      <c r="G115">
        <v>2.9</v>
      </c>
      <c r="H115">
        <v>19000</v>
      </c>
      <c r="I115">
        <v>146100</v>
      </c>
      <c r="J115">
        <v>13</v>
      </c>
      <c r="K115">
        <v>3.1</v>
      </c>
      <c r="L115">
        <v>14800</v>
      </c>
      <c r="M115">
        <v>152700</v>
      </c>
      <c r="N115">
        <v>9.6999999999999993</v>
      </c>
      <c r="O115">
        <v>2.7</v>
      </c>
      <c r="P115">
        <v>16200</v>
      </c>
      <c r="Q115">
        <v>150900</v>
      </c>
      <c r="R115">
        <v>10.7</v>
      </c>
      <c r="S115">
        <v>3</v>
      </c>
      <c r="T115">
        <v>16900</v>
      </c>
      <c r="U115">
        <v>157300</v>
      </c>
      <c r="V115">
        <v>10.7</v>
      </c>
      <c r="W115">
        <v>3.2</v>
      </c>
      <c r="X115">
        <v>18200</v>
      </c>
      <c r="Y115">
        <v>149100</v>
      </c>
      <c r="Z115">
        <v>12.2</v>
      </c>
      <c r="AA115">
        <v>3.3</v>
      </c>
      <c r="AB115">
        <v>18300</v>
      </c>
      <c r="AC115">
        <v>155700</v>
      </c>
      <c r="AD115">
        <v>11.7</v>
      </c>
      <c r="AE115">
        <v>3.2</v>
      </c>
      <c r="AF115">
        <v>15400</v>
      </c>
      <c r="AG115">
        <v>158700</v>
      </c>
      <c r="AH115">
        <v>9.6999999999999993</v>
      </c>
      <c r="AI115">
        <v>3.2</v>
      </c>
      <c r="AJ115">
        <v>16400</v>
      </c>
      <c r="AK115">
        <v>159300</v>
      </c>
      <c r="AL115">
        <v>10.3</v>
      </c>
      <c r="AM115">
        <v>3</v>
      </c>
      <c r="AN115">
        <v>12900</v>
      </c>
      <c r="AO115">
        <v>154400</v>
      </c>
      <c r="AP115">
        <v>8.4</v>
      </c>
      <c r="AQ115">
        <v>2.8</v>
      </c>
      <c r="AR115">
        <v>21800</v>
      </c>
      <c r="AS115">
        <v>162500</v>
      </c>
      <c r="AT115">
        <v>13.4</v>
      </c>
      <c r="AU115">
        <v>3.6</v>
      </c>
      <c r="AV115">
        <v>21400</v>
      </c>
      <c r="AW115">
        <v>171400</v>
      </c>
      <c r="AX115">
        <v>12.5</v>
      </c>
      <c r="AY115">
        <v>3</v>
      </c>
      <c r="AZ115">
        <v>17900</v>
      </c>
      <c r="BA115">
        <v>172100</v>
      </c>
      <c r="BB115">
        <v>10.4</v>
      </c>
      <c r="BC115">
        <v>3</v>
      </c>
      <c r="BD115">
        <v>17200</v>
      </c>
      <c r="BE115">
        <v>178800</v>
      </c>
      <c r="BF115">
        <v>9.6</v>
      </c>
      <c r="BG115">
        <v>3.2</v>
      </c>
      <c r="BH115">
        <v>20900</v>
      </c>
      <c r="BI115">
        <v>171200</v>
      </c>
      <c r="BJ115">
        <v>12.2</v>
      </c>
      <c r="BK115">
        <v>4.0999999999999996</v>
      </c>
      <c r="BL115">
        <v>24900</v>
      </c>
      <c r="BM115">
        <v>165800</v>
      </c>
      <c r="BN115">
        <v>15</v>
      </c>
      <c r="BO115">
        <v>4.5999999999999996</v>
      </c>
      <c r="BP115">
        <v>30300</v>
      </c>
      <c r="BQ115">
        <v>176400</v>
      </c>
      <c r="BR115">
        <v>17.2</v>
      </c>
      <c r="BS115">
        <v>5.0999999999999996</v>
      </c>
      <c r="BT115">
        <v>21800</v>
      </c>
      <c r="BU115">
        <v>173400</v>
      </c>
      <c r="BV115">
        <v>12.6</v>
      </c>
      <c r="BW115">
        <v>4.5</v>
      </c>
    </row>
    <row r="116" spans="1:75" x14ac:dyDescent="0.3">
      <c r="A116" t="s">
        <v>170</v>
      </c>
      <c r="B116" t="str">
        <f>VLOOKUP(A116,'class and classification'!$A$1:$B$338,2,FALSE)</f>
        <v>Predominantly Urban</v>
      </c>
      <c r="C116" t="str">
        <f>VLOOKUP(A116,'class and classification'!$A$1:$C$338,3,FALSE)</f>
        <v>L</v>
      </c>
      <c r="D116">
        <v>19600</v>
      </c>
      <c r="E116">
        <v>129700</v>
      </c>
      <c r="F116">
        <v>15.1</v>
      </c>
      <c r="G116">
        <v>3.6</v>
      </c>
      <c r="H116">
        <v>14000</v>
      </c>
      <c r="I116">
        <v>124700</v>
      </c>
      <c r="J116">
        <v>11.2</v>
      </c>
      <c r="K116">
        <v>3.4</v>
      </c>
      <c r="L116">
        <v>19900</v>
      </c>
      <c r="M116">
        <v>133800</v>
      </c>
      <c r="N116">
        <v>14.8</v>
      </c>
      <c r="O116">
        <v>3.6</v>
      </c>
      <c r="P116">
        <v>13700</v>
      </c>
      <c r="Q116">
        <v>126500</v>
      </c>
      <c r="R116">
        <v>10.8</v>
      </c>
      <c r="S116">
        <v>3.2</v>
      </c>
      <c r="T116">
        <v>16000</v>
      </c>
      <c r="U116">
        <v>130100</v>
      </c>
      <c r="V116">
        <v>12.3</v>
      </c>
      <c r="W116">
        <v>3.1</v>
      </c>
      <c r="X116">
        <v>12100</v>
      </c>
      <c r="Y116">
        <v>122100</v>
      </c>
      <c r="Z116">
        <v>9.9</v>
      </c>
      <c r="AA116">
        <v>2.8</v>
      </c>
      <c r="AB116">
        <v>13900</v>
      </c>
      <c r="AC116">
        <v>128700</v>
      </c>
      <c r="AD116">
        <v>10.8</v>
      </c>
      <c r="AE116">
        <v>2.9</v>
      </c>
      <c r="AF116">
        <v>14700</v>
      </c>
      <c r="AG116">
        <v>134400</v>
      </c>
      <c r="AH116">
        <v>10.9</v>
      </c>
      <c r="AI116">
        <v>3.1</v>
      </c>
      <c r="AJ116">
        <v>14700</v>
      </c>
      <c r="AK116">
        <v>134000</v>
      </c>
      <c r="AL116">
        <v>11</v>
      </c>
      <c r="AM116">
        <v>3.3</v>
      </c>
      <c r="AN116">
        <v>11700</v>
      </c>
      <c r="AO116">
        <v>142100</v>
      </c>
      <c r="AP116">
        <v>8.1999999999999993</v>
      </c>
      <c r="AQ116">
        <v>2.8</v>
      </c>
      <c r="AR116">
        <v>15700</v>
      </c>
      <c r="AS116">
        <v>145900</v>
      </c>
      <c r="AT116">
        <v>10.8</v>
      </c>
      <c r="AU116">
        <v>3.2</v>
      </c>
      <c r="AV116">
        <v>13700</v>
      </c>
      <c r="AW116">
        <v>155800</v>
      </c>
      <c r="AX116">
        <v>8.8000000000000007</v>
      </c>
      <c r="AY116">
        <v>2.8</v>
      </c>
      <c r="AZ116">
        <v>15600</v>
      </c>
      <c r="BA116">
        <v>152400</v>
      </c>
      <c r="BB116">
        <v>10.199999999999999</v>
      </c>
      <c r="BC116">
        <v>3.2</v>
      </c>
      <c r="BD116">
        <v>11500</v>
      </c>
      <c r="BE116">
        <v>151700</v>
      </c>
      <c r="BF116">
        <v>7.6</v>
      </c>
      <c r="BG116">
        <v>2.9</v>
      </c>
      <c r="BH116">
        <v>13300</v>
      </c>
      <c r="BI116">
        <v>156900</v>
      </c>
      <c r="BJ116">
        <v>8.5</v>
      </c>
      <c r="BK116">
        <v>3.1</v>
      </c>
      <c r="BL116">
        <v>20800</v>
      </c>
      <c r="BM116">
        <v>151000</v>
      </c>
      <c r="BN116">
        <v>13.7</v>
      </c>
      <c r="BO116">
        <v>4.2</v>
      </c>
      <c r="BP116">
        <v>20100</v>
      </c>
      <c r="BQ116">
        <v>156200</v>
      </c>
      <c r="BR116">
        <v>12.9</v>
      </c>
      <c r="BS116">
        <v>4.5999999999999996</v>
      </c>
      <c r="BT116">
        <v>20500</v>
      </c>
      <c r="BU116">
        <v>160600</v>
      </c>
      <c r="BV116">
        <v>12.7</v>
      </c>
      <c r="BW116">
        <v>4.0999999999999996</v>
      </c>
    </row>
    <row r="117" spans="1:75" x14ac:dyDescent="0.3">
      <c r="A117" t="s">
        <v>171</v>
      </c>
      <c r="B117" t="str">
        <f>VLOOKUP(A117,'class and classification'!$A$1:$B$338,2,FALSE)</f>
        <v>Predominantly Urban</v>
      </c>
      <c r="C117" t="str">
        <f>VLOOKUP(A117,'class and classification'!$A$1:$C$338,3,FALSE)</f>
        <v>L</v>
      </c>
      <c r="D117">
        <v>7000</v>
      </c>
      <c r="E117">
        <v>104400</v>
      </c>
      <c r="F117">
        <v>6.7</v>
      </c>
      <c r="G117">
        <v>2.2999999999999998</v>
      </c>
      <c r="H117">
        <v>9700</v>
      </c>
      <c r="I117">
        <v>106200</v>
      </c>
      <c r="J117">
        <v>9.1</v>
      </c>
      <c r="K117">
        <v>2.7</v>
      </c>
      <c r="L117">
        <v>10900</v>
      </c>
      <c r="M117">
        <v>108700</v>
      </c>
      <c r="N117">
        <v>10</v>
      </c>
      <c r="O117">
        <v>3</v>
      </c>
      <c r="P117">
        <v>11000</v>
      </c>
      <c r="Q117">
        <v>109500</v>
      </c>
      <c r="R117">
        <v>10</v>
      </c>
      <c r="S117">
        <v>2.9</v>
      </c>
      <c r="T117">
        <v>9400</v>
      </c>
      <c r="U117">
        <v>107800</v>
      </c>
      <c r="V117">
        <v>8.6999999999999993</v>
      </c>
      <c r="W117">
        <v>3</v>
      </c>
      <c r="X117">
        <v>11800</v>
      </c>
      <c r="Y117">
        <v>105600</v>
      </c>
      <c r="Z117">
        <v>11.2</v>
      </c>
      <c r="AA117">
        <v>3.3</v>
      </c>
      <c r="AB117">
        <v>11000</v>
      </c>
      <c r="AC117">
        <v>115100</v>
      </c>
      <c r="AD117">
        <v>9.5</v>
      </c>
      <c r="AE117">
        <v>2.8</v>
      </c>
      <c r="AF117">
        <v>9500</v>
      </c>
      <c r="AG117">
        <v>118300</v>
      </c>
      <c r="AH117">
        <v>8</v>
      </c>
      <c r="AI117">
        <v>2.5</v>
      </c>
      <c r="AJ117">
        <v>11200</v>
      </c>
      <c r="AK117">
        <v>124000</v>
      </c>
      <c r="AL117">
        <v>9.1</v>
      </c>
      <c r="AM117">
        <v>2.8</v>
      </c>
      <c r="AN117">
        <v>12900</v>
      </c>
      <c r="AO117">
        <v>117500</v>
      </c>
      <c r="AP117">
        <v>11</v>
      </c>
      <c r="AQ117">
        <v>3.4</v>
      </c>
      <c r="AR117">
        <v>15500</v>
      </c>
      <c r="AS117">
        <v>123600</v>
      </c>
      <c r="AT117">
        <v>12.6</v>
      </c>
      <c r="AU117">
        <v>3.6</v>
      </c>
      <c r="AV117">
        <v>13400</v>
      </c>
      <c r="AW117">
        <v>136200</v>
      </c>
      <c r="AX117">
        <v>9.9</v>
      </c>
      <c r="AY117">
        <v>3.2</v>
      </c>
      <c r="AZ117">
        <v>16200</v>
      </c>
      <c r="BA117">
        <v>137800</v>
      </c>
      <c r="BB117">
        <v>11.7</v>
      </c>
      <c r="BC117">
        <v>3.5</v>
      </c>
      <c r="BD117">
        <v>17600</v>
      </c>
      <c r="BE117">
        <v>141400</v>
      </c>
      <c r="BF117">
        <v>12.4</v>
      </c>
      <c r="BG117">
        <v>3.4</v>
      </c>
      <c r="BH117">
        <v>15700</v>
      </c>
      <c r="BI117">
        <v>142000</v>
      </c>
      <c r="BJ117">
        <v>11.1</v>
      </c>
      <c r="BK117">
        <v>3.4</v>
      </c>
      <c r="BL117">
        <v>22100</v>
      </c>
      <c r="BM117">
        <v>153700</v>
      </c>
      <c r="BN117">
        <v>14.4</v>
      </c>
      <c r="BO117">
        <v>3.5</v>
      </c>
      <c r="BP117">
        <v>17700</v>
      </c>
      <c r="BQ117">
        <v>154800</v>
      </c>
      <c r="BR117">
        <v>11.4</v>
      </c>
      <c r="BS117">
        <v>4</v>
      </c>
      <c r="BT117">
        <v>13400</v>
      </c>
      <c r="BU117">
        <v>155300</v>
      </c>
      <c r="BV117">
        <v>8.6</v>
      </c>
      <c r="BW117">
        <v>3.4</v>
      </c>
    </row>
    <row r="118" spans="1:75" x14ac:dyDescent="0.3">
      <c r="A118" t="s">
        <v>172</v>
      </c>
      <c r="B118" t="str">
        <f>VLOOKUP(A118,'class and classification'!$A$1:$B$338,2,FALSE)</f>
        <v>Predominantly Urban</v>
      </c>
      <c r="C118" t="str">
        <f>VLOOKUP(A118,'class and classification'!$A$1:$C$338,3,FALSE)</f>
        <v>L</v>
      </c>
      <c r="D118">
        <v>10700</v>
      </c>
      <c r="E118">
        <v>101700</v>
      </c>
      <c r="F118">
        <v>10.5</v>
      </c>
      <c r="G118">
        <v>3.3</v>
      </c>
      <c r="H118">
        <v>12000</v>
      </c>
      <c r="I118">
        <v>107000</v>
      </c>
      <c r="J118">
        <v>11.2</v>
      </c>
      <c r="K118">
        <v>3.3</v>
      </c>
      <c r="L118">
        <v>14700</v>
      </c>
      <c r="M118">
        <v>109200</v>
      </c>
      <c r="N118">
        <v>13.4</v>
      </c>
      <c r="O118">
        <v>3.5</v>
      </c>
      <c r="P118">
        <v>16000</v>
      </c>
      <c r="Q118">
        <v>112000</v>
      </c>
      <c r="R118">
        <v>14.3</v>
      </c>
      <c r="S118">
        <v>3.5</v>
      </c>
      <c r="T118">
        <v>10000</v>
      </c>
      <c r="U118">
        <v>104400</v>
      </c>
      <c r="V118">
        <v>9.6</v>
      </c>
      <c r="W118">
        <v>2.8</v>
      </c>
      <c r="X118">
        <v>10100</v>
      </c>
      <c r="Y118">
        <v>111500</v>
      </c>
      <c r="Z118">
        <v>9.1</v>
      </c>
      <c r="AA118">
        <v>2.9</v>
      </c>
      <c r="AB118">
        <v>16500</v>
      </c>
      <c r="AC118">
        <v>116900</v>
      </c>
      <c r="AD118">
        <v>14.1</v>
      </c>
      <c r="AE118">
        <v>3.5</v>
      </c>
      <c r="AF118">
        <v>11800</v>
      </c>
      <c r="AG118">
        <v>118400</v>
      </c>
      <c r="AH118">
        <v>10</v>
      </c>
      <c r="AI118">
        <v>2.8</v>
      </c>
      <c r="AJ118">
        <v>12400</v>
      </c>
      <c r="AK118">
        <v>115800</v>
      </c>
      <c r="AL118">
        <v>10.7</v>
      </c>
      <c r="AM118">
        <v>2.8</v>
      </c>
      <c r="AN118">
        <v>7400</v>
      </c>
      <c r="AO118">
        <v>109900</v>
      </c>
      <c r="AP118">
        <v>6.7</v>
      </c>
      <c r="AQ118">
        <v>2.2999999999999998</v>
      </c>
      <c r="AR118">
        <v>10600</v>
      </c>
      <c r="AS118">
        <v>118800</v>
      </c>
      <c r="AT118">
        <v>9</v>
      </c>
      <c r="AU118">
        <v>2.6</v>
      </c>
      <c r="AV118">
        <v>10400</v>
      </c>
      <c r="AW118">
        <v>119900</v>
      </c>
      <c r="AX118">
        <v>8.6999999999999993</v>
      </c>
      <c r="AY118">
        <v>2.7</v>
      </c>
      <c r="AZ118">
        <v>14100</v>
      </c>
      <c r="BA118">
        <v>120200</v>
      </c>
      <c r="BB118">
        <v>11.7</v>
      </c>
      <c r="BC118">
        <v>3.3</v>
      </c>
      <c r="BD118">
        <v>18000</v>
      </c>
      <c r="BE118">
        <v>129500</v>
      </c>
      <c r="BF118">
        <v>13.9</v>
      </c>
      <c r="BG118">
        <v>3.4</v>
      </c>
      <c r="BH118">
        <v>10900</v>
      </c>
      <c r="BI118">
        <v>125800</v>
      </c>
      <c r="BJ118">
        <v>8.6999999999999993</v>
      </c>
      <c r="BK118">
        <v>2.7</v>
      </c>
      <c r="BL118">
        <v>13400</v>
      </c>
      <c r="BM118">
        <v>112800</v>
      </c>
      <c r="BN118">
        <v>11.8</v>
      </c>
      <c r="BO118">
        <v>4.0999999999999996</v>
      </c>
      <c r="BP118">
        <v>18800</v>
      </c>
      <c r="BQ118">
        <v>116700</v>
      </c>
      <c r="BR118">
        <v>16.2</v>
      </c>
      <c r="BS118">
        <v>5.3</v>
      </c>
      <c r="BT118">
        <v>11600</v>
      </c>
      <c r="BU118">
        <v>121700</v>
      </c>
      <c r="BV118">
        <v>9.5</v>
      </c>
      <c r="BW118">
        <v>3.8</v>
      </c>
    </row>
    <row r="119" spans="1:75" x14ac:dyDescent="0.3">
      <c r="A119" t="s">
        <v>173</v>
      </c>
      <c r="B119" t="str">
        <f>VLOOKUP(A119,'class and classification'!$A$1:$B$338,2,FALSE)</f>
        <v>Predominantly Urban</v>
      </c>
      <c r="C119" t="str">
        <f>VLOOKUP(A119,'class and classification'!$A$1:$C$338,3,FALSE)</f>
        <v>L</v>
      </c>
      <c r="D119">
        <v>12100</v>
      </c>
      <c r="E119">
        <v>109800</v>
      </c>
      <c r="F119">
        <v>11</v>
      </c>
      <c r="G119">
        <v>3.1</v>
      </c>
      <c r="H119">
        <v>10000</v>
      </c>
      <c r="I119">
        <v>107900</v>
      </c>
      <c r="J119">
        <v>9.3000000000000007</v>
      </c>
      <c r="K119">
        <v>2.9</v>
      </c>
      <c r="L119">
        <v>11000</v>
      </c>
      <c r="M119">
        <v>110200</v>
      </c>
      <c r="N119">
        <v>10</v>
      </c>
      <c r="O119">
        <v>3</v>
      </c>
      <c r="P119">
        <v>11100</v>
      </c>
      <c r="Q119">
        <v>113700</v>
      </c>
      <c r="R119">
        <v>9.8000000000000007</v>
      </c>
      <c r="S119">
        <v>2.7</v>
      </c>
      <c r="T119">
        <v>11200</v>
      </c>
      <c r="U119">
        <v>115800</v>
      </c>
      <c r="V119">
        <v>9.6999999999999993</v>
      </c>
      <c r="W119">
        <v>2.7</v>
      </c>
      <c r="X119">
        <v>9800</v>
      </c>
      <c r="Y119">
        <v>110000</v>
      </c>
      <c r="Z119">
        <v>8.9</v>
      </c>
      <c r="AA119">
        <v>2.8</v>
      </c>
      <c r="AB119">
        <v>10100</v>
      </c>
      <c r="AC119">
        <v>105000</v>
      </c>
      <c r="AD119">
        <v>9.6999999999999993</v>
      </c>
      <c r="AE119">
        <v>3.1</v>
      </c>
      <c r="AF119">
        <v>10900</v>
      </c>
      <c r="AG119">
        <v>113600</v>
      </c>
      <c r="AH119">
        <v>9.6</v>
      </c>
      <c r="AI119">
        <v>3.1</v>
      </c>
      <c r="AJ119">
        <v>7700</v>
      </c>
      <c r="AK119">
        <v>107400</v>
      </c>
      <c r="AL119">
        <v>7.2</v>
      </c>
      <c r="AM119">
        <v>2.8</v>
      </c>
      <c r="AN119">
        <v>10700</v>
      </c>
      <c r="AO119">
        <v>109300</v>
      </c>
      <c r="AP119">
        <v>9.8000000000000007</v>
      </c>
      <c r="AQ119">
        <v>3.2</v>
      </c>
      <c r="AR119">
        <v>13800</v>
      </c>
      <c r="AS119">
        <v>120300</v>
      </c>
      <c r="AT119">
        <v>11.4</v>
      </c>
      <c r="AU119">
        <v>3.1</v>
      </c>
      <c r="AV119">
        <v>10100</v>
      </c>
      <c r="AW119">
        <v>121700</v>
      </c>
      <c r="AX119">
        <v>8.3000000000000007</v>
      </c>
      <c r="AY119">
        <v>2.7</v>
      </c>
      <c r="AZ119">
        <v>11500</v>
      </c>
      <c r="BA119">
        <v>130200</v>
      </c>
      <c r="BB119">
        <v>8.9</v>
      </c>
      <c r="BC119">
        <v>2.9</v>
      </c>
      <c r="BD119">
        <v>13300</v>
      </c>
      <c r="BE119">
        <v>124300</v>
      </c>
      <c r="BF119">
        <v>10.7</v>
      </c>
      <c r="BG119">
        <v>3.1</v>
      </c>
      <c r="BH119">
        <v>13700</v>
      </c>
      <c r="BI119">
        <v>131800</v>
      </c>
      <c r="BJ119">
        <v>10.4</v>
      </c>
      <c r="BK119">
        <v>2.9</v>
      </c>
      <c r="BL119">
        <v>12900</v>
      </c>
      <c r="BM119">
        <v>126700</v>
      </c>
      <c r="BN119">
        <v>10.199999999999999</v>
      </c>
      <c r="BO119">
        <v>3.1</v>
      </c>
      <c r="BP119">
        <v>11600</v>
      </c>
      <c r="BQ119">
        <v>134500</v>
      </c>
      <c r="BR119">
        <v>8.6</v>
      </c>
      <c r="BS119">
        <v>3.1</v>
      </c>
      <c r="BT119">
        <v>13600</v>
      </c>
      <c r="BU119">
        <v>138100</v>
      </c>
      <c r="BV119">
        <v>9.8000000000000007</v>
      </c>
      <c r="BW119">
        <v>3</v>
      </c>
    </row>
    <row r="120" spans="1:75" x14ac:dyDescent="0.3">
      <c r="A120" t="s">
        <v>174</v>
      </c>
      <c r="B120" t="str">
        <f>VLOOKUP(A120,'class and classification'!$A$1:$B$338,2,FALSE)</f>
        <v>Predominantly Urban</v>
      </c>
      <c r="C120" t="str">
        <f>VLOOKUP(A120,'class and classification'!$A$1:$C$338,3,FALSE)</f>
        <v>L</v>
      </c>
      <c r="D120">
        <v>16400</v>
      </c>
      <c r="E120">
        <v>123100</v>
      </c>
      <c r="F120">
        <v>13.4</v>
      </c>
      <c r="G120">
        <v>3.2</v>
      </c>
      <c r="H120">
        <v>13800</v>
      </c>
      <c r="I120">
        <v>116500</v>
      </c>
      <c r="J120">
        <v>11.8</v>
      </c>
      <c r="K120">
        <v>3.1</v>
      </c>
      <c r="L120">
        <v>13700</v>
      </c>
      <c r="M120">
        <v>119800</v>
      </c>
      <c r="N120">
        <v>11.4</v>
      </c>
      <c r="O120">
        <v>3.1</v>
      </c>
      <c r="P120">
        <v>12300</v>
      </c>
      <c r="Q120">
        <v>111900</v>
      </c>
      <c r="R120">
        <v>11</v>
      </c>
      <c r="S120">
        <v>3.3</v>
      </c>
      <c r="T120">
        <v>15200</v>
      </c>
      <c r="U120">
        <v>124200</v>
      </c>
      <c r="V120">
        <v>12.2</v>
      </c>
      <c r="W120">
        <v>3</v>
      </c>
      <c r="X120">
        <v>10100</v>
      </c>
      <c r="Y120">
        <v>127900</v>
      </c>
      <c r="Z120">
        <v>7.9</v>
      </c>
      <c r="AA120">
        <v>2.8</v>
      </c>
      <c r="AB120">
        <v>11700</v>
      </c>
      <c r="AC120">
        <v>120400</v>
      </c>
      <c r="AD120">
        <v>9.6999999999999993</v>
      </c>
      <c r="AE120">
        <v>3.1</v>
      </c>
      <c r="AF120">
        <v>12500</v>
      </c>
      <c r="AG120">
        <v>131800</v>
      </c>
      <c r="AH120">
        <v>9.5</v>
      </c>
      <c r="AI120">
        <v>2.8</v>
      </c>
      <c r="AJ120">
        <v>13100</v>
      </c>
      <c r="AK120">
        <v>134600</v>
      </c>
      <c r="AL120">
        <v>9.6999999999999993</v>
      </c>
      <c r="AM120">
        <v>3</v>
      </c>
      <c r="AN120">
        <v>12600</v>
      </c>
      <c r="AO120">
        <v>138300</v>
      </c>
      <c r="AP120">
        <v>9.1</v>
      </c>
      <c r="AQ120">
        <v>2.8</v>
      </c>
      <c r="AR120">
        <v>13500</v>
      </c>
      <c r="AS120">
        <v>141500</v>
      </c>
      <c r="AT120">
        <v>9.5</v>
      </c>
      <c r="AU120">
        <v>2.7</v>
      </c>
      <c r="AV120">
        <v>13000</v>
      </c>
      <c r="AW120">
        <v>146900</v>
      </c>
      <c r="AX120">
        <v>8.8000000000000007</v>
      </c>
      <c r="AY120">
        <v>2.7</v>
      </c>
      <c r="AZ120">
        <v>15600</v>
      </c>
      <c r="BA120">
        <v>153200</v>
      </c>
      <c r="BB120">
        <v>10.199999999999999</v>
      </c>
      <c r="BC120">
        <v>3.1</v>
      </c>
      <c r="BD120">
        <v>18500</v>
      </c>
      <c r="BE120">
        <v>149800</v>
      </c>
      <c r="BF120">
        <v>12.4</v>
      </c>
      <c r="BG120">
        <v>3.3</v>
      </c>
      <c r="BH120">
        <v>18200</v>
      </c>
      <c r="BI120">
        <v>153100</v>
      </c>
      <c r="BJ120">
        <v>11.9</v>
      </c>
      <c r="BK120">
        <v>3.3</v>
      </c>
      <c r="BL120">
        <v>17900</v>
      </c>
      <c r="BM120">
        <v>148200</v>
      </c>
      <c r="BN120">
        <v>12.1</v>
      </c>
      <c r="BO120">
        <v>3.9</v>
      </c>
      <c r="BP120">
        <v>15600</v>
      </c>
      <c r="BQ120">
        <v>157700</v>
      </c>
      <c r="BR120">
        <v>9.9</v>
      </c>
      <c r="BS120">
        <v>4.2</v>
      </c>
      <c r="BT120">
        <v>15100</v>
      </c>
      <c r="BU120">
        <v>160000</v>
      </c>
      <c r="BV120">
        <v>9.4</v>
      </c>
      <c r="BW120">
        <v>4</v>
      </c>
    </row>
    <row r="121" spans="1:75" x14ac:dyDescent="0.3">
      <c r="A121" t="s">
        <v>175</v>
      </c>
      <c r="B121" t="str">
        <f>VLOOKUP(A121,'class and classification'!$A$1:$B$338,2,FALSE)</f>
        <v>Predominantly Urban</v>
      </c>
      <c r="C121" t="str">
        <f>VLOOKUP(A121,'class and classification'!$A$1:$C$338,3,FALSE)</f>
        <v>L</v>
      </c>
      <c r="D121">
        <v>10700</v>
      </c>
      <c r="E121">
        <v>106100</v>
      </c>
      <c r="F121">
        <v>10.1</v>
      </c>
      <c r="G121">
        <v>2.7</v>
      </c>
      <c r="H121">
        <v>9200</v>
      </c>
      <c r="I121">
        <v>113600</v>
      </c>
      <c r="J121">
        <v>8.1</v>
      </c>
      <c r="K121">
        <v>2.5</v>
      </c>
      <c r="L121">
        <v>11200</v>
      </c>
      <c r="M121">
        <v>114500</v>
      </c>
      <c r="N121">
        <v>9.8000000000000007</v>
      </c>
      <c r="O121">
        <v>2.7</v>
      </c>
      <c r="P121">
        <v>11500</v>
      </c>
      <c r="Q121">
        <v>114200</v>
      </c>
      <c r="R121">
        <v>10</v>
      </c>
      <c r="S121">
        <v>3</v>
      </c>
      <c r="T121">
        <v>15300</v>
      </c>
      <c r="U121">
        <v>117500</v>
      </c>
      <c r="V121">
        <v>13</v>
      </c>
      <c r="W121">
        <v>3.4</v>
      </c>
      <c r="X121">
        <v>10800</v>
      </c>
      <c r="Y121">
        <v>120300</v>
      </c>
      <c r="Z121">
        <v>9</v>
      </c>
      <c r="AA121">
        <v>2.9</v>
      </c>
      <c r="AB121">
        <v>10900</v>
      </c>
      <c r="AC121">
        <v>124400</v>
      </c>
      <c r="AD121">
        <v>8.6999999999999993</v>
      </c>
      <c r="AE121">
        <v>2.7</v>
      </c>
      <c r="AF121">
        <v>12400</v>
      </c>
      <c r="AG121">
        <v>128700</v>
      </c>
      <c r="AH121">
        <v>9.6</v>
      </c>
      <c r="AI121">
        <v>2.7</v>
      </c>
      <c r="AJ121">
        <v>13000</v>
      </c>
      <c r="AK121">
        <v>129300</v>
      </c>
      <c r="AL121">
        <v>10</v>
      </c>
      <c r="AM121">
        <v>2.9</v>
      </c>
      <c r="AN121">
        <v>13300</v>
      </c>
      <c r="AO121">
        <v>131900</v>
      </c>
      <c r="AP121">
        <v>10.1</v>
      </c>
      <c r="AQ121">
        <v>2.8</v>
      </c>
      <c r="AR121">
        <v>17700</v>
      </c>
      <c r="AS121">
        <v>136600</v>
      </c>
      <c r="AT121">
        <v>12.9</v>
      </c>
      <c r="AU121">
        <v>3.3</v>
      </c>
      <c r="AV121">
        <v>15900</v>
      </c>
      <c r="AW121">
        <v>137500</v>
      </c>
      <c r="AX121">
        <v>11.5</v>
      </c>
      <c r="AY121">
        <v>3.2</v>
      </c>
      <c r="AZ121">
        <v>18500</v>
      </c>
      <c r="BA121">
        <v>135600</v>
      </c>
      <c r="BB121">
        <v>13.7</v>
      </c>
      <c r="BC121">
        <v>3.9</v>
      </c>
      <c r="BD121">
        <v>19500</v>
      </c>
      <c r="BE121">
        <v>136500</v>
      </c>
      <c r="BF121">
        <v>14.3</v>
      </c>
      <c r="BG121">
        <v>4</v>
      </c>
      <c r="BH121">
        <v>18600</v>
      </c>
      <c r="BI121">
        <v>143000</v>
      </c>
      <c r="BJ121">
        <v>13</v>
      </c>
      <c r="BK121">
        <v>4.4000000000000004</v>
      </c>
      <c r="BL121">
        <v>20000</v>
      </c>
      <c r="BM121">
        <v>135900</v>
      </c>
      <c r="BN121">
        <v>14.7</v>
      </c>
      <c r="BO121">
        <v>4.9000000000000004</v>
      </c>
      <c r="BP121">
        <v>18000</v>
      </c>
      <c r="BQ121">
        <v>140700</v>
      </c>
      <c r="BR121">
        <v>12.8</v>
      </c>
      <c r="BS121">
        <v>4.9000000000000004</v>
      </c>
      <c r="BT121">
        <v>16300</v>
      </c>
      <c r="BU121">
        <v>141600</v>
      </c>
      <c r="BV121">
        <v>11.5</v>
      </c>
      <c r="BW121">
        <v>4.4000000000000004</v>
      </c>
    </row>
    <row r="122" spans="1:75" x14ac:dyDescent="0.3">
      <c r="A122" t="s">
        <v>176</v>
      </c>
      <c r="B122" t="str">
        <f>VLOOKUP(A122,'class and classification'!$A$1:$B$338,2,FALSE)</f>
        <v>Predominantly Urban</v>
      </c>
      <c r="C122" t="str">
        <f>VLOOKUP(A122,'class and classification'!$A$1:$C$338,3,FALSE)</f>
        <v>L</v>
      </c>
      <c r="D122">
        <v>10700</v>
      </c>
      <c r="E122">
        <v>78000</v>
      </c>
      <c r="F122">
        <v>13.7</v>
      </c>
      <c r="G122">
        <v>3.4</v>
      </c>
      <c r="H122">
        <v>8500</v>
      </c>
      <c r="I122">
        <v>78500</v>
      </c>
      <c r="J122">
        <v>10.8</v>
      </c>
      <c r="K122">
        <v>3</v>
      </c>
      <c r="L122">
        <v>8200</v>
      </c>
      <c r="M122">
        <v>80200</v>
      </c>
      <c r="N122">
        <v>10.199999999999999</v>
      </c>
      <c r="O122">
        <v>2.8</v>
      </c>
      <c r="P122">
        <v>8500</v>
      </c>
      <c r="Q122">
        <v>78200</v>
      </c>
      <c r="R122">
        <v>10.8</v>
      </c>
      <c r="S122">
        <v>3.2</v>
      </c>
      <c r="T122">
        <v>9200</v>
      </c>
      <c r="U122">
        <v>78100</v>
      </c>
      <c r="V122">
        <v>11.7</v>
      </c>
      <c r="W122">
        <v>3.2</v>
      </c>
      <c r="X122">
        <v>8300</v>
      </c>
      <c r="Y122">
        <v>80400</v>
      </c>
      <c r="Z122">
        <v>10.3</v>
      </c>
      <c r="AA122">
        <v>3.1</v>
      </c>
      <c r="AB122">
        <v>8000</v>
      </c>
      <c r="AC122">
        <v>77400</v>
      </c>
      <c r="AD122">
        <v>10.3</v>
      </c>
      <c r="AE122">
        <v>3.2</v>
      </c>
      <c r="AF122">
        <v>9800</v>
      </c>
      <c r="AG122">
        <v>76000</v>
      </c>
      <c r="AH122">
        <v>12.9</v>
      </c>
      <c r="AI122">
        <v>3.4</v>
      </c>
      <c r="AJ122">
        <v>8400</v>
      </c>
      <c r="AK122">
        <v>80600</v>
      </c>
      <c r="AL122">
        <v>10.4</v>
      </c>
      <c r="AM122">
        <v>3</v>
      </c>
      <c r="AN122">
        <v>12800</v>
      </c>
      <c r="AO122">
        <v>85400</v>
      </c>
      <c r="AP122">
        <v>15</v>
      </c>
      <c r="AQ122">
        <v>3.5</v>
      </c>
      <c r="AR122">
        <v>11200</v>
      </c>
      <c r="AS122">
        <v>85900</v>
      </c>
      <c r="AT122">
        <v>13</v>
      </c>
      <c r="AU122">
        <v>3.3</v>
      </c>
      <c r="AV122">
        <v>11800</v>
      </c>
      <c r="AW122">
        <v>86900</v>
      </c>
      <c r="AX122">
        <v>13.5</v>
      </c>
      <c r="AY122">
        <v>3.5</v>
      </c>
      <c r="AZ122">
        <v>11700</v>
      </c>
      <c r="BA122">
        <v>88400</v>
      </c>
      <c r="BB122">
        <v>13.3</v>
      </c>
      <c r="BC122">
        <v>3.7</v>
      </c>
      <c r="BD122">
        <v>11000</v>
      </c>
      <c r="BE122">
        <v>90300</v>
      </c>
      <c r="BF122">
        <v>12.2</v>
      </c>
      <c r="BG122">
        <v>3.4</v>
      </c>
      <c r="BH122">
        <v>13900</v>
      </c>
      <c r="BI122">
        <v>89800</v>
      </c>
      <c r="BJ122">
        <v>15.5</v>
      </c>
      <c r="BK122">
        <v>3.9</v>
      </c>
      <c r="BL122">
        <v>17400</v>
      </c>
      <c r="BM122">
        <v>96200</v>
      </c>
      <c r="BN122">
        <v>18.100000000000001</v>
      </c>
      <c r="BO122">
        <v>4.2</v>
      </c>
      <c r="BP122">
        <v>14800</v>
      </c>
      <c r="BQ122">
        <v>94600</v>
      </c>
      <c r="BR122">
        <v>15.7</v>
      </c>
      <c r="BS122">
        <v>4.0999999999999996</v>
      </c>
      <c r="BT122">
        <v>15000</v>
      </c>
      <c r="BU122">
        <v>100200</v>
      </c>
      <c r="BV122">
        <v>15</v>
      </c>
      <c r="BW122">
        <v>3.9</v>
      </c>
    </row>
    <row r="123" spans="1:75" x14ac:dyDescent="0.3">
      <c r="A123" t="s">
        <v>177</v>
      </c>
      <c r="B123" t="str">
        <f>VLOOKUP(A123,'class and classification'!$A$1:$B$338,2,FALSE)</f>
        <v>Predominantly Urban</v>
      </c>
      <c r="C123" t="str">
        <f>VLOOKUP(A123,'class and classification'!$A$1:$C$338,3,FALSE)</f>
        <v>L</v>
      </c>
      <c r="D123">
        <v>9800</v>
      </c>
      <c r="E123">
        <v>100700</v>
      </c>
      <c r="F123">
        <v>9.6999999999999993</v>
      </c>
      <c r="G123">
        <v>2.8</v>
      </c>
      <c r="H123">
        <v>11100</v>
      </c>
      <c r="I123">
        <v>94000</v>
      </c>
      <c r="J123">
        <v>11.8</v>
      </c>
      <c r="K123">
        <v>3.3</v>
      </c>
      <c r="L123">
        <v>6400</v>
      </c>
      <c r="M123">
        <v>98700</v>
      </c>
      <c r="N123">
        <v>6.5</v>
      </c>
      <c r="O123">
        <v>2.2999999999999998</v>
      </c>
      <c r="P123">
        <v>10300</v>
      </c>
      <c r="Q123">
        <v>105500</v>
      </c>
      <c r="R123">
        <v>9.8000000000000007</v>
      </c>
      <c r="S123">
        <v>2.7</v>
      </c>
      <c r="T123">
        <v>13000</v>
      </c>
      <c r="U123">
        <v>105400</v>
      </c>
      <c r="V123">
        <v>12.3</v>
      </c>
      <c r="W123">
        <v>3.4</v>
      </c>
      <c r="X123">
        <v>10200</v>
      </c>
      <c r="Y123">
        <v>101300</v>
      </c>
      <c r="Z123">
        <v>10.1</v>
      </c>
      <c r="AA123">
        <v>2.9</v>
      </c>
      <c r="AB123">
        <v>11300</v>
      </c>
      <c r="AC123">
        <v>99600</v>
      </c>
      <c r="AD123">
        <v>11.3</v>
      </c>
      <c r="AE123">
        <v>2.8</v>
      </c>
      <c r="AF123">
        <v>11700</v>
      </c>
      <c r="AG123">
        <v>98900</v>
      </c>
      <c r="AH123">
        <v>11.9</v>
      </c>
      <c r="AI123">
        <v>3</v>
      </c>
      <c r="AJ123">
        <v>10700</v>
      </c>
      <c r="AK123">
        <v>101500</v>
      </c>
      <c r="AL123">
        <v>10.5</v>
      </c>
      <c r="AM123">
        <v>2.8</v>
      </c>
      <c r="AN123">
        <v>12200</v>
      </c>
      <c r="AO123">
        <v>108700</v>
      </c>
      <c r="AP123">
        <v>11.2</v>
      </c>
      <c r="AQ123">
        <v>3.1</v>
      </c>
      <c r="AR123">
        <v>14700</v>
      </c>
      <c r="AS123">
        <v>105100</v>
      </c>
      <c r="AT123">
        <v>14</v>
      </c>
      <c r="AU123">
        <v>3.5</v>
      </c>
      <c r="AV123">
        <v>12500</v>
      </c>
      <c r="AW123">
        <v>110700</v>
      </c>
      <c r="AX123">
        <v>11.3</v>
      </c>
      <c r="AY123">
        <v>3.1</v>
      </c>
      <c r="AZ123">
        <v>14200</v>
      </c>
      <c r="BA123">
        <v>108700</v>
      </c>
      <c r="BB123">
        <v>13.1</v>
      </c>
      <c r="BC123">
        <v>3.6</v>
      </c>
      <c r="BD123">
        <v>18800</v>
      </c>
      <c r="BE123">
        <v>113600</v>
      </c>
      <c r="BF123">
        <v>16.5</v>
      </c>
      <c r="BG123">
        <v>4.0999999999999996</v>
      </c>
      <c r="BH123">
        <v>12800</v>
      </c>
      <c r="BI123">
        <v>116700</v>
      </c>
      <c r="BJ123">
        <v>11</v>
      </c>
      <c r="BK123">
        <v>3.3</v>
      </c>
      <c r="BL123">
        <v>16600</v>
      </c>
      <c r="BM123">
        <v>114400</v>
      </c>
      <c r="BN123">
        <v>14.5</v>
      </c>
      <c r="BO123">
        <v>3.5</v>
      </c>
      <c r="BP123">
        <v>17600</v>
      </c>
      <c r="BQ123">
        <v>116200</v>
      </c>
      <c r="BR123">
        <v>15.2</v>
      </c>
      <c r="BS123">
        <v>4.3</v>
      </c>
      <c r="BT123">
        <v>15800</v>
      </c>
      <c r="BU123">
        <v>115000</v>
      </c>
      <c r="BV123">
        <v>13.7</v>
      </c>
      <c r="BW123">
        <v>4.2</v>
      </c>
    </row>
    <row r="124" spans="1:75" x14ac:dyDescent="0.3">
      <c r="A124" t="s">
        <v>178</v>
      </c>
      <c r="B124" t="str">
        <f>VLOOKUP(A124,'class and classification'!$A$1:$B$338,2,FALSE)</f>
        <v>Predominantly Urban</v>
      </c>
      <c r="C124" t="str">
        <f>VLOOKUP(A124,'class and classification'!$A$1:$C$338,3,FALSE)</f>
        <v>L</v>
      </c>
      <c r="D124">
        <v>11400</v>
      </c>
      <c r="E124">
        <v>122600</v>
      </c>
      <c r="F124">
        <v>9.3000000000000007</v>
      </c>
      <c r="G124">
        <v>2.7</v>
      </c>
      <c r="H124">
        <v>11000</v>
      </c>
      <c r="I124">
        <v>108400</v>
      </c>
      <c r="J124">
        <v>10.199999999999999</v>
      </c>
      <c r="K124">
        <v>3.1</v>
      </c>
      <c r="L124">
        <v>13600</v>
      </c>
      <c r="M124">
        <v>113800</v>
      </c>
      <c r="N124">
        <v>12</v>
      </c>
      <c r="O124">
        <v>3.5</v>
      </c>
      <c r="P124">
        <v>11300</v>
      </c>
      <c r="Q124">
        <v>114900</v>
      </c>
      <c r="R124">
        <v>9.8000000000000007</v>
      </c>
      <c r="S124">
        <v>3.2</v>
      </c>
      <c r="T124">
        <v>12900</v>
      </c>
      <c r="U124">
        <v>117100</v>
      </c>
      <c r="V124">
        <v>11</v>
      </c>
      <c r="W124">
        <v>3.1</v>
      </c>
      <c r="X124">
        <v>14600</v>
      </c>
      <c r="Y124">
        <v>122800</v>
      </c>
      <c r="Z124">
        <v>11.9</v>
      </c>
      <c r="AA124">
        <v>3.3</v>
      </c>
      <c r="AB124">
        <v>10300</v>
      </c>
      <c r="AC124">
        <v>119100</v>
      </c>
      <c r="AD124">
        <v>8.6</v>
      </c>
      <c r="AE124">
        <v>2.6</v>
      </c>
      <c r="AF124">
        <v>11000</v>
      </c>
      <c r="AG124">
        <v>117300</v>
      </c>
      <c r="AH124">
        <v>9.3000000000000007</v>
      </c>
      <c r="AI124">
        <v>2.8</v>
      </c>
      <c r="AJ124">
        <v>10100</v>
      </c>
      <c r="AK124">
        <v>124300</v>
      </c>
      <c r="AL124">
        <v>8.1999999999999993</v>
      </c>
      <c r="AM124">
        <v>2.6</v>
      </c>
      <c r="AN124">
        <v>16600</v>
      </c>
      <c r="AO124">
        <v>131000</v>
      </c>
      <c r="AP124">
        <v>12.7</v>
      </c>
      <c r="AQ124">
        <v>3.2</v>
      </c>
      <c r="AR124">
        <v>17400</v>
      </c>
      <c r="AS124">
        <v>139600</v>
      </c>
      <c r="AT124">
        <v>12.5</v>
      </c>
      <c r="AU124">
        <v>3.1</v>
      </c>
      <c r="AV124">
        <v>13500</v>
      </c>
      <c r="AW124">
        <v>137600</v>
      </c>
      <c r="AX124">
        <v>9.8000000000000007</v>
      </c>
      <c r="AY124">
        <v>2.8</v>
      </c>
      <c r="AZ124">
        <v>14500</v>
      </c>
      <c r="BA124">
        <v>147300</v>
      </c>
      <c r="BB124">
        <v>9.8000000000000007</v>
      </c>
      <c r="BC124">
        <v>2.7</v>
      </c>
      <c r="BD124">
        <v>16000</v>
      </c>
      <c r="BE124">
        <v>142700</v>
      </c>
      <c r="BF124">
        <v>11.2</v>
      </c>
      <c r="BG124">
        <v>2.9</v>
      </c>
      <c r="BH124">
        <v>13900</v>
      </c>
      <c r="BI124">
        <v>141700</v>
      </c>
      <c r="BJ124">
        <v>9.8000000000000007</v>
      </c>
      <c r="BK124">
        <v>2.8</v>
      </c>
      <c r="BL124">
        <v>15900</v>
      </c>
      <c r="BM124">
        <v>148800</v>
      </c>
      <c r="BN124">
        <v>10.7</v>
      </c>
      <c r="BO124">
        <v>3.2</v>
      </c>
      <c r="BP124">
        <v>15100</v>
      </c>
      <c r="BQ124">
        <v>157900</v>
      </c>
      <c r="BR124">
        <v>9.6</v>
      </c>
      <c r="BS124">
        <v>3.5</v>
      </c>
      <c r="BT124">
        <v>15400</v>
      </c>
      <c r="BU124">
        <v>138800</v>
      </c>
      <c r="BV124">
        <v>11.1</v>
      </c>
      <c r="BW124">
        <v>4.0999999999999996</v>
      </c>
    </row>
    <row r="125" spans="1:75" x14ac:dyDescent="0.3">
      <c r="A125" t="s">
        <v>179</v>
      </c>
      <c r="B125" t="str">
        <f>VLOOKUP(A125,'class and classification'!$A$1:$B$338,2,FALSE)</f>
        <v>Predominantly Urban</v>
      </c>
      <c r="C125" t="str">
        <f>VLOOKUP(A125,'class and classification'!$A$1:$C$338,3,FALSE)</f>
        <v>L</v>
      </c>
      <c r="D125">
        <v>14100</v>
      </c>
      <c r="E125">
        <v>88700</v>
      </c>
      <c r="F125">
        <v>15.9</v>
      </c>
      <c r="G125">
        <v>3.7</v>
      </c>
      <c r="H125">
        <v>15400</v>
      </c>
      <c r="I125">
        <v>95600</v>
      </c>
      <c r="J125">
        <v>16.100000000000001</v>
      </c>
      <c r="K125">
        <v>3.3</v>
      </c>
      <c r="L125">
        <v>15800</v>
      </c>
      <c r="M125">
        <v>96800</v>
      </c>
      <c r="N125">
        <v>16.3</v>
      </c>
      <c r="O125">
        <v>3.3</v>
      </c>
      <c r="P125">
        <v>17400</v>
      </c>
      <c r="Q125">
        <v>97300</v>
      </c>
      <c r="R125">
        <v>17.899999999999999</v>
      </c>
      <c r="S125">
        <v>3.5</v>
      </c>
      <c r="T125">
        <v>15100</v>
      </c>
      <c r="U125">
        <v>95800</v>
      </c>
      <c r="V125">
        <v>15.8</v>
      </c>
      <c r="W125">
        <v>3.5</v>
      </c>
      <c r="X125">
        <v>14700</v>
      </c>
      <c r="Y125">
        <v>92200</v>
      </c>
      <c r="Z125">
        <v>15.9</v>
      </c>
      <c r="AA125">
        <v>3.7</v>
      </c>
      <c r="AB125">
        <v>14000</v>
      </c>
      <c r="AC125">
        <v>93900</v>
      </c>
      <c r="AD125">
        <v>14.9</v>
      </c>
      <c r="AE125">
        <v>3.5</v>
      </c>
      <c r="AF125">
        <v>18000</v>
      </c>
      <c r="AG125">
        <v>98200</v>
      </c>
      <c r="AH125">
        <v>18.399999999999999</v>
      </c>
      <c r="AI125">
        <v>3.9</v>
      </c>
      <c r="AJ125">
        <v>14600</v>
      </c>
      <c r="AK125">
        <v>101200</v>
      </c>
      <c r="AL125">
        <v>14.4</v>
      </c>
      <c r="AM125">
        <v>3.5</v>
      </c>
      <c r="AN125">
        <v>15400</v>
      </c>
      <c r="AO125">
        <v>101200</v>
      </c>
      <c r="AP125">
        <v>15.2</v>
      </c>
      <c r="AQ125">
        <v>3.3</v>
      </c>
      <c r="AR125">
        <v>18600</v>
      </c>
      <c r="AS125">
        <v>101200</v>
      </c>
      <c r="AT125">
        <v>18.3</v>
      </c>
      <c r="AU125">
        <v>3.6</v>
      </c>
      <c r="AV125">
        <v>16900</v>
      </c>
      <c r="AW125">
        <v>102200</v>
      </c>
      <c r="AX125">
        <v>16.5</v>
      </c>
      <c r="AY125">
        <v>3.6</v>
      </c>
      <c r="AZ125">
        <v>22400</v>
      </c>
      <c r="BA125">
        <v>106100</v>
      </c>
      <c r="BB125">
        <v>21.1</v>
      </c>
      <c r="BC125">
        <v>4.2</v>
      </c>
      <c r="BD125">
        <v>17100</v>
      </c>
      <c r="BE125">
        <v>99100</v>
      </c>
      <c r="BF125">
        <v>17.2</v>
      </c>
      <c r="BG125">
        <v>3.9</v>
      </c>
      <c r="BH125">
        <v>24800</v>
      </c>
      <c r="BI125">
        <v>104700</v>
      </c>
      <c r="BJ125">
        <v>23.6</v>
      </c>
      <c r="BK125">
        <v>4.5</v>
      </c>
      <c r="BL125">
        <v>20900</v>
      </c>
      <c r="BM125">
        <v>108600</v>
      </c>
      <c r="BN125">
        <v>19.2</v>
      </c>
      <c r="BO125">
        <v>4.3</v>
      </c>
      <c r="BP125">
        <v>24800</v>
      </c>
      <c r="BQ125">
        <v>109400</v>
      </c>
      <c r="BR125">
        <v>22.6</v>
      </c>
      <c r="BS125">
        <v>4.5999999999999996</v>
      </c>
      <c r="BT125">
        <v>22800</v>
      </c>
      <c r="BU125">
        <v>100400</v>
      </c>
      <c r="BV125">
        <v>22.8</v>
      </c>
      <c r="BW125">
        <v>4.7</v>
      </c>
    </row>
    <row r="126" spans="1:75" x14ac:dyDescent="0.3">
      <c r="A126" t="s">
        <v>180</v>
      </c>
      <c r="B126" t="str">
        <f>VLOOKUP(A126,'class and classification'!$A$1:$B$338,2,FALSE)</f>
        <v>Predominantly Urban</v>
      </c>
      <c r="C126" t="str">
        <f>VLOOKUP(A126,'class and classification'!$A$1:$C$338,3,FALSE)</f>
        <v>L</v>
      </c>
      <c r="D126">
        <v>10000</v>
      </c>
      <c r="E126">
        <v>89600</v>
      </c>
      <c r="F126">
        <v>11.2</v>
      </c>
      <c r="G126">
        <v>3</v>
      </c>
      <c r="H126">
        <v>9700</v>
      </c>
      <c r="I126">
        <v>96200</v>
      </c>
      <c r="J126">
        <v>10</v>
      </c>
      <c r="K126">
        <v>2.9</v>
      </c>
      <c r="L126">
        <v>9800</v>
      </c>
      <c r="M126">
        <v>94400</v>
      </c>
      <c r="N126">
        <v>10.4</v>
      </c>
      <c r="O126">
        <v>3.2</v>
      </c>
      <c r="P126">
        <v>7300</v>
      </c>
      <c r="Q126">
        <v>91400</v>
      </c>
      <c r="R126">
        <v>8</v>
      </c>
      <c r="S126">
        <v>2.9</v>
      </c>
      <c r="T126">
        <v>8200</v>
      </c>
      <c r="U126">
        <v>95900</v>
      </c>
      <c r="V126">
        <v>8.5</v>
      </c>
      <c r="W126">
        <v>2.9</v>
      </c>
      <c r="X126">
        <v>10000</v>
      </c>
      <c r="Y126">
        <v>96900</v>
      </c>
      <c r="Z126">
        <v>10.3</v>
      </c>
      <c r="AA126">
        <v>3.1</v>
      </c>
      <c r="AB126">
        <v>10300</v>
      </c>
      <c r="AC126">
        <v>95300</v>
      </c>
      <c r="AD126">
        <v>10.8</v>
      </c>
      <c r="AE126">
        <v>2.9</v>
      </c>
      <c r="AF126">
        <v>10500</v>
      </c>
      <c r="AG126">
        <v>94800</v>
      </c>
      <c r="AH126">
        <v>11.1</v>
      </c>
      <c r="AI126">
        <v>3.1</v>
      </c>
      <c r="AJ126">
        <v>11500</v>
      </c>
      <c r="AK126">
        <v>97500</v>
      </c>
      <c r="AL126">
        <v>11.8</v>
      </c>
      <c r="AM126">
        <v>3.3</v>
      </c>
      <c r="AN126">
        <v>8500</v>
      </c>
      <c r="AO126">
        <v>100200</v>
      </c>
      <c r="AP126">
        <v>8.5</v>
      </c>
      <c r="AQ126">
        <v>3.1</v>
      </c>
      <c r="AR126">
        <v>9300</v>
      </c>
      <c r="AS126">
        <v>102200</v>
      </c>
      <c r="AT126">
        <v>9.1</v>
      </c>
      <c r="AU126">
        <v>3.3</v>
      </c>
      <c r="AV126">
        <v>12600</v>
      </c>
      <c r="AW126">
        <v>104600</v>
      </c>
      <c r="AX126">
        <v>12.1</v>
      </c>
      <c r="AY126">
        <v>3.6</v>
      </c>
      <c r="AZ126">
        <v>13400</v>
      </c>
      <c r="BA126">
        <v>105700</v>
      </c>
      <c r="BB126">
        <v>12.7</v>
      </c>
      <c r="BC126">
        <v>3.4</v>
      </c>
      <c r="BD126">
        <v>11700</v>
      </c>
      <c r="BE126">
        <v>106800</v>
      </c>
      <c r="BF126">
        <v>10.9</v>
      </c>
      <c r="BG126">
        <v>3.2</v>
      </c>
      <c r="BH126">
        <v>13900</v>
      </c>
      <c r="BI126">
        <v>107000</v>
      </c>
      <c r="BJ126">
        <v>13</v>
      </c>
      <c r="BK126">
        <v>3.4</v>
      </c>
      <c r="BL126">
        <v>11200</v>
      </c>
      <c r="BM126">
        <v>107000</v>
      </c>
      <c r="BN126">
        <v>10.5</v>
      </c>
      <c r="BO126">
        <v>2.9</v>
      </c>
      <c r="BP126">
        <v>14100</v>
      </c>
      <c r="BQ126">
        <v>105000</v>
      </c>
      <c r="BR126">
        <v>13.4</v>
      </c>
      <c r="BS126">
        <v>4.2</v>
      </c>
      <c r="BT126">
        <v>10100</v>
      </c>
      <c r="BU126">
        <v>104400</v>
      </c>
      <c r="BV126">
        <v>9.6999999999999993</v>
      </c>
      <c r="BW126">
        <v>3.4</v>
      </c>
    </row>
    <row r="127" spans="1:75" x14ac:dyDescent="0.3">
      <c r="A127" t="s">
        <v>181</v>
      </c>
      <c r="B127" t="str">
        <f>VLOOKUP(A127,'class and classification'!$A$1:$B$338,2,FALSE)</f>
        <v>Predominantly Urban</v>
      </c>
      <c r="C127" t="str">
        <f>VLOOKUP(A127,'class and classification'!$A$1:$C$338,3,FALSE)</f>
        <v>L</v>
      </c>
      <c r="D127">
        <v>7400</v>
      </c>
      <c r="E127">
        <v>94600</v>
      </c>
      <c r="F127">
        <v>7.8</v>
      </c>
      <c r="G127">
        <v>2.6</v>
      </c>
      <c r="H127">
        <v>7300</v>
      </c>
      <c r="I127">
        <v>101400</v>
      </c>
      <c r="J127">
        <v>7.2</v>
      </c>
      <c r="K127">
        <v>2.5</v>
      </c>
      <c r="L127">
        <v>10100</v>
      </c>
      <c r="M127">
        <v>105700</v>
      </c>
      <c r="N127">
        <v>9.6</v>
      </c>
      <c r="O127">
        <v>3</v>
      </c>
      <c r="P127">
        <v>12800</v>
      </c>
      <c r="Q127">
        <v>107600</v>
      </c>
      <c r="R127">
        <v>11.9</v>
      </c>
      <c r="S127">
        <v>3.5</v>
      </c>
      <c r="T127">
        <v>7900</v>
      </c>
      <c r="U127">
        <v>107000</v>
      </c>
      <c r="V127">
        <v>7.4</v>
      </c>
      <c r="W127">
        <v>2.7</v>
      </c>
      <c r="X127">
        <v>9800</v>
      </c>
      <c r="Y127">
        <v>112200</v>
      </c>
      <c r="Z127">
        <v>8.6999999999999993</v>
      </c>
      <c r="AA127">
        <v>3</v>
      </c>
      <c r="AB127">
        <v>10600</v>
      </c>
      <c r="AC127">
        <v>112700</v>
      </c>
      <c r="AD127">
        <v>9.4</v>
      </c>
      <c r="AE127">
        <v>2.9</v>
      </c>
      <c r="AF127">
        <v>8600</v>
      </c>
      <c r="AG127">
        <v>123600</v>
      </c>
      <c r="AH127">
        <v>7</v>
      </c>
      <c r="AI127">
        <v>2.4</v>
      </c>
      <c r="AJ127">
        <v>13800</v>
      </c>
      <c r="AK127">
        <v>122500</v>
      </c>
      <c r="AL127">
        <v>11.3</v>
      </c>
      <c r="AM127">
        <v>3.2</v>
      </c>
      <c r="AN127">
        <v>14100</v>
      </c>
      <c r="AO127">
        <v>129300</v>
      </c>
      <c r="AP127">
        <v>10.9</v>
      </c>
      <c r="AQ127">
        <v>3.2</v>
      </c>
      <c r="AR127">
        <v>10500</v>
      </c>
      <c r="AS127">
        <v>124800</v>
      </c>
      <c r="AT127">
        <v>8.5</v>
      </c>
      <c r="AU127">
        <v>3.1</v>
      </c>
      <c r="AV127">
        <v>13800</v>
      </c>
      <c r="AW127">
        <v>135500</v>
      </c>
      <c r="AX127">
        <v>10.199999999999999</v>
      </c>
      <c r="AY127">
        <v>3.6</v>
      </c>
      <c r="AZ127">
        <v>12100</v>
      </c>
      <c r="BA127">
        <v>139500</v>
      </c>
      <c r="BB127">
        <v>8.6999999999999993</v>
      </c>
      <c r="BC127">
        <v>3.2</v>
      </c>
      <c r="BD127">
        <v>12700</v>
      </c>
      <c r="BE127">
        <v>145700</v>
      </c>
      <c r="BF127">
        <v>8.8000000000000007</v>
      </c>
      <c r="BG127">
        <v>2.9</v>
      </c>
      <c r="BH127">
        <v>10600</v>
      </c>
      <c r="BI127">
        <v>150200</v>
      </c>
      <c r="BJ127">
        <v>7</v>
      </c>
      <c r="BK127">
        <v>2.7</v>
      </c>
      <c r="BL127">
        <v>13200</v>
      </c>
      <c r="BM127">
        <v>144800</v>
      </c>
      <c r="BN127">
        <v>9.1</v>
      </c>
      <c r="BO127">
        <v>3.4</v>
      </c>
      <c r="BP127">
        <v>18900</v>
      </c>
      <c r="BQ127">
        <v>135000</v>
      </c>
      <c r="BR127">
        <v>14</v>
      </c>
      <c r="BS127">
        <v>4.5</v>
      </c>
      <c r="BT127">
        <v>18800</v>
      </c>
      <c r="BU127">
        <v>148200</v>
      </c>
      <c r="BV127">
        <v>12.7</v>
      </c>
      <c r="BW127">
        <v>4.3</v>
      </c>
    </row>
    <row r="128" spans="1:75" x14ac:dyDescent="0.3">
      <c r="A128" t="s">
        <v>182</v>
      </c>
      <c r="B128" t="str">
        <f>VLOOKUP(A128,'class and classification'!$A$1:$B$338,2,FALSE)</f>
        <v>Predominantly Urban</v>
      </c>
      <c r="C128" t="str">
        <f>VLOOKUP(A128,'class and classification'!$A$1:$C$338,3,FALSE)</f>
        <v>UA</v>
      </c>
      <c r="D128">
        <v>5600</v>
      </c>
      <c r="E128">
        <v>59500</v>
      </c>
      <c r="F128">
        <v>9.5</v>
      </c>
      <c r="G128">
        <v>1.8</v>
      </c>
      <c r="H128">
        <v>7200</v>
      </c>
      <c r="I128">
        <v>59800</v>
      </c>
      <c r="J128">
        <v>12.1</v>
      </c>
      <c r="K128">
        <v>2</v>
      </c>
      <c r="L128">
        <v>7100</v>
      </c>
      <c r="M128">
        <v>60100</v>
      </c>
      <c r="N128">
        <v>11.8</v>
      </c>
      <c r="O128">
        <v>2</v>
      </c>
      <c r="P128">
        <v>6800</v>
      </c>
      <c r="Q128">
        <v>61200</v>
      </c>
      <c r="R128">
        <v>11.1</v>
      </c>
      <c r="S128">
        <v>2.1</v>
      </c>
      <c r="T128">
        <v>7200</v>
      </c>
      <c r="U128">
        <v>63200</v>
      </c>
      <c r="V128">
        <v>11.3</v>
      </c>
      <c r="W128">
        <v>2.2000000000000002</v>
      </c>
      <c r="X128">
        <v>7100</v>
      </c>
      <c r="Y128">
        <v>60500</v>
      </c>
      <c r="Z128">
        <v>11.8</v>
      </c>
      <c r="AA128">
        <v>2.4</v>
      </c>
      <c r="AB128">
        <v>8600</v>
      </c>
      <c r="AC128">
        <v>61800</v>
      </c>
      <c r="AD128">
        <v>14</v>
      </c>
      <c r="AE128">
        <v>2.6</v>
      </c>
      <c r="AF128">
        <v>6900</v>
      </c>
      <c r="AG128">
        <v>60500</v>
      </c>
      <c r="AH128">
        <v>11.4</v>
      </c>
      <c r="AI128">
        <v>2.2999999999999998</v>
      </c>
      <c r="AJ128">
        <v>6200</v>
      </c>
      <c r="AK128">
        <v>59400</v>
      </c>
      <c r="AL128">
        <v>10.4</v>
      </c>
      <c r="AM128">
        <v>2.1</v>
      </c>
      <c r="AN128">
        <v>6600</v>
      </c>
      <c r="AO128">
        <v>63700</v>
      </c>
      <c r="AP128">
        <v>10.3</v>
      </c>
      <c r="AQ128">
        <v>2</v>
      </c>
      <c r="AR128">
        <v>6100</v>
      </c>
      <c r="AS128">
        <v>62700</v>
      </c>
      <c r="AT128">
        <v>9.6999999999999993</v>
      </c>
      <c r="AU128">
        <v>1.9</v>
      </c>
      <c r="AV128">
        <v>7300</v>
      </c>
      <c r="AW128">
        <v>65700</v>
      </c>
      <c r="AX128">
        <v>11.1</v>
      </c>
      <c r="AY128">
        <v>2</v>
      </c>
      <c r="AZ128">
        <v>7800</v>
      </c>
      <c r="BA128">
        <v>65100</v>
      </c>
      <c r="BB128">
        <v>12</v>
      </c>
      <c r="BC128">
        <v>2.1</v>
      </c>
      <c r="BD128">
        <v>6600</v>
      </c>
      <c r="BE128">
        <v>65900</v>
      </c>
      <c r="BF128">
        <v>10</v>
      </c>
      <c r="BG128">
        <v>2</v>
      </c>
      <c r="BH128">
        <v>7100</v>
      </c>
      <c r="BI128">
        <v>67700</v>
      </c>
      <c r="BJ128">
        <v>10.5</v>
      </c>
      <c r="BK128">
        <v>2.1</v>
      </c>
      <c r="BL128">
        <v>7500</v>
      </c>
      <c r="BM128">
        <v>66200</v>
      </c>
      <c r="BN128">
        <v>11.3</v>
      </c>
      <c r="BO128">
        <v>2.2999999999999998</v>
      </c>
      <c r="BP128">
        <v>7700</v>
      </c>
      <c r="BQ128">
        <v>63500</v>
      </c>
      <c r="BR128">
        <v>12.1</v>
      </c>
      <c r="BS128">
        <v>2.7</v>
      </c>
      <c r="BT128">
        <v>8800</v>
      </c>
      <c r="BU128">
        <v>61500</v>
      </c>
      <c r="BV128">
        <v>14.3</v>
      </c>
      <c r="BW128">
        <v>2.9</v>
      </c>
    </row>
    <row r="129" spans="1:75" x14ac:dyDescent="0.3">
      <c r="A129" t="s">
        <v>183</v>
      </c>
      <c r="B129" t="str">
        <f>VLOOKUP(A129,'class and classification'!$A$1:$B$338,2,FALSE)</f>
        <v>Predominantly Urban</v>
      </c>
      <c r="C129" t="str">
        <f>VLOOKUP(A129,'class and classification'!$A$1:$C$338,3,FALSE)</f>
        <v>UA</v>
      </c>
      <c r="D129">
        <v>14800</v>
      </c>
      <c r="E129">
        <v>129100</v>
      </c>
      <c r="F129">
        <v>11.5</v>
      </c>
      <c r="G129">
        <v>2.1</v>
      </c>
      <c r="H129">
        <v>13800</v>
      </c>
      <c r="I129">
        <v>125300</v>
      </c>
      <c r="J129">
        <v>11</v>
      </c>
      <c r="K129">
        <v>2.2000000000000002</v>
      </c>
      <c r="L129">
        <v>14300</v>
      </c>
      <c r="M129">
        <v>131400</v>
      </c>
      <c r="N129">
        <v>10.9</v>
      </c>
      <c r="O129">
        <v>2</v>
      </c>
      <c r="P129">
        <v>16900</v>
      </c>
      <c r="Q129">
        <v>132900</v>
      </c>
      <c r="R129">
        <v>12.7</v>
      </c>
      <c r="S129">
        <v>2.2999999999999998</v>
      </c>
      <c r="T129">
        <v>14700</v>
      </c>
      <c r="U129">
        <v>136500</v>
      </c>
      <c r="V129">
        <v>10.8</v>
      </c>
      <c r="W129">
        <v>2.1</v>
      </c>
      <c r="X129">
        <v>14400</v>
      </c>
      <c r="Y129">
        <v>137000</v>
      </c>
      <c r="Z129">
        <v>10.5</v>
      </c>
      <c r="AA129">
        <v>2.2000000000000002</v>
      </c>
      <c r="AB129">
        <v>12600</v>
      </c>
      <c r="AC129">
        <v>136900</v>
      </c>
      <c r="AD129">
        <v>9.1999999999999993</v>
      </c>
      <c r="AE129">
        <v>2.1</v>
      </c>
      <c r="AF129">
        <v>13900</v>
      </c>
      <c r="AG129">
        <v>137000</v>
      </c>
      <c r="AH129">
        <v>10.1</v>
      </c>
      <c r="AI129">
        <v>2.2000000000000002</v>
      </c>
      <c r="AJ129">
        <v>16900</v>
      </c>
      <c r="AK129">
        <v>140500</v>
      </c>
      <c r="AL129">
        <v>12.1</v>
      </c>
      <c r="AM129">
        <v>2.2999999999999998</v>
      </c>
      <c r="AN129">
        <v>16400</v>
      </c>
      <c r="AO129">
        <v>143900</v>
      </c>
      <c r="AP129">
        <v>11.4</v>
      </c>
      <c r="AQ129">
        <v>2.2000000000000002</v>
      </c>
      <c r="AR129">
        <v>18900</v>
      </c>
      <c r="AS129">
        <v>148200</v>
      </c>
      <c r="AT129">
        <v>12.7</v>
      </c>
      <c r="AU129">
        <v>2.2999999999999998</v>
      </c>
      <c r="AV129">
        <v>16500</v>
      </c>
      <c r="AW129">
        <v>146100</v>
      </c>
      <c r="AX129">
        <v>11.3</v>
      </c>
      <c r="AY129">
        <v>2.2000000000000002</v>
      </c>
      <c r="AZ129">
        <v>19500</v>
      </c>
      <c r="BA129">
        <v>154200</v>
      </c>
      <c r="BB129">
        <v>12.7</v>
      </c>
      <c r="BC129">
        <v>2.4</v>
      </c>
      <c r="BD129">
        <v>16500</v>
      </c>
      <c r="BE129">
        <v>152100</v>
      </c>
      <c r="BF129">
        <v>10.9</v>
      </c>
      <c r="BG129">
        <v>2.2999999999999998</v>
      </c>
      <c r="BH129">
        <v>20500</v>
      </c>
      <c r="BI129">
        <v>151300</v>
      </c>
      <c r="BJ129">
        <v>13.6</v>
      </c>
      <c r="BK129">
        <v>2.7</v>
      </c>
      <c r="BL129">
        <v>22000</v>
      </c>
      <c r="BM129">
        <v>162900</v>
      </c>
      <c r="BN129">
        <v>13.5</v>
      </c>
      <c r="BO129">
        <v>2.8</v>
      </c>
      <c r="BP129">
        <v>20700</v>
      </c>
      <c r="BQ129">
        <v>160300</v>
      </c>
      <c r="BR129">
        <v>12.9</v>
      </c>
      <c r="BS129">
        <v>3.1</v>
      </c>
      <c r="BT129">
        <v>16400</v>
      </c>
      <c r="BU129">
        <v>163700</v>
      </c>
      <c r="BV129">
        <v>10</v>
      </c>
      <c r="BW129">
        <v>2.6</v>
      </c>
    </row>
    <row r="130" spans="1:75" x14ac:dyDescent="0.3">
      <c r="A130" t="s">
        <v>184</v>
      </c>
      <c r="B130" t="str">
        <f>VLOOKUP(A130,'class and classification'!$A$1:$B$338,2,FALSE)</f>
        <v>Predominantly Rural</v>
      </c>
      <c r="C130" t="str">
        <f>VLOOKUP(A130,'class and classification'!$A$1:$C$338,3,FALSE)</f>
        <v>UA</v>
      </c>
      <c r="D130">
        <v>6300</v>
      </c>
      <c r="E130">
        <v>60200</v>
      </c>
      <c r="F130">
        <v>10.4</v>
      </c>
      <c r="G130">
        <v>1.9</v>
      </c>
      <c r="H130">
        <v>6200</v>
      </c>
      <c r="I130">
        <v>61300</v>
      </c>
      <c r="J130">
        <v>10.1</v>
      </c>
      <c r="K130">
        <v>2</v>
      </c>
      <c r="L130">
        <v>6200</v>
      </c>
      <c r="M130">
        <v>59900</v>
      </c>
      <c r="N130">
        <v>10.4</v>
      </c>
      <c r="O130">
        <v>2.1</v>
      </c>
      <c r="P130">
        <v>5900</v>
      </c>
      <c r="Q130">
        <v>59700</v>
      </c>
      <c r="R130">
        <v>9.8000000000000007</v>
      </c>
      <c r="S130">
        <v>2.1</v>
      </c>
      <c r="T130">
        <v>6200</v>
      </c>
      <c r="U130">
        <v>60000</v>
      </c>
      <c r="V130">
        <v>10.3</v>
      </c>
      <c r="W130">
        <v>2.2999999999999998</v>
      </c>
      <c r="X130">
        <v>4700</v>
      </c>
      <c r="Y130">
        <v>55000</v>
      </c>
      <c r="Z130">
        <v>8.6</v>
      </c>
      <c r="AA130">
        <v>2.2000000000000002</v>
      </c>
      <c r="AB130">
        <v>4400</v>
      </c>
      <c r="AC130">
        <v>52200</v>
      </c>
      <c r="AD130">
        <v>8.4</v>
      </c>
      <c r="AE130">
        <v>2.2000000000000002</v>
      </c>
      <c r="AF130">
        <v>4300</v>
      </c>
      <c r="AG130">
        <v>52800</v>
      </c>
      <c r="AH130">
        <v>8.1999999999999993</v>
      </c>
      <c r="AI130">
        <v>2.1</v>
      </c>
      <c r="AJ130">
        <v>4900</v>
      </c>
      <c r="AK130">
        <v>56600</v>
      </c>
      <c r="AL130">
        <v>8.6999999999999993</v>
      </c>
      <c r="AM130">
        <v>2</v>
      </c>
      <c r="AN130">
        <v>6200</v>
      </c>
      <c r="AO130">
        <v>58000</v>
      </c>
      <c r="AP130">
        <v>10.7</v>
      </c>
      <c r="AQ130">
        <v>2.1</v>
      </c>
      <c r="AR130">
        <v>5100</v>
      </c>
      <c r="AS130">
        <v>57700</v>
      </c>
      <c r="AT130">
        <v>8.8000000000000007</v>
      </c>
      <c r="AU130">
        <v>1.9</v>
      </c>
      <c r="AV130">
        <v>6200</v>
      </c>
      <c r="AW130">
        <v>59700</v>
      </c>
      <c r="AX130">
        <v>10.3</v>
      </c>
      <c r="AY130">
        <v>2</v>
      </c>
      <c r="AZ130">
        <v>6800</v>
      </c>
      <c r="BA130">
        <v>60000</v>
      </c>
      <c r="BB130">
        <v>11.3</v>
      </c>
      <c r="BC130">
        <v>2.2000000000000002</v>
      </c>
      <c r="BD130">
        <v>5800</v>
      </c>
      <c r="BE130">
        <v>59100</v>
      </c>
      <c r="BF130">
        <v>9.8000000000000007</v>
      </c>
      <c r="BG130">
        <v>2</v>
      </c>
      <c r="BH130">
        <v>6100</v>
      </c>
      <c r="BI130">
        <v>59400</v>
      </c>
      <c r="BJ130">
        <v>10.199999999999999</v>
      </c>
      <c r="BK130">
        <v>2.1</v>
      </c>
      <c r="BL130">
        <v>6200</v>
      </c>
      <c r="BM130">
        <v>60400</v>
      </c>
      <c r="BN130">
        <v>10.3</v>
      </c>
      <c r="BO130">
        <v>2.2999999999999998</v>
      </c>
      <c r="BP130">
        <v>7600</v>
      </c>
      <c r="BQ130">
        <v>58400</v>
      </c>
      <c r="BR130">
        <v>12.9</v>
      </c>
      <c r="BS130">
        <v>2.9</v>
      </c>
      <c r="BT130">
        <v>6700</v>
      </c>
      <c r="BU130">
        <v>54800</v>
      </c>
      <c r="BV130">
        <v>12.2</v>
      </c>
      <c r="BW130">
        <v>3.2</v>
      </c>
    </row>
    <row r="131" spans="1:75" x14ac:dyDescent="0.3">
      <c r="A131" t="s">
        <v>185</v>
      </c>
      <c r="B131" t="str">
        <f>VLOOKUP(A131,'class and classification'!$A$1:$B$338,2,FALSE)</f>
        <v>Predominantly Urban</v>
      </c>
      <c r="C131" t="str">
        <f>VLOOKUP(A131,'class and classification'!$A$1:$C$338,3,FALSE)</f>
        <v>UA</v>
      </c>
      <c r="D131">
        <v>12800</v>
      </c>
      <c r="E131">
        <v>120000</v>
      </c>
      <c r="F131">
        <v>10.6</v>
      </c>
      <c r="G131">
        <v>2.1</v>
      </c>
      <c r="H131">
        <v>10200</v>
      </c>
      <c r="I131">
        <v>122800</v>
      </c>
      <c r="J131">
        <v>8.3000000000000007</v>
      </c>
      <c r="K131">
        <v>1.9</v>
      </c>
      <c r="L131">
        <v>10400</v>
      </c>
      <c r="M131">
        <v>123900</v>
      </c>
      <c r="N131">
        <v>8.4</v>
      </c>
      <c r="O131">
        <v>1.9</v>
      </c>
      <c r="P131">
        <v>9200</v>
      </c>
      <c r="Q131">
        <v>128000</v>
      </c>
      <c r="R131">
        <v>7.2</v>
      </c>
      <c r="S131">
        <v>1.8</v>
      </c>
      <c r="T131">
        <v>9800</v>
      </c>
      <c r="U131">
        <v>125700</v>
      </c>
      <c r="V131">
        <v>7.8</v>
      </c>
      <c r="W131">
        <v>2</v>
      </c>
      <c r="X131">
        <v>10300</v>
      </c>
      <c r="Y131">
        <v>118700</v>
      </c>
      <c r="Z131">
        <v>8.6999999999999993</v>
      </c>
      <c r="AA131">
        <v>2.2000000000000002</v>
      </c>
      <c r="AB131">
        <v>14100</v>
      </c>
      <c r="AC131">
        <v>120300</v>
      </c>
      <c r="AD131">
        <v>11.8</v>
      </c>
      <c r="AE131">
        <v>2.9</v>
      </c>
      <c r="AF131">
        <v>8800</v>
      </c>
      <c r="AG131">
        <v>122500</v>
      </c>
      <c r="AH131">
        <v>7.2</v>
      </c>
      <c r="AI131">
        <v>2</v>
      </c>
      <c r="AJ131">
        <v>10100</v>
      </c>
      <c r="AK131">
        <v>125500</v>
      </c>
      <c r="AL131">
        <v>8</v>
      </c>
      <c r="AM131">
        <v>1.9</v>
      </c>
      <c r="AN131">
        <v>11400</v>
      </c>
      <c r="AO131">
        <v>124100</v>
      </c>
      <c r="AP131">
        <v>9.1999999999999993</v>
      </c>
      <c r="AQ131">
        <v>2.1</v>
      </c>
      <c r="AR131">
        <v>14800</v>
      </c>
      <c r="AS131">
        <v>126400</v>
      </c>
      <c r="AT131">
        <v>11.7</v>
      </c>
      <c r="AU131">
        <v>2.2000000000000002</v>
      </c>
      <c r="AV131">
        <v>12600</v>
      </c>
      <c r="AW131">
        <v>127000</v>
      </c>
      <c r="AX131">
        <v>9.9</v>
      </c>
      <c r="AY131">
        <v>2.1</v>
      </c>
      <c r="AZ131">
        <v>12900</v>
      </c>
      <c r="BA131">
        <v>134700</v>
      </c>
      <c r="BB131">
        <v>9.6</v>
      </c>
      <c r="BC131">
        <v>2.2000000000000002</v>
      </c>
      <c r="BD131">
        <v>13200</v>
      </c>
      <c r="BE131">
        <v>141200</v>
      </c>
      <c r="BF131">
        <v>9.3000000000000007</v>
      </c>
      <c r="BG131">
        <v>2.2999999999999998</v>
      </c>
      <c r="BH131">
        <v>13600</v>
      </c>
      <c r="BI131">
        <v>143200</v>
      </c>
      <c r="BJ131">
        <v>9.5</v>
      </c>
      <c r="BK131">
        <v>2.4</v>
      </c>
      <c r="BL131">
        <v>16400</v>
      </c>
      <c r="BM131">
        <v>141600</v>
      </c>
      <c r="BN131">
        <v>11.6</v>
      </c>
      <c r="BO131">
        <v>2.8</v>
      </c>
      <c r="BP131">
        <v>18100</v>
      </c>
      <c r="BQ131">
        <v>137700</v>
      </c>
      <c r="BR131">
        <v>13.1</v>
      </c>
      <c r="BS131">
        <v>3.3</v>
      </c>
      <c r="BT131">
        <v>14700</v>
      </c>
      <c r="BU131">
        <v>142200</v>
      </c>
      <c r="BV131">
        <v>10.3</v>
      </c>
      <c r="BW131">
        <v>3.3</v>
      </c>
    </row>
    <row r="132" spans="1:75" x14ac:dyDescent="0.3">
      <c r="A132" t="s">
        <v>186</v>
      </c>
      <c r="B132" t="str">
        <f>VLOOKUP(A132,'class and classification'!$A$1:$B$338,2,FALSE)</f>
        <v>Predominantly Urban</v>
      </c>
      <c r="C132" t="str">
        <f>VLOOKUP(A132,'class and classification'!$A$1:$C$338,3,FALSE)</f>
        <v>UA</v>
      </c>
      <c r="D132">
        <v>11700</v>
      </c>
      <c r="E132">
        <v>119100</v>
      </c>
      <c r="F132">
        <v>9.8000000000000007</v>
      </c>
      <c r="G132">
        <v>1.9</v>
      </c>
      <c r="H132">
        <v>12400</v>
      </c>
      <c r="I132">
        <v>120800</v>
      </c>
      <c r="J132">
        <v>10.199999999999999</v>
      </c>
      <c r="K132">
        <v>2.1</v>
      </c>
      <c r="L132">
        <v>13000</v>
      </c>
      <c r="M132">
        <v>119900</v>
      </c>
      <c r="N132">
        <v>10.9</v>
      </c>
      <c r="O132">
        <v>2.2999999999999998</v>
      </c>
      <c r="P132">
        <v>10500</v>
      </c>
      <c r="Q132">
        <v>127500</v>
      </c>
      <c r="R132">
        <v>8.3000000000000007</v>
      </c>
      <c r="S132">
        <v>2.1</v>
      </c>
      <c r="T132">
        <v>10900</v>
      </c>
      <c r="U132">
        <v>128500</v>
      </c>
      <c r="V132">
        <v>8.5</v>
      </c>
      <c r="W132">
        <v>2.2000000000000002</v>
      </c>
      <c r="X132">
        <v>13800</v>
      </c>
      <c r="Y132">
        <v>122500</v>
      </c>
      <c r="Z132">
        <v>11.3</v>
      </c>
      <c r="AA132">
        <v>2.5</v>
      </c>
      <c r="AB132">
        <v>13700</v>
      </c>
      <c r="AC132">
        <v>122700</v>
      </c>
      <c r="AD132">
        <v>11.2</v>
      </c>
      <c r="AE132">
        <v>2.4</v>
      </c>
      <c r="AF132">
        <v>12100</v>
      </c>
      <c r="AG132">
        <v>127300</v>
      </c>
      <c r="AH132">
        <v>9.5</v>
      </c>
      <c r="AI132">
        <v>2.1</v>
      </c>
      <c r="AJ132">
        <v>13300</v>
      </c>
      <c r="AK132">
        <v>125000</v>
      </c>
      <c r="AL132">
        <v>10.6</v>
      </c>
      <c r="AM132">
        <v>2.1</v>
      </c>
      <c r="AN132">
        <v>11400</v>
      </c>
      <c r="AO132">
        <v>124900</v>
      </c>
      <c r="AP132">
        <v>9.1999999999999993</v>
      </c>
      <c r="AQ132">
        <v>1.9</v>
      </c>
      <c r="AR132">
        <v>11200</v>
      </c>
      <c r="AS132">
        <v>126500</v>
      </c>
      <c r="AT132">
        <v>8.8000000000000007</v>
      </c>
      <c r="AU132">
        <v>1.9</v>
      </c>
      <c r="AV132">
        <v>12100</v>
      </c>
      <c r="AW132">
        <v>131800</v>
      </c>
      <c r="AX132">
        <v>9.1</v>
      </c>
      <c r="AY132">
        <v>2</v>
      </c>
      <c r="AZ132">
        <v>14500</v>
      </c>
      <c r="BA132">
        <v>130900</v>
      </c>
      <c r="BB132">
        <v>11.1</v>
      </c>
      <c r="BC132">
        <v>2.2999999999999998</v>
      </c>
      <c r="BD132">
        <v>14800</v>
      </c>
      <c r="BE132">
        <v>134300</v>
      </c>
      <c r="BF132">
        <v>11</v>
      </c>
      <c r="BG132">
        <v>2.2000000000000002</v>
      </c>
      <c r="BH132">
        <v>14500</v>
      </c>
      <c r="BI132">
        <v>129100</v>
      </c>
      <c r="BJ132">
        <v>11.2</v>
      </c>
      <c r="BK132">
        <v>2.4</v>
      </c>
      <c r="BL132">
        <v>16400</v>
      </c>
      <c r="BM132">
        <v>136600</v>
      </c>
      <c r="BN132">
        <v>12</v>
      </c>
      <c r="BO132">
        <v>2.4</v>
      </c>
      <c r="BP132">
        <v>15100</v>
      </c>
      <c r="BQ132">
        <v>139800</v>
      </c>
      <c r="BR132">
        <v>10.8</v>
      </c>
      <c r="BS132">
        <v>2.5</v>
      </c>
      <c r="BT132">
        <v>11400</v>
      </c>
      <c r="BU132">
        <v>144100</v>
      </c>
      <c r="BV132">
        <v>7.9</v>
      </c>
      <c r="BW132">
        <v>2.2000000000000002</v>
      </c>
    </row>
    <row r="133" spans="1:75" x14ac:dyDescent="0.3">
      <c r="A133" t="s">
        <v>187</v>
      </c>
      <c r="B133" t="str">
        <f>VLOOKUP(A133,'class and classification'!$A$1:$B$338,2,FALSE)</f>
        <v>Predominantly Urban</v>
      </c>
      <c r="C133" t="str">
        <f>VLOOKUP(A133,'class and classification'!$A$1:$C$338,3,FALSE)</f>
        <v>UA</v>
      </c>
      <c r="D133">
        <v>7900</v>
      </c>
      <c r="E133">
        <v>94600</v>
      </c>
      <c r="F133">
        <v>8.3000000000000007</v>
      </c>
      <c r="G133">
        <v>2</v>
      </c>
      <c r="H133">
        <v>9700</v>
      </c>
      <c r="I133">
        <v>100200</v>
      </c>
      <c r="J133">
        <v>9.6999999999999993</v>
      </c>
      <c r="K133">
        <v>2</v>
      </c>
      <c r="L133">
        <v>6900</v>
      </c>
      <c r="M133">
        <v>99600</v>
      </c>
      <c r="N133">
        <v>7</v>
      </c>
      <c r="O133">
        <v>1.8</v>
      </c>
      <c r="P133">
        <v>8600</v>
      </c>
      <c r="Q133">
        <v>97000</v>
      </c>
      <c r="R133">
        <v>8.9</v>
      </c>
      <c r="S133">
        <v>2.1</v>
      </c>
      <c r="T133">
        <v>7800</v>
      </c>
      <c r="U133">
        <v>98100</v>
      </c>
      <c r="V133">
        <v>7.9</v>
      </c>
      <c r="W133">
        <v>1.9</v>
      </c>
      <c r="X133">
        <v>7900</v>
      </c>
      <c r="Y133">
        <v>96400</v>
      </c>
      <c r="Z133">
        <v>8.1999999999999993</v>
      </c>
      <c r="AA133">
        <v>2</v>
      </c>
      <c r="AB133">
        <v>10400</v>
      </c>
      <c r="AC133">
        <v>99500</v>
      </c>
      <c r="AD133">
        <v>10.4</v>
      </c>
      <c r="AE133">
        <v>2.2999999999999998</v>
      </c>
      <c r="AF133">
        <v>7800</v>
      </c>
      <c r="AG133">
        <v>99200</v>
      </c>
      <c r="AH133">
        <v>7.8</v>
      </c>
      <c r="AI133">
        <v>2</v>
      </c>
      <c r="AJ133">
        <v>7900</v>
      </c>
      <c r="AK133">
        <v>101700</v>
      </c>
      <c r="AL133">
        <v>7.8</v>
      </c>
      <c r="AM133">
        <v>1.9</v>
      </c>
      <c r="AN133">
        <v>9000</v>
      </c>
      <c r="AO133">
        <v>102100</v>
      </c>
      <c r="AP133">
        <v>8.8000000000000007</v>
      </c>
      <c r="AQ133">
        <v>2</v>
      </c>
      <c r="AR133">
        <v>9500</v>
      </c>
      <c r="AS133">
        <v>99000</v>
      </c>
      <c r="AT133">
        <v>9.6</v>
      </c>
      <c r="AU133">
        <v>2.1</v>
      </c>
      <c r="AV133">
        <v>7600</v>
      </c>
      <c r="AW133">
        <v>100100</v>
      </c>
      <c r="AX133">
        <v>7.5</v>
      </c>
      <c r="AY133">
        <v>2</v>
      </c>
      <c r="AZ133">
        <v>8900</v>
      </c>
      <c r="BA133">
        <v>104900</v>
      </c>
      <c r="BB133">
        <v>8.5</v>
      </c>
      <c r="BC133">
        <v>2</v>
      </c>
      <c r="BD133">
        <v>8300</v>
      </c>
      <c r="BE133">
        <v>107800</v>
      </c>
      <c r="BF133">
        <v>7.7</v>
      </c>
      <c r="BG133">
        <v>1.9</v>
      </c>
      <c r="BH133">
        <v>7000</v>
      </c>
      <c r="BI133">
        <v>107600</v>
      </c>
      <c r="BJ133">
        <v>6.5</v>
      </c>
      <c r="BK133">
        <v>2.1</v>
      </c>
      <c r="BL133">
        <v>10900</v>
      </c>
      <c r="BM133">
        <v>104300</v>
      </c>
      <c r="BN133">
        <v>10.5</v>
      </c>
      <c r="BO133">
        <v>2.5</v>
      </c>
      <c r="BP133">
        <v>7600</v>
      </c>
      <c r="BQ133">
        <v>108500</v>
      </c>
      <c r="BR133">
        <v>7</v>
      </c>
      <c r="BS133">
        <v>2.4</v>
      </c>
      <c r="BT133">
        <v>12000</v>
      </c>
      <c r="BU133">
        <v>111100</v>
      </c>
      <c r="BV133">
        <v>10.8</v>
      </c>
      <c r="BW133">
        <v>3</v>
      </c>
    </row>
    <row r="134" spans="1:75" x14ac:dyDescent="0.3">
      <c r="A134" t="s">
        <v>188</v>
      </c>
      <c r="B134" t="str">
        <f>VLOOKUP(A134,'class and classification'!$A$1:$B$338,2,FALSE)</f>
        <v>Predominantly Urban</v>
      </c>
      <c r="C134" t="str">
        <f>VLOOKUP(A134,'class and classification'!$A$1:$C$338,3,FALSE)</f>
        <v>UA</v>
      </c>
      <c r="D134">
        <v>6400</v>
      </c>
      <c r="E134">
        <v>76900</v>
      </c>
      <c r="F134">
        <v>8.4</v>
      </c>
      <c r="G134">
        <v>1.9</v>
      </c>
      <c r="H134">
        <v>6300</v>
      </c>
      <c r="I134">
        <v>78900</v>
      </c>
      <c r="J134">
        <v>8</v>
      </c>
      <c r="K134">
        <v>1.8</v>
      </c>
      <c r="L134">
        <v>7900</v>
      </c>
      <c r="M134">
        <v>83200</v>
      </c>
      <c r="N134">
        <v>9.5</v>
      </c>
      <c r="O134">
        <v>2</v>
      </c>
      <c r="P134">
        <v>7900</v>
      </c>
      <c r="Q134">
        <v>82400</v>
      </c>
      <c r="R134">
        <v>9.6</v>
      </c>
      <c r="S134">
        <v>2</v>
      </c>
      <c r="T134">
        <v>6600</v>
      </c>
      <c r="U134">
        <v>82800</v>
      </c>
      <c r="V134">
        <v>8</v>
      </c>
      <c r="W134">
        <v>2</v>
      </c>
      <c r="X134">
        <v>8200</v>
      </c>
      <c r="Y134">
        <v>80700</v>
      </c>
      <c r="Z134">
        <v>10.1</v>
      </c>
      <c r="AA134">
        <v>2.4</v>
      </c>
      <c r="AB134">
        <v>7100</v>
      </c>
      <c r="AC134">
        <v>78200</v>
      </c>
      <c r="AD134">
        <v>9.1</v>
      </c>
      <c r="AE134">
        <v>2.2999999999999998</v>
      </c>
      <c r="AF134">
        <v>7400</v>
      </c>
      <c r="AG134">
        <v>80900</v>
      </c>
      <c r="AH134">
        <v>9.1</v>
      </c>
      <c r="AI134">
        <v>2.1</v>
      </c>
      <c r="AJ134">
        <v>6000</v>
      </c>
      <c r="AK134">
        <v>80600</v>
      </c>
      <c r="AL134">
        <v>7.5</v>
      </c>
      <c r="AM134">
        <v>1.8</v>
      </c>
      <c r="AN134">
        <v>7400</v>
      </c>
      <c r="AO134">
        <v>82000</v>
      </c>
      <c r="AP134">
        <v>9.1</v>
      </c>
      <c r="AQ134">
        <v>2</v>
      </c>
      <c r="AR134">
        <v>7100</v>
      </c>
      <c r="AS134">
        <v>81900</v>
      </c>
      <c r="AT134">
        <v>8.6</v>
      </c>
      <c r="AU134">
        <v>1.8</v>
      </c>
      <c r="AV134">
        <v>7700</v>
      </c>
      <c r="AW134">
        <v>81500</v>
      </c>
      <c r="AX134">
        <v>9.4</v>
      </c>
      <c r="AY134">
        <v>2.1</v>
      </c>
      <c r="AZ134">
        <v>7000</v>
      </c>
      <c r="BA134">
        <v>85700</v>
      </c>
      <c r="BB134">
        <v>8.1999999999999993</v>
      </c>
      <c r="BC134">
        <v>2.1</v>
      </c>
      <c r="BD134">
        <v>7500</v>
      </c>
      <c r="BE134">
        <v>87800</v>
      </c>
      <c r="BF134">
        <v>8.5</v>
      </c>
      <c r="BG134">
        <v>2.2999999999999998</v>
      </c>
      <c r="BH134">
        <v>7000</v>
      </c>
      <c r="BI134">
        <v>86500</v>
      </c>
      <c r="BJ134">
        <v>8</v>
      </c>
      <c r="BK134">
        <v>2.4</v>
      </c>
      <c r="BL134">
        <v>8200</v>
      </c>
      <c r="BM134">
        <v>89500</v>
      </c>
      <c r="BN134">
        <v>9.1999999999999993</v>
      </c>
      <c r="BO134">
        <v>2.2999999999999998</v>
      </c>
      <c r="BP134">
        <v>8400</v>
      </c>
      <c r="BQ134">
        <v>92700</v>
      </c>
      <c r="BR134">
        <v>9</v>
      </c>
      <c r="BS134">
        <v>2.6</v>
      </c>
      <c r="BT134">
        <v>8400</v>
      </c>
      <c r="BU134">
        <v>91300</v>
      </c>
      <c r="BV134">
        <v>9.1999999999999993</v>
      </c>
      <c r="BW134">
        <v>2.9</v>
      </c>
    </row>
    <row r="135" spans="1:75" x14ac:dyDescent="0.3">
      <c r="A135" t="s">
        <v>189</v>
      </c>
      <c r="B135" t="str">
        <f>VLOOKUP(A135,'class and classification'!$A$1:$B$338,2,FALSE)</f>
        <v>Predominantly Urban</v>
      </c>
      <c r="C135" t="str">
        <f>VLOOKUP(A135,'class and classification'!$A$1:$C$338,3,FALSE)</f>
        <v>UA</v>
      </c>
      <c r="D135">
        <v>5100</v>
      </c>
      <c r="E135">
        <v>59600</v>
      </c>
      <c r="F135">
        <v>8.6</v>
      </c>
      <c r="G135">
        <v>1.9</v>
      </c>
      <c r="H135">
        <v>4500</v>
      </c>
      <c r="I135">
        <v>61100</v>
      </c>
      <c r="J135">
        <v>7.4</v>
      </c>
      <c r="K135">
        <v>1.7</v>
      </c>
      <c r="L135">
        <v>6200</v>
      </c>
      <c r="M135">
        <v>63200</v>
      </c>
      <c r="N135">
        <v>9.8000000000000007</v>
      </c>
      <c r="O135">
        <v>2</v>
      </c>
      <c r="P135">
        <v>4500</v>
      </c>
      <c r="Q135">
        <v>62800</v>
      </c>
      <c r="R135">
        <v>7.2</v>
      </c>
      <c r="S135">
        <v>1.7</v>
      </c>
      <c r="T135">
        <v>5700</v>
      </c>
      <c r="U135">
        <v>64600</v>
      </c>
      <c r="V135">
        <v>8.9</v>
      </c>
      <c r="W135">
        <v>1.9</v>
      </c>
      <c r="X135">
        <v>5800</v>
      </c>
      <c r="Y135">
        <v>66200</v>
      </c>
      <c r="Z135">
        <v>8.8000000000000007</v>
      </c>
      <c r="AA135">
        <v>1.9</v>
      </c>
      <c r="AB135">
        <v>5600</v>
      </c>
      <c r="AC135">
        <v>64500</v>
      </c>
      <c r="AD135">
        <v>8.6</v>
      </c>
      <c r="AE135">
        <v>2</v>
      </c>
      <c r="AF135">
        <v>5500</v>
      </c>
      <c r="AG135">
        <v>64500</v>
      </c>
      <c r="AH135">
        <v>8.5</v>
      </c>
      <c r="AI135">
        <v>2</v>
      </c>
      <c r="AJ135">
        <v>6200</v>
      </c>
      <c r="AK135">
        <v>65800</v>
      </c>
      <c r="AL135">
        <v>9.5</v>
      </c>
      <c r="AM135">
        <v>2.2000000000000002</v>
      </c>
      <c r="AN135">
        <v>5700</v>
      </c>
      <c r="AO135">
        <v>66100</v>
      </c>
      <c r="AP135">
        <v>8.6</v>
      </c>
      <c r="AQ135">
        <v>2</v>
      </c>
      <c r="AR135">
        <v>6000</v>
      </c>
      <c r="AS135">
        <v>68200</v>
      </c>
      <c r="AT135">
        <v>8.6999999999999993</v>
      </c>
      <c r="AU135">
        <v>2</v>
      </c>
      <c r="AV135">
        <v>6400</v>
      </c>
      <c r="AW135">
        <v>72800</v>
      </c>
      <c r="AX135">
        <v>8.6999999999999993</v>
      </c>
      <c r="AY135">
        <v>1.9</v>
      </c>
      <c r="AZ135">
        <v>6000</v>
      </c>
      <c r="BA135">
        <v>72300</v>
      </c>
      <c r="BB135">
        <v>8.4</v>
      </c>
      <c r="BC135">
        <v>2</v>
      </c>
      <c r="BD135">
        <v>6400</v>
      </c>
      <c r="BE135">
        <v>74100</v>
      </c>
      <c r="BF135">
        <v>8.6999999999999993</v>
      </c>
      <c r="BG135">
        <v>2</v>
      </c>
      <c r="BH135">
        <v>5700</v>
      </c>
      <c r="BI135">
        <v>73300</v>
      </c>
      <c r="BJ135">
        <v>7.8</v>
      </c>
      <c r="BK135">
        <v>2</v>
      </c>
      <c r="BL135">
        <v>5700</v>
      </c>
      <c r="BM135">
        <v>74400</v>
      </c>
      <c r="BN135">
        <v>7.7</v>
      </c>
      <c r="BO135">
        <v>2.1</v>
      </c>
      <c r="BP135">
        <v>6300</v>
      </c>
      <c r="BQ135">
        <v>69600</v>
      </c>
      <c r="BR135">
        <v>9</v>
      </c>
      <c r="BS135">
        <v>3</v>
      </c>
      <c r="BT135">
        <v>6100</v>
      </c>
      <c r="BU135">
        <v>68600</v>
      </c>
      <c r="BV135">
        <v>8.9</v>
      </c>
      <c r="BW135">
        <v>3.2</v>
      </c>
    </row>
    <row r="136" spans="1:75" x14ac:dyDescent="0.3">
      <c r="A136" t="s">
        <v>190</v>
      </c>
      <c r="B136" t="str">
        <f>VLOOKUP(A136,'class and classification'!$A$1:$B$338,2,FALSE)</f>
        <v>Predominantly Urban</v>
      </c>
      <c r="C136" t="str">
        <f>VLOOKUP(A136,'class and classification'!$A$1:$C$338,3,FALSE)</f>
        <v>UA</v>
      </c>
      <c r="D136">
        <v>8400</v>
      </c>
      <c r="E136">
        <v>114700</v>
      </c>
      <c r="F136">
        <v>7.3</v>
      </c>
      <c r="G136">
        <v>1.8</v>
      </c>
      <c r="H136">
        <v>8500</v>
      </c>
      <c r="I136">
        <v>110500</v>
      </c>
      <c r="J136">
        <v>7.7</v>
      </c>
      <c r="K136">
        <v>1.8</v>
      </c>
      <c r="L136">
        <v>6600</v>
      </c>
      <c r="M136">
        <v>111500</v>
      </c>
      <c r="N136">
        <v>5.9</v>
      </c>
      <c r="O136">
        <v>1.7</v>
      </c>
      <c r="P136">
        <v>5200</v>
      </c>
      <c r="Q136">
        <v>116400</v>
      </c>
      <c r="R136">
        <v>4.5</v>
      </c>
      <c r="S136">
        <v>1.6</v>
      </c>
      <c r="T136">
        <v>9700</v>
      </c>
      <c r="U136">
        <v>118400</v>
      </c>
      <c r="V136">
        <v>8.1999999999999993</v>
      </c>
      <c r="W136">
        <v>2.1</v>
      </c>
      <c r="X136">
        <v>8400</v>
      </c>
      <c r="Y136">
        <v>112300</v>
      </c>
      <c r="Z136">
        <v>7.5</v>
      </c>
      <c r="AA136">
        <v>2</v>
      </c>
      <c r="AB136">
        <v>9500</v>
      </c>
      <c r="AC136">
        <v>111000</v>
      </c>
      <c r="AD136">
        <v>8.6</v>
      </c>
      <c r="AE136">
        <v>2</v>
      </c>
      <c r="AF136">
        <v>9600</v>
      </c>
      <c r="AG136">
        <v>115900</v>
      </c>
      <c r="AH136">
        <v>8.3000000000000007</v>
      </c>
      <c r="AI136">
        <v>2.1</v>
      </c>
      <c r="AJ136">
        <v>7400</v>
      </c>
      <c r="AK136">
        <v>114400</v>
      </c>
      <c r="AL136">
        <v>6.5</v>
      </c>
      <c r="AM136">
        <v>1.8</v>
      </c>
      <c r="AN136">
        <v>9200</v>
      </c>
      <c r="AO136">
        <v>117600</v>
      </c>
      <c r="AP136">
        <v>7.9</v>
      </c>
      <c r="AQ136">
        <v>1.9</v>
      </c>
      <c r="AR136">
        <v>7400</v>
      </c>
      <c r="AS136">
        <v>117100</v>
      </c>
      <c r="AT136">
        <v>6.3</v>
      </c>
      <c r="AU136">
        <v>1.8</v>
      </c>
      <c r="AV136">
        <v>8000</v>
      </c>
      <c r="AW136">
        <v>131100</v>
      </c>
      <c r="AX136">
        <v>6.1</v>
      </c>
      <c r="AY136">
        <v>1.7</v>
      </c>
      <c r="AZ136">
        <v>9600</v>
      </c>
      <c r="BA136">
        <v>124300</v>
      </c>
      <c r="BB136">
        <v>7.7</v>
      </c>
      <c r="BC136">
        <v>1.9</v>
      </c>
      <c r="BD136">
        <v>11300</v>
      </c>
      <c r="BE136">
        <v>130500</v>
      </c>
      <c r="BF136">
        <v>8.6</v>
      </c>
      <c r="BG136">
        <v>1.9</v>
      </c>
      <c r="BH136">
        <v>8900</v>
      </c>
      <c r="BI136">
        <v>130200</v>
      </c>
      <c r="BJ136">
        <v>6.8</v>
      </c>
      <c r="BK136">
        <v>1.8</v>
      </c>
      <c r="BL136">
        <v>9700</v>
      </c>
      <c r="BM136">
        <v>134500</v>
      </c>
      <c r="BN136">
        <v>7.2</v>
      </c>
      <c r="BO136">
        <v>1.9</v>
      </c>
      <c r="BP136">
        <v>9600</v>
      </c>
      <c r="BQ136">
        <v>137800</v>
      </c>
      <c r="BR136">
        <v>7</v>
      </c>
      <c r="BS136">
        <v>2.2000000000000002</v>
      </c>
      <c r="BT136">
        <v>8500</v>
      </c>
      <c r="BU136">
        <v>132000</v>
      </c>
      <c r="BV136">
        <v>6.4</v>
      </c>
      <c r="BW136">
        <v>2.2999999999999998</v>
      </c>
    </row>
    <row r="137" spans="1:75" x14ac:dyDescent="0.3">
      <c r="A137" t="s">
        <v>191</v>
      </c>
      <c r="B137" t="str">
        <f>VLOOKUP(A137,'class and classification'!$A$1:$B$338,2,FALSE)</f>
        <v>Urban with Significant Rural</v>
      </c>
      <c r="C137" t="str">
        <f>VLOOKUP(A137,'class and classification'!$A$1:$C$338,3,FALSE)</f>
        <v>UA</v>
      </c>
      <c r="D137">
        <v>7900</v>
      </c>
      <c r="E137">
        <v>77000</v>
      </c>
      <c r="F137">
        <v>10.3</v>
      </c>
      <c r="G137">
        <v>2</v>
      </c>
      <c r="H137">
        <v>10000</v>
      </c>
      <c r="I137">
        <v>79300</v>
      </c>
      <c r="J137">
        <v>12.5</v>
      </c>
      <c r="K137">
        <v>2.2999999999999998</v>
      </c>
      <c r="L137">
        <v>8600</v>
      </c>
      <c r="M137">
        <v>80000</v>
      </c>
      <c r="N137">
        <v>10.7</v>
      </c>
      <c r="O137">
        <v>2.2000000000000002</v>
      </c>
      <c r="P137">
        <v>9800</v>
      </c>
      <c r="Q137">
        <v>83000</v>
      </c>
      <c r="R137">
        <v>11.8</v>
      </c>
      <c r="S137">
        <v>2.2999999999999998</v>
      </c>
      <c r="T137">
        <v>10800</v>
      </c>
      <c r="U137">
        <v>83700</v>
      </c>
      <c r="V137">
        <v>12.9</v>
      </c>
      <c r="W137">
        <v>2.4</v>
      </c>
      <c r="X137">
        <v>9500</v>
      </c>
      <c r="Y137">
        <v>80000</v>
      </c>
      <c r="Z137">
        <v>11.9</v>
      </c>
      <c r="AA137">
        <v>2.4</v>
      </c>
      <c r="AB137">
        <v>10400</v>
      </c>
      <c r="AC137">
        <v>82200</v>
      </c>
      <c r="AD137">
        <v>12.7</v>
      </c>
      <c r="AE137">
        <v>2.4</v>
      </c>
      <c r="AF137">
        <v>9900</v>
      </c>
      <c r="AG137">
        <v>79100</v>
      </c>
      <c r="AH137">
        <v>12.5</v>
      </c>
      <c r="AI137">
        <v>2.2999999999999998</v>
      </c>
      <c r="AJ137">
        <v>10400</v>
      </c>
      <c r="AK137">
        <v>79800</v>
      </c>
      <c r="AL137">
        <v>13.1</v>
      </c>
      <c r="AM137">
        <v>2.2999999999999998</v>
      </c>
      <c r="AN137">
        <v>11200</v>
      </c>
      <c r="AO137">
        <v>82800</v>
      </c>
      <c r="AP137">
        <v>13.6</v>
      </c>
      <c r="AQ137">
        <v>2.4</v>
      </c>
      <c r="AR137">
        <v>9400</v>
      </c>
      <c r="AS137">
        <v>82500</v>
      </c>
      <c r="AT137">
        <v>11.4</v>
      </c>
      <c r="AU137">
        <v>2.2000000000000002</v>
      </c>
      <c r="AV137">
        <v>12100</v>
      </c>
      <c r="AW137">
        <v>85000</v>
      </c>
      <c r="AX137">
        <v>14.2</v>
      </c>
      <c r="AY137">
        <v>2.5</v>
      </c>
      <c r="AZ137">
        <v>12900</v>
      </c>
      <c r="BA137">
        <v>83500</v>
      </c>
      <c r="BB137">
        <v>15.5</v>
      </c>
      <c r="BC137">
        <v>2.7</v>
      </c>
      <c r="BD137">
        <v>11200</v>
      </c>
      <c r="BE137">
        <v>82100</v>
      </c>
      <c r="BF137">
        <v>13.6</v>
      </c>
      <c r="BG137">
        <v>2.7</v>
      </c>
      <c r="BH137">
        <v>12800</v>
      </c>
      <c r="BI137">
        <v>83300</v>
      </c>
      <c r="BJ137">
        <v>15.4</v>
      </c>
      <c r="BK137">
        <v>2.9</v>
      </c>
      <c r="BL137">
        <v>12100</v>
      </c>
      <c r="BM137">
        <v>85400</v>
      </c>
      <c r="BN137">
        <v>14.2</v>
      </c>
      <c r="BO137">
        <v>2.7</v>
      </c>
      <c r="BP137">
        <v>11400</v>
      </c>
      <c r="BQ137">
        <v>84200</v>
      </c>
      <c r="BR137">
        <v>13.6</v>
      </c>
      <c r="BS137">
        <v>3.1</v>
      </c>
      <c r="BT137">
        <v>12900</v>
      </c>
      <c r="BU137">
        <v>84100</v>
      </c>
      <c r="BV137">
        <v>15.4</v>
      </c>
      <c r="BW137">
        <v>3.3</v>
      </c>
    </row>
    <row r="138" spans="1:75" x14ac:dyDescent="0.3">
      <c r="A138" t="s">
        <v>192</v>
      </c>
      <c r="B138" t="str">
        <f>VLOOKUP(A138,'class and classification'!$A$1:$B$338,2,FALSE)</f>
        <v>Predominantly Urban</v>
      </c>
      <c r="C138" t="str">
        <f>VLOOKUP(A138,'class and classification'!$A$1:$C$338,3,FALSE)</f>
        <v>UA</v>
      </c>
      <c r="D138">
        <v>8900</v>
      </c>
      <c r="E138">
        <v>68700</v>
      </c>
      <c r="F138">
        <v>13</v>
      </c>
      <c r="G138">
        <v>2.2000000000000002</v>
      </c>
      <c r="H138">
        <v>10500</v>
      </c>
      <c r="I138">
        <v>71600</v>
      </c>
      <c r="J138">
        <v>14.6</v>
      </c>
      <c r="K138">
        <v>2.2000000000000002</v>
      </c>
      <c r="L138">
        <v>9400</v>
      </c>
      <c r="M138">
        <v>70600</v>
      </c>
      <c r="N138">
        <v>13.3</v>
      </c>
      <c r="O138">
        <v>2.2000000000000002</v>
      </c>
      <c r="P138">
        <v>10200</v>
      </c>
      <c r="Q138">
        <v>71900</v>
      </c>
      <c r="R138">
        <v>14.2</v>
      </c>
      <c r="S138">
        <v>2.4</v>
      </c>
      <c r="T138">
        <v>11000</v>
      </c>
      <c r="U138">
        <v>73400</v>
      </c>
      <c r="V138">
        <v>15</v>
      </c>
      <c r="W138">
        <v>2.5</v>
      </c>
      <c r="X138">
        <v>11400</v>
      </c>
      <c r="Y138">
        <v>72400</v>
      </c>
      <c r="Z138">
        <v>15.8</v>
      </c>
      <c r="AA138">
        <v>2.6</v>
      </c>
      <c r="AB138">
        <v>8500</v>
      </c>
      <c r="AC138">
        <v>70600</v>
      </c>
      <c r="AD138">
        <v>12</v>
      </c>
      <c r="AE138">
        <v>2.4</v>
      </c>
      <c r="AF138">
        <v>11700</v>
      </c>
      <c r="AG138">
        <v>71300</v>
      </c>
      <c r="AH138">
        <v>16.399999999999999</v>
      </c>
      <c r="AI138">
        <v>2.9</v>
      </c>
      <c r="AJ138">
        <v>10800</v>
      </c>
      <c r="AK138">
        <v>71500</v>
      </c>
      <c r="AL138">
        <v>15.1</v>
      </c>
      <c r="AM138">
        <v>2.6</v>
      </c>
      <c r="AN138">
        <v>11200</v>
      </c>
      <c r="AO138">
        <v>72600</v>
      </c>
      <c r="AP138">
        <v>15.4</v>
      </c>
      <c r="AQ138">
        <v>2.4</v>
      </c>
      <c r="AR138">
        <v>11300</v>
      </c>
      <c r="AS138">
        <v>74100</v>
      </c>
      <c r="AT138">
        <v>15.2</v>
      </c>
      <c r="AU138">
        <v>2.5</v>
      </c>
      <c r="AV138">
        <v>12700</v>
      </c>
      <c r="AW138">
        <v>74900</v>
      </c>
      <c r="AX138">
        <v>17</v>
      </c>
      <c r="AY138">
        <v>2.5</v>
      </c>
      <c r="AZ138">
        <v>12600</v>
      </c>
      <c r="BA138">
        <v>75700</v>
      </c>
      <c r="BB138">
        <v>16.7</v>
      </c>
      <c r="BC138">
        <v>2.5</v>
      </c>
      <c r="BD138">
        <v>13500</v>
      </c>
      <c r="BE138">
        <v>77900</v>
      </c>
      <c r="BF138">
        <v>17.399999999999999</v>
      </c>
      <c r="BG138">
        <v>2.4</v>
      </c>
      <c r="BH138">
        <v>11800</v>
      </c>
      <c r="BI138">
        <v>77200</v>
      </c>
      <c r="BJ138">
        <v>15.3</v>
      </c>
      <c r="BK138">
        <v>2.4</v>
      </c>
      <c r="BL138">
        <v>13700</v>
      </c>
      <c r="BM138">
        <v>77900</v>
      </c>
      <c r="BN138">
        <v>17.600000000000001</v>
      </c>
      <c r="BO138">
        <v>2.6</v>
      </c>
      <c r="BP138">
        <v>13700</v>
      </c>
      <c r="BQ138">
        <v>76100</v>
      </c>
      <c r="BR138">
        <v>18</v>
      </c>
      <c r="BS138">
        <v>3</v>
      </c>
      <c r="BT138">
        <v>12500</v>
      </c>
      <c r="BU138">
        <v>75900</v>
      </c>
      <c r="BV138">
        <v>16.399999999999999</v>
      </c>
      <c r="BW138">
        <v>3</v>
      </c>
    </row>
    <row r="139" spans="1:75" x14ac:dyDescent="0.3">
      <c r="A139" t="s">
        <v>193</v>
      </c>
      <c r="B139" t="str">
        <f>VLOOKUP(A139,'class and classification'!$A$1:$B$338,2,FALSE)</f>
        <v>Predominantly Urban</v>
      </c>
      <c r="C139" t="str">
        <f>VLOOKUP(A139,'class and classification'!$A$1:$C$338,3,FALSE)</f>
        <v>UA</v>
      </c>
      <c r="D139">
        <v>11500</v>
      </c>
      <c r="E139">
        <v>80000</v>
      </c>
      <c r="F139">
        <v>14.4</v>
      </c>
      <c r="G139">
        <v>2.2000000000000002</v>
      </c>
      <c r="H139">
        <v>10300</v>
      </c>
      <c r="I139">
        <v>80300</v>
      </c>
      <c r="J139">
        <v>12.8</v>
      </c>
      <c r="K139">
        <v>2.2000000000000002</v>
      </c>
      <c r="L139">
        <v>10100</v>
      </c>
      <c r="M139">
        <v>80500</v>
      </c>
      <c r="N139">
        <v>12.6</v>
      </c>
      <c r="O139">
        <v>2.2000000000000002</v>
      </c>
      <c r="P139">
        <v>11200</v>
      </c>
      <c r="Q139">
        <v>82100</v>
      </c>
      <c r="R139">
        <v>13.6</v>
      </c>
      <c r="S139">
        <v>2.2999999999999998</v>
      </c>
      <c r="T139">
        <v>10100</v>
      </c>
      <c r="U139">
        <v>78800</v>
      </c>
      <c r="V139">
        <v>12.8</v>
      </c>
      <c r="W139">
        <v>2.4</v>
      </c>
      <c r="X139">
        <v>10100</v>
      </c>
      <c r="Y139">
        <v>79300</v>
      </c>
      <c r="Z139">
        <v>12.8</v>
      </c>
      <c r="AA139">
        <v>2.5</v>
      </c>
      <c r="AB139">
        <v>9700</v>
      </c>
      <c r="AC139">
        <v>82200</v>
      </c>
      <c r="AD139">
        <v>11.8</v>
      </c>
      <c r="AE139">
        <v>2.4</v>
      </c>
      <c r="AF139">
        <v>12800</v>
      </c>
      <c r="AG139">
        <v>79000</v>
      </c>
      <c r="AH139">
        <v>16.2</v>
      </c>
      <c r="AI139">
        <v>2.8</v>
      </c>
      <c r="AJ139">
        <v>11800</v>
      </c>
      <c r="AK139">
        <v>82400</v>
      </c>
      <c r="AL139">
        <v>14.4</v>
      </c>
      <c r="AM139">
        <v>2.5</v>
      </c>
      <c r="AN139">
        <v>10400</v>
      </c>
      <c r="AO139">
        <v>81800</v>
      </c>
      <c r="AP139">
        <v>12.8</v>
      </c>
      <c r="AQ139">
        <v>2.5</v>
      </c>
      <c r="AR139">
        <v>11300</v>
      </c>
      <c r="AS139">
        <v>80800</v>
      </c>
      <c r="AT139">
        <v>14</v>
      </c>
      <c r="AU139">
        <v>2.6</v>
      </c>
      <c r="AV139">
        <v>10900</v>
      </c>
      <c r="AW139">
        <v>82400</v>
      </c>
      <c r="AX139">
        <v>13.2</v>
      </c>
      <c r="AY139">
        <v>2.5</v>
      </c>
      <c r="AZ139">
        <v>11800</v>
      </c>
      <c r="BA139">
        <v>81400</v>
      </c>
      <c r="BB139">
        <v>14.5</v>
      </c>
      <c r="BC139">
        <v>2.8</v>
      </c>
      <c r="BD139">
        <v>11100</v>
      </c>
      <c r="BE139">
        <v>82100</v>
      </c>
      <c r="BF139">
        <v>13.5</v>
      </c>
      <c r="BG139">
        <v>2.7</v>
      </c>
      <c r="BH139">
        <v>11900</v>
      </c>
      <c r="BI139">
        <v>83000</v>
      </c>
      <c r="BJ139">
        <v>14.3</v>
      </c>
      <c r="BK139">
        <v>2.6</v>
      </c>
      <c r="BL139">
        <v>12600</v>
      </c>
      <c r="BM139">
        <v>84300</v>
      </c>
      <c r="BN139">
        <v>14.9</v>
      </c>
      <c r="BO139">
        <v>2.6</v>
      </c>
      <c r="BP139">
        <v>11400</v>
      </c>
      <c r="BQ139">
        <v>79600</v>
      </c>
      <c r="BR139">
        <v>14.3</v>
      </c>
      <c r="BS139">
        <v>2.9</v>
      </c>
      <c r="BT139">
        <v>10800</v>
      </c>
      <c r="BU139">
        <v>85300</v>
      </c>
      <c r="BV139">
        <v>12.7</v>
      </c>
      <c r="BW139">
        <v>2.9</v>
      </c>
    </row>
    <row r="140" spans="1:75" x14ac:dyDescent="0.3">
      <c r="A140" t="s">
        <v>1626</v>
      </c>
      <c r="B140" t="str">
        <f>VLOOKUP(A140,'class and classification'!$A$1:$B$338,2,FALSE)</f>
        <v>Urban with Significant Rural</v>
      </c>
      <c r="C140" t="str">
        <f>VLOOKUP(A140,'class and classification'!$A$1:$C$338,3,FALSE)</f>
        <v>UA</v>
      </c>
      <c r="D140">
        <v>30200</v>
      </c>
      <c r="E140">
        <v>248400</v>
      </c>
      <c r="F140">
        <v>12.2</v>
      </c>
      <c r="G140">
        <v>1.5</v>
      </c>
      <c r="H140">
        <v>31300</v>
      </c>
      <c r="I140">
        <v>254800</v>
      </c>
      <c r="J140">
        <v>12.3</v>
      </c>
      <c r="K140">
        <v>1.6</v>
      </c>
      <c r="L140">
        <v>33200</v>
      </c>
      <c r="M140">
        <v>252100</v>
      </c>
      <c r="N140">
        <v>13.2</v>
      </c>
      <c r="O140">
        <v>2.2999999999999998</v>
      </c>
      <c r="P140">
        <v>32800</v>
      </c>
      <c r="Q140">
        <v>247100</v>
      </c>
      <c r="R140">
        <v>13.3</v>
      </c>
      <c r="S140">
        <v>2.5</v>
      </c>
      <c r="T140">
        <v>35300</v>
      </c>
      <c r="U140">
        <v>252600</v>
      </c>
      <c r="V140">
        <v>14</v>
      </c>
      <c r="W140">
        <v>2.5</v>
      </c>
      <c r="X140">
        <v>35800</v>
      </c>
      <c r="Y140">
        <v>248800</v>
      </c>
      <c r="Z140">
        <v>14.4</v>
      </c>
      <c r="AA140">
        <v>2.6</v>
      </c>
      <c r="AB140">
        <v>34700</v>
      </c>
      <c r="AC140">
        <v>245900</v>
      </c>
      <c r="AD140">
        <v>14.1</v>
      </c>
      <c r="AE140">
        <v>2.7</v>
      </c>
      <c r="AF140">
        <v>37700</v>
      </c>
      <c r="AG140">
        <v>251200</v>
      </c>
      <c r="AH140">
        <v>15</v>
      </c>
      <c r="AI140">
        <v>2.6</v>
      </c>
      <c r="AJ140">
        <v>35600</v>
      </c>
      <c r="AK140">
        <v>250100</v>
      </c>
      <c r="AL140">
        <v>14.3</v>
      </c>
      <c r="AM140">
        <v>2.4</v>
      </c>
      <c r="AN140">
        <v>38000</v>
      </c>
      <c r="AO140">
        <v>253100</v>
      </c>
      <c r="AP140">
        <v>15</v>
      </c>
      <c r="AQ140">
        <v>2.4</v>
      </c>
      <c r="AR140">
        <v>35700</v>
      </c>
      <c r="AS140">
        <v>263800</v>
      </c>
      <c r="AT140">
        <v>13.5</v>
      </c>
      <c r="AU140">
        <v>2.2000000000000002</v>
      </c>
      <c r="AV140">
        <v>35600</v>
      </c>
      <c r="AW140">
        <v>266000</v>
      </c>
      <c r="AX140">
        <v>13.4</v>
      </c>
      <c r="AY140">
        <v>2.2000000000000002</v>
      </c>
      <c r="AZ140">
        <v>41900</v>
      </c>
      <c r="BA140">
        <v>278300</v>
      </c>
      <c r="BB140">
        <v>15</v>
      </c>
      <c r="BC140">
        <v>2.5</v>
      </c>
      <c r="BD140">
        <v>43900</v>
      </c>
      <c r="BE140">
        <v>276200</v>
      </c>
      <c r="BF140">
        <v>15.9</v>
      </c>
      <c r="BG140">
        <v>2.4</v>
      </c>
      <c r="BH140">
        <v>48800</v>
      </c>
      <c r="BI140">
        <v>272600</v>
      </c>
      <c r="BJ140">
        <v>17.899999999999999</v>
      </c>
      <c r="BK140">
        <v>2.6</v>
      </c>
      <c r="BL140">
        <v>52100</v>
      </c>
      <c r="BM140">
        <v>273400</v>
      </c>
      <c r="BN140">
        <v>19.100000000000001</v>
      </c>
      <c r="BO140">
        <v>2.8</v>
      </c>
      <c r="BP140">
        <v>41300</v>
      </c>
      <c r="BQ140">
        <v>270600</v>
      </c>
      <c r="BR140">
        <v>15.3</v>
      </c>
      <c r="BS140">
        <v>2.8</v>
      </c>
      <c r="BT140">
        <v>44000</v>
      </c>
      <c r="BU140">
        <v>269800</v>
      </c>
      <c r="BV140">
        <v>16.3</v>
      </c>
      <c r="BW140">
        <v>2.6</v>
      </c>
    </row>
    <row r="141" spans="1:75" x14ac:dyDescent="0.3">
      <c r="A141" t="s">
        <v>195</v>
      </c>
      <c r="B141" t="str">
        <f>VLOOKUP(A141,'class and classification'!$A$1:$B$338,2,FALSE)</f>
        <v>Urban with Significant Rural</v>
      </c>
      <c r="C141" t="str">
        <f>VLOOKUP(A141,'class and classification'!$A$1:$C$338,3,FALSE)</f>
        <v>SC</v>
      </c>
      <c r="D141">
        <v>23700</v>
      </c>
      <c r="E141">
        <v>232100</v>
      </c>
      <c r="F141">
        <v>10.199999999999999</v>
      </c>
      <c r="G141">
        <v>1.3</v>
      </c>
      <c r="H141">
        <v>23600</v>
      </c>
      <c r="I141">
        <v>235000</v>
      </c>
      <c r="J141">
        <v>10</v>
      </c>
      <c r="K141">
        <v>1.3</v>
      </c>
      <c r="L141">
        <v>26700</v>
      </c>
      <c r="M141">
        <v>234600</v>
      </c>
      <c r="N141">
        <v>11.4</v>
      </c>
      <c r="O141">
        <v>2.2000000000000002</v>
      </c>
      <c r="P141">
        <v>27000</v>
      </c>
      <c r="Q141">
        <v>239100</v>
      </c>
      <c r="R141">
        <v>11.3</v>
      </c>
      <c r="S141">
        <v>2.1</v>
      </c>
      <c r="T141">
        <v>25100</v>
      </c>
      <c r="U141">
        <v>236200</v>
      </c>
      <c r="V141">
        <v>10.6</v>
      </c>
      <c r="W141">
        <v>2.1</v>
      </c>
      <c r="X141">
        <v>24900</v>
      </c>
      <c r="Y141">
        <v>240600</v>
      </c>
      <c r="Z141">
        <v>10.4</v>
      </c>
      <c r="AA141">
        <v>2.1</v>
      </c>
      <c r="AB141">
        <v>29400</v>
      </c>
      <c r="AC141">
        <v>238700</v>
      </c>
      <c r="AD141">
        <v>12.3</v>
      </c>
      <c r="AE141">
        <v>2.4</v>
      </c>
      <c r="AF141">
        <v>30500</v>
      </c>
      <c r="AG141">
        <v>232800</v>
      </c>
      <c r="AH141">
        <v>13.1</v>
      </c>
      <c r="AI141">
        <v>2.6</v>
      </c>
      <c r="AJ141">
        <v>24400</v>
      </c>
      <c r="AK141">
        <v>233700</v>
      </c>
      <c r="AL141">
        <v>10.4</v>
      </c>
      <c r="AM141">
        <v>2.2000000000000002</v>
      </c>
      <c r="AN141">
        <v>25900</v>
      </c>
      <c r="AO141">
        <v>241300</v>
      </c>
      <c r="AP141">
        <v>10.7</v>
      </c>
      <c r="AQ141">
        <v>2.2000000000000002</v>
      </c>
      <c r="AR141">
        <v>34700</v>
      </c>
      <c r="AS141">
        <v>245300</v>
      </c>
      <c r="AT141">
        <v>14.2</v>
      </c>
      <c r="AU141">
        <v>2.5</v>
      </c>
      <c r="AV141">
        <v>30400</v>
      </c>
      <c r="AW141">
        <v>243600</v>
      </c>
      <c r="AX141">
        <v>12.5</v>
      </c>
      <c r="AY141">
        <v>2.4</v>
      </c>
      <c r="AZ141">
        <v>23700</v>
      </c>
      <c r="BA141">
        <v>247200</v>
      </c>
      <c r="BB141">
        <v>9.6</v>
      </c>
      <c r="BC141">
        <v>2.2000000000000002</v>
      </c>
      <c r="BD141">
        <v>28000</v>
      </c>
      <c r="BE141">
        <v>252100</v>
      </c>
      <c r="BF141">
        <v>11.1</v>
      </c>
      <c r="BG141">
        <v>2.4</v>
      </c>
      <c r="BH141">
        <v>26100</v>
      </c>
      <c r="BI141">
        <v>250200</v>
      </c>
      <c r="BJ141">
        <v>10.4</v>
      </c>
      <c r="BK141">
        <v>2.4</v>
      </c>
      <c r="BL141">
        <v>31400</v>
      </c>
      <c r="BM141">
        <v>264100</v>
      </c>
      <c r="BN141">
        <v>11.9</v>
      </c>
      <c r="BO141">
        <v>2.7</v>
      </c>
      <c r="BP141">
        <v>33500</v>
      </c>
      <c r="BQ141">
        <v>259300</v>
      </c>
      <c r="BR141">
        <v>12.9</v>
      </c>
      <c r="BS141">
        <v>2.8</v>
      </c>
      <c r="BT141">
        <v>32300</v>
      </c>
      <c r="BU141">
        <v>263000</v>
      </c>
      <c r="BV141">
        <v>12.3</v>
      </c>
      <c r="BW141">
        <v>2.6</v>
      </c>
    </row>
    <row r="142" spans="1:75" x14ac:dyDescent="0.3">
      <c r="A142" t="s">
        <v>196</v>
      </c>
      <c r="B142" t="str">
        <f>VLOOKUP(A142,'class and classification'!$A$1:$B$338,2,FALSE)</f>
        <v>Urban with Significant Rural</v>
      </c>
      <c r="C142" t="str">
        <f>VLOOKUP(A142,'class and classification'!$A$1:$C$338,3,FALSE)</f>
        <v>SC</v>
      </c>
      <c r="D142">
        <v>65300</v>
      </c>
      <c r="E142">
        <v>644900</v>
      </c>
      <c r="F142">
        <v>10.1</v>
      </c>
      <c r="G142">
        <v>0.9</v>
      </c>
      <c r="H142">
        <v>64800</v>
      </c>
      <c r="I142">
        <v>647600</v>
      </c>
      <c r="J142">
        <v>10</v>
      </c>
      <c r="K142">
        <v>0.9</v>
      </c>
      <c r="L142">
        <v>69800</v>
      </c>
      <c r="M142">
        <v>659700</v>
      </c>
      <c r="N142">
        <v>10.6</v>
      </c>
      <c r="O142">
        <v>1.3</v>
      </c>
      <c r="P142">
        <v>66000</v>
      </c>
      <c r="Q142">
        <v>654200</v>
      </c>
      <c r="R142">
        <v>10.1</v>
      </c>
      <c r="S142">
        <v>1.3</v>
      </c>
      <c r="T142">
        <v>68800</v>
      </c>
      <c r="U142">
        <v>655200</v>
      </c>
      <c r="V142">
        <v>10.5</v>
      </c>
      <c r="W142">
        <v>1.3</v>
      </c>
      <c r="X142">
        <v>66200</v>
      </c>
      <c r="Y142">
        <v>662500</v>
      </c>
      <c r="Z142">
        <v>10</v>
      </c>
      <c r="AA142">
        <v>1.3</v>
      </c>
      <c r="AB142">
        <v>67100</v>
      </c>
      <c r="AC142">
        <v>651300</v>
      </c>
      <c r="AD142">
        <v>10.3</v>
      </c>
      <c r="AE142">
        <v>1.5</v>
      </c>
      <c r="AF142">
        <v>81700</v>
      </c>
      <c r="AG142">
        <v>649600</v>
      </c>
      <c r="AH142">
        <v>12.6</v>
      </c>
      <c r="AI142">
        <v>1.6</v>
      </c>
      <c r="AJ142">
        <v>69400</v>
      </c>
      <c r="AK142">
        <v>657500</v>
      </c>
      <c r="AL142">
        <v>10.6</v>
      </c>
      <c r="AM142">
        <v>1.5</v>
      </c>
      <c r="AN142">
        <v>79600</v>
      </c>
      <c r="AO142">
        <v>659100</v>
      </c>
      <c r="AP142">
        <v>12.1</v>
      </c>
      <c r="AQ142">
        <v>1.6</v>
      </c>
      <c r="AR142">
        <v>79300</v>
      </c>
      <c r="AS142">
        <v>690000</v>
      </c>
      <c r="AT142">
        <v>11.5</v>
      </c>
      <c r="AU142">
        <v>1.5</v>
      </c>
      <c r="AV142">
        <v>85500</v>
      </c>
      <c r="AW142">
        <v>701000</v>
      </c>
      <c r="AX142">
        <v>12.2</v>
      </c>
      <c r="AY142">
        <v>1.6</v>
      </c>
      <c r="AZ142">
        <v>80900</v>
      </c>
      <c r="BA142">
        <v>687600</v>
      </c>
      <c r="BB142">
        <v>11.8</v>
      </c>
      <c r="BC142">
        <v>1.7</v>
      </c>
      <c r="BD142">
        <v>86600</v>
      </c>
      <c r="BE142">
        <v>709700</v>
      </c>
      <c r="BF142">
        <v>12.2</v>
      </c>
      <c r="BG142">
        <v>1.6</v>
      </c>
      <c r="BH142">
        <v>83100</v>
      </c>
      <c r="BI142">
        <v>700400</v>
      </c>
      <c r="BJ142">
        <v>11.9</v>
      </c>
      <c r="BK142">
        <v>1.7</v>
      </c>
      <c r="BL142">
        <v>92300</v>
      </c>
      <c r="BM142">
        <v>688600</v>
      </c>
      <c r="BN142">
        <v>13.4</v>
      </c>
      <c r="BO142">
        <v>1.7</v>
      </c>
      <c r="BP142">
        <v>85200</v>
      </c>
      <c r="BQ142">
        <v>674100</v>
      </c>
      <c r="BR142">
        <v>12.6</v>
      </c>
      <c r="BS142">
        <v>1.8</v>
      </c>
      <c r="BT142">
        <v>86800</v>
      </c>
      <c r="BU142">
        <v>685000</v>
      </c>
      <c r="BV142">
        <v>12.7</v>
      </c>
      <c r="BW142">
        <v>1.7</v>
      </c>
    </row>
    <row r="143" spans="1:75" x14ac:dyDescent="0.3">
      <c r="A143" t="s">
        <v>197</v>
      </c>
      <c r="B143" t="str">
        <f>VLOOKUP(A143,'class and classification'!$A$1:$B$338,2,FALSE)</f>
        <v>Urban with Significant Rural</v>
      </c>
      <c r="C143" t="str">
        <f>VLOOKUP(A143,'class and classification'!$A$1:$C$338,3,FALSE)</f>
        <v>SC</v>
      </c>
      <c r="D143">
        <v>66200</v>
      </c>
      <c r="E143">
        <v>653200</v>
      </c>
      <c r="F143">
        <v>10.1</v>
      </c>
      <c r="G143">
        <v>0.9</v>
      </c>
      <c r="H143">
        <v>66800</v>
      </c>
      <c r="I143">
        <v>664200</v>
      </c>
      <c r="J143">
        <v>10.1</v>
      </c>
      <c r="K143">
        <v>0.8</v>
      </c>
      <c r="L143">
        <v>57500</v>
      </c>
      <c r="M143">
        <v>657200</v>
      </c>
      <c r="N143">
        <v>8.6999999999999993</v>
      </c>
      <c r="O143">
        <v>1.2</v>
      </c>
      <c r="P143">
        <v>68300</v>
      </c>
      <c r="Q143">
        <v>667500</v>
      </c>
      <c r="R143">
        <v>10.199999999999999</v>
      </c>
      <c r="S143">
        <v>1.3</v>
      </c>
      <c r="T143">
        <v>66200</v>
      </c>
      <c r="U143">
        <v>669900</v>
      </c>
      <c r="V143">
        <v>9.9</v>
      </c>
      <c r="W143">
        <v>1.3</v>
      </c>
      <c r="X143">
        <v>68800</v>
      </c>
      <c r="Y143">
        <v>682100</v>
      </c>
      <c r="Z143">
        <v>10.1</v>
      </c>
      <c r="AA143">
        <v>1.4</v>
      </c>
      <c r="AB143">
        <v>66500</v>
      </c>
      <c r="AC143">
        <v>678200</v>
      </c>
      <c r="AD143">
        <v>9.8000000000000007</v>
      </c>
      <c r="AE143">
        <v>1.5</v>
      </c>
      <c r="AF143">
        <v>72400</v>
      </c>
      <c r="AG143">
        <v>677100</v>
      </c>
      <c r="AH143">
        <v>10.7</v>
      </c>
      <c r="AI143">
        <v>1.5</v>
      </c>
      <c r="AJ143">
        <v>73900</v>
      </c>
      <c r="AK143">
        <v>670900</v>
      </c>
      <c r="AL143">
        <v>11</v>
      </c>
      <c r="AM143">
        <v>1.5</v>
      </c>
      <c r="AN143">
        <v>70600</v>
      </c>
      <c r="AO143">
        <v>695000</v>
      </c>
      <c r="AP143">
        <v>10.199999999999999</v>
      </c>
      <c r="AQ143">
        <v>1.5</v>
      </c>
      <c r="AR143">
        <v>75100</v>
      </c>
      <c r="AS143">
        <v>712200</v>
      </c>
      <c r="AT143">
        <v>10.5</v>
      </c>
      <c r="AU143">
        <v>1.5</v>
      </c>
      <c r="AV143">
        <v>80500</v>
      </c>
      <c r="AW143">
        <v>709200</v>
      </c>
      <c r="AX143">
        <v>11.3</v>
      </c>
      <c r="AY143">
        <v>1.6</v>
      </c>
      <c r="AZ143">
        <v>80600</v>
      </c>
      <c r="BA143">
        <v>724500</v>
      </c>
      <c r="BB143">
        <v>11.1</v>
      </c>
      <c r="BC143">
        <v>1.6</v>
      </c>
      <c r="BD143">
        <v>85000</v>
      </c>
      <c r="BE143">
        <v>752700</v>
      </c>
      <c r="BF143">
        <v>11.3</v>
      </c>
      <c r="BG143">
        <v>1.6</v>
      </c>
      <c r="BH143">
        <v>75300</v>
      </c>
      <c r="BI143">
        <v>742900</v>
      </c>
      <c r="BJ143">
        <v>10.1</v>
      </c>
      <c r="BK143">
        <v>1.6</v>
      </c>
      <c r="BL143">
        <v>96600</v>
      </c>
      <c r="BM143">
        <v>765400</v>
      </c>
      <c r="BN143">
        <v>12.6</v>
      </c>
      <c r="BO143">
        <v>1.8</v>
      </c>
      <c r="BP143">
        <v>82200</v>
      </c>
      <c r="BQ143">
        <v>775500</v>
      </c>
      <c r="BR143">
        <v>10.6</v>
      </c>
      <c r="BS143">
        <v>1.8</v>
      </c>
      <c r="BT143">
        <v>74900</v>
      </c>
      <c r="BU143">
        <v>730400</v>
      </c>
      <c r="BV143">
        <v>10.3</v>
      </c>
      <c r="BW143">
        <v>1.7</v>
      </c>
    </row>
    <row r="144" spans="1:75" x14ac:dyDescent="0.3">
      <c r="A144" t="s">
        <v>198</v>
      </c>
      <c r="B144" t="str">
        <f>VLOOKUP(A144,'class and classification'!$A$1:$B$338,2,FALSE)</f>
        <v>Predominantly Rural</v>
      </c>
      <c r="C144" t="str">
        <f>VLOOKUP(A144,'class and classification'!$A$1:$C$338,3,FALSE)</f>
        <v>SC</v>
      </c>
      <c r="D144">
        <v>32800</v>
      </c>
      <c r="E144">
        <v>322900</v>
      </c>
      <c r="F144">
        <v>10.199999999999999</v>
      </c>
      <c r="G144">
        <v>1.2</v>
      </c>
      <c r="H144">
        <v>33000</v>
      </c>
      <c r="I144">
        <v>336000</v>
      </c>
      <c r="J144">
        <v>9.8000000000000007</v>
      </c>
      <c r="K144">
        <v>1.2</v>
      </c>
      <c r="L144">
        <v>35700</v>
      </c>
      <c r="M144">
        <v>332100</v>
      </c>
      <c r="N144">
        <v>10.8</v>
      </c>
      <c r="O144">
        <v>1.8</v>
      </c>
      <c r="P144">
        <v>31800</v>
      </c>
      <c r="Q144">
        <v>330700</v>
      </c>
      <c r="R144">
        <v>9.6</v>
      </c>
      <c r="S144">
        <v>1.8</v>
      </c>
      <c r="T144">
        <v>34100</v>
      </c>
      <c r="U144">
        <v>343400</v>
      </c>
      <c r="V144">
        <v>9.9</v>
      </c>
      <c r="W144">
        <v>1.8</v>
      </c>
      <c r="X144">
        <v>34400</v>
      </c>
      <c r="Y144">
        <v>327900</v>
      </c>
      <c r="Z144">
        <v>10.5</v>
      </c>
      <c r="AA144">
        <v>2</v>
      </c>
      <c r="AB144">
        <v>37200</v>
      </c>
      <c r="AC144">
        <v>331600</v>
      </c>
      <c r="AD144">
        <v>11.2</v>
      </c>
      <c r="AE144">
        <v>2.2000000000000002</v>
      </c>
      <c r="AF144">
        <v>38700</v>
      </c>
      <c r="AG144">
        <v>343100</v>
      </c>
      <c r="AH144">
        <v>11.3</v>
      </c>
      <c r="AI144">
        <v>2.2000000000000002</v>
      </c>
      <c r="AJ144">
        <v>41100</v>
      </c>
      <c r="AK144">
        <v>341000</v>
      </c>
      <c r="AL144">
        <v>12.1</v>
      </c>
      <c r="AM144">
        <v>2.2000000000000002</v>
      </c>
      <c r="AN144">
        <v>39800</v>
      </c>
      <c r="AO144">
        <v>342100</v>
      </c>
      <c r="AP144">
        <v>11.6</v>
      </c>
      <c r="AQ144">
        <v>2.2000000000000002</v>
      </c>
      <c r="AR144">
        <v>43000</v>
      </c>
      <c r="AS144">
        <v>338800</v>
      </c>
      <c r="AT144">
        <v>12.7</v>
      </c>
      <c r="AU144">
        <v>2.2000000000000002</v>
      </c>
      <c r="AV144">
        <v>50300</v>
      </c>
      <c r="AW144">
        <v>360700</v>
      </c>
      <c r="AX144">
        <v>14</v>
      </c>
      <c r="AY144">
        <v>2.2999999999999998</v>
      </c>
      <c r="AZ144">
        <v>38000</v>
      </c>
      <c r="BA144">
        <v>350100</v>
      </c>
      <c r="BB144">
        <v>10.8</v>
      </c>
      <c r="BC144">
        <v>2.2000000000000002</v>
      </c>
      <c r="BD144">
        <v>48800</v>
      </c>
      <c r="BE144">
        <v>358600</v>
      </c>
      <c r="BF144">
        <v>13.6</v>
      </c>
      <c r="BG144">
        <v>2.5</v>
      </c>
      <c r="BH144">
        <v>47400</v>
      </c>
      <c r="BI144">
        <v>360300</v>
      </c>
      <c r="BJ144">
        <v>13.1</v>
      </c>
      <c r="BK144">
        <v>2.5</v>
      </c>
      <c r="BL144">
        <v>48400</v>
      </c>
      <c r="BM144">
        <v>368800</v>
      </c>
      <c r="BN144">
        <v>13.1</v>
      </c>
      <c r="BO144">
        <v>2.2999999999999998</v>
      </c>
      <c r="BP144">
        <v>47200</v>
      </c>
      <c r="BQ144">
        <v>356500</v>
      </c>
      <c r="BR144">
        <v>13.2</v>
      </c>
      <c r="BS144">
        <v>2.5</v>
      </c>
      <c r="BT144">
        <v>36600</v>
      </c>
      <c r="BU144">
        <v>336900</v>
      </c>
      <c r="BV144">
        <v>10.9</v>
      </c>
      <c r="BW144">
        <v>2.2000000000000002</v>
      </c>
    </row>
    <row r="145" spans="1:75" x14ac:dyDescent="0.3">
      <c r="A145" t="s">
        <v>199</v>
      </c>
      <c r="B145" t="str">
        <f>VLOOKUP(A145,'class and classification'!$A$1:$B$338,2,FALSE)</f>
        <v>Predominantly Urban</v>
      </c>
      <c r="C145" t="str">
        <f>VLOOKUP(A145,'class and classification'!$A$1:$C$338,3,FALSE)</f>
        <v>SC</v>
      </c>
      <c r="D145">
        <v>67000</v>
      </c>
      <c r="E145">
        <v>543600</v>
      </c>
      <c r="F145">
        <v>12.3</v>
      </c>
      <c r="G145">
        <v>0.9</v>
      </c>
      <c r="H145">
        <v>69700</v>
      </c>
      <c r="I145">
        <v>546700</v>
      </c>
      <c r="J145">
        <v>12.8</v>
      </c>
      <c r="K145">
        <v>1</v>
      </c>
      <c r="L145">
        <v>64700</v>
      </c>
      <c r="M145">
        <v>555300</v>
      </c>
      <c r="N145">
        <v>11.7</v>
      </c>
      <c r="O145">
        <v>1.5</v>
      </c>
      <c r="P145">
        <v>72400</v>
      </c>
      <c r="Q145">
        <v>562200</v>
      </c>
      <c r="R145">
        <v>12.9</v>
      </c>
      <c r="S145">
        <v>1.6</v>
      </c>
      <c r="T145">
        <v>60300</v>
      </c>
      <c r="U145">
        <v>565100</v>
      </c>
      <c r="V145">
        <v>10.7</v>
      </c>
      <c r="W145">
        <v>1.5</v>
      </c>
      <c r="X145">
        <v>66500</v>
      </c>
      <c r="Y145">
        <v>551600</v>
      </c>
      <c r="Z145">
        <v>12.1</v>
      </c>
      <c r="AA145">
        <v>1.7</v>
      </c>
      <c r="AB145">
        <v>78900</v>
      </c>
      <c r="AC145">
        <v>566300</v>
      </c>
      <c r="AD145">
        <v>13.9</v>
      </c>
      <c r="AE145">
        <v>1.8</v>
      </c>
      <c r="AF145">
        <v>78000</v>
      </c>
      <c r="AG145">
        <v>560300</v>
      </c>
      <c r="AH145">
        <v>13.9</v>
      </c>
      <c r="AI145">
        <v>1.8</v>
      </c>
      <c r="AJ145">
        <v>83500</v>
      </c>
      <c r="AK145">
        <v>570400</v>
      </c>
      <c r="AL145">
        <v>14.6</v>
      </c>
      <c r="AM145">
        <v>1.8</v>
      </c>
      <c r="AN145">
        <v>80400</v>
      </c>
      <c r="AO145">
        <v>573600</v>
      </c>
      <c r="AP145">
        <v>14</v>
      </c>
      <c r="AQ145">
        <v>1.8</v>
      </c>
      <c r="AR145">
        <v>77400</v>
      </c>
      <c r="AS145">
        <v>571200</v>
      </c>
      <c r="AT145">
        <v>13.6</v>
      </c>
      <c r="AU145">
        <v>1.8</v>
      </c>
      <c r="AV145">
        <v>82500</v>
      </c>
      <c r="AW145">
        <v>576000</v>
      </c>
      <c r="AX145">
        <v>14.3</v>
      </c>
      <c r="AY145">
        <v>1.9</v>
      </c>
      <c r="AZ145">
        <v>86700</v>
      </c>
      <c r="BA145">
        <v>610400</v>
      </c>
      <c r="BB145">
        <v>14.2</v>
      </c>
      <c r="BC145">
        <v>1.9</v>
      </c>
      <c r="BD145">
        <v>92200</v>
      </c>
      <c r="BE145">
        <v>596200</v>
      </c>
      <c r="BF145">
        <v>15.5</v>
      </c>
      <c r="BG145">
        <v>2</v>
      </c>
      <c r="BH145">
        <v>98700</v>
      </c>
      <c r="BI145">
        <v>596800</v>
      </c>
      <c r="BJ145">
        <v>16.5</v>
      </c>
      <c r="BK145">
        <v>2.2000000000000002</v>
      </c>
      <c r="BL145">
        <v>101100</v>
      </c>
      <c r="BM145">
        <v>625800</v>
      </c>
      <c r="BN145">
        <v>16.2</v>
      </c>
      <c r="BO145">
        <v>2.1</v>
      </c>
      <c r="BP145">
        <v>89700</v>
      </c>
      <c r="BQ145">
        <v>619100</v>
      </c>
      <c r="BR145">
        <v>14.5</v>
      </c>
      <c r="BS145">
        <v>2.1</v>
      </c>
      <c r="BT145">
        <v>96300</v>
      </c>
      <c r="BU145">
        <v>608200</v>
      </c>
      <c r="BV145">
        <v>15.8</v>
      </c>
      <c r="BW145">
        <v>2.1</v>
      </c>
    </row>
    <row r="146" spans="1:75" x14ac:dyDescent="0.3">
      <c r="A146" t="s">
        <v>200</v>
      </c>
      <c r="B146" t="str">
        <f>VLOOKUP(A146,'class and classification'!$A$1:$B$338,2,FALSE)</f>
        <v>Predominantly Urban</v>
      </c>
      <c r="C146" t="str">
        <f>VLOOKUP(A146,'class and classification'!$A$1:$C$338,3,FALSE)</f>
        <v>SC</v>
      </c>
      <c r="D146">
        <v>45300</v>
      </c>
      <c r="E146">
        <v>368900</v>
      </c>
      <c r="F146">
        <v>12.3</v>
      </c>
      <c r="G146">
        <v>1.2</v>
      </c>
      <c r="H146">
        <v>39300</v>
      </c>
      <c r="I146">
        <v>373300</v>
      </c>
      <c r="J146">
        <v>10.5</v>
      </c>
      <c r="K146">
        <v>1.1000000000000001</v>
      </c>
      <c r="L146">
        <v>43600</v>
      </c>
      <c r="M146">
        <v>374900</v>
      </c>
      <c r="N146">
        <v>11.6</v>
      </c>
      <c r="O146">
        <v>1.8</v>
      </c>
      <c r="P146">
        <v>45800</v>
      </c>
      <c r="Q146">
        <v>387500</v>
      </c>
      <c r="R146">
        <v>11.8</v>
      </c>
      <c r="S146">
        <v>1.8</v>
      </c>
      <c r="T146">
        <v>50800</v>
      </c>
      <c r="U146">
        <v>391100</v>
      </c>
      <c r="V146">
        <v>13</v>
      </c>
      <c r="W146">
        <v>1.9</v>
      </c>
      <c r="X146">
        <v>43200</v>
      </c>
      <c r="Y146">
        <v>377800</v>
      </c>
      <c r="Z146">
        <v>11.4</v>
      </c>
      <c r="AA146">
        <v>2</v>
      </c>
      <c r="AB146">
        <v>48800</v>
      </c>
      <c r="AC146">
        <v>391200</v>
      </c>
      <c r="AD146">
        <v>12.5</v>
      </c>
      <c r="AE146">
        <v>2.1</v>
      </c>
      <c r="AF146">
        <v>45100</v>
      </c>
      <c r="AG146">
        <v>390000</v>
      </c>
      <c r="AH146">
        <v>11.6</v>
      </c>
      <c r="AI146">
        <v>2</v>
      </c>
      <c r="AJ146">
        <v>48300</v>
      </c>
      <c r="AK146">
        <v>397900</v>
      </c>
      <c r="AL146">
        <v>12.1</v>
      </c>
      <c r="AM146">
        <v>2.1</v>
      </c>
      <c r="AN146">
        <v>43300</v>
      </c>
      <c r="AO146">
        <v>409600</v>
      </c>
      <c r="AP146">
        <v>10.6</v>
      </c>
      <c r="AQ146">
        <v>2</v>
      </c>
      <c r="AR146">
        <v>46100</v>
      </c>
      <c r="AS146">
        <v>412900</v>
      </c>
      <c r="AT146">
        <v>11.2</v>
      </c>
      <c r="AU146">
        <v>1.9</v>
      </c>
      <c r="AV146">
        <v>52500</v>
      </c>
      <c r="AW146">
        <v>413200</v>
      </c>
      <c r="AX146">
        <v>12.7</v>
      </c>
      <c r="AY146">
        <v>2.1</v>
      </c>
      <c r="AZ146">
        <v>52600</v>
      </c>
      <c r="BA146">
        <v>415200</v>
      </c>
      <c r="BB146">
        <v>12.7</v>
      </c>
      <c r="BC146">
        <v>2.2000000000000002</v>
      </c>
      <c r="BD146">
        <v>52100</v>
      </c>
      <c r="BE146">
        <v>424300</v>
      </c>
      <c r="BF146">
        <v>12.3</v>
      </c>
      <c r="BG146">
        <v>2.2000000000000002</v>
      </c>
      <c r="BH146">
        <v>48300</v>
      </c>
      <c r="BI146">
        <v>415300</v>
      </c>
      <c r="BJ146">
        <v>11.6</v>
      </c>
      <c r="BK146">
        <v>2.2999999999999998</v>
      </c>
      <c r="BL146">
        <v>54900</v>
      </c>
      <c r="BM146">
        <v>433700</v>
      </c>
      <c r="BN146">
        <v>12.7</v>
      </c>
      <c r="BO146">
        <v>2.2999999999999998</v>
      </c>
      <c r="BP146">
        <v>60900</v>
      </c>
      <c r="BQ146">
        <v>421300</v>
      </c>
      <c r="BR146">
        <v>14.5</v>
      </c>
      <c r="BS146">
        <v>2.6</v>
      </c>
      <c r="BT146">
        <v>53300</v>
      </c>
      <c r="BU146">
        <v>416700</v>
      </c>
      <c r="BV146">
        <v>12.8</v>
      </c>
      <c r="BW146">
        <v>2.6</v>
      </c>
    </row>
    <row r="147" spans="1:75" x14ac:dyDescent="0.3">
      <c r="A147" t="s">
        <v>201</v>
      </c>
      <c r="B147" t="str">
        <f>VLOOKUP(A147,'class and classification'!$A$1:$B$338,2,FALSE)</f>
        <v>Urban with Significant Rural</v>
      </c>
      <c r="C147" t="str">
        <f>VLOOKUP(A147,'class and classification'!$A$1:$C$338,3,FALSE)</f>
        <v>UA</v>
      </c>
      <c r="D147">
        <v>9700</v>
      </c>
      <c r="E147">
        <v>85700</v>
      </c>
      <c r="F147">
        <v>11.3</v>
      </c>
      <c r="G147">
        <v>2</v>
      </c>
      <c r="H147">
        <v>9600</v>
      </c>
      <c r="I147">
        <v>88800</v>
      </c>
      <c r="J147">
        <v>10.8</v>
      </c>
      <c r="K147">
        <v>2.1</v>
      </c>
      <c r="L147">
        <v>9700</v>
      </c>
      <c r="M147">
        <v>82300</v>
      </c>
      <c r="N147">
        <v>11.8</v>
      </c>
      <c r="O147">
        <v>2.2999999999999998</v>
      </c>
      <c r="P147">
        <v>9200</v>
      </c>
      <c r="Q147">
        <v>86100</v>
      </c>
      <c r="R147">
        <v>10.7</v>
      </c>
      <c r="S147">
        <v>2.1</v>
      </c>
      <c r="T147">
        <v>10600</v>
      </c>
      <c r="U147">
        <v>88100</v>
      </c>
      <c r="V147">
        <v>12.1</v>
      </c>
      <c r="W147">
        <v>2.2999999999999998</v>
      </c>
      <c r="X147">
        <v>9100</v>
      </c>
      <c r="Y147">
        <v>84400</v>
      </c>
      <c r="Z147">
        <v>10.8</v>
      </c>
      <c r="AA147">
        <v>2.2999999999999998</v>
      </c>
      <c r="AB147">
        <v>10300</v>
      </c>
      <c r="AC147">
        <v>83500</v>
      </c>
      <c r="AD147">
        <v>12.3</v>
      </c>
      <c r="AE147">
        <v>2.5</v>
      </c>
      <c r="AF147">
        <v>8600</v>
      </c>
      <c r="AG147">
        <v>80600</v>
      </c>
      <c r="AH147">
        <v>10.7</v>
      </c>
      <c r="AI147">
        <v>2.5</v>
      </c>
      <c r="AJ147">
        <v>8900</v>
      </c>
      <c r="AK147">
        <v>86000</v>
      </c>
      <c r="AL147">
        <v>10.3</v>
      </c>
      <c r="AM147">
        <v>2.2000000000000002</v>
      </c>
      <c r="AN147">
        <v>12300</v>
      </c>
      <c r="AO147">
        <v>86500</v>
      </c>
      <c r="AP147">
        <v>14.3</v>
      </c>
      <c r="AQ147">
        <v>2.4</v>
      </c>
      <c r="AR147">
        <v>10400</v>
      </c>
      <c r="AS147">
        <v>87700</v>
      </c>
      <c r="AT147">
        <v>11.9</v>
      </c>
      <c r="AU147">
        <v>2.1</v>
      </c>
      <c r="AV147">
        <v>9000</v>
      </c>
      <c r="AW147">
        <v>93000</v>
      </c>
      <c r="AX147">
        <v>9.6999999999999993</v>
      </c>
      <c r="AY147">
        <v>1.9</v>
      </c>
      <c r="AZ147">
        <v>9900</v>
      </c>
      <c r="BA147">
        <v>95200</v>
      </c>
      <c r="BB147">
        <v>10.4</v>
      </c>
      <c r="BC147">
        <v>2</v>
      </c>
      <c r="BD147">
        <v>13000</v>
      </c>
      <c r="BE147">
        <v>97100</v>
      </c>
      <c r="BF147">
        <v>13.3</v>
      </c>
      <c r="BG147">
        <v>2.2999999999999998</v>
      </c>
      <c r="BH147">
        <v>13600</v>
      </c>
      <c r="BI147">
        <v>99700</v>
      </c>
      <c r="BJ147">
        <v>13.6</v>
      </c>
      <c r="BK147">
        <v>2.4</v>
      </c>
      <c r="BL147">
        <v>14000</v>
      </c>
      <c r="BM147">
        <v>98500</v>
      </c>
      <c r="BN147">
        <v>14.2</v>
      </c>
      <c r="BO147">
        <v>2.6</v>
      </c>
      <c r="BP147">
        <v>14200</v>
      </c>
      <c r="BQ147">
        <v>104200</v>
      </c>
      <c r="BR147">
        <v>13.6</v>
      </c>
      <c r="BS147">
        <v>2.8</v>
      </c>
      <c r="BT147">
        <v>11900</v>
      </c>
      <c r="BU147">
        <v>97800</v>
      </c>
      <c r="BV147">
        <v>12.1</v>
      </c>
      <c r="BW147">
        <v>2.9</v>
      </c>
    </row>
    <row r="148" spans="1:75" x14ac:dyDescent="0.3">
      <c r="A148" t="s">
        <v>202</v>
      </c>
      <c r="B148" t="str">
        <f>VLOOKUP(A148,'class and classification'!$A$1:$B$338,2,FALSE)</f>
        <v>Predominantly Urban</v>
      </c>
      <c r="C148" t="str">
        <f>VLOOKUP(A148,'class and classification'!$A$1:$C$338,3,FALSE)</f>
        <v>UA</v>
      </c>
      <c r="D148">
        <v>19100</v>
      </c>
      <c r="E148">
        <v>197500</v>
      </c>
      <c r="F148">
        <v>9.6999999999999993</v>
      </c>
      <c r="G148">
        <v>1.9</v>
      </c>
      <c r="H148">
        <v>19500</v>
      </c>
      <c r="I148">
        <v>204900</v>
      </c>
      <c r="J148">
        <v>9.5</v>
      </c>
      <c r="K148">
        <v>2</v>
      </c>
      <c r="L148">
        <v>19200</v>
      </c>
      <c r="M148">
        <v>210400</v>
      </c>
      <c r="N148">
        <v>9.1</v>
      </c>
      <c r="O148">
        <v>2.1</v>
      </c>
      <c r="P148">
        <v>15400</v>
      </c>
      <c r="Q148">
        <v>207900</v>
      </c>
      <c r="R148">
        <v>7.4</v>
      </c>
      <c r="S148">
        <v>1.8</v>
      </c>
      <c r="T148">
        <v>20100</v>
      </c>
      <c r="U148">
        <v>209800</v>
      </c>
      <c r="V148">
        <v>9.6</v>
      </c>
      <c r="W148">
        <v>2.1</v>
      </c>
      <c r="X148">
        <v>21700</v>
      </c>
      <c r="Y148">
        <v>210500</v>
      </c>
      <c r="Z148">
        <v>10.3</v>
      </c>
      <c r="AA148">
        <v>2.1</v>
      </c>
      <c r="AB148">
        <v>16400</v>
      </c>
      <c r="AC148">
        <v>217200</v>
      </c>
      <c r="AD148">
        <v>7.6</v>
      </c>
      <c r="AE148">
        <v>1.9</v>
      </c>
      <c r="AF148">
        <v>17800</v>
      </c>
      <c r="AG148">
        <v>210900</v>
      </c>
      <c r="AH148">
        <v>8.5</v>
      </c>
      <c r="AI148">
        <v>2.1</v>
      </c>
      <c r="AJ148">
        <v>21600</v>
      </c>
      <c r="AK148">
        <v>211500</v>
      </c>
      <c r="AL148">
        <v>10.199999999999999</v>
      </c>
      <c r="AM148">
        <v>2.4</v>
      </c>
      <c r="AN148">
        <v>20200</v>
      </c>
      <c r="AO148">
        <v>211500</v>
      </c>
      <c r="AP148">
        <v>9.6</v>
      </c>
      <c r="AQ148">
        <v>2.2999999999999998</v>
      </c>
      <c r="AR148">
        <v>20400</v>
      </c>
      <c r="AS148">
        <v>220400</v>
      </c>
      <c r="AT148">
        <v>9.1999999999999993</v>
      </c>
      <c r="AU148">
        <v>2.2000000000000002</v>
      </c>
      <c r="AV148">
        <v>18500</v>
      </c>
      <c r="AW148">
        <v>239600</v>
      </c>
      <c r="AX148">
        <v>7.7</v>
      </c>
      <c r="AY148">
        <v>2</v>
      </c>
      <c r="AZ148">
        <v>21500</v>
      </c>
      <c r="BA148">
        <v>239300</v>
      </c>
      <c r="BB148">
        <v>9</v>
      </c>
      <c r="BC148">
        <v>2.2000000000000002</v>
      </c>
      <c r="BD148">
        <v>23500</v>
      </c>
      <c r="BE148">
        <v>251400</v>
      </c>
      <c r="BF148">
        <v>9.3000000000000007</v>
      </c>
      <c r="BG148">
        <v>2.1</v>
      </c>
      <c r="BH148">
        <v>18300</v>
      </c>
      <c r="BI148">
        <v>250700</v>
      </c>
      <c r="BJ148">
        <v>7.3</v>
      </c>
      <c r="BK148">
        <v>1.8</v>
      </c>
      <c r="BL148">
        <v>20700</v>
      </c>
      <c r="BM148">
        <v>251600</v>
      </c>
      <c r="BN148">
        <v>8.1999999999999993</v>
      </c>
      <c r="BO148">
        <v>1.9</v>
      </c>
      <c r="BP148">
        <v>22400</v>
      </c>
      <c r="BQ148">
        <v>254500</v>
      </c>
      <c r="BR148">
        <v>8.8000000000000007</v>
      </c>
      <c r="BS148">
        <v>2.2999999999999998</v>
      </c>
      <c r="BT148">
        <v>20700</v>
      </c>
      <c r="BU148">
        <v>255100</v>
      </c>
      <c r="BV148">
        <v>8.1</v>
      </c>
      <c r="BW148">
        <v>2.1</v>
      </c>
    </row>
    <row r="149" spans="1:75" x14ac:dyDescent="0.3">
      <c r="A149" t="s">
        <v>203</v>
      </c>
      <c r="B149" t="str">
        <f>VLOOKUP(A149,'class and classification'!$A$1:$B$338,2,FALSE)</f>
        <v>Predominantly Rural</v>
      </c>
      <c r="C149" t="str">
        <f>VLOOKUP(A149,'class and classification'!$A$1:$C$338,3,FALSE)</f>
        <v>UA</v>
      </c>
      <c r="D149">
        <v>22800</v>
      </c>
      <c r="E149">
        <v>231900</v>
      </c>
      <c r="F149">
        <v>9.8000000000000007</v>
      </c>
      <c r="G149">
        <v>1.1000000000000001</v>
      </c>
      <c r="H149">
        <v>24600</v>
      </c>
      <c r="I149">
        <v>234600</v>
      </c>
      <c r="J149">
        <v>10.5</v>
      </c>
      <c r="K149">
        <v>1.2</v>
      </c>
      <c r="L149">
        <v>28600</v>
      </c>
      <c r="M149">
        <v>238400</v>
      </c>
      <c r="N149">
        <v>12</v>
      </c>
      <c r="O149">
        <v>2.2999999999999998</v>
      </c>
      <c r="P149">
        <v>29400</v>
      </c>
      <c r="Q149">
        <v>240600</v>
      </c>
      <c r="R149">
        <v>12.2</v>
      </c>
      <c r="S149">
        <v>2.2999999999999998</v>
      </c>
      <c r="T149">
        <v>31300</v>
      </c>
      <c r="U149">
        <v>241500</v>
      </c>
      <c r="V149">
        <v>13</v>
      </c>
      <c r="W149">
        <v>2.5</v>
      </c>
      <c r="X149">
        <v>23900</v>
      </c>
      <c r="Y149">
        <v>236300</v>
      </c>
      <c r="Z149">
        <v>10.1</v>
      </c>
      <c r="AA149">
        <v>2.2000000000000002</v>
      </c>
      <c r="AB149">
        <v>28900</v>
      </c>
      <c r="AC149">
        <v>236900</v>
      </c>
      <c r="AD149">
        <v>12.2</v>
      </c>
      <c r="AE149">
        <v>2.5</v>
      </c>
      <c r="AF149">
        <v>27100</v>
      </c>
      <c r="AG149">
        <v>244600</v>
      </c>
      <c r="AH149">
        <v>11.1</v>
      </c>
      <c r="AI149">
        <v>2.2999999999999998</v>
      </c>
      <c r="AJ149">
        <v>22500</v>
      </c>
      <c r="AK149">
        <v>237100</v>
      </c>
      <c r="AL149">
        <v>9.5</v>
      </c>
      <c r="AM149">
        <v>2.1</v>
      </c>
      <c r="AN149">
        <v>21900</v>
      </c>
      <c r="AO149">
        <v>245600</v>
      </c>
      <c r="AP149">
        <v>8.9</v>
      </c>
      <c r="AQ149">
        <v>2</v>
      </c>
      <c r="AR149">
        <v>33700</v>
      </c>
      <c r="AS149">
        <v>258000</v>
      </c>
      <c r="AT149">
        <v>13.1</v>
      </c>
      <c r="AU149">
        <v>2.2999999999999998</v>
      </c>
      <c r="AV149">
        <v>31200</v>
      </c>
      <c r="AW149">
        <v>253700</v>
      </c>
      <c r="AX149">
        <v>12.3</v>
      </c>
      <c r="AY149">
        <v>2.2999999999999998</v>
      </c>
      <c r="AZ149">
        <v>30300</v>
      </c>
      <c r="BA149">
        <v>265300</v>
      </c>
      <c r="BB149">
        <v>11.4</v>
      </c>
      <c r="BC149">
        <v>2.2000000000000002</v>
      </c>
      <c r="BD149">
        <v>32400</v>
      </c>
      <c r="BE149">
        <v>269900</v>
      </c>
      <c r="BF149">
        <v>12</v>
      </c>
      <c r="BG149">
        <v>2.2999999999999998</v>
      </c>
      <c r="BH149">
        <v>29300</v>
      </c>
      <c r="BI149">
        <v>266000</v>
      </c>
      <c r="BJ149">
        <v>11</v>
      </c>
      <c r="BK149">
        <v>2.2999999999999998</v>
      </c>
      <c r="BL149">
        <v>28300</v>
      </c>
      <c r="BM149">
        <v>263800</v>
      </c>
      <c r="BN149">
        <v>10.7</v>
      </c>
      <c r="BO149">
        <v>2.4</v>
      </c>
      <c r="BP149">
        <v>33800</v>
      </c>
      <c r="BQ149">
        <v>263600</v>
      </c>
      <c r="BR149">
        <v>12.8</v>
      </c>
      <c r="BS149">
        <v>2.7</v>
      </c>
      <c r="BT149">
        <v>24400</v>
      </c>
      <c r="BU149">
        <v>253800</v>
      </c>
      <c r="BV149">
        <v>9.6</v>
      </c>
      <c r="BW149">
        <v>2.4</v>
      </c>
    </row>
    <row r="150" spans="1:75" x14ac:dyDescent="0.3">
      <c r="A150" t="s">
        <v>204</v>
      </c>
      <c r="B150" t="str">
        <f>VLOOKUP(A150,'class and classification'!$A$1:$B$338,2,FALSE)</f>
        <v>Predominantly Rural</v>
      </c>
      <c r="C150" t="str">
        <f>VLOOKUP(A150,'class and classification'!$A$1:$C$338,3,FALSE)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c r="AJ150" t="s">
        <v>40</v>
      </c>
      <c r="AK150" t="s">
        <v>40</v>
      </c>
      <c r="AL150" t="s">
        <v>40</v>
      </c>
      <c r="AM150" t="s">
        <v>40</v>
      </c>
      <c r="AN150" t="s">
        <v>40</v>
      </c>
      <c r="AO150" t="s">
        <v>40</v>
      </c>
      <c r="AP150" t="s">
        <v>40</v>
      </c>
      <c r="AQ150" t="s">
        <v>40</v>
      </c>
      <c r="AR150" t="s">
        <v>40</v>
      </c>
      <c r="AS150" t="s">
        <v>40</v>
      </c>
      <c r="AT150" t="s">
        <v>40</v>
      </c>
      <c r="AU150" t="s">
        <v>40</v>
      </c>
      <c r="AV150" t="s">
        <v>40</v>
      </c>
      <c r="AW150" t="s">
        <v>40</v>
      </c>
      <c r="AX150" t="s">
        <v>40</v>
      </c>
      <c r="AY150" t="s">
        <v>40</v>
      </c>
      <c r="AZ150" t="s">
        <v>40</v>
      </c>
      <c r="BA150" t="s">
        <v>40</v>
      </c>
      <c r="BB150" t="s">
        <v>40</v>
      </c>
      <c r="BC150" t="s">
        <v>40</v>
      </c>
      <c r="BD150" t="s">
        <v>40</v>
      </c>
      <c r="BE150" t="s">
        <v>40</v>
      </c>
      <c r="BF150" t="s">
        <v>40</v>
      </c>
      <c r="BG150" t="s">
        <v>40</v>
      </c>
      <c r="BH150" t="s">
        <v>40</v>
      </c>
      <c r="BI150" t="s">
        <v>40</v>
      </c>
      <c r="BJ150" t="s">
        <v>40</v>
      </c>
      <c r="BK150" t="s">
        <v>40</v>
      </c>
      <c r="BL150" t="s">
        <v>40</v>
      </c>
      <c r="BM150" t="s">
        <v>40</v>
      </c>
      <c r="BN150" t="s">
        <v>40</v>
      </c>
      <c r="BO150" t="s">
        <v>40</v>
      </c>
      <c r="BP150" t="s">
        <v>40</v>
      </c>
      <c r="BQ150" t="s">
        <v>40</v>
      </c>
      <c r="BR150" t="s">
        <v>40</v>
      </c>
      <c r="BS150" t="s">
        <v>40</v>
      </c>
      <c r="BT150" t="s">
        <v>40</v>
      </c>
      <c r="BU150" t="s">
        <v>40</v>
      </c>
      <c r="BV150" t="s">
        <v>40</v>
      </c>
      <c r="BW150" t="s">
        <v>40</v>
      </c>
    </row>
    <row r="151" spans="1:75" x14ac:dyDescent="0.3">
      <c r="A151" t="s">
        <v>205</v>
      </c>
      <c r="B151" t="str">
        <f>VLOOKUP(A151,'class and classification'!$A$1:$B$338,2,FALSE)</f>
        <v>Urban with Significant Rural</v>
      </c>
      <c r="C151" t="str">
        <f>VLOOKUP(A151,'class and classification'!$A$1:$C$338,3,FALSE)</f>
        <v>UA</v>
      </c>
      <c r="D151">
        <v>9700</v>
      </c>
      <c r="E151">
        <v>91300</v>
      </c>
      <c r="F151">
        <v>10.7</v>
      </c>
      <c r="G151">
        <v>2</v>
      </c>
      <c r="H151">
        <v>11400</v>
      </c>
      <c r="I151">
        <v>93300</v>
      </c>
      <c r="J151">
        <v>12.2</v>
      </c>
      <c r="K151">
        <v>2.2000000000000002</v>
      </c>
      <c r="L151">
        <v>9900</v>
      </c>
      <c r="M151">
        <v>99100</v>
      </c>
      <c r="N151">
        <v>9.9</v>
      </c>
      <c r="O151">
        <v>2</v>
      </c>
      <c r="P151">
        <v>12700</v>
      </c>
      <c r="Q151">
        <v>101200</v>
      </c>
      <c r="R151">
        <v>12.6</v>
      </c>
      <c r="S151">
        <v>2.2999999999999998</v>
      </c>
      <c r="T151">
        <v>12300</v>
      </c>
      <c r="U151">
        <v>101000</v>
      </c>
      <c r="V151">
        <v>12.1</v>
      </c>
      <c r="W151">
        <v>2.2000000000000002</v>
      </c>
      <c r="X151">
        <v>11800</v>
      </c>
      <c r="Y151">
        <v>96500</v>
      </c>
      <c r="Z151">
        <v>12.2</v>
      </c>
      <c r="AA151">
        <v>2.4</v>
      </c>
      <c r="AB151">
        <v>13100</v>
      </c>
      <c r="AC151">
        <v>98300</v>
      </c>
      <c r="AD151">
        <v>13.3</v>
      </c>
      <c r="AE151">
        <v>2.4</v>
      </c>
      <c r="AF151">
        <v>12800</v>
      </c>
      <c r="AG151">
        <v>96700</v>
      </c>
      <c r="AH151">
        <v>13.3</v>
      </c>
      <c r="AI151">
        <v>2.6</v>
      </c>
      <c r="AJ151">
        <v>11900</v>
      </c>
      <c r="AK151">
        <v>91600</v>
      </c>
      <c r="AL151">
        <v>13</v>
      </c>
      <c r="AM151">
        <v>2.6</v>
      </c>
      <c r="AN151">
        <v>10400</v>
      </c>
      <c r="AO151">
        <v>95300</v>
      </c>
      <c r="AP151">
        <v>11</v>
      </c>
      <c r="AQ151">
        <v>2.4</v>
      </c>
      <c r="AR151">
        <v>10400</v>
      </c>
      <c r="AS151">
        <v>94600</v>
      </c>
      <c r="AT151">
        <v>11</v>
      </c>
      <c r="AU151">
        <v>2.4</v>
      </c>
      <c r="AV151">
        <v>12800</v>
      </c>
      <c r="AW151">
        <v>99900</v>
      </c>
      <c r="AX151">
        <v>12.8</v>
      </c>
      <c r="AY151">
        <v>2.6</v>
      </c>
      <c r="AZ151">
        <v>12800</v>
      </c>
      <c r="BA151">
        <v>104000</v>
      </c>
      <c r="BB151">
        <v>12.3</v>
      </c>
      <c r="BC151">
        <v>2.6</v>
      </c>
      <c r="BD151">
        <v>12500</v>
      </c>
      <c r="BE151">
        <v>103300</v>
      </c>
      <c r="BF151">
        <v>12.1</v>
      </c>
      <c r="BG151">
        <v>2.5</v>
      </c>
      <c r="BH151">
        <v>12800</v>
      </c>
      <c r="BI151">
        <v>104000</v>
      </c>
      <c r="BJ151">
        <v>12.3</v>
      </c>
      <c r="BK151">
        <v>2.5</v>
      </c>
      <c r="BL151">
        <v>15700</v>
      </c>
      <c r="BM151">
        <v>104400</v>
      </c>
      <c r="BN151">
        <v>15.1</v>
      </c>
      <c r="BO151">
        <v>2.6</v>
      </c>
      <c r="BP151">
        <v>14700</v>
      </c>
      <c r="BQ151">
        <v>106000</v>
      </c>
      <c r="BR151">
        <v>13.8</v>
      </c>
      <c r="BS151">
        <v>2.8</v>
      </c>
      <c r="BT151">
        <v>15300</v>
      </c>
      <c r="BU151">
        <v>107100</v>
      </c>
      <c r="BV151">
        <v>14.3</v>
      </c>
      <c r="BW151">
        <v>3</v>
      </c>
    </row>
    <row r="152" spans="1:75" x14ac:dyDescent="0.3">
      <c r="A152" t="s">
        <v>206</v>
      </c>
      <c r="B152" t="str">
        <f>VLOOKUP(A152,'class and classification'!$A$1:$B$338,2,FALSE)</f>
        <v>Predominantly Urban</v>
      </c>
      <c r="C152" t="str">
        <f>VLOOKUP(A152,'class and classification'!$A$1:$C$338,3,FALSE)</f>
        <v>UA</v>
      </c>
      <c r="D152">
        <v>8300</v>
      </c>
      <c r="E152">
        <v>115400</v>
      </c>
      <c r="F152">
        <v>7.2</v>
      </c>
      <c r="G152">
        <v>1.7</v>
      </c>
      <c r="H152">
        <v>9000</v>
      </c>
      <c r="I152">
        <v>114900</v>
      </c>
      <c r="J152">
        <v>7.8</v>
      </c>
      <c r="K152">
        <v>1.8</v>
      </c>
      <c r="L152">
        <v>9100</v>
      </c>
      <c r="M152">
        <v>117500</v>
      </c>
      <c r="N152">
        <v>7.8</v>
      </c>
      <c r="O152">
        <v>1.9</v>
      </c>
      <c r="P152">
        <v>6900</v>
      </c>
      <c r="Q152">
        <v>119900</v>
      </c>
      <c r="R152">
        <v>5.7</v>
      </c>
      <c r="S152">
        <v>1.7</v>
      </c>
      <c r="T152">
        <v>8900</v>
      </c>
      <c r="U152">
        <v>120500</v>
      </c>
      <c r="V152">
        <v>7.4</v>
      </c>
      <c r="W152">
        <v>1.9</v>
      </c>
      <c r="X152">
        <v>9700</v>
      </c>
      <c r="Y152">
        <v>120100</v>
      </c>
      <c r="Z152">
        <v>8.1</v>
      </c>
      <c r="AA152">
        <v>2</v>
      </c>
      <c r="AB152">
        <v>9300</v>
      </c>
      <c r="AC152">
        <v>116800</v>
      </c>
      <c r="AD152">
        <v>8</v>
      </c>
      <c r="AE152">
        <v>2.1</v>
      </c>
      <c r="AF152">
        <v>12300</v>
      </c>
      <c r="AG152">
        <v>119900</v>
      </c>
      <c r="AH152">
        <v>10.3</v>
      </c>
      <c r="AI152">
        <v>2.2999999999999998</v>
      </c>
      <c r="AJ152">
        <v>9300</v>
      </c>
      <c r="AK152">
        <v>119500</v>
      </c>
      <c r="AL152">
        <v>7.8</v>
      </c>
      <c r="AM152">
        <v>1.9</v>
      </c>
      <c r="AN152">
        <v>10700</v>
      </c>
      <c r="AO152">
        <v>119200</v>
      </c>
      <c r="AP152">
        <v>9</v>
      </c>
      <c r="AQ152">
        <v>2</v>
      </c>
      <c r="AR152">
        <v>8600</v>
      </c>
      <c r="AS152">
        <v>124600</v>
      </c>
      <c r="AT152">
        <v>6.9</v>
      </c>
      <c r="AU152">
        <v>1.6</v>
      </c>
      <c r="AV152">
        <v>9400</v>
      </c>
      <c r="AW152">
        <v>125700</v>
      </c>
      <c r="AX152">
        <v>7.5</v>
      </c>
      <c r="AY152">
        <v>1.6</v>
      </c>
      <c r="AZ152">
        <v>10000</v>
      </c>
      <c r="BA152">
        <v>125900</v>
      </c>
      <c r="BB152">
        <v>7.9</v>
      </c>
      <c r="BC152">
        <v>1.9</v>
      </c>
      <c r="BD152">
        <v>11300</v>
      </c>
      <c r="BE152">
        <v>128200</v>
      </c>
      <c r="BF152">
        <v>8.8000000000000007</v>
      </c>
      <c r="BG152">
        <v>2</v>
      </c>
      <c r="BH152">
        <v>9500</v>
      </c>
      <c r="BI152">
        <v>129600</v>
      </c>
      <c r="BJ152">
        <v>7.3</v>
      </c>
      <c r="BK152">
        <v>1.9</v>
      </c>
      <c r="BL152">
        <v>12000</v>
      </c>
      <c r="BM152">
        <v>126700</v>
      </c>
      <c r="BN152">
        <v>9.4</v>
      </c>
      <c r="BO152">
        <v>2.2999999999999998</v>
      </c>
      <c r="BP152">
        <v>10800</v>
      </c>
      <c r="BQ152">
        <v>129400</v>
      </c>
      <c r="BR152">
        <v>8.4</v>
      </c>
      <c r="BS152">
        <v>2.4</v>
      </c>
      <c r="BT152">
        <v>8700</v>
      </c>
      <c r="BU152">
        <v>126600</v>
      </c>
      <c r="BV152">
        <v>6.8</v>
      </c>
      <c r="BW152">
        <v>2.5</v>
      </c>
    </row>
    <row r="153" spans="1:75" x14ac:dyDescent="0.3">
      <c r="A153" t="s">
        <v>207</v>
      </c>
      <c r="B153" t="str">
        <f>VLOOKUP(A153,'class and classification'!$A$1:$B$338,2,FALSE)</f>
        <v>Predominantly Urban</v>
      </c>
      <c r="C153" t="str">
        <f>VLOOKUP(A153,'class and classification'!$A$1:$C$338,3,FALSE)</f>
        <v>UA</v>
      </c>
      <c r="D153">
        <v>17200</v>
      </c>
      <c r="E153">
        <v>165800</v>
      </c>
      <c r="F153">
        <v>10.3</v>
      </c>
      <c r="G153">
        <v>1.3</v>
      </c>
      <c r="H153">
        <v>14700</v>
      </c>
      <c r="I153">
        <v>167300</v>
      </c>
      <c r="J153">
        <v>8.8000000000000007</v>
      </c>
      <c r="K153">
        <v>1.2</v>
      </c>
      <c r="L153">
        <v>17000</v>
      </c>
      <c r="M153">
        <v>169900</v>
      </c>
      <c r="N153">
        <v>10</v>
      </c>
      <c r="O153">
        <v>1.4</v>
      </c>
      <c r="P153">
        <v>17100</v>
      </c>
      <c r="Q153">
        <v>173900</v>
      </c>
      <c r="R153">
        <v>9.8000000000000007</v>
      </c>
      <c r="S153">
        <v>1.4</v>
      </c>
      <c r="T153">
        <v>16600</v>
      </c>
      <c r="U153">
        <v>173600</v>
      </c>
      <c r="V153">
        <v>9.6</v>
      </c>
      <c r="W153">
        <v>1.4</v>
      </c>
      <c r="X153">
        <v>15600</v>
      </c>
      <c r="Y153">
        <v>170900</v>
      </c>
      <c r="Z153">
        <v>9.1</v>
      </c>
      <c r="AA153">
        <v>1.4</v>
      </c>
      <c r="AB153">
        <v>16100</v>
      </c>
      <c r="AC153">
        <v>177100</v>
      </c>
      <c r="AD153">
        <v>9.1</v>
      </c>
      <c r="AE153">
        <v>1.4</v>
      </c>
      <c r="AF153">
        <v>19500</v>
      </c>
      <c r="AG153">
        <v>179500</v>
      </c>
      <c r="AH153">
        <v>10.9</v>
      </c>
      <c r="AI153">
        <v>1.5</v>
      </c>
      <c r="AJ153">
        <v>18600</v>
      </c>
      <c r="AK153">
        <v>179500</v>
      </c>
      <c r="AL153">
        <v>10.3</v>
      </c>
      <c r="AM153">
        <v>1.5</v>
      </c>
      <c r="AN153">
        <v>19500</v>
      </c>
      <c r="AO153">
        <v>186400</v>
      </c>
      <c r="AP153">
        <v>10.5</v>
      </c>
      <c r="AQ153">
        <v>1.5</v>
      </c>
      <c r="AR153">
        <v>19700</v>
      </c>
      <c r="AS153">
        <v>180600</v>
      </c>
      <c r="AT153">
        <v>10.9</v>
      </c>
      <c r="AU153">
        <v>1.6</v>
      </c>
      <c r="AV153">
        <v>20400</v>
      </c>
      <c r="AW153">
        <v>184900</v>
      </c>
      <c r="AX153">
        <v>11.1</v>
      </c>
      <c r="AY153">
        <v>1.6</v>
      </c>
      <c r="AZ153">
        <v>25400</v>
      </c>
      <c r="BA153">
        <v>189800</v>
      </c>
      <c r="BB153">
        <v>13.4</v>
      </c>
      <c r="BC153">
        <v>1.9</v>
      </c>
      <c r="BD153">
        <v>22300</v>
      </c>
      <c r="BE153">
        <v>194200</v>
      </c>
      <c r="BF153">
        <v>11.5</v>
      </c>
      <c r="BG153">
        <v>1.7</v>
      </c>
      <c r="BH153">
        <v>22200</v>
      </c>
      <c r="BI153">
        <v>198400</v>
      </c>
      <c r="BJ153">
        <v>11.2</v>
      </c>
      <c r="BK153">
        <v>1.6</v>
      </c>
      <c r="BL153">
        <v>26100</v>
      </c>
      <c r="BM153">
        <v>208100</v>
      </c>
      <c r="BN153">
        <v>12.5</v>
      </c>
      <c r="BO153">
        <v>1.8</v>
      </c>
      <c r="BP153">
        <v>28700</v>
      </c>
      <c r="BQ153">
        <v>193100</v>
      </c>
      <c r="BR153">
        <v>14.9</v>
      </c>
      <c r="BS153">
        <v>2.4</v>
      </c>
      <c r="BT153">
        <v>24000</v>
      </c>
      <c r="BU153">
        <v>193500</v>
      </c>
      <c r="BV153">
        <v>12.4</v>
      </c>
      <c r="BW153">
        <v>2.2999999999999998</v>
      </c>
    </row>
    <row r="154" spans="1:75" x14ac:dyDescent="0.3">
      <c r="A154" t="s">
        <v>208</v>
      </c>
      <c r="B154" t="str">
        <f>VLOOKUP(A154,'class and classification'!$A$1:$B$338,2,FALSE)</f>
        <v>Predominantly Urban</v>
      </c>
      <c r="C154" t="str">
        <f>VLOOKUP(A154,'class and classification'!$A$1:$C$338,3,FALSE)</f>
        <v>UA</v>
      </c>
      <c r="D154">
        <v>15100</v>
      </c>
      <c r="E154">
        <v>134100</v>
      </c>
      <c r="F154">
        <v>11.3</v>
      </c>
      <c r="G154">
        <v>2.2000000000000002</v>
      </c>
      <c r="H154">
        <v>15800</v>
      </c>
      <c r="I154">
        <v>137400</v>
      </c>
      <c r="J154">
        <v>11.5</v>
      </c>
      <c r="K154">
        <v>2.2000000000000002</v>
      </c>
      <c r="L154">
        <v>14400</v>
      </c>
      <c r="M154">
        <v>138100</v>
      </c>
      <c r="N154">
        <v>10.4</v>
      </c>
      <c r="O154">
        <v>2</v>
      </c>
      <c r="P154">
        <v>12700</v>
      </c>
      <c r="Q154">
        <v>137100</v>
      </c>
      <c r="R154">
        <v>9.3000000000000007</v>
      </c>
      <c r="S154">
        <v>1.9</v>
      </c>
      <c r="T154">
        <v>13300</v>
      </c>
      <c r="U154">
        <v>139300</v>
      </c>
      <c r="V154">
        <v>9.6</v>
      </c>
      <c r="W154">
        <v>1.9</v>
      </c>
      <c r="X154">
        <v>10900</v>
      </c>
      <c r="Y154">
        <v>135100</v>
      </c>
      <c r="Z154">
        <v>8</v>
      </c>
      <c r="AA154">
        <v>1.9</v>
      </c>
      <c r="AB154">
        <v>13900</v>
      </c>
      <c r="AC154">
        <v>135100</v>
      </c>
      <c r="AD154">
        <v>10.3</v>
      </c>
      <c r="AE154">
        <v>2.2000000000000002</v>
      </c>
      <c r="AF154">
        <v>11100</v>
      </c>
      <c r="AG154">
        <v>131700</v>
      </c>
      <c r="AH154">
        <v>8.4</v>
      </c>
      <c r="AI154">
        <v>2.1</v>
      </c>
      <c r="AJ154">
        <v>13000</v>
      </c>
      <c r="AK154">
        <v>136000</v>
      </c>
      <c r="AL154">
        <v>9.5</v>
      </c>
      <c r="AM154">
        <v>2.2000000000000002</v>
      </c>
      <c r="AN154">
        <v>13900</v>
      </c>
      <c r="AO154">
        <v>135900</v>
      </c>
      <c r="AP154">
        <v>10.199999999999999</v>
      </c>
      <c r="AQ154">
        <v>2.2000000000000002</v>
      </c>
      <c r="AR154">
        <v>13200</v>
      </c>
      <c r="AS154">
        <v>143000</v>
      </c>
      <c r="AT154">
        <v>9.3000000000000007</v>
      </c>
      <c r="AU154">
        <v>2.2000000000000002</v>
      </c>
      <c r="AV154">
        <v>12000</v>
      </c>
      <c r="AW154">
        <v>141000</v>
      </c>
      <c r="AX154">
        <v>8.5</v>
      </c>
      <c r="AY154">
        <v>2.1</v>
      </c>
      <c r="AZ154">
        <v>16700</v>
      </c>
      <c r="BA154">
        <v>139700</v>
      </c>
      <c r="BB154">
        <v>12</v>
      </c>
      <c r="BC154">
        <v>2.6</v>
      </c>
      <c r="BD154">
        <v>14300</v>
      </c>
      <c r="BE154">
        <v>142000</v>
      </c>
      <c r="BF154">
        <v>10.1</v>
      </c>
      <c r="BG154">
        <v>2.2000000000000002</v>
      </c>
      <c r="BH154">
        <v>13100</v>
      </c>
      <c r="BI154">
        <v>146900</v>
      </c>
      <c r="BJ154">
        <v>8.9</v>
      </c>
      <c r="BK154">
        <v>2</v>
      </c>
      <c r="BL154">
        <v>16500</v>
      </c>
      <c r="BM154">
        <v>148000</v>
      </c>
      <c r="BN154">
        <v>11.2</v>
      </c>
      <c r="BO154">
        <v>2.2999999999999998</v>
      </c>
      <c r="BP154">
        <v>13400</v>
      </c>
      <c r="BQ154">
        <v>149000</v>
      </c>
      <c r="BR154">
        <v>9</v>
      </c>
      <c r="BS154">
        <v>2.4</v>
      </c>
      <c r="BT154">
        <v>13800</v>
      </c>
      <c r="BU154">
        <v>150600</v>
      </c>
      <c r="BV154">
        <v>9.1999999999999993</v>
      </c>
      <c r="BW154">
        <v>2.2000000000000002</v>
      </c>
    </row>
    <row r="155" spans="1:75" x14ac:dyDescent="0.3">
      <c r="A155" t="s">
        <v>209</v>
      </c>
      <c r="B155" t="str">
        <f>VLOOKUP(A155,'class and classification'!$A$1:$B$338,2,FALSE)</f>
        <v>Predominantly Urban</v>
      </c>
      <c r="C155" t="str">
        <f>VLOOKUP(A155,'class and classification'!$A$1:$C$338,3,FALSE)</f>
        <v>UA</v>
      </c>
      <c r="D155">
        <v>9900</v>
      </c>
      <c r="E155">
        <v>97800</v>
      </c>
      <c r="F155">
        <v>10.1</v>
      </c>
      <c r="G155">
        <v>2.2000000000000002</v>
      </c>
      <c r="H155">
        <v>8600</v>
      </c>
      <c r="I155">
        <v>99000</v>
      </c>
      <c r="J155">
        <v>8.6999999999999993</v>
      </c>
      <c r="K155">
        <v>2</v>
      </c>
      <c r="L155">
        <v>10900</v>
      </c>
      <c r="M155">
        <v>100400</v>
      </c>
      <c r="N155">
        <v>10.8</v>
      </c>
      <c r="O155">
        <v>2.2000000000000002</v>
      </c>
      <c r="P155">
        <v>9400</v>
      </c>
      <c r="Q155">
        <v>108600</v>
      </c>
      <c r="R155">
        <v>8.6999999999999993</v>
      </c>
      <c r="S155">
        <v>1.9</v>
      </c>
      <c r="T155">
        <v>10800</v>
      </c>
      <c r="U155">
        <v>105600</v>
      </c>
      <c r="V155">
        <v>10.199999999999999</v>
      </c>
      <c r="W155">
        <v>2.1</v>
      </c>
      <c r="X155">
        <v>8100</v>
      </c>
      <c r="Y155">
        <v>106300</v>
      </c>
      <c r="Z155">
        <v>7.6</v>
      </c>
      <c r="AA155">
        <v>1.9</v>
      </c>
      <c r="AB155">
        <v>9200</v>
      </c>
      <c r="AC155">
        <v>105500</v>
      </c>
      <c r="AD155">
        <v>8.6999999999999993</v>
      </c>
      <c r="AE155">
        <v>2.2000000000000002</v>
      </c>
      <c r="AF155">
        <v>7600</v>
      </c>
      <c r="AG155">
        <v>102600</v>
      </c>
      <c r="AH155">
        <v>7.4</v>
      </c>
      <c r="AI155">
        <v>1.9</v>
      </c>
      <c r="AJ155">
        <v>10100</v>
      </c>
      <c r="AK155">
        <v>103400</v>
      </c>
      <c r="AL155">
        <v>9.8000000000000007</v>
      </c>
      <c r="AM155">
        <v>2.2999999999999998</v>
      </c>
      <c r="AN155">
        <v>8400</v>
      </c>
      <c r="AO155">
        <v>107600</v>
      </c>
      <c r="AP155">
        <v>7.8</v>
      </c>
      <c r="AQ155">
        <v>2.1</v>
      </c>
      <c r="AR155">
        <v>10300</v>
      </c>
      <c r="AS155">
        <v>111900</v>
      </c>
      <c r="AT155">
        <v>9.1999999999999993</v>
      </c>
      <c r="AU155">
        <v>1.9</v>
      </c>
      <c r="AV155">
        <v>9100</v>
      </c>
      <c r="AW155">
        <v>111400</v>
      </c>
      <c r="AX155">
        <v>8.1</v>
      </c>
      <c r="AY155">
        <v>1.9</v>
      </c>
      <c r="AZ155">
        <v>9500</v>
      </c>
      <c r="BA155">
        <v>114900</v>
      </c>
      <c r="BB155">
        <v>8.3000000000000007</v>
      </c>
      <c r="BC155">
        <v>2</v>
      </c>
      <c r="BD155">
        <v>10900</v>
      </c>
      <c r="BE155">
        <v>113500</v>
      </c>
      <c r="BF155">
        <v>9.6</v>
      </c>
      <c r="BG155">
        <v>2</v>
      </c>
      <c r="BH155">
        <v>10800</v>
      </c>
      <c r="BI155">
        <v>112600</v>
      </c>
      <c r="BJ155">
        <v>9.6</v>
      </c>
      <c r="BK155">
        <v>2.1</v>
      </c>
      <c r="BL155">
        <v>10000</v>
      </c>
      <c r="BM155">
        <v>114800</v>
      </c>
      <c r="BN155">
        <v>8.6999999999999993</v>
      </c>
      <c r="BO155">
        <v>1.9</v>
      </c>
      <c r="BP155">
        <v>12300</v>
      </c>
      <c r="BQ155">
        <v>113400</v>
      </c>
      <c r="BR155">
        <v>10.8</v>
      </c>
      <c r="BS155">
        <v>2.6</v>
      </c>
      <c r="BT155">
        <v>10400</v>
      </c>
      <c r="BU155">
        <v>108200</v>
      </c>
      <c r="BV155">
        <v>9.6</v>
      </c>
      <c r="BW155">
        <v>2.5</v>
      </c>
    </row>
    <row r="156" spans="1:75" x14ac:dyDescent="0.3">
      <c r="A156" t="s">
        <v>210</v>
      </c>
      <c r="B156" t="str">
        <f>VLOOKUP(A156,'class and classification'!$A$1:$B$338,2,FALSE)</f>
        <v>Predominantly Urban</v>
      </c>
      <c r="C156" t="str">
        <f>VLOOKUP(A156,'class and classification'!$A$1:$C$338,3,FALSE)</f>
        <v>UA</v>
      </c>
      <c r="D156">
        <v>6300</v>
      </c>
      <c r="E156">
        <v>56400</v>
      </c>
      <c r="F156">
        <v>11.2</v>
      </c>
      <c r="G156">
        <v>2.1</v>
      </c>
      <c r="H156">
        <v>6700</v>
      </c>
      <c r="I156">
        <v>57000</v>
      </c>
      <c r="J156">
        <v>11.8</v>
      </c>
      <c r="K156">
        <v>2.2000000000000002</v>
      </c>
      <c r="L156">
        <v>6600</v>
      </c>
      <c r="M156">
        <v>58400</v>
      </c>
      <c r="N156">
        <v>11.4</v>
      </c>
      <c r="O156">
        <v>2.2000000000000002</v>
      </c>
      <c r="P156">
        <v>6000</v>
      </c>
      <c r="Q156">
        <v>58800</v>
      </c>
      <c r="R156">
        <v>10.199999999999999</v>
      </c>
      <c r="S156">
        <v>2.1</v>
      </c>
      <c r="T156">
        <v>5100</v>
      </c>
      <c r="U156">
        <v>57900</v>
      </c>
      <c r="V156">
        <v>8.8000000000000007</v>
      </c>
      <c r="W156">
        <v>2</v>
      </c>
      <c r="X156">
        <v>6600</v>
      </c>
      <c r="Y156">
        <v>56000</v>
      </c>
      <c r="Z156">
        <v>11.8</v>
      </c>
      <c r="AA156">
        <v>2.4</v>
      </c>
      <c r="AB156">
        <v>7400</v>
      </c>
      <c r="AC156">
        <v>54200</v>
      </c>
      <c r="AD156">
        <v>13.7</v>
      </c>
      <c r="AE156">
        <v>2.6</v>
      </c>
      <c r="AF156">
        <v>7200</v>
      </c>
      <c r="AG156">
        <v>55000</v>
      </c>
      <c r="AH156">
        <v>13.1</v>
      </c>
      <c r="AI156">
        <v>2.6</v>
      </c>
      <c r="AJ156">
        <v>5900</v>
      </c>
      <c r="AK156">
        <v>56400</v>
      </c>
      <c r="AL156">
        <v>10.4</v>
      </c>
      <c r="AM156">
        <v>2.2000000000000002</v>
      </c>
      <c r="AN156">
        <v>5100</v>
      </c>
      <c r="AO156">
        <v>56000</v>
      </c>
      <c r="AP156">
        <v>9</v>
      </c>
      <c r="AQ156">
        <v>2</v>
      </c>
      <c r="AR156">
        <v>5500</v>
      </c>
      <c r="AS156">
        <v>56600</v>
      </c>
      <c r="AT156">
        <v>9.6999999999999993</v>
      </c>
      <c r="AU156">
        <v>2.2000000000000002</v>
      </c>
      <c r="AV156">
        <v>5800</v>
      </c>
      <c r="AW156">
        <v>58900</v>
      </c>
      <c r="AX156">
        <v>9.8000000000000007</v>
      </c>
      <c r="AY156">
        <v>2.1</v>
      </c>
      <c r="AZ156">
        <v>5600</v>
      </c>
      <c r="BA156">
        <v>59200</v>
      </c>
      <c r="BB156">
        <v>9.5</v>
      </c>
      <c r="BC156">
        <v>2.1</v>
      </c>
      <c r="BD156">
        <v>7600</v>
      </c>
      <c r="BE156">
        <v>60400</v>
      </c>
      <c r="BF156">
        <v>12.6</v>
      </c>
      <c r="BG156">
        <v>2.4</v>
      </c>
      <c r="BH156">
        <v>5500</v>
      </c>
      <c r="BI156">
        <v>59500</v>
      </c>
      <c r="BJ156">
        <v>9.3000000000000007</v>
      </c>
      <c r="BK156">
        <v>2.1</v>
      </c>
      <c r="BL156">
        <v>7700</v>
      </c>
      <c r="BM156">
        <v>60700</v>
      </c>
      <c r="BN156">
        <v>12.7</v>
      </c>
      <c r="BO156">
        <v>2.6</v>
      </c>
      <c r="BP156">
        <v>7500</v>
      </c>
      <c r="BQ156">
        <v>57700</v>
      </c>
      <c r="BR156">
        <v>13</v>
      </c>
      <c r="BS156">
        <v>3</v>
      </c>
      <c r="BT156">
        <v>6700</v>
      </c>
      <c r="BU156">
        <v>58300</v>
      </c>
      <c r="BV156">
        <v>11.4</v>
      </c>
      <c r="BW156">
        <v>2.6</v>
      </c>
    </row>
    <row r="157" spans="1:75" x14ac:dyDescent="0.3">
      <c r="A157" t="s">
        <v>211</v>
      </c>
      <c r="B157" t="str">
        <f>VLOOKUP(A157,'class and classification'!$A$1:$B$338,2,FALSE)</f>
        <v>Predominantly Rural</v>
      </c>
      <c r="C157" t="str">
        <f>VLOOKUP(A157,'class and classification'!$A$1:$C$338,3,FALSE)</f>
        <v>UA</v>
      </c>
      <c r="D157">
        <v>21700</v>
      </c>
      <c r="E157">
        <v>221700</v>
      </c>
      <c r="F157">
        <v>9.8000000000000007</v>
      </c>
      <c r="G157">
        <v>1.4</v>
      </c>
      <c r="H157">
        <v>25100</v>
      </c>
      <c r="I157">
        <v>224500</v>
      </c>
      <c r="J157">
        <v>11.2</v>
      </c>
      <c r="K157">
        <v>1.5</v>
      </c>
      <c r="L157">
        <v>26600</v>
      </c>
      <c r="M157">
        <v>228400</v>
      </c>
      <c r="N157">
        <v>11.7</v>
      </c>
      <c r="O157">
        <v>2.2999999999999998</v>
      </c>
      <c r="P157">
        <v>28400</v>
      </c>
      <c r="Q157">
        <v>224800</v>
      </c>
      <c r="R157">
        <v>12.6</v>
      </c>
      <c r="S157">
        <v>2.4</v>
      </c>
      <c r="T157">
        <v>27400</v>
      </c>
      <c r="U157">
        <v>229300</v>
      </c>
      <c r="V157">
        <v>11.9</v>
      </c>
      <c r="W157">
        <v>2.2999999999999998</v>
      </c>
      <c r="X157">
        <v>24900</v>
      </c>
      <c r="Y157">
        <v>238100</v>
      </c>
      <c r="Z157">
        <v>10.5</v>
      </c>
      <c r="AA157">
        <v>2.2000000000000002</v>
      </c>
      <c r="AB157">
        <v>25600</v>
      </c>
      <c r="AC157">
        <v>230200</v>
      </c>
      <c r="AD157">
        <v>11.1</v>
      </c>
      <c r="AE157">
        <v>2.2999999999999998</v>
      </c>
      <c r="AF157">
        <v>24800</v>
      </c>
      <c r="AG157">
        <v>226800</v>
      </c>
      <c r="AH157">
        <v>10.9</v>
      </c>
      <c r="AI157">
        <v>2.4</v>
      </c>
      <c r="AJ157">
        <v>29600</v>
      </c>
      <c r="AK157">
        <v>223700</v>
      </c>
      <c r="AL157">
        <v>13.2</v>
      </c>
      <c r="AM157">
        <v>2.4</v>
      </c>
      <c r="AN157">
        <v>30800</v>
      </c>
      <c r="AO157">
        <v>227200</v>
      </c>
      <c r="AP157">
        <v>13.5</v>
      </c>
      <c r="AQ157">
        <v>2.4</v>
      </c>
      <c r="AR157">
        <v>33000</v>
      </c>
      <c r="AS157">
        <v>237500</v>
      </c>
      <c r="AT157">
        <v>13.9</v>
      </c>
      <c r="AU157">
        <v>2.2999999999999998</v>
      </c>
      <c r="AV157">
        <v>36800</v>
      </c>
      <c r="AW157">
        <v>243600</v>
      </c>
      <c r="AX157">
        <v>15.1</v>
      </c>
      <c r="AY157">
        <v>2.2999999999999998</v>
      </c>
      <c r="AZ157">
        <v>36300</v>
      </c>
      <c r="BA157">
        <v>247900</v>
      </c>
      <c r="BB157">
        <v>14.6</v>
      </c>
      <c r="BC157">
        <v>2.4</v>
      </c>
      <c r="BD157">
        <v>32500</v>
      </c>
      <c r="BE157">
        <v>252500</v>
      </c>
      <c r="BF157">
        <v>12.9</v>
      </c>
      <c r="BG157">
        <v>2.2000000000000002</v>
      </c>
      <c r="BH157">
        <v>33200</v>
      </c>
      <c r="BI157">
        <v>247400</v>
      </c>
      <c r="BJ157">
        <v>13.4</v>
      </c>
      <c r="BK157">
        <v>2.4</v>
      </c>
      <c r="BL157">
        <v>36400</v>
      </c>
      <c r="BM157">
        <v>244800</v>
      </c>
      <c r="BN157">
        <v>14.9</v>
      </c>
      <c r="BO157">
        <v>2.6</v>
      </c>
      <c r="BP157">
        <v>38200</v>
      </c>
      <c r="BQ157">
        <v>243100</v>
      </c>
      <c r="BR157">
        <v>15.7</v>
      </c>
      <c r="BS157">
        <v>2.9</v>
      </c>
      <c r="BT157">
        <v>29500</v>
      </c>
      <c r="BU157">
        <v>252400</v>
      </c>
      <c r="BV157">
        <v>11.7</v>
      </c>
      <c r="BW157">
        <v>2.4</v>
      </c>
    </row>
    <row r="158" spans="1:75" x14ac:dyDescent="0.3">
      <c r="A158" t="s">
        <v>212</v>
      </c>
      <c r="B158" t="str">
        <f>VLOOKUP(A158,'class and classification'!$A$1:$B$338,2,FALSE)</f>
        <v>Predominantly Rural</v>
      </c>
      <c r="C158" t="str">
        <f>VLOOKUP(A158,'class and classification'!$A$1:$C$338,3,FALSE)</f>
        <v>SC</v>
      </c>
      <c r="D158">
        <v>37400</v>
      </c>
      <c r="E158">
        <v>341300</v>
      </c>
      <c r="F158">
        <v>11</v>
      </c>
      <c r="G158">
        <v>0.9</v>
      </c>
      <c r="H158">
        <v>37600</v>
      </c>
      <c r="I158">
        <v>345400</v>
      </c>
      <c r="J158">
        <v>10.9</v>
      </c>
      <c r="K158">
        <v>1</v>
      </c>
      <c r="L158">
        <v>43500</v>
      </c>
      <c r="M158">
        <v>346800</v>
      </c>
      <c r="N158">
        <v>12.5</v>
      </c>
      <c r="O158">
        <v>2</v>
      </c>
      <c r="P158">
        <v>35500</v>
      </c>
      <c r="Q158">
        <v>349100</v>
      </c>
      <c r="R158">
        <v>10.199999999999999</v>
      </c>
      <c r="S158">
        <v>1.8</v>
      </c>
      <c r="T158">
        <v>41000</v>
      </c>
      <c r="U158">
        <v>358800</v>
      </c>
      <c r="V158">
        <v>11.4</v>
      </c>
      <c r="W158">
        <v>1.9</v>
      </c>
      <c r="X158">
        <v>39500</v>
      </c>
      <c r="Y158">
        <v>350800</v>
      </c>
      <c r="Z158">
        <v>11.3</v>
      </c>
      <c r="AA158">
        <v>2</v>
      </c>
      <c r="AB158">
        <v>42500</v>
      </c>
      <c r="AC158">
        <v>343700</v>
      </c>
      <c r="AD158">
        <v>12.4</v>
      </c>
      <c r="AE158">
        <v>2.2000000000000002</v>
      </c>
      <c r="AF158">
        <v>39200</v>
      </c>
      <c r="AG158">
        <v>347400</v>
      </c>
      <c r="AH158">
        <v>11.3</v>
      </c>
      <c r="AI158">
        <v>2</v>
      </c>
      <c r="AJ158">
        <v>41400</v>
      </c>
      <c r="AK158">
        <v>355200</v>
      </c>
      <c r="AL158">
        <v>11.7</v>
      </c>
      <c r="AM158">
        <v>2</v>
      </c>
      <c r="AN158">
        <v>37800</v>
      </c>
      <c r="AO158">
        <v>353700</v>
      </c>
      <c r="AP158">
        <v>10.7</v>
      </c>
      <c r="AQ158">
        <v>2</v>
      </c>
      <c r="AR158">
        <v>43100</v>
      </c>
      <c r="AS158">
        <v>361600</v>
      </c>
      <c r="AT158">
        <v>11.9</v>
      </c>
      <c r="AU158">
        <v>2.2000000000000002</v>
      </c>
      <c r="AV158">
        <v>54300</v>
      </c>
      <c r="AW158">
        <v>384500</v>
      </c>
      <c r="AX158">
        <v>14.1</v>
      </c>
      <c r="AY158">
        <v>2.4</v>
      </c>
      <c r="AZ158">
        <v>39500</v>
      </c>
      <c r="BA158">
        <v>359600</v>
      </c>
      <c r="BB158">
        <v>11</v>
      </c>
      <c r="BC158">
        <v>2.1</v>
      </c>
      <c r="BD158">
        <v>57300</v>
      </c>
      <c r="BE158">
        <v>402800</v>
      </c>
      <c r="BF158">
        <v>14.2</v>
      </c>
      <c r="BG158">
        <v>2.2000000000000002</v>
      </c>
      <c r="BH158">
        <v>49900</v>
      </c>
      <c r="BI158">
        <v>388700</v>
      </c>
      <c r="BJ158">
        <v>12.8</v>
      </c>
      <c r="BK158">
        <v>2.2000000000000002</v>
      </c>
      <c r="BL158">
        <v>47200</v>
      </c>
      <c r="BM158">
        <v>394300</v>
      </c>
      <c r="BN158">
        <v>12</v>
      </c>
      <c r="BO158">
        <v>2.1</v>
      </c>
      <c r="BP158">
        <v>48500</v>
      </c>
      <c r="BQ158">
        <v>382500</v>
      </c>
      <c r="BR158">
        <v>12.7</v>
      </c>
      <c r="BS158">
        <v>2.4</v>
      </c>
      <c r="BT158">
        <v>46200</v>
      </c>
      <c r="BU158">
        <v>369400</v>
      </c>
      <c r="BV158">
        <v>12.5</v>
      </c>
      <c r="BW158">
        <v>2.2000000000000002</v>
      </c>
    </row>
    <row r="159" spans="1:75" x14ac:dyDescent="0.3">
      <c r="A159" t="s">
        <v>1625</v>
      </c>
      <c r="B159" t="str">
        <f>VLOOKUP(A159,'class and classification'!$A$1:$B$338,2,FALSE)</f>
        <v>Predominantly Rural</v>
      </c>
      <c r="C159" t="str">
        <f>VLOOKUP(A159,'class and classification'!$A$1:$C$338,3,FALSE)</f>
        <v>UA</v>
      </c>
      <c r="D159">
        <v>18600</v>
      </c>
      <c r="E159">
        <v>165300</v>
      </c>
      <c r="F159">
        <v>11.3</v>
      </c>
      <c r="G159">
        <v>1.3</v>
      </c>
      <c r="H159">
        <v>18800</v>
      </c>
      <c r="I159">
        <v>165100</v>
      </c>
      <c r="J159">
        <v>11.4</v>
      </c>
      <c r="K159">
        <v>1.4</v>
      </c>
      <c r="L159">
        <v>18300</v>
      </c>
      <c r="M159">
        <v>168100</v>
      </c>
      <c r="N159">
        <v>10.9</v>
      </c>
      <c r="O159">
        <v>2.5</v>
      </c>
      <c r="P159">
        <v>22000</v>
      </c>
      <c r="Q159">
        <v>173000</v>
      </c>
      <c r="R159">
        <v>12.7</v>
      </c>
      <c r="S159">
        <v>2.5</v>
      </c>
      <c r="T159">
        <v>22200</v>
      </c>
      <c r="U159">
        <v>170200</v>
      </c>
      <c r="V159">
        <v>13.1</v>
      </c>
      <c r="W159">
        <v>2.4</v>
      </c>
      <c r="X159">
        <v>15900</v>
      </c>
      <c r="Y159">
        <v>160300</v>
      </c>
      <c r="Z159">
        <v>9.9</v>
      </c>
      <c r="AA159">
        <v>2.1</v>
      </c>
      <c r="AB159">
        <v>16600</v>
      </c>
      <c r="AC159">
        <v>162500</v>
      </c>
      <c r="AD159">
        <v>10.199999999999999</v>
      </c>
      <c r="AE159">
        <v>2.2999999999999998</v>
      </c>
      <c r="AF159">
        <v>16700</v>
      </c>
      <c r="AG159">
        <v>169000</v>
      </c>
      <c r="AH159">
        <v>9.9</v>
      </c>
      <c r="AI159">
        <v>2.1</v>
      </c>
      <c r="AJ159">
        <v>19800</v>
      </c>
      <c r="AK159">
        <v>172900</v>
      </c>
      <c r="AL159">
        <v>11.4</v>
      </c>
      <c r="AM159">
        <v>2.2999999999999998</v>
      </c>
      <c r="AN159">
        <v>19100</v>
      </c>
      <c r="AO159">
        <v>175200</v>
      </c>
      <c r="AP159">
        <v>10.9</v>
      </c>
      <c r="AQ159">
        <v>2.2000000000000002</v>
      </c>
      <c r="AR159">
        <v>19100</v>
      </c>
      <c r="AS159">
        <v>174700</v>
      </c>
      <c r="AT159">
        <v>11</v>
      </c>
      <c r="AU159">
        <v>2.2999999999999998</v>
      </c>
      <c r="AV159">
        <v>19800</v>
      </c>
      <c r="AW159">
        <v>173500</v>
      </c>
      <c r="AX159">
        <v>11.4</v>
      </c>
      <c r="AY159">
        <v>2.6</v>
      </c>
      <c r="AZ159">
        <v>26900</v>
      </c>
      <c r="BA159">
        <v>164000</v>
      </c>
      <c r="BB159">
        <v>16.399999999999999</v>
      </c>
      <c r="BC159">
        <v>3.2</v>
      </c>
      <c r="BD159">
        <v>24500</v>
      </c>
      <c r="BE159">
        <v>174200</v>
      </c>
      <c r="BF159">
        <v>14</v>
      </c>
      <c r="BG159">
        <v>2.8</v>
      </c>
      <c r="BH159">
        <v>21900</v>
      </c>
      <c r="BI159">
        <v>167700</v>
      </c>
      <c r="BJ159">
        <v>13</v>
      </c>
      <c r="BK159">
        <v>2.7</v>
      </c>
      <c r="BL159">
        <v>25300</v>
      </c>
      <c r="BM159">
        <v>163200</v>
      </c>
      <c r="BN159">
        <v>15.5</v>
      </c>
      <c r="BO159">
        <v>3.2</v>
      </c>
      <c r="BP159">
        <v>18600</v>
      </c>
      <c r="BQ159">
        <v>169600</v>
      </c>
      <c r="BR159">
        <v>11</v>
      </c>
      <c r="BS159">
        <v>2.8</v>
      </c>
      <c r="BT159">
        <v>18000</v>
      </c>
      <c r="BU159">
        <v>164200</v>
      </c>
      <c r="BV159">
        <v>10.9</v>
      </c>
      <c r="BW159">
        <v>2.8</v>
      </c>
    </row>
    <row r="160" spans="1:75" x14ac:dyDescent="0.3">
      <c r="A160" t="s">
        <v>214</v>
      </c>
      <c r="B160" t="str">
        <f>VLOOKUP(A160,'class and classification'!$A$1:$B$338,2,FALSE)</f>
        <v>Urban with Significant Rural</v>
      </c>
      <c r="C160" t="str">
        <f>VLOOKUP(A160,'class and classification'!$A$1:$C$338,3,FALSE)</f>
        <v>SC</v>
      </c>
      <c r="D160">
        <v>26100</v>
      </c>
      <c r="E160">
        <v>285000</v>
      </c>
      <c r="F160">
        <v>9.1999999999999993</v>
      </c>
      <c r="G160">
        <v>1.1000000000000001</v>
      </c>
      <c r="H160">
        <v>27200</v>
      </c>
      <c r="I160">
        <v>288500</v>
      </c>
      <c r="J160">
        <v>9.4</v>
      </c>
      <c r="K160">
        <v>1.2</v>
      </c>
      <c r="L160">
        <v>29100</v>
      </c>
      <c r="M160">
        <v>294600</v>
      </c>
      <c r="N160">
        <v>9.9</v>
      </c>
      <c r="O160">
        <v>1.9</v>
      </c>
      <c r="P160">
        <v>34100</v>
      </c>
      <c r="Q160">
        <v>303700</v>
      </c>
      <c r="R160">
        <v>11.2</v>
      </c>
      <c r="S160">
        <v>2</v>
      </c>
      <c r="T160">
        <v>40800</v>
      </c>
      <c r="U160">
        <v>299600</v>
      </c>
      <c r="V160">
        <v>13.6</v>
      </c>
      <c r="W160">
        <v>2.2999999999999998</v>
      </c>
      <c r="X160">
        <v>28100</v>
      </c>
      <c r="Y160">
        <v>294300</v>
      </c>
      <c r="Z160">
        <v>9.5</v>
      </c>
      <c r="AA160">
        <v>2</v>
      </c>
      <c r="AB160">
        <v>35200</v>
      </c>
      <c r="AC160">
        <v>294900</v>
      </c>
      <c r="AD160">
        <v>11.9</v>
      </c>
      <c r="AE160">
        <v>2.2000000000000002</v>
      </c>
      <c r="AF160">
        <v>31800</v>
      </c>
      <c r="AG160">
        <v>302200</v>
      </c>
      <c r="AH160">
        <v>10.5</v>
      </c>
      <c r="AI160">
        <v>2.2000000000000002</v>
      </c>
      <c r="AJ160">
        <v>28200</v>
      </c>
      <c r="AK160">
        <v>300600</v>
      </c>
      <c r="AL160">
        <v>9.4</v>
      </c>
      <c r="AM160">
        <v>2</v>
      </c>
      <c r="AN160">
        <v>30300</v>
      </c>
      <c r="AO160">
        <v>300700</v>
      </c>
      <c r="AP160">
        <v>10.1</v>
      </c>
      <c r="AQ160">
        <v>2.1</v>
      </c>
      <c r="AR160">
        <v>37500</v>
      </c>
      <c r="AS160">
        <v>308800</v>
      </c>
      <c r="AT160">
        <v>12.1</v>
      </c>
      <c r="AU160">
        <v>2.2999999999999998</v>
      </c>
      <c r="AV160">
        <v>32500</v>
      </c>
      <c r="AW160">
        <v>312400</v>
      </c>
      <c r="AX160">
        <v>10.4</v>
      </c>
      <c r="AY160">
        <v>2.1</v>
      </c>
      <c r="AZ160">
        <v>43000</v>
      </c>
      <c r="BA160">
        <v>320200</v>
      </c>
      <c r="BB160">
        <v>13.4</v>
      </c>
      <c r="BC160">
        <v>2.2999999999999998</v>
      </c>
      <c r="BD160">
        <v>36500</v>
      </c>
      <c r="BE160">
        <v>321200</v>
      </c>
      <c r="BF160">
        <v>11.4</v>
      </c>
      <c r="BG160">
        <v>2.1</v>
      </c>
      <c r="BH160">
        <v>34400</v>
      </c>
      <c r="BI160">
        <v>327100</v>
      </c>
      <c r="BJ160">
        <v>10.5</v>
      </c>
      <c r="BK160">
        <v>2.1</v>
      </c>
      <c r="BL160">
        <v>40000</v>
      </c>
      <c r="BM160">
        <v>327900</v>
      </c>
      <c r="BN160">
        <v>12.2</v>
      </c>
      <c r="BO160">
        <v>2.2000000000000002</v>
      </c>
      <c r="BP160">
        <v>33100</v>
      </c>
      <c r="BQ160">
        <v>319200</v>
      </c>
      <c r="BR160">
        <v>10.4</v>
      </c>
      <c r="BS160">
        <v>2.2000000000000002</v>
      </c>
      <c r="BT160">
        <v>35800</v>
      </c>
      <c r="BU160">
        <v>313900</v>
      </c>
      <c r="BV160">
        <v>11.4</v>
      </c>
      <c r="BW160">
        <v>2.1</v>
      </c>
    </row>
    <row r="161" spans="1:75" x14ac:dyDescent="0.3">
      <c r="A161" t="s">
        <v>215</v>
      </c>
      <c r="B161" t="str">
        <f>VLOOKUP(A161,'class and classification'!$A$1:$B$338,2,FALSE)</f>
        <v>Predominantly Rural</v>
      </c>
      <c r="C161" t="str">
        <f>VLOOKUP(A161,'class and classification'!$A$1:$C$338,3,FALSE)</f>
        <v>SC</v>
      </c>
      <c r="D161">
        <v>26300</v>
      </c>
      <c r="E161">
        <v>247000</v>
      </c>
      <c r="F161">
        <v>10.6</v>
      </c>
      <c r="G161">
        <v>1.3</v>
      </c>
      <c r="H161">
        <v>25000</v>
      </c>
      <c r="I161">
        <v>245200</v>
      </c>
      <c r="J161">
        <v>10.199999999999999</v>
      </c>
      <c r="K161">
        <v>1.4</v>
      </c>
      <c r="L161">
        <v>21500</v>
      </c>
      <c r="M161">
        <v>240600</v>
      </c>
      <c r="N161">
        <v>9</v>
      </c>
      <c r="O161">
        <v>2.1</v>
      </c>
      <c r="P161">
        <v>24000</v>
      </c>
      <c r="Q161">
        <v>250200</v>
      </c>
      <c r="R161">
        <v>9.6</v>
      </c>
      <c r="S161">
        <v>2.1</v>
      </c>
      <c r="T161">
        <v>27800</v>
      </c>
      <c r="U161">
        <v>257000</v>
      </c>
      <c r="V161">
        <v>10.8</v>
      </c>
      <c r="W161">
        <v>2.1</v>
      </c>
      <c r="X161">
        <v>23800</v>
      </c>
      <c r="Y161">
        <v>249300</v>
      </c>
      <c r="Z161">
        <v>9.5</v>
      </c>
      <c r="AA161">
        <v>2.1</v>
      </c>
      <c r="AB161">
        <v>31200</v>
      </c>
      <c r="AC161">
        <v>252000</v>
      </c>
      <c r="AD161">
        <v>12.4</v>
      </c>
      <c r="AE161">
        <v>2.4</v>
      </c>
      <c r="AF161">
        <v>23300</v>
      </c>
      <c r="AG161">
        <v>249100</v>
      </c>
      <c r="AH161">
        <v>9.3000000000000007</v>
      </c>
      <c r="AI161">
        <v>2.1</v>
      </c>
      <c r="AJ161">
        <v>21900</v>
      </c>
      <c r="AK161">
        <v>244400</v>
      </c>
      <c r="AL161">
        <v>9</v>
      </c>
      <c r="AM161">
        <v>2.1</v>
      </c>
      <c r="AN161">
        <v>25300</v>
      </c>
      <c r="AO161">
        <v>255200</v>
      </c>
      <c r="AP161">
        <v>9.9</v>
      </c>
      <c r="AQ161">
        <v>2.2000000000000002</v>
      </c>
      <c r="AR161">
        <v>33700</v>
      </c>
      <c r="AS161">
        <v>256800</v>
      </c>
      <c r="AT161">
        <v>13.1</v>
      </c>
      <c r="AU161">
        <v>2.5</v>
      </c>
      <c r="AV161">
        <v>29300</v>
      </c>
      <c r="AW161">
        <v>263900</v>
      </c>
      <c r="AX161">
        <v>11.1</v>
      </c>
      <c r="AY161">
        <v>2.2999999999999998</v>
      </c>
      <c r="AZ161">
        <v>25300</v>
      </c>
      <c r="BA161">
        <v>258000</v>
      </c>
      <c r="BB161">
        <v>9.8000000000000007</v>
      </c>
      <c r="BC161">
        <v>2.2999999999999998</v>
      </c>
      <c r="BD161">
        <v>28200</v>
      </c>
      <c r="BE161">
        <v>260600</v>
      </c>
      <c r="BF161">
        <v>10.8</v>
      </c>
      <c r="BG161">
        <v>2.4</v>
      </c>
      <c r="BH161">
        <v>33700</v>
      </c>
      <c r="BI161">
        <v>271200</v>
      </c>
      <c r="BJ161">
        <v>12.4</v>
      </c>
      <c r="BK161">
        <v>2.4</v>
      </c>
      <c r="BL161">
        <v>29300</v>
      </c>
      <c r="BM161">
        <v>276800</v>
      </c>
      <c r="BN161">
        <v>10.6</v>
      </c>
      <c r="BO161">
        <v>2.2999999999999998</v>
      </c>
      <c r="BP161">
        <v>29700</v>
      </c>
      <c r="BQ161">
        <v>265200</v>
      </c>
      <c r="BR161">
        <v>11.2</v>
      </c>
      <c r="BS161">
        <v>2.6</v>
      </c>
      <c r="BT161">
        <v>24000</v>
      </c>
      <c r="BU161">
        <v>258800</v>
      </c>
      <c r="BV161">
        <v>9.3000000000000007</v>
      </c>
      <c r="BW161">
        <v>2.1</v>
      </c>
    </row>
    <row r="162" spans="1:75" x14ac:dyDescent="0.3">
      <c r="A162" t="s">
        <v>270</v>
      </c>
      <c r="B162" t="str">
        <f>VLOOKUP(A162,'class and classification'!$A$1:$B$338,2,FALSE)</f>
        <v>Predominantly Rural</v>
      </c>
      <c r="C162" t="str">
        <f>VLOOKUP(A162,'class and classification'!$A$1:$C$338,3,FALSE)</f>
        <v>SD</v>
      </c>
      <c r="D162">
        <v>4900</v>
      </c>
      <c r="E162">
        <v>42200</v>
      </c>
      <c r="F162">
        <v>11.6</v>
      </c>
      <c r="G162">
        <v>3</v>
      </c>
      <c r="H162">
        <v>5000</v>
      </c>
      <c r="I162">
        <v>43800</v>
      </c>
      <c r="J162">
        <v>11.5</v>
      </c>
      <c r="K162">
        <v>3</v>
      </c>
      <c r="L162">
        <v>4800</v>
      </c>
      <c r="M162">
        <v>42800</v>
      </c>
      <c r="N162">
        <v>11.2</v>
      </c>
      <c r="O162">
        <v>4.9000000000000004</v>
      </c>
      <c r="P162">
        <v>6000</v>
      </c>
      <c r="Q162">
        <v>47800</v>
      </c>
      <c r="R162">
        <v>12.5</v>
      </c>
      <c r="S162">
        <v>5</v>
      </c>
      <c r="T162">
        <v>2800</v>
      </c>
      <c r="U162">
        <v>46400</v>
      </c>
      <c r="V162">
        <v>6.1</v>
      </c>
      <c r="W162" t="s">
        <v>38</v>
      </c>
      <c r="X162">
        <v>2500</v>
      </c>
      <c r="Y162">
        <v>45100</v>
      </c>
      <c r="Z162">
        <v>5.7</v>
      </c>
      <c r="AA162" t="s">
        <v>38</v>
      </c>
      <c r="AB162">
        <v>3800</v>
      </c>
      <c r="AC162">
        <v>45600</v>
      </c>
      <c r="AD162">
        <v>8.1999999999999993</v>
      </c>
      <c r="AE162">
        <v>4.2</v>
      </c>
      <c r="AF162">
        <v>2800</v>
      </c>
      <c r="AG162">
        <v>42500</v>
      </c>
      <c r="AH162">
        <v>6.5</v>
      </c>
      <c r="AI162">
        <v>4</v>
      </c>
      <c r="AJ162">
        <v>4400</v>
      </c>
      <c r="AK162">
        <v>43200</v>
      </c>
      <c r="AL162">
        <v>10.199999999999999</v>
      </c>
      <c r="AM162">
        <v>4.8</v>
      </c>
      <c r="AN162">
        <v>4500</v>
      </c>
      <c r="AO162">
        <v>44600</v>
      </c>
      <c r="AP162">
        <v>10.1</v>
      </c>
      <c r="AQ162">
        <v>4.5999999999999996</v>
      </c>
      <c r="AR162">
        <v>5300</v>
      </c>
      <c r="AS162">
        <v>43400</v>
      </c>
      <c r="AT162">
        <v>12.2</v>
      </c>
      <c r="AU162">
        <v>5.4</v>
      </c>
      <c r="AV162">
        <v>4500</v>
      </c>
      <c r="AW162">
        <v>48600</v>
      </c>
      <c r="AX162">
        <v>9.3000000000000007</v>
      </c>
      <c r="AY162">
        <v>4.4000000000000004</v>
      </c>
      <c r="AZ162">
        <v>3100</v>
      </c>
      <c r="BA162">
        <v>48500</v>
      </c>
      <c r="BB162">
        <v>6.4</v>
      </c>
      <c r="BC162">
        <v>4</v>
      </c>
      <c r="BD162">
        <v>5200</v>
      </c>
      <c r="BE162">
        <v>45200</v>
      </c>
      <c r="BF162">
        <v>11.5</v>
      </c>
      <c r="BG162">
        <v>5.7</v>
      </c>
      <c r="BH162">
        <v>6300</v>
      </c>
      <c r="BI162">
        <v>47100</v>
      </c>
      <c r="BJ162">
        <v>13.3</v>
      </c>
      <c r="BK162">
        <v>5.4</v>
      </c>
      <c r="BL162">
        <v>4200</v>
      </c>
      <c r="BM162">
        <v>48200</v>
      </c>
      <c r="BN162">
        <v>8.6999999999999993</v>
      </c>
      <c r="BO162">
        <v>4.4000000000000004</v>
      </c>
      <c r="BP162">
        <v>5000</v>
      </c>
      <c r="BQ162">
        <v>43900</v>
      </c>
      <c r="BR162">
        <v>11.4</v>
      </c>
      <c r="BS162">
        <v>5.8</v>
      </c>
      <c r="BT162">
        <v>4600</v>
      </c>
      <c r="BU162">
        <v>44100</v>
      </c>
      <c r="BV162">
        <v>10.4</v>
      </c>
      <c r="BW162">
        <v>5.2</v>
      </c>
    </row>
    <row r="163" spans="1:75" x14ac:dyDescent="0.3">
      <c r="A163" t="s">
        <v>271</v>
      </c>
      <c r="B163" t="str">
        <f>VLOOKUP(A163,'class and classification'!$A$1:$B$338,2,FALSE)</f>
        <v>Urban with Significant Rural</v>
      </c>
      <c r="C163" t="str">
        <f>VLOOKUP(A163,'class and classification'!$A$1:$C$338,3,FALSE)</f>
        <v>SD</v>
      </c>
      <c r="D163">
        <v>2900</v>
      </c>
      <c r="E163">
        <v>31000</v>
      </c>
      <c r="F163">
        <v>9.4</v>
      </c>
      <c r="G163">
        <v>2.5</v>
      </c>
      <c r="H163">
        <v>2200</v>
      </c>
      <c r="I163">
        <v>30200</v>
      </c>
      <c r="J163">
        <v>7.5</v>
      </c>
      <c r="K163">
        <v>2.5</v>
      </c>
      <c r="L163">
        <v>1500</v>
      </c>
      <c r="M163">
        <v>30600</v>
      </c>
      <c r="N163">
        <v>5</v>
      </c>
      <c r="O163" t="s">
        <v>38</v>
      </c>
      <c r="P163" t="s">
        <v>37</v>
      </c>
      <c r="Q163">
        <v>30900</v>
      </c>
      <c r="R163" t="s">
        <v>37</v>
      </c>
      <c r="S163" t="s">
        <v>37</v>
      </c>
      <c r="T163">
        <v>1600</v>
      </c>
      <c r="U163">
        <v>35500</v>
      </c>
      <c r="V163">
        <v>4.4000000000000004</v>
      </c>
      <c r="W163" t="s">
        <v>38</v>
      </c>
      <c r="X163">
        <v>2200</v>
      </c>
      <c r="Y163">
        <v>33000</v>
      </c>
      <c r="Z163">
        <v>6.7</v>
      </c>
      <c r="AA163" t="s">
        <v>38</v>
      </c>
      <c r="AB163">
        <v>2700</v>
      </c>
      <c r="AC163">
        <v>31100</v>
      </c>
      <c r="AD163">
        <v>8.5</v>
      </c>
      <c r="AE163" t="s">
        <v>38</v>
      </c>
      <c r="AF163">
        <v>1300</v>
      </c>
      <c r="AG163">
        <v>29300</v>
      </c>
      <c r="AH163">
        <v>4.3</v>
      </c>
      <c r="AI163" t="s">
        <v>38</v>
      </c>
      <c r="AJ163">
        <v>1300</v>
      </c>
      <c r="AK163">
        <v>29400</v>
      </c>
      <c r="AL163">
        <v>4.4000000000000004</v>
      </c>
      <c r="AM163" t="s">
        <v>38</v>
      </c>
      <c r="AN163">
        <v>1700</v>
      </c>
      <c r="AO163">
        <v>27500</v>
      </c>
      <c r="AP163">
        <v>6.2</v>
      </c>
      <c r="AQ163" t="s">
        <v>38</v>
      </c>
      <c r="AR163">
        <v>1900</v>
      </c>
      <c r="AS163">
        <v>31000</v>
      </c>
      <c r="AT163">
        <v>6.2</v>
      </c>
      <c r="AU163" t="s">
        <v>38</v>
      </c>
      <c r="AV163">
        <v>4700</v>
      </c>
      <c r="AW163">
        <v>31100</v>
      </c>
      <c r="AX163">
        <v>15.1</v>
      </c>
      <c r="AY163">
        <v>6.7</v>
      </c>
      <c r="AZ163">
        <v>2600</v>
      </c>
      <c r="BA163">
        <v>29600</v>
      </c>
      <c r="BB163">
        <v>8.6999999999999993</v>
      </c>
      <c r="BC163" t="s">
        <v>38</v>
      </c>
      <c r="BD163">
        <v>3900</v>
      </c>
      <c r="BE163">
        <v>31800</v>
      </c>
      <c r="BF163">
        <v>12.3</v>
      </c>
      <c r="BG163">
        <v>6.5</v>
      </c>
      <c r="BH163">
        <v>1200</v>
      </c>
      <c r="BI163">
        <v>30600</v>
      </c>
      <c r="BJ163">
        <v>4</v>
      </c>
      <c r="BK163" t="s">
        <v>38</v>
      </c>
      <c r="BL163">
        <v>2200</v>
      </c>
      <c r="BM163">
        <v>25600</v>
      </c>
      <c r="BN163">
        <v>8.4</v>
      </c>
      <c r="BO163" t="s">
        <v>38</v>
      </c>
      <c r="BP163">
        <v>3900</v>
      </c>
      <c r="BQ163">
        <v>28400</v>
      </c>
      <c r="BR163">
        <v>13.6</v>
      </c>
      <c r="BS163" t="s">
        <v>38</v>
      </c>
      <c r="BT163" t="s">
        <v>37</v>
      </c>
      <c r="BU163">
        <v>26100</v>
      </c>
      <c r="BV163" t="s">
        <v>37</v>
      </c>
      <c r="BW163" t="s">
        <v>37</v>
      </c>
    </row>
    <row r="164" spans="1:75" x14ac:dyDescent="0.3">
      <c r="A164" t="s">
        <v>272</v>
      </c>
      <c r="B164" t="str">
        <f>VLOOKUP(A164,'class and classification'!$A$1:$B$338,2,FALSE)</f>
        <v>Urban with Significant Rural</v>
      </c>
      <c r="C164" t="str">
        <f>VLOOKUP(A164,'class and classification'!$A$1:$C$338,3,FALSE)</f>
        <v>SD</v>
      </c>
      <c r="D164">
        <v>3800</v>
      </c>
      <c r="E164">
        <v>49800</v>
      </c>
      <c r="F164">
        <v>7.6</v>
      </c>
      <c r="G164">
        <v>2.7</v>
      </c>
      <c r="H164">
        <v>3600</v>
      </c>
      <c r="I164">
        <v>52500</v>
      </c>
      <c r="J164">
        <v>6.8</v>
      </c>
      <c r="K164">
        <v>2.7</v>
      </c>
      <c r="L164">
        <v>4800</v>
      </c>
      <c r="M164">
        <v>53600</v>
      </c>
      <c r="N164">
        <v>8.9</v>
      </c>
      <c r="O164">
        <v>4.0999999999999996</v>
      </c>
      <c r="P164">
        <v>5000</v>
      </c>
      <c r="Q164">
        <v>57300</v>
      </c>
      <c r="R164">
        <v>8.6999999999999993</v>
      </c>
      <c r="S164">
        <v>4.3</v>
      </c>
      <c r="T164">
        <v>7400</v>
      </c>
      <c r="U164">
        <v>50500</v>
      </c>
      <c r="V164">
        <v>14.6</v>
      </c>
      <c r="W164">
        <v>6.4</v>
      </c>
      <c r="X164">
        <v>6700</v>
      </c>
      <c r="Y164">
        <v>51000</v>
      </c>
      <c r="Z164">
        <v>13.2</v>
      </c>
      <c r="AA164">
        <v>5.3</v>
      </c>
      <c r="AB164">
        <v>6200</v>
      </c>
      <c r="AC164">
        <v>53500</v>
      </c>
      <c r="AD164">
        <v>11.6</v>
      </c>
      <c r="AE164">
        <v>4.9000000000000004</v>
      </c>
      <c r="AF164">
        <v>3900</v>
      </c>
      <c r="AG164">
        <v>55300</v>
      </c>
      <c r="AH164">
        <v>7</v>
      </c>
      <c r="AI164">
        <v>3.8</v>
      </c>
      <c r="AJ164">
        <v>5100</v>
      </c>
      <c r="AK164">
        <v>55400</v>
      </c>
      <c r="AL164">
        <v>9.1999999999999993</v>
      </c>
      <c r="AM164">
        <v>4.5</v>
      </c>
      <c r="AN164">
        <v>5100</v>
      </c>
      <c r="AO164">
        <v>51000</v>
      </c>
      <c r="AP164">
        <v>10</v>
      </c>
      <c r="AQ164">
        <v>4.9000000000000004</v>
      </c>
      <c r="AR164">
        <v>4200</v>
      </c>
      <c r="AS164">
        <v>53100</v>
      </c>
      <c r="AT164">
        <v>7.9</v>
      </c>
      <c r="AU164">
        <v>3.8</v>
      </c>
      <c r="AV164">
        <v>5500</v>
      </c>
      <c r="AW164">
        <v>57000</v>
      </c>
      <c r="AX164">
        <v>9.6999999999999993</v>
      </c>
      <c r="AY164">
        <v>4.0999999999999996</v>
      </c>
      <c r="AZ164">
        <v>4700</v>
      </c>
      <c r="BA164">
        <v>48600</v>
      </c>
      <c r="BB164">
        <v>9.6999999999999993</v>
      </c>
      <c r="BC164">
        <v>4.5</v>
      </c>
      <c r="BD164">
        <v>8300</v>
      </c>
      <c r="BE164">
        <v>53200</v>
      </c>
      <c r="BF164">
        <v>15.6</v>
      </c>
      <c r="BG164">
        <v>5.2</v>
      </c>
      <c r="BH164">
        <v>4300</v>
      </c>
      <c r="BI164">
        <v>53000</v>
      </c>
      <c r="BJ164">
        <v>8.1999999999999993</v>
      </c>
      <c r="BK164">
        <v>3.9</v>
      </c>
      <c r="BL164">
        <v>3500</v>
      </c>
      <c r="BM164">
        <v>54400</v>
      </c>
      <c r="BN164">
        <v>6.4</v>
      </c>
      <c r="BO164" t="s">
        <v>38</v>
      </c>
      <c r="BP164">
        <v>3800</v>
      </c>
      <c r="BQ164">
        <v>52800</v>
      </c>
      <c r="BR164">
        <v>7.2</v>
      </c>
      <c r="BS164">
        <v>4.5</v>
      </c>
      <c r="BT164">
        <v>4500</v>
      </c>
      <c r="BU164">
        <v>56100</v>
      </c>
      <c r="BV164">
        <v>8.1</v>
      </c>
      <c r="BW164">
        <v>4.4000000000000004</v>
      </c>
    </row>
    <row r="165" spans="1:75" x14ac:dyDescent="0.3">
      <c r="A165" t="s">
        <v>273</v>
      </c>
      <c r="B165" t="str">
        <f>VLOOKUP(A165,'class and classification'!$A$1:$B$338,2,FALSE)</f>
        <v>Predominantly Rural</v>
      </c>
      <c r="C165" t="str">
        <f>VLOOKUP(A165,'class and classification'!$A$1:$C$338,3,FALSE)</f>
        <v>SD</v>
      </c>
      <c r="D165">
        <v>2500</v>
      </c>
      <c r="E165">
        <v>31100</v>
      </c>
      <c r="F165">
        <v>8.1</v>
      </c>
      <c r="G165">
        <v>2.4</v>
      </c>
      <c r="H165">
        <v>2100</v>
      </c>
      <c r="I165">
        <v>30200</v>
      </c>
      <c r="J165">
        <v>7.1</v>
      </c>
      <c r="K165">
        <v>2.5</v>
      </c>
      <c r="L165">
        <v>2000</v>
      </c>
      <c r="M165">
        <v>33800</v>
      </c>
      <c r="N165">
        <v>6</v>
      </c>
      <c r="O165" t="s">
        <v>38</v>
      </c>
      <c r="P165">
        <v>3200</v>
      </c>
      <c r="Q165">
        <v>30800</v>
      </c>
      <c r="R165">
        <v>10.199999999999999</v>
      </c>
      <c r="S165">
        <v>5.9</v>
      </c>
      <c r="T165">
        <v>4700</v>
      </c>
      <c r="U165">
        <v>31800</v>
      </c>
      <c r="V165">
        <v>14.8</v>
      </c>
      <c r="W165">
        <v>6.9</v>
      </c>
      <c r="X165">
        <v>2800</v>
      </c>
      <c r="Y165">
        <v>32400</v>
      </c>
      <c r="Z165">
        <v>8.5</v>
      </c>
      <c r="AA165">
        <v>5</v>
      </c>
      <c r="AB165">
        <v>3200</v>
      </c>
      <c r="AC165">
        <v>31400</v>
      </c>
      <c r="AD165">
        <v>10.1</v>
      </c>
      <c r="AE165" t="s">
        <v>38</v>
      </c>
      <c r="AF165">
        <v>3200</v>
      </c>
      <c r="AG165">
        <v>31500</v>
      </c>
      <c r="AH165">
        <v>10.199999999999999</v>
      </c>
      <c r="AI165">
        <v>6</v>
      </c>
      <c r="AJ165">
        <v>1700</v>
      </c>
      <c r="AK165">
        <v>31500</v>
      </c>
      <c r="AL165">
        <v>5.5</v>
      </c>
      <c r="AM165" t="s">
        <v>38</v>
      </c>
      <c r="AN165">
        <v>1200</v>
      </c>
      <c r="AO165">
        <v>33000</v>
      </c>
      <c r="AP165">
        <v>3.7</v>
      </c>
      <c r="AQ165" t="s">
        <v>38</v>
      </c>
      <c r="AR165">
        <v>2000</v>
      </c>
      <c r="AS165">
        <v>32700</v>
      </c>
      <c r="AT165">
        <v>6.1</v>
      </c>
      <c r="AU165" t="s">
        <v>38</v>
      </c>
      <c r="AV165">
        <v>2200</v>
      </c>
      <c r="AW165">
        <v>31600</v>
      </c>
      <c r="AX165">
        <v>6.8</v>
      </c>
      <c r="AY165" t="s">
        <v>38</v>
      </c>
      <c r="AZ165">
        <v>1500</v>
      </c>
      <c r="BA165">
        <v>28300</v>
      </c>
      <c r="BB165">
        <v>5.3</v>
      </c>
      <c r="BC165" t="s">
        <v>38</v>
      </c>
      <c r="BD165">
        <v>1900</v>
      </c>
      <c r="BE165">
        <v>32000</v>
      </c>
      <c r="BF165">
        <v>6</v>
      </c>
      <c r="BG165" t="s">
        <v>38</v>
      </c>
      <c r="BH165">
        <v>4000</v>
      </c>
      <c r="BI165">
        <v>33100</v>
      </c>
      <c r="BJ165">
        <v>12.1</v>
      </c>
      <c r="BK165">
        <v>6.1</v>
      </c>
      <c r="BL165">
        <v>2400</v>
      </c>
      <c r="BM165">
        <v>29600</v>
      </c>
      <c r="BN165">
        <v>8.1</v>
      </c>
      <c r="BO165" t="s">
        <v>38</v>
      </c>
      <c r="BP165">
        <v>2300</v>
      </c>
      <c r="BQ165">
        <v>29400</v>
      </c>
      <c r="BR165">
        <v>7.7</v>
      </c>
      <c r="BS165" t="s">
        <v>38</v>
      </c>
      <c r="BT165">
        <v>2700</v>
      </c>
      <c r="BU165">
        <v>30000</v>
      </c>
      <c r="BV165">
        <v>9.1</v>
      </c>
      <c r="BW165" t="s">
        <v>38</v>
      </c>
    </row>
    <row r="166" spans="1:75" x14ac:dyDescent="0.3">
      <c r="A166" t="s">
        <v>274</v>
      </c>
      <c r="B166" t="str">
        <f>VLOOKUP(A166,'class and classification'!$A$1:$B$338,2,FALSE)</f>
        <v>Predominantly Rural</v>
      </c>
      <c r="C166" t="str">
        <f>VLOOKUP(A166,'class and classification'!$A$1:$C$338,3,FALSE)</f>
        <v>SD</v>
      </c>
      <c r="D166">
        <v>3300</v>
      </c>
      <c r="E166">
        <v>26600</v>
      </c>
      <c r="F166">
        <v>12.5</v>
      </c>
      <c r="G166">
        <v>3.3</v>
      </c>
      <c r="H166">
        <v>2600</v>
      </c>
      <c r="I166">
        <v>27900</v>
      </c>
      <c r="J166">
        <v>9.1999999999999993</v>
      </c>
      <c r="K166">
        <v>2.8</v>
      </c>
      <c r="L166">
        <v>4700</v>
      </c>
      <c r="M166">
        <v>29200</v>
      </c>
      <c r="N166">
        <v>15.9</v>
      </c>
      <c r="O166">
        <v>7.7</v>
      </c>
      <c r="P166">
        <v>1700</v>
      </c>
      <c r="Q166">
        <v>27200</v>
      </c>
      <c r="R166">
        <v>6.2</v>
      </c>
      <c r="S166" t="s">
        <v>38</v>
      </c>
      <c r="T166">
        <v>1600</v>
      </c>
      <c r="U166">
        <v>28100</v>
      </c>
      <c r="V166">
        <v>5.7</v>
      </c>
      <c r="W166" t="s">
        <v>38</v>
      </c>
      <c r="X166">
        <v>1800</v>
      </c>
      <c r="Y166">
        <v>27300</v>
      </c>
      <c r="Z166">
        <v>6.6</v>
      </c>
      <c r="AA166" t="s">
        <v>38</v>
      </c>
      <c r="AB166">
        <v>2000</v>
      </c>
      <c r="AC166">
        <v>25600</v>
      </c>
      <c r="AD166">
        <v>8</v>
      </c>
      <c r="AE166" t="s">
        <v>38</v>
      </c>
      <c r="AF166">
        <v>3500</v>
      </c>
      <c r="AG166">
        <v>25300</v>
      </c>
      <c r="AH166">
        <v>13.9</v>
      </c>
      <c r="AI166">
        <v>7.4</v>
      </c>
      <c r="AJ166">
        <v>3600</v>
      </c>
      <c r="AK166">
        <v>28000</v>
      </c>
      <c r="AL166">
        <v>12.9</v>
      </c>
      <c r="AM166">
        <v>6.9</v>
      </c>
      <c r="AN166">
        <v>3700</v>
      </c>
      <c r="AO166">
        <v>27600</v>
      </c>
      <c r="AP166">
        <v>13.5</v>
      </c>
      <c r="AQ166">
        <v>6.5</v>
      </c>
      <c r="AR166">
        <v>5300</v>
      </c>
      <c r="AS166">
        <v>27300</v>
      </c>
      <c r="AT166">
        <v>19.399999999999999</v>
      </c>
      <c r="AU166">
        <v>8.5</v>
      </c>
      <c r="AV166">
        <v>4200</v>
      </c>
      <c r="AW166">
        <v>29500</v>
      </c>
      <c r="AX166">
        <v>14.1</v>
      </c>
      <c r="AY166">
        <v>7.6</v>
      </c>
      <c r="AZ166">
        <v>4300</v>
      </c>
      <c r="BA166">
        <v>28600</v>
      </c>
      <c r="BB166">
        <v>14.9</v>
      </c>
      <c r="BC166">
        <v>7</v>
      </c>
      <c r="BD166">
        <v>5700</v>
      </c>
      <c r="BE166">
        <v>28200</v>
      </c>
      <c r="BF166">
        <v>20.2</v>
      </c>
      <c r="BG166">
        <v>8.1</v>
      </c>
      <c r="BH166">
        <v>5500</v>
      </c>
      <c r="BI166">
        <v>28600</v>
      </c>
      <c r="BJ166">
        <v>19.3</v>
      </c>
      <c r="BK166">
        <v>7.7</v>
      </c>
      <c r="BL166">
        <v>4400</v>
      </c>
      <c r="BM166">
        <v>30200</v>
      </c>
      <c r="BN166">
        <v>14.4</v>
      </c>
      <c r="BO166">
        <v>7</v>
      </c>
      <c r="BP166">
        <v>4500</v>
      </c>
      <c r="BQ166">
        <v>30400</v>
      </c>
      <c r="BR166">
        <v>14.8</v>
      </c>
      <c r="BS166">
        <v>7.1</v>
      </c>
      <c r="BT166">
        <v>4400</v>
      </c>
      <c r="BU166">
        <v>22900</v>
      </c>
      <c r="BV166">
        <v>19.100000000000001</v>
      </c>
      <c r="BW166">
        <v>9.6</v>
      </c>
    </row>
    <row r="167" spans="1:75" x14ac:dyDescent="0.3">
      <c r="A167" t="s">
        <v>275</v>
      </c>
      <c r="B167" t="str">
        <f>VLOOKUP(A167,'class and classification'!$A$1:$B$338,2,FALSE)</f>
        <v>Predominantly Rural</v>
      </c>
      <c r="C167" t="str">
        <f>VLOOKUP(A167,'class and classification'!$A$1:$C$338,3,FALSE)</f>
        <v>SD</v>
      </c>
      <c r="D167">
        <v>4500</v>
      </c>
      <c r="E167">
        <v>51400</v>
      </c>
      <c r="F167">
        <v>8.6999999999999993</v>
      </c>
      <c r="G167">
        <v>2.5</v>
      </c>
      <c r="H167">
        <v>5100</v>
      </c>
      <c r="I167">
        <v>50200</v>
      </c>
      <c r="J167">
        <v>10.199999999999999</v>
      </c>
      <c r="K167">
        <v>2.9</v>
      </c>
      <c r="L167">
        <v>6000</v>
      </c>
      <c r="M167">
        <v>47600</v>
      </c>
      <c r="N167">
        <v>12.6</v>
      </c>
      <c r="O167">
        <v>5.4</v>
      </c>
      <c r="P167">
        <v>6600</v>
      </c>
      <c r="Q167">
        <v>48400</v>
      </c>
      <c r="R167">
        <v>13.6</v>
      </c>
      <c r="S167">
        <v>5.0999999999999996</v>
      </c>
      <c r="T167">
        <v>6200</v>
      </c>
      <c r="U167">
        <v>52100</v>
      </c>
      <c r="V167">
        <v>11.8</v>
      </c>
      <c r="W167">
        <v>4.8</v>
      </c>
      <c r="X167">
        <v>3900</v>
      </c>
      <c r="Y167">
        <v>49900</v>
      </c>
      <c r="Z167">
        <v>7.9</v>
      </c>
      <c r="AA167">
        <v>4.2</v>
      </c>
      <c r="AB167">
        <v>3800</v>
      </c>
      <c r="AC167">
        <v>50000</v>
      </c>
      <c r="AD167">
        <v>7.6</v>
      </c>
      <c r="AE167">
        <v>3.9</v>
      </c>
      <c r="AF167">
        <v>5300</v>
      </c>
      <c r="AG167">
        <v>50000</v>
      </c>
      <c r="AH167">
        <v>10.6</v>
      </c>
      <c r="AI167">
        <v>4.7</v>
      </c>
      <c r="AJ167">
        <v>7900</v>
      </c>
      <c r="AK167">
        <v>51600</v>
      </c>
      <c r="AL167">
        <v>15.3</v>
      </c>
      <c r="AM167">
        <v>5.4</v>
      </c>
      <c r="AN167">
        <v>11200</v>
      </c>
      <c r="AO167">
        <v>54000</v>
      </c>
      <c r="AP167">
        <v>20.7</v>
      </c>
      <c r="AQ167">
        <v>5.7</v>
      </c>
      <c r="AR167">
        <v>5100</v>
      </c>
      <c r="AS167">
        <v>46300</v>
      </c>
      <c r="AT167">
        <v>10.9</v>
      </c>
      <c r="AU167">
        <v>5</v>
      </c>
      <c r="AV167">
        <v>6300</v>
      </c>
      <c r="AW167">
        <v>49100</v>
      </c>
      <c r="AX167">
        <v>12.8</v>
      </c>
      <c r="AY167">
        <v>5</v>
      </c>
      <c r="AZ167">
        <v>7000</v>
      </c>
      <c r="BA167">
        <v>50200</v>
      </c>
      <c r="BB167">
        <v>14</v>
      </c>
      <c r="BC167">
        <v>5</v>
      </c>
      <c r="BD167">
        <v>6100</v>
      </c>
      <c r="BE167">
        <v>50600</v>
      </c>
      <c r="BF167">
        <v>12.1</v>
      </c>
      <c r="BG167">
        <v>4.7</v>
      </c>
      <c r="BH167">
        <v>5500</v>
      </c>
      <c r="BI167">
        <v>49100</v>
      </c>
      <c r="BJ167">
        <v>11.2</v>
      </c>
      <c r="BK167">
        <v>4.8</v>
      </c>
      <c r="BL167">
        <v>6700</v>
      </c>
      <c r="BM167">
        <v>50300</v>
      </c>
      <c r="BN167">
        <v>13.4</v>
      </c>
      <c r="BO167">
        <v>4.8</v>
      </c>
      <c r="BP167">
        <v>7700</v>
      </c>
      <c r="BQ167">
        <v>47900</v>
      </c>
      <c r="BR167">
        <v>16.100000000000001</v>
      </c>
      <c r="BS167">
        <v>6.3</v>
      </c>
      <c r="BT167">
        <v>6700</v>
      </c>
      <c r="BU167">
        <v>48200</v>
      </c>
      <c r="BV167">
        <v>14</v>
      </c>
      <c r="BW167">
        <v>5.3</v>
      </c>
    </row>
    <row r="168" spans="1:75" x14ac:dyDescent="0.3">
      <c r="A168" t="s">
        <v>276</v>
      </c>
      <c r="B168" t="str">
        <f>VLOOKUP(A168,'class and classification'!$A$1:$B$338,2,FALSE)</f>
        <v>Predominantly Urban</v>
      </c>
      <c r="C168" t="str">
        <f>VLOOKUP(A168,'class and classification'!$A$1:$C$338,3,FALSE)</f>
        <v>SD</v>
      </c>
      <c r="D168">
        <v>2700</v>
      </c>
      <c r="E168">
        <v>38600</v>
      </c>
      <c r="F168">
        <v>7.1</v>
      </c>
      <c r="G168">
        <v>2.4</v>
      </c>
      <c r="H168">
        <v>3600</v>
      </c>
      <c r="I168">
        <v>38900</v>
      </c>
      <c r="J168">
        <v>9.4</v>
      </c>
      <c r="K168">
        <v>2.9</v>
      </c>
      <c r="L168">
        <v>4100</v>
      </c>
      <c r="M168">
        <v>38000</v>
      </c>
      <c r="N168">
        <v>10.8</v>
      </c>
      <c r="O168">
        <v>5.5</v>
      </c>
      <c r="P168">
        <v>3000</v>
      </c>
      <c r="Q168">
        <v>35000</v>
      </c>
      <c r="R168">
        <v>8.5</v>
      </c>
      <c r="S168" t="s">
        <v>38</v>
      </c>
      <c r="T168">
        <v>4100</v>
      </c>
      <c r="U168">
        <v>37100</v>
      </c>
      <c r="V168">
        <v>11.2</v>
      </c>
      <c r="W168">
        <v>6.5</v>
      </c>
      <c r="X168">
        <v>3500</v>
      </c>
      <c r="Y168">
        <v>35900</v>
      </c>
      <c r="Z168">
        <v>9.6</v>
      </c>
      <c r="AA168" t="s">
        <v>38</v>
      </c>
      <c r="AB168">
        <v>3600</v>
      </c>
      <c r="AC168">
        <v>39900</v>
      </c>
      <c r="AD168">
        <v>8.9</v>
      </c>
      <c r="AE168" t="s">
        <v>38</v>
      </c>
      <c r="AF168">
        <v>3700</v>
      </c>
      <c r="AG168">
        <v>40400</v>
      </c>
      <c r="AH168">
        <v>9.1999999999999993</v>
      </c>
      <c r="AI168" t="s">
        <v>38</v>
      </c>
      <c r="AJ168">
        <v>4900</v>
      </c>
      <c r="AK168">
        <v>38100</v>
      </c>
      <c r="AL168">
        <v>12.8</v>
      </c>
      <c r="AM168">
        <v>7.8</v>
      </c>
      <c r="AN168">
        <v>2300</v>
      </c>
      <c r="AO168">
        <v>35300</v>
      </c>
      <c r="AP168">
        <v>6.5</v>
      </c>
      <c r="AQ168" t="s">
        <v>38</v>
      </c>
      <c r="AR168">
        <v>2700</v>
      </c>
      <c r="AS168">
        <v>34300</v>
      </c>
      <c r="AT168">
        <v>7.8</v>
      </c>
      <c r="AU168" t="s">
        <v>38</v>
      </c>
      <c r="AV168">
        <v>1200</v>
      </c>
      <c r="AW168">
        <v>40800</v>
      </c>
      <c r="AX168">
        <v>3</v>
      </c>
      <c r="AY168" t="s">
        <v>38</v>
      </c>
      <c r="AZ168">
        <v>3500</v>
      </c>
      <c r="BA168">
        <v>43400</v>
      </c>
      <c r="BB168">
        <v>8.1</v>
      </c>
      <c r="BC168" t="s">
        <v>38</v>
      </c>
      <c r="BD168">
        <v>3400</v>
      </c>
      <c r="BE168">
        <v>43300</v>
      </c>
      <c r="BF168">
        <v>7.8</v>
      </c>
      <c r="BG168" t="s">
        <v>38</v>
      </c>
      <c r="BH168">
        <v>2400</v>
      </c>
      <c r="BI168">
        <v>39700</v>
      </c>
      <c r="BJ168">
        <v>5.9</v>
      </c>
      <c r="BK168" t="s">
        <v>38</v>
      </c>
      <c r="BL168">
        <v>4100</v>
      </c>
      <c r="BM168">
        <v>37700</v>
      </c>
      <c r="BN168">
        <v>11</v>
      </c>
      <c r="BO168" t="s">
        <v>38</v>
      </c>
      <c r="BP168">
        <v>3500</v>
      </c>
      <c r="BQ168">
        <v>38300</v>
      </c>
      <c r="BR168">
        <v>9.1999999999999993</v>
      </c>
      <c r="BS168" t="s">
        <v>38</v>
      </c>
      <c r="BT168">
        <v>1500</v>
      </c>
      <c r="BU168">
        <v>38200</v>
      </c>
      <c r="BV168">
        <v>4</v>
      </c>
      <c r="BW168" t="s">
        <v>38</v>
      </c>
    </row>
    <row r="169" spans="1:75" x14ac:dyDescent="0.3">
      <c r="A169" t="s">
        <v>277</v>
      </c>
      <c r="B169" t="str">
        <f>VLOOKUP(A169,'class and classification'!$A$1:$B$338,2,FALSE)</f>
        <v>Urban with Significant Rural</v>
      </c>
      <c r="C169" t="str">
        <f>VLOOKUP(A169,'class and classification'!$A$1:$C$338,3,FALSE)</f>
        <v>SD</v>
      </c>
      <c r="D169">
        <v>5300</v>
      </c>
      <c r="E169">
        <v>51600</v>
      </c>
      <c r="F169">
        <v>10.3</v>
      </c>
      <c r="G169">
        <v>2.5</v>
      </c>
      <c r="H169">
        <v>5100</v>
      </c>
      <c r="I169">
        <v>52100</v>
      </c>
      <c r="J169">
        <v>9.9</v>
      </c>
      <c r="K169">
        <v>2.5</v>
      </c>
      <c r="L169">
        <v>5100</v>
      </c>
      <c r="M169">
        <v>56200</v>
      </c>
      <c r="N169">
        <v>9</v>
      </c>
      <c r="O169">
        <v>4.2</v>
      </c>
      <c r="P169">
        <v>6300</v>
      </c>
      <c r="Q169">
        <v>51500</v>
      </c>
      <c r="R169">
        <v>12.3</v>
      </c>
      <c r="S169">
        <v>4.7</v>
      </c>
      <c r="T169">
        <v>6400</v>
      </c>
      <c r="U169">
        <v>52600</v>
      </c>
      <c r="V169">
        <v>12.1</v>
      </c>
      <c r="W169">
        <v>4.9000000000000004</v>
      </c>
      <c r="X169">
        <v>4200</v>
      </c>
      <c r="Y169">
        <v>49800</v>
      </c>
      <c r="Z169">
        <v>8.4</v>
      </c>
      <c r="AA169">
        <v>4.3</v>
      </c>
      <c r="AB169">
        <v>5300</v>
      </c>
      <c r="AC169">
        <v>52900</v>
      </c>
      <c r="AD169">
        <v>10.1</v>
      </c>
      <c r="AE169">
        <v>4.5</v>
      </c>
      <c r="AF169">
        <v>4900</v>
      </c>
      <c r="AG169">
        <v>54500</v>
      </c>
      <c r="AH169">
        <v>9</v>
      </c>
      <c r="AI169">
        <v>4.4000000000000004</v>
      </c>
      <c r="AJ169">
        <v>5800</v>
      </c>
      <c r="AK169">
        <v>51600</v>
      </c>
      <c r="AL169">
        <v>11.2</v>
      </c>
      <c r="AM169">
        <v>4.8</v>
      </c>
      <c r="AN169">
        <v>5600</v>
      </c>
      <c r="AO169">
        <v>54200</v>
      </c>
      <c r="AP169">
        <v>10.3</v>
      </c>
      <c r="AQ169">
        <v>4.7</v>
      </c>
      <c r="AR169">
        <v>6700</v>
      </c>
      <c r="AS169">
        <v>55500</v>
      </c>
      <c r="AT169">
        <v>12</v>
      </c>
      <c r="AU169">
        <v>5.0999999999999996</v>
      </c>
      <c r="AV169">
        <v>5500</v>
      </c>
      <c r="AW169">
        <v>57200</v>
      </c>
      <c r="AX169">
        <v>9.6</v>
      </c>
      <c r="AY169">
        <v>5.3</v>
      </c>
      <c r="AZ169">
        <v>6200</v>
      </c>
      <c r="BA169">
        <v>51300</v>
      </c>
      <c r="BB169">
        <v>12.1</v>
      </c>
      <c r="BC169">
        <v>6.1</v>
      </c>
      <c r="BD169">
        <v>7500</v>
      </c>
      <c r="BE169">
        <v>63200</v>
      </c>
      <c r="BF169">
        <v>11.9</v>
      </c>
      <c r="BG169">
        <v>5.0999999999999996</v>
      </c>
      <c r="BH169">
        <v>9000</v>
      </c>
      <c r="BI169">
        <v>62900</v>
      </c>
      <c r="BJ169">
        <v>14.3</v>
      </c>
      <c r="BK169">
        <v>6.2</v>
      </c>
      <c r="BL169">
        <v>7600</v>
      </c>
      <c r="BM169">
        <v>55200</v>
      </c>
      <c r="BN169">
        <v>13.8</v>
      </c>
      <c r="BO169">
        <v>6.2</v>
      </c>
      <c r="BP169">
        <v>4600</v>
      </c>
      <c r="BQ169">
        <v>53100</v>
      </c>
      <c r="BR169">
        <v>8.6</v>
      </c>
      <c r="BS169">
        <v>5.5</v>
      </c>
      <c r="BT169">
        <v>3900</v>
      </c>
      <c r="BU169">
        <v>53400</v>
      </c>
      <c r="BV169">
        <v>7.4</v>
      </c>
      <c r="BW169">
        <v>4.5</v>
      </c>
    </row>
    <row r="170" spans="1:75" x14ac:dyDescent="0.3">
      <c r="A170" t="s">
        <v>278</v>
      </c>
      <c r="B170" t="str">
        <f>VLOOKUP(A170,'class and classification'!$A$1:$B$338,2,FALSE)</f>
        <v>Predominantly Urban</v>
      </c>
      <c r="C170" t="str">
        <f>VLOOKUP(A170,'class and classification'!$A$1:$C$338,3,FALSE)</f>
        <v>SD</v>
      </c>
      <c r="D170">
        <v>3300</v>
      </c>
      <c r="E170">
        <v>33300</v>
      </c>
      <c r="F170">
        <v>9.9</v>
      </c>
      <c r="G170">
        <v>2.5</v>
      </c>
      <c r="H170">
        <v>4400</v>
      </c>
      <c r="I170">
        <v>33500</v>
      </c>
      <c r="J170">
        <v>13.2</v>
      </c>
      <c r="K170">
        <v>3.1</v>
      </c>
      <c r="L170">
        <v>5900</v>
      </c>
      <c r="M170">
        <v>33900</v>
      </c>
      <c r="N170">
        <v>17.3</v>
      </c>
      <c r="O170">
        <v>6.8</v>
      </c>
      <c r="P170">
        <v>3200</v>
      </c>
      <c r="Q170">
        <v>35700</v>
      </c>
      <c r="R170">
        <v>9.1</v>
      </c>
      <c r="S170">
        <v>4.8</v>
      </c>
      <c r="T170">
        <v>4700</v>
      </c>
      <c r="U170">
        <v>34300</v>
      </c>
      <c r="V170">
        <v>13.6</v>
      </c>
      <c r="W170">
        <v>6.9</v>
      </c>
      <c r="X170">
        <v>6200</v>
      </c>
      <c r="Y170">
        <v>32800</v>
      </c>
      <c r="Z170">
        <v>18.899999999999999</v>
      </c>
      <c r="AA170">
        <v>8.1</v>
      </c>
      <c r="AB170">
        <v>3800</v>
      </c>
      <c r="AC170">
        <v>34400</v>
      </c>
      <c r="AD170">
        <v>11</v>
      </c>
      <c r="AE170">
        <v>6.1</v>
      </c>
      <c r="AF170">
        <v>3500</v>
      </c>
      <c r="AG170">
        <v>39600</v>
      </c>
      <c r="AH170">
        <v>8.6999999999999993</v>
      </c>
      <c r="AI170" t="s">
        <v>38</v>
      </c>
      <c r="AJ170">
        <v>5300</v>
      </c>
      <c r="AK170">
        <v>32400</v>
      </c>
      <c r="AL170">
        <v>16.2</v>
      </c>
      <c r="AM170">
        <v>8.1</v>
      </c>
      <c r="AN170">
        <v>5800</v>
      </c>
      <c r="AO170">
        <v>33200</v>
      </c>
      <c r="AP170">
        <v>17.5</v>
      </c>
      <c r="AQ170">
        <v>8.6999999999999993</v>
      </c>
      <c r="AR170">
        <v>4100</v>
      </c>
      <c r="AS170">
        <v>36400</v>
      </c>
      <c r="AT170">
        <v>11.3</v>
      </c>
      <c r="AU170">
        <v>6.2</v>
      </c>
      <c r="AV170">
        <v>3700</v>
      </c>
      <c r="AW170">
        <v>36300</v>
      </c>
      <c r="AX170">
        <v>10.3</v>
      </c>
      <c r="AY170">
        <v>6</v>
      </c>
      <c r="AZ170">
        <v>4000</v>
      </c>
      <c r="BA170">
        <v>34100</v>
      </c>
      <c r="BB170">
        <v>11.7</v>
      </c>
      <c r="BC170">
        <v>7</v>
      </c>
      <c r="BD170">
        <v>3000</v>
      </c>
      <c r="BE170">
        <v>33400</v>
      </c>
      <c r="BF170">
        <v>9.1</v>
      </c>
      <c r="BG170" t="s">
        <v>38</v>
      </c>
      <c r="BH170">
        <v>3900</v>
      </c>
      <c r="BI170">
        <v>35000</v>
      </c>
      <c r="BJ170">
        <v>11.3</v>
      </c>
      <c r="BK170" t="s">
        <v>38</v>
      </c>
      <c r="BL170">
        <v>8700</v>
      </c>
      <c r="BM170">
        <v>41700</v>
      </c>
      <c r="BN170">
        <v>20.9</v>
      </c>
      <c r="BO170">
        <v>8.6</v>
      </c>
      <c r="BP170">
        <v>7600</v>
      </c>
      <c r="BQ170">
        <v>37300</v>
      </c>
      <c r="BR170">
        <v>20.399999999999999</v>
      </c>
      <c r="BS170">
        <v>9.6999999999999993</v>
      </c>
      <c r="BT170">
        <v>3000</v>
      </c>
      <c r="BU170">
        <v>32300</v>
      </c>
      <c r="BV170">
        <v>9.4</v>
      </c>
      <c r="BW170" t="s">
        <v>38</v>
      </c>
    </row>
    <row r="171" spans="1:75" x14ac:dyDescent="0.3">
      <c r="A171" t="s">
        <v>279</v>
      </c>
      <c r="B171" t="str">
        <f>VLOOKUP(A171,'class and classification'!$A$1:$B$338,2,FALSE)</f>
        <v>Predominantly Urban</v>
      </c>
      <c r="C171" t="str">
        <f>VLOOKUP(A171,'class and classification'!$A$1:$C$338,3,FALSE)</f>
        <v>SD</v>
      </c>
      <c r="D171">
        <v>3000</v>
      </c>
      <c r="E171">
        <v>36000</v>
      </c>
      <c r="F171">
        <v>8.4</v>
      </c>
      <c r="G171">
        <v>2.4</v>
      </c>
      <c r="H171">
        <v>2900</v>
      </c>
      <c r="I171">
        <v>34100</v>
      </c>
      <c r="J171">
        <v>8.5</v>
      </c>
      <c r="K171">
        <v>2.8</v>
      </c>
      <c r="L171">
        <v>3000</v>
      </c>
      <c r="M171">
        <v>33500</v>
      </c>
      <c r="N171">
        <v>9</v>
      </c>
      <c r="O171" t="s">
        <v>38</v>
      </c>
      <c r="P171">
        <v>4800</v>
      </c>
      <c r="Q171">
        <v>31600</v>
      </c>
      <c r="R171">
        <v>15.1</v>
      </c>
      <c r="S171">
        <v>7.6</v>
      </c>
      <c r="T171">
        <v>5100</v>
      </c>
      <c r="U171">
        <v>34600</v>
      </c>
      <c r="V171">
        <v>14.7</v>
      </c>
      <c r="W171">
        <v>8</v>
      </c>
      <c r="X171">
        <v>3000</v>
      </c>
      <c r="Y171">
        <v>35400</v>
      </c>
      <c r="Z171">
        <v>8.6</v>
      </c>
      <c r="AA171" t="s">
        <v>38</v>
      </c>
      <c r="AB171">
        <v>4500</v>
      </c>
      <c r="AC171">
        <v>36700</v>
      </c>
      <c r="AD171">
        <v>12.2</v>
      </c>
      <c r="AE171">
        <v>5.8</v>
      </c>
      <c r="AF171">
        <v>3900</v>
      </c>
      <c r="AG171">
        <v>35700</v>
      </c>
      <c r="AH171">
        <v>11.1</v>
      </c>
      <c r="AI171">
        <v>6.2</v>
      </c>
      <c r="AJ171">
        <v>4400</v>
      </c>
      <c r="AK171">
        <v>38900</v>
      </c>
      <c r="AL171">
        <v>11.2</v>
      </c>
      <c r="AM171">
        <v>6.5</v>
      </c>
      <c r="AN171">
        <v>3400</v>
      </c>
      <c r="AO171">
        <v>32500</v>
      </c>
      <c r="AP171">
        <v>10.5</v>
      </c>
      <c r="AQ171" t="s">
        <v>38</v>
      </c>
      <c r="AR171">
        <v>3500</v>
      </c>
      <c r="AS171">
        <v>32800</v>
      </c>
      <c r="AT171">
        <v>10.6</v>
      </c>
      <c r="AU171" t="s">
        <v>38</v>
      </c>
      <c r="AV171">
        <v>3400</v>
      </c>
      <c r="AW171">
        <v>36400</v>
      </c>
      <c r="AX171">
        <v>9.3000000000000007</v>
      </c>
      <c r="AY171" t="s">
        <v>38</v>
      </c>
      <c r="AZ171">
        <v>3000</v>
      </c>
      <c r="BA171">
        <v>39500</v>
      </c>
      <c r="BB171">
        <v>7.5</v>
      </c>
      <c r="BC171" t="s">
        <v>38</v>
      </c>
      <c r="BD171">
        <v>1900</v>
      </c>
      <c r="BE171">
        <v>36500</v>
      </c>
      <c r="BF171">
        <v>5.2</v>
      </c>
      <c r="BG171" t="s">
        <v>38</v>
      </c>
      <c r="BH171">
        <v>4100</v>
      </c>
      <c r="BI171">
        <v>37300</v>
      </c>
      <c r="BJ171">
        <v>10.9</v>
      </c>
      <c r="BK171">
        <v>6.7</v>
      </c>
      <c r="BL171">
        <v>4500</v>
      </c>
      <c r="BM171">
        <v>39900</v>
      </c>
      <c r="BN171">
        <v>11.4</v>
      </c>
      <c r="BO171">
        <v>6.7</v>
      </c>
      <c r="BP171">
        <v>4000</v>
      </c>
      <c r="BQ171">
        <v>38400</v>
      </c>
      <c r="BR171">
        <v>10.5</v>
      </c>
      <c r="BS171" t="s">
        <v>38</v>
      </c>
      <c r="BT171">
        <v>4400</v>
      </c>
      <c r="BU171">
        <v>35700</v>
      </c>
      <c r="BV171">
        <v>12.4</v>
      </c>
      <c r="BW171" t="s">
        <v>38</v>
      </c>
    </row>
    <row r="172" spans="1:75" x14ac:dyDescent="0.3">
      <c r="A172" t="s">
        <v>280</v>
      </c>
      <c r="B172" t="str">
        <f>VLOOKUP(A172,'class and classification'!$A$1:$B$338,2,FALSE)</f>
        <v>Urban with Significant Rural</v>
      </c>
      <c r="C172" t="str">
        <f>VLOOKUP(A172,'class and classification'!$A$1:$C$338,3,FALSE)</f>
        <v>SD</v>
      </c>
      <c r="D172">
        <v>7300</v>
      </c>
      <c r="E172">
        <v>56800</v>
      </c>
      <c r="F172">
        <v>12.9</v>
      </c>
      <c r="G172">
        <v>3.2</v>
      </c>
      <c r="H172">
        <v>7400</v>
      </c>
      <c r="I172">
        <v>63400</v>
      </c>
      <c r="J172">
        <v>11.7</v>
      </c>
      <c r="K172">
        <v>3</v>
      </c>
      <c r="L172">
        <v>4700</v>
      </c>
      <c r="M172">
        <v>62000</v>
      </c>
      <c r="N172">
        <v>7.5</v>
      </c>
      <c r="O172">
        <v>3.9</v>
      </c>
      <c r="P172">
        <v>4900</v>
      </c>
      <c r="Q172">
        <v>65600</v>
      </c>
      <c r="R172">
        <v>7.5</v>
      </c>
      <c r="S172">
        <v>3.7</v>
      </c>
      <c r="T172">
        <v>7800</v>
      </c>
      <c r="U172">
        <v>62000</v>
      </c>
      <c r="V172">
        <v>12.6</v>
      </c>
      <c r="W172">
        <v>4.5</v>
      </c>
      <c r="X172">
        <v>5500</v>
      </c>
      <c r="Y172">
        <v>65800</v>
      </c>
      <c r="Z172">
        <v>8.4</v>
      </c>
      <c r="AA172">
        <v>3.9</v>
      </c>
      <c r="AB172">
        <v>7200</v>
      </c>
      <c r="AC172">
        <v>65800</v>
      </c>
      <c r="AD172">
        <v>10.9</v>
      </c>
      <c r="AE172">
        <v>4.7</v>
      </c>
      <c r="AF172">
        <v>4400</v>
      </c>
      <c r="AG172">
        <v>66500</v>
      </c>
      <c r="AH172">
        <v>6.7</v>
      </c>
      <c r="AI172" t="s">
        <v>38</v>
      </c>
      <c r="AJ172">
        <v>5500</v>
      </c>
      <c r="AK172">
        <v>60300</v>
      </c>
      <c r="AL172">
        <v>9.1</v>
      </c>
      <c r="AM172">
        <v>4.9000000000000004</v>
      </c>
      <c r="AN172">
        <v>5000</v>
      </c>
      <c r="AO172">
        <v>61800</v>
      </c>
      <c r="AP172">
        <v>8.1999999999999993</v>
      </c>
      <c r="AQ172">
        <v>4.5</v>
      </c>
      <c r="AR172">
        <v>2900</v>
      </c>
      <c r="AS172">
        <v>61900</v>
      </c>
      <c r="AT172">
        <v>4.5999999999999996</v>
      </c>
      <c r="AU172" t="s">
        <v>38</v>
      </c>
      <c r="AV172">
        <v>6000</v>
      </c>
      <c r="AW172">
        <v>63800</v>
      </c>
      <c r="AX172">
        <v>9.4</v>
      </c>
      <c r="AY172">
        <v>4.9000000000000004</v>
      </c>
      <c r="AZ172">
        <v>7000</v>
      </c>
      <c r="BA172">
        <v>73000</v>
      </c>
      <c r="BB172">
        <v>9.6</v>
      </c>
      <c r="BC172">
        <v>5.0999999999999996</v>
      </c>
      <c r="BD172">
        <v>6300</v>
      </c>
      <c r="BE172">
        <v>75000</v>
      </c>
      <c r="BF172">
        <v>8.4</v>
      </c>
      <c r="BG172">
        <v>4.2</v>
      </c>
      <c r="BH172">
        <v>5600</v>
      </c>
      <c r="BI172">
        <v>69200</v>
      </c>
      <c r="BJ172">
        <v>8.1</v>
      </c>
      <c r="BK172">
        <v>4.2</v>
      </c>
      <c r="BL172">
        <v>4500</v>
      </c>
      <c r="BM172">
        <v>62700</v>
      </c>
      <c r="BN172">
        <v>7.1</v>
      </c>
      <c r="BO172">
        <v>4.3</v>
      </c>
      <c r="BP172">
        <v>7100</v>
      </c>
      <c r="BQ172">
        <v>69600</v>
      </c>
      <c r="BR172">
        <v>10.199999999999999</v>
      </c>
      <c r="BS172">
        <v>5.0999999999999996</v>
      </c>
      <c r="BT172">
        <v>3900</v>
      </c>
      <c r="BU172">
        <v>64600</v>
      </c>
      <c r="BV172">
        <v>6</v>
      </c>
      <c r="BW172" t="s">
        <v>38</v>
      </c>
    </row>
    <row r="173" spans="1:75" x14ac:dyDescent="0.3">
      <c r="A173" t="s">
        <v>281</v>
      </c>
      <c r="B173" t="str">
        <f>VLOOKUP(A173,'class and classification'!$A$1:$B$338,2,FALSE)</f>
        <v>Predominantly Urban</v>
      </c>
      <c r="C173" t="str">
        <f>VLOOKUP(A173,'class and classification'!$A$1:$C$338,3,FALSE)</f>
        <v>SD</v>
      </c>
      <c r="D173">
        <v>3400</v>
      </c>
      <c r="E173">
        <v>38600</v>
      </c>
      <c r="F173">
        <v>8.9</v>
      </c>
      <c r="G173">
        <v>2.5</v>
      </c>
      <c r="H173">
        <v>2900</v>
      </c>
      <c r="I173">
        <v>39200</v>
      </c>
      <c r="J173">
        <v>7.3</v>
      </c>
      <c r="K173">
        <v>2.6</v>
      </c>
      <c r="L173">
        <v>1900</v>
      </c>
      <c r="M173">
        <v>38900</v>
      </c>
      <c r="N173">
        <v>4.8</v>
      </c>
      <c r="O173" t="s">
        <v>38</v>
      </c>
      <c r="P173">
        <v>1700</v>
      </c>
      <c r="Q173">
        <v>39700</v>
      </c>
      <c r="R173">
        <v>4.3</v>
      </c>
      <c r="S173" t="s">
        <v>38</v>
      </c>
      <c r="T173">
        <v>4200</v>
      </c>
      <c r="U173">
        <v>39700</v>
      </c>
      <c r="V173">
        <v>10.5</v>
      </c>
      <c r="W173">
        <v>5.6</v>
      </c>
      <c r="X173">
        <v>4500</v>
      </c>
      <c r="Y173">
        <v>37900</v>
      </c>
      <c r="Z173">
        <v>11.9</v>
      </c>
      <c r="AA173">
        <v>6.1</v>
      </c>
      <c r="AB173">
        <v>3700</v>
      </c>
      <c r="AC173">
        <v>40900</v>
      </c>
      <c r="AD173">
        <v>9</v>
      </c>
      <c r="AE173">
        <v>5</v>
      </c>
      <c r="AF173">
        <v>3000</v>
      </c>
      <c r="AG173">
        <v>39600</v>
      </c>
      <c r="AH173">
        <v>7.7</v>
      </c>
      <c r="AI173" t="s">
        <v>38</v>
      </c>
      <c r="AJ173">
        <v>2700</v>
      </c>
      <c r="AK173">
        <v>38700</v>
      </c>
      <c r="AL173">
        <v>7</v>
      </c>
      <c r="AM173" t="s">
        <v>38</v>
      </c>
      <c r="AN173">
        <v>4000</v>
      </c>
      <c r="AO173">
        <v>33900</v>
      </c>
      <c r="AP173">
        <v>11.7</v>
      </c>
      <c r="AQ173">
        <v>6.8</v>
      </c>
      <c r="AR173">
        <v>3700</v>
      </c>
      <c r="AS173">
        <v>35400</v>
      </c>
      <c r="AT173">
        <v>10.4</v>
      </c>
      <c r="AU173" t="s">
        <v>38</v>
      </c>
      <c r="AV173">
        <v>2900</v>
      </c>
      <c r="AW173">
        <v>39800</v>
      </c>
      <c r="AX173">
        <v>7.4</v>
      </c>
      <c r="AY173" t="s">
        <v>38</v>
      </c>
      <c r="AZ173">
        <v>5600</v>
      </c>
      <c r="BA173">
        <v>42800</v>
      </c>
      <c r="BB173">
        <v>13.1</v>
      </c>
      <c r="BC173">
        <v>7</v>
      </c>
      <c r="BD173">
        <v>6100</v>
      </c>
      <c r="BE173">
        <v>38700</v>
      </c>
      <c r="BF173">
        <v>15.6</v>
      </c>
      <c r="BG173">
        <v>7.5</v>
      </c>
      <c r="BH173">
        <v>3200</v>
      </c>
      <c r="BI173">
        <v>39000</v>
      </c>
      <c r="BJ173">
        <v>8.1999999999999993</v>
      </c>
      <c r="BK173" t="s">
        <v>38</v>
      </c>
      <c r="BL173">
        <v>2900</v>
      </c>
      <c r="BM173">
        <v>38000</v>
      </c>
      <c r="BN173">
        <v>7.6</v>
      </c>
      <c r="BO173" t="s">
        <v>38</v>
      </c>
      <c r="BP173">
        <v>4900</v>
      </c>
      <c r="BQ173">
        <v>43600</v>
      </c>
      <c r="BR173">
        <v>11.1</v>
      </c>
      <c r="BS173" t="s">
        <v>38</v>
      </c>
      <c r="BT173">
        <v>4200</v>
      </c>
      <c r="BU173">
        <v>40700</v>
      </c>
      <c r="BV173">
        <v>10.3</v>
      </c>
      <c r="BW173" t="s">
        <v>38</v>
      </c>
    </row>
    <row r="174" spans="1:75" x14ac:dyDescent="0.3">
      <c r="A174" t="s">
        <v>282</v>
      </c>
      <c r="B174" t="str">
        <f>VLOOKUP(A174,'class and classification'!$A$1:$B$338,2,FALSE)</f>
        <v>Predominantly Urban</v>
      </c>
      <c r="C174" t="str">
        <f>VLOOKUP(A174,'class and classification'!$A$1:$C$338,3,FALSE)</f>
        <v>SD</v>
      </c>
      <c r="D174">
        <v>5500</v>
      </c>
      <c r="E174">
        <v>61600</v>
      </c>
      <c r="F174">
        <v>8.9</v>
      </c>
      <c r="G174">
        <v>2.4</v>
      </c>
      <c r="H174">
        <v>4600</v>
      </c>
      <c r="I174">
        <v>59800</v>
      </c>
      <c r="J174">
        <v>7.6</v>
      </c>
      <c r="K174">
        <v>2.6</v>
      </c>
      <c r="L174">
        <v>7300</v>
      </c>
      <c r="M174">
        <v>65100</v>
      </c>
      <c r="N174">
        <v>11.2</v>
      </c>
      <c r="O174">
        <v>4.4000000000000004</v>
      </c>
      <c r="P174">
        <v>6800</v>
      </c>
      <c r="Q174">
        <v>64900</v>
      </c>
      <c r="R174">
        <v>10.5</v>
      </c>
      <c r="S174">
        <v>4.4000000000000004</v>
      </c>
      <c r="T174">
        <v>4800</v>
      </c>
      <c r="U174">
        <v>62600</v>
      </c>
      <c r="V174">
        <v>7.7</v>
      </c>
      <c r="W174">
        <v>4</v>
      </c>
      <c r="X174">
        <v>3700</v>
      </c>
      <c r="Y174">
        <v>59100</v>
      </c>
      <c r="Z174">
        <v>6.3</v>
      </c>
      <c r="AA174">
        <v>3.6</v>
      </c>
      <c r="AB174">
        <v>3300</v>
      </c>
      <c r="AC174">
        <v>62900</v>
      </c>
      <c r="AD174">
        <v>5.2</v>
      </c>
      <c r="AE174">
        <v>3.1</v>
      </c>
      <c r="AF174">
        <v>3000</v>
      </c>
      <c r="AG174">
        <v>63700</v>
      </c>
      <c r="AH174">
        <v>4.7</v>
      </c>
      <c r="AI174" t="s">
        <v>38</v>
      </c>
      <c r="AJ174">
        <v>3600</v>
      </c>
      <c r="AK174">
        <v>66200</v>
      </c>
      <c r="AL174">
        <v>5.4</v>
      </c>
      <c r="AM174" t="s">
        <v>38</v>
      </c>
      <c r="AN174">
        <v>5700</v>
      </c>
      <c r="AO174">
        <v>67700</v>
      </c>
      <c r="AP174">
        <v>8.4</v>
      </c>
      <c r="AQ174">
        <v>4</v>
      </c>
      <c r="AR174">
        <v>5100</v>
      </c>
      <c r="AS174">
        <v>60800</v>
      </c>
      <c r="AT174">
        <v>8.3000000000000007</v>
      </c>
      <c r="AU174">
        <v>4.5</v>
      </c>
      <c r="AV174">
        <v>5500</v>
      </c>
      <c r="AW174">
        <v>65100</v>
      </c>
      <c r="AX174">
        <v>8.4</v>
      </c>
      <c r="AY174">
        <v>4.4000000000000004</v>
      </c>
      <c r="AZ174">
        <v>4100</v>
      </c>
      <c r="BA174">
        <v>63800</v>
      </c>
      <c r="BB174">
        <v>6.5</v>
      </c>
      <c r="BC174">
        <v>3.9</v>
      </c>
      <c r="BD174">
        <v>6300</v>
      </c>
      <c r="BE174">
        <v>71500</v>
      </c>
      <c r="BF174">
        <v>8.8000000000000007</v>
      </c>
      <c r="BG174">
        <v>4.5</v>
      </c>
      <c r="BH174">
        <v>6000</v>
      </c>
      <c r="BI174">
        <v>71900</v>
      </c>
      <c r="BJ174">
        <v>8.3000000000000007</v>
      </c>
      <c r="BK174">
        <v>4.8</v>
      </c>
      <c r="BL174">
        <v>5900</v>
      </c>
      <c r="BM174">
        <v>72300</v>
      </c>
      <c r="BN174">
        <v>8.1</v>
      </c>
      <c r="BO174" t="s">
        <v>38</v>
      </c>
      <c r="BP174">
        <v>3400</v>
      </c>
      <c r="BQ174">
        <v>62000</v>
      </c>
      <c r="BR174">
        <v>5.6</v>
      </c>
      <c r="BS174" t="s">
        <v>38</v>
      </c>
      <c r="BT174">
        <v>6300</v>
      </c>
      <c r="BU174">
        <v>64300</v>
      </c>
      <c r="BV174">
        <v>9.8000000000000007</v>
      </c>
      <c r="BW174">
        <v>5.3</v>
      </c>
    </row>
    <row r="175" spans="1:75" x14ac:dyDescent="0.3">
      <c r="A175" t="s">
        <v>283</v>
      </c>
      <c r="B175" t="str">
        <f>VLOOKUP(A175,'class and classification'!$A$1:$B$338,2,FALSE)</f>
        <v>Predominantly Rural</v>
      </c>
      <c r="C175" t="str">
        <f>VLOOKUP(A175,'class and classification'!$A$1:$C$338,3,FALSE)</f>
        <v>SD</v>
      </c>
      <c r="D175">
        <v>3200</v>
      </c>
      <c r="E175">
        <v>27600</v>
      </c>
      <c r="F175">
        <v>11.6</v>
      </c>
      <c r="G175">
        <v>2.7</v>
      </c>
      <c r="H175">
        <v>4600</v>
      </c>
      <c r="I175">
        <v>28700</v>
      </c>
      <c r="J175">
        <v>16.100000000000001</v>
      </c>
      <c r="K175">
        <v>3.4</v>
      </c>
      <c r="L175">
        <v>3100</v>
      </c>
      <c r="M175">
        <v>29400</v>
      </c>
      <c r="N175">
        <v>10.4</v>
      </c>
      <c r="O175" t="s">
        <v>38</v>
      </c>
      <c r="P175">
        <v>3100</v>
      </c>
      <c r="Q175">
        <v>28700</v>
      </c>
      <c r="R175">
        <v>10.9</v>
      </c>
      <c r="S175">
        <v>5.9</v>
      </c>
      <c r="T175">
        <v>2700</v>
      </c>
      <c r="U175">
        <v>27900</v>
      </c>
      <c r="V175">
        <v>9.6999999999999993</v>
      </c>
      <c r="W175" t="s">
        <v>38</v>
      </c>
      <c r="X175">
        <v>1900</v>
      </c>
      <c r="Y175">
        <v>26900</v>
      </c>
      <c r="Z175">
        <v>7.1</v>
      </c>
      <c r="AA175" t="s">
        <v>38</v>
      </c>
      <c r="AB175">
        <v>4000</v>
      </c>
      <c r="AC175">
        <v>29100</v>
      </c>
      <c r="AD175">
        <v>13.7</v>
      </c>
      <c r="AE175">
        <v>7.2</v>
      </c>
      <c r="AF175">
        <v>3800</v>
      </c>
      <c r="AG175">
        <v>29300</v>
      </c>
      <c r="AH175">
        <v>13.1</v>
      </c>
      <c r="AI175">
        <v>7.5</v>
      </c>
      <c r="AJ175">
        <v>4000</v>
      </c>
      <c r="AK175">
        <v>30100</v>
      </c>
      <c r="AL175">
        <v>13.2</v>
      </c>
      <c r="AM175">
        <v>8</v>
      </c>
      <c r="AN175">
        <v>4800</v>
      </c>
      <c r="AO175">
        <v>25300</v>
      </c>
      <c r="AP175">
        <v>18.8</v>
      </c>
      <c r="AQ175">
        <v>10.3</v>
      </c>
      <c r="AR175">
        <v>3300</v>
      </c>
      <c r="AS175">
        <v>24800</v>
      </c>
      <c r="AT175">
        <v>13.2</v>
      </c>
      <c r="AU175" t="s">
        <v>38</v>
      </c>
      <c r="AV175">
        <v>7100</v>
      </c>
      <c r="AW175">
        <v>30700</v>
      </c>
      <c r="AX175">
        <v>23.1</v>
      </c>
      <c r="AY175">
        <v>10</v>
      </c>
      <c r="AZ175">
        <v>5200</v>
      </c>
      <c r="BA175">
        <v>31100</v>
      </c>
      <c r="BB175">
        <v>16.600000000000001</v>
      </c>
      <c r="BC175">
        <v>9.1999999999999993</v>
      </c>
      <c r="BD175">
        <v>5000</v>
      </c>
      <c r="BE175">
        <v>30100</v>
      </c>
      <c r="BF175">
        <v>16.5</v>
      </c>
      <c r="BG175">
        <v>9.8000000000000007</v>
      </c>
      <c r="BH175">
        <v>2900</v>
      </c>
      <c r="BI175">
        <v>26300</v>
      </c>
      <c r="BJ175">
        <v>10.9</v>
      </c>
      <c r="BK175" t="s">
        <v>38</v>
      </c>
      <c r="BL175">
        <v>2800</v>
      </c>
      <c r="BM175">
        <v>31400</v>
      </c>
      <c r="BN175">
        <v>8.8000000000000007</v>
      </c>
      <c r="BO175" t="s">
        <v>38</v>
      </c>
      <c r="BP175">
        <v>2800</v>
      </c>
      <c r="BQ175">
        <v>29800</v>
      </c>
      <c r="BR175">
        <v>9.4</v>
      </c>
      <c r="BS175" t="s">
        <v>38</v>
      </c>
      <c r="BT175">
        <v>3500</v>
      </c>
      <c r="BU175">
        <v>29200</v>
      </c>
      <c r="BV175">
        <v>11.9</v>
      </c>
      <c r="BW175" t="s">
        <v>38</v>
      </c>
    </row>
    <row r="176" spans="1:75" x14ac:dyDescent="0.3">
      <c r="A176" t="s">
        <v>284</v>
      </c>
      <c r="B176" t="str">
        <f>VLOOKUP(A176,'class and classification'!$A$1:$B$338,2,FALSE)</f>
        <v>Predominantly Urban</v>
      </c>
      <c r="C176" t="str">
        <f>VLOOKUP(A176,'class and classification'!$A$1:$C$338,3,FALSE)</f>
        <v>SD</v>
      </c>
      <c r="D176">
        <v>3700</v>
      </c>
      <c r="E176">
        <v>32200</v>
      </c>
      <c r="F176">
        <v>11.4</v>
      </c>
      <c r="G176">
        <v>3.2</v>
      </c>
      <c r="H176">
        <v>3200</v>
      </c>
      <c r="I176">
        <v>30900</v>
      </c>
      <c r="J176">
        <v>10.3</v>
      </c>
      <c r="K176">
        <v>3.1</v>
      </c>
      <c r="L176">
        <v>2800</v>
      </c>
      <c r="M176">
        <v>31300</v>
      </c>
      <c r="N176">
        <v>8.9</v>
      </c>
      <c r="O176" t="s">
        <v>38</v>
      </c>
      <c r="P176">
        <v>4700</v>
      </c>
      <c r="Q176">
        <v>32400</v>
      </c>
      <c r="R176">
        <v>14.4</v>
      </c>
      <c r="S176">
        <v>7.2</v>
      </c>
      <c r="T176">
        <v>1100</v>
      </c>
      <c r="U176">
        <v>30300</v>
      </c>
      <c r="V176">
        <v>3.7</v>
      </c>
      <c r="W176" t="s">
        <v>38</v>
      </c>
      <c r="X176">
        <v>2800</v>
      </c>
      <c r="Y176">
        <v>28200</v>
      </c>
      <c r="Z176">
        <v>10</v>
      </c>
      <c r="AA176" t="s">
        <v>38</v>
      </c>
      <c r="AB176">
        <v>3300</v>
      </c>
      <c r="AC176">
        <v>27600</v>
      </c>
      <c r="AD176">
        <v>12.1</v>
      </c>
      <c r="AE176" t="s">
        <v>38</v>
      </c>
      <c r="AF176">
        <v>2500</v>
      </c>
      <c r="AG176">
        <v>30200</v>
      </c>
      <c r="AH176">
        <v>8.1</v>
      </c>
      <c r="AI176" t="s">
        <v>38</v>
      </c>
      <c r="AJ176">
        <v>5000</v>
      </c>
      <c r="AK176">
        <v>35100</v>
      </c>
      <c r="AL176">
        <v>14.2</v>
      </c>
      <c r="AM176">
        <v>6.9</v>
      </c>
      <c r="AN176">
        <v>1700</v>
      </c>
      <c r="AO176">
        <v>28700</v>
      </c>
      <c r="AP176">
        <v>5.9</v>
      </c>
      <c r="AQ176" t="s">
        <v>38</v>
      </c>
      <c r="AR176">
        <v>2200</v>
      </c>
      <c r="AS176">
        <v>30500</v>
      </c>
      <c r="AT176">
        <v>7.1</v>
      </c>
      <c r="AU176" t="s">
        <v>38</v>
      </c>
      <c r="AV176">
        <v>3500</v>
      </c>
      <c r="AW176">
        <v>32500</v>
      </c>
      <c r="AX176">
        <v>10.9</v>
      </c>
      <c r="AY176" t="s">
        <v>38</v>
      </c>
      <c r="AZ176">
        <v>4500</v>
      </c>
      <c r="BA176">
        <v>32100</v>
      </c>
      <c r="BB176">
        <v>14.1</v>
      </c>
      <c r="BC176">
        <v>7.4</v>
      </c>
      <c r="BD176">
        <v>6200</v>
      </c>
      <c r="BE176">
        <v>34100</v>
      </c>
      <c r="BF176">
        <v>18.100000000000001</v>
      </c>
      <c r="BG176">
        <v>9.8000000000000007</v>
      </c>
      <c r="BH176">
        <v>3400</v>
      </c>
      <c r="BI176">
        <v>34800</v>
      </c>
      <c r="BJ176">
        <v>9.6999999999999993</v>
      </c>
      <c r="BK176" t="s">
        <v>38</v>
      </c>
      <c r="BL176">
        <v>3500</v>
      </c>
      <c r="BM176">
        <v>35200</v>
      </c>
      <c r="BN176">
        <v>9.8000000000000007</v>
      </c>
      <c r="BO176" t="s">
        <v>38</v>
      </c>
      <c r="BP176">
        <v>4600</v>
      </c>
      <c r="BQ176">
        <v>35400</v>
      </c>
      <c r="BR176">
        <v>13.1</v>
      </c>
      <c r="BS176" t="s">
        <v>38</v>
      </c>
      <c r="BT176">
        <v>2400</v>
      </c>
      <c r="BU176">
        <v>32300</v>
      </c>
      <c r="BV176">
        <v>7.3</v>
      </c>
      <c r="BW176" t="s">
        <v>38</v>
      </c>
    </row>
    <row r="177" spans="1:75" x14ac:dyDescent="0.3">
      <c r="A177" t="s">
        <v>285</v>
      </c>
      <c r="B177" t="str">
        <f>VLOOKUP(A177,'class and classification'!$A$1:$B$338,2,FALSE)</f>
        <v>Predominantly Urban</v>
      </c>
      <c r="C177" t="str">
        <f>VLOOKUP(A177,'class and classification'!$A$1:$C$338,3,FALSE)</f>
        <v>SD</v>
      </c>
      <c r="D177">
        <v>6700</v>
      </c>
      <c r="E177">
        <v>54700</v>
      </c>
      <c r="F177">
        <v>12.3</v>
      </c>
      <c r="G177">
        <v>2.6</v>
      </c>
      <c r="H177">
        <v>4500</v>
      </c>
      <c r="I177">
        <v>54800</v>
      </c>
      <c r="J177">
        <v>8.3000000000000007</v>
      </c>
      <c r="K177">
        <v>2.6</v>
      </c>
      <c r="L177">
        <v>4900</v>
      </c>
      <c r="M177">
        <v>56800</v>
      </c>
      <c r="N177">
        <v>8.6</v>
      </c>
      <c r="O177">
        <v>4.2</v>
      </c>
      <c r="P177">
        <v>6100</v>
      </c>
      <c r="Q177">
        <v>57100</v>
      </c>
      <c r="R177">
        <v>10.7</v>
      </c>
      <c r="S177">
        <v>4.5999999999999996</v>
      </c>
      <c r="T177">
        <v>5200</v>
      </c>
      <c r="U177">
        <v>57800</v>
      </c>
      <c r="V177">
        <v>9</v>
      </c>
      <c r="W177">
        <v>4</v>
      </c>
      <c r="X177">
        <v>4700</v>
      </c>
      <c r="Y177">
        <v>55000</v>
      </c>
      <c r="Z177">
        <v>8.5</v>
      </c>
      <c r="AA177">
        <v>4.4000000000000004</v>
      </c>
      <c r="AB177">
        <v>5200</v>
      </c>
      <c r="AC177">
        <v>58200</v>
      </c>
      <c r="AD177">
        <v>8.9</v>
      </c>
      <c r="AE177">
        <v>4.3</v>
      </c>
      <c r="AF177">
        <v>5700</v>
      </c>
      <c r="AG177">
        <v>57000</v>
      </c>
      <c r="AH177">
        <v>10.1</v>
      </c>
      <c r="AI177">
        <v>4.5</v>
      </c>
      <c r="AJ177">
        <v>7000</v>
      </c>
      <c r="AK177">
        <v>53500</v>
      </c>
      <c r="AL177">
        <v>13</v>
      </c>
      <c r="AM177">
        <v>5.8</v>
      </c>
      <c r="AN177">
        <v>6500</v>
      </c>
      <c r="AO177">
        <v>53600</v>
      </c>
      <c r="AP177">
        <v>12.2</v>
      </c>
      <c r="AQ177">
        <v>5.9</v>
      </c>
      <c r="AR177">
        <v>6600</v>
      </c>
      <c r="AS177">
        <v>53700</v>
      </c>
      <c r="AT177">
        <v>12.3</v>
      </c>
      <c r="AU177">
        <v>5.4</v>
      </c>
      <c r="AV177">
        <v>5100</v>
      </c>
      <c r="AW177">
        <v>53400</v>
      </c>
      <c r="AX177">
        <v>9.6</v>
      </c>
      <c r="AY177">
        <v>5.0999999999999996</v>
      </c>
      <c r="AZ177">
        <v>7400</v>
      </c>
      <c r="BA177">
        <v>60400</v>
      </c>
      <c r="BB177">
        <v>12.2</v>
      </c>
      <c r="BC177">
        <v>5.5</v>
      </c>
      <c r="BD177">
        <v>4700</v>
      </c>
      <c r="BE177">
        <v>59000</v>
      </c>
      <c r="BF177">
        <v>7.9</v>
      </c>
      <c r="BG177">
        <v>4.2</v>
      </c>
      <c r="BH177">
        <v>4900</v>
      </c>
      <c r="BI177">
        <v>55500</v>
      </c>
      <c r="BJ177">
        <v>8.6999999999999993</v>
      </c>
      <c r="BK177">
        <v>4.5</v>
      </c>
      <c r="BL177">
        <v>6000</v>
      </c>
      <c r="BM177">
        <v>59300</v>
      </c>
      <c r="BN177">
        <v>10</v>
      </c>
      <c r="BO177">
        <v>5.2</v>
      </c>
      <c r="BP177">
        <v>5900</v>
      </c>
      <c r="BQ177">
        <v>59100</v>
      </c>
      <c r="BR177">
        <v>9.9</v>
      </c>
      <c r="BS177">
        <v>5.6</v>
      </c>
      <c r="BT177">
        <v>5000</v>
      </c>
      <c r="BU177">
        <v>51300</v>
      </c>
      <c r="BV177">
        <v>9.6999999999999993</v>
      </c>
      <c r="BW177">
        <v>5.5</v>
      </c>
    </row>
    <row r="178" spans="1:75" x14ac:dyDescent="0.3">
      <c r="A178" t="s">
        <v>286</v>
      </c>
      <c r="B178" t="str">
        <f>VLOOKUP(A178,'class and classification'!$A$1:$B$338,2,FALSE)</f>
        <v>Urban with Significant Rural</v>
      </c>
      <c r="C178" t="str">
        <f>VLOOKUP(A178,'class and classification'!$A$1:$C$338,3,FALSE)</f>
        <v>SD</v>
      </c>
      <c r="D178">
        <v>5800</v>
      </c>
      <c r="E178">
        <v>51500</v>
      </c>
      <c r="F178">
        <v>11.2</v>
      </c>
      <c r="G178">
        <v>2.4</v>
      </c>
      <c r="H178">
        <v>5400</v>
      </c>
      <c r="I178">
        <v>52600</v>
      </c>
      <c r="J178">
        <v>10.199999999999999</v>
      </c>
      <c r="K178">
        <v>2.7</v>
      </c>
      <c r="L178">
        <v>4400</v>
      </c>
      <c r="M178">
        <v>50400</v>
      </c>
      <c r="N178">
        <v>8.8000000000000007</v>
      </c>
      <c r="O178">
        <v>4.3</v>
      </c>
      <c r="P178">
        <v>2700</v>
      </c>
      <c r="Q178">
        <v>53500</v>
      </c>
      <c r="R178">
        <v>5.0999999999999996</v>
      </c>
      <c r="S178" t="s">
        <v>38</v>
      </c>
      <c r="T178">
        <v>5500</v>
      </c>
      <c r="U178">
        <v>53800</v>
      </c>
      <c r="V178">
        <v>10.3</v>
      </c>
      <c r="W178">
        <v>4.5999999999999996</v>
      </c>
      <c r="X178">
        <v>4800</v>
      </c>
      <c r="Y178">
        <v>50100</v>
      </c>
      <c r="Z178">
        <v>9.5</v>
      </c>
      <c r="AA178">
        <v>4.5999999999999996</v>
      </c>
      <c r="AB178">
        <v>4500</v>
      </c>
      <c r="AC178">
        <v>54600</v>
      </c>
      <c r="AD178">
        <v>8.1999999999999993</v>
      </c>
      <c r="AE178">
        <v>4.4000000000000004</v>
      </c>
      <c r="AF178">
        <v>5600</v>
      </c>
      <c r="AG178">
        <v>53700</v>
      </c>
      <c r="AH178">
        <v>10.3</v>
      </c>
      <c r="AI178">
        <v>5.4</v>
      </c>
      <c r="AJ178">
        <v>4100</v>
      </c>
      <c r="AK178">
        <v>50400</v>
      </c>
      <c r="AL178">
        <v>8.1</v>
      </c>
      <c r="AM178">
        <v>4.5999999999999996</v>
      </c>
      <c r="AN178">
        <v>3900</v>
      </c>
      <c r="AO178">
        <v>51200</v>
      </c>
      <c r="AP178">
        <v>7.7</v>
      </c>
      <c r="AQ178">
        <v>4.5</v>
      </c>
      <c r="AR178">
        <v>4200</v>
      </c>
      <c r="AS178">
        <v>49100</v>
      </c>
      <c r="AT178">
        <v>8.5</v>
      </c>
      <c r="AU178">
        <v>4.8</v>
      </c>
      <c r="AV178">
        <v>2900</v>
      </c>
      <c r="AW178">
        <v>47600</v>
      </c>
      <c r="AX178">
        <v>6.1</v>
      </c>
      <c r="AY178" t="s">
        <v>38</v>
      </c>
      <c r="AZ178">
        <v>4500</v>
      </c>
      <c r="BA178">
        <v>52300</v>
      </c>
      <c r="BB178">
        <v>8.5</v>
      </c>
      <c r="BC178">
        <v>5.2</v>
      </c>
      <c r="BD178">
        <v>6100</v>
      </c>
      <c r="BE178">
        <v>47800</v>
      </c>
      <c r="BF178">
        <v>12.7</v>
      </c>
      <c r="BG178">
        <v>6.4</v>
      </c>
      <c r="BH178">
        <v>4800</v>
      </c>
      <c r="BI178">
        <v>48700</v>
      </c>
      <c r="BJ178">
        <v>9.9</v>
      </c>
      <c r="BK178">
        <v>5.5</v>
      </c>
      <c r="BL178">
        <v>6700</v>
      </c>
      <c r="BM178">
        <v>48700</v>
      </c>
      <c r="BN178">
        <v>13.8</v>
      </c>
      <c r="BO178">
        <v>6.7</v>
      </c>
      <c r="BP178">
        <v>7700</v>
      </c>
      <c r="BQ178">
        <v>48900</v>
      </c>
      <c r="BR178">
        <v>15.6</v>
      </c>
      <c r="BS178">
        <v>7.8</v>
      </c>
      <c r="BT178">
        <v>6700</v>
      </c>
      <c r="BU178">
        <v>55700</v>
      </c>
      <c r="BV178">
        <v>12</v>
      </c>
      <c r="BW178">
        <v>6.3</v>
      </c>
    </row>
    <row r="179" spans="1:75" x14ac:dyDescent="0.3">
      <c r="A179" t="s">
        <v>287</v>
      </c>
      <c r="B179" t="str">
        <f>VLOOKUP(A179,'class and classification'!$A$1:$B$338,2,FALSE)</f>
        <v>Predominantly Rural</v>
      </c>
      <c r="C179" t="str">
        <f>VLOOKUP(A179,'class and classification'!$A$1:$C$338,3,FALSE)</f>
        <v>SD</v>
      </c>
      <c r="D179">
        <v>5500</v>
      </c>
      <c r="E179">
        <v>49600</v>
      </c>
      <c r="F179">
        <v>11</v>
      </c>
      <c r="G179">
        <v>2.6</v>
      </c>
      <c r="H179">
        <v>4500</v>
      </c>
      <c r="I179">
        <v>49200</v>
      </c>
      <c r="J179">
        <v>9.1999999999999993</v>
      </c>
      <c r="K179">
        <v>2.8</v>
      </c>
      <c r="L179">
        <v>5000</v>
      </c>
      <c r="M179">
        <v>46400</v>
      </c>
      <c r="N179">
        <v>10.8</v>
      </c>
      <c r="O179">
        <v>5</v>
      </c>
      <c r="P179">
        <v>5500</v>
      </c>
      <c r="Q179">
        <v>50200</v>
      </c>
      <c r="R179">
        <v>11</v>
      </c>
      <c r="S179">
        <v>4.9000000000000004</v>
      </c>
      <c r="T179">
        <v>3600</v>
      </c>
      <c r="U179">
        <v>44100</v>
      </c>
      <c r="V179">
        <v>8.1999999999999993</v>
      </c>
      <c r="W179">
        <v>4.4000000000000004</v>
      </c>
      <c r="X179">
        <v>4300</v>
      </c>
      <c r="Y179">
        <v>48100</v>
      </c>
      <c r="Z179">
        <v>8.9</v>
      </c>
      <c r="AA179">
        <v>4.8</v>
      </c>
      <c r="AB179">
        <v>5900</v>
      </c>
      <c r="AC179">
        <v>51700</v>
      </c>
      <c r="AD179">
        <v>11.4</v>
      </c>
      <c r="AE179">
        <v>5.2</v>
      </c>
      <c r="AF179">
        <v>2800</v>
      </c>
      <c r="AG179">
        <v>47000</v>
      </c>
      <c r="AH179">
        <v>6.1</v>
      </c>
      <c r="AI179" t="s">
        <v>38</v>
      </c>
      <c r="AJ179">
        <v>5000</v>
      </c>
      <c r="AK179">
        <v>44600</v>
      </c>
      <c r="AL179">
        <v>11.2</v>
      </c>
      <c r="AM179">
        <v>5.5</v>
      </c>
      <c r="AN179">
        <v>4900</v>
      </c>
      <c r="AO179">
        <v>47800</v>
      </c>
      <c r="AP179">
        <v>10.3</v>
      </c>
      <c r="AQ179">
        <v>5.8</v>
      </c>
      <c r="AR179">
        <v>7700</v>
      </c>
      <c r="AS179">
        <v>52900</v>
      </c>
      <c r="AT179">
        <v>14.6</v>
      </c>
      <c r="AU179">
        <v>5.7</v>
      </c>
      <c r="AV179">
        <v>4800</v>
      </c>
      <c r="AW179">
        <v>47800</v>
      </c>
      <c r="AX179">
        <v>10.1</v>
      </c>
      <c r="AY179">
        <v>5.7</v>
      </c>
      <c r="AZ179">
        <v>3300</v>
      </c>
      <c r="BA179">
        <v>47900</v>
      </c>
      <c r="BB179">
        <v>6.8</v>
      </c>
      <c r="BC179" t="s">
        <v>38</v>
      </c>
      <c r="BD179">
        <v>2000</v>
      </c>
      <c r="BE179">
        <v>50600</v>
      </c>
      <c r="BF179">
        <v>4</v>
      </c>
      <c r="BG179" t="s">
        <v>38</v>
      </c>
      <c r="BH179">
        <v>6700</v>
      </c>
      <c r="BI179">
        <v>51200</v>
      </c>
      <c r="BJ179">
        <v>13.1</v>
      </c>
      <c r="BK179">
        <v>5.9</v>
      </c>
      <c r="BL179">
        <v>5000</v>
      </c>
      <c r="BM179">
        <v>51800</v>
      </c>
      <c r="BN179">
        <v>9.6</v>
      </c>
      <c r="BO179">
        <v>5.3</v>
      </c>
      <c r="BP179">
        <v>4900</v>
      </c>
      <c r="BQ179">
        <v>53900</v>
      </c>
      <c r="BR179">
        <v>9.1</v>
      </c>
      <c r="BS179">
        <v>5.7</v>
      </c>
      <c r="BT179">
        <v>7100</v>
      </c>
      <c r="BU179">
        <v>48100</v>
      </c>
      <c r="BV179">
        <v>14.8</v>
      </c>
      <c r="BW179">
        <v>6.4</v>
      </c>
    </row>
    <row r="180" spans="1:75" x14ac:dyDescent="0.3">
      <c r="A180" t="s">
        <v>288</v>
      </c>
      <c r="B180" t="str">
        <f>VLOOKUP(A180,'class and classification'!$A$1:$B$338,2,FALSE)</f>
        <v>Predominantly Rural</v>
      </c>
      <c r="C180" t="str">
        <f>VLOOKUP(A180,'class and classification'!$A$1:$C$338,3,FALSE)</f>
        <v>SD</v>
      </c>
      <c r="D180">
        <v>3600</v>
      </c>
      <c r="E180">
        <v>27000</v>
      </c>
      <c r="F180">
        <v>13.4</v>
      </c>
      <c r="G180">
        <v>3</v>
      </c>
      <c r="H180">
        <v>3800</v>
      </c>
      <c r="I180">
        <v>28200</v>
      </c>
      <c r="J180">
        <v>13.4</v>
      </c>
      <c r="K180">
        <v>3.2</v>
      </c>
      <c r="L180">
        <v>3300</v>
      </c>
      <c r="M180">
        <v>28400</v>
      </c>
      <c r="N180">
        <v>11.5</v>
      </c>
      <c r="O180" t="s">
        <v>38</v>
      </c>
      <c r="P180">
        <v>5100</v>
      </c>
      <c r="Q180">
        <v>28500</v>
      </c>
      <c r="R180">
        <v>17.8</v>
      </c>
      <c r="S180">
        <v>8.6999999999999993</v>
      </c>
      <c r="T180">
        <v>5700</v>
      </c>
      <c r="U180">
        <v>26500</v>
      </c>
      <c r="V180">
        <v>21.5</v>
      </c>
      <c r="W180">
        <v>10.4</v>
      </c>
      <c r="X180">
        <v>3800</v>
      </c>
      <c r="Y180">
        <v>25200</v>
      </c>
      <c r="Z180">
        <v>15.1</v>
      </c>
      <c r="AA180">
        <v>8.4</v>
      </c>
      <c r="AB180">
        <v>3500</v>
      </c>
      <c r="AC180">
        <v>27300</v>
      </c>
      <c r="AD180">
        <v>12.8</v>
      </c>
      <c r="AE180">
        <v>7.1</v>
      </c>
      <c r="AF180">
        <v>3400</v>
      </c>
      <c r="AG180">
        <v>25100</v>
      </c>
      <c r="AH180">
        <v>13.5</v>
      </c>
      <c r="AI180">
        <v>7.8</v>
      </c>
      <c r="AJ180">
        <v>4900</v>
      </c>
      <c r="AK180">
        <v>28000</v>
      </c>
      <c r="AL180">
        <v>17.399999999999999</v>
      </c>
      <c r="AM180">
        <v>8.1999999999999993</v>
      </c>
      <c r="AN180">
        <v>3300</v>
      </c>
      <c r="AO180">
        <v>26600</v>
      </c>
      <c r="AP180">
        <v>12.5</v>
      </c>
      <c r="AQ180" t="s">
        <v>38</v>
      </c>
      <c r="AR180">
        <v>1900</v>
      </c>
      <c r="AS180">
        <v>27500</v>
      </c>
      <c r="AT180">
        <v>6.9</v>
      </c>
      <c r="AU180" t="s">
        <v>38</v>
      </c>
      <c r="AV180">
        <v>5400</v>
      </c>
      <c r="AW180">
        <v>26700</v>
      </c>
      <c r="AX180">
        <v>20</v>
      </c>
      <c r="AY180">
        <v>8.4</v>
      </c>
      <c r="AZ180">
        <v>3600</v>
      </c>
      <c r="BA180">
        <v>26400</v>
      </c>
      <c r="BB180">
        <v>13.8</v>
      </c>
      <c r="BC180" t="s">
        <v>38</v>
      </c>
      <c r="BD180">
        <v>2900</v>
      </c>
      <c r="BE180">
        <v>25100</v>
      </c>
      <c r="BF180">
        <v>11.7</v>
      </c>
      <c r="BG180" t="s">
        <v>38</v>
      </c>
      <c r="BH180">
        <v>3000</v>
      </c>
      <c r="BI180">
        <v>25400</v>
      </c>
      <c r="BJ180">
        <v>11.7</v>
      </c>
      <c r="BK180" t="s">
        <v>38</v>
      </c>
      <c r="BL180">
        <v>5100</v>
      </c>
      <c r="BM180">
        <v>23500</v>
      </c>
      <c r="BN180">
        <v>21.8</v>
      </c>
      <c r="BO180">
        <v>10.7</v>
      </c>
      <c r="BP180">
        <v>3800</v>
      </c>
      <c r="BQ180">
        <v>27600</v>
      </c>
      <c r="BR180">
        <v>13.8</v>
      </c>
      <c r="BS180" t="s">
        <v>38</v>
      </c>
      <c r="BT180">
        <v>2000</v>
      </c>
      <c r="BU180">
        <v>27200</v>
      </c>
      <c r="BV180">
        <v>7.2</v>
      </c>
      <c r="BW180" t="s">
        <v>38</v>
      </c>
    </row>
    <row r="181" spans="1:75" x14ac:dyDescent="0.3">
      <c r="A181" t="s">
        <v>289</v>
      </c>
      <c r="B181" t="str">
        <f>VLOOKUP(A181,'class and classification'!$A$1:$B$338,2,FALSE)</f>
        <v>Predominantly Rural</v>
      </c>
      <c r="C181" t="str">
        <f>VLOOKUP(A181,'class and classification'!$A$1:$C$338,3,FALSE)</f>
        <v>SD</v>
      </c>
      <c r="D181">
        <v>4800</v>
      </c>
      <c r="E181">
        <v>43200</v>
      </c>
      <c r="F181">
        <v>11.2</v>
      </c>
      <c r="G181">
        <v>3</v>
      </c>
      <c r="H181">
        <v>4000</v>
      </c>
      <c r="I181">
        <v>42400</v>
      </c>
      <c r="J181">
        <v>9.4</v>
      </c>
      <c r="K181">
        <v>3.1</v>
      </c>
      <c r="L181">
        <v>2200</v>
      </c>
      <c r="M181">
        <v>41600</v>
      </c>
      <c r="N181">
        <v>5.4</v>
      </c>
      <c r="O181" t="s">
        <v>38</v>
      </c>
      <c r="P181">
        <v>3800</v>
      </c>
      <c r="Q181">
        <v>41400</v>
      </c>
      <c r="R181">
        <v>9.1999999999999993</v>
      </c>
      <c r="S181">
        <v>5.7</v>
      </c>
      <c r="T181">
        <v>3800</v>
      </c>
      <c r="U181">
        <v>42600</v>
      </c>
      <c r="V181">
        <v>8.8000000000000007</v>
      </c>
      <c r="W181">
        <v>5</v>
      </c>
      <c r="X181">
        <v>6600</v>
      </c>
      <c r="Y181">
        <v>43000</v>
      </c>
      <c r="Z181">
        <v>15.3</v>
      </c>
      <c r="AA181">
        <v>6.7</v>
      </c>
      <c r="AB181">
        <v>6500</v>
      </c>
      <c r="AC181">
        <v>45400</v>
      </c>
      <c r="AD181">
        <v>14.4</v>
      </c>
      <c r="AE181">
        <v>6.2</v>
      </c>
      <c r="AF181">
        <v>5200</v>
      </c>
      <c r="AG181">
        <v>42100</v>
      </c>
      <c r="AH181">
        <v>12.3</v>
      </c>
      <c r="AI181">
        <v>6.2</v>
      </c>
      <c r="AJ181">
        <v>5800</v>
      </c>
      <c r="AK181">
        <v>44600</v>
      </c>
      <c r="AL181">
        <v>13</v>
      </c>
      <c r="AM181">
        <v>6.5</v>
      </c>
      <c r="AN181">
        <v>5300</v>
      </c>
      <c r="AO181">
        <v>42300</v>
      </c>
      <c r="AP181">
        <v>12.6</v>
      </c>
      <c r="AQ181">
        <v>6.3</v>
      </c>
      <c r="AR181">
        <v>4100</v>
      </c>
      <c r="AS181">
        <v>41300</v>
      </c>
      <c r="AT181">
        <v>9.9</v>
      </c>
      <c r="AU181" t="s">
        <v>38</v>
      </c>
      <c r="AV181">
        <v>5800</v>
      </c>
      <c r="AW181">
        <v>48000</v>
      </c>
      <c r="AX181">
        <v>12.1</v>
      </c>
      <c r="AY181">
        <v>6</v>
      </c>
      <c r="AZ181">
        <v>4600</v>
      </c>
      <c r="BA181">
        <v>45800</v>
      </c>
      <c r="BB181">
        <v>10</v>
      </c>
      <c r="BC181">
        <v>5.4</v>
      </c>
      <c r="BD181">
        <v>3900</v>
      </c>
      <c r="BE181">
        <v>42400</v>
      </c>
      <c r="BF181">
        <v>9.1999999999999993</v>
      </c>
      <c r="BG181">
        <v>5.6</v>
      </c>
      <c r="BH181">
        <v>7100</v>
      </c>
      <c r="BI181">
        <v>42800</v>
      </c>
      <c r="BJ181">
        <v>16.7</v>
      </c>
      <c r="BK181">
        <v>6.9</v>
      </c>
      <c r="BL181">
        <v>3200</v>
      </c>
      <c r="BM181">
        <v>44100</v>
      </c>
      <c r="BN181">
        <v>7.1</v>
      </c>
      <c r="BO181" t="s">
        <v>38</v>
      </c>
      <c r="BP181">
        <v>2600</v>
      </c>
      <c r="BQ181">
        <v>44800</v>
      </c>
      <c r="BR181">
        <v>5.9</v>
      </c>
      <c r="BS181">
        <v>4.2</v>
      </c>
      <c r="BT181">
        <v>4000</v>
      </c>
      <c r="BU181">
        <v>42400</v>
      </c>
      <c r="BV181">
        <v>9.3000000000000007</v>
      </c>
      <c r="BW181">
        <v>5.3</v>
      </c>
    </row>
    <row r="182" spans="1:75" x14ac:dyDescent="0.3">
      <c r="A182" t="s">
        <v>290</v>
      </c>
      <c r="B182" t="str">
        <f>VLOOKUP(A182,'class and classification'!$A$1:$B$338,2,FALSE)</f>
        <v>Urban with Significant Rural</v>
      </c>
      <c r="C182" t="str">
        <f>VLOOKUP(A182,'class and classification'!$A$1:$C$338,3,FALSE)</f>
        <v>SD</v>
      </c>
      <c r="D182">
        <v>8800</v>
      </c>
      <c r="E182">
        <v>78100</v>
      </c>
      <c r="F182">
        <v>11.3</v>
      </c>
      <c r="G182">
        <v>2.8</v>
      </c>
      <c r="H182">
        <v>10700</v>
      </c>
      <c r="I182">
        <v>79200</v>
      </c>
      <c r="J182">
        <v>13.5</v>
      </c>
      <c r="K182">
        <v>3.3</v>
      </c>
      <c r="L182">
        <v>12200</v>
      </c>
      <c r="M182">
        <v>77000</v>
      </c>
      <c r="N182">
        <v>15.9</v>
      </c>
      <c r="O182">
        <v>4.7</v>
      </c>
      <c r="P182">
        <v>11100</v>
      </c>
      <c r="Q182">
        <v>78100</v>
      </c>
      <c r="R182">
        <v>14.3</v>
      </c>
      <c r="S182">
        <v>4.5999999999999996</v>
      </c>
      <c r="T182">
        <v>13900</v>
      </c>
      <c r="U182">
        <v>78300</v>
      </c>
      <c r="V182">
        <v>17.8</v>
      </c>
      <c r="W182">
        <v>5.0999999999999996</v>
      </c>
      <c r="X182">
        <v>10800</v>
      </c>
      <c r="Y182">
        <v>80200</v>
      </c>
      <c r="Z182">
        <v>13.4</v>
      </c>
      <c r="AA182">
        <v>4.5</v>
      </c>
      <c r="AB182">
        <v>7300</v>
      </c>
      <c r="AC182">
        <v>75100</v>
      </c>
      <c r="AD182">
        <v>9.8000000000000007</v>
      </c>
      <c r="AE182">
        <v>3.8</v>
      </c>
      <c r="AF182">
        <v>5100</v>
      </c>
      <c r="AG182">
        <v>72300</v>
      </c>
      <c r="AH182">
        <v>7.1</v>
      </c>
      <c r="AI182">
        <v>3.8</v>
      </c>
      <c r="AJ182">
        <v>9400</v>
      </c>
      <c r="AK182">
        <v>78000</v>
      </c>
      <c r="AL182">
        <v>12.1</v>
      </c>
      <c r="AM182">
        <v>4.5</v>
      </c>
      <c r="AN182">
        <v>13200</v>
      </c>
      <c r="AO182">
        <v>80800</v>
      </c>
      <c r="AP182">
        <v>16.399999999999999</v>
      </c>
      <c r="AQ182">
        <v>4.8</v>
      </c>
      <c r="AR182">
        <v>13700</v>
      </c>
      <c r="AS182">
        <v>79200</v>
      </c>
      <c r="AT182">
        <v>17.3</v>
      </c>
      <c r="AU182">
        <v>5.2</v>
      </c>
      <c r="AV182">
        <v>15700</v>
      </c>
      <c r="AW182">
        <v>81300</v>
      </c>
      <c r="AX182">
        <v>19.3</v>
      </c>
      <c r="AY182">
        <v>5.2</v>
      </c>
      <c r="AZ182">
        <v>13900</v>
      </c>
      <c r="BA182">
        <v>83400</v>
      </c>
      <c r="BB182">
        <v>16.7</v>
      </c>
      <c r="BC182">
        <v>5</v>
      </c>
      <c r="BD182">
        <v>10600</v>
      </c>
      <c r="BE182">
        <v>77500</v>
      </c>
      <c r="BF182">
        <v>13.7</v>
      </c>
      <c r="BG182">
        <v>4.5</v>
      </c>
      <c r="BH182">
        <v>13200</v>
      </c>
      <c r="BI182">
        <v>83600</v>
      </c>
      <c r="BJ182">
        <v>15.8</v>
      </c>
      <c r="BK182">
        <v>5</v>
      </c>
      <c r="BL182">
        <v>13500</v>
      </c>
      <c r="BM182">
        <v>84200</v>
      </c>
      <c r="BN182">
        <v>16</v>
      </c>
      <c r="BO182">
        <v>5</v>
      </c>
      <c r="BP182">
        <v>14300</v>
      </c>
      <c r="BQ182">
        <v>79800</v>
      </c>
      <c r="BR182">
        <v>18</v>
      </c>
      <c r="BS182">
        <v>5.8</v>
      </c>
      <c r="BT182">
        <v>11100</v>
      </c>
      <c r="BU182">
        <v>76600</v>
      </c>
      <c r="BV182">
        <v>14.5</v>
      </c>
      <c r="BW182">
        <v>4.7</v>
      </c>
    </row>
    <row r="183" spans="1:75" x14ac:dyDescent="0.3">
      <c r="A183" t="s">
        <v>291</v>
      </c>
      <c r="B183" t="str">
        <f>VLOOKUP(A183,'class and classification'!$A$1:$B$338,2,FALSE)</f>
        <v>Predominantly Rural</v>
      </c>
      <c r="C183" t="str">
        <f>VLOOKUP(A183,'class and classification'!$A$1:$C$338,3,FALSE)</f>
        <v>SD</v>
      </c>
      <c r="D183">
        <v>2500</v>
      </c>
      <c r="E183">
        <v>22200</v>
      </c>
      <c r="F183">
        <v>11.2</v>
      </c>
      <c r="G183">
        <v>2.8</v>
      </c>
      <c r="H183">
        <v>2800</v>
      </c>
      <c r="I183">
        <v>22300</v>
      </c>
      <c r="J183">
        <v>12.7</v>
      </c>
      <c r="K183">
        <v>3.2</v>
      </c>
      <c r="L183">
        <v>2300</v>
      </c>
      <c r="M183">
        <v>25200</v>
      </c>
      <c r="N183">
        <v>9</v>
      </c>
      <c r="O183" t="s">
        <v>38</v>
      </c>
      <c r="P183">
        <v>2200</v>
      </c>
      <c r="Q183">
        <v>23700</v>
      </c>
      <c r="R183">
        <v>9.1999999999999993</v>
      </c>
      <c r="S183" t="s">
        <v>38</v>
      </c>
      <c r="T183">
        <v>2000</v>
      </c>
      <c r="U183">
        <v>26300</v>
      </c>
      <c r="V183">
        <v>7.7</v>
      </c>
      <c r="W183" t="s">
        <v>38</v>
      </c>
      <c r="X183">
        <v>1800</v>
      </c>
      <c r="Y183">
        <v>26100</v>
      </c>
      <c r="Z183">
        <v>6.7</v>
      </c>
      <c r="AA183" t="s">
        <v>38</v>
      </c>
      <c r="AB183">
        <v>2600</v>
      </c>
      <c r="AC183">
        <v>24600</v>
      </c>
      <c r="AD183">
        <v>10.5</v>
      </c>
      <c r="AE183" t="s">
        <v>38</v>
      </c>
      <c r="AF183">
        <v>3200</v>
      </c>
      <c r="AG183">
        <v>21900</v>
      </c>
      <c r="AH183">
        <v>14.4</v>
      </c>
      <c r="AI183">
        <v>8.4</v>
      </c>
      <c r="AJ183">
        <v>1700</v>
      </c>
      <c r="AK183">
        <v>22900</v>
      </c>
      <c r="AL183">
        <v>7.4</v>
      </c>
      <c r="AM183" t="s">
        <v>38</v>
      </c>
      <c r="AN183">
        <v>4300</v>
      </c>
      <c r="AO183">
        <v>24700</v>
      </c>
      <c r="AP183">
        <v>17.5</v>
      </c>
      <c r="AQ183">
        <v>8.9</v>
      </c>
      <c r="AR183">
        <v>2400</v>
      </c>
      <c r="AS183">
        <v>22600</v>
      </c>
      <c r="AT183">
        <v>10.5</v>
      </c>
      <c r="AU183" t="s">
        <v>38</v>
      </c>
      <c r="AV183">
        <v>2200</v>
      </c>
      <c r="AW183">
        <v>25400</v>
      </c>
      <c r="AX183">
        <v>8.6</v>
      </c>
      <c r="AY183" t="s">
        <v>38</v>
      </c>
      <c r="AZ183">
        <v>2600</v>
      </c>
      <c r="BA183">
        <v>25700</v>
      </c>
      <c r="BB183">
        <v>10</v>
      </c>
      <c r="BC183" t="s">
        <v>38</v>
      </c>
      <c r="BD183">
        <v>4400</v>
      </c>
      <c r="BE183">
        <v>24800</v>
      </c>
      <c r="BF183">
        <v>17.8</v>
      </c>
      <c r="BG183" t="s">
        <v>38</v>
      </c>
      <c r="BH183">
        <v>3100</v>
      </c>
      <c r="BI183">
        <v>23300</v>
      </c>
      <c r="BJ183">
        <v>13.4</v>
      </c>
      <c r="BK183" t="s">
        <v>38</v>
      </c>
      <c r="BL183">
        <v>2200</v>
      </c>
      <c r="BM183">
        <v>24100</v>
      </c>
      <c r="BN183">
        <v>9.1999999999999993</v>
      </c>
      <c r="BO183" t="s">
        <v>38</v>
      </c>
      <c r="BP183">
        <v>4100</v>
      </c>
      <c r="BQ183">
        <v>24200</v>
      </c>
      <c r="BR183">
        <v>16.899999999999999</v>
      </c>
      <c r="BS183">
        <v>10.3</v>
      </c>
      <c r="BT183">
        <v>4600</v>
      </c>
      <c r="BU183">
        <v>25900</v>
      </c>
      <c r="BV183">
        <v>17.899999999999999</v>
      </c>
      <c r="BW183">
        <v>10.6</v>
      </c>
    </row>
    <row r="184" spans="1:75" x14ac:dyDescent="0.3">
      <c r="A184" t="s">
        <v>292</v>
      </c>
      <c r="B184" t="str">
        <f>VLOOKUP(A184,'class and classification'!$A$1:$B$338,2,FALSE)</f>
        <v>Predominantly Rural</v>
      </c>
      <c r="C184" t="str">
        <f>VLOOKUP(A184,'class and classification'!$A$1:$C$338,3,FALSE)</f>
        <v>SD</v>
      </c>
      <c r="D184">
        <v>2600</v>
      </c>
      <c r="E184">
        <v>25900</v>
      </c>
      <c r="F184">
        <v>10</v>
      </c>
      <c r="G184">
        <v>2.5</v>
      </c>
      <c r="H184">
        <v>2900</v>
      </c>
      <c r="I184">
        <v>26900</v>
      </c>
      <c r="J184">
        <v>10.7</v>
      </c>
      <c r="K184">
        <v>2.8</v>
      </c>
      <c r="L184">
        <v>2400</v>
      </c>
      <c r="M184">
        <v>24600</v>
      </c>
      <c r="N184">
        <v>9.8000000000000007</v>
      </c>
      <c r="O184" t="s">
        <v>38</v>
      </c>
      <c r="P184">
        <v>1900</v>
      </c>
      <c r="Q184">
        <v>22600</v>
      </c>
      <c r="R184">
        <v>8.6</v>
      </c>
      <c r="S184" t="s">
        <v>38</v>
      </c>
      <c r="T184">
        <v>2000</v>
      </c>
      <c r="U184">
        <v>24200</v>
      </c>
      <c r="V184">
        <v>8.1</v>
      </c>
      <c r="W184" t="s">
        <v>38</v>
      </c>
      <c r="X184">
        <v>3400</v>
      </c>
      <c r="Y184">
        <v>25800</v>
      </c>
      <c r="Z184">
        <v>13.1</v>
      </c>
      <c r="AA184">
        <v>7.2</v>
      </c>
      <c r="AB184">
        <v>3700</v>
      </c>
      <c r="AC184">
        <v>24900</v>
      </c>
      <c r="AD184">
        <v>15</v>
      </c>
      <c r="AE184" t="s">
        <v>38</v>
      </c>
      <c r="AF184">
        <v>2200</v>
      </c>
      <c r="AG184">
        <v>26400</v>
      </c>
      <c r="AH184">
        <v>8.4</v>
      </c>
      <c r="AI184" t="s">
        <v>38</v>
      </c>
      <c r="AJ184">
        <v>4200</v>
      </c>
      <c r="AK184">
        <v>24600</v>
      </c>
      <c r="AL184">
        <v>17.100000000000001</v>
      </c>
      <c r="AM184">
        <v>9.3000000000000007</v>
      </c>
      <c r="AN184">
        <v>4300</v>
      </c>
      <c r="AO184">
        <v>27400</v>
      </c>
      <c r="AP184">
        <v>15.6</v>
      </c>
      <c r="AQ184">
        <v>8.3000000000000007</v>
      </c>
      <c r="AR184">
        <v>2500</v>
      </c>
      <c r="AS184">
        <v>25600</v>
      </c>
      <c r="AT184">
        <v>9.9</v>
      </c>
      <c r="AU184" t="s">
        <v>38</v>
      </c>
      <c r="AV184">
        <v>2100</v>
      </c>
      <c r="AW184">
        <v>24700</v>
      </c>
      <c r="AX184">
        <v>8.6999999999999993</v>
      </c>
      <c r="AY184" t="s">
        <v>38</v>
      </c>
      <c r="AZ184">
        <v>2200</v>
      </c>
      <c r="BA184">
        <v>25600</v>
      </c>
      <c r="BB184">
        <v>8.6999999999999993</v>
      </c>
      <c r="BC184" t="s">
        <v>38</v>
      </c>
      <c r="BD184">
        <v>4800</v>
      </c>
      <c r="BE184">
        <v>26500</v>
      </c>
      <c r="BF184">
        <v>18.100000000000001</v>
      </c>
      <c r="BG184">
        <v>8.1</v>
      </c>
      <c r="BH184">
        <v>2500</v>
      </c>
      <c r="BI184">
        <v>26200</v>
      </c>
      <c r="BJ184">
        <v>9.6</v>
      </c>
      <c r="BK184" t="s">
        <v>38</v>
      </c>
      <c r="BL184">
        <v>2300</v>
      </c>
      <c r="BM184">
        <v>27700</v>
      </c>
      <c r="BN184">
        <v>8.5</v>
      </c>
      <c r="BO184" t="s">
        <v>38</v>
      </c>
      <c r="BP184">
        <v>2200</v>
      </c>
      <c r="BQ184">
        <v>23700</v>
      </c>
      <c r="BR184">
        <v>9.5</v>
      </c>
      <c r="BS184" t="s">
        <v>38</v>
      </c>
      <c r="BT184">
        <v>1500</v>
      </c>
      <c r="BU184">
        <v>24700</v>
      </c>
      <c r="BV184">
        <v>6</v>
      </c>
      <c r="BW184" t="s">
        <v>38</v>
      </c>
    </row>
    <row r="185" spans="1:75" x14ac:dyDescent="0.3">
      <c r="A185" t="s">
        <v>293</v>
      </c>
      <c r="B185" t="str">
        <f>VLOOKUP(A185,'class and classification'!$A$1:$B$338,2,FALSE)</f>
        <v>Urban with Significant Rural</v>
      </c>
      <c r="C185" t="str">
        <f>VLOOKUP(A185,'class and classification'!$A$1:$C$338,3,FALSE)</f>
        <v>SD</v>
      </c>
      <c r="D185">
        <v>3900</v>
      </c>
      <c r="E185">
        <v>46600</v>
      </c>
      <c r="F185">
        <v>8.4</v>
      </c>
      <c r="G185">
        <v>2.8</v>
      </c>
      <c r="H185">
        <v>3500</v>
      </c>
      <c r="I185">
        <v>49600</v>
      </c>
      <c r="J185">
        <v>7.1</v>
      </c>
      <c r="K185">
        <v>2.5</v>
      </c>
      <c r="L185">
        <v>5100</v>
      </c>
      <c r="M185">
        <v>48300</v>
      </c>
      <c r="N185">
        <v>10.5</v>
      </c>
      <c r="O185">
        <v>5</v>
      </c>
      <c r="P185">
        <v>6400</v>
      </c>
      <c r="Q185">
        <v>43800</v>
      </c>
      <c r="R185">
        <v>14.6</v>
      </c>
      <c r="S185">
        <v>5.9</v>
      </c>
      <c r="T185">
        <v>7300</v>
      </c>
      <c r="U185">
        <v>50400</v>
      </c>
      <c r="V185">
        <v>14.4</v>
      </c>
      <c r="W185">
        <v>5.6</v>
      </c>
      <c r="X185">
        <v>4200</v>
      </c>
      <c r="Y185">
        <v>44900</v>
      </c>
      <c r="Z185">
        <v>9.4</v>
      </c>
      <c r="AA185">
        <v>5</v>
      </c>
      <c r="AB185">
        <v>2500</v>
      </c>
      <c r="AC185">
        <v>43600</v>
      </c>
      <c r="AD185">
        <v>5.6</v>
      </c>
      <c r="AE185" t="s">
        <v>38</v>
      </c>
      <c r="AF185">
        <v>2500</v>
      </c>
      <c r="AG185">
        <v>52400</v>
      </c>
      <c r="AH185">
        <v>4.8</v>
      </c>
      <c r="AI185" t="s">
        <v>38</v>
      </c>
      <c r="AJ185">
        <v>4700</v>
      </c>
      <c r="AK185">
        <v>47800</v>
      </c>
      <c r="AL185">
        <v>9.9</v>
      </c>
      <c r="AM185">
        <v>5.3</v>
      </c>
      <c r="AN185">
        <v>2600</v>
      </c>
      <c r="AO185">
        <v>45200</v>
      </c>
      <c r="AP185">
        <v>5.7</v>
      </c>
      <c r="AQ185" t="s">
        <v>38</v>
      </c>
      <c r="AR185">
        <v>2400</v>
      </c>
      <c r="AS185">
        <v>42600</v>
      </c>
      <c r="AT185">
        <v>5.7</v>
      </c>
      <c r="AU185" t="s">
        <v>38</v>
      </c>
      <c r="AV185">
        <v>6000</v>
      </c>
      <c r="AW185">
        <v>56200</v>
      </c>
      <c r="AX185">
        <v>10.6</v>
      </c>
      <c r="AY185">
        <v>5.0999999999999996</v>
      </c>
      <c r="AZ185">
        <v>8600</v>
      </c>
      <c r="BA185">
        <v>56600</v>
      </c>
      <c r="BB185">
        <v>15.2</v>
      </c>
      <c r="BC185">
        <v>5.8</v>
      </c>
      <c r="BD185">
        <v>6500</v>
      </c>
      <c r="BE185">
        <v>50400</v>
      </c>
      <c r="BF185">
        <v>12.9</v>
      </c>
      <c r="BG185">
        <v>5.8</v>
      </c>
      <c r="BH185">
        <v>7000</v>
      </c>
      <c r="BI185">
        <v>48100</v>
      </c>
      <c r="BJ185">
        <v>14.6</v>
      </c>
      <c r="BK185">
        <v>6.2</v>
      </c>
      <c r="BL185">
        <v>5700</v>
      </c>
      <c r="BM185">
        <v>50600</v>
      </c>
      <c r="BN185">
        <v>11.2</v>
      </c>
      <c r="BO185">
        <v>5.2</v>
      </c>
      <c r="BP185">
        <v>6400</v>
      </c>
      <c r="BQ185">
        <v>44000</v>
      </c>
      <c r="BR185">
        <v>14.6</v>
      </c>
      <c r="BS185">
        <v>7.3</v>
      </c>
      <c r="BT185">
        <v>6300</v>
      </c>
      <c r="BU185">
        <v>50900</v>
      </c>
      <c r="BV185">
        <v>12.4</v>
      </c>
      <c r="BW185">
        <v>6</v>
      </c>
    </row>
    <row r="186" spans="1:75" x14ac:dyDescent="0.3">
      <c r="A186" t="s">
        <v>294</v>
      </c>
      <c r="B186" t="str">
        <f>VLOOKUP(A186,'class and classification'!$A$1:$B$338,2,FALSE)</f>
        <v>Predominantly Rural</v>
      </c>
      <c r="C186" t="str">
        <f>VLOOKUP(A186,'class and classification'!$A$1:$C$338,3,FALSE)</f>
        <v>SD</v>
      </c>
      <c r="D186">
        <v>3800</v>
      </c>
      <c r="E186">
        <v>37600</v>
      </c>
      <c r="F186">
        <v>10.1</v>
      </c>
      <c r="G186">
        <v>2.7</v>
      </c>
      <c r="H186">
        <v>3500</v>
      </c>
      <c r="I186">
        <v>38200</v>
      </c>
      <c r="J186">
        <v>9.1</v>
      </c>
      <c r="K186">
        <v>2.8</v>
      </c>
      <c r="L186">
        <v>3200</v>
      </c>
      <c r="M186">
        <v>35600</v>
      </c>
      <c r="N186">
        <v>9.1</v>
      </c>
      <c r="O186">
        <v>5.0999999999999996</v>
      </c>
      <c r="P186">
        <v>4300</v>
      </c>
      <c r="Q186">
        <v>38400</v>
      </c>
      <c r="R186">
        <v>11.3</v>
      </c>
      <c r="S186">
        <v>5.6</v>
      </c>
      <c r="T186">
        <v>3300</v>
      </c>
      <c r="U186">
        <v>42600</v>
      </c>
      <c r="V186">
        <v>7.7</v>
      </c>
      <c r="W186" t="s">
        <v>38</v>
      </c>
      <c r="X186">
        <v>3700</v>
      </c>
      <c r="Y186">
        <v>37700</v>
      </c>
      <c r="Z186">
        <v>9.8000000000000007</v>
      </c>
      <c r="AA186" t="s">
        <v>38</v>
      </c>
      <c r="AB186">
        <v>4800</v>
      </c>
      <c r="AC186">
        <v>43700</v>
      </c>
      <c r="AD186">
        <v>11.1</v>
      </c>
      <c r="AE186">
        <v>5.2</v>
      </c>
      <c r="AF186">
        <v>5900</v>
      </c>
      <c r="AG186">
        <v>40800</v>
      </c>
      <c r="AH186">
        <v>14.5</v>
      </c>
      <c r="AI186">
        <v>5.8</v>
      </c>
      <c r="AJ186">
        <v>2700</v>
      </c>
      <c r="AK186">
        <v>43400</v>
      </c>
      <c r="AL186">
        <v>6.2</v>
      </c>
      <c r="AM186" t="s">
        <v>38</v>
      </c>
      <c r="AN186">
        <v>5500</v>
      </c>
      <c r="AO186">
        <v>41800</v>
      </c>
      <c r="AP186">
        <v>13.2</v>
      </c>
      <c r="AQ186">
        <v>5.6</v>
      </c>
      <c r="AR186">
        <v>6600</v>
      </c>
      <c r="AS186">
        <v>41100</v>
      </c>
      <c r="AT186">
        <v>15.9</v>
      </c>
      <c r="AU186">
        <v>6.2</v>
      </c>
      <c r="AV186">
        <v>6400</v>
      </c>
      <c r="AW186">
        <v>44300</v>
      </c>
      <c r="AX186">
        <v>14.5</v>
      </c>
      <c r="AY186">
        <v>6.2</v>
      </c>
      <c r="AZ186">
        <v>5400</v>
      </c>
      <c r="BA186">
        <v>45800</v>
      </c>
      <c r="BB186">
        <v>11.8</v>
      </c>
      <c r="BC186">
        <v>6.2</v>
      </c>
      <c r="BD186">
        <v>4100</v>
      </c>
      <c r="BE186">
        <v>46400</v>
      </c>
      <c r="BF186">
        <v>8.6999999999999993</v>
      </c>
      <c r="BG186">
        <v>5.2</v>
      </c>
      <c r="BH186">
        <v>5300</v>
      </c>
      <c r="BI186">
        <v>45400</v>
      </c>
      <c r="BJ186">
        <v>11.8</v>
      </c>
      <c r="BK186">
        <v>5.9</v>
      </c>
      <c r="BL186">
        <v>3500</v>
      </c>
      <c r="BM186">
        <v>40900</v>
      </c>
      <c r="BN186">
        <v>8.6</v>
      </c>
      <c r="BO186">
        <v>5.0999999999999996</v>
      </c>
      <c r="BP186">
        <v>5200</v>
      </c>
      <c r="BQ186">
        <v>44900</v>
      </c>
      <c r="BR186">
        <v>11.5</v>
      </c>
      <c r="BS186">
        <v>6.6</v>
      </c>
      <c r="BT186">
        <v>4700</v>
      </c>
      <c r="BU186">
        <v>41800</v>
      </c>
      <c r="BV186">
        <v>11.1</v>
      </c>
      <c r="BW186" t="s">
        <v>38</v>
      </c>
    </row>
    <row r="187" spans="1:75" x14ac:dyDescent="0.3">
      <c r="A187" t="s">
        <v>295</v>
      </c>
      <c r="B187" t="str">
        <f>VLOOKUP(A187,'class and classification'!$A$1:$B$338,2,FALSE)</f>
        <v>Predominantly Urban</v>
      </c>
      <c r="C187" t="str">
        <f>VLOOKUP(A187,'class and classification'!$A$1:$C$338,3,FALSE)</f>
        <v>SD</v>
      </c>
      <c r="D187">
        <v>6200</v>
      </c>
      <c r="E187">
        <v>58200</v>
      </c>
      <c r="F187">
        <v>10.6</v>
      </c>
      <c r="G187">
        <v>2.8</v>
      </c>
      <c r="H187">
        <v>6300</v>
      </c>
      <c r="I187">
        <v>59200</v>
      </c>
      <c r="J187">
        <v>10.6</v>
      </c>
      <c r="K187">
        <v>3.3</v>
      </c>
      <c r="L187">
        <v>4700</v>
      </c>
      <c r="M187">
        <v>60200</v>
      </c>
      <c r="N187">
        <v>7.9</v>
      </c>
      <c r="O187">
        <v>3.6</v>
      </c>
      <c r="P187">
        <v>8000</v>
      </c>
      <c r="Q187">
        <v>57900</v>
      </c>
      <c r="R187">
        <v>13.8</v>
      </c>
      <c r="S187">
        <v>5</v>
      </c>
      <c r="T187">
        <v>5200</v>
      </c>
      <c r="U187">
        <v>60600</v>
      </c>
      <c r="V187">
        <v>8.6</v>
      </c>
      <c r="W187">
        <v>4.0999999999999996</v>
      </c>
      <c r="X187">
        <v>4100</v>
      </c>
      <c r="Y187">
        <v>59900</v>
      </c>
      <c r="Z187">
        <v>6.8</v>
      </c>
      <c r="AA187">
        <v>4</v>
      </c>
      <c r="AB187">
        <v>6700</v>
      </c>
      <c r="AC187">
        <v>61900</v>
      </c>
      <c r="AD187">
        <v>10.7</v>
      </c>
      <c r="AE187">
        <v>5</v>
      </c>
      <c r="AF187">
        <v>2900</v>
      </c>
      <c r="AG187">
        <v>57200</v>
      </c>
      <c r="AH187">
        <v>5.0999999999999996</v>
      </c>
      <c r="AI187" t="s">
        <v>38</v>
      </c>
      <c r="AJ187">
        <v>8000</v>
      </c>
      <c r="AK187">
        <v>59500</v>
      </c>
      <c r="AL187">
        <v>13.5</v>
      </c>
      <c r="AM187">
        <v>5.5</v>
      </c>
      <c r="AN187">
        <v>7400</v>
      </c>
      <c r="AO187">
        <v>64100</v>
      </c>
      <c r="AP187">
        <v>11.6</v>
      </c>
      <c r="AQ187">
        <v>4.8</v>
      </c>
      <c r="AR187">
        <v>7600</v>
      </c>
      <c r="AS187">
        <v>63500</v>
      </c>
      <c r="AT187">
        <v>11.9</v>
      </c>
      <c r="AU187">
        <v>5.3</v>
      </c>
      <c r="AV187">
        <v>8500</v>
      </c>
      <c r="AW187">
        <v>59400</v>
      </c>
      <c r="AX187">
        <v>14.3</v>
      </c>
      <c r="AY187">
        <v>6</v>
      </c>
      <c r="AZ187">
        <v>7000</v>
      </c>
      <c r="BA187">
        <v>65500</v>
      </c>
      <c r="BB187">
        <v>10.7</v>
      </c>
      <c r="BC187">
        <v>5.4</v>
      </c>
      <c r="BD187">
        <v>4400</v>
      </c>
      <c r="BE187">
        <v>64500</v>
      </c>
      <c r="BF187">
        <v>6.9</v>
      </c>
      <c r="BG187">
        <v>3.7</v>
      </c>
      <c r="BH187">
        <v>4400</v>
      </c>
      <c r="BI187">
        <v>65600</v>
      </c>
      <c r="BJ187">
        <v>6.7</v>
      </c>
      <c r="BK187">
        <v>3.7</v>
      </c>
      <c r="BL187">
        <v>6200</v>
      </c>
      <c r="BM187">
        <v>70900</v>
      </c>
      <c r="BN187">
        <v>8.6999999999999993</v>
      </c>
      <c r="BO187">
        <v>4.7</v>
      </c>
      <c r="BP187">
        <v>8100</v>
      </c>
      <c r="BQ187">
        <v>66900</v>
      </c>
      <c r="BR187">
        <v>12.1</v>
      </c>
      <c r="BS187">
        <v>6</v>
      </c>
      <c r="BT187">
        <v>7200</v>
      </c>
      <c r="BU187">
        <v>60600</v>
      </c>
      <c r="BV187">
        <v>12</v>
      </c>
      <c r="BW187">
        <v>5.5</v>
      </c>
    </row>
    <row r="188" spans="1:75" x14ac:dyDescent="0.3">
      <c r="A188" t="s">
        <v>296</v>
      </c>
      <c r="B188" t="str">
        <f>VLOOKUP(A188,'class and classification'!$A$1:$B$338,2,FALSE)</f>
        <v>Urban with Significant Rural</v>
      </c>
      <c r="C188" t="str">
        <f>VLOOKUP(A188,'class and classification'!$A$1:$C$338,3,FALSE)</f>
        <v>SD</v>
      </c>
      <c r="D188">
        <v>2200</v>
      </c>
      <c r="E188">
        <v>31300</v>
      </c>
      <c r="F188">
        <v>6.9</v>
      </c>
      <c r="G188">
        <v>2.6</v>
      </c>
      <c r="H188">
        <v>3000</v>
      </c>
      <c r="I188">
        <v>32500</v>
      </c>
      <c r="J188">
        <v>9.1999999999999993</v>
      </c>
      <c r="K188">
        <v>3</v>
      </c>
      <c r="L188">
        <v>2500</v>
      </c>
      <c r="M188">
        <v>32700</v>
      </c>
      <c r="N188">
        <v>7.6</v>
      </c>
      <c r="O188" t="s">
        <v>38</v>
      </c>
      <c r="P188">
        <v>2700</v>
      </c>
      <c r="Q188">
        <v>33300</v>
      </c>
      <c r="R188">
        <v>8.1999999999999993</v>
      </c>
      <c r="S188">
        <v>5.2</v>
      </c>
      <c r="T188">
        <v>1900</v>
      </c>
      <c r="U188">
        <v>35300</v>
      </c>
      <c r="V188">
        <v>5.4</v>
      </c>
      <c r="W188" t="s">
        <v>38</v>
      </c>
      <c r="X188">
        <v>4600</v>
      </c>
      <c r="Y188">
        <v>35800</v>
      </c>
      <c r="Z188">
        <v>12.9</v>
      </c>
      <c r="AA188">
        <v>6.9</v>
      </c>
      <c r="AB188">
        <v>5900</v>
      </c>
      <c r="AC188">
        <v>33900</v>
      </c>
      <c r="AD188">
        <v>17.399999999999999</v>
      </c>
      <c r="AE188">
        <v>7.5</v>
      </c>
      <c r="AF188">
        <v>5200</v>
      </c>
      <c r="AG188">
        <v>36100</v>
      </c>
      <c r="AH188">
        <v>14.4</v>
      </c>
      <c r="AI188">
        <v>7.7</v>
      </c>
      <c r="AJ188">
        <v>5000</v>
      </c>
      <c r="AK188">
        <v>36400</v>
      </c>
      <c r="AL188">
        <v>13.8</v>
      </c>
      <c r="AM188">
        <v>7.9</v>
      </c>
      <c r="AN188">
        <v>4700</v>
      </c>
      <c r="AO188">
        <v>36500</v>
      </c>
      <c r="AP188">
        <v>12.9</v>
      </c>
      <c r="AQ188">
        <v>6.7</v>
      </c>
      <c r="AR188">
        <v>3600</v>
      </c>
      <c r="AS188">
        <v>33000</v>
      </c>
      <c r="AT188">
        <v>10.9</v>
      </c>
      <c r="AU188" t="s">
        <v>38</v>
      </c>
      <c r="AV188">
        <v>1900</v>
      </c>
      <c r="AW188">
        <v>36700</v>
      </c>
      <c r="AX188">
        <v>5.0999999999999996</v>
      </c>
      <c r="AY188" t="s">
        <v>38</v>
      </c>
      <c r="AZ188">
        <v>2100</v>
      </c>
      <c r="BA188">
        <v>37300</v>
      </c>
      <c r="BB188">
        <v>5.7</v>
      </c>
      <c r="BC188" t="s">
        <v>38</v>
      </c>
      <c r="BD188">
        <v>2800</v>
      </c>
      <c r="BE188">
        <v>36300</v>
      </c>
      <c r="BF188">
        <v>7.8</v>
      </c>
      <c r="BG188" t="s">
        <v>38</v>
      </c>
      <c r="BH188">
        <v>4200</v>
      </c>
      <c r="BI188">
        <v>40800</v>
      </c>
      <c r="BJ188">
        <v>10.199999999999999</v>
      </c>
      <c r="BK188">
        <v>5.8</v>
      </c>
      <c r="BL188" t="s">
        <v>37</v>
      </c>
      <c r="BM188">
        <v>37300</v>
      </c>
      <c r="BN188" t="s">
        <v>37</v>
      </c>
      <c r="BO188" t="s">
        <v>37</v>
      </c>
      <c r="BP188">
        <v>3400</v>
      </c>
      <c r="BQ188">
        <v>32800</v>
      </c>
      <c r="BR188">
        <v>10.4</v>
      </c>
      <c r="BS188" t="s">
        <v>38</v>
      </c>
      <c r="BT188">
        <v>5600</v>
      </c>
      <c r="BU188">
        <v>38800</v>
      </c>
      <c r="BV188">
        <v>14.5</v>
      </c>
      <c r="BW188" t="s">
        <v>38</v>
      </c>
    </row>
    <row r="189" spans="1:75" x14ac:dyDescent="0.3">
      <c r="A189" t="s">
        <v>297</v>
      </c>
      <c r="B189" t="str">
        <f>VLOOKUP(A189,'class and classification'!$A$1:$B$338,2,FALSE)</f>
        <v>Predominantly Urban</v>
      </c>
      <c r="C189" t="str">
        <f>VLOOKUP(A189,'class and classification'!$A$1:$C$338,3,FALSE)</f>
        <v>SD</v>
      </c>
      <c r="D189">
        <v>4600</v>
      </c>
      <c r="E189">
        <v>44500</v>
      </c>
      <c r="F189">
        <v>10.3</v>
      </c>
      <c r="G189">
        <v>2.8</v>
      </c>
      <c r="H189">
        <v>3200</v>
      </c>
      <c r="I189">
        <v>48800</v>
      </c>
      <c r="J189">
        <v>6.6</v>
      </c>
      <c r="K189">
        <v>2.5</v>
      </c>
      <c r="L189">
        <v>3800</v>
      </c>
      <c r="M189">
        <v>48300</v>
      </c>
      <c r="N189">
        <v>7.8</v>
      </c>
      <c r="O189">
        <v>4.2</v>
      </c>
      <c r="P189">
        <v>4000</v>
      </c>
      <c r="Q189">
        <v>46500</v>
      </c>
      <c r="R189">
        <v>8.6</v>
      </c>
      <c r="S189">
        <v>4.4000000000000004</v>
      </c>
      <c r="T189">
        <v>5300</v>
      </c>
      <c r="U189">
        <v>48500</v>
      </c>
      <c r="V189">
        <v>10.9</v>
      </c>
      <c r="W189">
        <v>5</v>
      </c>
      <c r="X189">
        <v>5000</v>
      </c>
      <c r="Y189">
        <v>47200</v>
      </c>
      <c r="Z189">
        <v>10.6</v>
      </c>
      <c r="AA189">
        <v>5</v>
      </c>
      <c r="AB189">
        <v>4000</v>
      </c>
      <c r="AC189">
        <v>46700</v>
      </c>
      <c r="AD189">
        <v>8.6</v>
      </c>
      <c r="AE189">
        <v>5</v>
      </c>
      <c r="AF189">
        <v>4100</v>
      </c>
      <c r="AG189">
        <v>48600</v>
      </c>
      <c r="AH189">
        <v>8.5</v>
      </c>
      <c r="AI189">
        <v>5.2</v>
      </c>
      <c r="AJ189">
        <v>3200</v>
      </c>
      <c r="AK189">
        <v>49000</v>
      </c>
      <c r="AL189">
        <v>6.6</v>
      </c>
      <c r="AM189" t="s">
        <v>38</v>
      </c>
      <c r="AN189">
        <v>4000</v>
      </c>
      <c r="AO189">
        <v>47300</v>
      </c>
      <c r="AP189">
        <v>8.4</v>
      </c>
      <c r="AQ189" t="s">
        <v>38</v>
      </c>
      <c r="AR189">
        <v>2300</v>
      </c>
      <c r="AS189">
        <v>48000</v>
      </c>
      <c r="AT189">
        <v>4.8</v>
      </c>
      <c r="AU189" t="s">
        <v>38</v>
      </c>
      <c r="AV189">
        <v>1700</v>
      </c>
      <c r="AW189">
        <v>48000</v>
      </c>
      <c r="AX189">
        <v>3.6</v>
      </c>
      <c r="AY189" t="s">
        <v>38</v>
      </c>
      <c r="AZ189">
        <v>1200</v>
      </c>
      <c r="BA189">
        <v>47900</v>
      </c>
      <c r="BB189">
        <v>2.6</v>
      </c>
      <c r="BC189" t="s">
        <v>38</v>
      </c>
      <c r="BD189">
        <v>3000</v>
      </c>
      <c r="BE189">
        <v>44200</v>
      </c>
      <c r="BF189">
        <v>6.9</v>
      </c>
      <c r="BG189" t="s">
        <v>38</v>
      </c>
      <c r="BH189">
        <v>4500</v>
      </c>
      <c r="BI189">
        <v>50000</v>
      </c>
      <c r="BJ189">
        <v>9</v>
      </c>
      <c r="BK189">
        <v>5.2</v>
      </c>
      <c r="BL189">
        <v>5500</v>
      </c>
      <c r="BM189">
        <v>44900</v>
      </c>
      <c r="BN189">
        <v>12.3</v>
      </c>
      <c r="BO189">
        <v>6.3</v>
      </c>
      <c r="BP189">
        <v>4100</v>
      </c>
      <c r="BQ189">
        <v>48200</v>
      </c>
      <c r="BR189">
        <v>8.6</v>
      </c>
      <c r="BS189" t="s">
        <v>38</v>
      </c>
      <c r="BT189">
        <v>3600</v>
      </c>
      <c r="BU189">
        <v>48700</v>
      </c>
      <c r="BV189">
        <v>7.4</v>
      </c>
      <c r="BW189" t="s">
        <v>38</v>
      </c>
    </row>
    <row r="190" spans="1:75" x14ac:dyDescent="0.3">
      <c r="A190" t="s">
        <v>298</v>
      </c>
      <c r="B190" t="str">
        <f>VLOOKUP(A190,'class and classification'!$A$1:$B$338,2,FALSE)</f>
        <v>Predominantly Rural</v>
      </c>
      <c r="C190" t="str">
        <f>VLOOKUP(A190,'class and classification'!$A$1:$C$338,3,FALSE)</f>
        <v>SD</v>
      </c>
      <c r="D190">
        <v>3800</v>
      </c>
      <c r="E190">
        <v>34400</v>
      </c>
      <c r="F190">
        <v>11.1</v>
      </c>
      <c r="G190">
        <v>2.6</v>
      </c>
      <c r="H190">
        <v>4100</v>
      </c>
      <c r="I190">
        <v>35600</v>
      </c>
      <c r="J190">
        <v>11.7</v>
      </c>
      <c r="K190">
        <v>3</v>
      </c>
      <c r="L190">
        <v>2900</v>
      </c>
      <c r="M190">
        <v>32000</v>
      </c>
      <c r="N190">
        <v>8.9</v>
      </c>
      <c r="O190" t="s">
        <v>38</v>
      </c>
      <c r="P190">
        <v>5200</v>
      </c>
      <c r="Q190">
        <v>31400</v>
      </c>
      <c r="R190">
        <v>16.7</v>
      </c>
      <c r="S190">
        <v>7.2</v>
      </c>
      <c r="T190">
        <v>3800</v>
      </c>
      <c r="U190">
        <v>35000</v>
      </c>
      <c r="V190">
        <v>11</v>
      </c>
      <c r="W190">
        <v>5.7</v>
      </c>
      <c r="X190">
        <v>4500</v>
      </c>
      <c r="Y190">
        <v>32400</v>
      </c>
      <c r="Z190">
        <v>13.8</v>
      </c>
      <c r="AA190">
        <v>6.9</v>
      </c>
      <c r="AB190">
        <v>4100</v>
      </c>
      <c r="AC190">
        <v>34700</v>
      </c>
      <c r="AD190">
        <v>11.9</v>
      </c>
      <c r="AE190">
        <v>7.2</v>
      </c>
      <c r="AF190">
        <v>6400</v>
      </c>
      <c r="AG190">
        <v>34800</v>
      </c>
      <c r="AH190">
        <v>18.3</v>
      </c>
      <c r="AI190">
        <v>8.1999999999999993</v>
      </c>
      <c r="AJ190">
        <v>2200</v>
      </c>
      <c r="AK190">
        <v>31500</v>
      </c>
      <c r="AL190">
        <v>7</v>
      </c>
      <c r="AM190" t="s">
        <v>38</v>
      </c>
      <c r="AN190">
        <v>3100</v>
      </c>
      <c r="AO190">
        <v>34300</v>
      </c>
      <c r="AP190">
        <v>9</v>
      </c>
      <c r="AQ190" t="s">
        <v>38</v>
      </c>
      <c r="AR190">
        <v>4900</v>
      </c>
      <c r="AS190">
        <v>35000</v>
      </c>
      <c r="AT190">
        <v>14.1</v>
      </c>
      <c r="AU190">
        <v>7</v>
      </c>
      <c r="AV190">
        <v>5400</v>
      </c>
      <c r="AW190">
        <v>38300</v>
      </c>
      <c r="AX190">
        <v>14</v>
      </c>
      <c r="AY190">
        <v>6.8</v>
      </c>
      <c r="AZ190">
        <v>4700</v>
      </c>
      <c r="BA190">
        <v>38100</v>
      </c>
      <c r="BB190">
        <v>12.3</v>
      </c>
      <c r="BC190">
        <v>6.8</v>
      </c>
      <c r="BD190">
        <v>6800</v>
      </c>
      <c r="BE190">
        <v>34600</v>
      </c>
      <c r="BF190">
        <v>19.7</v>
      </c>
      <c r="BG190">
        <v>8.3000000000000007</v>
      </c>
      <c r="BH190">
        <v>5700</v>
      </c>
      <c r="BI190">
        <v>38000</v>
      </c>
      <c r="BJ190">
        <v>15</v>
      </c>
      <c r="BK190">
        <v>6.6</v>
      </c>
      <c r="BL190">
        <v>5600</v>
      </c>
      <c r="BM190">
        <v>36900</v>
      </c>
      <c r="BN190">
        <v>15.3</v>
      </c>
      <c r="BO190">
        <v>7.4</v>
      </c>
      <c r="BP190">
        <v>6000</v>
      </c>
      <c r="BQ190">
        <v>31300</v>
      </c>
      <c r="BR190">
        <v>19.2</v>
      </c>
      <c r="BS190">
        <v>8.6</v>
      </c>
      <c r="BT190">
        <v>3400</v>
      </c>
      <c r="BU190">
        <v>29300</v>
      </c>
      <c r="BV190">
        <v>11.5</v>
      </c>
      <c r="BW190">
        <v>7.2</v>
      </c>
    </row>
    <row r="191" spans="1:75" x14ac:dyDescent="0.3">
      <c r="A191" t="s">
        <v>299</v>
      </c>
      <c r="B191" t="str">
        <f>VLOOKUP(A191,'class and classification'!$A$1:$B$338,2,FALSE)</f>
        <v>Predominantly Urban</v>
      </c>
      <c r="C191" t="str">
        <f>VLOOKUP(A191,'class and classification'!$A$1:$C$338,3,FALSE)</f>
        <v>SD</v>
      </c>
      <c r="D191">
        <v>4700</v>
      </c>
      <c r="E191">
        <v>56900</v>
      </c>
      <c r="F191">
        <v>8.1999999999999993</v>
      </c>
      <c r="G191">
        <v>2.5</v>
      </c>
      <c r="H191">
        <v>6200</v>
      </c>
      <c r="I191">
        <v>54600</v>
      </c>
      <c r="J191">
        <v>11.4</v>
      </c>
      <c r="K191">
        <v>3.2</v>
      </c>
      <c r="L191">
        <v>3900</v>
      </c>
      <c r="M191">
        <v>55000</v>
      </c>
      <c r="N191">
        <v>7.1</v>
      </c>
      <c r="O191">
        <v>3.6</v>
      </c>
      <c r="P191">
        <v>4700</v>
      </c>
      <c r="Q191">
        <v>56900</v>
      </c>
      <c r="R191">
        <v>8.3000000000000007</v>
      </c>
      <c r="S191">
        <v>4</v>
      </c>
      <c r="T191">
        <v>5000</v>
      </c>
      <c r="U191">
        <v>55900</v>
      </c>
      <c r="V191">
        <v>9</v>
      </c>
      <c r="W191">
        <v>4.0999999999999996</v>
      </c>
      <c r="X191">
        <v>4700</v>
      </c>
      <c r="Y191">
        <v>54800</v>
      </c>
      <c r="Z191">
        <v>8.5</v>
      </c>
      <c r="AA191">
        <v>4.4000000000000004</v>
      </c>
      <c r="AB191">
        <v>4900</v>
      </c>
      <c r="AC191">
        <v>53200</v>
      </c>
      <c r="AD191">
        <v>9.3000000000000007</v>
      </c>
      <c r="AE191">
        <v>5.0999999999999996</v>
      </c>
      <c r="AF191">
        <v>5900</v>
      </c>
      <c r="AG191">
        <v>51800</v>
      </c>
      <c r="AH191">
        <v>11.4</v>
      </c>
      <c r="AI191">
        <v>5.6</v>
      </c>
      <c r="AJ191">
        <v>5500</v>
      </c>
      <c r="AK191">
        <v>60800</v>
      </c>
      <c r="AL191">
        <v>9</v>
      </c>
      <c r="AM191">
        <v>5</v>
      </c>
      <c r="AN191">
        <v>1300</v>
      </c>
      <c r="AO191">
        <v>53100</v>
      </c>
      <c r="AP191">
        <v>2.5</v>
      </c>
      <c r="AQ191" t="s">
        <v>38</v>
      </c>
      <c r="AR191">
        <v>4200</v>
      </c>
      <c r="AS191">
        <v>55400</v>
      </c>
      <c r="AT191">
        <v>7.6</v>
      </c>
      <c r="AU191">
        <v>4.5</v>
      </c>
      <c r="AV191">
        <v>2800</v>
      </c>
      <c r="AW191">
        <v>60600</v>
      </c>
      <c r="AX191">
        <v>4.5999999999999996</v>
      </c>
      <c r="AY191" t="s">
        <v>38</v>
      </c>
      <c r="AZ191">
        <v>5300</v>
      </c>
      <c r="BA191">
        <v>65400</v>
      </c>
      <c r="BB191">
        <v>8.1</v>
      </c>
      <c r="BC191" t="s">
        <v>38</v>
      </c>
      <c r="BD191">
        <v>8500</v>
      </c>
      <c r="BE191">
        <v>59800</v>
      </c>
      <c r="BF191">
        <v>14.2</v>
      </c>
      <c r="BG191">
        <v>6.3</v>
      </c>
      <c r="BH191">
        <v>5400</v>
      </c>
      <c r="BI191">
        <v>57200</v>
      </c>
      <c r="BJ191">
        <v>9.4</v>
      </c>
      <c r="BK191">
        <v>4.9000000000000004</v>
      </c>
      <c r="BL191">
        <v>6700</v>
      </c>
      <c r="BM191">
        <v>60200</v>
      </c>
      <c r="BN191">
        <v>11.1</v>
      </c>
      <c r="BO191">
        <v>5</v>
      </c>
      <c r="BP191">
        <v>10200</v>
      </c>
      <c r="BQ191">
        <v>64300</v>
      </c>
      <c r="BR191">
        <v>15.8</v>
      </c>
      <c r="BS191">
        <v>7.1</v>
      </c>
      <c r="BT191">
        <v>7100</v>
      </c>
      <c r="BU191">
        <v>55500</v>
      </c>
      <c r="BV191">
        <v>12.8</v>
      </c>
      <c r="BW191">
        <v>5.8</v>
      </c>
    </row>
    <row r="192" spans="1:75" x14ac:dyDescent="0.3">
      <c r="A192" t="s">
        <v>300</v>
      </c>
      <c r="B192" t="str">
        <f>VLOOKUP(A192,'class and classification'!$A$1:$B$338,2,FALSE)</f>
        <v>Predominantly Rural</v>
      </c>
      <c r="C192" t="str">
        <f>VLOOKUP(A192,'class and classification'!$A$1:$C$338,3,FALSE)</f>
        <v>SD</v>
      </c>
      <c r="D192">
        <v>4800</v>
      </c>
      <c r="E192">
        <v>44000</v>
      </c>
      <c r="F192">
        <v>10.8</v>
      </c>
      <c r="G192">
        <v>2.9</v>
      </c>
      <c r="H192">
        <v>4300</v>
      </c>
      <c r="I192">
        <v>44100</v>
      </c>
      <c r="J192">
        <v>9.6999999999999993</v>
      </c>
      <c r="K192">
        <v>2.9</v>
      </c>
      <c r="L192">
        <v>6000</v>
      </c>
      <c r="M192">
        <v>46300</v>
      </c>
      <c r="N192">
        <v>12.9</v>
      </c>
      <c r="O192">
        <v>5.6</v>
      </c>
      <c r="P192">
        <v>2700</v>
      </c>
      <c r="Q192">
        <v>47100</v>
      </c>
      <c r="R192">
        <v>5.8</v>
      </c>
      <c r="S192">
        <v>3.5</v>
      </c>
      <c r="T192">
        <v>3400</v>
      </c>
      <c r="U192">
        <v>46000</v>
      </c>
      <c r="V192">
        <v>7.3</v>
      </c>
      <c r="W192">
        <v>4.2</v>
      </c>
      <c r="X192">
        <v>3800</v>
      </c>
      <c r="Y192">
        <v>49700</v>
      </c>
      <c r="Z192">
        <v>7.6</v>
      </c>
      <c r="AA192">
        <v>4.2</v>
      </c>
      <c r="AB192">
        <v>4400</v>
      </c>
      <c r="AC192">
        <v>43400</v>
      </c>
      <c r="AD192">
        <v>10.1</v>
      </c>
      <c r="AE192">
        <v>4.9000000000000004</v>
      </c>
      <c r="AF192">
        <v>6000</v>
      </c>
      <c r="AG192">
        <v>45900</v>
      </c>
      <c r="AH192">
        <v>13.1</v>
      </c>
      <c r="AI192">
        <v>5.7</v>
      </c>
      <c r="AJ192">
        <v>4900</v>
      </c>
      <c r="AK192">
        <v>42500</v>
      </c>
      <c r="AL192">
        <v>11.4</v>
      </c>
      <c r="AM192">
        <v>5.7</v>
      </c>
      <c r="AN192">
        <v>3600</v>
      </c>
      <c r="AO192">
        <v>45500</v>
      </c>
      <c r="AP192">
        <v>7.9</v>
      </c>
      <c r="AQ192">
        <v>4.7</v>
      </c>
      <c r="AR192">
        <v>4500</v>
      </c>
      <c r="AS192">
        <v>43200</v>
      </c>
      <c r="AT192">
        <v>10.4</v>
      </c>
      <c r="AU192">
        <v>6</v>
      </c>
      <c r="AV192">
        <v>4200</v>
      </c>
      <c r="AW192">
        <v>46400</v>
      </c>
      <c r="AX192">
        <v>9.1</v>
      </c>
      <c r="AY192">
        <v>5.2</v>
      </c>
      <c r="AZ192">
        <v>3800</v>
      </c>
      <c r="BA192">
        <v>46000</v>
      </c>
      <c r="BB192">
        <v>8.1999999999999993</v>
      </c>
      <c r="BC192" t="s">
        <v>38</v>
      </c>
      <c r="BD192">
        <v>6900</v>
      </c>
      <c r="BE192">
        <v>49600</v>
      </c>
      <c r="BF192">
        <v>13.9</v>
      </c>
      <c r="BG192">
        <v>6.1</v>
      </c>
      <c r="BH192">
        <v>4500</v>
      </c>
      <c r="BI192">
        <v>44600</v>
      </c>
      <c r="BJ192">
        <v>10.199999999999999</v>
      </c>
      <c r="BK192" t="s">
        <v>38</v>
      </c>
      <c r="BL192">
        <v>4000</v>
      </c>
      <c r="BM192">
        <v>44200</v>
      </c>
      <c r="BN192">
        <v>9</v>
      </c>
      <c r="BO192" t="s">
        <v>38</v>
      </c>
      <c r="BP192">
        <v>2300</v>
      </c>
      <c r="BQ192">
        <v>47800</v>
      </c>
      <c r="BR192">
        <v>4.8</v>
      </c>
      <c r="BS192" t="s">
        <v>38</v>
      </c>
      <c r="BT192">
        <v>3900</v>
      </c>
      <c r="BU192">
        <v>44500</v>
      </c>
      <c r="BV192">
        <v>8.9</v>
      </c>
      <c r="BW192" t="s">
        <v>38</v>
      </c>
    </row>
    <row r="193" spans="1:75" x14ac:dyDescent="0.3">
      <c r="A193" t="s">
        <v>301</v>
      </c>
      <c r="B193" t="str">
        <f>VLOOKUP(A193,'class and classification'!$A$1:$B$338,2,FALSE)</f>
        <v>Predominantly Urban</v>
      </c>
      <c r="C193" t="str">
        <f>VLOOKUP(A193,'class and classification'!$A$1:$C$338,3,FALSE)</f>
        <v>SD</v>
      </c>
      <c r="D193">
        <v>4500</v>
      </c>
      <c r="E193">
        <v>46000</v>
      </c>
      <c r="F193">
        <v>9.8000000000000007</v>
      </c>
      <c r="G193">
        <v>2.9</v>
      </c>
      <c r="H193">
        <v>3300</v>
      </c>
      <c r="I193">
        <v>45800</v>
      </c>
      <c r="J193">
        <v>7.3</v>
      </c>
      <c r="K193">
        <v>2.8</v>
      </c>
      <c r="L193">
        <v>3200</v>
      </c>
      <c r="M193">
        <v>48100</v>
      </c>
      <c r="N193">
        <v>6.8</v>
      </c>
      <c r="O193">
        <v>3.9</v>
      </c>
      <c r="P193">
        <v>3300</v>
      </c>
      <c r="Q193">
        <v>44600</v>
      </c>
      <c r="R193">
        <v>7.4</v>
      </c>
      <c r="S193">
        <v>4.5</v>
      </c>
      <c r="T193">
        <v>3300</v>
      </c>
      <c r="U193">
        <v>46700</v>
      </c>
      <c r="V193">
        <v>7</v>
      </c>
      <c r="W193" t="s">
        <v>38</v>
      </c>
      <c r="X193">
        <v>4000</v>
      </c>
      <c r="Y193">
        <v>49500</v>
      </c>
      <c r="Z193">
        <v>8.1999999999999993</v>
      </c>
      <c r="AA193">
        <v>4.8</v>
      </c>
      <c r="AB193">
        <v>5400</v>
      </c>
      <c r="AC193">
        <v>43100</v>
      </c>
      <c r="AD193">
        <v>12.6</v>
      </c>
      <c r="AE193">
        <v>5.9</v>
      </c>
      <c r="AF193">
        <v>8000</v>
      </c>
      <c r="AG193">
        <v>43700</v>
      </c>
      <c r="AH193">
        <v>18.3</v>
      </c>
      <c r="AI193">
        <v>7.1</v>
      </c>
      <c r="AJ193">
        <v>5500</v>
      </c>
      <c r="AK193">
        <v>44000</v>
      </c>
      <c r="AL193">
        <v>12.6</v>
      </c>
      <c r="AM193">
        <v>6</v>
      </c>
      <c r="AN193">
        <v>4500</v>
      </c>
      <c r="AO193">
        <v>46400</v>
      </c>
      <c r="AP193">
        <v>9.6999999999999993</v>
      </c>
      <c r="AQ193">
        <v>5.3</v>
      </c>
      <c r="AR193">
        <v>5500</v>
      </c>
      <c r="AS193">
        <v>49900</v>
      </c>
      <c r="AT193">
        <v>11.1</v>
      </c>
      <c r="AU193">
        <v>5.5</v>
      </c>
      <c r="AV193">
        <v>5900</v>
      </c>
      <c r="AW193">
        <v>49500</v>
      </c>
      <c r="AX193">
        <v>11.9</v>
      </c>
      <c r="AY193">
        <v>6.2</v>
      </c>
      <c r="AZ193">
        <v>3300</v>
      </c>
      <c r="BA193">
        <v>49700</v>
      </c>
      <c r="BB193">
        <v>6.6</v>
      </c>
      <c r="BC193" t="s">
        <v>38</v>
      </c>
      <c r="BD193">
        <v>3500</v>
      </c>
      <c r="BE193">
        <v>48600</v>
      </c>
      <c r="BF193">
        <v>7.1</v>
      </c>
      <c r="BG193" t="s">
        <v>38</v>
      </c>
      <c r="BH193">
        <v>5500</v>
      </c>
      <c r="BI193">
        <v>49300</v>
      </c>
      <c r="BJ193">
        <v>11.2</v>
      </c>
      <c r="BK193">
        <v>5.6</v>
      </c>
      <c r="BL193">
        <v>6700</v>
      </c>
      <c r="BM193">
        <v>47900</v>
      </c>
      <c r="BN193">
        <v>14.1</v>
      </c>
      <c r="BO193">
        <v>7.1</v>
      </c>
      <c r="BP193">
        <v>5200</v>
      </c>
      <c r="BQ193">
        <v>47200</v>
      </c>
      <c r="BR193">
        <v>11.1</v>
      </c>
      <c r="BS193">
        <v>6.7</v>
      </c>
      <c r="BT193">
        <v>4400</v>
      </c>
      <c r="BU193">
        <v>52300</v>
      </c>
      <c r="BV193">
        <v>8.5</v>
      </c>
      <c r="BW193" t="s">
        <v>38</v>
      </c>
    </row>
    <row r="194" spans="1:75" x14ac:dyDescent="0.3">
      <c r="A194" t="s">
        <v>302</v>
      </c>
      <c r="B194" t="str">
        <f>VLOOKUP(A194,'class and classification'!$A$1:$B$338,2,FALSE)</f>
        <v>Urban with Significant Rural</v>
      </c>
      <c r="C194" t="str">
        <f>VLOOKUP(A194,'class and classification'!$A$1:$C$338,3,FALSE)</f>
        <v>SD</v>
      </c>
      <c r="D194">
        <v>5000</v>
      </c>
      <c r="E194">
        <v>45000</v>
      </c>
      <c r="F194">
        <v>11.1</v>
      </c>
      <c r="G194">
        <v>3.1</v>
      </c>
      <c r="H194">
        <v>5600</v>
      </c>
      <c r="I194">
        <v>46400</v>
      </c>
      <c r="J194">
        <v>12</v>
      </c>
      <c r="K194">
        <v>3.5</v>
      </c>
      <c r="L194">
        <v>4900</v>
      </c>
      <c r="M194">
        <v>47200</v>
      </c>
      <c r="N194">
        <v>10.4</v>
      </c>
      <c r="O194">
        <v>5.2</v>
      </c>
      <c r="P194">
        <v>5900</v>
      </c>
      <c r="Q194">
        <v>44500</v>
      </c>
      <c r="R194">
        <v>13.2</v>
      </c>
      <c r="S194">
        <v>6.2</v>
      </c>
      <c r="T194">
        <v>6200</v>
      </c>
      <c r="U194">
        <v>47000</v>
      </c>
      <c r="V194">
        <v>13.3</v>
      </c>
      <c r="W194">
        <v>5.4</v>
      </c>
      <c r="X194">
        <v>2900</v>
      </c>
      <c r="Y194">
        <v>49100</v>
      </c>
      <c r="Z194">
        <v>6</v>
      </c>
      <c r="AA194">
        <v>3.7</v>
      </c>
      <c r="AB194">
        <v>7700</v>
      </c>
      <c r="AC194">
        <v>50900</v>
      </c>
      <c r="AD194">
        <v>15.1</v>
      </c>
      <c r="AE194">
        <v>6</v>
      </c>
      <c r="AF194">
        <v>2400</v>
      </c>
      <c r="AG194">
        <v>47400</v>
      </c>
      <c r="AH194">
        <v>5.2</v>
      </c>
      <c r="AI194" t="s">
        <v>38</v>
      </c>
      <c r="AJ194">
        <v>5100</v>
      </c>
      <c r="AK194">
        <v>43900</v>
      </c>
      <c r="AL194">
        <v>11.6</v>
      </c>
      <c r="AM194">
        <v>6</v>
      </c>
      <c r="AN194">
        <v>6100</v>
      </c>
      <c r="AO194">
        <v>49400</v>
      </c>
      <c r="AP194">
        <v>12.4</v>
      </c>
      <c r="AQ194">
        <v>6.1</v>
      </c>
      <c r="AR194">
        <v>5500</v>
      </c>
      <c r="AS194">
        <v>50600</v>
      </c>
      <c r="AT194">
        <v>10.8</v>
      </c>
      <c r="AU194">
        <v>5.3</v>
      </c>
      <c r="AV194">
        <v>4000</v>
      </c>
      <c r="AW194">
        <v>48700</v>
      </c>
      <c r="AX194">
        <v>8.1</v>
      </c>
      <c r="AY194">
        <v>5.0999999999999996</v>
      </c>
      <c r="AZ194">
        <v>4500</v>
      </c>
      <c r="BA194">
        <v>51400</v>
      </c>
      <c r="BB194">
        <v>8.6999999999999993</v>
      </c>
      <c r="BC194">
        <v>4.9000000000000004</v>
      </c>
      <c r="BD194">
        <v>3900</v>
      </c>
      <c r="BE194">
        <v>52900</v>
      </c>
      <c r="BF194">
        <v>7.5</v>
      </c>
      <c r="BG194" t="s">
        <v>38</v>
      </c>
      <c r="BH194">
        <v>6800</v>
      </c>
      <c r="BI194">
        <v>52500</v>
      </c>
      <c r="BJ194">
        <v>13</v>
      </c>
      <c r="BK194">
        <v>5.8</v>
      </c>
      <c r="BL194">
        <v>6600</v>
      </c>
      <c r="BM194">
        <v>57500</v>
      </c>
      <c r="BN194">
        <v>11.5</v>
      </c>
      <c r="BO194">
        <v>5.5</v>
      </c>
      <c r="BP194">
        <v>6500</v>
      </c>
      <c r="BQ194">
        <v>52700</v>
      </c>
      <c r="BR194">
        <v>12.4</v>
      </c>
      <c r="BS194">
        <v>6.2</v>
      </c>
      <c r="BT194">
        <v>8600</v>
      </c>
      <c r="BU194">
        <v>51700</v>
      </c>
      <c r="BV194">
        <v>16.7</v>
      </c>
      <c r="BW194">
        <v>6.7</v>
      </c>
    </row>
    <row r="195" spans="1:75" x14ac:dyDescent="0.3">
      <c r="A195" t="s">
        <v>303</v>
      </c>
      <c r="B195" t="str">
        <f>VLOOKUP(A195,'class and classification'!$A$1:$B$338,2,FALSE)</f>
        <v>Predominantly Urban</v>
      </c>
      <c r="C195" t="str">
        <f>VLOOKUP(A195,'class and classification'!$A$1:$C$338,3,FALSE)</f>
        <v>SD</v>
      </c>
      <c r="D195">
        <v>5400</v>
      </c>
      <c r="E195">
        <v>48100</v>
      </c>
      <c r="F195">
        <v>11.2</v>
      </c>
      <c r="G195">
        <v>3.2</v>
      </c>
      <c r="H195">
        <v>4500</v>
      </c>
      <c r="I195">
        <v>47400</v>
      </c>
      <c r="J195">
        <v>9.6</v>
      </c>
      <c r="K195">
        <v>2.9</v>
      </c>
      <c r="L195">
        <v>6600</v>
      </c>
      <c r="M195">
        <v>49800</v>
      </c>
      <c r="N195">
        <v>13.3</v>
      </c>
      <c r="O195">
        <v>5.2</v>
      </c>
      <c r="P195">
        <v>5700</v>
      </c>
      <c r="Q195">
        <v>48500</v>
      </c>
      <c r="R195">
        <v>11.8</v>
      </c>
      <c r="S195">
        <v>5.0999999999999996</v>
      </c>
      <c r="T195">
        <v>5500</v>
      </c>
      <c r="U195">
        <v>49400</v>
      </c>
      <c r="V195">
        <v>11.2</v>
      </c>
      <c r="W195">
        <v>4.8</v>
      </c>
      <c r="X195">
        <v>4200</v>
      </c>
      <c r="Y195">
        <v>48300</v>
      </c>
      <c r="Z195">
        <v>8.6999999999999993</v>
      </c>
      <c r="AA195">
        <v>4.9000000000000004</v>
      </c>
      <c r="AB195">
        <v>4000</v>
      </c>
      <c r="AC195">
        <v>46000</v>
      </c>
      <c r="AD195">
        <v>8.8000000000000007</v>
      </c>
      <c r="AE195">
        <v>4.9000000000000004</v>
      </c>
      <c r="AF195">
        <v>4200</v>
      </c>
      <c r="AG195">
        <v>47800</v>
      </c>
      <c r="AH195">
        <v>8.8000000000000007</v>
      </c>
      <c r="AI195">
        <v>4.7</v>
      </c>
      <c r="AJ195">
        <v>4000</v>
      </c>
      <c r="AK195">
        <v>46500</v>
      </c>
      <c r="AL195">
        <v>8.6999999999999993</v>
      </c>
      <c r="AM195">
        <v>4.5</v>
      </c>
      <c r="AN195">
        <v>5500</v>
      </c>
      <c r="AO195">
        <v>48100</v>
      </c>
      <c r="AP195">
        <v>11.4</v>
      </c>
      <c r="AQ195">
        <v>5.3</v>
      </c>
      <c r="AR195">
        <v>4900</v>
      </c>
      <c r="AS195">
        <v>48200</v>
      </c>
      <c r="AT195">
        <v>10.199999999999999</v>
      </c>
      <c r="AU195">
        <v>5.0999999999999996</v>
      </c>
      <c r="AV195">
        <v>4400</v>
      </c>
      <c r="AW195">
        <v>47000</v>
      </c>
      <c r="AX195">
        <v>9.3000000000000007</v>
      </c>
      <c r="AY195">
        <v>5.0999999999999996</v>
      </c>
      <c r="AZ195">
        <v>6000</v>
      </c>
      <c r="BA195">
        <v>54800</v>
      </c>
      <c r="BB195">
        <v>11</v>
      </c>
      <c r="BC195">
        <v>5.6</v>
      </c>
      <c r="BD195">
        <v>5000</v>
      </c>
      <c r="BE195">
        <v>48700</v>
      </c>
      <c r="BF195">
        <v>10.3</v>
      </c>
      <c r="BG195">
        <v>5.5</v>
      </c>
      <c r="BH195">
        <v>4600</v>
      </c>
      <c r="BI195">
        <v>51400</v>
      </c>
      <c r="BJ195">
        <v>8.9</v>
      </c>
      <c r="BK195">
        <v>5.5</v>
      </c>
      <c r="BL195">
        <v>4800</v>
      </c>
      <c r="BM195">
        <v>51300</v>
      </c>
      <c r="BN195">
        <v>9.4</v>
      </c>
      <c r="BO195">
        <v>5.3</v>
      </c>
      <c r="BP195">
        <v>5200</v>
      </c>
      <c r="BQ195">
        <v>48800</v>
      </c>
      <c r="BR195">
        <v>10.6</v>
      </c>
      <c r="BS195">
        <v>6.4</v>
      </c>
      <c r="BT195">
        <v>5400</v>
      </c>
      <c r="BU195">
        <v>45700</v>
      </c>
      <c r="BV195">
        <v>11.8</v>
      </c>
      <c r="BW195">
        <v>6</v>
      </c>
    </row>
    <row r="196" spans="1:75" x14ac:dyDescent="0.3">
      <c r="A196" t="s">
        <v>304</v>
      </c>
      <c r="B196" t="str">
        <f>VLOOKUP(A196,'class and classification'!$A$1:$B$338,2,FALSE)</f>
        <v>Predominantly Urban</v>
      </c>
      <c r="C196" t="str">
        <f>VLOOKUP(A196,'class and classification'!$A$1:$C$338,3,FALSE)</f>
        <v>SD</v>
      </c>
      <c r="D196">
        <v>6900</v>
      </c>
      <c r="E196">
        <v>79900</v>
      </c>
      <c r="F196">
        <v>8.6999999999999993</v>
      </c>
      <c r="G196">
        <v>2.6</v>
      </c>
      <c r="H196">
        <v>7600</v>
      </c>
      <c r="I196">
        <v>83300</v>
      </c>
      <c r="J196">
        <v>9.1999999999999993</v>
      </c>
      <c r="K196">
        <v>2.8</v>
      </c>
      <c r="L196">
        <v>11600</v>
      </c>
      <c r="M196">
        <v>83500</v>
      </c>
      <c r="N196">
        <v>13.9</v>
      </c>
      <c r="O196">
        <v>3.9</v>
      </c>
      <c r="P196">
        <v>11400</v>
      </c>
      <c r="Q196">
        <v>84500</v>
      </c>
      <c r="R196">
        <v>13.5</v>
      </c>
      <c r="S196">
        <v>3.9</v>
      </c>
      <c r="T196">
        <v>10300</v>
      </c>
      <c r="U196">
        <v>85700</v>
      </c>
      <c r="V196">
        <v>12</v>
      </c>
      <c r="W196">
        <v>4.0999999999999996</v>
      </c>
      <c r="X196">
        <v>11000</v>
      </c>
      <c r="Y196">
        <v>80600</v>
      </c>
      <c r="Z196">
        <v>13.6</v>
      </c>
      <c r="AA196">
        <v>4.2</v>
      </c>
      <c r="AB196">
        <v>6900</v>
      </c>
      <c r="AC196">
        <v>75500</v>
      </c>
      <c r="AD196">
        <v>9.1</v>
      </c>
      <c r="AE196">
        <v>3.6</v>
      </c>
      <c r="AF196">
        <v>6200</v>
      </c>
      <c r="AG196">
        <v>82100</v>
      </c>
      <c r="AH196">
        <v>7.5</v>
      </c>
      <c r="AI196">
        <v>3.5</v>
      </c>
      <c r="AJ196">
        <v>7400</v>
      </c>
      <c r="AK196">
        <v>75900</v>
      </c>
      <c r="AL196">
        <v>9.6999999999999993</v>
      </c>
      <c r="AM196">
        <v>4.3</v>
      </c>
      <c r="AN196">
        <v>9200</v>
      </c>
      <c r="AO196">
        <v>80900</v>
      </c>
      <c r="AP196">
        <v>11.3</v>
      </c>
      <c r="AQ196">
        <v>4.2</v>
      </c>
      <c r="AR196">
        <v>8200</v>
      </c>
      <c r="AS196">
        <v>87300</v>
      </c>
      <c r="AT196">
        <v>9.4</v>
      </c>
      <c r="AU196">
        <v>3.9</v>
      </c>
      <c r="AV196">
        <v>9900</v>
      </c>
      <c r="AW196">
        <v>83400</v>
      </c>
      <c r="AX196">
        <v>11.9</v>
      </c>
      <c r="AY196">
        <v>4.4000000000000004</v>
      </c>
      <c r="AZ196">
        <v>12600</v>
      </c>
      <c r="BA196">
        <v>80900</v>
      </c>
      <c r="BB196">
        <v>15.6</v>
      </c>
      <c r="BC196">
        <v>5</v>
      </c>
      <c r="BD196">
        <v>10500</v>
      </c>
      <c r="BE196">
        <v>85100</v>
      </c>
      <c r="BF196">
        <v>12.3</v>
      </c>
      <c r="BG196">
        <v>5.0999999999999996</v>
      </c>
      <c r="BH196">
        <v>11200</v>
      </c>
      <c r="BI196">
        <v>87800</v>
      </c>
      <c r="BJ196">
        <v>12.7</v>
      </c>
      <c r="BK196">
        <v>4.7</v>
      </c>
      <c r="BL196">
        <v>8500</v>
      </c>
      <c r="BM196">
        <v>96700</v>
      </c>
      <c r="BN196">
        <v>8.8000000000000007</v>
      </c>
      <c r="BO196">
        <v>4</v>
      </c>
      <c r="BP196">
        <v>9300</v>
      </c>
      <c r="BQ196">
        <v>101200</v>
      </c>
      <c r="BR196">
        <v>9.1999999999999993</v>
      </c>
      <c r="BS196">
        <v>4.5999999999999996</v>
      </c>
      <c r="BT196">
        <v>13400</v>
      </c>
      <c r="BU196">
        <v>99500</v>
      </c>
      <c r="BV196">
        <v>13.4</v>
      </c>
      <c r="BW196">
        <v>4.9000000000000004</v>
      </c>
    </row>
    <row r="197" spans="1:75" x14ac:dyDescent="0.3">
      <c r="A197" t="s">
        <v>305</v>
      </c>
      <c r="B197" t="str">
        <f>VLOOKUP(A197,'class and classification'!$A$1:$B$338,2,FALSE)</f>
        <v>Predominantly Rural</v>
      </c>
      <c r="C197" t="str">
        <f>VLOOKUP(A197,'class and classification'!$A$1:$C$338,3,FALSE)</f>
        <v>SD</v>
      </c>
      <c r="D197">
        <v>5900</v>
      </c>
      <c r="E197">
        <v>42400</v>
      </c>
      <c r="F197">
        <v>13.8</v>
      </c>
      <c r="G197">
        <v>3.2</v>
      </c>
      <c r="H197">
        <v>6200</v>
      </c>
      <c r="I197">
        <v>41800</v>
      </c>
      <c r="J197">
        <v>14.8</v>
      </c>
      <c r="K197">
        <v>3.5</v>
      </c>
      <c r="L197">
        <v>5600</v>
      </c>
      <c r="M197">
        <v>40700</v>
      </c>
      <c r="N197">
        <v>13.7</v>
      </c>
      <c r="O197">
        <v>5.9</v>
      </c>
      <c r="P197">
        <v>7800</v>
      </c>
      <c r="Q197">
        <v>41500</v>
      </c>
      <c r="R197">
        <v>18.7</v>
      </c>
      <c r="S197">
        <v>6.4</v>
      </c>
      <c r="T197">
        <v>7100</v>
      </c>
      <c r="U197">
        <v>42800</v>
      </c>
      <c r="V197">
        <v>16.5</v>
      </c>
      <c r="W197">
        <v>6.4</v>
      </c>
      <c r="X197">
        <v>7700</v>
      </c>
      <c r="Y197">
        <v>39800</v>
      </c>
      <c r="Z197">
        <v>19.399999999999999</v>
      </c>
      <c r="AA197">
        <v>6.7</v>
      </c>
      <c r="AB197">
        <v>5500</v>
      </c>
      <c r="AC197">
        <v>39400</v>
      </c>
      <c r="AD197">
        <v>14.1</v>
      </c>
      <c r="AE197">
        <v>6.1</v>
      </c>
      <c r="AF197">
        <v>5700</v>
      </c>
      <c r="AG197">
        <v>43200</v>
      </c>
      <c r="AH197">
        <v>13.1</v>
      </c>
      <c r="AI197">
        <v>6</v>
      </c>
      <c r="AJ197">
        <v>6800</v>
      </c>
      <c r="AK197">
        <v>45700</v>
      </c>
      <c r="AL197">
        <v>14.8</v>
      </c>
      <c r="AM197">
        <v>6.6</v>
      </c>
      <c r="AN197">
        <v>6400</v>
      </c>
      <c r="AO197">
        <v>42400</v>
      </c>
      <c r="AP197">
        <v>15.2</v>
      </c>
      <c r="AQ197">
        <v>7.3</v>
      </c>
      <c r="AR197">
        <v>7600</v>
      </c>
      <c r="AS197">
        <v>45000</v>
      </c>
      <c r="AT197">
        <v>16.8</v>
      </c>
      <c r="AU197">
        <v>6.4</v>
      </c>
      <c r="AV197">
        <v>5500</v>
      </c>
      <c r="AW197">
        <v>45200</v>
      </c>
      <c r="AX197">
        <v>12.2</v>
      </c>
      <c r="AY197">
        <v>5.7</v>
      </c>
      <c r="AZ197">
        <v>7900</v>
      </c>
      <c r="BA197">
        <v>47700</v>
      </c>
      <c r="BB197">
        <v>16.600000000000001</v>
      </c>
      <c r="BC197">
        <v>6.8</v>
      </c>
      <c r="BD197">
        <v>11500</v>
      </c>
      <c r="BE197">
        <v>45100</v>
      </c>
      <c r="BF197">
        <v>25.4</v>
      </c>
      <c r="BG197">
        <v>8.6</v>
      </c>
      <c r="BH197">
        <v>11200</v>
      </c>
      <c r="BI197">
        <v>48600</v>
      </c>
      <c r="BJ197">
        <v>23</v>
      </c>
      <c r="BK197">
        <v>8.5</v>
      </c>
      <c r="BL197">
        <v>7800</v>
      </c>
      <c r="BM197">
        <v>49000</v>
      </c>
      <c r="BN197">
        <v>15.9</v>
      </c>
      <c r="BO197">
        <v>6.8</v>
      </c>
      <c r="BP197">
        <v>10100</v>
      </c>
      <c r="BQ197">
        <v>47200</v>
      </c>
      <c r="BR197">
        <v>21.3</v>
      </c>
      <c r="BS197">
        <v>7.6</v>
      </c>
      <c r="BT197">
        <v>8800</v>
      </c>
      <c r="BU197">
        <v>45900</v>
      </c>
      <c r="BV197">
        <v>19.2</v>
      </c>
      <c r="BW197">
        <v>7.3</v>
      </c>
    </row>
    <row r="198" spans="1:75" x14ac:dyDescent="0.3">
      <c r="A198" t="s">
        <v>306</v>
      </c>
      <c r="B198" t="str">
        <f>VLOOKUP(A198,'class and classification'!$A$1:$B$338,2,FALSE)</f>
        <v>Predominantly Rural</v>
      </c>
      <c r="C198" t="str">
        <f>VLOOKUP(A198,'class and classification'!$A$1:$C$338,3,FALSE)</f>
        <v>SD</v>
      </c>
      <c r="D198">
        <v>4700</v>
      </c>
      <c r="E198">
        <v>53100</v>
      </c>
      <c r="F198">
        <v>8.9</v>
      </c>
      <c r="G198">
        <v>2.8</v>
      </c>
      <c r="H198">
        <v>5300</v>
      </c>
      <c r="I198">
        <v>54800</v>
      </c>
      <c r="J198">
        <v>9.6</v>
      </c>
      <c r="K198">
        <v>2.7</v>
      </c>
      <c r="L198">
        <v>5500</v>
      </c>
      <c r="M198">
        <v>52200</v>
      </c>
      <c r="N198">
        <v>10.4</v>
      </c>
      <c r="O198">
        <v>4.5</v>
      </c>
      <c r="P198">
        <v>5800</v>
      </c>
      <c r="Q198">
        <v>51500</v>
      </c>
      <c r="R198">
        <v>11.3</v>
      </c>
      <c r="S198">
        <v>4.7</v>
      </c>
      <c r="T198">
        <v>5900</v>
      </c>
      <c r="U198">
        <v>53400</v>
      </c>
      <c r="V198">
        <v>11</v>
      </c>
      <c r="W198">
        <v>5.0999999999999996</v>
      </c>
      <c r="X198">
        <v>9600</v>
      </c>
      <c r="Y198">
        <v>53800</v>
      </c>
      <c r="Z198">
        <v>17.8</v>
      </c>
      <c r="AA198">
        <v>6.4</v>
      </c>
      <c r="AB198">
        <v>6400</v>
      </c>
      <c r="AC198">
        <v>46600</v>
      </c>
      <c r="AD198">
        <v>13.8</v>
      </c>
      <c r="AE198">
        <v>6.3</v>
      </c>
      <c r="AF198">
        <v>1800</v>
      </c>
      <c r="AG198">
        <v>44700</v>
      </c>
      <c r="AH198">
        <v>4</v>
      </c>
      <c r="AI198" t="s">
        <v>38</v>
      </c>
      <c r="AJ198">
        <v>5600</v>
      </c>
      <c r="AK198">
        <v>51000</v>
      </c>
      <c r="AL198">
        <v>10.9</v>
      </c>
      <c r="AM198">
        <v>5.4</v>
      </c>
      <c r="AN198">
        <v>3400</v>
      </c>
      <c r="AO198">
        <v>45900</v>
      </c>
      <c r="AP198">
        <v>7.3</v>
      </c>
      <c r="AQ198" t="s">
        <v>38</v>
      </c>
      <c r="AR198">
        <v>4100</v>
      </c>
      <c r="AS198">
        <v>49700</v>
      </c>
      <c r="AT198">
        <v>8.3000000000000007</v>
      </c>
      <c r="AU198" t="s">
        <v>38</v>
      </c>
      <c r="AV198">
        <v>6300</v>
      </c>
      <c r="AW198">
        <v>53900</v>
      </c>
      <c r="AX198">
        <v>11.6</v>
      </c>
      <c r="AY198">
        <v>6</v>
      </c>
      <c r="AZ198">
        <v>8400</v>
      </c>
      <c r="BA198">
        <v>56500</v>
      </c>
      <c r="BB198">
        <v>14.8</v>
      </c>
      <c r="BC198">
        <v>6.1</v>
      </c>
      <c r="BD198">
        <v>7900</v>
      </c>
      <c r="BE198">
        <v>54000</v>
      </c>
      <c r="BF198">
        <v>14.6</v>
      </c>
      <c r="BG198">
        <v>6.2</v>
      </c>
      <c r="BH198">
        <v>8300</v>
      </c>
      <c r="BI198">
        <v>53700</v>
      </c>
      <c r="BJ198">
        <v>15.4</v>
      </c>
      <c r="BK198">
        <v>7.1</v>
      </c>
      <c r="BL198">
        <v>10700</v>
      </c>
      <c r="BM198">
        <v>61200</v>
      </c>
      <c r="BN198">
        <v>17.5</v>
      </c>
      <c r="BO198">
        <v>6.9</v>
      </c>
      <c r="BP198">
        <v>7700</v>
      </c>
      <c r="BQ198">
        <v>57200</v>
      </c>
      <c r="BR198">
        <v>13.5</v>
      </c>
      <c r="BS198">
        <v>5.8</v>
      </c>
      <c r="BT198">
        <v>4200</v>
      </c>
      <c r="BU198">
        <v>57400</v>
      </c>
      <c r="BV198">
        <v>7.3</v>
      </c>
      <c r="BW198">
        <v>4.5</v>
      </c>
    </row>
    <row r="199" spans="1:75" x14ac:dyDescent="0.3">
      <c r="A199" t="s">
        <v>307</v>
      </c>
      <c r="B199" t="str">
        <f>VLOOKUP(A199,'class and classification'!$A$1:$B$338,2,FALSE)</f>
        <v>Predominantly Rural</v>
      </c>
      <c r="C199" t="str">
        <f>VLOOKUP(A199,'class and classification'!$A$1:$C$338,3,FALSE)</f>
        <v>SD</v>
      </c>
      <c r="D199">
        <v>2300</v>
      </c>
      <c r="E199">
        <v>26200</v>
      </c>
      <c r="F199">
        <v>8.6</v>
      </c>
      <c r="G199">
        <v>2.7</v>
      </c>
      <c r="H199">
        <v>2000</v>
      </c>
      <c r="I199">
        <v>25500</v>
      </c>
      <c r="J199">
        <v>8</v>
      </c>
      <c r="K199">
        <v>2.7</v>
      </c>
      <c r="L199">
        <v>3700</v>
      </c>
      <c r="M199">
        <v>26700</v>
      </c>
      <c r="N199">
        <v>13.9</v>
      </c>
      <c r="O199" t="s">
        <v>38</v>
      </c>
      <c r="P199">
        <v>3100</v>
      </c>
      <c r="Q199">
        <v>25800</v>
      </c>
      <c r="R199">
        <v>12.1</v>
      </c>
      <c r="S199">
        <v>6.9</v>
      </c>
      <c r="T199">
        <v>2400</v>
      </c>
      <c r="U199">
        <v>25800</v>
      </c>
      <c r="V199">
        <v>9.4</v>
      </c>
      <c r="W199" t="s">
        <v>38</v>
      </c>
      <c r="X199">
        <v>4100</v>
      </c>
      <c r="Y199">
        <v>24900</v>
      </c>
      <c r="Z199">
        <v>16.600000000000001</v>
      </c>
      <c r="AA199">
        <v>8.6999999999999993</v>
      </c>
      <c r="AB199">
        <v>4200</v>
      </c>
      <c r="AC199">
        <v>23300</v>
      </c>
      <c r="AD199">
        <v>18.100000000000001</v>
      </c>
      <c r="AE199">
        <v>8.6999999999999993</v>
      </c>
      <c r="AF199">
        <v>2800</v>
      </c>
      <c r="AG199">
        <v>27600</v>
      </c>
      <c r="AH199">
        <v>10.1</v>
      </c>
      <c r="AI199">
        <v>6.2</v>
      </c>
      <c r="AJ199">
        <v>3800</v>
      </c>
      <c r="AK199">
        <v>26500</v>
      </c>
      <c r="AL199">
        <v>14.3</v>
      </c>
      <c r="AM199">
        <v>8</v>
      </c>
      <c r="AN199">
        <v>5200</v>
      </c>
      <c r="AO199">
        <v>26800</v>
      </c>
      <c r="AP199">
        <v>19.5</v>
      </c>
      <c r="AQ199">
        <v>9.9</v>
      </c>
      <c r="AR199">
        <v>4500</v>
      </c>
      <c r="AS199">
        <v>25100</v>
      </c>
      <c r="AT199">
        <v>17.8</v>
      </c>
      <c r="AU199">
        <v>8.6</v>
      </c>
      <c r="AV199">
        <v>3000</v>
      </c>
      <c r="AW199">
        <v>26000</v>
      </c>
      <c r="AX199">
        <v>11.4</v>
      </c>
      <c r="AY199">
        <v>7</v>
      </c>
      <c r="AZ199">
        <v>2100</v>
      </c>
      <c r="BA199">
        <v>24800</v>
      </c>
      <c r="BB199">
        <v>8.4</v>
      </c>
      <c r="BC199" t="s">
        <v>38</v>
      </c>
      <c r="BD199">
        <v>2100</v>
      </c>
      <c r="BE199">
        <v>25500</v>
      </c>
      <c r="BF199">
        <v>8.3000000000000007</v>
      </c>
      <c r="BG199" t="s">
        <v>38</v>
      </c>
      <c r="BH199">
        <v>3100</v>
      </c>
      <c r="BI199">
        <v>26400</v>
      </c>
      <c r="BJ199">
        <v>11.6</v>
      </c>
      <c r="BK199" t="s">
        <v>38</v>
      </c>
      <c r="BL199">
        <v>4100</v>
      </c>
      <c r="BM199">
        <v>25300</v>
      </c>
      <c r="BN199">
        <v>16.100000000000001</v>
      </c>
      <c r="BO199">
        <v>8.5</v>
      </c>
      <c r="BP199">
        <v>3200</v>
      </c>
      <c r="BQ199">
        <v>25200</v>
      </c>
      <c r="BR199">
        <v>12.5</v>
      </c>
      <c r="BS199" t="s">
        <v>38</v>
      </c>
      <c r="BT199">
        <v>3000</v>
      </c>
      <c r="BU199">
        <v>21500</v>
      </c>
      <c r="BV199">
        <v>13.8</v>
      </c>
      <c r="BW199" t="s">
        <v>38</v>
      </c>
    </row>
    <row r="200" spans="1:75" x14ac:dyDescent="0.3">
      <c r="A200" t="s">
        <v>308</v>
      </c>
      <c r="B200" t="str">
        <f>VLOOKUP(A200,'class and classification'!$A$1:$B$338,2,FALSE)</f>
        <v>Predominantly Rural</v>
      </c>
      <c r="C200" t="str">
        <f>VLOOKUP(A200,'class and classification'!$A$1:$C$338,3,FALSE)</f>
        <v>SD</v>
      </c>
      <c r="D200">
        <v>6000</v>
      </c>
      <c r="E200">
        <v>44300</v>
      </c>
      <c r="F200">
        <v>13.6</v>
      </c>
      <c r="G200">
        <v>3.3</v>
      </c>
      <c r="H200">
        <v>5700</v>
      </c>
      <c r="I200">
        <v>45800</v>
      </c>
      <c r="J200">
        <v>12.4</v>
      </c>
      <c r="K200">
        <v>3.2</v>
      </c>
      <c r="L200">
        <v>5500</v>
      </c>
      <c r="M200">
        <v>47400</v>
      </c>
      <c r="N200">
        <v>11.5</v>
      </c>
      <c r="O200">
        <v>4.7</v>
      </c>
      <c r="P200">
        <v>5100</v>
      </c>
      <c r="Q200">
        <v>46100</v>
      </c>
      <c r="R200">
        <v>11.1</v>
      </c>
      <c r="S200">
        <v>4.9000000000000004</v>
      </c>
      <c r="T200">
        <v>3000</v>
      </c>
      <c r="U200">
        <v>45600</v>
      </c>
      <c r="V200">
        <v>6.6</v>
      </c>
      <c r="W200">
        <v>3.8</v>
      </c>
      <c r="X200">
        <v>5600</v>
      </c>
      <c r="Y200">
        <v>49200</v>
      </c>
      <c r="Z200">
        <v>11.4</v>
      </c>
      <c r="AA200">
        <v>4.5999999999999996</v>
      </c>
      <c r="AB200">
        <v>5600</v>
      </c>
      <c r="AC200">
        <v>47500</v>
      </c>
      <c r="AD200">
        <v>11.9</v>
      </c>
      <c r="AE200">
        <v>5.4</v>
      </c>
      <c r="AF200">
        <v>6300</v>
      </c>
      <c r="AG200">
        <v>45500</v>
      </c>
      <c r="AH200">
        <v>13.9</v>
      </c>
      <c r="AI200">
        <v>6</v>
      </c>
      <c r="AJ200">
        <v>6900</v>
      </c>
      <c r="AK200">
        <v>45500</v>
      </c>
      <c r="AL200">
        <v>15.2</v>
      </c>
      <c r="AM200">
        <v>6.2</v>
      </c>
      <c r="AN200">
        <v>3900</v>
      </c>
      <c r="AO200">
        <v>42600</v>
      </c>
      <c r="AP200">
        <v>9.1999999999999993</v>
      </c>
      <c r="AQ200">
        <v>5.3</v>
      </c>
      <c r="AR200">
        <v>5400</v>
      </c>
      <c r="AS200">
        <v>46500</v>
      </c>
      <c r="AT200">
        <v>11.6</v>
      </c>
      <c r="AU200">
        <v>5.6</v>
      </c>
      <c r="AV200">
        <v>5800</v>
      </c>
      <c r="AW200">
        <v>51300</v>
      </c>
      <c r="AX200">
        <v>11.2</v>
      </c>
      <c r="AY200">
        <v>5.2</v>
      </c>
      <c r="AZ200">
        <v>4500</v>
      </c>
      <c r="BA200">
        <v>48200</v>
      </c>
      <c r="BB200">
        <v>9.4</v>
      </c>
      <c r="BC200">
        <v>5.4</v>
      </c>
      <c r="BD200">
        <v>3000</v>
      </c>
      <c r="BE200">
        <v>54000</v>
      </c>
      <c r="BF200">
        <v>5.5</v>
      </c>
      <c r="BG200" t="s">
        <v>38</v>
      </c>
      <c r="BH200">
        <v>3800</v>
      </c>
      <c r="BI200">
        <v>46400</v>
      </c>
      <c r="BJ200">
        <v>8.1999999999999993</v>
      </c>
      <c r="BK200" t="s">
        <v>38</v>
      </c>
      <c r="BL200">
        <v>8300</v>
      </c>
      <c r="BM200">
        <v>48700</v>
      </c>
      <c r="BN200">
        <v>17.100000000000001</v>
      </c>
      <c r="BO200">
        <v>7.2</v>
      </c>
      <c r="BP200">
        <v>10300</v>
      </c>
      <c r="BQ200">
        <v>47900</v>
      </c>
      <c r="BR200">
        <v>21.6</v>
      </c>
      <c r="BS200">
        <v>7.6</v>
      </c>
      <c r="BT200">
        <v>4700</v>
      </c>
      <c r="BU200">
        <v>49900</v>
      </c>
      <c r="BV200">
        <v>9.3000000000000007</v>
      </c>
      <c r="BW200">
        <v>5.7</v>
      </c>
    </row>
    <row r="201" spans="1:75" x14ac:dyDescent="0.3">
      <c r="A201" t="s">
        <v>309</v>
      </c>
      <c r="B201" t="str">
        <f>VLOOKUP(A201,'class and classification'!$A$1:$B$338,2,FALSE)</f>
        <v>Predominantly Urban</v>
      </c>
      <c r="C201" t="str">
        <f>VLOOKUP(A201,'class and classification'!$A$1:$C$338,3,FALSE)</f>
        <v>SD</v>
      </c>
      <c r="D201">
        <v>2700</v>
      </c>
      <c r="E201">
        <v>27700</v>
      </c>
      <c r="F201">
        <v>9.6999999999999993</v>
      </c>
      <c r="G201">
        <v>2.8</v>
      </c>
      <c r="H201">
        <v>2200</v>
      </c>
      <c r="I201">
        <v>27900</v>
      </c>
      <c r="J201">
        <v>7.9</v>
      </c>
      <c r="K201">
        <v>2.6</v>
      </c>
      <c r="L201">
        <v>3300</v>
      </c>
      <c r="M201">
        <v>30400</v>
      </c>
      <c r="N201">
        <v>10.7</v>
      </c>
      <c r="O201">
        <v>6.5</v>
      </c>
      <c r="P201">
        <v>3900</v>
      </c>
      <c r="Q201">
        <v>28100</v>
      </c>
      <c r="R201">
        <v>13.9</v>
      </c>
      <c r="S201">
        <v>7.9</v>
      </c>
      <c r="T201">
        <v>1700</v>
      </c>
      <c r="U201">
        <v>26400</v>
      </c>
      <c r="V201">
        <v>6.4</v>
      </c>
      <c r="W201" t="s">
        <v>38</v>
      </c>
      <c r="X201">
        <v>2200</v>
      </c>
      <c r="Y201">
        <v>24100</v>
      </c>
      <c r="Z201">
        <v>9</v>
      </c>
      <c r="AA201" t="s">
        <v>38</v>
      </c>
      <c r="AB201">
        <v>2200</v>
      </c>
      <c r="AC201">
        <v>26000</v>
      </c>
      <c r="AD201">
        <v>8.6</v>
      </c>
      <c r="AE201" t="s">
        <v>38</v>
      </c>
      <c r="AF201">
        <v>3200</v>
      </c>
      <c r="AG201">
        <v>27800</v>
      </c>
      <c r="AH201">
        <v>11.6</v>
      </c>
      <c r="AI201" t="s">
        <v>38</v>
      </c>
      <c r="AJ201">
        <v>2500</v>
      </c>
      <c r="AK201">
        <v>26500</v>
      </c>
      <c r="AL201">
        <v>9.6</v>
      </c>
      <c r="AM201" t="s">
        <v>38</v>
      </c>
      <c r="AN201">
        <v>1400</v>
      </c>
      <c r="AO201">
        <v>26700</v>
      </c>
      <c r="AP201">
        <v>5.0999999999999996</v>
      </c>
      <c r="AQ201" t="s">
        <v>38</v>
      </c>
      <c r="AR201">
        <v>2700</v>
      </c>
      <c r="AS201">
        <v>30700</v>
      </c>
      <c r="AT201">
        <v>8.6999999999999993</v>
      </c>
      <c r="AU201" t="s">
        <v>38</v>
      </c>
      <c r="AV201">
        <v>1400</v>
      </c>
      <c r="AW201">
        <v>26900</v>
      </c>
      <c r="AX201">
        <v>5.0999999999999996</v>
      </c>
      <c r="AY201" t="s">
        <v>38</v>
      </c>
      <c r="AZ201">
        <v>900</v>
      </c>
      <c r="BA201">
        <v>27600</v>
      </c>
      <c r="BB201">
        <v>3.3</v>
      </c>
      <c r="BC201" t="s">
        <v>38</v>
      </c>
      <c r="BD201">
        <v>2300</v>
      </c>
      <c r="BE201">
        <v>24900</v>
      </c>
      <c r="BF201">
        <v>9.1999999999999993</v>
      </c>
      <c r="BG201" t="s">
        <v>38</v>
      </c>
      <c r="BH201">
        <v>2900</v>
      </c>
      <c r="BI201">
        <v>25600</v>
      </c>
      <c r="BJ201">
        <v>11.2</v>
      </c>
      <c r="BK201" t="s">
        <v>38</v>
      </c>
      <c r="BL201">
        <v>7000</v>
      </c>
      <c r="BM201">
        <v>26400</v>
      </c>
      <c r="BN201">
        <v>26.5</v>
      </c>
      <c r="BO201">
        <v>11.1</v>
      </c>
      <c r="BP201">
        <v>8400</v>
      </c>
      <c r="BQ201">
        <v>25400</v>
      </c>
      <c r="BR201">
        <v>33</v>
      </c>
      <c r="BS201">
        <v>17.100000000000001</v>
      </c>
      <c r="BT201">
        <v>2000</v>
      </c>
      <c r="BU201">
        <v>26700</v>
      </c>
      <c r="BV201">
        <v>7.5</v>
      </c>
      <c r="BW201" t="s">
        <v>38</v>
      </c>
    </row>
    <row r="202" spans="1:75" x14ac:dyDescent="0.3">
      <c r="A202" t="s">
        <v>310</v>
      </c>
      <c r="B202" t="str">
        <f>VLOOKUP(A202,'class and classification'!$A$1:$B$338,2,FALSE)</f>
        <v>Urban with Significant Rural</v>
      </c>
      <c r="C202" t="str">
        <f>VLOOKUP(A202,'class and classification'!$A$1:$C$338,3,FALSE)</f>
        <v>SD</v>
      </c>
      <c r="D202">
        <v>2000</v>
      </c>
      <c r="E202">
        <v>26600</v>
      </c>
      <c r="F202">
        <v>7.5</v>
      </c>
      <c r="G202">
        <v>2.2000000000000002</v>
      </c>
      <c r="H202">
        <v>1800</v>
      </c>
      <c r="I202">
        <v>27000</v>
      </c>
      <c r="J202">
        <v>6.7</v>
      </c>
      <c r="K202">
        <v>2.2999999999999998</v>
      </c>
      <c r="L202">
        <v>1700</v>
      </c>
      <c r="M202">
        <v>29800</v>
      </c>
      <c r="N202">
        <v>5.7</v>
      </c>
      <c r="O202" t="s">
        <v>38</v>
      </c>
      <c r="P202">
        <v>2400</v>
      </c>
      <c r="Q202">
        <v>27800</v>
      </c>
      <c r="R202">
        <v>8.6</v>
      </c>
      <c r="S202" t="s">
        <v>38</v>
      </c>
      <c r="T202">
        <v>2400</v>
      </c>
      <c r="U202">
        <v>31300</v>
      </c>
      <c r="V202">
        <v>7.7</v>
      </c>
      <c r="W202" t="s">
        <v>38</v>
      </c>
      <c r="X202">
        <v>3600</v>
      </c>
      <c r="Y202">
        <v>29600</v>
      </c>
      <c r="Z202">
        <v>12.3</v>
      </c>
      <c r="AA202">
        <v>6.5</v>
      </c>
      <c r="AB202">
        <v>4100</v>
      </c>
      <c r="AC202">
        <v>27900</v>
      </c>
      <c r="AD202">
        <v>14.6</v>
      </c>
      <c r="AE202">
        <v>7.9</v>
      </c>
      <c r="AF202">
        <v>4500</v>
      </c>
      <c r="AG202">
        <v>27100</v>
      </c>
      <c r="AH202">
        <v>16.7</v>
      </c>
      <c r="AI202">
        <v>8.6999999999999993</v>
      </c>
      <c r="AJ202">
        <v>2800</v>
      </c>
      <c r="AK202">
        <v>32000</v>
      </c>
      <c r="AL202">
        <v>8.6999999999999993</v>
      </c>
      <c r="AM202" t="s">
        <v>38</v>
      </c>
      <c r="AN202">
        <v>2600</v>
      </c>
      <c r="AO202">
        <v>34200</v>
      </c>
      <c r="AP202">
        <v>7.7</v>
      </c>
      <c r="AQ202" t="s">
        <v>38</v>
      </c>
      <c r="AR202">
        <v>1600</v>
      </c>
      <c r="AS202">
        <v>28700</v>
      </c>
      <c r="AT202">
        <v>5.7</v>
      </c>
      <c r="AU202" t="s">
        <v>38</v>
      </c>
      <c r="AV202">
        <v>2200</v>
      </c>
      <c r="AW202">
        <v>29400</v>
      </c>
      <c r="AX202">
        <v>7.4</v>
      </c>
      <c r="AY202" t="s">
        <v>38</v>
      </c>
      <c r="AZ202">
        <v>2400</v>
      </c>
      <c r="BA202">
        <v>30700</v>
      </c>
      <c r="BB202">
        <v>7.8</v>
      </c>
      <c r="BC202" t="s">
        <v>38</v>
      </c>
      <c r="BD202">
        <v>3800</v>
      </c>
      <c r="BE202">
        <v>31400</v>
      </c>
      <c r="BF202">
        <v>12</v>
      </c>
      <c r="BG202" t="s">
        <v>38</v>
      </c>
      <c r="BH202" t="s">
        <v>39</v>
      </c>
      <c r="BI202">
        <v>33800</v>
      </c>
      <c r="BJ202">
        <v>4.5</v>
      </c>
      <c r="BK202" t="s">
        <v>38</v>
      </c>
      <c r="BL202" t="s">
        <v>37</v>
      </c>
      <c r="BM202">
        <v>32300</v>
      </c>
      <c r="BN202" t="s">
        <v>37</v>
      </c>
      <c r="BO202" t="s">
        <v>37</v>
      </c>
      <c r="BP202" t="s">
        <v>37</v>
      </c>
      <c r="BQ202">
        <v>30300</v>
      </c>
      <c r="BR202" t="s">
        <v>37</v>
      </c>
      <c r="BS202" t="s">
        <v>37</v>
      </c>
      <c r="BT202">
        <v>2700</v>
      </c>
      <c r="BU202">
        <v>31400</v>
      </c>
      <c r="BV202">
        <v>8.5</v>
      </c>
      <c r="BW202" t="s">
        <v>38</v>
      </c>
    </row>
    <row r="203" spans="1:75" x14ac:dyDescent="0.3">
      <c r="A203" t="s">
        <v>311</v>
      </c>
      <c r="B203" t="str">
        <f>VLOOKUP(A203,'class and classification'!$A$1:$B$338,2,FALSE)</f>
        <v>Predominantly Rural</v>
      </c>
      <c r="C203" t="str">
        <f>VLOOKUP(A203,'class and classification'!$A$1:$C$338,3,FALSE)</f>
        <v>SD</v>
      </c>
      <c r="D203">
        <v>6500</v>
      </c>
      <c r="E203">
        <v>56700</v>
      </c>
      <c r="F203">
        <v>11.5</v>
      </c>
      <c r="G203">
        <v>2.9</v>
      </c>
      <c r="H203">
        <v>5200</v>
      </c>
      <c r="I203">
        <v>58500</v>
      </c>
      <c r="J203">
        <v>8.9</v>
      </c>
      <c r="K203">
        <v>2.8</v>
      </c>
      <c r="L203">
        <v>5500</v>
      </c>
      <c r="M203">
        <v>57300</v>
      </c>
      <c r="N203">
        <v>9.5</v>
      </c>
      <c r="O203">
        <v>4.7</v>
      </c>
      <c r="P203">
        <v>7600</v>
      </c>
      <c r="Q203">
        <v>57600</v>
      </c>
      <c r="R203">
        <v>13.2</v>
      </c>
      <c r="S203">
        <v>4.9000000000000004</v>
      </c>
      <c r="T203">
        <v>7800</v>
      </c>
      <c r="U203">
        <v>62700</v>
      </c>
      <c r="V203">
        <v>12.4</v>
      </c>
      <c r="W203">
        <v>4.5999999999999996</v>
      </c>
      <c r="X203">
        <v>7600</v>
      </c>
      <c r="Y203">
        <v>58900</v>
      </c>
      <c r="Z203">
        <v>13</v>
      </c>
      <c r="AA203">
        <v>4.9000000000000004</v>
      </c>
      <c r="AB203">
        <v>5800</v>
      </c>
      <c r="AC203">
        <v>59400</v>
      </c>
      <c r="AD203">
        <v>9.8000000000000007</v>
      </c>
      <c r="AE203">
        <v>4.7</v>
      </c>
      <c r="AF203">
        <v>6700</v>
      </c>
      <c r="AG203">
        <v>62000</v>
      </c>
      <c r="AH203">
        <v>10.8</v>
      </c>
      <c r="AI203">
        <v>5</v>
      </c>
      <c r="AJ203">
        <v>6300</v>
      </c>
      <c r="AK203">
        <v>55600</v>
      </c>
      <c r="AL203">
        <v>11.3</v>
      </c>
      <c r="AM203">
        <v>5.2</v>
      </c>
      <c r="AN203">
        <v>5000</v>
      </c>
      <c r="AO203">
        <v>53400</v>
      </c>
      <c r="AP203">
        <v>9.3000000000000007</v>
      </c>
      <c r="AQ203">
        <v>4.7</v>
      </c>
      <c r="AR203">
        <v>7000</v>
      </c>
      <c r="AS203">
        <v>55400</v>
      </c>
      <c r="AT203">
        <v>12.5</v>
      </c>
      <c r="AU203">
        <v>4.5999999999999996</v>
      </c>
      <c r="AV203">
        <v>7600</v>
      </c>
      <c r="AW203">
        <v>51400</v>
      </c>
      <c r="AX203">
        <v>14.9</v>
      </c>
      <c r="AY203">
        <v>6</v>
      </c>
      <c r="AZ203">
        <v>8300</v>
      </c>
      <c r="BA203">
        <v>54900</v>
      </c>
      <c r="BB203">
        <v>15.1</v>
      </c>
      <c r="BC203">
        <v>6</v>
      </c>
      <c r="BD203">
        <v>10000</v>
      </c>
      <c r="BE203">
        <v>61000</v>
      </c>
      <c r="BF203">
        <v>16.399999999999999</v>
      </c>
      <c r="BG203">
        <v>6.3</v>
      </c>
      <c r="BH203">
        <v>9000</v>
      </c>
      <c r="BI203">
        <v>52100</v>
      </c>
      <c r="BJ203">
        <v>17.3</v>
      </c>
      <c r="BK203">
        <v>6.9</v>
      </c>
      <c r="BL203">
        <v>6600</v>
      </c>
      <c r="BM203">
        <v>56500</v>
      </c>
      <c r="BN203">
        <v>11.8</v>
      </c>
      <c r="BO203">
        <v>6.1</v>
      </c>
      <c r="BP203">
        <v>9300</v>
      </c>
      <c r="BQ203">
        <v>60600</v>
      </c>
      <c r="BR203">
        <v>15.3</v>
      </c>
      <c r="BS203">
        <v>6.8</v>
      </c>
      <c r="BT203">
        <v>4900</v>
      </c>
      <c r="BU203">
        <v>46200</v>
      </c>
      <c r="BV203">
        <v>10.5</v>
      </c>
      <c r="BW203">
        <v>6.3</v>
      </c>
    </row>
    <row r="204" spans="1:75" x14ac:dyDescent="0.3">
      <c r="A204" t="s">
        <v>312</v>
      </c>
      <c r="B204" t="str">
        <f>VLOOKUP(A204,'class and classification'!$A$1:$B$338,2,FALSE)</f>
        <v>Predominantly Urban</v>
      </c>
      <c r="C204" t="str">
        <f>VLOOKUP(A204,'class and classification'!$A$1:$C$338,3,FALSE)</f>
        <v>SD</v>
      </c>
      <c r="D204">
        <v>2700</v>
      </c>
      <c r="E204">
        <v>41000</v>
      </c>
      <c r="F204">
        <v>6.5</v>
      </c>
      <c r="G204">
        <v>2.2999999999999998</v>
      </c>
      <c r="H204">
        <v>3000</v>
      </c>
      <c r="I204">
        <v>43700</v>
      </c>
      <c r="J204">
        <v>6.8</v>
      </c>
      <c r="K204">
        <v>2.2999999999999998</v>
      </c>
      <c r="L204">
        <v>2100</v>
      </c>
      <c r="M204">
        <v>45300</v>
      </c>
      <c r="N204">
        <v>4.5999999999999996</v>
      </c>
      <c r="O204" t="s">
        <v>38</v>
      </c>
      <c r="P204">
        <v>4200</v>
      </c>
      <c r="Q204">
        <v>46100</v>
      </c>
      <c r="R204">
        <v>9.1</v>
      </c>
      <c r="S204">
        <v>4.7</v>
      </c>
      <c r="T204">
        <v>3500</v>
      </c>
      <c r="U204">
        <v>40900</v>
      </c>
      <c r="V204">
        <v>8.6</v>
      </c>
      <c r="W204">
        <v>5</v>
      </c>
      <c r="X204">
        <v>3700</v>
      </c>
      <c r="Y204">
        <v>45500</v>
      </c>
      <c r="Z204">
        <v>8.1</v>
      </c>
      <c r="AA204">
        <v>4.5999999999999996</v>
      </c>
      <c r="AB204">
        <v>4600</v>
      </c>
      <c r="AC204">
        <v>50700</v>
      </c>
      <c r="AD204">
        <v>9.1</v>
      </c>
      <c r="AE204">
        <v>4.8</v>
      </c>
      <c r="AF204">
        <v>4900</v>
      </c>
      <c r="AG204">
        <v>43100</v>
      </c>
      <c r="AH204">
        <v>11.4</v>
      </c>
      <c r="AI204">
        <v>5.7</v>
      </c>
      <c r="AJ204">
        <v>3500</v>
      </c>
      <c r="AK204">
        <v>45100</v>
      </c>
      <c r="AL204">
        <v>7.8</v>
      </c>
      <c r="AM204">
        <v>5</v>
      </c>
      <c r="AN204">
        <v>3200</v>
      </c>
      <c r="AO204">
        <v>49800</v>
      </c>
      <c r="AP204">
        <v>6.4</v>
      </c>
      <c r="AQ204" t="s">
        <v>38</v>
      </c>
      <c r="AR204">
        <v>3500</v>
      </c>
      <c r="AS204">
        <v>53300</v>
      </c>
      <c r="AT204">
        <v>6.5</v>
      </c>
      <c r="AU204" t="s">
        <v>38</v>
      </c>
      <c r="AV204">
        <v>3100</v>
      </c>
      <c r="AW204">
        <v>50400</v>
      </c>
      <c r="AX204">
        <v>6.1</v>
      </c>
      <c r="AY204" t="s">
        <v>38</v>
      </c>
      <c r="AZ204">
        <v>2500</v>
      </c>
      <c r="BA204">
        <v>45500</v>
      </c>
      <c r="BB204">
        <v>5.6</v>
      </c>
      <c r="BC204" t="s">
        <v>38</v>
      </c>
      <c r="BD204">
        <v>6200</v>
      </c>
      <c r="BE204">
        <v>44500</v>
      </c>
      <c r="BF204">
        <v>13.9</v>
      </c>
      <c r="BG204">
        <v>7.1</v>
      </c>
      <c r="BH204">
        <v>4500</v>
      </c>
      <c r="BI204">
        <v>45100</v>
      </c>
      <c r="BJ204">
        <v>9.9</v>
      </c>
      <c r="BK204">
        <v>5.7</v>
      </c>
      <c r="BL204">
        <v>2600</v>
      </c>
      <c r="BM204">
        <v>48000</v>
      </c>
      <c r="BN204">
        <v>5.5</v>
      </c>
      <c r="BO204" t="s">
        <v>38</v>
      </c>
      <c r="BP204">
        <v>3000</v>
      </c>
      <c r="BQ204">
        <v>42500</v>
      </c>
      <c r="BR204">
        <v>7</v>
      </c>
      <c r="BS204" t="s">
        <v>38</v>
      </c>
      <c r="BT204">
        <v>2800</v>
      </c>
      <c r="BU204">
        <v>52000</v>
      </c>
      <c r="BV204">
        <v>5.3</v>
      </c>
      <c r="BW204" t="s">
        <v>38</v>
      </c>
    </row>
    <row r="205" spans="1:75" x14ac:dyDescent="0.3">
      <c r="A205" t="s">
        <v>313</v>
      </c>
      <c r="B205" t="str">
        <f>VLOOKUP(A205,'class and classification'!$A$1:$B$338,2,FALSE)</f>
        <v>Predominantly Rural</v>
      </c>
      <c r="C205" t="str">
        <f>VLOOKUP(A205,'class and classification'!$A$1:$C$338,3,FALSE)</f>
        <v>SD</v>
      </c>
      <c r="D205">
        <v>5900</v>
      </c>
      <c r="E205">
        <v>48200</v>
      </c>
      <c r="F205">
        <v>12.2</v>
      </c>
      <c r="G205">
        <v>2.8</v>
      </c>
      <c r="H205">
        <v>4000</v>
      </c>
      <c r="I205">
        <v>47600</v>
      </c>
      <c r="J205">
        <v>8.5</v>
      </c>
      <c r="K205">
        <v>2.6</v>
      </c>
      <c r="L205">
        <v>5300</v>
      </c>
      <c r="M205">
        <v>49200</v>
      </c>
      <c r="N205">
        <v>10.8</v>
      </c>
      <c r="O205">
        <v>4.7</v>
      </c>
      <c r="P205">
        <v>6400</v>
      </c>
      <c r="Q205">
        <v>48000</v>
      </c>
      <c r="R205">
        <v>13.4</v>
      </c>
      <c r="S205">
        <v>4.8</v>
      </c>
      <c r="T205">
        <v>6100</v>
      </c>
      <c r="U205">
        <v>52200</v>
      </c>
      <c r="V205">
        <v>11.7</v>
      </c>
      <c r="W205">
        <v>4.5999999999999996</v>
      </c>
      <c r="X205">
        <v>7100</v>
      </c>
      <c r="Y205">
        <v>52500</v>
      </c>
      <c r="Z205">
        <v>13.5</v>
      </c>
      <c r="AA205">
        <v>5</v>
      </c>
      <c r="AB205">
        <v>5000</v>
      </c>
      <c r="AC205">
        <v>50700</v>
      </c>
      <c r="AD205">
        <v>9.8000000000000007</v>
      </c>
      <c r="AE205">
        <v>4.5999999999999996</v>
      </c>
      <c r="AF205">
        <v>8300</v>
      </c>
      <c r="AG205">
        <v>49300</v>
      </c>
      <c r="AH205">
        <v>16.7</v>
      </c>
      <c r="AI205">
        <v>6.6</v>
      </c>
      <c r="AJ205">
        <v>7200</v>
      </c>
      <c r="AK205">
        <v>49900</v>
      </c>
      <c r="AL205">
        <v>14.3</v>
      </c>
      <c r="AM205">
        <v>5.4</v>
      </c>
      <c r="AN205">
        <v>7600</v>
      </c>
      <c r="AO205">
        <v>50800</v>
      </c>
      <c r="AP205">
        <v>15</v>
      </c>
      <c r="AQ205">
        <v>5.4</v>
      </c>
      <c r="AR205">
        <v>6100</v>
      </c>
      <c r="AS205">
        <v>53500</v>
      </c>
      <c r="AT205">
        <v>11.4</v>
      </c>
      <c r="AU205">
        <v>5</v>
      </c>
      <c r="AV205">
        <v>7500</v>
      </c>
      <c r="AW205">
        <v>56700</v>
      </c>
      <c r="AX205">
        <v>13.3</v>
      </c>
      <c r="AY205">
        <v>6.1</v>
      </c>
      <c r="AZ205">
        <v>7700</v>
      </c>
      <c r="BA205">
        <v>52400</v>
      </c>
      <c r="BB205">
        <v>14.7</v>
      </c>
      <c r="BC205">
        <v>6.3</v>
      </c>
      <c r="BD205">
        <v>7200</v>
      </c>
      <c r="BE205">
        <v>58000</v>
      </c>
      <c r="BF205">
        <v>12.4</v>
      </c>
      <c r="BG205">
        <v>5.7</v>
      </c>
      <c r="BH205">
        <v>8100</v>
      </c>
      <c r="BI205">
        <v>58800</v>
      </c>
      <c r="BJ205">
        <v>13.7</v>
      </c>
      <c r="BK205">
        <v>5.9</v>
      </c>
      <c r="BL205">
        <v>5800</v>
      </c>
      <c r="BM205">
        <v>56700</v>
      </c>
      <c r="BN205">
        <v>10.3</v>
      </c>
      <c r="BO205">
        <v>5.2</v>
      </c>
      <c r="BP205">
        <v>5300</v>
      </c>
      <c r="BQ205">
        <v>54900</v>
      </c>
      <c r="BR205">
        <v>9.6999999999999993</v>
      </c>
      <c r="BS205">
        <v>5.2</v>
      </c>
      <c r="BT205">
        <v>7700</v>
      </c>
      <c r="BU205">
        <v>55300</v>
      </c>
      <c r="BV205">
        <v>13.9</v>
      </c>
      <c r="BW205">
        <v>6.1</v>
      </c>
    </row>
    <row r="206" spans="1:75" x14ac:dyDescent="0.3">
      <c r="A206" t="s">
        <v>314</v>
      </c>
      <c r="B206" t="str">
        <f>VLOOKUP(A206,'class and classification'!$A$1:$B$338,2,FALSE)</f>
        <v>Predominantly Rural</v>
      </c>
      <c r="C206" t="str">
        <f>VLOOKUP(A206,'class and classification'!$A$1:$C$338,3,FALSE)</f>
        <v>SD</v>
      </c>
      <c r="D206">
        <v>4100</v>
      </c>
      <c r="E206">
        <v>37100</v>
      </c>
      <c r="F206">
        <v>10.9</v>
      </c>
      <c r="G206">
        <v>2.7</v>
      </c>
      <c r="H206">
        <v>4600</v>
      </c>
      <c r="I206">
        <v>37800</v>
      </c>
      <c r="J206">
        <v>12.3</v>
      </c>
      <c r="K206">
        <v>3</v>
      </c>
      <c r="L206">
        <v>3900</v>
      </c>
      <c r="M206">
        <v>39700</v>
      </c>
      <c r="N206">
        <v>9.8000000000000007</v>
      </c>
      <c r="O206">
        <v>5.5</v>
      </c>
      <c r="P206">
        <v>4900</v>
      </c>
      <c r="Q206">
        <v>39800</v>
      </c>
      <c r="R206">
        <v>12.3</v>
      </c>
      <c r="S206">
        <v>6.2</v>
      </c>
      <c r="T206">
        <v>4100</v>
      </c>
      <c r="U206">
        <v>39000</v>
      </c>
      <c r="V206">
        <v>10.4</v>
      </c>
      <c r="W206">
        <v>5.5</v>
      </c>
      <c r="X206">
        <v>6800</v>
      </c>
      <c r="Y206">
        <v>39700</v>
      </c>
      <c r="Z206">
        <v>17</v>
      </c>
      <c r="AA206">
        <v>6.9</v>
      </c>
      <c r="AB206">
        <v>4000</v>
      </c>
      <c r="AC206">
        <v>41700</v>
      </c>
      <c r="AD206">
        <v>9.5</v>
      </c>
      <c r="AE206">
        <v>5.4</v>
      </c>
      <c r="AF206">
        <v>4500</v>
      </c>
      <c r="AG206">
        <v>43900</v>
      </c>
      <c r="AH206">
        <v>10.199999999999999</v>
      </c>
      <c r="AI206">
        <v>5.6</v>
      </c>
      <c r="AJ206">
        <v>3200</v>
      </c>
      <c r="AK206">
        <v>34900</v>
      </c>
      <c r="AL206">
        <v>9.1999999999999993</v>
      </c>
      <c r="AM206" t="s">
        <v>38</v>
      </c>
      <c r="AN206">
        <v>3100</v>
      </c>
      <c r="AO206">
        <v>38000</v>
      </c>
      <c r="AP206">
        <v>8.1</v>
      </c>
      <c r="AQ206" t="s">
        <v>38</v>
      </c>
      <c r="AR206">
        <v>4800</v>
      </c>
      <c r="AS206">
        <v>41000</v>
      </c>
      <c r="AT206">
        <v>11.8</v>
      </c>
      <c r="AU206">
        <v>5.8</v>
      </c>
      <c r="AV206">
        <v>4700</v>
      </c>
      <c r="AW206">
        <v>43600</v>
      </c>
      <c r="AX206">
        <v>10.7</v>
      </c>
      <c r="AY206">
        <v>5.8</v>
      </c>
      <c r="AZ206">
        <v>5000</v>
      </c>
      <c r="BA206">
        <v>41500</v>
      </c>
      <c r="BB206">
        <v>12.1</v>
      </c>
      <c r="BC206">
        <v>6.3</v>
      </c>
      <c r="BD206">
        <v>4500</v>
      </c>
      <c r="BE206">
        <v>43100</v>
      </c>
      <c r="BF206">
        <v>10.5</v>
      </c>
      <c r="BG206">
        <v>6</v>
      </c>
      <c r="BH206">
        <v>4500</v>
      </c>
      <c r="BI206">
        <v>44300</v>
      </c>
      <c r="BJ206">
        <v>10.199999999999999</v>
      </c>
      <c r="BK206">
        <v>5.7</v>
      </c>
      <c r="BL206">
        <v>6400</v>
      </c>
      <c r="BM206">
        <v>43900</v>
      </c>
      <c r="BN206">
        <v>14.6</v>
      </c>
      <c r="BO206">
        <v>7.2</v>
      </c>
      <c r="BP206">
        <v>5000</v>
      </c>
      <c r="BQ206">
        <v>40800</v>
      </c>
      <c r="BR206">
        <v>12.3</v>
      </c>
      <c r="BS206">
        <v>7.2</v>
      </c>
      <c r="BT206">
        <v>6200</v>
      </c>
      <c r="BU206">
        <v>45000</v>
      </c>
      <c r="BV206">
        <v>13.8</v>
      </c>
      <c r="BW206">
        <v>7.1</v>
      </c>
    </row>
    <row r="207" spans="1:75" x14ac:dyDescent="0.3">
      <c r="A207" t="s">
        <v>315</v>
      </c>
      <c r="B207" t="str">
        <f>VLOOKUP(A207,'class and classification'!$A$1:$B$338,2,FALSE)</f>
        <v>Predominantly Rural</v>
      </c>
      <c r="C207" t="str">
        <f>VLOOKUP(A207,'class and classification'!$A$1:$C$338,3,FALSE)</f>
        <v>SD</v>
      </c>
      <c r="D207">
        <v>6700</v>
      </c>
      <c r="E207">
        <v>63400</v>
      </c>
      <c r="F207">
        <v>10.6</v>
      </c>
      <c r="G207">
        <v>2.8</v>
      </c>
      <c r="H207">
        <v>7300</v>
      </c>
      <c r="I207">
        <v>63500</v>
      </c>
      <c r="J207">
        <v>11.6</v>
      </c>
      <c r="K207">
        <v>3.2</v>
      </c>
      <c r="L207">
        <v>7300</v>
      </c>
      <c r="M207">
        <v>62900</v>
      </c>
      <c r="N207">
        <v>11.5</v>
      </c>
      <c r="O207">
        <v>4.3</v>
      </c>
      <c r="P207">
        <v>4600</v>
      </c>
      <c r="Q207">
        <v>65100</v>
      </c>
      <c r="R207">
        <v>7.1</v>
      </c>
      <c r="S207">
        <v>3.4</v>
      </c>
      <c r="T207">
        <v>6300</v>
      </c>
      <c r="U207">
        <v>66200</v>
      </c>
      <c r="V207">
        <v>9.6</v>
      </c>
      <c r="W207">
        <v>4</v>
      </c>
      <c r="X207">
        <v>8400</v>
      </c>
      <c r="Y207">
        <v>67400</v>
      </c>
      <c r="Z207">
        <v>12.5</v>
      </c>
      <c r="AA207">
        <v>4.7</v>
      </c>
      <c r="AB207">
        <v>7900</v>
      </c>
      <c r="AC207">
        <v>65900</v>
      </c>
      <c r="AD207">
        <v>12</v>
      </c>
      <c r="AE207">
        <v>4.5</v>
      </c>
      <c r="AF207">
        <v>7600</v>
      </c>
      <c r="AG207">
        <v>68200</v>
      </c>
      <c r="AH207">
        <v>11.1</v>
      </c>
      <c r="AI207">
        <v>4.2</v>
      </c>
      <c r="AJ207">
        <v>5100</v>
      </c>
      <c r="AK207">
        <v>66700</v>
      </c>
      <c r="AL207">
        <v>7.7</v>
      </c>
      <c r="AM207">
        <v>3.8</v>
      </c>
      <c r="AN207">
        <v>9200</v>
      </c>
      <c r="AO207">
        <v>67800</v>
      </c>
      <c r="AP207">
        <v>13.5</v>
      </c>
      <c r="AQ207">
        <v>4.8</v>
      </c>
      <c r="AR207">
        <v>7800</v>
      </c>
      <c r="AS207">
        <v>72300</v>
      </c>
      <c r="AT207">
        <v>10.7</v>
      </c>
      <c r="AU207">
        <v>4.2</v>
      </c>
      <c r="AV207">
        <v>7200</v>
      </c>
      <c r="AW207">
        <v>66400</v>
      </c>
      <c r="AX207">
        <v>10.9</v>
      </c>
      <c r="AY207">
        <v>4.7</v>
      </c>
      <c r="AZ207">
        <v>7100</v>
      </c>
      <c r="BA207">
        <v>66600</v>
      </c>
      <c r="BB207">
        <v>10.6</v>
      </c>
      <c r="BC207">
        <v>4.7</v>
      </c>
      <c r="BD207">
        <v>12100</v>
      </c>
      <c r="BE207">
        <v>72900</v>
      </c>
      <c r="BF207">
        <v>16.600000000000001</v>
      </c>
      <c r="BG207">
        <v>5.3</v>
      </c>
      <c r="BH207">
        <v>12800</v>
      </c>
      <c r="BI207">
        <v>74200</v>
      </c>
      <c r="BJ207">
        <v>17.3</v>
      </c>
      <c r="BK207">
        <v>5.6</v>
      </c>
      <c r="BL207">
        <v>13800</v>
      </c>
      <c r="BM207">
        <v>70400</v>
      </c>
      <c r="BN207">
        <v>19.600000000000001</v>
      </c>
      <c r="BO207">
        <v>6.7</v>
      </c>
      <c r="BP207">
        <v>5300</v>
      </c>
      <c r="BQ207">
        <v>62400</v>
      </c>
      <c r="BR207">
        <v>8.5</v>
      </c>
      <c r="BS207">
        <v>5.0999999999999996</v>
      </c>
      <c r="BT207">
        <v>8600</v>
      </c>
      <c r="BU207">
        <v>70700</v>
      </c>
      <c r="BV207">
        <v>12.2</v>
      </c>
      <c r="BW207">
        <v>5.6</v>
      </c>
    </row>
    <row r="208" spans="1:75" x14ac:dyDescent="0.3">
      <c r="A208" t="s">
        <v>316</v>
      </c>
      <c r="B208" t="str">
        <f>VLOOKUP(A208,'class and classification'!$A$1:$B$338,2,FALSE)</f>
        <v>Predominantly Rural</v>
      </c>
      <c r="C208" t="str">
        <f>VLOOKUP(A208,'class and classification'!$A$1:$C$338,3,FALSE)</f>
        <v>SD</v>
      </c>
      <c r="D208">
        <v>4100</v>
      </c>
      <c r="E208">
        <v>38800</v>
      </c>
      <c r="F208">
        <v>10.6</v>
      </c>
      <c r="G208">
        <v>2.8</v>
      </c>
      <c r="H208">
        <v>4500</v>
      </c>
      <c r="I208">
        <v>40200</v>
      </c>
      <c r="J208">
        <v>11.3</v>
      </c>
      <c r="K208">
        <v>3</v>
      </c>
      <c r="L208">
        <v>4200</v>
      </c>
      <c r="M208">
        <v>41300</v>
      </c>
      <c r="N208">
        <v>10.3</v>
      </c>
      <c r="O208">
        <v>5.2</v>
      </c>
      <c r="P208">
        <v>5100</v>
      </c>
      <c r="Q208">
        <v>43200</v>
      </c>
      <c r="R208">
        <v>11.9</v>
      </c>
      <c r="S208">
        <v>5.7</v>
      </c>
      <c r="T208">
        <v>6000</v>
      </c>
      <c r="U208">
        <v>42300</v>
      </c>
      <c r="V208">
        <v>14.1</v>
      </c>
      <c r="W208">
        <v>5.9</v>
      </c>
      <c r="X208">
        <v>5900</v>
      </c>
      <c r="Y208">
        <v>37400</v>
      </c>
      <c r="Z208">
        <v>15.7</v>
      </c>
      <c r="AA208">
        <v>7</v>
      </c>
      <c r="AB208">
        <v>5600</v>
      </c>
      <c r="AC208">
        <v>39800</v>
      </c>
      <c r="AD208">
        <v>14</v>
      </c>
      <c r="AE208">
        <v>6.2</v>
      </c>
      <c r="AF208">
        <v>5800</v>
      </c>
      <c r="AG208">
        <v>38200</v>
      </c>
      <c r="AH208">
        <v>15.1</v>
      </c>
      <c r="AI208">
        <v>6.3</v>
      </c>
      <c r="AJ208">
        <v>4300</v>
      </c>
      <c r="AK208">
        <v>39100</v>
      </c>
      <c r="AL208">
        <v>11</v>
      </c>
      <c r="AM208">
        <v>5.7</v>
      </c>
      <c r="AN208">
        <v>4900</v>
      </c>
      <c r="AO208">
        <v>38900</v>
      </c>
      <c r="AP208">
        <v>12.6</v>
      </c>
      <c r="AQ208">
        <v>6.5</v>
      </c>
      <c r="AR208">
        <v>5700</v>
      </c>
      <c r="AS208">
        <v>44000</v>
      </c>
      <c r="AT208">
        <v>13</v>
      </c>
      <c r="AU208">
        <v>6.2</v>
      </c>
      <c r="AV208">
        <v>5400</v>
      </c>
      <c r="AW208">
        <v>46400</v>
      </c>
      <c r="AX208">
        <v>11.6</v>
      </c>
      <c r="AY208">
        <v>5.3</v>
      </c>
      <c r="AZ208">
        <v>6000</v>
      </c>
      <c r="BA208">
        <v>44700</v>
      </c>
      <c r="BB208">
        <v>13.4</v>
      </c>
      <c r="BC208">
        <v>6.5</v>
      </c>
      <c r="BD208">
        <v>5500</v>
      </c>
      <c r="BE208">
        <v>41100</v>
      </c>
      <c r="BF208">
        <v>13.4</v>
      </c>
      <c r="BG208">
        <v>6.6</v>
      </c>
      <c r="BH208">
        <v>5000</v>
      </c>
      <c r="BI208">
        <v>43700</v>
      </c>
      <c r="BJ208">
        <v>11.5</v>
      </c>
      <c r="BK208">
        <v>6.3</v>
      </c>
      <c r="BL208">
        <v>4800</v>
      </c>
      <c r="BM208">
        <v>45400</v>
      </c>
      <c r="BN208">
        <v>10.5</v>
      </c>
      <c r="BO208" t="s">
        <v>38</v>
      </c>
      <c r="BP208">
        <v>5600</v>
      </c>
      <c r="BQ208">
        <v>38200</v>
      </c>
      <c r="BR208">
        <v>14.8</v>
      </c>
      <c r="BS208">
        <v>7.2</v>
      </c>
      <c r="BT208">
        <v>5400</v>
      </c>
      <c r="BU208">
        <v>42400</v>
      </c>
      <c r="BV208">
        <v>12.8</v>
      </c>
      <c r="BW208">
        <v>6.6</v>
      </c>
    </row>
    <row r="209" spans="1:75" x14ac:dyDescent="0.3">
      <c r="A209" t="s">
        <v>317</v>
      </c>
      <c r="B209" t="str">
        <f>VLOOKUP(A209,'class and classification'!$A$1:$B$338,2,FALSE)</f>
        <v>Predominantly Urban</v>
      </c>
      <c r="C209" t="str">
        <f>VLOOKUP(A209,'class and classification'!$A$1:$C$338,3,FALSE)</f>
        <v>SD</v>
      </c>
      <c r="D209">
        <v>2500</v>
      </c>
      <c r="E209">
        <v>53900</v>
      </c>
      <c r="F209">
        <v>4.7</v>
      </c>
      <c r="G209">
        <v>1.9</v>
      </c>
      <c r="H209">
        <v>3300</v>
      </c>
      <c r="I209">
        <v>54700</v>
      </c>
      <c r="J209">
        <v>6.1</v>
      </c>
      <c r="K209">
        <v>2.2999999999999998</v>
      </c>
      <c r="L209">
        <v>5400</v>
      </c>
      <c r="M209">
        <v>56500</v>
      </c>
      <c r="N209">
        <v>9.5</v>
      </c>
      <c r="O209">
        <v>4.4000000000000004</v>
      </c>
      <c r="P209">
        <v>4500</v>
      </c>
      <c r="Q209">
        <v>52300</v>
      </c>
      <c r="R209">
        <v>8.6999999999999993</v>
      </c>
      <c r="S209">
        <v>4.2</v>
      </c>
      <c r="T209">
        <v>4400</v>
      </c>
      <c r="U209">
        <v>54100</v>
      </c>
      <c r="V209">
        <v>8.1999999999999993</v>
      </c>
      <c r="W209">
        <v>4.5</v>
      </c>
      <c r="X209">
        <v>3600</v>
      </c>
      <c r="Y209">
        <v>53400</v>
      </c>
      <c r="Z209">
        <v>6.8</v>
      </c>
      <c r="AA209">
        <v>4</v>
      </c>
      <c r="AB209">
        <v>2700</v>
      </c>
      <c r="AC209">
        <v>52000</v>
      </c>
      <c r="AD209">
        <v>5.2</v>
      </c>
      <c r="AE209" t="s">
        <v>38</v>
      </c>
      <c r="AF209">
        <v>3900</v>
      </c>
      <c r="AG209">
        <v>51600</v>
      </c>
      <c r="AH209">
        <v>7.6</v>
      </c>
      <c r="AI209">
        <v>4.3</v>
      </c>
      <c r="AJ209">
        <v>2600</v>
      </c>
      <c r="AK209">
        <v>53400</v>
      </c>
      <c r="AL209">
        <v>4.9000000000000004</v>
      </c>
      <c r="AM209" t="s">
        <v>38</v>
      </c>
      <c r="AN209">
        <v>3000</v>
      </c>
      <c r="AO209">
        <v>55100</v>
      </c>
      <c r="AP209">
        <v>5.4</v>
      </c>
      <c r="AQ209" t="s">
        <v>38</v>
      </c>
      <c r="AR209">
        <v>5000</v>
      </c>
      <c r="AS209">
        <v>54600</v>
      </c>
      <c r="AT209">
        <v>9.1</v>
      </c>
      <c r="AU209">
        <v>4.9000000000000004</v>
      </c>
      <c r="AV209">
        <v>7400</v>
      </c>
      <c r="AW209">
        <v>60100</v>
      </c>
      <c r="AX209">
        <v>12.3</v>
      </c>
      <c r="AY209">
        <v>5.7</v>
      </c>
      <c r="AZ209">
        <v>6700</v>
      </c>
      <c r="BA209">
        <v>57800</v>
      </c>
      <c r="BB209">
        <v>11.6</v>
      </c>
      <c r="BC209">
        <v>5.6</v>
      </c>
      <c r="BD209">
        <v>4200</v>
      </c>
      <c r="BE209">
        <v>56800</v>
      </c>
      <c r="BF209">
        <v>7.4</v>
      </c>
      <c r="BG209" t="s">
        <v>38</v>
      </c>
      <c r="BH209">
        <v>3000</v>
      </c>
      <c r="BI209">
        <v>58400</v>
      </c>
      <c r="BJ209">
        <v>5.0999999999999996</v>
      </c>
      <c r="BK209" t="s">
        <v>38</v>
      </c>
      <c r="BL209">
        <v>4700</v>
      </c>
      <c r="BM209">
        <v>65800</v>
      </c>
      <c r="BN209">
        <v>7.1</v>
      </c>
      <c r="BO209">
        <v>4.0999999999999996</v>
      </c>
      <c r="BP209">
        <v>4800</v>
      </c>
      <c r="BQ209">
        <v>60400</v>
      </c>
      <c r="BR209">
        <v>7.9</v>
      </c>
      <c r="BS209">
        <v>5.0999999999999996</v>
      </c>
      <c r="BT209">
        <v>5000</v>
      </c>
      <c r="BU209">
        <v>66500</v>
      </c>
      <c r="BV209">
        <v>7.5</v>
      </c>
      <c r="BW209" t="s">
        <v>38</v>
      </c>
    </row>
    <row r="210" spans="1:75" x14ac:dyDescent="0.3">
      <c r="A210" t="s">
        <v>318</v>
      </c>
      <c r="B210" t="str">
        <f>VLOOKUP(A210,'class and classification'!$A$1:$B$338,2,FALSE)</f>
        <v>Predominantly Rural</v>
      </c>
      <c r="C210" t="str">
        <f>VLOOKUP(A210,'class and classification'!$A$1:$C$338,3,FALSE)</f>
        <v>SD</v>
      </c>
      <c r="D210">
        <v>3700</v>
      </c>
      <c r="E210">
        <v>51400</v>
      </c>
      <c r="F210">
        <v>7.3</v>
      </c>
      <c r="G210">
        <v>2.2000000000000002</v>
      </c>
      <c r="H210">
        <v>3700</v>
      </c>
      <c r="I210">
        <v>51200</v>
      </c>
      <c r="J210">
        <v>7.3</v>
      </c>
      <c r="K210">
        <v>2.4</v>
      </c>
      <c r="L210">
        <v>4200</v>
      </c>
      <c r="M210">
        <v>49600</v>
      </c>
      <c r="N210">
        <v>8.5</v>
      </c>
      <c r="O210">
        <v>4.3</v>
      </c>
      <c r="P210">
        <v>8600</v>
      </c>
      <c r="Q210">
        <v>53100</v>
      </c>
      <c r="R210">
        <v>16.3</v>
      </c>
      <c r="S210">
        <v>5.6</v>
      </c>
      <c r="T210">
        <v>7200</v>
      </c>
      <c r="U210">
        <v>52000</v>
      </c>
      <c r="V210">
        <v>13.9</v>
      </c>
      <c r="W210">
        <v>5.2</v>
      </c>
      <c r="X210">
        <v>6300</v>
      </c>
      <c r="Y210">
        <v>50200</v>
      </c>
      <c r="Z210">
        <v>12.5</v>
      </c>
      <c r="AA210">
        <v>5.3</v>
      </c>
      <c r="AB210">
        <v>6400</v>
      </c>
      <c r="AC210">
        <v>52800</v>
      </c>
      <c r="AD210">
        <v>12.2</v>
      </c>
      <c r="AE210">
        <v>5.3</v>
      </c>
      <c r="AF210">
        <v>3000</v>
      </c>
      <c r="AG210">
        <v>49300</v>
      </c>
      <c r="AH210">
        <v>6.1</v>
      </c>
      <c r="AI210" t="s">
        <v>38</v>
      </c>
      <c r="AJ210">
        <v>7300</v>
      </c>
      <c r="AK210">
        <v>52100</v>
      </c>
      <c r="AL210">
        <v>14</v>
      </c>
      <c r="AM210">
        <v>5.4</v>
      </c>
      <c r="AN210">
        <v>4100</v>
      </c>
      <c r="AO210">
        <v>49600</v>
      </c>
      <c r="AP210">
        <v>8.3000000000000007</v>
      </c>
      <c r="AQ210">
        <v>4.5</v>
      </c>
      <c r="AR210">
        <v>2800</v>
      </c>
      <c r="AS210">
        <v>47900</v>
      </c>
      <c r="AT210">
        <v>5.8</v>
      </c>
      <c r="AU210" t="s">
        <v>38</v>
      </c>
      <c r="AV210">
        <v>3600</v>
      </c>
      <c r="AW210">
        <v>47900</v>
      </c>
      <c r="AX210">
        <v>7.5</v>
      </c>
      <c r="AY210" t="s">
        <v>38</v>
      </c>
      <c r="AZ210">
        <v>6000</v>
      </c>
      <c r="BA210">
        <v>49400</v>
      </c>
      <c r="BB210">
        <v>12.2</v>
      </c>
      <c r="BC210">
        <v>6.1</v>
      </c>
      <c r="BD210">
        <v>5200</v>
      </c>
      <c r="BE210">
        <v>51100</v>
      </c>
      <c r="BF210">
        <v>10.199999999999999</v>
      </c>
      <c r="BG210">
        <v>5.7</v>
      </c>
      <c r="BH210">
        <v>5500</v>
      </c>
      <c r="BI210">
        <v>51800</v>
      </c>
      <c r="BJ210">
        <v>10.6</v>
      </c>
      <c r="BK210">
        <v>5.7</v>
      </c>
      <c r="BL210">
        <v>5400</v>
      </c>
      <c r="BM210">
        <v>57600</v>
      </c>
      <c r="BN210">
        <v>9.3000000000000007</v>
      </c>
      <c r="BO210">
        <v>5.0999999999999996</v>
      </c>
      <c r="BP210">
        <v>4400</v>
      </c>
      <c r="BQ210">
        <v>51600</v>
      </c>
      <c r="BR210">
        <v>8.5</v>
      </c>
      <c r="BS210" t="s">
        <v>38</v>
      </c>
      <c r="BT210">
        <v>4400</v>
      </c>
      <c r="BU210">
        <v>50300</v>
      </c>
      <c r="BV210">
        <v>8.6999999999999993</v>
      </c>
      <c r="BW210">
        <v>5.5</v>
      </c>
    </row>
    <row r="211" spans="1:75" x14ac:dyDescent="0.3">
      <c r="A211" t="s">
        <v>319</v>
      </c>
      <c r="B211" t="str">
        <f>VLOOKUP(A211,'class and classification'!$A$1:$B$338,2,FALSE)</f>
        <v>Predominantly Urban</v>
      </c>
      <c r="C211" t="str">
        <f>VLOOKUP(A211,'class and classification'!$A$1:$C$338,3,FALSE)</f>
        <v>SD</v>
      </c>
      <c r="D211">
        <v>4800</v>
      </c>
      <c r="E211">
        <v>50500</v>
      </c>
      <c r="F211">
        <v>9.4</v>
      </c>
      <c r="G211">
        <v>2.9</v>
      </c>
      <c r="H211">
        <v>7000</v>
      </c>
      <c r="I211">
        <v>54800</v>
      </c>
      <c r="J211">
        <v>12.8</v>
      </c>
      <c r="K211">
        <v>3.5</v>
      </c>
      <c r="L211">
        <v>5400</v>
      </c>
      <c r="M211">
        <v>49200</v>
      </c>
      <c r="N211">
        <v>11</v>
      </c>
      <c r="O211">
        <v>4.8</v>
      </c>
      <c r="P211">
        <v>5200</v>
      </c>
      <c r="Q211">
        <v>54900</v>
      </c>
      <c r="R211">
        <v>9.5</v>
      </c>
      <c r="S211">
        <v>4.3</v>
      </c>
      <c r="T211">
        <v>7300</v>
      </c>
      <c r="U211">
        <v>53800</v>
      </c>
      <c r="V211">
        <v>13.6</v>
      </c>
      <c r="W211">
        <v>5.0999999999999996</v>
      </c>
      <c r="X211">
        <v>6900</v>
      </c>
      <c r="Y211">
        <v>52200</v>
      </c>
      <c r="Z211">
        <v>13.2</v>
      </c>
      <c r="AA211">
        <v>5.0999999999999996</v>
      </c>
      <c r="AB211">
        <v>4600</v>
      </c>
      <c r="AC211">
        <v>53300</v>
      </c>
      <c r="AD211">
        <v>8.6999999999999993</v>
      </c>
      <c r="AE211">
        <v>4.7</v>
      </c>
      <c r="AF211">
        <v>5400</v>
      </c>
      <c r="AG211">
        <v>51000</v>
      </c>
      <c r="AH211">
        <v>10.6</v>
      </c>
      <c r="AI211">
        <v>5.5</v>
      </c>
      <c r="AJ211">
        <v>4000</v>
      </c>
      <c r="AK211">
        <v>53900</v>
      </c>
      <c r="AL211">
        <v>7.4</v>
      </c>
      <c r="AM211" t="s">
        <v>38</v>
      </c>
      <c r="AN211">
        <v>2400</v>
      </c>
      <c r="AO211">
        <v>49500</v>
      </c>
      <c r="AP211">
        <v>4.9000000000000004</v>
      </c>
      <c r="AQ211" t="s">
        <v>38</v>
      </c>
      <c r="AR211">
        <v>2400</v>
      </c>
      <c r="AS211">
        <v>49100</v>
      </c>
      <c r="AT211">
        <v>5</v>
      </c>
      <c r="AU211" t="s">
        <v>38</v>
      </c>
      <c r="AV211">
        <v>2900</v>
      </c>
      <c r="AW211">
        <v>53100</v>
      </c>
      <c r="AX211">
        <v>5.4</v>
      </c>
      <c r="AY211" t="s">
        <v>38</v>
      </c>
      <c r="AZ211">
        <v>3900</v>
      </c>
      <c r="BA211">
        <v>61800</v>
      </c>
      <c r="BB211">
        <v>6.4</v>
      </c>
      <c r="BC211" t="s">
        <v>38</v>
      </c>
      <c r="BD211">
        <v>4600</v>
      </c>
      <c r="BE211">
        <v>59600</v>
      </c>
      <c r="BF211">
        <v>7.7</v>
      </c>
      <c r="BG211">
        <v>4.8</v>
      </c>
      <c r="BH211">
        <v>6200</v>
      </c>
      <c r="BI211">
        <v>52200</v>
      </c>
      <c r="BJ211">
        <v>11.9</v>
      </c>
      <c r="BK211">
        <v>5.4</v>
      </c>
      <c r="BL211">
        <v>5200</v>
      </c>
      <c r="BM211">
        <v>55700</v>
      </c>
      <c r="BN211">
        <v>9.4</v>
      </c>
      <c r="BO211">
        <v>4.7</v>
      </c>
      <c r="BP211">
        <v>5000</v>
      </c>
      <c r="BQ211">
        <v>54900</v>
      </c>
      <c r="BR211">
        <v>9.1</v>
      </c>
      <c r="BS211">
        <v>5.3</v>
      </c>
      <c r="BT211">
        <v>5100</v>
      </c>
      <c r="BU211">
        <v>54700</v>
      </c>
      <c r="BV211">
        <v>9.3000000000000007</v>
      </c>
      <c r="BW211">
        <v>5.0999999999999996</v>
      </c>
    </row>
    <row r="212" spans="1:75" x14ac:dyDescent="0.3">
      <c r="A212" t="s">
        <v>320</v>
      </c>
      <c r="B212" t="str">
        <f>VLOOKUP(A212,'class and classification'!$A$1:$B$338,2,FALSE)</f>
        <v>Predominantly Urban</v>
      </c>
      <c r="C212" t="str">
        <f>VLOOKUP(A212,'class and classification'!$A$1:$C$338,3,FALSE)</f>
        <v>SD</v>
      </c>
      <c r="D212">
        <v>4200</v>
      </c>
      <c r="E212">
        <v>54000</v>
      </c>
      <c r="F212">
        <v>7.8</v>
      </c>
      <c r="G212">
        <v>2.5</v>
      </c>
      <c r="H212">
        <v>6900</v>
      </c>
      <c r="I212">
        <v>54200</v>
      </c>
      <c r="J212">
        <v>12.7</v>
      </c>
      <c r="K212">
        <v>3.4</v>
      </c>
      <c r="L212">
        <v>7300</v>
      </c>
      <c r="M212">
        <v>55900</v>
      </c>
      <c r="N212">
        <v>13</v>
      </c>
      <c r="O212">
        <v>5</v>
      </c>
      <c r="P212">
        <v>5500</v>
      </c>
      <c r="Q212">
        <v>55900</v>
      </c>
      <c r="R212">
        <v>9.8000000000000007</v>
      </c>
      <c r="S212">
        <v>4.5</v>
      </c>
      <c r="T212">
        <v>6800</v>
      </c>
      <c r="U212">
        <v>54700</v>
      </c>
      <c r="V212">
        <v>12.5</v>
      </c>
      <c r="W212">
        <v>4.9000000000000004</v>
      </c>
      <c r="X212">
        <v>5800</v>
      </c>
      <c r="Y212">
        <v>54500</v>
      </c>
      <c r="Z212">
        <v>10.6</v>
      </c>
      <c r="AA212">
        <v>4.7</v>
      </c>
      <c r="AB212">
        <v>4700</v>
      </c>
      <c r="AC212">
        <v>55400</v>
      </c>
      <c r="AD212">
        <v>8.4</v>
      </c>
      <c r="AE212">
        <v>4.5</v>
      </c>
      <c r="AF212">
        <v>6200</v>
      </c>
      <c r="AG212">
        <v>53700</v>
      </c>
      <c r="AH212">
        <v>11.5</v>
      </c>
      <c r="AI212">
        <v>5.6</v>
      </c>
      <c r="AJ212">
        <v>5300</v>
      </c>
      <c r="AK212">
        <v>56300</v>
      </c>
      <c r="AL212">
        <v>9.5</v>
      </c>
      <c r="AM212">
        <v>4.9000000000000004</v>
      </c>
      <c r="AN212">
        <v>2700</v>
      </c>
      <c r="AO212">
        <v>51900</v>
      </c>
      <c r="AP212">
        <v>5.2</v>
      </c>
      <c r="AQ212" t="s">
        <v>38</v>
      </c>
      <c r="AR212">
        <v>6800</v>
      </c>
      <c r="AS212">
        <v>53500</v>
      </c>
      <c r="AT212">
        <v>12.8</v>
      </c>
      <c r="AU212">
        <v>5.7</v>
      </c>
      <c r="AV212">
        <v>7600</v>
      </c>
      <c r="AW212">
        <v>55800</v>
      </c>
      <c r="AX212">
        <v>13.5</v>
      </c>
      <c r="AY212">
        <v>6.2</v>
      </c>
      <c r="AZ212">
        <v>6900</v>
      </c>
      <c r="BA212">
        <v>56600</v>
      </c>
      <c r="BB212">
        <v>12.2</v>
      </c>
      <c r="BC212">
        <v>5.4</v>
      </c>
      <c r="BD212">
        <v>6700</v>
      </c>
      <c r="BE212">
        <v>58100</v>
      </c>
      <c r="BF212">
        <v>11.5</v>
      </c>
      <c r="BG212">
        <v>5.7</v>
      </c>
      <c r="BH212">
        <v>7300</v>
      </c>
      <c r="BI212">
        <v>57700</v>
      </c>
      <c r="BJ212">
        <v>12.7</v>
      </c>
      <c r="BK212">
        <v>5.8</v>
      </c>
      <c r="BL212">
        <v>5500</v>
      </c>
      <c r="BM212">
        <v>59400</v>
      </c>
      <c r="BN212">
        <v>9.3000000000000007</v>
      </c>
      <c r="BO212">
        <v>4.8</v>
      </c>
      <c r="BP212">
        <v>8400</v>
      </c>
      <c r="BQ212">
        <v>57100</v>
      </c>
      <c r="BR212">
        <v>14.6</v>
      </c>
      <c r="BS212">
        <v>6.2</v>
      </c>
      <c r="BT212">
        <v>4700</v>
      </c>
      <c r="BU212">
        <v>52800</v>
      </c>
      <c r="BV212">
        <v>8.9</v>
      </c>
      <c r="BW212">
        <v>4.7</v>
      </c>
    </row>
    <row r="213" spans="1:75" x14ac:dyDescent="0.3">
      <c r="A213" t="s">
        <v>321</v>
      </c>
      <c r="B213" t="str">
        <f>VLOOKUP(A213,'class and classification'!$A$1:$B$338,2,FALSE)</f>
        <v>Predominantly Urban</v>
      </c>
      <c r="C213" t="str">
        <f>VLOOKUP(A213,'class and classification'!$A$1:$C$338,3,FALSE)</f>
        <v>SD</v>
      </c>
      <c r="D213">
        <v>4000</v>
      </c>
      <c r="E213">
        <v>45000</v>
      </c>
      <c r="F213">
        <v>9</v>
      </c>
      <c r="G213">
        <v>2.5</v>
      </c>
      <c r="H213">
        <v>3500</v>
      </c>
      <c r="I213">
        <v>42900</v>
      </c>
      <c r="J213">
        <v>8.1999999999999993</v>
      </c>
      <c r="K213">
        <v>2.7</v>
      </c>
      <c r="L213">
        <v>4300</v>
      </c>
      <c r="M213">
        <v>44900</v>
      </c>
      <c r="N213">
        <v>9.6999999999999993</v>
      </c>
      <c r="O213">
        <v>4.7</v>
      </c>
      <c r="P213">
        <v>5000</v>
      </c>
      <c r="Q213">
        <v>48500</v>
      </c>
      <c r="R213">
        <v>10.3</v>
      </c>
      <c r="S213">
        <v>4.5999999999999996</v>
      </c>
      <c r="T213">
        <v>3500</v>
      </c>
      <c r="U213">
        <v>50500</v>
      </c>
      <c r="V213">
        <v>7</v>
      </c>
      <c r="W213">
        <v>4.0999999999999996</v>
      </c>
      <c r="X213">
        <v>4700</v>
      </c>
      <c r="Y213">
        <v>44500</v>
      </c>
      <c r="Z213">
        <v>10.5</v>
      </c>
      <c r="AA213">
        <v>5.2</v>
      </c>
      <c r="AB213">
        <v>4400</v>
      </c>
      <c r="AC213">
        <v>47600</v>
      </c>
      <c r="AD213">
        <v>9.3000000000000007</v>
      </c>
      <c r="AE213">
        <v>5.2</v>
      </c>
      <c r="AF213">
        <v>3900</v>
      </c>
      <c r="AG213">
        <v>43800</v>
      </c>
      <c r="AH213">
        <v>8.9</v>
      </c>
      <c r="AI213">
        <v>5.2</v>
      </c>
      <c r="AJ213">
        <v>3400</v>
      </c>
      <c r="AK213">
        <v>43900</v>
      </c>
      <c r="AL213">
        <v>7.8</v>
      </c>
      <c r="AM213">
        <v>4.7</v>
      </c>
      <c r="AN213">
        <v>3100</v>
      </c>
      <c r="AO213">
        <v>42900</v>
      </c>
      <c r="AP213">
        <v>7.2</v>
      </c>
      <c r="AQ213" t="s">
        <v>38</v>
      </c>
      <c r="AR213">
        <v>3900</v>
      </c>
      <c r="AS213">
        <v>55100</v>
      </c>
      <c r="AT213">
        <v>7.1</v>
      </c>
      <c r="AU213" t="s">
        <v>38</v>
      </c>
      <c r="AV213">
        <v>2500</v>
      </c>
      <c r="AW213">
        <v>54700</v>
      </c>
      <c r="AX213">
        <v>4.5999999999999996</v>
      </c>
      <c r="AY213" t="s">
        <v>38</v>
      </c>
      <c r="AZ213">
        <v>3400</v>
      </c>
      <c r="BA213">
        <v>50700</v>
      </c>
      <c r="BB213">
        <v>6.8</v>
      </c>
      <c r="BC213" t="s">
        <v>38</v>
      </c>
      <c r="BD213">
        <v>2900</v>
      </c>
      <c r="BE213">
        <v>50500</v>
      </c>
      <c r="BF213">
        <v>5.8</v>
      </c>
      <c r="BG213" t="s">
        <v>38</v>
      </c>
      <c r="BH213">
        <v>2800</v>
      </c>
      <c r="BI213">
        <v>49900</v>
      </c>
      <c r="BJ213">
        <v>5.7</v>
      </c>
      <c r="BK213" t="s">
        <v>38</v>
      </c>
      <c r="BL213">
        <v>6100</v>
      </c>
      <c r="BM213">
        <v>52500</v>
      </c>
      <c r="BN213">
        <v>11.6</v>
      </c>
      <c r="BO213">
        <v>5.9</v>
      </c>
      <c r="BP213">
        <v>5100</v>
      </c>
      <c r="BQ213">
        <v>47400</v>
      </c>
      <c r="BR213">
        <v>10.7</v>
      </c>
      <c r="BS213" t="s">
        <v>38</v>
      </c>
      <c r="BT213">
        <v>2800</v>
      </c>
      <c r="BU213">
        <v>41800</v>
      </c>
      <c r="BV213">
        <v>6.8</v>
      </c>
      <c r="BW213" t="s">
        <v>38</v>
      </c>
    </row>
    <row r="214" spans="1:75" x14ac:dyDescent="0.3">
      <c r="A214" t="s">
        <v>322</v>
      </c>
      <c r="B214" t="str">
        <f>VLOOKUP(A214,'class and classification'!$A$1:$B$338,2,FALSE)</f>
        <v>Predominantly Rural</v>
      </c>
      <c r="C214" t="str">
        <f>VLOOKUP(A214,'class and classification'!$A$1:$C$338,3,FALSE)</f>
        <v>SD</v>
      </c>
      <c r="D214">
        <v>5600</v>
      </c>
      <c r="E214">
        <v>52100</v>
      </c>
      <c r="F214">
        <v>10.7</v>
      </c>
      <c r="G214">
        <v>2.7</v>
      </c>
      <c r="H214">
        <v>5400</v>
      </c>
      <c r="I214">
        <v>53200</v>
      </c>
      <c r="J214">
        <v>10.199999999999999</v>
      </c>
      <c r="K214">
        <v>2.9</v>
      </c>
      <c r="L214">
        <v>5600</v>
      </c>
      <c r="M214">
        <v>54100</v>
      </c>
      <c r="N214">
        <v>10.3</v>
      </c>
      <c r="O214">
        <v>4.2</v>
      </c>
      <c r="P214">
        <v>5800</v>
      </c>
      <c r="Q214">
        <v>53800</v>
      </c>
      <c r="R214">
        <v>10.8</v>
      </c>
      <c r="S214">
        <v>4.3</v>
      </c>
      <c r="T214">
        <v>5800</v>
      </c>
      <c r="U214">
        <v>51300</v>
      </c>
      <c r="V214">
        <v>11.3</v>
      </c>
      <c r="W214">
        <v>4.9000000000000004</v>
      </c>
      <c r="X214">
        <v>5900</v>
      </c>
      <c r="Y214">
        <v>54500</v>
      </c>
      <c r="Z214">
        <v>10.8</v>
      </c>
      <c r="AA214">
        <v>4.3</v>
      </c>
      <c r="AB214">
        <v>5000</v>
      </c>
      <c r="AC214">
        <v>52000</v>
      </c>
      <c r="AD214">
        <v>9.6999999999999993</v>
      </c>
      <c r="AE214">
        <v>4.5</v>
      </c>
      <c r="AF214">
        <v>5700</v>
      </c>
      <c r="AG214">
        <v>52700</v>
      </c>
      <c r="AH214">
        <v>10.9</v>
      </c>
      <c r="AI214">
        <v>5.0999999999999996</v>
      </c>
      <c r="AJ214">
        <v>3900</v>
      </c>
      <c r="AK214">
        <v>53500</v>
      </c>
      <c r="AL214">
        <v>7.2</v>
      </c>
      <c r="AM214">
        <v>4.5</v>
      </c>
      <c r="AN214">
        <v>4200</v>
      </c>
      <c r="AO214">
        <v>57700</v>
      </c>
      <c r="AP214">
        <v>7.3</v>
      </c>
      <c r="AQ214">
        <v>4.3</v>
      </c>
      <c r="AR214">
        <v>5200</v>
      </c>
      <c r="AS214">
        <v>52000</v>
      </c>
      <c r="AT214">
        <v>10</v>
      </c>
      <c r="AU214">
        <v>5.6</v>
      </c>
      <c r="AV214">
        <v>5800</v>
      </c>
      <c r="AW214">
        <v>52600</v>
      </c>
      <c r="AX214">
        <v>11</v>
      </c>
      <c r="AY214">
        <v>5.6</v>
      </c>
      <c r="AZ214">
        <v>4600</v>
      </c>
      <c r="BA214">
        <v>59900</v>
      </c>
      <c r="BB214">
        <v>7.7</v>
      </c>
      <c r="BC214">
        <v>4.4000000000000004</v>
      </c>
      <c r="BD214">
        <v>4900</v>
      </c>
      <c r="BE214">
        <v>59500</v>
      </c>
      <c r="BF214">
        <v>8.1999999999999993</v>
      </c>
      <c r="BG214">
        <v>4.5999999999999996</v>
      </c>
      <c r="BH214">
        <v>9800</v>
      </c>
      <c r="BI214">
        <v>54900</v>
      </c>
      <c r="BJ214">
        <v>17.8</v>
      </c>
      <c r="BK214">
        <v>6.6</v>
      </c>
      <c r="BL214">
        <v>7000</v>
      </c>
      <c r="BM214">
        <v>56800</v>
      </c>
      <c r="BN214">
        <v>12.3</v>
      </c>
      <c r="BO214">
        <v>5.4</v>
      </c>
      <c r="BP214">
        <v>8600</v>
      </c>
      <c r="BQ214">
        <v>56900</v>
      </c>
      <c r="BR214">
        <v>15.2</v>
      </c>
      <c r="BS214">
        <v>6.8</v>
      </c>
      <c r="BT214">
        <v>6400</v>
      </c>
      <c r="BU214">
        <v>51400</v>
      </c>
      <c r="BV214">
        <v>12.4</v>
      </c>
      <c r="BW214">
        <v>6.8</v>
      </c>
    </row>
    <row r="215" spans="1:75" x14ac:dyDescent="0.3">
      <c r="A215" t="s">
        <v>323</v>
      </c>
      <c r="B215" t="str">
        <f>VLOOKUP(A215,'class and classification'!$A$1:$B$338,2,FALSE)</f>
        <v>Predominantly Rural</v>
      </c>
      <c r="C215" t="str">
        <f>VLOOKUP(A215,'class and classification'!$A$1:$C$338,3,FALSE)</f>
        <v>SD</v>
      </c>
      <c r="D215">
        <v>7100</v>
      </c>
      <c r="E215">
        <v>54600</v>
      </c>
      <c r="F215">
        <v>12.9</v>
      </c>
      <c r="G215">
        <v>3</v>
      </c>
      <c r="H215">
        <v>7100</v>
      </c>
      <c r="I215">
        <v>52300</v>
      </c>
      <c r="J215">
        <v>13.5</v>
      </c>
      <c r="K215">
        <v>3.2</v>
      </c>
      <c r="L215">
        <v>9900</v>
      </c>
      <c r="M215">
        <v>59000</v>
      </c>
      <c r="N215">
        <v>16.7</v>
      </c>
      <c r="O215">
        <v>5.2</v>
      </c>
      <c r="P215">
        <v>8900</v>
      </c>
      <c r="Q215">
        <v>54300</v>
      </c>
      <c r="R215">
        <v>16.3</v>
      </c>
      <c r="S215">
        <v>5.0999999999999996</v>
      </c>
      <c r="T215">
        <v>7600</v>
      </c>
      <c r="U215">
        <v>54800</v>
      </c>
      <c r="V215">
        <v>13.8</v>
      </c>
      <c r="W215">
        <v>5.4</v>
      </c>
      <c r="X215">
        <v>5200</v>
      </c>
      <c r="Y215">
        <v>54200</v>
      </c>
      <c r="Z215">
        <v>9.6</v>
      </c>
      <c r="AA215">
        <v>4.5999999999999996</v>
      </c>
      <c r="AB215">
        <v>5100</v>
      </c>
      <c r="AC215">
        <v>56300</v>
      </c>
      <c r="AD215">
        <v>9.1</v>
      </c>
      <c r="AE215">
        <v>4.5</v>
      </c>
      <c r="AF215">
        <v>5200</v>
      </c>
      <c r="AG215">
        <v>52400</v>
      </c>
      <c r="AH215">
        <v>9.9</v>
      </c>
      <c r="AI215">
        <v>4.9000000000000004</v>
      </c>
      <c r="AJ215">
        <v>9400</v>
      </c>
      <c r="AK215">
        <v>54700</v>
      </c>
      <c r="AL215">
        <v>17.2</v>
      </c>
      <c r="AM215">
        <v>6.4</v>
      </c>
      <c r="AN215">
        <v>8800</v>
      </c>
      <c r="AO215">
        <v>52900</v>
      </c>
      <c r="AP215">
        <v>16.600000000000001</v>
      </c>
      <c r="AQ215">
        <v>6.4</v>
      </c>
      <c r="AR215">
        <v>5200</v>
      </c>
      <c r="AS215">
        <v>56500</v>
      </c>
      <c r="AT215">
        <v>9.1</v>
      </c>
      <c r="AU215">
        <v>4.7</v>
      </c>
      <c r="AV215">
        <v>9100</v>
      </c>
      <c r="AW215">
        <v>59800</v>
      </c>
      <c r="AX215">
        <v>15.2</v>
      </c>
      <c r="AY215">
        <v>6</v>
      </c>
      <c r="AZ215">
        <v>6000</v>
      </c>
      <c r="BA215">
        <v>58200</v>
      </c>
      <c r="BB215">
        <v>10.4</v>
      </c>
      <c r="BC215">
        <v>5.4</v>
      </c>
      <c r="BD215">
        <v>8800</v>
      </c>
      <c r="BE215">
        <v>58600</v>
      </c>
      <c r="BF215">
        <v>15.1</v>
      </c>
      <c r="BG215">
        <v>6</v>
      </c>
      <c r="BH215">
        <v>10300</v>
      </c>
      <c r="BI215">
        <v>56300</v>
      </c>
      <c r="BJ215">
        <v>18.399999999999999</v>
      </c>
      <c r="BK215">
        <v>7</v>
      </c>
      <c r="BL215">
        <v>10300</v>
      </c>
      <c r="BM215">
        <v>60300</v>
      </c>
      <c r="BN215">
        <v>17</v>
      </c>
      <c r="BO215">
        <v>6.2</v>
      </c>
      <c r="BP215">
        <v>7500</v>
      </c>
      <c r="BQ215">
        <v>53900</v>
      </c>
      <c r="BR215">
        <v>13.8</v>
      </c>
      <c r="BS215">
        <v>6.1</v>
      </c>
      <c r="BT215">
        <v>9500</v>
      </c>
      <c r="BU215">
        <v>60400</v>
      </c>
      <c r="BV215">
        <v>15.7</v>
      </c>
      <c r="BW215">
        <v>5.9</v>
      </c>
    </row>
    <row r="216" spans="1:75" x14ac:dyDescent="0.3">
      <c r="A216" t="s">
        <v>324</v>
      </c>
      <c r="B216" t="str">
        <f>VLOOKUP(A216,'class and classification'!$A$1:$B$338,2,FALSE)</f>
        <v>Urban with Significant Rural</v>
      </c>
      <c r="C216" t="str">
        <f>VLOOKUP(A216,'class and classification'!$A$1:$C$338,3,FALSE)</f>
        <v>SD</v>
      </c>
      <c r="D216">
        <v>3300</v>
      </c>
      <c r="E216">
        <v>46200</v>
      </c>
      <c r="F216">
        <v>7.2</v>
      </c>
      <c r="G216">
        <v>2.6</v>
      </c>
      <c r="H216">
        <v>4500</v>
      </c>
      <c r="I216">
        <v>46200</v>
      </c>
      <c r="J216">
        <v>9.6</v>
      </c>
      <c r="K216">
        <v>2.8</v>
      </c>
      <c r="L216">
        <v>5400</v>
      </c>
      <c r="M216">
        <v>48300</v>
      </c>
      <c r="N216">
        <v>11.2</v>
      </c>
      <c r="O216">
        <v>5.6</v>
      </c>
      <c r="P216">
        <v>6800</v>
      </c>
      <c r="Q216">
        <v>47100</v>
      </c>
      <c r="R216">
        <v>14.5</v>
      </c>
      <c r="S216">
        <v>6.2</v>
      </c>
      <c r="T216">
        <v>3400</v>
      </c>
      <c r="U216">
        <v>43900</v>
      </c>
      <c r="V216">
        <v>7.8</v>
      </c>
      <c r="W216">
        <v>4.7</v>
      </c>
      <c r="X216">
        <v>3200</v>
      </c>
      <c r="Y216">
        <v>42100</v>
      </c>
      <c r="Z216">
        <v>7.5</v>
      </c>
      <c r="AA216" t="s">
        <v>38</v>
      </c>
      <c r="AB216">
        <v>5600</v>
      </c>
      <c r="AC216">
        <v>50700</v>
      </c>
      <c r="AD216">
        <v>11</v>
      </c>
      <c r="AE216">
        <v>4.9000000000000004</v>
      </c>
      <c r="AF216">
        <v>3000</v>
      </c>
      <c r="AG216">
        <v>45200</v>
      </c>
      <c r="AH216">
        <v>6.7</v>
      </c>
      <c r="AI216" t="s">
        <v>38</v>
      </c>
      <c r="AJ216">
        <v>3400</v>
      </c>
      <c r="AK216">
        <v>43400</v>
      </c>
      <c r="AL216">
        <v>7.9</v>
      </c>
      <c r="AM216" t="s">
        <v>38</v>
      </c>
      <c r="AN216">
        <v>2800</v>
      </c>
      <c r="AO216">
        <v>46300</v>
      </c>
      <c r="AP216">
        <v>6.1</v>
      </c>
      <c r="AQ216" t="s">
        <v>38</v>
      </c>
      <c r="AR216">
        <v>4300</v>
      </c>
      <c r="AS216">
        <v>46200</v>
      </c>
      <c r="AT216">
        <v>9.4</v>
      </c>
      <c r="AU216">
        <v>5.6</v>
      </c>
      <c r="AV216">
        <v>4800</v>
      </c>
      <c r="AW216">
        <v>48000</v>
      </c>
      <c r="AX216">
        <v>10.1</v>
      </c>
      <c r="AY216">
        <v>5.7</v>
      </c>
      <c r="AZ216">
        <v>4100</v>
      </c>
      <c r="BA216">
        <v>51000</v>
      </c>
      <c r="BB216">
        <v>7.9</v>
      </c>
      <c r="BC216" t="s">
        <v>38</v>
      </c>
      <c r="BD216">
        <v>4800</v>
      </c>
      <c r="BE216">
        <v>51300</v>
      </c>
      <c r="BF216">
        <v>9.4</v>
      </c>
      <c r="BG216">
        <v>5.6</v>
      </c>
      <c r="BH216">
        <v>2900</v>
      </c>
      <c r="BI216">
        <v>46900</v>
      </c>
      <c r="BJ216">
        <v>6.2</v>
      </c>
      <c r="BK216" t="s">
        <v>38</v>
      </c>
      <c r="BL216">
        <v>5500</v>
      </c>
      <c r="BM216">
        <v>52600</v>
      </c>
      <c r="BN216">
        <v>10.5</v>
      </c>
      <c r="BO216" t="s">
        <v>38</v>
      </c>
      <c r="BP216">
        <v>2600</v>
      </c>
      <c r="BQ216">
        <v>54400</v>
      </c>
      <c r="BR216">
        <v>4.8</v>
      </c>
      <c r="BS216" t="s">
        <v>38</v>
      </c>
      <c r="BT216">
        <v>5900</v>
      </c>
      <c r="BU216">
        <v>47400</v>
      </c>
      <c r="BV216">
        <v>12.4</v>
      </c>
      <c r="BW216">
        <v>7.1</v>
      </c>
    </row>
    <row r="217" spans="1:75" x14ac:dyDescent="0.3">
      <c r="A217" t="s">
        <v>325</v>
      </c>
      <c r="B217" t="str">
        <f>VLOOKUP(A217,'class and classification'!$A$1:$B$338,2,FALSE)</f>
        <v>Urban with Significant Rural</v>
      </c>
      <c r="C217" t="str">
        <f>VLOOKUP(A217,'class and classification'!$A$1:$C$338,3,FALSE)</f>
        <v>SD</v>
      </c>
      <c r="D217">
        <v>4000</v>
      </c>
      <c r="E217">
        <v>50600</v>
      </c>
      <c r="F217">
        <v>7.8</v>
      </c>
      <c r="G217">
        <v>2.6</v>
      </c>
      <c r="H217">
        <v>5600</v>
      </c>
      <c r="I217">
        <v>52200</v>
      </c>
      <c r="J217">
        <v>10.7</v>
      </c>
      <c r="K217">
        <v>2.9</v>
      </c>
      <c r="L217">
        <v>6400</v>
      </c>
      <c r="M217">
        <v>50400</v>
      </c>
      <c r="N217">
        <v>12.8</v>
      </c>
      <c r="O217">
        <v>5.5</v>
      </c>
      <c r="P217">
        <v>2600</v>
      </c>
      <c r="Q217">
        <v>53900</v>
      </c>
      <c r="R217">
        <v>4.9000000000000004</v>
      </c>
      <c r="S217" t="s">
        <v>38</v>
      </c>
      <c r="T217">
        <v>5200</v>
      </c>
      <c r="U217">
        <v>55500</v>
      </c>
      <c r="V217">
        <v>9.4</v>
      </c>
      <c r="W217">
        <v>4.7</v>
      </c>
      <c r="X217">
        <v>5800</v>
      </c>
      <c r="Y217">
        <v>55200</v>
      </c>
      <c r="Z217">
        <v>10.5</v>
      </c>
      <c r="AA217">
        <v>4.5</v>
      </c>
      <c r="AB217">
        <v>5500</v>
      </c>
      <c r="AC217">
        <v>55300</v>
      </c>
      <c r="AD217">
        <v>9.9</v>
      </c>
      <c r="AE217">
        <v>4.5999999999999996</v>
      </c>
      <c r="AF217">
        <v>1400</v>
      </c>
      <c r="AG217">
        <v>56800</v>
      </c>
      <c r="AH217">
        <v>2.4</v>
      </c>
      <c r="AI217" t="s">
        <v>38</v>
      </c>
      <c r="AJ217">
        <v>4200</v>
      </c>
      <c r="AK217">
        <v>55200</v>
      </c>
      <c r="AL217">
        <v>7.7</v>
      </c>
      <c r="AM217">
        <v>4.4000000000000004</v>
      </c>
      <c r="AN217">
        <v>6200</v>
      </c>
      <c r="AO217">
        <v>58500</v>
      </c>
      <c r="AP217">
        <v>10.7</v>
      </c>
      <c r="AQ217">
        <v>5.4</v>
      </c>
      <c r="AR217">
        <v>6000</v>
      </c>
      <c r="AS217">
        <v>56700</v>
      </c>
      <c r="AT217">
        <v>10.6</v>
      </c>
      <c r="AU217">
        <v>5.7</v>
      </c>
      <c r="AV217">
        <v>6900</v>
      </c>
      <c r="AW217">
        <v>57800</v>
      </c>
      <c r="AX217">
        <v>12</v>
      </c>
      <c r="AY217">
        <v>5.8</v>
      </c>
      <c r="AZ217">
        <v>5500</v>
      </c>
      <c r="BA217">
        <v>58900</v>
      </c>
      <c r="BB217">
        <v>9.4</v>
      </c>
      <c r="BC217">
        <v>4.7</v>
      </c>
      <c r="BD217">
        <v>5200</v>
      </c>
      <c r="BE217">
        <v>64000</v>
      </c>
      <c r="BF217">
        <v>8</v>
      </c>
      <c r="BG217">
        <v>4.4000000000000004</v>
      </c>
      <c r="BH217">
        <v>7000</v>
      </c>
      <c r="BI217">
        <v>64300</v>
      </c>
      <c r="BJ217">
        <v>10.8</v>
      </c>
      <c r="BK217">
        <v>4.5999999999999996</v>
      </c>
      <c r="BL217">
        <v>8600</v>
      </c>
      <c r="BM217">
        <v>60100</v>
      </c>
      <c r="BN217">
        <v>14.4</v>
      </c>
      <c r="BO217">
        <v>5.7</v>
      </c>
      <c r="BP217">
        <v>6800</v>
      </c>
      <c r="BQ217">
        <v>55600</v>
      </c>
      <c r="BR217">
        <v>12.2</v>
      </c>
      <c r="BS217">
        <v>6.4</v>
      </c>
      <c r="BT217">
        <v>5900</v>
      </c>
      <c r="BU217">
        <v>60400</v>
      </c>
      <c r="BV217">
        <v>9.8000000000000007</v>
      </c>
      <c r="BW217">
        <v>5.5</v>
      </c>
    </row>
    <row r="218" spans="1:75" x14ac:dyDescent="0.3">
      <c r="A218" t="s">
        <v>326</v>
      </c>
      <c r="B218" t="str">
        <f>VLOOKUP(A218,'class and classification'!$A$1:$B$338,2,FALSE)</f>
        <v>Urban with Significant Rural</v>
      </c>
      <c r="C218" t="str">
        <f>VLOOKUP(A218,'class and classification'!$A$1:$C$338,3,FALSE)</f>
        <v>SD</v>
      </c>
      <c r="D218">
        <v>5200</v>
      </c>
      <c r="E218">
        <v>46900</v>
      </c>
      <c r="F218">
        <v>11.1</v>
      </c>
      <c r="G218">
        <v>2.9</v>
      </c>
      <c r="H218">
        <v>5800</v>
      </c>
      <c r="I218">
        <v>47400</v>
      </c>
      <c r="J218">
        <v>12.3</v>
      </c>
      <c r="K218">
        <v>3.2</v>
      </c>
      <c r="L218">
        <v>5800</v>
      </c>
      <c r="M218">
        <v>47600</v>
      </c>
      <c r="N218">
        <v>12.1</v>
      </c>
      <c r="O218">
        <v>5.7</v>
      </c>
      <c r="P218">
        <v>5000</v>
      </c>
      <c r="Q218">
        <v>48400</v>
      </c>
      <c r="R218">
        <v>10.4</v>
      </c>
      <c r="S218">
        <v>5.4</v>
      </c>
      <c r="T218">
        <v>4600</v>
      </c>
      <c r="U218">
        <v>52100</v>
      </c>
      <c r="V218">
        <v>8.8000000000000007</v>
      </c>
      <c r="W218">
        <v>4.4000000000000004</v>
      </c>
      <c r="X218">
        <v>4300</v>
      </c>
      <c r="Y218">
        <v>51100</v>
      </c>
      <c r="Z218">
        <v>8.5</v>
      </c>
      <c r="AA218">
        <v>4.0999999999999996</v>
      </c>
      <c r="AB218">
        <v>10500</v>
      </c>
      <c r="AC218">
        <v>48100</v>
      </c>
      <c r="AD218">
        <v>21.9</v>
      </c>
      <c r="AE218">
        <v>7</v>
      </c>
      <c r="AF218">
        <v>3900</v>
      </c>
      <c r="AG218">
        <v>46300</v>
      </c>
      <c r="AH218">
        <v>8.5</v>
      </c>
      <c r="AI218">
        <v>4.9000000000000004</v>
      </c>
      <c r="AJ218">
        <v>5500</v>
      </c>
      <c r="AK218">
        <v>49600</v>
      </c>
      <c r="AL218">
        <v>11.1</v>
      </c>
      <c r="AM218">
        <v>5.5</v>
      </c>
      <c r="AN218">
        <v>8000</v>
      </c>
      <c r="AO218">
        <v>48000</v>
      </c>
      <c r="AP218">
        <v>16.600000000000001</v>
      </c>
      <c r="AQ218">
        <v>6.4</v>
      </c>
      <c r="AR218">
        <v>8000</v>
      </c>
      <c r="AS218">
        <v>48200</v>
      </c>
      <c r="AT218">
        <v>16.7</v>
      </c>
      <c r="AU218">
        <v>6.6</v>
      </c>
      <c r="AV218">
        <v>8000</v>
      </c>
      <c r="AW218">
        <v>53500</v>
      </c>
      <c r="AX218">
        <v>15</v>
      </c>
      <c r="AY218">
        <v>6.8</v>
      </c>
      <c r="AZ218">
        <v>6700</v>
      </c>
      <c r="BA218">
        <v>49400</v>
      </c>
      <c r="BB218">
        <v>13.7</v>
      </c>
      <c r="BC218">
        <v>6.4</v>
      </c>
      <c r="BD218">
        <v>7700</v>
      </c>
      <c r="BE218">
        <v>49700</v>
      </c>
      <c r="BF218">
        <v>15.4</v>
      </c>
      <c r="BG218">
        <v>6.9</v>
      </c>
      <c r="BH218">
        <v>6400</v>
      </c>
      <c r="BI218">
        <v>48400</v>
      </c>
      <c r="BJ218">
        <v>13.1</v>
      </c>
      <c r="BK218">
        <v>6.8</v>
      </c>
      <c r="BL218">
        <v>8200</v>
      </c>
      <c r="BM218">
        <v>50400</v>
      </c>
      <c r="BN218">
        <v>16.2</v>
      </c>
      <c r="BO218">
        <v>7</v>
      </c>
      <c r="BP218">
        <v>8300</v>
      </c>
      <c r="BQ218">
        <v>50100</v>
      </c>
      <c r="BR218">
        <v>16.7</v>
      </c>
      <c r="BS218">
        <v>7.3</v>
      </c>
      <c r="BT218">
        <v>8800</v>
      </c>
      <c r="BU218">
        <v>42900</v>
      </c>
      <c r="BV218">
        <v>20.5</v>
      </c>
      <c r="BW218">
        <v>8.9</v>
      </c>
    </row>
    <row r="219" spans="1:75" x14ac:dyDescent="0.3">
      <c r="A219" t="s">
        <v>327</v>
      </c>
      <c r="B219" t="str">
        <f>VLOOKUP(A219,'class and classification'!$A$1:$B$338,2,FALSE)</f>
        <v>Predominantly Urban</v>
      </c>
      <c r="C219" t="str">
        <f>VLOOKUP(A219,'class and classification'!$A$1:$C$338,3,FALSE)</f>
        <v>SD</v>
      </c>
      <c r="D219">
        <v>4000</v>
      </c>
      <c r="E219">
        <v>57800</v>
      </c>
      <c r="F219">
        <v>6.9</v>
      </c>
      <c r="G219">
        <v>2.2999999999999998</v>
      </c>
      <c r="H219">
        <v>4300</v>
      </c>
      <c r="I219">
        <v>57500</v>
      </c>
      <c r="J219">
        <v>7.5</v>
      </c>
      <c r="K219">
        <v>2.5</v>
      </c>
      <c r="L219">
        <v>3700</v>
      </c>
      <c r="M219">
        <v>55000</v>
      </c>
      <c r="N219">
        <v>6.7</v>
      </c>
      <c r="O219">
        <v>4</v>
      </c>
      <c r="P219">
        <v>5100</v>
      </c>
      <c r="Q219">
        <v>55100</v>
      </c>
      <c r="R219">
        <v>9.1999999999999993</v>
      </c>
      <c r="S219">
        <v>4.7</v>
      </c>
      <c r="T219">
        <v>7400</v>
      </c>
      <c r="U219">
        <v>59100</v>
      </c>
      <c r="V219">
        <v>12.6</v>
      </c>
      <c r="W219">
        <v>5.3</v>
      </c>
      <c r="X219">
        <v>4300</v>
      </c>
      <c r="Y219">
        <v>59400</v>
      </c>
      <c r="Z219">
        <v>7.2</v>
      </c>
      <c r="AA219">
        <v>3.7</v>
      </c>
      <c r="AB219">
        <v>4200</v>
      </c>
      <c r="AC219">
        <v>56800</v>
      </c>
      <c r="AD219">
        <v>7.4</v>
      </c>
      <c r="AE219">
        <v>4.2</v>
      </c>
      <c r="AF219">
        <v>2400</v>
      </c>
      <c r="AG219">
        <v>53600</v>
      </c>
      <c r="AH219">
        <v>4.5</v>
      </c>
      <c r="AI219" t="s">
        <v>38</v>
      </c>
      <c r="AJ219">
        <v>4200</v>
      </c>
      <c r="AK219">
        <v>57900</v>
      </c>
      <c r="AL219">
        <v>7.3</v>
      </c>
      <c r="AM219">
        <v>4.5</v>
      </c>
      <c r="AN219">
        <v>7800</v>
      </c>
      <c r="AO219">
        <v>60900</v>
      </c>
      <c r="AP219">
        <v>12.7</v>
      </c>
      <c r="AQ219">
        <v>5.7</v>
      </c>
      <c r="AR219">
        <v>4400</v>
      </c>
      <c r="AS219">
        <v>59200</v>
      </c>
      <c r="AT219">
        <v>7.4</v>
      </c>
      <c r="AU219">
        <v>4.5</v>
      </c>
      <c r="AV219">
        <v>3600</v>
      </c>
      <c r="AW219">
        <v>62000</v>
      </c>
      <c r="AX219">
        <v>5.9</v>
      </c>
      <c r="AY219" t="s">
        <v>38</v>
      </c>
      <c r="AZ219">
        <v>4700</v>
      </c>
      <c r="BA219">
        <v>68300</v>
      </c>
      <c r="BB219">
        <v>6.8</v>
      </c>
      <c r="BC219" t="s">
        <v>38</v>
      </c>
      <c r="BD219">
        <v>9300</v>
      </c>
      <c r="BE219">
        <v>66100</v>
      </c>
      <c r="BF219">
        <v>14.1</v>
      </c>
      <c r="BG219">
        <v>5.7</v>
      </c>
      <c r="BH219">
        <v>7600</v>
      </c>
      <c r="BI219">
        <v>66000</v>
      </c>
      <c r="BJ219">
        <v>11.6</v>
      </c>
      <c r="BK219">
        <v>5.9</v>
      </c>
      <c r="BL219">
        <v>8900</v>
      </c>
      <c r="BM219">
        <v>60800</v>
      </c>
      <c r="BN219">
        <v>14.7</v>
      </c>
      <c r="BO219">
        <v>6.9</v>
      </c>
      <c r="BP219">
        <v>7000</v>
      </c>
      <c r="BQ219">
        <v>58600</v>
      </c>
      <c r="BR219">
        <v>11.9</v>
      </c>
      <c r="BS219">
        <v>6.5</v>
      </c>
      <c r="BT219">
        <v>2000</v>
      </c>
      <c r="BU219">
        <v>63100</v>
      </c>
      <c r="BV219">
        <v>3.2</v>
      </c>
      <c r="BW219" t="s">
        <v>38</v>
      </c>
    </row>
    <row r="220" spans="1:75" x14ac:dyDescent="0.3">
      <c r="A220" t="s">
        <v>328</v>
      </c>
      <c r="B220" t="str">
        <f>VLOOKUP(A220,'class and classification'!$A$1:$B$338,2,FALSE)</f>
        <v>Urban with Significant Rural</v>
      </c>
      <c r="C220" t="str">
        <f>VLOOKUP(A220,'class and classification'!$A$1:$C$338,3,FALSE)</f>
        <v>SD</v>
      </c>
      <c r="D220">
        <v>5700</v>
      </c>
      <c r="E220">
        <v>53600</v>
      </c>
      <c r="F220">
        <v>10.7</v>
      </c>
      <c r="G220">
        <v>3.1</v>
      </c>
      <c r="H220">
        <v>8100</v>
      </c>
      <c r="I220">
        <v>53300</v>
      </c>
      <c r="J220">
        <v>15.3</v>
      </c>
      <c r="K220">
        <v>3.6</v>
      </c>
      <c r="L220">
        <v>6200</v>
      </c>
      <c r="M220">
        <v>53200</v>
      </c>
      <c r="N220">
        <v>11.7</v>
      </c>
      <c r="O220">
        <v>5.4</v>
      </c>
      <c r="P220">
        <v>4100</v>
      </c>
      <c r="Q220">
        <v>53200</v>
      </c>
      <c r="R220">
        <v>7.8</v>
      </c>
      <c r="S220">
        <v>4.3</v>
      </c>
      <c r="T220">
        <v>8100</v>
      </c>
      <c r="U220">
        <v>54900</v>
      </c>
      <c r="V220">
        <v>14.7</v>
      </c>
      <c r="W220">
        <v>5.5</v>
      </c>
      <c r="X220">
        <v>7100</v>
      </c>
      <c r="Y220">
        <v>55600</v>
      </c>
      <c r="Z220">
        <v>12.7</v>
      </c>
      <c r="AA220">
        <v>4.9000000000000004</v>
      </c>
      <c r="AB220">
        <v>7200</v>
      </c>
      <c r="AC220">
        <v>48600</v>
      </c>
      <c r="AD220">
        <v>14.7</v>
      </c>
      <c r="AE220">
        <v>5.6</v>
      </c>
      <c r="AF220">
        <v>8300</v>
      </c>
      <c r="AG220">
        <v>50600</v>
      </c>
      <c r="AH220">
        <v>16.3</v>
      </c>
      <c r="AI220">
        <v>5.9</v>
      </c>
      <c r="AJ220">
        <v>7500</v>
      </c>
      <c r="AK220">
        <v>50300</v>
      </c>
      <c r="AL220">
        <v>15</v>
      </c>
      <c r="AM220">
        <v>6.2</v>
      </c>
      <c r="AN220">
        <v>8800</v>
      </c>
      <c r="AO220">
        <v>52700</v>
      </c>
      <c r="AP220">
        <v>16.7</v>
      </c>
      <c r="AQ220">
        <v>6.1</v>
      </c>
      <c r="AR220">
        <v>8400</v>
      </c>
      <c r="AS220">
        <v>50600</v>
      </c>
      <c r="AT220">
        <v>16.7</v>
      </c>
      <c r="AU220">
        <v>6.6</v>
      </c>
      <c r="AV220">
        <v>9900</v>
      </c>
      <c r="AW220">
        <v>54500</v>
      </c>
      <c r="AX220">
        <v>18.2</v>
      </c>
      <c r="AY220">
        <v>6.8</v>
      </c>
      <c r="AZ220">
        <v>8500</v>
      </c>
      <c r="BA220">
        <v>57400</v>
      </c>
      <c r="BB220">
        <v>14.8</v>
      </c>
      <c r="BC220">
        <v>6.2</v>
      </c>
      <c r="BD220">
        <v>6200</v>
      </c>
      <c r="BE220">
        <v>54700</v>
      </c>
      <c r="BF220">
        <v>11.3</v>
      </c>
      <c r="BG220">
        <v>6.1</v>
      </c>
      <c r="BH220">
        <v>5400</v>
      </c>
      <c r="BI220">
        <v>55000</v>
      </c>
      <c r="BJ220">
        <v>9.8000000000000007</v>
      </c>
      <c r="BK220">
        <v>5.7</v>
      </c>
      <c r="BL220">
        <v>10100</v>
      </c>
      <c r="BM220">
        <v>56200</v>
      </c>
      <c r="BN220">
        <v>18</v>
      </c>
      <c r="BO220">
        <v>7.3</v>
      </c>
      <c r="BP220">
        <v>10100</v>
      </c>
      <c r="BQ220">
        <v>49300</v>
      </c>
      <c r="BR220">
        <v>20.399999999999999</v>
      </c>
      <c r="BS220">
        <v>8.4</v>
      </c>
      <c r="BT220">
        <v>6400</v>
      </c>
      <c r="BU220">
        <v>54800</v>
      </c>
      <c r="BV220">
        <v>11.8</v>
      </c>
      <c r="BW220">
        <v>6</v>
      </c>
    </row>
    <row r="221" spans="1:75" x14ac:dyDescent="0.3">
      <c r="A221" t="s">
        <v>329</v>
      </c>
      <c r="B221" t="str">
        <f>VLOOKUP(A221,'class and classification'!$A$1:$B$338,2,FALSE)</f>
        <v>Urban with Significant Rural</v>
      </c>
      <c r="C221" t="str">
        <f>VLOOKUP(A221,'class and classification'!$A$1:$C$338,3,FALSE)</f>
        <v>SD</v>
      </c>
      <c r="D221">
        <v>6300</v>
      </c>
      <c r="E221">
        <v>61300</v>
      </c>
      <c r="F221">
        <v>10.3</v>
      </c>
      <c r="G221">
        <v>2.9</v>
      </c>
      <c r="H221">
        <v>5500</v>
      </c>
      <c r="I221">
        <v>60500</v>
      </c>
      <c r="J221">
        <v>9</v>
      </c>
      <c r="K221">
        <v>2.8</v>
      </c>
      <c r="L221">
        <v>4100</v>
      </c>
      <c r="M221">
        <v>64800</v>
      </c>
      <c r="N221">
        <v>6.3</v>
      </c>
      <c r="O221">
        <v>3.6</v>
      </c>
      <c r="P221">
        <v>4600</v>
      </c>
      <c r="Q221">
        <v>63900</v>
      </c>
      <c r="R221">
        <v>7.2</v>
      </c>
      <c r="S221">
        <v>3.8</v>
      </c>
      <c r="T221">
        <v>4300</v>
      </c>
      <c r="U221">
        <v>61800</v>
      </c>
      <c r="V221">
        <v>7</v>
      </c>
      <c r="W221">
        <v>3.8</v>
      </c>
      <c r="X221">
        <v>8400</v>
      </c>
      <c r="Y221">
        <v>58700</v>
      </c>
      <c r="Z221">
        <v>14.4</v>
      </c>
      <c r="AA221">
        <v>5.3</v>
      </c>
      <c r="AB221">
        <v>8700</v>
      </c>
      <c r="AC221">
        <v>59500</v>
      </c>
      <c r="AD221">
        <v>14.7</v>
      </c>
      <c r="AE221">
        <v>5.3</v>
      </c>
      <c r="AF221">
        <v>7100</v>
      </c>
      <c r="AG221">
        <v>63600</v>
      </c>
      <c r="AH221">
        <v>11.2</v>
      </c>
      <c r="AI221">
        <v>4.5999999999999996</v>
      </c>
      <c r="AJ221">
        <v>6100</v>
      </c>
      <c r="AK221">
        <v>67500</v>
      </c>
      <c r="AL221">
        <v>9</v>
      </c>
      <c r="AM221">
        <v>4.3</v>
      </c>
      <c r="AN221">
        <v>8500</v>
      </c>
      <c r="AO221">
        <v>66700</v>
      </c>
      <c r="AP221">
        <v>12.8</v>
      </c>
      <c r="AQ221">
        <v>5.3</v>
      </c>
      <c r="AR221">
        <v>8100</v>
      </c>
      <c r="AS221">
        <v>59700</v>
      </c>
      <c r="AT221">
        <v>13.5</v>
      </c>
      <c r="AU221">
        <v>5.5</v>
      </c>
      <c r="AV221">
        <v>8900</v>
      </c>
      <c r="AW221">
        <v>62200</v>
      </c>
      <c r="AX221">
        <v>14.2</v>
      </c>
      <c r="AY221">
        <v>5.3</v>
      </c>
      <c r="AZ221">
        <v>6500</v>
      </c>
      <c r="BA221">
        <v>61800</v>
      </c>
      <c r="BB221">
        <v>10.5</v>
      </c>
      <c r="BC221">
        <v>5</v>
      </c>
      <c r="BD221">
        <v>5900</v>
      </c>
      <c r="BE221">
        <v>68600</v>
      </c>
      <c r="BF221">
        <v>8.6</v>
      </c>
      <c r="BG221">
        <v>4.5</v>
      </c>
      <c r="BH221">
        <v>8400</v>
      </c>
      <c r="BI221">
        <v>66300</v>
      </c>
      <c r="BJ221">
        <v>12.6</v>
      </c>
      <c r="BK221">
        <v>5.6</v>
      </c>
      <c r="BL221">
        <v>6300</v>
      </c>
      <c r="BM221">
        <v>63700</v>
      </c>
      <c r="BN221">
        <v>9.8000000000000007</v>
      </c>
      <c r="BO221">
        <v>5.2</v>
      </c>
      <c r="BP221">
        <v>9500</v>
      </c>
      <c r="BQ221">
        <v>64300</v>
      </c>
      <c r="BR221">
        <v>14.8</v>
      </c>
      <c r="BS221">
        <v>6.2</v>
      </c>
      <c r="BT221">
        <v>9600</v>
      </c>
      <c r="BU221">
        <v>67500</v>
      </c>
      <c r="BV221">
        <v>14.2</v>
      </c>
      <c r="BW221">
        <v>5.4</v>
      </c>
    </row>
    <row r="222" spans="1:75" x14ac:dyDescent="0.3">
      <c r="A222" t="s">
        <v>330</v>
      </c>
      <c r="B222" t="str">
        <f>VLOOKUP(A222,'class and classification'!$A$1:$B$338,2,FALSE)</f>
        <v>Predominantly Rural</v>
      </c>
      <c r="C222" t="str">
        <f>VLOOKUP(A222,'class and classification'!$A$1:$C$338,3,FALSE)</f>
        <v>SD</v>
      </c>
      <c r="D222">
        <v>4900</v>
      </c>
      <c r="E222">
        <v>48100</v>
      </c>
      <c r="F222">
        <v>10.199999999999999</v>
      </c>
      <c r="G222">
        <v>2.5</v>
      </c>
      <c r="H222">
        <v>3900</v>
      </c>
      <c r="I222">
        <v>48800</v>
      </c>
      <c r="J222">
        <v>8</v>
      </c>
      <c r="K222">
        <v>2.5</v>
      </c>
      <c r="L222">
        <v>4600</v>
      </c>
      <c r="M222">
        <v>47000</v>
      </c>
      <c r="N222">
        <v>9.8000000000000007</v>
      </c>
      <c r="O222">
        <v>4.9000000000000004</v>
      </c>
      <c r="P222">
        <v>3400</v>
      </c>
      <c r="Q222">
        <v>49100</v>
      </c>
      <c r="R222">
        <v>6.9</v>
      </c>
      <c r="S222">
        <v>3.8</v>
      </c>
      <c r="T222">
        <v>3300</v>
      </c>
      <c r="U222">
        <v>47800</v>
      </c>
      <c r="V222">
        <v>6.8</v>
      </c>
      <c r="W222">
        <v>3.9</v>
      </c>
      <c r="X222">
        <v>6500</v>
      </c>
      <c r="Y222">
        <v>49600</v>
      </c>
      <c r="Z222">
        <v>13.1</v>
      </c>
      <c r="AA222">
        <v>5.6</v>
      </c>
      <c r="AB222">
        <v>6300</v>
      </c>
      <c r="AC222">
        <v>48500</v>
      </c>
      <c r="AD222">
        <v>13</v>
      </c>
      <c r="AE222">
        <v>5.9</v>
      </c>
      <c r="AF222">
        <v>2800</v>
      </c>
      <c r="AG222">
        <v>45000</v>
      </c>
      <c r="AH222">
        <v>6.2</v>
      </c>
      <c r="AI222" t="s">
        <v>38</v>
      </c>
      <c r="AJ222">
        <v>5500</v>
      </c>
      <c r="AK222">
        <v>43900</v>
      </c>
      <c r="AL222">
        <v>12.5</v>
      </c>
      <c r="AM222">
        <v>6.9</v>
      </c>
      <c r="AN222">
        <v>5400</v>
      </c>
      <c r="AO222">
        <v>45300</v>
      </c>
      <c r="AP222">
        <v>11.9</v>
      </c>
      <c r="AQ222">
        <v>6.4</v>
      </c>
      <c r="AR222">
        <v>3800</v>
      </c>
      <c r="AS222">
        <v>45800</v>
      </c>
      <c r="AT222">
        <v>8.1999999999999993</v>
      </c>
      <c r="AU222" t="s">
        <v>38</v>
      </c>
      <c r="AV222">
        <v>3000</v>
      </c>
      <c r="AW222">
        <v>48400</v>
      </c>
      <c r="AX222">
        <v>6.2</v>
      </c>
      <c r="AY222" t="s">
        <v>38</v>
      </c>
      <c r="AZ222">
        <v>4700</v>
      </c>
      <c r="BA222">
        <v>50100</v>
      </c>
      <c r="BB222">
        <v>9.4</v>
      </c>
      <c r="BC222">
        <v>5.6</v>
      </c>
      <c r="BD222">
        <v>6600</v>
      </c>
      <c r="BE222">
        <v>47100</v>
      </c>
      <c r="BF222">
        <v>14</v>
      </c>
      <c r="BG222">
        <v>6.7</v>
      </c>
      <c r="BH222">
        <v>6900</v>
      </c>
      <c r="BI222">
        <v>49300</v>
      </c>
      <c r="BJ222">
        <v>14</v>
      </c>
      <c r="BK222">
        <v>5.9</v>
      </c>
      <c r="BL222">
        <v>6900</v>
      </c>
      <c r="BM222">
        <v>50600</v>
      </c>
      <c r="BN222">
        <v>13.7</v>
      </c>
      <c r="BO222">
        <v>6.9</v>
      </c>
      <c r="BP222">
        <v>9200</v>
      </c>
      <c r="BQ222">
        <v>49600</v>
      </c>
      <c r="BR222">
        <v>18.600000000000001</v>
      </c>
      <c r="BS222">
        <v>8.1999999999999993</v>
      </c>
      <c r="BT222">
        <v>7100</v>
      </c>
      <c r="BU222">
        <v>50500</v>
      </c>
      <c r="BV222">
        <v>14.1</v>
      </c>
      <c r="BW222">
        <v>6.7</v>
      </c>
    </row>
    <row r="223" spans="1:75" x14ac:dyDescent="0.3">
      <c r="A223" t="s">
        <v>331</v>
      </c>
      <c r="B223" t="str">
        <f>VLOOKUP(A223,'class and classification'!$A$1:$B$338,2,FALSE)</f>
        <v>Predominantly Urban</v>
      </c>
      <c r="C223" t="str">
        <f>VLOOKUP(A223,'class and classification'!$A$1:$C$338,3,FALSE)</f>
        <v>SD</v>
      </c>
      <c r="D223">
        <v>4000</v>
      </c>
      <c r="E223">
        <v>38600</v>
      </c>
      <c r="F223">
        <v>10.3</v>
      </c>
      <c r="G223">
        <v>2.8</v>
      </c>
      <c r="H223">
        <v>3800</v>
      </c>
      <c r="I223">
        <v>38400</v>
      </c>
      <c r="J223">
        <v>9.8000000000000007</v>
      </c>
      <c r="K223">
        <v>2.7</v>
      </c>
      <c r="L223">
        <v>4300</v>
      </c>
      <c r="M223">
        <v>40800</v>
      </c>
      <c r="N223">
        <v>10.5</v>
      </c>
      <c r="O223">
        <v>5.5</v>
      </c>
      <c r="P223">
        <v>3600</v>
      </c>
      <c r="Q223">
        <v>37200</v>
      </c>
      <c r="R223">
        <v>9.8000000000000007</v>
      </c>
      <c r="S223">
        <v>5.7</v>
      </c>
      <c r="T223">
        <v>5300</v>
      </c>
      <c r="U223">
        <v>40800</v>
      </c>
      <c r="V223">
        <v>13</v>
      </c>
      <c r="W223">
        <v>6.2</v>
      </c>
      <c r="X223">
        <v>3500</v>
      </c>
      <c r="Y223">
        <v>35600</v>
      </c>
      <c r="Z223">
        <v>9.9</v>
      </c>
      <c r="AA223" t="s">
        <v>38</v>
      </c>
      <c r="AB223">
        <v>3500</v>
      </c>
      <c r="AC223">
        <v>31200</v>
      </c>
      <c r="AD223">
        <v>11.1</v>
      </c>
      <c r="AE223" t="s">
        <v>38</v>
      </c>
      <c r="AF223">
        <v>2600</v>
      </c>
      <c r="AG223">
        <v>31300</v>
      </c>
      <c r="AH223">
        <v>8.4</v>
      </c>
      <c r="AI223" t="s">
        <v>38</v>
      </c>
      <c r="AJ223">
        <v>1700</v>
      </c>
      <c r="AK223">
        <v>33400</v>
      </c>
      <c r="AL223">
        <v>5.2</v>
      </c>
      <c r="AM223" t="s">
        <v>38</v>
      </c>
      <c r="AN223">
        <v>2200</v>
      </c>
      <c r="AO223">
        <v>36700</v>
      </c>
      <c r="AP223">
        <v>5.9</v>
      </c>
      <c r="AQ223" t="s">
        <v>38</v>
      </c>
      <c r="AR223">
        <v>1600</v>
      </c>
      <c r="AS223">
        <v>36600</v>
      </c>
      <c r="AT223">
        <v>4.4000000000000004</v>
      </c>
      <c r="AU223" t="s">
        <v>38</v>
      </c>
      <c r="AV223">
        <v>2100</v>
      </c>
      <c r="AW223">
        <v>38700</v>
      </c>
      <c r="AX223">
        <v>5.5</v>
      </c>
      <c r="AY223" t="s">
        <v>38</v>
      </c>
      <c r="AZ223">
        <v>2500</v>
      </c>
      <c r="BA223">
        <v>38300</v>
      </c>
      <c r="BB223">
        <v>6.4</v>
      </c>
      <c r="BC223" t="s">
        <v>38</v>
      </c>
      <c r="BD223">
        <v>6600</v>
      </c>
      <c r="BE223">
        <v>38200</v>
      </c>
      <c r="BF223">
        <v>17.3</v>
      </c>
      <c r="BG223">
        <v>7.2</v>
      </c>
      <c r="BH223">
        <v>4100</v>
      </c>
      <c r="BI223">
        <v>39500</v>
      </c>
      <c r="BJ223">
        <v>10.4</v>
      </c>
      <c r="BK223">
        <v>6.3</v>
      </c>
      <c r="BL223">
        <v>3700</v>
      </c>
      <c r="BM223">
        <v>38900</v>
      </c>
      <c r="BN223">
        <v>9.5</v>
      </c>
      <c r="BO223" t="s">
        <v>38</v>
      </c>
      <c r="BP223">
        <v>3500</v>
      </c>
      <c r="BQ223">
        <v>40100</v>
      </c>
      <c r="BR223">
        <v>8.6</v>
      </c>
      <c r="BS223" t="s">
        <v>38</v>
      </c>
      <c r="BT223">
        <v>6000</v>
      </c>
      <c r="BU223">
        <v>33900</v>
      </c>
      <c r="BV223">
        <v>17.8</v>
      </c>
      <c r="BW223" t="s">
        <v>38</v>
      </c>
    </row>
    <row r="224" spans="1:75" x14ac:dyDescent="0.3">
      <c r="A224" t="s">
        <v>332</v>
      </c>
      <c r="B224" t="str">
        <f>VLOOKUP(A224,'class and classification'!$A$1:$B$338,2,FALSE)</f>
        <v>Predominantly Rural</v>
      </c>
      <c r="C224" t="str">
        <f>VLOOKUP(A224,'class and classification'!$A$1:$C$338,3,FALSE)</f>
        <v>SD</v>
      </c>
      <c r="D224">
        <v>3200</v>
      </c>
      <c r="E224">
        <v>31000</v>
      </c>
      <c r="F224">
        <v>10.4</v>
      </c>
      <c r="G224">
        <v>2.8</v>
      </c>
      <c r="H224">
        <v>2800</v>
      </c>
      <c r="I224">
        <v>31500</v>
      </c>
      <c r="J224">
        <v>8.8000000000000007</v>
      </c>
      <c r="K224">
        <v>2.5</v>
      </c>
      <c r="L224">
        <v>3500</v>
      </c>
      <c r="M224">
        <v>32500</v>
      </c>
      <c r="N224">
        <v>10.8</v>
      </c>
      <c r="O224">
        <v>5.6</v>
      </c>
      <c r="P224">
        <v>3600</v>
      </c>
      <c r="Q224">
        <v>32800</v>
      </c>
      <c r="R224">
        <v>10.9</v>
      </c>
      <c r="S224">
        <v>5.6</v>
      </c>
      <c r="T224">
        <v>3500</v>
      </c>
      <c r="U224">
        <v>32500</v>
      </c>
      <c r="V224">
        <v>10.7</v>
      </c>
      <c r="W224">
        <v>5.7</v>
      </c>
      <c r="X224">
        <v>4000</v>
      </c>
      <c r="Y224">
        <v>30200</v>
      </c>
      <c r="Z224">
        <v>13.3</v>
      </c>
      <c r="AA224">
        <v>7.3</v>
      </c>
      <c r="AB224">
        <v>3600</v>
      </c>
      <c r="AC224">
        <v>29300</v>
      </c>
      <c r="AD224">
        <v>12.4</v>
      </c>
      <c r="AE224">
        <v>7.1</v>
      </c>
      <c r="AF224">
        <v>5600</v>
      </c>
      <c r="AG224">
        <v>29300</v>
      </c>
      <c r="AH224">
        <v>19</v>
      </c>
      <c r="AI224">
        <v>9.6999999999999993</v>
      </c>
      <c r="AJ224">
        <v>3200</v>
      </c>
      <c r="AK224">
        <v>26400</v>
      </c>
      <c r="AL224">
        <v>12.3</v>
      </c>
      <c r="AM224" t="s">
        <v>38</v>
      </c>
      <c r="AN224">
        <v>4600</v>
      </c>
      <c r="AO224">
        <v>29000</v>
      </c>
      <c r="AP224">
        <v>15.7</v>
      </c>
      <c r="AQ224" t="s">
        <v>38</v>
      </c>
      <c r="AR224">
        <v>4100</v>
      </c>
      <c r="AS224">
        <v>30500</v>
      </c>
      <c r="AT224">
        <v>13.5</v>
      </c>
      <c r="AU224" t="s">
        <v>38</v>
      </c>
      <c r="AV224">
        <v>3100</v>
      </c>
      <c r="AW224">
        <v>32000</v>
      </c>
      <c r="AX224">
        <v>9.5</v>
      </c>
      <c r="AY224" t="s">
        <v>38</v>
      </c>
      <c r="AZ224">
        <v>4400</v>
      </c>
      <c r="BA224">
        <v>33500</v>
      </c>
      <c r="BB224">
        <v>13</v>
      </c>
      <c r="BC224">
        <v>7.6</v>
      </c>
      <c r="BD224">
        <v>4500</v>
      </c>
      <c r="BE224">
        <v>35500</v>
      </c>
      <c r="BF224">
        <v>12.7</v>
      </c>
      <c r="BG224">
        <v>6.8</v>
      </c>
      <c r="BH224">
        <v>3400</v>
      </c>
      <c r="BI224">
        <v>31400</v>
      </c>
      <c r="BJ224">
        <v>10.9</v>
      </c>
      <c r="BK224" t="s">
        <v>38</v>
      </c>
      <c r="BL224">
        <v>4300</v>
      </c>
      <c r="BM224">
        <v>31600</v>
      </c>
      <c r="BN224">
        <v>13.5</v>
      </c>
      <c r="BO224">
        <v>7.8</v>
      </c>
      <c r="BP224">
        <v>3400</v>
      </c>
      <c r="BQ224">
        <v>29700</v>
      </c>
      <c r="BR224">
        <v>11.6</v>
      </c>
      <c r="BS224">
        <v>6.6</v>
      </c>
      <c r="BT224">
        <v>2000</v>
      </c>
      <c r="BU224">
        <v>32700</v>
      </c>
      <c r="BV224">
        <v>6.2</v>
      </c>
      <c r="BW224" t="s">
        <v>38</v>
      </c>
    </row>
    <row r="225" spans="1:75" x14ac:dyDescent="0.3">
      <c r="A225" t="s">
        <v>333</v>
      </c>
      <c r="B225" t="str">
        <f>VLOOKUP(A225,'class and classification'!$A$1:$B$338,2,FALSE)</f>
        <v>Predominantly Urban</v>
      </c>
      <c r="C225" t="str">
        <f>VLOOKUP(A225,'class and classification'!$A$1:$C$338,3,FALSE)</f>
        <v>SD</v>
      </c>
      <c r="D225">
        <v>3900</v>
      </c>
      <c r="E225">
        <v>56500</v>
      </c>
      <c r="F225">
        <v>6.8</v>
      </c>
      <c r="G225">
        <v>2.2999999999999998</v>
      </c>
      <c r="H225">
        <v>4000</v>
      </c>
      <c r="I225">
        <v>58700</v>
      </c>
      <c r="J225">
        <v>6.8</v>
      </c>
      <c r="K225">
        <v>2.1</v>
      </c>
      <c r="L225">
        <v>4300</v>
      </c>
      <c r="M225">
        <v>58800</v>
      </c>
      <c r="N225">
        <v>7.3</v>
      </c>
      <c r="O225">
        <v>3.3</v>
      </c>
      <c r="P225">
        <v>4200</v>
      </c>
      <c r="Q225">
        <v>60500</v>
      </c>
      <c r="R225">
        <v>7</v>
      </c>
      <c r="S225">
        <v>3.2</v>
      </c>
      <c r="T225">
        <v>5300</v>
      </c>
      <c r="U225">
        <v>62000</v>
      </c>
      <c r="V225">
        <v>8.5</v>
      </c>
      <c r="W225">
        <v>3.9</v>
      </c>
      <c r="X225">
        <v>7900</v>
      </c>
      <c r="Y225">
        <v>59100</v>
      </c>
      <c r="Z225">
        <v>13.3</v>
      </c>
      <c r="AA225">
        <v>5.2</v>
      </c>
      <c r="AB225">
        <v>7000</v>
      </c>
      <c r="AC225">
        <v>56000</v>
      </c>
      <c r="AD225">
        <v>12.4</v>
      </c>
      <c r="AE225">
        <v>5.3</v>
      </c>
      <c r="AF225">
        <v>5100</v>
      </c>
      <c r="AG225">
        <v>56600</v>
      </c>
      <c r="AH225">
        <v>9.1</v>
      </c>
      <c r="AI225">
        <v>5</v>
      </c>
      <c r="AJ225">
        <v>3800</v>
      </c>
      <c r="AK225">
        <v>58500</v>
      </c>
      <c r="AL225">
        <v>6.6</v>
      </c>
      <c r="AM225" t="s">
        <v>38</v>
      </c>
      <c r="AN225">
        <v>5500</v>
      </c>
      <c r="AO225">
        <v>62300</v>
      </c>
      <c r="AP225">
        <v>8.8000000000000007</v>
      </c>
      <c r="AQ225">
        <v>4.7</v>
      </c>
      <c r="AR225">
        <v>6200</v>
      </c>
      <c r="AS225">
        <v>58500</v>
      </c>
      <c r="AT225">
        <v>10.6</v>
      </c>
      <c r="AU225">
        <v>5.2</v>
      </c>
      <c r="AV225">
        <v>4200</v>
      </c>
      <c r="AW225">
        <v>54600</v>
      </c>
      <c r="AX225">
        <v>7.7</v>
      </c>
      <c r="AY225">
        <v>4.4000000000000004</v>
      </c>
      <c r="AZ225">
        <v>6200</v>
      </c>
      <c r="BA225">
        <v>53300</v>
      </c>
      <c r="BB225">
        <v>11.5</v>
      </c>
      <c r="BC225">
        <v>5.9</v>
      </c>
      <c r="BD225">
        <v>4200</v>
      </c>
      <c r="BE225">
        <v>58700</v>
      </c>
      <c r="BF225">
        <v>7.1</v>
      </c>
      <c r="BG225" t="s">
        <v>38</v>
      </c>
      <c r="BH225">
        <v>4800</v>
      </c>
      <c r="BI225">
        <v>65900</v>
      </c>
      <c r="BJ225">
        <v>7.3</v>
      </c>
      <c r="BK225">
        <v>4.4000000000000004</v>
      </c>
      <c r="BL225">
        <v>6300</v>
      </c>
      <c r="BM225">
        <v>61800</v>
      </c>
      <c r="BN225">
        <v>10.199999999999999</v>
      </c>
      <c r="BO225">
        <v>4.8</v>
      </c>
      <c r="BP225">
        <v>6900</v>
      </c>
      <c r="BQ225">
        <v>62200</v>
      </c>
      <c r="BR225">
        <v>11.1</v>
      </c>
      <c r="BS225">
        <v>5</v>
      </c>
      <c r="BT225">
        <v>4500</v>
      </c>
      <c r="BU225">
        <v>68500</v>
      </c>
      <c r="BV225">
        <v>6.6</v>
      </c>
      <c r="BW225">
        <v>3.9</v>
      </c>
    </row>
    <row r="226" spans="1:75" x14ac:dyDescent="0.3">
      <c r="A226" t="s">
        <v>334</v>
      </c>
      <c r="B226" t="str">
        <f>VLOOKUP(A226,'class and classification'!$A$1:$B$338,2,FALSE)</f>
        <v>Predominantly Urban</v>
      </c>
      <c r="C226" t="str">
        <f>VLOOKUP(A226,'class and classification'!$A$1:$C$338,3,FALSE)</f>
        <v>SD</v>
      </c>
      <c r="D226">
        <v>5500</v>
      </c>
      <c r="E226">
        <v>46500</v>
      </c>
      <c r="F226">
        <v>11.8</v>
      </c>
      <c r="G226">
        <v>3.2</v>
      </c>
      <c r="H226">
        <v>4200</v>
      </c>
      <c r="I226">
        <v>46500</v>
      </c>
      <c r="J226">
        <v>9</v>
      </c>
      <c r="K226">
        <v>2.5</v>
      </c>
      <c r="L226">
        <v>4700</v>
      </c>
      <c r="M226">
        <v>46400</v>
      </c>
      <c r="N226">
        <v>10.199999999999999</v>
      </c>
      <c r="O226">
        <v>4.9000000000000004</v>
      </c>
      <c r="P226">
        <v>3200</v>
      </c>
      <c r="Q226">
        <v>48600</v>
      </c>
      <c r="R226">
        <v>6.5</v>
      </c>
      <c r="S226">
        <v>3.8</v>
      </c>
      <c r="T226">
        <v>5200</v>
      </c>
      <c r="U226">
        <v>48500</v>
      </c>
      <c r="V226">
        <v>10.7</v>
      </c>
      <c r="W226">
        <v>4.9000000000000004</v>
      </c>
      <c r="X226">
        <v>4600</v>
      </c>
      <c r="Y226">
        <v>45200</v>
      </c>
      <c r="Z226">
        <v>10.3</v>
      </c>
      <c r="AA226">
        <v>5.6</v>
      </c>
      <c r="AB226">
        <v>5100</v>
      </c>
      <c r="AC226">
        <v>44500</v>
      </c>
      <c r="AD226">
        <v>11.5</v>
      </c>
      <c r="AE226">
        <v>5.9</v>
      </c>
      <c r="AF226">
        <v>3700</v>
      </c>
      <c r="AG226">
        <v>42600</v>
      </c>
      <c r="AH226">
        <v>8.8000000000000007</v>
      </c>
      <c r="AI226">
        <v>5.3</v>
      </c>
      <c r="AJ226">
        <v>7100</v>
      </c>
      <c r="AK226">
        <v>53700</v>
      </c>
      <c r="AL226">
        <v>13.1</v>
      </c>
      <c r="AM226">
        <v>5.7</v>
      </c>
      <c r="AN226">
        <v>4800</v>
      </c>
      <c r="AO226">
        <v>48800</v>
      </c>
      <c r="AP226">
        <v>9.9</v>
      </c>
      <c r="AQ226">
        <v>5.9</v>
      </c>
      <c r="AR226">
        <v>7100</v>
      </c>
      <c r="AS226">
        <v>50200</v>
      </c>
      <c r="AT226">
        <v>14.2</v>
      </c>
      <c r="AU226">
        <v>5.6</v>
      </c>
      <c r="AV226">
        <v>9100</v>
      </c>
      <c r="AW226">
        <v>55200</v>
      </c>
      <c r="AX226">
        <v>16.5</v>
      </c>
      <c r="AY226">
        <v>5.9</v>
      </c>
      <c r="AZ226">
        <v>6900</v>
      </c>
      <c r="BA226">
        <v>53600</v>
      </c>
      <c r="BB226">
        <v>12.9</v>
      </c>
      <c r="BC226">
        <v>5.2</v>
      </c>
      <c r="BD226">
        <v>5700</v>
      </c>
      <c r="BE226">
        <v>54900</v>
      </c>
      <c r="BF226">
        <v>10.3</v>
      </c>
      <c r="BG226">
        <v>5.0999999999999996</v>
      </c>
      <c r="BH226">
        <v>6900</v>
      </c>
      <c r="BI226">
        <v>53700</v>
      </c>
      <c r="BJ226">
        <v>12.8</v>
      </c>
      <c r="BK226">
        <v>5.8</v>
      </c>
      <c r="BL226">
        <v>3500</v>
      </c>
      <c r="BM226">
        <v>56600</v>
      </c>
      <c r="BN226">
        <v>6.1</v>
      </c>
      <c r="BO226" t="s">
        <v>38</v>
      </c>
      <c r="BP226">
        <v>7600</v>
      </c>
      <c r="BQ226">
        <v>54600</v>
      </c>
      <c r="BR226">
        <v>14</v>
      </c>
      <c r="BS226">
        <v>5.8</v>
      </c>
      <c r="BT226">
        <v>6700</v>
      </c>
      <c r="BU226">
        <v>53300</v>
      </c>
      <c r="BV226">
        <v>12.6</v>
      </c>
      <c r="BW226">
        <v>5.3</v>
      </c>
    </row>
    <row r="227" spans="1:75" x14ac:dyDescent="0.3">
      <c r="A227" t="s">
        <v>335</v>
      </c>
      <c r="B227" t="str">
        <f>VLOOKUP(A227,'class and classification'!$A$1:$B$338,2,FALSE)</f>
        <v>Predominantly Rural</v>
      </c>
      <c r="C227" t="str">
        <f>VLOOKUP(A227,'class and classification'!$A$1:$C$338,3,FALSE)</f>
        <v>SD</v>
      </c>
      <c r="D227">
        <v>5500</v>
      </c>
      <c r="E227">
        <v>57800</v>
      </c>
      <c r="F227">
        <v>9.5</v>
      </c>
      <c r="G227">
        <v>3</v>
      </c>
      <c r="H227">
        <v>7900</v>
      </c>
      <c r="I227">
        <v>58600</v>
      </c>
      <c r="J227">
        <v>13.5</v>
      </c>
      <c r="K227">
        <v>2.9</v>
      </c>
      <c r="L227">
        <v>7100</v>
      </c>
      <c r="M227">
        <v>61900</v>
      </c>
      <c r="N227">
        <v>11.4</v>
      </c>
      <c r="O227">
        <v>3.9</v>
      </c>
      <c r="P227">
        <v>10600</v>
      </c>
      <c r="Q227">
        <v>62800</v>
      </c>
      <c r="R227">
        <v>16.899999999999999</v>
      </c>
      <c r="S227">
        <v>4.8</v>
      </c>
      <c r="T227">
        <v>10400</v>
      </c>
      <c r="U227">
        <v>63100</v>
      </c>
      <c r="V227">
        <v>16.399999999999999</v>
      </c>
      <c r="W227">
        <v>4.7</v>
      </c>
      <c r="X227">
        <v>9300</v>
      </c>
      <c r="Y227">
        <v>61500</v>
      </c>
      <c r="Z227">
        <v>15.1</v>
      </c>
      <c r="AA227">
        <v>4.9000000000000004</v>
      </c>
      <c r="AB227">
        <v>8000</v>
      </c>
      <c r="AC227">
        <v>58000</v>
      </c>
      <c r="AD227">
        <v>13.8</v>
      </c>
      <c r="AE227">
        <v>4.8</v>
      </c>
      <c r="AF227">
        <v>8100</v>
      </c>
      <c r="AG227">
        <v>55600</v>
      </c>
      <c r="AH227">
        <v>14.6</v>
      </c>
      <c r="AI227">
        <v>5.2</v>
      </c>
      <c r="AJ227">
        <v>8900</v>
      </c>
      <c r="AK227">
        <v>58400</v>
      </c>
      <c r="AL227">
        <v>15.2</v>
      </c>
      <c r="AM227">
        <v>5.5</v>
      </c>
      <c r="AN227">
        <v>9400</v>
      </c>
      <c r="AO227">
        <v>58700</v>
      </c>
      <c r="AP227">
        <v>16.100000000000001</v>
      </c>
      <c r="AQ227">
        <v>5.3</v>
      </c>
      <c r="AR227">
        <v>10000</v>
      </c>
      <c r="AS227">
        <v>60300</v>
      </c>
      <c r="AT227">
        <v>16.600000000000001</v>
      </c>
      <c r="AU227">
        <v>5.0999999999999996</v>
      </c>
      <c r="AV227">
        <v>11600</v>
      </c>
      <c r="AW227">
        <v>62800</v>
      </c>
      <c r="AX227">
        <v>18.399999999999999</v>
      </c>
      <c r="AY227">
        <v>5.7</v>
      </c>
      <c r="AZ227">
        <v>8400</v>
      </c>
      <c r="BA227">
        <v>60100</v>
      </c>
      <c r="BB227">
        <v>13.9</v>
      </c>
      <c r="BC227">
        <v>4.7</v>
      </c>
      <c r="BD227">
        <v>11100</v>
      </c>
      <c r="BE227">
        <v>63800</v>
      </c>
      <c r="BF227">
        <v>17.3</v>
      </c>
      <c r="BG227">
        <v>5.7</v>
      </c>
      <c r="BH227">
        <v>10000</v>
      </c>
      <c r="BI227">
        <v>59200</v>
      </c>
      <c r="BJ227">
        <v>16.8</v>
      </c>
      <c r="BK227">
        <v>5.8</v>
      </c>
      <c r="BL227">
        <v>12700</v>
      </c>
      <c r="BM227">
        <v>67000</v>
      </c>
      <c r="BN227">
        <v>19</v>
      </c>
      <c r="BO227">
        <v>5.6</v>
      </c>
      <c r="BP227">
        <v>11300</v>
      </c>
      <c r="BQ227">
        <v>62500</v>
      </c>
      <c r="BR227">
        <v>18</v>
      </c>
      <c r="BS227">
        <v>6</v>
      </c>
      <c r="BT227">
        <v>8500</v>
      </c>
      <c r="BU227">
        <v>59900</v>
      </c>
      <c r="BV227">
        <v>14.2</v>
      </c>
      <c r="BW227">
        <v>4.8</v>
      </c>
    </row>
    <row r="228" spans="1:75" x14ac:dyDescent="0.3">
      <c r="A228" t="s">
        <v>336</v>
      </c>
      <c r="B228" t="str">
        <f>VLOOKUP(A228,'class and classification'!$A$1:$B$338,2,FALSE)</f>
        <v>Predominantly Urban</v>
      </c>
      <c r="C228" t="str">
        <f>VLOOKUP(A228,'class and classification'!$A$1:$C$338,3,FALSE)</f>
        <v>SD</v>
      </c>
      <c r="D228">
        <v>11200</v>
      </c>
      <c r="E228">
        <v>66500</v>
      </c>
      <c r="F228">
        <v>16.8</v>
      </c>
      <c r="G228">
        <v>4.5</v>
      </c>
      <c r="H228">
        <v>9900</v>
      </c>
      <c r="I228">
        <v>68900</v>
      </c>
      <c r="J228">
        <v>14.4</v>
      </c>
      <c r="K228">
        <v>3</v>
      </c>
      <c r="L228">
        <v>8400</v>
      </c>
      <c r="M228">
        <v>67900</v>
      </c>
      <c r="N228">
        <v>12.3</v>
      </c>
      <c r="O228">
        <v>3.9</v>
      </c>
      <c r="P228">
        <v>6500</v>
      </c>
      <c r="Q228">
        <v>67000</v>
      </c>
      <c r="R228">
        <v>9.6999999999999993</v>
      </c>
      <c r="S228">
        <v>3.8</v>
      </c>
      <c r="T228">
        <v>7500</v>
      </c>
      <c r="U228">
        <v>71600</v>
      </c>
      <c r="V228">
        <v>10.5</v>
      </c>
      <c r="W228">
        <v>3.9</v>
      </c>
      <c r="X228">
        <v>8300</v>
      </c>
      <c r="Y228">
        <v>69100</v>
      </c>
      <c r="Z228">
        <v>12.1</v>
      </c>
      <c r="AA228">
        <v>4.4000000000000004</v>
      </c>
      <c r="AB228">
        <v>7800</v>
      </c>
      <c r="AC228">
        <v>68400</v>
      </c>
      <c r="AD228">
        <v>11.4</v>
      </c>
      <c r="AE228">
        <v>4.5999999999999996</v>
      </c>
      <c r="AF228">
        <v>10600</v>
      </c>
      <c r="AG228">
        <v>71300</v>
      </c>
      <c r="AH228">
        <v>14.9</v>
      </c>
      <c r="AI228">
        <v>4.9000000000000004</v>
      </c>
      <c r="AJ228">
        <v>8600</v>
      </c>
      <c r="AK228">
        <v>71700</v>
      </c>
      <c r="AL228">
        <v>11.9</v>
      </c>
      <c r="AM228">
        <v>4.4000000000000004</v>
      </c>
      <c r="AN228">
        <v>7400</v>
      </c>
      <c r="AO228">
        <v>69900</v>
      </c>
      <c r="AP228">
        <v>10.6</v>
      </c>
      <c r="AQ228">
        <v>4.2</v>
      </c>
      <c r="AR228">
        <v>8200</v>
      </c>
      <c r="AS228">
        <v>73700</v>
      </c>
      <c r="AT228">
        <v>11.2</v>
      </c>
      <c r="AU228">
        <v>4</v>
      </c>
      <c r="AV228">
        <v>10800</v>
      </c>
      <c r="AW228">
        <v>73700</v>
      </c>
      <c r="AX228">
        <v>14.7</v>
      </c>
      <c r="AY228">
        <v>5.0999999999999996</v>
      </c>
      <c r="AZ228">
        <v>7900</v>
      </c>
      <c r="BA228">
        <v>71500</v>
      </c>
      <c r="BB228">
        <v>11.1</v>
      </c>
      <c r="BC228">
        <v>4</v>
      </c>
      <c r="BD228">
        <v>11000</v>
      </c>
      <c r="BE228">
        <v>73900</v>
      </c>
      <c r="BF228">
        <v>14.8</v>
      </c>
      <c r="BG228">
        <v>5.5</v>
      </c>
      <c r="BH228">
        <v>4900</v>
      </c>
      <c r="BI228">
        <v>77700</v>
      </c>
      <c r="BJ228">
        <v>6.3</v>
      </c>
      <c r="BK228">
        <v>3.4</v>
      </c>
      <c r="BL228">
        <v>8200</v>
      </c>
      <c r="BM228">
        <v>73900</v>
      </c>
      <c r="BN228">
        <v>11.1</v>
      </c>
      <c r="BO228">
        <v>4.3</v>
      </c>
      <c r="BP228">
        <v>11100</v>
      </c>
      <c r="BQ228">
        <v>73800</v>
      </c>
      <c r="BR228">
        <v>15</v>
      </c>
      <c r="BS228">
        <v>5.2</v>
      </c>
      <c r="BT228">
        <v>6900</v>
      </c>
      <c r="BU228">
        <v>70500</v>
      </c>
      <c r="BV228">
        <v>9.6999999999999993</v>
      </c>
      <c r="BW228">
        <v>4</v>
      </c>
    </row>
    <row r="229" spans="1:75" x14ac:dyDescent="0.3">
      <c r="A229" t="s">
        <v>337</v>
      </c>
      <c r="B229" t="str">
        <f>VLOOKUP(A229,'class and classification'!$A$1:$B$338,2,FALSE)</f>
        <v>Predominantly Urban</v>
      </c>
      <c r="C229" t="str">
        <f>VLOOKUP(A229,'class and classification'!$A$1:$C$338,3,FALSE)</f>
        <v>SD</v>
      </c>
      <c r="D229">
        <v>4700</v>
      </c>
      <c r="E229">
        <v>43600</v>
      </c>
      <c r="F229">
        <v>10.7</v>
      </c>
      <c r="G229">
        <v>3</v>
      </c>
      <c r="H229">
        <v>5300</v>
      </c>
      <c r="I229">
        <v>45200</v>
      </c>
      <c r="J229">
        <v>11.6</v>
      </c>
      <c r="K229">
        <v>3.1</v>
      </c>
      <c r="L229">
        <v>8000</v>
      </c>
      <c r="M229">
        <v>51000</v>
      </c>
      <c r="N229">
        <v>15.7</v>
      </c>
      <c r="O229">
        <v>5.5</v>
      </c>
      <c r="P229">
        <v>6100</v>
      </c>
      <c r="Q229">
        <v>47200</v>
      </c>
      <c r="R229">
        <v>13</v>
      </c>
      <c r="S229">
        <v>5.4</v>
      </c>
      <c r="T229">
        <v>6500</v>
      </c>
      <c r="U229">
        <v>46400</v>
      </c>
      <c r="V229">
        <v>14.1</v>
      </c>
      <c r="W229">
        <v>5.7</v>
      </c>
      <c r="X229">
        <v>6300</v>
      </c>
      <c r="Y229">
        <v>46300</v>
      </c>
      <c r="Z229">
        <v>13.5</v>
      </c>
      <c r="AA229">
        <v>5.9</v>
      </c>
      <c r="AB229">
        <v>5200</v>
      </c>
      <c r="AC229">
        <v>43300</v>
      </c>
      <c r="AD229">
        <v>12.1</v>
      </c>
      <c r="AE229">
        <v>5.7</v>
      </c>
      <c r="AF229">
        <v>6100</v>
      </c>
      <c r="AG229">
        <v>41200</v>
      </c>
      <c r="AH229">
        <v>14.7</v>
      </c>
      <c r="AI229">
        <v>6.7</v>
      </c>
      <c r="AJ229">
        <v>6500</v>
      </c>
      <c r="AK229">
        <v>44200</v>
      </c>
      <c r="AL229">
        <v>14.6</v>
      </c>
      <c r="AM229">
        <v>6.2</v>
      </c>
      <c r="AN229">
        <v>7400</v>
      </c>
      <c r="AO229">
        <v>48600</v>
      </c>
      <c r="AP229">
        <v>15.1</v>
      </c>
      <c r="AQ229">
        <v>6.3</v>
      </c>
      <c r="AR229">
        <v>5500</v>
      </c>
      <c r="AS229">
        <v>47000</v>
      </c>
      <c r="AT229">
        <v>11.6</v>
      </c>
      <c r="AU229">
        <v>5.5</v>
      </c>
      <c r="AV229">
        <v>4200</v>
      </c>
      <c r="AW229">
        <v>43800</v>
      </c>
      <c r="AX229">
        <v>9.5</v>
      </c>
      <c r="AY229">
        <v>5</v>
      </c>
      <c r="AZ229">
        <v>6600</v>
      </c>
      <c r="BA229">
        <v>49000</v>
      </c>
      <c r="BB229">
        <v>13.5</v>
      </c>
      <c r="BC229">
        <v>5.8</v>
      </c>
      <c r="BD229">
        <v>7200</v>
      </c>
      <c r="BE229">
        <v>50000</v>
      </c>
      <c r="BF229">
        <v>14.4</v>
      </c>
      <c r="BG229">
        <v>5.5</v>
      </c>
      <c r="BH229">
        <v>5300</v>
      </c>
      <c r="BI229">
        <v>44700</v>
      </c>
      <c r="BJ229">
        <v>12</v>
      </c>
      <c r="BK229">
        <v>5.3</v>
      </c>
      <c r="BL229">
        <v>6200</v>
      </c>
      <c r="BM229">
        <v>46900</v>
      </c>
      <c r="BN229">
        <v>13.1</v>
      </c>
      <c r="BO229">
        <v>6.1</v>
      </c>
      <c r="BP229">
        <v>8200</v>
      </c>
      <c r="BQ229">
        <v>50000</v>
      </c>
      <c r="BR229">
        <v>16.399999999999999</v>
      </c>
      <c r="BS229">
        <v>6.5</v>
      </c>
      <c r="BT229">
        <v>5500</v>
      </c>
      <c r="BU229">
        <v>51300</v>
      </c>
      <c r="BV229">
        <v>10.6</v>
      </c>
      <c r="BW229">
        <v>5.6</v>
      </c>
    </row>
    <row r="230" spans="1:75" x14ac:dyDescent="0.3">
      <c r="A230" t="s">
        <v>338</v>
      </c>
      <c r="B230" t="str">
        <f>VLOOKUP(A230,'class and classification'!$A$1:$B$338,2,FALSE)</f>
        <v>Predominantly Rural</v>
      </c>
      <c r="C230" t="str">
        <f>VLOOKUP(A230,'class and classification'!$A$1:$C$338,3,FALSE)</f>
        <v>SD</v>
      </c>
      <c r="D230">
        <v>4100</v>
      </c>
      <c r="E230">
        <v>34500</v>
      </c>
      <c r="F230">
        <v>11.8</v>
      </c>
      <c r="G230">
        <v>3</v>
      </c>
      <c r="H230">
        <v>5200</v>
      </c>
      <c r="I230">
        <v>32800</v>
      </c>
      <c r="J230">
        <v>15.8</v>
      </c>
      <c r="K230">
        <v>3.7</v>
      </c>
      <c r="L230">
        <v>5100</v>
      </c>
      <c r="M230">
        <v>36800</v>
      </c>
      <c r="N230">
        <v>14</v>
      </c>
      <c r="O230">
        <v>6.4</v>
      </c>
      <c r="P230">
        <v>5800</v>
      </c>
      <c r="Q230">
        <v>32900</v>
      </c>
      <c r="R230">
        <v>17.7</v>
      </c>
      <c r="S230">
        <v>7.8</v>
      </c>
      <c r="T230">
        <v>5400</v>
      </c>
      <c r="U230">
        <v>34100</v>
      </c>
      <c r="V230">
        <v>16</v>
      </c>
      <c r="W230">
        <v>6.6</v>
      </c>
      <c r="X230">
        <v>3500</v>
      </c>
      <c r="Y230">
        <v>35800</v>
      </c>
      <c r="Z230">
        <v>9.9</v>
      </c>
      <c r="AA230">
        <v>5</v>
      </c>
      <c r="AB230">
        <v>4900</v>
      </c>
      <c r="AC230">
        <v>33000</v>
      </c>
      <c r="AD230">
        <v>15</v>
      </c>
      <c r="AE230">
        <v>6.8</v>
      </c>
      <c r="AF230">
        <v>3200</v>
      </c>
      <c r="AG230">
        <v>30400</v>
      </c>
      <c r="AH230">
        <v>10.5</v>
      </c>
      <c r="AI230" t="s">
        <v>38</v>
      </c>
      <c r="AJ230">
        <v>4200</v>
      </c>
      <c r="AK230">
        <v>34700</v>
      </c>
      <c r="AL230">
        <v>12.1</v>
      </c>
      <c r="AM230">
        <v>6.6</v>
      </c>
      <c r="AN230">
        <v>5500</v>
      </c>
      <c r="AO230">
        <v>38800</v>
      </c>
      <c r="AP230">
        <v>14.2</v>
      </c>
      <c r="AQ230">
        <v>6.9</v>
      </c>
      <c r="AR230">
        <v>4800</v>
      </c>
      <c r="AS230">
        <v>37600</v>
      </c>
      <c r="AT230">
        <v>12.8</v>
      </c>
      <c r="AU230">
        <v>6.1</v>
      </c>
      <c r="AV230">
        <v>4600</v>
      </c>
      <c r="AW230">
        <v>33600</v>
      </c>
      <c r="AX230">
        <v>13.8</v>
      </c>
      <c r="AY230">
        <v>6.5</v>
      </c>
      <c r="AZ230">
        <v>5400</v>
      </c>
      <c r="BA230">
        <v>33500</v>
      </c>
      <c r="BB230">
        <v>16</v>
      </c>
      <c r="BC230">
        <v>7.4</v>
      </c>
      <c r="BD230">
        <v>4300</v>
      </c>
      <c r="BE230">
        <v>32000</v>
      </c>
      <c r="BF230">
        <v>13.6</v>
      </c>
      <c r="BG230">
        <v>6.9</v>
      </c>
      <c r="BH230">
        <v>4800</v>
      </c>
      <c r="BI230">
        <v>34200</v>
      </c>
      <c r="BJ230">
        <v>13.9</v>
      </c>
      <c r="BK230">
        <v>7</v>
      </c>
      <c r="BL230">
        <v>3900</v>
      </c>
      <c r="BM230">
        <v>36200</v>
      </c>
      <c r="BN230">
        <v>10.7</v>
      </c>
      <c r="BO230">
        <v>6.4</v>
      </c>
      <c r="BP230">
        <v>2100</v>
      </c>
      <c r="BQ230">
        <v>35500</v>
      </c>
      <c r="BR230">
        <v>5.9</v>
      </c>
      <c r="BS230" t="s">
        <v>38</v>
      </c>
      <c r="BT230">
        <v>3400</v>
      </c>
      <c r="BU230">
        <v>34700</v>
      </c>
      <c r="BV230">
        <v>9.6999999999999993</v>
      </c>
      <c r="BW230">
        <v>5.9</v>
      </c>
    </row>
    <row r="231" spans="1:75" x14ac:dyDescent="0.3">
      <c r="A231" t="s">
        <v>339</v>
      </c>
      <c r="B231" t="str">
        <f>VLOOKUP(A231,'class and classification'!$A$1:$B$338,2,FALSE)</f>
        <v>Predominantly Urban</v>
      </c>
      <c r="C231" t="str">
        <f>VLOOKUP(A231,'class and classification'!$A$1:$C$338,3,FALSE)</f>
        <v>SD</v>
      </c>
      <c r="D231">
        <v>3200</v>
      </c>
      <c r="E231">
        <v>41600</v>
      </c>
      <c r="F231">
        <v>7.8</v>
      </c>
      <c r="G231">
        <v>2.7</v>
      </c>
      <c r="H231">
        <v>4700</v>
      </c>
      <c r="I231">
        <v>40200</v>
      </c>
      <c r="J231">
        <v>11.6</v>
      </c>
      <c r="K231">
        <v>3</v>
      </c>
      <c r="L231">
        <v>4200</v>
      </c>
      <c r="M231">
        <v>43500</v>
      </c>
      <c r="N231">
        <v>9.6</v>
      </c>
      <c r="O231">
        <v>4.5</v>
      </c>
      <c r="P231">
        <v>4300</v>
      </c>
      <c r="Q231">
        <v>45000</v>
      </c>
      <c r="R231">
        <v>9.5</v>
      </c>
      <c r="S231">
        <v>4.5</v>
      </c>
      <c r="T231">
        <v>4700</v>
      </c>
      <c r="U231">
        <v>40200</v>
      </c>
      <c r="V231">
        <v>11.6</v>
      </c>
      <c r="W231">
        <v>5.5</v>
      </c>
      <c r="X231">
        <v>4000</v>
      </c>
      <c r="Y231">
        <v>41200</v>
      </c>
      <c r="Z231">
        <v>9.6</v>
      </c>
      <c r="AA231">
        <v>5.2</v>
      </c>
      <c r="AB231">
        <v>4700</v>
      </c>
      <c r="AC231">
        <v>42400</v>
      </c>
      <c r="AD231">
        <v>11.1</v>
      </c>
      <c r="AE231">
        <v>5.7</v>
      </c>
      <c r="AF231">
        <v>8300</v>
      </c>
      <c r="AG231">
        <v>41800</v>
      </c>
      <c r="AH231">
        <v>19.8</v>
      </c>
      <c r="AI231">
        <v>7.4</v>
      </c>
      <c r="AJ231">
        <v>6100</v>
      </c>
      <c r="AK231">
        <v>45500</v>
      </c>
      <c r="AL231">
        <v>13.5</v>
      </c>
      <c r="AM231">
        <v>5.6</v>
      </c>
      <c r="AN231">
        <v>3000</v>
      </c>
      <c r="AO231">
        <v>43900</v>
      </c>
      <c r="AP231">
        <v>6.8</v>
      </c>
      <c r="AQ231">
        <v>4.0999999999999996</v>
      </c>
      <c r="AR231">
        <v>4600</v>
      </c>
      <c r="AS231">
        <v>43500</v>
      </c>
      <c r="AT231">
        <v>10.7</v>
      </c>
      <c r="AU231">
        <v>5.2</v>
      </c>
      <c r="AV231">
        <v>4800</v>
      </c>
      <c r="AW231">
        <v>40600</v>
      </c>
      <c r="AX231">
        <v>11.7</v>
      </c>
      <c r="AY231">
        <v>5.9</v>
      </c>
      <c r="AZ231">
        <v>7200</v>
      </c>
      <c r="BA231">
        <v>41700</v>
      </c>
      <c r="BB231">
        <v>17.3</v>
      </c>
      <c r="BC231">
        <v>6.6</v>
      </c>
      <c r="BD231">
        <v>7100</v>
      </c>
      <c r="BE231">
        <v>42700</v>
      </c>
      <c r="BF231">
        <v>16.7</v>
      </c>
      <c r="BG231">
        <v>6.6</v>
      </c>
      <c r="BH231">
        <v>6900</v>
      </c>
      <c r="BI231">
        <v>44100</v>
      </c>
      <c r="BJ231">
        <v>15.7</v>
      </c>
      <c r="BK231">
        <v>6.3</v>
      </c>
      <c r="BL231">
        <v>6400</v>
      </c>
      <c r="BM231">
        <v>44200</v>
      </c>
      <c r="BN231">
        <v>14.5</v>
      </c>
      <c r="BO231">
        <v>5.9</v>
      </c>
      <c r="BP231">
        <v>4500</v>
      </c>
      <c r="BQ231">
        <v>43200</v>
      </c>
      <c r="BR231">
        <v>10.3</v>
      </c>
      <c r="BS231">
        <v>6</v>
      </c>
      <c r="BT231">
        <v>4000</v>
      </c>
      <c r="BU231">
        <v>40800</v>
      </c>
      <c r="BV231">
        <v>9.6999999999999993</v>
      </c>
      <c r="BW231">
        <v>6.1</v>
      </c>
    </row>
    <row r="232" spans="1:75" x14ac:dyDescent="0.3">
      <c r="A232" t="s">
        <v>340</v>
      </c>
      <c r="B232" t="str">
        <f>VLOOKUP(A232,'class and classification'!$A$1:$B$338,2,FALSE)</f>
        <v>Predominantly Urban</v>
      </c>
      <c r="C232" t="str">
        <f>VLOOKUP(A232,'class and classification'!$A$1:$C$338,3,FALSE)</f>
        <v>SD</v>
      </c>
      <c r="D232">
        <v>5200</v>
      </c>
      <c r="E232">
        <v>46900</v>
      </c>
      <c r="F232">
        <v>11</v>
      </c>
      <c r="G232">
        <v>2.9</v>
      </c>
      <c r="H232">
        <v>3300</v>
      </c>
      <c r="I232">
        <v>49600</v>
      </c>
      <c r="J232">
        <v>6.7</v>
      </c>
      <c r="K232">
        <v>2.2999999999999998</v>
      </c>
      <c r="L232">
        <v>2000</v>
      </c>
      <c r="M232">
        <v>48200</v>
      </c>
      <c r="N232">
        <v>4.2</v>
      </c>
      <c r="O232" t="s">
        <v>38</v>
      </c>
      <c r="P232">
        <v>5000</v>
      </c>
      <c r="Q232">
        <v>50000</v>
      </c>
      <c r="R232">
        <v>10</v>
      </c>
      <c r="S232">
        <v>4.8</v>
      </c>
      <c r="T232">
        <v>3200</v>
      </c>
      <c r="U232">
        <v>48300</v>
      </c>
      <c r="V232">
        <v>6.7</v>
      </c>
      <c r="W232" t="s">
        <v>38</v>
      </c>
      <c r="X232">
        <v>2300</v>
      </c>
      <c r="Y232">
        <v>49600</v>
      </c>
      <c r="Z232">
        <v>4.7</v>
      </c>
      <c r="AA232" t="s">
        <v>38</v>
      </c>
      <c r="AB232">
        <v>3700</v>
      </c>
      <c r="AC232">
        <v>48400</v>
      </c>
      <c r="AD232">
        <v>7.5</v>
      </c>
      <c r="AE232" t="s">
        <v>38</v>
      </c>
      <c r="AF232">
        <v>7100</v>
      </c>
      <c r="AG232">
        <v>46400</v>
      </c>
      <c r="AH232">
        <v>15.4</v>
      </c>
      <c r="AI232">
        <v>7.1</v>
      </c>
      <c r="AJ232">
        <v>3200</v>
      </c>
      <c r="AK232">
        <v>46900</v>
      </c>
      <c r="AL232">
        <v>6.7</v>
      </c>
      <c r="AM232" t="s">
        <v>38</v>
      </c>
      <c r="AN232">
        <v>4000</v>
      </c>
      <c r="AO232">
        <v>50200</v>
      </c>
      <c r="AP232">
        <v>7.9</v>
      </c>
      <c r="AQ232" t="s">
        <v>38</v>
      </c>
      <c r="AR232">
        <v>4000</v>
      </c>
      <c r="AS232">
        <v>56200</v>
      </c>
      <c r="AT232">
        <v>7.1</v>
      </c>
      <c r="AU232">
        <v>4.4000000000000004</v>
      </c>
      <c r="AV232">
        <v>4600</v>
      </c>
      <c r="AW232">
        <v>53200</v>
      </c>
      <c r="AX232">
        <v>8.6999999999999993</v>
      </c>
      <c r="AY232">
        <v>4.7</v>
      </c>
      <c r="AZ232">
        <v>4500</v>
      </c>
      <c r="BA232">
        <v>53200</v>
      </c>
      <c r="BB232">
        <v>8.5</v>
      </c>
      <c r="BC232">
        <v>4.5999999999999996</v>
      </c>
      <c r="BD232">
        <v>4600</v>
      </c>
      <c r="BE232">
        <v>53000</v>
      </c>
      <c r="BF232">
        <v>8.6999999999999993</v>
      </c>
      <c r="BG232">
        <v>4.4000000000000004</v>
      </c>
      <c r="BH232">
        <v>3100</v>
      </c>
      <c r="BI232">
        <v>54300</v>
      </c>
      <c r="BJ232">
        <v>5.7</v>
      </c>
      <c r="BK232">
        <v>3.6</v>
      </c>
      <c r="BL232">
        <v>5200</v>
      </c>
      <c r="BM232">
        <v>54900</v>
      </c>
      <c r="BN232">
        <v>9.5</v>
      </c>
      <c r="BO232">
        <v>4.5999999999999996</v>
      </c>
      <c r="BP232">
        <v>4400</v>
      </c>
      <c r="BQ232">
        <v>50100</v>
      </c>
      <c r="BR232">
        <v>8.6999999999999993</v>
      </c>
      <c r="BS232">
        <v>5.2</v>
      </c>
      <c r="BT232">
        <v>2600</v>
      </c>
      <c r="BU232">
        <v>58300</v>
      </c>
      <c r="BV232">
        <v>4.5</v>
      </c>
      <c r="BW232" t="s">
        <v>38</v>
      </c>
    </row>
    <row r="233" spans="1:75" x14ac:dyDescent="0.3">
      <c r="A233" t="s">
        <v>341</v>
      </c>
      <c r="B233" t="str">
        <f>VLOOKUP(A233,'class and classification'!$A$1:$B$338,2,FALSE)</f>
        <v>Predominantly Rural</v>
      </c>
      <c r="C233" t="str">
        <f>VLOOKUP(A233,'class and classification'!$A$1:$C$338,3,FALSE)</f>
        <v>SD</v>
      </c>
      <c r="D233">
        <v>5100</v>
      </c>
      <c r="E233">
        <v>56600</v>
      </c>
      <c r="F233">
        <v>9.1</v>
      </c>
      <c r="G233">
        <v>2.5</v>
      </c>
      <c r="H233">
        <v>6500</v>
      </c>
      <c r="I233">
        <v>58400</v>
      </c>
      <c r="J233">
        <v>11.2</v>
      </c>
      <c r="K233">
        <v>3</v>
      </c>
      <c r="L233">
        <v>5700</v>
      </c>
      <c r="M233">
        <v>60000</v>
      </c>
      <c r="N233">
        <v>9.6</v>
      </c>
      <c r="O233">
        <v>4</v>
      </c>
      <c r="P233">
        <v>8600</v>
      </c>
      <c r="Q233">
        <v>56200</v>
      </c>
      <c r="R233">
        <v>15.3</v>
      </c>
      <c r="S233">
        <v>5.7</v>
      </c>
      <c r="T233">
        <v>6200</v>
      </c>
      <c r="U233">
        <v>59000</v>
      </c>
      <c r="V233">
        <v>10.5</v>
      </c>
      <c r="W233">
        <v>4.5</v>
      </c>
      <c r="X233">
        <v>3600</v>
      </c>
      <c r="Y233">
        <v>58200</v>
      </c>
      <c r="Z233">
        <v>6.3</v>
      </c>
      <c r="AA233">
        <v>3.8</v>
      </c>
      <c r="AB233">
        <v>6300</v>
      </c>
      <c r="AC233">
        <v>58800</v>
      </c>
      <c r="AD233">
        <v>10.8</v>
      </c>
      <c r="AE233">
        <v>4.5999999999999996</v>
      </c>
      <c r="AF233">
        <v>8700</v>
      </c>
      <c r="AG233">
        <v>59400</v>
      </c>
      <c r="AH233">
        <v>14.6</v>
      </c>
      <c r="AI233">
        <v>5.7</v>
      </c>
      <c r="AJ233">
        <v>6700</v>
      </c>
      <c r="AK233">
        <v>57600</v>
      </c>
      <c r="AL233">
        <v>11.7</v>
      </c>
      <c r="AM233">
        <v>4.9000000000000004</v>
      </c>
      <c r="AN233">
        <v>8800</v>
      </c>
      <c r="AO233">
        <v>58300</v>
      </c>
      <c r="AP233">
        <v>15</v>
      </c>
      <c r="AQ233">
        <v>5.4</v>
      </c>
      <c r="AR233">
        <v>7300</v>
      </c>
      <c r="AS233">
        <v>61600</v>
      </c>
      <c r="AT233">
        <v>11.8</v>
      </c>
      <c r="AU233">
        <v>4.5999999999999996</v>
      </c>
      <c r="AV233">
        <v>8700</v>
      </c>
      <c r="AW233">
        <v>62900</v>
      </c>
      <c r="AX233">
        <v>13.8</v>
      </c>
      <c r="AY233">
        <v>5.4</v>
      </c>
      <c r="AZ233">
        <v>7400</v>
      </c>
      <c r="BA233">
        <v>63900</v>
      </c>
      <c r="BB233">
        <v>11.6</v>
      </c>
      <c r="BC233">
        <v>5</v>
      </c>
      <c r="BD233">
        <v>8600</v>
      </c>
      <c r="BE233">
        <v>57200</v>
      </c>
      <c r="BF233">
        <v>15</v>
      </c>
      <c r="BG233">
        <v>5.8</v>
      </c>
      <c r="BH233">
        <v>14200</v>
      </c>
      <c r="BI233">
        <v>67200</v>
      </c>
      <c r="BJ233">
        <v>21.1</v>
      </c>
      <c r="BK233">
        <v>7.2</v>
      </c>
      <c r="BL233">
        <v>10500</v>
      </c>
      <c r="BM233">
        <v>61000</v>
      </c>
      <c r="BN233">
        <v>17.100000000000001</v>
      </c>
      <c r="BO233">
        <v>5.9</v>
      </c>
      <c r="BP233">
        <v>6200</v>
      </c>
      <c r="BQ233">
        <v>62600</v>
      </c>
      <c r="BR233">
        <v>9.8000000000000007</v>
      </c>
      <c r="BS233">
        <v>4.3</v>
      </c>
      <c r="BT233">
        <v>8400</v>
      </c>
      <c r="BU233">
        <v>59800</v>
      </c>
      <c r="BV233">
        <v>14.1</v>
      </c>
      <c r="BW233">
        <v>4.9000000000000004</v>
      </c>
    </row>
    <row r="234" spans="1:75" x14ac:dyDescent="0.3">
      <c r="A234" t="s">
        <v>342</v>
      </c>
      <c r="B234" t="str">
        <f>VLOOKUP(A234,'class and classification'!$A$1:$B$338,2,FALSE)</f>
        <v>Urban with Significant Rural</v>
      </c>
      <c r="C234" t="str">
        <f>VLOOKUP(A234,'class and classification'!$A$1:$C$338,3,FALSE)</f>
        <v>SD</v>
      </c>
      <c r="D234">
        <v>5000</v>
      </c>
      <c r="E234">
        <v>44800</v>
      </c>
      <c r="F234">
        <v>11.2</v>
      </c>
      <c r="G234">
        <v>2.9</v>
      </c>
      <c r="H234">
        <v>4300</v>
      </c>
      <c r="I234">
        <v>46700</v>
      </c>
      <c r="J234">
        <v>9.3000000000000007</v>
      </c>
      <c r="K234">
        <v>3</v>
      </c>
      <c r="L234">
        <v>3500</v>
      </c>
      <c r="M234">
        <v>45900</v>
      </c>
      <c r="N234">
        <v>7.7</v>
      </c>
      <c r="O234">
        <v>4.5999999999999996</v>
      </c>
      <c r="P234">
        <v>4200</v>
      </c>
      <c r="Q234">
        <v>43200</v>
      </c>
      <c r="R234">
        <v>9.6</v>
      </c>
      <c r="S234">
        <v>5.4</v>
      </c>
      <c r="T234">
        <v>2900</v>
      </c>
      <c r="U234">
        <v>46800</v>
      </c>
      <c r="V234">
        <v>6.3</v>
      </c>
      <c r="W234" t="s">
        <v>38</v>
      </c>
      <c r="X234">
        <v>5300</v>
      </c>
      <c r="Y234">
        <v>44700</v>
      </c>
      <c r="Z234">
        <v>12</v>
      </c>
      <c r="AA234">
        <v>6.1</v>
      </c>
      <c r="AB234">
        <v>5200</v>
      </c>
      <c r="AC234">
        <v>45600</v>
      </c>
      <c r="AD234">
        <v>11.4</v>
      </c>
      <c r="AE234">
        <v>5.7</v>
      </c>
      <c r="AF234">
        <v>3400</v>
      </c>
      <c r="AG234">
        <v>48700</v>
      </c>
      <c r="AH234">
        <v>6.9</v>
      </c>
      <c r="AI234" t="s">
        <v>38</v>
      </c>
      <c r="AJ234">
        <v>7900</v>
      </c>
      <c r="AK234">
        <v>47800</v>
      </c>
      <c r="AL234">
        <v>16.5</v>
      </c>
      <c r="AM234">
        <v>6.1</v>
      </c>
      <c r="AN234">
        <v>8600</v>
      </c>
      <c r="AO234">
        <v>47600</v>
      </c>
      <c r="AP234">
        <v>18</v>
      </c>
      <c r="AQ234">
        <v>6.6</v>
      </c>
      <c r="AR234">
        <v>5200</v>
      </c>
      <c r="AS234">
        <v>44600</v>
      </c>
      <c r="AT234">
        <v>11.6</v>
      </c>
      <c r="AU234">
        <v>5.2</v>
      </c>
      <c r="AV234">
        <v>6000</v>
      </c>
      <c r="AW234">
        <v>44300</v>
      </c>
      <c r="AX234">
        <v>13.6</v>
      </c>
      <c r="AY234">
        <v>6.1</v>
      </c>
      <c r="AZ234">
        <v>6100</v>
      </c>
      <c r="BA234">
        <v>44200</v>
      </c>
      <c r="BB234">
        <v>13.8</v>
      </c>
      <c r="BC234">
        <v>6.6</v>
      </c>
      <c r="BD234">
        <v>7400</v>
      </c>
      <c r="BE234">
        <v>46900</v>
      </c>
      <c r="BF234">
        <v>15.7</v>
      </c>
      <c r="BG234">
        <v>6.4</v>
      </c>
      <c r="BH234">
        <v>7300</v>
      </c>
      <c r="BI234">
        <v>48900</v>
      </c>
      <c r="BJ234">
        <v>14.8</v>
      </c>
      <c r="BK234">
        <v>5.9</v>
      </c>
      <c r="BL234">
        <v>3500</v>
      </c>
      <c r="BM234">
        <v>44900</v>
      </c>
      <c r="BN234">
        <v>7.9</v>
      </c>
      <c r="BO234">
        <v>4.8</v>
      </c>
      <c r="BP234">
        <v>3000</v>
      </c>
      <c r="BQ234">
        <v>46500</v>
      </c>
      <c r="BR234">
        <v>6.5</v>
      </c>
      <c r="BS234">
        <v>4.5999999999999996</v>
      </c>
      <c r="BT234">
        <v>8000</v>
      </c>
      <c r="BU234">
        <v>43500</v>
      </c>
      <c r="BV234">
        <v>18.5</v>
      </c>
      <c r="BW234">
        <v>7.9</v>
      </c>
    </row>
    <row r="235" spans="1:75" x14ac:dyDescent="0.3">
      <c r="A235" t="s">
        <v>343</v>
      </c>
      <c r="B235" t="str">
        <f>VLOOKUP(A235,'class and classification'!$A$1:$B$338,2,FALSE)</f>
        <v>Predominantly Urban</v>
      </c>
      <c r="C235" t="str">
        <f>VLOOKUP(A235,'class and classification'!$A$1:$C$338,3,FALSE)</f>
        <v>SD</v>
      </c>
      <c r="D235">
        <v>4600</v>
      </c>
      <c r="E235">
        <v>59200</v>
      </c>
      <c r="F235">
        <v>7.8</v>
      </c>
      <c r="G235">
        <v>2.4</v>
      </c>
      <c r="H235">
        <v>3900</v>
      </c>
      <c r="I235">
        <v>60800</v>
      </c>
      <c r="J235">
        <v>6.4</v>
      </c>
      <c r="K235">
        <v>2.2999999999999998</v>
      </c>
      <c r="L235">
        <v>4800</v>
      </c>
      <c r="M235">
        <v>60200</v>
      </c>
      <c r="N235">
        <v>8</v>
      </c>
      <c r="O235">
        <v>4.4000000000000004</v>
      </c>
      <c r="P235">
        <v>1600</v>
      </c>
      <c r="Q235">
        <v>58700</v>
      </c>
      <c r="R235">
        <v>2.8</v>
      </c>
      <c r="S235" t="s">
        <v>38</v>
      </c>
      <c r="T235">
        <v>4800</v>
      </c>
      <c r="U235">
        <v>57300</v>
      </c>
      <c r="V235">
        <v>8.3000000000000007</v>
      </c>
      <c r="W235">
        <v>4.9000000000000004</v>
      </c>
      <c r="X235">
        <v>6000</v>
      </c>
      <c r="Y235">
        <v>62900</v>
      </c>
      <c r="Z235">
        <v>9.5</v>
      </c>
      <c r="AA235">
        <v>4.5999999999999996</v>
      </c>
      <c r="AB235">
        <v>4000</v>
      </c>
      <c r="AC235">
        <v>65500</v>
      </c>
      <c r="AD235">
        <v>6.2</v>
      </c>
      <c r="AE235">
        <v>3.9</v>
      </c>
      <c r="AF235">
        <v>2100</v>
      </c>
      <c r="AG235">
        <v>67000</v>
      </c>
      <c r="AH235">
        <v>3.1</v>
      </c>
      <c r="AI235" t="s">
        <v>38</v>
      </c>
      <c r="AJ235">
        <v>3600</v>
      </c>
      <c r="AK235">
        <v>68500</v>
      </c>
      <c r="AL235">
        <v>5.3</v>
      </c>
      <c r="AM235" t="s">
        <v>38</v>
      </c>
      <c r="AN235">
        <v>5600</v>
      </c>
      <c r="AO235">
        <v>67300</v>
      </c>
      <c r="AP235">
        <v>8.3000000000000007</v>
      </c>
      <c r="AQ235">
        <v>4.4000000000000004</v>
      </c>
      <c r="AR235">
        <v>5800</v>
      </c>
      <c r="AS235">
        <v>70200</v>
      </c>
      <c r="AT235">
        <v>8.3000000000000007</v>
      </c>
      <c r="AU235">
        <v>4.0999999999999996</v>
      </c>
      <c r="AV235">
        <v>6300</v>
      </c>
      <c r="AW235">
        <v>72000</v>
      </c>
      <c r="AX235">
        <v>8.6999999999999993</v>
      </c>
      <c r="AY235">
        <v>4.4000000000000004</v>
      </c>
      <c r="AZ235">
        <v>5000</v>
      </c>
      <c r="BA235">
        <v>68200</v>
      </c>
      <c r="BB235">
        <v>7.3</v>
      </c>
      <c r="BC235">
        <v>4.3</v>
      </c>
      <c r="BD235">
        <v>5700</v>
      </c>
      <c r="BE235">
        <v>63900</v>
      </c>
      <c r="BF235">
        <v>8.9</v>
      </c>
      <c r="BG235">
        <v>4.7</v>
      </c>
      <c r="BH235">
        <v>4800</v>
      </c>
      <c r="BI235">
        <v>67500</v>
      </c>
      <c r="BJ235">
        <v>7.2</v>
      </c>
      <c r="BK235">
        <v>4</v>
      </c>
      <c r="BL235">
        <v>6000</v>
      </c>
      <c r="BM235">
        <v>70700</v>
      </c>
      <c r="BN235">
        <v>8.5</v>
      </c>
      <c r="BO235">
        <v>4.5</v>
      </c>
      <c r="BP235">
        <v>6800</v>
      </c>
      <c r="BQ235">
        <v>68200</v>
      </c>
      <c r="BR235">
        <v>10</v>
      </c>
      <c r="BS235">
        <v>5.9</v>
      </c>
      <c r="BT235">
        <v>7200</v>
      </c>
      <c r="BU235">
        <v>70800</v>
      </c>
      <c r="BV235">
        <v>10.199999999999999</v>
      </c>
      <c r="BW235">
        <v>5.4</v>
      </c>
    </row>
    <row r="236" spans="1:75" x14ac:dyDescent="0.3">
      <c r="A236" t="s">
        <v>344</v>
      </c>
      <c r="B236" t="str">
        <f>VLOOKUP(A236,'class and classification'!$A$1:$B$338,2,FALSE)</f>
        <v>Predominantly Rural</v>
      </c>
      <c r="C236" t="str">
        <f>VLOOKUP(A236,'class and classification'!$A$1:$C$338,3,FALSE)</f>
        <v>SD</v>
      </c>
      <c r="D236">
        <v>5100</v>
      </c>
      <c r="E236">
        <v>39400</v>
      </c>
      <c r="F236">
        <v>12.9</v>
      </c>
      <c r="G236">
        <v>3.4</v>
      </c>
      <c r="H236">
        <v>4200</v>
      </c>
      <c r="I236">
        <v>40600</v>
      </c>
      <c r="J236">
        <v>10.3</v>
      </c>
      <c r="K236">
        <v>2.8</v>
      </c>
      <c r="L236">
        <v>3700</v>
      </c>
      <c r="M236">
        <v>40900</v>
      </c>
      <c r="N236">
        <v>9</v>
      </c>
      <c r="O236">
        <v>5.0999999999999996</v>
      </c>
      <c r="P236">
        <v>5300</v>
      </c>
      <c r="Q236">
        <v>37200</v>
      </c>
      <c r="R236">
        <v>14.2</v>
      </c>
      <c r="S236">
        <v>6.9</v>
      </c>
      <c r="T236">
        <v>5000</v>
      </c>
      <c r="U236">
        <v>45900</v>
      </c>
      <c r="V236">
        <v>10.9</v>
      </c>
      <c r="W236">
        <v>5.5</v>
      </c>
      <c r="X236">
        <v>2100</v>
      </c>
      <c r="Y236">
        <v>41500</v>
      </c>
      <c r="Z236">
        <v>5.0999999999999996</v>
      </c>
      <c r="AA236" t="s">
        <v>38</v>
      </c>
      <c r="AB236">
        <v>2500</v>
      </c>
      <c r="AC236">
        <v>41600</v>
      </c>
      <c r="AD236">
        <v>6.1</v>
      </c>
      <c r="AE236" t="s">
        <v>38</v>
      </c>
      <c r="AF236">
        <v>3700</v>
      </c>
      <c r="AG236">
        <v>42900</v>
      </c>
      <c r="AH236">
        <v>8.6999999999999993</v>
      </c>
      <c r="AI236">
        <v>5.0999999999999996</v>
      </c>
      <c r="AJ236">
        <v>5500</v>
      </c>
      <c r="AK236">
        <v>41800</v>
      </c>
      <c r="AL236">
        <v>13.2</v>
      </c>
      <c r="AM236">
        <v>5.9</v>
      </c>
      <c r="AN236">
        <v>3300</v>
      </c>
      <c r="AO236">
        <v>43300</v>
      </c>
      <c r="AP236">
        <v>7.5</v>
      </c>
      <c r="AQ236">
        <v>4.3</v>
      </c>
      <c r="AR236">
        <v>5600</v>
      </c>
      <c r="AS236">
        <v>41700</v>
      </c>
      <c r="AT236">
        <v>13.5</v>
      </c>
      <c r="AU236">
        <v>6.4</v>
      </c>
      <c r="AV236">
        <v>5100</v>
      </c>
      <c r="AW236">
        <v>44100</v>
      </c>
      <c r="AX236">
        <v>11.6</v>
      </c>
      <c r="AY236">
        <v>5.5</v>
      </c>
      <c r="AZ236">
        <v>5100</v>
      </c>
      <c r="BA236">
        <v>43600</v>
      </c>
      <c r="BB236">
        <v>11.6</v>
      </c>
      <c r="BC236">
        <v>6.2</v>
      </c>
      <c r="BD236">
        <v>5500</v>
      </c>
      <c r="BE236">
        <v>47200</v>
      </c>
      <c r="BF236">
        <v>11.7</v>
      </c>
      <c r="BG236">
        <v>6</v>
      </c>
      <c r="BH236">
        <v>5400</v>
      </c>
      <c r="BI236">
        <v>45300</v>
      </c>
      <c r="BJ236">
        <v>11.9</v>
      </c>
      <c r="BK236">
        <v>7.1</v>
      </c>
      <c r="BL236">
        <v>5900</v>
      </c>
      <c r="BM236">
        <v>45900</v>
      </c>
      <c r="BN236">
        <v>12.8</v>
      </c>
      <c r="BO236">
        <v>6.2</v>
      </c>
      <c r="BP236">
        <v>3900</v>
      </c>
      <c r="BQ236">
        <v>45300</v>
      </c>
      <c r="BR236">
        <v>8.5</v>
      </c>
      <c r="BS236">
        <v>5.0999999999999996</v>
      </c>
      <c r="BT236">
        <v>5800</v>
      </c>
      <c r="BU236">
        <v>46500</v>
      </c>
      <c r="BV236">
        <v>12.5</v>
      </c>
      <c r="BW236">
        <v>6</v>
      </c>
    </row>
    <row r="237" spans="1:75" x14ac:dyDescent="0.3">
      <c r="A237" t="s">
        <v>345</v>
      </c>
      <c r="B237" t="str">
        <f>VLOOKUP(A237,'class and classification'!$A$1:$B$338,2,FALSE)</f>
        <v>Predominantly Rural</v>
      </c>
      <c r="C237" t="str">
        <f>VLOOKUP(A237,'class and classification'!$A$1:$C$338,3,FALSE)</f>
        <v>SD</v>
      </c>
      <c r="D237">
        <v>3300</v>
      </c>
      <c r="E237">
        <v>40800</v>
      </c>
      <c r="F237">
        <v>8</v>
      </c>
      <c r="G237">
        <v>2.2999999999999998</v>
      </c>
      <c r="H237">
        <v>3900</v>
      </c>
      <c r="I237">
        <v>40500</v>
      </c>
      <c r="J237">
        <v>9.5</v>
      </c>
      <c r="K237">
        <v>2.6</v>
      </c>
      <c r="L237">
        <v>4400</v>
      </c>
      <c r="M237">
        <v>39100</v>
      </c>
      <c r="N237">
        <v>11.4</v>
      </c>
      <c r="O237">
        <v>5.8</v>
      </c>
      <c r="P237">
        <v>4500</v>
      </c>
      <c r="Q237">
        <v>43400</v>
      </c>
      <c r="R237">
        <v>10.3</v>
      </c>
      <c r="S237">
        <v>4.9000000000000004</v>
      </c>
      <c r="T237">
        <v>4500</v>
      </c>
      <c r="U237">
        <v>41500</v>
      </c>
      <c r="V237">
        <v>10.8</v>
      </c>
      <c r="W237">
        <v>5.3</v>
      </c>
      <c r="X237">
        <v>4100</v>
      </c>
      <c r="Y237">
        <v>43700</v>
      </c>
      <c r="Z237">
        <v>9.3000000000000007</v>
      </c>
      <c r="AA237">
        <v>5.2</v>
      </c>
      <c r="AB237">
        <v>3700</v>
      </c>
      <c r="AC237">
        <v>41700</v>
      </c>
      <c r="AD237">
        <v>8.9</v>
      </c>
      <c r="AE237" t="s">
        <v>38</v>
      </c>
      <c r="AF237">
        <v>3000</v>
      </c>
      <c r="AG237">
        <v>40800</v>
      </c>
      <c r="AH237">
        <v>7.3</v>
      </c>
      <c r="AI237" t="s">
        <v>38</v>
      </c>
      <c r="AJ237">
        <v>3700</v>
      </c>
      <c r="AK237">
        <v>36500</v>
      </c>
      <c r="AL237">
        <v>10.3</v>
      </c>
      <c r="AM237">
        <v>6.2</v>
      </c>
      <c r="AN237">
        <v>5500</v>
      </c>
      <c r="AO237">
        <v>45800</v>
      </c>
      <c r="AP237">
        <v>12</v>
      </c>
      <c r="AQ237">
        <v>6.1</v>
      </c>
      <c r="AR237">
        <v>4900</v>
      </c>
      <c r="AS237">
        <v>49200</v>
      </c>
      <c r="AT237">
        <v>9.9</v>
      </c>
      <c r="AU237">
        <v>5.6</v>
      </c>
      <c r="AV237">
        <v>3900</v>
      </c>
      <c r="AW237">
        <v>47500</v>
      </c>
      <c r="AX237">
        <v>8.1999999999999993</v>
      </c>
      <c r="AY237" t="s">
        <v>38</v>
      </c>
      <c r="AZ237">
        <v>4600</v>
      </c>
      <c r="BA237">
        <v>44500</v>
      </c>
      <c r="BB237">
        <v>10.199999999999999</v>
      </c>
      <c r="BC237">
        <v>5.6</v>
      </c>
      <c r="BD237">
        <v>2300</v>
      </c>
      <c r="BE237">
        <v>49500</v>
      </c>
      <c r="BF237">
        <v>4.5999999999999996</v>
      </c>
      <c r="BG237" t="s">
        <v>38</v>
      </c>
      <c r="BH237">
        <v>4600</v>
      </c>
      <c r="BI237">
        <v>47300</v>
      </c>
      <c r="BJ237">
        <v>9.8000000000000007</v>
      </c>
      <c r="BK237">
        <v>6.1</v>
      </c>
      <c r="BL237">
        <v>3900</v>
      </c>
      <c r="BM237">
        <v>45600</v>
      </c>
      <c r="BN237">
        <v>8.5</v>
      </c>
      <c r="BO237" t="s">
        <v>38</v>
      </c>
      <c r="BP237">
        <v>5100</v>
      </c>
      <c r="BQ237">
        <v>47800</v>
      </c>
      <c r="BR237">
        <v>10.6</v>
      </c>
      <c r="BS237" t="s">
        <v>38</v>
      </c>
      <c r="BT237">
        <v>1900</v>
      </c>
      <c r="BU237">
        <v>47100</v>
      </c>
      <c r="BV237">
        <v>4</v>
      </c>
      <c r="BW237" t="s">
        <v>38</v>
      </c>
    </row>
    <row r="238" spans="1:75" x14ac:dyDescent="0.3">
      <c r="A238" t="s">
        <v>346</v>
      </c>
      <c r="B238" t="str">
        <f>VLOOKUP(A238,'class and classification'!$A$1:$B$338,2,FALSE)</f>
        <v>Predominantly Rural</v>
      </c>
      <c r="C238" t="str">
        <f>VLOOKUP(A238,'class and classification'!$A$1:$C$338,3,FALSE)</f>
        <v>SD</v>
      </c>
      <c r="D238">
        <v>9800</v>
      </c>
      <c r="E238">
        <v>86100</v>
      </c>
      <c r="F238">
        <v>11.3</v>
      </c>
      <c r="G238">
        <v>3.1</v>
      </c>
      <c r="H238">
        <v>9800</v>
      </c>
      <c r="I238">
        <v>87000</v>
      </c>
      <c r="J238">
        <v>11.2</v>
      </c>
      <c r="K238">
        <v>3</v>
      </c>
      <c r="L238">
        <v>8600</v>
      </c>
      <c r="M238">
        <v>86400</v>
      </c>
      <c r="N238">
        <v>10</v>
      </c>
      <c r="O238">
        <v>3.6</v>
      </c>
      <c r="P238">
        <v>10000</v>
      </c>
      <c r="Q238">
        <v>85800</v>
      </c>
      <c r="R238">
        <v>11.7</v>
      </c>
      <c r="S238">
        <v>3.9</v>
      </c>
      <c r="T238">
        <v>13300</v>
      </c>
      <c r="U238">
        <v>87800</v>
      </c>
      <c r="V238">
        <v>15.1</v>
      </c>
      <c r="W238">
        <v>4.0999999999999996</v>
      </c>
      <c r="X238">
        <v>8400</v>
      </c>
      <c r="Y238">
        <v>83800</v>
      </c>
      <c r="Z238">
        <v>10</v>
      </c>
      <c r="AA238">
        <v>3.7</v>
      </c>
      <c r="AB238">
        <v>12200</v>
      </c>
      <c r="AC238">
        <v>83600</v>
      </c>
      <c r="AD238">
        <v>14.6</v>
      </c>
      <c r="AE238">
        <v>4.5</v>
      </c>
      <c r="AF238">
        <v>11700</v>
      </c>
      <c r="AG238">
        <v>83300</v>
      </c>
      <c r="AH238">
        <v>14</v>
      </c>
      <c r="AI238">
        <v>4.4000000000000004</v>
      </c>
      <c r="AJ238">
        <v>10200</v>
      </c>
      <c r="AK238">
        <v>89000</v>
      </c>
      <c r="AL238">
        <v>11.5</v>
      </c>
      <c r="AM238">
        <v>3.9</v>
      </c>
      <c r="AN238">
        <v>6700</v>
      </c>
      <c r="AO238">
        <v>88400</v>
      </c>
      <c r="AP238">
        <v>7.6</v>
      </c>
      <c r="AQ238">
        <v>3.4</v>
      </c>
      <c r="AR238">
        <v>11200</v>
      </c>
      <c r="AS238">
        <v>95100</v>
      </c>
      <c r="AT238">
        <v>11.8</v>
      </c>
      <c r="AU238">
        <v>3.9</v>
      </c>
      <c r="AV238">
        <v>11500</v>
      </c>
      <c r="AW238">
        <v>95800</v>
      </c>
      <c r="AX238">
        <v>12</v>
      </c>
      <c r="AY238">
        <v>4.0999999999999996</v>
      </c>
      <c r="AZ238">
        <v>8100</v>
      </c>
      <c r="BA238">
        <v>89200</v>
      </c>
      <c r="BB238">
        <v>9.1</v>
      </c>
      <c r="BC238">
        <v>3.7</v>
      </c>
      <c r="BD238">
        <v>7900</v>
      </c>
      <c r="BE238">
        <v>88100</v>
      </c>
      <c r="BF238">
        <v>9</v>
      </c>
      <c r="BG238">
        <v>3.8</v>
      </c>
      <c r="BH238">
        <v>13300</v>
      </c>
      <c r="BI238">
        <v>94200</v>
      </c>
      <c r="BJ238">
        <v>14.1</v>
      </c>
      <c r="BK238">
        <v>5</v>
      </c>
      <c r="BL238">
        <v>11800</v>
      </c>
      <c r="BM238">
        <v>88600</v>
      </c>
      <c r="BN238">
        <v>13.3</v>
      </c>
      <c r="BO238">
        <v>4.5999999999999996</v>
      </c>
      <c r="BP238">
        <v>14000</v>
      </c>
      <c r="BQ238">
        <v>87600</v>
      </c>
      <c r="BR238">
        <v>16</v>
      </c>
      <c r="BS238">
        <v>5.6</v>
      </c>
      <c r="BT238">
        <v>9000</v>
      </c>
      <c r="BU238">
        <v>87000</v>
      </c>
      <c r="BV238">
        <v>10.3</v>
      </c>
      <c r="BW238">
        <v>4.3</v>
      </c>
    </row>
    <row r="239" spans="1:75" x14ac:dyDescent="0.3">
      <c r="A239" t="s">
        <v>347</v>
      </c>
      <c r="B239" t="str">
        <f>VLOOKUP(A239,'class and classification'!$A$1:$B$338,2,FALSE)</f>
        <v>Predominantly Rural</v>
      </c>
      <c r="C239" t="str">
        <f>VLOOKUP(A239,'class and classification'!$A$1:$C$338,3,FALSE)</f>
        <v>SD</v>
      </c>
      <c r="D239">
        <v>8200</v>
      </c>
      <c r="E239">
        <v>74700</v>
      </c>
      <c r="F239">
        <v>11</v>
      </c>
      <c r="G239">
        <v>2.7</v>
      </c>
      <c r="H239">
        <v>9800</v>
      </c>
      <c r="I239">
        <v>75000</v>
      </c>
      <c r="J239">
        <v>13</v>
      </c>
      <c r="K239">
        <v>3</v>
      </c>
      <c r="L239">
        <v>8900</v>
      </c>
      <c r="M239">
        <v>73000</v>
      </c>
      <c r="N239">
        <v>12.2</v>
      </c>
      <c r="O239">
        <v>3.9</v>
      </c>
      <c r="P239">
        <v>8200</v>
      </c>
      <c r="Q239">
        <v>75200</v>
      </c>
      <c r="R239">
        <v>10.9</v>
      </c>
      <c r="S239">
        <v>3.6</v>
      </c>
      <c r="T239">
        <v>8200</v>
      </c>
      <c r="U239">
        <v>76300</v>
      </c>
      <c r="V239">
        <v>10.8</v>
      </c>
      <c r="W239">
        <v>3.8</v>
      </c>
      <c r="X239">
        <v>11200</v>
      </c>
      <c r="Y239">
        <v>74600</v>
      </c>
      <c r="Z239">
        <v>15</v>
      </c>
      <c r="AA239">
        <v>4.5</v>
      </c>
      <c r="AB239">
        <v>8800</v>
      </c>
      <c r="AC239">
        <v>75000</v>
      </c>
      <c r="AD239">
        <v>11.7</v>
      </c>
      <c r="AE239">
        <v>4</v>
      </c>
      <c r="AF239">
        <v>9600</v>
      </c>
      <c r="AG239">
        <v>80200</v>
      </c>
      <c r="AH239">
        <v>12</v>
      </c>
      <c r="AI239">
        <v>4</v>
      </c>
      <c r="AJ239">
        <v>8500</v>
      </c>
      <c r="AK239">
        <v>76200</v>
      </c>
      <c r="AL239">
        <v>11.1</v>
      </c>
      <c r="AM239">
        <v>4</v>
      </c>
      <c r="AN239">
        <v>8600</v>
      </c>
      <c r="AO239">
        <v>74300</v>
      </c>
      <c r="AP239">
        <v>11.6</v>
      </c>
      <c r="AQ239">
        <v>4.0999999999999996</v>
      </c>
      <c r="AR239">
        <v>8200</v>
      </c>
      <c r="AS239">
        <v>77800</v>
      </c>
      <c r="AT239">
        <v>10.5</v>
      </c>
      <c r="AU239">
        <v>4</v>
      </c>
      <c r="AV239">
        <v>7900</v>
      </c>
      <c r="AW239">
        <v>80200</v>
      </c>
      <c r="AX239">
        <v>9.9</v>
      </c>
      <c r="AY239">
        <v>3.6</v>
      </c>
      <c r="AZ239">
        <v>10600</v>
      </c>
      <c r="BA239">
        <v>83800</v>
      </c>
      <c r="BB239">
        <v>12.7</v>
      </c>
      <c r="BC239">
        <v>4.2</v>
      </c>
      <c r="BD239">
        <v>13400</v>
      </c>
      <c r="BE239">
        <v>83300</v>
      </c>
      <c r="BF239">
        <v>16.100000000000001</v>
      </c>
      <c r="BG239">
        <v>4.8</v>
      </c>
      <c r="BH239">
        <v>13000</v>
      </c>
      <c r="BI239">
        <v>85600</v>
      </c>
      <c r="BJ239">
        <v>15.2</v>
      </c>
      <c r="BK239">
        <v>5</v>
      </c>
      <c r="BL239">
        <v>12500</v>
      </c>
      <c r="BM239">
        <v>83200</v>
      </c>
      <c r="BN239">
        <v>15</v>
      </c>
      <c r="BO239">
        <v>5.2</v>
      </c>
      <c r="BP239">
        <v>8800</v>
      </c>
      <c r="BQ239">
        <v>77500</v>
      </c>
      <c r="BR239">
        <v>11.4</v>
      </c>
      <c r="BS239">
        <v>4.7</v>
      </c>
      <c r="BT239">
        <v>9000</v>
      </c>
      <c r="BU239">
        <v>80000</v>
      </c>
      <c r="BV239">
        <v>11.2</v>
      </c>
      <c r="BW239">
        <v>4.3</v>
      </c>
    </row>
    <row r="240" spans="1:75" x14ac:dyDescent="0.3">
      <c r="A240" t="s">
        <v>348</v>
      </c>
      <c r="B240" t="str">
        <f>VLOOKUP(A240,'class and classification'!$A$1:$B$338,2,FALSE)</f>
        <v>Predominantly Urban</v>
      </c>
      <c r="C240" t="str">
        <f>VLOOKUP(A240,'class and classification'!$A$1:$C$338,3,FALSE)</f>
        <v>SD</v>
      </c>
      <c r="D240">
        <v>5600</v>
      </c>
      <c r="E240">
        <v>79800</v>
      </c>
      <c r="F240">
        <v>7</v>
      </c>
      <c r="G240">
        <v>2.4</v>
      </c>
      <c r="H240">
        <v>8900</v>
      </c>
      <c r="I240">
        <v>83400</v>
      </c>
      <c r="J240">
        <v>10.6</v>
      </c>
      <c r="K240">
        <v>3.1</v>
      </c>
      <c r="L240">
        <v>7200</v>
      </c>
      <c r="M240">
        <v>83800</v>
      </c>
      <c r="N240">
        <v>8.6</v>
      </c>
      <c r="O240">
        <v>3.6</v>
      </c>
      <c r="P240">
        <v>4400</v>
      </c>
      <c r="Q240">
        <v>86400</v>
      </c>
      <c r="R240">
        <v>5.0999999999999996</v>
      </c>
      <c r="S240">
        <v>2.9</v>
      </c>
      <c r="T240">
        <v>7600</v>
      </c>
      <c r="U240">
        <v>83000</v>
      </c>
      <c r="V240">
        <v>9.1</v>
      </c>
      <c r="W240">
        <v>3.7</v>
      </c>
      <c r="X240">
        <v>8500</v>
      </c>
      <c r="Y240">
        <v>82000</v>
      </c>
      <c r="Z240">
        <v>10.4</v>
      </c>
      <c r="AA240">
        <v>4</v>
      </c>
      <c r="AB240">
        <v>9300</v>
      </c>
      <c r="AC240">
        <v>79800</v>
      </c>
      <c r="AD240">
        <v>11.7</v>
      </c>
      <c r="AE240">
        <v>4.3</v>
      </c>
      <c r="AF240">
        <v>9200</v>
      </c>
      <c r="AG240">
        <v>82300</v>
      </c>
      <c r="AH240">
        <v>11.1</v>
      </c>
      <c r="AI240">
        <v>4.5</v>
      </c>
      <c r="AJ240">
        <v>9200</v>
      </c>
      <c r="AK240">
        <v>86400</v>
      </c>
      <c r="AL240">
        <v>10.7</v>
      </c>
      <c r="AM240">
        <v>4.7</v>
      </c>
      <c r="AN240">
        <v>10500</v>
      </c>
      <c r="AO240">
        <v>81600</v>
      </c>
      <c r="AP240">
        <v>12.9</v>
      </c>
      <c r="AQ240">
        <v>5.4</v>
      </c>
      <c r="AR240">
        <v>9900</v>
      </c>
      <c r="AS240">
        <v>86500</v>
      </c>
      <c r="AT240">
        <v>11.4</v>
      </c>
      <c r="AU240">
        <v>4.5999999999999996</v>
      </c>
      <c r="AV240">
        <v>6200</v>
      </c>
      <c r="AW240">
        <v>89000</v>
      </c>
      <c r="AX240">
        <v>7</v>
      </c>
      <c r="AY240">
        <v>3.8</v>
      </c>
      <c r="AZ240">
        <v>8100</v>
      </c>
      <c r="BA240">
        <v>89200</v>
      </c>
      <c r="BB240">
        <v>9.1</v>
      </c>
      <c r="BC240">
        <v>4.2</v>
      </c>
      <c r="BD240">
        <v>6900</v>
      </c>
      <c r="BE240">
        <v>88300</v>
      </c>
      <c r="BF240">
        <v>7.8</v>
      </c>
      <c r="BG240">
        <v>4.3</v>
      </c>
      <c r="BH240">
        <v>8200</v>
      </c>
      <c r="BI240">
        <v>86700</v>
      </c>
      <c r="BJ240">
        <v>9.5</v>
      </c>
      <c r="BK240">
        <v>4.4000000000000004</v>
      </c>
      <c r="BL240">
        <v>7500</v>
      </c>
      <c r="BM240">
        <v>91500</v>
      </c>
      <c r="BN240">
        <v>8.1999999999999993</v>
      </c>
      <c r="BO240">
        <v>3.9</v>
      </c>
      <c r="BP240">
        <v>6500</v>
      </c>
      <c r="BQ240">
        <v>90800</v>
      </c>
      <c r="BR240">
        <v>7.2</v>
      </c>
      <c r="BS240">
        <v>4</v>
      </c>
      <c r="BT240">
        <v>7900</v>
      </c>
      <c r="BU240">
        <v>94100</v>
      </c>
      <c r="BV240">
        <v>8.4</v>
      </c>
      <c r="BW240">
        <v>4.2</v>
      </c>
    </row>
    <row r="241" spans="1:75" x14ac:dyDescent="0.3">
      <c r="A241" t="s">
        <v>349</v>
      </c>
      <c r="B241" t="str">
        <f>VLOOKUP(A241,'class and classification'!$A$1:$B$338,2,FALSE)</f>
        <v>Predominantly Rural</v>
      </c>
      <c r="C241" t="str">
        <f>VLOOKUP(A241,'class and classification'!$A$1:$C$338,3,FALSE)</f>
        <v>SD</v>
      </c>
      <c r="D241">
        <v>7000</v>
      </c>
      <c r="E241">
        <v>68800</v>
      </c>
      <c r="F241">
        <v>10.199999999999999</v>
      </c>
      <c r="G241">
        <v>2.9</v>
      </c>
      <c r="H241">
        <v>9700</v>
      </c>
      <c r="I241">
        <v>73500</v>
      </c>
      <c r="J241">
        <v>13.1</v>
      </c>
      <c r="K241">
        <v>3.1</v>
      </c>
      <c r="L241">
        <v>9000</v>
      </c>
      <c r="M241">
        <v>72800</v>
      </c>
      <c r="N241">
        <v>12.4</v>
      </c>
      <c r="O241">
        <v>4.3</v>
      </c>
      <c r="P241">
        <v>8500</v>
      </c>
      <c r="Q241">
        <v>70300</v>
      </c>
      <c r="R241">
        <v>12.1</v>
      </c>
      <c r="S241">
        <v>4.2</v>
      </c>
      <c r="T241">
        <v>8400</v>
      </c>
      <c r="U241">
        <v>67400</v>
      </c>
      <c r="V241">
        <v>12.4</v>
      </c>
      <c r="W241">
        <v>4.3</v>
      </c>
      <c r="X241">
        <v>8600</v>
      </c>
      <c r="Y241">
        <v>70200</v>
      </c>
      <c r="Z241">
        <v>12.2</v>
      </c>
      <c r="AA241">
        <v>4.5</v>
      </c>
      <c r="AB241">
        <v>6800</v>
      </c>
      <c r="AC241">
        <v>73900</v>
      </c>
      <c r="AD241">
        <v>9.1999999999999993</v>
      </c>
      <c r="AE241">
        <v>4.0999999999999996</v>
      </c>
      <c r="AF241">
        <v>6700</v>
      </c>
      <c r="AG241">
        <v>73800</v>
      </c>
      <c r="AH241">
        <v>9.1</v>
      </c>
      <c r="AI241">
        <v>3.9</v>
      </c>
      <c r="AJ241">
        <v>12100</v>
      </c>
      <c r="AK241">
        <v>69200</v>
      </c>
      <c r="AL241">
        <v>17.5</v>
      </c>
      <c r="AM241">
        <v>5.6</v>
      </c>
      <c r="AN241">
        <v>11000</v>
      </c>
      <c r="AO241">
        <v>68500</v>
      </c>
      <c r="AP241">
        <v>16</v>
      </c>
      <c r="AQ241">
        <v>5.4</v>
      </c>
      <c r="AR241">
        <v>7200</v>
      </c>
      <c r="AS241">
        <v>71300</v>
      </c>
      <c r="AT241">
        <v>10.1</v>
      </c>
      <c r="AU241">
        <v>4.5999999999999996</v>
      </c>
      <c r="AV241">
        <v>4500</v>
      </c>
      <c r="AW241">
        <v>78600</v>
      </c>
      <c r="AX241">
        <v>5.7</v>
      </c>
      <c r="AY241">
        <v>3.3</v>
      </c>
      <c r="AZ241">
        <v>8800</v>
      </c>
      <c r="BA241">
        <v>74700</v>
      </c>
      <c r="BB241">
        <v>11.8</v>
      </c>
      <c r="BC241">
        <v>4.7</v>
      </c>
      <c r="BD241">
        <v>8800</v>
      </c>
      <c r="BE241">
        <v>80400</v>
      </c>
      <c r="BF241">
        <v>10.9</v>
      </c>
      <c r="BG241">
        <v>4.4000000000000004</v>
      </c>
      <c r="BH241">
        <v>12500</v>
      </c>
      <c r="BI241">
        <v>80200</v>
      </c>
      <c r="BJ241">
        <v>15.6</v>
      </c>
      <c r="BK241">
        <v>5.6</v>
      </c>
      <c r="BL241">
        <v>13000</v>
      </c>
      <c r="BM241">
        <v>75700</v>
      </c>
      <c r="BN241">
        <v>17.2</v>
      </c>
      <c r="BO241">
        <v>6.1</v>
      </c>
      <c r="BP241">
        <v>14000</v>
      </c>
      <c r="BQ241">
        <v>81200</v>
      </c>
      <c r="BR241">
        <v>17.2</v>
      </c>
      <c r="BS241">
        <v>6.3</v>
      </c>
      <c r="BT241">
        <v>8300</v>
      </c>
      <c r="BU241">
        <v>85800</v>
      </c>
      <c r="BV241">
        <v>9.6</v>
      </c>
      <c r="BW241">
        <v>4.7</v>
      </c>
    </row>
    <row r="242" spans="1:75" x14ac:dyDescent="0.3">
      <c r="A242" t="s">
        <v>350</v>
      </c>
      <c r="B242" t="str">
        <f>VLOOKUP(A242,'class and classification'!$A$1:$B$338,2,FALSE)</f>
        <v>Urban with Significant Rural</v>
      </c>
      <c r="C242" t="str">
        <f>VLOOKUP(A242,'class and classification'!$A$1:$C$338,3,FALSE)</f>
        <v>SD</v>
      </c>
      <c r="D242">
        <v>3900</v>
      </c>
      <c r="E242">
        <v>34300</v>
      </c>
      <c r="F242">
        <v>11.5</v>
      </c>
      <c r="G242">
        <v>2.8</v>
      </c>
      <c r="H242">
        <v>4300</v>
      </c>
      <c r="I242">
        <v>34100</v>
      </c>
      <c r="J242">
        <v>12.5</v>
      </c>
      <c r="K242">
        <v>3.5</v>
      </c>
      <c r="L242">
        <v>3400</v>
      </c>
      <c r="M242">
        <v>31800</v>
      </c>
      <c r="N242">
        <v>10.6</v>
      </c>
      <c r="O242" t="s">
        <v>38</v>
      </c>
      <c r="P242">
        <v>3400</v>
      </c>
      <c r="Q242">
        <v>32400</v>
      </c>
      <c r="R242">
        <v>10.5</v>
      </c>
      <c r="S242">
        <v>5.8</v>
      </c>
      <c r="T242">
        <v>6700</v>
      </c>
      <c r="U242">
        <v>33300</v>
      </c>
      <c r="V242">
        <v>20.3</v>
      </c>
      <c r="W242">
        <v>8.1</v>
      </c>
      <c r="X242">
        <v>6600</v>
      </c>
      <c r="Y242">
        <v>39500</v>
      </c>
      <c r="Z242">
        <v>16.600000000000001</v>
      </c>
      <c r="AA242">
        <v>7.4</v>
      </c>
      <c r="AB242">
        <v>4700</v>
      </c>
      <c r="AC242">
        <v>36200</v>
      </c>
      <c r="AD242">
        <v>13</v>
      </c>
      <c r="AE242">
        <v>6.5</v>
      </c>
      <c r="AF242">
        <v>7000</v>
      </c>
      <c r="AG242">
        <v>40600</v>
      </c>
      <c r="AH242">
        <v>17.2</v>
      </c>
      <c r="AI242">
        <v>7.5</v>
      </c>
      <c r="AJ242">
        <v>4000</v>
      </c>
      <c r="AK242">
        <v>38600</v>
      </c>
      <c r="AL242">
        <v>10.4</v>
      </c>
      <c r="AM242" t="s">
        <v>38</v>
      </c>
      <c r="AN242">
        <v>3500</v>
      </c>
      <c r="AO242">
        <v>41000</v>
      </c>
      <c r="AP242">
        <v>8.6</v>
      </c>
      <c r="AQ242" t="s">
        <v>38</v>
      </c>
      <c r="AR242">
        <v>5500</v>
      </c>
      <c r="AS242">
        <v>39200</v>
      </c>
      <c r="AT242">
        <v>13.9</v>
      </c>
      <c r="AU242">
        <v>7.6</v>
      </c>
      <c r="AV242">
        <v>5200</v>
      </c>
      <c r="AW242">
        <v>39400</v>
      </c>
      <c r="AX242">
        <v>13.2</v>
      </c>
      <c r="AY242" t="s">
        <v>38</v>
      </c>
      <c r="AZ242">
        <v>2800</v>
      </c>
      <c r="BA242">
        <v>34700</v>
      </c>
      <c r="BB242">
        <v>7.9</v>
      </c>
      <c r="BC242" t="s">
        <v>38</v>
      </c>
      <c r="BD242">
        <v>8100</v>
      </c>
      <c r="BE242">
        <v>36900</v>
      </c>
      <c r="BF242">
        <v>21.8</v>
      </c>
      <c r="BG242">
        <v>9.5</v>
      </c>
      <c r="BH242">
        <v>9300</v>
      </c>
      <c r="BI242">
        <v>34400</v>
      </c>
      <c r="BJ242">
        <v>27</v>
      </c>
      <c r="BK242">
        <v>11</v>
      </c>
      <c r="BL242">
        <v>7600</v>
      </c>
      <c r="BM242">
        <v>41100</v>
      </c>
      <c r="BN242">
        <v>18.399999999999999</v>
      </c>
      <c r="BO242">
        <v>9.3000000000000007</v>
      </c>
      <c r="BP242">
        <v>6400</v>
      </c>
      <c r="BQ242">
        <v>30100</v>
      </c>
      <c r="BR242">
        <v>21.2</v>
      </c>
      <c r="BS242" t="s">
        <v>38</v>
      </c>
      <c r="BT242">
        <v>3900</v>
      </c>
      <c r="BU242">
        <v>38500</v>
      </c>
      <c r="BV242">
        <v>10.1</v>
      </c>
      <c r="BW242">
        <v>6.7</v>
      </c>
    </row>
    <row r="243" spans="1:75" x14ac:dyDescent="0.3">
      <c r="A243" t="s">
        <v>351</v>
      </c>
      <c r="B243" t="str">
        <f>VLOOKUP(A243,'class and classification'!$A$1:$B$338,2,FALSE)</f>
        <v>Predominantly Urban</v>
      </c>
      <c r="C243" t="str">
        <f>VLOOKUP(A243,'class and classification'!$A$1:$C$338,3,FALSE)</f>
        <v>SD</v>
      </c>
      <c r="D243">
        <v>4000</v>
      </c>
      <c r="E243">
        <v>43600</v>
      </c>
      <c r="F243">
        <v>9.1999999999999993</v>
      </c>
      <c r="G243">
        <v>2.6</v>
      </c>
      <c r="H243">
        <v>4400</v>
      </c>
      <c r="I243">
        <v>43200</v>
      </c>
      <c r="J243">
        <v>10.199999999999999</v>
      </c>
      <c r="K243">
        <v>3</v>
      </c>
      <c r="L243">
        <v>3200</v>
      </c>
      <c r="M243">
        <v>42100</v>
      </c>
      <c r="N243">
        <v>7.7</v>
      </c>
      <c r="O243" t="s">
        <v>38</v>
      </c>
      <c r="P243">
        <v>3700</v>
      </c>
      <c r="Q243">
        <v>42800</v>
      </c>
      <c r="R243">
        <v>8.5</v>
      </c>
      <c r="S243">
        <v>5</v>
      </c>
      <c r="T243">
        <v>3100</v>
      </c>
      <c r="U243">
        <v>41300</v>
      </c>
      <c r="V243">
        <v>7.6</v>
      </c>
      <c r="W243" t="s">
        <v>38</v>
      </c>
      <c r="X243">
        <v>5800</v>
      </c>
      <c r="Y243">
        <v>39700</v>
      </c>
      <c r="Z243">
        <v>14.5</v>
      </c>
      <c r="AA243">
        <v>7.1</v>
      </c>
      <c r="AB243">
        <v>4800</v>
      </c>
      <c r="AC243">
        <v>40500</v>
      </c>
      <c r="AD243">
        <v>11.8</v>
      </c>
      <c r="AE243">
        <v>5.8</v>
      </c>
      <c r="AF243">
        <v>3700</v>
      </c>
      <c r="AG243">
        <v>39200</v>
      </c>
      <c r="AH243">
        <v>9.5</v>
      </c>
      <c r="AI243">
        <v>5.3</v>
      </c>
      <c r="AJ243">
        <v>4400</v>
      </c>
      <c r="AK243">
        <v>39800</v>
      </c>
      <c r="AL243">
        <v>10.9</v>
      </c>
      <c r="AM243">
        <v>6.7</v>
      </c>
      <c r="AN243">
        <v>3600</v>
      </c>
      <c r="AO243">
        <v>42400</v>
      </c>
      <c r="AP243">
        <v>8.5</v>
      </c>
      <c r="AQ243" t="s">
        <v>38</v>
      </c>
      <c r="AR243">
        <v>3800</v>
      </c>
      <c r="AS243">
        <v>39600</v>
      </c>
      <c r="AT243">
        <v>9.6999999999999993</v>
      </c>
      <c r="AU243" t="s">
        <v>38</v>
      </c>
      <c r="AV243">
        <v>5000</v>
      </c>
      <c r="AW243">
        <v>45400</v>
      </c>
      <c r="AX243">
        <v>11</v>
      </c>
      <c r="AY243" t="s">
        <v>38</v>
      </c>
      <c r="AZ243">
        <v>4700</v>
      </c>
      <c r="BA243">
        <v>41700</v>
      </c>
      <c r="BB243">
        <v>11.3</v>
      </c>
      <c r="BC243" t="s">
        <v>38</v>
      </c>
      <c r="BD243">
        <v>5500</v>
      </c>
      <c r="BE243">
        <v>43600</v>
      </c>
      <c r="BF243">
        <v>12.6</v>
      </c>
      <c r="BG243">
        <v>7.2</v>
      </c>
      <c r="BH243">
        <v>3500</v>
      </c>
      <c r="BI243">
        <v>46600</v>
      </c>
      <c r="BJ243">
        <v>7.4</v>
      </c>
      <c r="BK243" t="s">
        <v>38</v>
      </c>
      <c r="BL243">
        <v>3800</v>
      </c>
      <c r="BM243">
        <v>45800</v>
      </c>
      <c r="BN243">
        <v>8.3000000000000007</v>
      </c>
      <c r="BO243" t="s">
        <v>38</v>
      </c>
      <c r="BP243">
        <v>6300</v>
      </c>
      <c r="BQ243">
        <v>43600</v>
      </c>
      <c r="BR243">
        <v>14.4</v>
      </c>
      <c r="BS243" t="s">
        <v>38</v>
      </c>
      <c r="BT243">
        <v>4000</v>
      </c>
      <c r="BU243">
        <v>40700</v>
      </c>
      <c r="BV243">
        <v>9.8000000000000007</v>
      </c>
      <c r="BW243" t="s">
        <v>38</v>
      </c>
    </row>
    <row r="244" spans="1:75" x14ac:dyDescent="0.3">
      <c r="A244" t="s">
        <v>352</v>
      </c>
      <c r="B244" t="str">
        <f>VLOOKUP(A244,'class and classification'!$A$1:$B$338,2,FALSE)</f>
        <v>Predominantly Urban</v>
      </c>
      <c r="C244" t="str">
        <f>VLOOKUP(A244,'class and classification'!$A$1:$C$338,3,FALSE)</f>
        <v>SD</v>
      </c>
      <c r="D244">
        <v>8500</v>
      </c>
      <c r="E244">
        <v>84800</v>
      </c>
      <c r="F244">
        <v>10.1</v>
      </c>
      <c r="G244">
        <v>2.6</v>
      </c>
      <c r="H244">
        <v>7700</v>
      </c>
      <c r="I244">
        <v>84700</v>
      </c>
      <c r="J244">
        <v>9.1</v>
      </c>
      <c r="K244">
        <v>2.8</v>
      </c>
      <c r="L244">
        <v>7700</v>
      </c>
      <c r="M244">
        <v>86700</v>
      </c>
      <c r="N244">
        <v>8.9</v>
      </c>
      <c r="O244">
        <v>3.4</v>
      </c>
      <c r="P244">
        <v>10200</v>
      </c>
      <c r="Q244">
        <v>87100</v>
      </c>
      <c r="R244">
        <v>11.7</v>
      </c>
      <c r="S244">
        <v>4</v>
      </c>
      <c r="T244">
        <v>11000</v>
      </c>
      <c r="U244">
        <v>86600</v>
      </c>
      <c r="V244">
        <v>12.7</v>
      </c>
      <c r="W244">
        <v>4.3</v>
      </c>
      <c r="X244">
        <v>8300</v>
      </c>
      <c r="Y244">
        <v>84100</v>
      </c>
      <c r="Z244">
        <v>9.9</v>
      </c>
      <c r="AA244">
        <v>3.6</v>
      </c>
      <c r="AB244">
        <v>7000</v>
      </c>
      <c r="AC244">
        <v>83000</v>
      </c>
      <c r="AD244">
        <v>8.4</v>
      </c>
      <c r="AE244">
        <v>3.3</v>
      </c>
      <c r="AF244">
        <v>13000</v>
      </c>
      <c r="AG244">
        <v>82200</v>
      </c>
      <c r="AH244">
        <v>15.8</v>
      </c>
      <c r="AI244">
        <v>4.5999999999999996</v>
      </c>
      <c r="AJ244">
        <v>13800</v>
      </c>
      <c r="AK244">
        <v>86800</v>
      </c>
      <c r="AL244">
        <v>15.9</v>
      </c>
      <c r="AM244">
        <v>4.4000000000000004</v>
      </c>
      <c r="AN244">
        <v>9700</v>
      </c>
      <c r="AO244">
        <v>87400</v>
      </c>
      <c r="AP244">
        <v>11.1</v>
      </c>
      <c r="AQ244">
        <v>3.8</v>
      </c>
      <c r="AR244">
        <v>7200</v>
      </c>
      <c r="AS244">
        <v>91000</v>
      </c>
      <c r="AT244">
        <v>7.9</v>
      </c>
      <c r="AU244">
        <v>3.4</v>
      </c>
      <c r="AV244">
        <v>7800</v>
      </c>
      <c r="AW244">
        <v>86100</v>
      </c>
      <c r="AX244">
        <v>9</v>
      </c>
      <c r="AY244">
        <v>3.9</v>
      </c>
      <c r="AZ244">
        <v>11700</v>
      </c>
      <c r="BA244">
        <v>90700</v>
      </c>
      <c r="BB244">
        <v>12.9</v>
      </c>
      <c r="BC244">
        <v>4.9000000000000004</v>
      </c>
      <c r="BD244">
        <v>16400</v>
      </c>
      <c r="BE244">
        <v>92900</v>
      </c>
      <c r="BF244">
        <v>17.600000000000001</v>
      </c>
      <c r="BG244">
        <v>5.2</v>
      </c>
      <c r="BH244">
        <v>12000</v>
      </c>
      <c r="BI244">
        <v>91300</v>
      </c>
      <c r="BJ244">
        <v>13.1</v>
      </c>
      <c r="BK244">
        <v>5</v>
      </c>
      <c r="BL244">
        <v>11500</v>
      </c>
      <c r="BM244">
        <v>94100</v>
      </c>
      <c r="BN244">
        <v>12.3</v>
      </c>
      <c r="BO244">
        <v>4.9000000000000004</v>
      </c>
      <c r="BP244">
        <v>16900</v>
      </c>
      <c r="BQ244">
        <v>93600</v>
      </c>
      <c r="BR244">
        <v>18.100000000000001</v>
      </c>
      <c r="BS244">
        <v>6</v>
      </c>
      <c r="BT244">
        <v>10200</v>
      </c>
      <c r="BU244">
        <v>89800</v>
      </c>
      <c r="BV244">
        <v>11.4</v>
      </c>
      <c r="BW244">
        <v>4.8</v>
      </c>
    </row>
    <row r="245" spans="1:75" x14ac:dyDescent="0.3">
      <c r="A245" t="s">
        <v>353</v>
      </c>
      <c r="B245" t="str">
        <f>VLOOKUP(A245,'class and classification'!$A$1:$B$338,2,FALSE)</f>
        <v>Urban with Significant Rural</v>
      </c>
      <c r="C245" t="str">
        <f>VLOOKUP(A245,'class and classification'!$A$1:$C$338,3,FALSE)</f>
        <v>SD</v>
      </c>
      <c r="D245">
        <v>10300</v>
      </c>
      <c r="E245">
        <v>80700</v>
      </c>
      <c r="F245">
        <v>12.8</v>
      </c>
      <c r="G245">
        <v>3</v>
      </c>
      <c r="H245">
        <v>6300</v>
      </c>
      <c r="I245">
        <v>82600</v>
      </c>
      <c r="J245">
        <v>7.6</v>
      </c>
      <c r="K245">
        <v>2.7</v>
      </c>
      <c r="L245">
        <v>8400</v>
      </c>
      <c r="M245">
        <v>80000</v>
      </c>
      <c r="N245">
        <v>10.5</v>
      </c>
      <c r="O245">
        <v>3.7</v>
      </c>
      <c r="P245">
        <v>6000</v>
      </c>
      <c r="Q245">
        <v>79600</v>
      </c>
      <c r="R245">
        <v>7.5</v>
      </c>
      <c r="S245">
        <v>3.4</v>
      </c>
      <c r="T245">
        <v>7200</v>
      </c>
      <c r="U245">
        <v>84700</v>
      </c>
      <c r="V245">
        <v>8.5</v>
      </c>
      <c r="W245">
        <v>3.7</v>
      </c>
      <c r="X245">
        <v>13100</v>
      </c>
      <c r="Y245">
        <v>79800</v>
      </c>
      <c r="Z245">
        <v>16.5</v>
      </c>
      <c r="AA245">
        <v>4.9000000000000004</v>
      </c>
      <c r="AB245">
        <v>7800</v>
      </c>
      <c r="AC245">
        <v>84200</v>
      </c>
      <c r="AD245">
        <v>9.1999999999999993</v>
      </c>
      <c r="AE245">
        <v>4</v>
      </c>
      <c r="AF245">
        <v>12100</v>
      </c>
      <c r="AG245">
        <v>88700</v>
      </c>
      <c r="AH245">
        <v>13.6</v>
      </c>
      <c r="AI245">
        <v>4.5</v>
      </c>
      <c r="AJ245">
        <v>9800</v>
      </c>
      <c r="AK245">
        <v>85000</v>
      </c>
      <c r="AL245">
        <v>11.6</v>
      </c>
      <c r="AM245">
        <v>4.4000000000000004</v>
      </c>
      <c r="AN245">
        <v>6900</v>
      </c>
      <c r="AO245">
        <v>89100</v>
      </c>
      <c r="AP245">
        <v>7.7</v>
      </c>
      <c r="AQ245">
        <v>3.6</v>
      </c>
      <c r="AR245">
        <v>8200</v>
      </c>
      <c r="AS245">
        <v>84800</v>
      </c>
      <c r="AT245">
        <v>9.6999999999999993</v>
      </c>
      <c r="AU245">
        <v>4.5</v>
      </c>
      <c r="AV245">
        <v>11600</v>
      </c>
      <c r="AW245">
        <v>96900</v>
      </c>
      <c r="AX245">
        <v>11.9</v>
      </c>
      <c r="AY245">
        <v>4.2</v>
      </c>
      <c r="AZ245">
        <v>9600</v>
      </c>
      <c r="BA245">
        <v>92700</v>
      </c>
      <c r="BB245">
        <v>10.3</v>
      </c>
      <c r="BC245">
        <v>4.0999999999999996</v>
      </c>
      <c r="BD245">
        <v>9100</v>
      </c>
      <c r="BE245">
        <v>97300</v>
      </c>
      <c r="BF245">
        <v>9.4</v>
      </c>
      <c r="BG245">
        <v>3.9</v>
      </c>
      <c r="BH245">
        <v>10900</v>
      </c>
      <c r="BI245">
        <v>97100</v>
      </c>
      <c r="BJ245">
        <v>11.2</v>
      </c>
      <c r="BK245">
        <v>4.0999999999999996</v>
      </c>
      <c r="BL245">
        <v>9600</v>
      </c>
      <c r="BM245">
        <v>93100</v>
      </c>
      <c r="BN245">
        <v>10.3</v>
      </c>
      <c r="BO245">
        <v>4.0999999999999996</v>
      </c>
      <c r="BP245">
        <v>10400</v>
      </c>
      <c r="BQ245">
        <v>91000</v>
      </c>
      <c r="BR245">
        <v>11.5</v>
      </c>
      <c r="BS245">
        <v>4.7</v>
      </c>
      <c r="BT245">
        <v>11300</v>
      </c>
      <c r="BU245">
        <v>94700</v>
      </c>
      <c r="BV245">
        <v>11.9</v>
      </c>
      <c r="BW245">
        <v>5.4</v>
      </c>
    </row>
    <row r="246" spans="1:75" x14ac:dyDescent="0.3">
      <c r="A246" t="s">
        <v>354</v>
      </c>
      <c r="B246" t="str">
        <f>VLOOKUP(A246,'class and classification'!$A$1:$B$338,2,FALSE)</f>
        <v>Urban with Significant Rural</v>
      </c>
      <c r="C246" t="str">
        <f>VLOOKUP(A246,'class and classification'!$A$1:$C$338,3,FALSE)</f>
        <v>SD</v>
      </c>
      <c r="D246">
        <v>8000</v>
      </c>
      <c r="E246">
        <v>58400</v>
      </c>
      <c r="F246">
        <v>13.6</v>
      </c>
      <c r="G246">
        <v>3.1</v>
      </c>
      <c r="H246">
        <v>6200</v>
      </c>
      <c r="I246">
        <v>60400</v>
      </c>
      <c r="J246">
        <v>10.199999999999999</v>
      </c>
      <c r="K246">
        <v>2.9</v>
      </c>
      <c r="L246">
        <v>8300</v>
      </c>
      <c r="M246">
        <v>61500</v>
      </c>
      <c r="N246">
        <v>13.6</v>
      </c>
      <c r="O246">
        <v>5.3</v>
      </c>
      <c r="P246">
        <v>6800</v>
      </c>
      <c r="Q246">
        <v>58700</v>
      </c>
      <c r="R246">
        <v>11.5</v>
      </c>
      <c r="S246">
        <v>5</v>
      </c>
      <c r="T246">
        <v>8000</v>
      </c>
      <c r="U246">
        <v>58500</v>
      </c>
      <c r="V246">
        <v>13.7</v>
      </c>
      <c r="W246">
        <v>5.5</v>
      </c>
      <c r="X246">
        <v>10900</v>
      </c>
      <c r="Y246">
        <v>56700</v>
      </c>
      <c r="Z246">
        <v>19.2</v>
      </c>
      <c r="AA246">
        <v>6.7</v>
      </c>
      <c r="AB246">
        <v>9700</v>
      </c>
      <c r="AC246">
        <v>55900</v>
      </c>
      <c r="AD246">
        <v>17.399999999999999</v>
      </c>
      <c r="AE246">
        <v>6.9</v>
      </c>
      <c r="AF246">
        <v>7700</v>
      </c>
      <c r="AG246">
        <v>55500</v>
      </c>
      <c r="AH246">
        <v>13.8</v>
      </c>
      <c r="AI246">
        <v>5.9</v>
      </c>
      <c r="AJ246">
        <v>10200</v>
      </c>
      <c r="AK246">
        <v>65500</v>
      </c>
      <c r="AL246">
        <v>15.6</v>
      </c>
      <c r="AM246">
        <v>6</v>
      </c>
      <c r="AN246">
        <v>12000</v>
      </c>
      <c r="AO246">
        <v>66800</v>
      </c>
      <c r="AP246">
        <v>17.899999999999999</v>
      </c>
      <c r="AQ246">
        <v>6.1</v>
      </c>
      <c r="AR246">
        <v>6300</v>
      </c>
      <c r="AS246">
        <v>57500</v>
      </c>
      <c r="AT246">
        <v>11</v>
      </c>
      <c r="AU246">
        <v>5.3</v>
      </c>
      <c r="AV246">
        <v>8700</v>
      </c>
      <c r="AW246">
        <v>63300</v>
      </c>
      <c r="AX246">
        <v>13.8</v>
      </c>
      <c r="AY246">
        <v>5.6</v>
      </c>
      <c r="AZ246">
        <v>12500</v>
      </c>
      <c r="BA246">
        <v>64800</v>
      </c>
      <c r="BB246">
        <v>19.3</v>
      </c>
      <c r="BC246">
        <v>7</v>
      </c>
      <c r="BD246">
        <v>13800</v>
      </c>
      <c r="BE246">
        <v>65300</v>
      </c>
      <c r="BF246">
        <v>21.1</v>
      </c>
      <c r="BG246">
        <v>7.3</v>
      </c>
      <c r="BH246">
        <v>9000</v>
      </c>
      <c r="BI246">
        <v>66100</v>
      </c>
      <c r="BJ246">
        <v>13.6</v>
      </c>
      <c r="BK246">
        <v>6</v>
      </c>
      <c r="BL246">
        <v>11400</v>
      </c>
      <c r="BM246">
        <v>65400</v>
      </c>
      <c r="BN246">
        <v>17.399999999999999</v>
      </c>
      <c r="BO246">
        <v>6.7</v>
      </c>
      <c r="BP246">
        <v>11200</v>
      </c>
      <c r="BQ246">
        <v>65400</v>
      </c>
      <c r="BR246">
        <v>17.100000000000001</v>
      </c>
      <c r="BS246">
        <v>7</v>
      </c>
      <c r="BT246">
        <v>8400</v>
      </c>
      <c r="BU246">
        <v>68800</v>
      </c>
      <c r="BV246">
        <v>12.2</v>
      </c>
      <c r="BW246">
        <v>5.3</v>
      </c>
    </row>
    <row r="247" spans="1:75" x14ac:dyDescent="0.3">
      <c r="A247" t="s">
        <v>355</v>
      </c>
      <c r="B247" t="str">
        <f>VLOOKUP(A247,'class and classification'!$A$1:$B$338,2,FALSE)</f>
        <v>Predominantly Urban</v>
      </c>
      <c r="C247" t="str">
        <f>VLOOKUP(A247,'class and classification'!$A$1:$C$338,3,FALSE)</f>
        <v>SD</v>
      </c>
      <c r="D247">
        <v>2800</v>
      </c>
      <c r="E247">
        <v>39100</v>
      </c>
      <c r="F247">
        <v>7.1</v>
      </c>
      <c r="G247">
        <v>2.4</v>
      </c>
      <c r="H247">
        <v>2900</v>
      </c>
      <c r="I247">
        <v>39900</v>
      </c>
      <c r="J247">
        <v>7.2</v>
      </c>
      <c r="K247">
        <v>2.5</v>
      </c>
      <c r="L247">
        <v>2300</v>
      </c>
      <c r="M247">
        <v>40900</v>
      </c>
      <c r="N247">
        <v>5.5</v>
      </c>
      <c r="O247" t="s">
        <v>38</v>
      </c>
      <c r="P247">
        <v>3100</v>
      </c>
      <c r="Q247">
        <v>42900</v>
      </c>
      <c r="R247">
        <v>7.2</v>
      </c>
      <c r="S247" t="s">
        <v>38</v>
      </c>
      <c r="T247">
        <v>2400</v>
      </c>
      <c r="U247">
        <v>40500</v>
      </c>
      <c r="V247">
        <v>6</v>
      </c>
      <c r="W247" t="s">
        <v>38</v>
      </c>
      <c r="X247">
        <v>3400</v>
      </c>
      <c r="Y247">
        <v>39400</v>
      </c>
      <c r="Z247">
        <v>8.6999999999999993</v>
      </c>
      <c r="AA247" t="s">
        <v>38</v>
      </c>
      <c r="AB247">
        <v>3700</v>
      </c>
      <c r="AC247">
        <v>37900</v>
      </c>
      <c r="AD247">
        <v>9.6</v>
      </c>
      <c r="AE247">
        <v>5.6</v>
      </c>
      <c r="AF247">
        <v>3800</v>
      </c>
      <c r="AG247">
        <v>38600</v>
      </c>
      <c r="AH247">
        <v>9.6999999999999993</v>
      </c>
      <c r="AI247" t="s">
        <v>38</v>
      </c>
      <c r="AJ247">
        <v>4000</v>
      </c>
      <c r="AK247">
        <v>35900</v>
      </c>
      <c r="AL247">
        <v>11.1</v>
      </c>
      <c r="AM247" t="s">
        <v>38</v>
      </c>
      <c r="AN247">
        <v>4300</v>
      </c>
      <c r="AO247">
        <v>38900</v>
      </c>
      <c r="AP247">
        <v>11</v>
      </c>
      <c r="AQ247">
        <v>6.6</v>
      </c>
      <c r="AR247">
        <v>3900</v>
      </c>
      <c r="AS247">
        <v>41200</v>
      </c>
      <c r="AT247">
        <v>9.5</v>
      </c>
      <c r="AU247" t="s">
        <v>38</v>
      </c>
      <c r="AV247">
        <v>3900</v>
      </c>
      <c r="AW247">
        <v>41800</v>
      </c>
      <c r="AX247">
        <v>9.3000000000000007</v>
      </c>
      <c r="AY247" t="s">
        <v>38</v>
      </c>
      <c r="AZ247">
        <v>4700</v>
      </c>
      <c r="BA247">
        <v>46400</v>
      </c>
      <c r="BB247">
        <v>10.199999999999999</v>
      </c>
      <c r="BC247">
        <v>5.8</v>
      </c>
      <c r="BD247">
        <v>1400</v>
      </c>
      <c r="BE247">
        <v>43000</v>
      </c>
      <c r="BF247">
        <v>3.1</v>
      </c>
      <c r="BG247" t="s">
        <v>38</v>
      </c>
      <c r="BH247">
        <v>3600</v>
      </c>
      <c r="BI247">
        <v>42000</v>
      </c>
      <c r="BJ247">
        <v>8.5</v>
      </c>
      <c r="BK247" t="s">
        <v>38</v>
      </c>
      <c r="BL247">
        <v>4300</v>
      </c>
      <c r="BM247">
        <v>38700</v>
      </c>
      <c r="BN247">
        <v>11</v>
      </c>
      <c r="BO247">
        <v>6.6</v>
      </c>
      <c r="BP247">
        <v>4600</v>
      </c>
      <c r="BQ247">
        <v>39000</v>
      </c>
      <c r="BR247">
        <v>11.9</v>
      </c>
      <c r="BS247" t="s">
        <v>38</v>
      </c>
      <c r="BT247">
        <v>5700</v>
      </c>
      <c r="BU247">
        <v>43600</v>
      </c>
      <c r="BV247">
        <v>13</v>
      </c>
      <c r="BW247">
        <v>7.2</v>
      </c>
    </row>
    <row r="248" spans="1:75" x14ac:dyDescent="0.3">
      <c r="A248" t="s">
        <v>356</v>
      </c>
      <c r="B248" t="str">
        <f>VLOOKUP(A248,'class and classification'!$A$1:$B$338,2,FALSE)</f>
        <v>Predominantly Rural</v>
      </c>
      <c r="C248" t="str">
        <f>VLOOKUP(A248,'class and classification'!$A$1:$C$338,3,FALSE)</f>
        <v>SD</v>
      </c>
      <c r="D248">
        <v>3000</v>
      </c>
      <c r="E248">
        <v>31300</v>
      </c>
      <c r="F248">
        <v>9.4</v>
      </c>
      <c r="G248">
        <v>2.8</v>
      </c>
      <c r="H248">
        <v>4200</v>
      </c>
      <c r="I248">
        <v>31600</v>
      </c>
      <c r="J248">
        <v>13.4</v>
      </c>
      <c r="K248">
        <v>3.4</v>
      </c>
      <c r="L248">
        <v>3100</v>
      </c>
      <c r="M248">
        <v>30100</v>
      </c>
      <c r="N248">
        <v>10.3</v>
      </c>
      <c r="O248">
        <v>6.1</v>
      </c>
      <c r="P248">
        <v>3600</v>
      </c>
      <c r="Q248">
        <v>29800</v>
      </c>
      <c r="R248">
        <v>12.2</v>
      </c>
      <c r="S248">
        <v>6.4</v>
      </c>
      <c r="T248">
        <v>4200</v>
      </c>
      <c r="U248">
        <v>31800</v>
      </c>
      <c r="V248">
        <v>13.3</v>
      </c>
      <c r="W248">
        <v>7.7</v>
      </c>
      <c r="X248">
        <v>3100</v>
      </c>
      <c r="Y248">
        <v>30700</v>
      </c>
      <c r="Z248">
        <v>10</v>
      </c>
      <c r="AA248">
        <v>6.1</v>
      </c>
      <c r="AB248">
        <v>4500</v>
      </c>
      <c r="AC248">
        <v>28300</v>
      </c>
      <c r="AD248">
        <v>16</v>
      </c>
      <c r="AE248">
        <v>7.7</v>
      </c>
      <c r="AF248">
        <v>5000</v>
      </c>
      <c r="AG248">
        <v>25500</v>
      </c>
      <c r="AH248">
        <v>19.7</v>
      </c>
      <c r="AI248">
        <v>9.8000000000000007</v>
      </c>
      <c r="AJ248">
        <v>3700</v>
      </c>
      <c r="AK248">
        <v>29500</v>
      </c>
      <c r="AL248">
        <v>12.7</v>
      </c>
      <c r="AM248">
        <v>7.6</v>
      </c>
      <c r="AN248">
        <v>3800</v>
      </c>
      <c r="AO248">
        <v>30300</v>
      </c>
      <c r="AP248">
        <v>12.5</v>
      </c>
      <c r="AQ248">
        <v>6.8</v>
      </c>
      <c r="AR248">
        <v>3500</v>
      </c>
      <c r="AS248">
        <v>29900</v>
      </c>
      <c r="AT248">
        <v>11.7</v>
      </c>
      <c r="AU248">
        <v>7.2</v>
      </c>
      <c r="AV248">
        <v>4300</v>
      </c>
      <c r="AW248">
        <v>32400</v>
      </c>
      <c r="AX248">
        <v>13.3</v>
      </c>
      <c r="AY248" t="s">
        <v>38</v>
      </c>
      <c r="AZ248">
        <v>4300</v>
      </c>
      <c r="BA248">
        <v>30000</v>
      </c>
      <c r="BB248">
        <v>14.3</v>
      </c>
      <c r="BC248" t="s">
        <v>38</v>
      </c>
      <c r="BD248">
        <v>4800</v>
      </c>
      <c r="BE248">
        <v>30900</v>
      </c>
      <c r="BF248">
        <v>15.5</v>
      </c>
      <c r="BG248">
        <v>8.4</v>
      </c>
      <c r="BH248">
        <v>6700</v>
      </c>
      <c r="BI248">
        <v>27600</v>
      </c>
      <c r="BJ248">
        <v>24.1</v>
      </c>
      <c r="BK248">
        <v>10.1</v>
      </c>
      <c r="BL248">
        <v>5400</v>
      </c>
      <c r="BM248">
        <v>32900</v>
      </c>
      <c r="BN248">
        <v>16.3</v>
      </c>
      <c r="BO248">
        <v>9.1</v>
      </c>
      <c r="BP248">
        <v>3100</v>
      </c>
      <c r="BQ248">
        <v>29200</v>
      </c>
      <c r="BR248">
        <v>10.5</v>
      </c>
      <c r="BS248" t="s">
        <v>38</v>
      </c>
      <c r="BT248">
        <v>2100</v>
      </c>
      <c r="BU248">
        <v>30700</v>
      </c>
      <c r="BV248">
        <v>6.9</v>
      </c>
      <c r="BW248" t="s">
        <v>38</v>
      </c>
    </row>
    <row r="249" spans="1:75" x14ac:dyDescent="0.3">
      <c r="A249" t="s">
        <v>357</v>
      </c>
      <c r="B249" t="str">
        <f>VLOOKUP(A249,'class and classification'!$A$1:$B$338,2,FALSE)</f>
        <v>Predominantly Urban</v>
      </c>
      <c r="C249" t="str">
        <f>VLOOKUP(A249,'class and classification'!$A$1:$C$338,3,FALSE)</f>
        <v>SD</v>
      </c>
      <c r="D249">
        <v>4400</v>
      </c>
      <c r="E249">
        <v>39000</v>
      </c>
      <c r="F249">
        <v>11.2</v>
      </c>
      <c r="G249">
        <v>3.2</v>
      </c>
      <c r="H249">
        <v>3800</v>
      </c>
      <c r="I249">
        <v>38700</v>
      </c>
      <c r="J249">
        <v>9.8000000000000007</v>
      </c>
      <c r="K249">
        <v>3</v>
      </c>
      <c r="L249">
        <v>2000</v>
      </c>
      <c r="M249">
        <v>40500</v>
      </c>
      <c r="N249">
        <v>4.9000000000000004</v>
      </c>
      <c r="O249" t="s">
        <v>38</v>
      </c>
      <c r="P249">
        <v>5900</v>
      </c>
      <c r="Q249">
        <v>39600</v>
      </c>
      <c r="R249">
        <v>14.9</v>
      </c>
      <c r="S249">
        <v>6.4</v>
      </c>
      <c r="T249">
        <v>2600</v>
      </c>
      <c r="U249">
        <v>38700</v>
      </c>
      <c r="V249">
        <v>6.6</v>
      </c>
      <c r="W249" t="s">
        <v>38</v>
      </c>
      <c r="X249">
        <v>3500</v>
      </c>
      <c r="Y249">
        <v>38100</v>
      </c>
      <c r="Z249">
        <v>9.1999999999999993</v>
      </c>
      <c r="AA249" t="s">
        <v>38</v>
      </c>
      <c r="AB249">
        <v>3400</v>
      </c>
      <c r="AC249">
        <v>43000</v>
      </c>
      <c r="AD249">
        <v>8</v>
      </c>
      <c r="AE249" t="s">
        <v>38</v>
      </c>
      <c r="AF249">
        <v>4200</v>
      </c>
      <c r="AG249">
        <v>40800</v>
      </c>
      <c r="AH249">
        <v>10.199999999999999</v>
      </c>
      <c r="AI249" t="s">
        <v>38</v>
      </c>
      <c r="AJ249">
        <v>5000</v>
      </c>
      <c r="AK249">
        <v>41700</v>
      </c>
      <c r="AL249">
        <v>12</v>
      </c>
      <c r="AM249">
        <v>6.5</v>
      </c>
      <c r="AN249">
        <v>5200</v>
      </c>
      <c r="AO249">
        <v>42400</v>
      </c>
      <c r="AP249">
        <v>12.2</v>
      </c>
      <c r="AQ249">
        <v>7</v>
      </c>
      <c r="AR249">
        <v>3300</v>
      </c>
      <c r="AS249">
        <v>41900</v>
      </c>
      <c r="AT249">
        <v>7.8</v>
      </c>
      <c r="AU249" t="s">
        <v>38</v>
      </c>
      <c r="AV249">
        <v>3800</v>
      </c>
      <c r="AW249">
        <v>42000</v>
      </c>
      <c r="AX249">
        <v>9</v>
      </c>
      <c r="AY249" t="s">
        <v>38</v>
      </c>
      <c r="AZ249">
        <v>4700</v>
      </c>
      <c r="BA249">
        <v>43500</v>
      </c>
      <c r="BB249">
        <v>10.8</v>
      </c>
      <c r="BC249" t="s">
        <v>38</v>
      </c>
      <c r="BD249">
        <v>7100</v>
      </c>
      <c r="BE249">
        <v>43600</v>
      </c>
      <c r="BF249">
        <v>16.399999999999999</v>
      </c>
      <c r="BG249">
        <v>9.1</v>
      </c>
      <c r="BH249">
        <v>5000</v>
      </c>
      <c r="BI249">
        <v>46500</v>
      </c>
      <c r="BJ249">
        <v>10.9</v>
      </c>
      <c r="BK249">
        <v>5.9</v>
      </c>
      <c r="BL249">
        <v>7100</v>
      </c>
      <c r="BM249">
        <v>47100</v>
      </c>
      <c r="BN249">
        <v>15.1</v>
      </c>
      <c r="BO249">
        <v>7.4</v>
      </c>
      <c r="BP249">
        <v>4900</v>
      </c>
      <c r="BQ249">
        <v>45500</v>
      </c>
      <c r="BR249">
        <v>10.7</v>
      </c>
      <c r="BS249">
        <v>6.7</v>
      </c>
      <c r="BT249">
        <v>4000</v>
      </c>
      <c r="BU249">
        <v>45800</v>
      </c>
      <c r="BV249">
        <v>8.8000000000000007</v>
      </c>
      <c r="BW249">
        <v>5.0999999999999996</v>
      </c>
    </row>
    <row r="250" spans="1:75" x14ac:dyDescent="0.3">
      <c r="A250" t="s">
        <v>358</v>
      </c>
      <c r="B250" t="str">
        <f>VLOOKUP(A250,'class and classification'!$A$1:$B$338,2,FALSE)</f>
        <v>Predominantly Rural</v>
      </c>
      <c r="C250" t="str">
        <f>VLOOKUP(A250,'class and classification'!$A$1:$C$338,3,FALSE)</f>
        <v>SD</v>
      </c>
      <c r="D250">
        <v>6800</v>
      </c>
      <c r="E250">
        <v>58300</v>
      </c>
      <c r="F250">
        <v>11.7</v>
      </c>
      <c r="G250">
        <v>2.9</v>
      </c>
      <c r="H250">
        <v>6500</v>
      </c>
      <c r="I250">
        <v>55400</v>
      </c>
      <c r="J250">
        <v>11.7</v>
      </c>
      <c r="K250">
        <v>3.4</v>
      </c>
      <c r="L250">
        <v>4100</v>
      </c>
      <c r="M250">
        <v>52800</v>
      </c>
      <c r="N250">
        <v>7.7</v>
      </c>
      <c r="O250">
        <v>4.3</v>
      </c>
      <c r="P250">
        <v>3600</v>
      </c>
      <c r="Q250">
        <v>56000</v>
      </c>
      <c r="R250">
        <v>6.4</v>
      </c>
      <c r="S250">
        <v>3.9</v>
      </c>
      <c r="T250">
        <v>4800</v>
      </c>
      <c r="U250">
        <v>59200</v>
      </c>
      <c r="V250">
        <v>8.1</v>
      </c>
      <c r="W250">
        <v>4.0999999999999996</v>
      </c>
      <c r="X250">
        <v>5900</v>
      </c>
      <c r="Y250">
        <v>56700</v>
      </c>
      <c r="Z250">
        <v>10.4</v>
      </c>
      <c r="AA250">
        <v>4.7</v>
      </c>
      <c r="AB250">
        <v>4000</v>
      </c>
      <c r="AC250">
        <v>54100</v>
      </c>
      <c r="AD250">
        <v>7.4</v>
      </c>
      <c r="AE250" t="s">
        <v>38</v>
      </c>
      <c r="AF250">
        <v>5900</v>
      </c>
      <c r="AG250">
        <v>55700</v>
      </c>
      <c r="AH250">
        <v>10.7</v>
      </c>
      <c r="AI250">
        <v>5.9</v>
      </c>
      <c r="AJ250">
        <v>4200</v>
      </c>
      <c r="AK250">
        <v>52100</v>
      </c>
      <c r="AL250">
        <v>8.1</v>
      </c>
      <c r="AM250">
        <v>4.5999999999999996</v>
      </c>
      <c r="AN250">
        <v>5000</v>
      </c>
      <c r="AO250">
        <v>52900</v>
      </c>
      <c r="AP250">
        <v>9.4</v>
      </c>
      <c r="AQ250">
        <v>4.5999999999999996</v>
      </c>
      <c r="AR250">
        <v>5000</v>
      </c>
      <c r="AS250">
        <v>52600</v>
      </c>
      <c r="AT250">
        <v>9.5</v>
      </c>
      <c r="AU250">
        <v>5.2</v>
      </c>
      <c r="AV250">
        <v>4600</v>
      </c>
      <c r="AW250">
        <v>54800</v>
      </c>
      <c r="AX250">
        <v>8.5</v>
      </c>
      <c r="AY250" t="s">
        <v>38</v>
      </c>
      <c r="AZ250">
        <v>7700</v>
      </c>
      <c r="BA250">
        <v>52500</v>
      </c>
      <c r="BB250">
        <v>14.8</v>
      </c>
      <c r="BC250">
        <v>6.1</v>
      </c>
      <c r="BD250">
        <v>9400</v>
      </c>
      <c r="BE250">
        <v>55900</v>
      </c>
      <c r="BF250">
        <v>16.7</v>
      </c>
      <c r="BG250">
        <v>6</v>
      </c>
      <c r="BH250">
        <v>6900</v>
      </c>
      <c r="BI250">
        <v>63200</v>
      </c>
      <c r="BJ250">
        <v>11</v>
      </c>
      <c r="BK250">
        <v>5.3</v>
      </c>
      <c r="BL250">
        <v>10800</v>
      </c>
      <c r="BM250">
        <v>57700</v>
      </c>
      <c r="BN250">
        <v>18.8</v>
      </c>
      <c r="BO250">
        <v>6.9</v>
      </c>
      <c r="BP250">
        <v>6300</v>
      </c>
      <c r="BQ250">
        <v>56500</v>
      </c>
      <c r="BR250">
        <v>11.1</v>
      </c>
      <c r="BS250">
        <v>6</v>
      </c>
      <c r="BT250">
        <v>5000</v>
      </c>
      <c r="BU250">
        <v>55300</v>
      </c>
      <c r="BV250">
        <v>9</v>
      </c>
      <c r="BW250">
        <v>5.6</v>
      </c>
    </row>
    <row r="251" spans="1:75" x14ac:dyDescent="0.3">
      <c r="A251" t="s">
        <v>359</v>
      </c>
      <c r="B251" t="str">
        <f>VLOOKUP(A251,'class and classification'!$A$1:$B$338,2,FALSE)</f>
        <v>Predominantly Rural</v>
      </c>
      <c r="C251" t="str">
        <f>VLOOKUP(A251,'class and classification'!$A$1:$C$338,3,FALSE)</f>
        <v>SD</v>
      </c>
      <c r="D251">
        <v>4300</v>
      </c>
      <c r="E251">
        <v>35300</v>
      </c>
      <c r="F251">
        <v>12.3</v>
      </c>
      <c r="G251">
        <v>2.9</v>
      </c>
      <c r="H251">
        <v>5200</v>
      </c>
      <c r="I251">
        <v>37400</v>
      </c>
      <c r="J251">
        <v>13.8</v>
      </c>
      <c r="K251">
        <v>3.5</v>
      </c>
      <c r="L251">
        <v>5700</v>
      </c>
      <c r="M251">
        <v>39500</v>
      </c>
      <c r="N251">
        <v>14.5</v>
      </c>
      <c r="O251">
        <v>6.1</v>
      </c>
      <c r="P251">
        <v>3200</v>
      </c>
      <c r="Q251">
        <v>41400</v>
      </c>
      <c r="R251">
        <v>7.8</v>
      </c>
      <c r="S251">
        <v>4.7</v>
      </c>
      <c r="T251">
        <v>8100</v>
      </c>
      <c r="U251">
        <v>40000</v>
      </c>
      <c r="V251">
        <v>20.3</v>
      </c>
      <c r="W251">
        <v>6.8</v>
      </c>
      <c r="X251">
        <v>7500</v>
      </c>
      <c r="Y251">
        <v>41000</v>
      </c>
      <c r="Z251">
        <v>18.399999999999999</v>
      </c>
      <c r="AA251">
        <v>6.9</v>
      </c>
      <c r="AB251">
        <v>3500</v>
      </c>
      <c r="AC251">
        <v>39100</v>
      </c>
      <c r="AD251">
        <v>9</v>
      </c>
      <c r="AE251" t="s">
        <v>38</v>
      </c>
      <c r="AF251">
        <v>6200</v>
      </c>
      <c r="AG251">
        <v>39100</v>
      </c>
      <c r="AH251">
        <v>15.8</v>
      </c>
      <c r="AI251">
        <v>6.9</v>
      </c>
      <c r="AJ251">
        <v>7400</v>
      </c>
      <c r="AK251">
        <v>44800</v>
      </c>
      <c r="AL251">
        <v>16.399999999999999</v>
      </c>
      <c r="AM251">
        <v>6.5</v>
      </c>
      <c r="AN251">
        <v>8500</v>
      </c>
      <c r="AO251">
        <v>44900</v>
      </c>
      <c r="AP251">
        <v>19</v>
      </c>
      <c r="AQ251">
        <v>7.2</v>
      </c>
      <c r="AR251">
        <v>6000</v>
      </c>
      <c r="AS251">
        <v>43300</v>
      </c>
      <c r="AT251">
        <v>13.8</v>
      </c>
      <c r="AU251">
        <v>6.4</v>
      </c>
      <c r="AV251">
        <v>7000</v>
      </c>
      <c r="AW251">
        <v>41600</v>
      </c>
      <c r="AX251">
        <v>16.899999999999999</v>
      </c>
      <c r="AY251">
        <v>7.4</v>
      </c>
      <c r="AZ251">
        <v>7500</v>
      </c>
      <c r="BA251">
        <v>45500</v>
      </c>
      <c r="BB251">
        <v>16.399999999999999</v>
      </c>
      <c r="BC251">
        <v>7.9</v>
      </c>
      <c r="BD251">
        <v>8100</v>
      </c>
      <c r="BE251">
        <v>46600</v>
      </c>
      <c r="BF251">
        <v>17.3</v>
      </c>
      <c r="BG251">
        <v>7.3</v>
      </c>
      <c r="BH251">
        <v>6900</v>
      </c>
      <c r="BI251">
        <v>41300</v>
      </c>
      <c r="BJ251">
        <v>16.7</v>
      </c>
      <c r="BK251">
        <v>8.1</v>
      </c>
      <c r="BL251">
        <v>7000</v>
      </c>
      <c r="BM251">
        <v>46600</v>
      </c>
      <c r="BN251">
        <v>15</v>
      </c>
      <c r="BO251">
        <v>7.3</v>
      </c>
      <c r="BP251">
        <v>9500</v>
      </c>
      <c r="BQ251">
        <v>42400</v>
      </c>
      <c r="BR251">
        <v>22.4</v>
      </c>
      <c r="BS251">
        <v>10.1</v>
      </c>
      <c r="BT251">
        <v>7700</v>
      </c>
      <c r="BU251">
        <v>46300</v>
      </c>
      <c r="BV251">
        <v>16.7</v>
      </c>
      <c r="BW251">
        <v>6.7</v>
      </c>
    </row>
    <row r="252" spans="1:75" x14ac:dyDescent="0.3">
      <c r="A252" t="s">
        <v>360</v>
      </c>
      <c r="B252" t="str">
        <f>VLOOKUP(A252,'class and classification'!$A$1:$B$338,2,FALSE)</f>
        <v>Predominantly Urban</v>
      </c>
      <c r="C252" t="str">
        <f>VLOOKUP(A252,'class and classification'!$A$1:$C$338,3,FALSE)</f>
        <v>SD</v>
      </c>
      <c r="D252">
        <v>4200</v>
      </c>
      <c r="E252">
        <v>42900</v>
      </c>
      <c r="F252">
        <v>9.6999999999999993</v>
      </c>
      <c r="G252">
        <v>2.7</v>
      </c>
      <c r="H252">
        <v>5200</v>
      </c>
      <c r="I252">
        <v>44800</v>
      </c>
      <c r="J252">
        <v>11.6</v>
      </c>
      <c r="K252">
        <v>3.1</v>
      </c>
      <c r="L252">
        <v>5100</v>
      </c>
      <c r="M252">
        <v>46400</v>
      </c>
      <c r="N252">
        <v>11</v>
      </c>
      <c r="O252">
        <v>5.3</v>
      </c>
      <c r="P252">
        <v>3500</v>
      </c>
      <c r="Q252">
        <v>44600</v>
      </c>
      <c r="R252">
        <v>7.8</v>
      </c>
      <c r="S252">
        <v>4.5</v>
      </c>
      <c r="T252">
        <v>5600</v>
      </c>
      <c r="U252">
        <v>49000</v>
      </c>
      <c r="V252">
        <v>11.5</v>
      </c>
      <c r="W252">
        <v>5.3</v>
      </c>
      <c r="X252">
        <v>6900</v>
      </c>
      <c r="Y252">
        <v>44700</v>
      </c>
      <c r="Z252">
        <v>15.5</v>
      </c>
      <c r="AA252">
        <v>7</v>
      </c>
      <c r="AB252">
        <v>2000</v>
      </c>
      <c r="AC252">
        <v>42600</v>
      </c>
      <c r="AD252">
        <v>4.7</v>
      </c>
      <c r="AE252" t="s">
        <v>38</v>
      </c>
      <c r="AF252">
        <v>5400</v>
      </c>
      <c r="AG252">
        <v>48300</v>
      </c>
      <c r="AH252">
        <v>11.1</v>
      </c>
      <c r="AI252">
        <v>6.1</v>
      </c>
      <c r="AJ252">
        <v>7100</v>
      </c>
      <c r="AK252">
        <v>49000</v>
      </c>
      <c r="AL252">
        <v>14.4</v>
      </c>
      <c r="AM252">
        <v>7.3</v>
      </c>
      <c r="AN252">
        <v>5000</v>
      </c>
      <c r="AO252">
        <v>47300</v>
      </c>
      <c r="AP252">
        <v>10.6</v>
      </c>
      <c r="AQ252">
        <v>6</v>
      </c>
      <c r="AR252">
        <v>5700</v>
      </c>
      <c r="AS252">
        <v>50200</v>
      </c>
      <c r="AT252">
        <v>11.3</v>
      </c>
      <c r="AU252">
        <v>5.6</v>
      </c>
      <c r="AV252">
        <v>6600</v>
      </c>
      <c r="AW252">
        <v>47800</v>
      </c>
      <c r="AX252">
        <v>13.9</v>
      </c>
      <c r="AY252">
        <v>6.4</v>
      </c>
      <c r="AZ252">
        <v>6300</v>
      </c>
      <c r="BA252">
        <v>47100</v>
      </c>
      <c r="BB252">
        <v>13.3</v>
      </c>
      <c r="BC252">
        <v>6.7</v>
      </c>
      <c r="BD252">
        <v>4800</v>
      </c>
      <c r="BE252">
        <v>47100</v>
      </c>
      <c r="BF252">
        <v>10.199999999999999</v>
      </c>
      <c r="BG252" t="s">
        <v>38</v>
      </c>
      <c r="BH252">
        <v>5300</v>
      </c>
      <c r="BI252">
        <v>50100</v>
      </c>
      <c r="BJ252">
        <v>10.6</v>
      </c>
      <c r="BK252" t="s">
        <v>38</v>
      </c>
      <c r="BL252">
        <v>6200</v>
      </c>
      <c r="BM252">
        <v>49500</v>
      </c>
      <c r="BN252">
        <v>12.6</v>
      </c>
      <c r="BO252">
        <v>7.4</v>
      </c>
      <c r="BP252">
        <v>6600</v>
      </c>
      <c r="BQ252">
        <v>50800</v>
      </c>
      <c r="BR252">
        <v>12.9</v>
      </c>
      <c r="BS252">
        <v>7.4</v>
      </c>
      <c r="BT252">
        <v>5400</v>
      </c>
      <c r="BU252">
        <v>50300</v>
      </c>
      <c r="BV252">
        <v>10.8</v>
      </c>
      <c r="BW252">
        <v>6.4</v>
      </c>
    </row>
    <row r="253" spans="1:75" x14ac:dyDescent="0.3">
      <c r="A253" t="s">
        <v>361</v>
      </c>
      <c r="B253" t="str">
        <f>VLOOKUP(A253,'class and classification'!$A$1:$B$338,2,FALSE)</f>
        <v>Urban with Significant Rural</v>
      </c>
      <c r="C253" t="str">
        <f>VLOOKUP(A253,'class and classification'!$A$1:$C$338,3,FALSE)</f>
        <v>SD</v>
      </c>
      <c r="D253">
        <v>7200</v>
      </c>
      <c r="E253">
        <v>75000</v>
      </c>
      <c r="F253">
        <v>9.6</v>
      </c>
      <c r="G253">
        <v>2.8</v>
      </c>
      <c r="H253">
        <v>8600</v>
      </c>
      <c r="I253">
        <v>74400</v>
      </c>
      <c r="J253">
        <v>11.5</v>
      </c>
      <c r="K253">
        <v>3.2</v>
      </c>
      <c r="L253">
        <v>11800</v>
      </c>
      <c r="M253">
        <v>74300</v>
      </c>
      <c r="N253">
        <v>15.9</v>
      </c>
      <c r="O253">
        <v>4.8</v>
      </c>
      <c r="P253">
        <v>11700</v>
      </c>
      <c r="Q253">
        <v>72600</v>
      </c>
      <c r="R253">
        <v>16.2</v>
      </c>
      <c r="S253">
        <v>5.4</v>
      </c>
      <c r="T253">
        <v>8600</v>
      </c>
      <c r="U253">
        <v>72600</v>
      </c>
      <c r="V253">
        <v>11.8</v>
      </c>
      <c r="W253">
        <v>5</v>
      </c>
      <c r="X253">
        <v>10400</v>
      </c>
      <c r="Y253">
        <v>65200</v>
      </c>
      <c r="Z253">
        <v>16</v>
      </c>
      <c r="AA253">
        <v>5.5</v>
      </c>
      <c r="AB253">
        <v>11700</v>
      </c>
      <c r="AC253">
        <v>75100</v>
      </c>
      <c r="AD253">
        <v>15.6</v>
      </c>
      <c r="AE253">
        <v>5.4</v>
      </c>
      <c r="AF253">
        <v>5300</v>
      </c>
      <c r="AG253">
        <v>73000</v>
      </c>
      <c r="AH253">
        <v>7.3</v>
      </c>
      <c r="AI253">
        <v>4.0999999999999996</v>
      </c>
      <c r="AJ253">
        <v>7300</v>
      </c>
      <c r="AK253">
        <v>70300</v>
      </c>
      <c r="AL253">
        <v>10.4</v>
      </c>
      <c r="AM253">
        <v>4.4000000000000004</v>
      </c>
      <c r="AN253">
        <v>15800</v>
      </c>
      <c r="AO253">
        <v>81600</v>
      </c>
      <c r="AP253">
        <v>19.3</v>
      </c>
      <c r="AQ253">
        <v>5.5</v>
      </c>
      <c r="AR253">
        <v>11900</v>
      </c>
      <c r="AS253">
        <v>79500</v>
      </c>
      <c r="AT253">
        <v>14.9</v>
      </c>
      <c r="AU253">
        <v>5</v>
      </c>
      <c r="AV253">
        <v>9600</v>
      </c>
      <c r="AW253">
        <v>80500</v>
      </c>
      <c r="AX253">
        <v>11.9</v>
      </c>
      <c r="AY253">
        <v>4.7</v>
      </c>
      <c r="AZ253">
        <v>11900</v>
      </c>
      <c r="BA253">
        <v>83200</v>
      </c>
      <c r="BB253">
        <v>14.3</v>
      </c>
      <c r="BC253">
        <v>5.5</v>
      </c>
      <c r="BD253">
        <v>12500</v>
      </c>
      <c r="BE253">
        <v>80400</v>
      </c>
      <c r="BF253">
        <v>15.5</v>
      </c>
      <c r="BG253">
        <v>5.3</v>
      </c>
      <c r="BH253">
        <v>11700</v>
      </c>
      <c r="BI253">
        <v>80100</v>
      </c>
      <c r="BJ253">
        <v>14.7</v>
      </c>
      <c r="BK253">
        <v>5.2</v>
      </c>
      <c r="BL253">
        <v>12400</v>
      </c>
      <c r="BM253">
        <v>80400</v>
      </c>
      <c r="BN253">
        <v>15.4</v>
      </c>
      <c r="BO253">
        <v>5.7</v>
      </c>
      <c r="BP253">
        <v>9500</v>
      </c>
      <c r="BQ253">
        <v>81100</v>
      </c>
      <c r="BR253">
        <v>11.8</v>
      </c>
      <c r="BS253">
        <v>5.4</v>
      </c>
      <c r="BT253">
        <v>4100</v>
      </c>
      <c r="BU253">
        <v>82900</v>
      </c>
      <c r="BV253">
        <v>4.9000000000000004</v>
      </c>
      <c r="BW253">
        <v>3.3</v>
      </c>
    </row>
    <row r="254" spans="1:75" x14ac:dyDescent="0.3">
      <c r="A254" t="s">
        <v>362</v>
      </c>
      <c r="B254" t="str">
        <f>VLOOKUP(A254,'class and classification'!$A$1:$B$338,2,FALSE)</f>
        <v>Urban with Significant Rural</v>
      </c>
      <c r="C254" t="str">
        <f>VLOOKUP(A254,'class and classification'!$A$1:$C$338,3,FALSE)</f>
        <v>SD</v>
      </c>
      <c r="D254">
        <v>9500</v>
      </c>
      <c r="E254">
        <v>69600</v>
      </c>
      <c r="F254">
        <v>13.7</v>
      </c>
      <c r="G254">
        <v>3.4</v>
      </c>
      <c r="H254">
        <v>6900</v>
      </c>
      <c r="I254">
        <v>68900</v>
      </c>
      <c r="J254">
        <v>10</v>
      </c>
      <c r="K254">
        <v>2.8</v>
      </c>
      <c r="L254">
        <v>11100</v>
      </c>
      <c r="M254">
        <v>63700</v>
      </c>
      <c r="N254">
        <v>17.399999999999999</v>
      </c>
      <c r="O254">
        <v>5.3</v>
      </c>
      <c r="P254">
        <v>8200</v>
      </c>
      <c r="Q254">
        <v>68500</v>
      </c>
      <c r="R254">
        <v>12</v>
      </c>
      <c r="S254">
        <v>4.4000000000000004</v>
      </c>
      <c r="T254">
        <v>7700</v>
      </c>
      <c r="U254">
        <v>73800</v>
      </c>
      <c r="V254">
        <v>10.4</v>
      </c>
      <c r="W254">
        <v>4.0999999999999996</v>
      </c>
      <c r="X254">
        <v>5800</v>
      </c>
      <c r="Y254">
        <v>69600</v>
      </c>
      <c r="Z254">
        <v>8.3000000000000007</v>
      </c>
      <c r="AA254">
        <v>3.9</v>
      </c>
      <c r="AB254">
        <v>11200</v>
      </c>
      <c r="AC254">
        <v>72000</v>
      </c>
      <c r="AD254">
        <v>15.5</v>
      </c>
      <c r="AE254">
        <v>5.0999999999999996</v>
      </c>
      <c r="AF254">
        <v>8800</v>
      </c>
      <c r="AG254">
        <v>67300</v>
      </c>
      <c r="AH254">
        <v>13.1</v>
      </c>
      <c r="AI254">
        <v>4.9000000000000004</v>
      </c>
      <c r="AJ254">
        <v>9300</v>
      </c>
      <c r="AK254">
        <v>75500</v>
      </c>
      <c r="AL254">
        <v>12.3</v>
      </c>
      <c r="AM254">
        <v>4.5999999999999996</v>
      </c>
      <c r="AN254">
        <v>8000</v>
      </c>
      <c r="AO254">
        <v>73500</v>
      </c>
      <c r="AP254">
        <v>10.8</v>
      </c>
      <c r="AQ254">
        <v>4.5999999999999996</v>
      </c>
      <c r="AR254">
        <v>13600</v>
      </c>
      <c r="AS254">
        <v>74400</v>
      </c>
      <c r="AT254">
        <v>18.3</v>
      </c>
      <c r="AU254">
        <v>5.7</v>
      </c>
      <c r="AV254">
        <v>9500</v>
      </c>
      <c r="AW254">
        <v>81700</v>
      </c>
      <c r="AX254">
        <v>11.7</v>
      </c>
      <c r="AY254">
        <v>4.5999999999999996</v>
      </c>
      <c r="AZ254">
        <v>9300</v>
      </c>
      <c r="BA254">
        <v>74800</v>
      </c>
      <c r="BB254">
        <v>12.5</v>
      </c>
      <c r="BC254">
        <v>4.5</v>
      </c>
      <c r="BD254">
        <v>7400</v>
      </c>
      <c r="BE254">
        <v>75600</v>
      </c>
      <c r="BF254">
        <v>9.8000000000000007</v>
      </c>
      <c r="BG254">
        <v>4.4000000000000004</v>
      </c>
      <c r="BH254">
        <v>10900</v>
      </c>
      <c r="BI254">
        <v>76900</v>
      </c>
      <c r="BJ254">
        <v>14.1</v>
      </c>
      <c r="BK254">
        <v>5.2</v>
      </c>
      <c r="BL254">
        <v>14000</v>
      </c>
      <c r="BM254">
        <v>72400</v>
      </c>
      <c r="BN254">
        <v>19.3</v>
      </c>
      <c r="BO254">
        <v>6.1</v>
      </c>
      <c r="BP254">
        <v>11300</v>
      </c>
      <c r="BQ254">
        <v>75200</v>
      </c>
      <c r="BR254">
        <v>15</v>
      </c>
      <c r="BS254">
        <v>5.5</v>
      </c>
      <c r="BT254">
        <v>11300</v>
      </c>
      <c r="BU254">
        <v>78500</v>
      </c>
      <c r="BV254">
        <v>14.4</v>
      </c>
      <c r="BW254">
        <v>5.5</v>
      </c>
    </row>
    <row r="255" spans="1:75" x14ac:dyDescent="0.3">
      <c r="A255" t="s">
        <v>363</v>
      </c>
      <c r="B255" t="str">
        <f>VLOOKUP(A255,'class and classification'!$A$1:$B$338,2,FALSE)</f>
        <v>Predominantly Urban</v>
      </c>
      <c r="C255" t="str">
        <f>VLOOKUP(A255,'class and classification'!$A$1:$C$338,3,FALSE)</f>
        <v>SD</v>
      </c>
      <c r="D255">
        <v>6500</v>
      </c>
      <c r="E255">
        <v>46000</v>
      </c>
      <c r="F255">
        <v>14.1</v>
      </c>
      <c r="G255">
        <v>3.4</v>
      </c>
      <c r="H255">
        <v>5200</v>
      </c>
      <c r="I255">
        <v>44400</v>
      </c>
      <c r="J255">
        <v>11.6</v>
      </c>
      <c r="K255">
        <v>3.2</v>
      </c>
      <c r="L255">
        <v>6200</v>
      </c>
      <c r="M255">
        <v>46400</v>
      </c>
      <c r="N255">
        <v>13.4</v>
      </c>
      <c r="O255">
        <v>5.8</v>
      </c>
      <c r="P255">
        <v>6700</v>
      </c>
      <c r="Q255">
        <v>46700</v>
      </c>
      <c r="R255">
        <v>14.4</v>
      </c>
      <c r="S255">
        <v>5.5</v>
      </c>
      <c r="T255">
        <v>5400</v>
      </c>
      <c r="U255">
        <v>46800</v>
      </c>
      <c r="V255">
        <v>11.5</v>
      </c>
      <c r="W255">
        <v>5</v>
      </c>
      <c r="X255">
        <v>7000</v>
      </c>
      <c r="Y255">
        <v>48400</v>
      </c>
      <c r="Z255">
        <v>14.4</v>
      </c>
      <c r="AA255">
        <v>5.9</v>
      </c>
      <c r="AB255">
        <v>4200</v>
      </c>
      <c r="AC255">
        <v>47100</v>
      </c>
      <c r="AD255">
        <v>8.9</v>
      </c>
      <c r="AE255">
        <v>5</v>
      </c>
      <c r="AF255">
        <v>6800</v>
      </c>
      <c r="AG255">
        <v>52500</v>
      </c>
      <c r="AH255">
        <v>13</v>
      </c>
      <c r="AI255">
        <v>6</v>
      </c>
      <c r="AJ255">
        <v>8300</v>
      </c>
      <c r="AK255">
        <v>51300</v>
      </c>
      <c r="AL255">
        <v>16.2</v>
      </c>
      <c r="AM255">
        <v>7</v>
      </c>
      <c r="AN255">
        <v>7600</v>
      </c>
      <c r="AO255">
        <v>48000</v>
      </c>
      <c r="AP255">
        <v>15.9</v>
      </c>
      <c r="AQ255">
        <v>6.8</v>
      </c>
      <c r="AR255">
        <v>7800</v>
      </c>
      <c r="AS255">
        <v>49800</v>
      </c>
      <c r="AT255">
        <v>15.7</v>
      </c>
      <c r="AU255">
        <v>6.8</v>
      </c>
      <c r="AV255">
        <v>8100</v>
      </c>
      <c r="AW255">
        <v>48500</v>
      </c>
      <c r="AX255">
        <v>16.8</v>
      </c>
      <c r="AY255">
        <v>7.5</v>
      </c>
      <c r="AZ255">
        <v>5800</v>
      </c>
      <c r="BA255">
        <v>52500</v>
      </c>
      <c r="BB255">
        <v>11.1</v>
      </c>
      <c r="BC255">
        <v>6.3</v>
      </c>
      <c r="BD255">
        <v>4000</v>
      </c>
      <c r="BE255">
        <v>51500</v>
      </c>
      <c r="BF255">
        <v>7.7</v>
      </c>
      <c r="BG255" t="s">
        <v>38</v>
      </c>
      <c r="BH255">
        <v>4100</v>
      </c>
      <c r="BI255">
        <v>48100</v>
      </c>
      <c r="BJ255">
        <v>8.4</v>
      </c>
      <c r="BK255" t="s">
        <v>38</v>
      </c>
      <c r="BL255">
        <v>7900</v>
      </c>
      <c r="BM255">
        <v>53700</v>
      </c>
      <c r="BN255">
        <v>14.7</v>
      </c>
      <c r="BO255" t="s">
        <v>38</v>
      </c>
      <c r="BP255">
        <v>9300</v>
      </c>
      <c r="BQ255">
        <v>48800</v>
      </c>
      <c r="BR255">
        <v>19.100000000000001</v>
      </c>
      <c r="BS255">
        <v>8.5</v>
      </c>
      <c r="BT255">
        <v>8200</v>
      </c>
      <c r="BU255">
        <v>48700</v>
      </c>
      <c r="BV255">
        <v>16.8</v>
      </c>
      <c r="BW255">
        <v>6.9</v>
      </c>
    </row>
    <row r="256" spans="1:75" x14ac:dyDescent="0.3">
      <c r="A256" t="s">
        <v>364</v>
      </c>
      <c r="B256" t="str">
        <f>VLOOKUP(A256,'class and classification'!$A$1:$B$338,2,FALSE)</f>
        <v>Urban with Significant Rural</v>
      </c>
      <c r="C256" t="str">
        <f>VLOOKUP(A256,'class and classification'!$A$1:$C$338,3,FALSE)</f>
        <v>SD</v>
      </c>
      <c r="D256">
        <v>7200</v>
      </c>
      <c r="E256">
        <v>63600</v>
      </c>
      <c r="F256">
        <v>11.3</v>
      </c>
      <c r="G256">
        <v>2.9</v>
      </c>
      <c r="H256">
        <v>6700</v>
      </c>
      <c r="I256">
        <v>60800</v>
      </c>
      <c r="J256">
        <v>10.9</v>
      </c>
      <c r="K256">
        <v>3.1</v>
      </c>
      <c r="L256">
        <v>4000</v>
      </c>
      <c r="M256">
        <v>59000</v>
      </c>
      <c r="N256">
        <v>6.7</v>
      </c>
      <c r="O256">
        <v>3.4</v>
      </c>
      <c r="P256">
        <v>3500</v>
      </c>
      <c r="Q256">
        <v>62400</v>
      </c>
      <c r="R256">
        <v>5.7</v>
      </c>
      <c r="S256">
        <v>3.3</v>
      </c>
      <c r="T256">
        <v>9400</v>
      </c>
      <c r="U256">
        <v>63400</v>
      </c>
      <c r="V256">
        <v>14.8</v>
      </c>
      <c r="W256">
        <v>5.3</v>
      </c>
      <c r="X256">
        <v>7100</v>
      </c>
      <c r="Y256">
        <v>62800</v>
      </c>
      <c r="Z256">
        <v>11.3</v>
      </c>
      <c r="AA256">
        <v>4.7</v>
      </c>
      <c r="AB256">
        <v>4800</v>
      </c>
      <c r="AC256">
        <v>63300</v>
      </c>
      <c r="AD256">
        <v>7.6</v>
      </c>
      <c r="AE256">
        <v>3.9</v>
      </c>
      <c r="AF256">
        <v>7600</v>
      </c>
      <c r="AG256">
        <v>62400</v>
      </c>
      <c r="AH256">
        <v>12.2</v>
      </c>
      <c r="AI256">
        <v>4.7</v>
      </c>
      <c r="AJ256">
        <v>7700</v>
      </c>
      <c r="AK256">
        <v>58600</v>
      </c>
      <c r="AL256">
        <v>13.2</v>
      </c>
      <c r="AM256">
        <v>5.3</v>
      </c>
      <c r="AN256">
        <v>4300</v>
      </c>
      <c r="AO256">
        <v>62700</v>
      </c>
      <c r="AP256">
        <v>6.9</v>
      </c>
      <c r="AQ256">
        <v>3.6</v>
      </c>
      <c r="AR256">
        <v>7200</v>
      </c>
      <c r="AS256">
        <v>64000</v>
      </c>
      <c r="AT256">
        <v>11.2</v>
      </c>
      <c r="AU256">
        <v>4.7</v>
      </c>
      <c r="AV256">
        <v>7500</v>
      </c>
      <c r="AW256">
        <v>68600</v>
      </c>
      <c r="AX256">
        <v>11</v>
      </c>
      <c r="AY256">
        <v>4.8</v>
      </c>
      <c r="AZ256">
        <v>8800</v>
      </c>
      <c r="BA256">
        <v>71100</v>
      </c>
      <c r="BB256">
        <v>12.4</v>
      </c>
      <c r="BC256">
        <v>5.3</v>
      </c>
      <c r="BD256">
        <v>8500</v>
      </c>
      <c r="BE256">
        <v>66600</v>
      </c>
      <c r="BF256">
        <v>12.7</v>
      </c>
      <c r="BG256">
        <v>5.2</v>
      </c>
      <c r="BH256">
        <v>8600</v>
      </c>
      <c r="BI256">
        <v>66400</v>
      </c>
      <c r="BJ256">
        <v>13</v>
      </c>
      <c r="BK256">
        <v>5.2</v>
      </c>
      <c r="BL256">
        <v>10000</v>
      </c>
      <c r="BM256">
        <v>71300</v>
      </c>
      <c r="BN256">
        <v>14.1</v>
      </c>
      <c r="BO256">
        <v>5.4</v>
      </c>
      <c r="BP256">
        <v>10800</v>
      </c>
      <c r="BQ256">
        <v>71500</v>
      </c>
      <c r="BR256">
        <v>15.1</v>
      </c>
      <c r="BS256">
        <v>5.6</v>
      </c>
      <c r="BT256">
        <v>7900</v>
      </c>
      <c r="BU256">
        <v>73300</v>
      </c>
      <c r="BV256">
        <v>10.8</v>
      </c>
      <c r="BW256">
        <v>5.0999999999999996</v>
      </c>
    </row>
    <row r="257" spans="1:75" x14ac:dyDescent="0.3">
      <c r="A257" t="s">
        <v>365</v>
      </c>
      <c r="B257" t="str">
        <f>VLOOKUP(A257,'class and classification'!$A$1:$B$338,2,FALSE)</f>
        <v>Predominantly Urban</v>
      </c>
      <c r="C257" t="str">
        <f>VLOOKUP(A257,'class and classification'!$A$1:$C$338,3,FALSE)</f>
        <v>SD</v>
      </c>
      <c r="D257">
        <v>9700</v>
      </c>
      <c r="E257">
        <v>68700</v>
      </c>
      <c r="F257">
        <v>14.1</v>
      </c>
      <c r="G257">
        <v>3.2</v>
      </c>
      <c r="H257">
        <v>10500</v>
      </c>
      <c r="I257">
        <v>68600</v>
      </c>
      <c r="J257">
        <v>15.3</v>
      </c>
      <c r="K257">
        <v>3.4</v>
      </c>
      <c r="L257">
        <v>8900</v>
      </c>
      <c r="M257">
        <v>67300</v>
      </c>
      <c r="N257">
        <v>13.2</v>
      </c>
      <c r="O257">
        <v>4.2</v>
      </c>
      <c r="P257">
        <v>7300</v>
      </c>
      <c r="Q257">
        <v>66400</v>
      </c>
      <c r="R257">
        <v>10.9</v>
      </c>
      <c r="S257">
        <v>4</v>
      </c>
      <c r="T257">
        <v>9100</v>
      </c>
      <c r="U257">
        <v>71200</v>
      </c>
      <c r="V257">
        <v>12.7</v>
      </c>
      <c r="W257">
        <v>4.3</v>
      </c>
      <c r="X257">
        <v>9800</v>
      </c>
      <c r="Y257">
        <v>68900</v>
      </c>
      <c r="Z257">
        <v>14.2</v>
      </c>
      <c r="AA257">
        <v>4.9000000000000004</v>
      </c>
      <c r="AB257">
        <v>9500</v>
      </c>
      <c r="AC257">
        <v>66300</v>
      </c>
      <c r="AD257">
        <v>14.3</v>
      </c>
      <c r="AE257">
        <v>4.9000000000000004</v>
      </c>
      <c r="AF257">
        <v>8800</v>
      </c>
      <c r="AG257">
        <v>71000</v>
      </c>
      <c r="AH257">
        <v>12.3</v>
      </c>
      <c r="AI257">
        <v>4.8</v>
      </c>
      <c r="AJ257">
        <v>8200</v>
      </c>
      <c r="AK257">
        <v>71800</v>
      </c>
      <c r="AL257">
        <v>11.4</v>
      </c>
      <c r="AM257">
        <v>4.5</v>
      </c>
      <c r="AN257">
        <v>9900</v>
      </c>
      <c r="AO257">
        <v>72200</v>
      </c>
      <c r="AP257">
        <v>13.7</v>
      </c>
      <c r="AQ257">
        <v>5</v>
      </c>
      <c r="AR257">
        <v>10000</v>
      </c>
      <c r="AS257">
        <v>72700</v>
      </c>
      <c r="AT257">
        <v>13.8</v>
      </c>
      <c r="AU257">
        <v>5.2</v>
      </c>
      <c r="AV257">
        <v>11300</v>
      </c>
      <c r="AW257">
        <v>74800</v>
      </c>
      <c r="AX257">
        <v>15.1</v>
      </c>
      <c r="AY257">
        <v>5.6</v>
      </c>
      <c r="AZ257">
        <v>5500</v>
      </c>
      <c r="BA257">
        <v>66300</v>
      </c>
      <c r="BB257">
        <v>8.3000000000000007</v>
      </c>
      <c r="BC257">
        <v>4.5</v>
      </c>
      <c r="BD257">
        <v>14600</v>
      </c>
      <c r="BE257">
        <v>71800</v>
      </c>
      <c r="BF257">
        <v>20.3</v>
      </c>
      <c r="BG257">
        <v>6.4</v>
      </c>
      <c r="BH257">
        <v>11300</v>
      </c>
      <c r="BI257">
        <v>73100</v>
      </c>
      <c r="BJ257">
        <v>15.4</v>
      </c>
      <c r="BK257">
        <v>6.3</v>
      </c>
      <c r="BL257">
        <v>7700</v>
      </c>
      <c r="BM257">
        <v>71700</v>
      </c>
      <c r="BN257">
        <v>10.7</v>
      </c>
      <c r="BO257">
        <v>5.7</v>
      </c>
      <c r="BP257">
        <v>12400</v>
      </c>
      <c r="BQ257">
        <v>77000</v>
      </c>
      <c r="BR257">
        <v>16.100000000000001</v>
      </c>
      <c r="BS257">
        <v>5.5</v>
      </c>
      <c r="BT257">
        <v>9900</v>
      </c>
      <c r="BU257">
        <v>78500</v>
      </c>
      <c r="BV257">
        <v>12.6</v>
      </c>
      <c r="BW257">
        <v>4.8</v>
      </c>
    </row>
    <row r="258" spans="1:75" x14ac:dyDescent="0.3">
      <c r="A258" t="s">
        <v>366</v>
      </c>
      <c r="B258" t="str">
        <f>VLOOKUP(A258,'class and classification'!$A$1:$B$338,2,FALSE)</f>
        <v>Predominantly Urban</v>
      </c>
      <c r="C258" t="str">
        <f>VLOOKUP(A258,'class and classification'!$A$1:$C$338,3,FALSE)</f>
        <v>SD</v>
      </c>
      <c r="D258">
        <v>3500</v>
      </c>
      <c r="E258">
        <v>41900</v>
      </c>
      <c r="F258">
        <v>8.4</v>
      </c>
      <c r="G258">
        <v>2.7</v>
      </c>
      <c r="H258">
        <v>3500</v>
      </c>
      <c r="I258">
        <v>41800</v>
      </c>
      <c r="J258">
        <v>8.4</v>
      </c>
      <c r="K258">
        <v>2.7</v>
      </c>
      <c r="L258">
        <v>1800</v>
      </c>
      <c r="M258">
        <v>39400</v>
      </c>
      <c r="N258">
        <v>4.5</v>
      </c>
      <c r="O258" t="s">
        <v>38</v>
      </c>
      <c r="P258">
        <v>2900</v>
      </c>
      <c r="Q258">
        <v>43800</v>
      </c>
      <c r="R258">
        <v>6.6</v>
      </c>
      <c r="S258" t="s">
        <v>38</v>
      </c>
      <c r="T258">
        <v>3400</v>
      </c>
      <c r="U258">
        <v>43500</v>
      </c>
      <c r="V258">
        <v>7.9</v>
      </c>
      <c r="W258" t="s">
        <v>38</v>
      </c>
      <c r="X258">
        <v>4300</v>
      </c>
      <c r="Y258">
        <v>40500</v>
      </c>
      <c r="Z258">
        <v>10.5</v>
      </c>
      <c r="AA258">
        <v>6.4</v>
      </c>
      <c r="AB258">
        <v>3900</v>
      </c>
      <c r="AC258">
        <v>43600</v>
      </c>
      <c r="AD258">
        <v>9</v>
      </c>
      <c r="AE258" t="s">
        <v>38</v>
      </c>
      <c r="AF258">
        <v>6100</v>
      </c>
      <c r="AG258">
        <v>40700</v>
      </c>
      <c r="AH258">
        <v>15</v>
      </c>
      <c r="AI258">
        <v>7.2</v>
      </c>
      <c r="AJ258">
        <v>6200</v>
      </c>
      <c r="AK258">
        <v>45700</v>
      </c>
      <c r="AL258">
        <v>13.6</v>
      </c>
      <c r="AM258">
        <v>6.4</v>
      </c>
      <c r="AN258">
        <v>6800</v>
      </c>
      <c r="AO258">
        <v>43800</v>
      </c>
      <c r="AP258">
        <v>15.6</v>
      </c>
      <c r="AQ258">
        <v>6.5</v>
      </c>
      <c r="AR258">
        <v>2700</v>
      </c>
      <c r="AS258">
        <v>43200</v>
      </c>
      <c r="AT258">
        <v>6.1</v>
      </c>
      <c r="AU258">
        <v>3.9</v>
      </c>
      <c r="AV258">
        <v>2200</v>
      </c>
      <c r="AW258">
        <v>47100</v>
      </c>
      <c r="AX258">
        <v>4.5999999999999996</v>
      </c>
      <c r="AY258" t="s">
        <v>38</v>
      </c>
      <c r="AZ258">
        <v>4000</v>
      </c>
      <c r="BA258">
        <v>45400</v>
      </c>
      <c r="BB258">
        <v>8.8000000000000007</v>
      </c>
      <c r="BC258" t="s">
        <v>38</v>
      </c>
      <c r="BD258">
        <v>7000</v>
      </c>
      <c r="BE258">
        <v>43600</v>
      </c>
      <c r="BF258">
        <v>16.100000000000001</v>
      </c>
      <c r="BG258">
        <v>8.1</v>
      </c>
      <c r="BH258">
        <v>5400</v>
      </c>
      <c r="BI258">
        <v>48100</v>
      </c>
      <c r="BJ258">
        <v>11.2</v>
      </c>
      <c r="BK258">
        <v>6</v>
      </c>
      <c r="BL258">
        <v>3500</v>
      </c>
      <c r="BM258">
        <v>46500</v>
      </c>
      <c r="BN258">
        <v>7.5</v>
      </c>
      <c r="BO258" t="s">
        <v>38</v>
      </c>
      <c r="BP258">
        <v>6100</v>
      </c>
      <c r="BQ258">
        <v>50000</v>
      </c>
      <c r="BR258">
        <v>12.1</v>
      </c>
      <c r="BS258">
        <v>6.9</v>
      </c>
      <c r="BT258">
        <v>4300</v>
      </c>
      <c r="BU258">
        <v>41100</v>
      </c>
      <c r="BV258">
        <v>10.6</v>
      </c>
      <c r="BW258" t="s">
        <v>38</v>
      </c>
    </row>
    <row r="259" spans="1:75" x14ac:dyDescent="0.3">
      <c r="A259" t="s">
        <v>367</v>
      </c>
      <c r="B259" t="str">
        <f>VLOOKUP(A259,'class and classification'!$A$1:$B$338,2,FALSE)</f>
        <v>Predominantly Urban</v>
      </c>
      <c r="C259" t="str">
        <f>VLOOKUP(A259,'class and classification'!$A$1:$C$338,3,FALSE)</f>
        <v>SD</v>
      </c>
      <c r="D259">
        <v>5800</v>
      </c>
      <c r="E259">
        <v>41200</v>
      </c>
      <c r="F259">
        <v>14</v>
      </c>
      <c r="G259">
        <v>3.4</v>
      </c>
      <c r="H259">
        <v>4100</v>
      </c>
      <c r="I259">
        <v>41500</v>
      </c>
      <c r="J259">
        <v>9.9</v>
      </c>
      <c r="K259">
        <v>2.9</v>
      </c>
      <c r="L259">
        <v>5400</v>
      </c>
      <c r="M259">
        <v>40500</v>
      </c>
      <c r="N259">
        <v>13.4</v>
      </c>
      <c r="O259">
        <v>5.5</v>
      </c>
      <c r="P259">
        <v>5000</v>
      </c>
      <c r="Q259">
        <v>43000</v>
      </c>
      <c r="R259">
        <v>11.5</v>
      </c>
      <c r="S259">
        <v>5.3</v>
      </c>
      <c r="T259">
        <v>4500</v>
      </c>
      <c r="U259">
        <v>41100</v>
      </c>
      <c r="V259">
        <v>11</v>
      </c>
      <c r="W259">
        <v>5.2</v>
      </c>
      <c r="X259">
        <v>5400</v>
      </c>
      <c r="Y259">
        <v>42000</v>
      </c>
      <c r="Z259">
        <v>12.9</v>
      </c>
      <c r="AA259">
        <v>5.6</v>
      </c>
      <c r="AB259">
        <v>7000</v>
      </c>
      <c r="AC259">
        <v>40200</v>
      </c>
      <c r="AD259">
        <v>17.3</v>
      </c>
      <c r="AE259">
        <v>6.5</v>
      </c>
      <c r="AF259">
        <v>7900</v>
      </c>
      <c r="AG259">
        <v>39200</v>
      </c>
      <c r="AH259">
        <v>20.100000000000001</v>
      </c>
      <c r="AI259">
        <v>7.7</v>
      </c>
      <c r="AJ259">
        <v>5300</v>
      </c>
      <c r="AK259">
        <v>38800</v>
      </c>
      <c r="AL259">
        <v>13.6</v>
      </c>
      <c r="AM259">
        <v>6.6</v>
      </c>
      <c r="AN259">
        <v>4700</v>
      </c>
      <c r="AO259">
        <v>41400</v>
      </c>
      <c r="AP259">
        <v>11.3</v>
      </c>
      <c r="AQ259">
        <v>5.8</v>
      </c>
      <c r="AR259">
        <v>5300</v>
      </c>
      <c r="AS259">
        <v>44300</v>
      </c>
      <c r="AT259">
        <v>12</v>
      </c>
      <c r="AU259">
        <v>6</v>
      </c>
      <c r="AV259">
        <v>6700</v>
      </c>
      <c r="AW259">
        <v>47300</v>
      </c>
      <c r="AX259">
        <v>14.1</v>
      </c>
      <c r="AY259">
        <v>7.5</v>
      </c>
      <c r="AZ259">
        <v>6800</v>
      </c>
      <c r="BA259">
        <v>45000</v>
      </c>
      <c r="BB259">
        <v>15.1</v>
      </c>
      <c r="BC259">
        <v>7.8</v>
      </c>
      <c r="BD259">
        <v>6300</v>
      </c>
      <c r="BE259">
        <v>48100</v>
      </c>
      <c r="BF259">
        <v>13.1</v>
      </c>
      <c r="BG259">
        <v>7.7</v>
      </c>
      <c r="BH259">
        <v>8000</v>
      </c>
      <c r="BI259">
        <v>45800</v>
      </c>
      <c r="BJ259">
        <v>17.399999999999999</v>
      </c>
      <c r="BK259">
        <v>9.8000000000000007</v>
      </c>
      <c r="BL259">
        <v>6200</v>
      </c>
      <c r="BM259">
        <v>47000</v>
      </c>
      <c r="BN259">
        <v>13.2</v>
      </c>
      <c r="BO259">
        <v>7.3</v>
      </c>
      <c r="BP259">
        <v>8100</v>
      </c>
      <c r="BQ259">
        <v>44300</v>
      </c>
      <c r="BR259">
        <v>18.3</v>
      </c>
      <c r="BS259">
        <v>8.6</v>
      </c>
      <c r="BT259">
        <v>7900</v>
      </c>
      <c r="BU259">
        <v>47400</v>
      </c>
      <c r="BV259">
        <v>16.7</v>
      </c>
      <c r="BW259">
        <v>7.1</v>
      </c>
    </row>
    <row r="260" spans="1:75" x14ac:dyDescent="0.3">
      <c r="A260" t="s">
        <v>368</v>
      </c>
      <c r="B260" t="str">
        <f>VLOOKUP(A260,'class and classification'!$A$1:$B$338,2,FALSE)</f>
        <v>Predominantly Urban</v>
      </c>
      <c r="C260" t="str">
        <f>VLOOKUP(A260,'class and classification'!$A$1:$C$338,3,FALSE)</f>
        <v>SD</v>
      </c>
      <c r="D260">
        <v>4000</v>
      </c>
      <c r="E260">
        <v>42600</v>
      </c>
      <c r="F260">
        <v>9.4</v>
      </c>
      <c r="G260">
        <v>3</v>
      </c>
      <c r="H260">
        <v>4100</v>
      </c>
      <c r="I260">
        <v>45000</v>
      </c>
      <c r="J260">
        <v>9.1999999999999993</v>
      </c>
      <c r="K260">
        <v>3.1</v>
      </c>
      <c r="L260">
        <v>4700</v>
      </c>
      <c r="M260">
        <v>45600</v>
      </c>
      <c r="N260">
        <v>10.4</v>
      </c>
      <c r="O260">
        <v>5.3</v>
      </c>
      <c r="P260">
        <v>6300</v>
      </c>
      <c r="Q260">
        <v>42500</v>
      </c>
      <c r="R260">
        <v>14.7</v>
      </c>
      <c r="S260">
        <v>5.7</v>
      </c>
      <c r="T260">
        <v>7600</v>
      </c>
      <c r="U260">
        <v>43200</v>
      </c>
      <c r="V260">
        <v>17.7</v>
      </c>
      <c r="W260">
        <v>6.2</v>
      </c>
      <c r="X260">
        <v>4600</v>
      </c>
      <c r="Y260">
        <v>45500</v>
      </c>
      <c r="Z260">
        <v>10.1</v>
      </c>
      <c r="AA260">
        <v>5.3</v>
      </c>
      <c r="AB260">
        <v>6100</v>
      </c>
      <c r="AC260">
        <v>44000</v>
      </c>
      <c r="AD260">
        <v>14</v>
      </c>
      <c r="AE260">
        <v>6.9</v>
      </c>
      <c r="AF260">
        <v>7000</v>
      </c>
      <c r="AG260">
        <v>47500</v>
      </c>
      <c r="AH260">
        <v>14.6</v>
      </c>
      <c r="AI260">
        <v>6.8</v>
      </c>
      <c r="AJ260">
        <v>8400</v>
      </c>
      <c r="AK260">
        <v>52500</v>
      </c>
      <c r="AL260">
        <v>16</v>
      </c>
      <c r="AM260">
        <v>6.6</v>
      </c>
      <c r="AN260">
        <v>5600</v>
      </c>
      <c r="AO260">
        <v>52300</v>
      </c>
      <c r="AP260">
        <v>10.7</v>
      </c>
      <c r="AQ260">
        <v>5.4</v>
      </c>
      <c r="AR260">
        <v>6500</v>
      </c>
      <c r="AS260">
        <v>52000</v>
      </c>
      <c r="AT260">
        <v>12.4</v>
      </c>
      <c r="AU260">
        <v>6.1</v>
      </c>
      <c r="AV260">
        <v>4700</v>
      </c>
      <c r="AW260">
        <v>57100</v>
      </c>
      <c r="AX260">
        <v>8.1999999999999993</v>
      </c>
      <c r="AY260" t="s">
        <v>38</v>
      </c>
      <c r="AZ260">
        <v>4500</v>
      </c>
      <c r="BA260">
        <v>49500</v>
      </c>
      <c r="BB260">
        <v>9.1</v>
      </c>
      <c r="BC260" t="s">
        <v>38</v>
      </c>
      <c r="BD260">
        <v>8400</v>
      </c>
      <c r="BE260">
        <v>50400</v>
      </c>
      <c r="BF260">
        <v>16.7</v>
      </c>
      <c r="BG260">
        <v>7.9</v>
      </c>
      <c r="BH260">
        <v>4900</v>
      </c>
      <c r="BI260">
        <v>50400</v>
      </c>
      <c r="BJ260">
        <v>9.6999999999999993</v>
      </c>
      <c r="BK260" t="s">
        <v>38</v>
      </c>
      <c r="BL260">
        <v>8600</v>
      </c>
      <c r="BM260">
        <v>55000</v>
      </c>
      <c r="BN260">
        <v>15.5</v>
      </c>
      <c r="BO260">
        <v>8.1</v>
      </c>
      <c r="BP260">
        <v>3100</v>
      </c>
      <c r="BQ260">
        <v>47300</v>
      </c>
      <c r="BR260">
        <v>6.5</v>
      </c>
      <c r="BS260" t="s">
        <v>38</v>
      </c>
      <c r="BT260">
        <v>4500</v>
      </c>
      <c r="BU260">
        <v>50000</v>
      </c>
      <c r="BV260">
        <v>9</v>
      </c>
      <c r="BW260">
        <v>5.2</v>
      </c>
    </row>
    <row r="261" spans="1:75" x14ac:dyDescent="0.3">
      <c r="A261" t="s">
        <v>369</v>
      </c>
      <c r="B261" t="str">
        <f>VLOOKUP(A261,'class and classification'!$A$1:$B$338,2,FALSE)</f>
        <v>Predominantly Urban</v>
      </c>
      <c r="C261" t="str">
        <f>VLOOKUP(A261,'class and classification'!$A$1:$C$338,3,FALSE)</f>
        <v>SD</v>
      </c>
      <c r="D261">
        <v>5800</v>
      </c>
      <c r="E261">
        <v>48300</v>
      </c>
      <c r="F261">
        <v>12.1</v>
      </c>
      <c r="G261">
        <v>3</v>
      </c>
      <c r="H261">
        <v>4700</v>
      </c>
      <c r="I261">
        <v>53200</v>
      </c>
      <c r="J261">
        <v>8.9</v>
      </c>
      <c r="K261">
        <v>3</v>
      </c>
      <c r="L261">
        <v>5700</v>
      </c>
      <c r="M261">
        <v>52000</v>
      </c>
      <c r="N261">
        <v>11.1</v>
      </c>
      <c r="O261">
        <v>5.2</v>
      </c>
      <c r="P261">
        <v>4700</v>
      </c>
      <c r="Q261">
        <v>49300</v>
      </c>
      <c r="R261">
        <v>9.6</v>
      </c>
      <c r="S261">
        <v>5</v>
      </c>
      <c r="T261">
        <v>8300</v>
      </c>
      <c r="U261">
        <v>56200</v>
      </c>
      <c r="V261">
        <v>14.8</v>
      </c>
      <c r="W261">
        <v>5.7</v>
      </c>
      <c r="X261">
        <v>8700</v>
      </c>
      <c r="Y261">
        <v>55200</v>
      </c>
      <c r="Z261">
        <v>15.7</v>
      </c>
      <c r="AA261">
        <v>5.8</v>
      </c>
      <c r="AB261">
        <v>9000</v>
      </c>
      <c r="AC261">
        <v>54000</v>
      </c>
      <c r="AD261">
        <v>16.7</v>
      </c>
      <c r="AE261">
        <v>6.6</v>
      </c>
      <c r="AF261">
        <v>3900</v>
      </c>
      <c r="AG261">
        <v>50200</v>
      </c>
      <c r="AH261">
        <v>7.7</v>
      </c>
      <c r="AI261" t="s">
        <v>38</v>
      </c>
      <c r="AJ261">
        <v>5200</v>
      </c>
      <c r="AK261">
        <v>54200</v>
      </c>
      <c r="AL261">
        <v>9.6999999999999993</v>
      </c>
      <c r="AM261">
        <v>5.8</v>
      </c>
      <c r="AN261">
        <v>5800</v>
      </c>
      <c r="AO261">
        <v>56000</v>
      </c>
      <c r="AP261">
        <v>10.4</v>
      </c>
      <c r="AQ261">
        <v>5.8</v>
      </c>
      <c r="AR261">
        <v>5900</v>
      </c>
      <c r="AS261">
        <v>55500</v>
      </c>
      <c r="AT261">
        <v>10.7</v>
      </c>
      <c r="AU261">
        <v>5.3</v>
      </c>
      <c r="AV261">
        <v>5400</v>
      </c>
      <c r="AW261">
        <v>56600</v>
      </c>
      <c r="AX261">
        <v>9.6</v>
      </c>
      <c r="AY261">
        <v>4.9000000000000004</v>
      </c>
      <c r="AZ261">
        <v>7400</v>
      </c>
      <c r="BA261">
        <v>67000</v>
      </c>
      <c r="BB261">
        <v>11.1</v>
      </c>
      <c r="BC261">
        <v>5</v>
      </c>
      <c r="BD261">
        <v>9700</v>
      </c>
      <c r="BE261">
        <v>68400</v>
      </c>
      <c r="BF261">
        <v>14.2</v>
      </c>
      <c r="BG261">
        <v>5.6</v>
      </c>
      <c r="BH261">
        <v>11200</v>
      </c>
      <c r="BI261">
        <v>66100</v>
      </c>
      <c r="BJ261">
        <v>16.899999999999999</v>
      </c>
      <c r="BK261">
        <v>6.7</v>
      </c>
      <c r="BL261">
        <v>11400</v>
      </c>
      <c r="BM261">
        <v>67700</v>
      </c>
      <c r="BN261">
        <v>16.8</v>
      </c>
      <c r="BO261">
        <v>6.6</v>
      </c>
      <c r="BP261">
        <v>15800</v>
      </c>
      <c r="BQ261">
        <v>70700</v>
      </c>
      <c r="BR261">
        <v>22.3</v>
      </c>
      <c r="BS261">
        <v>7.3</v>
      </c>
      <c r="BT261">
        <v>11500</v>
      </c>
      <c r="BU261">
        <v>69500</v>
      </c>
      <c r="BV261">
        <v>16.5</v>
      </c>
      <c r="BW261">
        <v>7.2</v>
      </c>
    </row>
    <row r="262" spans="1:75" x14ac:dyDescent="0.3">
      <c r="A262" t="s">
        <v>370</v>
      </c>
      <c r="B262" t="str">
        <f>VLOOKUP(A262,'class and classification'!$A$1:$B$338,2,FALSE)</f>
        <v>Predominantly Rural</v>
      </c>
      <c r="C262" t="str">
        <f>VLOOKUP(A262,'class and classification'!$A$1:$C$338,3,FALSE)</f>
        <v>SD</v>
      </c>
      <c r="D262">
        <v>5300</v>
      </c>
      <c r="E262">
        <v>59800</v>
      </c>
      <c r="F262">
        <v>8.8000000000000007</v>
      </c>
      <c r="G262">
        <v>2.8</v>
      </c>
      <c r="H262">
        <v>5100</v>
      </c>
      <c r="I262">
        <v>56800</v>
      </c>
      <c r="J262">
        <v>9.1</v>
      </c>
      <c r="K262">
        <v>2.9</v>
      </c>
      <c r="L262">
        <v>6600</v>
      </c>
      <c r="M262">
        <v>64000</v>
      </c>
      <c r="N262">
        <v>10.4</v>
      </c>
      <c r="O262">
        <v>4.2</v>
      </c>
      <c r="P262">
        <v>10100</v>
      </c>
      <c r="Q262">
        <v>62400</v>
      </c>
      <c r="R262">
        <v>16.3</v>
      </c>
      <c r="S262">
        <v>5.0999999999999996</v>
      </c>
      <c r="T262">
        <v>3700</v>
      </c>
      <c r="U262">
        <v>59900</v>
      </c>
      <c r="V262">
        <v>6.2</v>
      </c>
      <c r="W262">
        <v>3.6</v>
      </c>
      <c r="X262">
        <v>4400</v>
      </c>
      <c r="Y262">
        <v>62800</v>
      </c>
      <c r="Z262">
        <v>7</v>
      </c>
      <c r="AA262">
        <v>3.4</v>
      </c>
      <c r="AB262">
        <v>5200</v>
      </c>
      <c r="AC262">
        <v>60100</v>
      </c>
      <c r="AD262">
        <v>8.6999999999999993</v>
      </c>
      <c r="AE262">
        <v>4.4000000000000004</v>
      </c>
      <c r="AF262">
        <v>5700</v>
      </c>
      <c r="AG262">
        <v>62400</v>
      </c>
      <c r="AH262">
        <v>9.1</v>
      </c>
      <c r="AI262">
        <v>4.5999999999999996</v>
      </c>
      <c r="AJ262">
        <v>6700</v>
      </c>
      <c r="AK262">
        <v>58900</v>
      </c>
      <c r="AL262">
        <v>11.4</v>
      </c>
      <c r="AM262">
        <v>4.5999999999999996</v>
      </c>
      <c r="AN262">
        <v>7100</v>
      </c>
      <c r="AO262">
        <v>58700</v>
      </c>
      <c r="AP262">
        <v>12.1</v>
      </c>
      <c r="AQ262">
        <v>5.0999999999999996</v>
      </c>
      <c r="AR262">
        <v>5300</v>
      </c>
      <c r="AS262">
        <v>65200</v>
      </c>
      <c r="AT262">
        <v>8.1999999999999993</v>
      </c>
      <c r="AU262">
        <v>4</v>
      </c>
      <c r="AV262">
        <v>4400</v>
      </c>
      <c r="AW262">
        <v>63800</v>
      </c>
      <c r="AX262">
        <v>6.9</v>
      </c>
      <c r="AY262">
        <v>3.5</v>
      </c>
      <c r="AZ262">
        <v>7100</v>
      </c>
      <c r="BA262">
        <v>65200</v>
      </c>
      <c r="BB262">
        <v>10.9</v>
      </c>
      <c r="BC262">
        <v>5.3</v>
      </c>
      <c r="BD262">
        <v>4600</v>
      </c>
      <c r="BE262">
        <v>60300</v>
      </c>
      <c r="BF262">
        <v>7.7</v>
      </c>
      <c r="BG262" t="s">
        <v>38</v>
      </c>
      <c r="BH262">
        <v>6300</v>
      </c>
      <c r="BI262">
        <v>65000</v>
      </c>
      <c r="BJ262">
        <v>9.6999999999999993</v>
      </c>
      <c r="BK262">
        <v>4.7</v>
      </c>
      <c r="BL262">
        <v>10200</v>
      </c>
      <c r="BM262">
        <v>66400</v>
      </c>
      <c r="BN262">
        <v>15.4</v>
      </c>
      <c r="BO262">
        <v>6.1</v>
      </c>
      <c r="BP262">
        <v>13200</v>
      </c>
      <c r="BQ262">
        <v>67800</v>
      </c>
      <c r="BR262">
        <v>19.399999999999999</v>
      </c>
      <c r="BS262">
        <v>6.9</v>
      </c>
      <c r="BT262">
        <v>6200</v>
      </c>
      <c r="BU262">
        <v>63200</v>
      </c>
      <c r="BV262">
        <v>9.8000000000000007</v>
      </c>
      <c r="BW262">
        <v>5.4</v>
      </c>
    </row>
    <row r="263" spans="1:75" x14ac:dyDescent="0.3">
      <c r="A263" t="s">
        <v>371</v>
      </c>
      <c r="B263" t="str">
        <f>VLOOKUP(A263,'class and classification'!$A$1:$B$338,2,FALSE)</f>
        <v>Urban with Significant Rural</v>
      </c>
      <c r="C263" t="str">
        <f>VLOOKUP(A263,'class and classification'!$A$1:$C$338,3,FALSE)</f>
        <v>SD</v>
      </c>
      <c r="D263">
        <v>6600</v>
      </c>
      <c r="E263">
        <v>58200</v>
      </c>
      <c r="F263">
        <v>11.4</v>
      </c>
      <c r="G263">
        <v>3</v>
      </c>
      <c r="H263">
        <v>5500</v>
      </c>
      <c r="I263">
        <v>59300</v>
      </c>
      <c r="J263">
        <v>9.3000000000000007</v>
      </c>
      <c r="K263">
        <v>2.8</v>
      </c>
      <c r="L263">
        <v>4600</v>
      </c>
      <c r="M263">
        <v>60600</v>
      </c>
      <c r="N263">
        <v>7.7</v>
      </c>
      <c r="O263">
        <v>3.5</v>
      </c>
      <c r="P263">
        <v>6000</v>
      </c>
      <c r="Q263">
        <v>63200</v>
      </c>
      <c r="R263">
        <v>9.5</v>
      </c>
      <c r="S263">
        <v>4.2</v>
      </c>
      <c r="T263">
        <v>6900</v>
      </c>
      <c r="U263">
        <v>58200</v>
      </c>
      <c r="V263">
        <v>11.8</v>
      </c>
      <c r="W263">
        <v>4.8</v>
      </c>
      <c r="X263">
        <v>9900</v>
      </c>
      <c r="Y263">
        <v>61000</v>
      </c>
      <c r="Z263">
        <v>16.2</v>
      </c>
      <c r="AA263">
        <v>5.3</v>
      </c>
      <c r="AB263">
        <v>5200</v>
      </c>
      <c r="AC263">
        <v>57600</v>
      </c>
      <c r="AD263">
        <v>9.1</v>
      </c>
      <c r="AE263">
        <v>4.4000000000000004</v>
      </c>
      <c r="AF263">
        <v>4900</v>
      </c>
      <c r="AG263">
        <v>60600</v>
      </c>
      <c r="AH263">
        <v>8.1</v>
      </c>
      <c r="AI263">
        <v>4.3</v>
      </c>
      <c r="AJ263">
        <v>5900</v>
      </c>
      <c r="AK263">
        <v>65200</v>
      </c>
      <c r="AL263">
        <v>9.1</v>
      </c>
      <c r="AM263">
        <v>4.4000000000000004</v>
      </c>
      <c r="AN263">
        <v>6200</v>
      </c>
      <c r="AO263">
        <v>60000</v>
      </c>
      <c r="AP263">
        <v>10.4</v>
      </c>
      <c r="AQ263">
        <v>4.5</v>
      </c>
      <c r="AR263">
        <v>7400</v>
      </c>
      <c r="AS263">
        <v>61600</v>
      </c>
      <c r="AT263">
        <v>12</v>
      </c>
      <c r="AU263">
        <v>4.8</v>
      </c>
      <c r="AV263">
        <v>7800</v>
      </c>
      <c r="AW263">
        <v>60700</v>
      </c>
      <c r="AX263">
        <v>12.9</v>
      </c>
      <c r="AY263">
        <v>5.2</v>
      </c>
      <c r="AZ263">
        <v>8800</v>
      </c>
      <c r="BA263">
        <v>61800</v>
      </c>
      <c r="BB263">
        <v>14.3</v>
      </c>
      <c r="BC263">
        <v>5.6</v>
      </c>
      <c r="BD263">
        <v>7200</v>
      </c>
      <c r="BE263">
        <v>66300</v>
      </c>
      <c r="BF263">
        <v>10.9</v>
      </c>
      <c r="BG263">
        <v>5</v>
      </c>
      <c r="BH263">
        <v>7300</v>
      </c>
      <c r="BI263">
        <v>63200</v>
      </c>
      <c r="BJ263">
        <v>11.6</v>
      </c>
      <c r="BK263">
        <v>5.0999999999999996</v>
      </c>
      <c r="BL263">
        <v>7700</v>
      </c>
      <c r="BM263">
        <v>69600</v>
      </c>
      <c r="BN263">
        <v>11</v>
      </c>
      <c r="BO263">
        <v>5.3</v>
      </c>
      <c r="BP263">
        <v>4300</v>
      </c>
      <c r="BQ263">
        <v>65000</v>
      </c>
      <c r="BR263">
        <v>6.6</v>
      </c>
      <c r="BS263">
        <v>4.4000000000000004</v>
      </c>
      <c r="BT263">
        <v>5400</v>
      </c>
      <c r="BU263">
        <v>61700</v>
      </c>
      <c r="BV263">
        <v>8.8000000000000007</v>
      </c>
      <c r="BW263">
        <v>4.7</v>
      </c>
    </row>
    <row r="264" spans="1:75" x14ac:dyDescent="0.3">
      <c r="A264" t="s">
        <v>372</v>
      </c>
      <c r="B264" t="str">
        <f>VLOOKUP(A264,'class and classification'!$A$1:$B$338,2,FALSE)</f>
        <v>Urban with Significant Rural</v>
      </c>
      <c r="C264" t="str">
        <f>VLOOKUP(A264,'class and classification'!$A$1:$C$338,3,FALSE)</f>
        <v>SD</v>
      </c>
      <c r="D264">
        <v>3100</v>
      </c>
      <c r="E264">
        <v>39900</v>
      </c>
      <c r="F264">
        <v>7.9</v>
      </c>
      <c r="G264">
        <v>2.5</v>
      </c>
      <c r="H264">
        <v>3300</v>
      </c>
      <c r="I264">
        <v>39900</v>
      </c>
      <c r="J264">
        <v>8.3000000000000007</v>
      </c>
      <c r="K264">
        <v>2.5</v>
      </c>
      <c r="L264">
        <v>2100</v>
      </c>
      <c r="M264">
        <v>38200</v>
      </c>
      <c r="N264">
        <v>5.5</v>
      </c>
      <c r="O264" t="s">
        <v>38</v>
      </c>
      <c r="P264">
        <v>5700</v>
      </c>
      <c r="Q264">
        <v>44200</v>
      </c>
      <c r="R264">
        <v>13</v>
      </c>
      <c r="S264">
        <v>6.1</v>
      </c>
      <c r="T264">
        <v>4300</v>
      </c>
      <c r="U264">
        <v>40200</v>
      </c>
      <c r="V264">
        <v>10.8</v>
      </c>
      <c r="W264">
        <v>5.8</v>
      </c>
      <c r="X264">
        <v>3300</v>
      </c>
      <c r="Y264">
        <v>42500</v>
      </c>
      <c r="Z264">
        <v>7.7</v>
      </c>
      <c r="AA264" t="s">
        <v>38</v>
      </c>
      <c r="AB264">
        <v>3000</v>
      </c>
      <c r="AC264">
        <v>44000</v>
      </c>
      <c r="AD264">
        <v>6.8</v>
      </c>
      <c r="AE264" t="s">
        <v>38</v>
      </c>
      <c r="AF264">
        <v>2900</v>
      </c>
      <c r="AG264">
        <v>42300</v>
      </c>
      <c r="AH264">
        <v>6.8</v>
      </c>
      <c r="AI264" t="s">
        <v>38</v>
      </c>
      <c r="AJ264">
        <v>3400</v>
      </c>
      <c r="AK264">
        <v>42900</v>
      </c>
      <c r="AL264">
        <v>7.9</v>
      </c>
      <c r="AM264">
        <v>4.8</v>
      </c>
      <c r="AN264">
        <v>4500</v>
      </c>
      <c r="AO264">
        <v>46200</v>
      </c>
      <c r="AP264">
        <v>9.6999999999999993</v>
      </c>
      <c r="AQ264">
        <v>5.3</v>
      </c>
      <c r="AR264">
        <v>6800</v>
      </c>
      <c r="AS264">
        <v>44000</v>
      </c>
      <c r="AT264">
        <v>15.4</v>
      </c>
      <c r="AU264">
        <v>6.6</v>
      </c>
      <c r="AV264">
        <v>5600</v>
      </c>
      <c r="AW264">
        <v>42400</v>
      </c>
      <c r="AX264">
        <v>13.2</v>
      </c>
      <c r="AY264">
        <v>7</v>
      </c>
      <c r="AZ264">
        <v>8200</v>
      </c>
      <c r="BA264">
        <v>45400</v>
      </c>
      <c r="BB264">
        <v>17.899999999999999</v>
      </c>
      <c r="BC264">
        <v>8</v>
      </c>
      <c r="BD264">
        <v>3400</v>
      </c>
      <c r="BE264">
        <v>39900</v>
      </c>
      <c r="BF264">
        <v>8.5</v>
      </c>
      <c r="BG264" t="s">
        <v>38</v>
      </c>
      <c r="BH264">
        <v>3800</v>
      </c>
      <c r="BI264">
        <v>37800</v>
      </c>
      <c r="BJ264">
        <v>10</v>
      </c>
      <c r="BK264" t="s">
        <v>38</v>
      </c>
      <c r="BL264">
        <v>4500</v>
      </c>
      <c r="BM264">
        <v>44300</v>
      </c>
      <c r="BN264">
        <v>10.199999999999999</v>
      </c>
      <c r="BO264" t="s">
        <v>38</v>
      </c>
      <c r="BP264">
        <v>4700</v>
      </c>
      <c r="BQ264">
        <v>40500</v>
      </c>
      <c r="BR264">
        <v>11.7</v>
      </c>
      <c r="BS264" t="s">
        <v>38</v>
      </c>
      <c r="BT264">
        <v>4400</v>
      </c>
      <c r="BU264">
        <v>41300</v>
      </c>
      <c r="BV264">
        <v>10.5</v>
      </c>
      <c r="BW264" t="s">
        <v>38</v>
      </c>
    </row>
    <row r="265" spans="1:75" x14ac:dyDescent="0.3">
      <c r="A265" t="s">
        <v>373</v>
      </c>
      <c r="B265" t="str">
        <f>VLOOKUP(A265,'class and classification'!$A$1:$B$338,2,FALSE)</f>
        <v>Predominantly Rural</v>
      </c>
      <c r="C265" t="str">
        <f>VLOOKUP(A265,'class and classification'!$A$1:$C$338,3,FALSE)</f>
        <v>SD</v>
      </c>
      <c r="D265">
        <v>6100</v>
      </c>
      <c r="E265">
        <v>64100</v>
      </c>
      <c r="F265">
        <v>9.6</v>
      </c>
      <c r="G265">
        <v>2.7</v>
      </c>
      <c r="H265">
        <v>6400</v>
      </c>
      <c r="I265">
        <v>64800</v>
      </c>
      <c r="J265">
        <v>9.8000000000000007</v>
      </c>
      <c r="K265">
        <v>2.7</v>
      </c>
      <c r="L265">
        <v>5500</v>
      </c>
      <c r="M265">
        <v>64300</v>
      </c>
      <c r="N265">
        <v>8.6</v>
      </c>
      <c r="O265">
        <v>3.9</v>
      </c>
      <c r="P265">
        <v>5400</v>
      </c>
      <c r="Q265">
        <v>59000</v>
      </c>
      <c r="R265">
        <v>9.1999999999999993</v>
      </c>
      <c r="S265">
        <v>4.0999999999999996</v>
      </c>
      <c r="T265">
        <v>6900</v>
      </c>
      <c r="U265">
        <v>64900</v>
      </c>
      <c r="V265">
        <v>10.6</v>
      </c>
      <c r="W265">
        <v>4.4000000000000004</v>
      </c>
      <c r="X265">
        <v>7400</v>
      </c>
      <c r="Y265">
        <v>61900</v>
      </c>
      <c r="Z265">
        <v>11.9</v>
      </c>
      <c r="AA265">
        <v>4.9000000000000004</v>
      </c>
      <c r="AB265">
        <v>5400</v>
      </c>
      <c r="AC265">
        <v>65200</v>
      </c>
      <c r="AD265">
        <v>8.3000000000000007</v>
      </c>
      <c r="AE265">
        <v>4.3</v>
      </c>
      <c r="AF265">
        <v>7200</v>
      </c>
      <c r="AG265">
        <v>68300</v>
      </c>
      <c r="AH265">
        <v>10.5</v>
      </c>
      <c r="AI265">
        <v>4.5</v>
      </c>
      <c r="AJ265">
        <v>5200</v>
      </c>
      <c r="AK265">
        <v>60500</v>
      </c>
      <c r="AL265">
        <v>8.6</v>
      </c>
      <c r="AM265">
        <v>4.5</v>
      </c>
      <c r="AN265">
        <v>5600</v>
      </c>
      <c r="AO265">
        <v>65000</v>
      </c>
      <c r="AP265">
        <v>8.6</v>
      </c>
      <c r="AQ265">
        <v>4.5</v>
      </c>
      <c r="AR265">
        <v>5700</v>
      </c>
      <c r="AS265">
        <v>65900</v>
      </c>
      <c r="AT265">
        <v>8.6999999999999993</v>
      </c>
      <c r="AU265">
        <v>4.5</v>
      </c>
      <c r="AV265">
        <v>4900</v>
      </c>
      <c r="AW265">
        <v>68200</v>
      </c>
      <c r="AX265">
        <v>7.1</v>
      </c>
      <c r="AY265">
        <v>4</v>
      </c>
      <c r="AZ265">
        <v>4700</v>
      </c>
      <c r="BA265">
        <v>67100</v>
      </c>
      <c r="BB265">
        <v>7</v>
      </c>
      <c r="BC265">
        <v>3.9</v>
      </c>
      <c r="BD265">
        <v>6000</v>
      </c>
      <c r="BE265">
        <v>70200</v>
      </c>
      <c r="BF265">
        <v>8.6</v>
      </c>
      <c r="BG265">
        <v>4.8</v>
      </c>
      <c r="BH265">
        <v>8900</v>
      </c>
      <c r="BI265">
        <v>66500</v>
      </c>
      <c r="BJ265">
        <v>13.3</v>
      </c>
      <c r="BK265">
        <v>5.5</v>
      </c>
      <c r="BL265">
        <v>6100</v>
      </c>
      <c r="BM265">
        <v>71600</v>
      </c>
      <c r="BN265">
        <v>8.5</v>
      </c>
      <c r="BO265">
        <v>4.2</v>
      </c>
      <c r="BP265">
        <v>5300</v>
      </c>
      <c r="BQ265">
        <v>69400</v>
      </c>
      <c r="BR265">
        <v>7.6</v>
      </c>
      <c r="BS265">
        <v>4.4000000000000004</v>
      </c>
      <c r="BT265">
        <v>6400</v>
      </c>
      <c r="BU265">
        <v>64900</v>
      </c>
      <c r="BV265">
        <v>9.8000000000000007</v>
      </c>
      <c r="BW265">
        <v>4.7</v>
      </c>
    </row>
    <row r="266" spans="1:75" x14ac:dyDescent="0.3">
      <c r="A266" t="s">
        <v>374</v>
      </c>
      <c r="B266" t="str">
        <f>VLOOKUP(A266,'class and classification'!$A$1:$B$338,2,FALSE)</f>
        <v>Predominantly Rural</v>
      </c>
      <c r="C266" t="str">
        <f>VLOOKUP(A266,'class and classification'!$A$1:$C$338,3,FALSE)</f>
        <v>SD</v>
      </c>
      <c r="D266">
        <v>4000</v>
      </c>
      <c r="E266">
        <v>42200</v>
      </c>
      <c r="F266">
        <v>9.4</v>
      </c>
      <c r="G266">
        <v>2.5</v>
      </c>
      <c r="H266">
        <v>4000</v>
      </c>
      <c r="I266">
        <v>40800</v>
      </c>
      <c r="J266">
        <v>9.8000000000000007</v>
      </c>
      <c r="K266">
        <v>2.6</v>
      </c>
      <c r="L266">
        <v>2200</v>
      </c>
      <c r="M266">
        <v>42800</v>
      </c>
      <c r="N266">
        <v>5.2</v>
      </c>
      <c r="O266" t="s">
        <v>38</v>
      </c>
      <c r="P266">
        <v>4700</v>
      </c>
      <c r="Q266">
        <v>43900</v>
      </c>
      <c r="R266">
        <v>10.7</v>
      </c>
      <c r="S266">
        <v>4.9000000000000004</v>
      </c>
      <c r="T266">
        <v>6400</v>
      </c>
      <c r="U266">
        <v>39100</v>
      </c>
      <c r="V266">
        <v>16.3</v>
      </c>
      <c r="W266">
        <v>6.2</v>
      </c>
      <c r="X266">
        <v>7500</v>
      </c>
      <c r="Y266">
        <v>42000</v>
      </c>
      <c r="Z266">
        <v>17.899999999999999</v>
      </c>
      <c r="AA266">
        <v>7.1</v>
      </c>
      <c r="AB266">
        <v>4500</v>
      </c>
      <c r="AC266">
        <v>40800</v>
      </c>
      <c r="AD266">
        <v>11.1</v>
      </c>
      <c r="AE266">
        <v>5.6</v>
      </c>
      <c r="AF266">
        <v>3000</v>
      </c>
      <c r="AG266">
        <v>44000</v>
      </c>
      <c r="AH266">
        <v>6.8</v>
      </c>
      <c r="AI266" t="s">
        <v>38</v>
      </c>
      <c r="AJ266">
        <v>4200</v>
      </c>
      <c r="AK266">
        <v>45800</v>
      </c>
      <c r="AL266">
        <v>9.1999999999999993</v>
      </c>
      <c r="AM266" t="s">
        <v>38</v>
      </c>
      <c r="AN266">
        <v>5200</v>
      </c>
      <c r="AO266">
        <v>45400</v>
      </c>
      <c r="AP266">
        <v>11.4</v>
      </c>
      <c r="AQ266">
        <v>6</v>
      </c>
      <c r="AR266">
        <v>3000</v>
      </c>
      <c r="AS266">
        <v>43100</v>
      </c>
      <c r="AT266">
        <v>6.9</v>
      </c>
      <c r="AU266" t="s">
        <v>38</v>
      </c>
      <c r="AV266">
        <v>5000</v>
      </c>
      <c r="AW266">
        <v>42400</v>
      </c>
      <c r="AX266">
        <v>11.8</v>
      </c>
      <c r="AY266">
        <v>6</v>
      </c>
      <c r="AZ266">
        <v>9100</v>
      </c>
      <c r="BA266">
        <v>40500</v>
      </c>
      <c r="BB266">
        <v>22.5</v>
      </c>
      <c r="BC266">
        <v>8.8000000000000007</v>
      </c>
      <c r="BD266">
        <v>6900</v>
      </c>
      <c r="BE266">
        <v>45600</v>
      </c>
      <c r="BF266">
        <v>15.2</v>
      </c>
      <c r="BG266">
        <v>7.8</v>
      </c>
      <c r="BH266">
        <v>5900</v>
      </c>
      <c r="BI266">
        <v>47600</v>
      </c>
      <c r="BJ266">
        <v>12.4</v>
      </c>
      <c r="BK266">
        <v>6.5</v>
      </c>
      <c r="BL266">
        <v>3600</v>
      </c>
      <c r="BM266">
        <v>42400</v>
      </c>
      <c r="BN266">
        <v>8.5</v>
      </c>
      <c r="BO266" t="s">
        <v>38</v>
      </c>
      <c r="BP266">
        <v>8600</v>
      </c>
      <c r="BQ266">
        <v>42700</v>
      </c>
      <c r="BR266">
        <v>20.2</v>
      </c>
      <c r="BS266">
        <v>8.6</v>
      </c>
      <c r="BT266">
        <v>8400</v>
      </c>
      <c r="BU266">
        <v>42500</v>
      </c>
      <c r="BV266">
        <v>19.7</v>
      </c>
      <c r="BW266">
        <v>8.6999999999999993</v>
      </c>
    </row>
    <row r="267" spans="1:75" x14ac:dyDescent="0.3">
      <c r="A267" t="s">
        <v>375</v>
      </c>
      <c r="B267" t="str">
        <f>VLOOKUP(A267,'class and classification'!$A$1:$B$338,2,FALSE)</f>
        <v>Predominantly Urban</v>
      </c>
      <c r="C267" t="str">
        <f>VLOOKUP(A267,'class and classification'!$A$1:$C$338,3,FALSE)</f>
        <v>SD</v>
      </c>
      <c r="D267">
        <v>3700</v>
      </c>
      <c r="E267">
        <v>59900</v>
      </c>
      <c r="F267">
        <v>6.1</v>
      </c>
      <c r="G267">
        <v>2.1</v>
      </c>
      <c r="H267">
        <v>5400</v>
      </c>
      <c r="I267">
        <v>60100</v>
      </c>
      <c r="J267">
        <v>8.9</v>
      </c>
      <c r="K267">
        <v>2.8</v>
      </c>
      <c r="L267">
        <v>3200</v>
      </c>
      <c r="M267">
        <v>62800</v>
      </c>
      <c r="N267">
        <v>5.0999999999999996</v>
      </c>
      <c r="O267" t="s">
        <v>38</v>
      </c>
      <c r="P267">
        <v>4900</v>
      </c>
      <c r="Q267">
        <v>59900</v>
      </c>
      <c r="R267">
        <v>8.3000000000000007</v>
      </c>
      <c r="S267">
        <v>4.3</v>
      </c>
      <c r="T267">
        <v>3000</v>
      </c>
      <c r="U267">
        <v>61300</v>
      </c>
      <c r="V267">
        <v>4.9000000000000004</v>
      </c>
      <c r="W267" t="s">
        <v>38</v>
      </c>
      <c r="X267">
        <v>5500</v>
      </c>
      <c r="Y267">
        <v>65000</v>
      </c>
      <c r="Z267">
        <v>8.4</v>
      </c>
      <c r="AA267">
        <v>4.4000000000000004</v>
      </c>
      <c r="AB267">
        <v>5400</v>
      </c>
      <c r="AC267">
        <v>63800</v>
      </c>
      <c r="AD267">
        <v>8.5</v>
      </c>
      <c r="AE267">
        <v>4.2</v>
      </c>
      <c r="AF267">
        <v>4000</v>
      </c>
      <c r="AG267">
        <v>65800</v>
      </c>
      <c r="AH267">
        <v>6</v>
      </c>
      <c r="AI267">
        <v>3.5</v>
      </c>
      <c r="AJ267">
        <v>3300</v>
      </c>
      <c r="AK267">
        <v>65800</v>
      </c>
      <c r="AL267">
        <v>5</v>
      </c>
      <c r="AM267" t="s">
        <v>38</v>
      </c>
      <c r="AN267">
        <v>5400</v>
      </c>
      <c r="AO267">
        <v>66400</v>
      </c>
      <c r="AP267">
        <v>8.1999999999999993</v>
      </c>
      <c r="AQ267">
        <v>4.0999999999999996</v>
      </c>
      <c r="AR267">
        <v>6400</v>
      </c>
      <c r="AS267">
        <v>65400</v>
      </c>
      <c r="AT267">
        <v>9.6999999999999993</v>
      </c>
      <c r="AU267">
        <v>4.7</v>
      </c>
      <c r="AV267">
        <v>3600</v>
      </c>
      <c r="AW267">
        <v>70800</v>
      </c>
      <c r="AX267">
        <v>5.0999999999999996</v>
      </c>
      <c r="AY267">
        <v>3.1</v>
      </c>
      <c r="AZ267">
        <v>6200</v>
      </c>
      <c r="BA267">
        <v>75000</v>
      </c>
      <c r="BB267">
        <v>8.3000000000000007</v>
      </c>
      <c r="BC267">
        <v>4</v>
      </c>
      <c r="BD267">
        <v>7100</v>
      </c>
      <c r="BE267">
        <v>70100</v>
      </c>
      <c r="BF267">
        <v>10.199999999999999</v>
      </c>
      <c r="BG267">
        <v>5</v>
      </c>
      <c r="BH267">
        <v>4000</v>
      </c>
      <c r="BI267">
        <v>72700</v>
      </c>
      <c r="BJ267">
        <v>5.5</v>
      </c>
      <c r="BK267" t="s">
        <v>38</v>
      </c>
      <c r="BL267">
        <v>5500</v>
      </c>
      <c r="BM267">
        <v>69800</v>
      </c>
      <c r="BN267">
        <v>7.8</v>
      </c>
      <c r="BO267">
        <v>4.5</v>
      </c>
      <c r="BP267">
        <v>7100</v>
      </c>
      <c r="BQ267">
        <v>78200</v>
      </c>
      <c r="BR267">
        <v>9</v>
      </c>
      <c r="BS267">
        <v>5.7</v>
      </c>
      <c r="BT267">
        <v>5800</v>
      </c>
      <c r="BU267">
        <v>83300</v>
      </c>
      <c r="BV267">
        <v>7</v>
      </c>
      <c r="BW267">
        <v>4.5</v>
      </c>
    </row>
    <row r="268" spans="1:75" x14ac:dyDescent="0.3">
      <c r="A268" t="s">
        <v>376</v>
      </c>
      <c r="B268" t="str">
        <f>VLOOKUP(A268,'class and classification'!$A$1:$B$338,2,FALSE)</f>
        <v>Predominantly Rural</v>
      </c>
      <c r="C268" t="str">
        <f>VLOOKUP(A268,'class and classification'!$A$1:$C$338,3,FALSE)</f>
        <v>SD</v>
      </c>
      <c r="D268">
        <v>6000</v>
      </c>
      <c r="E268">
        <v>54700</v>
      </c>
      <c r="F268">
        <v>11</v>
      </c>
      <c r="G268">
        <v>2.9</v>
      </c>
      <c r="H268">
        <v>7300</v>
      </c>
      <c r="I268">
        <v>57300</v>
      </c>
      <c r="J268">
        <v>12.7</v>
      </c>
      <c r="K268">
        <v>3</v>
      </c>
      <c r="L268">
        <v>7400</v>
      </c>
      <c r="M268">
        <v>59900</v>
      </c>
      <c r="N268">
        <v>12.3</v>
      </c>
      <c r="O268">
        <v>4.4000000000000004</v>
      </c>
      <c r="P268">
        <v>7500</v>
      </c>
      <c r="Q268">
        <v>59000</v>
      </c>
      <c r="R268">
        <v>12.7</v>
      </c>
      <c r="S268">
        <v>4.5999999999999996</v>
      </c>
      <c r="T268">
        <v>5700</v>
      </c>
      <c r="U268">
        <v>55400</v>
      </c>
      <c r="V268">
        <v>10.3</v>
      </c>
      <c r="W268">
        <v>4.5999999999999996</v>
      </c>
      <c r="X268">
        <v>8200</v>
      </c>
      <c r="Y268">
        <v>59900</v>
      </c>
      <c r="Z268">
        <v>13.7</v>
      </c>
      <c r="AA268">
        <v>4.9000000000000004</v>
      </c>
      <c r="AB268">
        <v>5800</v>
      </c>
      <c r="AC268">
        <v>55800</v>
      </c>
      <c r="AD268">
        <v>10.4</v>
      </c>
      <c r="AE268">
        <v>4.3</v>
      </c>
      <c r="AF268">
        <v>6100</v>
      </c>
      <c r="AG268">
        <v>57900</v>
      </c>
      <c r="AH268">
        <v>10.5</v>
      </c>
      <c r="AI268">
        <v>4.7</v>
      </c>
      <c r="AJ268">
        <v>10700</v>
      </c>
      <c r="AK268">
        <v>68100</v>
      </c>
      <c r="AL268">
        <v>15.7</v>
      </c>
      <c r="AM268">
        <v>5.3</v>
      </c>
      <c r="AN268">
        <v>6100</v>
      </c>
      <c r="AO268">
        <v>61600</v>
      </c>
      <c r="AP268">
        <v>9.8000000000000007</v>
      </c>
      <c r="AQ268">
        <v>4.5</v>
      </c>
      <c r="AR268">
        <v>8100</v>
      </c>
      <c r="AS268">
        <v>57500</v>
      </c>
      <c r="AT268">
        <v>14</v>
      </c>
      <c r="AU268">
        <v>5.6</v>
      </c>
      <c r="AV268">
        <v>9600</v>
      </c>
      <c r="AW268">
        <v>63600</v>
      </c>
      <c r="AX268">
        <v>15.1</v>
      </c>
      <c r="AY268">
        <v>5.9</v>
      </c>
      <c r="AZ268">
        <v>7000</v>
      </c>
      <c r="BA268">
        <v>70100</v>
      </c>
      <c r="BB268">
        <v>10</v>
      </c>
      <c r="BC268">
        <v>4.3</v>
      </c>
      <c r="BD268">
        <v>9700</v>
      </c>
      <c r="BE268">
        <v>61500</v>
      </c>
      <c r="BF268">
        <v>15.8</v>
      </c>
      <c r="BG268">
        <v>5.9</v>
      </c>
      <c r="BH268">
        <v>7900</v>
      </c>
      <c r="BI268">
        <v>63700</v>
      </c>
      <c r="BJ268">
        <v>12.4</v>
      </c>
      <c r="BK268">
        <v>5.4</v>
      </c>
      <c r="BL268">
        <v>11900</v>
      </c>
      <c r="BM268">
        <v>72100</v>
      </c>
      <c r="BN268">
        <v>16.5</v>
      </c>
      <c r="BO268">
        <v>5.7</v>
      </c>
      <c r="BP268">
        <v>7200</v>
      </c>
      <c r="BQ268">
        <v>68600</v>
      </c>
      <c r="BR268">
        <v>10.5</v>
      </c>
      <c r="BS268">
        <v>5</v>
      </c>
      <c r="BT268">
        <v>7100</v>
      </c>
      <c r="BU268">
        <v>67300</v>
      </c>
      <c r="BV268">
        <v>10.5</v>
      </c>
      <c r="BW268">
        <v>5.0999999999999996</v>
      </c>
    </row>
    <row r="269" spans="1:75" x14ac:dyDescent="0.3">
      <c r="A269" t="s">
        <v>377</v>
      </c>
      <c r="B269" t="str">
        <f>VLOOKUP(A269,'class and classification'!$A$1:$B$338,2,FALSE)</f>
        <v>Predominantly Rural</v>
      </c>
      <c r="C269" t="str">
        <f>VLOOKUP(A269,'class and classification'!$A$1:$C$338,3,FALSE)</f>
        <v>SD</v>
      </c>
      <c r="D269">
        <v>3900</v>
      </c>
      <c r="E269">
        <v>40500</v>
      </c>
      <c r="F269">
        <v>9.6</v>
      </c>
      <c r="G269">
        <v>3.1</v>
      </c>
      <c r="H269">
        <v>4100</v>
      </c>
      <c r="I269">
        <v>41800</v>
      </c>
      <c r="J269">
        <v>9.9</v>
      </c>
      <c r="K269">
        <v>2.8</v>
      </c>
      <c r="L269">
        <v>5300</v>
      </c>
      <c r="M269">
        <v>41500</v>
      </c>
      <c r="N269">
        <v>12.7</v>
      </c>
      <c r="O269">
        <v>5.6</v>
      </c>
      <c r="P269">
        <v>5300</v>
      </c>
      <c r="Q269">
        <v>43500</v>
      </c>
      <c r="R269">
        <v>12.2</v>
      </c>
      <c r="S269">
        <v>5.6</v>
      </c>
      <c r="T269">
        <v>6300</v>
      </c>
      <c r="U269">
        <v>45000</v>
      </c>
      <c r="V269">
        <v>14</v>
      </c>
      <c r="W269">
        <v>6.2</v>
      </c>
      <c r="X269">
        <v>3100</v>
      </c>
      <c r="Y269">
        <v>42500</v>
      </c>
      <c r="Z269">
        <v>7.3</v>
      </c>
      <c r="AA269">
        <v>4.5999999999999996</v>
      </c>
      <c r="AB269">
        <v>3700</v>
      </c>
      <c r="AC269">
        <v>39900</v>
      </c>
      <c r="AD269">
        <v>9.1999999999999993</v>
      </c>
      <c r="AE269">
        <v>5.0999999999999996</v>
      </c>
      <c r="AF269">
        <v>4000</v>
      </c>
      <c r="AG269">
        <v>39100</v>
      </c>
      <c r="AH269">
        <v>10.3</v>
      </c>
      <c r="AI269">
        <v>5.4</v>
      </c>
      <c r="AJ269">
        <v>5500</v>
      </c>
      <c r="AK269">
        <v>41800</v>
      </c>
      <c r="AL269">
        <v>13.2</v>
      </c>
      <c r="AM269">
        <v>6</v>
      </c>
      <c r="AN269">
        <v>4000</v>
      </c>
      <c r="AO269">
        <v>40000</v>
      </c>
      <c r="AP269">
        <v>10.1</v>
      </c>
      <c r="AQ269" t="s">
        <v>38</v>
      </c>
      <c r="AR269">
        <v>4800</v>
      </c>
      <c r="AS269">
        <v>42000</v>
      </c>
      <c r="AT269">
        <v>11.4</v>
      </c>
      <c r="AU269">
        <v>6.1</v>
      </c>
      <c r="AV269">
        <v>4800</v>
      </c>
      <c r="AW269">
        <v>41000</v>
      </c>
      <c r="AX269">
        <v>11.7</v>
      </c>
      <c r="AY269">
        <v>6.3</v>
      </c>
      <c r="AZ269">
        <v>6900</v>
      </c>
      <c r="BA269">
        <v>40200</v>
      </c>
      <c r="BB269">
        <v>17.2</v>
      </c>
      <c r="BC269">
        <v>7.5</v>
      </c>
      <c r="BD269">
        <v>5700</v>
      </c>
      <c r="BE269">
        <v>37700</v>
      </c>
      <c r="BF269">
        <v>15</v>
      </c>
      <c r="BG269">
        <v>7</v>
      </c>
      <c r="BH269">
        <v>6100</v>
      </c>
      <c r="BI269">
        <v>45600</v>
      </c>
      <c r="BJ269">
        <v>13.4</v>
      </c>
      <c r="BK269">
        <v>5.8</v>
      </c>
      <c r="BL269">
        <v>6500</v>
      </c>
      <c r="BM269">
        <v>40500</v>
      </c>
      <c r="BN269">
        <v>16</v>
      </c>
      <c r="BO269">
        <v>6.7</v>
      </c>
      <c r="BP269">
        <v>6900</v>
      </c>
      <c r="BQ269">
        <v>45200</v>
      </c>
      <c r="BR269">
        <v>15.2</v>
      </c>
      <c r="BS269">
        <v>7.1</v>
      </c>
      <c r="BT269">
        <v>2800</v>
      </c>
      <c r="BU269">
        <v>42300</v>
      </c>
      <c r="BV269">
        <v>6.5</v>
      </c>
      <c r="BW269" t="s">
        <v>38</v>
      </c>
    </row>
    <row r="270" spans="1:75" x14ac:dyDescent="0.3">
      <c r="A270" t="s">
        <v>378</v>
      </c>
      <c r="B270" t="str">
        <f>VLOOKUP(A270,'class and classification'!$A$1:$B$338,2,FALSE)</f>
        <v>Predominantly Urban</v>
      </c>
      <c r="C270" t="str">
        <f>VLOOKUP(A270,'class and classification'!$A$1:$C$338,3,FALSE)</f>
        <v>SD</v>
      </c>
      <c r="D270">
        <v>4700</v>
      </c>
      <c r="E270">
        <v>61000</v>
      </c>
      <c r="F270">
        <v>7.7</v>
      </c>
      <c r="G270">
        <v>2.6</v>
      </c>
      <c r="H270">
        <v>4400</v>
      </c>
      <c r="I270">
        <v>60100</v>
      </c>
      <c r="J270">
        <v>7.3</v>
      </c>
      <c r="K270">
        <v>2.7</v>
      </c>
      <c r="L270">
        <v>4200</v>
      </c>
      <c r="M270">
        <v>65600</v>
      </c>
      <c r="N270">
        <v>6.4</v>
      </c>
      <c r="O270">
        <v>3.3</v>
      </c>
      <c r="P270">
        <v>4000</v>
      </c>
      <c r="Q270">
        <v>63800</v>
      </c>
      <c r="R270">
        <v>6.2</v>
      </c>
      <c r="S270">
        <v>3.3</v>
      </c>
      <c r="T270">
        <v>6900</v>
      </c>
      <c r="U270">
        <v>63500</v>
      </c>
      <c r="V270">
        <v>10.8</v>
      </c>
      <c r="W270">
        <v>4.2</v>
      </c>
      <c r="X270">
        <v>4200</v>
      </c>
      <c r="Y270">
        <v>63000</v>
      </c>
      <c r="Z270">
        <v>6.7</v>
      </c>
      <c r="AA270">
        <v>3.4</v>
      </c>
      <c r="AB270">
        <v>5000</v>
      </c>
      <c r="AC270">
        <v>62000</v>
      </c>
      <c r="AD270">
        <v>8.1</v>
      </c>
      <c r="AE270">
        <v>4.0999999999999996</v>
      </c>
      <c r="AF270">
        <v>2900</v>
      </c>
      <c r="AG270">
        <v>64300</v>
      </c>
      <c r="AH270">
        <v>4.5</v>
      </c>
      <c r="AI270" t="s">
        <v>38</v>
      </c>
      <c r="AJ270">
        <v>4000</v>
      </c>
      <c r="AK270">
        <v>66000</v>
      </c>
      <c r="AL270">
        <v>6.1</v>
      </c>
      <c r="AM270">
        <v>3.4</v>
      </c>
      <c r="AN270">
        <v>3500</v>
      </c>
      <c r="AO270">
        <v>65700</v>
      </c>
      <c r="AP270">
        <v>5.3</v>
      </c>
      <c r="AQ270">
        <v>3.2</v>
      </c>
      <c r="AR270">
        <v>3000</v>
      </c>
      <c r="AS270">
        <v>67500</v>
      </c>
      <c r="AT270">
        <v>4.4000000000000004</v>
      </c>
      <c r="AU270">
        <v>2.8</v>
      </c>
      <c r="AV270">
        <v>5000</v>
      </c>
      <c r="AW270">
        <v>65200</v>
      </c>
      <c r="AX270">
        <v>7.7</v>
      </c>
      <c r="AY270">
        <v>3.6</v>
      </c>
      <c r="AZ270">
        <v>4600</v>
      </c>
      <c r="BA270">
        <v>67700</v>
      </c>
      <c r="BB270">
        <v>6.7</v>
      </c>
      <c r="BC270">
        <v>3.6</v>
      </c>
      <c r="BD270">
        <v>5900</v>
      </c>
      <c r="BE270">
        <v>69900</v>
      </c>
      <c r="BF270">
        <v>8.5</v>
      </c>
      <c r="BG270">
        <v>3.7</v>
      </c>
      <c r="BH270">
        <v>5500</v>
      </c>
      <c r="BI270">
        <v>68600</v>
      </c>
      <c r="BJ270">
        <v>8</v>
      </c>
      <c r="BK270">
        <v>3.9</v>
      </c>
      <c r="BL270">
        <v>5800</v>
      </c>
      <c r="BM270">
        <v>64300</v>
      </c>
      <c r="BN270">
        <v>9</v>
      </c>
      <c r="BO270">
        <v>4.5999999999999996</v>
      </c>
      <c r="BP270">
        <v>5800</v>
      </c>
      <c r="BQ270">
        <v>68800</v>
      </c>
      <c r="BR270">
        <v>8.4</v>
      </c>
      <c r="BS270">
        <v>4.5999999999999996</v>
      </c>
      <c r="BT270">
        <v>7700</v>
      </c>
      <c r="BU270">
        <v>77600</v>
      </c>
      <c r="BV270">
        <v>9.9</v>
      </c>
      <c r="BW270">
        <v>5.4</v>
      </c>
    </row>
    <row r="271" spans="1:75" x14ac:dyDescent="0.3">
      <c r="A271" t="s">
        <v>379</v>
      </c>
      <c r="B271" t="str">
        <f>VLOOKUP(A271,'class and classification'!$A$1:$B$338,2,FALSE)</f>
        <v>Predominantly Rural</v>
      </c>
      <c r="C271" t="str">
        <f>VLOOKUP(A271,'class and classification'!$A$1:$C$338,3,FALSE)</f>
        <v>SD</v>
      </c>
      <c r="D271">
        <v>4900</v>
      </c>
      <c r="E271">
        <v>45500</v>
      </c>
      <c r="F271">
        <v>10.8</v>
      </c>
      <c r="G271">
        <v>3</v>
      </c>
      <c r="H271">
        <v>4500</v>
      </c>
      <c r="I271">
        <v>45800</v>
      </c>
      <c r="J271">
        <v>9.9</v>
      </c>
      <c r="K271">
        <v>2.7</v>
      </c>
      <c r="L271">
        <v>4900</v>
      </c>
      <c r="M271">
        <v>44500</v>
      </c>
      <c r="N271">
        <v>11</v>
      </c>
      <c r="O271">
        <v>4.9000000000000004</v>
      </c>
      <c r="P271">
        <v>6900</v>
      </c>
      <c r="Q271">
        <v>47500</v>
      </c>
      <c r="R271">
        <v>14.4</v>
      </c>
      <c r="S271">
        <v>5.6</v>
      </c>
      <c r="T271">
        <v>5000</v>
      </c>
      <c r="U271">
        <v>47900</v>
      </c>
      <c r="V271">
        <v>10.4</v>
      </c>
      <c r="W271">
        <v>5.0999999999999996</v>
      </c>
      <c r="X271">
        <v>4300</v>
      </c>
      <c r="Y271">
        <v>46400</v>
      </c>
      <c r="Z271">
        <v>9.3000000000000007</v>
      </c>
      <c r="AA271">
        <v>4.9000000000000004</v>
      </c>
      <c r="AB271">
        <v>4100</v>
      </c>
      <c r="AC271">
        <v>48000</v>
      </c>
      <c r="AD271">
        <v>8.5</v>
      </c>
      <c r="AE271">
        <v>4.0999999999999996</v>
      </c>
      <c r="AF271">
        <v>5000</v>
      </c>
      <c r="AG271">
        <v>48200</v>
      </c>
      <c r="AH271">
        <v>10.4</v>
      </c>
      <c r="AI271">
        <v>5</v>
      </c>
      <c r="AJ271">
        <v>5500</v>
      </c>
      <c r="AK271">
        <v>49500</v>
      </c>
      <c r="AL271">
        <v>11.1</v>
      </c>
      <c r="AM271">
        <v>5.3</v>
      </c>
      <c r="AN271">
        <v>8200</v>
      </c>
      <c r="AO271">
        <v>50600</v>
      </c>
      <c r="AP271">
        <v>16.2</v>
      </c>
      <c r="AQ271">
        <v>6.2</v>
      </c>
      <c r="AR271">
        <v>7900</v>
      </c>
      <c r="AS271">
        <v>49000</v>
      </c>
      <c r="AT271">
        <v>16.2</v>
      </c>
      <c r="AU271">
        <v>6.6</v>
      </c>
      <c r="AV271">
        <v>5200</v>
      </c>
      <c r="AW271">
        <v>49200</v>
      </c>
      <c r="AX271">
        <v>10.6</v>
      </c>
      <c r="AY271">
        <v>5.7</v>
      </c>
      <c r="AZ271">
        <v>6600</v>
      </c>
      <c r="BA271">
        <v>47900</v>
      </c>
      <c r="BB271">
        <v>13.8</v>
      </c>
      <c r="BC271">
        <v>6.2</v>
      </c>
      <c r="BD271">
        <v>8100</v>
      </c>
      <c r="BE271">
        <v>50000</v>
      </c>
      <c r="BF271">
        <v>16.3</v>
      </c>
      <c r="BG271">
        <v>6.3</v>
      </c>
      <c r="BH271">
        <v>7000</v>
      </c>
      <c r="BI271">
        <v>48200</v>
      </c>
      <c r="BJ271">
        <v>14.5</v>
      </c>
      <c r="BK271">
        <v>6.9</v>
      </c>
      <c r="BL271">
        <v>5600</v>
      </c>
      <c r="BM271">
        <v>53900</v>
      </c>
      <c r="BN271">
        <v>10.4</v>
      </c>
      <c r="BO271">
        <v>5.2</v>
      </c>
      <c r="BP271">
        <v>4400</v>
      </c>
      <c r="BQ271">
        <v>48800</v>
      </c>
      <c r="BR271">
        <v>9</v>
      </c>
      <c r="BS271">
        <v>5.2</v>
      </c>
      <c r="BT271">
        <v>5400</v>
      </c>
      <c r="BU271">
        <v>50300</v>
      </c>
      <c r="BV271">
        <v>10.8</v>
      </c>
      <c r="BW271">
        <v>5.6</v>
      </c>
    </row>
    <row r="272" spans="1:75" x14ac:dyDescent="0.3">
      <c r="A272" t="s">
        <v>380</v>
      </c>
      <c r="B272" t="str">
        <f>VLOOKUP(A272,'class and classification'!$A$1:$B$338,2,FALSE)</f>
        <v>Predominantly Rural</v>
      </c>
      <c r="C272" t="str">
        <f>VLOOKUP(A272,'class and classification'!$A$1:$C$338,3,FALSE)</f>
        <v>SD</v>
      </c>
      <c r="D272">
        <v>10400</v>
      </c>
      <c r="E272">
        <v>105600</v>
      </c>
      <c r="F272">
        <v>9.9</v>
      </c>
      <c r="G272">
        <v>2.1</v>
      </c>
      <c r="H272">
        <v>9200</v>
      </c>
      <c r="I272">
        <v>107300</v>
      </c>
      <c r="J272">
        <v>8.6</v>
      </c>
      <c r="K272">
        <v>2</v>
      </c>
      <c r="L272">
        <v>9900</v>
      </c>
      <c r="M272">
        <v>107100</v>
      </c>
      <c r="N272">
        <v>9.1999999999999993</v>
      </c>
      <c r="O272">
        <v>2.9</v>
      </c>
      <c r="P272">
        <v>8400</v>
      </c>
      <c r="Q272">
        <v>105900</v>
      </c>
      <c r="R272">
        <v>7.9</v>
      </c>
      <c r="S272">
        <v>2.8</v>
      </c>
      <c r="T272">
        <v>9500</v>
      </c>
      <c r="U272">
        <v>109500</v>
      </c>
      <c r="V272">
        <v>8.6999999999999993</v>
      </c>
      <c r="W272">
        <v>3</v>
      </c>
      <c r="X272">
        <v>10100</v>
      </c>
      <c r="Y272">
        <v>109900</v>
      </c>
      <c r="Z272">
        <v>9.1999999999999993</v>
      </c>
      <c r="AA272">
        <v>3</v>
      </c>
      <c r="AB272">
        <v>11900</v>
      </c>
      <c r="AC272">
        <v>105600</v>
      </c>
      <c r="AD272">
        <v>11.2</v>
      </c>
      <c r="AE272">
        <v>3.4</v>
      </c>
      <c r="AF272">
        <v>13200</v>
      </c>
      <c r="AG272">
        <v>115000</v>
      </c>
      <c r="AH272">
        <v>11.4</v>
      </c>
      <c r="AI272">
        <v>3.5</v>
      </c>
      <c r="AJ272">
        <v>9200</v>
      </c>
      <c r="AK272">
        <v>107700</v>
      </c>
      <c r="AL272">
        <v>8.6</v>
      </c>
      <c r="AM272">
        <v>3.2</v>
      </c>
      <c r="AN272">
        <v>15400</v>
      </c>
      <c r="AO272">
        <v>105000</v>
      </c>
      <c r="AP272">
        <v>14.6</v>
      </c>
      <c r="AQ272">
        <v>3.9</v>
      </c>
      <c r="AR272">
        <v>9500</v>
      </c>
      <c r="AS272">
        <v>104800</v>
      </c>
      <c r="AT272">
        <v>9.1</v>
      </c>
      <c r="AU272">
        <v>3.1</v>
      </c>
      <c r="AV272">
        <v>13200</v>
      </c>
      <c r="AW272">
        <v>110700</v>
      </c>
      <c r="AX272">
        <v>11.9</v>
      </c>
      <c r="AY272">
        <v>3.5</v>
      </c>
      <c r="AZ272">
        <v>9800</v>
      </c>
      <c r="BA272">
        <v>111400</v>
      </c>
      <c r="BB272">
        <v>8.8000000000000007</v>
      </c>
      <c r="BC272">
        <v>3.3</v>
      </c>
      <c r="BD272">
        <v>9900</v>
      </c>
      <c r="BE272">
        <v>114200</v>
      </c>
      <c r="BF272">
        <v>8.6</v>
      </c>
      <c r="BG272">
        <v>3.2</v>
      </c>
      <c r="BH272">
        <v>11600</v>
      </c>
      <c r="BI272">
        <v>113100</v>
      </c>
      <c r="BJ272">
        <v>10.199999999999999</v>
      </c>
      <c r="BK272">
        <v>3.4</v>
      </c>
      <c r="BL272">
        <v>13900</v>
      </c>
      <c r="BM272">
        <v>112700</v>
      </c>
      <c r="BN272">
        <v>12.3</v>
      </c>
      <c r="BO272">
        <v>4</v>
      </c>
      <c r="BP272">
        <v>13100</v>
      </c>
      <c r="BQ272">
        <v>103800</v>
      </c>
      <c r="BR272">
        <v>12.6</v>
      </c>
      <c r="BS272">
        <v>4.5</v>
      </c>
      <c r="BT272">
        <v>16400</v>
      </c>
      <c r="BU272">
        <v>104400</v>
      </c>
      <c r="BV272">
        <v>15.7</v>
      </c>
      <c r="BW272">
        <v>5</v>
      </c>
    </row>
    <row r="273" spans="1:75" x14ac:dyDescent="0.3">
      <c r="A273" t="s">
        <v>381</v>
      </c>
      <c r="B273" t="str">
        <f>VLOOKUP(A273,'class and classification'!$A$1:$B$338,2,FALSE)</f>
        <v>Predominantly Rural</v>
      </c>
      <c r="C273" t="str">
        <f>VLOOKUP(A273,'class and classification'!$A$1:$C$338,3,FALSE)</f>
        <v>SD</v>
      </c>
      <c r="D273">
        <v>7100</v>
      </c>
      <c r="E273">
        <v>80100</v>
      </c>
      <c r="F273">
        <v>8.9</v>
      </c>
      <c r="G273">
        <v>2.1</v>
      </c>
      <c r="H273">
        <v>7900</v>
      </c>
      <c r="I273">
        <v>83500</v>
      </c>
      <c r="J273">
        <v>9.5</v>
      </c>
      <c r="K273">
        <v>1.9</v>
      </c>
      <c r="L273">
        <v>8200</v>
      </c>
      <c r="M273">
        <v>78800</v>
      </c>
      <c r="N273">
        <v>10.4</v>
      </c>
      <c r="O273">
        <v>4.2</v>
      </c>
      <c r="P273">
        <v>5400</v>
      </c>
      <c r="Q273">
        <v>82200</v>
      </c>
      <c r="R273">
        <v>6.5</v>
      </c>
      <c r="S273">
        <v>3.4</v>
      </c>
      <c r="T273">
        <v>9600</v>
      </c>
      <c r="U273">
        <v>86500</v>
      </c>
      <c r="V273">
        <v>11.1</v>
      </c>
      <c r="W273">
        <v>3.9</v>
      </c>
      <c r="X273">
        <v>9500</v>
      </c>
      <c r="Y273">
        <v>81500</v>
      </c>
      <c r="Z273">
        <v>11.6</v>
      </c>
      <c r="AA273">
        <v>4</v>
      </c>
      <c r="AB273">
        <v>8700</v>
      </c>
      <c r="AC273">
        <v>81600</v>
      </c>
      <c r="AD273">
        <v>10.7</v>
      </c>
      <c r="AE273">
        <v>4</v>
      </c>
      <c r="AF273">
        <v>9800</v>
      </c>
      <c r="AG273">
        <v>84400</v>
      </c>
      <c r="AH273">
        <v>11.6</v>
      </c>
      <c r="AI273">
        <v>4</v>
      </c>
      <c r="AJ273">
        <v>9200</v>
      </c>
      <c r="AK273">
        <v>86200</v>
      </c>
      <c r="AL273">
        <v>10.6</v>
      </c>
      <c r="AM273">
        <v>3.8</v>
      </c>
      <c r="AN273">
        <v>9000</v>
      </c>
      <c r="AO273">
        <v>87300</v>
      </c>
      <c r="AP273">
        <v>10.3</v>
      </c>
      <c r="AQ273">
        <v>3.8</v>
      </c>
      <c r="AR273">
        <v>8900</v>
      </c>
      <c r="AS273">
        <v>88400</v>
      </c>
      <c r="AT273">
        <v>10.1</v>
      </c>
      <c r="AU273">
        <v>3.7</v>
      </c>
      <c r="AV273">
        <v>7800</v>
      </c>
      <c r="AW273">
        <v>87400</v>
      </c>
      <c r="AX273">
        <v>8.9</v>
      </c>
      <c r="AY273">
        <v>3.7</v>
      </c>
      <c r="AZ273">
        <v>10600</v>
      </c>
      <c r="BA273">
        <v>89600</v>
      </c>
      <c r="BB273">
        <v>11.8</v>
      </c>
      <c r="BC273">
        <v>4.4000000000000004</v>
      </c>
      <c r="BD273">
        <v>11800</v>
      </c>
      <c r="BE273">
        <v>87900</v>
      </c>
      <c r="BF273">
        <v>13.4</v>
      </c>
      <c r="BG273">
        <v>4.5999999999999996</v>
      </c>
      <c r="BH273">
        <v>8900</v>
      </c>
      <c r="BI273">
        <v>89600</v>
      </c>
      <c r="BJ273">
        <v>9.9</v>
      </c>
      <c r="BK273">
        <v>4</v>
      </c>
      <c r="BL273">
        <v>10800</v>
      </c>
      <c r="BM273">
        <v>93300</v>
      </c>
      <c r="BN273">
        <v>11.6</v>
      </c>
      <c r="BO273">
        <v>4.5999999999999996</v>
      </c>
      <c r="BP273">
        <v>11800</v>
      </c>
      <c r="BQ273">
        <v>90700</v>
      </c>
      <c r="BR273">
        <v>13</v>
      </c>
      <c r="BS273">
        <v>5.0999999999999996</v>
      </c>
      <c r="BT273">
        <v>7300</v>
      </c>
      <c r="BU273">
        <v>82500</v>
      </c>
      <c r="BV273">
        <v>8.9</v>
      </c>
      <c r="BW273">
        <v>4</v>
      </c>
    </row>
    <row r="274" spans="1:75" x14ac:dyDescent="0.3">
      <c r="A274" t="s">
        <v>382</v>
      </c>
      <c r="B274" t="str">
        <f>VLOOKUP(A274,'class and classification'!$A$1:$B$338,2,FALSE)</f>
        <v>Predominantly Urban</v>
      </c>
      <c r="C274" t="str">
        <f>VLOOKUP(A274,'class and classification'!$A$1:$C$338,3,FALSE)</f>
        <v>SD</v>
      </c>
      <c r="D274">
        <v>3700</v>
      </c>
      <c r="E274">
        <v>42600</v>
      </c>
      <c r="F274">
        <v>8.8000000000000007</v>
      </c>
      <c r="G274">
        <v>2.6</v>
      </c>
      <c r="H274">
        <v>5000</v>
      </c>
      <c r="I274">
        <v>45400</v>
      </c>
      <c r="J274">
        <v>11</v>
      </c>
      <c r="K274">
        <v>2.9</v>
      </c>
      <c r="L274">
        <v>2700</v>
      </c>
      <c r="M274">
        <v>43300</v>
      </c>
      <c r="N274">
        <v>6.3</v>
      </c>
      <c r="O274" t="s">
        <v>38</v>
      </c>
      <c r="P274">
        <v>3000</v>
      </c>
      <c r="Q274">
        <v>44600</v>
      </c>
      <c r="R274">
        <v>6.7</v>
      </c>
      <c r="S274">
        <v>3.9</v>
      </c>
      <c r="T274">
        <v>4500</v>
      </c>
      <c r="U274">
        <v>44900</v>
      </c>
      <c r="V274">
        <v>10</v>
      </c>
      <c r="W274">
        <v>5.5</v>
      </c>
      <c r="X274">
        <v>2900</v>
      </c>
      <c r="Y274">
        <v>40600</v>
      </c>
      <c r="Z274">
        <v>7.2</v>
      </c>
      <c r="AA274">
        <v>4.5</v>
      </c>
      <c r="AB274">
        <v>5100</v>
      </c>
      <c r="AC274">
        <v>49100</v>
      </c>
      <c r="AD274">
        <v>10.4</v>
      </c>
      <c r="AE274">
        <v>5.0999999999999996</v>
      </c>
      <c r="AF274">
        <v>4800</v>
      </c>
      <c r="AG274">
        <v>46200</v>
      </c>
      <c r="AH274">
        <v>10.4</v>
      </c>
      <c r="AI274">
        <v>5.4</v>
      </c>
      <c r="AJ274">
        <v>2200</v>
      </c>
      <c r="AK274">
        <v>43600</v>
      </c>
      <c r="AL274">
        <v>5.0999999999999996</v>
      </c>
      <c r="AM274" t="s">
        <v>38</v>
      </c>
      <c r="AN274">
        <v>3600</v>
      </c>
      <c r="AO274">
        <v>47600</v>
      </c>
      <c r="AP274">
        <v>7.5</v>
      </c>
      <c r="AQ274">
        <v>4.7</v>
      </c>
      <c r="AR274">
        <v>5600</v>
      </c>
      <c r="AS274">
        <v>46700</v>
      </c>
      <c r="AT274">
        <v>12</v>
      </c>
      <c r="AU274">
        <v>5.4</v>
      </c>
      <c r="AV274">
        <v>4700</v>
      </c>
      <c r="AW274">
        <v>44400</v>
      </c>
      <c r="AX274">
        <v>10.7</v>
      </c>
      <c r="AY274">
        <v>5.3</v>
      </c>
      <c r="AZ274">
        <v>3500</v>
      </c>
      <c r="BA274">
        <v>44600</v>
      </c>
      <c r="BB274">
        <v>7.8</v>
      </c>
      <c r="BC274" t="s">
        <v>38</v>
      </c>
      <c r="BD274">
        <v>4700</v>
      </c>
      <c r="BE274">
        <v>42700</v>
      </c>
      <c r="BF274">
        <v>11.1</v>
      </c>
      <c r="BG274">
        <v>5.9</v>
      </c>
      <c r="BH274">
        <v>3500</v>
      </c>
      <c r="BI274">
        <v>46600</v>
      </c>
      <c r="BJ274">
        <v>7.6</v>
      </c>
      <c r="BK274" t="s">
        <v>38</v>
      </c>
      <c r="BL274">
        <v>5000</v>
      </c>
      <c r="BM274">
        <v>46000</v>
      </c>
      <c r="BN274">
        <v>10.9</v>
      </c>
      <c r="BO274">
        <v>6.4</v>
      </c>
      <c r="BP274">
        <v>6000</v>
      </c>
      <c r="BQ274">
        <v>47300</v>
      </c>
      <c r="BR274">
        <v>12.7</v>
      </c>
      <c r="BS274" t="s">
        <v>38</v>
      </c>
      <c r="BT274">
        <v>4400</v>
      </c>
      <c r="BU274">
        <v>46400</v>
      </c>
      <c r="BV274">
        <v>9.5</v>
      </c>
      <c r="BW274" t="s">
        <v>38</v>
      </c>
    </row>
    <row r="275" spans="1:75" x14ac:dyDescent="0.3">
      <c r="A275" t="s">
        <v>383</v>
      </c>
      <c r="B275" t="str">
        <f>VLOOKUP(A275,'class and classification'!$A$1:$B$338,2,FALSE)</f>
        <v>Predominantly Urban</v>
      </c>
      <c r="C275" t="str">
        <f>VLOOKUP(A275,'class and classification'!$A$1:$C$338,3,FALSE)</f>
        <v>SD</v>
      </c>
      <c r="D275">
        <v>3900</v>
      </c>
      <c r="E275">
        <v>38700</v>
      </c>
      <c r="F275">
        <v>10.199999999999999</v>
      </c>
      <c r="G275">
        <v>3.1</v>
      </c>
      <c r="H275">
        <v>4000</v>
      </c>
      <c r="I275">
        <v>39200</v>
      </c>
      <c r="J275">
        <v>10.1</v>
      </c>
      <c r="K275">
        <v>2.9</v>
      </c>
      <c r="L275">
        <v>4700</v>
      </c>
      <c r="M275">
        <v>40900</v>
      </c>
      <c r="N275">
        <v>11.5</v>
      </c>
      <c r="O275">
        <v>5.4</v>
      </c>
      <c r="P275">
        <v>3500</v>
      </c>
      <c r="Q275">
        <v>40800</v>
      </c>
      <c r="R275">
        <v>8.5</v>
      </c>
      <c r="S275">
        <v>4.9000000000000004</v>
      </c>
      <c r="T275">
        <v>3900</v>
      </c>
      <c r="U275">
        <v>38800</v>
      </c>
      <c r="V275">
        <v>10</v>
      </c>
      <c r="W275">
        <v>5.2</v>
      </c>
      <c r="X275">
        <v>2800</v>
      </c>
      <c r="Y275">
        <v>45800</v>
      </c>
      <c r="Z275">
        <v>6.2</v>
      </c>
      <c r="AA275" t="s">
        <v>38</v>
      </c>
      <c r="AB275">
        <v>4300</v>
      </c>
      <c r="AC275">
        <v>40200</v>
      </c>
      <c r="AD275">
        <v>10.6</v>
      </c>
      <c r="AE275">
        <v>5.8</v>
      </c>
      <c r="AF275">
        <v>4000</v>
      </c>
      <c r="AG275">
        <v>39500</v>
      </c>
      <c r="AH275">
        <v>10.1</v>
      </c>
      <c r="AI275">
        <v>5.7</v>
      </c>
      <c r="AJ275">
        <v>1200</v>
      </c>
      <c r="AK275">
        <v>39100</v>
      </c>
      <c r="AL275">
        <v>3.2</v>
      </c>
      <c r="AM275" t="s">
        <v>38</v>
      </c>
      <c r="AN275">
        <v>2400</v>
      </c>
      <c r="AO275">
        <v>38500</v>
      </c>
      <c r="AP275">
        <v>6.3</v>
      </c>
      <c r="AQ275" t="s">
        <v>38</v>
      </c>
      <c r="AR275">
        <v>5700</v>
      </c>
      <c r="AS275">
        <v>41400</v>
      </c>
      <c r="AT275">
        <v>13.8</v>
      </c>
      <c r="AU275">
        <v>6.3</v>
      </c>
      <c r="AV275">
        <v>4000</v>
      </c>
      <c r="AW275">
        <v>40300</v>
      </c>
      <c r="AX275">
        <v>9.9</v>
      </c>
      <c r="AY275">
        <v>5.9</v>
      </c>
      <c r="AZ275">
        <v>3200</v>
      </c>
      <c r="BA275">
        <v>39000</v>
      </c>
      <c r="BB275">
        <v>8.1</v>
      </c>
      <c r="BC275" t="s">
        <v>38</v>
      </c>
      <c r="BD275">
        <v>5000</v>
      </c>
      <c r="BE275">
        <v>43000</v>
      </c>
      <c r="BF275">
        <v>11.5</v>
      </c>
      <c r="BG275">
        <v>6.6</v>
      </c>
      <c r="BH275">
        <v>7400</v>
      </c>
      <c r="BI275">
        <v>45300</v>
      </c>
      <c r="BJ275">
        <v>16.3</v>
      </c>
      <c r="BK275">
        <v>8</v>
      </c>
      <c r="BL275">
        <v>4100</v>
      </c>
      <c r="BM275">
        <v>49100</v>
      </c>
      <c r="BN275">
        <v>8.4</v>
      </c>
      <c r="BO275" t="s">
        <v>38</v>
      </c>
      <c r="BP275">
        <v>5500</v>
      </c>
      <c r="BQ275">
        <v>42800</v>
      </c>
      <c r="BR275">
        <v>12.8</v>
      </c>
      <c r="BS275">
        <v>7.3</v>
      </c>
      <c r="BT275">
        <v>4600</v>
      </c>
      <c r="BU275">
        <v>42100</v>
      </c>
      <c r="BV275">
        <v>10.9</v>
      </c>
      <c r="BW275">
        <v>6.4</v>
      </c>
    </row>
    <row r="276" spans="1:75" x14ac:dyDescent="0.3">
      <c r="A276" t="s">
        <v>384</v>
      </c>
      <c r="B276" t="str">
        <f>VLOOKUP(A276,'class and classification'!$A$1:$B$338,2,FALSE)</f>
        <v>Urban with Significant Rural</v>
      </c>
      <c r="C276" t="str">
        <f>VLOOKUP(A276,'class and classification'!$A$1:$C$338,3,FALSE)</f>
        <v>SD</v>
      </c>
      <c r="D276">
        <v>4900</v>
      </c>
      <c r="E276">
        <v>44700</v>
      </c>
      <c r="F276">
        <v>11</v>
      </c>
      <c r="G276">
        <v>2.9</v>
      </c>
      <c r="H276">
        <v>4100</v>
      </c>
      <c r="I276">
        <v>43900</v>
      </c>
      <c r="J276">
        <v>9.3000000000000007</v>
      </c>
      <c r="K276">
        <v>2.9</v>
      </c>
      <c r="L276">
        <v>6600</v>
      </c>
      <c r="M276">
        <v>40800</v>
      </c>
      <c r="N276">
        <v>16.2</v>
      </c>
      <c r="O276">
        <v>6.3</v>
      </c>
      <c r="P276">
        <v>7200</v>
      </c>
      <c r="Q276">
        <v>45600</v>
      </c>
      <c r="R276">
        <v>15.7</v>
      </c>
      <c r="S276">
        <v>5.6</v>
      </c>
      <c r="T276">
        <v>6300</v>
      </c>
      <c r="U276">
        <v>46200</v>
      </c>
      <c r="V276">
        <v>13.6</v>
      </c>
      <c r="W276">
        <v>5.7</v>
      </c>
      <c r="X276">
        <v>4300</v>
      </c>
      <c r="Y276">
        <v>44600</v>
      </c>
      <c r="Z276">
        <v>9.5</v>
      </c>
      <c r="AA276">
        <v>4.9000000000000004</v>
      </c>
      <c r="AB276">
        <v>8400</v>
      </c>
      <c r="AC276">
        <v>46300</v>
      </c>
      <c r="AD276">
        <v>18.2</v>
      </c>
      <c r="AE276">
        <v>6.2</v>
      </c>
      <c r="AF276">
        <v>6100</v>
      </c>
      <c r="AG276">
        <v>46000</v>
      </c>
      <c r="AH276">
        <v>13.3</v>
      </c>
      <c r="AI276">
        <v>5.9</v>
      </c>
      <c r="AJ276">
        <v>7200</v>
      </c>
      <c r="AK276">
        <v>45400</v>
      </c>
      <c r="AL276">
        <v>15.9</v>
      </c>
      <c r="AM276">
        <v>6</v>
      </c>
      <c r="AN276">
        <v>5000</v>
      </c>
      <c r="AO276">
        <v>45100</v>
      </c>
      <c r="AP276">
        <v>11</v>
      </c>
      <c r="AQ276">
        <v>5.3</v>
      </c>
      <c r="AR276">
        <v>6300</v>
      </c>
      <c r="AS276">
        <v>45400</v>
      </c>
      <c r="AT276">
        <v>13.9</v>
      </c>
      <c r="AU276">
        <v>5.8</v>
      </c>
      <c r="AV276">
        <v>5400</v>
      </c>
      <c r="AW276">
        <v>44500</v>
      </c>
      <c r="AX276">
        <v>12</v>
      </c>
      <c r="AY276">
        <v>5.5</v>
      </c>
      <c r="AZ276">
        <v>6000</v>
      </c>
      <c r="BA276">
        <v>49400</v>
      </c>
      <c r="BB276">
        <v>12.2</v>
      </c>
      <c r="BC276">
        <v>5.5</v>
      </c>
      <c r="BD276">
        <v>6500</v>
      </c>
      <c r="BE276">
        <v>51400</v>
      </c>
      <c r="BF276">
        <v>12.7</v>
      </c>
      <c r="BG276">
        <v>5.3</v>
      </c>
      <c r="BH276">
        <v>3600</v>
      </c>
      <c r="BI276">
        <v>48400</v>
      </c>
      <c r="BJ276">
        <v>7.4</v>
      </c>
      <c r="BK276">
        <v>4.7</v>
      </c>
      <c r="BL276">
        <v>7500</v>
      </c>
      <c r="BM276">
        <v>47600</v>
      </c>
      <c r="BN276">
        <v>15.7</v>
      </c>
      <c r="BO276">
        <v>6.6</v>
      </c>
      <c r="BP276">
        <v>6800</v>
      </c>
      <c r="BQ276">
        <v>48200</v>
      </c>
      <c r="BR276">
        <v>14.1</v>
      </c>
      <c r="BS276">
        <v>6.8</v>
      </c>
      <c r="BT276">
        <v>9300</v>
      </c>
      <c r="BU276">
        <v>51700</v>
      </c>
      <c r="BV276">
        <v>18</v>
      </c>
      <c r="BW276">
        <v>7.4</v>
      </c>
    </row>
    <row r="277" spans="1:75" x14ac:dyDescent="0.3">
      <c r="A277" t="s">
        <v>385</v>
      </c>
      <c r="B277" t="str">
        <f>VLOOKUP(A277,'class and classification'!$A$1:$B$338,2,FALSE)</f>
        <v>Predominantly Rural</v>
      </c>
      <c r="C277" t="str">
        <f>VLOOKUP(A277,'class and classification'!$A$1:$C$338,3,FALSE)</f>
        <v>SD</v>
      </c>
      <c r="D277">
        <v>3900</v>
      </c>
      <c r="E277">
        <v>38300</v>
      </c>
      <c r="F277">
        <v>10.199999999999999</v>
      </c>
      <c r="G277">
        <v>2.8</v>
      </c>
      <c r="H277">
        <v>3600</v>
      </c>
      <c r="I277">
        <v>38900</v>
      </c>
      <c r="J277">
        <v>9.1999999999999993</v>
      </c>
      <c r="K277">
        <v>2.7</v>
      </c>
      <c r="L277">
        <v>3600</v>
      </c>
      <c r="M277">
        <v>39700</v>
      </c>
      <c r="N277">
        <v>9.1999999999999993</v>
      </c>
      <c r="O277">
        <v>4.8</v>
      </c>
      <c r="P277">
        <v>5200</v>
      </c>
      <c r="Q277">
        <v>39900</v>
      </c>
      <c r="R277">
        <v>13</v>
      </c>
      <c r="S277">
        <v>5.9</v>
      </c>
      <c r="T277">
        <v>3200</v>
      </c>
      <c r="U277">
        <v>38000</v>
      </c>
      <c r="V277">
        <v>8.5</v>
      </c>
      <c r="W277">
        <v>4.8</v>
      </c>
      <c r="X277">
        <v>4800</v>
      </c>
      <c r="Y277">
        <v>39900</v>
      </c>
      <c r="Z277">
        <v>12.1</v>
      </c>
      <c r="AA277">
        <v>5.5</v>
      </c>
      <c r="AB277">
        <v>5600</v>
      </c>
      <c r="AC277">
        <v>37300</v>
      </c>
      <c r="AD277">
        <v>15.1</v>
      </c>
      <c r="AE277">
        <v>6.6</v>
      </c>
      <c r="AF277">
        <v>5800</v>
      </c>
      <c r="AG277">
        <v>33700</v>
      </c>
      <c r="AH277">
        <v>17.2</v>
      </c>
      <c r="AI277">
        <v>7.6</v>
      </c>
      <c r="AJ277">
        <v>3600</v>
      </c>
      <c r="AK277">
        <v>35900</v>
      </c>
      <c r="AL277">
        <v>10.1</v>
      </c>
      <c r="AM277">
        <v>6</v>
      </c>
      <c r="AN277">
        <v>4000</v>
      </c>
      <c r="AO277">
        <v>36700</v>
      </c>
      <c r="AP277">
        <v>10.8</v>
      </c>
      <c r="AQ277">
        <v>5.9</v>
      </c>
      <c r="AR277">
        <v>7000</v>
      </c>
      <c r="AS277">
        <v>37700</v>
      </c>
      <c r="AT277">
        <v>18.5</v>
      </c>
      <c r="AU277">
        <v>8</v>
      </c>
      <c r="AV277">
        <v>5600</v>
      </c>
      <c r="AW277">
        <v>41800</v>
      </c>
      <c r="AX277">
        <v>13.4</v>
      </c>
      <c r="AY277">
        <v>6.1</v>
      </c>
      <c r="AZ277">
        <v>4700</v>
      </c>
      <c r="BA277">
        <v>40200</v>
      </c>
      <c r="BB277">
        <v>11.7</v>
      </c>
      <c r="BC277">
        <v>5.9</v>
      </c>
      <c r="BD277">
        <v>3400</v>
      </c>
      <c r="BE277">
        <v>41300</v>
      </c>
      <c r="BF277">
        <v>8.3000000000000007</v>
      </c>
      <c r="BG277" t="s">
        <v>38</v>
      </c>
      <c r="BH277">
        <v>2800</v>
      </c>
      <c r="BI277">
        <v>39300</v>
      </c>
      <c r="BJ277">
        <v>7.2</v>
      </c>
      <c r="BK277" t="s">
        <v>38</v>
      </c>
      <c r="BL277">
        <v>6400</v>
      </c>
      <c r="BM277">
        <v>46700</v>
      </c>
      <c r="BN277">
        <v>13.6</v>
      </c>
      <c r="BO277">
        <v>6.6</v>
      </c>
      <c r="BP277">
        <v>3900</v>
      </c>
      <c r="BQ277">
        <v>43900</v>
      </c>
      <c r="BR277">
        <v>8.9</v>
      </c>
      <c r="BS277">
        <v>5.8</v>
      </c>
      <c r="BT277">
        <v>3200</v>
      </c>
      <c r="BU277">
        <v>43100</v>
      </c>
      <c r="BV277">
        <v>7.4</v>
      </c>
      <c r="BW277" t="s">
        <v>38</v>
      </c>
    </row>
    <row r="278" spans="1:75" x14ac:dyDescent="0.3">
      <c r="A278" t="s">
        <v>386</v>
      </c>
      <c r="B278" t="str">
        <f>VLOOKUP(A278,'class and classification'!$A$1:$B$338,2,FALSE)</f>
        <v>Predominantly Rural</v>
      </c>
      <c r="C278" t="str">
        <f>VLOOKUP(A278,'class and classification'!$A$1:$C$338,3,FALSE)</f>
        <v>SD</v>
      </c>
      <c r="D278">
        <v>7200</v>
      </c>
      <c r="E278">
        <v>67800</v>
      </c>
      <c r="F278">
        <v>10.7</v>
      </c>
      <c r="G278">
        <v>3</v>
      </c>
      <c r="H278">
        <v>7000</v>
      </c>
      <c r="I278">
        <v>67700</v>
      </c>
      <c r="J278">
        <v>10.3</v>
      </c>
      <c r="K278">
        <v>3</v>
      </c>
      <c r="L278">
        <v>9100</v>
      </c>
      <c r="M278">
        <v>69900</v>
      </c>
      <c r="N278">
        <v>13</v>
      </c>
      <c r="O278">
        <v>4.2</v>
      </c>
      <c r="P278">
        <v>8200</v>
      </c>
      <c r="Q278">
        <v>68200</v>
      </c>
      <c r="R278">
        <v>12</v>
      </c>
      <c r="S278">
        <v>3.8</v>
      </c>
      <c r="T278">
        <v>7200</v>
      </c>
      <c r="U278">
        <v>68300</v>
      </c>
      <c r="V278">
        <v>10.5</v>
      </c>
      <c r="W278">
        <v>3.6</v>
      </c>
      <c r="X278">
        <v>10100</v>
      </c>
      <c r="Y278">
        <v>69700</v>
      </c>
      <c r="Z278">
        <v>14.5</v>
      </c>
      <c r="AA278">
        <v>4.5</v>
      </c>
      <c r="AB278">
        <v>5900</v>
      </c>
      <c r="AC278">
        <v>65800</v>
      </c>
      <c r="AD278">
        <v>9</v>
      </c>
      <c r="AE278">
        <v>3.9</v>
      </c>
      <c r="AF278">
        <v>9800</v>
      </c>
      <c r="AG278">
        <v>67500</v>
      </c>
      <c r="AH278">
        <v>14.6</v>
      </c>
      <c r="AI278">
        <v>4.9000000000000004</v>
      </c>
      <c r="AJ278">
        <v>10100</v>
      </c>
      <c r="AK278">
        <v>69800</v>
      </c>
      <c r="AL278">
        <v>14.4</v>
      </c>
      <c r="AM278">
        <v>4.3</v>
      </c>
      <c r="AN278">
        <v>11000</v>
      </c>
      <c r="AO278">
        <v>73300</v>
      </c>
      <c r="AP278">
        <v>15</v>
      </c>
      <c r="AQ278">
        <v>4.0999999999999996</v>
      </c>
      <c r="AR278">
        <v>10100</v>
      </c>
      <c r="AS278">
        <v>74100</v>
      </c>
      <c r="AT278">
        <v>13.7</v>
      </c>
      <c r="AU278">
        <v>4.0999999999999996</v>
      </c>
      <c r="AV278">
        <v>10700</v>
      </c>
      <c r="AW278">
        <v>72600</v>
      </c>
      <c r="AX278">
        <v>14.8</v>
      </c>
      <c r="AY278">
        <v>4.4000000000000004</v>
      </c>
      <c r="AZ278">
        <v>6300</v>
      </c>
      <c r="BA278">
        <v>73900</v>
      </c>
      <c r="BB278">
        <v>8.6</v>
      </c>
      <c r="BC278">
        <v>3.6</v>
      </c>
      <c r="BD278">
        <v>8400</v>
      </c>
      <c r="BE278">
        <v>73700</v>
      </c>
      <c r="BF278">
        <v>11.3</v>
      </c>
      <c r="BG278">
        <v>4.2</v>
      </c>
      <c r="BH278">
        <v>8800</v>
      </c>
      <c r="BI278">
        <v>70600</v>
      </c>
      <c r="BJ278">
        <v>12.4</v>
      </c>
      <c r="BK278">
        <v>4.3</v>
      </c>
      <c r="BL278">
        <v>8400</v>
      </c>
      <c r="BM278">
        <v>74800</v>
      </c>
      <c r="BN278">
        <v>11.3</v>
      </c>
      <c r="BO278">
        <v>4.5999999999999996</v>
      </c>
      <c r="BP278">
        <v>11200</v>
      </c>
      <c r="BQ278">
        <v>77200</v>
      </c>
      <c r="BR278">
        <v>14.6</v>
      </c>
      <c r="BS278">
        <v>5.0999999999999996</v>
      </c>
      <c r="BT278">
        <v>10800</v>
      </c>
      <c r="BU278">
        <v>79700</v>
      </c>
      <c r="BV278">
        <v>13.5</v>
      </c>
      <c r="BW278">
        <v>4.3</v>
      </c>
    </row>
    <row r="279" spans="1:75" x14ac:dyDescent="0.3">
      <c r="A279" t="s">
        <v>387</v>
      </c>
      <c r="B279" t="str">
        <f>VLOOKUP(A279,'class and classification'!$A$1:$B$338,2,FALSE)</f>
        <v>Urban with Significant Rural</v>
      </c>
      <c r="C279" t="str">
        <f>VLOOKUP(A279,'class and classification'!$A$1:$C$338,3,FALSE)</f>
        <v>SD</v>
      </c>
      <c r="D279">
        <v>8800</v>
      </c>
      <c r="E279">
        <v>85700</v>
      </c>
      <c r="F279">
        <v>10.199999999999999</v>
      </c>
      <c r="G279">
        <v>2.7</v>
      </c>
      <c r="H279">
        <v>8300</v>
      </c>
      <c r="I279">
        <v>86400</v>
      </c>
      <c r="J279">
        <v>9.6</v>
      </c>
      <c r="K279">
        <v>2.7</v>
      </c>
      <c r="L279">
        <v>9500</v>
      </c>
      <c r="M279">
        <v>88300</v>
      </c>
      <c r="N279">
        <v>10.8</v>
      </c>
      <c r="O279">
        <v>3.5</v>
      </c>
      <c r="P279">
        <v>7900</v>
      </c>
      <c r="Q279">
        <v>85600</v>
      </c>
      <c r="R279">
        <v>9.1999999999999993</v>
      </c>
      <c r="S279">
        <v>3.4</v>
      </c>
      <c r="T279">
        <v>4500</v>
      </c>
      <c r="U279">
        <v>86500</v>
      </c>
      <c r="V279">
        <v>5.2</v>
      </c>
      <c r="W279">
        <v>2.7</v>
      </c>
      <c r="X279">
        <v>7600</v>
      </c>
      <c r="Y279">
        <v>84700</v>
      </c>
      <c r="Z279">
        <v>9</v>
      </c>
      <c r="AA279">
        <v>3.6</v>
      </c>
      <c r="AB279">
        <v>8800</v>
      </c>
      <c r="AC279">
        <v>85800</v>
      </c>
      <c r="AD279">
        <v>10.199999999999999</v>
      </c>
      <c r="AE279">
        <v>3.9</v>
      </c>
      <c r="AF279">
        <v>12400</v>
      </c>
      <c r="AG279">
        <v>89600</v>
      </c>
      <c r="AH279">
        <v>13.8</v>
      </c>
      <c r="AI279">
        <v>4.7</v>
      </c>
      <c r="AJ279">
        <v>8500</v>
      </c>
      <c r="AK279">
        <v>90600</v>
      </c>
      <c r="AL279">
        <v>9.4</v>
      </c>
      <c r="AM279">
        <v>3.6</v>
      </c>
      <c r="AN279">
        <v>11400</v>
      </c>
      <c r="AO279">
        <v>89300</v>
      </c>
      <c r="AP279">
        <v>12.7</v>
      </c>
      <c r="AQ279">
        <v>4.3</v>
      </c>
      <c r="AR279">
        <v>8900</v>
      </c>
      <c r="AS279">
        <v>93400</v>
      </c>
      <c r="AT279">
        <v>9.5</v>
      </c>
      <c r="AU279">
        <v>3.8</v>
      </c>
      <c r="AV279">
        <v>10800</v>
      </c>
      <c r="AW279">
        <v>92900</v>
      </c>
      <c r="AX279">
        <v>11.6</v>
      </c>
      <c r="AY279">
        <v>4</v>
      </c>
      <c r="AZ279">
        <v>11300</v>
      </c>
      <c r="BA279">
        <v>95100</v>
      </c>
      <c r="BB279">
        <v>11.9</v>
      </c>
      <c r="BC279">
        <v>4.3</v>
      </c>
      <c r="BD279">
        <v>12900</v>
      </c>
      <c r="BE279">
        <v>101200</v>
      </c>
      <c r="BF279">
        <v>12.8</v>
      </c>
      <c r="BG279">
        <v>5</v>
      </c>
      <c r="BH279">
        <v>10100</v>
      </c>
      <c r="BI279">
        <v>100700</v>
      </c>
      <c r="BJ279">
        <v>10</v>
      </c>
      <c r="BK279">
        <v>4.3</v>
      </c>
      <c r="BL279">
        <v>11800</v>
      </c>
      <c r="BM279">
        <v>96400</v>
      </c>
      <c r="BN279">
        <v>12.3</v>
      </c>
      <c r="BO279">
        <v>4.5999999999999996</v>
      </c>
      <c r="BP279">
        <v>12900</v>
      </c>
      <c r="BQ279">
        <v>90000</v>
      </c>
      <c r="BR279">
        <v>14.3</v>
      </c>
      <c r="BS279">
        <v>5.2</v>
      </c>
      <c r="BT279">
        <v>13200</v>
      </c>
      <c r="BU279">
        <v>92000</v>
      </c>
      <c r="BV279">
        <v>14.3</v>
      </c>
      <c r="BW279">
        <v>4.8</v>
      </c>
    </row>
    <row r="280" spans="1:75" x14ac:dyDescent="0.3">
      <c r="A280" t="s">
        <v>388</v>
      </c>
      <c r="B280" t="str">
        <f>VLOOKUP(A280,'class and classification'!$A$1:$B$338,2,FALSE)</f>
        <v>Predominantly Rural</v>
      </c>
      <c r="C280" t="str">
        <f>VLOOKUP(A280,'class and classification'!$A$1:$C$338,3,FALSE)</f>
        <v>SD</v>
      </c>
      <c r="D280">
        <v>7700</v>
      </c>
      <c r="E280">
        <v>56300</v>
      </c>
      <c r="F280">
        <v>13.8</v>
      </c>
      <c r="G280">
        <v>3.1</v>
      </c>
      <c r="H280">
        <v>6400</v>
      </c>
      <c r="I280">
        <v>57500</v>
      </c>
      <c r="J280">
        <v>11.2</v>
      </c>
      <c r="K280">
        <v>2.9</v>
      </c>
      <c r="L280">
        <v>8700</v>
      </c>
      <c r="M280">
        <v>58500</v>
      </c>
      <c r="N280">
        <v>14.9</v>
      </c>
      <c r="O280">
        <v>5.3</v>
      </c>
      <c r="P280">
        <v>6400</v>
      </c>
      <c r="Q280">
        <v>55900</v>
      </c>
      <c r="R280">
        <v>11.4</v>
      </c>
      <c r="S280">
        <v>4.7</v>
      </c>
      <c r="T280">
        <v>7600</v>
      </c>
      <c r="U280">
        <v>54200</v>
      </c>
      <c r="V280">
        <v>14.1</v>
      </c>
      <c r="W280">
        <v>5.0999999999999996</v>
      </c>
      <c r="X280">
        <v>7600</v>
      </c>
      <c r="Y280">
        <v>55500</v>
      </c>
      <c r="Z280">
        <v>13.7</v>
      </c>
      <c r="AA280">
        <v>5.0999999999999996</v>
      </c>
      <c r="AB280">
        <v>5100</v>
      </c>
      <c r="AC280">
        <v>55200</v>
      </c>
      <c r="AD280">
        <v>9.3000000000000007</v>
      </c>
      <c r="AE280">
        <v>4.4000000000000004</v>
      </c>
      <c r="AF280">
        <v>5900</v>
      </c>
      <c r="AG280">
        <v>57300</v>
      </c>
      <c r="AH280">
        <v>10.4</v>
      </c>
      <c r="AI280">
        <v>4.9000000000000004</v>
      </c>
      <c r="AJ280">
        <v>5000</v>
      </c>
      <c r="AK280">
        <v>57400</v>
      </c>
      <c r="AL280">
        <v>8.6999999999999993</v>
      </c>
      <c r="AM280">
        <v>4.0999999999999996</v>
      </c>
      <c r="AN280">
        <v>7100</v>
      </c>
      <c r="AO280">
        <v>57500</v>
      </c>
      <c r="AP280">
        <v>12.4</v>
      </c>
      <c r="AQ280">
        <v>5.2</v>
      </c>
      <c r="AR280">
        <v>7700</v>
      </c>
      <c r="AS280">
        <v>57200</v>
      </c>
      <c r="AT280">
        <v>13.5</v>
      </c>
      <c r="AU280">
        <v>5.4</v>
      </c>
      <c r="AV280">
        <v>8200</v>
      </c>
      <c r="AW280">
        <v>57500</v>
      </c>
      <c r="AX280">
        <v>14.3</v>
      </c>
      <c r="AY280">
        <v>6</v>
      </c>
      <c r="AZ280">
        <v>7500</v>
      </c>
      <c r="BA280">
        <v>57800</v>
      </c>
      <c r="BB280">
        <v>13.1</v>
      </c>
      <c r="BC280">
        <v>6.1</v>
      </c>
      <c r="BD280">
        <v>7900</v>
      </c>
      <c r="BE280">
        <v>59600</v>
      </c>
      <c r="BF280">
        <v>13.3</v>
      </c>
      <c r="BG280">
        <v>5.3</v>
      </c>
      <c r="BH280">
        <v>9600</v>
      </c>
      <c r="BI280">
        <v>63000</v>
      </c>
      <c r="BJ280">
        <v>15.2</v>
      </c>
      <c r="BK280">
        <v>6.5</v>
      </c>
      <c r="BL280">
        <v>10000</v>
      </c>
      <c r="BM280">
        <v>60200</v>
      </c>
      <c r="BN280">
        <v>16.600000000000001</v>
      </c>
      <c r="BO280">
        <v>6.3</v>
      </c>
      <c r="BP280">
        <v>8300</v>
      </c>
      <c r="BQ280">
        <v>57000</v>
      </c>
      <c r="BR280">
        <v>14.6</v>
      </c>
      <c r="BS280">
        <v>6.1</v>
      </c>
      <c r="BT280">
        <v>9400</v>
      </c>
      <c r="BU280">
        <v>63000</v>
      </c>
      <c r="BV280">
        <v>14.9</v>
      </c>
      <c r="BW280">
        <v>6.1</v>
      </c>
    </row>
    <row r="281" spans="1:75" x14ac:dyDescent="0.3">
      <c r="A281" t="s">
        <v>389</v>
      </c>
      <c r="B281" t="str">
        <f>VLOOKUP(A281,'class and classification'!$A$1:$B$338,2,FALSE)</f>
        <v>Predominantly Urban</v>
      </c>
      <c r="C281" t="str">
        <f>VLOOKUP(A281,'class and classification'!$A$1:$C$338,3,FALSE)</f>
        <v>SD</v>
      </c>
      <c r="D281">
        <v>5100</v>
      </c>
      <c r="E281">
        <v>63200</v>
      </c>
      <c r="F281">
        <v>8.1</v>
      </c>
      <c r="G281">
        <v>2.6</v>
      </c>
      <c r="H281">
        <v>5800</v>
      </c>
      <c r="I281">
        <v>61600</v>
      </c>
      <c r="J281">
        <v>9.4</v>
      </c>
      <c r="K281">
        <v>3</v>
      </c>
      <c r="L281">
        <v>3400</v>
      </c>
      <c r="M281">
        <v>59200</v>
      </c>
      <c r="N281">
        <v>5.8</v>
      </c>
      <c r="O281">
        <v>3.4</v>
      </c>
      <c r="P281">
        <v>4800</v>
      </c>
      <c r="Q281">
        <v>61100</v>
      </c>
      <c r="R281">
        <v>7.8</v>
      </c>
      <c r="S281">
        <v>4</v>
      </c>
      <c r="T281">
        <v>6300</v>
      </c>
      <c r="U281">
        <v>64300</v>
      </c>
      <c r="V281">
        <v>9.8000000000000007</v>
      </c>
      <c r="W281">
        <v>4.2</v>
      </c>
      <c r="X281">
        <v>6300</v>
      </c>
      <c r="Y281">
        <v>67500</v>
      </c>
      <c r="Z281">
        <v>9.4</v>
      </c>
      <c r="AA281">
        <v>4.2</v>
      </c>
      <c r="AB281">
        <v>6800</v>
      </c>
      <c r="AC281">
        <v>62100</v>
      </c>
      <c r="AD281">
        <v>10.9</v>
      </c>
      <c r="AE281">
        <v>4.8</v>
      </c>
      <c r="AF281">
        <v>7800</v>
      </c>
      <c r="AG281">
        <v>60400</v>
      </c>
      <c r="AH281">
        <v>13</v>
      </c>
      <c r="AI281">
        <v>5.0999999999999996</v>
      </c>
      <c r="AJ281">
        <v>7400</v>
      </c>
      <c r="AK281">
        <v>65800</v>
      </c>
      <c r="AL281">
        <v>11.2</v>
      </c>
      <c r="AM281">
        <v>5</v>
      </c>
      <c r="AN281">
        <v>9500</v>
      </c>
      <c r="AO281">
        <v>60200</v>
      </c>
      <c r="AP281">
        <v>15.7</v>
      </c>
      <c r="AQ281">
        <v>6.3</v>
      </c>
      <c r="AR281">
        <v>8900</v>
      </c>
      <c r="AS281">
        <v>69700</v>
      </c>
      <c r="AT281">
        <v>12.7</v>
      </c>
      <c r="AU281">
        <v>5.2</v>
      </c>
      <c r="AV281">
        <v>11600</v>
      </c>
      <c r="AW281">
        <v>71600</v>
      </c>
      <c r="AX281">
        <v>16.100000000000001</v>
      </c>
      <c r="AY281">
        <v>5.8</v>
      </c>
      <c r="AZ281">
        <v>10300</v>
      </c>
      <c r="BA281">
        <v>69100</v>
      </c>
      <c r="BB281">
        <v>14.8</v>
      </c>
      <c r="BC281">
        <v>5.5</v>
      </c>
      <c r="BD281">
        <v>6600</v>
      </c>
      <c r="BE281">
        <v>66100</v>
      </c>
      <c r="BF281">
        <v>10</v>
      </c>
      <c r="BG281">
        <v>4.5</v>
      </c>
      <c r="BH281">
        <v>7600</v>
      </c>
      <c r="BI281">
        <v>65500</v>
      </c>
      <c r="BJ281">
        <v>11.6</v>
      </c>
      <c r="BK281">
        <v>5.7</v>
      </c>
      <c r="BL281">
        <v>8200</v>
      </c>
      <c r="BM281">
        <v>64700</v>
      </c>
      <c r="BN281">
        <v>12.6</v>
      </c>
      <c r="BO281">
        <v>5.5</v>
      </c>
      <c r="BP281">
        <v>9400</v>
      </c>
      <c r="BQ281">
        <v>69700</v>
      </c>
      <c r="BR281">
        <v>13.6</v>
      </c>
      <c r="BS281">
        <v>6</v>
      </c>
      <c r="BT281">
        <v>7800</v>
      </c>
      <c r="BU281">
        <v>69800</v>
      </c>
      <c r="BV281">
        <v>11.1</v>
      </c>
      <c r="BW281">
        <v>5.0999999999999996</v>
      </c>
    </row>
    <row r="282" spans="1:75" x14ac:dyDescent="0.3">
      <c r="A282" t="s">
        <v>390</v>
      </c>
      <c r="B282" t="str">
        <f>VLOOKUP(A282,'class and classification'!$A$1:$B$338,2,FALSE)</f>
        <v>Predominantly Urban</v>
      </c>
      <c r="C282" t="str">
        <f>VLOOKUP(A282,'class and classification'!$A$1:$C$338,3,FALSE)</f>
        <v>SD</v>
      </c>
      <c r="D282">
        <v>5800</v>
      </c>
      <c r="E282">
        <v>56000</v>
      </c>
      <c r="F282">
        <v>10.3</v>
      </c>
      <c r="G282">
        <v>3</v>
      </c>
      <c r="H282">
        <v>4700</v>
      </c>
      <c r="I282">
        <v>55700</v>
      </c>
      <c r="J282">
        <v>8.5</v>
      </c>
      <c r="K282">
        <v>2.8</v>
      </c>
      <c r="L282">
        <v>6600</v>
      </c>
      <c r="M282">
        <v>55100</v>
      </c>
      <c r="N282">
        <v>12.1</v>
      </c>
      <c r="O282">
        <v>4.9000000000000004</v>
      </c>
      <c r="P282">
        <v>6200</v>
      </c>
      <c r="Q282">
        <v>54500</v>
      </c>
      <c r="R282">
        <v>11.4</v>
      </c>
      <c r="S282">
        <v>4.5999999999999996</v>
      </c>
      <c r="T282">
        <v>5900</v>
      </c>
      <c r="U282">
        <v>54400</v>
      </c>
      <c r="V282">
        <v>10.9</v>
      </c>
      <c r="W282">
        <v>4.3</v>
      </c>
      <c r="X282">
        <v>6600</v>
      </c>
      <c r="Y282">
        <v>55200</v>
      </c>
      <c r="Z282">
        <v>12</v>
      </c>
      <c r="AA282">
        <v>5</v>
      </c>
      <c r="AB282">
        <v>3500</v>
      </c>
      <c r="AC282">
        <v>57900</v>
      </c>
      <c r="AD282">
        <v>6</v>
      </c>
      <c r="AE282" t="s">
        <v>38</v>
      </c>
      <c r="AF282">
        <v>6400</v>
      </c>
      <c r="AG282">
        <v>60500</v>
      </c>
      <c r="AH282">
        <v>10.5</v>
      </c>
      <c r="AI282">
        <v>5.5</v>
      </c>
      <c r="AJ282">
        <v>5700</v>
      </c>
      <c r="AK282">
        <v>58200</v>
      </c>
      <c r="AL282">
        <v>9.9</v>
      </c>
      <c r="AM282">
        <v>4.7</v>
      </c>
      <c r="AN282">
        <v>4300</v>
      </c>
      <c r="AO282">
        <v>56900</v>
      </c>
      <c r="AP282">
        <v>7.6</v>
      </c>
      <c r="AQ282" t="s">
        <v>38</v>
      </c>
      <c r="AR282">
        <v>4500</v>
      </c>
      <c r="AS282">
        <v>62400</v>
      </c>
      <c r="AT282">
        <v>7.2</v>
      </c>
      <c r="AU282" t="s">
        <v>38</v>
      </c>
      <c r="AV282">
        <v>6800</v>
      </c>
      <c r="AW282">
        <v>59900</v>
      </c>
      <c r="AX282">
        <v>11.4</v>
      </c>
      <c r="AY282">
        <v>5.7</v>
      </c>
      <c r="AZ282">
        <v>5800</v>
      </c>
      <c r="BA282">
        <v>58200</v>
      </c>
      <c r="BB282">
        <v>10</v>
      </c>
      <c r="BC282">
        <v>5.3</v>
      </c>
      <c r="BD282">
        <v>7100</v>
      </c>
      <c r="BE282">
        <v>61500</v>
      </c>
      <c r="BF282">
        <v>11.6</v>
      </c>
      <c r="BG282">
        <v>4.9000000000000004</v>
      </c>
      <c r="BH282">
        <v>6900</v>
      </c>
      <c r="BI282">
        <v>58800</v>
      </c>
      <c r="BJ282">
        <v>11.7</v>
      </c>
      <c r="BK282">
        <v>5.9</v>
      </c>
      <c r="BL282">
        <v>5200</v>
      </c>
      <c r="BM282">
        <v>58900</v>
      </c>
      <c r="BN282">
        <v>8.8000000000000007</v>
      </c>
      <c r="BO282">
        <v>4.5999999999999996</v>
      </c>
      <c r="BP282">
        <v>7100</v>
      </c>
      <c r="BQ282">
        <v>57300</v>
      </c>
      <c r="BR282">
        <v>12.4</v>
      </c>
      <c r="BS282">
        <v>5.9</v>
      </c>
      <c r="BT282">
        <v>6500</v>
      </c>
      <c r="BU282">
        <v>56700</v>
      </c>
      <c r="BV282">
        <v>11.5</v>
      </c>
      <c r="BW282">
        <v>5.2</v>
      </c>
    </row>
    <row r="283" spans="1:75" x14ac:dyDescent="0.3">
      <c r="A283" t="s">
        <v>391</v>
      </c>
      <c r="B283" t="str">
        <f>VLOOKUP(A283,'class and classification'!$A$1:$B$338,2,FALSE)</f>
        <v>Predominantly Urban</v>
      </c>
      <c r="C283" t="str">
        <f>VLOOKUP(A283,'class and classification'!$A$1:$C$338,3,FALSE)</f>
        <v>SD</v>
      </c>
      <c r="D283">
        <v>1800</v>
      </c>
      <c r="E283">
        <v>37300</v>
      </c>
      <c r="F283">
        <v>4.8</v>
      </c>
      <c r="G283">
        <v>2.4</v>
      </c>
      <c r="H283">
        <v>3800</v>
      </c>
      <c r="I283">
        <v>39300</v>
      </c>
      <c r="J283">
        <v>9.6</v>
      </c>
      <c r="K283">
        <v>2.8</v>
      </c>
      <c r="L283">
        <v>3700</v>
      </c>
      <c r="M283">
        <v>40500</v>
      </c>
      <c r="N283">
        <v>9.1999999999999993</v>
      </c>
      <c r="O283">
        <v>5</v>
      </c>
      <c r="P283">
        <v>4400</v>
      </c>
      <c r="Q283">
        <v>43500</v>
      </c>
      <c r="R283">
        <v>10.1</v>
      </c>
      <c r="S283">
        <v>5.0999999999999996</v>
      </c>
      <c r="T283">
        <v>3800</v>
      </c>
      <c r="U283">
        <v>42200</v>
      </c>
      <c r="V283">
        <v>8.9</v>
      </c>
      <c r="W283">
        <v>5.3</v>
      </c>
      <c r="X283">
        <v>3700</v>
      </c>
      <c r="Y283">
        <v>45000</v>
      </c>
      <c r="Z283">
        <v>8.3000000000000007</v>
      </c>
      <c r="AA283">
        <v>5.0999999999999996</v>
      </c>
      <c r="AB283">
        <v>3300</v>
      </c>
      <c r="AC283">
        <v>38300</v>
      </c>
      <c r="AD283">
        <v>8.6999999999999993</v>
      </c>
      <c r="AE283" t="s">
        <v>38</v>
      </c>
      <c r="AF283">
        <v>4900</v>
      </c>
      <c r="AG283">
        <v>40800</v>
      </c>
      <c r="AH283">
        <v>12.1</v>
      </c>
      <c r="AI283">
        <v>6.5</v>
      </c>
      <c r="AJ283">
        <v>1200</v>
      </c>
      <c r="AK283">
        <v>39300</v>
      </c>
      <c r="AL283">
        <v>3.1</v>
      </c>
      <c r="AM283" t="s">
        <v>38</v>
      </c>
      <c r="AN283">
        <v>3100</v>
      </c>
      <c r="AO283">
        <v>38600</v>
      </c>
      <c r="AP283">
        <v>7.9</v>
      </c>
      <c r="AQ283" t="s">
        <v>38</v>
      </c>
      <c r="AR283">
        <v>3600</v>
      </c>
      <c r="AS283">
        <v>41200</v>
      </c>
      <c r="AT283">
        <v>8.6999999999999993</v>
      </c>
      <c r="AU283" t="s">
        <v>38</v>
      </c>
      <c r="AV283">
        <v>2000</v>
      </c>
      <c r="AW283">
        <v>42200</v>
      </c>
      <c r="AX283">
        <v>4.8</v>
      </c>
      <c r="AY283" t="s">
        <v>38</v>
      </c>
      <c r="AZ283">
        <v>5000</v>
      </c>
      <c r="BA283">
        <v>41100</v>
      </c>
      <c r="BB283">
        <v>12.1</v>
      </c>
      <c r="BC283" t="s">
        <v>38</v>
      </c>
      <c r="BD283">
        <v>4500</v>
      </c>
      <c r="BE283">
        <v>40300</v>
      </c>
      <c r="BF283">
        <v>11</v>
      </c>
      <c r="BG283" t="s">
        <v>38</v>
      </c>
      <c r="BH283">
        <v>3400</v>
      </c>
      <c r="BI283">
        <v>40200</v>
      </c>
      <c r="BJ283">
        <v>8.5</v>
      </c>
      <c r="BK283" t="s">
        <v>38</v>
      </c>
      <c r="BL283">
        <v>4700</v>
      </c>
      <c r="BM283">
        <v>41800</v>
      </c>
      <c r="BN283">
        <v>11.1</v>
      </c>
      <c r="BO283">
        <v>6.8</v>
      </c>
      <c r="BP283">
        <v>5300</v>
      </c>
      <c r="BQ283">
        <v>38700</v>
      </c>
      <c r="BR283">
        <v>13.8</v>
      </c>
      <c r="BS283">
        <v>7.7</v>
      </c>
      <c r="BT283">
        <v>3900</v>
      </c>
      <c r="BU283">
        <v>35300</v>
      </c>
      <c r="BV283">
        <v>11.1</v>
      </c>
      <c r="BW283" t="s">
        <v>38</v>
      </c>
    </row>
    <row r="284" spans="1:75" x14ac:dyDescent="0.3">
      <c r="A284" t="s">
        <v>392</v>
      </c>
      <c r="B284" t="str">
        <f>VLOOKUP(A284,'class and classification'!$A$1:$B$338,2,FALSE)</f>
        <v>Urban with Significant Rural</v>
      </c>
      <c r="C284" t="str">
        <f>VLOOKUP(A284,'class and classification'!$A$1:$C$338,3,FALSE)</f>
        <v>SD</v>
      </c>
      <c r="D284">
        <v>6000</v>
      </c>
      <c r="E284">
        <v>45600</v>
      </c>
      <c r="F284">
        <v>13.3</v>
      </c>
      <c r="G284">
        <v>3.2</v>
      </c>
      <c r="H284">
        <v>5800</v>
      </c>
      <c r="I284">
        <v>45300</v>
      </c>
      <c r="J284">
        <v>12.8</v>
      </c>
      <c r="K284">
        <v>3.1</v>
      </c>
      <c r="L284">
        <v>6700</v>
      </c>
      <c r="M284">
        <v>49600</v>
      </c>
      <c r="N284">
        <v>13.5</v>
      </c>
      <c r="O284">
        <v>4.9000000000000004</v>
      </c>
      <c r="P284">
        <v>4800</v>
      </c>
      <c r="Q284">
        <v>47200</v>
      </c>
      <c r="R284">
        <v>10.1</v>
      </c>
      <c r="S284">
        <v>4.5999999999999996</v>
      </c>
      <c r="T284">
        <v>6800</v>
      </c>
      <c r="U284">
        <v>51100</v>
      </c>
      <c r="V284">
        <v>13.4</v>
      </c>
      <c r="W284">
        <v>5.2</v>
      </c>
      <c r="X284">
        <v>5800</v>
      </c>
      <c r="Y284">
        <v>50300</v>
      </c>
      <c r="Z284">
        <v>11.6</v>
      </c>
      <c r="AA284">
        <v>5</v>
      </c>
      <c r="AB284">
        <v>7000</v>
      </c>
      <c r="AC284">
        <v>43800</v>
      </c>
      <c r="AD284">
        <v>16.100000000000001</v>
      </c>
      <c r="AE284">
        <v>6.8</v>
      </c>
      <c r="AF284">
        <v>7400</v>
      </c>
      <c r="AG284">
        <v>46100</v>
      </c>
      <c r="AH284">
        <v>16</v>
      </c>
      <c r="AI284">
        <v>6.2</v>
      </c>
      <c r="AJ284">
        <v>7200</v>
      </c>
      <c r="AK284">
        <v>48300</v>
      </c>
      <c r="AL284">
        <v>14.8</v>
      </c>
      <c r="AM284">
        <v>6.2</v>
      </c>
      <c r="AN284">
        <v>5100</v>
      </c>
      <c r="AO284">
        <v>48300</v>
      </c>
      <c r="AP284">
        <v>10.5</v>
      </c>
      <c r="AQ284">
        <v>5.7</v>
      </c>
      <c r="AR284">
        <v>4800</v>
      </c>
      <c r="AS284">
        <v>47700</v>
      </c>
      <c r="AT284">
        <v>10.1</v>
      </c>
      <c r="AU284">
        <v>5.4</v>
      </c>
      <c r="AV284">
        <v>5000</v>
      </c>
      <c r="AW284">
        <v>49700</v>
      </c>
      <c r="AX284">
        <v>10.1</v>
      </c>
      <c r="AY284">
        <v>5.5</v>
      </c>
      <c r="AZ284">
        <v>6900</v>
      </c>
      <c r="BA284">
        <v>49300</v>
      </c>
      <c r="BB284">
        <v>13.9</v>
      </c>
      <c r="BC284">
        <v>7</v>
      </c>
      <c r="BD284">
        <v>7300</v>
      </c>
      <c r="BE284">
        <v>51600</v>
      </c>
      <c r="BF284">
        <v>14.1</v>
      </c>
      <c r="BG284">
        <v>6.4</v>
      </c>
      <c r="BH284">
        <v>6900</v>
      </c>
      <c r="BI284">
        <v>47700</v>
      </c>
      <c r="BJ284">
        <v>14.4</v>
      </c>
      <c r="BK284">
        <v>6.1</v>
      </c>
      <c r="BL284">
        <v>8600</v>
      </c>
      <c r="BM284">
        <v>49100</v>
      </c>
      <c r="BN284">
        <v>17.399999999999999</v>
      </c>
      <c r="BO284">
        <v>7.1</v>
      </c>
      <c r="BP284">
        <v>8300</v>
      </c>
      <c r="BQ284">
        <v>47100</v>
      </c>
      <c r="BR284">
        <v>17.600000000000001</v>
      </c>
      <c r="BS284">
        <v>7</v>
      </c>
      <c r="BT284">
        <v>7700</v>
      </c>
      <c r="BU284">
        <v>46500</v>
      </c>
      <c r="BV284">
        <v>16.5</v>
      </c>
      <c r="BW284">
        <v>6</v>
      </c>
    </row>
    <row r="285" spans="1:75" x14ac:dyDescent="0.3">
      <c r="A285" t="s">
        <v>393</v>
      </c>
      <c r="B285" t="str">
        <f>VLOOKUP(A285,'class and classification'!$A$1:$B$338,2,FALSE)</f>
        <v>Predominantly Urban</v>
      </c>
      <c r="C285" t="str">
        <f>VLOOKUP(A285,'class and classification'!$A$1:$C$338,3,FALSE)</f>
        <v>SD</v>
      </c>
      <c r="D285">
        <v>5300</v>
      </c>
      <c r="E285">
        <v>56300</v>
      </c>
      <c r="F285">
        <v>9.4</v>
      </c>
      <c r="G285">
        <v>3.1</v>
      </c>
      <c r="H285">
        <v>5000</v>
      </c>
      <c r="I285">
        <v>57100</v>
      </c>
      <c r="J285">
        <v>8.8000000000000007</v>
      </c>
      <c r="K285">
        <v>2.7</v>
      </c>
      <c r="L285">
        <v>5500</v>
      </c>
      <c r="M285">
        <v>58900</v>
      </c>
      <c r="N285">
        <v>9.3000000000000007</v>
      </c>
      <c r="O285">
        <v>4.0999999999999996</v>
      </c>
      <c r="P285">
        <v>4500</v>
      </c>
      <c r="Q285">
        <v>56300</v>
      </c>
      <c r="R285">
        <v>8.1</v>
      </c>
      <c r="S285">
        <v>3.8</v>
      </c>
      <c r="T285">
        <v>6700</v>
      </c>
      <c r="U285">
        <v>53700</v>
      </c>
      <c r="V285">
        <v>12.5</v>
      </c>
      <c r="W285">
        <v>4.8</v>
      </c>
      <c r="X285">
        <v>6500</v>
      </c>
      <c r="Y285">
        <v>59000</v>
      </c>
      <c r="Z285">
        <v>11.1</v>
      </c>
      <c r="AA285">
        <v>4.5</v>
      </c>
      <c r="AB285">
        <v>3400</v>
      </c>
      <c r="AC285">
        <v>57500</v>
      </c>
      <c r="AD285">
        <v>5.8</v>
      </c>
      <c r="AE285" t="s">
        <v>38</v>
      </c>
      <c r="AF285">
        <v>3700</v>
      </c>
      <c r="AG285">
        <v>55800</v>
      </c>
      <c r="AH285">
        <v>6.6</v>
      </c>
      <c r="AI285" t="s">
        <v>38</v>
      </c>
      <c r="AJ285">
        <v>4000</v>
      </c>
      <c r="AK285">
        <v>54300</v>
      </c>
      <c r="AL285">
        <v>7.4</v>
      </c>
      <c r="AM285" t="s">
        <v>38</v>
      </c>
      <c r="AN285">
        <v>6500</v>
      </c>
      <c r="AO285">
        <v>55000</v>
      </c>
      <c r="AP285">
        <v>11.9</v>
      </c>
      <c r="AQ285">
        <v>5.6</v>
      </c>
      <c r="AR285">
        <v>9500</v>
      </c>
      <c r="AS285">
        <v>56200</v>
      </c>
      <c r="AT285">
        <v>16.8</v>
      </c>
      <c r="AU285">
        <v>6.2</v>
      </c>
      <c r="AV285">
        <v>6400</v>
      </c>
      <c r="AW285">
        <v>56500</v>
      </c>
      <c r="AX285">
        <v>11.4</v>
      </c>
      <c r="AY285">
        <v>5.7</v>
      </c>
      <c r="AZ285">
        <v>8500</v>
      </c>
      <c r="BA285">
        <v>55900</v>
      </c>
      <c r="BB285">
        <v>15.2</v>
      </c>
      <c r="BC285">
        <v>7.2</v>
      </c>
      <c r="BD285">
        <v>9000</v>
      </c>
      <c r="BE285">
        <v>60400</v>
      </c>
      <c r="BF285">
        <v>14.8</v>
      </c>
      <c r="BG285">
        <v>6.5</v>
      </c>
      <c r="BH285">
        <v>4100</v>
      </c>
      <c r="BI285">
        <v>57200</v>
      </c>
      <c r="BJ285">
        <v>7.1</v>
      </c>
      <c r="BK285" t="s">
        <v>38</v>
      </c>
      <c r="BL285">
        <v>6500</v>
      </c>
      <c r="BM285">
        <v>57700</v>
      </c>
      <c r="BN285">
        <v>11.2</v>
      </c>
      <c r="BO285">
        <v>6.2</v>
      </c>
      <c r="BP285">
        <v>3300</v>
      </c>
      <c r="BQ285">
        <v>55600</v>
      </c>
      <c r="BR285">
        <v>5.9</v>
      </c>
      <c r="BS285" t="s">
        <v>38</v>
      </c>
      <c r="BT285">
        <v>6600</v>
      </c>
      <c r="BU285">
        <v>59900</v>
      </c>
      <c r="BV285">
        <v>10.9</v>
      </c>
      <c r="BW285">
        <v>5.7</v>
      </c>
    </row>
    <row r="286" spans="1:75" x14ac:dyDescent="0.3">
      <c r="A286" t="s">
        <v>394</v>
      </c>
      <c r="B286" t="str">
        <f>VLOOKUP(A286,'class and classification'!$A$1:$B$338,2,FALSE)</f>
        <v>Urban with Significant Rural</v>
      </c>
      <c r="C286" t="str">
        <f>VLOOKUP(A286,'class and classification'!$A$1:$C$338,3,FALSE)</f>
        <v>SD</v>
      </c>
      <c r="D286">
        <v>9000</v>
      </c>
      <c r="E286">
        <v>81700</v>
      </c>
      <c r="F286">
        <v>11</v>
      </c>
      <c r="G286">
        <v>2.7</v>
      </c>
      <c r="H286">
        <v>8500</v>
      </c>
      <c r="I286">
        <v>80300</v>
      </c>
      <c r="J286">
        <v>10.5</v>
      </c>
      <c r="K286">
        <v>2.9</v>
      </c>
      <c r="L286">
        <v>6400</v>
      </c>
      <c r="M286">
        <v>78500</v>
      </c>
      <c r="N286">
        <v>8.1999999999999993</v>
      </c>
      <c r="O286">
        <v>3.3</v>
      </c>
      <c r="P286">
        <v>8700</v>
      </c>
      <c r="Q286">
        <v>79100</v>
      </c>
      <c r="R286">
        <v>11</v>
      </c>
      <c r="S286">
        <v>3.8</v>
      </c>
      <c r="T286">
        <v>10400</v>
      </c>
      <c r="U286">
        <v>80500</v>
      </c>
      <c r="V286">
        <v>12.9</v>
      </c>
      <c r="W286">
        <v>4.3</v>
      </c>
      <c r="X286">
        <v>8100</v>
      </c>
      <c r="Y286">
        <v>79600</v>
      </c>
      <c r="Z286">
        <v>10.199999999999999</v>
      </c>
      <c r="AA286">
        <v>3.8</v>
      </c>
      <c r="AB286">
        <v>7700</v>
      </c>
      <c r="AC286">
        <v>81500</v>
      </c>
      <c r="AD286">
        <v>9.5</v>
      </c>
      <c r="AE286">
        <v>3.9</v>
      </c>
      <c r="AF286">
        <v>10400</v>
      </c>
      <c r="AG286">
        <v>78600</v>
      </c>
      <c r="AH286">
        <v>13.2</v>
      </c>
      <c r="AI286">
        <v>4.7</v>
      </c>
      <c r="AJ286">
        <v>12700</v>
      </c>
      <c r="AK286">
        <v>82100</v>
      </c>
      <c r="AL286">
        <v>15.5</v>
      </c>
      <c r="AM286">
        <v>4.7</v>
      </c>
      <c r="AN286">
        <v>13200</v>
      </c>
      <c r="AO286">
        <v>87500</v>
      </c>
      <c r="AP286">
        <v>15.1</v>
      </c>
      <c r="AQ286">
        <v>4.5999999999999996</v>
      </c>
      <c r="AR286">
        <v>11700</v>
      </c>
      <c r="AS286">
        <v>85300</v>
      </c>
      <c r="AT286">
        <v>13.7</v>
      </c>
      <c r="AU286">
        <v>4.5</v>
      </c>
      <c r="AV286">
        <v>11900</v>
      </c>
      <c r="AW286">
        <v>85700</v>
      </c>
      <c r="AX286">
        <v>13.8</v>
      </c>
      <c r="AY286">
        <v>4.7</v>
      </c>
      <c r="AZ286">
        <v>5800</v>
      </c>
      <c r="BA286">
        <v>83900</v>
      </c>
      <c r="BB286">
        <v>6.9</v>
      </c>
      <c r="BC286">
        <v>3.6</v>
      </c>
      <c r="BD286">
        <v>11900</v>
      </c>
      <c r="BE286">
        <v>84600</v>
      </c>
      <c r="BF286">
        <v>14</v>
      </c>
      <c r="BG286">
        <v>4.9000000000000004</v>
      </c>
      <c r="BH286">
        <v>11000</v>
      </c>
      <c r="BI286">
        <v>82500</v>
      </c>
      <c r="BJ286">
        <v>13.3</v>
      </c>
      <c r="BK286">
        <v>5</v>
      </c>
      <c r="BL286">
        <v>10100</v>
      </c>
      <c r="BM286">
        <v>87900</v>
      </c>
      <c r="BN286">
        <v>11.5</v>
      </c>
      <c r="BO286">
        <v>4.4000000000000004</v>
      </c>
      <c r="BP286">
        <v>10100</v>
      </c>
      <c r="BQ286">
        <v>83700</v>
      </c>
      <c r="BR286">
        <v>12.1</v>
      </c>
      <c r="BS286">
        <v>4.5999999999999996</v>
      </c>
      <c r="BT286">
        <v>9100</v>
      </c>
      <c r="BU286">
        <v>76700</v>
      </c>
      <c r="BV286">
        <v>11.9</v>
      </c>
      <c r="BW286">
        <v>4.5</v>
      </c>
    </row>
    <row r="287" spans="1:75" x14ac:dyDescent="0.3">
      <c r="A287" t="s">
        <v>395</v>
      </c>
      <c r="B287" t="str">
        <f>VLOOKUP(A287,'class and classification'!$A$1:$B$338,2,FALSE)</f>
        <v>Predominantly Urban</v>
      </c>
      <c r="C287" t="str">
        <f>VLOOKUP(A287,'class and classification'!$A$1:$C$338,3,FALSE)</f>
        <v>SD</v>
      </c>
      <c r="D287">
        <v>5400</v>
      </c>
      <c r="E287">
        <v>48800</v>
      </c>
      <c r="F287">
        <v>11</v>
      </c>
      <c r="G287">
        <v>3.1</v>
      </c>
      <c r="H287">
        <v>5400</v>
      </c>
      <c r="I287">
        <v>48600</v>
      </c>
      <c r="J287">
        <v>11</v>
      </c>
      <c r="K287">
        <v>2.9</v>
      </c>
      <c r="L287">
        <v>6600</v>
      </c>
      <c r="M287">
        <v>50500</v>
      </c>
      <c r="N287">
        <v>13.1</v>
      </c>
      <c r="O287">
        <v>5.0999999999999996</v>
      </c>
      <c r="P287">
        <v>4400</v>
      </c>
      <c r="Q287">
        <v>49300</v>
      </c>
      <c r="R287">
        <v>9</v>
      </c>
      <c r="S287">
        <v>4.5</v>
      </c>
      <c r="T287">
        <v>4700</v>
      </c>
      <c r="U287">
        <v>49200</v>
      </c>
      <c r="V287">
        <v>9.6</v>
      </c>
      <c r="W287">
        <v>4.5999999999999996</v>
      </c>
      <c r="X287">
        <v>2800</v>
      </c>
      <c r="Y287">
        <v>55100</v>
      </c>
      <c r="Z287">
        <v>5.2</v>
      </c>
      <c r="AA287" t="s">
        <v>38</v>
      </c>
      <c r="AB287">
        <v>4300</v>
      </c>
      <c r="AC287">
        <v>50500</v>
      </c>
      <c r="AD287">
        <v>8.4</v>
      </c>
      <c r="AE287">
        <v>5.0999999999999996</v>
      </c>
      <c r="AF287">
        <v>5600</v>
      </c>
      <c r="AG287">
        <v>49400</v>
      </c>
      <c r="AH287">
        <v>11.3</v>
      </c>
      <c r="AI287">
        <v>5.5</v>
      </c>
      <c r="AJ287">
        <v>3900</v>
      </c>
      <c r="AK287">
        <v>45500</v>
      </c>
      <c r="AL287">
        <v>8.6999999999999993</v>
      </c>
      <c r="AM287">
        <v>5.3</v>
      </c>
      <c r="AN287">
        <v>3800</v>
      </c>
      <c r="AO287">
        <v>45600</v>
      </c>
      <c r="AP287">
        <v>8.3000000000000007</v>
      </c>
      <c r="AQ287">
        <v>5.2</v>
      </c>
      <c r="AR287">
        <v>4400</v>
      </c>
      <c r="AS287">
        <v>50600</v>
      </c>
      <c r="AT287">
        <v>8.6999999999999993</v>
      </c>
      <c r="AU287">
        <v>4.5999999999999996</v>
      </c>
      <c r="AV287">
        <v>4100</v>
      </c>
      <c r="AW287">
        <v>55500</v>
      </c>
      <c r="AX287">
        <v>7.4</v>
      </c>
      <c r="AY287">
        <v>4.4000000000000004</v>
      </c>
      <c r="AZ287">
        <v>4600</v>
      </c>
      <c r="BA287">
        <v>53100</v>
      </c>
      <c r="BB287">
        <v>8.6</v>
      </c>
      <c r="BC287" t="s">
        <v>38</v>
      </c>
      <c r="BD287">
        <v>4800</v>
      </c>
      <c r="BE287">
        <v>54700</v>
      </c>
      <c r="BF287">
        <v>8.8000000000000007</v>
      </c>
      <c r="BG287" t="s">
        <v>38</v>
      </c>
      <c r="BH287">
        <v>8500</v>
      </c>
      <c r="BI287">
        <v>56000</v>
      </c>
      <c r="BJ287">
        <v>15.1</v>
      </c>
      <c r="BK287">
        <v>6.4</v>
      </c>
      <c r="BL287">
        <v>9200</v>
      </c>
      <c r="BM287">
        <v>54800</v>
      </c>
      <c r="BN287">
        <v>16.7</v>
      </c>
      <c r="BO287">
        <v>6.7</v>
      </c>
      <c r="BP287">
        <v>5600</v>
      </c>
      <c r="BQ287">
        <v>49500</v>
      </c>
      <c r="BR287">
        <v>11.3</v>
      </c>
      <c r="BS287">
        <v>6.3</v>
      </c>
      <c r="BT287">
        <v>4800</v>
      </c>
      <c r="BU287">
        <v>53700</v>
      </c>
      <c r="BV287">
        <v>8.9</v>
      </c>
      <c r="BW287" t="s">
        <v>38</v>
      </c>
    </row>
    <row r="288" spans="1:75" x14ac:dyDescent="0.3">
      <c r="A288" t="s">
        <v>396</v>
      </c>
      <c r="B288" t="str">
        <f>VLOOKUP(A288,'class and classification'!$A$1:$B$338,2,FALSE)</f>
        <v>Urban with Significant Rural</v>
      </c>
      <c r="C288" t="str">
        <f>VLOOKUP(A288,'class and classification'!$A$1:$C$338,3,FALSE)</f>
        <v>SD</v>
      </c>
      <c r="D288">
        <v>5500</v>
      </c>
      <c r="E288">
        <v>59300</v>
      </c>
      <c r="F288">
        <v>9.3000000000000007</v>
      </c>
      <c r="G288">
        <v>3</v>
      </c>
      <c r="H288">
        <v>6500</v>
      </c>
      <c r="I288">
        <v>60100</v>
      </c>
      <c r="J288">
        <v>10.8</v>
      </c>
      <c r="K288">
        <v>3.1</v>
      </c>
      <c r="L288">
        <v>6300</v>
      </c>
      <c r="M288">
        <v>63000</v>
      </c>
      <c r="N288">
        <v>9.9</v>
      </c>
      <c r="O288">
        <v>4</v>
      </c>
      <c r="P288">
        <v>6800</v>
      </c>
      <c r="Q288">
        <v>63900</v>
      </c>
      <c r="R288">
        <v>10.6</v>
      </c>
      <c r="S288">
        <v>4.2</v>
      </c>
      <c r="T288">
        <v>5600</v>
      </c>
      <c r="U288">
        <v>62100</v>
      </c>
      <c r="V288">
        <v>9</v>
      </c>
      <c r="W288">
        <v>4.0999999999999996</v>
      </c>
      <c r="X288">
        <v>5200</v>
      </c>
      <c r="Y288">
        <v>57500</v>
      </c>
      <c r="Z288">
        <v>9</v>
      </c>
      <c r="AA288">
        <v>4.5</v>
      </c>
      <c r="AB288">
        <v>7100</v>
      </c>
      <c r="AC288">
        <v>62700</v>
      </c>
      <c r="AD288">
        <v>11.4</v>
      </c>
      <c r="AE288">
        <v>4.5</v>
      </c>
      <c r="AF288">
        <v>9200</v>
      </c>
      <c r="AG288">
        <v>55000</v>
      </c>
      <c r="AH288">
        <v>16.7</v>
      </c>
      <c r="AI288">
        <v>6.6</v>
      </c>
      <c r="AJ288">
        <v>7100</v>
      </c>
      <c r="AK288">
        <v>56400</v>
      </c>
      <c r="AL288">
        <v>12.6</v>
      </c>
      <c r="AM288">
        <v>5.8</v>
      </c>
      <c r="AN288">
        <v>8400</v>
      </c>
      <c r="AO288">
        <v>63000</v>
      </c>
      <c r="AP288">
        <v>13.3</v>
      </c>
      <c r="AQ288">
        <v>5.9</v>
      </c>
      <c r="AR288">
        <v>7200</v>
      </c>
      <c r="AS288">
        <v>61000</v>
      </c>
      <c r="AT288">
        <v>11.8</v>
      </c>
      <c r="AU288">
        <v>5.2</v>
      </c>
      <c r="AV288">
        <v>8300</v>
      </c>
      <c r="AW288">
        <v>62200</v>
      </c>
      <c r="AX288">
        <v>13.3</v>
      </c>
      <c r="AY288">
        <v>5.7</v>
      </c>
      <c r="AZ288">
        <v>5100</v>
      </c>
      <c r="BA288">
        <v>61200</v>
      </c>
      <c r="BB288">
        <v>8.3000000000000007</v>
      </c>
      <c r="BC288">
        <v>5</v>
      </c>
      <c r="BD288">
        <v>6000</v>
      </c>
      <c r="BE288">
        <v>64900</v>
      </c>
      <c r="BF288">
        <v>9.3000000000000007</v>
      </c>
      <c r="BG288">
        <v>4.7</v>
      </c>
      <c r="BH288">
        <v>5200</v>
      </c>
      <c r="BI288">
        <v>63600</v>
      </c>
      <c r="BJ288">
        <v>8.1999999999999993</v>
      </c>
      <c r="BK288">
        <v>4.2</v>
      </c>
      <c r="BL288">
        <v>7300</v>
      </c>
      <c r="BM288">
        <v>61700</v>
      </c>
      <c r="BN288">
        <v>11.8</v>
      </c>
      <c r="BO288">
        <v>5.4</v>
      </c>
      <c r="BP288">
        <v>8500</v>
      </c>
      <c r="BQ288">
        <v>67000</v>
      </c>
      <c r="BR288">
        <v>12.6</v>
      </c>
      <c r="BS288">
        <v>5.6</v>
      </c>
      <c r="BT288">
        <v>8300</v>
      </c>
      <c r="BU288">
        <v>63400</v>
      </c>
      <c r="BV288">
        <v>13.1</v>
      </c>
      <c r="BW288">
        <v>5.0999999999999996</v>
      </c>
    </row>
    <row r="289" spans="1:75" x14ac:dyDescent="0.3">
      <c r="A289" t="s">
        <v>397</v>
      </c>
      <c r="B289" t="str">
        <f>VLOOKUP(A289,'class and classification'!$A$1:$B$338,2,FALSE)</f>
        <v>Predominantly Rural</v>
      </c>
      <c r="C289" t="str">
        <f>VLOOKUP(A289,'class and classification'!$A$1:$C$338,3,FALSE)</f>
        <v>SD</v>
      </c>
      <c r="D289">
        <v>4900</v>
      </c>
      <c r="E289">
        <v>54600</v>
      </c>
      <c r="F289">
        <v>9</v>
      </c>
      <c r="G289">
        <v>2.9</v>
      </c>
      <c r="H289">
        <v>4700</v>
      </c>
      <c r="I289">
        <v>55800</v>
      </c>
      <c r="J289">
        <v>8.5</v>
      </c>
      <c r="K289">
        <v>2.8</v>
      </c>
      <c r="L289">
        <v>6200</v>
      </c>
      <c r="M289">
        <v>57700</v>
      </c>
      <c r="N289">
        <v>10.8</v>
      </c>
      <c r="O289">
        <v>4.4000000000000004</v>
      </c>
      <c r="P289">
        <v>7100</v>
      </c>
      <c r="Q289">
        <v>57900</v>
      </c>
      <c r="R289">
        <v>12.3</v>
      </c>
      <c r="S289">
        <v>4.5999999999999996</v>
      </c>
      <c r="T289">
        <v>6300</v>
      </c>
      <c r="U289">
        <v>56900</v>
      </c>
      <c r="V289">
        <v>11</v>
      </c>
      <c r="W289">
        <v>4.5</v>
      </c>
      <c r="X289">
        <v>5900</v>
      </c>
      <c r="Y289">
        <v>53200</v>
      </c>
      <c r="Z289">
        <v>11</v>
      </c>
      <c r="AA289">
        <v>5.0999999999999996</v>
      </c>
      <c r="AB289">
        <v>10000</v>
      </c>
      <c r="AC289">
        <v>56000</v>
      </c>
      <c r="AD289">
        <v>17.899999999999999</v>
      </c>
      <c r="AE289">
        <v>6.8</v>
      </c>
      <c r="AF289">
        <v>8000</v>
      </c>
      <c r="AG289">
        <v>56200</v>
      </c>
      <c r="AH289">
        <v>14.2</v>
      </c>
      <c r="AI289">
        <v>5.9</v>
      </c>
      <c r="AJ289">
        <v>6700</v>
      </c>
      <c r="AK289">
        <v>59500</v>
      </c>
      <c r="AL289">
        <v>11.3</v>
      </c>
      <c r="AM289">
        <v>5</v>
      </c>
      <c r="AN289">
        <v>7300</v>
      </c>
      <c r="AO289">
        <v>57100</v>
      </c>
      <c r="AP289">
        <v>12.8</v>
      </c>
      <c r="AQ289">
        <v>5.0999999999999996</v>
      </c>
      <c r="AR289">
        <v>8300</v>
      </c>
      <c r="AS289">
        <v>65200</v>
      </c>
      <c r="AT289">
        <v>12.7</v>
      </c>
      <c r="AU289">
        <v>5.5</v>
      </c>
      <c r="AV289">
        <v>10400</v>
      </c>
      <c r="AW289">
        <v>67400</v>
      </c>
      <c r="AX289">
        <v>15.4</v>
      </c>
      <c r="AY289">
        <v>6.3</v>
      </c>
      <c r="AZ289">
        <v>10200</v>
      </c>
      <c r="BA289">
        <v>62800</v>
      </c>
      <c r="BB289">
        <v>16.2</v>
      </c>
      <c r="BC289">
        <v>6.4</v>
      </c>
      <c r="BD289">
        <v>8600</v>
      </c>
      <c r="BE289">
        <v>64700</v>
      </c>
      <c r="BF289">
        <v>13.3</v>
      </c>
      <c r="BG289">
        <v>5.6</v>
      </c>
      <c r="BH289">
        <v>10000</v>
      </c>
      <c r="BI289">
        <v>65200</v>
      </c>
      <c r="BJ289">
        <v>15.3</v>
      </c>
      <c r="BK289">
        <v>6.3</v>
      </c>
      <c r="BL289">
        <v>10900</v>
      </c>
      <c r="BM289">
        <v>55400</v>
      </c>
      <c r="BN289">
        <v>19.8</v>
      </c>
      <c r="BO289">
        <v>6.8</v>
      </c>
      <c r="BP289">
        <v>6400</v>
      </c>
      <c r="BQ289">
        <v>58600</v>
      </c>
      <c r="BR289">
        <v>10.9</v>
      </c>
      <c r="BS289">
        <v>5.8</v>
      </c>
      <c r="BT289">
        <v>9600</v>
      </c>
      <c r="BU289">
        <v>68000</v>
      </c>
      <c r="BV289">
        <v>14.1</v>
      </c>
      <c r="BW289">
        <v>6.3</v>
      </c>
    </row>
    <row r="290" spans="1:75" x14ac:dyDescent="0.3">
      <c r="A290" t="s">
        <v>398</v>
      </c>
      <c r="B290" t="str">
        <f>VLOOKUP(A290,'class and classification'!$A$1:$B$338,2,FALSE)</f>
        <v>Urban with Significant Rural</v>
      </c>
      <c r="C290" t="str">
        <f>VLOOKUP(A290,'class and classification'!$A$1:$C$338,3,FALSE)</f>
        <v>SD</v>
      </c>
      <c r="D290">
        <v>6500</v>
      </c>
      <c r="E290">
        <v>54700</v>
      </c>
      <c r="F290">
        <v>11.9</v>
      </c>
      <c r="G290">
        <v>3.4</v>
      </c>
      <c r="H290">
        <v>6600</v>
      </c>
      <c r="I290">
        <v>55600</v>
      </c>
      <c r="J290">
        <v>11.8</v>
      </c>
      <c r="K290">
        <v>2.9</v>
      </c>
      <c r="L290">
        <v>3500</v>
      </c>
      <c r="M290">
        <v>53300</v>
      </c>
      <c r="N290">
        <v>6.5</v>
      </c>
      <c r="O290">
        <v>3.7</v>
      </c>
      <c r="P290">
        <v>8700</v>
      </c>
      <c r="Q290">
        <v>58700</v>
      </c>
      <c r="R290">
        <v>14.8</v>
      </c>
      <c r="S290">
        <v>5.0999999999999996</v>
      </c>
      <c r="T290">
        <v>7500</v>
      </c>
      <c r="U290">
        <v>59600</v>
      </c>
      <c r="V290">
        <v>12.6</v>
      </c>
      <c r="W290">
        <v>4.4000000000000004</v>
      </c>
      <c r="X290">
        <v>6300</v>
      </c>
      <c r="Y290">
        <v>56300</v>
      </c>
      <c r="Z290">
        <v>11.2</v>
      </c>
      <c r="AA290">
        <v>4.5999999999999996</v>
      </c>
      <c r="AB290">
        <v>4400</v>
      </c>
      <c r="AC290">
        <v>56300</v>
      </c>
      <c r="AD290">
        <v>7.9</v>
      </c>
      <c r="AE290">
        <v>4.0999999999999996</v>
      </c>
      <c r="AF290">
        <v>7000</v>
      </c>
      <c r="AG290">
        <v>53800</v>
      </c>
      <c r="AH290">
        <v>12.9</v>
      </c>
      <c r="AI290">
        <v>5.4</v>
      </c>
      <c r="AJ290">
        <v>8400</v>
      </c>
      <c r="AK290">
        <v>57800</v>
      </c>
      <c r="AL290">
        <v>14.5</v>
      </c>
      <c r="AM290">
        <v>5.5</v>
      </c>
      <c r="AN290">
        <v>5700</v>
      </c>
      <c r="AO290">
        <v>61900</v>
      </c>
      <c r="AP290">
        <v>9.1</v>
      </c>
      <c r="AQ290">
        <v>4.4000000000000004</v>
      </c>
      <c r="AR290">
        <v>4800</v>
      </c>
      <c r="AS290">
        <v>59600</v>
      </c>
      <c r="AT290">
        <v>8.1</v>
      </c>
      <c r="AU290">
        <v>4</v>
      </c>
      <c r="AV290">
        <v>5400</v>
      </c>
      <c r="AW290">
        <v>58700</v>
      </c>
      <c r="AX290">
        <v>9.1</v>
      </c>
      <c r="AY290">
        <v>4.8</v>
      </c>
      <c r="AZ290">
        <v>4700</v>
      </c>
      <c r="BA290">
        <v>59600</v>
      </c>
      <c r="BB290">
        <v>7.9</v>
      </c>
      <c r="BC290">
        <v>4.3</v>
      </c>
      <c r="BD290">
        <v>5200</v>
      </c>
      <c r="BE290">
        <v>61100</v>
      </c>
      <c r="BF290">
        <v>8.4</v>
      </c>
      <c r="BG290">
        <v>4.7</v>
      </c>
      <c r="BH290">
        <v>6100</v>
      </c>
      <c r="BI290">
        <v>65300</v>
      </c>
      <c r="BJ290">
        <v>9.4</v>
      </c>
      <c r="BK290">
        <v>4.8</v>
      </c>
      <c r="BL290">
        <v>12600</v>
      </c>
      <c r="BM290">
        <v>66500</v>
      </c>
      <c r="BN290">
        <v>18.899999999999999</v>
      </c>
      <c r="BO290">
        <v>7.2</v>
      </c>
      <c r="BP290">
        <v>5500</v>
      </c>
      <c r="BQ290">
        <v>64000</v>
      </c>
      <c r="BR290">
        <v>8.6</v>
      </c>
      <c r="BS290">
        <v>5.0999999999999996</v>
      </c>
      <c r="BT290">
        <v>5700</v>
      </c>
      <c r="BU290">
        <v>57000</v>
      </c>
      <c r="BV290">
        <v>10</v>
      </c>
      <c r="BW290">
        <v>5.2</v>
      </c>
    </row>
    <row r="291" spans="1:75" x14ac:dyDescent="0.3">
      <c r="A291" t="s">
        <v>399</v>
      </c>
      <c r="B291" t="str">
        <f>VLOOKUP(A291,'class and classification'!$A$1:$B$338,2,FALSE)</f>
        <v>Predominantly Urban</v>
      </c>
      <c r="C291" t="str">
        <f>VLOOKUP(A291,'class and classification'!$A$1:$C$338,3,FALSE)</f>
        <v>SD</v>
      </c>
      <c r="D291">
        <v>6700</v>
      </c>
      <c r="E291">
        <v>66600</v>
      </c>
      <c r="F291">
        <v>10</v>
      </c>
      <c r="G291">
        <v>3.1</v>
      </c>
      <c r="H291">
        <v>6300</v>
      </c>
      <c r="I291">
        <v>66600</v>
      </c>
      <c r="J291">
        <v>9.5</v>
      </c>
      <c r="K291">
        <v>2.9</v>
      </c>
      <c r="L291">
        <v>6600</v>
      </c>
      <c r="M291">
        <v>65400</v>
      </c>
      <c r="N291">
        <v>10.1</v>
      </c>
      <c r="O291">
        <v>4.3</v>
      </c>
      <c r="P291">
        <v>8000</v>
      </c>
      <c r="Q291">
        <v>70200</v>
      </c>
      <c r="R291">
        <v>11.4</v>
      </c>
      <c r="S291">
        <v>4.4000000000000004</v>
      </c>
      <c r="T291">
        <v>6300</v>
      </c>
      <c r="U291">
        <v>68600</v>
      </c>
      <c r="V291">
        <v>9.3000000000000007</v>
      </c>
      <c r="W291">
        <v>4.3</v>
      </c>
      <c r="X291">
        <v>3900</v>
      </c>
      <c r="Y291">
        <v>67500</v>
      </c>
      <c r="Z291">
        <v>5.7</v>
      </c>
      <c r="AA291">
        <v>3.6</v>
      </c>
      <c r="AB291">
        <v>4500</v>
      </c>
      <c r="AC291">
        <v>68500</v>
      </c>
      <c r="AD291">
        <v>6.5</v>
      </c>
      <c r="AE291">
        <v>3.9</v>
      </c>
      <c r="AF291">
        <v>5300</v>
      </c>
      <c r="AG291">
        <v>63600</v>
      </c>
      <c r="AH291">
        <v>8.4</v>
      </c>
      <c r="AI291">
        <v>4.4000000000000004</v>
      </c>
      <c r="AJ291">
        <v>4400</v>
      </c>
      <c r="AK291">
        <v>64600</v>
      </c>
      <c r="AL291">
        <v>6.8</v>
      </c>
      <c r="AM291">
        <v>4</v>
      </c>
      <c r="AN291">
        <v>5200</v>
      </c>
      <c r="AO291">
        <v>63300</v>
      </c>
      <c r="AP291">
        <v>8.1</v>
      </c>
      <c r="AQ291">
        <v>4.7</v>
      </c>
      <c r="AR291">
        <v>7000</v>
      </c>
      <c r="AS291">
        <v>68600</v>
      </c>
      <c r="AT291">
        <v>10.199999999999999</v>
      </c>
      <c r="AU291">
        <v>5.0999999999999996</v>
      </c>
      <c r="AV291">
        <v>8900</v>
      </c>
      <c r="AW291">
        <v>67000</v>
      </c>
      <c r="AX291">
        <v>13.3</v>
      </c>
      <c r="AY291">
        <v>5.9</v>
      </c>
      <c r="AZ291">
        <v>9000</v>
      </c>
      <c r="BA291">
        <v>68800</v>
      </c>
      <c r="BB291">
        <v>13</v>
      </c>
      <c r="BC291">
        <v>6.4</v>
      </c>
      <c r="BD291">
        <v>7700</v>
      </c>
      <c r="BE291">
        <v>76200</v>
      </c>
      <c r="BF291">
        <v>10.1</v>
      </c>
      <c r="BG291">
        <v>5.3</v>
      </c>
      <c r="BH291">
        <v>6600</v>
      </c>
      <c r="BI291">
        <v>70400</v>
      </c>
      <c r="BJ291">
        <v>9.4</v>
      </c>
      <c r="BK291">
        <v>5</v>
      </c>
      <c r="BL291">
        <v>8000</v>
      </c>
      <c r="BM291">
        <v>73900</v>
      </c>
      <c r="BN291">
        <v>10.8</v>
      </c>
      <c r="BO291">
        <v>5.2</v>
      </c>
      <c r="BP291">
        <v>7900</v>
      </c>
      <c r="BQ291">
        <v>86300</v>
      </c>
      <c r="BR291">
        <v>9.1</v>
      </c>
      <c r="BS291">
        <v>4.7</v>
      </c>
      <c r="BT291">
        <v>8300</v>
      </c>
      <c r="BU291">
        <v>83000</v>
      </c>
      <c r="BV291">
        <v>9.9</v>
      </c>
      <c r="BW291">
        <v>4.2</v>
      </c>
    </row>
    <row r="292" spans="1:75" x14ac:dyDescent="0.3">
      <c r="A292" t="s">
        <v>400</v>
      </c>
      <c r="B292" t="str">
        <f>VLOOKUP(A292,'class and classification'!$A$1:$B$338,2,FALSE)</f>
        <v>Predominantly Urban</v>
      </c>
      <c r="C292" t="str">
        <f>VLOOKUP(A292,'class and classification'!$A$1:$C$338,3,FALSE)</f>
        <v>SD</v>
      </c>
      <c r="D292">
        <v>4200</v>
      </c>
      <c r="E292">
        <v>42500</v>
      </c>
      <c r="F292">
        <v>9.9</v>
      </c>
      <c r="G292">
        <v>3.2</v>
      </c>
      <c r="H292">
        <v>4400</v>
      </c>
      <c r="I292">
        <v>44900</v>
      </c>
      <c r="J292">
        <v>9.6999999999999993</v>
      </c>
      <c r="K292">
        <v>3</v>
      </c>
      <c r="L292">
        <v>2300</v>
      </c>
      <c r="M292">
        <v>45600</v>
      </c>
      <c r="N292">
        <v>4.9000000000000004</v>
      </c>
      <c r="O292" t="s">
        <v>38</v>
      </c>
      <c r="P292">
        <v>3200</v>
      </c>
      <c r="Q292">
        <v>46400</v>
      </c>
      <c r="R292">
        <v>6.9</v>
      </c>
      <c r="S292" t="s">
        <v>38</v>
      </c>
      <c r="T292">
        <v>5400</v>
      </c>
      <c r="U292">
        <v>43600</v>
      </c>
      <c r="V292">
        <v>12.5</v>
      </c>
      <c r="W292">
        <v>6.5</v>
      </c>
      <c r="X292">
        <v>5100</v>
      </c>
      <c r="Y292">
        <v>49200</v>
      </c>
      <c r="Z292">
        <v>10.4</v>
      </c>
      <c r="AA292">
        <v>5.8</v>
      </c>
      <c r="AB292">
        <v>5200</v>
      </c>
      <c r="AC292">
        <v>48500</v>
      </c>
      <c r="AD292">
        <v>10.8</v>
      </c>
      <c r="AE292">
        <v>6.4</v>
      </c>
      <c r="AF292">
        <v>4900</v>
      </c>
      <c r="AG292">
        <v>47300</v>
      </c>
      <c r="AH292">
        <v>10.4</v>
      </c>
      <c r="AI292" t="s">
        <v>38</v>
      </c>
      <c r="AJ292">
        <v>5400</v>
      </c>
      <c r="AK292">
        <v>50300</v>
      </c>
      <c r="AL292">
        <v>10.7</v>
      </c>
      <c r="AM292" t="s">
        <v>38</v>
      </c>
      <c r="AN292">
        <v>5200</v>
      </c>
      <c r="AO292">
        <v>49900</v>
      </c>
      <c r="AP292">
        <v>10.5</v>
      </c>
      <c r="AQ292">
        <v>5.9</v>
      </c>
      <c r="AR292">
        <v>8400</v>
      </c>
      <c r="AS292">
        <v>54400</v>
      </c>
      <c r="AT292">
        <v>15.4</v>
      </c>
      <c r="AU292">
        <v>7.2</v>
      </c>
      <c r="AV292">
        <v>5800</v>
      </c>
      <c r="AW292">
        <v>50500</v>
      </c>
      <c r="AX292">
        <v>11.6</v>
      </c>
      <c r="AY292">
        <v>6.5</v>
      </c>
      <c r="AZ292">
        <v>4800</v>
      </c>
      <c r="BA292">
        <v>58000</v>
      </c>
      <c r="BB292">
        <v>8.3000000000000007</v>
      </c>
      <c r="BC292">
        <v>5.2</v>
      </c>
      <c r="BD292">
        <v>3800</v>
      </c>
      <c r="BE292">
        <v>63700</v>
      </c>
      <c r="BF292">
        <v>6</v>
      </c>
      <c r="BG292" t="s">
        <v>38</v>
      </c>
      <c r="BH292">
        <v>6100</v>
      </c>
      <c r="BI292">
        <v>59500</v>
      </c>
      <c r="BJ292">
        <v>10.3</v>
      </c>
      <c r="BK292">
        <v>5.6</v>
      </c>
      <c r="BL292">
        <v>5400</v>
      </c>
      <c r="BM292">
        <v>63200</v>
      </c>
      <c r="BN292">
        <v>8.6</v>
      </c>
      <c r="BO292">
        <v>5.7</v>
      </c>
      <c r="BP292">
        <v>2700</v>
      </c>
      <c r="BQ292">
        <v>60900</v>
      </c>
      <c r="BR292">
        <v>4.5</v>
      </c>
      <c r="BS292" t="s">
        <v>38</v>
      </c>
      <c r="BT292" t="s">
        <v>37</v>
      </c>
      <c r="BU292">
        <v>49200</v>
      </c>
      <c r="BV292" t="s">
        <v>37</v>
      </c>
      <c r="BW292" t="s">
        <v>37</v>
      </c>
    </row>
    <row r="293" spans="1:75" x14ac:dyDescent="0.3">
      <c r="A293" t="s">
        <v>401</v>
      </c>
      <c r="B293" t="str">
        <f>VLOOKUP(A293,'class and classification'!$A$1:$B$338,2,FALSE)</f>
        <v>Urban with Significant Rural</v>
      </c>
      <c r="C293" t="str">
        <f>VLOOKUP(A293,'class and classification'!$A$1:$C$338,3,FALSE)</f>
        <v>SD</v>
      </c>
      <c r="D293">
        <v>4600</v>
      </c>
      <c r="E293">
        <v>47700</v>
      </c>
      <c r="F293">
        <v>9.6</v>
      </c>
      <c r="G293">
        <v>2.8</v>
      </c>
      <c r="H293">
        <v>4600</v>
      </c>
      <c r="I293">
        <v>48700</v>
      </c>
      <c r="J293">
        <v>9.5</v>
      </c>
      <c r="K293">
        <v>2.7</v>
      </c>
      <c r="L293">
        <v>3800</v>
      </c>
      <c r="M293">
        <v>47100</v>
      </c>
      <c r="N293">
        <v>8.1</v>
      </c>
      <c r="O293">
        <v>4.0999999999999996</v>
      </c>
      <c r="P293">
        <v>2200</v>
      </c>
      <c r="Q293">
        <v>50100</v>
      </c>
      <c r="R293">
        <v>4.5</v>
      </c>
      <c r="S293" t="s">
        <v>38</v>
      </c>
      <c r="T293">
        <v>3300</v>
      </c>
      <c r="U293">
        <v>52900</v>
      </c>
      <c r="V293">
        <v>6.2</v>
      </c>
      <c r="W293">
        <v>3.6</v>
      </c>
      <c r="X293">
        <v>4400</v>
      </c>
      <c r="Y293">
        <v>48900</v>
      </c>
      <c r="Z293">
        <v>9</v>
      </c>
      <c r="AA293">
        <v>4.7</v>
      </c>
      <c r="AB293">
        <v>4800</v>
      </c>
      <c r="AC293">
        <v>49000</v>
      </c>
      <c r="AD293">
        <v>9.8000000000000007</v>
      </c>
      <c r="AE293">
        <v>5.0999999999999996</v>
      </c>
      <c r="AF293">
        <v>4300</v>
      </c>
      <c r="AG293">
        <v>50000</v>
      </c>
      <c r="AH293">
        <v>8.6</v>
      </c>
      <c r="AI293">
        <v>5.2</v>
      </c>
      <c r="AJ293">
        <v>5300</v>
      </c>
      <c r="AK293">
        <v>47700</v>
      </c>
      <c r="AL293">
        <v>11</v>
      </c>
      <c r="AM293">
        <v>5.8</v>
      </c>
      <c r="AN293">
        <v>3400</v>
      </c>
      <c r="AO293">
        <v>52900</v>
      </c>
      <c r="AP293">
        <v>6.4</v>
      </c>
      <c r="AQ293">
        <v>4</v>
      </c>
      <c r="AR293">
        <v>2700</v>
      </c>
      <c r="AS293">
        <v>46600</v>
      </c>
      <c r="AT293">
        <v>5.8</v>
      </c>
      <c r="AU293" t="s">
        <v>38</v>
      </c>
      <c r="AV293">
        <v>4500</v>
      </c>
      <c r="AW293">
        <v>50400</v>
      </c>
      <c r="AX293">
        <v>8.9</v>
      </c>
      <c r="AY293">
        <v>5</v>
      </c>
      <c r="AZ293">
        <v>3100</v>
      </c>
      <c r="BA293">
        <v>56200</v>
      </c>
      <c r="BB293">
        <v>5.5</v>
      </c>
      <c r="BC293" t="s">
        <v>38</v>
      </c>
      <c r="BD293">
        <v>3600</v>
      </c>
      <c r="BE293">
        <v>53400</v>
      </c>
      <c r="BF293">
        <v>6.7</v>
      </c>
      <c r="BG293" t="s">
        <v>38</v>
      </c>
      <c r="BH293">
        <v>5100</v>
      </c>
      <c r="BI293">
        <v>58100</v>
      </c>
      <c r="BJ293">
        <v>8.8000000000000007</v>
      </c>
      <c r="BK293">
        <v>4.9000000000000004</v>
      </c>
      <c r="BL293">
        <v>7300</v>
      </c>
      <c r="BM293">
        <v>51500</v>
      </c>
      <c r="BN293">
        <v>14.1</v>
      </c>
      <c r="BO293">
        <v>6.4</v>
      </c>
      <c r="BP293">
        <v>3700</v>
      </c>
      <c r="BQ293">
        <v>51700</v>
      </c>
      <c r="BR293">
        <v>7.1</v>
      </c>
      <c r="BS293" t="s">
        <v>38</v>
      </c>
      <c r="BT293">
        <v>5300</v>
      </c>
      <c r="BU293">
        <v>49200</v>
      </c>
      <c r="BV293">
        <v>10.7</v>
      </c>
      <c r="BW293">
        <v>5.4</v>
      </c>
    </row>
    <row r="294" spans="1:75" x14ac:dyDescent="0.3">
      <c r="A294" t="s">
        <v>402</v>
      </c>
      <c r="B294" t="str">
        <f>VLOOKUP(A294,'class and classification'!$A$1:$B$338,2,FALSE)</f>
        <v>Predominantly Urban</v>
      </c>
      <c r="C294" t="str">
        <f>VLOOKUP(A294,'class and classification'!$A$1:$C$338,3,FALSE)</f>
        <v>SD</v>
      </c>
      <c r="D294">
        <v>4400</v>
      </c>
      <c r="E294">
        <v>47800</v>
      </c>
      <c r="F294">
        <v>9.1999999999999993</v>
      </c>
      <c r="G294">
        <v>2.8</v>
      </c>
      <c r="H294">
        <v>4800</v>
      </c>
      <c r="I294">
        <v>47400</v>
      </c>
      <c r="J294">
        <v>10.1</v>
      </c>
      <c r="K294">
        <v>3.1</v>
      </c>
      <c r="L294">
        <v>1200</v>
      </c>
      <c r="M294">
        <v>49900</v>
      </c>
      <c r="N294">
        <v>2.4</v>
      </c>
      <c r="O294" t="s">
        <v>38</v>
      </c>
      <c r="P294">
        <v>5400</v>
      </c>
      <c r="Q294">
        <v>45500</v>
      </c>
      <c r="R294">
        <v>11.8</v>
      </c>
      <c r="S294">
        <v>5.5</v>
      </c>
      <c r="T294">
        <v>4600</v>
      </c>
      <c r="U294">
        <v>48400</v>
      </c>
      <c r="V294">
        <v>9.6</v>
      </c>
      <c r="W294">
        <v>5.5</v>
      </c>
      <c r="X294">
        <v>3900</v>
      </c>
      <c r="Y294">
        <v>49100</v>
      </c>
      <c r="Z294">
        <v>7.9</v>
      </c>
      <c r="AA294" t="s">
        <v>38</v>
      </c>
      <c r="AB294">
        <v>4000</v>
      </c>
      <c r="AC294">
        <v>50200</v>
      </c>
      <c r="AD294">
        <v>7.9</v>
      </c>
      <c r="AE294" t="s">
        <v>38</v>
      </c>
      <c r="AF294">
        <v>2000</v>
      </c>
      <c r="AG294">
        <v>43400</v>
      </c>
      <c r="AH294">
        <v>4.7</v>
      </c>
      <c r="AI294" t="s">
        <v>38</v>
      </c>
      <c r="AJ294">
        <v>1500</v>
      </c>
      <c r="AK294">
        <v>43300</v>
      </c>
      <c r="AL294">
        <v>3.5</v>
      </c>
      <c r="AM294" t="s">
        <v>38</v>
      </c>
      <c r="AN294">
        <v>4600</v>
      </c>
      <c r="AO294">
        <v>48100</v>
      </c>
      <c r="AP294">
        <v>9.6</v>
      </c>
      <c r="AQ294" t="s">
        <v>38</v>
      </c>
      <c r="AR294">
        <v>3600</v>
      </c>
      <c r="AS294">
        <v>49500</v>
      </c>
      <c r="AT294">
        <v>7.3</v>
      </c>
      <c r="AU294" t="s">
        <v>38</v>
      </c>
      <c r="AV294">
        <v>4400</v>
      </c>
      <c r="AW294">
        <v>46600</v>
      </c>
      <c r="AX294">
        <v>9.4</v>
      </c>
      <c r="AY294" t="s">
        <v>38</v>
      </c>
      <c r="AZ294">
        <v>4800</v>
      </c>
      <c r="BA294">
        <v>43100</v>
      </c>
      <c r="BB294">
        <v>11.1</v>
      </c>
      <c r="BC294" t="s">
        <v>38</v>
      </c>
      <c r="BD294">
        <v>4100</v>
      </c>
      <c r="BE294">
        <v>49800</v>
      </c>
      <c r="BF294">
        <v>8.1999999999999993</v>
      </c>
      <c r="BG294" t="s">
        <v>38</v>
      </c>
      <c r="BH294">
        <v>3800</v>
      </c>
      <c r="BI294">
        <v>55700</v>
      </c>
      <c r="BJ294">
        <v>6.7</v>
      </c>
      <c r="BK294" t="s">
        <v>38</v>
      </c>
      <c r="BL294">
        <v>1800</v>
      </c>
      <c r="BM294">
        <v>53400</v>
      </c>
      <c r="BN294">
        <v>3.4</v>
      </c>
      <c r="BO294" t="s">
        <v>38</v>
      </c>
      <c r="BP294">
        <v>5200</v>
      </c>
      <c r="BQ294">
        <v>56600</v>
      </c>
      <c r="BR294">
        <v>9.1999999999999993</v>
      </c>
      <c r="BS294" t="s">
        <v>38</v>
      </c>
      <c r="BT294" t="s">
        <v>37</v>
      </c>
      <c r="BU294">
        <v>56200</v>
      </c>
      <c r="BV294" t="s">
        <v>37</v>
      </c>
      <c r="BW294" t="s">
        <v>37</v>
      </c>
    </row>
    <row r="295" spans="1:75" x14ac:dyDescent="0.3">
      <c r="A295" t="s">
        <v>403</v>
      </c>
      <c r="B295" t="str">
        <f>VLOOKUP(A295,'class and classification'!$A$1:$B$338,2,FALSE)</f>
        <v>Urban with Significant Rural</v>
      </c>
      <c r="C295" t="str">
        <f>VLOOKUP(A295,'class and classification'!$A$1:$C$338,3,FALSE)</f>
        <v>SD</v>
      </c>
      <c r="D295">
        <v>9000</v>
      </c>
      <c r="E295">
        <v>73100</v>
      </c>
      <c r="F295">
        <v>12.4</v>
      </c>
      <c r="G295">
        <v>3.1</v>
      </c>
      <c r="H295">
        <v>6800</v>
      </c>
      <c r="I295">
        <v>69800</v>
      </c>
      <c r="J295">
        <v>9.8000000000000007</v>
      </c>
      <c r="K295">
        <v>3.1</v>
      </c>
      <c r="L295">
        <v>7700</v>
      </c>
      <c r="M295">
        <v>69900</v>
      </c>
      <c r="N295">
        <v>11</v>
      </c>
      <c r="O295">
        <v>4.2</v>
      </c>
      <c r="P295">
        <v>5600</v>
      </c>
      <c r="Q295">
        <v>71000</v>
      </c>
      <c r="R295">
        <v>7.9</v>
      </c>
      <c r="S295">
        <v>3.8</v>
      </c>
      <c r="T295">
        <v>4600</v>
      </c>
      <c r="U295">
        <v>68700</v>
      </c>
      <c r="V295">
        <v>6.7</v>
      </c>
      <c r="W295">
        <v>3.7</v>
      </c>
      <c r="X295">
        <v>9400</v>
      </c>
      <c r="Y295">
        <v>75300</v>
      </c>
      <c r="Z295">
        <v>12.4</v>
      </c>
      <c r="AA295">
        <v>4.5</v>
      </c>
      <c r="AB295">
        <v>6900</v>
      </c>
      <c r="AC295">
        <v>80900</v>
      </c>
      <c r="AD295">
        <v>8.6</v>
      </c>
      <c r="AE295">
        <v>4.3</v>
      </c>
      <c r="AF295">
        <v>7600</v>
      </c>
      <c r="AG295">
        <v>81600</v>
      </c>
      <c r="AH295">
        <v>9.3000000000000007</v>
      </c>
      <c r="AI295">
        <v>4.0999999999999996</v>
      </c>
      <c r="AJ295">
        <v>9700</v>
      </c>
      <c r="AK295">
        <v>78600</v>
      </c>
      <c r="AL295">
        <v>12.3</v>
      </c>
      <c r="AM295">
        <v>4.7</v>
      </c>
      <c r="AN295">
        <v>8300</v>
      </c>
      <c r="AO295">
        <v>80700</v>
      </c>
      <c r="AP295">
        <v>10.3</v>
      </c>
      <c r="AQ295">
        <v>4.3</v>
      </c>
      <c r="AR295">
        <v>10800</v>
      </c>
      <c r="AS295">
        <v>79600</v>
      </c>
      <c r="AT295">
        <v>13.6</v>
      </c>
      <c r="AU295">
        <v>5</v>
      </c>
      <c r="AV295">
        <v>8800</v>
      </c>
      <c r="AW295">
        <v>85400</v>
      </c>
      <c r="AX295">
        <v>10.3</v>
      </c>
      <c r="AY295">
        <v>4</v>
      </c>
      <c r="AZ295">
        <v>10000</v>
      </c>
      <c r="BA295">
        <v>76300</v>
      </c>
      <c r="BB295">
        <v>13.1</v>
      </c>
      <c r="BC295">
        <v>5.0999999999999996</v>
      </c>
      <c r="BD295">
        <v>14100</v>
      </c>
      <c r="BE295">
        <v>80800</v>
      </c>
      <c r="BF295">
        <v>17.5</v>
      </c>
      <c r="BG295">
        <v>6.3</v>
      </c>
      <c r="BH295">
        <v>9000</v>
      </c>
      <c r="BI295">
        <v>88000</v>
      </c>
      <c r="BJ295">
        <v>10.199999999999999</v>
      </c>
      <c r="BK295">
        <v>5.3</v>
      </c>
      <c r="BL295">
        <v>13600</v>
      </c>
      <c r="BM295">
        <v>88000</v>
      </c>
      <c r="BN295">
        <v>15.4</v>
      </c>
      <c r="BO295">
        <v>6.7</v>
      </c>
      <c r="BP295">
        <v>13300</v>
      </c>
      <c r="BQ295">
        <v>89200</v>
      </c>
      <c r="BR295">
        <v>14.9</v>
      </c>
      <c r="BS295">
        <v>7.3</v>
      </c>
      <c r="BT295">
        <v>5000</v>
      </c>
      <c r="BU295">
        <v>87700</v>
      </c>
      <c r="BV295">
        <v>5.7</v>
      </c>
      <c r="BW295" t="s">
        <v>38</v>
      </c>
    </row>
    <row r="296" spans="1:75" x14ac:dyDescent="0.3">
      <c r="A296" t="s">
        <v>404</v>
      </c>
      <c r="B296" t="str">
        <f>VLOOKUP(A296,'class and classification'!$A$1:$B$338,2,FALSE)</f>
        <v>Predominantly Rural</v>
      </c>
      <c r="C296" t="str">
        <f>VLOOKUP(A296,'class and classification'!$A$1:$C$338,3,FALSE)</f>
        <v>SD</v>
      </c>
      <c r="D296">
        <v>6600</v>
      </c>
      <c r="E296">
        <v>51900</v>
      </c>
      <c r="F296">
        <v>12.6</v>
      </c>
      <c r="G296">
        <v>3</v>
      </c>
      <c r="H296">
        <v>5600</v>
      </c>
      <c r="I296">
        <v>53500</v>
      </c>
      <c r="J296">
        <v>10.5</v>
      </c>
      <c r="K296">
        <v>3.1</v>
      </c>
      <c r="L296">
        <v>5500</v>
      </c>
      <c r="M296">
        <v>55700</v>
      </c>
      <c r="N296">
        <v>9.9</v>
      </c>
      <c r="O296">
        <v>4.5999999999999996</v>
      </c>
      <c r="P296">
        <v>6500</v>
      </c>
      <c r="Q296">
        <v>61300</v>
      </c>
      <c r="R296">
        <v>10.6</v>
      </c>
      <c r="S296">
        <v>4.7</v>
      </c>
      <c r="T296">
        <v>4800</v>
      </c>
      <c r="U296">
        <v>51000</v>
      </c>
      <c r="V296">
        <v>9.5</v>
      </c>
      <c r="W296">
        <v>5</v>
      </c>
      <c r="X296">
        <v>7500</v>
      </c>
      <c r="Y296">
        <v>55300</v>
      </c>
      <c r="Z296">
        <v>13.6</v>
      </c>
      <c r="AA296">
        <v>6.2</v>
      </c>
      <c r="AB296">
        <v>8300</v>
      </c>
      <c r="AC296">
        <v>51100</v>
      </c>
      <c r="AD296">
        <v>16.3</v>
      </c>
      <c r="AE296">
        <v>7.2</v>
      </c>
      <c r="AF296">
        <v>7900</v>
      </c>
      <c r="AG296">
        <v>57400</v>
      </c>
      <c r="AH296">
        <v>13.7</v>
      </c>
      <c r="AI296">
        <v>6.1</v>
      </c>
      <c r="AJ296">
        <v>7400</v>
      </c>
      <c r="AK296">
        <v>56100</v>
      </c>
      <c r="AL296">
        <v>13.2</v>
      </c>
      <c r="AM296">
        <v>5.8</v>
      </c>
      <c r="AN296">
        <v>8000</v>
      </c>
      <c r="AO296">
        <v>56400</v>
      </c>
      <c r="AP296">
        <v>14.1</v>
      </c>
      <c r="AQ296">
        <v>6.4</v>
      </c>
      <c r="AR296">
        <v>6900</v>
      </c>
      <c r="AS296">
        <v>55800</v>
      </c>
      <c r="AT296">
        <v>12.4</v>
      </c>
      <c r="AU296">
        <v>6.7</v>
      </c>
      <c r="AV296">
        <v>8400</v>
      </c>
      <c r="AW296">
        <v>55000</v>
      </c>
      <c r="AX296">
        <v>15.2</v>
      </c>
      <c r="AY296">
        <v>7.3</v>
      </c>
      <c r="AZ296">
        <v>6200</v>
      </c>
      <c r="BA296">
        <v>51900</v>
      </c>
      <c r="BB296">
        <v>12</v>
      </c>
      <c r="BC296">
        <v>6.9</v>
      </c>
      <c r="BD296">
        <v>9600</v>
      </c>
      <c r="BE296">
        <v>55200</v>
      </c>
      <c r="BF296">
        <v>17.3</v>
      </c>
      <c r="BG296">
        <v>8</v>
      </c>
      <c r="BH296">
        <v>6900</v>
      </c>
      <c r="BI296">
        <v>53400</v>
      </c>
      <c r="BJ296">
        <v>12.9</v>
      </c>
      <c r="BK296" t="s">
        <v>38</v>
      </c>
      <c r="BL296">
        <v>12200</v>
      </c>
      <c r="BM296">
        <v>58600</v>
      </c>
      <c r="BN296">
        <v>20.8</v>
      </c>
      <c r="BO296">
        <v>9.3000000000000007</v>
      </c>
      <c r="BP296">
        <v>6700</v>
      </c>
      <c r="BQ296">
        <v>55500</v>
      </c>
      <c r="BR296">
        <v>12</v>
      </c>
      <c r="BS296">
        <v>6.6</v>
      </c>
      <c r="BT296">
        <v>10200</v>
      </c>
      <c r="BU296">
        <v>52400</v>
      </c>
      <c r="BV296">
        <v>19.5</v>
      </c>
      <c r="BW296">
        <v>7.7</v>
      </c>
    </row>
    <row r="297" spans="1:75" x14ac:dyDescent="0.3">
      <c r="A297" t="s">
        <v>405</v>
      </c>
      <c r="B297" t="str">
        <f>VLOOKUP(A297,'class and classification'!$A$1:$B$338,2,FALSE)</f>
        <v>Urban with Significant Rural</v>
      </c>
      <c r="C297" t="str">
        <f>VLOOKUP(A297,'class and classification'!$A$1:$C$338,3,FALSE)</f>
        <v>SD</v>
      </c>
      <c r="D297">
        <v>2700</v>
      </c>
      <c r="E297">
        <v>44600</v>
      </c>
      <c r="F297">
        <v>6</v>
      </c>
      <c r="G297">
        <v>2.2999999999999998</v>
      </c>
      <c r="H297">
        <v>4400</v>
      </c>
      <c r="I297">
        <v>47300</v>
      </c>
      <c r="J297">
        <v>9.1999999999999993</v>
      </c>
      <c r="K297">
        <v>2.8</v>
      </c>
      <c r="L297">
        <v>4700</v>
      </c>
      <c r="M297">
        <v>46900</v>
      </c>
      <c r="N297">
        <v>9.9</v>
      </c>
      <c r="O297">
        <v>4.7</v>
      </c>
      <c r="P297">
        <v>5200</v>
      </c>
      <c r="Q297">
        <v>49100</v>
      </c>
      <c r="R297">
        <v>10.6</v>
      </c>
      <c r="S297">
        <v>4.5</v>
      </c>
      <c r="T297">
        <v>6400</v>
      </c>
      <c r="U297">
        <v>48900</v>
      </c>
      <c r="V297">
        <v>13</v>
      </c>
      <c r="W297">
        <v>5.6</v>
      </c>
      <c r="X297">
        <v>4700</v>
      </c>
      <c r="Y297">
        <v>48000</v>
      </c>
      <c r="Z297">
        <v>9.8000000000000007</v>
      </c>
      <c r="AA297">
        <v>5.2</v>
      </c>
      <c r="AB297">
        <v>3600</v>
      </c>
      <c r="AC297">
        <v>45500</v>
      </c>
      <c r="AD297">
        <v>8</v>
      </c>
      <c r="AE297">
        <v>4.9000000000000004</v>
      </c>
      <c r="AF297">
        <v>4900</v>
      </c>
      <c r="AG297">
        <v>50200</v>
      </c>
      <c r="AH297">
        <v>9.6999999999999993</v>
      </c>
      <c r="AI297">
        <v>5.0999999999999996</v>
      </c>
      <c r="AJ297">
        <v>3700</v>
      </c>
      <c r="AK297">
        <v>50900</v>
      </c>
      <c r="AL297">
        <v>7.2</v>
      </c>
      <c r="AM297">
        <v>4.4000000000000004</v>
      </c>
      <c r="AN297">
        <v>5700</v>
      </c>
      <c r="AO297">
        <v>48400</v>
      </c>
      <c r="AP297">
        <v>11.7</v>
      </c>
      <c r="AQ297">
        <v>5.2</v>
      </c>
      <c r="AR297">
        <v>4300</v>
      </c>
      <c r="AS297">
        <v>54200</v>
      </c>
      <c r="AT297">
        <v>7.9</v>
      </c>
      <c r="AU297">
        <v>4.8</v>
      </c>
      <c r="AV297">
        <v>6500</v>
      </c>
      <c r="AW297">
        <v>53900</v>
      </c>
      <c r="AX297">
        <v>12</v>
      </c>
      <c r="AY297">
        <v>5.9</v>
      </c>
      <c r="AZ297">
        <v>7600</v>
      </c>
      <c r="BA297">
        <v>51600</v>
      </c>
      <c r="BB297">
        <v>14.7</v>
      </c>
      <c r="BC297">
        <v>6.3</v>
      </c>
      <c r="BD297">
        <v>4700</v>
      </c>
      <c r="BE297">
        <v>52400</v>
      </c>
      <c r="BF297">
        <v>9</v>
      </c>
      <c r="BG297">
        <v>5.5</v>
      </c>
      <c r="BH297">
        <v>4100</v>
      </c>
      <c r="BI297">
        <v>48300</v>
      </c>
      <c r="BJ297">
        <v>8.5</v>
      </c>
      <c r="BK297">
        <v>5.2</v>
      </c>
      <c r="BL297">
        <v>3700</v>
      </c>
      <c r="BM297">
        <v>55400</v>
      </c>
      <c r="BN297">
        <v>6.6</v>
      </c>
      <c r="BO297" t="s">
        <v>38</v>
      </c>
      <c r="BP297">
        <v>7100</v>
      </c>
      <c r="BQ297">
        <v>52900</v>
      </c>
      <c r="BR297">
        <v>13.4</v>
      </c>
      <c r="BS297">
        <v>7</v>
      </c>
      <c r="BT297">
        <v>5400</v>
      </c>
      <c r="BU297">
        <v>47800</v>
      </c>
      <c r="BV297">
        <v>11.3</v>
      </c>
      <c r="BW297">
        <v>6.8</v>
      </c>
    </row>
    <row r="298" spans="1:75" x14ac:dyDescent="0.3">
      <c r="A298" t="s">
        <v>406</v>
      </c>
      <c r="B298" t="str">
        <f>VLOOKUP(A298,'class and classification'!$A$1:$B$338,2,FALSE)</f>
        <v>Predominantly Rural</v>
      </c>
      <c r="C298" t="str">
        <f>VLOOKUP(A298,'class and classification'!$A$1:$C$338,3,FALSE)</f>
        <v>SD</v>
      </c>
      <c r="D298">
        <v>5000</v>
      </c>
      <c r="E298">
        <v>61900</v>
      </c>
      <c r="F298">
        <v>8.1</v>
      </c>
      <c r="G298">
        <v>2.7</v>
      </c>
      <c r="H298">
        <v>5800</v>
      </c>
      <c r="I298">
        <v>62900</v>
      </c>
      <c r="J298">
        <v>9.1999999999999993</v>
      </c>
      <c r="K298">
        <v>3</v>
      </c>
      <c r="L298">
        <v>6200</v>
      </c>
      <c r="M298">
        <v>60600</v>
      </c>
      <c r="N298">
        <v>10.3</v>
      </c>
      <c r="O298">
        <v>4.2</v>
      </c>
      <c r="P298">
        <v>5400</v>
      </c>
      <c r="Q298">
        <v>59200</v>
      </c>
      <c r="R298">
        <v>9.1</v>
      </c>
      <c r="S298">
        <v>3.8</v>
      </c>
      <c r="T298">
        <v>3600</v>
      </c>
      <c r="U298">
        <v>63000</v>
      </c>
      <c r="V298">
        <v>5.7</v>
      </c>
      <c r="W298">
        <v>3.1</v>
      </c>
      <c r="X298">
        <v>6400</v>
      </c>
      <c r="Y298">
        <v>58300</v>
      </c>
      <c r="Z298">
        <v>11</v>
      </c>
      <c r="AA298">
        <v>4.8</v>
      </c>
      <c r="AB298">
        <v>6500</v>
      </c>
      <c r="AC298">
        <v>60200</v>
      </c>
      <c r="AD298">
        <v>10.9</v>
      </c>
      <c r="AE298">
        <v>4.7</v>
      </c>
      <c r="AF298">
        <v>8900</v>
      </c>
      <c r="AG298">
        <v>64100</v>
      </c>
      <c r="AH298">
        <v>13.9</v>
      </c>
      <c r="AI298">
        <v>5.0999999999999996</v>
      </c>
      <c r="AJ298">
        <v>3400</v>
      </c>
      <c r="AK298">
        <v>64300</v>
      </c>
      <c r="AL298">
        <v>5.4</v>
      </c>
      <c r="AM298">
        <v>3.3</v>
      </c>
      <c r="AN298">
        <v>3700</v>
      </c>
      <c r="AO298">
        <v>62900</v>
      </c>
      <c r="AP298">
        <v>5.8</v>
      </c>
      <c r="AQ298">
        <v>3.6</v>
      </c>
      <c r="AR298">
        <v>8800</v>
      </c>
      <c r="AS298">
        <v>69800</v>
      </c>
      <c r="AT298">
        <v>12.6</v>
      </c>
      <c r="AU298">
        <v>5.0999999999999996</v>
      </c>
      <c r="AV298">
        <v>6500</v>
      </c>
      <c r="AW298">
        <v>65400</v>
      </c>
      <c r="AX298">
        <v>9.9</v>
      </c>
      <c r="AY298">
        <v>4.8</v>
      </c>
      <c r="AZ298">
        <v>4900</v>
      </c>
      <c r="BA298">
        <v>69300</v>
      </c>
      <c r="BB298">
        <v>7.1</v>
      </c>
      <c r="BC298">
        <v>4.4000000000000004</v>
      </c>
      <c r="BD298">
        <v>7700</v>
      </c>
      <c r="BE298">
        <v>65900</v>
      </c>
      <c r="BF298">
        <v>11.6</v>
      </c>
      <c r="BG298">
        <v>5.8</v>
      </c>
      <c r="BH298">
        <v>6900</v>
      </c>
      <c r="BI298">
        <v>61200</v>
      </c>
      <c r="BJ298">
        <v>11.3</v>
      </c>
      <c r="BK298">
        <v>5.4</v>
      </c>
      <c r="BL298">
        <v>7000</v>
      </c>
      <c r="BM298">
        <v>64700</v>
      </c>
      <c r="BN298">
        <v>10.7</v>
      </c>
      <c r="BO298">
        <v>5</v>
      </c>
      <c r="BP298">
        <v>3700</v>
      </c>
      <c r="BQ298">
        <v>69900</v>
      </c>
      <c r="BR298">
        <v>5.3</v>
      </c>
      <c r="BS298" t="s">
        <v>38</v>
      </c>
      <c r="BT298">
        <v>10200</v>
      </c>
      <c r="BU298">
        <v>67600</v>
      </c>
      <c r="BV298">
        <v>15.2</v>
      </c>
      <c r="BW298">
        <v>6.7</v>
      </c>
    </row>
    <row r="299" spans="1:75" x14ac:dyDescent="0.3">
      <c r="A299" t="s">
        <v>407</v>
      </c>
      <c r="B299" t="str">
        <f>VLOOKUP(A299,'class and classification'!$A$1:$B$338,2,FALSE)</f>
        <v>Predominantly Urban</v>
      </c>
      <c r="C299" t="str">
        <f>VLOOKUP(A299,'class and classification'!$A$1:$C$338,3,FALSE)</f>
        <v>SD</v>
      </c>
      <c r="D299">
        <v>6000</v>
      </c>
      <c r="E299">
        <v>56000</v>
      </c>
      <c r="F299">
        <v>10.6</v>
      </c>
      <c r="G299">
        <v>3.1</v>
      </c>
      <c r="H299">
        <v>5200</v>
      </c>
      <c r="I299">
        <v>56800</v>
      </c>
      <c r="J299">
        <v>9.1999999999999993</v>
      </c>
      <c r="K299">
        <v>2.5</v>
      </c>
      <c r="L299">
        <v>5800</v>
      </c>
      <c r="M299">
        <v>52400</v>
      </c>
      <c r="N299">
        <v>11</v>
      </c>
      <c r="O299">
        <v>4.9000000000000004</v>
      </c>
      <c r="P299">
        <v>6200</v>
      </c>
      <c r="Q299">
        <v>49500</v>
      </c>
      <c r="R299">
        <v>12.5</v>
      </c>
      <c r="S299">
        <v>5.2</v>
      </c>
      <c r="T299">
        <v>5200</v>
      </c>
      <c r="U299">
        <v>57600</v>
      </c>
      <c r="V299">
        <v>9</v>
      </c>
      <c r="W299">
        <v>4.7</v>
      </c>
      <c r="X299">
        <v>4400</v>
      </c>
      <c r="Y299">
        <v>59700</v>
      </c>
      <c r="Z299">
        <v>7.3</v>
      </c>
      <c r="AA299">
        <v>4</v>
      </c>
      <c r="AB299">
        <v>3300</v>
      </c>
      <c r="AC299">
        <v>57000</v>
      </c>
      <c r="AD299">
        <v>5.8</v>
      </c>
      <c r="AE299" t="s">
        <v>38</v>
      </c>
      <c r="AF299">
        <v>4700</v>
      </c>
      <c r="AG299">
        <v>49200</v>
      </c>
      <c r="AH299">
        <v>9.5</v>
      </c>
      <c r="AI299">
        <v>5.2</v>
      </c>
      <c r="AJ299">
        <v>6700</v>
      </c>
      <c r="AK299">
        <v>51800</v>
      </c>
      <c r="AL299">
        <v>13</v>
      </c>
      <c r="AM299">
        <v>6</v>
      </c>
      <c r="AN299">
        <v>3100</v>
      </c>
      <c r="AO299">
        <v>54200</v>
      </c>
      <c r="AP299">
        <v>5.6</v>
      </c>
      <c r="AQ299" t="s">
        <v>38</v>
      </c>
      <c r="AR299">
        <v>4900</v>
      </c>
      <c r="AS299">
        <v>54400</v>
      </c>
      <c r="AT299">
        <v>9</v>
      </c>
      <c r="AU299">
        <v>5.2</v>
      </c>
      <c r="AV299">
        <v>5900</v>
      </c>
      <c r="AW299">
        <v>58800</v>
      </c>
      <c r="AX299">
        <v>10.1</v>
      </c>
      <c r="AY299">
        <v>4.7</v>
      </c>
      <c r="AZ299">
        <v>5400</v>
      </c>
      <c r="BA299">
        <v>64700</v>
      </c>
      <c r="BB299">
        <v>8.4</v>
      </c>
      <c r="BC299">
        <v>5.3</v>
      </c>
      <c r="BD299">
        <v>7300</v>
      </c>
      <c r="BE299">
        <v>71900</v>
      </c>
      <c r="BF299">
        <v>10.1</v>
      </c>
      <c r="BG299">
        <v>5.3</v>
      </c>
      <c r="BH299">
        <v>7300</v>
      </c>
      <c r="BI299">
        <v>62300</v>
      </c>
      <c r="BJ299">
        <v>11.6</v>
      </c>
      <c r="BK299">
        <v>6.1</v>
      </c>
      <c r="BL299">
        <v>7500</v>
      </c>
      <c r="BM299">
        <v>60900</v>
      </c>
      <c r="BN299">
        <v>12.3</v>
      </c>
      <c r="BO299">
        <v>6.7</v>
      </c>
      <c r="BP299">
        <v>8400</v>
      </c>
      <c r="BQ299">
        <v>61500</v>
      </c>
      <c r="BR299">
        <v>13.7</v>
      </c>
      <c r="BS299">
        <v>6.7</v>
      </c>
      <c r="BT299">
        <v>3400</v>
      </c>
      <c r="BU299">
        <v>56400</v>
      </c>
      <c r="BV299">
        <v>6.1</v>
      </c>
      <c r="BW299" t="s">
        <v>38</v>
      </c>
    </row>
    <row r="300" spans="1:75" x14ac:dyDescent="0.3">
      <c r="A300" t="s">
        <v>408</v>
      </c>
      <c r="B300" t="str">
        <f>VLOOKUP(A300,'class and classification'!$A$1:$B$338,2,FALSE)</f>
        <v>Urban with Significant Rural</v>
      </c>
      <c r="C300" t="str">
        <f>VLOOKUP(A300,'class and classification'!$A$1:$C$338,3,FALSE)</f>
        <v>SD</v>
      </c>
      <c r="D300">
        <v>5700</v>
      </c>
      <c r="E300">
        <v>52900</v>
      </c>
      <c r="F300">
        <v>10.8</v>
      </c>
      <c r="G300">
        <v>3</v>
      </c>
      <c r="H300">
        <v>5600</v>
      </c>
      <c r="I300">
        <v>56000</v>
      </c>
      <c r="J300">
        <v>10</v>
      </c>
      <c r="K300">
        <v>3</v>
      </c>
      <c r="L300">
        <v>3800</v>
      </c>
      <c r="M300">
        <v>57100</v>
      </c>
      <c r="N300">
        <v>6.7</v>
      </c>
      <c r="O300">
        <v>3.8</v>
      </c>
      <c r="P300">
        <v>5300</v>
      </c>
      <c r="Q300">
        <v>54200</v>
      </c>
      <c r="R300">
        <v>9.6999999999999993</v>
      </c>
      <c r="S300">
        <v>4.5</v>
      </c>
      <c r="T300">
        <v>6400</v>
      </c>
      <c r="U300">
        <v>54400</v>
      </c>
      <c r="V300">
        <v>11.7</v>
      </c>
      <c r="W300">
        <v>4.8</v>
      </c>
      <c r="X300">
        <v>8600</v>
      </c>
      <c r="Y300">
        <v>59200</v>
      </c>
      <c r="Z300">
        <v>14.6</v>
      </c>
      <c r="AA300">
        <v>5.5</v>
      </c>
      <c r="AB300">
        <v>8200</v>
      </c>
      <c r="AC300">
        <v>56700</v>
      </c>
      <c r="AD300">
        <v>14.4</v>
      </c>
      <c r="AE300">
        <v>6.3</v>
      </c>
      <c r="AF300">
        <v>6900</v>
      </c>
      <c r="AG300">
        <v>58000</v>
      </c>
      <c r="AH300">
        <v>11.9</v>
      </c>
      <c r="AI300">
        <v>5.6</v>
      </c>
      <c r="AJ300">
        <v>8100</v>
      </c>
      <c r="AK300">
        <v>49000</v>
      </c>
      <c r="AL300">
        <v>16.5</v>
      </c>
      <c r="AM300">
        <v>7.6</v>
      </c>
      <c r="AN300">
        <v>8200</v>
      </c>
      <c r="AO300">
        <v>58100</v>
      </c>
      <c r="AP300">
        <v>14.1</v>
      </c>
      <c r="AQ300">
        <v>6.2</v>
      </c>
      <c r="AR300">
        <v>5500</v>
      </c>
      <c r="AS300">
        <v>65500</v>
      </c>
      <c r="AT300">
        <v>8.5</v>
      </c>
      <c r="AU300">
        <v>4.9000000000000004</v>
      </c>
      <c r="AV300">
        <v>9000</v>
      </c>
      <c r="AW300">
        <v>63400</v>
      </c>
      <c r="AX300">
        <v>14.3</v>
      </c>
      <c r="AY300">
        <v>5.8</v>
      </c>
      <c r="AZ300">
        <v>12600</v>
      </c>
      <c r="BA300">
        <v>65900</v>
      </c>
      <c r="BB300">
        <v>19.100000000000001</v>
      </c>
      <c r="BC300">
        <v>6.2</v>
      </c>
      <c r="BD300">
        <v>8700</v>
      </c>
      <c r="BE300">
        <v>61300</v>
      </c>
      <c r="BF300">
        <v>14.2</v>
      </c>
      <c r="BG300">
        <v>6.1</v>
      </c>
      <c r="BH300">
        <v>5400</v>
      </c>
      <c r="BI300">
        <v>66400</v>
      </c>
      <c r="BJ300">
        <v>8.1</v>
      </c>
      <c r="BK300" t="s">
        <v>38</v>
      </c>
      <c r="BL300">
        <v>8900</v>
      </c>
      <c r="BM300">
        <v>71700</v>
      </c>
      <c r="BN300">
        <v>12.4</v>
      </c>
      <c r="BO300">
        <v>5.9</v>
      </c>
      <c r="BP300">
        <v>11400</v>
      </c>
      <c r="BQ300">
        <v>69500</v>
      </c>
      <c r="BR300">
        <v>16.399999999999999</v>
      </c>
      <c r="BS300">
        <v>7.9</v>
      </c>
      <c r="BT300">
        <v>10400</v>
      </c>
      <c r="BU300">
        <v>66900</v>
      </c>
      <c r="BV300">
        <v>15.5</v>
      </c>
      <c r="BW300">
        <v>7</v>
      </c>
    </row>
    <row r="301" spans="1:75" x14ac:dyDescent="0.3">
      <c r="A301" t="s">
        <v>409</v>
      </c>
      <c r="B301" t="str">
        <f>VLOOKUP(A301,'class and classification'!$A$1:$B$338,2,FALSE)</f>
        <v>Urban with Significant Rural</v>
      </c>
      <c r="C301" t="str">
        <f>VLOOKUP(A301,'class and classification'!$A$1:$C$338,3,FALSE)</f>
        <v>SD</v>
      </c>
      <c r="D301">
        <v>4900</v>
      </c>
      <c r="E301">
        <v>53500</v>
      </c>
      <c r="F301">
        <v>9.1999999999999993</v>
      </c>
      <c r="G301">
        <v>2.8</v>
      </c>
      <c r="H301">
        <v>6800</v>
      </c>
      <c r="I301">
        <v>54700</v>
      </c>
      <c r="J301">
        <v>12.4</v>
      </c>
      <c r="K301">
        <v>3.2</v>
      </c>
      <c r="L301">
        <v>6500</v>
      </c>
      <c r="M301">
        <v>53300</v>
      </c>
      <c r="N301">
        <v>12.1</v>
      </c>
      <c r="O301">
        <v>4.9000000000000004</v>
      </c>
      <c r="P301">
        <v>6600</v>
      </c>
      <c r="Q301">
        <v>52200</v>
      </c>
      <c r="R301">
        <v>12.7</v>
      </c>
      <c r="S301">
        <v>5.0999999999999996</v>
      </c>
      <c r="T301">
        <v>7900</v>
      </c>
      <c r="U301">
        <v>53300</v>
      </c>
      <c r="V301">
        <v>14.9</v>
      </c>
      <c r="W301">
        <v>5.6</v>
      </c>
      <c r="X301">
        <v>4200</v>
      </c>
      <c r="Y301">
        <v>55200</v>
      </c>
      <c r="Z301">
        <v>7.7</v>
      </c>
      <c r="AA301">
        <v>4.5</v>
      </c>
      <c r="AB301">
        <v>6700</v>
      </c>
      <c r="AC301">
        <v>54400</v>
      </c>
      <c r="AD301">
        <v>12.4</v>
      </c>
      <c r="AE301">
        <v>5.4</v>
      </c>
      <c r="AF301">
        <v>8000</v>
      </c>
      <c r="AG301">
        <v>58400</v>
      </c>
      <c r="AH301">
        <v>13.7</v>
      </c>
      <c r="AI301">
        <v>5.6</v>
      </c>
      <c r="AJ301">
        <v>10000</v>
      </c>
      <c r="AK301">
        <v>56400</v>
      </c>
      <c r="AL301">
        <v>17.8</v>
      </c>
      <c r="AM301">
        <v>6.2</v>
      </c>
      <c r="AN301">
        <v>9800</v>
      </c>
      <c r="AO301">
        <v>58200</v>
      </c>
      <c r="AP301">
        <v>16.899999999999999</v>
      </c>
      <c r="AQ301">
        <v>6.5</v>
      </c>
      <c r="AR301">
        <v>7400</v>
      </c>
      <c r="AS301">
        <v>54200</v>
      </c>
      <c r="AT301">
        <v>13.6</v>
      </c>
      <c r="AU301">
        <v>6.3</v>
      </c>
      <c r="AV301">
        <v>6500</v>
      </c>
      <c r="AW301">
        <v>54200</v>
      </c>
      <c r="AX301">
        <v>12</v>
      </c>
      <c r="AY301">
        <v>6.2</v>
      </c>
      <c r="AZ301">
        <v>7500</v>
      </c>
      <c r="BA301">
        <v>59100</v>
      </c>
      <c r="BB301">
        <v>12.8</v>
      </c>
      <c r="BC301">
        <v>5.8</v>
      </c>
      <c r="BD301">
        <v>8600</v>
      </c>
      <c r="BE301">
        <v>60800</v>
      </c>
      <c r="BF301">
        <v>14.2</v>
      </c>
      <c r="BG301">
        <v>5.6</v>
      </c>
      <c r="BH301">
        <v>7900</v>
      </c>
      <c r="BI301">
        <v>54300</v>
      </c>
      <c r="BJ301">
        <v>14.6</v>
      </c>
      <c r="BK301">
        <v>5.9</v>
      </c>
      <c r="BL301">
        <v>8800</v>
      </c>
      <c r="BM301">
        <v>57600</v>
      </c>
      <c r="BN301">
        <v>15.2</v>
      </c>
      <c r="BO301">
        <v>7.1</v>
      </c>
      <c r="BP301">
        <v>6600</v>
      </c>
      <c r="BQ301">
        <v>57600</v>
      </c>
      <c r="BR301">
        <v>11.5</v>
      </c>
      <c r="BS301">
        <v>6.3</v>
      </c>
      <c r="BT301">
        <v>7100</v>
      </c>
      <c r="BU301">
        <v>57100</v>
      </c>
      <c r="BV301">
        <v>12.5</v>
      </c>
      <c r="BW301">
        <v>5.6</v>
      </c>
    </row>
    <row r="302" spans="1:75" x14ac:dyDescent="0.3">
      <c r="A302" t="s">
        <v>410</v>
      </c>
      <c r="B302" t="str">
        <f>VLOOKUP(A302,'class and classification'!$A$1:$B$338,2,FALSE)</f>
        <v>Urban with Significant Rural</v>
      </c>
      <c r="C302" t="str">
        <f>VLOOKUP(A302,'class and classification'!$A$1:$C$338,3,FALSE)</f>
        <v>SD</v>
      </c>
      <c r="D302">
        <v>8200</v>
      </c>
      <c r="E302">
        <v>73700</v>
      </c>
      <c r="F302">
        <v>11.1</v>
      </c>
      <c r="G302">
        <v>2.6</v>
      </c>
      <c r="H302">
        <v>6200</v>
      </c>
      <c r="I302">
        <v>73300</v>
      </c>
      <c r="J302">
        <v>8.5</v>
      </c>
      <c r="K302">
        <v>2.5</v>
      </c>
      <c r="L302">
        <v>7400</v>
      </c>
      <c r="M302">
        <v>75200</v>
      </c>
      <c r="N302">
        <v>9.8000000000000007</v>
      </c>
      <c r="O302">
        <v>3.6</v>
      </c>
      <c r="P302">
        <v>6900</v>
      </c>
      <c r="Q302">
        <v>73800</v>
      </c>
      <c r="R302">
        <v>9.3000000000000007</v>
      </c>
      <c r="S302">
        <v>3.9</v>
      </c>
      <c r="T302">
        <v>5600</v>
      </c>
      <c r="U302">
        <v>78600</v>
      </c>
      <c r="V302">
        <v>7.2</v>
      </c>
      <c r="W302">
        <v>3.3</v>
      </c>
      <c r="X302">
        <v>7200</v>
      </c>
      <c r="Y302">
        <v>68300</v>
      </c>
      <c r="Z302">
        <v>10.5</v>
      </c>
      <c r="AA302">
        <v>4.5999999999999996</v>
      </c>
      <c r="AB302">
        <v>10400</v>
      </c>
      <c r="AC302">
        <v>71200</v>
      </c>
      <c r="AD302">
        <v>14.6</v>
      </c>
      <c r="AE302">
        <v>5.2</v>
      </c>
      <c r="AF302">
        <v>7500</v>
      </c>
      <c r="AG302">
        <v>72200</v>
      </c>
      <c r="AH302">
        <v>10.3</v>
      </c>
      <c r="AI302">
        <v>4.5999999999999996</v>
      </c>
      <c r="AJ302">
        <v>10200</v>
      </c>
      <c r="AK302">
        <v>77800</v>
      </c>
      <c r="AL302">
        <v>13.1</v>
      </c>
      <c r="AM302">
        <v>4.7</v>
      </c>
      <c r="AN302">
        <v>8000</v>
      </c>
      <c r="AO302">
        <v>75700</v>
      </c>
      <c r="AP302">
        <v>10.6</v>
      </c>
      <c r="AQ302">
        <v>4.7</v>
      </c>
      <c r="AR302">
        <v>7400</v>
      </c>
      <c r="AS302">
        <v>70500</v>
      </c>
      <c r="AT302">
        <v>10.5</v>
      </c>
      <c r="AU302">
        <v>4.5999999999999996</v>
      </c>
      <c r="AV302">
        <v>13900</v>
      </c>
      <c r="AW302">
        <v>71600</v>
      </c>
      <c r="AX302">
        <v>19.399999999999999</v>
      </c>
      <c r="AY302">
        <v>5.8</v>
      </c>
      <c r="AZ302">
        <v>8400</v>
      </c>
      <c r="BA302">
        <v>72000</v>
      </c>
      <c r="BB302">
        <v>11.6</v>
      </c>
      <c r="BC302">
        <v>4.8</v>
      </c>
      <c r="BD302">
        <v>12200</v>
      </c>
      <c r="BE302">
        <v>78800</v>
      </c>
      <c r="BF302">
        <v>15.5</v>
      </c>
      <c r="BG302">
        <v>5.2</v>
      </c>
      <c r="BH302">
        <v>11200</v>
      </c>
      <c r="BI302">
        <v>77100</v>
      </c>
      <c r="BJ302">
        <v>14.6</v>
      </c>
      <c r="BK302">
        <v>5.5</v>
      </c>
      <c r="BL302">
        <v>10300</v>
      </c>
      <c r="BM302">
        <v>80600</v>
      </c>
      <c r="BN302">
        <v>12.8</v>
      </c>
      <c r="BO302">
        <v>5</v>
      </c>
      <c r="BP302">
        <v>10000</v>
      </c>
      <c r="BQ302">
        <v>79100</v>
      </c>
      <c r="BR302">
        <v>12.6</v>
      </c>
      <c r="BS302">
        <v>5.3</v>
      </c>
      <c r="BT302">
        <v>6900</v>
      </c>
      <c r="BU302">
        <v>77900</v>
      </c>
      <c r="BV302">
        <v>8.9</v>
      </c>
      <c r="BW302">
        <v>4.2</v>
      </c>
    </row>
    <row r="303" spans="1:75" x14ac:dyDescent="0.3">
      <c r="A303" t="s">
        <v>411</v>
      </c>
      <c r="B303" t="str">
        <f>VLOOKUP(A303,'class and classification'!$A$1:$B$338,2,FALSE)</f>
        <v>Predominantly Urban</v>
      </c>
      <c r="C303" t="str">
        <f>VLOOKUP(A303,'class and classification'!$A$1:$C$338,3,FALSE)</f>
        <v>SD</v>
      </c>
      <c r="D303">
        <v>4900</v>
      </c>
      <c r="E303">
        <v>71300</v>
      </c>
      <c r="F303">
        <v>6.9</v>
      </c>
      <c r="G303">
        <v>2.2999999999999998</v>
      </c>
      <c r="H303">
        <v>5200</v>
      </c>
      <c r="I303">
        <v>76400</v>
      </c>
      <c r="J303">
        <v>6.9</v>
      </c>
      <c r="K303">
        <v>2.2999999999999998</v>
      </c>
      <c r="L303">
        <v>6100</v>
      </c>
      <c r="M303">
        <v>72600</v>
      </c>
      <c r="N303">
        <v>8.4</v>
      </c>
      <c r="O303">
        <v>3.9</v>
      </c>
      <c r="P303">
        <v>2500</v>
      </c>
      <c r="Q303">
        <v>69700</v>
      </c>
      <c r="R303">
        <v>3.6</v>
      </c>
      <c r="S303" t="s">
        <v>38</v>
      </c>
      <c r="T303">
        <v>3300</v>
      </c>
      <c r="U303">
        <v>78100</v>
      </c>
      <c r="V303">
        <v>4.2</v>
      </c>
      <c r="W303" t="s">
        <v>38</v>
      </c>
      <c r="X303">
        <v>5400</v>
      </c>
      <c r="Y303">
        <v>76100</v>
      </c>
      <c r="Z303">
        <v>7.1</v>
      </c>
      <c r="AA303">
        <v>3.7</v>
      </c>
      <c r="AB303">
        <v>9600</v>
      </c>
      <c r="AC303">
        <v>74400</v>
      </c>
      <c r="AD303">
        <v>12.8</v>
      </c>
      <c r="AE303">
        <v>5.4</v>
      </c>
      <c r="AF303">
        <v>9700</v>
      </c>
      <c r="AG303">
        <v>82900</v>
      </c>
      <c r="AH303">
        <v>11.8</v>
      </c>
      <c r="AI303">
        <v>5.4</v>
      </c>
      <c r="AJ303">
        <v>7400</v>
      </c>
      <c r="AK303">
        <v>79300</v>
      </c>
      <c r="AL303">
        <v>9.4</v>
      </c>
      <c r="AM303">
        <v>4.7</v>
      </c>
      <c r="AN303">
        <v>8400</v>
      </c>
      <c r="AO303">
        <v>80000</v>
      </c>
      <c r="AP303">
        <v>10.5</v>
      </c>
      <c r="AQ303">
        <v>4.8</v>
      </c>
      <c r="AR303">
        <v>8500</v>
      </c>
      <c r="AS303">
        <v>80900</v>
      </c>
      <c r="AT303">
        <v>10.5</v>
      </c>
      <c r="AU303">
        <v>4.9000000000000004</v>
      </c>
      <c r="AV303">
        <v>5200</v>
      </c>
      <c r="AW303">
        <v>91000</v>
      </c>
      <c r="AX303">
        <v>5.7</v>
      </c>
      <c r="AY303">
        <v>3.5</v>
      </c>
      <c r="AZ303">
        <v>5400</v>
      </c>
      <c r="BA303">
        <v>85100</v>
      </c>
      <c r="BB303">
        <v>6.3</v>
      </c>
      <c r="BC303">
        <v>3.5</v>
      </c>
      <c r="BD303">
        <v>9000</v>
      </c>
      <c r="BE303">
        <v>87200</v>
      </c>
      <c r="BF303">
        <v>10.3</v>
      </c>
      <c r="BG303">
        <v>6.1</v>
      </c>
      <c r="BH303">
        <v>6200</v>
      </c>
      <c r="BI303">
        <v>88700</v>
      </c>
      <c r="BJ303">
        <v>7</v>
      </c>
      <c r="BK303" t="s">
        <v>38</v>
      </c>
      <c r="BL303">
        <v>9300</v>
      </c>
      <c r="BM303">
        <v>87000</v>
      </c>
      <c r="BN303">
        <v>10.7</v>
      </c>
      <c r="BO303">
        <v>4.9000000000000004</v>
      </c>
      <c r="BP303">
        <v>6000</v>
      </c>
      <c r="BQ303">
        <v>74200</v>
      </c>
      <c r="BR303">
        <v>8.1</v>
      </c>
      <c r="BS303">
        <v>4.9000000000000004</v>
      </c>
      <c r="BT303">
        <v>5700</v>
      </c>
      <c r="BU303">
        <v>75000</v>
      </c>
      <c r="BV303">
        <v>7.6</v>
      </c>
      <c r="BW303">
        <v>5.3</v>
      </c>
    </row>
    <row r="304" spans="1:75" x14ac:dyDescent="0.3">
      <c r="A304" t="s">
        <v>412</v>
      </c>
      <c r="B304" t="str">
        <f>VLOOKUP(A304,'class and classification'!$A$1:$B$338,2,FALSE)</f>
        <v>Predominantly Rural</v>
      </c>
      <c r="C304" t="str">
        <f>VLOOKUP(A304,'class and classification'!$A$1:$C$338,3,FALSE)</f>
        <v>SD</v>
      </c>
      <c r="D304">
        <v>8800</v>
      </c>
      <c r="E304">
        <v>65900</v>
      </c>
      <c r="F304">
        <v>13.4</v>
      </c>
      <c r="G304">
        <v>3.2</v>
      </c>
      <c r="H304">
        <v>9900</v>
      </c>
      <c r="I304">
        <v>67500</v>
      </c>
      <c r="J304">
        <v>14.6</v>
      </c>
      <c r="K304">
        <v>3.3</v>
      </c>
      <c r="L304">
        <v>10000</v>
      </c>
      <c r="M304">
        <v>65600</v>
      </c>
      <c r="N304">
        <v>15.2</v>
      </c>
      <c r="O304">
        <v>4.9000000000000004</v>
      </c>
      <c r="P304">
        <v>7700</v>
      </c>
      <c r="Q304">
        <v>65000</v>
      </c>
      <c r="R304">
        <v>11.8</v>
      </c>
      <c r="S304">
        <v>4.4000000000000004</v>
      </c>
      <c r="T304">
        <v>8400</v>
      </c>
      <c r="U304">
        <v>67300</v>
      </c>
      <c r="V304">
        <v>12.5</v>
      </c>
      <c r="W304">
        <v>4.2</v>
      </c>
      <c r="X304">
        <v>7200</v>
      </c>
      <c r="Y304">
        <v>71400</v>
      </c>
      <c r="Z304">
        <v>10.1</v>
      </c>
      <c r="AA304">
        <v>4.0999999999999996</v>
      </c>
      <c r="AB304">
        <v>5100</v>
      </c>
      <c r="AC304">
        <v>68200</v>
      </c>
      <c r="AD304">
        <v>7.5</v>
      </c>
      <c r="AE304">
        <v>3.8</v>
      </c>
      <c r="AF304">
        <v>8700</v>
      </c>
      <c r="AG304">
        <v>69400</v>
      </c>
      <c r="AH304">
        <v>12.5</v>
      </c>
      <c r="AI304">
        <v>5</v>
      </c>
      <c r="AJ304">
        <v>9700</v>
      </c>
      <c r="AK304">
        <v>68100</v>
      </c>
      <c r="AL304">
        <v>14.2</v>
      </c>
      <c r="AM304">
        <v>5.2</v>
      </c>
      <c r="AN304">
        <v>9400</v>
      </c>
      <c r="AO304">
        <v>68600</v>
      </c>
      <c r="AP304">
        <v>13.7</v>
      </c>
      <c r="AQ304">
        <v>4.7</v>
      </c>
      <c r="AR304">
        <v>11500</v>
      </c>
      <c r="AS304">
        <v>73400</v>
      </c>
      <c r="AT304">
        <v>15.6</v>
      </c>
      <c r="AU304">
        <v>5.0999999999999996</v>
      </c>
      <c r="AV304">
        <v>13000</v>
      </c>
      <c r="AW304">
        <v>76600</v>
      </c>
      <c r="AX304">
        <v>17</v>
      </c>
      <c r="AY304">
        <v>5.3</v>
      </c>
      <c r="AZ304">
        <v>8500</v>
      </c>
      <c r="BA304">
        <v>69400</v>
      </c>
      <c r="BB304">
        <v>12.2</v>
      </c>
      <c r="BC304">
        <v>5.2</v>
      </c>
      <c r="BD304">
        <v>14100</v>
      </c>
      <c r="BE304">
        <v>66600</v>
      </c>
      <c r="BF304">
        <v>21.2</v>
      </c>
      <c r="BG304">
        <v>6.3</v>
      </c>
      <c r="BH304">
        <v>10400</v>
      </c>
      <c r="BI304">
        <v>72100</v>
      </c>
      <c r="BJ304">
        <v>14.4</v>
      </c>
      <c r="BK304">
        <v>5.4</v>
      </c>
      <c r="BL304">
        <v>9500</v>
      </c>
      <c r="BM304">
        <v>77700</v>
      </c>
      <c r="BN304">
        <v>12.2</v>
      </c>
      <c r="BO304">
        <v>4.8</v>
      </c>
      <c r="BP304">
        <v>10500</v>
      </c>
      <c r="BQ304">
        <v>75600</v>
      </c>
      <c r="BR304">
        <v>13.9</v>
      </c>
      <c r="BS304">
        <v>5.7</v>
      </c>
      <c r="BT304">
        <v>9900</v>
      </c>
      <c r="BU304">
        <v>68600</v>
      </c>
      <c r="BV304">
        <v>14.5</v>
      </c>
      <c r="BW304">
        <v>5.0999999999999996</v>
      </c>
    </row>
    <row r="305" spans="1:75" x14ac:dyDescent="0.3">
      <c r="A305" t="s">
        <v>413</v>
      </c>
      <c r="B305" t="str">
        <f>VLOOKUP(A305,'class and classification'!$A$1:$B$338,2,FALSE)</f>
        <v>Predominantly Rural</v>
      </c>
      <c r="C305" t="str">
        <f>VLOOKUP(A305,'class and classification'!$A$1:$C$338,3,FALSE)</f>
        <v>SD</v>
      </c>
      <c r="D305">
        <v>5500</v>
      </c>
      <c r="E305">
        <v>60100</v>
      </c>
      <c r="F305">
        <v>9.1</v>
      </c>
      <c r="G305">
        <v>2.9</v>
      </c>
      <c r="H305">
        <v>7000</v>
      </c>
      <c r="I305">
        <v>63700</v>
      </c>
      <c r="J305">
        <v>11.1</v>
      </c>
      <c r="K305">
        <v>3</v>
      </c>
      <c r="L305">
        <v>7200</v>
      </c>
      <c r="M305">
        <v>62800</v>
      </c>
      <c r="N305">
        <v>11.4</v>
      </c>
      <c r="O305">
        <v>4.2</v>
      </c>
      <c r="P305">
        <v>9600</v>
      </c>
      <c r="Q305">
        <v>66900</v>
      </c>
      <c r="R305">
        <v>14.3</v>
      </c>
      <c r="S305">
        <v>4.5999999999999996</v>
      </c>
      <c r="T305">
        <v>10600</v>
      </c>
      <c r="U305">
        <v>63600</v>
      </c>
      <c r="V305">
        <v>16.7</v>
      </c>
      <c r="W305">
        <v>5.0999999999999996</v>
      </c>
      <c r="X305">
        <v>7500</v>
      </c>
      <c r="Y305">
        <v>60300</v>
      </c>
      <c r="Z305">
        <v>12.5</v>
      </c>
      <c r="AA305">
        <v>4.7</v>
      </c>
      <c r="AB305">
        <v>7600</v>
      </c>
      <c r="AC305">
        <v>62600</v>
      </c>
      <c r="AD305">
        <v>12.2</v>
      </c>
      <c r="AE305">
        <v>5.2</v>
      </c>
      <c r="AF305">
        <v>6600</v>
      </c>
      <c r="AG305">
        <v>61700</v>
      </c>
      <c r="AH305">
        <v>10.7</v>
      </c>
      <c r="AI305">
        <v>5</v>
      </c>
      <c r="AJ305">
        <v>7300</v>
      </c>
      <c r="AK305">
        <v>61800</v>
      </c>
      <c r="AL305">
        <v>11.8</v>
      </c>
      <c r="AM305">
        <v>4.8</v>
      </c>
      <c r="AN305">
        <v>8100</v>
      </c>
      <c r="AO305">
        <v>62200</v>
      </c>
      <c r="AP305">
        <v>13</v>
      </c>
      <c r="AQ305">
        <v>4.9000000000000004</v>
      </c>
      <c r="AR305">
        <v>10100</v>
      </c>
      <c r="AS305">
        <v>57900</v>
      </c>
      <c r="AT305">
        <v>17.399999999999999</v>
      </c>
      <c r="AU305">
        <v>5.5</v>
      </c>
      <c r="AV305">
        <v>9300</v>
      </c>
      <c r="AW305">
        <v>62300</v>
      </c>
      <c r="AX305">
        <v>14.9</v>
      </c>
      <c r="AY305">
        <v>5.7</v>
      </c>
      <c r="AZ305">
        <v>6700</v>
      </c>
      <c r="BA305">
        <v>67600</v>
      </c>
      <c r="BB305">
        <v>9.9</v>
      </c>
      <c r="BC305">
        <v>5</v>
      </c>
      <c r="BD305">
        <v>6200</v>
      </c>
      <c r="BE305">
        <v>68500</v>
      </c>
      <c r="BF305">
        <v>9.1</v>
      </c>
      <c r="BG305">
        <v>4.5999999999999996</v>
      </c>
      <c r="BH305">
        <v>10800</v>
      </c>
      <c r="BI305">
        <v>61700</v>
      </c>
      <c r="BJ305">
        <v>17.399999999999999</v>
      </c>
      <c r="BK305">
        <v>6.8</v>
      </c>
      <c r="BL305">
        <v>8300</v>
      </c>
      <c r="BM305">
        <v>63800</v>
      </c>
      <c r="BN305">
        <v>13</v>
      </c>
      <c r="BO305">
        <v>5.3</v>
      </c>
      <c r="BP305">
        <v>12400</v>
      </c>
      <c r="BQ305">
        <v>74100</v>
      </c>
      <c r="BR305">
        <v>16.7</v>
      </c>
      <c r="BS305">
        <v>5.9</v>
      </c>
      <c r="BT305">
        <v>8900</v>
      </c>
      <c r="BU305">
        <v>60700</v>
      </c>
      <c r="BV305">
        <v>14.7</v>
      </c>
      <c r="BW305">
        <v>5.2</v>
      </c>
    </row>
    <row r="306" spans="1:75" x14ac:dyDescent="0.3">
      <c r="A306" t="s">
        <v>414</v>
      </c>
      <c r="B306" t="str">
        <f>VLOOKUP(A306,'class and classification'!$A$1:$B$338,2,FALSE)</f>
        <v>Predominantly Rural</v>
      </c>
      <c r="C306" t="str">
        <f>VLOOKUP(A306,'class and classification'!$A$1:$C$338,3,FALSE)</f>
        <v>SD</v>
      </c>
      <c r="D306">
        <v>5400</v>
      </c>
      <c r="E306">
        <v>51800</v>
      </c>
      <c r="F306">
        <v>10.4</v>
      </c>
      <c r="G306">
        <v>2.7</v>
      </c>
      <c r="H306">
        <v>4600</v>
      </c>
      <c r="I306">
        <v>55200</v>
      </c>
      <c r="J306">
        <v>8.3000000000000007</v>
      </c>
      <c r="K306">
        <v>2.2999999999999998</v>
      </c>
      <c r="L306">
        <v>5200</v>
      </c>
      <c r="M306">
        <v>55900</v>
      </c>
      <c r="N306">
        <v>9.1999999999999993</v>
      </c>
      <c r="O306">
        <v>4</v>
      </c>
      <c r="P306">
        <v>5100</v>
      </c>
      <c r="Q306">
        <v>55300</v>
      </c>
      <c r="R306">
        <v>9.3000000000000007</v>
      </c>
      <c r="S306">
        <v>4.2</v>
      </c>
      <c r="T306">
        <v>6200</v>
      </c>
      <c r="U306">
        <v>55800</v>
      </c>
      <c r="V306">
        <v>11</v>
      </c>
      <c r="W306">
        <v>4.9000000000000004</v>
      </c>
      <c r="X306">
        <v>7100</v>
      </c>
      <c r="Y306">
        <v>51800</v>
      </c>
      <c r="Z306">
        <v>13.8</v>
      </c>
      <c r="AA306">
        <v>5.9</v>
      </c>
      <c r="AB306">
        <v>4600</v>
      </c>
      <c r="AC306">
        <v>55200</v>
      </c>
      <c r="AD306">
        <v>8.3000000000000007</v>
      </c>
      <c r="AE306">
        <v>4.8</v>
      </c>
      <c r="AF306">
        <v>6200</v>
      </c>
      <c r="AG306">
        <v>57000</v>
      </c>
      <c r="AH306">
        <v>10.8</v>
      </c>
      <c r="AI306">
        <v>5</v>
      </c>
      <c r="AJ306">
        <v>6500</v>
      </c>
      <c r="AK306">
        <v>54000</v>
      </c>
      <c r="AL306">
        <v>12.1</v>
      </c>
      <c r="AM306">
        <v>5.3</v>
      </c>
      <c r="AN306">
        <v>5800</v>
      </c>
      <c r="AO306">
        <v>55600</v>
      </c>
      <c r="AP306">
        <v>10.4</v>
      </c>
      <c r="AQ306">
        <v>5.2</v>
      </c>
      <c r="AR306">
        <v>5600</v>
      </c>
      <c r="AS306">
        <v>56200</v>
      </c>
      <c r="AT306">
        <v>10</v>
      </c>
      <c r="AU306">
        <v>4.9000000000000004</v>
      </c>
      <c r="AV306">
        <v>8900</v>
      </c>
      <c r="AW306">
        <v>59100</v>
      </c>
      <c r="AX306">
        <v>15</v>
      </c>
      <c r="AY306">
        <v>5.7</v>
      </c>
      <c r="AZ306">
        <v>9100</v>
      </c>
      <c r="BA306">
        <v>56000</v>
      </c>
      <c r="BB306">
        <v>16.2</v>
      </c>
      <c r="BC306">
        <v>6.6</v>
      </c>
      <c r="BD306">
        <v>7300</v>
      </c>
      <c r="BE306">
        <v>57600</v>
      </c>
      <c r="BF306">
        <v>12.7</v>
      </c>
      <c r="BG306">
        <v>6.1</v>
      </c>
      <c r="BH306">
        <v>8800</v>
      </c>
      <c r="BI306">
        <v>60700</v>
      </c>
      <c r="BJ306">
        <v>14.5</v>
      </c>
      <c r="BK306">
        <v>5.9</v>
      </c>
      <c r="BL306">
        <v>10900</v>
      </c>
      <c r="BM306">
        <v>59700</v>
      </c>
      <c r="BN306">
        <v>18.3</v>
      </c>
      <c r="BO306">
        <v>6.5</v>
      </c>
      <c r="BP306">
        <v>8300</v>
      </c>
      <c r="BQ306">
        <v>53600</v>
      </c>
      <c r="BR306">
        <v>15.5</v>
      </c>
      <c r="BS306">
        <v>7</v>
      </c>
      <c r="BT306">
        <v>5200</v>
      </c>
      <c r="BU306">
        <v>54800</v>
      </c>
      <c r="BV306">
        <v>9.5</v>
      </c>
      <c r="BW306">
        <v>5.5</v>
      </c>
    </row>
    <row r="307" spans="1:75" x14ac:dyDescent="0.3">
      <c r="A307" t="s">
        <v>415</v>
      </c>
      <c r="B307" t="str">
        <f>VLOOKUP(A307,'class and classification'!$A$1:$B$338,2,FALSE)</f>
        <v>Predominantly Urban</v>
      </c>
      <c r="C307" t="str">
        <f>VLOOKUP(A307,'class and classification'!$A$1:$C$338,3,FALSE)</f>
        <v>SD</v>
      </c>
      <c r="D307">
        <v>11200</v>
      </c>
      <c r="E307">
        <v>62600</v>
      </c>
      <c r="F307">
        <v>17.899999999999999</v>
      </c>
      <c r="G307">
        <v>3.7</v>
      </c>
      <c r="H307">
        <v>10500</v>
      </c>
      <c r="I307">
        <v>65300</v>
      </c>
      <c r="J307">
        <v>16.100000000000001</v>
      </c>
      <c r="K307">
        <v>3.7</v>
      </c>
      <c r="L307">
        <v>9100</v>
      </c>
      <c r="M307">
        <v>60900</v>
      </c>
      <c r="N307">
        <v>15</v>
      </c>
      <c r="O307">
        <v>5.0999999999999996</v>
      </c>
      <c r="P307">
        <v>8800</v>
      </c>
      <c r="Q307">
        <v>64800</v>
      </c>
      <c r="R307">
        <v>13.6</v>
      </c>
      <c r="S307">
        <v>5</v>
      </c>
      <c r="T307">
        <v>5700</v>
      </c>
      <c r="U307">
        <v>63900</v>
      </c>
      <c r="V307">
        <v>9</v>
      </c>
      <c r="W307">
        <v>4.0999999999999996</v>
      </c>
      <c r="X307">
        <v>10000</v>
      </c>
      <c r="Y307">
        <v>63800</v>
      </c>
      <c r="Z307">
        <v>15.7</v>
      </c>
      <c r="AA307">
        <v>5.5</v>
      </c>
      <c r="AB307">
        <v>10300</v>
      </c>
      <c r="AC307">
        <v>65000</v>
      </c>
      <c r="AD307">
        <v>15.9</v>
      </c>
      <c r="AE307">
        <v>5.6</v>
      </c>
      <c r="AF307">
        <v>12000</v>
      </c>
      <c r="AG307">
        <v>62600</v>
      </c>
      <c r="AH307">
        <v>19.2</v>
      </c>
      <c r="AI307">
        <v>6</v>
      </c>
      <c r="AJ307">
        <v>15100</v>
      </c>
      <c r="AK307">
        <v>60700</v>
      </c>
      <c r="AL307">
        <v>24.9</v>
      </c>
      <c r="AM307">
        <v>6.4</v>
      </c>
      <c r="AN307">
        <v>13000</v>
      </c>
      <c r="AO307">
        <v>64700</v>
      </c>
      <c r="AP307">
        <v>20</v>
      </c>
      <c r="AQ307">
        <v>5.9</v>
      </c>
      <c r="AR307">
        <v>10100</v>
      </c>
      <c r="AS307">
        <v>63300</v>
      </c>
      <c r="AT307">
        <v>16</v>
      </c>
      <c r="AU307">
        <v>5.4</v>
      </c>
      <c r="AV307">
        <v>11100</v>
      </c>
      <c r="AW307">
        <v>62000</v>
      </c>
      <c r="AX307">
        <v>17.8</v>
      </c>
      <c r="AY307">
        <v>5.8</v>
      </c>
      <c r="AZ307">
        <v>11200</v>
      </c>
      <c r="BA307">
        <v>61000</v>
      </c>
      <c r="BB307">
        <v>18.399999999999999</v>
      </c>
      <c r="BC307">
        <v>6.8</v>
      </c>
      <c r="BD307">
        <v>7500</v>
      </c>
      <c r="BE307">
        <v>62800</v>
      </c>
      <c r="BF307">
        <v>12</v>
      </c>
      <c r="BG307">
        <v>5.4</v>
      </c>
      <c r="BH307">
        <v>18100</v>
      </c>
      <c r="BI307">
        <v>64100</v>
      </c>
      <c r="BJ307">
        <v>28.2</v>
      </c>
      <c r="BK307">
        <v>7.7</v>
      </c>
      <c r="BL307">
        <v>17900</v>
      </c>
      <c r="BM307">
        <v>64000</v>
      </c>
      <c r="BN307">
        <v>28</v>
      </c>
      <c r="BO307">
        <v>7.6</v>
      </c>
      <c r="BP307">
        <v>14100</v>
      </c>
      <c r="BQ307">
        <v>66400</v>
      </c>
      <c r="BR307">
        <v>21.2</v>
      </c>
      <c r="BS307">
        <v>7.5</v>
      </c>
      <c r="BT307">
        <v>16600</v>
      </c>
      <c r="BU307">
        <v>68100</v>
      </c>
      <c r="BV307">
        <v>24.3</v>
      </c>
      <c r="BW307">
        <v>6.4</v>
      </c>
    </row>
    <row r="308" spans="1:75" x14ac:dyDescent="0.3">
      <c r="A308" t="s">
        <v>416</v>
      </c>
      <c r="B308" t="str">
        <f>VLOOKUP(A308,'class and classification'!$A$1:$B$338,2,FALSE)</f>
        <v>Predominantly Urban</v>
      </c>
      <c r="C308" t="str">
        <f>VLOOKUP(A308,'class and classification'!$A$1:$C$338,3,FALSE)</f>
        <v>SD</v>
      </c>
      <c r="D308">
        <v>3400</v>
      </c>
      <c r="E308">
        <v>35900</v>
      </c>
      <c r="F308">
        <v>9.4</v>
      </c>
      <c r="G308">
        <v>3</v>
      </c>
      <c r="H308">
        <v>4500</v>
      </c>
      <c r="I308">
        <v>35800</v>
      </c>
      <c r="J308">
        <v>12.5</v>
      </c>
      <c r="K308">
        <v>3.3</v>
      </c>
      <c r="L308">
        <v>4000</v>
      </c>
      <c r="M308">
        <v>35400</v>
      </c>
      <c r="N308">
        <v>11.3</v>
      </c>
      <c r="O308">
        <v>5.7</v>
      </c>
      <c r="P308">
        <v>3200</v>
      </c>
      <c r="Q308">
        <v>37600</v>
      </c>
      <c r="R308">
        <v>8.6</v>
      </c>
      <c r="S308">
        <v>5.0999999999999996</v>
      </c>
      <c r="T308">
        <v>4200</v>
      </c>
      <c r="U308">
        <v>38200</v>
      </c>
      <c r="V308">
        <v>11.1</v>
      </c>
      <c r="W308">
        <v>5.9</v>
      </c>
      <c r="X308">
        <v>2900</v>
      </c>
      <c r="Y308">
        <v>34800</v>
      </c>
      <c r="Z308">
        <v>8.5</v>
      </c>
      <c r="AA308" t="s">
        <v>38</v>
      </c>
      <c r="AB308">
        <v>6100</v>
      </c>
      <c r="AC308">
        <v>36300</v>
      </c>
      <c r="AD308">
        <v>16.8</v>
      </c>
      <c r="AE308">
        <v>7.9</v>
      </c>
      <c r="AF308">
        <v>4400</v>
      </c>
      <c r="AG308">
        <v>35300</v>
      </c>
      <c r="AH308">
        <v>12.4</v>
      </c>
      <c r="AI308" t="s">
        <v>38</v>
      </c>
      <c r="AJ308">
        <v>6200</v>
      </c>
      <c r="AK308">
        <v>37100</v>
      </c>
      <c r="AL308">
        <v>16.8</v>
      </c>
      <c r="AM308">
        <v>8.6</v>
      </c>
      <c r="AN308">
        <v>5100</v>
      </c>
      <c r="AO308">
        <v>37000</v>
      </c>
      <c r="AP308">
        <v>13.8</v>
      </c>
      <c r="AQ308">
        <v>7.8</v>
      </c>
      <c r="AR308">
        <v>7200</v>
      </c>
      <c r="AS308">
        <v>41900</v>
      </c>
      <c r="AT308">
        <v>17.3</v>
      </c>
      <c r="AU308">
        <v>7.6</v>
      </c>
      <c r="AV308">
        <v>8200</v>
      </c>
      <c r="AW308">
        <v>38800</v>
      </c>
      <c r="AX308">
        <v>21.1</v>
      </c>
      <c r="AY308">
        <v>9.3000000000000007</v>
      </c>
      <c r="AZ308">
        <v>5000</v>
      </c>
      <c r="BA308">
        <v>40700</v>
      </c>
      <c r="BB308">
        <v>12.4</v>
      </c>
      <c r="BC308">
        <v>7.2</v>
      </c>
      <c r="BD308">
        <v>4200</v>
      </c>
      <c r="BE308">
        <v>35100</v>
      </c>
      <c r="BF308">
        <v>11.9</v>
      </c>
      <c r="BG308" t="s">
        <v>38</v>
      </c>
      <c r="BH308">
        <v>9400</v>
      </c>
      <c r="BI308">
        <v>41600</v>
      </c>
      <c r="BJ308">
        <v>22.5</v>
      </c>
      <c r="BK308">
        <v>9</v>
      </c>
      <c r="BL308">
        <v>9900</v>
      </c>
      <c r="BM308">
        <v>39700</v>
      </c>
      <c r="BN308">
        <v>24.9</v>
      </c>
      <c r="BO308">
        <v>9.1999999999999993</v>
      </c>
      <c r="BP308">
        <v>8700</v>
      </c>
      <c r="BQ308">
        <v>42600</v>
      </c>
      <c r="BR308">
        <v>20.5</v>
      </c>
      <c r="BS308">
        <v>8.8000000000000007</v>
      </c>
      <c r="BT308">
        <v>6200</v>
      </c>
      <c r="BU308">
        <v>40200</v>
      </c>
      <c r="BV308">
        <v>15.3</v>
      </c>
      <c r="BW308">
        <v>7.9</v>
      </c>
    </row>
    <row r="309" spans="1:75" x14ac:dyDescent="0.3">
      <c r="A309" t="s">
        <v>417</v>
      </c>
      <c r="B309" t="str">
        <f>VLOOKUP(A309,'class and classification'!$A$1:$B$338,2,FALSE)</f>
        <v>Predominantly Urban</v>
      </c>
      <c r="C309" t="str">
        <f>VLOOKUP(A309,'class and classification'!$A$1:$C$338,3,FALSE)</f>
        <v>SD</v>
      </c>
      <c r="D309">
        <v>7600</v>
      </c>
      <c r="E309">
        <v>67800</v>
      </c>
      <c r="F309">
        <v>11.2</v>
      </c>
      <c r="G309">
        <v>3</v>
      </c>
      <c r="H309">
        <v>7000</v>
      </c>
      <c r="I309">
        <v>68000</v>
      </c>
      <c r="J309">
        <v>10.3</v>
      </c>
      <c r="K309">
        <v>3.2</v>
      </c>
      <c r="L309">
        <v>6500</v>
      </c>
      <c r="M309">
        <v>71900</v>
      </c>
      <c r="N309">
        <v>9.1</v>
      </c>
      <c r="O309">
        <v>3.8</v>
      </c>
      <c r="P309">
        <v>9800</v>
      </c>
      <c r="Q309">
        <v>74400</v>
      </c>
      <c r="R309">
        <v>13.2</v>
      </c>
      <c r="S309">
        <v>4.5</v>
      </c>
      <c r="T309">
        <v>8000</v>
      </c>
      <c r="U309">
        <v>73900</v>
      </c>
      <c r="V309">
        <v>10.9</v>
      </c>
      <c r="W309">
        <v>4.3</v>
      </c>
      <c r="X309">
        <v>8700</v>
      </c>
      <c r="Y309">
        <v>66000</v>
      </c>
      <c r="Z309">
        <v>13.1</v>
      </c>
      <c r="AA309">
        <v>5.3</v>
      </c>
      <c r="AB309">
        <v>9800</v>
      </c>
      <c r="AC309">
        <v>71000</v>
      </c>
      <c r="AD309">
        <v>13.9</v>
      </c>
      <c r="AE309">
        <v>5.5</v>
      </c>
      <c r="AF309">
        <v>10200</v>
      </c>
      <c r="AG309">
        <v>73400</v>
      </c>
      <c r="AH309">
        <v>13.9</v>
      </c>
      <c r="AI309">
        <v>4.8</v>
      </c>
      <c r="AJ309">
        <v>9900</v>
      </c>
      <c r="AK309">
        <v>67400</v>
      </c>
      <c r="AL309">
        <v>14.7</v>
      </c>
      <c r="AM309">
        <v>5.4</v>
      </c>
      <c r="AN309">
        <v>8500</v>
      </c>
      <c r="AO309">
        <v>64200</v>
      </c>
      <c r="AP309">
        <v>13.3</v>
      </c>
      <c r="AQ309">
        <v>5.2</v>
      </c>
      <c r="AR309">
        <v>8400</v>
      </c>
      <c r="AS309">
        <v>69800</v>
      </c>
      <c r="AT309">
        <v>12</v>
      </c>
      <c r="AU309">
        <v>5</v>
      </c>
      <c r="AV309">
        <v>9600</v>
      </c>
      <c r="AW309">
        <v>69600</v>
      </c>
      <c r="AX309">
        <v>13.8</v>
      </c>
      <c r="AY309">
        <v>5.8</v>
      </c>
      <c r="AZ309">
        <v>7000</v>
      </c>
      <c r="BA309">
        <v>75600</v>
      </c>
      <c r="BB309">
        <v>9.1999999999999993</v>
      </c>
      <c r="BC309">
        <v>4.9000000000000004</v>
      </c>
      <c r="BD309">
        <v>12100</v>
      </c>
      <c r="BE309">
        <v>81900</v>
      </c>
      <c r="BF309">
        <v>14.8</v>
      </c>
      <c r="BG309">
        <v>6</v>
      </c>
      <c r="BH309">
        <v>8900</v>
      </c>
      <c r="BI309">
        <v>75300</v>
      </c>
      <c r="BJ309">
        <v>11.9</v>
      </c>
      <c r="BK309">
        <v>6.3</v>
      </c>
      <c r="BL309">
        <v>13500</v>
      </c>
      <c r="BM309">
        <v>87900</v>
      </c>
      <c r="BN309">
        <v>15.4</v>
      </c>
      <c r="BO309">
        <v>5.9</v>
      </c>
      <c r="BP309">
        <v>14600</v>
      </c>
      <c r="BQ309">
        <v>82000</v>
      </c>
      <c r="BR309">
        <v>17.8</v>
      </c>
      <c r="BS309">
        <v>6.7</v>
      </c>
      <c r="BT309">
        <v>15700</v>
      </c>
      <c r="BU309">
        <v>78800</v>
      </c>
      <c r="BV309">
        <v>19.899999999999999</v>
      </c>
      <c r="BW309">
        <v>7.2</v>
      </c>
    </row>
    <row r="310" spans="1:75" x14ac:dyDescent="0.3">
      <c r="A310" t="s">
        <v>418</v>
      </c>
      <c r="B310" t="str">
        <f>VLOOKUP(A310,'class and classification'!$A$1:$B$338,2,FALSE)</f>
        <v>Urban with Significant Rural</v>
      </c>
      <c r="C310" t="str">
        <f>VLOOKUP(A310,'class and classification'!$A$1:$C$338,3,FALSE)</f>
        <v>SD</v>
      </c>
      <c r="D310">
        <v>5000</v>
      </c>
      <c r="E310">
        <v>38800</v>
      </c>
      <c r="F310">
        <v>12.8</v>
      </c>
      <c r="G310">
        <v>3.3</v>
      </c>
      <c r="H310">
        <v>6800</v>
      </c>
      <c r="I310">
        <v>41300</v>
      </c>
      <c r="J310">
        <v>16.399999999999999</v>
      </c>
      <c r="K310">
        <v>3.6</v>
      </c>
      <c r="L310">
        <v>5600</v>
      </c>
      <c r="M310">
        <v>40000</v>
      </c>
      <c r="N310">
        <v>13.9</v>
      </c>
      <c r="O310">
        <v>6.6</v>
      </c>
      <c r="P310">
        <v>7400</v>
      </c>
      <c r="Q310">
        <v>41200</v>
      </c>
      <c r="R310">
        <v>18</v>
      </c>
      <c r="S310">
        <v>6.9</v>
      </c>
      <c r="T310">
        <v>4700</v>
      </c>
      <c r="U310">
        <v>41100</v>
      </c>
      <c r="V310">
        <v>11.3</v>
      </c>
      <c r="W310">
        <v>5.8</v>
      </c>
      <c r="X310">
        <v>5700</v>
      </c>
      <c r="Y310">
        <v>38900</v>
      </c>
      <c r="Z310">
        <v>14.8</v>
      </c>
      <c r="AA310">
        <v>6.5</v>
      </c>
      <c r="AB310">
        <v>7400</v>
      </c>
      <c r="AC310">
        <v>41100</v>
      </c>
      <c r="AD310">
        <v>17.899999999999999</v>
      </c>
      <c r="AE310">
        <v>7.1</v>
      </c>
      <c r="AF310">
        <v>7200</v>
      </c>
      <c r="AG310">
        <v>38200</v>
      </c>
      <c r="AH310">
        <v>18.8</v>
      </c>
      <c r="AI310">
        <v>7</v>
      </c>
      <c r="AJ310">
        <v>4900</v>
      </c>
      <c r="AK310">
        <v>41800</v>
      </c>
      <c r="AL310">
        <v>11.7</v>
      </c>
      <c r="AM310">
        <v>5.5</v>
      </c>
      <c r="AN310">
        <v>8900</v>
      </c>
      <c r="AO310">
        <v>44200</v>
      </c>
      <c r="AP310">
        <v>20.2</v>
      </c>
      <c r="AQ310">
        <v>7.4</v>
      </c>
      <c r="AR310">
        <v>7400</v>
      </c>
      <c r="AS310">
        <v>42800</v>
      </c>
      <c r="AT310">
        <v>17.3</v>
      </c>
      <c r="AU310">
        <v>7.9</v>
      </c>
      <c r="AV310">
        <v>4100</v>
      </c>
      <c r="AW310">
        <v>40700</v>
      </c>
      <c r="AX310">
        <v>10</v>
      </c>
      <c r="AY310">
        <v>5.6</v>
      </c>
      <c r="AZ310">
        <v>6800</v>
      </c>
      <c r="BA310">
        <v>43700</v>
      </c>
      <c r="BB310">
        <v>15.5</v>
      </c>
      <c r="BC310">
        <v>6.5</v>
      </c>
      <c r="BD310">
        <v>7200</v>
      </c>
      <c r="BE310">
        <v>38000</v>
      </c>
      <c r="BF310">
        <v>19.100000000000001</v>
      </c>
      <c r="BG310">
        <v>9.1</v>
      </c>
      <c r="BH310">
        <v>7000</v>
      </c>
      <c r="BI310">
        <v>41400</v>
      </c>
      <c r="BJ310">
        <v>16.899999999999999</v>
      </c>
      <c r="BK310">
        <v>7.9</v>
      </c>
      <c r="BL310">
        <v>6800</v>
      </c>
      <c r="BM310">
        <v>45000</v>
      </c>
      <c r="BN310">
        <v>15</v>
      </c>
      <c r="BO310">
        <v>7</v>
      </c>
      <c r="BP310">
        <v>4100</v>
      </c>
      <c r="BQ310">
        <v>43200</v>
      </c>
      <c r="BR310">
        <v>9.6</v>
      </c>
      <c r="BS310">
        <v>5.8</v>
      </c>
      <c r="BT310">
        <v>4900</v>
      </c>
      <c r="BU310">
        <v>43300</v>
      </c>
      <c r="BV310">
        <v>11.3</v>
      </c>
      <c r="BW310">
        <v>6.4</v>
      </c>
    </row>
    <row r="311" spans="1:75" x14ac:dyDescent="0.3">
      <c r="A311" t="s">
        <v>419</v>
      </c>
      <c r="B311" t="str">
        <f>VLOOKUP(A311,'class and classification'!$A$1:$B$338,2,FALSE)</f>
        <v>Predominantly Urban</v>
      </c>
      <c r="C311" t="str">
        <f>VLOOKUP(A311,'class and classification'!$A$1:$C$338,3,FALSE)</f>
        <v>SD</v>
      </c>
      <c r="D311">
        <v>7000</v>
      </c>
      <c r="E311">
        <v>62000</v>
      </c>
      <c r="F311">
        <v>11.3</v>
      </c>
      <c r="G311">
        <v>3.2</v>
      </c>
      <c r="H311">
        <v>7100</v>
      </c>
      <c r="I311">
        <v>61700</v>
      </c>
      <c r="J311">
        <v>11.5</v>
      </c>
      <c r="K311">
        <v>3.1</v>
      </c>
      <c r="L311">
        <v>7400</v>
      </c>
      <c r="M311">
        <v>62800</v>
      </c>
      <c r="N311">
        <v>11.8</v>
      </c>
      <c r="O311">
        <v>4.7</v>
      </c>
      <c r="P311">
        <v>7200</v>
      </c>
      <c r="Q311">
        <v>67500</v>
      </c>
      <c r="R311">
        <v>10.7</v>
      </c>
      <c r="S311">
        <v>3.9</v>
      </c>
      <c r="T311">
        <v>8300</v>
      </c>
      <c r="U311">
        <v>68400</v>
      </c>
      <c r="V311">
        <v>12.1</v>
      </c>
      <c r="W311">
        <v>4.4000000000000004</v>
      </c>
      <c r="X311">
        <v>7200</v>
      </c>
      <c r="Y311">
        <v>67200</v>
      </c>
      <c r="Z311">
        <v>10.7</v>
      </c>
      <c r="AA311">
        <v>4.5999999999999996</v>
      </c>
      <c r="AB311">
        <v>8700</v>
      </c>
      <c r="AC311">
        <v>70300</v>
      </c>
      <c r="AD311">
        <v>12.4</v>
      </c>
      <c r="AE311">
        <v>5.3</v>
      </c>
      <c r="AF311">
        <v>9800</v>
      </c>
      <c r="AG311">
        <v>69100</v>
      </c>
      <c r="AH311">
        <v>14.2</v>
      </c>
      <c r="AI311">
        <v>5.5</v>
      </c>
      <c r="AJ311">
        <v>9300</v>
      </c>
      <c r="AK311">
        <v>69000</v>
      </c>
      <c r="AL311">
        <v>13.4</v>
      </c>
      <c r="AM311">
        <v>5.5</v>
      </c>
      <c r="AN311">
        <v>8300</v>
      </c>
      <c r="AO311">
        <v>74400</v>
      </c>
      <c r="AP311">
        <v>11.2</v>
      </c>
      <c r="AQ311">
        <v>4.8</v>
      </c>
      <c r="AR311">
        <v>8100</v>
      </c>
      <c r="AS311">
        <v>73000</v>
      </c>
      <c r="AT311">
        <v>11</v>
      </c>
      <c r="AU311">
        <v>5.0999999999999996</v>
      </c>
      <c r="AV311">
        <v>13200</v>
      </c>
      <c r="AW311">
        <v>72800</v>
      </c>
      <c r="AX311">
        <v>18.100000000000001</v>
      </c>
      <c r="AY311">
        <v>5.8</v>
      </c>
      <c r="AZ311">
        <v>13100</v>
      </c>
      <c r="BA311">
        <v>77100</v>
      </c>
      <c r="BB311">
        <v>17</v>
      </c>
      <c r="BC311">
        <v>5.6</v>
      </c>
      <c r="BD311">
        <v>15500</v>
      </c>
      <c r="BE311">
        <v>78800</v>
      </c>
      <c r="BF311">
        <v>19.600000000000001</v>
      </c>
      <c r="BG311">
        <v>6.1</v>
      </c>
      <c r="BH311">
        <v>8700</v>
      </c>
      <c r="BI311">
        <v>71300</v>
      </c>
      <c r="BJ311">
        <v>12.2</v>
      </c>
      <c r="BK311">
        <v>6.2</v>
      </c>
      <c r="BL311">
        <v>8700</v>
      </c>
      <c r="BM311">
        <v>78700</v>
      </c>
      <c r="BN311">
        <v>11</v>
      </c>
      <c r="BO311">
        <v>5.0999999999999996</v>
      </c>
      <c r="BP311">
        <v>8300</v>
      </c>
      <c r="BQ311">
        <v>76700</v>
      </c>
      <c r="BR311">
        <v>10.8</v>
      </c>
      <c r="BS311">
        <v>5.8</v>
      </c>
      <c r="BT311">
        <v>11600</v>
      </c>
      <c r="BU311">
        <v>77800</v>
      </c>
      <c r="BV311">
        <v>14.9</v>
      </c>
      <c r="BW311">
        <v>5.7</v>
      </c>
    </row>
    <row r="312" spans="1:75" x14ac:dyDescent="0.3">
      <c r="A312" t="s">
        <v>420</v>
      </c>
      <c r="B312" t="str">
        <f>VLOOKUP(A312,'class and classification'!$A$1:$B$338,2,FALSE)</f>
        <v>Predominantly Urban</v>
      </c>
      <c r="C312" t="str">
        <f>VLOOKUP(A312,'class and classification'!$A$1:$C$338,3,FALSE)</f>
        <v>SD</v>
      </c>
      <c r="D312">
        <v>4200</v>
      </c>
      <c r="E312">
        <v>41900</v>
      </c>
      <c r="F312">
        <v>10.1</v>
      </c>
      <c r="G312">
        <v>2.9</v>
      </c>
      <c r="H312">
        <v>5900</v>
      </c>
      <c r="I312">
        <v>41500</v>
      </c>
      <c r="J312">
        <v>14.1</v>
      </c>
      <c r="K312">
        <v>3.4</v>
      </c>
      <c r="L312">
        <v>4200</v>
      </c>
      <c r="M312">
        <v>43100</v>
      </c>
      <c r="N312">
        <v>9.8000000000000007</v>
      </c>
      <c r="O312">
        <v>5.4</v>
      </c>
      <c r="P312">
        <v>5900</v>
      </c>
      <c r="Q312">
        <v>44200</v>
      </c>
      <c r="R312">
        <v>13.3</v>
      </c>
      <c r="S312">
        <v>6.2</v>
      </c>
      <c r="T312">
        <v>4900</v>
      </c>
      <c r="U312">
        <v>40200</v>
      </c>
      <c r="V312">
        <v>12.1</v>
      </c>
      <c r="W312">
        <v>5.7</v>
      </c>
      <c r="X312">
        <v>3300</v>
      </c>
      <c r="Y312">
        <v>42600</v>
      </c>
      <c r="Z312">
        <v>7.7</v>
      </c>
      <c r="AA312" t="s">
        <v>38</v>
      </c>
      <c r="AB312">
        <v>5100</v>
      </c>
      <c r="AC312">
        <v>39800</v>
      </c>
      <c r="AD312">
        <v>12.9</v>
      </c>
      <c r="AE312">
        <v>6.6</v>
      </c>
      <c r="AF312">
        <v>5100</v>
      </c>
      <c r="AG312">
        <v>37900</v>
      </c>
      <c r="AH312">
        <v>13.6</v>
      </c>
      <c r="AI312">
        <v>7</v>
      </c>
      <c r="AJ312">
        <v>7100</v>
      </c>
      <c r="AK312">
        <v>43300</v>
      </c>
      <c r="AL312">
        <v>16.3</v>
      </c>
      <c r="AM312">
        <v>7</v>
      </c>
      <c r="AN312">
        <v>6800</v>
      </c>
      <c r="AO312">
        <v>43900</v>
      </c>
      <c r="AP312">
        <v>15.5</v>
      </c>
      <c r="AQ312">
        <v>7.2</v>
      </c>
      <c r="AR312">
        <v>5100</v>
      </c>
      <c r="AS312">
        <v>41500</v>
      </c>
      <c r="AT312">
        <v>12.2</v>
      </c>
      <c r="AU312">
        <v>6.4</v>
      </c>
      <c r="AV312">
        <v>4400</v>
      </c>
      <c r="AW312">
        <v>43100</v>
      </c>
      <c r="AX312">
        <v>10.1</v>
      </c>
      <c r="AY312">
        <v>5.9</v>
      </c>
      <c r="AZ312">
        <v>4400</v>
      </c>
      <c r="BA312">
        <v>48600</v>
      </c>
      <c r="BB312">
        <v>9.1</v>
      </c>
      <c r="BC312" t="s">
        <v>38</v>
      </c>
      <c r="BD312">
        <v>4700</v>
      </c>
      <c r="BE312">
        <v>51000</v>
      </c>
      <c r="BF312">
        <v>9.1999999999999993</v>
      </c>
      <c r="BG312">
        <v>5.0999999999999996</v>
      </c>
      <c r="BH312">
        <v>7100</v>
      </c>
      <c r="BI312">
        <v>45000</v>
      </c>
      <c r="BJ312">
        <v>15.9</v>
      </c>
      <c r="BK312">
        <v>7.5</v>
      </c>
      <c r="BL312">
        <v>8600</v>
      </c>
      <c r="BM312">
        <v>47700</v>
      </c>
      <c r="BN312">
        <v>18</v>
      </c>
      <c r="BO312">
        <v>8.5</v>
      </c>
      <c r="BP312">
        <v>11900</v>
      </c>
      <c r="BQ312">
        <v>52300</v>
      </c>
      <c r="BR312">
        <v>22.8</v>
      </c>
      <c r="BS312">
        <v>9.3000000000000007</v>
      </c>
      <c r="BT312">
        <v>10700</v>
      </c>
      <c r="BU312">
        <v>45100</v>
      </c>
      <c r="BV312">
        <v>23.8</v>
      </c>
      <c r="BW312">
        <v>12.3</v>
      </c>
    </row>
    <row r="313" spans="1:75" x14ac:dyDescent="0.3">
      <c r="A313" t="s">
        <v>421</v>
      </c>
      <c r="B313" t="str">
        <f>VLOOKUP(A313,'class and classification'!$A$1:$B$338,2,FALSE)</f>
        <v>Predominantly Urban</v>
      </c>
      <c r="C313" t="str">
        <f>VLOOKUP(A313,'class and classification'!$A$1:$C$338,3,FALSE)</f>
        <v>SD</v>
      </c>
      <c r="D313">
        <v>4500</v>
      </c>
      <c r="E313">
        <v>46100</v>
      </c>
      <c r="F313">
        <v>9.6999999999999993</v>
      </c>
      <c r="G313">
        <v>2.7</v>
      </c>
      <c r="H313">
        <v>4200</v>
      </c>
      <c r="I313">
        <v>48300</v>
      </c>
      <c r="J313">
        <v>8.6999999999999993</v>
      </c>
      <c r="K313">
        <v>2.8</v>
      </c>
      <c r="L313">
        <v>2900</v>
      </c>
      <c r="M313">
        <v>44400</v>
      </c>
      <c r="N313">
        <v>6.5</v>
      </c>
      <c r="O313" t="s">
        <v>38</v>
      </c>
      <c r="P313">
        <v>4400</v>
      </c>
      <c r="Q313">
        <v>45300</v>
      </c>
      <c r="R313">
        <v>9.6</v>
      </c>
      <c r="S313">
        <v>4.9000000000000004</v>
      </c>
      <c r="T313">
        <v>4000</v>
      </c>
      <c r="U313">
        <v>48300</v>
      </c>
      <c r="V313">
        <v>8.1999999999999993</v>
      </c>
      <c r="W313">
        <v>4.4000000000000004</v>
      </c>
      <c r="X313">
        <v>6900</v>
      </c>
      <c r="Y313">
        <v>48700</v>
      </c>
      <c r="Z313">
        <v>14.2</v>
      </c>
      <c r="AA313">
        <v>6.5</v>
      </c>
      <c r="AB313">
        <v>5000</v>
      </c>
      <c r="AC313">
        <v>45900</v>
      </c>
      <c r="AD313">
        <v>11</v>
      </c>
      <c r="AE313">
        <v>5.4</v>
      </c>
      <c r="AF313">
        <v>4900</v>
      </c>
      <c r="AG313">
        <v>51900</v>
      </c>
      <c r="AH313">
        <v>9.4</v>
      </c>
      <c r="AI313">
        <v>5.4</v>
      </c>
      <c r="AJ313">
        <v>8600</v>
      </c>
      <c r="AK313">
        <v>54300</v>
      </c>
      <c r="AL313">
        <v>15.8</v>
      </c>
      <c r="AM313">
        <v>6.2</v>
      </c>
      <c r="AN313">
        <v>4700</v>
      </c>
      <c r="AO313">
        <v>49500</v>
      </c>
      <c r="AP313">
        <v>9.6</v>
      </c>
      <c r="AQ313">
        <v>4.8</v>
      </c>
      <c r="AR313">
        <v>4500</v>
      </c>
      <c r="AS313">
        <v>47100</v>
      </c>
      <c r="AT313">
        <v>9.5</v>
      </c>
      <c r="AU313">
        <v>5.0999999999999996</v>
      </c>
      <c r="AV313">
        <v>6000</v>
      </c>
      <c r="AW313">
        <v>51700</v>
      </c>
      <c r="AX313">
        <v>11.6</v>
      </c>
      <c r="AY313">
        <v>5.4</v>
      </c>
      <c r="AZ313">
        <v>5900</v>
      </c>
      <c r="BA313">
        <v>50500</v>
      </c>
      <c r="BB313">
        <v>11.6</v>
      </c>
      <c r="BC313">
        <v>5.6</v>
      </c>
      <c r="BD313">
        <v>5600</v>
      </c>
      <c r="BE313">
        <v>51900</v>
      </c>
      <c r="BF313">
        <v>10.8</v>
      </c>
      <c r="BG313">
        <v>5.2</v>
      </c>
      <c r="BH313">
        <v>3300</v>
      </c>
      <c r="BI313">
        <v>56100</v>
      </c>
      <c r="BJ313">
        <v>6</v>
      </c>
      <c r="BK313" t="s">
        <v>38</v>
      </c>
      <c r="BL313">
        <v>7800</v>
      </c>
      <c r="BM313">
        <v>54600</v>
      </c>
      <c r="BN313">
        <v>14.3</v>
      </c>
      <c r="BO313">
        <v>6.1</v>
      </c>
      <c r="BP313">
        <v>4800</v>
      </c>
      <c r="BQ313">
        <v>50400</v>
      </c>
      <c r="BR313">
        <v>9.6</v>
      </c>
      <c r="BS313">
        <v>5.8</v>
      </c>
      <c r="BT313">
        <v>3700</v>
      </c>
      <c r="BU313">
        <v>49800</v>
      </c>
      <c r="BV313">
        <v>7.4</v>
      </c>
      <c r="BW313">
        <v>4.7</v>
      </c>
    </row>
    <row r="314" spans="1:75" x14ac:dyDescent="0.3">
      <c r="A314" t="s">
        <v>422</v>
      </c>
      <c r="B314" t="str">
        <f>VLOOKUP(A314,'class and classification'!$A$1:$B$338,2,FALSE)</f>
        <v>Predominantly Urban</v>
      </c>
      <c r="C314" t="str">
        <f>VLOOKUP(A314,'class and classification'!$A$1:$C$338,3,FALSE)</f>
        <v>SD</v>
      </c>
      <c r="D314">
        <v>5300</v>
      </c>
      <c r="E314">
        <v>42700</v>
      </c>
      <c r="F314">
        <v>12.4</v>
      </c>
      <c r="G314">
        <v>3.1</v>
      </c>
      <c r="H314">
        <v>5100</v>
      </c>
      <c r="I314">
        <v>42800</v>
      </c>
      <c r="J314">
        <v>11.9</v>
      </c>
      <c r="K314">
        <v>3.2</v>
      </c>
      <c r="L314">
        <v>5700</v>
      </c>
      <c r="M314">
        <v>48100</v>
      </c>
      <c r="N314">
        <v>11.9</v>
      </c>
      <c r="O314">
        <v>5</v>
      </c>
      <c r="P314">
        <v>6500</v>
      </c>
      <c r="Q314">
        <v>44300</v>
      </c>
      <c r="R314">
        <v>14.7</v>
      </c>
      <c r="S314">
        <v>5.7</v>
      </c>
      <c r="T314">
        <v>7200</v>
      </c>
      <c r="U314">
        <v>45500</v>
      </c>
      <c r="V314">
        <v>15.7</v>
      </c>
      <c r="W314">
        <v>6.2</v>
      </c>
      <c r="X314">
        <v>5800</v>
      </c>
      <c r="Y314">
        <v>42300</v>
      </c>
      <c r="Z314">
        <v>13.6</v>
      </c>
      <c r="AA314">
        <v>6.2</v>
      </c>
      <c r="AB314">
        <v>7100</v>
      </c>
      <c r="AC314">
        <v>43700</v>
      </c>
      <c r="AD314">
        <v>16.3</v>
      </c>
      <c r="AE314">
        <v>6.7</v>
      </c>
      <c r="AF314">
        <v>3400</v>
      </c>
      <c r="AG314">
        <v>43100</v>
      </c>
      <c r="AH314">
        <v>8</v>
      </c>
      <c r="AI314" t="s">
        <v>38</v>
      </c>
      <c r="AJ314">
        <v>4500</v>
      </c>
      <c r="AK314">
        <v>41200</v>
      </c>
      <c r="AL314">
        <v>10.9</v>
      </c>
      <c r="AM314">
        <v>6.1</v>
      </c>
      <c r="AN314">
        <v>3200</v>
      </c>
      <c r="AO314">
        <v>42900</v>
      </c>
      <c r="AP314">
        <v>7.6</v>
      </c>
      <c r="AQ314" t="s">
        <v>38</v>
      </c>
      <c r="AR314">
        <v>5200</v>
      </c>
      <c r="AS314">
        <v>46000</v>
      </c>
      <c r="AT314">
        <v>11.3</v>
      </c>
      <c r="AU314">
        <v>5.6</v>
      </c>
      <c r="AV314">
        <v>5300</v>
      </c>
      <c r="AW314">
        <v>42600</v>
      </c>
      <c r="AX314">
        <v>12.4</v>
      </c>
      <c r="AY314">
        <v>6</v>
      </c>
      <c r="AZ314">
        <v>7000</v>
      </c>
      <c r="BA314">
        <v>45500</v>
      </c>
      <c r="BB314">
        <v>15.3</v>
      </c>
      <c r="BC314">
        <v>6.6</v>
      </c>
      <c r="BD314">
        <v>8300</v>
      </c>
      <c r="BE314">
        <v>43700</v>
      </c>
      <c r="BF314">
        <v>19</v>
      </c>
      <c r="BG314">
        <v>9.1999999999999993</v>
      </c>
      <c r="BH314">
        <v>6100</v>
      </c>
      <c r="BI314">
        <v>43300</v>
      </c>
      <c r="BJ314">
        <v>14</v>
      </c>
      <c r="BK314" t="s">
        <v>38</v>
      </c>
      <c r="BL314">
        <v>4400</v>
      </c>
      <c r="BM314">
        <v>44600</v>
      </c>
      <c r="BN314">
        <v>9.9</v>
      </c>
      <c r="BO314" t="s">
        <v>38</v>
      </c>
      <c r="BP314">
        <v>5700</v>
      </c>
      <c r="BQ314">
        <v>45600</v>
      </c>
      <c r="BR314">
        <v>12.5</v>
      </c>
      <c r="BS314" t="s">
        <v>38</v>
      </c>
      <c r="BT314">
        <v>6900</v>
      </c>
      <c r="BU314">
        <v>49100</v>
      </c>
      <c r="BV314">
        <v>14.1</v>
      </c>
      <c r="BW314">
        <v>8.3000000000000007</v>
      </c>
    </row>
    <row r="315" spans="1:75" x14ac:dyDescent="0.3">
      <c r="A315" t="s">
        <v>423</v>
      </c>
      <c r="B315" t="str">
        <f>VLOOKUP(A315,'class and classification'!$A$1:$B$338,2,FALSE)</f>
        <v>Urban with Significant Rural</v>
      </c>
      <c r="C315" t="str">
        <f>VLOOKUP(A315,'class and classification'!$A$1:$C$338,3,FALSE)</f>
        <v>SD</v>
      </c>
      <c r="D315">
        <v>4100</v>
      </c>
      <c r="E315">
        <v>40100</v>
      </c>
      <c r="F315">
        <v>10.199999999999999</v>
      </c>
      <c r="G315">
        <v>2.8</v>
      </c>
      <c r="H315">
        <v>4700</v>
      </c>
      <c r="I315">
        <v>38100</v>
      </c>
      <c r="J315">
        <v>12.2</v>
      </c>
      <c r="K315">
        <v>3.1</v>
      </c>
      <c r="L315">
        <v>5800</v>
      </c>
      <c r="M315">
        <v>41900</v>
      </c>
      <c r="N315">
        <v>14</v>
      </c>
      <c r="O315">
        <v>6.4</v>
      </c>
      <c r="P315">
        <v>4800</v>
      </c>
      <c r="Q315">
        <v>38400</v>
      </c>
      <c r="R315">
        <v>12.4</v>
      </c>
      <c r="S315">
        <v>5.9</v>
      </c>
      <c r="T315">
        <v>2800</v>
      </c>
      <c r="U315">
        <v>40300</v>
      </c>
      <c r="V315">
        <v>7</v>
      </c>
      <c r="W315" t="s">
        <v>38</v>
      </c>
      <c r="X315">
        <v>3400</v>
      </c>
      <c r="Y315">
        <v>40500</v>
      </c>
      <c r="Z315">
        <v>8.4</v>
      </c>
      <c r="AA315">
        <v>4.8</v>
      </c>
      <c r="AB315">
        <v>7000</v>
      </c>
      <c r="AC315">
        <v>42900</v>
      </c>
      <c r="AD315">
        <v>16.399999999999999</v>
      </c>
      <c r="AE315">
        <v>6.8</v>
      </c>
      <c r="AF315">
        <v>7000</v>
      </c>
      <c r="AG315">
        <v>38600</v>
      </c>
      <c r="AH315">
        <v>18</v>
      </c>
      <c r="AI315">
        <v>7.9</v>
      </c>
      <c r="AJ315">
        <v>4500</v>
      </c>
      <c r="AK315">
        <v>39500</v>
      </c>
      <c r="AL315">
        <v>11.3</v>
      </c>
      <c r="AM315">
        <v>6.1</v>
      </c>
      <c r="AN315">
        <v>6800</v>
      </c>
      <c r="AO315">
        <v>44500</v>
      </c>
      <c r="AP315">
        <v>15.2</v>
      </c>
      <c r="AQ315">
        <v>7</v>
      </c>
      <c r="AR315">
        <v>8400</v>
      </c>
      <c r="AS315">
        <v>41600</v>
      </c>
      <c r="AT315">
        <v>20.100000000000001</v>
      </c>
      <c r="AU315">
        <v>8.6</v>
      </c>
      <c r="AV315">
        <v>8400</v>
      </c>
      <c r="AW315">
        <v>44300</v>
      </c>
      <c r="AX315">
        <v>18.899999999999999</v>
      </c>
      <c r="AY315">
        <v>8.6</v>
      </c>
      <c r="AZ315">
        <v>10700</v>
      </c>
      <c r="BA315">
        <v>48900</v>
      </c>
      <c r="BB315">
        <v>21.8</v>
      </c>
      <c r="BC315">
        <v>8.6999999999999993</v>
      </c>
      <c r="BD315">
        <v>10800</v>
      </c>
      <c r="BE315">
        <v>42700</v>
      </c>
      <c r="BF315">
        <v>25.4</v>
      </c>
      <c r="BG315">
        <v>9.6</v>
      </c>
      <c r="BH315">
        <v>9200</v>
      </c>
      <c r="BI315">
        <v>40600</v>
      </c>
      <c r="BJ315">
        <v>22.7</v>
      </c>
      <c r="BK315">
        <v>9.1999999999999993</v>
      </c>
      <c r="BL315">
        <v>10100</v>
      </c>
      <c r="BM315">
        <v>44700</v>
      </c>
      <c r="BN315">
        <v>22.6</v>
      </c>
      <c r="BO315">
        <v>9.3000000000000007</v>
      </c>
      <c r="BP315">
        <v>5300</v>
      </c>
      <c r="BQ315">
        <v>43200</v>
      </c>
      <c r="BR315">
        <v>12.3</v>
      </c>
      <c r="BS315" t="s">
        <v>38</v>
      </c>
      <c r="BT315">
        <v>6300</v>
      </c>
      <c r="BU315">
        <v>49900</v>
      </c>
      <c r="BV315">
        <v>12.7</v>
      </c>
      <c r="BW315">
        <v>6.9</v>
      </c>
    </row>
    <row r="316" spans="1:75" x14ac:dyDescent="0.3">
      <c r="A316" t="s">
        <v>424</v>
      </c>
      <c r="B316" t="str">
        <f>VLOOKUP(A316,'class and classification'!$A$1:$B$338,2,FALSE)</f>
        <v>Predominantly Rural</v>
      </c>
      <c r="C316" t="str">
        <f>VLOOKUP(A316,'class and classification'!$A$1:$C$338,3,FALSE)</f>
        <v>SD</v>
      </c>
      <c r="D316">
        <v>7300</v>
      </c>
      <c r="E316">
        <v>58500</v>
      </c>
      <c r="F316">
        <v>12.5</v>
      </c>
      <c r="G316">
        <v>3.1</v>
      </c>
      <c r="H316">
        <v>6600</v>
      </c>
      <c r="I316">
        <v>57600</v>
      </c>
      <c r="J316">
        <v>11.4</v>
      </c>
      <c r="K316">
        <v>3.2</v>
      </c>
      <c r="L316">
        <v>9000</v>
      </c>
      <c r="M316">
        <v>57300</v>
      </c>
      <c r="N316">
        <v>15.8</v>
      </c>
      <c r="O316">
        <v>4.9000000000000004</v>
      </c>
      <c r="P316">
        <v>8200</v>
      </c>
      <c r="Q316">
        <v>56100</v>
      </c>
      <c r="R316">
        <v>14.6</v>
      </c>
      <c r="S316">
        <v>5.3</v>
      </c>
      <c r="T316">
        <v>5100</v>
      </c>
      <c r="U316">
        <v>54300</v>
      </c>
      <c r="V316">
        <v>9.5</v>
      </c>
      <c r="W316">
        <v>4.7</v>
      </c>
      <c r="X316">
        <v>7900</v>
      </c>
      <c r="Y316">
        <v>53600</v>
      </c>
      <c r="Z316">
        <v>14.7</v>
      </c>
      <c r="AA316">
        <v>5.6</v>
      </c>
      <c r="AB316">
        <v>8300</v>
      </c>
      <c r="AC316">
        <v>60300</v>
      </c>
      <c r="AD316">
        <v>13.8</v>
      </c>
      <c r="AE316">
        <v>5.5</v>
      </c>
      <c r="AF316">
        <v>6800</v>
      </c>
      <c r="AG316">
        <v>59400</v>
      </c>
      <c r="AH316">
        <v>11.5</v>
      </c>
      <c r="AI316">
        <v>5.4</v>
      </c>
      <c r="AJ316">
        <v>6500</v>
      </c>
      <c r="AK316">
        <v>61400</v>
      </c>
      <c r="AL316">
        <v>10.6</v>
      </c>
      <c r="AM316">
        <v>4.7</v>
      </c>
      <c r="AN316">
        <v>8600</v>
      </c>
      <c r="AO316">
        <v>55300</v>
      </c>
      <c r="AP316">
        <v>15.6</v>
      </c>
      <c r="AQ316">
        <v>5.7</v>
      </c>
      <c r="AR316">
        <v>6800</v>
      </c>
      <c r="AS316">
        <v>54800</v>
      </c>
      <c r="AT316">
        <v>12.5</v>
      </c>
      <c r="AU316">
        <v>5.2</v>
      </c>
      <c r="AV316">
        <v>6300</v>
      </c>
      <c r="AW316">
        <v>58400</v>
      </c>
      <c r="AX316">
        <v>10.7</v>
      </c>
      <c r="AY316">
        <v>5.0999999999999996</v>
      </c>
      <c r="AZ316">
        <v>7800</v>
      </c>
      <c r="BA316">
        <v>63700</v>
      </c>
      <c r="BB316">
        <v>12.3</v>
      </c>
      <c r="BC316">
        <v>5.7</v>
      </c>
      <c r="BD316">
        <v>9200</v>
      </c>
      <c r="BE316">
        <v>59200</v>
      </c>
      <c r="BF316">
        <v>15.6</v>
      </c>
      <c r="BG316">
        <v>6.5</v>
      </c>
      <c r="BH316">
        <v>12400</v>
      </c>
      <c r="BI316">
        <v>60800</v>
      </c>
      <c r="BJ316">
        <v>20.5</v>
      </c>
      <c r="BK316">
        <v>7.3</v>
      </c>
      <c r="BL316">
        <v>7200</v>
      </c>
      <c r="BM316">
        <v>61100</v>
      </c>
      <c r="BN316">
        <v>11.8</v>
      </c>
      <c r="BO316">
        <v>5.4</v>
      </c>
      <c r="BP316">
        <v>6600</v>
      </c>
      <c r="BQ316">
        <v>63600</v>
      </c>
      <c r="BR316">
        <v>10.3</v>
      </c>
      <c r="BS316">
        <v>5.0999999999999996</v>
      </c>
      <c r="BT316">
        <v>9300</v>
      </c>
      <c r="BU316">
        <v>58500</v>
      </c>
      <c r="BV316">
        <v>15.9</v>
      </c>
      <c r="BW316">
        <v>7.2</v>
      </c>
    </row>
    <row r="317" spans="1:75" x14ac:dyDescent="0.3">
      <c r="A317" t="s">
        <v>425</v>
      </c>
      <c r="B317" t="str">
        <f>VLOOKUP(A317,'class and classification'!$A$1:$B$338,2,FALSE)</f>
        <v>Predominantly Urban</v>
      </c>
      <c r="C317" t="str">
        <f>VLOOKUP(A317,'class and classification'!$A$1:$C$338,3,FALSE)</f>
        <v>SD</v>
      </c>
      <c r="D317">
        <v>7500</v>
      </c>
      <c r="E317">
        <v>47300</v>
      </c>
      <c r="F317">
        <v>15.9</v>
      </c>
      <c r="G317">
        <v>3.3</v>
      </c>
      <c r="H317">
        <v>7400</v>
      </c>
      <c r="I317">
        <v>46400</v>
      </c>
      <c r="J317">
        <v>16.100000000000001</v>
      </c>
      <c r="K317">
        <v>3.5</v>
      </c>
      <c r="L317">
        <v>4400</v>
      </c>
      <c r="M317">
        <v>49500</v>
      </c>
      <c r="N317">
        <v>8.8000000000000007</v>
      </c>
      <c r="O317">
        <v>4.7</v>
      </c>
      <c r="P317">
        <v>6200</v>
      </c>
      <c r="Q317">
        <v>48400</v>
      </c>
      <c r="R317">
        <v>12.8</v>
      </c>
      <c r="S317">
        <v>5.5</v>
      </c>
      <c r="T317">
        <v>5400</v>
      </c>
      <c r="U317">
        <v>50900</v>
      </c>
      <c r="V317">
        <v>10.6</v>
      </c>
      <c r="W317">
        <v>5</v>
      </c>
      <c r="X317">
        <v>4800</v>
      </c>
      <c r="Y317">
        <v>53100</v>
      </c>
      <c r="Z317">
        <v>9</v>
      </c>
      <c r="AA317">
        <v>4.7</v>
      </c>
      <c r="AB317">
        <v>3900</v>
      </c>
      <c r="AC317">
        <v>50100</v>
      </c>
      <c r="AD317">
        <v>7.8</v>
      </c>
      <c r="AE317" t="s">
        <v>38</v>
      </c>
      <c r="AF317">
        <v>7200</v>
      </c>
      <c r="AG317">
        <v>50800</v>
      </c>
      <c r="AH317">
        <v>14.2</v>
      </c>
      <c r="AI317">
        <v>6.5</v>
      </c>
      <c r="AJ317">
        <v>7000</v>
      </c>
      <c r="AK317">
        <v>54600</v>
      </c>
      <c r="AL317">
        <v>12.8</v>
      </c>
      <c r="AM317">
        <v>5.8</v>
      </c>
      <c r="AN317">
        <v>6400</v>
      </c>
      <c r="AO317">
        <v>53100</v>
      </c>
      <c r="AP317">
        <v>12.1</v>
      </c>
      <c r="AQ317">
        <v>5.9</v>
      </c>
      <c r="AR317">
        <v>6300</v>
      </c>
      <c r="AS317">
        <v>49300</v>
      </c>
      <c r="AT317">
        <v>12.7</v>
      </c>
      <c r="AU317">
        <v>5.8</v>
      </c>
      <c r="AV317">
        <v>6100</v>
      </c>
      <c r="AW317">
        <v>51800</v>
      </c>
      <c r="AX317">
        <v>11.8</v>
      </c>
      <c r="AY317">
        <v>5.7</v>
      </c>
      <c r="AZ317">
        <v>8000</v>
      </c>
      <c r="BA317">
        <v>55200</v>
      </c>
      <c r="BB317">
        <v>14.4</v>
      </c>
      <c r="BC317">
        <v>5.9</v>
      </c>
      <c r="BD317">
        <v>7000</v>
      </c>
      <c r="BE317">
        <v>51200</v>
      </c>
      <c r="BF317">
        <v>13.7</v>
      </c>
      <c r="BG317">
        <v>6.1</v>
      </c>
      <c r="BH317">
        <v>8400</v>
      </c>
      <c r="BI317">
        <v>57400</v>
      </c>
      <c r="BJ317">
        <v>14.7</v>
      </c>
      <c r="BK317">
        <v>7.1</v>
      </c>
      <c r="BL317">
        <v>6300</v>
      </c>
      <c r="BM317">
        <v>57900</v>
      </c>
      <c r="BN317">
        <v>10.9</v>
      </c>
      <c r="BO317">
        <v>6.4</v>
      </c>
      <c r="BP317">
        <v>5500</v>
      </c>
      <c r="BQ317">
        <v>53100</v>
      </c>
      <c r="BR317">
        <v>10.4</v>
      </c>
      <c r="BS317">
        <v>6.4</v>
      </c>
      <c r="BT317">
        <v>4500</v>
      </c>
      <c r="BU317">
        <v>47700</v>
      </c>
      <c r="BV317">
        <v>9.4</v>
      </c>
      <c r="BW317">
        <v>5.7</v>
      </c>
    </row>
    <row r="318" spans="1:75" x14ac:dyDescent="0.3">
      <c r="A318" t="s">
        <v>426</v>
      </c>
      <c r="B318" t="str">
        <f>VLOOKUP(A318,'class and classification'!$A$1:$B$338,2,FALSE)</f>
        <v>Predominantly Urban</v>
      </c>
      <c r="C318" t="str">
        <f>VLOOKUP(A318,'class and classification'!$A$1:$C$338,3,FALSE)</f>
        <v>SD</v>
      </c>
      <c r="D318">
        <v>2600</v>
      </c>
      <c r="E318">
        <v>28700</v>
      </c>
      <c r="F318">
        <v>9</v>
      </c>
      <c r="G318">
        <v>2.8</v>
      </c>
      <c r="H318">
        <v>2300</v>
      </c>
      <c r="I318">
        <v>28300</v>
      </c>
      <c r="J318">
        <v>8</v>
      </c>
      <c r="K318">
        <v>2.6</v>
      </c>
      <c r="L318">
        <v>2400</v>
      </c>
      <c r="M318">
        <v>30900</v>
      </c>
      <c r="N318">
        <v>7.9</v>
      </c>
      <c r="O318" t="s">
        <v>38</v>
      </c>
      <c r="P318">
        <v>2400</v>
      </c>
      <c r="Q318">
        <v>31700</v>
      </c>
      <c r="R318">
        <v>7.7</v>
      </c>
      <c r="S318" t="s">
        <v>38</v>
      </c>
      <c r="T318">
        <v>3300</v>
      </c>
      <c r="U318">
        <v>30000</v>
      </c>
      <c r="V318">
        <v>11</v>
      </c>
      <c r="W318">
        <v>6.3</v>
      </c>
      <c r="X318">
        <v>3900</v>
      </c>
      <c r="Y318">
        <v>28900</v>
      </c>
      <c r="Z318">
        <v>13.5</v>
      </c>
      <c r="AA318">
        <v>6.8</v>
      </c>
      <c r="AB318">
        <v>2000</v>
      </c>
      <c r="AC318">
        <v>28800</v>
      </c>
      <c r="AD318">
        <v>6.9</v>
      </c>
      <c r="AE318" t="s">
        <v>38</v>
      </c>
      <c r="AF318">
        <v>2000</v>
      </c>
      <c r="AG318">
        <v>28400</v>
      </c>
      <c r="AH318">
        <v>7.2</v>
      </c>
      <c r="AI318" t="s">
        <v>38</v>
      </c>
      <c r="AJ318">
        <v>4500</v>
      </c>
      <c r="AK318">
        <v>30500</v>
      </c>
      <c r="AL318">
        <v>14.9</v>
      </c>
      <c r="AM318" t="s">
        <v>38</v>
      </c>
      <c r="AN318">
        <v>3600</v>
      </c>
      <c r="AO318">
        <v>30700</v>
      </c>
      <c r="AP318">
        <v>11.7</v>
      </c>
      <c r="AQ318" t="s">
        <v>38</v>
      </c>
      <c r="AR318">
        <v>2300</v>
      </c>
      <c r="AS318">
        <v>29000</v>
      </c>
      <c r="AT318">
        <v>7.8</v>
      </c>
      <c r="AU318" t="s">
        <v>38</v>
      </c>
      <c r="AV318">
        <v>4300</v>
      </c>
      <c r="AW318">
        <v>31700</v>
      </c>
      <c r="AX318">
        <v>13.6</v>
      </c>
      <c r="AY318">
        <v>8.1</v>
      </c>
      <c r="AZ318">
        <v>3200</v>
      </c>
      <c r="BA318">
        <v>31200</v>
      </c>
      <c r="BB318">
        <v>10.199999999999999</v>
      </c>
      <c r="BC318" t="s">
        <v>38</v>
      </c>
      <c r="BD318">
        <v>3000</v>
      </c>
      <c r="BE318">
        <v>29800</v>
      </c>
      <c r="BF318">
        <v>10.199999999999999</v>
      </c>
      <c r="BG318" t="s">
        <v>38</v>
      </c>
      <c r="BH318" t="s">
        <v>37</v>
      </c>
      <c r="BI318">
        <v>30700</v>
      </c>
      <c r="BJ318" t="s">
        <v>37</v>
      </c>
      <c r="BK318" t="s">
        <v>37</v>
      </c>
      <c r="BL318">
        <v>5200</v>
      </c>
      <c r="BM318">
        <v>34600</v>
      </c>
      <c r="BN318">
        <v>15.1</v>
      </c>
      <c r="BO318" t="s">
        <v>38</v>
      </c>
      <c r="BP318">
        <v>3000</v>
      </c>
      <c r="BQ318">
        <v>33200</v>
      </c>
      <c r="BR318">
        <v>8.9</v>
      </c>
      <c r="BS318" t="s">
        <v>38</v>
      </c>
      <c r="BT318">
        <v>4300</v>
      </c>
      <c r="BU318">
        <v>32800</v>
      </c>
      <c r="BV318">
        <v>13.1</v>
      </c>
      <c r="BW318" t="s">
        <v>38</v>
      </c>
    </row>
    <row r="319" spans="1:75" x14ac:dyDescent="0.3">
      <c r="A319" t="s">
        <v>427</v>
      </c>
      <c r="B319" t="str">
        <f>VLOOKUP(A319,'class and classification'!$A$1:$B$338,2,FALSE)</f>
        <v>Predominantly Urban</v>
      </c>
      <c r="C319" t="str">
        <f>VLOOKUP(A319,'class and classification'!$A$1:$C$338,3,FALSE)</f>
        <v>SD</v>
      </c>
      <c r="D319">
        <v>7200</v>
      </c>
      <c r="E319">
        <v>62800</v>
      </c>
      <c r="F319">
        <v>11.5</v>
      </c>
      <c r="G319">
        <v>3.1</v>
      </c>
      <c r="H319">
        <v>7100</v>
      </c>
      <c r="I319">
        <v>62300</v>
      </c>
      <c r="J319">
        <v>11.3</v>
      </c>
      <c r="K319">
        <v>3</v>
      </c>
      <c r="L319">
        <v>7200</v>
      </c>
      <c r="M319">
        <v>65000</v>
      </c>
      <c r="N319">
        <v>11.1</v>
      </c>
      <c r="O319">
        <v>4.0999999999999996</v>
      </c>
      <c r="P319">
        <v>7300</v>
      </c>
      <c r="Q319">
        <v>71000</v>
      </c>
      <c r="R319">
        <v>10.3</v>
      </c>
      <c r="S319">
        <v>3.9</v>
      </c>
      <c r="T319">
        <v>7800</v>
      </c>
      <c r="U319">
        <v>70800</v>
      </c>
      <c r="V319">
        <v>11.1</v>
      </c>
      <c r="W319">
        <v>3.9</v>
      </c>
      <c r="X319">
        <v>5700</v>
      </c>
      <c r="Y319">
        <v>62300</v>
      </c>
      <c r="Z319">
        <v>9.1</v>
      </c>
      <c r="AA319">
        <v>4.4000000000000004</v>
      </c>
      <c r="AB319">
        <v>9700</v>
      </c>
      <c r="AC319">
        <v>65800</v>
      </c>
      <c r="AD319">
        <v>14.8</v>
      </c>
      <c r="AE319">
        <v>5.7</v>
      </c>
      <c r="AF319">
        <v>9900</v>
      </c>
      <c r="AG319">
        <v>64100</v>
      </c>
      <c r="AH319">
        <v>15.4</v>
      </c>
      <c r="AI319">
        <v>6.2</v>
      </c>
      <c r="AJ319">
        <v>9400</v>
      </c>
      <c r="AK319">
        <v>70600</v>
      </c>
      <c r="AL319">
        <v>13.4</v>
      </c>
      <c r="AM319">
        <v>5.2</v>
      </c>
      <c r="AN319">
        <v>6700</v>
      </c>
      <c r="AO319">
        <v>73500</v>
      </c>
      <c r="AP319">
        <v>9.1</v>
      </c>
      <c r="AQ319">
        <v>4.5999999999999996</v>
      </c>
      <c r="AR319">
        <v>8700</v>
      </c>
      <c r="AS319">
        <v>78700</v>
      </c>
      <c r="AT319">
        <v>11.1</v>
      </c>
      <c r="AU319">
        <v>4.8</v>
      </c>
      <c r="AV319">
        <v>8500</v>
      </c>
      <c r="AW319">
        <v>70700</v>
      </c>
      <c r="AX319">
        <v>12.1</v>
      </c>
      <c r="AY319">
        <v>5.5</v>
      </c>
      <c r="AZ319">
        <v>9200</v>
      </c>
      <c r="BA319">
        <v>70800</v>
      </c>
      <c r="BB319">
        <v>13</v>
      </c>
      <c r="BC319">
        <v>5.3</v>
      </c>
      <c r="BD319">
        <v>8200</v>
      </c>
      <c r="BE319">
        <v>70000</v>
      </c>
      <c r="BF319">
        <v>11.7</v>
      </c>
      <c r="BG319">
        <v>5.3</v>
      </c>
      <c r="BH319">
        <v>7100</v>
      </c>
      <c r="BI319">
        <v>69000</v>
      </c>
      <c r="BJ319">
        <v>10.3</v>
      </c>
      <c r="BK319">
        <v>5.3</v>
      </c>
      <c r="BL319">
        <v>7300</v>
      </c>
      <c r="BM319">
        <v>68700</v>
      </c>
      <c r="BN319">
        <v>10.6</v>
      </c>
      <c r="BO319">
        <v>5.6</v>
      </c>
      <c r="BP319">
        <v>6200</v>
      </c>
      <c r="BQ319">
        <v>70700</v>
      </c>
      <c r="BR319">
        <v>8.8000000000000007</v>
      </c>
      <c r="BS319">
        <v>5.2</v>
      </c>
      <c r="BT319">
        <v>7000</v>
      </c>
      <c r="BU319">
        <v>74400</v>
      </c>
      <c r="BV319">
        <v>9.4</v>
      </c>
      <c r="BW319" t="s">
        <v>38</v>
      </c>
    </row>
    <row r="320" spans="1:75" x14ac:dyDescent="0.3">
      <c r="A320" t="s">
        <v>428</v>
      </c>
      <c r="B320" t="str">
        <f>VLOOKUP(A320,'class and classification'!$A$1:$B$338,2,FALSE)</f>
        <v>Predominantly Rural</v>
      </c>
      <c r="C320" t="str">
        <f>VLOOKUP(A320,'class and classification'!$A$1:$C$338,3,FALSE)</f>
        <v>SD</v>
      </c>
      <c r="D320">
        <v>5400</v>
      </c>
      <c r="E320">
        <v>48900</v>
      </c>
      <c r="F320">
        <v>11</v>
      </c>
      <c r="G320">
        <v>3.4</v>
      </c>
      <c r="H320">
        <v>5600</v>
      </c>
      <c r="I320">
        <v>51400</v>
      </c>
      <c r="J320">
        <v>10.9</v>
      </c>
      <c r="K320">
        <v>2.9</v>
      </c>
      <c r="L320">
        <v>9700</v>
      </c>
      <c r="M320">
        <v>50400</v>
      </c>
      <c r="N320">
        <v>19.3</v>
      </c>
      <c r="O320">
        <v>6.3</v>
      </c>
      <c r="P320">
        <v>7400</v>
      </c>
      <c r="Q320">
        <v>48600</v>
      </c>
      <c r="R320">
        <v>15.2</v>
      </c>
      <c r="S320">
        <v>5.7</v>
      </c>
      <c r="T320">
        <v>9000</v>
      </c>
      <c r="U320">
        <v>53100</v>
      </c>
      <c r="V320">
        <v>16.899999999999999</v>
      </c>
      <c r="W320">
        <v>6.1</v>
      </c>
      <c r="X320">
        <v>5600</v>
      </c>
      <c r="Y320">
        <v>51900</v>
      </c>
      <c r="Z320">
        <v>10.8</v>
      </c>
      <c r="AA320">
        <v>5.2</v>
      </c>
      <c r="AB320">
        <v>8600</v>
      </c>
      <c r="AC320">
        <v>57000</v>
      </c>
      <c r="AD320">
        <v>15.2</v>
      </c>
      <c r="AE320">
        <v>5.8</v>
      </c>
      <c r="AF320">
        <v>5800</v>
      </c>
      <c r="AG320">
        <v>52000</v>
      </c>
      <c r="AH320">
        <v>11.1</v>
      </c>
      <c r="AI320">
        <v>5.6</v>
      </c>
      <c r="AJ320">
        <v>8900</v>
      </c>
      <c r="AK320">
        <v>53900</v>
      </c>
      <c r="AL320">
        <v>16.600000000000001</v>
      </c>
      <c r="AM320">
        <v>6.1</v>
      </c>
      <c r="AN320">
        <v>8500</v>
      </c>
      <c r="AO320">
        <v>59900</v>
      </c>
      <c r="AP320">
        <v>14.2</v>
      </c>
      <c r="AQ320">
        <v>5.8</v>
      </c>
      <c r="AR320">
        <v>7100</v>
      </c>
      <c r="AS320">
        <v>59800</v>
      </c>
      <c r="AT320">
        <v>11.8</v>
      </c>
      <c r="AU320">
        <v>5.2</v>
      </c>
      <c r="AV320">
        <v>9100</v>
      </c>
      <c r="AW320">
        <v>59200</v>
      </c>
      <c r="AX320">
        <v>15.3</v>
      </c>
      <c r="AY320">
        <v>6.5</v>
      </c>
      <c r="AZ320">
        <v>11900</v>
      </c>
      <c r="BA320">
        <v>55200</v>
      </c>
      <c r="BB320">
        <v>21.5</v>
      </c>
      <c r="BC320">
        <v>8.6999999999999993</v>
      </c>
      <c r="BD320">
        <v>14700</v>
      </c>
      <c r="BE320">
        <v>63100</v>
      </c>
      <c r="BF320">
        <v>23.3</v>
      </c>
      <c r="BG320">
        <v>7.5</v>
      </c>
      <c r="BH320">
        <v>8600</v>
      </c>
      <c r="BI320">
        <v>58800</v>
      </c>
      <c r="BJ320">
        <v>14.5</v>
      </c>
      <c r="BK320">
        <v>6</v>
      </c>
      <c r="BL320">
        <v>11800</v>
      </c>
      <c r="BM320">
        <v>62100</v>
      </c>
      <c r="BN320">
        <v>19</v>
      </c>
      <c r="BO320">
        <v>7.3</v>
      </c>
      <c r="BP320">
        <v>12200</v>
      </c>
      <c r="BQ320">
        <v>54700</v>
      </c>
      <c r="BR320">
        <v>22.2</v>
      </c>
      <c r="BS320">
        <v>8.1999999999999993</v>
      </c>
      <c r="BT320">
        <v>8100</v>
      </c>
      <c r="BU320">
        <v>51100</v>
      </c>
      <c r="BV320">
        <v>15.9</v>
      </c>
      <c r="BW320">
        <v>7.7</v>
      </c>
    </row>
    <row r="321" spans="1:75" x14ac:dyDescent="0.3">
      <c r="A321" t="s">
        <v>429</v>
      </c>
      <c r="B321" t="str">
        <f>VLOOKUP(A321,'class and classification'!$A$1:$B$338,2,FALSE)</f>
        <v>Predominantly Urban</v>
      </c>
      <c r="C321" t="str">
        <f>VLOOKUP(A321,'class and classification'!$A$1:$C$338,3,FALSE)</f>
        <v>SD</v>
      </c>
      <c r="D321">
        <v>6300</v>
      </c>
      <c r="E321">
        <v>48700</v>
      </c>
      <c r="F321">
        <v>12.9</v>
      </c>
      <c r="G321">
        <v>3.7</v>
      </c>
      <c r="H321">
        <v>5100</v>
      </c>
      <c r="I321">
        <v>50500</v>
      </c>
      <c r="J321">
        <v>10.1</v>
      </c>
      <c r="K321">
        <v>2.8</v>
      </c>
      <c r="L321">
        <v>3600</v>
      </c>
      <c r="M321">
        <v>53200</v>
      </c>
      <c r="N321">
        <v>6.8</v>
      </c>
      <c r="O321">
        <v>3.6</v>
      </c>
      <c r="P321">
        <v>3200</v>
      </c>
      <c r="Q321">
        <v>53300</v>
      </c>
      <c r="R321">
        <v>6.1</v>
      </c>
      <c r="S321">
        <v>3.5</v>
      </c>
      <c r="T321">
        <v>3600</v>
      </c>
      <c r="U321">
        <v>52300</v>
      </c>
      <c r="V321">
        <v>6.9</v>
      </c>
      <c r="W321">
        <v>4.0999999999999996</v>
      </c>
      <c r="X321">
        <v>4800</v>
      </c>
      <c r="Y321">
        <v>50300</v>
      </c>
      <c r="Z321">
        <v>9.5</v>
      </c>
      <c r="AA321">
        <v>5.3</v>
      </c>
      <c r="AB321">
        <v>4700</v>
      </c>
      <c r="AC321">
        <v>53800</v>
      </c>
      <c r="AD321">
        <v>8.6999999999999993</v>
      </c>
      <c r="AE321" t="s">
        <v>38</v>
      </c>
      <c r="AF321">
        <v>3800</v>
      </c>
      <c r="AG321">
        <v>56400</v>
      </c>
      <c r="AH321">
        <v>6.7</v>
      </c>
      <c r="AI321" t="s">
        <v>38</v>
      </c>
      <c r="AJ321">
        <v>3100</v>
      </c>
      <c r="AK321">
        <v>54300</v>
      </c>
      <c r="AL321">
        <v>5.7</v>
      </c>
      <c r="AM321" t="s">
        <v>38</v>
      </c>
      <c r="AN321">
        <v>4300</v>
      </c>
      <c r="AO321">
        <v>52400</v>
      </c>
      <c r="AP321">
        <v>8.1999999999999993</v>
      </c>
      <c r="AQ321">
        <v>4.8</v>
      </c>
      <c r="AR321">
        <v>4900</v>
      </c>
      <c r="AS321">
        <v>56500</v>
      </c>
      <c r="AT321">
        <v>8.6</v>
      </c>
      <c r="AU321">
        <v>4.5</v>
      </c>
      <c r="AV321">
        <v>5200</v>
      </c>
      <c r="AW321">
        <v>58400</v>
      </c>
      <c r="AX321">
        <v>8.8000000000000007</v>
      </c>
      <c r="AY321" t="s">
        <v>38</v>
      </c>
      <c r="AZ321">
        <v>3400</v>
      </c>
      <c r="BA321">
        <v>60900</v>
      </c>
      <c r="BB321">
        <v>5.5</v>
      </c>
      <c r="BC321" t="s">
        <v>38</v>
      </c>
      <c r="BD321">
        <v>3900</v>
      </c>
      <c r="BE321">
        <v>64200</v>
      </c>
      <c r="BF321">
        <v>6</v>
      </c>
      <c r="BG321" t="s">
        <v>38</v>
      </c>
      <c r="BH321">
        <v>5700</v>
      </c>
      <c r="BI321">
        <v>54200</v>
      </c>
      <c r="BJ321">
        <v>10.5</v>
      </c>
      <c r="BK321" t="s">
        <v>38</v>
      </c>
      <c r="BL321">
        <v>3800</v>
      </c>
      <c r="BM321">
        <v>59300</v>
      </c>
      <c r="BN321">
        <v>6.5</v>
      </c>
      <c r="BO321" t="s">
        <v>38</v>
      </c>
      <c r="BP321">
        <v>5800</v>
      </c>
      <c r="BQ321">
        <v>61800</v>
      </c>
      <c r="BR321">
        <v>9.4</v>
      </c>
      <c r="BS321" t="s">
        <v>38</v>
      </c>
      <c r="BT321">
        <v>5900</v>
      </c>
      <c r="BU321">
        <v>65000</v>
      </c>
      <c r="BV321">
        <v>9</v>
      </c>
      <c r="BW321" t="s">
        <v>38</v>
      </c>
    </row>
    <row r="322" spans="1:75" x14ac:dyDescent="0.3">
      <c r="A322" t="s">
        <v>430</v>
      </c>
      <c r="B322" t="str">
        <f>VLOOKUP(A322,'class and classification'!$A$1:$B$338,2,FALSE)</f>
        <v>Predominantly Rural</v>
      </c>
      <c r="C322" t="str">
        <f>VLOOKUP(A322,'class and classification'!$A$1:$C$338,3,FALSE)</f>
        <v>SD</v>
      </c>
      <c r="D322">
        <v>8700</v>
      </c>
      <c r="E322">
        <v>65500</v>
      </c>
      <c r="F322">
        <v>13.3</v>
      </c>
      <c r="G322">
        <v>3.4</v>
      </c>
      <c r="H322">
        <v>8400</v>
      </c>
      <c r="I322">
        <v>64200</v>
      </c>
      <c r="J322">
        <v>13</v>
      </c>
      <c r="K322">
        <v>3.1</v>
      </c>
      <c r="L322">
        <v>11300</v>
      </c>
      <c r="M322">
        <v>59900</v>
      </c>
      <c r="N322">
        <v>18.899999999999999</v>
      </c>
      <c r="O322">
        <v>5.0999999999999996</v>
      </c>
      <c r="P322">
        <v>12400</v>
      </c>
      <c r="Q322">
        <v>66500</v>
      </c>
      <c r="R322">
        <v>18.600000000000001</v>
      </c>
      <c r="S322">
        <v>4.7</v>
      </c>
      <c r="T322">
        <v>10600</v>
      </c>
      <c r="U322">
        <v>66400</v>
      </c>
      <c r="V322">
        <v>15.9</v>
      </c>
      <c r="W322">
        <v>4.7</v>
      </c>
      <c r="X322">
        <v>6500</v>
      </c>
      <c r="Y322">
        <v>66200</v>
      </c>
      <c r="Z322">
        <v>9.8000000000000007</v>
      </c>
      <c r="AA322">
        <v>4.3</v>
      </c>
      <c r="AB322">
        <v>8200</v>
      </c>
      <c r="AC322">
        <v>64500</v>
      </c>
      <c r="AD322">
        <v>12.7</v>
      </c>
      <c r="AE322">
        <v>4.9000000000000004</v>
      </c>
      <c r="AF322">
        <v>9200</v>
      </c>
      <c r="AG322">
        <v>65900</v>
      </c>
      <c r="AH322">
        <v>13.9</v>
      </c>
      <c r="AI322">
        <v>4.9000000000000004</v>
      </c>
      <c r="AJ322">
        <v>7500</v>
      </c>
      <c r="AK322">
        <v>64900</v>
      </c>
      <c r="AL322">
        <v>11.6</v>
      </c>
      <c r="AM322">
        <v>4.5999999999999996</v>
      </c>
      <c r="AN322">
        <v>10700</v>
      </c>
      <c r="AO322">
        <v>67800</v>
      </c>
      <c r="AP322">
        <v>15.7</v>
      </c>
      <c r="AQ322">
        <v>5.5</v>
      </c>
      <c r="AR322">
        <v>9700</v>
      </c>
      <c r="AS322">
        <v>63800</v>
      </c>
      <c r="AT322">
        <v>15.3</v>
      </c>
      <c r="AU322">
        <v>5.4</v>
      </c>
      <c r="AV322">
        <v>12200</v>
      </c>
      <c r="AW322">
        <v>67300</v>
      </c>
      <c r="AX322">
        <v>18.100000000000001</v>
      </c>
      <c r="AY322">
        <v>5.5</v>
      </c>
      <c r="AZ322">
        <v>10400</v>
      </c>
      <c r="BA322">
        <v>71600</v>
      </c>
      <c r="BB322">
        <v>14.5</v>
      </c>
      <c r="BC322">
        <v>5.3</v>
      </c>
      <c r="BD322">
        <v>9400</v>
      </c>
      <c r="BE322">
        <v>69100</v>
      </c>
      <c r="BF322">
        <v>13.6</v>
      </c>
      <c r="BG322">
        <v>5.4</v>
      </c>
      <c r="BH322">
        <v>7500</v>
      </c>
      <c r="BI322">
        <v>65000</v>
      </c>
      <c r="BJ322">
        <v>11.5</v>
      </c>
      <c r="BK322">
        <v>5.3</v>
      </c>
      <c r="BL322">
        <v>10200</v>
      </c>
      <c r="BM322">
        <v>71300</v>
      </c>
      <c r="BN322">
        <v>14.3</v>
      </c>
      <c r="BO322">
        <v>5.6</v>
      </c>
      <c r="BP322">
        <v>10900</v>
      </c>
      <c r="BQ322">
        <v>68800</v>
      </c>
      <c r="BR322">
        <v>15.9</v>
      </c>
      <c r="BS322">
        <v>6.3</v>
      </c>
      <c r="BT322">
        <v>6500</v>
      </c>
      <c r="BU322">
        <v>65200</v>
      </c>
      <c r="BV322">
        <v>10</v>
      </c>
      <c r="BW322">
        <v>5.9</v>
      </c>
    </row>
    <row r="323" spans="1:75" x14ac:dyDescent="0.3">
      <c r="A323" t="s">
        <v>431</v>
      </c>
      <c r="B323" t="str">
        <f>VLOOKUP(A323,'class and classification'!$A$1:$B$338,2,FALSE)</f>
        <v>Predominantly Urban</v>
      </c>
      <c r="C323" t="str">
        <f>VLOOKUP(A323,'class and classification'!$A$1:$C$338,3,FALSE)</f>
        <v>SD</v>
      </c>
      <c r="D323">
        <v>9500</v>
      </c>
      <c r="E323">
        <v>64800</v>
      </c>
      <c r="F323">
        <v>14.7</v>
      </c>
      <c r="G323">
        <v>3.4</v>
      </c>
      <c r="H323">
        <v>8500</v>
      </c>
      <c r="I323">
        <v>67900</v>
      </c>
      <c r="J323">
        <v>12.6</v>
      </c>
      <c r="K323">
        <v>3.1</v>
      </c>
      <c r="L323">
        <v>7100</v>
      </c>
      <c r="M323">
        <v>66800</v>
      </c>
      <c r="N323">
        <v>10.7</v>
      </c>
      <c r="O323">
        <v>4.3</v>
      </c>
      <c r="P323">
        <v>8300</v>
      </c>
      <c r="Q323">
        <v>69100</v>
      </c>
      <c r="R323">
        <v>11.9</v>
      </c>
      <c r="S323">
        <v>4.0999999999999996</v>
      </c>
      <c r="T323">
        <v>9500</v>
      </c>
      <c r="U323">
        <v>70100</v>
      </c>
      <c r="V323">
        <v>13.6</v>
      </c>
      <c r="W323">
        <v>4.4000000000000004</v>
      </c>
      <c r="X323">
        <v>7800</v>
      </c>
      <c r="Y323">
        <v>70600</v>
      </c>
      <c r="Z323">
        <v>11.1</v>
      </c>
      <c r="AA323">
        <v>4.4000000000000004</v>
      </c>
      <c r="AB323">
        <v>9800</v>
      </c>
      <c r="AC323">
        <v>71500</v>
      </c>
      <c r="AD323">
        <v>13.8</v>
      </c>
      <c r="AE323">
        <v>5.0999999999999996</v>
      </c>
      <c r="AF323">
        <v>9300</v>
      </c>
      <c r="AG323">
        <v>71700</v>
      </c>
      <c r="AH323">
        <v>13</v>
      </c>
      <c r="AI323">
        <v>4.9000000000000004</v>
      </c>
      <c r="AJ323">
        <v>8600</v>
      </c>
      <c r="AK323">
        <v>72800</v>
      </c>
      <c r="AL323">
        <v>11.8</v>
      </c>
      <c r="AM323">
        <v>4.7</v>
      </c>
      <c r="AN323">
        <v>6100</v>
      </c>
      <c r="AO323">
        <v>78200</v>
      </c>
      <c r="AP323">
        <v>7.8</v>
      </c>
      <c r="AQ323">
        <v>3.8</v>
      </c>
      <c r="AR323">
        <v>8800</v>
      </c>
      <c r="AS323">
        <v>74000</v>
      </c>
      <c r="AT323">
        <v>11.9</v>
      </c>
      <c r="AU323">
        <v>4.4000000000000004</v>
      </c>
      <c r="AV323">
        <v>10400</v>
      </c>
      <c r="AW323">
        <v>74700</v>
      </c>
      <c r="AX323">
        <v>14</v>
      </c>
      <c r="AY323">
        <v>4.8</v>
      </c>
      <c r="AZ323">
        <v>10100</v>
      </c>
      <c r="BA323">
        <v>72600</v>
      </c>
      <c r="BB323">
        <v>14</v>
      </c>
      <c r="BC323">
        <v>5.0999999999999996</v>
      </c>
      <c r="BD323">
        <v>8600</v>
      </c>
      <c r="BE323">
        <v>71300</v>
      </c>
      <c r="BF323">
        <v>12.1</v>
      </c>
      <c r="BG323">
        <v>5.3</v>
      </c>
      <c r="BH323">
        <v>12600</v>
      </c>
      <c r="BI323">
        <v>79900</v>
      </c>
      <c r="BJ323">
        <v>15.8</v>
      </c>
      <c r="BK323">
        <v>6.6</v>
      </c>
      <c r="BL323">
        <v>10800</v>
      </c>
      <c r="BM323">
        <v>81100</v>
      </c>
      <c r="BN323">
        <v>13.3</v>
      </c>
      <c r="BO323">
        <v>6.1</v>
      </c>
      <c r="BP323">
        <v>12800</v>
      </c>
      <c r="BQ323">
        <v>76500</v>
      </c>
      <c r="BR323">
        <v>16.7</v>
      </c>
      <c r="BS323">
        <v>6.9</v>
      </c>
      <c r="BT323">
        <v>13400</v>
      </c>
      <c r="BU323">
        <v>76100</v>
      </c>
      <c r="BV323">
        <v>17.7</v>
      </c>
      <c r="BW323">
        <v>6.7</v>
      </c>
    </row>
    <row r="324" spans="1:75" x14ac:dyDescent="0.3">
      <c r="A324" t="s">
        <v>432</v>
      </c>
      <c r="B324" t="str">
        <f>VLOOKUP(A324,'class and classification'!$A$1:$B$338,2,FALSE)</f>
        <v>Predominantly Urban</v>
      </c>
      <c r="C324" t="str">
        <f>VLOOKUP(A324,'class and classification'!$A$1:$C$338,3,FALSE)</f>
        <v>SD</v>
      </c>
      <c r="D324">
        <v>5700</v>
      </c>
      <c r="E324">
        <v>49500</v>
      </c>
      <c r="F324">
        <v>11.4</v>
      </c>
      <c r="G324">
        <v>3.1</v>
      </c>
      <c r="H324">
        <v>2300</v>
      </c>
      <c r="I324">
        <v>48700</v>
      </c>
      <c r="J324">
        <v>4.8</v>
      </c>
      <c r="K324">
        <v>1.9</v>
      </c>
      <c r="L324">
        <v>2100</v>
      </c>
      <c r="M324">
        <v>48700</v>
      </c>
      <c r="N324">
        <v>4.3</v>
      </c>
      <c r="O324" t="s">
        <v>38</v>
      </c>
      <c r="P324">
        <v>4800</v>
      </c>
      <c r="Q324">
        <v>47300</v>
      </c>
      <c r="R324">
        <v>10.199999999999999</v>
      </c>
      <c r="S324">
        <v>5</v>
      </c>
      <c r="T324">
        <v>7000</v>
      </c>
      <c r="U324">
        <v>48500</v>
      </c>
      <c r="V324">
        <v>14.5</v>
      </c>
      <c r="W324">
        <v>5.8</v>
      </c>
      <c r="X324">
        <v>8900</v>
      </c>
      <c r="Y324">
        <v>47700</v>
      </c>
      <c r="Z324">
        <v>18.7</v>
      </c>
      <c r="AA324">
        <v>7.3</v>
      </c>
      <c r="AB324">
        <v>5800</v>
      </c>
      <c r="AC324">
        <v>49800</v>
      </c>
      <c r="AD324">
        <v>11.6</v>
      </c>
      <c r="AE324">
        <v>5.7</v>
      </c>
      <c r="AF324">
        <v>5200</v>
      </c>
      <c r="AG324">
        <v>51500</v>
      </c>
      <c r="AH324">
        <v>10</v>
      </c>
      <c r="AI324">
        <v>5.4</v>
      </c>
      <c r="AJ324">
        <v>6200</v>
      </c>
      <c r="AK324">
        <v>50800</v>
      </c>
      <c r="AL324">
        <v>12.2</v>
      </c>
      <c r="AM324">
        <v>6.1</v>
      </c>
      <c r="AN324">
        <v>3400</v>
      </c>
      <c r="AO324">
        <v>47100</v>
      </c>
      <c r="AP324">
        <v>7.2</v>
      </c>
      <c r="AQ324" t="s">
        <v>38</v>
      </c>
      <c r="AR324">
        <v>4700</v>
      </c>
      <c r="AS324">
        <v>51100</v>
      </c>
      <c r="AT324">
        <v>9.1</v>
      </c>
      <c r="AU324">
        <v>5.2</v>
      </c>
      <c r="AV324">
        <v>2800</v>
      </c>
      <c r="AW324">
        <v>51300</v>
      </c>
      <c r="AX324">
        <v>5.5</v>
      </c>
      <c r="AY324" t="s">
        <v>38</v>
      </c>
      <c r="AZ324">
        <v>4500</v>
      </c>
      <c r="BA324">
        <v>52900</v>
      </c>
      <c r="BB324">
        <v>8.5</v>
      </c>
      <c r="BC324">
        <v>5.0999999999999996</v>
      </c>
      <c r="BD324">
        <v>4400</v>
      </c>
      <c r="BE324">
        <v>56800</v>
      </c>
      <c r="BF324">
        <v>7.7</v>
      </c>
      <c r="BG324" t="s">
        <v>38</v>
      </c>
      <c r="BH324">
        <v>5400</v>
      </c>
      <c r="BI324">
        <v>57600</v>
      </c>
      <c r="BJ324">
        <v>9.3000000000000007</v>
      </c>
      <c r="BK324">
        <v>5.2</v>
      </c>
      <c r="BL324">
        <v>5700</v>
      </c>
      <c r="BM324">
        <v>56700</v>
      </c>
      <c r="BN324">
        <v>10.1</v>
      </c>
      <c r="BO324">
        <v>5.4</v>
      </c>
      <c r="BP324">
        <v>10000</v>
      </c>
      <c r="BQ324">
        <v>55500</v>
      </c>
      <c r="BR324">
        <v>18.100000000000001</v>
      </c>
      <c r="BS324">
        <v>7.3</v>
      </c>
      <c r="BT324">
        <v>8100</v>
      </c>
      <c r="BU324">
        <v>52100</v>
      </c>
      <c r="BV324">
        <v>15.5</v>
      </c>
      <c r="BW324">
        <v>7.9</v>
      </c>
    </row>
    <row r="325" spans="1:75" x14ac:dyDescent="0.3">
      <c r="A325" t="s">
        <v>433</v>
      </c>
      <c r="B325" t="str">
        <f>VLOOKUP(A325,'class and classification'!$A$1:$B$338,2,FALSE)</f>
        <v>Predominantly Rural</v>
      </c>
      <c r="C325" t="str">
        <f>VLOOKUP(A325,'class and classification'!$A$1:$C$338,3,FALSE)</f>
        <v>SD</v>
      </c>
      <c r="D325">
        <v>8700</v>
      </c>
      <c r="E325">
        <v>58200</v>
      </c>
      <c r="F325">
        <v>14.9</v>
      </c>
      <c r="G325">
        <v>3.1</v>
      </c>
      <c r="H325">
        <v>8000</v>
      </c>
      <c r="I325">
        <v>55800</v>
      </c>
      <c r="J325">
        <v>14.4</v>
      </c>
      <c r="K325">
        <v>3.3</v>
      </c>
      <c r="L325">
        <v>9200</v>
      </c>
      <c r="M325">
        <v>57900</v>
      </c>
      <c r="N325">
        <v>15.9</v>
      </c>
      <c r="O325">
        <v>5.4</v>
      </c>
      <c r="P325">
        <v>7000</v>
      </c>
      <c r="Q325">
        <v>62000</v>
      </c>
      <c r="R325">
        <v>11.2</v>
      </c>
      <c r="S325">
        <v>4.4000000000000004</v>
      </c>
      <c r="T325">
        <v>5900</v>
      </c>
      <c r="U325">
        <v>61800</v>
      </c>
      <c r="V325">
        <v>9.5</v>
      </c>
      <c r="W325">
        <v>4.4000000000000004</v>
      </c>
      <c r="X325">
        <v>6100</v>
      </c>
      <c r="Y325">
        <v>59900</v>
      </c>
      <c r="Z325">
        <v>10.199999999999999</v>
      </c>
      <c r="AA325">
        <v>4.5</v>
      </c>
      <c r="AB325">
        <v>7300</v>
      </c>
      <c r="AC325">
        <v>55900</v>
      </c>
      <c r="AD325">
        <v>13</v>
      </c>
      <c r="AE325">
        <v>5.3</v>
      </c>
      <c r="AF325">
        <v>5900</v>
      </c>
      <c r="AG325">
        <v>56300</v>
      </c>
      <c r="AH325">
        <v>10.5</v>
      </c>
      <c r="AI325">
        <v>4.7</v>
      </c>
      <c r="AJ325">
        <v>8900</v>
      </c>
      <c r="AK325">
        <v>58100</v>
      </c>
      <c r="AL325">
        <v>15.4</v>
      </c>
      <c r="AM325">
        <v>5.6</v>
      </c>
      <c r="AN325">
        <v>8200</v>
      </c>
      <c r="AO325">
        <v>57700</v>
      </c>
      <c r="AP325">
        <v>14.1</v>
      </c>
      <c r="AQ325">
        <v>6.1</v>
      </c>
      <c r="AR325">
        <v>7200</v>
      </c>
      <c r="AS325">
        <v>60600</v>
      </c>
      <c r="AT325">
        <v>11.9</v>
      </c>
      <c r="AU325">
        <v>5.7</v>
      </c>
      <c r="AV325">
        <v>9200</v>
      </c>
      <c r="AW325">
        <v>67000</v>
      </c>
      <c r="AX325">
        <v>13.8</v>
      </c>
      <c r="AY325">
        <v>6.5</v>
      </c>
      <c r="AZ325">
        <v>6300</v>
      </c>
      <c r="BA325">
        <v>61900</v>
      </c>
      <c r="BB325">
        <v>10.199999999999999</v>
      </c>
      <c r="BC325">
        <v>5</v>
      </c>
      <c r="BD325">
        <v>8000</v>
      </c>
      <c r="BE325">
        <v>63900</v>
      </c>
      <c r="BF325">
        <v>12.6</v>
      </c>
      <c r="BG325">
        <v>4.5999999999999996</v>
      </c>
      <c r="BH325">
        <v>8700</v>
      </c>
      <c r="BI325">
        <v>67200</v>
      </c>
      <c r="BJ325">
        <v>12.9</v>
      </c>
      <c r="BK325">
        <v>4.7</v>
      </c>
      <c r="BL325">
        <v>6200</v>
      </c>
      <c r="BM325">
        <v>67400</v>
      </c>
      <c r="BN325">
        <v>9.1999999999999993</v>
      </c>
      <c r="BO325">
        <v>4.2</v>
      </c>
      <c r="BP325">
        <v>7900</v>
      </c>
      <c r="BQ325">
        <v>67000</v>
      </c>
      <c r="BR325">
        <v>11.8</v>
      </c>
      <c r="BS325">
        <v>5.0999999999999996</v>
      </c>
      <c r="BT325">
        <v>8700</v>
      </c>
      <c r="BU325">
        <v>60100</v>
      </c>
      <c r="BV325">
        <v>14.5</v>
      </c>
      <c r="BW325">
        <v>5.5</v>
      </c>
    </row>
    <row r="326" spans="1:75" x14ac:dyDescent="0.3">
      <c r="A326" t="s">
        <v>434</v>
      </c>
      <c r="B326" t="str">
        <f>VLOOKUP(A326,'class and classification'!$A$1:$B$338,2,FALSE)</f>
        <v>Predominantly Urban</v>
      </c>
      <c r="C326" t="str">
        <f>VLOOKUP(A326,'class and classification'!$A$1:$C$338,3,FALSE)</f>
        <v>SD</v>
      </c>
      <c r="D326">
        <v>3800</v>
      </c>
      <c r="E326">
        <v>54000</v>
      </c>
      <c r="F326">
        <v>7</v>
      </c>
      <c r="G326">
        <v>2.2000000000000002</v>
      </c>
      <c r="H326">
        <v>3900</v>
      </c>
      <c r="I326">
        <v>59000</v>
      </c>
      <c r="J326">
        <v>6.6</v>
      </c>
      <c r="K326">
        <v>2.2000000000000002</v>
      </c>
      <c r="L326">
        <v>5700</v>
      </c>
      <c r="M326">
        <v>54100</v>
      </c>
      <c r="N326">
        <v>10.6</v>
      </c>
      <c r="O326">
        <v>4.2</v>
      </c>
      <c r="P326">
        <v>6800</v>
      </c>
      <c r="Q326">
        <v>55000</v>
      </c>
      <c r="R326">
        <v>12.4</v>
      </c>
      <c r="S326">
        <v>5.0999999999999996</v>
      </c>
      <c r="T326">
        <v>4000</v>
      </c>
      <c r="U326">
        <v>58900</v>
      </c>
      <c r="V326">
        <v>6.7</v>
      </c>
      <c r="W326">
        <v>4</v>
      </c>
      <c r="X326">
        <v>5700</v>
      </c>
      <c r="Y326">
        <v>59500</v>
      </c>
      <c r="Z326">
        <v>9.6999999999999993</v>
      </c>
      <c r="AA326">
        <v>4.8</v>
      </c>
      <c r="AB326">
        <v>4300</v>
      </c>
      <c r="AC326">
        <v>63100</v>
      </c>
      <c r="AD326">
        <v>6.9</v>
      </c>
      <c r="AE326" t="s">
        <v>38</v>
      </c>
      <c r="AF326">
        <v>5100</v>
      </c>
      <c r="AG326">
        <v>61400</v>
      </c>
      <c r="AH326">
        <v>8.1999999999999993</v>
      </c>
      <c r="AI326">
        <v>4.8</v>
      </c>
      <c r="AJ326">
        <v>5900</v>
      </c>
      <c r="AK326">
        <v>61000</v>
      </c>
      <c r="AL326">
        <v>9.6999999999999993</v>
      </c>
      <c r="AM326">
        <v>5</v>
      </c>
      <c r="AN326">
        <v>3000</v>
      </c>
      <c r="AO326">
        <v>60200</v>
      </c>
      <c r="AP326">
        <v>5</v>
      </c>
      <c r="AQ326" t="s">
        <v>38</v>
      </c>
      <c r="AR326">
        <v>7200</v>
      </c>
      <c r="AS326">
        <v>66100</v>
      </c>
      <c r="AT326">
        <v>10.8</v>
      </c>
      <c r="AU326">
        <v>5.2</v>
      </c>
      <c r="AV326">
        <v>9600</v>
      </c>
      <c r="AW326">
        <v>70300</v>
      </c>
      <c r="AX326">
        <v>13.6</v>
      </c>
      <c r="AY326">
        <v>5.7</v>
      </c>
      <c r="AZ326">
        <v>4700</v>
      </c>
      <c r="BA326">
        <v>58700</v>
      </c>
      <c r="BB326">
        <v>8.1</v>
      </c>
      <c r="BC326">
        <v>5</v>
      </c>
      <c r="BD326">
        <v>8400</v>
      </c>
      <c r="BE326">
        <v>70800</v>
      </c>
      <c r="BF326">
        <v>11.9</v>
      </c>
      <c r="BG326">
        <v>5.5</v>
      </c>
      <c r="BH326">
        <v>6800</v>
      </c>
      <c r="BI326">
        <v>67000</v>
      </c>
      <c r="BJ326">
        <v>10.199999999999999</v>
      </c>
      <c r="BK326">
        <v>5.0999999999999996</v>
      </c>
      <c r="BL326">
        <v>5100</v>
      </c>
      <c r="BM326">
        <v>72300</v>
      </c>
      <c r="BN326">
        <v>7</v>
      </c>
      <c r="BO326">
        <v>4</v>
      </c>
      <c r="BP326">
        <v>5000</v>
      </c>
      <c r="BQ326">
        <v>71500</v>
      </c>
      <c r="BR326">
        <v>6.9</v>
      </c>
      <c r="BS326" t="s">
        <v>38</v>
      </c>
      <c r="BT326">
        <v>8900</v>
      </c>
      <c r="BU326">
        <v>71500</v>
      </c>
      <c r="BV326">
        <v>12.4</v>
      </c>
      <c r="BW326">
        <v>5.6</v>
      </c>
    </row>
    <row r="327" spans="1:75" x14ac:dyDescent="0.3">
      <c r="A327" t="s">
        <v>435</v>
      </c>
      <c r="B327" t="str">
        <f>VLOOKUP(A327,'class and classification'!$A$1:$B$338,2,FALSE)</f>
        <v>Predominantly Rural</v>
      </c>
      <c r="C327" t="str">
        <f>VLOOKUP(A327,'class and classification'!$A$1:$C$338,3,FALSE)</f>
        <v>SD</v>
      </c>
      <c r="D327">
        <v>3300</v>
      </c>
      <c r="E327">
        <v>36800</v>
      </c>
      <c r="F327">
        <v>8.8000000000000007</v>
      </c>
      <c r="G327">
        <v>2.4</v>
      </c>
      <c r="H327">
        <v>4100</v>
      </c>
      <c r="I327">
        <v>36700</v>
      </c>
      <c r="J327">
        <v>11.1</v>
      </c>
      <c r="K327">
        <v>2.8</v>
      </c>
      <c r="L327">
        <v>5200</v>
      </c>
      <c r="M327">
        <v>35500</v>
      </c>
      <c r="N327">
        <v>14.7</v>
      </c>
      <c r="O327">
        <v>7</v>
      </c>
      <c r="P327">
        <v>4000</v>
      </c>
      <c r="Q327">
        <v>36300</v>
      </c>
      <c r="R327">
        <v>11.1</v>
      </c>
      <c r="S327">
        <v>6.1</v>
      </c>
      <c r="T327">
        <v>3200</v>
      </c>
      <c r="U327">
        <v>37400</v>
      </c>
      <c r="V327">
        <v>8.6</v>
      </c>
      <c r="W327">
        <v>5.2</v>
      </c>
      <c r="X327">
        <v>2700</v>
      </c>
      <c r="Y327">
        <v>39500</v>
      </c>
      <c r="Z327">
        <v>6.9</v>
      </c>
      <c r="AA327" t="s">
        <v>38</v>
      </c>
      <c r="AB327">
        <v>4600</v>
      </c>
      <c r="AC327">
        <v>36000</v>
      </c>
      <c r="AD327">
        <v>12.8</v>
      </c>
      <c r="AE327">
        <v>7</v>
      </c>
      <c r="AF327">
        <v>3500</v>
      </c>
      <c r="AG327">
        <v>36400</v>
      </c>
      <c r="AH327">
        <v>9.6</v>
      </c>
      <c r="AI327">
        <v>5.7</v>
      </c>
      <c r="AJ327">
        <v>2000</v>
      </c>
      <c r="AK327">
        <v>36100</v>
      </c>
      <c r="AL327">
        <v>5.5</v>
      </c>
      <c r="AM327" t="s">
        <v>38</v>
      </c>
      <c r="AN327">
        <v>4200</v>
      </c>
      <c r="AO327">
        <v>39100</v>
      </c>
      <c r="AP327">
        <v>10.9</v>
      </c>
      <c r="AQ327">
        <v>6.2</v>
      </c>
      <c r="AR327">
        <v>3700</v>
      </c>
      <c r="AS327">
        <v>39800</v>
      </c>
      <c r="AT327">
        <v>9.4</v>
      </c>
      <c r="AU327" t="s">
        <v>38</v>
      </c>
      <c r="AV327">
        <v>5500</v>
      </c>
      <c r="AW327">
        <v>42100</v>
      </c>
      <c r="AX327">
        <v>13.1</v>
      </c>
      <c r="AY327">
        <v>7</v>
      </c>
      <c r="AZ327">
        <v>2200</v>
      </c>
      <c r="BA327">
        <v>39400</v>
      </c>
      <c r="BB327">
        <v>5.5</v>
      </c>
      <c r="BC327" t="s">
        <v>38</v>
      </c>
      <c r="BD327">
        <v>4800</v>
      </c>
      <c r="BE327">
        <v>43100</v>
      </c>
      <c r="BF327">
        <v>11.2</v>
      </c>
      <c r="BG327">
        <v>6.2</v>
      </c>
      <c r="BH327">
        <v>6000</v>
      </c>
      <c r="BI327">
        <v>41600</v>
      </c>
      <c r="BJ327">
        <v>14.4</v>
      </c>
      <c r="BK327">
        <v>7.1</v>
      </c>
      <c r="BL327">
        <v>4700</v>
      </c>
      <c r="BM327">
        <v>41100</v>
      </c>
      <c r="BN327">
        <v>11.4</v>
      </c>
      <c r="BO327">
        <v>6.1</v>
      </c>
      <c r="BP327">
        <v>7200</v>
      </c>
      <c r="BQ327">
        <v>40200</v>
      </c>
      <c r="BR327">
        <v>17.899999999999999</v>
      </c>
      <c r="BS327">
        <v>8</v>
      </c>
      <c r="BT327">
        <v>5200</v>
      </c>
      <c r="BU327">
        <v>37900</v>
      </c>
      <c r="BV327">
        <v>13.7</v>
      </c>
      <c r="BW327">
        <v>6.7</v>
      </c>
    </row>
    <row r="328" spans="1:75" x14ac:dyDescent="0.3">
      <c r="A328" t="s">
        <v>436</v>
      </c>
      <c r="B328" t="str">
        <f>VLOOKUP(A328,'class and classification'!$A$1:$B$338,2,FALSE)</f>
        <v>Predominantly Rural</v>
      </c>
      <c r="C328" t="str">
        <f>VLOOKUP(A328,'class and classification'!$A$1:$C$338,3,FALSE)</f>
        <v>SD</v>
      </c>
      <c r="D328">
        <v>4600</v>
      </c>
      <c r="E328">
        <v>42700</v>
      </c>
      <c r="F328">
        <v>10.8</v>
      </c>
      <c r="G328">
        <v>2.6</v>
      </c>
      <c r="H328">
        <v>5100</v>
      </c>
      <c r="I328">
        <v>42900</v>
      </c>
      <c r="J328">
        <v>12</v>
      </c>
      <c r="K328">
        <v>3</v>
      </c>
      <c r="L328">
        <v>6100</v>
      </c>
      <c r="M328">
        <v>43900</v>
      </c>
      <c r="N328">
        <v>14</v>
      </c>
      <c r="O328">
        <v>6.3</v>
      </c>
      <c r="P328">
        <v>4900</v>
      </c>
      <c r="Q328">
        <v>43000</v>
      </c>
      <c r="R328">
        <v>11.4</v>
      </c>
      <c r="S328">
        <v>5.7</v>
      </c>
      <c r="T328">
        <v>5400</v>
      </c>
      <c r="U328">
        <v>44800</v>
      </c>
      <c r="V328">
        <v>12.1</v>
      </c>
      <c r="W328">
        <v>5.7</v>
      </c>
      <c r="X328">
        <v>4100</v>
      </c>
      <c r="Y328">
        <v>41100</v>
      </c>
      <c r="Z328">
        <v>10</v>
      </c>
      <c r="AA328">
        <v>6</v>
      </c>
      <c r="AB328">
        <v>5600</v>
      </c>
      <c r="AC328">
        <v>43700</v>
      </c>
      <c r="AD328">
        <v>12.7</v>
      </c>
      <c r="AE328">
        <v>6</v>
      </c>
      <c r="AF328">
        <v>3500</v>
      </c>
      <c r="AG328">
        <v>43800</v>
      </c>
      <c r="AH328">
        <v>8</v>
      </c>
      <c r="AI328">
        <v>4.7</v>
      </c>
      <c r="AJ328">
        <v>4300</v>
      </c>
      <c r="AK328">
        <v>45200</v>
      </c>
      <c r="AL328">
        <v>9.6</v>
      </c>
      <c r="AM328">
        <v>5.4</v>
      </c>
      <c r="AN328">
        <v>6100</v>
      </c>
      <c r="AO328">
        <v>41000</v>
      </c>
      <c r="AP328">
        <v>14.9</v>
      </c>
      <c r="AQ328">
        <v>6.8</v>
      </c>
      <c r="AR328">
        <v>7000</v>
      </c>
      <c r="AS328">
        <v>42900</v>
      </c>
      <c r="AT328">
        <v>16.2</v>
      </c>
      <c r="AU328">
        <v>7</v>
      </c>
      <c r="AV328">
        <v>6100</v>
      </c>
      <c r="AW328">
        <v>50700</v>
      </c>
      <c r="AX328">
        <v>12</v>
      </c>
      <c r="AY328">
        <v>6.1</v>
      </c>
      <c r="AZ328">
        <v>5800</v>
      </c>
      <c r="BA328">
        <v>44200</v>
      </c>
      <c r="BB328">
        <v>13.1</v>
      </c>
      <c r="BC328">
        <v>7.8</v>
      </c>
      <c r="BD328">
        <v>8200</v>
      </c>
      <c r="BE328">
        <v>53200</v>
      </c>
      <c r="BF328">
        <v>15.4</v>
      </c>
      <c r="BG328">
        <v>6.2</v>
      </c>
      <c r="BH328">
        <v>7700</v>
      </c>
      <c r="BI328">
        <v>54100</v>
      </c>
      <c r="BJ328">
        <v>14.1</v>
      </c>
      <c r="BK328">
        <v>6.7</v>
      </c>
      <c r="BL328">
        <v>7500</v>
      </c>
      <c r="BM328">
        <v>47600</v>
      </c>
      <c r="BN328">
        <v>15.9</v>
      </c>
      <c r="BO328">
        <v>7.9</v>
      </c>
      <c r="BP328">
        <v>8000</v>
      </c>
      <c r="BQ328">
        <v>47100</v>
      </c>
      <c r="BR328">
        <v>16.899999999999999</v>
      </c>
      <c r="BS328">
        <v>7.8</v>
      </c>
      <c r="BT328">
        <v>5100</v>
      </c>
      <c r="BU328">
        <v>47400</v>
      </c>
      <c r="BV328">
        <v>10.7</v>
      </c>
      <c r="BW328">
        <v>5.4</v>
      </c>
    </row>
    <row r="329" spans="1:75" x14ac:dyDescent="0.3">
      <c r="A329" t="s">
        <v>437</v>
      </c>
      <c r="B329" t="str">
        <f>VLOOKUP(A329,'class and classification'!$A$1:$B$338,2,FALSE)</f>
        <v>Predominantly Rural</v>
      </c>
      <c r="C329" t="str">
        <f>VLOOKUP(A329,'class and classification'!$A$1:$C$338,3,FALSE)</f>
        <v>SD</v>
      </c>
      <c r="D329">
        <v>4600</v>
      </c>
      <c r="E329">
        <v>37800</v>
      </c>
      <c r="F329">
        <v>12.2</v>
      </c>
      <c r="G329">
        <v>3.1</v>
      </c>
      <c r="H329">
        <v>4200</v>
      </c>
      <c r="I329">
        <v>39600</v>
      </c>
      <c r="J329">
        <v>10.7</v>
      </c>
      <c r="K329">
        <v>3</v>
      </c>
      <c r="L329">
        <v>6500</v>
      </c>
      <c r="M329">
        <v>43100</v>
      </c>
      <c r="N329">
        <v>15.2</v>
      </c>
      <c r="O329">
        <v>6.7</v>
      </c>
      <c r="P329">
        <v>4200</v>
      </c>
      <c r="Q329">
        <v>42700</v>
      </c>
      <c r="R329">
        <v>9.8000000000000007</v>
      </c>
      <c r="S329">
        <v>5.0999999999999996</v>
      </c>
      <c r="T329">
        <v>4500</v>
      </c>
      <c r="U329">
        <v>39300</v>
      </c>
      <c r="V329">
        <v>11.5</v>
      </c>
      <c r="W329">
        <v>5.5</v>
      </c>
      <c r="X329">
        <v>5400</v>
      </c>
      <c r="Y329">
        <v>39200</v>
      </c>
      <c r="Z329">
        <v>13.7</v>
      </c>
      <c r="AA329">
        <v>6.3</v>
      </c>
      <c r="AB329">
        <v>7900</v>
      </c>
      <c r="AC329">
        <v>40100</v>
      </c>
      <c r="AD329">
        <v>19.8</v>
      </c>
      <c r="AE329">
        <v>7.6</v>
      </c>
      <c r="AF329">
        <v>7000</v>
      </c>
      <c r="AG329">
        <v>42400</v>
      </c>
      <c r="AH329">
        <v>16.5</v>
      </c>
      <c r="AI329">
        <v>7.3</v>
      </c>
      <c r="AJ329">
        <v>7100</v>
      </c>
      <c r="AK329">
        <v>42600</v>
      </c>
      <c r="AL329">
        <v>16.8</v>
      </c>
      <c r="AM329">
        <v>6.3</v>
      </c>
      <c r="AN329">
        <v>3900</v>
      </c>
      <c r="AO329">
        <v>41400</v>
      </c>
      <c r="AP329">
        <v>9.4</v>
      </c>
      <c r="AQ329">
        <v>4.8</v>
      </c>
      <c r="AR329">
        <v>5600</v>
      </c>
      <c r="AS329">
        <v>37100</v>
      </c>
      <c r="AT329">
        <v>15.1</v>
      </c>
      <c r="AU329">
        <v>6.3</v>
      </c>
      <c r="AV329">
        <v>5300</v>
      </c>
      <c r="AW329">
        <v>36900</v>
      </c>
      <c r="AX329">
        <v>14.4</v>
      </c>
      <c r="AY329">
        <v>7.1</v>
      </c>
      <c r="AZ329">
        <v>4600</v>
      </c>
      <c r="BA329">
        <v>39800</v>
      </c>
      <c r="BB329">
        <v>11.5</v>
      </c>
      <c r="BC329">
        <v>6.3</v>
      </c>
      <c r="BD329">
        <v>8400</v>
      </c>
      <c r="BE329">
        <v>43900</v>
      </c>
      <c r="BF329">
        <v>19.100000000000001</v>
      </c>
      <c r="BG329">
        <v>8.4</v>
      </c>
      <c r="BH329">
        <v>7700</v>
      </c>
      <c r="BI329">
        <v>41800</v>
      </c>
      <c r="BJ329">
        <v>18.3</v>
      </c>
      <c r="BK329">
        <v>7.8</v>
      </c>
      <c r="BL329">
        <v>8500</v>
      </c>
      <c r="BM329">
        <v>39800</v>
      </c>
      <c r="BN329">
        <v>21.4</v>
      </c>
      <c r="BO329">
        <v>9.6999999999999993</v>
      </c>
      <c r="BP329">
        <v>5800</v>
      </c>
      <c r="BQ329">
        <v>38900</v>
      </c>
      <c r="BR329">
        <v>14.9</v>
      </c>
      <c r="BS329">
        <v>7.9</v>
      </c>
      <c r="BT329">
        <v>6500</v>
      </c>
      <c r="BU329">
        <v>38900</v>
      </c>
      <c r="BV329">
        <v>16.600000000000001</v>
      </c>
      <c r="BW329">
        <v>7.9</v>
      </c>
    </row>
    <row r="330" spans="1:75" x14ac:dyDescent="0.3">
      <c r="A330" t="s">
        <v>438</v>
      </c>
      <c r="B330" t="str">
        <f>VLOOKUP(A330,'class and classification'!$A$1:$B$338,2,FALSE)</f>
        <v>Predominantly Rural</v>
      </c>
      <c r="C330" t="str">
        <f>VLOOKUP(A330,'class and classification'!$A$1:$C$338,3,FALSE)</f>
        <v>SD</v>
      </c>
      <c r="D330">
        <v>7300</v>
      </c>
      <c r="E330">
        <v>59900</v>
      </c>
      <c r="F330">
        <v>12.2</v>
      </c>
      <c r="G330">
        <v>2.7</v>
      </c>
      <c r="H330">
        <v>6700</v>
      </c>
      <c r="I330">
        <v>59700</v>
      </c>
      <c r="J330">
        <v>11.2</v>
      </c>
      <c r="K330">
        <v>2.7</v>
      </c>
      <c r="L330">
        <v>5500</v>
      </c>
      <c r="M330">
        <v>62000</v>
      </c>
      <c r="N330">
        <v>8.9</v>
      </c>
      <c r="O330">
        <v>4.3</v>
      </c>
      <c r="P330">
        <v>5000</v>
      </c>
      <c r="Q330">
        <v>59600</v>
      </c>
      <c r="R330">
        <v>8.3000000000000007</v>
      </c>
      <c r="S330">
        <v>3.9</v>
      </c>
      <c r="T330">
        <v>8600</v>
      </c>
      <c r="U330">
        <v>62700</v>
      </c>
      <c r="V330">
        <v>13.6</v>
      </c>
      <c r="W330">
        <v>5</v>
      </c>
      <c r="X330">
        <v>8000</v>
      </c>
      <c r="Y330">
        <v>57600</v>
      </c>
      <c r="Z330">
        <v>14</v>
      </c>
      <c r="AA330">
        <v>5.7</v>
      </c>
      <c r="AB330">
        <v>7600</v>
      </c>
      <c r="AC330">
        <v>55900</v>
      </c>
      <c r="AD330">
        <v>13.6</v>
      </c>
      <c r="AE330">
        <v>5.5</v>
      </c>
      <c r="AF330">
        <v>8700</v>
      </c>
      <c r="AG330">
        <v>57100</v>
      </c>
      <c r="AH330">
        <v>15.2</v>
      </c>
      <c r="AI330">
        <v>5.4</v>
      </c>
      <c r="AJ330">
        <v>7400</v>
      </c>
      <c r="AK330">
        <v>59100</v>
      </c>
      <c r="AL330">
        <v>12.5</v>
      </c>
      <c r="AM330">
        <v>4.9000000000000004</v>
      </c>
      <c r="AN330">
        <v>5400</v>
      </c>
      <c r="AO330">
        <v>57900</v>
      </c>
      <c r="AP330">
        <v>9.4</v>
      </c>
      <c r="AQ330">
        <v>4.5999999999999996</v>
      </c>
      <c r="AR330">
        <v>8500</v>
      </c>
      <c r="AS330">
        <v>61500</v>
      </c>
      <c r="AT330">
        <v>13.9</v>
      </c>
      <c r="AU330">
        <v>5.8</v>
      </c>
      <c r="AV330">
        <v>10600</v>
      </c>
      <c r="AW330">
        <v>65400</v>
      </c>
      <c r="AX330">
        <v>16.2</v>
      </c>
      <c r="AY330">
        <v>5.7</v>
      </c>
      <c r="AZ330">
        <v>6700</v>
      </c>
      <c r="BA330">
        <v>61100</v>
      </c>
      <c r="BB330">
        <v>11</v>
      </c>
      <c r="BC330">
        <v>4.8</v>
      </c>
      <c r="BD330">
        <v>8600</v>
      </c>
      <c r="BE330">
        <v>69000</v>
      </c>
      <c r="BF330">
        <v>12.5</v>
      </c>
      <c r="BG330">
        <v>5</v>
      </c>
      <c r="BH330">
        <v>7300</v>
      </c>
      <c r="BI330">
        <v>62400</v>
      </c>
      <c r="BJ330">
        <v>11.6</v>
      </c>
      <c r="BK330">
        <v>5.3</v>
      </c>
      <c r="BL330">
        <v>5300</v>
      </c>
      <c r="BM330">
        <v>62200</v>
      </c>
      <c r="BN330">
        <v>8.5</v>
      </c>
      <c r="BO330">
        <v>4.4000000000000004</v>
      </c>
      <c r="BP330">
        <v>5600</v>
      </c>
      <c r="BQ330">
        <v>62800</v>
      </c>
      <c r="BR330">
        <v>8.8000000000000007</v>
      </c>
      <c r="BS330">
        <v>5</v>
      </c>
      <c r="BT330">
        <v>5500</v>
      </c>
      <c r="BU330">
        <v>59100</v>
      </c>
      <c r="BV330">
        <v>9.3000000000000007</v>
      </c>
      <c r="BW330">
        <v>4.2</v>
      </c>
    </row>
    <row r="331" spans="1:75" x14ac:dyDescent="0.3">
      <c r="A331" t="s">
        <v>439</v>
      </c>
      <c r="B331" t="str">
        <f>VLOOKUP(A331,'class and classification'!$A$1:$B$338,2,FALSE)</f>
        <v>Predominantly Rural</v>
      </c>
      <c r="C331" t="str">
        <f>VLOOKUP(A331,'class and classification'!$A$1:$C$338,3,FALSE)</f>
        <v>SD</v>
      </c>
      <c r="D331">
        <v>2700</v>
      </c>
      <c r="E331">
        <v>28800</v>
      </c>
      <c r="F331">
        <v>9.5</v>
      </c>
      <c r="G331">
        <v>2.7</v>
      </c>
      <c r="H331">
        <v>2900</v>
      </c>
      <c r="I331">
        <v>27900</v>
      </c>
      <c r="J331">
        <v>10.5</v>
      </c>
      <c r="K331">
        <v>3.1</v>
      </c>
      <c r="L331">
        <v>2400</v>
      </c>
      <c r="M331">
        <v>26800</v>
      </c>
      <c r="N331">
        <v>9</v>
      </c>
      <c r="O331" t="s">
        <v>38</v>
      </c>
      <c r="P331" t="s">
        <v>39</v>
      </c>
      <c r="Q331">
        <v>26100</v>
      </c>
      <c r="R331">
        <v>3.7</v>
      </c>
      <c r="S331" t="s">
        <v>38</v>
      </c>
      <c r="T331">
        <v>4100</v>
      </c>
      <c r="U331">
        <v>27800</v>
      </c>
      <c r="V331">
        <v>14.8</v>
      </c>
      <c r="W331">
        <v>7.8</v>
      </c>
      <c r="X331">
        <v>4100</v>
      </c>
      <c r="Y331">
        <v>28400</v>
      </c>
      <c r="Z331">
        <v>14.4</v>
      </c>
      <c r="AA331">
        <v>7.3</v>
      </c>
      <c r="AB331">
        <v>2800</v>
      </c>
      <c r="AC331">
        <v>27000</v>
      </c>
      <c r="AD331">
        <v>10.199999999999999</v>
      </c>
      <c r="AE331" t="s">
        <v>38</v>
      </c>
      <c r="AF331">
        <v>2000</v>
      </c>
      <c r="AG331">
        <v>26600</v>
      </c>
      <c r="AH331">
        <v>7.4</v>
      </c>
      <c r="AI331" t="s">
        <v>38</v>
      </c>
      <c r="AJ331">
        <v>1300</v>
      </c>
      <c r="AK331">
        <v>27700</v>
      </c>
      <c r="AL331">
        <v>4.7</v>
      </c>
      <c r="AM331" t="s">
        <v>38</v>
      </c>
      <c r="AN331">
        <v>2000</v>
      </c>
      <c r="AO331">
        <v>29000</v>
      </c>
      <c r="AP331">
        <v>7</v>
      </c>
      <c r="AQ331" t="s">
        <v>38</v>
      </c>
      <c r="AR331">
        <v>1600</v>
      </c>
      <c r="AS331">
        <v>28700</v>
      </c>
      <c r="AT331">
        <v>5.6</v>
      </c>
      <c r="AU331" t="s">
        <v>38</v>
      </c>
      <c r="AV331">
        <v>5400</v>
      </c>
      <c r="AW331">
        <v>26100</v>
      </c>
      <c r="AX331">
        <v>20.7</v>
      </c>
      <c r="AY331">
        <v>11</v>
      </c>
      <c r="AZ331">
        <v>5700</v>
      </c>
      <c r="BA331">
        <v>29100</v>
      </c>
      <c r="BB331">
        <v>19.7</v>
      </c>
      <c r="BC331">
        <v>8.8000000000000007</v>
      </c>
      <c r="BD331">
        <v>7700</v>
      </c>
      <c r="BE331">
        <v>33200</v>
      </c>
      <c r="BF331">
        <v>23.1</v>
      </c>
      <c r="BG331">
        <v>10.1</v>
      </c>
      <c r="BH331">
        <v>3500</v>
      </c>
      <c r="BI331">
        <v>31200</v>
      </c>
      <c r="BJ331">
        <v>11.2</v>
      </c>
      <c r="BK331" t="s">
        <v>38</v>
      </c>
      <c r="BL331">
        <v>5400</v>
      </c>
      <c r="BM331">
        <v>38400</v>
      </c>
      <c r="BN331">
        <v>14.1</v>
      </c>
      <c r="BO331">
        <v>7.9</v>
      </c>
      <c r="BP331" t="s">
        <v>39</v>
      </c>
      <c r="BQ331">
        <v>31200</v>
      </c>
      <c r="BR331">
        <v>10.7</v>
      </c>
      <c r="BS331" t="s">
        <v>38</v>
      </c>
      <c r="BT331">
        <v>2900</v>
      </c>
      <c r="BU331">
        <v>32900</v>
      </c>
      <c r="BV331">
        <v>8.6999999999999993</v>
      </c>
      <c r="BW331" t="s">
        <v>38</v>
      </c>
    </row>
    <row r="332" spans="1:75" x14ac:dyDescent="0.3">
      <c r="A332" t="s">
        <v>440</v>
      </c>
      <c r="B332" t="str">
        <f>VLOOKUP(A332,'class and classification'!$A$1:$B$338,2,FALSE)</f>
        <v>Predominantly Rural</v>
      </c>
      <c r="C332" t="str">
        <f>VLOOKUP(A332,'class and classification'!$A$1:$C$338,3,FALSE)</f>
        <v>SD</v>
      </c>
      <c r="D332">
        <v>2500</v>
      </c>
      <c r="E332">
        <v>23100</v>
      </c>
      <c r="F332">
        <v>10.7</v>
      </c>
      <c r="G332">
        <v>2.5</v>
      </c>
      <c r="H332">
        <v>2600</v>
      </c>
      <c r="I332">
        <v>23900</v>
      </c>
      <c r="J332">
        <v>11</v>
      </c>
      <c r="K332">
        <v>2.8</v>
      </c>
      <c r="L332">
        <v>2800</v>
      </c>
      <c r="M332">
        <v>23500</v>
      </c>
      <c r="N332">
        <v>11.7</v>
      </c>
      <c r="O332" t="s">
        <v>38</v>
      </c>
      <c r="P332">
        <v>2600</v>
      </c>
      <c r="Q332">
        <v>24500</v>
      </c>
      <c r="R332">
        <v>10.8</v>
      </c>
      <c r="S332" t="s">
        <v>38</v>
      </c>
      <c r="T332">
        <v>5300</v>
      </c>
      <c r="U332">
        <v>26000</v>
      </c>
      <c r="V332">
        <v>20.5</v>
      </c>
      <c r="W332">
        <v>8.8000000000000007</v>
      </c>
      <c r="X332">
        <v>3400</v>
      </c>
      <c r="Y332">
        <v>25700</v>
      </c>
      <c r="Z332">
        <v>13.3</v>
      </c>
      <c r="AA332">
        <v>7.2</v>
      </c>
      <c r="AB332">
        <v>2400</v>
      </c>
      <c r="AC332">
        <v>22000</v>
      </c>
      <c r="AD332">
        <v>11</v>
      </c>
      <c r="AE332" t="s">
        <v>38</v>
      </c>
      <c r="AF332">
        <v>3500</v>
      </c>
      <c r="AG332">
        <v>23300</v>
      </c>
      <c r="AH332">
        <v>15.2</v>
      </c>
      <c r="AI332">
        <v>8.1</v>
      </c>
      <c r="AJ332">
        <v>4400</v>
      </c>
      <c r="AK332">
        <v>25400</v>
      </c>
      <c r="AL332">
        <v>17.5</v>
      </c>
      <c r="AM332">
        <v>9.5</v>
      </c>
      <c r="AN332">
        <v>4900</v>
      </c>
      <c r="AO332">
        <v>27400</v>
      </c>
      <c r="AP332">
        <v>17.8</v>
      </c>
      <c r="AQ332">
        <v>10.1</v>
      </c>
      <c r="AR332">
        <v>2300</v>
      </c>
      <c r="AS332">
        <v>24900</v>
      </c>
      <c r="AT332">
        <v>9.1999999999999993</v>
      </c>
      <c r="AU332" t="s">
        <v>38</v>
      </c>
      <c r="AV332">
        <v>2600</v>
      </c>
      <c r="AW332">
        <v>26000</v>
      </c>
      <c r="AX332">
        <v>10.1</v>
      </c>
      <c r="AY332" t="s">
        <v>38</v>
      </c>
      <c r="AZ332">
        <v>3500</v>
      </c>
      <c r="BA332">
        <v>25200</v>
      </c>
      <c r="BB332">
        <v>13.9</v>
      </c>
      <c r="BC332">
        <v>8.3000000000000007</v>
      </c>
      <c r="BD332">
        <v>3100</v>
      </c>
      <c r="BE332">
        <v>25700</v>
      </c>
      <c r="BF332">
        <v>12</v>
      </c>
      <c r="BG332" t="s">
        <v>38</v>
      </c>
      <c r="BH332">
        <v>2300</v>
      </c>
      <c r="BI332">
        <v>23300</v>
      </c>
      <c r="BJ332">
        <v>10</v>
      </c>
      <c r="BK332" t="s">
        <v>38</v>
      </c>
      <c r="BL332">
        <v>4500</v>
      </c>
      <c r="BM332">
        <v>25400</v>
      </c>
      <c r="BN332">
        <v>17.600000000000001</v>
      </c>
      <c r="BO332">
        <v>9.3000000000000007</v>
      </c>
      <c r="BP332">
        <v>5900</v>
      </c>
      <c r="BQ332">
        <v>23800</v>
      </c>
      <c r="BR332">
        <v>24.6</v>
      </c>
      <c r="BS332">
        <v>12.9</v>
      </c>
      <c r="BT332">
        <v>3500</v>
      </c>
      <c r="BU332">
        <v>21600</v>
      </c>
      <c r="BV332">
        <v>16.3</v>
      </c>
      <c r="BW332" t="s">
        <v>38</v>
      </c>
    </row>
    <row r="333" spans="1:75" x14ac:dyDescent="0.3">
      <c r="A333" t="s">
        <v>441</v>
      </c>
      <c r="B333" t="str">
        <f>VLOOKUP(A333,'class and classification'!$A$1:$B$338,2,FALSE)</f>
        <v>Predominantly Urban</v>
      </c>
      <c r="C333" t="str">
        <f>VLOOKUP(A333,'class and classification'!$A$1:$C$338,3,FALSE)</f>
        <v>SD</v>
      </c>
      <c r="D333">
        <v>3700</v>
      </c>
      <c r="E333">
        <v>55000</v>
      </c>
      <c r="F333">
        <v>6.8</v>
      </c>
      <c r="G333">
        <v>2.4</v>
      </c>
      <c r="H333">
        <v>5900</v>
      </c>
      <c r="I333">
        <v>57300</v>
      </c>
      <c r="J333">
        <v>10.3</v>
      </c>
      <c r="K333">
        <v>3</v>
      </c>
      <c r="L333">
        <v>5000</v>
      </c>
      <c r="M333">
        <v>56900</v>
      </c>
      <c r="N333">
        <v>8.8000000000000007</v>
      </c>
      <c r="O333">
        <v>4.0999999999999996</v>
      </c>
      <c r="P333">
        <v>5600</v>
      </c>
      <c r="Q333">
        <v>60600</v>
      </c>
      <c r="R333">
        <v>9.1999999999999993</v>
      </c>
      <c r="S333">
        <v>4</v>
      </c>
      <c r="T333">
        <v>6800</v>
      </c>
      <c r="U333">
        <v>57900</v>
      </c>
      <c r="V333">
        <v>11.7</v>
      </c>
      <c r="W333">
        <v>5</v>
      </c>
      <c r="X333">
        <v>6000</v>
      </c>
      <c r="Y333">
        <v>63700</v>
      </c>
      <c r="Z333">
        <v>9.5</v>
      </c>
      <c r="AA333">
        <v>4.5</v>
      </c>
      <c r="AB333">
        <v>7100</v>
      </c>
      <c r="AC333">
        <v>56900</v>
      </c>
      <c r="AD333">
        <v>12.5</v>
      </c>
      <c r="AE333">
        <v>5.3</v>
      </c>
      <c r="AF333">
        <v>5100</v>
      </c>
      <c r="AG333">
        <v>58500</v>
      </c>
      <c r="AH333">
        <v>8.6999999999999993</v>
      </c>
      <c r="AI333">
        <v>5</v>
      </c>
      <c r="AJ333">
        <v>3800</v>
      </c>
      <c r="AK333">
        <v>56200</v>
      </c>
      <c r="AL333">
        <v>6.9</v>
      </c>
      <c r="AM333">
        <v>4</v>
      </c>
      <c r="AN333">
        <v>3800</v>
      </c>
      <c r="AO333">
        <v>59000</v>
      </c>
      <c r="AP333">
        <v>6.4</v>
      </c>
      <c r="AQ333">
        <v>4</v>
      </c>
      <c r="AR333">
        <v>6000</v>
      </c>
      <c r="AS333">
        <v>58600</v>
      </c>
      <c r="AT333">
        <v>10.3</v>
      </c>
      <c r="AU333">
        <v>5</v>
      </c>
      <c r="AV333">
        <v>5800</v>
      </c>
      <c r="AW333">
        <v>55500</v>
      </c>
      <c r="AX333">
        <v>10.4</v>
      </c>
      <c r="AY333">
        <v>4.9000000000000004</v>
      </c>
      <c r="AZ333">
        <v>3800</v>
      </c>
      <c r="BA333">
        <v>57500</v>
      </c>
      <c r="BB333">
        <v>6.6</v>
      </c>
      <c r="BC333">
        <v>3.9</v>
      </c>
      <c r="BD333">
        <v>9700</v>
      </c>
      <c r="BE333">
        <v>63400</v>
      </c>
      <c r="BF333">
        <v>15.2</v>
      </c>
      <c r="BG333">
        <v>5.6</v>
      </c>
      <c r="BH333">
        <v>8700</v>
      </c>
      <c r="BI333">
        <v>62200</v>
      </c>
      <c r="BJ333">
        <v>14</v>
      </c>
      <c r="BK333">
        <v>5.3</v>
      </c>
      <c r="BL333">
        <v>8600</v>
      </c>
      <c r="BM333">
        <v>63600</v>
      </c>
      <c r="BN333">
        <v>13.5</v>
      </c>
      <c r="BO333">
        <v>5.5</v>
      </c>
      <c r="BP333">
        <v>6100</v>
      </c>
      <c r="BQ333">
        <v>57500</v>
      </c>
      <c r="BR333">
        <v>10.7</v>
      </c>
      <c r="BS333">
        <v>5.0999999999999996</v>
      </c>
      <c r="BT333">
        <v>5500</v>
      </c>
      <c r="BU333">
        <v>58900</v>
      </c>
      <c r="BV333">
        <v>9.3000000000000007</v>
      </c>
      <c r="BW333">
        <v>4.7</v>
      </c>
    </row>
    <row r="334" spans="1:75" x14ac:dyDescent="0.3">
      <c r="A334" t="s">
        <v>442</v>
      </c>
      <c r="B334" t="str">
        <f>VLOOKUP(A334,'class and classification'!$A$1:$B$338,2,FALSE)</f>
        <v>Predominantly Rural</v>
      </c>
      <c r="C334" t="str">
        <f>VLOOKUP(A334,'class and classification'!$A$1:$C$338,3,FALSE)</f>
        <v>SD</v>
      </c>
      <c r="D334">
        <v>6000</v>
      </c>
      <c r="E334">
        <v>41200</v>
      </c>
      <c r="F334">
        <v>14.5</v>
      </c>
      <c r="G334">
        <v>3.1</v>
      </c>
      <c r="H334">
        <v>4700</v>
      </c>
      <c r="I334">
        <v>42600</v>
      </c>
      <c r="J334">
        <v>10.9</v>
      </c>
      <c r="K334">
        <v>2.9</v>
      </c>
      <c r="L334">
        <v>6300</v>
      </c>
      <c r="M334">
        <v>44800</v>
      </c>
      <c r="N334">
        <v>14.1</v>
      </c>
      <c r="O334">
        <v>6</v>
      </c>
      <c r="P334">
        <v>4700</v>
      </c>
      <c r="Q334">
        <v>44700</v>
      </c>
      <c r="R334">
        <v>10.5</v>
      </c>
      <c r="S334">
        <v>5.7</v>
      </c>
      <c r="T334">
        <v>8100</v>
      </c>
      <c r="U334">
        <v>44000</v>
      </c>
      <c r="V334">
        <v>18.399999999999999</v>
      </c>
      <c r="W334">
        <v>7.1</v>
      </c>
      <c r="X334">
        <v>5000</v>
      </c>
      <c r="Y334">
        <v>42800</v>
      </c>
      <c r="Z334">
        <v>11.8</v>
      </c>
      <c r="AA334">
        <v>5.7</v>
      </c>
      <c r="AB334">
        <v>6100</v>
      </c>
      <c r="AC334">
        <v>39000</v>
      </c>
      <c r="AD334">
        <v>15.7</v>
      </c>
      <c r="AE334">
        <v>6.9</v>
      </c>
      <c r="AF334">
        <v>7700</v>
      </c>
      <c r="AG334">
        <v>40300</v>
      </c>
      <c r="AH334">
        <v>19.100000000000001</v>
      </c>
      <c r="AI334">
        <v>7.8</v>
      </c>
      <c r="AJ334">
        <v>5900</v>
      </c>
      <c r="AK334">
        <v>37700</v>
      </c>
      <c r="AL334">
        <v>15.7</v>
      </c>
      <c r="AM334">
        <v>7.4</v>
      </c>
      <c r="AN334">
        <v>7200</v>
      </c>
      <c r="AO334">
        <v>43200</v>
      </c>
      <c r="AP334">
        <v>16.7</v>
      </c>
      <c r="AQ334">
        <v>6.6</v>
      </c>
      <c r="AR334">
        <v>7700</v>
      </c>
      <c r="AS334">
        <v>44200</v>
      </c>
      <c r="AT334">
        <v>17.3</v>
      </c>
      <c r="AU334">
        <v>6.7</v>
      </c>
      <c r="AV334">
        <v>7900</v>
      </c>
      <c r="AW334">
        <v>43600</v>
      </c>
      <c r="AX334">
        <v>18.2</v>
      </c>
      <c r="AY334">
        <v>7.3</v>
      </c>
      <c r="AZ334">
        <v>12400</v>
      </c>
      <c r="BA334">
        <v>45900</v>
      </c>
      <c r="BB334">
        <v>27</v>
      </c>
      <c r="BC334">
        <v>9.3000000000000007</v>
      </c>
      <c r="BD334">
        <v>7100</v>
      </c>
      <c r="BE334">
        <v>46300</v>
      </c>
      <c r="BF334">
        <v>15.3</v>
      </c>
      <c r="BG334">
        <v>6.8</v>
      </c>
      <c r="BH334">
        <v>5200</v>
      </c>
      <c r="BI334">
        <v>41200</v>
      </c>
      <c r="BJ334">
        <v>12.7</v>
      </c>
      <c r="BK334">
        <v>7</v>
      </c>
      <c r="BL334">
        <v>8600</v>
      </c>
      <c r="BM334">
        <v>44100</v>
      </c>
      <c r="BN334">
        <v>19.600000000000001</v>
      </c>
      <c r="BO334">
        <v>7.3</v>
      </c>
      <c r="BP334">
        <v>4600</v>
      </c>
      <c r="BQ334">
        <v>43100</v>
      </c>
      <c r="BR334">
        <v>10.6</v>
      </c>
      <c r="BS334">
        <v>5.9</v>
      </c>
      <c r="BT334">
        <v>10800</v>
      </c>
      <c r="BU334">
        <v>44700</v>
      </c>
      <c r="BV334">
        <v>24.2</v>
      </c>
      <c r="BW334">
        <v>7.5</v>
      </c>
    </row>
    <row r="335" spans="1:75" x14ac:dyDescent="0.3">
      <c r="A335" t="s">
        <v>443</v>
      </c>
      <c r="B335" t="str">
        <f>VLOOKUP(A335,'class and classification'!$A$1:$B$338,2,FALSE)</f>
        <v>Predominantly Rural</v>
      </c>
      <c r="C335" t="str">
        <f>VLOOKUP(A335,'class and classification'!$A$1:$C$338,3,FALSE)</f>
        <v>SD</v>
      </c>
      <c r="D335">
        <v>3500</v>
      </c>
      <c r="E335">
        <v>39100</v>
      </c>
      <c r="F335">
        <v>8.9</v>
      </c>
      <c r="G335">
        <v>2.5</v>
      </c>
      <c r="H335">
        <v>4800</v>
      </c>
      <c r="I335">
        <v>38500</v>
      </c>
      <c r="J335">
        <v>12.5</v>
      </c>
      <c r="K335">
        <v>3.4</v>
      </c>
      <c r="L335">
        <v>5500</v>
      </c>
      <c r="M335">
        <v>39700</v>
      </c>
      <c r="N335">
        <v>14</v>
      </c>
      <c r="O335">
        <v>5.7</v>
      </c>
      <c r="P335">
        <v>5200</v>
      </c>
      <c r="Q335">
        <v>37600</v>
      </c>
      <c r="R335">
        <v>13.8</v>
      </c>
      <c r="S335">
        <v>6.2</v>
      </c>
      <c r="T335">
        <v>3200</v>
      </c>
      <c r="U335">
        <v>36800</v>
      </c>
      <c r="V335">
        <v>8.8000000000000007</v>
      </c>
      <c r="W335" t="s">
        <v>38</v>
      </c>
      <c r="X335">
        <v>2900</v>
      </c>
      <c r="Y335">
        <v>34600</v>
      </c>
      <c r="Z335">
        <v>8.5</v>
      </c>
      <c r="AA335" t="s">
        <v>38</v>
      </c>
      <c r="AB335">
        <v>4100</v>
      </c>
      <c r="AC335">
        <v>38400</v>
      </c>
      <c r="AD335">
        <v>10.6</v>
      </c>
      <c r="AE335">
        <v>5.4</v>
      </c>
      <c r="AF335">
        <v>5300</v>
      </c>
      <c r="AG335">
        <v>43300</v>
      </c>
      <c r="AH335">
        <v>12.3</v>
      </c>
      <c r="AI335">
        <v>6</v>
      </c>
      <c r="AJ335">
        <v>3600</v>
      </c>
      <c r="AK335">
        <v>39300</v>
      </c>
      <c r="AL335">
        <v>9.1</v>
      </c>
      <c r="AM335">
        <v>5.3</v>
      </c>
      <c r="AN335">
        <v>4100</v>
      </c>
      <c r="AO335">
        <v>37200</v>
      </c>
      <c r="AP335">
        <v>10.9</v>
      </c>
      <c r="AQ335">
        <v>5.8</v>
      </c>
      <c r="AR335">
        <v>3900</v>
      </c>
      <c r="AS335">
        <v>41800</v>
      </c>
      <c r="AT335">
        <v>9.4</v>
      </c>
      <c r="AU335">
        <v>5.5</v>
      </c>
      <c r="AV335">
        <v>4500</v>
      </c>
      <c r="AW335">
        <v>42700</v>
      </c>
      <c r="AX335">
        <v>10.5</v>
      </c>
      <c r="AY335">
        <v>5.4</v>
      </c>
      <c r="AZ335">
        <v>3300</v>
      </c>
      <c r="BA335">
        <v>39500</v>
      </c>
      <c r="BB335">
        <v>8.4</v>
      </c>
      <c r="BC335">
        <v>4.8</v>
      </c>
      <c r="BD335">
        <v>3200</v>
      </c>
      <c r="BE335">
        <v>39000</v>
      </c>
      <c r="BF335">
        <v>8.1</v>
      </c>
      <c r="BG335">
        <v>4.8</v>
      </c>
      <c r="BH335">
        <v>4000</v>
      </c>
      <c r="BI335">
        <v>43500</v>
      </c>
      <c r="BJ335">
        <v>9.1</v>
      </c>
      <c r="BK335">
        <v>5.7</v>
      </c>
      <c r="BL335">
        <v>4800</v>
      </c>
      <c r="BM335">
        <v>41900</v>
      </c>
      <c r="BN335">
        <v>11.4</v>
      </c>
      <c r="BO335">
        <v>6.2</v>
      </c>
      <c r="BP335">
        <v>4900</v>
      </c>
      <c r="BQ335">
        <v>43600</v>
      </c>
      <c r="BR335">
        <v>11.2</v>
      </c>
      <c r="BS335">
        <v>5.9</v>
      </c>
      <c r="BT335">
        <v>3100</v>
      </c>
      <c r="BU335">
        <v>40900</v>
      </c>
      <c r="BV335">
        <v>7.6</v>
      </c>
      <c r="BW335">
        <v>4.4000000000000004</v>
      </c>
    </row>
    <row r="336" spans="1:75" x14ac:dyDescent="0.3">
      <c r="A336" t="s">
        <v>444</v>
      </c>
      <c r="B336" t="str">
        <f>VLOOKUP(A336,'class and classification'!$A$1:$B$338,2,FALSE)</f>
        <v>Predominantly Urban</v>
      </c>
      <c r="C336" t="str">
        <f>VLOOKUP(A336,'class and classification'!$A$1:$C$338,3,FALSE)</f>
        <v>SD</v>
      </c>
      <c r="D336">
        <v>5100</v>
      </c>
      <c r="E336">
        <v>55400</v>
      </c>
      <c r="F336">
        <v>9.1</v>
      </c>
      <c r="G336">
        <v>2.6</v>
      </c>
      <c r="H336">
        <v>3400</v>
      </c>
      <c r="I336">
        <v>55300</v>
      </c>
      <c r="J336">
        <v>6.1</v>
      </c>
      <c r="K336">
        <v>2.2999999999999998</v>
      </c>
      <c r="L336">
        <v>5400</v>
      </c>
      <c r="M336">
        <v>59900</v>
      </c>
      <c r="N336">
        <v>9.1</v>
      </c>
      <c r="O336">
        <v>4.4000000000000004</v>
      </c>
      <c r="P336">
        <v>6100</v>
      </c>
      <c r="Q336">
        <v>60600</v>
      </c>
      <c r="R336">
        <v>10</v>
      </c>
      <c r="S336">
        <v>4.0999999999999996</v>
      </c>
      <c r="T336">
        <v>6900</v>
      </c>
      <c r="U336">
        <v>58700</v>
      </c>
      <c r="V336">
        <v>11.7</v>
      </c>
      <c r="W336">
        <v>5</v>
      </c>
      <c r="X336">
        <v>4300</v>
      </c>
      <c r="Y336">
        <v>61200</v>
      </c>
      <c r="Z336">
        <v>7.1</v>
      </c>
      <c r="AA336">
        <v>4</v>
      </c>
      <c r="AB336">
        <v>8300</v>
      </c>
      <c r="AC336">
        <v>61700</v>
      </c>
      <c r="AD336">
        <v>13.4</v>
      </c>
      <c r="AE336">
        <v>5.3</v>
      </c>
      <c r="AF336">
        <v>6900</v>
      </c>
      <c r="AG336">
        <v>60200</v>
      </c>
      <c r="AH336">
        <v>11.5</v>
      </c>
      <c r="AI336">
        <v>5.5</v>
      </c>
      <c r="AJ336">
        <v>4300</v>
      </c>
      <c r="AK336">
        <v>62600</v>
      </c>
      <c r="AL336">
        <v>6.9</v>
      </c>
      <c r="AM336">
        <v>4</v>
      </c>
      <c r="AN336">
        <v>4400</v>
      </c>
      <c r="AO336">
        <v>62300</v>
      </c>
      <c r="AP336">
        <v>7.1</v>
      </c>
      <c r="AQ336">
        <v>4.0999999999999996</v>
      </c>
      <c r="AR336">
        <v>5400</v>
      </c>
      <c r="AS336">
        <v>59100</v>
      </c>
      <c r="AT336">
        <v>9.1</v>
      </c>
      <c r="AU336">
        <v>4.8</v>
      </c>
      <c r="AV336">
        <v>4700</v>
      </c>
      <c r="AW336">
        <v>63200</v>
      </c>
      <c r="AX336">
        <v>7.4</v>
      </c>
      <c r="AY336">
        <v>3.9</v>
      </c>
      <c r="AZ336">
        <v>8300</v>
      </c>
      <c r="BA336">
        <v>67800</v>
      </c>
      <c r="BB336">
        <v>12.3</v>
      </c>
      <c r="BC336">
        <v>5.2</v>
      </c>
      <c r="BD336">
        <v>6800</v>
      </c>
      <c r="BE336">
        <v>64700</v>
      </c>
      <c r="BF336">
        <v>10.5</v>
      </c>
      <c r="BG336">
        <v>4.7</v>
      </c>
      <c r="BH336">
        <v>6000</v>
      </c>
      <c r="BI336">
        <v>67700</v>
      </c>
      <c r="BJ336">
        <v>8.9</v>
      </c>
      <c r="BK336">
        <v>4.4000000000000004</v>
      </c>
      <c r="BL336">
        <v>5500</v>
      </c>
      <c r="BM336">
        <v>70200</v>
      </c>
      <c r="BN336">
        <v>7.8</v>
      </c>
      <c r="BO336">
        <v>4</v>
      </c>
      <c r="BP336">
        <v>5000</v>
      </c>
      <c r="BQ336">
        <v>65600</v>
      </c>
      <c r="BR336">
        <v>7.7</v>
      </c>
      <c r="BS336">
        <v>4.7</v>
      </c>
      <c r="BT336">
        <v>3800</v>
      </c>
      <c r="BU336">
        <v>71700</v>
      </c>
      <c r="BV336">
        <v>5.3</v>
      </c>
      <c r="BW336">
        <v>3.5</v>
      </c>
    </row>
    <row r="337" spans="1:75" x14ac:dyDescent="0.3">
      <c r="A337" t="s">
        <v>445</v>
      </c>
      <c r="B337" t="str">
        <f>VLOOKUP(A337,'class and classification'!$A$1:$B$338,2,FALSE)</f>
        <v>Urban with Significant Rural</v>
      </c>
      <c r="C337" t="str">
        <f>VLOOKUP(A337,'class and classification'!$A$1:$C$338,3,FALSE)</f>
        <v>SD</v>
      </c>
      <c r="D337">
        <v>5000</v>
      </c>
      <c r="E337">
        <v>54700</v>
      </c>
      <c r="F337">
        <v>9.1999999999999993</v>
      </c>
      <c r="G337">
        <v>2.7</v>
      </c>
      <c r="H337">
        <v>5100</v>
      </c>
      <c r="I337">
        <v>54000</v>
      </c>
      <c r="J337">
        <v>9.4</v>
      </c>
      <c r="K337">
        <v>2.6</v>
      </c>
      <c r="L337">
        <v>5700</v>
      </c>
      <c r="M337">
        <v>53100</v>
      </c>
      <c r="N337">
        <v>10.7</v>
      </c>
      <c r="O337">
        <v>4.0999999999999996</v>
      </c>
      <c r="P337">
        <v>7200</v>
      </c>
      <c r="Q337">
        <v>57700</v>
      </c>
      <c r="R337">
        <v>12.4</v>
      </c>
      <c r="S337">
        <v>4.5999999999999996</v>
      </c>
      <c r="T337">
        <v>8300</v>
      </c>
      <c r="U337">
        <v>59400</v>
      </c>
      <c r="V337">
        <v>13.9</v>
      </c>
      <c r="W337">
        <v>5.0999999999999996</v>
      </c>
      <c r="X337">
        <v>7600</v>
      </c>
      <c r="Y337">
        <v>55800</v>
      </c>
      <c r="Z337">
        <v>13.6</v>
      </c>
      <c r="AA337">
        <v>4.9000000000000004</v>
      </c>
      <c r="AB337">
        <v>6500</v>
      </c>
      <c r="AC337">
        <v>57400</v>
      </c>
      <c r="AD337">
        <v>11.4</v>
      </c>
      <c r="AE337">
        <v>4.7</v>
      </c>
      <c r="AF337">
        <v>4400</v>
      </c>
      <c r="AG337">
        <v>59600</v>
      </c>
      <c r="AH337">
        <v>7.4</v>
      </c>
      <c r="AI337">
        <v>4.0999999999999996</v>
      </c>
      <c r="AJ337">
        <v>6500</v>
      </c>
      <c r="AK337">
        <v>62800</v>
      </c>
      <c r="AL337">
        <v>10.3</v>
      </c>
      <c r="AM337">
        <v>4.5</v>
      </c>
      <c r="AN337">
        <v>6000</v>
      </c>
      <c r="AO337">
        <v>58800</v>
      </c>
      <c r="AP337">
        <v>10.1</v>
      </c>
      <c r="AQ337">
        <v>4.7</v>
      </c>
      <c r="AR337">
        <v>9200</v>
      </c>
      <c r="AS337">
        <v>61500</v>
      </c>
      <c r="AT337">
        <v>15</v>
      </c>
      <c r="AU337">
        <v>5.6</v>
      </c>
      <c r="AV337">
        <v>5100</v>
      </c>
      <c r="AW337">
        <v>63000</v>
      </c>
      <c r="AX337">
        <v>8</v>
      </c>
      <c r="AY337">
        <v>4.0999999999999996</v>
      </c>
      <c r="AZ337">
        <v>8500</v>
      </c>
      <c r="BA337">
        <v>67200</v>
      </c>
      <c r="BB337">
        <v>12.6</v>
      </c>
      <c r="BC337">
        <v>5.2</v>
      </c>
      <c r="BD337">
        <v>4700</v>
      </c>
      <c r="BE337">
        <v>61300</v>
      </c>
      <c r="BF337">
        <v>7.6</v>
      </c>
      <c r="BG337">
        <v>3.8</v>
      </c>
      <c r="BH337">
        <v>6200</v>
      </c>
      <c r="BI337">
        <v>65300</v>
      </c>
      <c r="BJ337">
        <v>9.5</v>
      </c>
      <c r="BK337">
        <v>4.7</v>
      </c>
      <c r="BL337">
        <v>9500</v>
      </c>
      <c r="BM337">
        <v>64100</v>
      </c>
      <c r="BN337">
        <v>14.8</v>
      </c>
      <c r="BO337">
        <v>5.7</v>
      </c>
      <c r="BP337">
        <v>7000</v>
      </c>
      <c r="BQ337">
        <v>62300</v>
      </c>
      <c r="BR337">
        <v>11.2</v>
      </c>
      <c r="BS337">
        <v>4.9000000000000004</v>
      </c>
      <c r="BT337">
        <v>7800</v>
      </c>
      <c r="BU337">
        <v>56300</v>
      </c>
      <c r="BV337">
        <v>13.8</v>
      </c>
      <c r="BW337">
        <v>4.9000000000000004</v>
      </c>
    </row>
    <row r="338" spans="1:75" x14ac:dyDescent="0.3">
      <c r="A338" t="s">
        <v>446</v>
      </c>
      <c r="B338" t="str">
        <f>VLOOKUP(A338,'class and classification'!$A$1:$B$338,2,FALSE)</f>
        <v>Predominantly Rural</v>
      </c>
      <c r="C338" t="str">
        <f>VLOOKUP(A338,'class and classification'!$A$1:$C$338,3,FALSE)</f>
        <v>SD</v>
      </c>
      <c r="D338">
        <v>2800</v>
      </c>
      <c r="E338">
        <v>39700</v>
      </c>
      <c r="F338">
        <v>7.2</v>
      </c>
      <c r="G338">
        <v>2.6</v>
      </c>
      <c r="H338">
        <v>3400</v>
      </c>
      <c r="I338">
        <v>40900</v>
      </c>
      <c r="J338">
        <v>8.3000000000000007</v>
      </c>
      <c r="K338">
        <v>2.8</v>
      </c>
      <c r="L338" t="s">
        <v>39</v>
      </c>
      <c r="M338">
        <v>40300</v>
      </c>
      <c r="N338">
        <v>2.8</v>
      </c>
      <c r="O338" t="s">
        <v>38</v>
      </c>
      <c r="P338">
        <v>5400</v>
      </c>
      <c r="Q338">
        <v>42500</v>
      </c>
      <c r="R338">
        <v>12.7</v>
      </c>
      <c r="S338">
        <v>5.5</v>
      </c>
      <c r="T338">
        <v>7600</v>
      </c>
      <c r="U338">
        <v>42700</v>
      </c>
      <c r="V338">
        <v>17.7</v>
      </c>
      <c r="W338">
        <v>6.6</v>
      </c>
      <c r="X338">
        <v>2100</v>
      </c>
      <c r="Y338">
        <v>36300</v>
      </c>
      <c r="Z338">
        <v>5.9</v>
      </c>
      <c r="AA338" t="s">
        <v>38</v>
      </c>
      <c r="AB338">
        <v>3000</v>
      </c>
      <c r="AC338">
        <v>41600</v>
      </c>
      <c r="AD338">
        <v>7.3</v>
      </c>
      <c r="AE338" t="s">
        <v>38</v>
      </c>
      <c r="AF338">
        <v>2400</v>
      </c>
      <c r="AG338">
        <v>40300</v>
      </c>
      <c r="AH338">
        <v>6</v>
      </c>
      <c r="AI338" t="s">
        <v>38</v>
      </c>
      <c r="AJ338">
        <v>4100</v>
      </c>
      <c r="AK338">
        <v>42100</v>
      </c>
      <c r="AL338">
        <v>9.6999999999999993</v>
      </c>
      <c r="AM338">
        <v>5</v>
      </c>
      <c r="AN338">
        <v>4800</v>
      </c>
      <c r="AO338">
        <v>40200</v>
      </c>
      <c r="AP338">
        <v>11.9</v>
      </c>
      <c r="AQ338">
        <v>6</v>
      </c>
      <c r="AR338">
        <v>5200</v>
      </c>
      <c r="AS338">
        <v>43600</v>
      </c>
      <c r="AT338">
        <v>11.9</v>
      </c>
      <c r="AU338">
        <v>5.5</v>
      </c>
      <c r="AV338">
        <v>4600</v>
      </c>
      <c r="AW338">
        <v>44300</v>
      </c>
      <c r="AX338">
        <v>10.3</v>
      </c>
      <c r="AY338">
        <v>5.4</v>
      </c>
      <c r="AZ338">
        <v>6600</v>
      </c>
      <c r="BA338">
        <v>42300</v>
      </c>
      <c r="BB338">
        <v>15.7</v>
      </c>
      <c r="BC338">
        <v>6.5</v>
      </c>
      <c r="BD338">
        <v>5100</v>
      </c>
      <c r="BE338">
        <v>46500</v>
      </c>
      <c r="BF338">
        <v>11</v>
      </c>
      <c r="BG338">
        <v>5.0999999999999996</v>
      </c>
      <c r="BH338">
        <v>4300</v>
      </c>
      <c r="BI338">
        <v>47100</v>
      </c>
      <c r="BJ338">
        <v>9.1999999999999993</v>
      </c>
      <c r="BK338">
        <v>4.5999999999999996</v>
      </c>
      <c r="BL338">
        <v>3000</v>
      </c>
      <c r="BM338">
        <v>44000</v>
      </c>
      <c r="BN338">
        <v>6.7</v>
      </c>
      <c r="BO338">
        <v>4.3</v>
      </c>
      <c r="BP338">
        <v>5500</v>
      </c>
      <c r="BQ338">
        <v>47100</v>
      </c>
      <c r="BR338">
        <v>11.6</v>
      </c>
      <c r="BS338">
        <v>5.7</v>
      </c>
      <c r="BT338">
        <v>4800</v>
      </c>
      <c r="BU338">
        <v>41500</v>
      </c>
      <c r="BV338">
        <v>11.6</v>
      </c>
      <c r="BW338">
        <v>5.9</v>
      </c>
    </row>
    <row r="339" spans="1:75" x14ac:dyDescent="0.3">
      <c r="A339" t="s">
        <v>447</v>
      </c>
      <c r="B339" t="str">
        <f>VLOOKUP(A339,'class and classification'!$A$1:$B$338,2,FALSE)</f>
        <v>Predominantly Rural</v>
      </c>
      <c r="C339" t="str">
        <f>VLOOKUP(A339,'class and classification'!$A$1:$C$338,3,FALSE)</f>
        <v>SD</v>
      </c>
      <c r="D339">
        <v>6700</v>
      </c>
      <c r="E339">
        <v>52400</v>
      </c>
      <c r="F339">
        <v>12.9</v>
      </c>
      <c r="G339">
        <v>3</v>
      </c>
      <c r="H339">
        <v>4700</v>
      </c>
      <c r="I339">
        <v>52200</v>
      </c>
      <c r="J339">
        <v>8.9</v>
      </c>
      <c r="K339">
        <v>2.8</v>
      </c>
      <c r="L339">
        <v>4500</v>
      </c>
      <c r="M339">
        <v>52300</v>
      </c>
      <c r="N339">
        <v>8.6</v>
      </c>
      <c r="O339">
        <v>4.4000000000000004</v>
      </c>
      <c r="P339">
        <v>2700</v>
      </c>
      <c r="Q339">
        <v>55800</v>
      </c>
      <c r="R339">
        <v>4.8</v>
      </c>
      <c r="S339">
        <v>3</v>
      </c>
      <c r="T339">
        <v>7100</v>
      </c>
      <c r="U339">
        <v>54800</v>
      </c>
      <c r="V339">
        <v>13</v>
      </c>
      <c r="W339">
        <v>4.9000000000000004</v>
      </c>
      <c r="X339">
        <v>4800</v>
      </c>
      <c r="Y339">
        <v>49300</v>
      </c>
      <c r="Z339">
        <v>9.6999999999999993</v>
      </c>
      <c r="AA339">
        <v>4.5999999999999996</v>
      </c>
      <c r="AB339">
        <v>6100</v>
      </c>
      <c r="AC339">
        <v>52800</v>
      </c>
      <c r="AD339">
        <v>11.6</v>
      </c>
      <c r="AE339">
        <v>5.0999999999999996</v>
      </c>
      <c r="AF339">
        <v>5600</v>
      </c>
      <c r="AG339">
        <v>51500</v>
      </c>
      <c r="AH339">
        <v>10.9</v>
      </c>
      <c r="AI339">
        <v>5.0999999999999996</v>
      </c>
      <c r="AJ339">
        <v>5100</v>
      </c>
      <c r="AK339">
        <v>52100</v>
      </c>
      <c r="AL339">
        <v>9.8000000000000007</v>
      </c>
      <c r="AM339">
        <v>4.5999999999999996</v>
      </c>
      <c r="AN339">
        <v>3700</v>
      </c>
      <c r="AO339">
        <v>48800</v>
      </c>
      <c r="AP339">
        <v>7.6</v>
      </c>
      <c r="AQ339">
        <v>4</v>
      </c>
      <c r="AR339">
        <v>6800</v>
      </c>
      <c r="AS339">
        <v>51600</v>
      </c>
      <c r="AT339">
        <v>13.2</v>
      </c>
      <c r="AU339">
        <v>5.3</v>
      </c>
      <c r="AV339">
        <v>5400</v>
      </c>
      <c r="AW339">
        <v>54600</v>
      </c>
      <c r="AX339">
        <v>9.8000000000000007</v>
      </c>
      <c r="AY339">
        <v>4.9000000000000004</v>
      </c>
      <c r="AZ339">
        <v>4700</v>
      </c>
      <c r="BA339">
        <v>53100</v>
      </c>
      <c r="BB339">
        <v>8.8000000000000007</v>
      </c>
      <c r="BC339">
        <v>4.7</v>
      </c>
      <c r="BD339">
        <v>6800</v>
      </c>
      <c r="BE339">
        <v>51500</v>
      </c>
      <c r="BF339">
        <v>13.2</v>
      </c>
      <c r="BG339">
        <v>5.5</v>
      </c>
      <c r="BH339">
        <v>7500</v>
      </c>
      <c r="BI339">
        <v>55900</v>
      </c>
      <c r="BJ339">
        <v>13.4</v>
      </c>
      <c r="BK339">
        <v>5.5</v>
      </c>
      <c r="BL339">
        <v>7000</v>
      </c>
      <c r="BM339">
        <v>62100</v>
      </c>
      <c r="BN339">
        <v>11.3</v>
      </c>
      <c r="BO339">
        <v>5.0999999999999996</v>
      </c>
      <c r="BP339">
        <v>7200</v>
      </c>
      <c r="BQ339">
        <v>59400</v>
      </c>
      <c r="BR339">
        <v>12.1</v>
      </c>
      <c r="BS339">
        <v>6.1</v>
      </c>
      <c r="BT339">
        <v>6900</v>
      </c>
      <c r="BU339">
        <v>55800</v>
      </c>
      <c r="BV339">
        <v>12.4</v>
      </c>
      <c r="BW339">
        <v>5.3</v>
      </c>
    </row>
    <row r="340" spans="1:75" x14ac:dyDescent="0.3">
      <c r="A340" t="s">
        <v>448</v>
      </c>
      <c r="B340" t="str">
        <f>VLOOKUP(A340,'class and classification'!$A$1:$B$338,2,FALSE)</f>
        <v>Predominantly Rural</v>
      </c>
      <c r="C340" t="str">
        <f>VLOOKUP(A340,'class and classification'!$A$1:$C$338,3,FALSE)</f>
        <v>SD</v>
      </c>
      <c r="D340">
        <v>5300</v>
      </c>
      <c r="E340">
        <v>52400</v>
      </c>
      <c r="F340">
        <v>10.1</v>
      </c>
      <c r="G340">
        <v>2.9</v>
      </c>
      <c r="H340">
        <v>6100</v>
      </c>
      <c r="I340">
        <v>53800</v>
      </c>
      <c r="J340">
        <v>11.3</v>
      </c>
      <c r="K340">
        <v>3.1</v>
      </c>
      <c r="L340">
        <v>2100</v>
      </c>
      <c r="M340">
        <v>50100</v>
      </c>
      <c r="N340">
        <v>4.2</v>
      </c>
      <c r="O340" t="s">
        <v>38</v>
      </c>
      <c r="P340">
        <v>5600</v>
      </c>
      <c r="Q340">
        <v>50000</v>
      </c>
      <c r="R340">
        <v>11.3</v>
      </c>
      <c r="S340">
        <v>5</v>
      </c>
      <c r="T340">
        <v>6500</v>
      </c>
      <c r="U340">
        <v>52800</v>
      </c>
      <c r="V340">
        <v>12.3</v>
      </c>
      <c r="W340">
        <v>4.5999999999999996</v>
      </c>
      <c r="X340">
        <v>5100</v>
      </c>
      <c r="Y340">
        <v>51600</v>
      </c>
      <c r="Z340">
        <v>9.9</v>
      </c>
      <c r="AA340">
        <v>4.2</v>
      </c>
      <c r="AB340">
        <v>6500</v>
      </c>
      <c r="AC340">
        <v>49100</v>
      </c>
      <c r="AD340">
        <v>13.3</v>
      </c>
      <c r="AE340">
        <v>5.4</v>
      </c>
      <c r="AF340">
        <v>6500</v>
      </c>
      <c r="AG340">
        <v>51700</v>
      </c>
      <c r="AH340">
        <v>12.6</v>
      </c>
      <c r="AI340">
        <v>5.2</v>
      </c>
      <c r="AJ340">
        <v>4200</v>
      </c>
      <c r="AK340">
        <v>49800</v>
      </c>
      <c r="AL340">
        <v>8.5</v>
      </c>
      <c r="AM340">
        <v>4.5</v>
      </c>
      <c r="AN340">
        <v>6200</v>
      </c>
      <c r="AO340">
        <v>59600</v>
      </c>
      <c r="AP340">
        <v>10.4</v>
      </c>
      <c r="AQ340">
        <v>4.5999999999999996</v>
      </c>
      <c r="AR340">
        <v>9900</v>
      </c>
      <c r="AS340">
        <v>54800</v>
      </c>
      <c r="AT340">
        <v>18</v>
      </c>
      <c r="AU340">
        <v>6.1</v>
      </c>
      <c r="AV340">
        <v>9500</v>
      </c>
      <c r="AW340">
        <v>58000</v>
      </c>
      <c r="AX340">
        <v>16.3</v>
      </c>
      <c r="AY340">
        <v>5.8</v>
      </c>
      <c r="AZ340">
        <v>7100</v>
      </c>
      <c r="BA340">
        <v>55300</v>
      </c>
      <c r="BB340">
        <v>12.9</v>
      </c>
      <c r="BC340">
        <v>5.8</v>
      </c>
      <c r="BD340">
        <v>3200</v>
      </c>
      <c r="BE340">
        <v>53400</v>
      </c>
      <c r="BF340">
        <v>6</v>
      </c>
      <c r="BG340" t="s">
        <v>38</v>
      </c>
      <c r="BH340">
        <v>7100</v>
      </c>
      <c r="BI340">
        <v>61700</v>
      </c>
      <c r="BJ340">
        <v>11.5</v>
      </c>
      <c r="BK340">
        <v>5</v>
      </c>
      <c r="BL340">
        <v>4900</v>
      </c>
      <c r="BM340">
        <v>63100</v>
      </c>
      <c r="BN340">
        <v>7.7</v>
      </c>
      <c r="BO340">
        <v>4</v>
      </c>
      <c r="BP340">
        <v>3500</v>
      </c>
      <c r="BQ340">
        <v>56800</v>
      </c>
      <c r="BR340">
        <v>6.1</v>
      </c>
      <c r="BS340">
        <v>4.0999999999999996</v>
      </c>
      <c r="BT340">
        <v>3700</v>
      </c>
      <c r="BU340">
        <v>59900</v>
      </c>
      <c r="BV340">
        <v>6.2</v>
      </c>
      <c r="BW340">
        <v>3.6</v>
      </c>
    </row>
    <row r="341" spans="1:75" x14ac:dyDescent="0.3">
      <c r="A341" t="s">
        <v>449</v>
      </c>
      <c r="B341" t="str">
        <f>VLOOKUP(A341,'class and classification'!$A$1:$B$338,2,FALSE)</f>
        <v>Predominantly Rural</v>
      </c>
      <c r="C341" t="str">
        <f>VLOOKUP(A341,'class and classification'!$A$1:$C$338,3,FALSE)</f>
        <v>SD</v>
      </c>
      <c r="D341">
        <v>7100</v>
      </c>
      <c r="E341">
        <v>75200</v>
      </c>
      <c r="F341">
        <v>9.4</v>
      </c>
      <c r="G341">
        <v>2.9</v>
      </c>
      <c r="H341">
        <v>6300</v>
      </c>
      <c r="I341">
        <v>72200</v>
      </c>
      <c r="J341">
        <v>8.6999999999999993</v>
      </c>
      <c r="K341">
        <v>3</v>
      </c>
      <c r="L341">
        <v>7500</v>
      </c>
      <c r="M341">
        <v>74500</v>
      </c>
      <c r="N341">
        <v>10</v>
      </c>
      <c r="O341">
        <v>4</v>
      </c>
      <c r="P341">
        <v>10200</v>
      </c>
      <c r="Q341">
        <v>78300</v>
      </c>
      <c r="R341">
        <v>13</v>
      </c>
      <c r="S341">
        <v>4.4000000000000004</v>
      </c>
      <c r="T341">
        <v>7500</v>
      </c>
      <c r="U341">
        <v>82300</v>
      </c>
      <c r="V341">
        <v>9.1</v>
      </c>
      <c r="W341">
        <v>3.5</v>
      </c>
      <c r="X341">
        <v>10000</v>
      </c>
      <c r="Y341">
        <v>79200</v>
      </c>
      <c r="Z341">
        <v>12.6</v>
      </c>
      <c r="AA341">
        <v>4.4000000000000004</v>
      </c>
      <c r="AB341">
        <v>10400</v>
      </c>
      <c r="AC341">
        <v>79900</v>
      </c>
      <c r="AD341">
        <v>13.1</v>
      </c>
      <c r="AE341">
        <v>4.5</v>
      </c>
      <c r="AF341">
        <v>6200</v>
      </c>
      <c r="AG341">
        <v>75800</v>
      </c>
      <c r="AH341">
        <v>8.1</v>
      </c>
      <c r="AI341">
        <v>3.5</v>
      </c>
      <c r="AJ341">
        <v>7700</v>
      </c>
      <c r="AK341">
        <v>73700</v>
      </c>
      <c r="AL341">
        <v>10.4</v>
      </c>
      <c r="AM341">
        <v>4.2</v>
      </c>
      <c r="AN341">
        <v>10100</v>
      </c>
      <c r="AO341">
        <v>79900</v>
      </c>
      <c r="AP341">
        <v>12.7</v>
      </c>
      <c r="AQ341">
        <v>4.5999999999999996</v>
      </c>
      <c r="AR341">
        <v>9300</v>
      </c>
      <c r="AS341">
        <v>78400</v>
      </c>
      <c r="AT341">
        <v>11.9</v>
      </c>
      <c r="AU341">
        <v>4.3</v>
      </c>
      <c r="AV341">
        <v>6500</v>
      </c>
      <c r="AW341">
        <v>82000</v>
      </c>
      <c r="AX341">
        <v>7.9</v>
      </c>
      <c r="AY341">
        <v>3.6</v>
      </c>
      <c r="AZ341">
        <v>7000</v>
      </c>
      <c r="BA341">
        <v>77700</v>
      </c>
      <c r="BB341">
        <v>9</v>
      </c>
      <c r="BC341">
        <v>4.3</v>
      </c>
      <c r="BD341">
        <v>9500</v>
      </c>
      <c r="BE341">
        <v>77900</v>
      </c>
      <c r="BF341">
        <v>12.3</v>
      </c>
      <c r="BG341">
        <v>4.8</v>
      </c>
      <c r="BH341">
        <v>13900</v>
      </c>
      <c r="BI341">
        <v>82500</v>
      </c>
      <c r="BJ341">
        <v>16.8</v>
      </c>
      <c r="BK341">
        <v>5</v>
      </c>
      <c r="BL341">
        <v>10900</v>
      </c>
      <c r="BM341">
        <v>80000</v>
      </c>
      <c r="BN341">
        <v>13.6</v>
      </c>
      <c r="BO341">
        <v>4.8</v>
      </c>
      <c r="BP341">
        <v>7600</v>
      </c>
      <c r="BQ341">
        <v>74900</v>
      </c>
      <c r="BR341">
        <v>10.199999999999999</v>
      </c>
      <c r="BS341">
        <v>4.8</v>
      </c>
      <c r="BT341">
        <v>8200</v>
      </c>
      <c r="BU341">
        <v>72400</v>
      </c>
      <c r="BV341">
        <v>11.3</v>
      </c>
      <c r="BW341">
        <v>4.5</v>
      </c>
    </row>
    <row r="342" spans="1:75" x14ac:dyDescent="0.3">
      <c r="A342" t="s">
        <v>450</v>
      </c>
      <c r="B342" t="str">
        <f>VLOOKUP(A342,'class and classification'!$A$1:$B$338,2,FALSE)</f>
        <v>Predominantly Rural</v>
      </c>
      <c r="C342" t="str">
        <f>VLOOKUP(A342,'class and classification'!$A$1:$C$338,3,FALSE)</f>
        <v>SD</v>
      </c>
      <c r="D342">
        <v>7200</v>
      </c>
      <c r="E342">
        <v>66900</v>
      </c>
      <c r="F342">
        <v>10.7</v>
      </c>
      <c r="G342">
        <v>2.1</v>
      </c>
      <c r="H342">
        <v>8000</v>
      </c>
      <c r="I342">
        <v>67100</v>
      </c>
      <c r="J342">
        <v>11.8</v>
      </c>
      <c r="K342">
        <v>2.2999999999999998</v>
      </c>
      <c r="L342">
        <v>7400</v>
      </c>
      <c r="M342">
        <v>63600</v>
      </c>
      <c r="N342">
        <v>11.7</v>
      </c>
      <c r="O342">
        <v>4.7</v>
      </c>
      <c r="P342">
        <v>5500</v>
      </c>
      <c r="Q342">
        <v>66100</v>
      </c>
      <c r="R342">
        <v>8.3000000000000007</v>
      </c>
      <c r="S342">
        <v>3.8</v>
      </c>
      <c r="T342">
        <v>6700</v>
      </c>
      <c r="U342">
        <v>67100</v>
      </c>
      <c r="V342">
        <v>10.1</v>
      </c>
      <c r="W342">
        <v>4.3</v>
      </c>
      <c r="X342">
        <v>3900</v>
      </c>
      <c r="Y342">
        <v>69200</v>
      </c>
      <c r="Z342">
        <v>5.7</v>
      </c>
      <c r="AA342">
        <v>3.2</v>
      </c>
      <c r="AB342">
        <v>8100</v>
      </c>
      <c r="AC342">
        <v>70200</v>
      </c>
      <c r="AD342">
        <v>11.5</v>
      </c>
      <c r="AE342">
        <v>4.5</v>
      </c>
      <c r="AF342">
        <v>5000</v>
      </c>
      <c r="AG342">
        <v>70100</v>
      </c>
      <c r="AH342">
        <v>7.1</v>
      </c>
      <c r="AI342">
        <v>3.7</v>
      </c>
      <c r="AJ342">
        <v>4900</v>
      </c>
      <c r="AK342">
        <v>68800</v>
      </c>
      <c r="AL342">
        <v>7.2</v>
      </c>
      <c r="AM342">
        <v>3.8</v>
      </c>
      <c r="AN342">
        <v>5300</v>
      </c>
      <c r="AO342">
        <v>66900</v>
      </c>
      <c r="AP342">
        <v>7.9</v>
      </c>
      <c r="AQ342">
        <v>3.9</v>
      </c>
      <c r="AR342">
        <v>7700</v>
      </c>
      <c r="AS342">
        <v>71900</v>
      </c>
      <c r="AT342">
        <v>10.7</v>
      </c>
      <c r="AU342">
        <v>4.4000000000000004</v>
      </c>
      <c r="AV342">
        <v>7900</v>
      </c>
      <c r="AW342">
        <v>69400</v>
      </c>
      <c r="AX342">
        <v>11.4</v>
      </c>
      <c r="AY342">
        <v>4.7</v>
      </c>
      <c r="AZ342">
        <v>6500</v>
      </c>
      <c r="BA342">
        <v>71900</v>
      </c>
      <c r="BB342">
        <v>9</v>
      </c>
      <c r="BC342">
        <v>4.0999999999999996</v>
      </c>
      <c r="BD342">
        <v>8600</v>
      </c>
      <c r="BE342">
        <v>77700</v>
      </c>
      <c r="BF342">
        <v>11.1</v>
      </c>
      <c r="BG342">
        <v>4.0999999999999996</v>
      </c>
      <c r="BH342">
        <v>5200</v>
      </c>
      <c r="BI342">
        <v>71000</v>
      </c>
      <c r="BJ342">
        <v>7.3</v>
      </c>
      <c r="BK342">
        <v>3.6</v>
      </c>
      <c r="BL342">
        <v>6500</v>
      </c>
      <c r="BM342">
        <v>71600</v>
      </c>
      <c r="BN342">
        <v>9.1</v>
      </c>
      <c r="BO342">
        <v>4</v>
      </c>
      <c r="BP342">
        <v>11300</v>
      </c>
      <c r="BQ342">
        <v>74100</v>
      </c>
      <c r="BR342">
        <v>15.3</v>
      </c>
      <c r="BS342">
        <v>5.6</v>
      </c>
      <c r="BT342">
        <v>5100</v>
      </c>
      <c r="BU342">
        <v>70700</v>
      </c>
      <c r="BV342">
        <v>7.2</v>
      </c>
      <c r="BW342">
        <v>3.6</v>
      </c>
    </row>
    <row r="347" spans="1:75" x14ac:dyDescent="0.3">
      <c r="A347" t="s">
        <v>39</v>
      </c>
      <c r="D347" t="s">
        <v>41</v>
      </c>
    </row>
    <row r="349" spans="1:75" x14ac:dyDescent="0.3">
      <c r="A349" t="s">
        <v>37</v>
      </c>
      <c r="D349" t="s">
        <v>42</v>
      </c>
    </row>
    <row r="350" spans="1:75" x14ac:dyDescent="0.3">
      <c r="D350" t="s">
        <v>43</v>
      </c>
    </row>
    <row r="352" spans="1:75" x14ac:dyDescent="0.3">
      <c r="A352" t="s">
        <v>38</v>
      </c>
      <c r="D352" t="s">
        <v>44</v>
      </c>
    </row>
    <row r="353" spans="1:4" x14ac:dyDescent="0.3">
      <c r="D353" t="s">
        <v>45</v>
      </c>
    </row>
    <row r="355" spans="1:4" x14ac:dyDescent="0.3">
      <c r="A355" t="s">
        <v>40</v>
      </c>
      <c r="D355" t="s">
        <v>46</v>
      </c>
    </row>
    <row r="357" spans="1:4" x14ac:dyDescent="0.3">
      <c r="D357" t="s">
        <v>47</v>
      </c>
    </row>
    <row r="358" spans="1:4" x14ac:dyDescent="0.3">
      <c r="D358" t="s">
        <v>48</v>
      </c>
    </row>
    <row r="359" spans="1:4" x14ac:dyDescent="0.3">
      <c r="D359" t="s">
        <v>49</v>
      </c>
    </row>
    <row r="360" spans="1:4" x14ac:dyDescent="0.3">
      <c r="D360" t="s">
        <v>50</v>
      </c>
    </row>
    <row r="361" spans="1:4" x14ac:dyDescent="0.3">
      <c r="D361" t="s">
        <v>51</v>
      </c>
    </row>
    <row r="362" spans="1:4" x14ac:dyDescent="0.3">
      <c r="D362" t="s">
        <v>52</v>
      </c>
    </row>
    <row r="363" spans="1:4" x14ac:dyDescent="0.3">
      <c r="D363" t="s">
        <v>53</v>
      </c>
    </row>
    <row r="364" spans="1:4" x14ac:dyDescent="0.3">
      <c r="D364" t="s">
        <v>54</v>
      </c>
    </row>
    <row r="365" spans="1:4" x14ac:dyDescent="0.3">
      <c r="D365" t="s">
        <v>55</v>
      </c>
    </row>
    <row r="368" spans="1:4" x14ac:dyDescent="0.3">
      <c r="D368" t="s">
        <v>56</v>
      </c>
    </row>
    <row r="369" spans="1:4" x14ac:dyDescent="0.3">
      <c r="D369" t="s">
        <v>57</v>
      </c>
    </row>
    <row r="370" spans="1:4" x14ac:dyDescent="0.3">
      <c r="D370" t="s">
        <v>58</v>
      </c>
    </row>
    <row r="379" spans="1:4" x14ac:dyDescent="0.3">
      <c r="A379" t="s">
        <v>7</v>
      </c>
    </row>
    <row r="380" spans="1:4" x14ac:dyDescent="0.3">
      <c r="A380" t="s">
        <v>8</v>
      </c>
    </row>
    <row r="381" spans="1:4" x14ac:dyDescent="0.3">
      <c r="A381" t="s">
        <v>9</v>
      </c>
      <c r="D381" t="s">
        <v>10</v>
      </c>
    </row>
    <row r="382" spans="1:4" x14ac:dyDescent="0.3">
      <c r="A382" t="s">
        <v>11</v>
      </c>
      <c r="D382" t="s">
        <v>12</v>
      </c>
    </row>
    <row r="383" spans="1:4" x14ac:dyDescent="0.3">
      <c r="A383" t="s">
        <v>13</v>
      </c>
      <c r="D383" t="s">
        <v>59</v>
      </c>
    </row>
    <row r="385" spans="1:75" x14ac:dyDescent="0.3">
      <c r="A385" t="s">
        <v>15</v>
      </c>
      <c r="D385" t="s">
        <v>16</v>
      </c>
      <c r="E385" t="s">
        <v>17</v>
      </c>
      <c r="F385" t="s">
        <v>18</v>
      </c>
      <c r="G385" t="s">
        <v>19</v>
      </c>
      <c r="H385" t="s">
        <v>16</v>
      </c>
      <c r="I385" t="s">
        <v>17</v>
      </c>
      <c r="J385" t="s">
        <v>20</v>
      </c>
      <c r="K385" t="s">
        <v>19</v>
      </c>
      <c r="L385" t="s">
        <v>16</v>
      </c>
      <c r="M385" t="s">
        <v>17</v>
      </c>
      <c r="N385" t="s">
        <v>21</v>
      </c>
      <c r="O385" t="s">
        <v>19</v>
      </c>
      <c r="P385" t="s">
        <v>16</v>
      </c>
      <c r="Q385" t="s">
        <v>17</v>
      </c>
      <c r="R385" t="s">
        <v>22</v>
      </c>
      <c r="S385" t="s">
        <v>19</v>
      </c>
      <c r="T385" t="s">
        <v>16</v>
      </c>
      <c r="U385" t="s">
        <v>17</v>
      </c>
      <c r="V385" t="s">
        <v>23</v>
      </c>
      <c r="W385" t="s">
        <v>19</v>
      </c>
      <c r="X385" t="s">
        <v>16</v>
      </c>
      <c r="Y385" t="s">
        <v>17</v>
      </c>
      <c r="Z385" t="s">
        <v>24</v>
      </c>
      <c r="AA385" t="s">
        <v>19</v>
      </c>
      <c r="AB385" t="s">
        <v>16</v>
      </c>
      <c r="AC385" t="s">
        <v>17</v>
      </c>
      <c r="AD385" t="s">
        <v>25</v>
      </c>
      <c r="AE385" t="s">
        <v>19</v>
      </c>
      <c r="AF385" t="s">
        <v>16</v>
      </c>
      <c r="AG385" t="s">
        <v>17</v>
      </c>
      <c r="AH385" t="s">
        <v>26</v>
      </c>
      <c r="AI385" t="s">
        <v>19</v>
      </c>
      <c r="AJ385" t="s">
        <v>16</v>
      </c>
      <c r="AK385" t="s">
        <v>17</v>
      </c>
      <c r="AL385" t="s">
        <v>27</v>
      </c>
      <c r="AM385" t="s">
        <v>19</v>
      </c>
      <c r="AN385" t="s">
        <v>16</v>
      </c>
      <c r="AO385" t="s">
        <v>17</v>
      </c>
      <c r="AP385" t="s">
        <v>28</v>
      </c>
      <c r="AQ385" t="s">
        <v>19</v>
      </c>
      <c r="AR385" t="s">
        <v>16</v>
      </c>
      <c r="AS385" t="s">
        <v>17</v>
      </c>
      <c r="AT385" t="s">
        <v>29</v>
      </c>
      <c r="AU385" t="s">
        <v>19</v>
      </c>
      <c r="AV385" t="s">
        <v>16</v>
      </c>
      <c r="AW385" t="s">
        <v>17</v>
      </c>
      <c r="AX385" t="s">
        <v>30</v>
      </c>
      <c r="AY385" t="s">
        <v>19</v>
      </c>
      <c r="AZ385" t="s">
        <v>16</v>
      </c>
      <c r="BA385" t="s">
        <v>17</v>
      </c>
      <c r="BB385" t="s">
        <v>31</v>
      </c>
      <c r="BC385" t="s">
        <v>19</v>
      </c>
      <c r="BD385" t="s">
        <v>16</v>
      </c>
      <c r="BE385" t="s">
        <v>17</v>
      </c>
      <c r="BF385" t="s">
        <v>32</v>
      </c>
      <c r="BG385" t="s">
        <v>19</v>
      </c>
      <c r="BH385" t="s">
        <v>16</v>
      </c>
      <c r="BI385" t="s">
        <v>17</v>
      </c>
      <c r="BJ385" t="s">
        <v>33</v>
      </c>
      <c r="BK385" t="s">
        <v>19</v>
      </c>
      <c r="BL385" t="s">
        <v>16</v>
      </c>
      <c r="BM385" t="s">
        <v>17</v>
      </c>
      <c r="BN385" t="s">
        <v>34</v>
      </c>
      <c r="BO385" t="s">
        <v>19</v>
      </c>
      <c r="BP385" t="s">
        <v>16</v>
      </c>
      <c r="BQ385" t="s">
        <v>17</v>
      </c>
      <c r="BR385" t="s">
        <v>35</v>
      </c>
      <c r="BS385" t="s">
        <v>19</v>
      </c>
      <c r="BT385" t="s">
        <v>16</v>
      </c>
      <c r="BU385" t="s">
        <v>17</v>
      </c>
      <c r="BV385" t="s">
        <v>36</v>
      </c>
      <c r="BW385" t="s">
        <v>19</v>
      </c>
    </row>
    <row r="386" spans="1:75" x14ac:dyDescent="0.3">
      <c r="A386" t="s">
        <v>1010</v>
      </c>
      <c r="D386">
        <v>4065000</v>
      </c>
      <c r="E386">
        <v>23858900</v>
      </c>
      <c r="F386">
        <v>17</v>
      </c>
      <c r="G386">
        <v>0.2</v>
      </c>
      <c r="H386">
        <v>4184300</v>
      </c>
      <c r="I386">
        <v>24143000</v>
      </c>
      <c r="J386">
        <v>17.3</v>
      </c>
      <c r="K386">
        <v>0.2</v>
      </c>
      <c r="L386">
        <v>4344500</v>
      </c>
      <c r="M386">
        <v>24356500</v>
      </c>
      <c r="N386">
        <v>17.8</v>
      </c>
      <c r="O386">
        <v>0.2</v>
      </c>
      <c r="P386">
        <v>4376400</v>
      </c>
      <c r="Q386">
        <v>24602500</v>
      </c>
      <c r="R386">
        <v>17.8</v>
      </c>
      <c r="S386">
        <v>0.2</v>
      </c>
      <c r="T386">
        <v>4408500</v>
      </c>
      <c r="U386">
        <v>24746700</v>
      </c>
      <c r="V386">
        <v>17.8</v>
      </c>
      <c r="W386">
        <v>0.2</v>
      </c>
      <c r="X386">
        <v>4533700</v>
      </c>
      <c r="Y386">
        <v>24412700</v>
      </c>
      <c r="Z386">
        <v>18.600000000000001</v>
      </c>
      <c r="AA386">
        <v>0.2</v>
      </c>
      <c r="AB386">
        <v>4628600</v>
      </c>
      <c r="AC386">
        <v>24471200</v>
      </c>
      <c r="AD386">
        <v>18.899999999999999</v>
      </c>
      <c r="AE386">
        <v>0.2</v>
      </c>
      <c r="AF386">
        <v>4788300</v>
      </c>
      <c r="AG386">
        <v>24572000</v>
      </c>
      <c r="AH386">
        <v>19.5</v>
      </c>
      <c r="AI386">
        <v>0.2</v>
      </c>
      <c r="AJ386">
        <v>4830700</v>
      </c>
      <c r="AK386">
        <v>24848200</v>
      </c>
      <c r="AL386">
        <v>19.399999999999999</v>
      </c>
      <c r="AM386">
        <v>0.2</v>
      </c>
      <c r="AN386">
        <v>4994200</v>
      </c>
      <c r="AO386">
        <v>25212200</v>
      </c>
      <c r="AP386">
        <v>19.8</v>
      </c>
      <c r="AQ386">
        <v>0.2</v>
      </c>
      <c r="AR386">
        <v>5113100</v>
      </c>
      <c r="AS386">
        <v>25728800</v>
      </c>
      <c r="AT386">
        <v>19.899999999999999</v>
      </c>
      <c r="AU386">
        <v>0.2</v>
      </c>
      <c r="AV386">
        <v>5245700</v>
      </c>
      <c r="AW386">
        <v>26358400</v>
      </c>
      <c r="AX386">
        <v>19.899999999999999</v>
      </c>
      <c r="AY386">
        <v>0.2</v>
      </c>
      <c r="AZ386">
        <v>5428500</v>
      </c>
      <c r="BA386">
        <v>26649200</v>
      </c>
      <c r="BB386">
        <v>20.399999999999999</v>
      </c>
      <c r="BC386">
        <v>0.3</v>
      </c>
      <c r="BD386">
        <v>5485900</v>
      </c>
      <c r="BE386">
        <v>27026400</v>
      </c>
      <c r="BF386">
        <v>20.3</v>
      </c>
      <c r="BG386">
        <v>0.3</v>
      </c>
      <c r="BH386">
        <v>5670800</v>
      </c>
      <c r="BI386">
        <v>27223500</v>
      </c>
      <c r="BJ386">
        <v>20.8</v>
      </c>
      <c r="BK386">
        <v>0.3</v>
      </c>
      <c r="BL386">
        <v>5922000</v>
      </c>
      <c r="BM386">
        <v>27555100</v>
      </c>
      <c r="BN386">
        <v>21.5</v>
      </c>
      <c r="BO386">
        <v>0.3</v>
      </c>
      <c r="BP386">
        <v>6229900</v>
      </c>
      <c r="BQ386">
        <v>27451100</v>
      </c>
      <c r="BR386">
        <v>22.7</v>
      </c>
      <c r="BS386">
        <v>0.3</v>
      </c>
      <c r="BT386">
        <v>6499100</v>
      </c>
      <c r="BU386">
        <v>27207100</v>
      </c>
      <c r="BV386">
        <v>23.9</v>
      </c>
      <c r="BW386">
        <v>0.3</v>
      </c>
    </row>
    <row r="387" spans="1:75" x14ac:dyDescent="0.3">
      <c r="A387" t="s">
        <v>64</v>
      </c>
      <c r="B387" t="str">
        <f>VLOOKUP(A387,'class and classification'!$A$1:$B$338,2,FALSE)</f>
        <v>Predominantly Urban</v>
      </c>
      <c r="C387" t="str">
        <f>VLOOKUP(A387,'class and classification'!$A$1:$C$338,3,FALSE)</f>
        <v>UA</v>
      </c>
      <c r="D387">
        <v>7100</v>
      </c>
      <c r="E387">
        <v>46800</v>
      </c>
      <c r="F387">
        <v>15.2</v>
      </c>
      <c r="G387">
        <v>2.5</v>
      </c>
      <c r="H387">
        <v>7400</v>
      </c>
      <c r="I387">
        <v>46300</v>
      </c>
      <c r="J387">
        <v>15.9</v>
      </c>
      <c r="K387">
        <v>2.5</v>
      </c>
      <c r="L387">
        <v>8200</v>
      </c>
      <c r="M387">
        <v>48200</v>
      </c>
      <c r="N387">
        <v>17</v>
      </c>
      <c r="O387">
        <v>2.6</v>
      </c>
      <c r="P387">
        <v>8600</v>
      </c>
      <c r="Q387">
        <v>48400</v>
      </c>
      <c r="R387">
        <v>17.8</v>
      </c>
      <c r="S387">
        <v>2.7</v>
      </c>
      <c r="T387">
        <v>9100</v>
      </c>
      <c r="U387">
        <v>48100</v>
      </c>
      <c r="V387">
        <v>18.8</v>
      </c>
      <c r="W387">
        <v>2.8</v>
      </c>
      <c r="X387">
        <v>8600</v>
      </c>
      <c r="Y387">
        <v>46200</v>
      </c>
      <c r="Z387">
        <v>18.5</v>
      </c>
      <c r="AA387">
        <v>2.8</v>
      </c>
      <c r="AB387">
        <v>9000</v>
      </c>
      <c r="AC387">
        <v>47600</v>
      </c>
      <c r="AD387">
        <v>19</v>
      </c>
      <c r="AE387">
        <v>2.8</v>
      </c>
      <c r="AF387">
        <v>6500</v>
      </c>
      <c r="AG387">
        <v>46200</v>
      </c>
      <c r="AH387">
        <v>14.2</v>
      </c>
      <c r="AI387">
        <v>2.7</v>
      </c>
      <c r="AJ387">
        <v>6100</v>
      </c>
      <c r="AK387">
        <v>46700</v>
      </c>
      <c r="AL387">
        <v>13.1</v>
      </c>
      <c r="AM387">
        <v>2.5</v>
      </c>
      <c r="AN387">
        <v>8800</v>
      </c>
      <c r="AO387">
        <v>49700</v>
      </c>
      <c r="AP387">
        <v>17.7</v>
      </c>
      <c r="AQ387">
        <v>2.7</v>
      </c>
      <c r="AR387">
        <v>8200</v>
      </c>
      <c r="AS387">
        <v>48500</v>
      </c>
      <c r="AT387">
        <v>16.8</v>
      </c>
      <c r="AU387">
        <v>2.6</v>
      </c>
      <c r="AV387">
        <v>7700</v>
      </c>
      <c r="AW387">
        <v>48500</v>
      </c>
      <c r="AX387">
        <v>16</v>
      </c>
      <c r="AY387">
        <v>2.5</v>
      </c>
      <c r="AZ387">
        <v>8300</v>
      </c>
      <c r="BA387">
        <v>50300</v>
      </c>
      <c r="BB387">
        <v>16.399999999999999</v>
      </c>
      <c r="BC387">
        <v>2.7</v>
      </c>
      <c r="BD387">
        <v>8600</v>
      </c>
      <c r="BE387">
        <v>49800</v>
      </c>
      <c r="BF387">
        <v>17.3</v>
      </c>
      <c r="BG387">
        <v>2.8</v>
      </c>
      <c r="BH387">
        <v>8500</v>
      </c>
      <c r="BI387">
        <v>49700</v>
      </c>
      <c r="BJ387">
        <v>17</v>
      </c>
      <c r="BK387">
        <v>2.7</v>
      </c>
      <c r="BL387">
        <v>8700</v>
      </c>
      <c r="BM387">
        <v>48700</v>
      </c>
      <c r="BN387">
        <v>17.899999999999999</v>
      </c>
      <c r="BO387">
        <v>2.8</v>
      </c>
      <c r="BP387">
        <v>9400</v>
      </c>
      <c r="BQ387">
        <v>48900</v>
      </c>
      <c r="BR387">
        <v>19.3</v>
      </c>
      <c r="BS387">
        <v>3.3</v>
      </c>
      <c r="BT387">
        <v>9400</v>
      </c>
      <c r="BU387">
        <v>49900</v>
      </c>
      <c r="BV387">
        <v>18.899999999999999</v>
      </c>
      <c r="BW387">
        <v>3.4</v>
      </c>
    </row>
    <row r="388" spans="1:75" x14ac:dyDescent="0.3">
      <c r="A388" t="s">
        <v>65</v>
      </c>
      <c r="B388" t="str">
        <f>VLOOKUP(A388,'class and classification'!$A$1:$B$338,2,FALSE)</f>
        <v>Predominantly Rural</v>
      </c>
      <c r="C388" t="str">
        <f>VLOOKUP(A388,'class and classification'!$A$1:$C$338,3,FALSE)</f>
        <v>UA</v>
      </c>
      <c r="D388">
        <v>30200</v>
      </c>
      <c r="E388">
        <v>215700</v>
      </c>
      <c r="F388">
        <v>14</v>
      </c>
      <c r="G388">
        <v>1.3</v>
      </c>
      <c r="H388">
        <v>29100</v>
      </c>
      <c r="I388">
        <v>219600</v>
      </c>
      <c r="J388">
        <v>13.3</v>
      </c>
      <c r="K388">
        <v>1.3</v>
      </c>
      <c r="L388">
        <v>31600</v>
      </c>
      <c r="M388">
        <v>227700</v>
      </c>
      <c r="N388">
        <v>13.9</v>
      </c>
      <c r="O388">
        <v>2.2999999999999998</v>
      </c>
      <c r="P388">
        <v>42300</v>
      </c>
      <c r="Q388">
        <v>234500</v>
      </c>
      <c r="R388">
        <v>18</v>
      </c>
      <c r="S388">
        <v>2.5</v>
      </c>
      <c r="T388">
        <v>35700</v>
      </c>
      <c r="U388">
        <v>233900</v>
      </c>
      <c r="V388">
        <v>15.3</v>
      </c>
      <c r="W388">
        <v>2.4</v>
      </c>
      <c r="X388">
        <v>38600</v>
      </c>
      <c r="Y388">
        <v>221400</v>
      </c>
      <c r="Z388">
        <v>17.399999999999999</v>
      </c>
      <c r="AA388">
        <v>2.8</v>
      </c>
      <c r="AB388">
        <v>34800</v>
      </c>
      <c r="AC388">
        <v>222700</v>
      </c>
      <c r="AD388">
        <v>15.6</v>
      </c>
      <c r="AE388">
        <v>2.8</v>
      </c>
      <c r="AF388">
        <v>33700</v>
      </c>
      <c r="AG388">
        <v>226200</v>
      </c>
      <c r="AH388">
        <v>14.9</v>
      </c>
      <c r="AI388">
        <v>2.8</v>
      </c>
      <c r="AJ388">
        <v>29900</v>
      </c>
      <c r="AK388">
        <v>217300</v>
      </c>
      <c r="AL388">
        <v>13.8</v>
      </c>
      <c r="AM388">
        <v>2.7</v>
      </c>
      <c r="AN388">
        <v>28700</v>
      </c>
      <c r="AO388">
        <v>220200</v>
      </c>
      <c r="AP388">
        <v>13</v>
      </c>
      <c r="AQ388">
        <v>2.6</v>
      </c>
      <c r="AR388">
        <v>40600</v>
      </c>
      <c r="AS388">
        <v>229500</v>
      </c>
      <c r="AT388">
        <v>17.7</v>
      </c>
      <c r="AU388">
        <v>2.8</v>
      </c>
      <c r="AV388">
        <v>38300</v>
      </c>
      <c r="AW388">
        <v>226600</v>
      </c>
      <c r="AX388">
        <v>16.899999999999999</v>
      </c>
      <c r="AY388">
        <v>2.9</v>
      </c>
      <c r="AZ388">
        <v>45100</v>
      </c>
      <c r="BA388">
        <v>238000</v>
      </c>
      <c r="BB388">
        <v>19</v>
      </c>
      <c r="BC388">
        <v>3.2</v>
      </c>
      <c r="BD388">
        <v>42600</v>
      </c>
      <c r="BE388">
        <v>238300</v>
      </c>
      <c r="BF388">
        <v>17.899999999999999</v>
      </c>
      <c r="BG388">
        <v>3.1</v>
      </c>
      <c r="BH388">
        <v>41600</v>
      </c>
      <c r="BI388">
        <v>252100</v>
      </c>
      <c r="BJ388">
        <v>16.5</v>
      </c>
      <c r="BK388">
        <v>2.7</v>
      </c>
      <c r="BL388">
        <v>39900</v>
      </c>
      <c r="BM388">
        <v>241000</v>
      </c>
      <c r="BN388">
        <v>16.600000000000001</v>
      </c>
      <c r="BO388">
        <v>2.7</v>
      </c>
      <c r="BP388">
        <v>46600</v>
      </c>
      <c r="BQ388">
        <v>237200</v>
      </c>
      <c r="BR388">
        <v>19.600000000000001</v>
      </c>
      <c r="BS388">
        <v>3.1</v>
      </c>
      <c r="BT388">
        <v>41500</v>
      </c>
      <c r="BU388">
        <v>237900</v>
      </c>
      <c r="BV388">
        <v>17.5</v>
      </c>
      <c r="BW388">
        <v>2.9</v>
      </c>
    </row>
    <row r="389" spans="1:75" x14ac:dyDescent="0.3">
      <c r="A389" t="s">
        <v>66</v>
      </c>
      <c r="B389" t="str">
        <f>VLOOKUP(A389,'class and classification'!$A$1:$B$338,2,FALSE)</f>
        <v>Predominantly Urban</v>
      </c>
      <c r="C389" t="str">
        <f>VLOOKUP(A389,'class and classification'!$A$1:$C$338,3,FALSE)</f>
        <v>UA</v>
      </c>
      <c r="D389">
        <v>4300</v>
      </c>
      <c r="E389">
        <v>35500</v>
      </c>
      <c r="F389">
        <v>12.1</v>
      </c>
      <c r="G389">
        <v>2.2999999999999998</v>
      </c>
      <c r="H389">
        <v>4700</v>
      </c>
      <c r="I389">
        <v>37100</v>
      </c>
      <c r="J389">
        <v>12.5</v>
      </c>
      <c r="K389">
        <v>2.2999999999999998</v>
      </c>
      <c r="L389">
        <v>4400</v>
      </c>
      <c r="M389">
        <v>37200</v>
      </c>
      <c r="N389">
        <v>11.9</v>
      </c>
      <c r="O389">
        <v>2.2999999999999998</v>
      </c>
      <c r="P389">
        <v>4700</v>
      </c>
      <c r="Q389">
        <v>37200</v>
      </c>
      <c r="R389">
        <v>12.6</v>
      </c>
      <c r="S389">
        <v>2.5</v>
      </c>
      <c r="T389">
        <v>6000</v>
      </c>
      <c r="U389">
        <v>38400</v>
      </c>
      <c r="V389">
        <v>15.7</v>
      </c>
      <c r="W389">
        <v>2.7</v>
      </c>
      <c r="X389">
        <v>5200</v>
      </c>
      <c r="Y389">
        <v>36000</v>
      </c>
      <c r="Z389">
        <v>14.5</v>
      </c>
      <c r="AA389">
        <v>2.7</v>
      </c>
      <c r="AB389">
        <v>5300</v>
      </c>
      <c r="AC389">
        <v>37100</v>
      </c>
      <c r="AD389">
        <v>14.4</v>
      </c>
      <c r="AE389">
        <v>2.7</v>
      </c>
      <c r="AF389">
        <v>5900</v>
      </c>
      <c r="AG389">
        <v>35000</v>
      </c>
      <c r="AH389">
        <v>16.899999999999999</v>
      </c>
      <c r="AI389">
        <v>2.9</v>
      </c>
      <c r="AJ389">
        <v>5700</v>
      </c>
      <c r="AK389">
        <v>35600</v>
      </c>
      <c r="AL389">
        <v>16</v>
      </c>
      <c r="AM389">
        <v>2.8</v>
      </c>
      <c r="AN389">
        <v>5300</v>
      </c>
      <c r="AO389">
        <v>37000</v>
      </c>
      <c r="AP389">
        <v>14.3</v>
      </c>
      <c r="AQ389">
        <v>2.5</v>
      </c>
      <c r="AR389">
        <v>5400</v>
      </c>
      <c r="AS389">
        <v>37300</v>
      </c>
      <c r="AT389">
        <v>14.4</v>
      </c>
      <c r="AU389">
        <v>2.4</v>
      </c>
      <c r="AV389">
        <v>5400</v>
      </c>
      <c r="AW389">
        <v>37900</v>
      </c>
      <c r="AX389">
        <v>14.3</v>
      </c>
      <c r="AY389">
        <v>2.4</v>
      </c>
      <c r="AZ389">
        <v>5200</v>
      </c>
      <c r="BA389">
        <v>37700</v>
      </c>
      <c r="BB389">
        <v>13.8</v>
      </c>
      <c r="BC389">
        <v>2.8</v>
      </c>
      <c r="BD389">
        <v>4800</v>
      </c>
      <c r="BE389">
        <v>36400</v>
      </c>
      <c r="BF389">
        <v>13.1</v>
      </c>
      <c r="BG389">
        <v>2.7</v>
      </c>
      <c r="BH389">
        <v>6100</v>
      </c>
      <c r="BI389">
        <v>37600</v>
      </c>
      <c r="BJ389">
        <v>16.3</v>
      </c>
      <c r="BK389">
        <v>3</v>
      </c>
      <c r="BL389">
        <v>6800</v>
      </c>
      <c r="BM389">
        <v>39500</v>
      </c>
      <c r="BN389">
        <v>17.3</v>
      </c>
      <c r="BO389">
        <v>3.1</v>
      </c>
      <c r="BP389">
        <v>6200</v>
      </c>
      <c r="BQ389">
        <v>38600</v>
      </c>
      <c r="BR389">
        <v>16</v>
      </c>
      <c r="BS389">
        <v>3.3</v>
      </c>
      <c r="BT389">
        <v>5100</v>
      </c>
      <c r="BU389">
        <v>39600</v>
      </c>
      <c r="BV389">
        <v>12.9</v>
      </c>
      <c r="BW389">
        <v>3</v>
      </c>
    </row>
    <row r="390" spans="1:75" x14ac:dyDescent="0.3">
      <c r="A390" t="s">
        <v>67</v>
      </c>
      <c r="B390" t="str">
        <f>VLOOKUP(A390,'class and classification'!$A$1:$B$338,2,FALSE)</f>
        <v>Predominantly Urban</v>
      </c>
      <c r="C390" t="str">
        <f>VLOOKUP(A390,'class and classification'!$A$1:$C$338,3,FALSE)</f>
        <v>UA</v>
      </c>
      <c r="D390">
        <v>7400</v>
      </c>
      <c r="E390">
        <v>56900</v>
      </c>
      <c r="F390">
        <v>12.9</v>
      </c>
      <c r="G390">
        <v>2.2999999999999998</v>
      </c>
      <c r="H390">
        <v>7400</v>
      </c>
      <c r="I390">
        <v>58300</v>
      </c>
      <c r="J390">
        <v>12.6</v>
      </c>
      <c r="K390">
        <v>2.2000000000000002</v>
      </c>
      <c r="L390">
        <v>6900</v>
      </c>
      <c r="M390">
        <v>59000</v>
      </c>
      <c r="N390">
        <v>11.7</v>
      </c>
      <c r="O390">
        <v>2.2000000000000002</v>
      </c>
      <c r="P390">
        <v>7900</v>
      </c>
      <c r="Q390">
        <v>59300</v>
      </c>
      <c r="R390">
        <v>13.4</v>
      </c>
      <c r="S390">
        <v>2.5</v>
      </c>
      <c r="T390">
        <v>8100</v>
      </c>
      <c r="U390">
        <v>56300</v>
      </c>
      <c r="V390">
        <v>14.3</v>
      </c>
      <c r="W390">
        <v>2.5</v>
      </c>
      <c r="X390">
        <v>7200</v>
      </c>
      <c r="Y390">
        <v>55500</v>
      </c>
      <c r="Z390">
        <v>12.9</v>
      </c>
      <c r="AA390">
        <v>2.5</v>
      </c>
      <c r="AB390">
        <v>7400</v>
      </c>
      <c r="AC390">
        <v>52900</v>
      </c>
      <c r="AD390">
        <v>14</v>
      </c>
      <c r="AE390">
        <v>2.6</v>
      </c>
      <c r="AF390">
        <v>6200</v>
      </c>
      <c r="AG390">
        <v>50200</v>
      </c>
      <c r="AH390">
        <v>12.4</v>
      </c>
      <c r="AI390">
        <v>2.6</v>
      </c>
      <c r="AJ390">
        <v>7600</v>
      </c>
      <c r="AK390">
        <v>53300</v>
      </c>
      <c r="AL390">
        <v>14.2</v>
      </c>
      <c r="AM390">
        <v>2.7</v>
      </c>
      <c r="AN390">
        <v>8900</v>
      </c>
      <c r="AO390">
        <v>54800</v>
      </c>
      <c r="AP390">
        <v>16.2</v>
      </c>
      <c r="AQ390">
        <v>2.8</v>
      </c>
      <c r="AR390">
        <v>8600</v>
      </c>
      <c r="AS390">
        <v>55500</v>
      </c>
      <c r="AT390">
        <v>15.5</v>
      </c>
      <c r="AU390">
        <v>2.6</v>
      </c>
      <c r="AV390">
        <v>8100</v>
      </c>
      <c r="AW390">
        <v>57500</v>
      </c>
      <c r="AX390">
        <v>14.1</v>
      </c>
      <c r="AY390">
        <v>2.5</v>
      </c>
      <c r="AZ390">
        <v>9800</v>
      </c>
      <c r="BA390">
        <v>60400</v>
      </c>
      <c r="BB390">
        <v>16.3</v>
      </c>
      <c r="BC390">
        <v>2.9</v>
      </c>
      <c r="BD390">
        <v>10400</v>
      </c>
      <c r="BE390">
        <v>58000</v>
      </c>
      <c r="BF390">
        <v>17.899999999999999</v>
      </c>
      <c r="BG390">
        <v>2.9</v>
      </c>
      <c r="BH390">
        <v>9000</v>
      </c>
      <c r="BI390">
        <v>57000</v>
      </c>
      <c r="BJ390">
        <v>15.8</v>
      </c>
      <c r="BK390">
        <v>2.8</v>
      </c>
      <c r="BL390">
        <v>8200</v>
      </c>
      <c r="BM390">
        <v>57000</v>
      </c>
      <c r="BN390">
        <v>14.4</v>
      </c>
      <c r="BO390">
        <v>2.8</v>
      </c>
      <c r="BP390">
        <v>11500</v>
      </c>
      <c r="BQ390">
        <v>58200</v>
      </c>
      <c r="BR390">
        <v>19.8</v>
      </c>
      <c r="BS390">
        <v>3.8</v>
      </c>
      <c r="BT390">
        <v>11900</v>
      </c>
      <c r="BU390">
        <v>58400</v>
      </c>
      <c r="BV390">
        <v>20.3</v>
      </c>
      <c r="BW390">
        <v>4</v>
      </c>
    </row>
    <row r="391" spans="1:75" x14ac:dyDescent="0.3">
      <c r="A391" t="s">
        <v>68</v>
      </c>
      <c r="B391" t="str">
        <f>VLOOKUP(A391,'class and classification'!$A$1:$B$338,2,FALSE)</f>
        <v>Predominantly Rural</v>
      </c>
      <c r="C391" t="str">
        <f>VLOOKUP(A391,'class and classification'!$A$1:$C$338,3,FALSE)</f>
        <v>UA</v>
      </c>
      <c r="D391">
        <v>23300</v>
      </c>
      <c r="E391">
        <v>141200</v>
      </c>
      <c r="F391">
        <v>16.5</v>
      </c>
      <c r="G391">
        <v>1.4</v>
      </c>
      <c r="H391">
        <v>24800</v>
      </c>
      <c r="I391">
        <v>146400</v>
      </c>
      <c r="J391">
        <v>17</v>
      </c>
      <c r="K391">
        <v>1.5</v>
      </c>
      <c r="L391">
        <v>24600</v>
      </c>
      <c r="M391">
        <v>142100</v>
      </c>
      <c r="N391">
        <v>17.3</v>
      </c>
      <c r="O391">
        <v>2.7</v>
      </c>
      <c r="P391">
        <v>26700</v>
      </c>
      <c r="Q391">
        <v>146600</v>
      </c>
      <c r="R391">
        <v>18.2</v>
      </c>
      <c r="S391">
        <v>2.7</v>
      </c>
      <c r="T391">
        <v>24500</v>
      </c>
      <c r="U391">
        <v>145900</v>
      </c>
      <c r="V391">
        <v>16.8</v>
      </c>
      <c r="W391">
        <v>2.6</v>
      </c>
      <c r="X391">
        <v>25000</v>
      </c>
      <c r="Y391">
        <v>142300</v>
      </c>
      <c r="Z391">
        <v>17.600000000000001</v>
      </c>
      <c r="AA391">
        <v>2.9</v>
      </c>
      <c r="AB391">
        <v>26500</v>
      </c>
      <c r="AC391">
        <v>138400</v>
      </c>
      <c r="AD391">
        <v>19.100000000000001</v>
      </c>
      <c r="AE391">
        <v>3.1</v>
      </c>
      <c r="AF391">
        <v>24000</v>
      </c>
      <c r="AG391">
        <v>138500</v>
      </c>
      <c r="AH391">
        <v>17.3</v>
      </c>
      <c r="AI391">
        <v>2.9</v>
      </c>
      <c r="AJ391">
        <v>23700</v>
      </c>
      <c r="AK391">
        <v>145900</v>
      </c>
      <c r="AL391">
        <v>16.2</v>
      </c>
      <c r="AM391">
        <v>2.7</v>
      </c>
      <c r="AN391">
        <v>24200</v>
      </c>
      <c r="AO391">
        <v>146200</v>
      </c>
      <c r="AP391">
        <v>16.5</v>
      </c>
      <c r="AQ391">
        <v>2.6</v>
      </c>
      <c r="AR391">
        <v>22900</v>
      </c>
      <c r="AS391">
        <v>144200</v>
      </c>
      <c r="AT391">
        <v>15.9</v>
      </c>
      <c r="AU391">
        <v>2.5</v>
      </c>
      <c r="AV391">
        <v>25800</v>
      </c>
      <c r="AW391">
        <v>145700</v>
      </c>
      <c r="AX391">
        <v>17.7</v>
      </c>
      <c r="AY391">
        <v>2.7</v>
      </c>
      <c r="AZ391">
        <v>26300</v>
      </c>
      <c r="BA391">
        <v>141900</v>
      </c>
      <c r="BB391">
        <v>18.600000000000001</v>
      </c>
      <c r="BC391">
        <v>2.8</v>
      </c>
      <c r="BD391">
        <v>28500</v>
      </c>
      <c r="BE391">
        <v>143500</v>
      </c>
      <c r="BF391">
        <v>19.8</v>
      </c>
      <c r="BG391">
        <v>2.9</v>
      </c>
      <c r="BH391">
        <v>27700</v>
      </c>
      <c r="BI391">
        <v>140400</v>
      </c>
      <c r="BJ391">
        <v>19.8</v>
      </c>
      <c r="BK391">
        <v>3</v>
      </c>
      <c r="BL391">
        <v>31900</v>
      </c>
      <c r="BM391">
        <v>142800</v>
      </c>
      <c r="BN391">
        <v>22.3</v>
      </c>
      <c r="BO391">
        <v>3.1</v>
      </c>
      <c r="BP391">
        <v>25900</v>
      </c>
      <c r="BQ391">
        <v>140600</v>
      </c>
      <c r="BR391">
        <v>18.399999999999999</v>
      </c>
      <c r="BS391">
        <v>3.3</v>
      </c>
      <c r="BT391">
        <v>24600</v>
      </c>
      <c r="BU391">
        <v>133900</v>
      </c>
      <c r="BV391">
        <v>18.3</v>
      </c>
      <c r="BW391">
        <v>3.3</v>
      </c>
    </row>
    <row r="392" spans="1:75" x14ac:dyDescent="0.3">
      <c r="A392" t="s">
        <v>69</v>
      </c>
      <c r="B392" t="str">
        <f>VLOOKUP(A392,'class and classification'!$A$1:$B$338,2,FALSE)</f>
        <v>Urban with Significant Rural</v>
      </c>
      <c r="C392" t="str">
        <f>VLOOKUP(A392,'class and classification'!$A$1:$C$338,3,FALSE)</f>
        <v>UA</v>
      </c>
      <c r="D392">
        <v>8200</v>
      </c>
      <c r="E392">
        <v>61200</v>
      </c>
      <c r="F392">
        <v>13.4</v>
      </c>
      <c r="G392">
        <v>2.2000000000000002</v>
      </c>
      <c r="H392">
        <v>7800</v>
      </c>
      <c r="I392">
        <v>58600</v>
      </c>
      <c r="J392">
        <v>13.4</v>
      </c>
      <c r="K392">
        <v>2.2000000000000002</v>
      </c>
      <c r="L392">
        <v>8200</v>
      </c>
      <c r="M392">
        <v>60100</v>
      </c>
      <c r="N392">
        <v>13.6</v>
      </c>
      <c r="O392">
        <v>2.2999999999999998</v>
      </c>
      <c r="P392">
        <v>9900</v>
      </c>
      <c r="Q392">
        <v>59500</v>
      </c>
      <c r="R392">
        <v>16.7</v>
      </c>
      <c r="S392">
        <v>2.7</v>
      </c>
      <c r="T392">
        <v>9500</v>
      </c>
      <c r="U392">
        <v>56800</v>
      </c>
      <c r="V392">
        <v>16.8</v>
      </c>
      <c r="W392">
        <v>2.9</v>
      </c>
      <c r="X392">
        <v>8300</v>
      </c>
      <c r="Y392">
        <v>54500</v>
      </c>
      <c r="Z392">
        <v>15.3</v>
      </c>
      <c r="AA392">
        <v>2.8</v>
      </c>
      <c r="AB392">
        <v>8600</v>
      </c>
      <c r="AC392">
        <v>53500</v>
      </c>
      <c r="AD392">
        <v>16.2</v>
      </c>
      <c r="AE392">
        <v>2.7</v>
      </c>
      <c r="AF392">
        <v>8200</v>
      </c>
      <c r="AG392">
        <v>52500</v>
      </c>
      <c r="AH392">
        <v>15.6</v>
      </c>
      <c r="AI392">
        <v>2.8</v>
      </c>
      <c r="AJ392">
        <v>8500</v>
      </c>
      <c r="AK392">
        <v>55100</v>
      </c>
      <c r="AL392">
        <v>15.4</v>
      </c>
      <c r="AM392">
        <v>2.7</v>
      </c>
      <c r="AN392">
        <v>9400</v>
      </c>
      <c r="AO392">
        <v>55100</v>
      </c>
      <c r="AP392">
        <v>17</v>
      </c>
      <c r="AQ392">
        <v>2.8</v>
      </c>
      <c r="AR392">
        <v>8200</v>
      </c>
      <c r="AS392">
        <v>56900</v>
      </c>
      <c r="AT392">
        <v>14.3</v>
      </c>
      <c r="AU392">
        <v>2.6</v>
      </c>
      <c r="AV392">
        <v>10000</v>
      </c>
      <c r="AW392">
        <v>57100</v>
      </c>
      <c r="AX392">
        <v>17.5</v>
      </c>
      <c r="AY392">
        <v>3</v>
      </c>
      <c r="AZ392">
        <v>7900</v>
      </c>
      <c r="BA392">
        <v>56700</v>
      </c>
      <c r="BB392">
        <v>14</v>
      </c>
      <c r="BC392">
        <v>2.9</v>
      </c>
      <c r="BD392">
        <v>9400</v>
      </c>
      <c r="BE392">
        <v>57000</v>
      </c>
      <c r="BF392">
        <v>16.5</v>
      </c>
      <c r="BG392">
        <v>3.1</v>
      </c>
      <c r="BH392">
        <v>9700</v>
      </c>
      <c r="BI392">
        <v>57100</v>
      </c>
      <c r="BJ392">
        <v>17</v>
      </c>
      <c r="BK392">
        <v>3</v>
      </c>
      <c r="BL392">
        <v>7100</v>
      </c>
      <c r="BM392">
        <v>56000</v>
      </c>
      <c r="BN392">
        <v>12.6</v>
      </c>
      <c r="BO392">
        <v>2.7</v>
      </c>
      <c r="BP392">
        <v>11100</v>
      </c>
      <c r="BQ392">
        <v>57100</v>
      </c>
      <c r="BR392">
        <v>19.399999999999999</v>
      </c>
      <c r="BS392">
        <v>3.8</v>
      </c>
      <c r="BT392">
        <v>10700</v>
      </c>
      <c r="BU392">
        <v>54400</v>
      </c>
      <c r="BV392">
        <v>19.600000000000001</v>
      </c>
      <c r="BW392">
        <v>3.9</v>
      </c>
    </row>
    <row r="393" spans="1:75" x14ac:dyDescent="0.3">
      <c r="A393" t="s">
        <v>70</v>
      </c>
      <c r="B393" t="str">
        <f>VLOOKUP(A393,'class and classification'!$A$1:$B$338,2,FALSE)</f>
        <v>Predominantly Urban</v>
      </c>
      <c r="C393" t="str">
        <f>VLOOKUP(A393,'class and classification'!$A$1:$C$338,3,FALSE)</f>
        <v>UA</v>
      </c>
      <c r="D393">
        <v>13000</v>
      </c>
      <c r="E393">
        <v>84200</v>
      </c>
      <c r="F393">
        <v>15.5</v>
      </c>
      <c r="G393">
        <v>2.4</v>
      </c>
      <c r="H393">
        <v>13300</v>
      </c>
      <c r="I393">
        <v>87000</v>
      </c>
      <c r="J393">
        <v>15.3</v>
      </c>
      <c r="K393">
        <v>2.4</v>
      </c>
      <c r="L393">
        <v>15700</v>
      </c>
      <c r="M393">
        <v>86500</v>
      </c>
      <c r="N393">
        <v>18.2</v>
      </c>
      <c r="O393">
        <v>2.7</v>
      </c>
      <c r="P393">
        <v>14100</v>
      </c>
      <c r="Q393">
        <v>85800</v>
      </c>
      <c r="R393">
        <v>16.399999999999999</v>
      </c>
      <c r="S393">
        <v>2.8</v>
      </c>
      <c r="T393">
        <v>13200</v>
      </c>
      <c r="U393">
        <v>84500</v>
      </c>
      <c r="V393">
        <v>15.6</v>
      </c>
      <c r="W393">
        <v>2.9</v>
      </c>
      <c r="X393">
        <v>16100</v>
      </c>
      <c r="Y393">
        <v>86100</v>
      </c>
      <c r="Z393">
        <v>18.7</v>
      </c>
      <c r="AA393">
        <v>3</v>
      </c>
      <c r="AB393">
        <v>14400</v>
      </c>
      <c r="AC393">
        <v>87800</v>
      </c>
      <c r="AD393">
        <v>16.5</v>
      </c>
      <c r="AE393">
        <v>2.7</v>
      </c>
      <c r="AF393">
        <v>15800</v>
      </c>
      <c r="AG393">
        <v>87700</v>
      </c>
      <c r="AH393">
        <v>18</v>
      </c>
      <c r="AI393">
        <v>2.8</v>
      </c>
      <c r="AJ393">
        <v>16500</v>
      </c>
      <c r="AK393">
        <v>84900</v>
      </c>
      <c r="AL393">
        <v>19.5</v>
      </c>
      <c r="AM393">
        <v>2.9</v>
      </c>
      <c r="AN393">
        <v>16900</v>
      </c>
      <c r="AO393">
        <v>87900</v>
      </c>
      <c r="AP393">
        <v>19.3</v>
      </c>
      <c r="AQ393">
        <v>3.1</v>
      </c>
      <c r="AR393">
        <v>17000</v>
      </c>
      <c r="AS393">
        <v>86200</v>
      </c>
      <c r="AT393">
        <v>19.7</v>
      </c>
      <c r="AU393">
        <v>3.1</v>
      </c>
      <c r="AV393">
        <v>21000</v>
      </c>
      <c r="AW393">
        <v>90500</v>
      </c>
      <c r="AX393">
        <v>23.2</v>
      </c>
      <c r="AY393">
        <v>3.5</v>
      </c>
      <c r="AZ393">
        <v>18500</v>
      </c>
      <c r="BA393">
        <v>88400</v>
      </c>
      <c r="BB393">
        <v>21</v>
      </c>
      <c r="BC393">
        <v>3.5</v>
      </c>
      <c r="BD393">
        <v>19500</v>
      </c>
      <c r="BE393">
        <v>88600</v>
      </c>
      <c r="BF393">
        <v>22</v>
      </c>
      <c r="BG393">
        <v>3.4</v>
      </c>
      <c r="BH393">
        <v>16300</v>
      </c>
      <c r="BI393">
        <v>86200</v>
      </c>
      <c r="BJ393">
        <v>18.899999999999999</v>
      </c>
      <c r="BK393">
        <v>3.1</v>
      </c>
      <c r="BL393">
        <v>17000</v>
      </c>
      <c r="BM393">
        <v>89000</v>
      </c>
      <c r="BN393">
        <v>19.100000000000001</v>
      </c>
      <c r="BO393">
        <v>3.2</v>
      </c>
      <c r="BP393">
        <v>19500</v>
      </c>
      <c r="BQ393">
        <v>91300</v>
      </c>
      <c r="BR393">
        <v>21.4</v>
      </c>
      <c r="BS393">
        <v>3.6</v>
      </c>
      <c r="BT393">
        <v>14900</v>
      </c>
      <c r="BU393">
        <v>87800</v>
      </c>
      <c r="BV393">
        <v>16.899999999999999</v>
      </c>
      <c r="BW393">
        <v>3.2</v>
      </c>
    </row>
    <row r="394" spans="1:75" x14ac:dyDescent="0.3">
      <c r="A394" t="s">
        <v>71</v>
      </c>
      <c r="B394" t="str">
        <f>VLOOKUP(A394,'class and classification'!$A$1:$B$338,2,FALSE)</f>
        <v>Predominantly Urban</v>
      </c>
      <c r="C394" t="str">
        <f>VLOOKUP(A394,'class and classification'!$A$1:$C$338,3,FALSE)</f>
        <v>MD</v>
      </c>
      <c r="D394">
        <v>13400</v>
      </c>
      <c r="E394">
        <v>86300</v>
      </c>
      <c r="F394">
        <v>15.6</v>
      </c>
      <c r="G394">
        <v>2.2999999999999998</v>
      </c>
      <c r="H394">
        <v>11000</v>
      </c>
      <c r="I394">
        <v>86100</v>
      </c>
      <c r="J394">
        <v>12.7</v>
      </c>
      <c r="K394">
        <v>2.2000000000000002</v>
      </c>
      <c r="L394">
        <v>11700</v>
      </c>
      <c r="M394">
        <v>88000</v>
      </c>
      <c r="N394">
        <v>13.3</v>
      </c>
      <c r="O394">
        <v>2.2999999999999998</v>
      </c>
      <c r="P394">
        <v>10700</v>
      </c>
      <c r="Q394">
        <v>88600</v>
      </c>
      <c r="R394">
        <v>12.1</v>
      </c>
      <c r="S394">
        <v>2.2999999999999998</v>
      </c>
      <c r="T394">
        <v>12900</v>
      </c>
      <c r="U394">
        <v>90300</v>
      </c>
      <c r="V394">
        <v>14.2</v>
      </c>
      <c r="W394">
        <v>2.5</v>
      </c>
      <c r="X394">
        <v>12200</v>
      </c>
      <c r="Y394">
        <v>89500</v>
      </c>
      <c r="Z394">
        <v>13.6</v>
      </c>
      <c r="AA394">
        <v>2.5</v>
      </c>
      <c r="AB394">
        <v>12900</v>
      </c>
      <c r="AC394">
        <v>87900</v>
      </c>
      <c r="AD394">
        <v>14.6</v>
      </c>
      <c r="AE394">
        <v>2.6</v>
      </c>
      <c r="AF394">
        <v>15100</v>
      </c>
      <c r="AG394">
        <v>86900</v>
      </c>
      <c r="AH394">
        <v>17.399999999999999</v>
      </c>
      <c r="AI394">
        <v>2.9</v>
      </c>
      <c r="AJ394">
        <v>13200</v>
      </c>
      <c r="AK394">
        <v>86700</v>
      </c>
      <c r="AL394">
        <v>15.3</v>
      </c>
      <c r="AM394">
        <v>2.8</v>
      </c>
      <c r="AN394">
        <v>13800</v>
      </c>
      <c r="AO394">
        <v>88000</v>
      </c>
      <c r="AP394">
        <v>15.7</v>
      </c>
      <c r="AQ394">
        <v>2.8</v>
      </c>
      <c r="AR394">
        <v>13400</v>
      </c>
      <c r="AS394">
        <v>92400</v>
      </c>
      <c r="AT394">
        <v>14.5</v>
      </c>
      <c r="AU394">
        <v>2.6</v>
      </c>
      <c r="AV394">
        <v>13900</v>
      </c>
      <c r="AW394">
        <v>96400</v>
      </c>
      <c r="AX394">
        <v>14.4</v>
      </c>
      <c r="AY394">
        <v>2.6</v>
      </c>
      <c r="AZ394">
        <v>17300</v>
      </c>
      <c r="BA394">
        <v>95700</v>
      </c>
      <c r="BB394">
        <v>18.100000000000001</v>
      </c>
      <c r="BC394">
        <v>3</v>
      </c>
      <c r="BD394">
        <v>17600</v>
      </c>
      <c r="BE394">
        <v>96400</v>
      </c>
      <c r="BF394">
        <v>18.3</v>
      </c>
      <c r="BG394">
        <v>3</v>
      </c>
      <c r="BH394">
        <v>18500</v>
      </c>
      <c r="BI394">
        <v>97300</v>
      </c>
      <c r="BJ394">
        <v>19.100000000000001</v>
      </c>
      <c r="BK394">
        <v>3</v>
      </c>
      <c r="BL394">
        <v>17400</v>
      </c>
      <c r="BM394">
        <v>95300</v>
      </c>
      <c r="BN394">
        <v>18.2</v>
      </c>
      <c r="BO394">
        <v>3.2</v>
      </c>
      <c r="BP394">
        <v>21400</v>
      </c>
      <c r="BQ394">
        <v>98300</v>
      </c>
      <c r="BR394">
        <v>21.7</v>
      </c>
      <c r="BS394">
        <v>3.7</v>
      </c>
      <c r="BT394">
        <v>20100</v>
      </c>
      <c r="BU394">
        <v>92800</v>
      </c>
      <c r="BV394">
        <v>21.7</v>
      </c>
      <c r="BW394">
        <v>3.9</v>
      </c>
    </row>
    <row r="395" spans="1:75" x14ac:dyDescent="0.3">
      <c r="A395" t="s">
        <v>72</v>
      </c>
      <c r="B395" t="str">
        <f>VLOOKUP(A395,'class and classification'!$A$1:$B$338,2,FALSE)</f>
        <v>Predominantly Urban</v>
      </c>
      <c r="C395" t="str">
        <f>VLOOKUP(A395,'class and classification'!$A$1:$C$338,3,FALSE)</f>
        <v>MD</v>
      </c>
      <c r="D395">
        <v>25300</v>
      </c>
      <c r="E395">
        <v>117400</v>
      </c>
      <c r="F395">
        <v>21.5</v>
      </c>
      <c r="G395">
        <v>2.6</v>
      </c>
      <c r="H395">
        <v>23300</v>
      </c>
      <c r="I395">
        <v>120600</v>
      </c>
      <c r="J395">
        <v>19.3</v>
      </c>
      <c r="K395">
        <v>2.6</v>
      </c>
      <c r="L395">
        <v>26500</v>
      </c>
      <c r="M395">
        <v>117500</v>
      </c>
      <c r="N395">
        <v>22.6</v>
      </c>
      <c r="O395">
        <v>2.9</v>
      </c>
      <c r="P395">
        <v>27200</v>
      </c>
      <c r="Q395">
        <v>120900</v>
      </c>
      <c r="R395">
        <v>22.4</v>
      </c>
      <c r="S395">
        <v>3</v>
      </c>
      <c r="T395">
        <v>22500</v>
      </c>
      <c r="U395">
        <v>121100</v>
      </c>
      <c r="V395">
        <v>18.600000000000001</v>
      </c>
      <c r="W395">
        <v>2.8</v>
      </c>
      <c r="X395">
        <v>24000</v>
      </c>
      <c r="Y395">
        <v>114100</v>
      </c>
      <c r="Z395">
        <v>21</v>
      </c>
      <c r="AA395">
        <v>3.1</v>
      </c>
      <c r="AB395">
        <v>24400</v>
      </c>
      <c r="AC395">
        <v>122900</v>
      </c>
      <c r="AD395">
        <v>19.8</v>
      </c>
      <c r="AE395">
        <v>3</v>
      </c>
      <c r="AF395">
        <v>25400</v>
      </c>
      <c r="AG395">
        <v>117800</v>
      </c>
      <c r="AH395">
        <v>21.6</v>
      </c>
      <c r="AI395">
        <v>3.3</v>
      </c>
      <c r="AJ395">
        <v>28600</v>
      </c>
      <c r="AK395">
        <v>122200</v>
      </c>
      <c r="AL395">
        <v>23.4</v>
      </c>
      <c r="AM395">
        <v>3.2</v>
      </c>
      <c r="AN395">
        <v>27600</v>
      </c>
      <c r="AO395">
        <v>117100</v>
      </c>
      <c r="AP395">
        <v>23.6</v>
      </c>
      <c r="AQ395">
        <v>3.1</v>
      </c>
      <c r="AR395">
        <v>30300</v>
      </c>
      <c r="AS395">
        <v>128800</v>
      </c>
      <c r="AT395">
        <v>23.6</v>
      </c>
      <c r="AU395">
        <v>3</v>
      </c>
      <c r="AV395">
        <v>27700</v>
      </c>
      <c r="AW395">
        <v>130500</v>
      </c>
      <c r="AX395">
        <v>21.2</v>
      </c>
      <c r="AY395">
        <v>3</v>
      </c>
      <c r="AZ395">
        <v>30100</v>
      </c>
      <c r="BA395">
        <v>136700</v>
      </c>
      <c r="BB395">
        <v>22</v>
      </c>
      <c r="BC395">
        <v>3.5</v>
      </c>
      <c r="BD395">
        <v>33600</v>
      </c>
      <c r="BE395">
        <v>136800</v>
      </c>
      <c r="BF395">
        <v>24.6</v>
      </c>
      <c r="BG395">
        <v>3.4</v>
      </c>
      <c r="BH395">
        <v>38600</v>
      </c>
      <c r="BI395">
        <v>140500</v>
      </c>
      <c r="BJ395">
        <v>27.4</v>
      </c>
      <c r="BK395">
        <v>3.7</v>
      </c>
      <c r="BL395">
        <v>40000</v>
      </c>
      <c r="BM395">
        <v>137200</v>
      </c>
      <c r="BN395">
        <v>29.2</v>
      </c>
      <c r="BO395">
        <v>3.9</v>
      </c>
      <c r="BP395">
        <v>39900</v>
      </c>
      <c r="BQ395">
        <v>146600</v>
      </c>
      <c r="BR395">
        <v>27.2</v>
      </c>
      <c r="BS395">
        <v>4.2</v>
      </c>
      <c r="BT395">
        <v>31200</v>
      </c>
      <c r="BU395">
        <v>141000</v>
      </c>
      <c r="BV395">
        <v>22.1</v>
      </c>
      <c r="BW395">
        <v>4</v>
      </c>
    </row>
    <row r="396" spans="1:75" x14ac:dyDescent="0.3">
      <c r="A396" t="s">
        <v>73</v>
      </c>
      <c r="B396" t="str">
        <f>VLOOKUP(A396,'class and classification'!$A$1:$B$338,2,FALSE)</f>
        <v>Predominantly Urban</v>
      </c>
      <c r="C396" t="str">
        <f>VLOOKUP(A396,'class and classification'!$A$1:$C$338,3,FALSE)</f>
        <v>MD</v>
      </c>
      <c r="D396">
        <v>14600</v>
      </c>
      <c r="E396">
        <v>90100</v>
      </c>
      <c r="F396">
        <v>16.2</v>
      </c>
      <c r="G396">
        <v>2.2999999999999998</v>
      </c>
      <c r="H396">
        <v>16800</v>
      </c>
      <c r="I396">
        <v>91200</v>
      </c>
      <c r="J396">
        <v>18.399999999999999</v>
      </c>
      <c r="K396">
        <v>2.5</v>
      </c>
      <c r="L396">
        <v>16200</v>
      </c>
      <c r="M396">
        <v>94000</v>
      </c>
      <c r="N396">
        <v>17.2</v>
      </c>
      <c r="O396">
        <v>2.6</v>
      </c>
      <c r="P396">
        <v>15600</v>
      </c>
      <c r="Q396">
        <v>94000</v>
      </c>
      <c r="R396">
        <v>16.600000000000001</v>
      </c>
      <c r="S396">
        <v>2.7</v>
      </c>
      <c r="T396">
        <v>17000</v>
      </c>
      <c r="U396">
        <v>92900</v>
      </c>
      <c r="V396">
        <v>18.3</v>
      </c>
      <c r="W396">
        <v>3</v>
      </c>
      <c r="X396">
        <v>18200</v>
      </c>
      <c r="Y396">
        <v>93300</v>
      </c>
      <c r="Z396">
        <v>19.5</v>
      </c>
      <c r="AA396">
        <v>2.9</v>
      </c>
      <c r="AB396">
        <v>17800</v>
      </c>
      <c r="AC396">
        <v>95500</v>
      </c>
      <c r="AD396">
        <v>18.600000000000001</v>
      </c>
      <c r="AE396">
        <v>2.6</v>
      </c>
      <c r="AF396">
        <v>18700</v>
      </c>
      <c r="AG396">
        <v>92400</v>
      </c>
      <c r="AH396">
        <v>20.2</v>
      </c>
      <c r="AI396">
        <v>3</v>
      </c>
      <c r="AJ396">
        <v>16700</v>
      </c>
      <c r="AK396">
        <v>89700</v>
      </c>
      <c r="AL396">
        <v>18.600000000000001</v>
      </c>
      <c r="AM396">
        <v>2.9</v>
      </c>
      <c r="AN396">
        <v>17200</v>
      </c>
      <c r="AO396">
        <v>90700</v>
      </c>
      <c r="AP396">
        <v>19</v>
      </c>
      <c r="AQ396">
        <v>3.1</v>
      </c>
      <c r="AR396">
        <v>16700</v>
      </c>
      <c r="AS396">
        <v>96000</v>
      </c>
      <c r="AT396">
        <v>17.3</v>
      </c>
      <c r="AU396">
        <v>2.8</v>
      </c>
      <c r="AV396">
        <v>16600</v>
      </c>
      <c r="AW396">
        <v>98300</v>
      </c>
      <c r="AX396">
        <v>16.899999999999999</v>
      </c>
      <c r="AY396">
        <v>2.8</v>
      </c>
      <c r="AZ396">
        <v>18300</v>
      </c>
      <c r="BA396">
        <v>100700</v>
      </c>
      <c r="BB396">
        <v>18.100000000000001</v>
      </c>
      <c r="BC396">
        <v>2.9</v>
      </c>
      <c r="BD396">
        <v>21000</v>
      </c>
      <c r="BE396">
        <v>98100</v>
      </c>
      <c r="BF396">
        <v>21.4</v>
      </c>
      <c r="BG396">
        <v>3.2</v>
      </c>
      <c r="BH396">
        <v>19800</v>
      </c>
      <c r="BI396">
        <v>95000</v>
      </c>
      <c r="BJ396">
        <v>20.8</v>
      </c>
      <c r="BK396">
        <v>3.4</v>
      </c>
      <c r="BL396">
        <v>21500</v>
      </c>
      <c r="BM396">
        <v>101800</v>
      </c>
      <c r="BN396">
        <v>21.2</v>
      </c>
      <c r="BO396">
        <v>3.4</v>
      </c>
      <c r="BP396">
        <v>21800</v>
      </c>
      <c r="BQ396">
        <v>98100</v>
      </c>
      <c r="BR396">
        <v>22.3</v>
      </c>
      <c r="BS396">
        <v>4</v>
      </c>
      <c r="BT396">
        <v>26200</v>
      </c>
      <c r="BU396">
        <v>91100</v>
      </c>
      <c r="BV396">
        <v>28.7</v>
      </c>
      <c r="BW396">
        <v>4</v>
      </c>
    </row>
    <row r="397" spans="1:75" x14ac:dyDescent="0.3">
      <c r="A397" t="s">
        <v>74</v>
      </c>
      <c r="B397" t="str">
        <f>VLOOKUP(A397,'class and classification'!$A$1:$B$338,2,FALSE)</f>
        <v>Predominantly Urban</v>
      </c>
      <c r="C397" t="str">
        <f>VLOOKUP(A397,'class and classification'!$A$1:$C$338,3,FALSE)</f>
        <v>MD</v>
      </c>
      <c r="D397">
        <v>7300</v>
      </c>
      <c r="E397">
        <v>60200</v>
      </c>
      <c r="F397">
        <v>12.2</v>
      </c>
      <c r="G397">
        <v>2.1</v>
      </c>
      <c r="H397">
        <v>8300</v>
      </c>
      <c r="I397">
        <v>62700</v>
      </c>
      <c r="J397">
        <v>13.2</v>
      </c>
      <c r="K397">
        <v>2.2999999999999998</v>
      </c>
      <c r="L397">
        <v>8300</v>
      </c>
      <c r="M397">
        <v>61000</v>
      </c>
      <c r="N397">
        <v>13.7</v>
      </c>
      <c r="O397">
        <v>2.4</v>
      </c>
      <c r="P397">
        <v>9400</v>
      </c>
      <c r="Q397">
        <v>64500</v>
      </c>
      <c r="R397">
        <v>14.6</v>
      </c>
      <c r="S397">
        <v>2.5</v>
      </c>
      <c r="T397">
        <v>8500</v>
      </c>
      <c r="U397">
        <v>64400</v>
      </c>
      <c r="V397">
        <v>13.2</v>
      </c>
      <c r="W397">
        <v>2.4</v>
      </c>
      <c r="X397">
        <v>7900</v>
      </c>
      <c r="Y397">
        <v>61900</v>
      </c>
      <c r="Z397">
        <v>12.7</v>
      </c>
      <c r="AA397">
        <v>2.5</v>
      </c>
      <c r="AB397">
        <v>7600</v>
      </c>
      <c r="AC397">
        <v>61800</v>
      </c>
      <c r="AD397">
        <v>12.3</v>
      </c>
      <c r="AE397">
        <v>2.4</v>
      </c>
      <c r="AF397">
        <v>8000</v>
      </c>
      <c r="AG397">
        <v>61600</v>
      </c>
      <c r="AH397">
        <v>12.9</v>
      </c>
      <c r="AI397">
        <v>2.5</v>
      </c>
      <c r="AJ397">
        <v>8900</v>
      </c>
      <c r="AK397">
        <v>62000</v>
      </c>
      <c r="AL397">
        <v>14.3</v>
      </c>
      <c r="AM397">
        <v>2.5</v>
      </c>
      <c r="AN397">
        <v>9200</v>
      </c>
      <c r="AO397">
        <v>64200</v>
      </c>
      <c r="AP397">
        <v>14.3</v>
      </c>
      <c r="AQ397">
        <v>2.4</v>
      </c>
      <c r="AR397">
        <v>10200</v>
      </c>
      <c r="AS397">
        <v>66300</v>
      </c>
      <c r="AT397">
        <v>15.4</v>
      </c>
      <c r="AU397">
        <v>2.5</v>
      </c>
      <c r="AV397">
        <v>10300</v>
      </c>
      <c r="AW397">
        <v>67100</v>
      </c>
      <c r="AX397">
        <v>15.4</v>
      </c>
      <c r="AY397">
        <v>2.7</v>
      </c>
      <c r="AZ397">
        <v>11300</v>
      </c>
      <c r="BA397">
        <v>66500</v>
      </c>
      <c r="BB397">
        <v>16.899999999999999</v>
      </c>
      <c r="BC397">
        <v>2.8</v>
      </c>
      <c r="BD397">
        <v>12400</v>
      </c>
      <c r="BE397">
        <v>65000</v>
      </c>
      <c r="BF397">
        <v>19</v>
      </c>
      <c r="BG397">
        <v>3</v>
      </c>
      <c r="BH397">
        <v>10800</v>
      </c>
      <c r="BI397">
        <v>64400</v>
      </c>
      <c r="BJ397">
        <v>16.8</v>
      </c>
      <c r="BK397">
        <v>3</v>
      </c>
      <c r="BL397">
        <v>12000</v>
      </c>
      <c r="BM397">
        <v>63400</v>
      </c>
      <c r="BN397">
        <v>18.899999999999999</v>
      </c>
      <c r="BO397">
        <v>3.2</v>
      </c>
      <c r="BP397">
        <v>9700</v>
      </c>
      <c r="BQ397">
        <v>61800</v>
      </c>
      <c r="BR397">
        <v>15.7</v>
      </c>
      <c r="BS397">
        <v>3.4</v>
      </c>
      <c r="BT397">
        <v>8600</v>
      </c>
      <c r="BU397">
        <v>65400</v>
      </c>
      <c r="BV397">
        <v>13.1</v>
      </c>
      <c r="BW397">
        <v>3.3</v>
      </c>
    </row>
    <row r="398" spans="1:75" x14ac:dyDescent="0.3">
      <c r="A398" t="s">
        <v>75</v>
      </c>
      <c r="B398" t="str">
        <f>VLOOKUP(A398,'class and classification'!$A$1:$B$338,2,FALSE)</f>
        <v>Predominantly Urban</v>
      </c>
      <c r="C398" t="str">
        <f>VLOOKUP(A398,'class and classification'!$A$1:$C$338,3,FALSE)</f>
        <v>MD</v>
      </c>
      <c r="D398">
        <v>11000</v>
      </c>
      <c r="E398">
        <v>122400</v>
      </c>
      <c r="F398">
        <v>9</v>
      </c>
      <c r="G398">
        <v>1.9</v>
      </c>
      <c r="H398">
        <v>11800</v>
      </c>
      <c r="I398">
        <v>123900</v>
      </c>
      <c r="J398">
        <v>9.5</v>
      </c>
      <c r="K398">
        <v>2</v>
      </c>
      <c r="L398">
        <v>13100</v>
      </c>
      <c r="M398">
        <v>122700</v>
      </c>
      <c r="N398">
        <v>10.7</v>
      </c>
      <c r="O398">
        <v>2.2000000000000002</v>
      </c>
      <c r="P398">
        <v>16300</v>
      </c>
      <c r="Q398">
        <v>125400</v>
      </c>
      <c r="R398">
        <v>13</v>
      </c>
      <c r="S398">
        <v>2.4</v>
      </c>
      <c r="T398">
        <v>14100</v>
      </c>
      <c r="U398">
        <v>124500</v>
      </c>
      <c r="V398">
        <v>11.3</v>
      </c>
      <c r="W398">
        <v>2.2999999999999998</v>
      </c>
      <c r="X398">
        <v>16400</v>
      </c>
      <c r="Y398">
        <v>121600</v>
      </c>
      <c r="Z398">
        <v>13.5</v>
      </c>
      <c r="AA398">
        <v>2.5</v>
      </c>
      <c r="AB398">
        <v>16400</v>
      </c>
      <c r="AC398">
        <v>117200</v>
      </c>
      <c r="AD398">
        <v>14</v>
      </c>
      <c r="AE398">
        <v>2.5</v>
      </c>
      <c r="AF398">
        <v>16800</v>
      </c>
      <c r="AG398">
        <v>111100</v>
      </c>
      <c r="AH398">
        <v>15.1</v>
      </c>
      <c r="AI398">
        <v>2.8</v>
      </c>
      <c r="AJ398">
        <v>16600</v>
      </c>
      <c r="AK398">
        <v>120900</v>
      </c>
      <c r="AL398">
        <v>13.7</v>
      </c>
      <c r="AM398">
        <v>2.5</v>
      </c>
      <c r="AN398">
        <v>17900</v>
      </c>
      <c r="AO398">
        <v>115100</v>
      </c>
      <c r="AP398">
        <v>15.6</v>
      </c>
      <c r="AQ398">
        <v>2.7</v>
      </c>
      <c r="AR398">
        <v>15200</v>
      </c>
      <c r="AS398">
        <v>116300</v>
      </c>
      <c r="AT398">
        <v>13.1</v>
      </c>
      <c r="AU398">
        <v>2.5</v>
      </c>
      <c r="AV398">
        <v>14800</v>
      </c>
      <c r="AW398">
        <v>117900</v>
      </c>
      <c r="AX398">
        <v>12.6</v>
      </c>
      <c r="AY398">
        <v>2.6</v>
      </c>
      <c r="AZ398">
        <v>14800</v>
      </c>
      <c r="BA398">
        <v>123800</v>
      </c>
      <c r="BB398">
        <v>11.9</v>
      </c>
      <c r="BC398">
        <v>2.6</v>
      </c>
      <c r="BD398">
        <v>15400</v>
      </c>
      <c r="BE398">
        <v>126100</v>
      </c>
      <c r="BF398">
        <v>12.2</v>
      </c>
      <c r="BG398">
        <v>2.2999999999999998</v>
      </c>
      <c r="BH398">
        <v>16300</v>
      </c>
      <c r="BI398">
        <v>125600</v>
      </c>
      <c r="BJ398">
        <v>13</v>
      </c>
      <c r="BK398">
        <v>2.2999999999999998</v>
      </c>
      <c r="BL398">
        <v>19400</v>
      </c>
      <c r="BM398">
        <v>123900</v>
      </c>
      <c r="BN398">
        <v>15.7</v>
      </c>
      <c r="BO398">
        <v>2.8</v>
      </c>
      <c r="BP398">
        <v>21300</v>
      </c>
      <c r="BQ398">
        <v>125300</v>
      </c>
      <c r="BR398">
        <v>17</v>
      </c>
      <c r="BS398">
        <v>3.2</v>
      </c>
      <c r="BT398">
        <v>18500</v>
      </c>
      <c r="BU398">
        <v>124900</v>
      </c>
      <c r="BV398">
        <v>14.8</v>
      </c>
      <c r="BW398">
        <v>3.2</v>
      </c>
    </row>
    <row r="399" spans="1:75" x14ac:dyDescent="0.3">
      <c r="A399" t="s">
        <v>76</v>
      </c>
      <c r="B399" t="str">
        <f>VLOOKUP(A399,'class and classification'!$A$1:$B$338,2,FALSE)</f>
        <v>Predominantly Urban</v>
      </c>
      <c r="C399" t="str">
        <f>VLOOKUP(A399,'class and classification'!$A$1:$C$338,3,FALSE)</f>
        <v>UA</v>
      </c>
      <c r="D399">
        <v>8600</v>
      </c>
      <c r="E399">
        <v>60900</v>
      </c>
      <c r="F399">
        <v>14.2</v>
      </c>
      <c r="G399">
        <v>2.2999999999999998</v>
      </c>
      <c r="H399">
        <v>9000</v>
      </c>
      <c r="I399">
        <v>60100</v>
      </c>
      <c r="J399">
        <v>14.9</v>
      </c>
      <c r="K399">
        <v>2.2999999999999998</v>
      </c>
      <c r="L399">
        <v>8500</v>
      </c>
      <c r="M399">
        <v>59700</v>
      </c>
      <c r="N399">
        <v>14.2</v>
      </c>
      <c r="O399">
        <v>2.2999999999999998</v>
      </c>
      <c r="P399">
        <v>9800</v>
      </c>
      <c r="Q399">
        <v>61900</v>
      </c>
      <c r="R399">
        <v>15.9</v>
      </c>
      <c r="S399">
        <v>2.5</v>
      </c>
      <c r="T399">
        <v>8600</v>
      </c>
      <c r="U399">
        <v>59700</v>
      </c>
      <c r="V399">
        <v>14.4</v>
      </c>
      <c r="W399">
        <v>2.5</v>
      </c>
      <c r="X399">
        <v>9000</v>
      </c>
      <c r="Y399">
        <v>60200</v>
      </c>
      <c r="Z399">
        <v>14.9</v>
      </c>
      <c r="AA399">
        <v>2.6</v>
      </c>
      <c r="AB399">
        <v>9800</v>
      </c>
      <c r="AC399">
        <v>59400</v>
      </c>
      <c r="AD399">
        <v>16.5</v>
      </c>
      <c r="AE399">
        <v>2.7</v>
      </c>
      <c r="AF399">
        <v>8600</v>
      </c>
      <c r="AG399">
        <v>57800</v>
      </c>
      <c r="AH399">
        <v>14.9</v>
      </c>
      <c r="AI399">
        <v>2.8</v>
      </c>
      <c r="AJ399">
        <v>8500</v>
      </c>
      <c r="AK399">
        <v>59700</v>
      </c>
      <c r="AL399">
        <v>14.2</v>
      </c>
      <c r="AM399">
        <v>2.6</v>
      </c>
      <c r="AN399">
        <v>10700</v>
      </c>
      <c r="AO399">
        <v>59800</v>
      </c>
      <c r="AP399">
        <v>17.899999999999999</v>
      </c>
      <c r="AQ399">
        <v>2.9</v>
      </c>
      <c r="AR399">
        <v>9200</v>
      </c>
      <c r="AS399">
        <v>59700</v>
      </c>
      <c r="AT399">
        <v>15.4</v>
      </c>
      <c r="AU399">
        <v>2.7</v>
      </c>
      <c r="AV399">
        <v>9900</v>
      </c>
      <c r="AW399">
        <v>60900</v>
      </c>
      <c r="AX399">
        <v>16.3</v>
      </c>
      <c r="AY399">
        <v>2.7</v>
      </c>
      <c r="AZ399">
        <v>10300</v>
      </c>
      <c r="BA399">
        <v>62300</v>
      </c>
      <c r="BB399">
        <v>16.5</v>
      </c>
      <c r="BC399">
        <v>2.7</v>
      </c>
      <c r="BD399">
        <v>9900</v>
      </c>
      <c r="BE399">
        <v>61200</v>
      </c>
      <c r="BF399">
        <v>16.2</v>
      </c>
      <c r="BG399">
        <v>2.7</v>
      </c>
      <c r="BH399">
        <v>10400</v>
      </c>
      <c r="BI399">
        <v>63500</v>
      </c>
      <c r="BJ399">
        <v>16.399999999999999</v>
      </c>
      <c r="BK399">
        <v>2.6</v>
      </c>
      <c r="BL399">
        <v>9900</v>
      </c>
      <c r="BM399">
        <v>64600</v>
      </c>
      <c r="BN399">
        <v>15.4</v>
      </c>
      <c r="BO399">
        <v>2.6</v>
      </c>
      <c r="BP399">
        <v>8200</v>
      </c>
      <c r="BQ399">
        <v>63300</v>
      </c>
      <c r="BR399">
        <v>12.9</v>
      </c>
      <c r="BS399">
        <v>3.1</v>
      </c>
      <c r="BT399">
        <v>12400</v>
      </c>
      <c r="BU399">
        <v>62400</v>
      </c>
      <c r="BV399">
        <v>19.8</v>
      </c>
      <c r="BW399">
        <v>4.0999999999999996</v>
      </c>
    </row>
    <row r="400" spans="1:75" x14ac:dyDescent="0.3">
      <c r="A400" t="s">
        <v>77</v>
      </c>
      <c r="B400" t="str">
        <f>VLOOKUP(A400,'class and classification'!$A$1:$B$338,2,FALSE)</f>
        <v>Predominantly Urban</v>
      </c>
      <c r="C400" t="str">
        <f>VLOOKUP(A400,'class and classification'!$A$1:$C$338,3,FALSE)</f>
        <v>UA</v>
      </c>
      <c r="D400">
        <v>7000</v>
      </c>
      <c r="E400">
        <v>60700</v>
      </c>
      <c r="F400">
        <v>11.5</v>
      </c>
      <c r="G400">
        <v>2.2000000000000002</v>
      </c>
      <c r="H400">
        <v>6600</v>
      </c>
      <c r="I400">
        <v>61400</v>
      </c>
      <c r="J400">
        <v>10.7</v>
      </c>
      <c r="K400">
        <v>2.2000000000000002</v>
      </c>
      <c r="L400">
        <v>6800</v>
      </c>
      <c r="M400">
        <v>59800</v>
      </c>
      <c r="N400">
        <v>11.4</v>
      </c>
      <c r="O400">
        <v>2.2999999999999998</v>
      </c>
      <c r="P400">
        <v>6500</v>
      </c>
      <c r="Q400">
        <v>59200</v>
      </c>
      <c r="R400">
        <v>11</v>
      </c>
      <c r="S400">
        <v>2.2000000000000002</v>
      </c>
      <c r="T400">
        <v>6900</v>
      </c>
      <c r="U400">
        <v>62100</v>
      </c>
      <c r="V400">
        <v>11</v>
      </c>
      <c r="W400">
        <v>2.2000000000000002</v>
      </c>
      <c r="X400">
        <v>7700</v>
      </c>
      <c r="Y400">
        <v>61800</v>
      </c>
      <c r="Z400">
        <v>12.4</v>
      </c>
      <c r="AA400">
        <v>2.2000000000000002</v>
      </c>
      <c r="AB400">
        <v>7300</v>
      </c>
      <c r="AC400">
        <v>60200</v>
      </c>
      <c r="AD400">
        <v>12.1</v>
      </c>
      <c r="AE400">
        <v>2.2000000000000002</v>
      </c>
      <c r="AF400">
        <v>7500</v>
      </c>
      <c r="AG400">
        <v>59000</v>
      </c>
      <c r="AH400">
        <v>12.8</v>
      </c>
      <c r="AI400">
        <v>2.2999999999999998</v>
      </c>
      <c r="AJ400">
        <v>7100</v>
      </c>
      <c r="AK400">
        <v>60000</v>
      </c>
      <c r="AL400">
        <v>11.8</v>
      </c>
      <c r="AM400">
        <v>2.4</v>
      </c>
      <c r="AN400">
        <v>7400</v>
      </c>
      <c r="AO400">
        <v>59600</v>
      </c>
      <c r="AP400">
        <v>12.4</v>
      </c>
      <c r="AQ400">
        <v>2.6</v>
      </c>
      <c r="AR400">
        <v>6500</v>
      </c>
      <c r="AS400">
        <v>57000</v>
      </c>
      <c r="AT400">
        <v>11.5</v>
      </c>
      <c r="AU400">
        <v>2.6</v>
      </c>
      <c r="AV400">
        <v>9000</v>
      </c>
      <c r="AW400">
        <v>62700</v>
      </c>
      <c r="AX400">
        <v>14.4</v>
      </c>
      <c r="AY400">
        <v>2.7</v>
      </c>
      <c r="AZ400">
        <v>8200</v>
      </c>
      <c r="BA400">
        <v>60300</v>
      </c>
      <c r="BB400">
        <v>13.6</v>
      </c>
      <c r="BC400">
        <v>2.6</v>
      </c>
      <c r="BD400">
        <v>7100</v>
      </c>
      <c r="BE400">
        <v>61500</v>
      </c>
      <c r="BF400">
        <v>11.6</v>
      </c>
      <c r="BG400">
        <v>2.4</v>
      </c>
      <c r="BH400">
        <v>9000</v>
      </c>
      <c r="BI400">
        <v>60000</v>
      </c>
      <c r="BJ400">
        <v>15.1</v>
      </c>
      <c r="BK400">
        <v>2.6</v>
      </c>
      <c r="BL400">
        <v>8200</v>
      </c>
      <c r="BM400">
        <v>61700</v>
      </c>
      <c r="BN400">
        <v>13.2</v>
      </c>
      <c r="BO400">
        <v>2.4</v>
      </c>
      <c r="BP400">
        <v>8100</v>
      </c>
      <c r="BQ400">
        <v>61400</v>
      </c>
      <c r="BR400">
        <v>13.2</v>
      </c>
      <c r="BS400">
        <v>3</v>
      </c>
      <c r="BT400">
        <v>10300</v>
      </c>
      <c r="BU400">
        <v>59500</v>
      </c>
      <c r="BV400">
        <v>17.3</v>
      </c>
      <c r="BW400">
        <v>3.7</v>
      </c>
    </row>
    <row r="401" spans="1:75" x14ac:dyDescent="0.3">
      <c r="A401" t="s">
        <v>78</v>
      </c>
      <c r="B401" t="str">
        <f>VLOOKUP(A401,'class and classification'!$A$1:$B$338,2,FALSE)</f>
        <v>Urban with Significant Rural</v>
      </c>
      <c r="C401" t="str">
        <f>VLOOKUP(A401,'class and classification'!$A$1:$C$338,3,FALSE)</f>
        <v>UA</v>
      </c>
      <c r="D401">
        <v>38300</v>
      </c>
      <c r="E401">
        <v>179400</v>
      </c>
      <c r="F401">
        <v>21.3</v>
      </c>
      <c r="G401">
        <v>2.1</v>
      </c>
      <c r="H401">
        <v>36500</v>
      </c>
      <c r="I401">
        <v>176400</v>
      </c>
      <c r="J401">
        <v>20.7</v>
      </c>
      <c r="K401">
        <v>2.2000000000000002</v>
      </c>
      <c r="L401">
        <v>32400</v>
      </c>
      <c r="M401">
        <v>183600</v>
      </c>
      <c r="N401">
        <v>17.7</v>
      </c>
      <c r="O401">
        <v>3.2</v>
      </c>
      <c r="P401">
        <v>33400</v>
      </c>
      <c r="Q401">
        <v>184900</v>
      </c>
      <c r="R401">
        <v>18</v>
      </c>
      <c r="S401">
        <v>3.2</v>
      </c>
      <c r="T401">
        <v>35000</v>
      </c>
      <c r="U401">
        <v>182200</v>
      </c>
      <c r="V401">
        <v>19.2</v>
      </c>
      <c r="W401">
        <v>3.2</v>
      </c>
      <c r="X401">
        <v>32200</v>
      </c>
      <c r="Y401">
        <v>177200</v>
      </c>
      <c r="Z401">
        <v>18.2</v>
      </c>
      <c r="AA401">
        <v>3.3</v>
      </c>
      <c r="AB401">
        <v>34600</v>
      </c>
      <c r="AC401">
        <v>177000</v>
      </c>
      <c r="AD401">
        <v>19.600000000000001</v>
      </c>
      <c r="AE401">
        <v>3.3</v>
      </c>
      <c r="AF401">
        <v>45400</v>
      </c>
      <c r="AG401">
        <v>176400</v>
      </c>
      <c r="AH401">
        <v>25.7</v>
      </c>
      <c r="AI401">
        <v>3.9</v>
      </c>
      <c r="AJ401">
        <v>43200</v>
      </c>
      <c r="AK401">
        <v>180200</v>
      </c>
      <c r="AL401">
        <v>23.9</v>
      </c>
      <c r="AM401">
        <v>3.8</v>
      </c>
      <c r="AN401">
        <v>36300</v>
      </c>
      <c r="AO401">
        <v>172500</v>
      </c>
      <c r="AP401">
        <v>21</v>
      </c>
      <c r="AQ401">
        <v>3.8</v>
      </c>
      <c r="AR401">
        <v>40400</v>
      </c>
      <c r="AS401">
        <v>181600</v>
      </c>
      <c r="AT401">
        <v>22.3</v>
      </c>
      <c r="AU401">
        <v>3.7</v>
      </c>
      <c r="AV401">
        <v>41300</v>
      </c>
      <c r="AW401">
        <v>181000</v>
      </c>
      <c r="AX401">
        <v>22.8</v>
      </c>
      <c r="AY401">
        <v>4.0999999999999996</v>
      </c>
      <c r="AZ401">
        <v>38700</v>
      </c>
      <c r="BA401">
        <v>179900</v>
      </c>
      <c r="BB401">
        <v>21.5</v>
      </c>
      <c r="BC401">
        <v>4.0999999999999996</v>
      </c>
      <c r="BD401">
        <v>40500</v>
      </c>
      <c r="BE401">
        <v>176500</v>
      </c>
      <c r="BF401">
        <v>23</v>
      </c>
      <c r="BG401">
        <v>4.3</v>
      </c>
      <c r="BH401">
        <v>45100</v>
      </c>
      <c r="BI401">
        <v>185400</v>
      </c>
      <c r="BJ401">
        <v>24.3</v>
      </c>
      <c r="BK401">
        <v>4.2</v>
      </c>
      <c r="BL401">
        <v>43400</v>
      </c>
      <c r="BM401">
        <v>189000</v>
      </c>
      <c r="BN401">
        <v>23</v>
      </c>
      <c r="BO401">
        <v>4</v>
      </c>
      <c r="BP401">
        <v>38500</v>
      </c>
      <c r="BQ401">
        <v>182500</v>
      </c>
      <c r="BR401">
        <v>21.1</v>
      </c>
      <c r="BS401">
        <v>4.3</v>
      </c>
      <c r="BT401">
        <v>50900</v>
      </c>
      <c r="BU401">
        <v>168800</v>
      </c>
      <c r="BV401">
        <v>30.2</v>
      </c>
      <c r="BW401">
        <v>4.5999999999999996</v>
      </c>
    </row>
    <row r="402" spans="1:75" x14ac:dyDescent="0.3">
      <c r="A402" t="s">
        <v>79</v>
      </c>
      <c r="B402" t="str">
        <f>VLOOKUP(A402,'class and classification'!$A$1:$B$338,2,FALSE)</f>
        <v>Urban with Significant Rural</v>
      </c>
      <c r="C402" t="str">
        <f>VLOOKUP(A402,'class and classification'!$A$1:$C$338,3,FALSE)</f>
        <v>UA</v>
      </c>
      <c r="D402">
        <v>29100</v>
      </c>
      <c r="E402">
        <v>157300</v>
      </c>
      <c r="F402">
        <v>18.5</v>
      </c>
      <c r="G402">
        <v>1.9</v>
      </c>
      <c r="H402">
        <v>30000</v>
      </c>
      <c r="I402">
        <v>162900</v>
      </c>
      <c r="J402">
        <v>18.399999999999999</v>
      </c>
      <c r="K402">
        <v>2.1</v>
      </c>
      <c r="L402">
        <v>42000</v>
      </c>
      <c r="M402">
        <v>156500</v>
      </c>
      <c r="N402">
        <v>26.9</v>
      </c>
      <c r="O402">
        <v>4.2</v>
      </c>
      <c r="P402">
        <v>33700</v>
      </c>
      <c r="Q402">
        <v>159300</v>
      </c>
      <c r="R402">
        <v>21.2</v>
      </c>
      <c r="S402">
        <v>3.8</v>
      </c>
      <c r="T402">
        <v>33700</v>
      </c>
      <c r="U402">
        <v>162200</v>
      </c>
      <c r="V402">
        <v>20.8</v>
      </c>
      <c r="W402">
        <v>3.6</v>
      </c>
      <c r="X402">
        <v>31100</v>
      </c>
      <c r="Y402">
        <v>157600</v>
      </c>
      <c r="Z402">
        <v>19.7</v>
      </c>
      <c r="AA402">
        <v>3.5</v>
      </c>
      <c r="AB402">
        <v>31900</v>
      </c>
      <c r="AC402">
        <v>160400</v>
      </c>
      <c r="AD402">
        <v>19.899999999999999</v>
      </c>
      <c r="AE402">
        <v>3.7</v>
      </c>
      <c r="AF402">
        <v>26900</v>
      </c>
      <c r="AG402">
        <v>157700</v>
      </c>
      <c r="AH402">
        <v>17</v>
      </c>
      <c r="AI402">
        <v>3.7</v>
      </c>
      <c r="AJ402">
        <v>28500</v>
      </c>
      <c r="AK402">
        <v>153000</v>
      </c>
      <c r="AL402">
        <v>18.600000000000001</v>
      </c>
      <c r="AM402">
        <v>4.0999999999999996</v>
      </c>
      <c r="AN402">
        <v>30800</v>
      </c>
      <c r="AO402">
        <v>156300</v>
      </c>
      <c r="AP402">
        <v>19.7</v>
      </c>
      <c r="AQ402">
        <v>4</v>
      </c>
      <c r="AR402">
        <v>32200</v>
      </c>
      <c r="AS402">
        <v>158400</v>
      </c>
      <c r="AT402">
        <v>20.399999999999999</v>
      </c>
      <c r="AU402">
        <v>3.9</v>
      </c>
      <c r="AV402">
        <v>29000</v>
      </c>
      <c r="AW402">
        <v>155600</v>
      </c>
      <c r="AX402">
        <v>18.600000000000001</v>
      </c>
      <c r="AY402">
        <v>3.9</v>
      </c>
      <c r="AZ402">
        <v>29100</v>
      </c>
      <c r="BA402">
        <v>156000</v>
      </c>
      <c r="BB402">
        <v>18.7</v>
      </c>
      <c r="BC402">
        <v>4</v>
      </c>
      <c r="BD402">
        <v>33700</v>
      </c>
      <c r="BE402">
        <v>158600</v>
      </c>
      <c r="BF402">
        <v>21.3</v>
      </c>
      <c r="BG402">
        <v>4.2</v>
      </c>
      <c r="BH402">
        <v>42700</v>
      </c>
      <c r="BI402">
        <v>163000</v>
      </c>
      <c r="BJ402">
        <v>26.2</v>
      </c>
      <c r="BK402">
        <v>4.7</v>
      </c>
      <c r="BL402">
        <v>34600</v>
      </c>
      <c r="BM402">
        <v>162000</v>
      </c>
      <c r="BN402">
        <v>21.4</v>
      </c>
      <c r="BO402">
        <v>4.5999999999999996</v>
      </c>
      <c r="BP402">
        <v>39300</v>
      </c>
      <c r="BQ402">
        <v>171700</v>
      </c>
      <c r="BR402">
        <v>22.9</v>
      </c>
      <c r="BS402">
        <v>4.9000000000000004</v>
      </c>
      <c r="BT402">
        <v>40700</v>
      </c>
      <c r="BU402">
        <v>159600</v>
      </c>
      <c r="BV402">
        <v>25.5</v>
      </c>
      <c r="BW402">
        <v>4.7</v>
      </c>
    </row>
    <row r="403" spans="1:75" x14ac:dyDescent="0.3">
      <c r="A403" t="s">
        <v>80</v>
      </c>
      <c r="B403" t="str">
        <f>VLOOKUP(A403,'class and classification'!$A$1:$B$338,2,FALSE)</f>
        <v>Predominantly Urban</v>
      </c>
      <c r="C403" t="str">
        <f>VLOOKUP(A403,'class and classification'!$A$1:$C$338,3,FALSE)</f>
        <v>UA</v>
      </c>
      <c r="D403">
        <v>6300</v>
      </c>
      <c r="E403">
        <v>51400</v>
      </c>
      <c r="F403">
        <v>12.3</v>
      </c>
      <c r="G403">
        <v>2.2000000000000002</v>
      </c>
      <c r="H403">
        <v>7700</v>
      </c>
      <c r="I403">
        <v>56400</v>
      </c>
      <c r="J403">
        <v>13.7</v>
      </c>
      <c r="K403">
        <v>2.2999999999999998</v>
      </c>
      <c r="L403">
        <v>6600</v>
      </c>
      <c r="M403">
        <v>53700</v>
      </c>
      <c r="N403">
        <v>12.3</v>
      </c>
      <c r="O403">
        <v>2.4</v>
      </c>
      <c r="P403">
        <v>6800</v>
      </c>
      <c r="Q403">
        <v>55400</v>
      </c>
      <c r="R403">
        <v>12.3</v>
      </c>
      <c r="S403">
        <v>2.4</v>
      </c>
      <c r="T403">
        <v>7900</v>
      </c>
      <c r="U403">
        <v>56400</v>
      </c>
      <c r="V403">
        <v>14</v>
      </c>
      <c r="W403">
        <v>2.5</v>
      </c>
      <c r="X403">
        <v>6100</v>
      </c>
      <c r="Y403">
        <v>53700</v>
      </c>
      <c r="Z403">
        <v>11.4</v>
      </c>
      <c r="AA403">
        <v>2.2999999999999998</v>
      </c>
      <c r="AB403">
        <v>6800</v>
      </c>
      <c r="AC403">
        <v>56300</v>
      </c>
      <c r="AD403">
        <v>12.1</v>
      </c>
      <c r="AE403">
        <v>2.4</v>
      </c>
      <c r="AF403">
        <v>8200</v>
      </c>
      <c r="AG403">
        <v>56800</v>
      </c>
      <c r="AH403">
        <v>14.4</v>
      </c>
      <c r="AI403">
        <v>2.7</v>
      </c>
      <c r="AJ403">
        <v>7400</v>
      </c>
      <c r="AK403">
        <v>56300</v>
      </c>
      <c r="AL403">
        <v>13.1</v>
      </c>
      <c r="AM403">
        <v>2.5</v>
      </c>
      <c r="AN403">
        <v>8000</v>
      </c>
      <c r="AO403">
        <v>55800</v>
      </c>
      <c r="AP403">
        <v>14.4</v>
      </c>
      <c r="AQ403">
        <v>2.6</v>
      </c>
      <c r="AR403">
        <v>7900</v>
      </c>
      <c r="AS403">
        <v>55700</v>
      </c>
      <c r="AT403">
        <v>14.2</v>
      </c>
      <c r="AU403">
        <v>2.6</v>
      </c>
      <c r="AV403">
        <v>6900</v>
      </c>
      <c r="AW403">
        <v>60500</v>
      </c>
      <c r="AX403">
        <v>11.5</v>
      </c>
      <c r="AY403">
        <v>2.1</v>
      </c>
      <c r="AZ403">
        <v>9000</v>
      </c>
      <c r="BA403">
        <v>59000</v>
      </c>
      <c r="BB403">
        <v>15.3</v>
      </c>
      <c r="BC403">
        <v>2.7</v>
      </c>
      <c r="BD403">
        <v>8500</v>
      </c>
      <c r="BE403">
        <v>61000</v>
      </c>
      <c r="BF403">
        <v>14</v>
      </c>
      <c r="BG403">
        <v>2.6</v>
      </c>
      <c r="BH403">
        <v>9500</v>
      </c>
      <c r="BI403">
        <v>59400</v>
      </c>
      <c r="BJ403">
        <v>15.9</v>
      </c>
      <c r="BK403">
        <v>2.8</v>
      </c>
      <c r="BL403">
        <v>10400</v>
      </c>
      <c r="BM403">
        <v>63400</v>
      </c>
      <c r="BN403">
        <v>16.399999999999999</v>
      </c>
      <c r="BO403">
        <v>3</v>
      </c>
      <c r="BP403">
        <v>10300</v>
      </c>
      <c r="BQ403">
        <v>59000</v>
      </c>
      <c r="BR403">
        <v>17.5</v>
      </c>
      <c r="BS403">
        <v>3.5</v>
      </c>
      <c r="BT403">
        <v>10900</v>
      </c>
      <c r="BU403">
        <v>61600</v>
      </c>
      <c r="BV403">
        <v>17.7</v>
      </c>
      <c r="BW403">
        <v>3.8</v>
      </c>
    </row>
    <row r="404" spans="1:75" x14ac:dyDescent="0.3">
      <c r="A404" t="s">
        <v>81</v>
      </c>
      <c r="B404" t="str">
        <f>VLOOKUP(A404,'class and classification'!$A$1:$B$338,2,FALSE)</f>
        <v>Predominantly Urban</v>
      </c>
      <c r="C404" t="str">
        <f>VLOOKUP(A404,'class and classification'!$A$1:$C$338,3,FALSE)</f>
        <v>UA</v>
      </c>
      <c r="D404">
        <v>17300</v>
      </c>
      <c r="E404">
        <v>94700</v>
      </c>
      <c r="F404">
        <v>18.3</v>
      </c>
      <c r="G404">
        <v>2.8</v>
      </c>
      <c r="H404">
        <v>16100</v>
      </c>
      <c r="I404">
        <v>95300</v>
      </c>
      <c r="J404">
        <v>16.899999999999999</v>
      </c>
      <c r="K404">
        <v>2.6</v>
      </c>
      <c r="L404">
        <v>20900</v>
      </c>
      <c r="M404">
        <v>96800</v>
      </c>
      <c r="N404">
        <v>21.6</v>
      </c>
      <c r="O404">
        <v>2.7</v>
      </c>
      <c r="P404">
        <v>19500</v>
      </c>
      <c r="Q404">
        <v>97000</v>
      </c>
      <c r="R404">
        <v>20.100000000000001</v>
      </c>
      <c r="S404">
        <v>2.6</v>
      </c>
      <c r="T404">
        <v>20100</v>
      </c>
      <c r="U404">
        <v>99000</v>
      </c>
      <c r="V404">
        <v>20.3</v>
      </c>
      <c r="W404">
        <v>2.5</v>
      </c>
      <c r="X404">
        <v>18600</v>
      </c>
      <c r="Y404">
        <v>97500</v>
      </c>
      <c r="Z404">
        <v>19.100000000000001</v>
      </c>
      <c r="AA404">
        <v>2.7</v>
      </c>
      <c r="AB404">
        <v>18200</v>
      </c>
      <c r="AC404">
        <v>100500</v>
      </c>
      <c r="AD404">
        <v>18.100000000000001</v>
      </c>
      <c r="AE404">
        <v>2.7</v>
      </c>
      <c r="AF404">
        <v>20000</v>
      </c>
      <c r="AG404">
        <v>98000</v>
      </c>
      <c r="AH404">
        <v>20.399999999999999</v>
      </c>
      <c r="AI404">
        <v>3.1</v>
      </c>
      <c r="AJ404">
        <v>21200</v>
      </c>
      <c r="AK404">
        <v>101100</v>
      </c>
      <c r="AL404">
        <v>20.9</v>
      </c>
      <c r="AM404">
        <v>3.1</v>
      </c>
      <c r="AN404">
        <v>24500</v>
      </c>
      <c r="AO404">
        <v>102000</v>
      </c>
      <c r="AP404">
        <v>24.1</v>
      </c>
      <c r="AQ404">
        <v>3</v>
      </c>
      <c r="AR404">
        <v>20800</v>
      </c>
      <c r="AS404">
        <v>102600</v>
      </c>
      <c r="AT404">
        <v>20.3</v>
      </c>
      <c r="AU404">
        <v>3</v>
      </c>
      <c r="AV404">
        <v>22400</v>
      </c>
      <c r="AW404">
        <v>103800</v>
      </c>
      <c r="AX404">
        <v>21.6</v>
      </c>
      <c r="AY404">
        <v>3</v>
      </c>
      <c r="AZ404">
        <v>20400</v>
      </c>
      <c r="BA404">
        <v>103700</v>
      </c>
      <c r="BB404">
        <v>19.7</v>
      </c>
      <c r="BC404">
        <v>3.1</v>
      </c>
      <c r="BD404">
        <v>20300</v>
      </c>
      <c r="BE404">
        <v>104500</v>
      </c>
      <c r="BF404">
        <v>19.5</v>
      </c>
      <c r="BG404">
        <v>3</v>
      </c>
      <c r="BH404">
        <v>21800</v>
      </c>
      <c r="BI404">
        <v>101400</v>
      </c>
      <c r="BJ404">
        <v>21.5</v>
      </c>
      <c r="BK404">
        <v>3.2</v>
      </c>
      <c r="BL404">
        <v>26300</v>
      </c>
      <c r="BM404">
        <v>107500</v>
      </c>
      <c r="BN404">
        <v>24.5</v>
      </c>
      <c r="BO404">
        <v>3.4</v>
      </c>
      <c r="BP404">
        <v>22600</v>
      </c>
      <c r="BQ404">
        <v>105900</v>
      </c>
      <c r="BR404">
        <v>21.4</v>
      </c>
      <c r="BS404">
        <v>3.5</v>
      </c>
      <c r="BT404">
        <v>26900</v>
      </c>
      <c r="BU404">
        <v>105000</v>
      </c>
      <c r="BV404">
        <v>25.6</v>
      </c>
      <c r="BW404">
        <v>4.3</v>
      </c>
    </row>
    <row r="405" spans="1:75" x14ac:dyDescent="0.3">
      <c r="A405" t="s">
        <v>82</v>
      </c>
      <c r="B405" t="str">
        <f>VLOOKUP(A405,'class and classification'!$A$1:$B$338,2,FALSE)</f>
        <v>Predominantly Rural</v>
      </c>
      <c r="C405" t="str">
        <f>VLOOKUP(A405,'class and classification'!$A$1:$C$338,3,FALSE)</f>
        <v>SC</v>
      </c>
      <c r="D405">
        <v>28500</v>
      </c>
      <c r="E405">
        <v>232000</v>
      </c>
      <c r="F405">
        <v>12.3</v>
      </c>
      <c r="G405">
        <v>1.2</v>
      </c>
      <c r="H405">
        <v>35700</v>
      </c>
      <c r="I405">
        <v>234700</v>
      </c>
      <c r="J405">
        <v>15.2</v>
      </c>
      <c r="K405">
        <v>1.4</v>
      </c>
      <c r="L405">
        <v>32500</v>
      </c>
      <c r="M405">
        <v>237600</v>
      </c>
      <c r="N405">
        <v>13.7</v>
      </c>
      <c r="O405">
        <v>2.4</v>
      </c>
      <c r="P405">
        <v>36300</v>
      </c>
      <c r="Q405">
        <v>242300</v>
      </c>
      <c r="R405">
        <v>15</v>
      </c>
      <c r="S405">
        <v>2.5</v>
      </c>
      <c r="T405">
        <v>31700</v>
      </c>
      <c r="U405">
        <v>244400</v>
      </c>
      <c r="V405">
        <v>13</v>
      </c>
      <c r="W405">
        <v>2.4</v>
      </c>
      <c r="X405">
        <v>40100</v>
      </c>
      <c r="Y405">
        <v>238700</v>
      </c>
      <c r="Z405">
        <v>16.8</v>
      </c>
      <c r="AA405">
        <v>2.6</v>
      </c>
      <c r="AB405">
        <v>39900</v>
      </c>
      <c r="AC405">
        <v>237200</v>
      </c>
      <c r="AD405">
        <v>16.8</v>
      </c>
      <c r="AE405">
        <v>2.6</v>
      </c>
      <c r="AF405">
        <v>30500</v>
      </c>
      <c r="AG405">
        <v>233800</v>
      </c>
      <c r="AH405">
        <v>13.1</v>
      </c>
      <c r="AI405">
        <v>2.4</v>
      </c>
      <c r="AJ405">
        <v>39800</v>
      </c>
      <c r="AK405">
        <v>238900</v>
      </c>
      <c r="AL405">
        <v>16.7</v>
      </c>
      <c r="AM405">
        <v>2.6</v>
      </c>
      <c r="AN405">
        <v>40800</v>
      </c>
      <c r="AO405">
        <v>237600</v>
      </c>
      <c r="AP405">
        <v>17.2</v>
      </c>
      <c r="AQ405">
        <v>2.6</v>
      </c>
      <c r="AR405">
        <v>33600</v>
      </c>
      <c r="AS405">
        <v>233900</v>
      </c>
      <c r="AT405">
        <v>14.4</v>
      </c>
      <c r="AU405">
        <v>2.4</v>
      </c>
      <c r="AV405">
        <v>38200</v>
      </c>
      <c r="AW405">
        <v>246800</v>
      </c>
      <c r="AX405">
        <v>15.5</v>
      </c>
      <c r="AY405">
        <v>2.4</v>
      </c>
      <c r="AZ405">
        <v>35800</v>
      </c>
      <c r="BA405">
        <v>233900</v>
      </c>
      <c r="BB405">
        <v>15.3</v>
      </c>
      <c r="BC405">
        <v>2.5</v>
      </c>
      <c r="BD405">
        <v>39700</v>
      </c>
      <c r="BE405">
        <v>241000</v>
      </c>
      <c r="BF405">
        <v>16.5</v>
      </c>
      <c r="BG405">
        <v>2.6</v>
      </c>
      <c r="BH405">
        <v>44500</v>
      </c>
      <c r="BI405">
        <v>241500</v>
      </c>
      <c r="BJ405">
        <v>18.399999999999999</v>
      </c>
      <c r="BK405">
        <v>2.6</v>
      </c>
      <c r="BL405">
        <v>40700</v>
      </c>
      <c r="BM405">
        <v>238300</v>
      </c>
      <c r="BN405">
        <v>17.100000000000001</v>
      </c>
      <c r="BO405">
        <v>2.6</v>
      </c>
      <c r="BP405">
        <v>39300</v>
      </c>
      <c r="BQ405">
        <v>232800</v>
      </c>
      <c r="BR405">
        <v>16.899999999999999</v>
      </c>
      <c r="BS405">
        <v>3</v>
      </c>
      <c r="BT405">
        <v>39200</v>
      </c>
      <c r="BU405">
        <v>227200</v>
      </c>
      <c r="BV405">
        <v>17.3</v>
      </c>
      <c r="BW405">
        <v>2.8</v>
      </c>
    </row>
    <row r="406" spans="1:75" x14ac:dyDescent="0.3">
      <c r="A406" t="s">
        <v>83</v>
      </c>
      <c r="B406" t="str">
        <f>VLOOKUP(A406,'class and classification'!$A$1:$B$338,2,FALSE)</f>
        <v>Predominantly Urban</v>
      </c>
      <c r="C406" t="str">
        <f>VLOOKUP(A406,'class and classification'!$A$1:$C$338,3,FALSE)</f>
        <v>MD</v>
      </c>
      <c r="D406">
        <v>17100</v>
      </c>
      <c r="E406">
        <v>124900</v>
      </c>
      <c r="F406">
        <v>13.7</v>
      </c>
      <c r="G406">
        <v>2.2999999999999998</v>
      </c>
      <c r="H406">
        <v>16000</v>
      </c>
      <c r="I406">
        <v>118900</v>
      </c>
      <c r="J406">
        <v>13.5</v>
      </c>
      <c r="K406">
        <v>2.2999999999999998</v>
      </c>
      <c r="L406">
        <v>17300</v>
      </c>
      <c r="M406">
        <v>123000</v>
      </c>
      <c r="N406">
        <v>14</v>
      </c>
      <c r="O406">
        <v>2.4</v>
      </c>
      <c r="P406">
        <v>16900</v>
      </c>
      <c r="Q406">
        <v>126200</v>
      </c>
      <c r="R406">
        <v>13.4</v>
      </c>
      <c r="S406">
        <v>2.4</v>
      </c>
      <c r="T406">
        <v>19400</v>
      </c>
      <c r="U406">
        <v>122100</v>
      </c>
      <c r="V406">
        <v>15.9</v>
      </c>
      <c r="W406">
        <v>2.7</v>
      </c>
      <c r="X406">
        <v>19700</v>
      </c>
      <c r="Y406">
        <v>125300</v>
      </c>
      <c r="Z406">
        <v>15.7</v>
      </c>
      <c r="AA406">
        <v>2.8</v>
      </c>
      <c r="AB406">
        <v>20100</v>
      </c>
      <c r="AC406">
        <v>117800</v>
      </c>
      <c r="AD406">
        <v>17.100000000000001</v>
      </c>
      <c r="AE406">
        <v>2.9</v>
      </c>
      <c r="AF406">
        <v>19700</v>
      </c>
      <c r="AG406">
        <v>122600</v>
      </c>
      <c r="AH406">
        <v>16.100000000000001</v>
      </c>
      <c r="AI406">
        <v>2.8</v>
      </c>
      <c r="AJ406">
        <v>19200</v>
      </c>
      <c r="AK406">
        <v>119500</v>
      </c>
      <c r="AL406">
        <v>16.100000000000001</v>
      </c>
      <c r="AM406">
        <v>2.7</v>
      </c>
      <c r="AN406">
        <v>18500</v>
      </c>
      <c r="AO406">
        <v>118800</v>
      </c>
      <c r="AP406">
        <v>15.6</v>
      </c>
      <c r="AQ406">
        <v>2.6</v>
      </c>
      <c r="AR406">
        <v>20800</v>
      </c>
      <c r="AS406">
        <v>123900</v>
      </c>
      <c r="AT406">
        <v>16.8</v>
      </c>
      <c r="AU406">
        <v>2.7</v>
      </c>
      <c r="AV406">
        <v>22300</v>
      </c>
      <c r="AW406">
        <v>126400</v>
      </c>
      <c r="AX406">
        <v>17.600000000000001</v>
      </c>
      <c r="AY406">
        <v>2.9</v>
      </c>
      <c r="AZ406">
        <v>23500</v>
      </c>
      <c r="BA406">
        <v>127200</v>
      </c>
      <c r="BB406">
        <v>18.5</v>
      </c>
      <c r="BC406">
        <v>3</v>
      </c>
      <c r="BD406">
        <v>23800</v>
      </c>
      <c r="BE406">
        <v>127900</v>
      </c>
      <c r="BF406">
        <v>18.600000000000001</v>
      </c>
      <c r="BG406">
        <v>3.2</v>
      </c>
      <c r="BH406">
        <v>23500</v>
      </c>
      <c r="BI406">
        <v>126800</v>
      </c>
      <c r="BJ406">
        <v>18.5</v>
      </c>
      <c r="BK406">
        <v>3.1</v>
      </c>
      <c r="BL406">
        <v>23200</v>
      </c>
      <c r="BM406">
        <v>126600</v>
      </c>
      <c r="BN406">
        <v>18.3</v>
      </c>
      <c r="BO406">
        <v>3</v>
      </c>
      <c r="BP406">
        <v>24000</v>
      </c>
      <c r="BQ406">
        <v>124600</v>
      </c>
      <c r="BR406">
        <v>19.3</v>
      </c>
      <c r="BS406">
        <v>3.9</v>
      </c>
      <c r="BT406">
        <v>24700</v>
      </c>
      <c r="BU406">
        <v>124600</v>
      </c>
      <c r="BV406">
        <v>19.8</v>
      </c>
      <c r="BW406">
        <v>4.0999999999999996</v>
      </c>
    </row>
    <row r="407" spans="1:75" x14ac:dyDescent="0.3">
      <c r="A407" t="s">
        <v>84</v>
      </c>
      <c r="B407" t="str">
        <f>VLOOKUP(A407,'class and classification'!$A$1:$B$338,2,FALSE)</f>
        <v>Predominantly Urban</v>
      </c>
      <c r="C407" t="str">
        <f>VLOOKUP(A407,'class and classification'!$A$1:$C$338,3,FALSE)</f>
        <v>MD</v>
      </c>
      <c r="D407">
        <v>12500</v>
      </c>
      <c r="E407">
        <v>88200</v>
      </c>
      <c r="F407">
        <v>14.1</v>
      </c>
      <c r="G407">
        <v>2.2999999999999998</v>
      </c>
      <c r="H407">
        <v>14400</v>
      </c>
      <c r="I407">
        <v>89000</v>
      </c>
      <c r="J407">
        <v>16.2</v>
      </c>
      <c r="K407">
        <v>2.5</v>
      </c>
      <c r="L407">
        <v>13300</v>
      </c>
      <c r="M407">
        <v>84700</v>
      </c>
      <c r="N407">
        <v>15.7</v>
      </c>
      <c r="O407">
        <v>2.5</v>
      </c>
      <c r="P407">
        <v>15300</v>
      </c>
      <c r="Q407">
        <v>88300</v>
      </c>
      <c r="R407">
        <v>17.399999999999999</v>
      </c>
      <c r="S407">
        <v>2.6</v>
      </c>
      <c r="T407">
        <v>14900</v>
      </c>
      <c r="U407">
        <v>85900</v>
      </c>
      <c r="V407">
        <v>17.399999999999999</v>
      </c>
      <c r="W407">
        <v>2.7</v>
      </c>
      <c r="X407">
        <v>16000</v>
      </c>
      <c r="Y407">
        <v>82700</v>
      </c>
      <c r="Z407">
        <v>19.3</v>
      </c>
      <c r="AA407">
        <v>3</v>
      </c>
      <c r="AB407">
        <v>18200</v>
      </c>
      <c r="AC407">
        <v>85600</v>
      </c>
      <c r="AD407">
        <v>21.3</v>
      </c>
      <c r="AE407">
        <v>3</v>
      </c>
      <c r="AF407">
        <v>17400</v>
      </c>
      <c r="AG407">
        <v>86200</v>
      </c>
      <c r="AH407">
        <v>20.100000000000001</v>
      </c>
      <c r="AI407">
        <v>3</v>
      </c>
      <c r="AJ407">
        <v>19400</v>
      </c>
      <c r="AK407">
        <v>90100</v>
      </c>
      <c r="AL407">
        <v>21.6</v>
      </c>
      <c r="AM407">
        <v>3.2</v>
      </c>
      <c r="AN407">
        <v>19800</v>
      </c>
      <c r="AO407">
        <v>87600</v>
      </c>
      <c r="AP407">
        <v>22.6</v>
      </c>
      <c r="AQ407">
        <v>3.2</v>
      </c>
      <c r="AR407">
        <v>19800</v>
      </c>
      <c r="AS407">
        <v>86500</v>
      </c>
      <c r="AT407">
        <v>22.9</v>
      </c>
      <c r="AU407">
        <v>3.4</v>
      </c>
      <c r="AV407">
        <v>17300</v>
      </c>
      <c r="AW407">
        <v>86500</v>
      </c>
      <c r="AX407">
        <v>20</v>
      </c>
      <c r="AY407">
        <v>3.3</v>
      </c>
      <c r="AZ407">
        <v>19000</v>
      </c>
      <c r="BA407">
        <v>87700</v>
      </c>
      <c r="BB407">
        <v>21.7</v>
      </c>
      <c r="BC407">
        <v>3.2</v>
      </c>
      <c r="BD407">
        <v>18900</v>
      </c>
      <c r="BE407">
        <v>88900</v>
      </c>
      <c r="BF407">
        <v>21.3</v>
      </c>
      <c r="BG407">
        <v>3.1</v>
      </c>
      <c r="BH407">
        <v>18000</v>
      </c>
      <c r="BI407">
        <v>85100</v>
      </c>
      <c r="BJ407">
        <v>21.1</v>
      </c>
      <c r="BK407">
        <v>3.1</v>
      </c>
      <c r="BL407">
        <v>17600</v>
      </c>
      <c r="BM407">
        <v>87200</v>
      </c>
      <c r="BN407">
        <v>20.2</v>
      </c>
      <c r="BO407">
        <v>3</v>
      </c>
      <c r="BP407">
        <v>20400</v>
      </c>
      <c r="BQ407">
        <v>88300</v>
      </c>
      <c r="BR407">
        <v>23.1</v>
      </c>
      <c r="BS407">
        <v>3.6</v>
      </c>
      <c r="BT407">
        <v>23200</v>
      </c>
      <c r="BU407">
        <v>90500</v>
      </c>
      <c r="BV407">
        <v>25.6</v>
      </c>
      <c r="BW407">
        <v>4</v>
      </c>
    </row>
    <row r="408" spans="1:75" x14ac:dyDescent="0.3">
      <c r="A408" t="s">
        <v>85</v>
      </c>
      <c r="B408" t="str">
        <f>VLOOKUP(A408,'class and classification'!$A$1:$B$338,2,FALSE)</f>
        <v>Predominantly Urban</v>
      </c>
      <c r="C408" t="str">
        <f>VLOOKUP(A408,'class and classification'!$A$1:$C$338,3,FALSE)</f>
        <v>MD</v>
      </c>
      <c r="D408">
        <v>33700</v>
      </c>
      <c r="E408">
        <v>181200</v>
      </c>
      <c r="F408">
        <v>18.600000000000001</v>
      </c>
      <c r="G408">
        <v>2.7</v>
      </c>
      <c r="H408">
        <v>36300</v>
      </c>
      <c r="I408">
        <v>188500</v>
      </c>
      <c r="J408">
        <v>19.3</v>
      </c>
      <c r="K408">
        <v>2.8</v>
      </c>
      <c r="L408">
        <v>41200</v>
      </c>
      <c r="M408">
        <v>208200</v>
      </c>
      <c r="N408">
        <v>19.8</v>
      </c>
      <c r="O408">
        <v>2.7</v>
      </c>
      <c r="P408">
        <v>44800</v>
      </c>
      <c r="Q408">
        <v>207700</v>
      </c>
      <c r="R408">
        <v>21.6</v>
      </c>
      <c r="S408">
        <v>2.8</v>
      </c>
      <c r="T408">
        <v>33700</v>
      </c>
      <c r="U408">
        <v>199300</v>
      </c>
      <c r="V408">
        <v>16.899999999999999</v>
      </c>
      <c r="W408">
        <v>2.6</v>
      </c>
      <c r="X408">
        <v>37800</v>
      </c>
      <c r="Y408">
        <v>202200</v>
      </c>
      <c r="Z408">
        <v>18.7</v>
      </c>
      <c r="AA408">
        <v>2.6</v>
      </c>
      <c r="AB408">
        <v>49300</v>
      </c>
      <c r="AC408">
        <v>208600</v>
      </c>
      <c r="AD408">
        <v>23.6</v>
      </c>
      <c r="AE408">
        <v>2.9</v>
      </c>
      <c r="AF408">
        <v>46800</v>
      </c>
      <c r="AG408">
        <v>209300</v>
      </c>
      <c r="AH408">
        <v>22.4</v>
      </c>
      <c r="AI408">
        <v>2.9</v>
      </c>
      <c r="AJ408">
        <v>47800</v>
      </c>
      <c r="AK408">
        <v>214900</v>
      </c>
      <c r="AL408">
        <v>22.3</v>
      </c>
      <c r="AM408">
        <v>2.9</v>
      </c>
      <c r="AN408">
        <v>52400</v>
      </c>
      <c r="AO408">
        <v>224300</v>
      </c>
      <c r="AP408">
        <v>23.4</v>
      </c>
      <c r="AQ408">
        <v>2.9</v>
      </c>
      <c r="AR408">
        <v>51200</v>
      </c>
      <c r="AS408">
        <v>228400</v>
      </c>
      <c r="AT408">
        <v>22.4</v>
      </c>
      <c r="AU408">
        <v>2.8</v>
      </c>
      <c r="AV408">
        <v>54600</v>
      </c>
      <c r="AW408">
        <v>236300</v>
      </c>
      <c r="AX408">
        <v>23.1</v>
      </c>
      <c r="AY408">
        <v>2.9</v>
      </c>
      <c r="AZ408">
        <v>53300</v>
      </c>
      <c r="BA408">
        <v>244300</v>
      </c>
      <c r="BB408">
        <v>21.8</v>
      </c>
      <c r="BC408">
        <v>2.9</v>
      </c>
      <c r="BD408">
        <v>51800</v>
      </c>
      <c r="BE408">
        <v>263100</v>
      </c>
      <c r="BF408">
        <v>19.7</v>
      </c>
      <c r="BG408">
        <v>2.9</v>
      </c>
      <c r="BH408">
        <v>67400</v>
      </c>
      <c r="BI408">
        <v>270000</v>
      </c>
      <c r="BJ408">
        <v>25</v>
      </c>
      <c r="BK408">
        <v>3.2</v>
      </c>
      <c r="BL408">
        <v>74800</v>
      </c>
      <c r="BM408">
        <v>262300</v>
      </c>
      <c r="BN408">
        <v>28.5</v>
      </c>
      <c r="BO408">
        <v>3.6</v>
      </c>
      <c r="BP408">
        <v>77700</v>
      </c>
      <c r="BQ408">
        <v>264200</v>
      </c>
      <c r="BR408">
        <v>29.4</v>
      </c>
      <c r="BS408">
        <v>4.5</v>
      </c>
      <c r="BT408">
        <v>86300</v>
      </c>
      <c r="BU408">
        <v>273900</v>
      </c>
      <c r="BV408">
        <v>31.5</v>
      </c>
      <c r="BW408">
        <v>4.7</v>
      </c>
    </row>
    <row r="409" spans="1:75" x14ac:dyDescent="0.3">
      <c r="A409" t="s">
        <v>86</v>
      </c>
      <c r="B409" t="str">
        <f>VLOOKUP(A409,'class and classification'!$A$1:$B$338,2,FALSE)</f>
        <v>Predominantly Urban</v>
      </c>
      <c r="C409" t="str">
        <f>VLOOKUP(A409,'class and classification'!$A$1:$C$338,3,FALSE)</f>
        <v>MD</v>
      </c>
      <c r="D409">
        <v>12100</v>
      </c>
      <c r="E409">
        <v>98400</v>
      </c>
      <c r="F409">
        <v>12.3</v>
      </c>
      <c r="G409">
        <v>2.4</v>
      </c>
      <c r="H409">
        <v>13000</v>
      </c>
      <c r="I409">
        <v>103900</v>
      </c>
      <c r="J409">
        <v>12.5</v>
      </c>
      <c r="K409">
        <v>2.4</v>
      </c>
      <c r="L409">
        <v>12000</v>
      </c>
      <c r="M409">
        <v>96500</v>
      </c>
      <c r="N409">
        <v>12.4</v>
      </c>
      <c r="O409">
        <v>2.4</v>
      </c>
      <c r="P409">
        <v>11500</v>
      </c>
      <c r="Q409">
        <v>94100</v>
      </c>
      <c r="R409">
        <v>12.2</v>
      </c>
      <c r="S409">
        <v>2.5</v>
      </c>
      <c r="T409">
        <v>10500</v>
      </c>
      <c r="U409">
        <v>92800</v>
      </c>
      <c r="V409">
        <v>11.4</v>
      </c>
      <c r="W409">
        <v>2.2999999999999998</v>
      </c>
      <c r="X409">
        <v>13900</v>
      </c>
      <c r="Y409">
        <v>94500</v>
      </c>
      <c r="Z409">
        <v>14.7</v>
      </c>
      <c r="AA409">
        <v>2.6</v>
      </c>
      <c r="AB409">
        <v>14200</v>
      </c>
      <c r="AC409">
        <v>98000</v>
      </c>
      <c r="AD409">
        <v>14.5</v>
      </c>
      <c r="AE409">
        <v>2.5</v>
      </c>
      <c r="AF409">
        <v>12100</v>
      </c>
      <c r="AG409">
        <v>93800</v>
      </c>
      <c r="AH409">
        <v>12.8</v>
      </c>
      <c r="AI409">
        <v>2.4</v>
      </c>
      <c r="AJ409">
        <v>13000</v>
      </c>
      <c r="AK409">
        <v>93600</v>
      </c>
      <c r="AL409">
        <v>13.9</v>
      </c>
      <c r="AM409">
        <v>2.6</v>
      </c>
      <c r="AN409">
        <v>10600</v>
      </c>
      <c r="AO409">
        <v>96300</v>
      </c>
      <c r="AP409">
        <v>11</v>
      </c>
      <c r="AQ409">
        <v>2.2999999999999998</v>
      </c>
      <c r="AR409">
        <v>12200</v>
      </c>
      <c r="AS409">
        <v>93400</v>
      </c>
      <c r="AT409">
        <v>13.1</v>
      </c>
      <c r="AU409">
        <v>2.6</v>
      </c>
      <c r="AV409">
        <v>14700</v>
      </c>
      <c r="AW409">
        <v>94100</v>
      </c>
      <c r="AX409">
        <v>15.7</v>
      </c>
      <c r="AY409">
        <v>2.9</v>
      </c>
      <c r="AZ409">
        <v>13200</v>
      </c>
      <c r="BA409">
        <v>100900</v>
      </c>
      <c r="BB409">
        <v>13.1</v>
      </c>
      <c r="BC409">
        <v>2.7</v>
      </c>
      <c r="BD409">
        <v>12300</v>
      </c>
      <c r="BE409">
        <v>98700</v>
      </c>
      <c r="BF409">
        <v>12.4</v>
      </c>
      <c r="BG409">
        <v>2.6</v>
      </c>
      <c r="BH409">
        <v>15400</v>
      </c>
      <c r="BI409">
        <v>99500</v>
      </c>
      <c r="BJ409">
        <v>15.5</v>
      </c>
      <c r="BK409">
        <v>2.9</v>
      </c>
      <c r="BL409">
        <v>16900</v>
      </c>
      <c r="BM409">
        <v>105000</v>
      </c>
      <c r="BN409">
        <v>16.100000000000001</v>
      </c>
      <c r="BO409">
        <v>2.8</v>
      </c>
      <c r="BP409">
        <v>16800</v>
      </c>
      <c r="BQ409">
        <v>106000</v>
      </c>
      <c r="BR409">
        <v>15.9</v>
      </c>
      <c r="BS409">
        <v>3.5</v>
      </c>
      <c r="BT409">
        <v>15600</v>
      </c>
      <c r="BU409">
        <v>97300</v>
      </c>
      <c r="BV409">
        <v>16</v>
      </c>
      <c r="BW409">
        <v>3.7</v>
      </c>
    </row>
    <row r="410" spans="1:75" x14ac:dyDescent="0.3">
      <c r="A410" t="s">
        <v>87</v>
      </c>
      <c r="B410" t="str">
        <f>VLOOKUP(A410,'class and classification'!$A$1:$B$338,2,FALSE)</f>
        <v>Predominantly Urban</v>
      </c>
      <c r="C410" t="str">
        <f>VLOOKUP(A410,'class and classification'!$A$1:$C$338,3,FALSE)</f>
        <v>MD</v>
      </c>
      <c r="D410">
        <v>13300</v>
      </c>
      <c r="E410">
        <v>92600</v>
      </c>
      <c r="F410">
        <v>14.3</v>
      </c>
      <c r="G410">
        <v>2.5</v>
      </c>
      <c r="H410">
        <v>12600</v>
      </c>
      <c r="I410">
        <v>94000</v>
      </c>
      <c r="J410">
        <v>13.4</v>
      </c>
      <c r="K410">
        <v>2.2999999999999998</v>
      </c>
      <c r="L410">
        <v>15400</v>
      </c>
      <c r="M410">
        <v>94800</v>
      </c>
      <c r="N410">
        <v>16.3</v>
      </c>
      <c r="O410">
        <v>2.6</v>
      </c>
      <c r="P410">
        <v>13000</v>
      </c>
      <c r="Q410">
        <v>90600</v>
      </c>
      <c r="R410">
        <v>14.3</v>
      </c>
      <c r="S410">
        <v>2.5</v>
      </c>
      <c r="T410">
        <v>12100</v>
      </c>
      <c r="U410">
        <v>93400</v>
      </c>
      <c r="V410">
        <v>13</v>
      </c>
      <c r="W410">
        <v>2.4</v>
      </c>
      <c r="X410">
        <v>13300</v>
      </c>
      <c r="Y410">
        <v>89900</v>
      </c>
      <c r="Z410">
        <v>14.8</v>
      </c>
      <c r="AA410">
        <v>2.5</v>
      </c>
      <c r="AB410">
        <v>14000</v>
      </c>
      <c r="AC410">
        <v>90400</v>
      </c>
      <c r="AD410">
        <v>15.5</v>
      </c>
      <c r="AE410">
        <v>2.5</v>
      </c>
      <c r="AF410">
        <v>14000</v>
      </c>
      <c r="AG410">
        <v>87500</v>
      </c>
      <c r="AH410">
        <v>16</v>
      </c>
      <c r="AI410">
        <v>2.7</v>
      </c>
      <c r="AJ410">
        <v>13400</v>
      </c>
      <c r="AK410">
        <v>85900</v>
      </c>
      <c r="AL410">
        <v>15.6</v>
      </c>
      <c r="AM410">
        <v>2.7</v>
      </c>
      <c r="AN410">
        <v>13000</v>
      </c>
      <c r="AO410">
        <v>86700</v>
      </c>
      <c r="AP410">
        <v>14.9</v>
      </c>
      <c r="AQ410">
        <v>2.6</v>
      </c>
      <c r="AR410">
        <v>14100</v>
      </c>
      <c r="AS410">
        <v>86800</v>
      </c>
      <c r="AT410">
        <v>16.3</v>
      </c>
      <c r="AU410">
        <v>2.7</v>
      </c>
      <c r="AV410">
        <v>14500</v>
      </c>
      <c r="AW410">
        <v>88600</v>
      </c>
      <c r="AX410">
        <v>16.399999999999999</v>
      </c>
      <c r="AY410">
        <v>2.7</v>
      </c>
      <c r="AZ410">
        <v>14800</v>
      </c>
      <c r="BA410">
        <v>85600</v>
      </c>
      <c r="BB410">
        <v>17.3</v>
      </c>
      <c r="BC410">
        <v>2.9</v>
      </c>
      <c r="BD410">
        <v>13600</v>
      </c>
      <c r="BE410">
        <v>93500</v>
      </c>
      <c r="BF410">
        <v>14.5</v>
      </c>
      <c r="BG410">
        <v>2.7</v>
      </c>
      <c r="BH410">
        <v>16300</v>
      </c>
      <c r="BI410">
        <v>96300</v>
      </c>
      <c r="BJ410">
        <v>16.899999999999999</v>
      </c>
      <c r="BK410">
        <v>2.8</v>
      </c>
      <c r="BL410">
        <v>17100</v>
      </c>
      <c r="BM410">
        <v>95700</v>
      </c>
      <c r="BN410">
        <v>17.899999999999999</v>
      </c>
      <c r="BO410">
        <v>2.9</v>
      </c>
      <c r="BP410">
        <v>16800</v>
      </c>
      <c r="BQ410">
        <v>96900</v>
      </c>
      <c r="BR410">
        <v>17.399999999999999</v>
      </c>
      <c r="BS410">
        <v>3.4</v>
      </c>
      <c r="BT410">
        <v>12700</v>
      </c>
      <c r="BU410">
        <v>89500</v>
      </c>
      <c r="BV410">
        <v>14.2</v>
      </c>
      <c r="BW410">
        <v>3.5</v>
      </c>
    </row>
    <row r="411" spans="1:75" x14ac:dyDescent="0.3">
      <c r="A411" t="s">
        <v>88</v>
      </c>
      <c r="B411" t="str">
        <f>VLOOKUP(A411,'class and classification'!$A$1:$B$338,2,FALSE)</f>
        <v>Predominantly Urban</v>
      </c>
      <c r="C411" t="str">
        <f>VLOOKUP(A411,'class and classification'!$A$1:$C$338,3,FALSE)</f>
        <v>MD</v>
      </c>
      <c r="D411">
        <v>12000</v>
      </c>
      <c r="E411">
        <v>93400</v>
      </c>
      <c r="F411">
        <v>12.8</v>
      </c>
      <c r="G411">
        <v>2.5</v>
      </c>
      <c r="H411">
        <v>12700</v>
      </c>
      <c r="I411">
        <v>98600</v>
      </c>
      <c r="J411">
        <v>12.9</v>
      </c>
      <c r="K411">
        <v>2.1</v>
      </c>
      <c r="L411">
        <v>14900</v>
      </c>
      <c r="M411">
        <v>103100</v>
      </c>
      <c r="N411">
        <v>14.4</v>
      </c>
      <c r="O411">
        <v>2.2999999999999998</v>
      </c>
      <c r="P411">
        <v>14900</v>
      </c>
      <c r="Q411">
        <v>105400</v>
      </c>
      <c r="R411">
        <v>14.1</v>
      </c>
      <c r="S411">
        <v>2.2000000000000002</v>
      </c>
      <c r="T411">
        <v>13500</v>
      </c>
      <c r="U411">
        <v>102200</v>
      </c>
      <c r="V411">
        <v>13.2</v>
      </c>
      <c r="W411">
        <v>2.2000000000000002</v>
      </c>
      <c r="X411">
        <v>16200</v>
      </c>
      <c r="Y411">
        <v>98200</v>
      </c>
      <c r="Z411">
        <v>16.5</v>
      </c>
      <c r="AA411">
        <v>2.6</v>
      </c>
      <c r="AB411">
        <v>14600</v>
      </c>
      <c r="AC411">
        <v>101600</v>
      </c>
      <c r="AD411">
        <v>14.4</v>
      </c>
      <c r="AE411">
        <v>2.5</v>
      </c>
      <c r="AF411">
        <v>16400</v>
      </c>
      <c r="AG411">
        <v>102500</v>
      </c>
      <c r="AH411">
        <v>16</v>
      </c>
      <c r="AI411">
        <v>2.6</v>
      </c>
      <c r="AJ411">
        <v>16600</v>
      </c>
      <c r="AK411">
        <v>106900</v>
      </c>
      <c r="AL411">
        <v>15.5</v>
      </c>
      <c r="AM411">
        <v>2.6</v>
      </c>
      <c r="AN411">
        <v>16600</v>
      </c>
      <c r="AO411">
        <v>102300</v>
      </c>
      <c r="AP411">
        <v>16.2</v>
      </c>
      <c r="AQ411">
        <v>2.7</v>
      </c>
      <c r="AR411">
        <v>18700</v>
      </c>
      <c r="AS411">
        <v>112000</v>
      </c>
      <c r="AT411">
        <v>16.7</v>
      </c>
      <c r="AU411">
        <v>2.7</v>
      </c>
      <c r="AV411">
        <v>17400</v>
      </c>
      <c r="AW411">
        <v>114300</v>
      </c>
      <c r="AX411">
        <v>15.2</v>
      </c>
      <c r="AY411">
        <v>2.7</v>
      </c>
      <c r="AZ411">
        <v>17800</v>
      </c>
      <c r="BA411">
        <v>114100</v>
      </c>
      <c r="BB411">
        <v>15.6</v>
      </c>
      <c r="BC411">
        <v>2.8</v>
      </c>
      <c r="BD411">
        <v>22700</v>
      </c>
      <c r="BE411">
        <v>126000</v>
      </c>
      <c r="BF411">
        <v>18</v>
      </c>
      <c r="BG411">
        <v>2.9</v>
      </c>
      <c r="BH411">
        <v>20100</v>
      </c>
      <c r="BI411">
        <v>128900</v>
      </c>
      <c r="BJ411">
        <v>15.6</v>
      </c>
      <c r="BK411">
        <v>2.8</v>
      </c>
      <c r="BL411">
        <v>23600</v>
      </c>
      <c r="BM411">
        <v>129400</v>
      </c>
      <c r="BN411">
        <v>18.3</v>
      </c>
      <c r="BO411">
        <v>3</v>
      </c>
      <c r="BP411">
        <v>26600</v>
      </c>
      <c r="BQ411">
        <v>125300</v>
      </c>
      <c r="BR411">
        <v>21.3</v>
      </c>
      <c r="BS411">
        <v>3.8</v>
      </c>
      <c r="BT411">
        <v>29800</v>
      </c>
      <c r="BU411">
        <v>122900</v>
      </c>
      <c r="BV411">
        <v>24.3</v>
      </c>
      <c r="BW411">
        <v>4.7</v>
      </c>
    </row>
    <row r="412" spans="1:75" x14ac:dyDescent="0.3">
      <c r="A412" t="s">
        <v>89</v>
      </c>
      <c r="B412" t="str">
        <f>VLOOKUP(A412,'class and classification'!$A$1:$B$338,2,FALSE)</f>
        <v>Predominantly Urban</v>
      </c>
      <c r="C412" t="str">
        <f>VLOOKUP(A412,'class and classification'!$A$1:$C$338,3,FALSE)</f>
        <v>MD</v>
      </c>
      <c r="D412">
        <v>25200</v>
      </c>
      <c r="E412">
        <v>145300</v>
      </c>
      <c r="F412">
        <v>17.3</v>
      </c>
      <c r="G412">
        <v>2.6</v>
      </c>
      <c r="H412">
        <v>32600</v>
      </c>
      <c r="I412">
        <v>141800</v>
      </c>
      <c r="J412">
        <v>23</v>
      </c>
      <c r="K412">
        <v>2.8</v>
      </c>
      <c r="L412">
        <v>34000</v>
      </c>
      <c r="M412">
        <v>142700</v>
      </c>
      <c r="N412">
        <v>23.8</v>
      </c>
      <c r="O412">
        <v>3</v>
      </c>
      <c r="P412">
        <v>27000</v>
      </c>
      <c r="Q412">
        <v>142000</v>
      </c>
      <c r="R412">
        <v>19</v>
      </c>
      <c r="S412">
        <v>2.6</v>
      </c>
      <c r="T412">
        <v>26000</v>
      </c>
      <c r="U412">
        <v>136600</v>
      </c>
      <c r="V412">
        <v>19.100000000000001</v>
      </c>
      <c r="W412">
        <v>2.6</v>
      </c>
      <c r="X412">
        <v>27800</v>
      </c>
      <c r="Y412">
        <v>131600</v>
      </c>
      <c r="Z412">
        <v>21.1</v>
      </c>
      <c r="AA412">
        <v>3</v>
      </c>
      <c r="AB412">
        <v>29100</v>
      </c>
      <c r="AC412">
        <v>134100</v>
      </c>
      <c r="AD412">
        <v>21.7</v>
      </c>
      <c r="AE412">
        <v>2.9</v>
      </c>
      <c r="AF412">
        <v>30600</v>
      </c>
      <c r="AG412">
        <v>130000</v>
      </c>
      <c r="AH412">
        <v>23.5</v>
      </c>
      <c r="AI412">
        <v>3.1</v>
      </c>
      <c r="AJ412">
        <v>32000</v>
      </c>
      <c r="AK412">
        <v>135400</v>
      </c>
      <c r="AL412">
        <v>23.6</v>
      </c>
      <c r="AM412">
        <v>3</v>
      </c>
      <c r="AN412">
        <v>34800</v>
      </c>
      <c r="AO412">
        <v>138300</v>
      </c>
      <c r="AP412">
        <v>25.2</v>
      </c>
      <c r="AQ412">
        <v>2.9</v>
      </c>
      <c r="AR412">
        <v>35200</v>
      </c>
      <c r="AS412">
        <v>139300</v>
      </c>
      <c r="AT412">
        <v>25.3</v>
      </c>
      <c r="AU412">
        <v>2.8</v>
      </c>
      <c r="AV412">
        <v>32200</v>
      </c>
      <c r="AW412">
        <v>140200</v>
      </c>
      <c r="AX412">
        <v>22.9</v>
      </c>
      <c r="AY412">
        <v>2.8</v>
      </c>
      <c r="AZ412">
        <v>35900</v>
      </c>
      <c r="BA412">
        <v>142900</v>
      </c>
      <c r="BB412">
        <v>25.1</v>
      </c>
      <c r="BC412">
        <v>3</v>
      </c>
      <c r="BD412">
        <v>32200</v>
      </c>
      <c r="BE412">
        <v>140200</v>
      </c>
      <c r="BF412">
        <v>22.9</v>
      </c>
      <c r="BG412">
        <v>3</v>
      </c>
      <c r="BH412">
        <v>33800</v>
      </c>
      <c r="BI412">
        <v>147500</v>
      </c>
      <c r="BJ412">
        <v>22.9</v>
      </c>
      <c r="BK412">
        <v>3.2</v>
      </c>
      <c r="BL412">
        <v>39100</v>
      </c>
      <c r="BM412">
        <v>142100</v>
      </c>
      <c r="BN412">
        <v>27.5</v>
      </c>
      <c r="BO412">
        <v>3.7</v>
      </c>
      <c r="BP412">
        <v>31000</v>
      </c>
      <c r="BQ412">
        <v>139700</v>
      </c>
      <c r="BR412">
        <v>22.2</v>
      </c>
      <c r="BS412">
        <v>4</v>
      </c>
      <c r="BT412">
        <v>38100</v>
      </c>
      <c r="BU412">
        <v>135800</v>
      </c>
      <c r="BV412">
        <v>28.1</v>
      </c>
      <c r="BW412">
        <v>3.9</v>
      </c>
    </row>
    <row r="413" spans="1:75" x14ac:dyDescent="0.3">
      <c r="A413" t="s">
        <v>90</v>
      </c>
      <c r="B413" t="str">
        <f>VLOOKUP(A413,'class and classification'!$A$1:$B$338,2,FALSE)</f>
        <v>Predominantly Urban</v>
      </c>
      <c r="C413" t="str">
        <f>VLOOKUP(A413,'class and classification'!$A$1:$C$338,3,FALSE)</f>
        <v>MD</v>
      </c>
      <c r="D413">
        <v>11900</v>
      </c>
      <c r="E413">
        <v>100800</v>
      </c>
      <c r="F413">
        <v>11.8</v>
      </c>
      <c r="G413">
        <v>2.2999999999999998</v>
      </c>
      <c r="H413">
        <v>13100</v>
      </c>
      <c r="I413">
        <v>98000</v>
      </c>
      <c r="J413">
        <v>13.4</v>
      </c>
      <c r="K413">
        <v>2.4</v>
      </c>
      <c r="L413">
        <v>11500</v>
      </c>
      <c r="M413">
        <v>101700</v>
      </c>
      <c r="N413">
        <v>11.4</v>
      </c>
      <c r="O413">
        <v>2.1</v>
      </c>
      <c r="P413">
        <v>14300</v>
      </c>
      <c r="Q413">
        <v>102200</v>
      </c>
      <c r="R413">
        <v>14</v>
      </c>
      <c r="S413">
        <v>2.2000000000000002</v>
      </c>
      <c r="T413">
        <v>14700</v>
      </c>
      <c r="U413">
        <v>101000</v>
      </c>
      <c r="V413">
        <v>14.5</v>
      </c>
      <c r="W413">
        <v>2.4</v>
      </c>
      <c r="X413">
        <v>13500</v>
      </c>
      <c r="Y413">
        <v>100700</v>
      </c>
      <c r="Z413">
        <v>13.4</v>
      </c>
      <c r="AA413">
        <v>2.4</v>
      </c>
      <c r="AB413">
        <v>12100</v>
      </c>
      <c r="AC413">
        <v>96700</v>
      </c>
      <c r="AD413">
        <v>12.5</v>
      </c>
      <c r="AE413">
        <v>2.4</v>
      </c>
      <c r="AF413">
        <v>10500</v>
      </c>
      <c r="AG413">
        <v>95500</v>
      </c>
      <c r="AH413">
        <v>11</v>
      </c>
      <c r="AI413">
        <v>2.6</v>
      </c>
      <c r="AJ413">
        <v>11100</v>
      </c>
      <c r="AK413">
        <v>97300</v>
      </c>
      <c r="AL413">
        <v>11.4</v>
      </c>
      <c r="AM413">
        <v>2.4</v>
      </c>
      <c r="AN413">
        <v>12900</v>
      </c>
      <c r="AO413">
        <v>98400</v>
      </c>
      <c r="AP413">
        <v>13.1</v>
      </c>
      <c r="AQ413">
        <v>2.5</v>
      </c>
      <c r="AR413">
        <v>15200</v>
      </c>
      <c r="AS413">
        <v>99500</v>
      </c>
      <c r="AT413">
        <v>15.3</v>
      </c>
      <c r="AU413">
        <v>2.5</v>
      </c>
      <c r="AV413">
        <v>15500</v>
      </c>
      <c r="AW413">
        <v>101700</v>
      </c>
      <c r="AX413">
        <v>15.3</v>
      </c>
      <c r="AY413">
        <v>2.5</v>
      </c>
      <c r="AZ413">
        <v>13800</v>
      </c>
      <c r="BA413">
        <v>101000</v>
      </c>
      <c r="BB413">
        <v>13.6</v>
      </c>
      <c r="BC413">
        <v>2.5</v>
      </c>
      <c r="BD413">
        <v>15300</v>
      </c>
      <c r="BE413">
        <v>104000</v>
      </c>
      <c r="BF413">
        <v>14.7</v>
      </c>
      <c r="BG413">
        <v>2.6</v>
      </c>
      <c r="BH413">
        <v>14600</v>
      </c>
      <c r="BI413">
        <v>106000</v>
      </c>
      <c r="BJ413">
        <v>13.7</v>
      </c>
      <c r="BK413">
        <v>2.5</v>
      </c>
      <c r="BL413">
        <v>15700</v>
      </c>
      <c r="BM413">
        <v>107700</v>
      </c>
      <c r="BN413">
        <v>14.5</v>
      </c>
      <c r="BO413">
        <v>2.7</v>
      </c>
      <c r="BP413">
        <v>13500</v>
      </c>
      <c r="BQ413">
        <v>104800</v>
      </c>
      <c r="BR413">
        <v>12.9</v>
      </c>
      <c r="BS413">
        <v>3</v>
      </c>
      <c r="BT413">
        <v>15800</v>
      </c>
      <c r="BU413">
        <v>107200</v>
      </c>
      <c r="BV413">
        <v>14.7</v>
      </c>
      <c r="BW413">
        <v>3.3</v>
      </c>
    </row>
    <row r="414" spans="1:75" x14ac:dyDescent="0.3">
      <c r="A414" t="s">
        <v>91</v>
      </c>
      <c r="B414" t="str">
        <f>VLOOKUP(A414,'class and classification'!$A$1:$B$338,2,FALSE)</f>
        <v>Predominantly Urban</v>
      </c>
      <c r="C414" t="str">
        <f>VLOOKUP(A414,'class and classification'!$A$1:$C$338,3,FALSE)</f>
        <v>MD</v>
      </c>
      <c r="D414">
        <v>23100</v>
      </c>
      <c r="E414">
        <v>102500</v>
      </c>
      <c r="F414">
        <v>22.6</v>
      </c>
      <c r="G414">
        <v>2.8</v>
      </c>
      <c r="H414">
        <v>21900</v>
      </c>
      <c r="I414">
        <v>104800</v>
      </c>
      <c r="J414">
        <v>20.9</v>
      </c>
      <c r="K414">
        <v>2.8</v>
      </c>
      <c r="L414">
        <v>25200</v>
      </c>
      <c r="M414">
        <v>109100</v>
      </c>
      <c r="N414">
        <v>23.1</v>
      </c>
      <c r="O414">
        <v>2.8</v>
      </c>
      <c r="P414">
        <v>23500</v>
      </c>
      <c r="Q414">
        <v>106900</v>
      </c>
      <c r="R414">
        <v>22</v>
      </c>
      <c r="S414">
        <v>2.7</v>
      </c>
      <c r="T414">
        <v>23000</v>
      </c>
      <c r="U414">
        <v>109200</v>
      </c>
      <c r="V414">
        <v>21</v>
      </c>
      <c r="W414">
        <v>2.7</v>
      </c>
      <c r="X414">
        <v>25500</v>
      </c>
      <c r="Y414">
        <v>103700</v>
      </c>
      <c r="Z414">
        <v>24.6</v>
      </c>
      <c r="AA414">
        <v>3</v>
      </c>
      <c r="AB414">
        <v>22900</v>
      </c>
      <c r="AC414">
        <v>105100</v>
      </c>
      <c r="AD414">
        <v>21.8</v>
      </c>
      <c r="AE414">
        <v>2.9</v>
      </c>
      <c r="AF414">
        <v>27500</v>
      </c>
      <c r="AG414">
        <v>105800</v>
      </c>
      <c r="AH414">
        <v>26</v>
      </c>
      <c r="AI414">
        <v>3.2</v>
      </c>
      <c r="AJ414">
        <v>26800</v>
      </c>
      <c r="AK414">
        <v>105500</v>
      </c>
      <c r="AL414">
        <v>25.5</v>
      </c>
      <c r="AM414">
        <v>3.2</v>
      </c>
      <c r="AN414">
        <v>27200</v>
      </c>
      <c r="AO414">
        <v>108200</v>
      </c>
      <c r="AP414">
        <v>25.1</v>
      </c>
      <c r="AQ414">
        <v>3.1</v>
      </c>
      <c r="AR414">
        <v>29200</v>
      </c>
      <c r="AS414">
        <v>112700</v>
      </c>
      <c r="AT414">
        <v>25.9</v>
      </c>
      <c r="AU414">
        <v>3</v>
      </c>
      <c r="AV414">
        <v>37200</v>
      </c>
      <c r="AW414">
        <v>117900</v>
      </c>
      <c r="AX414">
        <v>31.5</v>
      </c>
      <c r="AY414">
        <v>3.1</v>
      </c>
      <c r="AZ414">
        <v>37100</v>
      </c>
      <c r="BA414">
        <v>120600</v>
      </c>
      <c r="BB414">
        <v>30.8</v>
      </c>
      <c r="BC414">
        <v>3.3</v>
      </c>
      <c r="BD414">
        <v>32300</v>
      </c>
      <c r="BE414">
        <v>115800</v>
      </c>
      <c r="BF414">
        <v>27.9</v>
      </c>
      <c r="BG414">
        <v>3.2</v>
      </c>
      <c r="BH414">
        <v>32000</v>
      </c>
      <c r="BI414">
        <v>113100</v>
      </c>
      <c r="BJ414">
        <v>28.3</v>
      </c>
      <c r="BK414">
        <v>3.2</v>
      </c>
      <c r="BL414">
        <v>35700</v>
      </c>
      <c r="BM414">
        <v>117900</v>
      </c>
      <c r="BN414">
        <v>30.2</v>
      </c>
      <c r="BO414">
        <v>3.5</v>
      </c>
      <c r="BP414">
        <v>39300</v>
      </c>
      <c r="BQ414">
        <v>117100</v>
      </c>
      <c r="BR414">
        <v>33.6</v>
      </c>
      <c r="BS414">
        <v>4.3</v>
      </c>
      <c r="BT414">
        <v>35200</v>
      </c>
      <c r="BU414">
        <v>114900</v>
      </c>
      <c r="BV414">
        <v>30.6</v>
      </c>
      <c r="BW414">
        <v>4.3</v>
      </c>
    </row>
    <row r="415" spans="1:75" x14ac:dyDescent="0.3">
      <c r="A415" t="s">
        <v>92</v>
      </c>
      <c r="B415" t="str">
        <f>VLOOKUP(A415,'class and classification'!$A$1:$B$338,2,FALSE)</f>
        <v>Predominantly Urban</v>
      </c>
      <c r="C415" t="str">
        <f>VLOOKUP(A415,'class and classification'!$A$1:$C$338,3,FALSE)</f>
        <v>MD</v>
      </c>
      <c r="D415">
        <v>19800</v>
      </c>
      <c r="E415">
        <v>147700</v>
      </c>
      <c r="F415">
        <v>13.4</v>
      </c>
      <c r="G415">
        <v>2.4</v>
      </c>
      <c r="H415">
        <v>19700</v>
      </c>
      <c r="I415">
        <v>144900</v>
      </c>
      <c r="J415">
        <v>13.6</v>
      </c>
      <c r="K415">
        <v>2.5</v>
      </c>
      <c r="L415">
        <v>20900</v>
      </c>
      <c r="M415">
        <v>143400</v>
      </c>
      <c r="N415">
        <v>14.6</v>
      </c>
      <c r="O415">
        <v>2.7</v>
      </c>
      <c r="P415">
        <v>17100</v>
      </c>
      <c r="Q415">
        <v>139500</v>
      </c>
      <c r="R415">
        <v>12.3</v>
      </c>
      <c r="S415">
        <v>2.4</v>
      </c>
      <c r="T415">
        <v>21500</v>
      </c>
      <c r="U415">
        <v>150500</v>
      </c>
      <c r="V415">
        <v>14.3</v>
      </c>
      <c r="W415">
        <v>2.4</v>
      </c>
      <c r="X415">
        <v>21000</v>
      </c>
      <c r="Y415">
        <v>147100</v>
      </c>
      <c r="Z415">
        <v>14.3</v>
      </c>
      <c r="AA415">
        <v>2.4</v>
      </c>
      <c r="AB415">
        <v>22100</v>
      </c>
      <c r="AC415">
        <v>148800</v>
      </c>
      <c r="AD415">
        <v>14.9</v>
      </c>
      <c r="AE415">
        <v>2.4</v>
      </c>
      <c r="AF415">
        <v>25400</v>
      </c>
      <c r="AG415">
        <v>148300</v>
      </c>
      <c r="AH415">
        <v>17.100000000000001</v>
      </c>
      <c r="AI415">
        <v>2.8</v>
      </c>
      <c r="AJ415">
        <v>23600</v>
      </c>
      <c r="AK415">
        <v>146800</v>
      </c>
      <c r="AL415">
        <v>16.100000000000001</v>
      </c>
      <c r="AM415">
        <v>2.6</v>
      </c>
      <c r="AN415">
        <v>23400</v>
      </c>
      <c r="AO415">
        <v>145900</v>
      </c>
      <c r="AP415">
        <v>16</v>
      </c>
      <c r="AQ415">
        <v>2.7</v>
      </c>
      <c r="AR415">
        <v>19100</v>
      </c>
      <c r="AS415">
        <v>153600</v>
      </c>
      <c r="AT415">
        <v>12.5</v>
      </c>
      <c r="AU415">
        <v>2.4</v>
      </c>
      <c r="AV415">
        <v>22400</v>
      </c>
      <c r="AW415">
        <v>158100</v>
      </c>
      <c r="AX415">
        <v>14.1</v>
      </c>
      <c r="AY415">
        <v>2.5</v>
      </c>
      <c r="AZ415">
        <v>25000</v>
      </c>
      <c r="BA415">
        <v>155400</v>
      </c>
      <c r="BB415">
        <v>16.100000000000001</v>
      </c>
      <c r="BC415">
        <v>2.8</v>
      </c>
      <c r="BD415">
        <v>23300</v>
      </c>
      <c r="BE415">
        <v>158500</v>
      </c>
      <c r="BF415">
        <v>14.7</v>
      </c>
      <c r="BG415">
        <v>2.8</v>
      </c>
      <c r="BH415">
        <v>27100</v>
      </c>
      <c r="BI415">
        <v>156200</v>
      </c>
      <c r="BJ415">
        <v>17.399999999999999</v>
      </c>
      <c r="BK415">
        <v>3</v>
      </c>
      <c r="BL415">
        <v>29000</v>
      </c>
      <c r="BM415">
        <v>160400</v>
      </c>
      <c r="BN415">
        <v>18</v>
      </c>
      <c r="BO415">
        <v>3</v>
      </c>
      <c r="BP415">
        <v>23900</v>
      </c>
      <c r="BQ415">
        <v>159500</v>
      </c>
      <c r="BR415">
        <v>15</v>
      </c>
      <c r="BS415">
        <v>3.4</v>
      </c>
      <c r="BT415">
        <v>25100</v>
      </c>
      <c r="BU415">
        <v>161800</v>
      </c>
      <c r="BV415">
        <v>15.5</v>
      </c>
      <c r="BW415">
        <v>3.4</v>
      </c>
    </row>
    <row r="416" spans="1:75" x14ac:dyDescent="0.3">
      <c r="A416" t="s">
        <v>93</v>
      </c>
      <c r="B416" t="str">
        <f>VLOOKUP(A416,'class and classification'!$A$1:$B$338,2,FALSE)</f>
        <v>Predominantly Urban</v>
      </c>
      <c r="C416" t="str">
        <f>VLOOKUP(A416,'class and classification'!$A$1:$C$338,3,FALSE)</f>
        <v>SC</v>
      </c>
      <c r="D416">
        <v>83700</v>
      </c>
      <c r="E416">
        <v>532200</v>
      </c>
      <c r="F416">
        <v>15.7</v>
      </c>
      <c r="G416">
        <v>0.9</v>
      </c>
      <c r="H416">
        <v>86200</v>
      </c>
      <c r="I416">
        <v>537100</v>
      </c>
      <c r="J416">
        <v>16.100000000000001</v>
      </c>
      <c r="K416">
        <v>1</v>
      </c>
      <c r="L416">
        <v>84700</v>
      </c>
      <c r="M416">
        <v>542000</v>
      </c>
      <c r="N416">
        <v>15.6</v>
      </c>
      <c r="O416">
        <v>1.7</v>
      </c>
      <c r="P416">
        <v>92200</v>
      </c>
      <c r="Q416">
        <v>546000</v>
      </c>
      <c r="R416">
        <v>16.899999999999999</v>
      </c>
      <c r="S416">
        <v>1.8</v>
      </c>
      <c r="T416">
        <v>85700</v>
      </c>
      <c r="U416">
        <v>536700</v>
      </c>
      <c r="V416">
        <v>16</v>
      </c>
      <c r="W416">
        <v>1.8</v>
      </c>
      <c r="X416">
        <v>99200</v>
      </c>
      <c r="Y416">
        <v>524900</v>
      </c>
      <c r="Z416">
        <v>18.899999999999999</v>
      </c>
      <c r="AA416">
        <v>2</v>
      </c>
      <c r="AB416">
        <v>97700</v>
      </c>
      <c r="AC416">
        <v>554700</v>
      </c>
      <c r="AD416">
        <v>17.600000000000001</v>
      </c>
      <c r="AE416">
        <v>1.9</v>
      </c>
      <c r="AF416">
        <v>95200</v>
      </c>
      <c r="AG416">
        <v>557100</v>
      </c>
      <c r="AH416">
        <v>17.100000000000001</v>
      </c>
      <c r="AI416">
        <v>2</v>
      </c>
      <c r="AJ416">
        <v>97500</v>
      </c>
      <c r="AK416">
        <v>539800</v>
      </c>
      <c r="AL416">
        <v>18.100000000000001</v>
      </c>
      <c r="AM416">
        <v>2.1</v>
      </c>
      <c r="AN416">
        <v>88300</v>
      </c>
      <c r="AO416">
        <v>525200</v>
      </c>
      <c r="AP416">
        <v>16.8</v>
      </c>
      <c r="AQ416">
        <v>2.1</v>
      </c>
      <c r="AR416">
        <v>96600</v>
      </c>
      <c r="AS416">
        <v>528300</v>
      </c>
      <c r="AT416">
        <v>18.3</v>
      </c>
      <c r="AU416">
        <v>2.1</v>
      </c>
      <c r="AV416">
        <v>96800</v>
      </c>
      <c r="AW416">
        <v>551500</v>
      </c>
      <c r="AX416">
        <v>17.600000000000001</v>
      </c>
      <c r="AY416">
        <v>2.1</v>
      </c>
      <c r="AZ416">
        <v>112100</v>
      </c>
      <c r="BA416">
        <v>571800</v>
      </c>
      <c r="BB416">
        <v>19.600000000000001</v>
      </c>
      <c r="BC416">
        <v>2.2000000000000002</v>
      </c>
      <c r="BD416">
        <v>104000</v>
      </c>
      <c r="BE416">
        <v>583300</v>
      </c>
      <c r="BF416">
        <v>17.8</v>
      </c>
      <c r="BG416">
        <v>2.1</v>
      </c>
      <c r="BH416">
        <v>105000</v>
      </c>
      <c r="BI416">
        <v>571600</v>
      </c>
      <c r="BJ416">
        <v>18.399999999999999</v>
      </c>
      <c r="BK416">
        <v>2.1</v>
      </c>
      <c r="BL416">
        <v>99300</v>
      </c>
      <c r="BM416">
        <v>574000</v>
      </c>
      <c r="BN416">
        <v>17.3</v>
      </c>
      <c r="BO416">
        <v>2.1</v>
      </c>
      <c r="BP416">
        <v>118500</v>
      </c>
      <c r="BQ416">
        <v>569400</v>
      </c>
      <c r="BR416">
        <v>20.8</v>
      </c>
      <c r="BS416">
        <v>2.5</v>
      </c>
      <c r="BT416">
        <v>107600</v>
      </c>
      <c r="BU416">
        <v>545800</v>
      </c>
      <c r="BV416">
        <v>19.7</v>
      </c>
      <c r="BW416">
        <v>2.2999999999999998</v>
      </c>
    </row>
    <row r="417" spans="1:75" x14ac:dyDescent="0.3">
      <c r="A417" t="s">
        <v>94</v>
      </c>
      <c r="B417" t="str">
        <f>VLOOKUP(A417,'class and classification'!$A$1:$B$338,2,FALSE)</f>
        <v>Predominantly Urban</v>
      </c>
      <c r="C417" t="str">
        <f>VLOOKUP(A417,'class and classification'!$A$1:$C$338,3,FALSE)</f>
        <v>MD</v>
      </c>
      <c r="D417">
        <v>6400</v>
      </c>
      <c r="E417">
        <v>61300</v>
      </c>
      <c r="F417">
        <v>10.5</v>
      </c>
      <c r="G417">
        <v>2.1</v>
      </c>
      <c r="H417">
        <v>6600</v>
      </c>
      <c r="I417">
        <v>63400</v>
      </c>
      <c r="J417">
        <v>10.4</v>
      </c>
      <c r="K417">
        <v>2</v>
      </c>
      <c r="L417">
        <v>6700</v>
      </c>
      <c r="M417">
        <v>62900</v>
      </c>
      <c r="N417">
        <v>10.6</v>
      </c>
      <c r="O417">
        <v>2.1</v>
      </c>
      <c r="P417">
        <v>7000</v>
      </c>
      <c r="Q417">
        <v>62100</v>
      </c>
      <c r="R417">
        <v>11.2</v>
      </c>
      <c r="S417">
        <v>2.2000000000000002</v>
      </c>
      <c r="T417">
        <v>7300</v>
      </c>
      <c r="U417">
        <v>61500</v>
      </c>
      <c r="V417">
        <v>11.9</v>
      </c>
      <c r="W417">
        <v>2.1</v>
      </c>
      <c r="X417">
        <v>7200</v>
      </c>
      <c r="Y417">
        <v>60400</v>
      </c>
      <c r="Z417">
        <v>12</v>
      </c>
      <c r="AA417">
        <v>2.2999999999999998</v>
      </c>
      <c r="AB417">
        <v>6300</v>
      </c>
      <c r="AC417">
        <v>58800</v>
      </c>
      <c r="AD417">
        <v>10.8</v>
      </c>
      <c r="AE417">
        <v>2.2999999999999998</v>
      </c>
      <c r="AF417">
        <v>6400</v>
      </c>
      <c r="AG417">
        <v>61200</v>
      </c>
      <c r="AH417">
        <v>10.4</v>
      </c>
      <c r="AI417">
        <v>2.2999999999999998</v>
      </c>
      <c r="AJ417">
        <v>7100</v>
      </c>
      <c r="AK417">
        <v>58700</v>
      </c>
      <c r="AL417">
        <v>12.1</v>
      </c>
      <c r="AM417">
        <v>2.5</v>
      </c>
      <c r="AN417">
        <v>8000</v>
      </c>
      <c r="AO417">
        <v>61700</v>
      </c>
      <c r="AP417">
        <v>13</v>
      </c>
      <c r="AQ417">
        <v>2.6</v>
      </c>
      <c r="AR417">
        <v>8400</v>
      </c>
      <c r="AS417">
        <v>62000</v>
      </c>
      <c r="AT417">
        <v>13.5</v>
      </c>
      <c r="AU417">
        <v>2.6</v>
      </c>
      <c r="AV417">
        <v>9100</v>
      </c>
      <c r="AW417">
        <v>64600</v>
      </c>
      <c r="AX417">
        <v>14.1</v>
      </c>
      <c r="AY417">
        <v>2.6</v>
      </c>
      <c r="AZ417">
        <v>8700</v>
      </c>
      <c r="BA417">
        <v>66800</v>
      </c>
      <c r="BB417">
        <v>12.9</v>
      </c>
      <c r="BC417">
        <v>2.7</v>
      </c>
      <c r="BD417">
        <v>10200</v>
      </c>
      <c r="BE417">
        <v>67500</v>
      </c>
      <c r="BF417">
        <v>15.1</v>
      </c>
      <c r="BG417">
        <v>2.8</v>
      </c>
      <c r="BH417">
        <v>9900</v>
      </c>
      <c r="BI417">
        <v>67100</v>
      </c>
      <c r="BJ417">
        <v>14.7</v>
      </c>
      <c r="BK417">
        <v>3</v>
      </c>
      <c r="BL417">
        <v>10800</v>
      </c>
      <c r="BM417">
        <v>72000</v>
      </c>
      <c r="BN417">
        <v>15</v>
      </c>
      <c r="BO417">
        <v>2.9</v>
      </c>
      <c r="BP417">
        <v>10600</v>
      </c>
      <c r="BQ417">
        <v>71700</v>
      </c>
      <c r="BR417">
        <v>14.7</v>
      </c>
      <c r="BS417">
        <v>3.5</v>
      </c>
      <c r="BT417">
        <v>10300</v>
      </c>
      <c r="BU417">
        <v>70300</v>
      </c>
      <c r="BV417">
        <v>14.7</v>
      </c>
      <c r="BW417">
        <v>4</v>
      </c>
    </row>
    <row r="418" spans="1:75" x14ac:dyDescent="0.3">
      <c r="A418" t="s">
        <v>95</v>
      </c>
      <c r="B418" t="str">
        <f>VLOOKUP(A418,'class and classification'!$A$1:$B$338,2,FALSE)</f>
        <v>Predominantly Urban</v>
      </c>
      <c r="C418" t="str">
        <f>VLOOKUP(A418,'class and classification'!$A$1:$C$338,3,FALSE)</f>
        <v>MD</v>
      </c>
      <c r="D418">
        <v>25200</v>
      </c>
      <c r="E418">
        <v>179900</v>
      </c>
      <c r="F418">
        <v>14</v>
      </c>
      <c r="G418">
        <v>2.4</v>
      </c>
      <c r="H418">
        <v>27000</v>
      </c>
      <c r="I418">
        <v>184700</v>
      </c>
      <c r="J418">
        <v>14.6</v>
      </c>
      <c r="K418">
        <v>2.4</v>
      </c>
      <c r="L418">
        <v>27600</v>
      </c>
      <c r="M418">
        <v>189400</v>
      </c>
      <c r="N418">
        <v>14.6</v>
      </c>
      <c r="O418">
        <v>2.4</v>
      </c>
      <c r="P418">
        <v>28600</v>
      </c>
      <c r="Q418">
        <v>193900</v>
      </c>
      <c r="R418">
        <v>14.8</v>
      </c>
      <c r="S418">
        <v>2.5</v>
      </c>
      <c r="T418">
        <v>31700</v>
      </c>
      <c r="U418">
        <v>184800</v>
      </c>
      <c r="V418">
        <v>17.100000000000001</v>
      </c>
      <c r="W418">
        <v>2.9</v>
      </c>
      <c r="X418">
        <v>34200</v>
      </c>
      <c r="Y418">
        <v>186800</v>
      </c>
      <c r="Z418">
        <v>18.3</v>
      </c>
      <c r="AA418">
        <v>2.8</v>
      </c>
      <c r="AB418">
        <v>30900</v>
      </c>
      <c r="AC418">
        <v>193900</v>
      </c>
      <c r="AD418">
        <v>15.9</v>
      </c>
      <c r="AE418">
        <v>2.5</v>
      </c>
      <c r="AF418">
        <v>34000</v>
      </c>
      <c r="AG418">
        <v>192500</v>
      </c>
      <c r="AH418">
        <v>17.7</v>
      </c>
      <c r="AI418">
        <v>2.9</v>
      </c>
      <c r="AJ418">
        <v>30000</v>
      </c>
      <c r="AK418">
        <v>196000</v>
      </c>
      <c r="AL418">
        <v>15.3</v>
      </c>
      <c r="AM418">
        <v>2.6</v>
      </c>
      <c r="AN418">
        <v>39700</v>
      </c>
      <c r="AO418">
        <v>199900</v>
      </c>
      <c r="AP418">
        <v>19.899999999999999</v>
      </c>
      <c r="AQ418">
        <v>2.8</v>
      </c>
      <c r="AR418">
        <v>45500</v>
      </c>
      <c r="AS418">
        <v>194800</v>
      </c>
      <c r="AT418">
        <v>23.4</v>
      </c>
      <c r="AU418">
        <v>3.3</v>
      </c>
      <c r="AV418">
        <v>46100</v>
      </c>
      <c r="AW418">
        <v>202200</v>
      </c>
      <c r="AX418">
        <v>22.8</v>
      </c>
      <c r="AY418">
        <v>3.2</v>
      </c>
      <c r="AZ418">
        <v>46000</v>
      </c>
      <c r="BA418">
        <v>218800</v>
      </c>
      <c r="BB418">
        <v>21</v>
      </c>
      <c r="BC418">
        <v>3</v>
      </c>
      <c r="BD418">
        <v>49100</v>
      </c>
      <c r="BE418">
        <v>228000</v>
      </c>
      <c r="BF418">
        <v>21.5</v>
      </c>
      <c r="BG418">
        <v>3.1</v>
      </c>
      <c r="BH418">
        <v>48800</v>
      </c>
      <c r="BI418">
        <v>232400</v>
      </c>
      <c r="BJ418">
        <v>21</v>
      </c>
      <c r="BK418">
        <v>3.1</v>
      </c>
      <c r="BL418">
        <v>51100</v>
      </c>
      <c r="BM418">
        <v>230400</v>
      </c>
      <c r="BN418">
        <v>22.2</v>
      </c>
      <c r="BO418">
        <v>3.3</v>
      </c>
      <c r="BP418">
        <v>63200</v>
      </c>
      <c r="BQ418">
        <v>244700</v>
      </c>
      <c r="BR418">
        <v>25.8</v>
      </c>
      <c r="BS418">
        <v>3.6</v>
      </c>
      <c r="BT418">
        <v>63200</v>
      </c>
      <c r="BU418">
        <v>251400</v>
      </c>
      <c r="BV418">
        <v>25.1</v>
      </c>
      <c r="BW418">
        <v>4.0999999999999996</v>
      </c>
    </row>
    <row r="419" spans="1:75" x14ac:dyDescent="0.3">
      <c r="A419" t="s">
        <v>96</v>
      </c>
      <c r="B419" t="str">
        <f>VLOOKUP(A419,'class and classification'!$A$1:$B$338,2,FALSE)</f>
        <v>Predominantly Urban</v>
      </c>
      <c r="C419" t="str">
        <f>VLOOKUP(A419,'class and classification'!$A$1:$C$338,3,FALSE)</f>
        <v>MD</v>
      </c>
      <c r="D419">
        <v>18000</v>
      </c>
      <c r="E419">
        <v>124300</v>
      </c>
      <c r="F419">
        <v>14.5</v>
      </c>
      <c r="G419">
        <v>2.2000000000000002</v>
      </c>
      <c r="H419">
        <v>19900</v>
      </c>
      <c r="I419">
        <v>121500</v>
      </c>
      <c r="J419">
        <v>16.399999999999999</v>
      </c>
      <c r="K419">
        <v>2.5</v>
      </c>
      <c r="L419">
        <v>19700</v>
      </c>
      <c r="M419">
        <v>118400</v>
      </c>
      <c r="N419">
        <v>16.600000000000001</v>
      </c>
      <c r="O419">
        <v>2.6</v>
      </c>
      <c r="P419">
        <v>19600</v>
      </c>
      <c r="Q419">
        <v>118300</v>
      </c>
      <c r="R419">
        <v>16.600000000000001</v>
      </c>
      <c r="S419">
        <v>2.7</v>
      </c>
      <c r="T419">
        <v>21700</v>
      </c>
      <c r="U419">
        <v>121800</v>
      </c>
      <c r="V419">
        <v>17.8</v>
      </c>
      <c r="W419">
        <v>2.7</v>
      </c>
      <c r="X419">
        <v>21900</v>
      </c>
      <c r="Y419">
        <v>122900</v>
      </c>
      <c r="Z419">
        <v>17.8</v>
      </c>
      <c r="AA419">
        <v>2.8</v>
      </c>
      <c r="AB419">
        <v>20000</v>
      </c>
      <c r="AC419">
        <v>121500</v>
      </c>
      <c r="AD419">
        <v>16.5</v>
      </c>
      <c r="AE419">
        <v>2.7</v>
      </c>
      <c r="AF419">
        <v>22500</v>
      </c>
      <c r="AG419">
        <v>117600</v>
      </c>
      <c r="AH419">
        <v>19.100000000000001</v>
      </c>
      <c r="AI419">
        <v>3.1</v>
      </c>
      <c r="AJ419">
        <v>25200</v>
      </c>
      <c r="AK419">
        <v>120700</v>
      </c>
      <c r="AL419">
        <v>20.9</v>
      </c>
      <c r="AM419">
        <v>3.2</v>
      </c>
      <c r="AN419">
        <v>23400</v>
      </c>
      <c r="AO419">
        <v>124300</v>
      </c>
      <c r="AP419">
        <v>18.8</v>
      </c>
      <c r="AQ419">
        <v>2.9</v>
      </c>
      <c r="AR419">
        <v>21300</v>
      </c>
      <c r="AS419">
        <v>121100</v>
      </c>
      <c r="AT419">
        <v>17.600000000000001</v>
      </c>
      <c r="AU419">
        <v>2.9</v>
      </c>
      <c r="AV419">
        <v>23500</v>
      </c>
      <c r="AW419">
        <v>126000</v>
      </c>
      <c r="AX419">
        <v>18.600000000000001</v>
      </c>
      <c r="AY419">
        <v>2.9</v>
      </c>
      <c r="AZ419">
        <v>22300</v>
      </c>
      <c r="BA419">
        <v>119000</v>
      </c>
      <c r="BB419">
        <v>18.7</v>
      </c>
      <c r="BC419">
        <v>3</v>
      </c>
      <c r="BD419">
        <v>22100</v>
      </c>
      <c r="BE419">
        <v>117300</v>
      </c>
      <c r="BF419">
        <v>18.899999999999999</v>
      </c>
      <c r="BG419">
        <v>3</v>
      </c>
      <c r="BH419">
        <v>22400</v>
      </c>
      <c r="BI419">
        <v>127400</v>
      </c>
      <c r="BJ419">
        <v>17.600000000000001</v>
      </c>
      <c r="BK419">
        <v>2.8</v>
      </c>
      <c r="BL419">
        <v>24500</v>
      </c>
      <c r="BM419">
        <v>129000</v>
      </c>
      <c r="BN419">
        <v>19</v>
      </c>
      <c r="BO419">
        <v>3</v>
      </c>
      <c r="BP419">
        <v>24700</v>
      </c>
      <c r="BQ419">
        <v>123600</v>
      </c>
      <c r="BR419">
        <v>20</v>
      </c>
      <c r="BS419">
        <v>3.4</v>
      </c>
      <c r="BT419">
        <v>29300</v>
      </c>
      <c r="BU419">
        <v>124800</v>
      </c>
      <c r="BV419">
        <v>23.5</v>
      </c>
      <c r="BW419">
        <v>3.9</v>
      </c>
    </row>
    <row r="420" spans="1:75" x14ac:dyDescent="0.3">
      <c r="A420" t="s">
        <v>97</v>
      </c>
      <c r="B420" t="str">
        <f>VLOOKUP(A420,'class and classification'!$A$1:$B$338,2,FALSE)</f>
        <v>Predominantly Urban</v>
      </c>
      <c r="C420" t="str">
        <f>VLOOKUP(A420,'class and classification'!$A$1:$C$338,3,FALSE)</f>
        <v>MD</v>
      </c>
      <c r="D420">
        <v>13000</v>
      </c>
      <c r="E420">
        <v>77800</v>
      </c>
      <c r="F420">
        <v>16.7</v>
      </c>
      <c r="G420">
        <v>2.6</v>
      </c>
      <c r="H420">
        <v>11700</v>
      </c>
      <c r="I420">
        <v>78800</v>
      </c>
      <c r="J420">
        <v>14.8</v>
      </c>
      <c r="K420">
        <v>2.2999999999999998</v>
      </c>
      <c r="L420">
        <v>11800</v>
      </c>
      <c r="M420">
        <v>77900</v>
      </c>
      <c r="N420">
        <v>15.2</v>
      </c>
      <c r="O420">
        <v>2.4</v>
      </c>
      <c r="P420">
        <v>12600</v>
      </c>
      <c r="Q420">
        <v>76100</v>
      </c>
      <c r="R420">
        <v>16.600000000000001</v>
      </c>
      <c r="S420">
        <v>2.6</v>
      </c>
      <c r="T420">
        <v>12200</v>
      </c>
      <c r="U420">
        <v>73600</v>
      </c>
      <c r="V420">
        <v>16.600000000000001</v>
      </c>
      <c r="W420">
        <v>2.5</v>
      </c>
      <c r="X420">
        <v>11900</v>
      </c>
      <c r="Y420">
        <v>76000</v>
      </c>
      <c r="Z420">
        <v>15.7</v>
      </c>
      <c r="AA420">
        <v>2.5</v>
      </c>
      <c r="AB420">
        <v>14200</v>
      </c>
      <c r="AC420">
        <v>79100</v>
      </c>
      <c r="AD420">
        <v>17.899999999999999</v>
      </c>
      <c r="AE420">
        <v>2.8</v>
      </c>
      <c r="AF420">
        <v>13800</v>
      </c>
      <c r="AG420">
        <v>74700</v>
      </c>
      <c r="AH420">
        <v>18.5</v>
      </c>
      <c r="AI420">
        <v>3</v>
      </c>
      <c r="AJ420">
        <v>11500</v>
      </c>
      <c r="AK420">
        <v>77400</v>
      </c>
      <c r="AL420">
        <v>14.9</v>
      </c>
      <c r="AM420">
        <v>2.7</v>
      </c>
      <c r="AN420">
        <v>12500</v>
      </c>
      <c r="AO420">
        <v>80100</v>
      </c>
      <c r="AP420">
        <v>15.6</v>
      </c>
      <c r="AQ420">
        <v>2.6</v>
      </c>
      <c r="AR420">
        <v>11100</v>
      </c>
      <c r="AS420">
        <v>76300</v>
      </c>
      <c r="AT420">
        <v>14.5</v>
      </c>
      <c r="AU420">
        <v>2.6</v>
      </c>
      <c r="AV420">
        <v>13800</v>
      </c>
      <c r="AW420">
        <v>79700</v>
      </c>
      <c r="AX420">
        <v>17.3</v>
      </c>
      <c r="AY420">
        <v>2.8</v>
      </c>
      <c r="AZ420">
        <v>16000</v>
      </c>
      <c r="BA420">
        <v>82600</v>
      </c>
      <c r="BB420">
        <v>19.399999999999999</v>
      </c>
      <c r="BC420">
        <v>3.1</v>
      </c>
      <c r="BD420">
        <v>13800</v>
      </c>
      <c r="BE420">
        <v>79300</v>
      </c>
      <c r="BF420">
        <v>17.399999999999999</v>
      </c>
      <c r="BG420">
        <v>3</v>
      </c>
      <c r="BH420">
        <v>13800</v>
      </c>
      <c r="BI420">
        <v>81900</v>
      </c>
      <c r="BJ420">
        <v>16.8</v>
      </c>
      <c r="BK420">
        <v>3</v>
      </c>
      <c r="BL420">
        <v>16200</v>
      </c>
      <c r="BM420">
        <v>84400</v>
      </c>
      <c r="BN420">
        <v>19.2</v>
      </c>
      <c r="BO420">
        <v>3.3</v>
      </c>
      <c r="BP420">
        <v>16300</v>
      </c>
      <c r="BQ420">
        <v>84700</v>
      </c>
      <c r="BR420">
        <v>19.3</v>
      </c>
      <c r="BS420">
        <v>3.7</v>
      </c>
      <c r="BT420">
        <v>19700</v>
      </c>
      <c r="BU420">
        <v>82800</v>
      </c>
      <c r="BV420">
        <v>23.7</v>
      </c>
      <c r="BW420">
        <v>4.4000000000000004</v>
      </c>
    </row>
    <row r="421" spans="1:75" x14ac:dyDescent="0.3">
      <c r="A421" t="s">
        <v>98</v>
      </c>
      <c r="B421" t="str">
        <f>VLOOKUP(A421,'class and classification'!$A$1:$B$338,2,FALSE)</f>
        <v>Predominantly Urban</v>
      </c>
      <c r="C421" t="str">
        <f>VLOOKUP(A421,'class and classification'!$A$1:$C$338,3,FALSE)</f>
        <v>MD</v>
      </c>
      <c r="D421">
        <v>22100</v>
      </c>
      <c r="E421">
        <v>140000</v>
      </c>
      <c r="F421">
        <v>15.8</v>
      </c>
      <c r="G421">
        <v>2.4</v>
      </c>
      <c r="H421">
        <v>25900</v>
      </c>
      <c r="I421">
        <v>137200</v>
      </c>
      <c r="J421">
        <v>18.899999999999999</v>
      </c>
      <c r="K421">
        <v>2.9</v>
      </c>
      <c r="L421">
        <v>25900</v>
      </c>
      <c r="M421">
        <v>135600</v>
      </c>
      <c r="N421">
        <v>19.100000000000001</v>
      </c>
      <c r="O421">
        <v>3</v>
      </c>
      <c r="P421">
        <v>27200</v>
      </c>
      <c r="Q421">
        <v>140500</v>
      </c>
      <c r="R421">
        <v>19.399999999999999</v>
      </c>
      <c r="S421">
        <v>3</v>
      </c>
      <c r="T421">
        <v>25300</v>
      </c>
      <c r="U421">
        <v>135100</v>
      </c>
      <c r="V421">
        <v>18.7</v>
      </c>
      <c r="W421">
        <v>2.9</v>
      </c>
      <c r="X421">
        <v>27100</v>
      </c>
      <c r="Y421">
        <v>133200</v>
      </c>
      <c r="Z421">
        <v>20.399999999999999</v>
      </c>
      <c r="AA421">
        <v>3</v>
      </c>
      <c r="AB421">
        <v>25000</v>
      </c>
      <c r="AC421">
        <v>134000</v>
      </c>
      <c r="AD421">
        <v>18.7</v>
      </c>
      <c r="AE421">
        <v>2.8</v>
      </c>
      <c r="AF421">
        <v>23500</v>
      </c>
      <c r="AG421">
        <v>137900</v>
      </c>
      <c r="AH421">
        <v>17</v>
      </c>
      <c r="AI421">
        <v>2.7</v>
      </c>
      <c r="AJ421">
        <v>23600</v>
      </c>
      <c r="AK421">
        <v>141400</v>
      </c>
      <c r="AL421">
        <v>16.7</v>
      </c>
      <c r="AM421">
        <v>2.8</v>
      </c>
      <c r="AN421">
        <v>22900</v>
      </c>
      <c r="AO421">
        <v>140000</v>
      </c>
      <c r="AP421">
        <v>16.3</v>
      </c>
      <c r="AQ421">
        <v>2.8</v>
      </c>
      <c r="AR421">
        <v>28300</v>
      </c>
      <c r="AS421">
        <v>137600</v>
      </c>
      <c r="AT421">
        <v>20.6</v>
      </c>
      <c r="AU421">
        <v>3.2</v>
      </c>
      <c r="AV421">
        <v>31100</v>
      </c>
      <c r="AW421">
        <v>140500</v>
      </c>
      <c r="AX421">
        <v>22.1</v>
      </c>
      <c r="AY421">
        <v>3.3</v>
      </c>
      <c r="AZ421">
        <v>32600</v>
      </c>
      <c r="BA421">
        <v>139500</v>
      </c>
      <c r="BB421">
        <v>23.3</v>
      </c>
      <c r="BC421">
        <v>3.4</v>
      </c>
      <c r="BD421">
        <v>28900</v>
      </c>
      <c r="BE421">
        <v>143800</v>
      </c>
      <c r="BF421">
        <v>20.100000000000001</v>
      </c>
      <c r="BG421">
        <v>3.2</v>
      </c>
      <c r="BH421">
        <v>33000</v>
      </c>
      <c r="BI421">
        <v>148700</v>
      </c>
      <c r="BJ421">
        <v>22.2</v>
      </c>
      <c r="BK421">
        <v>3.4</v>
      </c>
      <c r="BL421">
        <v>30400</v>
      </c>
      <c r="BM421">
        <v>151700</v>
      </c>
      <c r="BN421">
        <v>20</v>
      </c>
      <c r="BO421">
        <v>3</v>
      </c>
      <c r="BP421">
        <v>27300</v>
      </c>
      <c r="BQ421">
        <v>141200</v>
      </c>
      <c r="BR421">
        <v>19.3</v>
      </c>
      <c r="BS421">
        <v>3.6</v>
      </c>
      <c r="BT421">
        <v>31100</v>
      </c>
      <c r="BU421">
        <v>141000</v>
      </c>
      <c r="BV421">
        <v>22.1</v>
      </c>
      <c r="BW421">
        <v>4</v>
      </c>
    </row>
    <row r="422" spans="1:75" x14ac:dyDescent="0.3">
      <c r="A422" t="s">
        <v>99</v>
      </c>
      <c r="B422" t="str">
        <f>VLOOKUP(A422,'class and classification'!$A$1:$B$338,2,FALSE)</f>
        <v>Predominantly Rural</v>
      </c>
      <c r="C422" t="str">
        <f>VLOOKUP(A422,'class and classification'!$A$1:$C$338,3,FALSE)</f>
        <v>UA</v>
      </c>
      <c r="D422">
        <v>23400</v>
      </c>
      <c r="E422">
        <v>151400</v>
      </c>
      <c r="F422">
        <v>15.5</v>
      </c>
      <c r="G422">
        <v>2.5</v>
      </c>
      <c r="H422">
        <v>28200</v>
      </c>
      <c r="I422">
        <v>156500</v>
      </c>
      <c r="J422">
        <v>18.100000000000001</v>
      </c>
      <c r="K422">
        <v>2.6</v>
      </c>
      <c r="L422">
        <v>26200</v>
      </c>
      <c r="M422">
        <v>157700</v>
      </c>
      <c r="N422">
        <v>16.600000000000001</v>
      </c>
      <c r="O422">
        <v>2.4</v>
      </c>
      <c r="P422">
        <v>26400</v>
      </c>
      <c r="Q422">
        <v>159600</v>
      </c>
      <c r="R422">
        <v>16.600000000000001</v>
      </c>
      <c r="S422">
        <v>2.4</v>
      </c>
      <c r="T422">
        <v>27100</v>
      </c>
      <c r="U422">
        <v>158100</v>
      </c>
      <c r="V422">
        <v>17.2</v>
      </c>
      <c r="W422">
        <v>2.6</v>
      </c>
      <c r="X422">
        <v>27300</v>
      </c>
      <c r="Y422">
        <v>157900</v>
      </c>
      <c r="Z422">
        <v>17.3</v>
      </c>
      <c r="AA422">
        <v>2.7</v>
      </c>
      <c r="AB422">
        <v>30200</v>
      </c>
      <c r="AC422">
        <v>155800</v>
      </c>
      <c r="AD422">
        <v>19.399999999999999</v>
      </c>
      <c r="AE422">
        <v>2.8</v>
      </c>
      <c r="AF422">
        <v>29700</v>
      </c>
      <c r="AG422">
        <v>155500</v>
      </c>
      <c r="AH422">
        <v>19.100000000000001</v>
      </c>
      <c r="AI422">
        <v>3</v>
      </c>
      <c r="AJ422">
        <v>27400</v>
      </c>
      <c r="AK422">
        <v>154000</v>
      </c>
      <c r="AL422">
        <v>17.8</v>
      </c>
      <c r="AM422">
        <v>2.8</v>
      </c>
      <c r="AN422">
        <v>29700</v>
      </c>
      <c r="AO422">
        <v>154400</v>
      </c>
      <c r="AP422">
        <v>19.3</v>
      </c>
      <c r="AQ422">
        <v>2.9</v>
      </c>
      <c r="AR422">
        <v>27000</v>
      </c>
      <c r="AS422">
        <v>159200</v>
      </c>
      <c r="AT422">
        <v>16.899999999999999</v>
      </c>
      <c r="AU422">
        <v>2.9</v>
      </c>
      <c r="AV422">
        <v>29300</v>
      </c>
      <c r="AW422">
        <v>159300</v>
      </c>
      <c r="AX422">
        <v>18.399999999999999</v>
      </c>
      <c r="AY422">
        <v>2.9</v>
      </c>
      <c r="AZ422">
        <v>31100</v>
      </c>
      <c r="BA422">
        <v>160100</v>
      </c>
      <c r="BB422">
        <v>19.399999999999999</v>
      </c>
      <c r="BC422">
        <v>3</v>
      </c>
      <c r="BD422">
        <v>31000</v>
      </c>
      <c r="BE422">
        <v>157700</v>
      </c>
      <c r="BF422">
        <v>19.7</v>
      </c>
      <c r="BG422">
        <v>3</v>
      </c>
      <c r="BH422">
        <v>29700</v>
      </c>
      <c r="BI422">
        <v>154900</v>
      </c>
      <c r="BJ422">
        <v>19.2</v>
      </c>
      <c r="BK422">
        <v>2.9</v>
      </c>
      <c r="BL422">
        <v>30500</v>
      </c>
      <c r="BM422">
        <v>160400</v>
      </c>
      <c r="BN422">
        <v>19</v>
      </c>
      <c r="BO422">
        <v>3</v>
      </c>
      <c r="BP422">
        <v>34600</v>
      </c>
      <c r="BQ422">
        <v>151100</v>
      </c>
      <c r="BR422">
        <v>22.9</v>
      </c>
      <c r="BS422">
        <v>3.6</v>
      </c>
      <c r="BT422">
        <v>32000</v>
      </c>
      <c r="BU422">
        <v>153100</v>
      </c>
      <c r="BV422">
        <v>20.9</v>
      </c>
      <c r="BW422">
        <v>3.3</v>
      </c>
    </row>
    <row r="423" spans="1:75" x14ac:dyDescent="0.3">
      <c r="A423" t="s">
        <v>100</v>
      </c>
      <c r="B423" t="str">
        <f>VLOOKUP(A423,'class and classification'!$A$1:$B$338,2,FALSE)</f>
        <v>Predominantly Urban</v>
      </c>
      <c r="C423" t="str">
        <f>VLOOKUP(A423,'class and classification'!$A$1:$C$338,3,FALSE)</f>
        <v>UA</v>
      </c>
      <c r="D423">
        <v>11200</v>
      </c>
      <c r="E423">
        <v>113700</v>
      </c>
      <c r="F423">
        <v>9.8000000000000007</v>
      </c>
      <c r="G423">
        <v>2.1</v>
      </c>
      <c r="H423">
        <v>12100</v>
      </c>
      <c r="I423">
        <v>111600</v>
      </c>
      <c r="J423">
        <v>10.9</v>
      </c>
      <c r="K423">
        <v>2.2999999999999998</v>
      </c>
      <c r="L423">
        <v>11800</v>
      </c>
      <c r="M423">
        <v>110900</v>
      </c>
      <c r="N423">
        <v>10.6</v>
      </c>
      <c r="O423">
        <v>2.2999999999999998</v>
      </c>
      <c r="P423">
        <v>11300</v>
      </c>
      <c r="Q423">
        <v>110700</v>
      </c>
      <c r="R423">
        <v>10.199999999999999</v>
      </c>
      <c r="S423">
        <v>2.2000000000000002</v>
      </c>
      <c r="T423">
        <v>10500</v>
      </c>
      <c r="U423">
        <v>104600</v>
      </c>
      <c r="V423">
        <v>10</v>
      </c>
      <c r="W423">
        <v>2.2000000000000002</v>
      </c>
      <c r="X423">
        <v>13300</v>
      </c>
      <c r="Y423">
        <v>105300</v>
      </c>
      <c r="Z423">
        <v>12.6</v>
      </c>
      <c r="AA423">
        <v>2.2999999999999998</v>
      </c>
      <c r="AB423">
        <v>14800</v>
      </c>
      <c r="AC423">
        <v>107500</v>
      </c>
      <c r="AD423">
        <v>13.8</v>
      </c>
      <c r="AE423">
        <v>2.4</v>
      </c>
      <c r="AF423">
        <v>14900</v>
      </c>
      <c r="AG423">
        <v>108200</v>
      </c>
      <c r="AH423">
        <v>13.7</v>
      </c>
      <c r="AI423">
        <v>2.4</v>
      </c>
      <c r="AJ423">
        <v>14500</v>
      </c>
      <c r="AK423">
        <v>104700</v>
      </c>
      <c r="AL423">
        <v>13.8</v>
      </c>
      <c r="AM423">
        <v>2.6</v>
      </c>
      <c r="AN423">
        <v>14100</v>
      </c>
      <c r="AO423">
        <v>108700</v>
      </c>
      <c r="AP423">
        <v>13</v>
      </c>
      <c r="AQ423">
        <v>2.5</v>
      </c>
      <c r="AR423">
        <v>15000</v>
      </c>
      <c r="AS423">
        <v>110600</v>
      </c>
      <c r="AT423">
        <v>13.5</v>
      </c>
      <c r="AU423">
        <v>2.6</v>
      </c>
      <c r="AV423">
        <v>17700</v>
      </c>
      <c r="AW423">
        <v>114800</v>
      </c>
      <c r="AX423">
        <v>15.4</v>
      </c>
      <c r="AY423">
        <v>2.8</v>
      </c>
      <c r="AZ423">
        <v>20400</v>
      </c>
      <c r="BA423">
        <v>118700</v>
      </c>
      <c r="BB423">
        <v>17.2</v>
      </c>
      <c r="BC423">
        <v>3.1</v>
      </c>
      <c r="BD423">
        <v>16200</v>
      </c>
      <c r="BE423">
        <v>120200</v>
      </c>
      <c r="BF423">
        <v>13.5</v>
      </c>
      <c r="BG423">
        <v>2.8</v>
      </c>
      <c r="BH423">
        <v>16100</v>
      </c>
      <c r="BI423">
        <v>127100</v>
      </c>
      <c r="BJ423">
        <v>12.7</v>
      </c>
      <c r="BK423">
        <v>2.7</v>
      </c>
      <c r="BL423">
        <v>17400</v>
      </c>
      <c r="BM423">
        <v>122900</v>
      </c>
      <c r="BN423">
        <v>14.1</v>
      </c>
      <c r="BO423">
        <v>3</v>
      </c>
      <c r="BP423">
        <v>16800</v>
      </c>
      <c r="BQ423">
        <v>127100</v>
      </c>
      <c r="BR423">
        <v>13.2</v>
      </c>
      <c r="BS423">
        <v>3.3</v>
      </c>
      <c r="BT423">
        <v>16700</v>
      </c>
      <c r="BU423">
        <v>123700</v>
      </c>
      <c r="BV423">
        <v>13.5</v>
      </c>
      <c r="BW423">
        <v>3.4</v>
      </c>
    </row>
    <row r="424" spans="1:75" x14ac:dyDescent="0.3">
      <c r="A424" t="s">
        <v>101</v>
      </c>
      <c r="B424" t="str">
        <f>VLOOKUP(A424,'class and classification'!$A$1:$B$338,2,FALSE)</f>
        <v>Predominantly Urban</v>
      </c>
      <c r="C424" t="str">
        <f>VLOOKUP(A424,'class and classification'!$A$1:$C$338,3,FALSE)</f>
        <v>UA</v>
      </c>
      <c r="D424">
        <v>5900</v>
      </c>
      <c r="E424">
        <v>70800</v>
      </c>
      <c r="F424">
        <v>8.3000000000000007</v>
      </c>
      <c r="G424">
        <v>1.8</v>
      </c>
      <c r="H424">
        <v>7300</v>
      </c>
      <c r="I424">
        <v>70500</v>
      </c>
      <c r="J424">
        <v>10.4</v>
      </c>
      <c r="K424">
        <v>2.2000000000000002</v>
      </c>
      <c r="L424">
        <v>6900</v>
      </c>
      <c r="M424">
        <v>72400</v>
      </c>
      <c r="N424">
        <v>9.6</v>
      </c>
      <c r="O424">
        <v>2.1</v>
      </c>
      <c r="P424">
        <v>7100</v>
      </c>
      <c r="Q424">
        <v>73800</v>
      </c>
      <c r="R424">
        <v>9.6</v>
      </c>
      <c r="S424">
        <v>2.1</v>
      </c>
      <c r="T424">
        <v>8300</v>
      </c>
      <c r="U424">
        <v>72500</v>
      </c>
      <c r="V424">
        <v>11.4</v>
      </c>
      <c r="W424">
        <v>2.2999999999999998</v>
      </c>
      <c r="X424">
        <v>6800</v>
      </c>
      <c r="Y424">
        <v>70500</v>
      </c>
      <c r="Z424">
        <v>9.6</v>
      </c>
      <c r="AA424">
        <v>2.2000000000000002</v>
      </c>
      <c r="AB424">
        <v>9400</v>
      </c>
      <c r="AC424">
        <v>71300</v>
      </c>
      <c r="AD424">
        <v>13.2</v>
      </c>
      <c r="AE424">
        <v>2.5</v>
      </c>
      <c r="AF424">
        <v>7600</v>
      </c>
      <c r="AG424">
        <v>68100</v>
      </c>
      <c r="AH424">
        <v>11.2</v>
      </c>
      <c r="AI424">
        <v>2.4</v>
      </c>
      <c r="AJ424">
        <v>7800</v>
      </c>
      <c r="AK424">
        <v>69000</v>
      </c>
      <c r="AL424">
        <v>11.4</v>
      </c>
      <c r="AM424">
        <v>2.2999999999999998</v>
      </c>
      <c r="AN424">
        <v>7000</v>
      </c>
      <c r="AO424">
        <v>70400</v>
      </c>
      <c r="AP424">
        <v>10</v>
      </c>
      <c r="AQ424">
        <v>2.2000000000000002</v>
      </c>
      <c r="AR424">
        <v>8100</v>
      </c>
      <c r="AS424">
        <v>70800</v>
      </c>
      <c r="AT424">
        <v>11.5</v>
      </c>
      <c r="AU424">
        <v>2.2999999999999998</v>
      </c>
      <c r="AV424">
        <v>8100</v>
      </c>
      <c r="AW424">
        <v>72000</v>
      </c>
      <c r="AX424">
        <v>11.2</v>
      </c>
      <c r="AY424">
        <v>2.2000000000000002</v>
      </c>
      <c r="AZ424">
        <v>8100</v>
      </c>
      <c r="BA424">
        <v>71800</v>
      </c>
      <c r="BB424">
        <v>11.3</v>
      </c>
      <c r="BC424">
        <v>2.2999999999999998</v>
      </c>
      <c r="BD424">
        <v>8700</v>
      </c>
      <c r="BE424">
        <v>70300</v>
      </c>
      <c r="BF424">
        <v>12.4</v>
      </c>
      <c r="BG424">
        <v>2.4</v>
      </c>
      <c r="BH424">
        <v>8400</v>
      </c>
      <c r="BI424">
        <v>72300</v>
      </c>
      <c r="BJ424">
        <v>11.7</v>
      </c>
      <c r="BK424">
        <v>2.5</v>
      </c>
      <c r="BL424">
        <v>8400</v>
      </c>
      <c r="BM424">
        <v>69900</v>
      </c>
      <c r="BN424">
        <v>12</v>
      </c>
      <c r="BO424">
        <v>2.5</v>
      </c>
      <c r="BP424">
        <v>8900</v>
      </c>
      <c r="BQ424">
        <v>71200</v>
      </c>
      <c r="BR424">
        <v>12.4</v>
      </c>
      <c r="BS424">
        <v>3</v>
      </c>
      <c r="BT424">
        <v>9500</v>
      </c>
      <c r="BU424">
        <v>69700</v>
      </c>
      <c r="BV424">
        <v>13.6</v>
      </c>
      <c r="BW424">
        <v>3.3</v>
      </c>
    </row>
    <row r="425" spans="1:75" x14ac:dyDescent="0.3">
      <c r="A425" t="s">
        <v>102</v>
      </c>
      <c r="B425" t="str">
        <f>VLOOKUP(A425,'class and classification'!$A$1:$B$338,2,FALSE)</f>
        <v>Urban with Significant Rural</v>
      </c>
      <c r="C425" t="str">
        <f>VLOOKUP(A425,'class and classification'!$A$1:$C$338,3,FALSE)</f>
        <v>UA</v>
      </c>
      <c r="D425">
        <v>8900</v>
      </c>
      <c r="E425">
        <v>75000</v>
      </c>
      <c r="F425">
        <v>11.9</v>
      </c>
      <c r="G425">
        <v>2.1</v>
      </c>
      <c r="H425">
        <v>8500</v>
      </c>
      <c r="I425">
        <v>75800</v>
      </c>
      <c r="J425">
        <v>11.3</v>
      </c>
      <c r="K425">
        <v>2.2000000000000002</v>
      </c>
      <c r="L425">
        <v>9500</v>
      </c>
      <c r="M425">
        <v>77000</v>
      </c>
      <c r="N425">
        <v>12.3</v>
      </c>
      <c r="O425">
        <v>2.4</v>
      </c>
      <c r="P425">
        <v>10500</v>
      </c>
      <c r="Q425">
        <v>78500</v>
      </c>
      <c r="R425">
        <v>13.3</v>
      </c>
      <c r="S425">
        <v>2.4</v>
      </c>
      <c r="T425">
        <v>10200</v>
      </c>
      <c r="U425">
        <v>78400</v>
      </c>
      <c r="V425">
        <v>13</v>
      </c>
      <c r="W425">
        <v>2.5</v>
      </c>
      <c r="X425">
        <v>9900</v>
      </c>
      <c r="Y425">
        <v>75400</v>
      </c>
      <c r="Z425">
        <v>13.1</v>
      </c>
      <c r="AA425">
        <v>2.4</v>
      </c>
      <c r="AB425">
        <v>10100</v>
      </c>
      <c r="AC425">
        <v>76800</v>
      </c>
      <c r="AD425">
        <v>13.2</v>
      </c>
      <c r="AE425">
        <v>2.5</v>
      </c>
      <c r="AF425">
        <v>8600</v>
      </c>
      <c r="AG425">
        <v>78900</v>
      </c>
      <c r="AH425">
        <v>10.8</v>
      </c>
      <c r="AI425">
        <v>2.2999999999999998</v>
      </c>
      <c r="AJ425">
        <v>10300</v>
      </c>
      <c r="AK425">
        <v>77300</v>
      </c>
      <c r="AL425">
        <v>13.4</v>
      </c>
      <c r="AM425">
        <v>2.4</v>
      </c>
      <c r="AN425">
        <v>11100</v>
      </c>
      <c r="AO425">
        <v>79800</v>
      </c>
      <c r="AP425">
        <v>13.9</v>
      </c>
      <c r="AQ425">
        <v>2.5</v>
      </c>
      <c r="AR425">
        <v>10100</v>
      </c>
      <c r="AS425">
        <v>79600</v>
      </c>
      <c r="AT425">
        <v>12.7</v>
      </c>
      <c r="AU425">
        <v>2.5</v>
      </c>
      <c r="AV425">
        <v>10000</v>
      </c>
      <c r="AW425">
        <v>77300</v>
      </c>
      <c r="AX425">
        <v>12.9</v>
      </c>
      <c r="AY425">
        <v>2.6</v>
      </c>
      <c r="AZ425">
        <v>11900</v>
      </c>
      <c r="BA425">
        <v>78000</v>
      </c>
      <c r="BB425">
        <v>15.3</v>
      </c>
      <c r="BC425">
        <v>2.9</v>
      </c>
      <c r="BD425">
        <v>11400</v>
      </c>
      <c r="BE425">
        <v>79700</v>
      </c>
      <c r="BF425">
        <v>14.4</v>
      </c>
      <c r="BG425">
        <v>2.7</v>
      </c>
      <c r="BH425">
        <v>8400</v>
      </c>
      <c r="BI425">
        <v>75100</v>
      </c>
      <c r="BJ425">
        <v>11.2</v>
      </c>
      <c r="BK425">
        <v>2.6</v>
      </c>
      <c r="BL425">
        <v>11300</v>
      </c>
      <c r="BM425">
        <v>76900</v>
      </c>
      <c r="BN425">
        <v>14.7</v>
      </c>
      <c r="BO425">
        <v>3</v>
      </c>
      <c r="BP425">
        <v>12800</v>
      </c>
      <c r="BQ425">
        <v>78100</v>
      </c>
      <c r="BR425">
        <v>16.399999999999999</v>
      </c>
      <c r="BS425">
        <v>3.6</v>
      </c>
      <c r="BT425">
        <v>11500</v>
      </c>
      <c r="BU425">
        <v>76500</v>
      </c>
      <c r="BV425">
        <v>15</v>
      </c>
      <c r="BW425">
        <v>3.9</v>
      </c>
    </row>
    <row r="426" spans="1:75" x14ac:dyDescent="0.3">
      <c r="A426" t="s">
        <v>103</v>
      </c>
      <c r="B426" t="str">
        <f>VLOOKUP(A426,'class and classification'!$A$1:$B$338,2,FALSE)</f>
        <v>Predominantly Urban</v>
      </c>
      <c r="C426" t="str">
        <f>VLOOKUP(A426,'class and classification'!$A$1:$C$338,3,FALSE)</f>
        <v>UA</v>
      </c>
      <c r="D426">
        <v>19200</v>
      </c>
      <c r="E426">
        <v>97200</v>
      </c>
      <c r="F426">
        <v>19.8</v>
      </c>
      <c r="G426">
        <v>2.6</v>
      </c>
      <c r="H426">
        <v>19800</v>
      </c>
      <c r="I426">
        <v>97900</v>
      </c>
      <c r="J426">
        <v>20.2</v>
      </c>
      <c r="K426">
        <v>2.7</v>
      </c>
      <c r="L426">
        <v>19700</v>
      </c>
      <c r="M426">
        <v>100300</v>
      </c>
      <c r="N426">
        <v>19.600000000000001</v>
      </c>
      <c r="O426">
        <v>2.7</v>
      </c>
      <c r="P426">
        <v>19100</v>
      </c>
      <c r="Q426">
        <v>99200</v>
      </c>
      <c r="R426">
        <v>19.3</v>
      </c>
      <c r="S426">
        <v>2.8</v>
      </c>
      <c r="T426">
        <v>21300</v>
      </c>
      <c r="U426">
        <v>100000</v>
      </c>
      <c r="V426">
        <v>21.3</v>
      </c>
      <c r="W426">
        <v>2.8</v>
      </c>
      <c r="X426">
        <v>21000</v>
      </c>
      <c r="Y426">
        <v>95700</v>
      </c>
      <c r="Z426">
        <v>21.9</v>
      </c>
      <c r="AA426">
        <v>2.9</v>
      </c>
      <c r="AB426">
        <v>21300</v>
      </c>
      <c r="AC426">
        <v>93600</v>
      </c>
      <c r="AD426">
        <v>22.8</v>
      </c>
      <c r="AE426">
        <v>3</v>
      </c>
      <c r="AF426">
        <v>22200</v>
      </c>
      <c r="AG426">
        <v>98800</v>
      </c>
      <c r="AH426">
        <v>22.5</v>
      </c>
      <c r="AI426">
        <v>3.2</v>
      </c>
      <c r="AJ426">
        <v>24000</v>
      </c>
      <c r="AK426">
        <v>103400</v>
      </c>
      <c r="AL426">
        <v>23.2</v>
      </c>
      <c r="AM426">
        <v>2.9</v>
      </c>
      <c r="AN426">
        <v>22600</v>
      </c>
      <c r="AO426">
        <v>100000</v>
      </c>
      <c r="AP426">
        <v>22.6</v>
      </c>
      <c r="AQ426">
        <v>2.8</v>
      </c>
      <c r="AR426">
        <v>21400</v>
      </c>
      <c r="AS426">
        <v>99900</v>
      </c>
      <c r="AT426">
        <v>21.4</v>
      </c>
      <c r="AU426">
        <v>2.7</v>
      </c>
      <c r="AV426">
        <v>24200</v>
      </c>
      <c r="AW426">
        <v>105900</v>
      </c>
      <c r="AX426">
        <v>22.9</v>
      </c>
      <c r="AY426">
        <v>2.7</v>
      </c>
      <c r="AZ426">
        <v>24800</v>
      </c>
      <c r="BA426">
        <v>109800</v>
      </c>
      <c r="BB426">
        <v>22.6</v>
      </c>
      <c r="BC426">
        <v>2.8</v>
      </c>
      <c r="BD426">
        <v>27600</v>
      </c>
      <c r="BE426">
        <v>104100</v>
      </c>
      <c r="BF426">
        <v>26.6</v>
      </c>
      <c r="BG426">
        <v>3.1</v>
      </c>
      <c r="BH426">
        <v>25900</v>
      </c>
      <c r="BI426">
        <v>111900</v>
      </c>
      <c r="BJ426">
        <v>23.1</v>
      </c>
      <c r="BK426">
        <v>3</v>
      </c>
      <c r="BL426">
        <v>26000</v>
      </c>
      <c r="BM426">
        <v>110400</v>
      </c>
      <c r="BN426">
        <v>23.5</v>
      </c>
      <c r="BO426">
        <v>3.2</v>
      </c>
      <c r="BP426">
        <v>24900</v>
      </c>
      <c r="BQ426">
        <v>108300</v>
      </c>
      <c r="BR426">
        <v>23</v>
      </c>
      <c r="BS426">
        <v>3.7</v>
      </c>
      <c r="BT426">
        <v>36400</v>
      </c>
      <c r="BU426">
        <v>112500</v>
      </c>
      <c r="BV426">
        <v>32.299999999999997</v>
      </c>
      <c r="BW426">
        <v>4.0999999999999996</v>
      </c>
    </row>
    <row r="427" spans="1:75" x14ac:dyDescent="0.3">
      <c r="A427" t="s">
        <v>104</v>
      </c>
      <c r="B427" t="str">
        <f>VLOOKUP(A427,'class and classification'!$A$1:$B$338,2,FALSE)</f>
        <v>Predominantly Rural</v>
      </c>
      <c r="C427" t="str">
        <f>VLOOKUP(A427,'class and classification'!$A$1:$C$338,3,FALSE)</f>
        <v>SC</v>
      </c>
      <c r="D427">
        <v>52000</v>
      </c>
      <c r="E427">
        <v>280600</v>
      </c>
      <c r="F427">
        <v>18.5</v>
      </c>
      <c r="G427">
        <v>1.3</v>
      </c>
      <c r="H427">
        <v>51600</v>
      </c>
      <c r="I427">
        <v>286800</v>
      </c>
      <c r="J427">
        <v>18</v>
      </c>
      <c r="K427">
        <v>1.4</v>
      </c>
      <c r="L427">
        <v>44900</v>
      </c>
      <c r="M427">
        <v>280600</v>
      </c>
      <c r="N427">
        <v>16</v>
      </c>
      <c r="O427">
        <v>2.5</v>
      </c>
      <c r="P427">
        <v>37200</v>
      </c>
      <c r="Q427">
        <v>276400</v>
      </c>
      <c r="R427">
        <v>13.5</v>
      </c>
      <c r="S427">
        <v>2.2999999999999998</v>
      </c>
      <c r="T427">
        <v>52300</v>
      </c>
      <c r="U427">
        <v>290900</v>
      </c>
      <c r="V427">
        <v>18</v>
      </c>
      <c r="W427">
        <v>2.6</v>
      </c>
      <c r="X427">
        <v>50000</v>
      </c>
      <c r="Y427">
        <v>283000</v>
      </c>
      <c r="Z427">
        <v>17.7</v>
      </c>
      <c r="AA427">
        <v>2.7</v>
      </c>
      <c r="AB427">
        <v>48200</v>
      </c>
      <c r="AC427">
        <v>284700</v>
      </c>
      <c r="AD427">
        <v>16.899999999999999</v>
      </c>
      <c r="AE427">
        <v>2.5</v>
      </c>
      <c r="AF427">
        <v>49400</v>
      </c>
      <c r="AG427">
        <v>280900</v>
      </c>
      <c r="AH427">
        <v>17.600000000000001</v>
      </c>
      <c r="AI427">
        <v>2.7</v>
      </c>
      <c r="AJ427">
        <v>47200</v>
      </c>
      <c r="AK427">
        <v>289100</v>
      </c>
      <c r="AL427">
        <v>16.3</v>
      </c>
      <c r="AM427">
        <v>2.6</v>
      </c>
      <c r="AN427">
        <v>56500</v>
      </c>
      <c r="AO427">
        <v>288900</v>
      </c>
      <c r="AP427">
        <v>19.5</v>
      </c>
      <c r="AQ427">
        <v>2.7</v>
      </c>
      <c r="AR427">
        <v>48700</v>
      </c>
      <c r="AS427">
        <v>279900</v>
      </c>
      <c r="AT427">
        <v>17.399999999999999</v>
      </c>
      <c r="AU427">
        <v>2.8</v>
      </c>
      <c r="AV427">
        <v>54100</v>
      </c>
      <c r="AW427">
        <v>306600</v>
      </c>
      <c r="AX427">
        <v>17.600000000000001</v>
      </c>
      <c r="AY427">
        <v>2.6</v>
      </c>
      <c r="AZ427">
        <v>51900</v>
      </c>
      <c r="BA427">
        <v>309400</v>
      </c>
      <c r="BB427">
        <v>16.8</v>
      </c>
      <c r="BC427">
        <v>2.6</v>
      </c>
      <c r="BD427">
        <v>47300</v>
      </c>
      <c r="BE427">
        <v>293100</v>
      </c>
      <c r="BF427">
        <v>16.100000000000001</v>
      </c>
      <c r="BG427">
        <v>2.6</v>
      </c>
      <c r="BH427">
        <v>52800</v>
      </c>
      <c r="BI427">
        <v>294800</v>
      </c>
      <c r="BJ427">
        <v>17.899999999999999</v>
      </c>
      <c r="BK427">
        <v>2.8</v>
      </c>
      <c r="BL427">
        <v>58900</v>
      </c>
      <c r="BM427">
        <v>295200</v>
      </c>
      <c r="BN427">
        <v>20</v>
      </c>
      <c r="BO427">
        <v>2.8</v>
      </c>
      <c r="BP427">
        <v>48100</v>
      </c>
      <c r="BQ427">
        <v>289000</v>
      </c>
      <c r="BR427">
        <v>16.7</v>
      </c>
      <c r="BS427">
        <v>2.9</v>
      </c>
      <c r="BT427">
        <v>68700</v>
      </c>
      <c r="BU427">
        <v>289600</v>
      </c>
      <c r="BV427">
        <v>23.7</v>
      </c>
      <c r="BW427">
        <v>3.1</v>
      </c>
    </row>
    <row r="428" spans="1:75" x14ac:dyDescent="0.3">
      <c r="A428" t="s">
        <v>105</v>
      </c>
      <c r="B428" t="str">
        <f>VLOOKUP(A428,'class and classification'!$A$1:$B$338,2,FALSE)</f>
        <v>Predominantly Urban</v>
      </c>
      <c r="C428" t="str">
        <f>VLOOKUP(A428,'class and classification'!$A$1:$C$338,3,FALSE)</f>
        <v>MD</v>
      </c>
      <c r="D428">
        <v>10700</v>
      </c>
      <c r="E428">
        <v>99100</v>
      </c>
      <c r="F428">
        <v>10.8</v>
      </c>
      <c r="G428">
        <v>1.9</v>
      </c>
      <c r="H428">
        <v>12300</v>
      </c>
      <c r="I428">
        <v>97400</v>
      </c>
      <c r="J428">
        <v>12.7</v>
      </c>
      <c r="K428">
        <v>2.2000000000000002</v>
      </c>
      <c r="L428">
        <v>12900</v>
      </c>
      <c r="M428">
        <v>97400</v>
      </c>
      <c r="N428">
        <v>13.2</v>
      </c>
      <c r="O428">
        <v>2.4</v>
      </c>
      <c r="P428">
        <v>13300</v>
      </c>
      <c r="Q428">
        <v>101600</v>
      </c>
      <c r="R428">
        <v>13.1</v>
      </c>
      <c r="S428">
        <v>2.4</v>
      </c>
      <c r="T428">
        <v>14700</v>
      </c>
      <c r="U428">
        <v>98200</v>
      </c>
      <c r="V428">
        <v>14.9</v>
      </c>
      <c r="W428">
        <v>2.6</v>
      </c>
      <c r="X428">
        <v>13700</v>
      </c>
      <c r="Y428">
        <v>96700</v>
      </c>
      <c r="Z428">
        <v>14.1</v>
      </c>
      <c r="AA428">
        <v>2.5</v>
      </c>
      <c r="AB428">
        <v>13000</v>
      </c>
      <c r="AC428">
        <v>97700</v>
      </c>
      <c r="AD428">
        <v>13.3</v>
      </c>
      <c r="AE428">
        <v>2.2999999999999998</v>
      </c>
      <c r="AF428">
        <v>11400</v>
      </c>
      <c r="AG428">
        <v>99700</v>
      </c>
      <c r="AH428">
        <v>11.4</v>
      </c>
      <c r="AI428">
        <v>2.4</v>
      </c>
      <c r="AJ428">
        <v>12700</v>
      </c>
      <c r="AK428">
        <v>102000</v>
      </c>
      <c r="AL428">
        <v>12.4</v>
      </c>
      <c r="AM428">
        <v>2.4</v>
      </c>
      <c r="AN428">
        <v>14700</v>
      </c>
      <c r="AO428">
        <v>107200</v>
      </c>
      <c r="AP428">
        <v>13.7</v>
      </c>
      <c r="AQ428">
        <v>2.5</v>
      </c>
      <c r="AR428">
        <v>14200</v>
      </c>
      <c r="AS428">
        <v>109900</v>
      </c>
      <c r="AT428">
        <v>12.9</v>
      </c>
      <c r="AU428">
        <v>2.4</v>
      </c>
      <c r="AV428">
        <v>13500</v>
      </c>
      <c r="AW428">
        <v>113300</v>
      </c>
      <c r="AX428">
        <v>12</v>
      </c>
      <c r="AY428">
        <v>2.2999999999999998</v>
      </c>
      <c r="AZ428">
        <v>17100</v>
      </c>
      <c r="BA428">
        <v>111200</v>
      </c>
      <c r="BB428">
        <v>15.4</v>
      </c>
      <c r="BC428">
        <v>2.8</v>
      </c>
      <c r="BD428">
        <v>17300</v>
      </c>
      <c r="BE428">
        <v>113000</v>
      </c>
      <c r="BF428">
        <v>15.3</v>
      </c>
      <c r="BG428">
        <v>2.9</v>
      </c>
      <c r="BH428">
        <v>15600</v>
      </c>
      <c r="BI428">
        <v>113000</v>
      </c>
      <c r="BJ428">
        <v>13.8</v>
      </c>
      <c r="BK428">
        <v>2.7</v>
      </c>
      <c r="BL428">
        <v>14000</v>
      </c>
      <c r="BM428">
        <v>116200</v>
      </c>
      <c r="BN428">
        <v>12.1</v>
      </c>
      <c r="BO428">
        <v>2.5</v>
      </c>
      <c r="BP428">
        <v>16700</v>
      </c>
      <c r="BQ428">
        <v>111000</v>
      </c>
      <c r="BR428">
        <v>15</v>
      </c>
      <c r="BS428">
        <v>3.3</v>
      </c>
      <c r="BT428">
        <v>14800</v>
      </c>
      <c r="BU428">
        <v>112000</v>
      </c>
      <c r="BV428">
        <v>13.2</v>
      </c>
      <c r="BW428">
        <v>3.1</v>
      </c>
    </row>
    <row r="429" spans="1:75" x14ac:dyDescent="0.3">
      <c r="A429" t="s">
        <v>106</v>
      </c>
      <c r="B429" t="str">
        <f>VLOOKUP(A429,'class and classification'!$A$1:$B$338,2,FALSE)</f>
        <v>Predominantly Urban</v>
      </c>
      <c r="C429" t="str">
        <f>VLOOKUP(A429,'class and classification'!$A$1:$C$338,3,FALSE)</f>
        <v>MD</v>
      </c>
      <c r="D429">
        <v>15600</v>
      </c>
      <c r="E429">
        <v>126300</v>
      </c>
      <c r="F429">
        <v>12.4</v>
      </c>
      <c r="G429">
        <v>2.2000000000000002</v>
      </c>
      <c r="H429">
        <v>16700</v>
      </c>
      <c r="I429">
        <v>129700</v>
      </c>
      <c r="J429">
        <v>12.9</v>
      </c>
      <c r="K429">
        <v>2.2999999999999998</v>
      </c>
      <c r="L429">
        <v>14900</v>
      </c>
      <c r="M429">
        <v>128800</v>
      </c>
      <c r="N429">
        <v>11.6</v>
      </c>
      <c r="O429">
        <v>2.2999999999999998</v>
      </c>
      <c r="P429">
        <v>14200</v>
      </c>
      <c r="Q429">
        <v>133500</v>
      </c>
      <c r="R429">
        <v>10.7</v>
      </c>
      <c r="S429">
        <v>2.2000000000000002</v>
      </c>
      <c r="T429">
        <v>15400</v>
      </c>
      <c r="U429">
        <v>131400</v>
      </c>
      <c r="V429">
        <v>11.7</v>
      </c>
      <c r="W429">
        <v>2.2999999999999998</v>
      </c>
      <c r="X429">
        <v>17800</v>
      </c>
      <c r="Y429">
        <v>124900</v>
      </c>
      <c r="Z429">
        <v>14.2</v>
      </c>
      <c r="AA429">
        <v>2.6</v>
      </c>
      <c r="AB429">
        <v>17900</v>
      </c>
      <c r="AC429">
        <v>130800</v>
      </c>
      <c r="AD429">
        <v>13.7</v>
      </c>
      <c r="AE429">
        <v>2.4</v>
      </c>
      <c r="AF429">
        <v>17800</v>
      </c>
      <c r="AG429">
        <v>125200</v>
      </c>
      <c r="AH429">
        <v>14.3</v>
      </c>
      <c r="AI429">
        <v>2.6</v>
      </c>
      <c r="AJ429">
        <v>18600</v>
      </c>
      <c r="AK429">
        <v>129000</v>
      </c>
      <c r="AL429">
        <v>14.4</v>
      </c>
      <c r="AM429">
        <v>2.6</v>
      </c>
      <c r="AN429">
        <v>19700</v>
      </c>
      <c r="AO429">
        <v>130700</v>
      </c>
      <c r="AP429">
        <v>15.1</v>
      </c>
      <c r="AQ429">
        <v>2.7</v>
      </c>
      <c r="AR429">
        <v>18900</v>
      </c>
      <c r="AS429">
        <v>136600</v>
      </c>
      <c r="AT429">
        <v>13.8</v>
      </c>
      <c r="AU429">
        <v>2.5</v>
      </c>
      <c r="AV429">
        <v>16100</v>
      </c>
      <c r="AW429">
        <v>137300</v>
      </c>
      <c r="AX429">
        <v>11.7</v>
      </c>
      <c r="AY429">
        <v>2.5</v>
      </c>
      <c r="AZ429">
        <v>19000</v>
      </c>
      <c r="BA429">
        <v>140700</v>
      </c>
      <c r="BB429">
        <v>13.5</v>
      </c>
      <c r="BC429">
        <v>2.6</v>
      </c>
      <c r="BD429">
        <v>21000</v>
      </c>
      <c r="BE429">
        <v>141800</v>
      </c>
      <c r="BF429">
        <v>14.8</v>
      </c>
      <c r="BG429">
        <v>2.7</v>
      </c>
      <c r="BH429">
        <v>18100</v>
      </c>
      <c r="BI429">
        <v>141000</v>
      </c>
      <c r="BJ429">
        <v>12.8</v>
      </c>
      <c r="BK429">
        <v>2.5</v>
      </c>
      <c r="BL429">
        <v>18000</v>
      </c>
      <c r="BM429">
        <v>139700</v>
      </c>
      <c r="BN429">
        <v>12.9</v>
      </c>
      <c r="BO429">
        <v>2.7</v>
      </c>
      <c r="BP429">
        <v>21500</v>
      </c>
      <c r="BQ429">
        <v>137200</v>
      </c>
      <c r="BR429">
        <v>15.7</v>
      </c>
      <c r="BS429">
        <v>3.7</v>
      </c>
      <c r="BT429">
        <v>16200</v>
      </c>
      <c r="BU429">
        <v>133700</v>
      </c>
      <c r="BV429">
        <v>12.1</v>
      </c>
      <c r="BW429">
        <v>3.1</v>
      </c>
    </row>
    <row r="430" spans="1:75" x14ac:dyDescent="0.3">
      <c r="A430" t="s">
        <v>107</v>
      </c>
      <c r="B430" t="str">
        <f>VLOOKUP(A430,'class and classification'!$A$1:$B$338,2,FALSE)</f>
        <v>Predominantly Urban</v>
      </c>
      <c r="C430" t="str">
        <f>VLOOKUP(A430,'class and classification'!$A$1:$C$338,3,FALSE)</f>
        <v>MD</v>
      </c>
      <c r="D430">
        <v>15000</v>
      </c>
      <c r="E430">
        <v>118300</v>
      </c>
      <c r="F430">
        <v>12.7</v>
      </c>
      <c r="G430">
        <v>2.1</v>
      </c>
      <c r="H430">
        <v>15000</v>
      </c>
      <c r="I430">
        <v>118300</v>
      </c>
      <c r="J430">
        <v>12.7</v>
      </c>
      <c r="K430">
        <v>2.1</v>
      </c>
      <c r="L430">
        <v>15600</v>
      </c>
      <c r="M430">
        <v>115000</v>
      </c>
      <c r="N430">
        <v>13.6</v>
      </c>
      <c r="O430">
        <v>2.2999999999999998</v>
      </c>
      <c r="P430">
        <v>15800</v>
      </c>
      <c r="Q430">
        <v>115000</v>
      </c>
      <c r="R430">
        <v>13.7</v>
      </c>
      <c r="S430">
        <v>2.4</v>
      </c>
      <c r="T430">
        <v>17200</v>
      </c>
      <c r="U430">
        <v>112600</v>
      </c>
      <c r="V430">
        <v>15.3</v>
      </c>
      <c r="W430">
        <v>2.6</v>
      </c>
      <c r="X430">
        <v>15900</v>
      </c>
      <c r="Y430">
        <v>107600</v>
      </c>
      <c r="Z430">
        <v>14.8</v>
      </c>
      <c r="AA430">
        <v>2.5</v>
      </c>
      <c r="AB430">
        <v>16600</v>
      </c>
      <c r="AC430">
        <v>112700</v>
      </c>
      <c r="AD430">
        <v>14.7</v>
      </c>
      <c r="AE430">
        <v>2.5</v>
      </c>
      <c r="AF430">
        <v>12600</v>
      </c>
      <c r="AG430">
        <v>108300</v>
      </c>
      <c r="AH430">
        <v>11.6</v>
      </c>
      <c r="AI430">
        <v>2.2999999999999998</v>
      </c>
      <c r="AJ430">
        <v>15600</v>
      </c>
      <c r="AK430">
        <v>112100</v>
      </c>
      <c r="AL430">
        <v>14</v>
      </c>
      <c r="AM430">
        <v>2.5</v>
      </c>
      <c r="AN430">
        <v>14500</v>
      </c>
      <c r="AO430">
        <v>108100</v>
      </c>
      <c r="AP430">
        <v>13.4</v>
      </c>
      <c r="AQ430">
        <v>2.5</v>
      </c>
      <c r="AR430">
        <v>14700</v>
      </c>
      <c r="AS430">
        <v>111000</v>
      </c>
      <c r="AT430">
        <v>13.3</v>
      </c>
      <c r="AU430">
        <v>2.6</v>
      </c>
      <c r="AV430">
        <v>17000</v>
      </c>
      <c r="AW430">
        <v>117700</v>
      </c>
      <c r="AX430">
        <v>14.5</v>
      </c>
      <c r="AY430">
        <v>2.7</v>
      </c>
      <c r="AZ430">
        <v>18300</v>
      </c>
      <c r="BA430">
        <v>108300</v>
      </c>
      <c r="BB430">
        <v>16.8</v>
      </c>
      <c r="BC430">
        <v>3.1</v>
      </c>
      <c r="BD430">
        <v>17300</v>
      </c>
      <c r="BE430">
        <v>119500</v>
      </c>
      <c r="BF430">
        <v>14.5</v>
      </c>
      <c r="BG430">
        <v>2.7</v>
      </c>
      <c r="BH430">
        <v>18000</v>
      </c>
      <c r="BI430">
        <v>119600</v>
      </c>
      <c r="BJ430">
        <v>15.1</v>
      </c>
      <c r="BK430">
        <v>2.8</v>
      </c>
      <c r="BL430">
        <v>20200</v>
      </c>
      <c r="BM430">
        <v>117000</v>
      </c>
      <c r="BN430">
        <v>17.3</v>
      </c>
      <c r="BO430">
        <v>3.2</v>
      </c>
      <c r="BP430">
        <v>28800</v>
      </c>
      <c r="BQ430">
        <v>127800</v>
      </c>
      <c r="BR430">
        <v>22.5</v>
      </c>
      <c r="BS430">
        <v>3.9</v>
      </c>
      <c r="BT430">
        <v>24600</v>
      </c>
      <c r="BU430">
        <v>120300</v>
      </c>
      <c r="BV430">
        <v>20.399999999999999</v>
      </c>
      <c r="BW430">
        <v>3.9</v>
      </c>
    </row>
    <row r="431" spans="1:75" x14ac:dyDescent="0.3">
      <c r="A431" t="s">
        <v>108</v>
      </c>
      <c r="B431" t="str">
        <f>VLOOKUP(A431,'class and classification'!$A$1:$B$338,2,FALSE)</f>
        <v>Predominantly Urban</v>
      </c>
      <c r="C431" t="str">
        <f>VLOOKUP(A431,'class and classification'!$A$1:$C$338,3,FALSE)</f>
        <v>MD</v>
      </c>
      <c r="D431">
        <v>42500</v>
      </c>
      <c r="E431">
        <v>229300</v>
      </c>
      <c r="F431">
        <v>18.600000000000001</v>
      </c>
      <c r="G431">
        <v>2.7</v>
      </c>
      <c r="H431">
        <v>48900</v>
      </c>
      <c r="I431">
        <v>240100</v>
      </c>
      <c r="J431">
        <v>20.399999999999999</v>
      </c>
      <c r="K431">
        <v>2.8</v>
      </c>
      <c r="L431">
        <v>45400</v>
      </c>
      <c r="M431">
        <v>230000</v>
      </c>
      <c r="N431">
        <v>19.7</v>
      </c>
      <c r="O431">
        <v>2.7</v>
      </c>
      <c r="P431">
        <v>51200</v>
      </c>
      <c r="Q431">
        <v>242800</v>
      </c>
      <c r="R431">
        <v>21.1</v>
      </c>
      <c r="S431">
        <v>2.9</v>
      </c>
      <c r="T431">
        <v>49300</v>
      </c>
      <c r="U431">
        <v>245200</v>
      </c>
      <c r="V431">
        <v>20.100000000000001</v>
      </c>
      <c r="W431">
        <v>2.9</v>
      </c>
      <c r="X431">
        <v>50100</v>
      </c>
      <c r="Y431">
        <v>237700</v>
      </c>
      <c r="Z431">
        <v>21.1</v>
      </c>
      <c r="AA431">
        <v>3</v>
      </c>
      <c r="AB431">
        <v>53400</v>
      </c>
      <c r="AC431">
        <v>241800</v>
      </c>
      <c r="AD431">
        <v>22.1</v>
      </c>
      <c r="AE431">
        <v>3.1</v>
      </c>
      <c r="AF431">
        <v>55500</v>
      </c>
      <c r="AG431">
        <v>241900</v>
      </c>
      <c r="AH431">
        <v>23</v>
      </c>
      <c r="AI431">
        <v>3.2</v>
      </c>
      <c r="AJ431">
        <v>56000</v>
      </c>
      <c r="AK431">
        <v>244400</v>
      </c>
      <c r="AL431">
        <v>22.9</v>
      </c>
      <c r="AM431">
        <v>3.1</v>
      </c>
      <c r="AN431">
        <v>60600</v>
      </c>
      <c r="AO431">
        <v>259700</v>
      </c>
      <c r="AP431">
        <v>23.3</v>
      </c>
      <c r="AQ431">
        <v>3.1</v>
      </c>
      <c r="AR431">
        <v>64200</v>
      </c>
      <c r="AS431">
        <v>262900</v>
      </c>
      <c r="AT431">
        <v>24.4</v>
      </c>
      <c r="AU431">
        <v>3.2</v>
      </c>
      <c r="AV431">
        <v>63900</v>
      </c>
      <c r="AW431">
        <v>264400</v>
      </c>
      <c r="AX431">
        <v>24.2</v>
      </c>
      <c r="AY431">
        <v>3.3</v>
      </c>
      <c r="AZ431">
        <v>56200</v>
      </c>
      <c r="BA431">
        <v>260700</v>
      </c>
      <c r="BB431">
        <v>21.5</v>
      </c>
      <c r="BC431">
        <v>3.1</v>
      </c>
      <c r="BD431">
        <v>66400</v>
      </c>
      <c r="BE431">
        <v>269800</v>
      </c>
      <c r="BF431">
        <v>24.6</v>
      </c>
      <c r="BG431">
        <v>3.4</v>
      </c>
      <c r="BH431">
        <v>82600</v>
      </c>
      <c r="BI431">
        <v>282600</v>
      </c>
      <c r="BJ431">
        <v>29.2</v>
      </c>
      <c r="BK431">
        <v>3.7</v>
      </c>
      <c r="BL431">
        <v>77900</v>
      </c>
      <c r="BM431">
        <v>289000</v>
      </c>
      <c r="BN431">
        <v>27</v>
      </c>
      <c r="BO431">
        <v>3.5</v>
      </c>
      <c r="BP431">
        <v>82500</v>
      </c>
      <c r="BQ431">
        <v>276700</v>
      </c>
      <c r="BR431">
        <v>29.8</v>
      </c>
      <c r="BS431">
        <v>3.9</v>
      </c>
      <c r="BT431">
        <v>84600</v>
      </c>
      <c r="BU431">
        <v>293700</v>
      </c>
      <c r="BV431">
        <v>28.8</v>
      </c>
      <c r="BW431">
        <v>3.6</v>
      </c>
    </row>
    <row r="432" spans="1:75" x14ac:dyDescent="0.3">
      <c r="A432" t="s">
        <v>109</v>
      </c>
      <c r="B432" t="str">
        <f>VLOOKUP(A432,'class and classification'!$A$1:$B$338,2,FALSE)</f>
        <v>Predominantly Urban</v>
      </c>
      <c r="C432" t="str">
        <f>VLOOKUP(A432,'class and classification'!$A$1:$C$338,3,FALSE)</f>
        <v>MD</v>
      </c>
      <c r="D432">
        <v>30200</v>
      </c>
      <c r="E432">
        <v>207500</v>
      </c>
      <c r="F432">
        <v>14.6</v>
      </c>
      <c r="G432">
        <v>2.2999999999999998</v>
      </c>
      <c r="H432">
        <v>31200</v>
      </c>
      <c r="I432">
        <v>214900</v>
      </c>
      <c r="J432">
        <v>14.5</v>
      </c>
      <c r="K432">
        <v>2.4</v>
      </c>
      <c r="L432">
        <v>31800</v>
      </c>
      <c r="M432">
        <v>217000</v>
      </c>
      <c r="N432">
        <v>14.7</v>
      </c>
      <c r="O432">
        <v>2.5</v>
      </c>
      <c r="P432">
        <v>29300</v>
      </c>
      <c r="Q432">
        <v>215600</v>
      </c>
      <c r="R432">
        <v>13.6</v>
      </c>
      <c r="S432">
        <v>2.5</v>
      </c>
      <c r="T432">
        <v>28700</v>
      </c>
      <c r="U432">
        <v>223200</v>
      </c>
      <c r="V432">
        <v>12.9</v>
      </c>
      <c r="W432">
        <v>2.5</v>
      </c>
      <c r="X432">
        <v>29500</v>
      </c>
      <c r="Y432">
        <v>220800</v>
      </c>
      <c r="Z432">
        <v>13.4</v>
      </c>
      <c r="AA432">
        <v>2.6</v>
      </c>
      <c r="AB432">
        <v>28300</v>
      </c>
      <c r="AC432">
        <v>205200</v>
      </c>
      <c r="AD432">
        <v>13.8</v>
      </c>
      <c r="AE432">
        <v>2.6</v>
      </c>
      <c r="AF432">
        <v>26900</v>
      </c>
      <c r="AG432">
        <v>207200</v>
      </c>
      <c r="AH432">
        <v>13</v>
      </c>
      <c r="AI432">
        <v>2.6</v>
      </c>
      <c r="AJ432">
        <v>34900</v>
      </c>
      <c r="AK432">
        <v>217300</v>
      </c>
      <c r="AL432">
        <v>16</v>
      </c>
      <c r="AM432">
        <v>2.7</v>
      </c>
      <c r="AN432">
        <v>38400</v>
      </c>
      <c r="AO432">
        <v>221100</v>
      </c>
      <c r="AP432">
        <v>17.399999999999999</v>
      </c>
      <c r="AQ432">
        <v>2.9</v>
      </c>
      <c r="AR432">
        <v>32900</v>
      </c>
      <c r="AS432">
        <v>221700</v>
      </c>
      <c r="AT432">
        <v>14.8</v>
      </c>
      <c r="AU432">
        <v>2.6</v>
      </c>
      <c r="AV432">
        <v>35400</v>
      </c>
      <c r="AW432">
        <v>222800</v>
      </c>
      <c r="AX432">
        <v>15.9</v>
      </c>
      <c r="AY432">
        <v>2.7</v>
      </c>
      <c r="AZ432">
        <v>38400</v>
      </c>
      <c r="BA432">
        <v>225300</v>
      </c>
      <c r="BB432">
        <v>17.100000000000001</v>
      </c>
      <c r="BC432">
        <v>2.9</v>
      </c>
      <c r="BD432">
        <v>37200</v>
      </c>
      <c r="BE432">
        <v>226000</v>
      </c>
      <c r="BF432">
        <v>16.5</v>
      </c>
      <c r="BG432">
        <v>2.9</v>
      </c>
      <c r="BH432">
        <v>38300</v>
      </c>
      <c r="BI432">
        <v>216400</v>
      </c>
      <c r="BJ432">
        <v>17.7</v>
      </c>
      <c r="BK432">
        <v>3.1</v>
      </c>
      <c r="BL432">
        <v>37700</v>
      </c>
      <c r="BM432">
        <v>222700</v>
      </c>
      <c r="BN432">
        <v>16.899999999999999</v>
      </c>
      <c r="BO432">
        <v>3</v>
      </c>
      <c r="BP432">
        <v>42900</v>
      </c>
      <c r="BQ432">
        <v>238200</v>
      </c>
      <c r="BR432">
        <v>18</v>
      </c>
      <c r="BS432">
        <v>3.4</v>
      </c>
      <c r="BT432">
        <v>52900</v>
      </c>
      <c r="BU432">
        <v>241600</v>
      </c>
      <c r="BV432">
        <v>21.9</v>
      </c>
      <c r="BW432">
        <v>3.9</v>
      </c>
    </row>
    <row r="433" spans="1:75" x14ac:dyDescent="0.3">
      <c r="A433" t="s">
        <v>110</v>
      </c>
      <c r="B433" t="str">
        <f>VLOOKUP(A433,'class and classification'!$A$1:$B$338,2,FALSE)</f>
        <v>Predominantly Urban</v>
      </c>
      <c r="C433" t="str">
        <f>VLOOKUP(A433,'class and classification'!$A$1:$C$338,3,FALSE)</f>
        <v>MD</v>
      </c>
      <c r="D433">
        <v>13800</v>
      </c>
      <c r="E433">
        <v>91700</v>
      </c>
      <c r="F433">
        <v>15.1</v>
      </c>
      <c r="G433">
        <v>2.5</v>
      </c>
      <c r="H433">
        <v>15800</v>
      </c>
      <c r="I433">
        <v>92800</v>
      </c>
      <c r="J433">
        <v>17.100000000000001</v>
      </c>
      <c r="K433">
        <v>2.7</v>
      </c>
      <c r="L433">
        <v>17100</v>
      </c>
      <c r="M433">
        <v>94400</v>
      </c>
      <c r="N433">
        <v>18.100000000000001</v>
      </c>
      <c r="O433">
        <v>2.7</v>
      </c>
      <c r="P433">
        <v>14100</v>
      </c>
      <c r="Q433">
        <v>93000</v>
      </c>
      <c r="R433">
        <v>15.1</v>
      </c>
      <c r="S433">
        <v>2.5</v>
      </c>
      <c r="T433">
        <v>15700</v>
      </c>
      <c r="U433">
        <v>95800</v>
      </c>
      <c r="V433">
        <v>16.399999999999999</v>
      </c>
      <c r="W433">
        <v>2.6</v>
      </c>
      <c r="X433">
        <v>13700</v>
      </c>
      <c r="Y433">
        <v>92200</v>
      </c>
      <c r="Z433">
        <v>14.9</v>
      </c>
      <c r="AA433">
        <v>2.6</v>
      </c>
      <c r="AB433">
        <v>17800</v>
      </c>
      <c r="AC433">
        <v>92200</v>
      </c>
      <c r="AD433">
        <v>19.3</v>
      </c>
      <c r="AE433">
        <v>2.9</v>
      </c>
      <c r="AF433">
        <v>18400</v>
      </c>
      <c r="AG433">
        <v>94100</v>
      </c>
      <c r="AH433">
        <v>19.600000000000001</v>
      </c>
      <c r="AI433">
        <v>2.9</v>
      </c>
      <c r="AJ433">
        <v>19600</v>
      </c>
      <c r="AK433">
        <v>95300</v>
      </c>
      <c r="AL433">
        <v>20.6</v>
      </c>
      <c r="AM433">
        <v>3</v>
      </c>
      <c r="AN433">
        <v>19200</v>
      </c>
      <c r="AO433">
        <v>95200</v>
      </c>
      <c r="AP433">
        <v>20.100000000000001</v>
      </c>
      <c r="AQ433">
        <v>3</v>
      </c>
      <c r="AR433">
        <v>22200</v>
      </c>
      <c r="AS433">
        <v>101500</v>
      </c>
      <c r="AT433">
        <v>21.9</v>
      </c>
      <c r="AU433">
        <v>3</v>
      </c>
      <c r="AV433">
        <v>20500</v>
      </c>
      <c r="AW433">
        <v>101000</v>
      </c>
      <c r="AX433">
        <v>20.3</v>
      </c>
      <c r="AY433">
        <v>2.9</v>
      </c>
      <c r="AZ433">
        <v>19400</v>
      </c>
      <c r="BA433">
        <v>101400</v>
      </c>
      <c r="BB433">
        <v>19.100000000000001</v>
      </c>
      <c r="BC433">
        <v>3</v>
      </c>
      <c r="BD433">
        <v>19100</v>
      </c>
      <c r="BE433">
        <v>103800</v>
      </c>
      <c r="BF433">
        <v>18.399999999999999</v>
      </c>
      <c r="BG433">
        <v>2.9</v>
      </c>
      <c r="BH433">
        <v>17900</v>
      </c>
      <c r="BI433">
        <v>104800</v>
      </c>
      <c r="BJ433">
        <v>17.100000000000001</v>
      </c>
      <c r="BK433">
        <v>2.8</v>
      </c>
      <c r="BL433">
        <v>19500</v>
      </c>
      <c r="BM433">
        <v>98500</v>
      </c>
      <c r="BN433">
        <v>19.8</v>
      </c>
      <c r="BO433">
        <v>3</v>
      </c>
      <c r="BP433">
        <v>21900</v>
      </c>
      <c r="BQ433">
        <v>97500</v>
      </c>
      <c r="BR433">
        <v>22.5</v>
      </c>
      <c r="BS433">
        <v>3.8</v>
      </c>
      <c r="BT433">
        <v>26100</v>
      </c>
      <c r="BU433">
        <v>97600</v>
      </c>
      <c r="BV433">
        <v>26.7</v>
      </c>
      <c r="BW433">
        <v>4.0999999999999996</v>
      </c>
    </row>
    <row r="434" spans="1:75" x14ac:dyDescent="0.3">
      <c r="A434" t="s">
        <v>111</v>
      </c>
      <c r="B434" t="str">
        <f>VLOOKUP(A434,'class and classification'!$A$1:$B$338,2,FALSE)</f>
        <v>Predominantly Urban</v>
      </c>
      <c r="C434" t="str">
        <f>VLOOKUP(A434,'class and classification'!$A$1:$C$338,3,FALSE)</f>
        <v>MD</v>
      </c>
      <c r="D434">
        <v>28500</v>
      </c>
      <c r="E434">
        <v>189200</v>
      </c>
      <c r="F434">
        <v>15</v>
      </c>
      <c r="G434">
        <v>2.4</v>
      </c>
      <c r="H434">
        <v>26500</v>
      </c>
      <c r="I434">
        <v>195900</v>
      </c>
      <c r="J434">
        <v>13.5</v>
      </c>
      <c r="K434">
        <v>2.4</v>
      </c>
      <c r="L434">
        <v>30700</v>
      </c>
      <c r="M434">
        <v>192100</v>
      </c>
      <c r="N434">
        <v>16</v>
      </c>
      <c r="O434">
        <v>2.5</v>
      </c>
      <c r="P434">
        <v>33100</v>
      </c>
      <c r="Q434">
        <v>197100</v>
      </c>
      <c r="R434">
        <v>16.8</v>
      </c>
      <c r="S434">
        <v>2.6</v>
      </c>
      <c r="T434">
        <v>34400</v>
      </c>
      <c r="U434">
        <v>195200</v>
      </c>
      <c r="V434">
        <v>17.600000000000001</v>
      </c>
      <c r="W434">
        <v>2.7</v>
      </c>
      <c r="X434">
        <v>32900</v>
      </c>
      <c r="Y434">
        <v>190100</v>
      </c>
      <c r="Z434">
        <v>17.3</v>
      </c>
      <c r="AA434">
        <v>2.8</v>
      </c>
      <c r="AB434">
        <v>38300</v>
      </c>
      <c r="AC434">
        <v>194300</v>
      </c>
      <c r="AD434">
        <v>19.7</v>
      </c>
      <c r="AE434">
        <v>3</v>
      </c>
      <c r="AF434">
        <v>31200</v>
      </c>
      <c r="AG434">
        <v>187700</v>
      </c>
      <c r="AH434">
        <v>16.600000000000001</v>
      </c>
      <c r="AI434">
        <v>2.8</v>
      </c>
      <c r="AJ434">
        <v>34400</v>
      </c>
      <c r="AK434">
        <v>187800</v>
      </c>
      <c r="AL434">
        <v>18.3</v>
      </c>
      <c r="AM434">
        <v>2.9</v>
      </c>
      <c r="AN434">
        <v>37000</v>
      </c>
      <c r="AO434">
        <v>192400</v>
      </c>
      <c r="AP434">
        <v>19.2</v>
      </c>
      <c r="AQ434">
        <v>3.1</v>
      </c>
      <c r="AR434">
        <v>34900</v>
      </c>
      <c r="AS434">
        <v>192700</v>
      </c>
      <c r="AT434">
        <v>18.100000000000001</v>
      </c>
      <c r="AU434">
        <v>2.9</v>
      </c>
      <c r="AV434">
        <v>39300</v>
      </c>
      <c r="AW434">
        <v>196800</v>
      </c>
      <c r="AX434">
        <v>20</v>
      </c>
      <c r="AY434">
        <v>3.1</v>
      </c>
      <c r="AZ434">
        <v>38300</v>
      </c>
      <c r="BA434">
        <v>195600</v>
      </c>
      <c r="BB434">
        <v>19.600000000000001</v>
      </c>
      <c r="BC434">
        <v>3.1</v>
      </c>
      <c r="BD434">
        <v>34400</v>
      </c>
      <c r="BE434">
        <v>199600</v>
      </c>
      <c r="BF434">
        <v>17.3</v>
      </c>
      <c r="BG434">
        <v>2.9</v>
      </c>
      <c r="BH434">
        <v>35100</v>
      </c>
      <c r="BI434">
        <v>199700</v>
      </c>
      <c r="BJ434">
        <v>17.600000000000001</v>
      </c>
      <c r="BK434">
        <v>2.9</v>
      </c>
      <c r="BL434">
        <v>40000</v>
      </c>
      <c r="BM434">
        <v>202300</v>
      </c>
      <c r="BN434">
        <v>19.8</v>
      </c>
      <c r="BO434">
        <v>2.9</v>
      </c>
      <c r="BP434">
        <v>37800</v>
      </c>
      <c r="BQ434">
        <v>200300</v>
      </c>
      <c r="BR434">
        <v>18.899999999999999</v>
      </c>
      <c r="BS434">
        <v>3.3</v>
      </c>
      <c r="BT434">
        <v>39100</v>
      </c>
      <c r="BU434">
        <v>203800</v>
      </c>
      <c r="BV434">
        <v>19.2</v>
      </c>
      <c r="BW434">
        <v>3.4</v>
      </c>
    </row>
    <row r="435" spans="1:75" x14ac:dyDescent="0.3">
      <c r="A435" t="s">
        <v>112</v>
      </c>
      <c r="B435" t="str">
        <f>VLOOKUP(A435,'class and classification'!$A$1:$B$338,2,FALSE)</f>
        <v>Predominantly Urban</v>
      </c>
      <c r="C435" t="str">
        <f>VLOOKUP(A435,'class and classification'!$A$1:$C$338,3,FALSE)</f>
        <v>MD</v>
      </c>
      <c r="D435">
        <v>54800</v>
      </c>
      <c r="E435">
        <v>358300</v>
      </c>
      <c r="F435">
        <v>15.3</v>
      </c>
      <c r="G435">
        <v>2</v>
      </c>
      <c r="H435">
        <v>58200</v>
      </c>
      <c r="I435">
        <v>356000</v>
      </c>
      <c r="J435">
        <v>16.399999999999999</v>
      </c>
      <c r="K435">
        <v>2.1</v>
      </c>
      <c r="L435">
        <v>69800</v>
      </c>
      <c r="M435">
        <v>379800</v>
      </c>
      <c r="N435">
        <v>18.399999999999999</v>
      </c>
      <c r="O435">
        <v>2.2000000000000002</v>
      </c>
      <c r="P435">
        <v>62800</v>
      </c>
      <c r="Q435">
        <v>368100</v>
      </c>
      <c r="R435">
        <v>17.100000000000001</v>
      </c>
      <c r="S435">
        <v>2.1</v>
      </c>
      <c r="T435">
        <v>64900</v>
      </c>
      <c r="U435">
        <v>362100</v>
      </c>
      <c r="V435">
        <v>17.899999999999999</v>
      </c>
      <c r="W435">
        <v>2.1</v>
      </c>
      <c r="X435">
        <v>64100</v>
      </c>
      <c r="Y435">
        <v>354400</v>
      </c>
      <c r="Z435">
        <v>18.100000000000001</v>
      </c>
      <c r="AA435">
        <v>2.2999999999999998</v>
      </c>
      <c r="AB435">
        <v>65500</v>
      </c>
      <c r="AC435">
        <v>352100</v>
      </c>
      <c r="AD435">
        <v>18.600000000000001</v>
      </c>
      <c r="AE435">
        <v>2.4</v>
      </c>
      <c r="AF435">
        <v>72300</v>
      </c>
      <c r="AG435">
        <v>345200</v>
      </c>
      <c r="AH435">
        <v>20.9</v>
      </c>
      <c r="AI435">
        <v>2.6</v>
      </c>
      <c r="AJ435">
        <v>67400</v>
      </c>
      <c r="AK435">
        <v>348900</v>
      </c>
      <c r="AL435">
        <v>19.3</v>
      </c>
      <c r="AM435">
        <v>2.5</v>
      </c>
      <c r="AN435">
        <v>76000</v>
      </c>
      <c r="AO435">
        <v>349500</v>
      </c>
      <c r="AP435">
        <v>21.7</v>
      </c>
      <c r="AQ435">
        <v>2.7</v>
      </c>
      <c r="AR435">
        <v>73700</v>
      </c>
      <c r="AS435">
        <v>357200</v>
      </c>
      <c r="AT435">
        <v>20.6</v>
      </c>
      <c r="AU435">
        <v>2.6</v>
      </c>
      <c r="AV435">
        <v>80400</v>
      </c>
      <c r="AW435">
        <v>392400</v>
      </c>
      <c r="AX435">
        <v>20.5</v>
      </c>
      <c r="AY435">
        <v>2.5</v>
      </c>
      <c r="AZ435">
        <v>83400</v>
      </c>
      <c r="BA435">
        <v>391400</v>
      </c>
      <c r="BB435">
        <v>21.3</v>
      </c>
      <c r="BC435">
        <v>2.6</v>
      </c>
      <c r="BD435">
        <v>86200</v>
      </c>
      <c r="BE435">
        <v>399300</v>
      </c>
      <c r="BF435">
        <v>21.6</v>
      </c>
      <c r="BG435">
        <v>2.7</v>
      </c>
      <c r="BH435">
        <v>81800</v>
      </c>
      <c r="BI435">
        <v>399100</v>
      </c>
      <c r="BJ435">
        <v>20.5</v>
      </c>
      <c r="BK435">
        <v>2.6</v>
      </c>
      <c r="BL435">
        <v>92400</v>
      </c>
      <c r="BM435">
        <v>397800</v>
      </c>
      <c r="BN435">
        <v>23.2</v>
      </c>
      <c r="BO435">
        <v>2.8</v>
      </c>
      <c r="BP435">
        <v>115100</v>
      </c>
      <c r="BQ435">
        <v>424700</v>
      </c>
      <c r="BR435">
        <v>27.1</v>
      </c>
      <c r="BS435">
        <v>3.1</v>
      </c>
      <c r="BT435">
        <v>119300</v>
      </c>
      <c r="BU435">
        <v>385600</v>
      </c>
      <c r="BV435">
        <v>30.9</v>
      </c>
      <c r="BW435">
        <v>3.4</v>
      </c>
    </row>
    <row r="436" spans="1:75" x14ac:dyDescent="0.3">
      <c r="A436" t="s">
        <v>113</v>
      </c>
      <c r="B436" t="str">
        <f>VLOOKUP(A436,'class and classification'!$A$1:$B$338,2,FALSE)</f>
        <v>Predominantly Urban</v>
      </c>
      <c r="C436" t="str">
        <f>VLOOKUP(A436,'class and classification'!$A$1:$C$338,3,FALSE)</f>
        <v>MD</v>
      </c>
      <c r="D436">
        <v>19200</v>
      </c>
      <c r="E436">
        <v>154200</v>
      </c>
      <c r="F436">
        <v>12.5</v>
      </c>
      <c r="G436">
        <v>2.2000000000000002</v>
      </c>
      <c r="H436">
        <v>19900</v>
      </c>
      <c r="I436">
        <v>151600</v>
      </c>
      <c r="J436">
        <v>13.1</v>
      </c>
      <c r="K436">
        <v>2.2999999999999998</v>
      </c>
      <c r="L436">
        <v>18800</v>
      </c>
      <c r="M436">
        <v>154700</v>
      </c>
      <c r="N436">
        <v>12.2</v>
      </c>
      <c r="O436">
        <v>2.2999999999999998</v>
      </c>
      <c r="P436">
        <v>15700</v>
      </c>
      <c r="Q436">
        <v>149800</v>
      </c>
      <c r="R436">
        <v>10.5</v>
      </c>
      <c r="S436">
        <v>2.1</v>
      </c>
      <c r="T436">
        <v>16800</v>
      </c>
      <c r="U436">
        <v>153100</v>
      </c>
      <c r="V436">
        <v>11</v>
      </c>
      <c r="W436">
        <v>2.1</v>
      </c>
      <c r="X436">
        <v>18500</v>
      </c>
      <c r="Y436">
        <v>149100</v>
      </c>
      <c r="Z436">
        <v>12.4</v>
      </c>
      <c r="AA436">
        <v>2.2999999999999998</v>
      </c>
      <c r="AB436">
        <v>16100</v>
      </c>
      <c r="AC436">
        <v>146700</v>
      </c>
      <c r="AD436">
        <v>11</v>
      </c>
      <c r="AE436">
        <v>2.2000000000000002</v>
      </c>
      <c r="AF436">
        <v>16200</v>
      </c>
      <c r="AG436">
        <v>145600</v>
      </c>
      <c r="AH436">
        <v>11.1</v>
      </c>
      <c r="AI436">
        <v>2.2999999999999998</v>
      </c>
      <c r="AJ436">
        <v>16900</v>
      </c>
      <c r="AK436">
        <v>147600</v>
      </c>
      <c r="AL436">
        <v>11.5</v>
      </c>
      <c r="AM436">
        <v>2.2000000000000002</v>
      </c>
      <c r="AN436">
        <v>18500</v>
      </c>
      <c r="AO436">
        <v>148600</v>
      </c>
      <c r="AP436">
        <v>12.5</v>
      </c>
      <c r="AQ436">
        <v>2.2000000000000002</v>
      </c>
      <c r="AR436">
        <v>19700</v>
      </c>
      <c r="AS436">
        <v>150700</v>
      </c>
      <c r="AT436">
        <v>13.1</v>
      </c>
      <c r="AU436">
        <v>2.4</v>
      </c>
      <c r="AV436">
        <v>17800</v>
      </c>
      <c r="AW436">
        <v>149100</v>
      </c>
      <c r="AX436">
        <v>11.9</v>
      </c>
      <c r="AY436">
        <v>2.2999999999999998</v>
      </c>
      <c r="AZ436">
        <v>23800</v>
      </c>
      <c r="BA436">
        <v>158600</v>
      </c>
      <c r="BB436">
        <v>15</v>
      </c>
      <c r="BC436">
        <v>2.6</v>
      </c>
      <c r="BD436">
        <v>27800</v>
      </c>
      <c r="BE436">
        <v>162200</v>
      </c>
      <c r="BF436">
        <v>17.100000000000001</v>
      </c>
      <c r="BG436">
        <v>2.7</v>
      </c>
      <c r="BH436">
        <v>24800</v>
      </c>
      <c r="BI436">
        <v>157000</v>
      </c>
      <c r="BJ436">
        <v>15.8</v>
      </c>
      <c r="BK436">
        <v>2.7</v>
      </c>
      <c r="BL436">
        <v>25500</v>
      </c>
      <c r="BM436">
        <v>160800</v>
      </c>
      <c r="BN436">
        <v>15.9</v>
      </c>
      <c r="BO436">
        <v>2.8</v>
      </c>
      <c r="BP436">
        <v>24800</v>
      </c>
      <c r="BQ436">
        <v>159300</v>
      </c>
      <c r="BR436">
        <v>15.6</v>
      </c>
      <c r="BS436">
        <v>3.1</v>
      </c>
      <c r="BT436">
        <v>20900</v>
      </c>
      <c r="BU436">
        <v>161000</v>
      </c>
      <c r="BV436">
        <v>13</v>
      </c>
      <c r="BW436">
        <v>2.9</v>
      </c>
    </row>
    <row r="437" spans="1:75" x14ac:dyDescent="0.3">
      <c r="A437" t="s">
        <v>114</v>
      </c>
      <c r="B437" t="str">
        <f>VLOOKUP(A437,'class and classification'!$A$1:$B$338,2,FALSE)</f>
        <v>Predominantly Urban</v>
      </c>
      <c r="C437" t="str">
        <f>VLOOKUP(A437,'class and classification'!$A$1:$C$338,3,FALSE)</f>
        <v>UA</v>
      </c>
      <c r="D437">
        <v>16700</v>
      </c>
      <c r="E437">
        <v>102800</v>
      </c>
      <c r="F437">
        <v>16.3</v>
      </c>
      <c r="G437">
        <v>2.5</v>
      </c>
      <c r="H437">
        <v>15800</v>
      </c>
      <c r="I437">
        <v>103400</v>
      </c>
      <c r="J437">
        <v>15.3</v>
      </c>
      <c r="K437">
        <v>2.5</v>
      </c>
      <c r="L437">
        <v>18300</v>
      </c>
      <c r="M437">
        <v>108000</v>
      </c>
      <c r="N437">
        <v>17</v>
      </c>
      <c r="O437">
        <v>2.6</v>
      </c>
      <c r="P437">
        <v>19600</v>
      </c>
      <c r="Q437">
        <v>110200</v>
      </c>
      <c r="R437">
        <v>17.8</v>
      </c>
      <c r="S437">
        <v>2.6</v>
      </c>
      <c r="T437">
        <v>21900</v>
      </c>
      <c r="U437">
        <v>112200</v>
      </c>
      <c r="V437">
        <v>19.600000000000001</v>
      </c>
      <c r="W437">
        <v>2.8</v>
      </c>
      <c r="X437">
        <v>20600</v>
      </c>
      <c r="Y437">
        <v>113500</v>
      </c>
      <c r="Z437">
        <v>18.2</v>
      </c>
      <c r="AA437">
        <v>2.6</v>
      </c>
      <c r="AB437">
        <v>21500</v>
      </c>
      <c r="AC437">
        <v>111200</v>
      </c>
      <c r="AD437">
        <v>19.3</v>
      </c>
      <c r="AE437">
        <v>2.9</v>
      </c>
      <c r="AF437">
        <v>22100</v>
      </c>
      <c r="AG437">
        <v>111700</v>
      </c>
      <c r="AH437">
        <v>19.8</v>
      </c>
      <c r="AI437">
        <v>2.8</v>
      </c>
      <c r="AJ437">
        <v>20000</v>
      </c>
      <c r="AK437">
        <v>114400</v>
      </c>
      <c r="AL437">
        <v>17.5</v>
      </c>
      <c r="AM437">
        <v>2.6</v>
      </c>
      <c r="AN437">
        <v>18400</v>
      </c>
      <c r="AO437">
        <v>115100</v>
      </c>
      <c r="AP437">
        <v>16</v>
      </c>
      <c r="AQ437">
        <v>2.6</v>
      </c>
      <c r="AR437">
        <v>19800</v>
      </c>
      <c r="AS437">
        <v>118400</v>
      </c>
      <c r="AT437">
        <v>16.7</v>
      </c>
      <c r="AU437">
        <v>2.6</v>
      </c>
      <c r="AV437">
        <v>23900</v>
      </c>
      <c r="AW437">
        <v>119600</v>
      </c>
      <c r="AX437">
        <v>20</v>
      </c>
      <c r="AY437">
        <v>3.1</v>
      </c>
      <c r="AZ437">
        <v>24800</v>
      </c>
      <c r="BA437">
        <v>121700</v>
      </c>
      <c r="BB437">
        <v>20.3</v>
      </c>
      <c r="BC437">
        <v>3.1</v>
      </c>
      <c r="BD437">
        <v>21500</v>
      </c>
      <c r="BE437">
        <v>116000</v>
      </c>
      <c r="BF437">
        <v>18.5</v>
      </c>
      <c r="BG437">
        <v>3</v>
      </c>
      <c r="BH437">
        <v>25100</v>
      </c>
      <c r="BI437">
        <v>122400</v>
      </c>
      <c r="BJ437">
        <v>20.5</v>
      </c>
      <c r="BK437">
        <v>3</v>
      </c>
      <c r="BL437">
        <v>24500</v>
      </c>
      <c r="BM437">
        <v>123100</v>
      </c>
      <c r="BN437">
        <v>19.899999999999999</v>
      </c>
      <c r="BO437">
        <v>3</v>
      </c>
      <c r="BP437">
        <v>29300</v>
      </c>
      <c r="BQ437">
        <v>123700</v>
      </c>
      <c r="BR437">
        <v>23.7</v>
      </c>
      <c r="BS437">
        <v>3.8</v>
      </c>
      <c r="BT437">
        <v>28100</v>
      </c>
      <c r="BU437">
        <v>120500</v>
      </c>
      <c r="BV437">
        <v>23.3</v>
      </c>
      <c r="BW437">
        <v>3.8</v>
      </c>
    </row>
    <row r="438" spans="1:75" x14ac:dyDescent="0.3">
      <c r="A438" t="s">
        <v>115</v>
      </c>
      <c r="B438" t="str">
        <f>VLOOKUP(A438,'class and classification'!$A$1:$B$338,2,FALSE)</f>
        <v>Predominantly Urban</v>
      </c>
      <c r="C438" t="str">
        <f>VLOOKUP(A438,'class and classification'!$A$1:$C$338,3,FALSE)</f>
        <v>UA</v>
      </c>
      <c r="D438">
        <v>17500</v>
      </c>
      <c r="E438">
        <v>124800</v>
      </c>
      <c r="F438">
        <v>14.1</v>
      </c>
      <c r="G438">
        <v>2.4</v>
      </c>
      <c r="H438">
        <v>18300</v>
      </c>
      <c r="I438">
        <v>128700</v>
      </c>
      <c r="J438">
        <v>14.2</v>
      </c>
      <c r="K438">
        <v>2.4</v>
      </c>
      <c r="L438">
        <v>20400</v>
      </c>
      <c r="M438">
        <v>139900</v>
      </c>
      <c r="N438">
        <v>14.6</v>
      </c>
      <c r="O438">
        <v>2.2000000000000002</v>
      </c>
      <c r="P438">
        <v>19100</v>
      </c>
      <c r="Q438">
        <v>140600</v>
      </c>
      <c r="R438">
        <v>13.6</v>
      </c>
      <c r="S438">
        <v>2.2999999999999998</v>
      </c>
      <c r="T438">
        <v>17700</v>
      </c>
      <c r="U438">
        <v>131800</v>
      </c>
      <c r="V438">
        <v>13.4</v>
      </c>
      <c r="W438">
        <v>2.5</v>
      </c>
      <c r="X438">
        <v>20100</v>
      </c>
      <c r="Y438">
        <v>137100</v>
      </c>
      <c r="Z438">
        <v>14.7</v>
      </c>
      <c r="AA438">
        <v>2.6</v>
      </c>
      <c r="AB438">
        <v>16700</v>
      </c>
      <c r="AC438">
        <v>138400</v>
      </c>
      <c r="AD438">
        <v>12</v>
      </c>
      <c r="AE438">
        <v>2.2999999999999998</v>
      </c>
      <c r="AF438">
        <v>19900</v>
      </c>
      <c r="AG438">
        <v>136700</v>
      </c>
      <c r="AH438">
        <v>14.6</v>
      </c>
      <c r="AI438">
        <v>2.7</v>
      </c>
      <c r="AJ438">
        <v>23100</v>
      </c>
      <c r="AK438">
        <v>140800</v>
      </c>
      <c r="AL438">
        <v>16.399999999999999</v>
      </c>
      <c r="AM438">
        <v>2.6</v>
      </c>
      <c r="AN438">
        <v>21600</v>
      </c>
      <c r="AO438">
        <v>141700</v>
      </c>
      <c r="AP438">
        <v>15.3</v>
      </c>
      <c r="AQ438">
        <v>2.5</v>
      </c>
      <c r="AR438">
        <v>24100</v>
      </c>
      <c r="AS438">
        <v>146600</v>
      </c>
      <c r="AT438">
        <v>16.399999999999999</v>
      </c>
      <c r="AU438">
        <v>2.6</v>
      </c>
      <c r="AV438">
        <v>24700</v>
      </c>
      <c r="AW438">
        <v>148300</v>
      </c>
      <c r="AX438">
        <v>16.600000000000001</v>
      </c>
      <c r="AY438">
        <v>2.7</v>
      </c>
      <c r="AZ438">
        <v>18500</v>
      </c>
      <c r="BA438">
        <v>147500</v>
      </c>
      <c r="BB438">
        <v>12.6</v>
      </c>
      <c r="BC438">
        <v>2.5</v>
      </c>
      <c r="BD438">
        <v>26500</v>
      </c>
      <c r="BE438">
        <v>160500</v>
      </c>
      <c r="BF438">
        <v>16.5</v>
      </c>
      <c r="BG438">
        <v>2.9</v>
      </c>
      <c r="BH438">
        <v>27400</v>
      </c>
      <c r="BI438">
        <v>159200</v>
      </c>
      <c r="BJ438">
        <v>17.2</v>
      </c>
      <c r="BK438">
        <v>3.1</v>
      </c>
      <c r="BL438">
        <v>31700</v>
      </c>
      <c r="BM438">
        <v>171200</v>
      </c>
      <c r="BN438">
        <v>18.5</v>
      </c>
      <c r="BO438">
        <v>3.4</v>
      </c>
      <c r="BP438">
        <v>33800</v>
      </c>
      <c r="BQ438">
        <v>175400</v>
      </c>
      <c r="BR438">
        <v>19.3</v>
      </c>
      <c r="BS438">
        <v>4</v>
      </c>
      <c r="BT438">
        <v>33200</v>
      </c>
      <c r="BU438">
        <v>152800</v>
      </c>
      <c r="BV438">
        <v>21.7</v>
      </c>
      <c r="BW438">
        <v>4.4000000000000004</v>
      </c>
    </row>
    <row r="439" spans="1:75" x14ac:dyDescent="0.3">
      <c r="A439" t="s">
        <v>116</v>
      </c>
      <c r="B439" t="str">
        <f>VLOOKUP(A439,'class and classification'!$A$1:$B$338,2,FALSE)</f>
        <v>Predominantly Urban</v>
      </c>
      <c r="C439" t="str">
        <f>VLOOKUP(A439,'class and classification'!$A$1:$C$338,3,FALSE)</f>
        <v>UA</v>
      </c>
      <c r="D439">
        <v>19500</v>
      </c>
      <c r="E439">
        <v>121100</v>
      </c>
      <c r="F439">
        <v>16.100000000000001</v>
      </c>
      <c r="G439">
        <v>2.5</v>
      </c>
      <c r="H439">
        <v>21200</v>
      </c>
      <c r="I439">
        <v>126400</v>
      </c>
      <c r="J439">
        <v>16.7</v>
      </c>
      <c r="K439">
        <v>2.6</v>
      </c>
      <c r="L439">
        <v>19900</v>
      </c>
      <c r="M439">
        <v>127500</v>
      </c>
      <c r="N439">
        <v>15.6</v>
      </c>
      <c r="O439">
        <v>2.5</v>
      </c>
      <c r="P439">
        <v>17800</v>
      </c>
      <c r="Q439">
        <v>126800</v>
      </c>
      <c r="R439">
        <v>14.1</v>
      </c>
      <c r="S439">
        <v>2.4</v>
      </c>
      <c r="T439">
        <v>20400</v>
      </c>
      <c r="U439">
        <v>130100</v>
      </c>
      <c r="V439">
        <v>15.7</v>
      </c>
      <c r="W439">
        <v>2.6</v>
      </c>
      <c r="X439">
        <v>19300</v>
      </c>
      <c r="Y439">
        <v>117900</v>
      </c>
      <c r="Z439">
        <v>16.399999999999999</v>
      </c>
      <c r="AA439">
        <v>2.7</v>
      </c>
      <c r="AB439">
        <v>20600</v>
      </c>
      <c r="AC439">
        <v>115800</v>
      </c>
      <c r="AD439">
        <v>17.8</v>
      </c>
      <c r="AE439">
        <v>2.9</v>
      </c>
      <c r="AF439">
        <v>21900</v>
      </c>
      <c r="AG439">
        <v>126000</v>
      </c>
      <c r="AH439">
        <v>17.399999999999999</v>
      </c>
      <c r="AI439">
        <v>2.8</v>
      </c>
      <c r="AJ439">
        <v>21200</v>
      </c>
      <c r="AK439">
        <v>127300</v>
      </c>
      <c r="AL439">
        <v>16.7</v>
      </c>
      <c r="AM439">
        <v>2.6</v>
      </c>
      <c r="AN439">
        <v>22700</v>
      </c>
      <c r="AO439">
        <v>126100</v>
      </c>
      <c r="AP439">
        <v>18</v>
      </c>
      <c r="AQ439">
        <v>2.7</v>
      </c>
      <c r="AR439">
        <v>24600</v>
      </c>
      <c r="AS439">
        <v>137300</v>
      </c>
      <c r="AT439">
        <v>17.899999999999999</v>
      </c>
      <c r="AU439">
        <v>2.7</v>
      </c>
      <c r="AV439">
        <v>28000</v>
      </c>
      <c r="AW439">
        <v>140600</v>
      </c>
      <c r="AX439">
        <v>19.899999999999999</v>
      </c>
      <c r="AY439">
        <v>2.8</v>
      </c>
      <c r="AZ439">
        <v>22600</v>
      </c>
      <c r="BA439">
        <v>141200</v>
      </c>
      <c r="BB439">
        <v>16</v>
      </c>
      <c r="BC439">
        <v>2.8</v>
      </c>
      <c r="BD439">
        <v>22900</v>
      </c>
      <c r="BE439">
        <v>132200</v>
      </c>
      <c r="BF439">
        <v>17.3</v>
      </c>
      <c r="BG439">
        <v>3</v>
      </c>
      <c r="BH439">
        <v>24800</v>
      </c>
      <c r="BI439">
        <v>145100</v>
      </c>
      <c r="BJ439">
        <v>17.100000000000001</v>
      </c>
      <c r="BK439">
        <v>2.9</v>
      </c>
      <c r="BL439">
        <v>27500</v>
      </c>
      <c r="BM439">
        <v>146600</v>
      </c>
      <c r="BN439">
        <v>18.8</v>
      </c>
      <c r="BO439">
        <v>3</v>
      </c>
      <c r="BP439">
        <v>37600</v>
      </c>
      <c r="BQ439">
        <v>163100</v>
      </c>
      <c r="BR439">
        <v>23.1</v>
      </c>
      <c r="BS439">
        <v>3.6</v>
      </c>
      <c r="BT439">
        <v>38200</v>
      </c>
      <c r="BU439">
        <v>163400</v>
      </c>
      <c r="BV439">
        <v>23.4</v>
      </c>
      <c r="BW439">
        <v>3.8</v>
      </c>
    </row>
    <row r="440" spans="1:75" x14ac:dyDescent="0.3">
      <c r="A440" t="s">
        <v>117</v>
      </c>
      <c r="B440" t="str">
        <f>VLOOKUP(A440,'class and classification'!$A$1:$B$338,2,FALSE)</f>
        <v>Predominantly Rural</v>
      </c>
      <c r="C440" t="str">
        <f>VLOOKUP(A440,'class and classification'!$A$1:$C$338,3,FALSE)</f>
        <v>UA</v>
      </c>
      <c r="D440">
        <v>3200</v>
      </c>
      <c r="E440">
        <v>16800</v>
      </c>
      <c r="F440">
        <v>18.8</v>
      </c>
      <c r="G440">
        <v>4.0999999999999996</v>
      </c>
      <c r="H440">
        <v>3500</v>
      </c>
      <c r="I440">
        <v>17600</v>
      </c>
      <c r="J440">
        <v>19.7</v>
      </c>
      <c r="K440">
        <v>4.5</v>
      </c>
      <c r="L440">
        <v>3700</v>
      </c>
      <c r="M440">
        <v>17400</v>
      </c>
      <c r="N440">
        <v>21.3</v>
      </c>
      <c r="O440">
        <v>4.7</v>
      </c>
      <c r="P440">
        <v>3300</v>
      </c>
      <c r="Q440">
        <v>17800</v>
      </c>
      <c r="R440">
        <v>18.8</v>
      </c>
      <c r="S440">
        <v>4.8</v>
      </c>
      <c r="T440">
        <v>3200</v>
      </c>
      <c r="U440">
        <v>16900</v>
      </c>
      <c r="V440">
        <v>18.7</v>
      </c>
      <c r="W440">
        <v>4.5999999999999996</v>
      </c>
      <c r="X440">
        <v>2900</v>
      </c>
      <c r="Y440">
        <v>16700</v>
      </c>
      <c r="Z440">
        <v>17.3</v>
      </c>
      <c r="AA440">
        <v>4.7</v>
      </c>
      <c r="AB440">
        <v>3400</v>
      </c>
      <c r="AC440">
        <v>16800</v>
      </c>
      <c r="AD440">
        <v>20.3</v>
      </c>
      <c r="AE440">
        <v>4.7</v>
      </c>
      <c r="AF440">
        <v>3000</v>
      </c>
      <c r="AG440">
        <v>17000</v>
      </c>
      <c r="AH440">
        <v>17.7</v>
      </c>
      <c r="AI440">
        <v>4.7</v>
      </c>
      <c r="AJ440">
        <v>2900</v>
      </c>
      <c r="AK440">
        <v>15900</v>
      </c>
      <c r="AL440">
        <v>18.5</v>
      </c>
      <c r="AM440">
        <v>5.3</v>
      </c>
      <c r="AN440">
        <v>3200</v>
      </c>
      <c r="AO440">
        <v>17000</v>
      </c>
      <c r="AP440">
        <v>18.7</v>
      </c>
      <c r="AQ440">
        <v>5.4</v>
      </c>
      <c r="AR440">
        <v>2500</v>
      </c>
      <c r="AS440">
        <v>17500</v>
      </c>
      <c r="AT440">
        <v>14</v>
      </c>
      <c r="AU440">
        <v>4.5</v>
      </c>
      <c r="AV440">
        <v>3000</v>
      </c>
      <c r="AW440">
        <v>16700</v>
      </c>
      <c r="AX440">
        <v>18.100000000000001</v>
      </c>
      <c r="AY440">
        <v>5</v>
      </c>
      <c r="AZ440">
        <v>3400</v>
      </c>
      <c r="BA440">
        <v>18000</v>
      </c>
      <c r="BB440">
        <v>18.8</v>
      </c>
      <c r="BC440">
        <v>5.2</v>
      </c>
      <c r="BD440">
        <v>3100</v>
      </c>
      <c r="BE440">
        <v>18800</v>
      </c>
      <c r="BF440">
        <v>16.7</v>
      </c>
      <c r="BG440">
        <v>4.8</v>
      </c>
      <c r="BH440">
        <v>3500</v>
      </c>
      <c r="BI440">
        <v>17200</v>
      </c>
      <c r="BJ440">
        <v>20.2</v>
      </c>
      <c r="BK440">
        <v>5.3</v>
      </c>
      <c r="BL440">
        <v>3100</v>
      </c>
      <c r="BM440">
        <v>16700</v>
      </c>
      <c r="BN440">
        <v>18.399999999999999</v>
      </c>
      <c r="BO440">
        <v>5.2</v>
      </c>
      <c r="BP440">
        <v>3900</v>
      </c>
      <c r="BQ440">
        <v>15500</v>
      </c>
      <c r="BR440">
        <v>25.4</v>
      </c>
      <c r="BS440">
        <v>6.9</v>
      </c>
      <c r="BT440">
        <v>3000</v>
      </c>
      <c r="BU440">
        <v>15900</v>
      </c>
      <c r="BV440">
        <v>18.8</v>
      </c>
      <c r="BW440">
        <v>6.3</v>
      </c>
    </row>
    <row r="441" spans="1:75" x14ac:dyDescent="0.3">
      <c r="A441" t="s">
        <v>118</v>
      </c>
      <c r="B441" t="str">
        <f>VLOOKUP(A441,'class and classification'!$A$1:$B$338,2,FALSE)</f>
        <v>Urban with Significant Rural</v>
      </c>
      <c r="C441" t="str">
        <f>VLOOKUP(A441,'class and classification'!$A$1:$C$338,3,FALSE)</f>
        <v>SC</v>
      </c>
      <c r="D441">
        <v>56300</v>
      </c>
      <c r="E441">
        <v>360200</v>
      </c>
      <c r="F441">
        <v>15.6</v>
      </c>
      <c r="G441">
        <v>1.2</v>
      </c>
      <c r="H441">
        <v>58800</v>
      </c>
      <c r="I441">
        <v>367100</v>
      </c>
      <c r="J441">
        <v>16</v>
      </c>
      <c r="K441">
        <v>1.3</v>
      </c>
      <c r="L441">
        <v>60200</v>
      </c>
      <c r="M441">
        <v>369800</v>
      </c>
      <c r="N441">
        <v>16.3</v>
      </c>
      <c r="O441">
        <v>2.1</v>
      </c>
      <c r="P441">
        <v>54400</v>
      </c>
      <c r="Q441">
        <v>362200</v>
      </c>
      <c r="R441">
        <v>15</v>
      </c>
      <c r="S441">
        <v>2.1</v>
      </c>
      <c r="T441">
        <v>57400</v>
      </c>
      <c r="U441">
        <v>375100</v>
      </c>
      <c r="V441">
        <v>15.3</v>
      </c>
      <c r="W441">
        <v>2.1</v>
      </c>
      <c r="X441">
        <v>64500</v>
      </c>
      <c r="Y441">
        <v>378400</v>
      </c>
      <c r="Z441">
        <v>17.100000000000001</v>
      </c>
      <c r="AA441">
        <v>2.2000000000000002</v>
      </c>
      <c r="AB441">
        <v>64400</v>
      </c>
      <c r="AC441">
        <v>367800</v>
      </c>
      <c r="AD441">
        <v>17.5</v>
      </c>
      <c r="AE441">
        <v>2.4</v>
      </c>
      <c r="AF441">
        <v>65100</v>
      </c>
      <c r="AG441">
        <v>365500</v>
      </c>
      <c r="AH441">
        <v>17.8</v>
      </c>
      <c r="AI441">
        <v>2.5</v>
      </c>
      <c r="AJ441">
        <v>63000</v>
      </c>
      <c r="AK441">
        <v>367700</v>
      </c>
      <c r="AL441">
        <v>17.100000000000001</v>
      </c>
      <c r="AM441">
        <v>2.5</v>
      </c>
      <c r="AN441">
        <v>72700</v>
      </c>
      <c r="AO441">
        <v>376600</v>
      </c>
      <c r="AP441">
        <v>19.3</v>
      </c>
      <c r="AQ441">
        <v>2.5</v>
      </c>
      <c r="AR441">
        <v>69500</v>
      </c>
      <c r="AS441">
        <v>378300</v>
      </c>
      <c r="AT441">
        <v>18.399999999999999</v>
      </c>
      <c r="AU441">
        <v>2.5</v>
      </c>
      <c r="AV441">
        <v>77200</v>
      </c>
      <c r="AW441">
        <v>387500</v>
      </c>
      <c r="AX441">
        <v>19.899999999999999</v>
      </c>
      <c r="AY441">
        <v>2.7</v>
      </c>
      <c r="AZ441">
        <v>78600</v>
      </c>
      <c r="BA441">
        <v>401200</v>
      </c>
      <c r="BB441">
        <v>19.600000000000001</v>
      </c>
      <c r="BC441">
        <v>2.6</v>
      </c>
      <c r="BD441">
        <v>75800</v>
      </c>
      <c r="BE441">
        <v>390600</v>
      </c>
      <c r="BF441">
        <v>19.399999999999999</v>
      </c>
      <c r="BG441">
        <v>2.5</v>
      </c>
      <c r="BH441">
        <v>70600</v>
      </c>
      <c r="BI441">
        <v>398000</v>
      </c>
      <c r="BJ441">
        <v>17.7</v>
      </c>
      <c r="BK441">
        <v>2.4</v>
      </c>
      <c r="BL441">
        <v>72400</v>
      </c>
      <c r="BM441">
        <v>399700</v>
      </c>
      <c r="BN441">
        <v>18.100000000000001</v>
      </c>
      <c r="BO441">
        <v>2.6</v>
      </c>
      <c r="BP441">
        <v>81400</v>
      </c>
      <c r="BQ441">
        <v>391300</v>
      </c>
      <c r="BR441">
        <v>20.8</v>
      </c>
      <c r="BS441">
        <v>2.9</v>
      </c>
      <c r="BT441">
        <v>78500</v>
      </c>
      <c r="BU441">
        <v>381400</v>
      </c>
      <c r="BV441">
        <v>20.6</v>
      </c>
      <c r="BW441">
        <v>2.8</v>
      </c>
    </row>
    <row r="442" spans="1:75" x14ac:dyDescent="0.3">
      <c r="A442" t="s">
        <v>119</v>
      </c>
      <c r="B442" t="str">
        <f>VLOOKUP(A442,'class and classification'!$A$1:$B$338,2,FALSE)</f>
        <v>Urban with Significant Rural</v>
      </c>
      <c r="C442" t="str">
        <f>VLOOKUP(A442,'class and classification'!$A$1:$C$338,3,FALSE)</f>
        <v>SC</v>
      </c>
      <c r="D442">
        <v>48700</v>
      </c>
      <c r="E442">
        <v>321700</v>
      </c>
      <c r="F442">
        <v>15.1</v>
      </c>
      <c r="G442">
        <v>1.3</v>
      </c>
      <c r="H442">
        <v>53500</v>
      </c>
      <c r="I442">
        <v>326500</v>
      </c>
      <c r="J442">
        <v>16.399999999999999</v>
      </c>
      <c r="K442">
        <v>1.4</v>
      </c>
      <c r="L442">
        <v>58200</v>
      </c>
      <c r="M442">
        <v>330700</v>
      </c>
      <c r="N442">
        <v>17.600000000000001</v>
      </c>
      <c r="O442">
        <v>2.2000000000000002</v>
      </c>
      <c r="P442">
        <v>55800</v>
      </c>
      <c r="Q442">
        <v>326100</v>
      </c>
      <c r="R442">
        <v>17.100000000000001</v>
      </c>
      <c r="S442">
        <v>2.2000000000000002</v>
      </c>
      <c r="T442">
        <v>54300</v>
      </c>
      <c r="U442">
        <v>329100</v>
      </c>
      <c r="V442">
        <v>16.5</v>
      </c>
      <c r="W442">
        <v>2.2999999999999998</v>
      </c>
      <c r="X442">
        <v>51300</v>
      </c>
      <c r="Y442">
        <v>320700</v>
      </c>
      <c r="Z442">
        <v>16</v>
      </c>
      <c r="AA442">
        <v>2.2999999999999998</v>
      </c>
      <c r="AB442">
        <v>56300</v>
      </c>
      <c r="AC442">
        <v>304300</v>
      </c>
      <c r="AD442">
        <v>18.5</v>
      </c>
      <c r="AE442">
        <v>2.5</v>
      </c>
      <c r="AF442">
        <v>59400</v>
      </c>
      <c r="AG442">
        <v>318700</v>
      </c>
      <c r="AH442">
        <v>18.7</v>
      </c>
      <c r="AI442">
        <v>2.6</v>
      </c>
      <c r="AJ442">
        <v>55000</v>
      </c>
      <c r="AK442">
        <v>317600</v>
      </c>
      <c r="AL442">
        <v>17.3</v>
      </c>
      <c r="AM442">
        <v>2.5</v>
      </c>
      <c r="AN442">
        <v>60900</v>
      </c>
      <c r="AO442">
        <v>313300</v>
      </c>
      <c r="AP442">
        <v>19.399999999999999</v>
      </c>
      <c r="AQ442">
        <v>2.7</v>
      </c>
      <c r="AR442">
        <v>61000</v>
      </c>
      <c r="AS442">
        <v>332400</v>
      </c>
      <c r="AT442">
        <v>18.399999999999999</v>
      </c>
      <c r="AU442">
        <v>2.6</v>
      </c>
      <c r="AV442">
        <v>70100</v>
      </c>
      <c r="AW442">
        <v>333700</v>
      </c>
      <c r="AX442">
        <v>21</v>
      </c>
      <c r="AY442">
        <v>2.7</v>
      </c>
      <c r="AZ442">
        <v>64200</v>
      </c>
      <c r="BA442">
        <v>340500</v>
      </c>
      <c r="BB442">
        <v>18.899999999999999</v>
      </c>
      <c r="BC442">
        <v>2.7</v>
      </c>
      <c r="BD442">
        <v>55600</v>
      </c>
      <c r="BE442">
        <v>337300</v>
      </c>
      <c r="BF442">
        <v>16.5</v>
      </c>
      <c r="BG442">
        <v>2.7</v>
      </c>
      <c r="BH442">
        <v>55500</v>
      </c>
      <c r="BI442">
        <v>339900</v>
      </c>
      <c r="BJ442">
        <v>16.3</v>
      </c>
      <c r="BK442">
        <v>2.7</v>
      </c>
      <c r="BL442">
        <v>72700</v>
      </c>
      <c r="BM442">
        <v>358500</v>
      </c>
      <c r="BN442">
        <v>20.3</v>
      </c>
      <c r="BO442">
        <v>2.8</v>
      </c>
      <c r="BP442">
        <v>72900</v>
      </c>
      <c r="BQ442">
        <v>352800</v>
      </c>
      <c r="BR442">
        <v>20.7</v>
      </c>
      <c r="BS442">
        <v>3</v>
      </c>
      <c r="BT442">
        <v>68400</v>
      </c>
      <c r="BU442">
        <v>346600</v>
      </c>
      <c r="BV442">
        <v>19.7</v>
      </c>
      <c r="BW442">
        <v>2.9</v>
      </c>
    </row>
    <row r="443" spans="1:75" x14ac:dyDescent="0.3">
      <c r="A443" t="s">
        <v>120</v>
      </c>
      <c r="B443" t="str">
        <f>VLOOKUP(A443,'class and classification'!$A$1:$B$338,2,FALSE)</f>
        <v>Predominantly Rural</v>
      </c>
      <c r="C443" t="str">
        <f>VLOOKUP(A443,'class and classification'!$A$1:$C$338,3,FALSE)</f>
        <v>SC</v>
      </c>
      <c r="D443">
        <v>39300</v>
      </c>
      <c r="E443">
        <v>311800</v>
      </c>
      <c r="F443">
        <v>12.6</v>
      </c>
      <c r="G443">
        <v>1.1000000000000001</v>
      </c>
      <c r="H443">
        <v>39200</v>
      </c>
      <c r="I443">
        <v>318200</v>
      </c>
      <c r="J443">
        <v>12.3</v>
      </c>
      <c r="K443">
        <v>1.2</v>
      </c>
      <c r="L443">
        <v>42800</v>
      </c>
      <c r="M443">
        <v>325700</v>
      </c>
      <c r="N443">
        <v>13.1</v>
      </c>
      <c r="O443">
        <v>2.1</v>
      </c>
      <c r="P443">
        <v>42400</v>
      </c>
      <c r="Q443">
        <v>327600</v>
      </c>
      <c r="R443">
        <v>13</v>
      </c>
      <c r="S443">
        <v>2</v>
      </c>
      <c r="T443">
        <v>42500</v>
      </c>
      <c r="U443">
        <v>334600</v>
      </c>
      <c r="V443">
        <v>12.7</v>
      </c>
      <c r="W443">
        <v>2</v>
      </c>
      <c r="X443">
        <v>46500</v>
      </c>
      <c r="Y443">
        <v>331000</v>
      </c>
      <c r="Z443">
        <v>14.1</v>
      </c>
      <c r="AA443">
        <v>2.1</v>
      </c>
      <c r="AB443">
        <v>49700</v>
      </c>
      <c r="AC443">
        <v>336100</v>
      </c>
      <c r="AD443">
        <v>14.8</v>
      </c>
      <c r="AE443">
        <v>2.2000000000000002</v>
      </c>
      <c r="AF443">
        <v>47700</v>
      </c>
      <c r="AG443">
        <v>331900</v>
      </c>
      <c r="AH443">
        <v>14.4</v>
      </c>
      <c r="AI443">
        <v>2.2999999999999998</v>
      </c>
      <c r="AJ443">
        <v>56800</v>
      </c>
      <c r="AK443">
        <v>323500</v>
      </c>
      <c r="AL443">
        <v>17.600000000000001</v>
      </c>
      <c r="AM443">
        <v>2.5</v>
      </c>
      <c r="AN443">
        <v>46100</v>
      </c>
      <c r="AO443">
        <v>332800</v>
      </c>
      <c r="AP443">
        <v>13.9</v>
      </c>
      <c r="AQ443">
        <v>2.2999999999999998</v>
      </c>
      <c r="AR443">
        <v>51400</v>
      </c>
      <c r="AS443">
        <v>348100</v>
      </c>
      <c r="AT443">
        <v>14.7</v>
      </c>
      <c r="AU443">
        <v>2.2000000000000002</v>
      </c>
      <c r="AV443">
        <v>48900</v>
      </c>
      <c r="AW443">
        <v>344400</v>
      </c>
      <c r="AX443">
        <v>14.2</v>
      </c>
      <c r="AY443">
        <v>2.4</v>
      </c>
      <c r="AZ443">
        <v>43900</v>
      </c>
      <c r="BA443">
        <v>336300</v>
      </c>
      <c r="BB443">
        <v>13.1</v>
      </c>
      <c r="BC443">
        <v>2.2999999999999998</v>
      </c>
      <c r="BD443">
        <v>55800</v>
      </c>
      <c r="BE443">
        <v>352100</v>
      </c>
      <c r="BF443">
        <v>15.8</v>
      </c>
      <c r="BG443">
        <v>2.5</v>
      </c>
      <c r="BH443">
        <v>52300</v>
      </c>
      <c r="BI443">
        <v>351900</v>
      </c>
      <c r="BJ443">
        <v>14.9</v>
      </c>
      <c r="BK443">
        <v>2.5</v>
      </c>
      <c r="BL443">
        <v>55900</v>
      </c>
      <c r="BM443">
        <v>353100</v>
      </c>
      <c r="BN443">
        <v>15.8</v>
      </c>
      <c r="BO443">
        <v>2.7</v>
      </c>
      <c r="BP443">
        <v>42400</v>
      </c>
      <c r="BQ443">
        <v>329700</v>
      </c>
      <c r="BR443">
        <v>12.9</v>
      </c>
      <c r="BS443">
        <v>2.6</v>
      </c>
      <c r="BT443">
        <v>56900</v>
      </c>
      <c r="BU443">
        <v>343000</v>
      </c>
      <c r="BV443">
        <v>16.600000000000001</v>
      </c>
      <c r="BW443">
        <v>2.8</v>
      </c>
    </row>
    <row r="444" spans="1:75" x14ac:dyDescent="0.3">
      <c r="A444" t="s">
        <v>121</v>
      </c>
      <c r="B444" t="str">
        <f>VLOOKUP(A444,'class and classification'!$A$1:$B$338,2,FALSE)</f>
        <v>Urban with Significant Rural</v>
      </c>
      <c r="C444" t="str">
        <f>VLOOKUP(A444,'class and classification'!$A$1:$C$338,3,FALSE)</f>
        <v>SC</v>
      </c>
      <c r="D444">
        <v>60700</v>
      </c>
      <c r="E444">
        <v>361500</v>
      </c>
      <c r="F444">
        <v>16.8</v>
      </c>
      <c r="G444">
        <v>1.3</v>
      </c>
      <c r="H444">
        <v>57400</v>
      </c>
      <c r="I444">
        <v>363300</v>
      </c>
      <c r="J444">
        <v>15.8</v>
      </c>
      <c r="K444">
        <v>1.3</v>
      </c>
      <c r="L444">
        <v>60400</v>
      </c>
      <c r="M444">
        <v>369100</v>
      </c>
      <c r="N444">
        <v>16.399999999999999</v>
      </c>
      <c r="O444">
        <v>2.1</v>
      </c>
      <c r="P444">
        <v>60800</v>
      </c>
      <c r="Q444">
        <v>372700</v>
      </c>
      <c r="R444">
        <v>16.3</v>
      </c>
      <c r="S444">
        <v>2</v>
      </c>
      <c r="T444">
        <v>60700</v>
      </c>
      <c r="U444">
        <v>371200</v>
      </c>
      <c r="V444">
        <v>16.3</v>
      </c>
      <c r="W444">
        <v>2.2000000000000002</v>
      </c>
      <c r="X444">
        <v>61100</v>
      </c>
      <c r="Y444">
        <v>363500</v>
      </c>
      <c r="Z444">
        <v>16.8</v>
      </c>
      <c r="AA444">
        <v>2.2000000000000002</v>
      </c>
      <c r="AB444">
        <v>61000</v>
      </c>
      <c r="AC444">
        <v>369500</v>
      </c>
      <c r="AD444">
        <v>16.5</v>
      </c>
      <c r="AE444">
        <v>2.2999999999999998</v>
      </c>
      <c r="AF444">
        <v>60600</v>
      </c>
      <c r="AG444">
        <v>354500</v>
      </c>
      <c r="AH444">
        <v>17.100000000000001</v>
      </c>
      <c r="AI444">
        <v>2.4</v>
      </c>
      <c r="AJ444">
        <v>62200</v>
      </c>
      <c r="AK444">
        <v>367700</v>
      </c>
      <c r="AL444">
        <v>16.899999999999999</v>
      </c>
      <c r="AM444">
        <v>2.4</v>
      </c>
      <c r="AN444">
        <v>72800</v>
      </c>
      <c r="AO444">
        <v>359600</v>
      </c>
      <c r="AP444">
        <v>20.2</v>
      </c>
      <c r="AQ444">
        <v>2.6</v>
      </c>
      <c r="AR444">
        <v>68300</v>
      </c>
      <c r="AS444">
        <v>368600</v>
      </c>
      <c r="AT444">
        <v>18.5</v>
      </c>
      <c r="AU444">
        <v>2.6</v>
      </c>
      <c r="AV444">
        <v>74200</v>
      </c>
      <c r="AW444">
        <v>384000</v>
      </c>
      <c r="AX444">
        <v>19.3</v>
      </c>
      <c r="AY444">
        <v>2.7</v>
      </c>
      <c r="AZ444">
        <v>72300</v>
      </c>
      <c r="BA444">
        <v>394500</v>
      </c>
      <c r="BB444">
        <v>18.3</v>
      </c>
      <c r="BC444">
        <v>2.6</v>
      </c>
      <c r="BD444">
        <v>56900</v>
      </c>
      <c r="BE444">
        <v>394200</v>
      </c>
      <c r="BF444">
        <v>14.4</v>
      </c>
      <c r="BG444">
        <v>2.4</v>
      </c>
      <c r="BH444">
        <v>63700</v>
      </c>
      <c r="BI444">
        <v>381200</v>
      </c>
      <c r="BJ444">
        <v>16.7</v>
      </c>
      <c r="BK444">
        <v>2.5</v>
      </c>
      <c r="BL444">
        <v>79300</v>
      </c>
      <c r="BM444">
        <v>408000</v>
      </c>
      <c r="BN444">
        <v>19.399999999999999</v>
      </c>
      <c r="BO444">
        <v>2.5</v>
      </c>
      <c r="BP444">
        <v>72200</v>
      </c>
      <c r="BQ444">
        <v>382200</v>
      </c>
      <c r="BR444">
        <v>18.899999999999999</v>
      </c>
      <c r="BS444">
        <v>2.8</v>
      </c>
      <c r="BT444">
        <v>89900</v>
      </c>
      <c r="BU444">
        <v>377900</v>
      </c>
      <c r="BV444">
        <v>23.8</v>
      </c>
      <c r="BW444">
        <v>3</v>
      </c>
    </row>
    <row r="445" spans="1:75" x14ac:dyDescent="0.3">
      <c r="A445" t="s">
        <v>122</v>
      </c>
      <c r="B445" t="str">
        <f>VLOOKUP(A445,'class and classification'!$A$1:$B$338,2,FALSE)</f>
        <v>Urban with Significant Rural</v>
      </c>
      <c r="C445" t="str">
        <f>VLOOKUP(A445,'class and classification'!$A$1:$C$338,3,FALSE)</f>
        <v>UA</v>
      </c>
      <c r="D445">
        <v>21600</v>
      </c>
      <c r="E445">
        <v>147600</v>
      </c>
      <c r="F445">
        <v>14.7</v>
      </c>
      <c r="G445">
        <v>1.7</v>
      </c>
      <c r="H445">
        <v>20300</v>
      </c>
      <c r="I445">
        <v>151200</v>
      </c>
      <c r="J445">
        <v>13.4</v>
      </c>
      <c r="K445">
        <v>1.5</v>
      </c>
      <c r="L445">
        <v>21800</v>
      </c>
      <c r="M445">
        <v>154100</v>
      </c>
      <c r="N445">
        <v>14.1</v>
      </c>
      <c r="O445">
        <v>3</v>
      </c>
      <c r="P445">
        <v>24500</v>
      </c>
      <c r="Q445">
        <v>161200</v>
      </c>
      <c r="R445">
        <v>15.2</v>
      </c>
      <c r="S445">
        <v>3</v>
      </c>
      <c r="T445">
        <v>20700</v>
      </c>
      <c r="U445">
        <v>155000</v>
      </c>
      <c r="V445">
        <v>13.3</v>
      </c>
      <c r="W445">
        <v>3</v>
      </c>
      <c r="X445">
        <v>20200</v>
      </c>
      <c r="Y445">
        <v>153800</v>
      </c>
      <c r="Z445">
        <v>13.1</v>
      </c>
      <c r="AA445">
        <v>3.1</v>
      </c>
      <c r="AB445">
        <v>24300</v>
      </c>
      <c r="AC445">
        <v>159900</v>
      </c>
      <c r="AD445">
        <v>15.2</v>
      </c>
      <c r="AE445">
        <v>3.3</v>
      </c>
      <c r="AF445">
        <v>25100</v>
      </c>
      <c r="AG445">
        <v>167700</v>
      </c>
      <c r="AH445">
        <v>14.9</v>
      </c>
      <c r="AI445">
        <v>3.4</v>
      </c>
      <c r="AJ445">
        <v>24500</v>
      </c>
      <c r="AK445">
        <v>160800</v>
      </c>
      <c r="AL445">
        <v>15.3</v>
      </c>
      <c r="AM445">
        <v>3.6</v>
      </c>
      <c r="AN445">
        <v>24700</v>
      </c>
      <c r="AO445">
        <v>156200</v>
      </c>
      <c r="AP445">
        <v>15.8</v>
      </c>
      <c r="AQ445">
        <v>3.6</v>
      </c>
      <c r="AR445">
        <v>26300</v>
      </c>
      <c r="AS445">
        <v>162200</v>
      </c>
      <c r="AT445">
        <v>16.2</v>
      </c>
      <c r="AU445">
        <v>3.4</v>
      </c>
      <c r="AV445">
        <v>24300</v>
      </c>
      <c r="AW445">
        <v>161000</v>
      </c>
      <c r="AX445">
        <v>15.1</v>
      </c>
      <c r="AY445">
        <v>3.3</v>
      </c>
      <c r="AZ445">
        <v>26700</v>
      </c>
      <c r="BA445">
        <v>162000</v>
      </c>
      <c r="BB445">
        <v>16.5</v>
      </c>
      <c r="BC445">
        <v>3.9</v>
      </c>
      <c r="BD445">
        <v>22500</v>
      </c>
      <c r="BE445">
        <v>172300</v>
      </c>
      <c r="BF445">
        <v>13.1</v>
      </c>
      <c r="BG445">
        <v>3.5</v>
      </c>
      <c r="BH445">
        <v>28800</v>
      </c>
      <c r="BI445">
        <v>167500</v>
      </c>
      <c r="BJ445">
        <v>17.2</v>
      </c>
      <c r="BK445">
        <v>3.9</v>
      </c>
      <c r="BL445">
        <v>24400</v>
      </c>
      <c r="BM445">
        <v>178300</v>
      </c>
      <c r="BN445">
        <v>13.7</v>
      </c>
      <c r="BO445">
        <v>3.6</v>
      </c>
      <c r="BP445">
        <v>31000</v>
      </c>
      <c r="BQ445">
        <v>185000</v>
      </c>
      <c r="BR445">
        <v>16.8</v>
      </c>
      <c r="BS445">
        <v>4.2</v>
      </c>
      <c r="BT445">
        <v>25300</v>
      </c>
      <c r="BU445">
        <v>171200</v>
      </c>
      <c r="BV445">
        <v>14.8</v>
      </c>
      <c r="BW445">
        <v>3.7</v>
      </c>
    </row>
    <row r="446" spans="1:75" x14ac:dyDescent="0.3">
      <c r="A446" t="s">
        <v>123</v>
      </c>
      <c r="B446" t="str">
        <f>VLOOKUP(A446,'class and classification'!$A$1:$B$338,2,FALSE)</f>
        <v>Urban with Significant Rural</v>
      </c>
      <c r="C446" t="str">
        <f>VLOOKUP(A446,'class and classification'!$A$1:$C$338,3,FALSE)</f>
        <v>UA</v>
      </c>
      <c r="D446">
        <v>29400</v>
      </c>
      <c r="E446">
        <v>185600</v>
      </c>
      <c r="F446">
        <v>15.8</v>
      </c>
      <c r="G446">
        <v>2</v>
      </c>
      <c r="H446">
        <v>31700</v>
      </c>
      <c r="I446">
        <v>184900</v>
      </c>
      <c r="J446">
        <v>17.100000000000001</v>
      </c>
      <c r="K446">
        <v>1.9</v>
      </c>
      <c r="L446">
        <v>37600</v>
      </c>
      <c r="M446">
        <v>191700</v>
      </c>
      <c r="N446">
        <v>19.600000000000001</v>
      </c>
      <c r="O446">
        <v>3.1</v>
      </c>
      <c r="P446">
        <v>31000</v>
      </c>
      <c r="Q446">
        <v>196100</v>
      </c>
      <c r="R446">
        <v>15.8</v>
      </c>
      <c r="S446">
        <v>2.8</v>
      </c>
      <c r="T446">
        <v>29600</v>
      </c>
      <c r="U446">
        <v>193200</v>
      </c>
      <c r="V446">
        <v>15.3</v>
      </c>
      <c r="W446">
        <v>2.8</v>
      </c>
      <c r="X446">
        <v>30000</v>
      </c>
      <c r="Y446">
        <v>188800</v>
      </c>
      <c r="Z446">
        <v>15.9</v>
      </c>
      <c r="AA446">
        <v>3</v>
      </c>
      <c r="AB446">
        <v>27500</v>
      </c>
      <c r="AC446">
        <v>185000</v>
      </c>
      <c r="AD446">
        <v>14.8</v>
      </c>
      <c r="AE446">
        <v>3</v>
      </c>
      <c r="AF446">
        <v>31400</v>
      </c>
      <c r="AG446">
        <v>184100</v>
      </c>
      <c r="AH446">
        <v>17</v>
      </c>
      <c r="AI446">
        <v>3.2</v>
      </c>
      <c r="AJ446">
        <v>28900</v>
      </c>
      <c r="AK446">
        <v>190000</v>
      </c>
      <c r="AL446">
        <v>15.2</v>
      </c>
      <c r="AM446">
        <v>3.2</v>
      </c>
      <c r="AN446">
        <v>36500</v>
      </c>
      <c r="AO446">
        <v>195600</v>
      </c>
      <c r="AP446">
        <v>18.7</v>
      </c>
      <c r="AQ446">
        <v>3.4</v>
      </c>
      <c r="AR446">
        <v>43900</v>
      </c>
      <c r="AS446">
        <v>199700</v>
      </c>
      <c r="AT446">
        <v>22</v>
      </c>
      <c r="AU446">
        <v>3.6</v>
      </c>
      <c r="AV446">
        <v>38000</v>
      </c>
      <c r="AW446">
        <v>198000</v>
      </c>
      <c r="AX446">
        <v>19.2</v>
      </c>
      <c r="AY446">
        <v>3.4</v>
      </c>
      <c r="AZ446">
        <v>34900</v>
      </c>
      <c r="BA446">
        <v>202700</v>
      </c>
      <c r="BB446">
        <v>17.2</v>
      </c>
      <c r="BC446">
        <v>3.3</v>
      </c>
      <c r="BD446">
        <v>43800</v>
      </c>
      <c r="BE446">
        <v>193800</v>
      </c>
      <c r="BF446">
        <v>22.6</v>
      </c>
      <c r="BG446">
        <v>4</v>
      </c>
      <c r="BH446">
        <v>48500</v>
      </c>
      <c r="BI446">
        <v>206800</v>
      </c>
      <c r="BJ446">
        <v>23.5</v>
      </c>
      <c r="BK446">
        <v>3.9</v>
      </c>
      <c r="BL446">
        <v>41000</v>
      </c>
      <c r="BM446">
        <v>206500</v>
      </c>
      <c r="BN446">
        <v>19.899999999999999</v>
      </c>
      <c r="BO446">
        <v>3.8</v>
      </c>
      <c r="BP446">
        <v>35900</v>
      </c>
      <c r="BQ446">
        <v>195600</v>
      </c>
      <c r="BR446">
        <v>18.399999999999999</v>
      </c>
      <c r="BS446">
        <v>3.8</v>
      </c>
      <c r="BT446">
        <v>34500</v>
      </c>
      <c r="BU446">
        <v>194700</v>
      </c>
      <c r="BV446">
        <v>17.7</v>
      </c>
      <c r="BW446">
        <v>3.7</v>
      </c>
    </row>
    <row r="447" spans="1:75" x14ac:dyDescent="0.3">
      <c r="A447" t="s">
        <v>124</v>
      </c>
      <c r="B447" t="str">
        <f>VLOOKUP(A447,'class and classification'!$A$1:$B$338,2,FALSE)</f>
        <v>Predominantly Rural</v>
      </c>
      <c r="C447" t="str">
        <f>VLOOKUP(A447,'class and classification'!$A$1:$C$338,3,FALSE)</f>
        <v>UA</v>
      </c>
      <c r="D447">
        <v>12100</v>
      </c>
      <c r="E447">
        <v>87600</v>
      </c>
      <c r="F447">
        <v>13.8</v>
      </c>
      <c r="G447">
        <v>2.2000000000000002</v>
      </c>
      <c r="H447">
        <v>13200</v>
      </c>
      <c r="I447">
        <v>84200</v>
      </c>
      <c r="J447">
        <v>15.7</v>
      </c>
      <c r="K447">
        <v>2.4</v>
      </c>
      <c r="L447">
        <v>14900</v>
      </c>
      <c r="M447">
        <v>89100</v>
      </c>
      <c r="N447">
        <v>16.8</v>
      </c>
      <c r="O447">
        <v>2.5</v>
      </c>
      <c r="P447">
        <v>16700</v>
      </c>
      <c r="Q447">
        <v>88700</v>
      </c>
      <c r="R447">
        <v>18.899999999999999</v>
      </c>
      <c r="S447">
        <v>2.8</v>
      </c>
      <c r="T447">
        <v>16900</v>
      </c>
      <c r="U447">
        <v>87500</v>
      </c>
      <c r="V447">
        <v>19.3</v>
      </c>
      <c r="W447">
        <v>2.8</v>
      </c>
      <c r="X447">
        <v>14700</v>
      </c>
      <c r="Y447">
        <v>88600</v>
      </c>
      <c r="Z447">
        <v>16.600000000000001</v>
      </c>
      <c r="AA447">
        <v>2.7</v>
      </c>
      <c r="AB447">
        <v>12700</v>
      </c>
      <c r="AC447">
        <v>84600</v>
      </c>
      <c r="AD447">
        <v>15</v>
      </c>
      <c r="AE447">
        <v>2.6</v>
      </c>
      <c r="AF447">
        <v>12300</v>
      </c>
      <c r="AG447">
        <v>84300</v>
      </c>
      <c r="AH447">
        <v>14.6</v>
      </c>
      <c r="AI447">
        <v>2.7</v>
      </c>
      <c r="AJ447">
        <v>12600</v>
      </c>
      <c r="AK447">
        <v>84400</v>
      </c>
      <c r="AL447">
        <v>15</v>
      </c>
      <c r="AM447">
        <v>2.5</v>
      </c>
      <c r="AN447">
        <v>14900</v>
      </c>
      <c r="AO447">
        <v>87700</v>
      </c>
      <c r="AP447">
        <v>17</v>
      </c>
      <c r="AQ447">
        <v>2.5</v>
      </c>
      <c r="AR447">
        <v>14400</v>
      </c>
      <c r="AS447">
        <v>91800</v>
      </c>
      <c r="AT447">
        <v>15.7</v>
      </c>
      <c r="AU447">
        <v>2.4</v>
      </c>
      <c r="AV447">
        <v>13500</v>
      </c>
      <c r="AW447">
        <v>91900</v>
      </c>
      <c r="AX447">
        <v>14.7</v>
      </c>
      <c r="AY447">
        <v>2.2000000000000002</v>
      </c>
      <c r="AZ447">
        <v>12300</v>
      </c>
      <c r="BA447">
        <v>89500</v>
      </c>
      <c r="BB447">
        <v>13.7</v>
      </c>
      <c r="BC447">
        <v>2.4</v>
      </c>
      <c r="BD447">
        <v>15800</v>
      </c>
      <c r="BE447">
        <v>95100</v>
      </c>
      <c r="BF447">
        <v>16.600000000000001</v>
      </c>
      <c r="BG447">
        <v>2.7</v>
      </c>
      <c r="BH447">
        <v>15100</v>
      </c>
      <c r="BI447">
        <v>97300</v>
      </c>
      <c r="BJ447">
        <v>15.5</v>
      </c>
      <c r="BK447">
        <v>2.6</v>
      </c>
      <c r="BL447">
        <v>16700</v>
      </c>
      <c r="BM447">
        <v>97800</v>
      </c>
      <c r="BN447">
        <v>17.100000000000001</v>
      </c>
      <c r="BO447">
        <v>2.7</v>
      </c>
      <c r="BP447">
        <v>17000</v>
      </c>
      <c r="BQ447">
        <v>94100</v>
      </c>
      <c r="BR447">
        <v>18.100000000000001</v>
      </c>
      <c r="BS447">
        <v>3.2</v>
      </c>
      <c r="BT447">
        <v>16000</v>
      </c>
      <c r="BU447">
        <v>92800</v>
      </c>
      <c r="BV447">
        <v>17.2</v>
      </c>
      <c r="BW447">
        <v>3.3</v>
      </c>
    </row>
    <row r="448" spans="1:75" x14ac:dyDescent="0.3">
      <c r="A448" t="s">
        <v>125</v>
      </c>
      <c r="B448" t="str">
        <f>VLOOKUP(A448,'class and classification'!$A$1:$B$338,2,FALSE)</f>
        <v>Predominantly Rural</v>
      </c>
      <c r="C448" t="str">
        <f>VLOOKUP(A448,'class and classification'!$A$1:$C$338,3,FALSE)</f>
        <v>UA</v>
      </c>
      <c r="D448">
        <v>22700</v>
      </c>
      <c r="E448">
        <v>138900</v>
      </c>
      <c r="F448">
        <v>16.3</v>
      </c>
      <c r="G448">
        <v>1.5</v>
      </c>
      <c r="H448">
        <v>23400</v>
      </c>
      <c r="I448">
        <v>142600</v>
      </c>
      <c r="J448">
        <v>16.399999999999999</v>
      </c>
      <c r="K448">
        <v>1.6</v>
      </c>
      <c r="L448">
        <v>24300</v>
      </c>
      <c r="M448">
        <v>139500</v>
      </c>
      <c r="N448">
        <v>17.399999999999999</v>
      </c>
      <c r="O448">
        <v>2.8</v>
      </c>
      <c r="P448">
        <v>25600</v>
      </c>
      <c r="Q448">
        <v>140500</v>
      </c>
      <c r="R448">
        <v>18.2</v>
      </c>
      <c r="S448">
        <v>2.6</v>
      </c>
      <c r="T448">
        <v>25300</v>
      </c>
      <c r="U448">
        <v>143500</v>
      </c>
      <c r="V448">
        <v>17.600000000000001</v>
      </c>
      <c r="W448">
        <v>2.4</v>
      </c>
      <c r="X448">
        <v>24500</v>
      </c>
      <c r="Y448">
        <v>145400</v>
      </c>
      <c r="Z448">
        <v>16.8</v>
      </c>
      <c r="AA448">
        <v>2.4</v>
      </c>
      <c r="AB448">
        <v>24400</v>
      </c>
      <c r="AC448">
        <v>145900</v>
      </c>
      <c r="AD448">
        <v>16.7</v>
      </c>
      <c r="AE448">
        <v>2.5</v>
      </c>
      <c r="AF448">
        <v>24900</v>
      </c>
      <c r="AG448">
        <v>144300</v>
      </c>
      <c r="AH448">
        <v>17.2</v>
      </c>
      <c r="AI448">
        <v>2.7</v>
      </c>
      <c r="AJ448">
        <v>21000</v>
      </c>
      <c r="AK448">
        <v>147200</v>
      </c>
      <c r="AL448">
        <v>14.3</v>
      </c>
      <c r="AM448">
        <v>2.6</v>
      </c>
      <c r="AN448">
        <v>25200</v>
      </c>
      <c r="AO448">
        <v>152500</v>
      </c>
      <c r="AP448">
        <v>16.5</v>
      </c>
      <c r="AQ448">
        <v>2.6</v>
      </c>
      <c r="AR448">
        <v>28000</v>
      </c>
      <c r="AS448">
        <v>150800</v>
      </c>
      <c r="AT448">
        <v>18.600000000000001</v>
      </c>
      <c r="AU448">
        <v>2.8</v>
      </c>
      <c r="AV448">
        <v>26200</v>
      </c>
      <c r="AW448">
        <v>156500</v>
      </c>
      <c r="AX448">
        <v>16.7</v>
      </c>
      <c r="AY448">
        <v>2.7</v>
      </c>
      <c r="AZ448">
        <v>23300</v>
      </c>
      <c r="BA448">
        <v>154700</v>
      </c>
      <c r="BB448">
        <v>15.1</v>
      </c>
      <c r="BC448">
        <v>2.8</v>
      </c>
      <c r="BD448">
        <v>22500</v>
      </c>
      <c r="BE448">
        <v>153100</v>
      </c>
      <c r="BF448">
        <v>14.7</v>
      </c>
      <c r="BG448">
        <v>2.7</v>
      </c>
      <c r="BH448">
        <v>28800</v>
      </c>
      <c r="BI448">
        <v>159000</v>
      </c>
      <c r="BJ448">
        <v>18.100000000000001</v>
      </c>
      <c r="BK448">
        <v>2.8</v>
      </c>
      <c r="BL448">
        <v>30700</v>
      </c>
      <c r="BM448">
        <v>155700</v>
      </c>
      <c r="BN448">
        <v>19.7</v>
      </c>
      <c r="BO448">
        <v>2.9</v>
      </c>
      <c r="BP448">
        <v>31600</v>
      </c>
      <c r="BQ448">
        <v>150600</v>
      </c>
      <c r="BR448">
        <v>21</v>
      </c>
      <c r="BS448">
        <v>3.5</v>
      </c>
      <c r="BT448">
        <v>36800</v>
      </c>
      <c r="BU448">
        <v>142000</v>
      </c>
      <c r="BV448">
        <v>25.9</v>
      </c>
      <c r="BW448">
        <v>4</v>
      </c>
    </row>
    <row r="449" spans="1:75" x14ac:dyDescent="0.3">
      <c r="A449" t="s">
        <v>126</v>
      </c>
      <c r="B449" t="str">
        <f>VLOOKUP(A449,'class and classification'!$A$1:$B$338,2,FALSE)</f>
        <v>Predominantly Urban</v>
      </c>
      <c r="C449" t="str">
        <f>VLOOKUP(A449,'class and classification'!$A$1:$C$338,3,FALSE)</f>
        <v>UA</v>
      </c>
      <c r="D449">
        <v>9900</v>
      </c>
      <c r="E449">
        <v>105800</v>
      </c>
      <c r="F449">
        <v>9.4</v>
      </c>
      <c r="G449">
        <v>2</v>
      </c>
      <c r="H449">
        <v>10300</v>
      </c>
      <c r="I449">
        <v>106200</v>
      </c>
      <c r="J449">
        <v>9.6999999999999993</v>
      </c>
      <c r="K449">
        <v>2.1</v>
      </c>
      <c r="L449">
        <v>10500</v>
      </c>
      <c r="M449">
        <v>108500</v>
      </c>
      <c r="N449">
        <v>9.6999999999999993</v>
      </c>
      <c r="O449">
        <v>2</v>
      </c>
      <c r="P449">
        <v>13700</v>
      </c>
      <c r="Q449">
        <v>109300</v>
      </c>
      <c r="R449">
        <v>12.5</v>
      </c>
      <c r="S449">
        <v>2.2000000000000002</v>
      </c>
      <c r="T449">
        <v>11400</v>
      </c>
      <c r="U449">
        <v>108200</v>
      </c>
      <c r="V449">
        <v>10.6</v>
      </c>
      <c r="W449">
        <v>2.2000000000000002</v>
      </c>
      <c r="X449">
        <v>12200</v>
      </c>
      <c r="Y449">
        <v>105800</v>
      </c>
      <c r="Z449">
        <v>11.5</v>
      </c>
      <c r="AA449">
        <v>2.2000000000000002</v>
      </c>
      <c r="AB449">
        <v>14300</v>
      </c>
      <c r="AC449">
        <v>106300</v>
      </c>
      <c r="AD449">
        <v>13.4</v>
      </c>
      <c r="AE449">
        <v>2.4</v>
      </c>
      <c r="AF449">
        <v>13000</v>
      </c>
      <c r="AG449">
        <v>108700</v>
      </c>
      <c r="AH449">
        <v>12</v>
      </c>
      <c r="AI449">
        <v>2.4</v>
      </c>
      <c r="AJ449">
        <v>15000</v>
      </c>
      <c r="AK449">
        <v>108000</v>
      </c>
      <c r="AL449">
        <v>13.9</v>
      </c>
      <c r="AM449">
        <v>2.7</v>
      </c>
      <c r="AN449">
        <v>15000</v>
      </c>
      <c r="AO449">
        <v>107500</v>
      </c>
      <c r="AP449">
        <v>14</v>
      </c>
      <c r="AQ449">
        <v>2.9</v>
      </c>
      <c r="AR449">
        <v>14000</v>
      </c>
      <c r="AS449">
        <v>109400</v>
      </c>
      <c r="AT449">
        <v>12.8</v>
      </c>
      <c r="AU449">
        <v>3</v>
      </c>
      <c r="AV449">
        <v>14200</v>
      </c>
      <c r="AW449">
        <v>109500</v>
      </c>
      <c r="AX449">
        <v>12.9</v>
      </c>
      <c r="AY449">
        <v>2.8</v>
      </c>
      <c r="AZ449">
        <v>12900</v>
      </c>
      <c r="BA449">
        <v>116400</v>
      </c>
      <c r="BB449">
        <v>11.1</v>
      </c>
      <c r="BC449">
        <v>2.2999999999999998</v>
      </c>
      <c r="BD449">
        <v>14200</v>
      </c>
      <c r="BE449">
        <v>112900</v>
      </c>
      <c r="BF449">
        <v>12.6</v>
      </c>
      <c r="BG449">
        <v>2.6</v>
      </c>
      <c r="BH449">
        <v>13600</v>
      </c>
      <c r="BI449">
        <v>112900</v>
      </c>
      <c r="BJ449">
        <v>12.1</v>
      </c>
      <c r="BK449">
        <v>2.4</v>
      </c>
      <c r="BL449">
        <v>17000</v>
      </c>
      <c r="BM449">
        <v>118700</v>
      </c>
      <c r="BN449">
        <v>14.4</v>
      </c>
      <c r="BO449">
        <v>2.6</v>
      </c>
      <c r="BP449">
        <v>15100</v>
      </c>
      <c r="BQ449">
        <v>122300</v>
      </c>
      <c r="BR449">
        <v>12.3</v>
      </c>
      <c r="BS449">
        <v>2.9</v>
      </c>
      <c r="BT449">
        <v>18100</v>
      </c>
      <c r="BU449">
        <v>124200</v>
      </c>
      <c r="BV449">
        <v>14.6</v>
      </c>
      <c r="BW449">
        <v>3.3</v>
      </c>
    </row>
    <row r="450" spans="1:75" x14ac:dyDescent="0.3">
      <c r="A450" t="s">
        <v>127</v>
      </c>
      <c r="B450" t="str">
        <f>VLOOKUP(A450,'class and classification'!$A$1:$B$338,2,FALSE)</f>
        <v>Predominantly Urban</v>
      </c>
      <c r="C450" t="str">
        <f>VLOOKUP(A450,'class and classification'!$A$1:$C$338,3,FALSE)</f>
        <v>UA</v>
      </c>
      <c r="D450">
        <v>9600</v>
      </c>
      <c r="E450">
        <v>78300</v>
      </c>
      <c r="F450">
        <v>12.2</v>
      </c>
      <c r="G450">
        <v>2.2000000000000002</v>
      </c>
      <c r="H450">
        <v>14300</v>
      </c>
      <c r="I450">
        <v>81600</v>
      </c>
      <c r="J450">
        <v>17.5</v>
      </c>
      <c r="K450">
        <v>2.7</v>
      </c>
      <c r="L450">
        <v>12500</v>
      </c>
      <c r="M450">
        <v>79100</v>
      </c>
      <c r="N450">
        <v>15.8</v>
      </c>
      <c r="O450">
        <v>2.7</v>
      </c>
      <c r="P450">
        <v>12200</v>
      </c>
      <c r="Q450">
        <v>77400</v>
      </c>
      <c r="R450">
        <v>15.8</v>
      </c>
      <c r="S450">
        <v>2.8</v>
      </c>
      <c r="T450">
        <v>11100</v>
      </c>
      <c r="U450">
        <v>80900</v>
      </c>
      <c r="V450">
        <v>13.7</v>
      </c>
      <c r="W450">
        <v>2.5</v>
      </c>
      <c r="X450">
        <v>10900</v>
      </c>
      <c r="Y450">
        <v>75400</v>
      </c>
      <c r="Z450">
        <v>14.5</v>
      </c>
      <c r="AA450">
        <v>2.6</v>
      </c>
      <c r="AB450">
        <v>11400</v>
      </c>
      <c r="AC450">
        <v>76100</v>
      </c>
      <c r="AD450">
        <v>15</v>
      </c>
      <c r="AE450">
        <v>2.6</v>
      </c>
      <c r="AF450">
        <v>13200</v>
      </c>
      <c r="AG450">
        <v>76400</v>
      </c>
      <c r="AH450">
        <v>17.2</v>
      </c>
      <c r="AI450">
        <v>2.7</v>
      </c>
      <c r="AJ450">
        <v>13400</v>
      </c>
      <c r="AK450">
        <v>75800</v>
      </c>
      <c r="AL450">
        <v>17.7</v>
      </c>
      <c r="AM450">
        <v>2.8</v>
      </c>
      <c r="AN450">
        <v>14500</v>
      </c>
      <c r="AO450">
        <v>78600</v>
      </c>
      <c r="AP450">
        <v>18.399999999999999</v>
      </c>
      <c r="AQ450">
        <v>2.8</v>
      </c>
      <c r="AR450">
        <v>13500</v>
      </c>
      <c r="AS450">
        <v>79900</v>
      </c>
      <c r="AT450">
        <v>17</v>
      </c>
      <c r="AU450">
        <v>2.8</v>
      </c>
      <c r="AV450">
        <v>11700</v>
      </c>
      <c r="AW450">
        <v>81700</v>
      </c>
      <c r="AX450">
        <v>14.4</v>
      </c>
      <c r="AY450">
        <v>2.6</v>
      </c>
      <c r="AZ450">
        <v>13300</v>
      </c>
      <c r="BA450">
        <v>84900</v>
      </c>
      <c r="BB450">
        <v>15.7</v>
      </c>
      <c r="BC450">
        <v>2.8</v>
      </c>
      <c r="BD450">
        <v>14800</v>
      </c>
      <c r="BE450">
        <v>82900</v>
      </c>
      <c r="BF450">
        <v>17.8</v>
      </c>
      <c r="BG450">
        <v>3</v>
      </c>
      <c r="BH450">
        <v>13700</v>
      </c>
      <c r="BI450">
        <v>82600</v>
      </c>
      <c r="BJ450">
        <v>16.600000000000001</v>
      </c>
      <c r="BK450">
        <v>2.8</v>
      </c>
      <c r="BL450">
        <v>15700</v>
      </c>
      <c r="BM450">
        <v>87700</v>
      </c>
      <c r="BN450">
        <v>17.899999999999999</v>
      </c>
      <c r="BO450">
        <v>2.9</v>
      </c>
      <c r="BP450">
        <v>18900</v>
      </c>
      <c r="BQ450">
        <v>84000</v>
      </c>
      <c r="BR450">
        <v>22.5</v>
      </c>
      <c r="BS450">
        <v>3.8</v>
      </c>
      <c r="BT450">
        <v>19100</v>
      </c>
      <c r="BU450">
        <v>83100</v>
      </c>
      <c r="BV450">
        <v>23</v>
      </c>
      <c r="BW450">
        <v>4.3</v>
      </c>
    </row>
    <row r="451" spans="1:75" x14ac:dyDescent="0.3">
      <c r="A451" t="s">
        <v>128</v>
      </c>
      <c r="B451" t="str">
        <f>VLOOKUP(A451,'class and classification'!$A$1:$B$338,2,FALSE)</f>
        <v>Urban with Significant Rural</v>
      </c>
      <c r="C451" t="str">
        <f>VLOOKUP(A451,'class and classification'!$A$1:$C$338,3,FALSE)</f>
        <v>SC</v>
      </c>
      <c r="D451">
        <v>63400</v>
      </c>
      <c r="E451">
        <v>403100</v>
      </c>
      <c r="F451">
        <v>15.7</v>
      </c>
      <c r="G451">
        <v>1.2</v>
      </c>
      <c r="H451">
        <v>62000</v>
      </c>
      <c r="I451">
        <v>404300</v>
      </c>
      <c r="J451">
        <v>15.3</v>
      </c>
      <c r="K451">
        <v>1.2</v>
      </c>
      <c r="L451">
        <v>65800</v>
      </c>
      <c r="M451">
        <v>407000</v>
      </c>
      <c r="N451">
        <v>16.2</v>
      </c>
      <c r="O451">
        <v>2.2000000000000002</v>
      </c>
      <c r="P451">
        <v>67700</v>
      </c>
      <c r="Q451">
        <v>407700</v>
      </c>
      <c r="R451">
        <v>16.600000000000001</v>
      </c>
      <c r="S451">
        <v>2.1</v>
      </c>
      <c r="T451">
        <v>67900</v>
      </c>
      <c r="U451">
        <v>415900</v>
      </c>
      <c r="V451">
        <v>16.3</v>
      </c>
      <c r="W451">
        <v>2.1</v>
      </c>
      <c r="X451">
        <v>61500</v>
      </c>
      <c r="Y451">
        <v>407500</v>
      </c>
      <c r="Z451">
        <v>15.1</v>
      </c>
      <c r="AA451">
        <v>2</v>
      </c>
      <c r="AB451">
        <v>56900</v>
      </c>
      <c r="AC451">
        <v>398800</v>
      </c>
      <c r="AD451">
        <v>14.3</v>
      </c>
      <c r="AE451">
        <v>2</v>
      </c>
      <c r="AF451">
        <v>71100</v>
      </c>
      <c r="AG451">
        <v>392400</v>
      </c>
      <c r="AH451">
        <v>18.100000000000001</v>
      </c>
      <c r="AI451">
        <v>2.2999999999999998</v>
      </c>
      <c r="AJ451">
        <v>72900</v>
      </c>
      <c r="AK451">
        <v>401200</v>
      </c>
      <c r="AL451">
        <v>18.2</v>
      </c>
      <c r="AM451">
        <v>2.4</v>
      </c>
      <c r="AN451">
        <v>65800</v>
      </c>
      <c r="AO451">
        <v>415100</v>
      </c>
      <c r="AP451">
        <v>15.9</v>
      </c>
      <c r="AQ451">
        <v>2.2999999999999998</v>
      </c>
      <c r="AR451">
        <v>69200</v>
      </c>
      <c r="AS451">
        <v>403000</v>
      </c>
      <c r="AT451">
        <v>17.2</v>
      </c>
      <c r="AU451">
        <v>2.5</v>
      </c>
      <c r="AV451">
        <v>76200</v>
      </c>
      <c r="AW451">
        <v>425200</v>
      </c>
      <c r="AX451">
        <v>17.899999999999999</v>
      </c>
      <c r="AY451">
        <v>2.5</v>
      </c>
      <c r="AZ451">
        <v>74400</v>
      </c>
      <c r="BA451">
        <v>435200</v>
      </c>
      <c r="BB451">
        <v>17.100000000000001</v>
      </c>
      <c r="BC451">
        <v>2.4</v>
      </c>
      <c r="BD451">
        <v>74500</v>
      </c>
      <c r="BE451">
        <v>439700</v>
      </c>
      <c r="BF451">
        <v>16.899999999999999</v>
      </c>
      <c r="BG451">
        <v>2.4</v>
      </c>
      <c r="BH451">
        <v>83200</v>
      </c>
      <c r="BI451">
        <v>435800</v>
      </c>
      <c r="BJ451">
        <v>19.100000000000001</v>
      </c>
      <c r="BK451">
        <v>2.5</v>
      </c>
      <c r="BL451">
        <v>90700</v>
      </c>
      <c r="BM451">
        <v>433300</v>
      </c>
      <c r="BN451">
        <v>20.9</v>
      </c>
      <c r="BO451">
        <v>2.7</v>
      </c>
      <c r="BP451">
        <v>90700</v>
      </c>
      <c r="BQ451">
        <v>422000</v>
      </c>
      <c r="BR451">
        <v>21.5</v>
      </c>
      <c r="BS451">
        <v>3</v>
      </c>
      <c r="BT451">
        <v>105000</v>
      </c>
      <c r="BU451">
        <v>420500</v>
      </c>
      <c r="BV451">
        <v>25</v>
      </c>
      <c r="BW451">
        <v>3</v>
      </c>
    </row>
    <row r="452" spans="1:75" x14ac:dyDescent="0.3">
      <c r="A452" t="s">
        <v>129</v>
      </c>
      <c r="B452" t="str">
        <f>VLOOKUP(A452,'class and classification'!$A$1:$B$338,2,FALSE)</f>
        <v>Urban with Significant Rural</v>
      </c>
      <c r="C452" t="str">
        <f>VLOOKUP(A452,'class and classification'!$A$1:$C$338,3,FALSE)</f>
        <v>SC</v>
      </c>
      <c r="D452">
        <v>42900</v>
      </c>
      <c r="E452">
        <v>258300</v>
      </c>
      <c r="F452">
        <v>16.600000000000001</v>
      </c>
      <c r="G452">
        <v>1.7</v>
      </c>
      <c r="H452">
        <v>44200</v>
      </c>
      <c r="I452">
        <v>264200</v>
      </c>
      <c r="J452">
        <v>16.7</v>
      </c>
      <c r="K452">
        <v>1.4</v>
      </c>
      <c r="L452">
        <v>48800</v>
      </c>
      <c r="M452">
        <v>267600</v>
      </c>
      <c r="N452">
        <v>18.2</v>
      </c>
      <c r="O452">
        <v>2.2999999999999998</v>
      </c>
      <c r="P452">
        <v>48900</v>
      </c>
      <c r="Q452">
        <v>271600</v>
      </c>
      <c r="R452">
        <v>18</v>
      </c>
      <c r="S452">
        <v>2.4</v>
      </c>
      <c r="T452">
        <v>48900</v>
      </c>
      <c r="U452">
        <v>277800</v>
      </c>
      <c r="V452">
        <v>17.600000000000001</v>
      </c>
      <c r="W452">
        <v>2.4</v>
      </c>
      <c r="X452">
        <v>48000</v>
      </c>
      <c r="Y452">
        <v>265200</v>
      </c>
      <c r="Z452">
        <v>18.100000000000001</v>
      </c>
      <c r="AA452">
        <v>2.7</v>
      </c>
      <c r="AB452">
        <v>47700</v>
      </c>
      <c r="AC452">
        <v>256200</v>
      </c>
      <c r="AD452">
        <v>18.600000000000001</v>
      </c>
      <c r="AE452">
        <v>2.8</v>
      </c>
      <c r="AF452">
        <v>47900</v>
      </c>
      <c r="AG452">
        <v>255400</v>
      </c>
      <c r="AH452">
        <v>18.7</v>
      </c>
      <c r="AI452">
        <v>2.9</v>
      </c>
      <c r="AJ452">
        <v>56500</v>
      </c>
      <c r="AK452">
        <v>268800</v>
      </c>
      <c r="AL452">
        <v>21</v>
      </c>
      <c r="AM452">
        <v>3</v>
      </c>
      <c r="AN452">
        <v>62400</v>
      </c>
      <c r="AO452">
        <v>268600</v>
      </c>
      <c r="AP452">
        <v>23.2</v>
      </c>
      <c r="AQ452">
        <v>3.2</v>
      </c>
      <c r="AR452">
        <v>59600</v>
      </c>
      <c r="AS452">
        <v>273200</v>
      </c>
      <c r="AT452">
        <v>21.8</v>
      </c>
      <c r="AU452">
        <v>2.9</v>
      </c>
      <c r="AV452">
        <v>62700</v>
      </c>
      <c r="AW452">
        <v>278300</v>
      </c>
      <c r="AX452">
        <v>22.5</v>
      </c>
      <c r="AY452">
        <v>3</v>
      </c>
      <c r="AZ452">
        <v>52100</v>
      </c>
      <c r="BA452">
        <v>272000</v>
      </c>
      <c r="BB452">
        <v>19.100000000000001</v>
      </c>
      <c r="BC452">
        <v>2.7</v>
      </c>
      <c r="BD452">
        <v>56900</v>
      </c>
      <c r="BE452">
        <v>286700</v>
      </c>
      <c r="BF452">
        <v>19.8</v>
      </c>
      <c r="BG452">
        <v>3</v>
      </c>
      <c r="BH452">
        <v>61700</v>
      </c>
      <c r="BI452">
        <v>287800</v>
      </c>
      <c r="BJ452">
        <v>21.4</v>
      </c>
      <c r="BK452">
        <v>3</v>
      </c>
      <c r="BL452">
        <v>65200</v>
      </c>
      <c r="BM452">
        <v>290800</v>
      </c>
      <c r="BN452">
        <v>22.4</v>
      </c>
      <c r="BO452">
        <v>3</v>
      </c>
      <c r="BP452">
        <v>77100</v>
      </c>
      <c r="BQ452">
        <v>282800</v>
      </c>
      <c r="BR452">
        <v>27.3</v>
      </c>
      <c r="BS452">
        <v>3.3</v>
      </c>
      <c r="BT452">
        <v>76000</v>
      </c>
      <c r="BU452">
        <v>284900</v>
      </c>
      <c r="BV452">
        <v>26.7</v>
      </c>
      <c r="BW452">
        <v>3</v>
      </c>
    </row>
    <row r="453" spans="1:75" x14ac:dyDescent="0.3">
      <c r="A453" t="s">
        <v>130</v>
      </c>
      <c r="B453" t="str">
        <f>VLOOKUP(A453,'class and classification'!$A$1:$B$338,2,FALSE)</f>
        <v>Predominantly Urban</v>
      </c>
      <c r="C453" t="str">
        <f>VLOOKUP(A453,'class and classification'!$A$1:$C$338,3,FALSE)</f>
        <v>MD</v>
      </c>
      <c r="D453">
        <v>77300</v>
      </c>
      <c r="E453">
        <v>414200</v>
      </c>
      <c r="F453">
        <v>18.7</v>
      </c>
      <c r="G453">
        <v>2.2000000000000002</v>
      </c>
      <c r="H453">
        <v>64100</v>
      </c>
      <c r="I453">
        <v>410900</v>
      </c>
      <c r="J453">
        <v>15.6</v>
      </c>
      <c r="K453">
        <v>2.1</v>
      </c>
      <c r="L453">
        <v>69400</v>
      </c>
      <c r="M453">
        <v>409700</v>
      </c>
      <c r="N453">
        <v>16.899999999999999</v>
      </c>
      <c r="O453">
        <v>2.2000000000000002</v>
      </c>
      <c r="P453">
        <v>77800</v>
      </c>
      <c r="Q453">
        <v>415000</v>
      </c>
      <c r="R453">
        <v>18.7</v>
      </c>
      <c r="S453">
        <v>2.2999999999999998</v>
      </c>
      <c r="T453">
        <v>77100</v>
      </c>
      <c r="U453">
        <v>409800</v>
      </c>
      <c r="V453">
        <v>18.8</v>
      </c>
      <c r="W453">
        <v>2.5</v>
      </c>
      <c r="X453">
        <v>87300</v>
      </c>
      <c r="Y453">
        <v>404500</v>
      </c>
      <c r="Z453">
        <v>21.6</v>
      </c>
      <c r="AA453">
        <v>2.5</v>
      </c>
      <c r="AB453">
        <v>79400</v>
      </c>
      <c r="AC453">
        <v>413100</v>
      </c>
      <c r="AD453">
        <v>19.2</v>
      </c>
      <c r="AE453">
        <v>2.5</v>
      </c>
      <c r="AF453">
        <v>78300</v>
      </c>
      <c r="AG453">
        <v>406000</v>
      </c>
      <c r="AH453">
        <v>19.3</v>
      </c>
      <c r="AI453">
        <v>2.5</v>
      </c>
      <c r="AJ453">
        <v>71600</v>
      </c>
      <c r="AK453">
        <v>400300</v>
      </c>
      <c r="AL453">
        <v>17.899999999999999</v>
      </c>
      <c r="AM453">
        <v>2.5</v>
      </c>
      <c r="AN453">
        <v>77700</v>
      </c>
      <c r="AO453">
        <v>419300</v>
      </c>
      <c r="AP453">
        <v>18.5</v>
      </c>
      <c r="AQ453">
        <v>2.7</v>
      </c>
      <c r="AR453">
        <v>85600</v>
      </c>
      <c r="AS453">
        <v>445400</v>
      </c>
      <c r="AT453">
        <v>19.2</v>
      </c>
      <c r="AU453">
        <v>2.6</v>
      </c>
      <c r="AV453">
        <v>91200</v>
      </c>
      <c r="AW453">
        <v>442500</v>
      </c>
      <c r="AX453">
        <v>20.6</v>
      </c>
      <c r="AY453">
        <v>2.8</v>
      </c>
      <c r="AZ453">
        <v>97100</v>
      </c>
      <c r="BA453">
        <v>464600</v>
      </c>
      <c r="BB453">
        <v>20.9</v>
      </c>
      <c r="BC453">
        <v>2.6</v>
      </c>
      <c r="BD453">
        <v>90600</v>
      </c>
      <c r="BE453">
        <v>470700</v>
      </c>
      <c r="BF453">
        <v>19.2</v>
      </c>
      <c r="BG453">
        <v>2.5</v>
      </c>
      <c r="BH453">
        <v>103600</v>
      </c>
      <c r="BI453">
        <v>488200</v>
      </c>
      <c r="BJ453">
        <v>21.2</v>
      </c>
      <c r="BK453">
        <v>2.6</v>
      </c>
      <c r="BL453">
        <v>100000</v>
      </c>
      <c r="BM453">
        <v>489400</v>
      </c>
      <c r="BN453">
        <v>20.399999999999999</v>
      </c>
      <c r="BO453">
        <v>2.6</v>
      </c>
      <c r="BP453">
        <v>118500</v>
      </c>
      <c r="BQ453">
        <v>493800</v>
      </c>
      <c r="BR453">
        <v>24</v>
      </c>
      <c r="BS453">
        <v>3.2</v>
      </c>
      <c r="BT453">
        <v>117600</v>
      </c>
      <c r="BU453">
        <v>490800</v>
      </c>
      <c r="BV453">
        <v>24</v>
      </c>
      <c r="BW453">
        <v>3</v>
      </c>
    </row>
    <row r="454" spans="1:75" x14ac:dyDescent="0.3">
      <c r="A454" t="s">
        <v>131</v>
      </c>
      <c r="B454" t="str">
        <f>VLOOKUP(A454,'class and classification'!$A$1:$B$338,2,FALSE)</f>
        <v>Predominantly Urban</v>
      </c>
      <c r="C454" t="str">
        <f>VLOOKUP(A454,'class and classification'!$A$1:$C$338,3,FALSE)</f>
        <v>MD</v>
      </c>
      <c r="D454">
        <v>23600</v>
      </c>
      <c r="E454">
        <v>138600</v>
      </c>
      <c r="F454">
        <v>17.100000000000001</v>
      </c>
      <c r="G454">
        <v>2.4</v>
      </c>
      <c r="H454">
        <v>23600</v>
      </c>
      <c r="I454">
        <v>139500</v>
      </c>
      <c r="J454">
        <v>16.899999999999999</v>
      </c>
      <c r="K454">
        <v>2.5</v>
      </c>
      <c r="L454">
        <v>23900</v>
      </c>
      <c r="M454">
        <v>141100</v>
      </c>
      <c r="N454">
        <v>16.899999999999999</v>
      </c>
      <c r="O454">
        <v>2.5</v>
      </c>
      <c r="P454">
        <v>22500</v>
      </c>
      <c r="Q454">
        <v>143700</v>
      </c>
      <c r="R454">
        <v>15.7</v>
      </c>
      <c r="S454">
        <v>2.5</v>
      </c>
      <c r="T454">
        <v>23600</v>
      </c>
      <c r="U454">
        <v>134500</v>
      </c>
      <c r="V454">
        <v>17.5</v>
      </c>
      <c r="W454">
        <v>2.6</v>
      </c>
      <c r="X454">
        <v>25400</v>
      </c>
      <c r="Y454">
        <v>135500</v>
      </c>
      <c r="Z454">
        <v>18.8</v>
      </c>
      <c r="AA454">
        <v>2.7</v>
      </c>
      <c r="AB454">
        <v>27200</v>
      </c>
      <c r="AC454">
        <v>136900</v>
      </c>
      <c r="AD454">
        <v>19.899999999999999</v>
      </c>
      <c r="AE454">
        <v>2.8</v>
      </c>
      <c r="AF454">
        <v>25900</v>
      </c>
      <c r="AG454">
        <v>132600</v>
      </c>
      <c r="AH454">
        <v>19.600000000000001</v>
      </c>
      <c r="AI454">
        <v>2.9</v>
      </c>
      <c r="AJ454">
        <v>22000</v>
      </c>
      <c r="AK454">
        <v>139900</v>
      </c>
      <c r="AL454">
        <v>15.7</v>
      </c>
      <c r="AM454">
        <v>2.7</v>
      </c>
      <c r="AN454">
        <v>26000</v>
      </c>
      <c r="AO454">
        <v>146000</v>
      </c>
      <c r="AP454">
        <v>17.8</v>
      </c>
      <c r="AQ454">
        <v>3</v>
      </c>
      <c r="AR454">
        <v>29200</v>
      </c>
      <c r="AS454">
        <v>143500</v>
      </c>
      <c r="AT454">
        <v>20.399999999999999</v>
      </c>
      <c r="AU454">
        <v>3.2</v>
      </c>
      <c r="AV454">
        <v>25300</v>
      </c>
      <c r="AW454">
        <v>149200</v>
      </c>
      <c r="AX454">
        <v>17</v>
      </c>
      <c r="AY454">
        <v>2.8</v>
      </c>
      <c r="AZ454">
        <v>28400</v>
      </c>
      <c r="BA454">
        <v>163800</v>
      </c>
      <c r="BB454">
        <v>17.3</v>
      </c>
      <c r="BC454">
        <v>2.7</v>
      </c>
      <c r="BD454">
        <v>34900</v>
      </c>
      <c r="BE454">
        <v>171300</v>
      </c>
      <c r="BF454">
        <v>20.399999999999999</v>
      </c>
      <c r="BG454">
        <v>3.1</v>
      </c>
      <c r="BH454">
        <v>36800</v>
      </c>
      <c r="BI454">
        <v>177800</v>
      </c>
      <c r="BJ454">
        <v>20.7</v>
      </c>
      <c r="BK454">
        <v>3.1</v>
      </c>
      <c r="BL454">
        <v>40800</v>
      </c>
      <c r="BM454">
        <v>184400</v>
      </c>
      <c r="BN454">
        <v>22.1</v>
      </c>
      <c r="BO454">
        <v>3</v>
      </c>
      <c r="BP454">
        <v>45700</v>
      </c>
      <c r="BQ454">
        <v>181000</v>
      </c>
      <c r="BR454">
        <v>25.2</v>
      </c>
      <c r="BS454">
        <v>3.8</v>
      </c>
      <c r="BT454">
        <v>49800</v>
      </c>
      <c r="BU454">
        <v>183900</v>
      </c>
      <c r="BV454">
        <v>27.1</v>
      </c>
      <c r="BW454">
        <v>3.9</v>
      </c>
    </row>
    <row r="455" spans="1:75" x14ac:dyDescent="0.3">
      <c r="A455" t="s">
        <v>132</v>
      </c>
      <c r="B455" t="str">
        <f>VLOOKUP(A455,'class and classification'!$A$1:$B$338,2,FALSE)</f>
        <v>Predominantly Urban</v>
      </c>
      <c r="C455" t="str">
        <f>VLOOKUP(A455,'class and classification'!$A$1:$C$338,3,FALSE)</f>
        <v>MD</v>
      </c>
      <c r="D455">
        <v>20600</v>
      </c>
      <c r="E455">
        <v>143100</v>
      </c>
      <c r="F455">
        <v>14.4</v>
      </c>
      <c r="G455">
        <v>2.5</v>
      </c>
      <c r="H455">
        <v>23200</v>
      </c>
      <c r="I455">
        <v>150200</v>
      </c>
      <c r="J455">
        <v>15.4</v>
      </c>
      <c r="K455">
        <v>2.5</v>
      </c>
      <c r="L455">
        <v>21400</v>
      </c>
      <c r="M455">
        <v>143500</v>
      </c>
      <c r="N455">
        <v>14.9</v>
      </c>
      <c r="O455">
        <v>2.6</v>
      </c>
      <c r="P455">
        <v>24900</v>
      </c>
      <c r="Q455">
        <v>145200</v>
      </c>
      <c r="R455">
        <v>17.2</v>
      </c>
      <c r="S455">
        <v>2.6</v>
      </c>
      <c r="T455">
        <v>22300</v>
      </c>
      <c r="U455">
        <v>140100</v>
      </c>
      <c r="V455">
        <v>15.9</v>
      </c>
      <c r="W455">
        <v>2.5</v>
      </c>
      <c r="X455">
        <v>24100</v>
      </c>
      <c r="Y455">
        <v>137200</v>
      </c>
      <c r="Z455">
        <v>17.600000000000001</v>
      </c>
      <c r="AA455">
        <v>2.9</v>
      </c>
      <c r="AB455">
        <v>22000</v>
      </c>
      <c r="AC455">
        <v>137000</v>
      </c>
      <c r="AD455">
        <v>16.100000000000001</v>
      </c>
      <c r="AE455">
        <v>2.8</v>
      </c>
      <c r="AF455">
        <v>23800</v>
      </c>
      <c r="AG455">
        <v>141100</v>
      </c>
      <c r="AH455">
        <v>16.899999999999999</v>
      </c>
      <c r="AI455">
        <v>2.9</v>
      </c>
      <c r="AJ455">
        <v>22800</v>
      </c>
      <c r="AK455">
        <v>142800</v>
      </c>
      <c r="AL455">
        <v>15.9</v>
      </c>
      <c r="AM455">
        <v>2.7</v>
      </c>
      <c r="AN455">
        <v>21100</v>
      </c>
      <c r="AO455">
        <v>139900</v>
      </c>
      <c r="AP455">
        <v>15.1</v>
      </c>
      <c r="AQ455">
        <v>2.7</v>
      </c>
      <c r="AR455">
        <v>21600</v>
      </c>
      <c r="AS455">
        <v>144800</v>
      </c>
      <c r="AT455">
        <v>14.9</v>
      </c>
      <c r="AU455">
        <v>2.7</v>
      </c>
      <c r="AV455">
        <v>20500</v>
      </c>
      <c r="AW455">
        <v>139700</v>
      </c>
      <c r="AX455">
        <v>14.6</v>
      </c>
      <c r="AY455">
        <v>2.7</v>
      </c>
      <c r="AZ455">
        <v>22100</v>
      </c>
      <c r="BA455">
        <v>136700</v>
      </c>
      <c r="BB455">
        <v>16.2</v>
      </c>
      <c r="BC455">
        <v>3.1</v>
      </c>
      <c r="BD455">
        <v>18700</v>
      </c>
      <c r="BE455">
        <v>140400</v>
      </c>
      <c r="BF455">
        <v>13.4</v>
      </c>
      <c r="BG455">
        <v>2.8</v>
      </c>
      <c r="BH455">
        <v>22100</v>
      </c>
      <c r="BI455">
        <v>137700</v>
      </c>
      <c r="BJ455">
        <v>16</v>
      </c>
      <c r="BK455">
        <v>2.9</v>
      </c>
      <c r="BL455">
        <v>25200</v>
      </c>
      <c r="BM455">
        <v>142900</v>
      </c>
      <c r="BN455">
        <v>17.600000000000001</v>
      </c>
      <c r="BO455">
        <v>3.2</v>
      </c>
      <c r="BP455">
        <v>25000</v>
      </c>
      <c r="BQ455">
        <v>139900</v>
      </c>
      <c r="BR455">
        <v>17.899999999999999</v>
      </c>
      <c r="BS455">
        <v>3.8</v>
      </c>
      <c r="BT455">
        <v>27700</v>
      </c>
      <c r="BU455">
        <v>153200</v>
      </c>
      <c r="BV455">
        <v>18.100000000000001</v>
      </c>
      <c r="BW455">
        <v>4.3</v>
      </c>
    </row>
    <row r="456" spans="1:75" x14ac:dyDescent="0.3">
      <c r="A456" t="s">
        <v>133</v>
      </c>
      <c r="B456" t="str">
        <f>VLOOKUP(A456,'class and classification'!$A$1:$B$338,2,FALSE)</f>
        <v>Predominantly Urban</v>
      </c>
      <c r="C456" t="str">
        <f>VLOOKUP(A456,'class and classification'!$A$1:$C$338,3,FALSE)</f>
        <v>MD</v>
      </c>
      <c r="D456">
        <v>14800</v>
      </c>
      <c r="E456">
        <v>116700</v>
      </c>
      <c r="F456">
        <v>12.7</v>
      </c>
      <c r="G456">
        <v>2.2000000000000002</v>
      </c>
      <c r="H456">
        <v>14400</v>
      </c>
      <c r="I456">
        <v>118100</v>
      </c>
      <c r="J456">
        <v>12.2</v>
      </c>
      <c r="K456">
        <v>2.2999999999999998</v>
      </c>
      <c r="L456">
        <v>16400</v>
      </c>
      <c r="M456">
        <v>121500</v>
      </c>
      <c r="N456">
        <v>13.5</v>
      </c>
      <c r="O456">
        <v>2.4</v>
      </c>
      <c r="P456">
        <v>13000</v>
      </c>
      <c r="Q456">
        <v>120900</v>
      </c>
      <c r="R456">
        <v>10.8</v>
      </c>
      <c r="S456">
        <v>2.2000000000000002</v>
      </c>
      <c r="T456">
        <v>13100</v>
      </c>
      <c r="U456">
        <v>116400</v>
      </c>
      <c r="V456">
        <v>11.3</v>
      </c>
      <c r="W456">
        <v>2.2999999999999998</v>
      </c>
      <c r="X456">
        <v>14600</v>
      </c>
      <c r="Y456">
        <v>114800</v>
      </c>
      <c r="Z456">
        <v>12.7</v>
      </c>
      <c r="AA456">
        <v>2.2999999999999998</v>
      </c>
      <c r="AB456">
        <v>14900</v>
      </c>
      <c r="AC456">
        <v>117600</v>
      </c>
      <c r="AD456">
        <v>12.6</v>
      </c>
      <c r="AE456">
        <v>2.2999999999999998</v>
      </c>
      <c r="AF456">
        <v>15400</v>
      </c>
      <c r="AG456">
        <v>128100</v>
      </c>
      <c r="AH456">
        <v>12</v>
      </c>
      <c r="AI456">
        <v>2.2999999999999998</v>
      </c>
      <c r="AJ456">
        <v>15600</v>
      </c>
      <c r="AK456">
        <v>130300</v>
      </c>
      <c r="AL456">
        <v>11.9</v>
      </c>
      <c r="AM456">
        <v>2.2000000000000002</v>
      </c>
      <c r="AN456">
        <v>15600</v>
      </c>
      <c r="AO456">
        <v>128600</v>
      </c>
      <c r="AP456">
        <v>12.1</v>
      </c>
      <c r="AQ456">
        <v>2.4</v>
      </c>
      <c r="AR456">
        <v>12800</v>
      </c>
      <c r="AS456">
        <v>126100</v>
      </c>
      <c r="AT456">
        <v>10.1</v>
      </c>
      <c r="AU456">
        <v>2.2000000000000002</v>
      </c>
      <c r="AV456">
        <v>17700</v>
      </c>
      <c r="AW456">
        <v>135100</v>
      </c>
      <c r="AX456">
        <v>13.1</v>
      </c>
      <c r="AY456">
        <v>2.5</v>
      </c>
      <c r="AZ456">
        <v>13500</v>
      </c>
      <c r="BA456">
        <v>125300</v>
      </c>
      <c r="BB456">
        <v>10.8</v>
      </c>
      <c r="BC456">
        <v>2.5</v>
      </c>
      <c r="BD456">
        <v>17600</v>
      </c>
      <c r="BE456">
        <v>132000</v>
      </c>
      <c r="BF456">
        <v>13.3</v>
      </c>
      <c r="BG456">
        <v>2.7</v>
      </c>
      <c r="BH456">
        <v>20000</v>
      </c>
      <c r="BI456">
        <v>141300</v>
      </c>
      <c r="BJ456">
        <v>14.1</v>
      </c>
      <c r="BK456">
        <v>2.6</v>
      </c>
      <c r="BL456">
        <v>19100</v>
      </c>
      <c r="BM456">
        <v>147200</v>
      </c>
      <c r="BN456">
        <v>12.9</v>
      </c>
      <c r="BO456">
        <v>2.6</v>
      </c>
      <c r="BP456">
        <v>23300</v>
      </c>
      <c r="BQ456">
        <v>147400</v>
      </c>
      <c r="BR456">
        <v>15.8</v>
      </c>
      <c r="BS456">
        <v>3.7</v>
      </c>
      <c r="BT456">
        <v>30500</v>
      </c>
      <c r="BU456">
        <v>154400</v>
      </c>
      <c r="BV456">
        <v>19.8</v>
      </c>
      <c r="BW456">
        <v>4.9000000000000004</v>
      </c>
    </row>
    <row r="457" spans="1:75" x14ac:dyDescent="0.3">
      <c r="A457" t="s">
        <v>134</v>
      </c>
      <c r="B457" t="str">
        <f>VLOOKUP(A457,'class and classification'!$A$1:$B$338,2,FALSE)</f>
        <v>Predominantly Urban</v>
      </c>
      <c r="C457" t="str">
        <f>VLOOKUP(A457,'class and classification'!$A$1:$C$338,3,FALSE)</f>
        <v>MD</v>
      </c>
      <c r="D457">
        <v>19000</v>
      </c>
      <c r="E457">
        <v>96300</v>
      </c>
      <c r="F457">
        <v>19.8</v>
      </c>
      <c r="G457">
        <v>2.5</v>
      </c>
      <c r="H457">
        <v>21100</v>
      </c>
      <c r="I457">
        <v>96600</v>
      </c>
      <c r="J457">
        <v>21.9</v>
      </c>
      <c r="K457">
        <v>2.8</v>
      </c>
      <c r="L457">
        <v>21100</v>
      </c>
      <c r="M457">
        <v>99700</v>
      </c>
      <c r="N457">
        <v>21.2</v>
      </c>
      <c r="O457">
        <v>2.8</v>
      </c>
      <c r="P457">
        <v>19700</v>
      </c>
      <c r="Q457">
        <v>96000</v>
      </c>
      <c r="R457">
        <v>20.5</v>
      </c>
      <c r="S457">
        <v>3</v>
      </c>
      <c r="T457">
        <v>20400</v>
      </c>
      <c r="U457">
        <v>94900</v>
      </c>
      <c r="V457">
        <v>21.5</v>
      </c>
      <c r="W457">
        <v>3.1</v>
      </c>
      <c r="X457">
        <v>18000</v>
      </c>
      <c r="Y457">
        <v>87300</v>
      </c>
      <c r="Z457">
        <v>20.6</v>
      </c>
      <c r="AA457">
        <v>3</v>
      </c>
      <c r="AB457">
        <v>17100</v>
      </c>
      <c r="AC457">
        <v>88500</v>
      </c>
      <c r="AD457">
        <v>19.3</v>
      </c>
      <c r="AE457">
        <v>3</v>
      </c>
      <c r="AF457">
        <v>22800</v>
      </c>
      <c r="AG457">
        <v>94500</v>
      </c>
      <c r="AH457">
        <v>24.2</v>
      </c>
      <c r="AI457">
        <v>3.1</v>
      </c>
      <c r="AJ457">
        <v>23400</v>
      </c>
      <c r="AK457">
        <v>96000</v>
      </c>
      <c r="AL457">
        <v>24.3</v>
      </c>
      <c r="AM457">
        <v>2.9</v>
      </c>
      <c r="AN457">
        <v>20400</v>
      </c>
      <c r="AO457">
        <v>96000</v>
      </c>
      <c r="AP457">
        <v>21.3</v>
      </c>
      <c r="AQ457">
        <v>2.8</v>
      </c>
      <c r="AR457">
        <v>21900</v>
      </c>
      <c r="AS457">
        <v>94500</v>
      </c>
      <c r="AT457">
        <v>23.1</v>
      </c>
      <c r="AU457">
        <v>3</v>
      </c>
      <c r="AV457">
        <v>22600</v>
      </c>
      <c r="AW457">
        <v>95000</v>
      </c>
      <c r="AX457">
        <v>23.8</v>
      </c>
      <c r="AY457">
        <v>3.1</v>
      </c>
      <c r="AZ457">
        <v>23500</v>
      </c>
      <c r="BA457">
        <v>98800</v>
      </c>
      <c r="BB457">
        <v>23.8</v>
      </c>
      <c r="BC457">
        <v>2.9</v>
      </c>
      <c r="BD457">
        <v>25700</v>
      </c>
      <c r="BE457">
        <v>104000</v>
      </c>
      <c r="BF457">
        <v>24.7</v>
      </c>
      <c r="BG457">
        <v>3</v>
      </c>
      <c r="BH457">
        <v>25500</v>
      </c>
      <c r="BI457">
        <v>100300</v>
      </c>
      <c r="BJ457">
        <v>25.4</v>
      </c>
      <c r="BK457">
        <v>3.1</v>
      </c>
      <c r="BL457">
        <v>26800</v>
      </c>
      <c r="BM457">
        <v>102100</v>
      </c>
      <c r="BN457">
        <v>26.2</v>
      </c>
      <c r="BO457">
        <v>3.2</v>
      </c>
      <c r="BP457">
        <v>22600</v>
      </c>
      <c r="BQ457">
        <v>102900</v>
      </c>
      <c r="BR457">
        <v>22</v>
      </c>
      <c r="BS457">
        <v>3.5</v>
      </c>
      <c r="BT457">
        <v>21600</v>
      </c>
      <c r="BU457">
        <v>101300</v>
      </c>
      <c r="BV457">
        <v>21.3</v>
      </c>
      <c r="BW457">
        <v>3.4</v>
      </c>
    </row>
    <row r="458" spans="1:75" x14ac:dyDescent="0.3">
      <c r="A458" t="s">
        <v>135</v>
      </c>
      <c r="B458" t="str">
        <f>VLOOKUP(A458,'class and classification'!$A$1:$B$338,2,FALSE)</f>
        <v>Predominantly Urban</v>
      </c>
      <c r="C458" t="str">
        <f>VLOOKUP(A458,'class and classification'!$A$1:$C$338,3,FALSE)</f>
        <v>MD</v>
      </c>
      <c r="D458">
        <v>13500</v>
      </c>
      <c r="E458">
        <v>110600</v>
      </c>
      <c r="F458">
        <v>12.2</v>
      </c>
      <c r="G458">
        <v>2.2999999999999998</v>
      </c>
      <c r="H458">
        <v>12500</v>
      </c>
      <c r="I458">
        <v>110600</v>
      </c>
      <c r="J458">
        <v>11.3</v>
      </c>
      <c r="K458">
        <v>2.2999999999999998</v>
      </c>
      <c r="L458">
        <v>12700</v>
      </c>
      <c r="M458">
        <v>107100</v>
      </c>
      <c r="N458">
        <v>11.9</v>
      </c>
      <c r="O458">
        <v>2.4</v>
      </c>
      <c r="P458">
        <v>13300</v>
      </c>
      <c r="Q458">
        <v>114400</v>
      </c>
      <c r="R458">
        <v>11.6</v>
      </c>
      <c r="S458">
        <v>2.2999999999999998</v>
      </c>
      <c r="T458">
        <v>15200</v>
      </c>
      <c r="U458">
        <v>114500</v>
      </c>
      <c r="V458">
        <v>13.3</v>
      </c>
      <c r="W458">
        <v>2.5</v>
      </c>
      <c r="X458">
        <v>15900</v>
      </c>
      <c r="Y458">
        <v>108200</v>
      </c>
      <c r="Z458">
        <v>14.7</v>
      </c>
      <c r="AA458">
        <v>2.7</v>
      </c>
      <c r="AB458">
        <v>13900</v>
      </c>
      <c r="AC458">
        <v>106200</v>
      </c>
      <c r="AD458">
        <v>13.1</v>
      </c>
      <c r="AE458">
        <v>2.5</v>
      </c>
      <c r="AF458">
        <v>15100</v>
      </c>
      <c r="AG458">
        <v>110300</v>
      </c>
      <c r="AH458">
        <v>13.7</v>
      </c>
      <c r="AI458">
        <v>2.6</v>
      </c>
      <c r="AJ458">
        <v>16100</v>
      </c>
      <c r="AK458">
        <v>110300</v>
      </c>
      <c r="AL458">
        <v>14.6</v>
      </c>
      <c r="AM458">
        <v>2.7</v>
      </c>
      <c r="AN458">
        <v>15900</v>
      </c>
      <c r="AO458">
        <v>105800</v>
      </c>
      <c r="AP458">
        <v>15</v>
      </c>
      <c r="AQ458">
        <v>2.8</v>
      </c>
      <c r="AR458">
        <v>18100</v>
      </c>
      <c r="AS458">
        <v>115500</v>
      </c>
      <c r="AT458">
        <v>15.6</v>
      </c>
      <c r="AU458">
        <v>2.8</v>
      </c>
      <c r="AV458">
        <v>13500</v>
      </c>
      <c r="AW458">
        <v>110600</v>
      </c>
      <c r="AX458">
        <v>12.2</v>
      </c>
      <c r="AY458">
        <v>2.5</v>
      </c>
      <c r="AZ458">
        <v>17800</v>
      </c>
      <c r="BA458">
        <v>115500</v>
      </c>
      <c r="BB458">
        <v>15.4</v>
      </c>
      <c r="BC458">
        <v>2.9</v>
      </c>
      <c r="BD458">
        <v>19400</v>
      </c>
      <c r="BE458">
        <v>124400</v>
      </c>
      <c r="BF458">
        <v>15.6</v>
      </c>
      <c r="BG458">
        <v>2.8</v>
      </c>
      <c r="BH458">
        <v>20400</v>
      </c>
      <c r="BI458">
        <v>123500</v>
      </c>
      <c r="BJ458">
        <v>16.5</v>
      </c>
      <c r="BK458">
        <v>2.9</v>
      </c>
      <c r="BL458">
        <v>19200</v>
      </c>
      <c r="BM458">
        <v>125000</v>
      </c>
      <c r="BN458">
        <v>15.4</v>
      </c>
      <c r="BO458">
        <v>2.8</v>
      </c>
      <c r="BP458">
        <v>24900</v>
      </c>
      <c r="BQ458">
        <v>127800</v>
      </c>
      <c r="BR458">
        <v>19.5</v>
      </c>
      <c r="BS458">
        <v>3.6</v>
      </c>
      <c r="BT458">
        <v>15200</v>
      </c>
      <c r="BU458">
        <v>123100</v>
      </c>
      <c r="BV458">
        <v>12.3</v>
      </c>
      <c r="BW458">
        <v>3.6</v>
      </c>
    </row>
    <row r="459" spans="1:75" x14ac:dyDescent="0.3">
      <c r="A459" t="s">
        <v>136</v>
      </c>
      <c r="B459" t="str">
        <f>VLOOKUP(A459,'class and classification'!$A$1:$B$338,2,FALSE)</f>
        <v>Predominantly Urban</v>
      </c>
      <c r="C459" t="str">
        <f>VLOOKUP(A459,'class and classification'!$A$1:$C$338,3,FALSE)</f>
        <v>MD</v>
      </c>
      <c r="D459">
        <v>13300</v>
      </c>
      <c r="E459">
        <v>101700</v>
      </c>
      <c r="F459">
        <v>13.1</v>
      </c>
      <c r="G459">
        <v>2.2999999999999998</v>
      </c>
      <c r="H459">
        <v>14900</v>
      </c>
      <c r="I459">
        <v>105900</v>
      </c>
      <c r="J459">
        <v>14.1</v>
      </c>
      <c r="K459">
        <v>2.5</v>
      </c>
      <c r="L459">
        <v>13000</v>
      </c>
      <c r="M459">
        <v>105200</v>
      </c>
      <c r="N459">
        <v>12.4</v>
      </c>
      <c r="O459">
        <v>2.4</v>
      </c>
      <c r="P459">
        <v>12800</v>
      </c>
      <c r="Q459">
        <v>100400</v>
      </c>
      <c r="R459">
        <v>12.7</v>
      </c>
      <c r="S459">
        <v>2.5</v>
      </c>
      <c r="T459">
        <v>15000</v>
      </c>
      <c r="U459">
        <v>98600</v>
      </c>
      <c r="V459">
        <v>15.2</v>
      </c>
      <c r="W459">
        <v>2.7</v>
      </c>
      <c r="X459">
        <v>11800</v>
      </c>
      <c r="Y459">
        <v>98600</v>
      </c>
      <c r="Z459">
        <v>12</v>
      </c>
      <c r="AA459">
        <v>2.4</v>
      </c>
      <c r="AB459">
        <v>13400</v>
      </c>
      <c r="AC459">
        <v>95900</v>
      </c>
      <c r="AD459">
        <v>14</v>
      </c>
      <c r="AE459">
        <v>2.6</v>
      </c>
      <c r="AF459">
        <v>14400</v>
      </c>
      <c r="AG459">
        <v>98800</v>
      </c>
      <c r="AH459">
        <v>14.6</v>
      </c>
      <c r="AI459">
        <v>2.6</v>
      </c>
      <c r="AJ459">
        <v>14000</v>
      </c>
      <c r="AK459">
        <v>103000</v>
      </c>
      <c r="AL459">
        <v>13.6</v>
      </c>
      <c r="AM459">
        <v>2.5</v>
      </c>
      <c r="AN459">
        <v>12800</v>
      </c>
      <c r="AO459">
        <v>102100</v>
      </c>
      <c r="AP459">
        <v>12.5</v>
      </c>
      <c r="AQ459">
        <v>2.2999999999999998</v>
      </c>
      <c r="AR459">
        <v>13800</v>
      </c>
      <c r="AS459">
        <v>102800</v>
      </c>
      <c r="AT459">
        <v>13.5</v>
      </c>
      <c r="AU459">
        <v>2.5</v>
      </c>
      <c r="AV459">
        <v>12000</v>
      </c>
      <c r="AW459">
        <v>105700</v>
      </c>
      <c r="AX459">
        <v>11.3</v>
      </c>
      <c r="AY459">
        <v>2.4</v>
      </c>
      <c r="AZ459">
        <v>13600</v>
      </c>
      <c r="BA459">
        <v>107000</v>
      </c>
      <c r="BB459">
        <v>12.7</v>
      </c>
      <c r="BC459">
        <v>2.6</v>
      </c>
      <c r="BD459">
        <v>14500</v>
      </c>
      <c r="BE459">
        <v>108700</v>
      </c>
      <c r="BF459">
        <v>13.4</v>
      </c>
      <c r="BG459">
        <v>2.6</v>
      </c>
      <c r="BH459">
        <v>16500</v>
      </c>
      <c r="BI459">
        <v>109900</v>
      </c>
      <c r="BJ459">
        <v>15</v>
      </c>
      <c r="BK459">
        <v>2.8</v>
      </c>
      <c r="BL459">
        <v>18800</v>
      </c>
      <c r="BM459">
        <v>112900</v>
      </c>
      <c r="BN459">
        <v>16.7</v>
      </c>
      <c r="BO459">
        <v>3</v>
      </c>
      <c r="BP459">
        <v>20100</v>
      </c>
      <c r="BQ459">
        <v>121000</v>
      </c>
      <c r="BR459">
        <v>16.600000000000001</v>
      </c>
      <c r="BS459">
        <v>3.4</v>
      </c>
      <c r="BT459">
        <v>27100</v>
      </c>
      <c r="BU459">
        <v>118300</v>
      </c>
      <c r="BV459">
        <v>22.9</v>
      </c>
      <c r="BW459">
        <v>4.7</v>
      </c>
    </row>
    <row r="460" spans="1:75" x14ac:dyDescent="0.3">
      <c r="A460" t="s">
        <v>137</v>
      </c>
      <c r="B460" t="str">
        <f>VLOOKUP(A460,'class and classification'!$A$1:$B$338,2,FALSE)</f>
        <v>Urban with Significant Rural</v>
      </c>
      <c r="C460" t="str">
        <f>VLOOKUP(A460,'class and classification'!$A$1:$C$338,3,FALSE)</f>
        <v>SC</v>
      </c>
      <c r="D460">
        <v>44600</v>
      </c>
      <c r="E460">
        <v>268100</v>
      </c>
      <c r="F460">
        <v>16.600000000000001</v>
      </c>
      <c r="G460">
        <v>1.4</v>
      </c>
      <c r="H460">
        <v>49300</v>
      </c>
      <c r="I460">
        <v>273000</v>
      </c>
      <c r="J460">
        <v>18.100000000000001</v>
      </c>
      <c r="K460">
        <v>1.5</v>
      </c>
      <c r="L460">
        <v>51800</v>
      </c>
      <c r="M460">
        <v>285400</v>
      </c>
      <c r="N460">
        <v>18.2</v>
      </c>
      <c r="O460">
        <v>2.4</v>
      </c>
      <c r="P460">
        <v>41100</v>
      </c>
      <c r="Q460">
        <v>274600</v>
      </c>
      <c r="R460">
        <v>15</v>
      </c>
      <c r="S460">
        <v>2.4</v>
      </c>
      <c r="T460">
        <v>44200</v>
      </c>
      <c r="U460">
        <v>274800</v>
      </c>
      <c r="V460">
        <v>16.100000000000001</v>
      </c>
      <c r="W460">
        <v>2.5</v>
      </c>
      <c r="X460">
        <v>52200</v>
      </c>
      <c r="Y460">
        <v>275800</v>
      </c>
      <c r="Z460">
        <v>18.899999999999999</v>
      </c>
      <c r="AA460">
        <v>2.8</v>
      </c>
      <c r="AB460">
        <v>52000</v>
      </c>
      <c r="AC460">
        <v>271600</v>
      </c>
      <c r="AD460">
        <v>19.2</v>
      </c>
      <c r="AE460">
        <v>2.8</v>
      </c>
      <c r="AF460">
        <v>54700</v>
      </c>
      <c r="AG460">
        <v>267700</v>
      </c>
      <c r="AH460">
        <v>20.399999999999999</v>
      </c>
      <c r="AI460">
        <v>3</v>
      </c>
      <c r="AJ460">
        <v>53400</v>
      </c>
      <c r="AK460">
        <v>276700</v>
      </c>
      <c r="AL460">
        <v>19.3</v>
      </c>
      <c r="AM460">
        <v>2.8</v>
      </c>
      <c r="AN460">
        <v>57200</v>
      </c>
      <c r="AO460">
        <v>287400</v>
      </c>
      <c r="AP460">
        <v>19.899999999999999</v>
      </c>
      <c r="AQ460">
        <v>2.8</v>
      </c>
      <c r="AR460">
        <v>66600</v>
      </c>
      <c r="AS460">
        <v>290400</v>
      </c>
      <c r="AT460">
        <v>22.9</v>
      </c>
      <c r="AU460">
        <v>2.8</v>
      </c>
      <c r="AV460">
        <v>51700</v>
      </c>
      <c r="AW460">
        <v>278300</v>
      </c>
      <c r="AX460">
        <v>18.600000000000001</v>
      </c>
      <c r="AY460">
        <v>2.7</v>
      </c>
      <c r="AZ460">
        <v>60700</v>
      </c>
      <c r="BA460">
        <v>285400</v>
      </c>
      <c r="BB460">
        <v>21.3</v>
      </c>
      <c r="BC460">
        <v>2.9</v>
      </c>
      <c r="BD460">
        <v>60100</v>
      </c>
      <c r="BE460">
        <v>281800</v>
      </c>
      <c r="BF460">
        <v>21.3</v>
      </c>
      <c r="BG460">
        <v>2.8</v>
      </c>
      <c r="BH460">
        <v>59600</v>
      </c>
      <c r="BI460">
        <v>293500</v>
      </c>
      <c r="BJ460">
        <v>20.3</v>
      </c>
      <c r="BK460">
        <v>2.8</v>
      </c>
      <c r="BL460">
        <v>55800</v>
      </c>
      <c r="BM460">
        <v>288000</v>
      </c>
      <c r="BN460">
        <v>19.399999999999999</v>
      </c>
      <c r="BO460">
        <v>2.8</v>
      </c>
      <c r="BP460">
        <v>56700</v>
      </c>
      <c r="BQ460">
        <v>287900</v>
      </c>
      <c r="BR460">
        <v>19.7</v>
      </c>
      <c r="BS460">
        <v>2.9</v>
      </c>
      <c r="BT460">
        <v>62800</v>
      </c>
      <c r="BU460">
        <v>288400</v>
      </c>
      <c r="BV460">
        <v>21.8</v>
      </c>
      <c r="BW460">
        <v>3</v>
      </c>
    </row>
    <row r="461" spans="1:75" x14ac:dyDescent="0.3">
      <c r="A461" t="s">
        <v>138</v>
      </c>
      <c r="B461" t="str">
        <f>VLOOKUP(A461,'class and classification'!$A$1:$B$338,2,FALSE)</f>
        <v>Urban with Significant Rural</v>
      </c>
      <c r="C461" t="str">
        <f>VLOOKUP(A461,'class and classification'!$A$1:$C$338,3,FALSE)</f>
        <v>UA</v>
      </c>
      <c r="D461">
        <v>12300</v>
      </c>
      <c r="E461">
        <v>76500</v>
      </c>
      <c r="F461">
        <v>16.100000000000001</v>
      </c>
      <c r="G461">
        <v>3.6</v>
      </c>
      <c r="H461">
        <v>12600</v>
      </c>
      <c r="I461">
        <v>79000</v>
      </c>
      <c r="J461">
        <v>15.9</v>
      </c>
      <c r="K461">
        <v>3.4</v>
      </c>
      <c r="L461">
        <v>15300</v>
      </c>
      <c r="M461">
        <v>76000</v>
      </c>
      <c r="N461">
        <v>20.100000000000001</v>
      </c>
      <c r="O461">
        <v>5</v>
      </c>
      <c r="P461">
        <v>13900</v>
      </c>
      <c r="Q461">
        <v>76400</v>
      </c>
      <c r="R461">
        <v>18.2</v>
      </c>
      <c r="S461">
        <v>4.7</v>
      </c>
      <c r="T461">
        <v>12300</v>
      </c>
      <c r="U461">
        <v>71600</v>
      </c>
      <c r="V461">
        <v>17.100000000000001</v>
      </c>
      <c r="W461">
        <v>4.5</v>
      </c>
      <c r="X461">
        <v>17300</v>
      </c>
      <c r="Y461">
        <v>76100</v>
      </c>
      <c r="Z461">
        <v>22.7</v>
      </c>
      <c r="AA461">
        <v>4.7</v>
      </c>
      <c r="AB461">
        <v>17300</v>
      </c>
      <c r="AC461">
        <v>77300</v>
      </c>
      <c r="AD461">
        <v>22.4</v>
      </c>
      <c r="AE461">
        <v>4.5999999999999996</v>
      </c>
      <c r="AF461">
        <v>14900</v>
      </c>
      <c r="AG461">
        <v>79200</v>
      </c>
      <c r="AH461">
        <v>18.8</v>
      </c>
      <c r="AI461">
        <v>4.5</v>
      </c>
      <c r="AJ461">
        <v>20600</v>
      </c>
      <c r="AK461">
        <v>80000</v>
      </c>
      <c r="AL461">
        <v>25.7</v>
      </c>
      <c r="AM461">
        <v>5.6</v>
      </c>
      <c r="AN461">
        <v>18000</v>
      </c>
      <c r="AO461">
        <v>79200</v>
      </c>
      <c r="AP461">
        <v>22.8</v>
      </c>
      <c r="AQ461">
        <v>5.0999999999999996</v>
      </c>
      <c r="AR461">
        <v>20400</v>
      </c>
      <c r="AS461">
        <v>82700</v>
      </c>
      <c r="AT461">
        <v>24.6</v>
      </c>
      <c r="AU461">
        <v>5.0999999999999996</v>
      </c>
      <c r="AV461">
        <v>18300</v>
      </c>
      <c r="AW461">
        <v>81800</v>
      </c>
      <c r="AX461">
        <v>22.4</v>
      </c>
      <c r="AY461">
        <v>5.2</v>
      </c>
      <c r="AZ461">
        <v>19500</v>
      </c>
      <c r="BA461">
        <v>83100</v>
      </c>
      <c r="BB461">
        <v>23.5</v>
      </c>
      <c r="BC461">
        <v>5.7</v>
      </c>
      <c r="BD461">
        <v>21000</v>
      </c>
      <c r="BE461">
        <v>86800</v>
      </c>
      <c r="BF461">
        <v>24.2</v>
      </c>
      <c r="BG461">
        <v>5.7</v>
      </c>
      <c r="BH461">
        <v>21600</v>
      </c>
      <c r="BI461">
        <v>90800</v>
      </c>
      <c r="BJ461">
        <v>23.7</v>
      </c>
      <c r="BK461">
        <v>5.4</v>
      </c>
      <c r="BL461">
        <v>19700</v>
      </c>
      <c r="BM461">
        <v>85300</v>
      </c>
      <c r="BN461">
        <v>23.1</v>
      </c>
      <c r="BO461">
        <v>5.0999999999999996</v>
      </c>
      <c r="BP461">
        <v>21000</v>
      </c>
      <c r="BQ461">
        <v>94100</v>
      </c>
      <c r="BR461">
        <v>22.3</v>
      </c>
      <c r="BS461">
        <v>5.4</v>
      </c>
      <c r="BT461">
        <v>19600</v>
      </c>
      <c r="BU461">
        <v>80000</v>
      </c>
      <c r="BV461">
        <v>24.5</v>
      </c>
      <c r="BW461">
        <v>5.8</v>
      </c>
    </row>
    <row r="462" spans="1:75" x14ac:dyDescent="0.3">
      <c r="A462" t="s">
        <v>139</v>
      </c>
      <c r="B462" t="str">
        <f>VLOOKUP(A462,'class and classification'!$A$1:$B$338,2,FALSE)</f>
        <v>Predominantly Rural</v>
      </c>
      <c r="C462" t="str">
        <f>VLOOKUP(A462,'class and classification'!$A$1:$C$338,3,FALSE)</f>
        <v>UA</v>
      </c>
      <c r="D462">
        <v>22400</v>
      </c>
      <c r="E462">
        <v>128500</v>
      </c>
      <c r="F462">
        <v>17.5</v>
      </c>
      <c r="G462">
        <v>2.6</v>
      </c>
      <c r="H462">
        <v>22500</v>
      </c>
      <c r="I462">
        <v>123700</v>
      </c>
      <c r="J462">
        <v>18.2</v>
      </c>
      <c r="K462">
        <v>3.1</v>
      </c>
      <c r="L462">
        <v>19000</v>
      </c>
      <c r="M462">
        <v>121400</v>
      </c>
      <c r="N462">
        <v>15.6</v>
      </c>
      <c r="O462">
        <v>3.6</v>
      </c>
      <c r="P462">
        <v>21500</v>
      </c>
      <c r="Q462">
        <v>131100</v>
      </c>
      <c r="R462">
        <v>16.399999999999999</v>
      </c>
      <c r="S462">
        <v>3.3</v>
      </c>
      <c r="T462">
        <v>22600</v>
      </c>
      <c r="U462">
        <v>136100</v>
      </c>
      <c r="V462">
        <v>16.600000000000001</v>
      </c>
      <c r="W462">
        <v>3.3</v>
      </c>
      <c r="X462">
        <v>21200</v>
      </c>
      <c r="Y462">
        <v>126200</v>
      </c>
      <c r="Z462">
        <v>16.8</v>
      </c>
      <c r="AA462">
        <v>3.4</v>
      </c>
      <c r="AB462">
        <v>24700</v>
      </c>
      <c r="AC462">
        <v>129900</v>
      </c>
      <c r="AD462">
        <v>19</v>
      </c>
      <c r="AE462">
        <v>3.4</v>
      </c>
      <c r="AF462">
        <v>27700</v>
      </c>
      <c r="AG462">
        <v>132700</v>
      </c>
      <c r="AH462">
        <v>20.9</v>
      </c>
      <c r="AI462">
        <v>3.6</v>
      </c>
      <c r="AJ462">
        <v>20100</v>
      </c>
      <c r="AK462">
        <v>126000</v>
      </c>
      <c r="AL462">
        <v>16</v>
      </c>
      <c r="AM462">
        <v>3.6</v>
      </c>
      <c r="AN462">
        <v>24200</v>
      </c>
      <c r="AO462">
        <v>132200</v>
      </c>
      <c r="AP462">
        <v>18.3</v>
      </c>
      <c r="AQ462">
        <v>3.8</v>
      </c>
      <c r="AR462">
        <v>30700</v>
      </c>
      <c r="AS462">
        <v>143100</v>
      </c>
      <c r="AT462">
        <v>21.4</v>
      </c>
      <c r="AU462">
        <v>4</v>
      </c>
      <c r="AV462">
        <v>31800</v>
      </c>
      <c r="AW462">
        <v>142100</v>
      </c>
      <c r="AX462">
        <v>22.4</v>
      </c>
      <c r="AY462">
        <v>3.8</v>
      </c>
      <c r="AZ462">
        <v>25700</v>
      </c>
      <c r="BA462">
        <v>142900</v>
      </c>
      <c r="BB462">
        <v>18</v>
      </c>
      <c r="BC462">
        <v>3.6</v>
      </c>
      <c r="BD462">
        <v>27900</v>
      </c>
      <c r="BE462">
        <v>148000</v>
      </c>
      <c r="BF462">
        <v>18.899999999999999</v>
      </c>
      <c r="BG462">
        <v>3.5</v>
      </c>
      <c r="BH462">
        <v>28900</v>
      </c>
      <c r="BI462">
        <v>148500</v>
      </c>
      <c r="BJ462">
        <v>19.399999999999999</v>
      </c>
      <c r="BK462">
        <v>3.8</v>
      </c>
      <c r="BL462">
        <v>33000</v>
      </c>
      <c r="BM462">
        <v>151700</v>
      </c>
      <c r="BN462">
        <v>21.7</v>
      </c>
      <c r="BO462">
        <v>3.9</v>
      </c>
      <c r="BP462">
        <v>32000</v>
      </c>
      <c r="BQ462">
        <v>153800</v>
      </c>
      <c r="BR462">
        <v>20.8</v>
      </c>
      <c r="BS462">
        <v>4</v>
      </c>
      <c r="BT462">
        <v>34900</v>
      </c>
      <c r="BU462">
        <v>151600</v>
      </c>
      <c r="BV462">
        <v>23</v>
      </c>
      <c r="BW462">
        <v>4.4000000000000004</v>
      </c>
    </row>
    <row r="463" spans="1:75" x14ac:dyDescent="0.3">
      <c r="A463" t="s">
        <v>140</v>
      </c>
      <c r="B463" t="str">
        <f>VLOOKUP(A463,'class and classification'!$A$1:$B$338,2,FALSE)</f>
        <v>Predominantly Urban</v>
      </c>
      <c r="C463" t="str">
        <f>VLOOKUP(A463,'class and classification'!$A$1:$C$338,3,FALSE)</f>
        <v>UA</v>
      </c>
      <c r="D463">
        <v>11300</v>
      </c>
      <c r="E463">
        <v>84200</v>
      </c>
      <c r="F463">
        <v>13.4</v>
      </c>
      <c r="G463">
        <v>2.4</v>
      </c>
      <c r="H463">
        <v>12500</v>
      </c>
      <c r="I463">
        <v>81200</v>
      </c>
      <c r="J463">
        <v>15.4</v>
      </c>
      <c r="K463">
        <v>2.7</v>
      </c>
      <c r="L463">
        <v>13900</v>
      </c>
      <c r="M463">
        <v>83900</v>
      </c>
      <c r="N463">
        <v>16.600000000000001</v>
      </c>
      <c r="O463">
        <v>2.7</v>
      </c>
      <c r="P463">
        <v>12500</v>
      </c>
      <c r="Q463">
        <v>82000</v>
      </c>
      <c r="R463">
        <v>15.3</v>
      </c>
      <c r="S463">
        <v>2.7</v>
      </c>
      <c r="T463">
        <v>12400</v>
      </c>
      <c r="U463">
        <v>83700</v>
      </c>
      <c r="V463">
        <v>14.8</v>
      </c>
      <c r="W463">
        <v>2.6</v>
      </c>
      <c r="X463">
        <v>12400</v>
      </c>
      <c r="Y463">
        <v>84100</v>
      </c>
      <c r="Z463">
        <v>14.7</v>
      </c>
      <c r="AA463">
        <v>2.9</v>
      </c>
      <c r="AB463">
        <v>11100</v>
      </c>
      <c r="AC463">
        <v>88000</v>
      </c>
      <c r="AD463">
        <v>12.6</v>
      </c>
      <c r="AE463">
        <v>2.6</v>
      </c>
      <c r="AF463">
        <v>10600</v>
      </c>
      <c r="AG463">
        <v>86300</v>
      </c>
      <c r="AH463">
        <v>12.3</v>
      </c>
      <c r="AI463">
        <v>2.6</v>
      </c>
      <c r="AJ463">
        <v>15600</v>
      </c>
      <c r="AK463">
        <v>87500</v>
      </c>
      <c r="AL463">
        <v>17.8</v>
      </c>
      <c r="AM463">
        <v>2.9</v>
      </c>
      <c r="AN463">
        <v>15900</v>
      </c>
      <c r="AO463">
        <v>93400</v>
      </c>
      <c r="AP463">
        <v>17</v>
      </c>
      <c r="AQ463">
        <v>2.7</v>
      </c>
      <c r="AR463">
        <v>15500</v>
      </c>
      <c r="AS463">
        <v>91200</v>
      </c>
      <c r="AT463">
        <v>17</v>
      </c>
      <c r="AU463">
        <v>2.7</v>
      </c>
      <c r="AV463">
        <v>14500</v>
      </c>
      <c r="AW463">
        <v>95800</v>
      </c>
      <c r="AX463">
        <v>15.2</v>
      </c>
      <c r="AY463">
        <v>2.4</v>
      </c>
      <c r="AZ463">
        <v>17100</v>
      </c>
      <c r="BA463">
        <v>94400</v>
      </c>
      <c r="BB463">
        <v>18.100000000000001</v>
      </c>
      <c r="BC463">
        <v>2.7</v>
      </c>
      <c r="BD463">
        <v>14900</v>
      </c>
      <c r="BE463">
        <v>100300</v>
      </c>
      <c r="BF463">
        <v>14.8</v>
      </c>
      <c r="BG463">
        <v>2.2999999999999998</v>
      </c>
      <c r="BH463">
        <v>17000</v>
      </c>
      <c r="BI463">
        <v>101700</v>
      </c>
      <c r="BJ463">
        <v>16.7</v>
      </c>
      <c r="BK463">
        <v>2.6</v>
      </c>
      <c r="BL463">
        <v>16500</v>
      </c>
      <c r="BM463">
        <v>100400</v>
      </c>
      <c r="BN463">
        <v>16.399999999999999</v>
      </c>
      <c r="BO463">
        <v>2.5</v>
      </c>
      <c r="BP463">
        <v>15000</v>
      </c>
      <c r="BQ463">
        <v>102400</v>
      </c>
      <c r="BR463">
        <v>14.6</v>
      </c>
      <c r="BS463">
        <v>3.2</v>
      </c>
      <c r="BT463">
        <v>21200</v>
      </c>
      <c r="BU463">
        <v>100200</v>
      </c>
      <c r="BV463">
        <v>21.1</v>
      </c>
      <c r="BW463">
        <v>4.3</v>
      </c>
    </row>
    <row r="464" spans="1:75" x14ac:dyDescent="0.3">
      <c r="A464" t="s">
        <v>141</v>
      </c>
      <c r="B464" t="str">
        <f>VLOOKUP(A464,'class and classification'!$A$1:$B$338,2,FALSE)</f>
        <v>Predominantly Urban</v>
      </c>
      <c r="C464" t="str">
        <f>VLOOKUP(A464,'class and classification'!$A$1:$C$338,3,FALSE)</f>
        <v>UA</v>
      </c>
      <c r="D464">
        <v>10800</v>
      </c>
      <c r="E464">
        <v>81200</v>
      </c>
      <c r="F464">
        <v>13.3</v>
      </c>
      <c r="G464">
        <v>2.2999999999999998</v>
      </c>
      <c r="H464">
        <v>11500</v>
      </c>
      <c r="I464">
        <v>80800</v>
      </c>
      <c r="J464">
        <v>14.2</v>
      </c>
      <c r="K464">
        <v>2.2999999999999998</v>
      </c>
      <c r="L464">
        <v>11500</v>
      </c>
      <c r="M464">
        <v>82800</v>
      </c>
      <c r="N464">
        <v>13.8</v>
      </c>
      <c r="O464">
        <v>2.2999999999999998</v>
      </c>
      <c r="P464">
        <v>11400</v>
      </c>
      <c r="Q464">
        <v>83000</v>
      </c>
      <c r="R464">
        <v>13.8</v>
      </c>
      <c r="S464">
        <v>2.2999999999999998</v>
      </c>
      <c r="T464">
        <v>11800</v>
      </c>
      <c r="U464">
        <v>83800</v>
      </c>
      <c r="V464">
        <v>14</v>
      </c>
      <c r="W464">
        <v>2.4</v>
      </c>
      <c r="X464">
        <v>12400</v>
      </c>
      <c r="Y464">
        <v>82500</v>
      </c>
      <c r="Z464">
        <v>15</v>
      </c>
      <c r="AA464">
        <v>2.6</v>
      </c>
      <c r="AB464">
        <v>11700</v>
      </c>
      <c r="AC464">
        <v>81800</v>
      </c>
      <c r="AD464">
        <v>14.3</v>
      </c>
      <c r="AE464">
        <v>2.5</v>
      </c>
      <c r="AF464">
        <v>12100</v>
      </c>
      <c r="AG464">
        <v>85300</v>
      </c>
      <c r="AH464">
        <v>14.2</v>
      </c>
      <c r="AI464">
        <v>2.6</v>
      </c>
      <c r="AJ464">
        <v>13400</v>
      </c>
      <c r="AK464">
        <v>83800</v>
      </c>
      <c r="AL464">
        <v>16</v>
      </c>
      <c r="AM464">
        <v>3</v>
      </c>
      <c r="AN464">
        <v>13300</v>
      </c>
      <c r="AO464">
        <v>90000</v>
      </c>
      <c r="AP464">
        <v>14.7</v>
      </c>
      <c r="AQ464">
        <v>2.6</v>
      </c>
      <c r="AR464">
        <v>13300</v>
      </c>
      <c r="AS464">
        <v>90800</v>
      </c>
      <c r="AT464">
        <v>14.6</v>
      </c>
      <c r="AU464">
        <v>2.6</v>
      </c>
      <c r="AV464">
        <v>14600</v>
      </c>
      <c r="AW464">
        <v>93700</v>
      </c>
      <c r="AX464">
        <v>15.6</v>
      </c>
      <c r="AY464">
        <v>2.6</v>
      </c>
      <c r="AZ464">
        <v>13400</v>
      </c>
      <c r="BA464">
        <v>95600</v>
      </c>
      <c r="BB464">
        <v>14</v>
      </c>
      <c r="BC464">
        <v>2.6</v>
      </c>
      <c r="BD464">
        <v>15100</v>
      </c>
      <c r="BE464">
        <v>92200</v>
      </c>
      <c r="BF464">
        <v>16.3</v>
      </c>
      <c r="BG464">
        <v>2.9</v>
      </c>
      <c r="BH464">
        <v>16400</v>
      </c>
      <c r="BI464">
        <v>94800</v>
      </c>
      <c r="BJ464">
        <v>17.3</v>
      </c>
      <c r="BK464">
        <v>3.1</v>
      </c>
      <c r="BL464">
        <v>17300</v>
      </c>
      <c r="BM464">
        <v>95300</v>
      </c>
      <c r="BN464">
        <v>18.100000000000001</v>
      </c>
      <c r="BO464">
        <v>3</v>
      </c>
      <c r="BP464">
        <v>17500</v>
      </c>
      <c r="BQ464">
        <v>96000</v>
      </c>
      <c r="BR464">
        <v>18.2</v>
      </c>
      <c r="BS464">
        <v>3.4</v>
      </c>
      <c r="BT464">
        <v>20000</v>
      </c>
      <c r="BU464">
        <v>96900</v>
      </c>
      <c r="BV464">
        <v>20.6</v>
      </c>
      <c r="BW464">
        <v>4.0999999999999996</v>
      </c>
    </row>
    <row r="465" spans="1:75" x14ac:dyDescent="0.3">
      <c r="A465" t="s">
        <v>142</v>
      </c>
      <c r="B465" t="str">
        <f>VLOOKUP(A465,'class and classification'!$A$1:$B$338,2,FALSE)</f>
        <v>Predominantly Urban</v>
      </c>
      <c r="C465" t="str">
        <f>VLOOKUP(A465,'class and classification'!$A$1:$C$338,3,FALSE)</f>
        <v>UA</v>
      </c>
      <c r="D465">
        <v>12600</v>
      </c>
      <c r="E465">
        <v>76500</v>
      </c>
      <c r="F465">
        <v>16.5</v>
      </c>
      <c r="G465">
        <v>2.5</v>
      </c>
      <c r="H465">
        <v>11600</v>
      </c>
      <c r="I465">
        <v>74800</v>
      </c>
      <c r="J465">
        <v>15.5</v>
      </c>
      <c r="K465">
        <v>2.5</v>
      </c>
      <c r="L465">
        <v>13300</v>
      </c>
      <c r="M465">
        <v>77600</v>
      </c>
      <c r="N465">
        <v>17.2</v>
      </c>
      <c r="O465">
        <v>2.6</v>
      </c>
      <c r="P465">
        <v>11800</v>
      </c>
      <c r="Q465">
        <v>78100</v>
      </c>
      <c r="R465">
        <v>15.1</v>
      </c>
      <c r="S465">
        <v>2.6</v>
      </c>
      <c r="T465">
        <v>12400</v>
      </c>
      <c r="U465">
        <v>79400</v>
      </c>
      <c r="V465">
        <v>15.6</v>
      </c>
      <c r="W465">
        <v>2.7</v>
      </c>
      <c r="X465">
        <v>12400</v>
      </c>
      <c r="Y465">
        <v>79500</v>
      </c>
      <c r="Z465">
        <v>15.6</v>
      </c>
      <c r="AA465">
        <v>2.7</v>
      </c>
      <c r="AB465">
        <v>13900</v>
      </c>
      <c r="AC465">
        <v>79900</v>
      </c>
      <c r="AD465">
        <v>17.399999999999999</v>
      </c>
      <c r="AE465">
        <v>2.7</v>
      </c>
      <c r="AF465">
        <v>14300</v>
      </c>
      <c r="AG465">
        <v>77700</v>
      </c>
      <c r="AH465">
        <v>18.399999999999999</v>
      </c>
      <c r="AI465">
        <v>2.8</v>
      </c>
      <c r="AJ465">
        <v>17500</v>
      </c>
      <c r="AK465">
        <v>79800</v>
      </c>
      <c r="AL465">
        <v>22</v>
      </c>
      <c r="AM465">
        <v>3.1</v>
      </c>
      <c r="AN465">
        <v>16500</v>
      </c>
      <c r="AO465">
        <v>80200</v>
      </c>
      <c r="AP465">
        <v>20.6</v>
      </c>
      <c r="AQ465">
        <v>3.1</v>
      </c>
      <c r="AR465">
        <v>17300</v>
      </c>
      <c r="AS465">
        <v>81000</v>
      </c>
      <c r="AT465">
        <v>21.3</v>
      </c>
      <c r="AU465">
        <v>3.4</v>
      </c>
      <c r="AV465">
        <v>17400</v>
      </c>
      <c r="AW465">
        <v>87400</v>
      </c>
      <c r="AX465">
        <v>19.899999999999999</v>
      </c>
      <c r="AY465">
        <v>3.3</v>
      </c>
      <c r="AZ465">
        <v>17700</v>
      </c>
      <c r="BA465">
        <v>86700</v>
      </c>
      <c r="BB465">
        <v>20.399999999999999</v>
      </c>
      <c r="BC465">
        <v>3.1</v>
      </c>
      <c r="BD465">
        <v>18600</v>
      </c>
      <c r="BE465">
        <v>88200</v>
      </c>
      <c r="BF465">
        <v>21.1</v>
      </c>
      <c r="BG465">
        <v>3</v>
      </c>
      <c r="BH465">
        <v>17800</v>
      </c>
      <c r="BI465">
        <v>91600</v>
      </c>
      <c r="BJ465">
        <v>19.399999999999999</v>
      </c>
      <c r="BK465">
        <v>2.8</v>
      </c>
      <c r="BL465">
        <v>19000</v>
      </c>
      <c r="BM465">
        <v>90200</v>
      </c>
      <c r="BN465">
        <v>21.1</v>
      </c>
      <c r="BO465">
        <v>2.7</v>
      </c>
      <c r="BP465">
        <v>21200</v>
      </c>
      <c r="BQ465">
        <v>92200</v>
      </c>
      <c r="BR465">
        <v>23</v>
      </c>
      <c r="BS465">
        <v>3.3</v>
      </c>
      <c r="BT465">
        <v>18500</v>
      </c>
      <c r="BU465">
        <v>91600</v>
      </c>
      <c r="BV465">
        <v>20.2</v>
      </c>
      <c r="BW465">
        <v>3.3</v>
      </c>
    </row>
    <row r="466" spans="1:75" x14ac:dyDescent="0.3">
      <c r="A466" t="s">
        <v>143</v>
      </c>
      <c r="B466" t="str">
        <f>VLOOKUP(A466,'class and classification'!$A$1:$B$338,2,FALSE)</f>
        <v>Predominantly Urban</v>
      </c>
      <c r="C466" t="str">
        <f>VLOOKUP(A466,'class and classification'!$A$1:$C$338,3,FALSE)</f>
        <v>UA</v>
      </c>
      <c r="D466">
        <v>7900</v>
      </c>
      <c r="E466">
        <v>75000</v>
      </c>
      <c r="F466">
        <v>10.5</v>
      </c>
      <c r="G466">
        <v>2</v>
      </c>
      <c r="H466">
        <v>8900</v>
      </c>
      <c r="I466">
        <v>74500</v>
      </c>
      <c r="J466">
        <v>11.9</v>
      </c>
      <c r="K466">
        <v>2.2000000000000002</v>
      </c>
      <c r="L466">
        <v>8600</v>
      </c>
      <c r="M466">
        <v>73900</v>
      </c>
      <c r="N466">
        <v>11.6</v>
      </c>
      <c r="O466">
        <v>2.2000000000000002</v>
      </c>
      <c r="P466">
        <v>9500</v>
      </c>
      <c r="Q466">
        <v>76300</v>
      </c>
      <c r="R466">
        <v>12.4</v>
      </c>
      <c r="S466">
        <v>2.2999999999999998</v>
      </c>
      <c r="T466">
        <v>8900</v>
      </c>
      <c r="U466">
        <v>75800</v>
      </c>
      <c r="V466">
        <v>11.7</v>
      </c>
      <c r="W466">
        <v>2.2000000000000002</v>
      </c>
      <c r="X466">
        <v>9500</v>
      </c>
      <c r="Y466">
        <v>76000</v>
      </c>
      <c r="Z466">
        <v>12.5</v>
      </c>
      <c r="AA466">
        <v>2.4</v>
      </c>
      <c r="AB466">
        <v>9400</v>
      </c>
      <c r="AC466">
        <v>75000</v>
      </c>
      <c r="AD466">
        <v>12.6</v>
      </c>
      <c r="AE466">
        <v>2.6</v>
      </c>
      <c r="AF466">
        <v>8100</v>
      </c>
      <c r="AG466">
        <v>73500</v>
      </c>
      <c r="AH466">
        <v>11.1</v>
      </c>
      <c r="AI466">
        <v>2.5</v>
      </c>
      <c r="AJ466">
        <v>10700</v>
      </c>
      <c r="AK466">
        <v>74400</v>
      </c>
      <c r="AL466">
        <v>14.4</v>
      </c>
      <c r="AM466">
        <v>2.8</v>
      </c>
      <c r="AN466">
        <v>11800</v>
      </c>
      <c r="AO466">
        <v>79900</v>
      </c>
      <c r="AP466">
        <v>14.8</v>
      </c>
      <c r="AQ466">
        <v>2.7</v>
      </c>
      <c r="AR466">
        <v>11300</v>
      </c>
      <c r="AS466">
        <v>80400</v>
      </c>
      <c r="AT466">
        <v>14</v>
      </c>
      <c r="AU466">
        <v>2.5</v>
      </c>
      <c r="AV466">
        <v>10700</v>
      </c>
      <c r="AW466">
        <v>79600</v>
      </c>
      <c r="AX466">
        <v>13.5</v>
      </c>
      <c r="AY466">
        <v>2.6</v>
      </c>
      <c r="AZ466">
        <v>11300</v>
      </c>
      <c r="BA466">
        <v>79700</v>
      </c>
      <c r="BB466">
        <v>14.2</v>
      </c>
      <c r="BC466">
        <v>2.7</v>
      </c>
      <c r="BD466">
        <v>11000</v>
      </c>
      <c r="BE466">
        <v>83600</v>
      </c>
      <c r="BF466">
        <v>13.1</v>
      </c>
      <c r="BG466">
        <v>2.7</v>
      </c>
      <c r="BH466">
        <v>11100</v>
      </c>
      <c r="BI466">
        <v>84700</v>
      </c>
      <c r="BJ466">
        <v>13.1</v>
      </c>
      <c r="BK466">
        <v>2.5</v>
      </c>
      <c r="BL466">
        <v>15300</v>
      </c>
      <c r="BM466">
        <v>86400</v>
      </c>
      <c r="BN466">
        <v>17.7</v>
      </c>
      <c r="BO466">
        <v>2.9</v>
      </c>
      <c r="BP466">
        <v>15600</v>
      </c>
      <c r="BQ466">
        <v>86300</v>
      </c>
      <c r="BR466">
        <v>18.100000000000001</v>
      </c>
      <c r="BS466">
        <v>3.5</v>
      </c>
      <c r="BT466">
        <v>13100</v>
      </c>
      <c r="BU466">
        <v>87200</v>
      </c>
      <c r="BV466">
        <v>15</v>
      </c>
      <c r="BW466">
        <v>3.2</v>
      </c>
    </row>
    <row r="467" spans="1:75" x14ac:dyDescent="0.3">
      <c r="A467" t="s">
        <v>144</v>
      </c>
      <c r="B467" t="str">
        <f>VLOOKUP(A467,'class and classification'!$A$1:$B$338,2,FALSE)</f>
        <v>Predominantly Rural</v>
      </c>
      <c r="C467" t="str">
        <f>VLOOKUP(A467,'class and classification'!$A$1:$C$338,3,FALSE)</f>
        <v>SC</v>
      </c>
      <c r="D467">
        <v>68100</v>
      </c>
      <c r="E467">
        <v>300300</v>
      </c>
      <c r="F467">
        <v>22.7</v>
      </c>
      <c r="G467">
        <v>1.7</v>
      </c>
      <c r="H467">
        <v>67600</v>
      </c>
      <c r="I467">
        <v>303800</v>
      </c>
      <c r="J467">
        <v>22.2</v>
      </c>
      <c r="K467">
        <v>1.7</v>
      </c>
      <c r="L467">
        <v>66900</v>
      </c>
      <c r="M467">
        <v>299600</v>
      </c>
      <c r="N467">
        <v>22.3</v>
      </c>
      <c r="O467">
        <v>2.7</v>
      </c>
      <c r="P467">
        <v>72300</v>
      </c>
      <c r="Q467">
        <v>300300</v>
      </c>
      <c r="R467">
        <v>24.1</v>
      </c>
      <c r="S467">
        <v>2.7</v>
      </c>
      <c r="T467">
        <v>80400</v>
      </c>
      <c r="U467">
        <v>308800</v>
      </c>
      <c r="V467">
        <v>26</v>
      </c>
      <c r="W467">
        <v>2.8</v>
      </c>
      <c r="X467">
        <v>82700</v>
      </c>
      <c r="Y467">
        <v>306400</v>
      </c>
      <c r="Z467">
        <v>27</v>
      </c>
      <c r="AA467">
        <v>2.9</v>
      </c>
      <c r="AB467">
        <v>77900</v>
      </c>
      <c r="AC467">
        <v>307500</v>
      </c>
      <c r="AD467">
        <v>25.3</v>
      </c>
      <c r="AE467">
        <v>2.9</v>
      </c>
      <c r="AF467">
        <v>82900</v>
      </c>
      <c r="AG467">
        <v>314200</v>
      </c>
      <c r="AH467">
        <v>26.4</v>
      </c>
      <c r="AI467">
        <v>3</v>
      </c>
      <c r="AJ467">
        <v>85600</v>
      </c>
      <c r="AK467">
        <v>311900</v>
      </c>
      <c r="AL467">
        <v>27.4</v>
      </c>
      <c r="AM467">
        <v>3</v>
      </c>
      <c r="AN467">
        <v>87600</v>
      </c>
      <c r="AO467">
        <v>319000</v>
      </c>
      <c r="AP467">
        <v>27.5</v>
      </c>
      <c r="AQ467">
        <v>3</v>
      </c>
      <c r="AR467">
        <v>80500</v>
      </c>
      <c r="AS467">
        <v>334000</v>
      </c>
      <c r="AT467">
        <v>24.1</v>
      </c>
      <c r="AU467">
        <v>2.8</v>
      </c>
      <c r="AV467">
        <v>85100</v>
      </c>
      <c r="AW467">
        <v>339500</v>
      </c>
      <c r="AX467">
        <v>25.1</v>
      </c>
      <c r="AY467">
        <v>2.8</v>
      </c>
      <c r="AZ467">
        <v>86300</v>
      </c>
      <c r="BA467">
        <v>329400</v>
      </c>
      <c r="BB467">
        <v>26.2</v>
      </c>
      <c r="BC467">
        <v>3</v>
      </c>
      <c r="BD467">
        <v>81100</v>
      </c>
      <c r="BE467">
        <v>332000</v>
      </c>
      <c r="BF467">
        <v>24.4</v>
      </c>
      <c r="BG467">
        <v>3</v>
      </c>
      <c r="BH467">
        <v>93900</v>
      </c>
      <c r="BI467">
        <v>339900</v>
      </c>
      <c r="BJ467">
        <v>27.6</v>
      </c>
      <c r="BK467">
        <v>3.3</v>
      </c>
      <c r="BL467">
        <v>90400</v>
      </c>
      <c r="BM467">
        <v>333900</v>
      </c>
      <c r="BN467">
        <v>27.1</v>
      </c>
      <c r="BO467">
        <v>3.2</v>
      </c>
      <c r="BP467">
        <v>93900</v>
      </c>
      <c r="BQ467">
        <v>326500</v>
      </c>
      <c r="BR467">
        <v>28.8</v>
      </c>
      <c r="BS467">
        <v>3.6</v>
      </c>
      <c r="BT467">
        <v>93600</v>
      </c>
      <c r="BU467">
        <v>331400</v>
      </c>
      <c r="BV467">
        <v>28.2</v>
      </c>
      <c r="BW467">
        <v>3.3</v>
      </c>
    </row>
    <row r="468" spans="1:75" x14ac:dyDescent="0.3">
      <c r="A468" t="s">
        <v>145</v>
      </c>
      <c r="B468" t="str">
        <f>VLOOKUP(A468,'class and classification'!$A$1:$B$338,2,FALSE)</f>
        <v>Urban with Significant Rural</v>
      </c>
      <c r="C468" t="str">
        <f>VLOOKUP(A468,'class and classification'!$A$1:$C$338,3,FALSE)</f>
        <v>SC</v>
      </c>
      <c r="D468">
        <v>96700</v>
      </c>
      <c r="E468">
        <v>653400</v>
      </c>
      <c r="F468">
        <v>14.8</v>
      </c>
      <c r="G468">
        <v>0.9</v>
      </c>
      <c r="H468">
        <v>100700</v>
      </c>
      <c r="I468">
        <v>665000</v>
      </c>
      <c r="J468">
        <v>15.1</v>
      </c>
      <c r="K468">
        <v>1</v>
      </c>
      <c r="L468">
        <v>102200</v>
      </c>
      <c r="M468">
        <v>662400</v>
      </c>
      <c r="N468">
        <v>15.4</v>
      </c>
      <c r="O468">
        <v>1.6</v>
      </c>
      <c r="P468">
        <v>111000</v>
      </c>
      <c r="Q468">
        <v>667100</v>
      </c>
      <c r="R468">
        <v>16.600000000000001</v>
      </c>
      <c r="S468">
        <v>1.7</v>
      </c>
      <c r="T468">
        <v>116100</v>
      </c>
      <c r="U468">
        <v>665000</v>
      </c>
      <c r="V468">
        <v>17.5</v>
      </c>
      <c r="W468">
        <v>1.7</v>
      </c>
      <c r="X468">
        <v>108400</v>
      </c>
      <c r="Y468">
        <v>657900</v>
      </c>
      <c r="Z468">
        <v>16.5</v>
      </c>
      <c r="AA468">
        <v>1.7</v>
      </c>
      <c r="AB468">
        <v>115300</v>
      </c>
      <c r="AC468">
        <v>655700</v>
      </c>
      <c r="AD468">
        <v>17.600000000000001</v>
      </c>
      <c r="AE468">
        <v>1.8</v>
      </c>
      <c r="AF468">
        <v>112300</v>
      </c>
      <c r="AG468">
        <v>661900</v>
      </c>
      <c r="AH468">
        <v>17</v>
      </c>
      <c r="AI468">
        <v>1.8</v>
      </c>
      <c r="AJ468">
        <v>110600</v>
      </c>
      <c r="AK468">
        <v>675400</v>
      </c>
      <c r="AL468">
        <v>16.399999999999999</v>
      </c>
      <c r="AM468">
        <v>1.8</v>
      </c>
      <c r="AN468">
        <v>130400</v>
      </c>
      <c r="AO468">
        <v>686100</v>
      </c>
      <c r="AP468">
        <v>19</v>
      </c>
      <c r="AQ468">
        <v>1.9</v>
      </c>
      <c r="AR468">
        <v>124100</v>
      </c>
      <c r="AS468">
        <v>678800</v>
      </c>
      <c r="AT468">
        <v>18.3</v>
      </c>
      <c r="AU468">
        <v>1.9</v>
      </c>
      <c r="AV468">
        <v>120700</v>
      </c>
      <c r="AW468">
        <v>711100</v>
      </c>
      <c r="AX468">
        <v>17</v>
      </c>
      <c r="AY468">
        <v>1.9</v>
      </c>
      <c r="AZ468">
        <v>131700</v>
      </c>
      <c r="BA468">
        <v>706300</v>
      </c>
      <c r="BB468">
        <v>18.600000000000001</v>
      </c>
      <c r="BC468">
        <v>2</v>
      </c>
      <c r="BD468">
        <v>119900</v>
      </c>
      <c r="BE468">
        <v>724700</v>
      </c>
      <c r="BF468">
        <v>16.5</v>
      </c>
      <c r="BG468">
        <v>1.9</v>
      </c>
      <c r="BH468">
        <v>125700</v>
      </c>
      <c r="BI468">
        <v>723100</v>
      </c>
      <c r="BJ468">
        <v>17.399999999999999</v>
      </c>
      <c r="BK468">
        <v>1.9</v>
      </c>
      <c r="BL468">
        <v>146600</v>
      </c>
      <c r="BM468">
        <v>729700</v>
      </c>
      <c r="BN468">
        <v>20.100000000000001</v>
      </c>
      <c r="BO468">
        <v>2.1</v>
      </c>
      <c r="BP468">
        <v>121200</v>
      </c>
      <c r="BQ468">
        <v>708400</v>
      </c>
      <c r="BR468">
        <v>17.100000000000001</v>
      </c>
      <c r="BS468">
        <v>2.1</v>
      </c>
      <c r="BT468">
        <v>157300</v>
      </c>
      <c r="BU468">
        <v>734100</v>
      </c>
      <c r="BV468">
        <v>21.4</v>
      </c>
      <c r="BW468">
        <v>2.1</v>
      </c>
    </row>
    <row r="469" spans="1:75" x14ac:dyDescent="0.3">
      <c r="A469" t="s">
        <v>146</v>
      </c>
      <c r="B469" t="str">
        <f>VLOOKUP(A469,'class and classification'!$A$1:$B$338,2,FALSE)</f>
        <v>Predominantly Urban</v>
      </c>
      <c r="C469" t="str">
        <f>VLOOKUP(A469,'class and classification'!$A$1:$C$338,3,FALSE)</f>
        <v>SC</v>
      </c>
      <c r="D469">
        <v>106700</v>
      </c>
      <c r="E469">
        <v>539700</v>
      </c>
      <c r="F469">
        <v>19.8</v>
      </c>
      <c r="G469">
        <v>1.2</v>
      </c>
      <c r="H469">
        <v>120600</v>
      </c>
      <c r="I469">
        <v>543400</v>
      </c>
      <c r="J469">
        <v>22.2</v>
      </c>
      <c r="K469">
        <v>1.3</v>
      </c>
      <c r="L469">
        <v>119900</v>
      </c>
      <c r="M469">
        <v>534600</v>
      </c>
      <c r="N469">
        <v>22.4</v>
      </c>
      <c r="O469">
        <v>2</v>
      </c>
      <c r="P469">
        <v>125100</v>
      </c>
      <c r="Q469">
        <v>539900</v>
      </c>
      <c r="R469">
        <v>23.2</v>
      </c>
      <c r="S469">
        <v>2</v>
      </c>
      <c r="T469">
        <v>116700</v>
      </c>
      <c r="U469">
        <v>560800</v>
      </c>
      <c r="V469">
        <v>20.8</v>
      </c>
      <c r="W469">
        <v>2</v>
      </c>
      <c r="X469">
        <v>121100</v>
      </c>
      <c r="Y469">
        <v>542800</v>
      </c>
      <c r="Z469">
        <v>22.3</v>
      </c>
      <c r="AA469">
        <v>2.1</v>
      </c>
      <c r="AB469">
        <v>127400</v>
      </c>
      <c r="AC469">
        <v>548000</v>
      </c>
      <c r="AD469">
        <v>23.2</v>
      </c>
      <c r="AE469">
        <v>2.2000000000000002</v>
      </c>
      <c r="AF469">
        <v>129600</v>
      </c>
      <c r="AG469">
        <v>552100</v>
      </c>
      <c r="AH469">
        <v>23.5</v>
      </c>
      <c r="AI469">
        <v>2.2999999999999998</v>
      </c>
      <c r="AJ469">
        <v>122800</v>
      </c>
      <c r="AK469">
        <v>567800</v>
      </c>
      <c r="AL469">
        <v>21.6</v>
      </c>
      <c r="AM469">
        <v>2.2000000000000002</v>
      </c>
      <c r="AN469">
        <v>136400</v>
      </c>
      <c r="AO469">
        <v>578800</v>
      </c>
      <c r="AP469">
        <v>23.6</v>
      </c>
      <c r="AQ469">
        <v>2.2000000000000002</v>
      </c>
      <c r="AR469">
        <v>140500</v>
      </c>
      <c r="AS469">
        <v>585800</v>
      </c>
      <c r="AT469">
        <v>24</v>
      </c>
      <c r="AU469">
        <v>2.2000000000000002</v>
      </c>
      <c r="AV469">
        <v>133800</v>
      </c>
      <c r="AW469">
        <v>610100</v>
      </c>
      <c r="AX469">
        <v>21.9</v>
      </c>
      <c r="AY469">
        <v>2.2000000000000002</v>
      </c>
      <c r="AZ469">
        <v>138500</v>
      </c>
      <c r="BA469">
        <v>601800</v>
      </c>
      <c r="BB469">
        <v>23</v>
      </c>
      <c r="BC469">
        <v>2.2999999999999998</v>
      </c>
      <c r="BD469">
        <v>141000</v>
      </c>
      <c r="BE469">
        <v>603500</v>
      </c>
      <c r="BF469">
        <v>23.4</v>
      </c>
      <c r="BG469">
        <v>2.2999999999999998</v>
      </c>
      <c r="BH469">
        <v>134300</v>
      </c>
      <c r="BI469">
        <v>605200</v>
      </c>
      <c r="BJ469">
        <v>22.2</v>
      </c>
      <c r="BK469">
        <v>2.4</v>
      </c>
      <c r="BL469">
        <v>153300</v>
      </c>
      <c r="BM469">
        <v>615200</v>
      </c>
      <c r="BN469">
        <v>24.9</v>
      </c>
      <c r="BO469">
        <v>2.5</v>
      </c>
      <c r="BP469">
        <v>154500</v>
      </c>
      <c r="BQ469">
        <v>616800</v>
      </c>
      <c r="BR469">
        <v>25</v>
      </c>
      <c r="BS469">
        <v>2.5</v>
      </c>
      <c r="BT469">
        <v>165200</v>
      </c>
      <c r="BU469">
        <v>620100</v>
      </c>
      <c r="BV469">
        <v>26.6</v>
      </c>
      <c r="BW469">
        <v>2.5</v>
      </c>
    </row>
    <row r="470" spans="1:75" x14ac:dyDescent="0.3">
      <c r="A470" t="s">
        <v>147</v>
      </c>
      <c r="B470" t="str">
        <f>VLOOKUP(A470,'class and classification'!$A$1:$B$338,2,FALSE)</f>
        <v>Predominantly Rural</v>
      </c>
      <c r="C470" t="str">
        <f>VLOOKUP(A470,'class and classification'!$A$1:$C$338,3,FALSE)</f>
        <v>SC</v>
      </c>
      <c r="D470">
        <v>53800</v>
      </c>
      <c r="E470">
        <v>378900</v>
      </c>
      <c r="F470">
        <v>14.2</v>
      </c>
      <c r="G470">
        <v>1.2</v>
      </c>
      <c r="H470">
        <v>54700</v>
      </c>
      <c r="I470">
        <v>378900</v>
      </c>
      <c r="J470">
        <v>14.4</v>
      </c>
      <c r="K470">
        <v>1.2</v>
      </c>
      <c r="L470">
        <v>66300</v>
      </c>
      <c r="M470">
        <v>392600</v>
      </c>
      <c r="N470">
        <v>16.899999999999999</v>
      </c>
      <c r="O470">
        <v>2.1</v>
      </c>
      <c r="P470">
        <v>57900</v>
      </c>
      <c r="Q470">
        <v>391600</v>
      </c>
      <c r="R470">
        <v>14.8</v>
      </c>
      <c r="S470">
        <v>2</v>
      </c>
      <c r="T470">
        <v>59100</v>
      </c>
      <c r="U470">
        <v>379100</v>
      </c>
      <c r="V470">
        <v>15.6</v>
      </c>
      <c r="W470">
        <v>2.1</v>
      </c>
      <c r="X470">
        <v>59300</v>
      </c>
      <c r="Y470">
        <v>395200</v>
      </c>
      <c r="Z470">
        <v>15</v>
      </c>
      <c r="AA470">
        <v>2.1</v>
      </c>
      <c r="AB470">
        <v>59100</v>
      </c>
      <c r="AC470">
        <v>387100</v>
      </c>
      <c r="AD470">
        <v>15.3</v>
      </c>
      <c r="AE470">
        <v>2.2000000000000002</v>
      </c>
      <c r="AF470">
        <v>59500</v>
      </c>
      <c r="AG470">
        <v>401400</v>
      </c>
      <c r="AH470">
        <v>14.8</v>
      </c>
      <c r="AI470">
        <v>2.1</v>
      </c>
      <c r="AJ470">
        <v>69100</v>
      </c>
      <c r="AK470">
        <v>407100</v>
      </c>
      <c r="AL470">
        <v>17</v>
      </c>
      <c r="AM470">
        <v>2.2000000000000002</v>
      </c>
      <c r="AN470">
        <v>64000</v>
      </c>
      <c r="AO470">
        <v>403200</v>
      </c>
      <c r="AP470">
        <v>15.9</v>
      </c>
      <c r="AQ470">
        <v>2.2000000000000002</v>
      </c>
      <c r="AR470">
        <v>59400</v>
      </c>
      <c r="AS470">
        <v>402600</v>
      </c>
      <c r="AT470">
        <v>14.7</v>
      </c>
      <c r="AU470">
        <v>2.2000000000000002</v>
      </c>
      <c r="AV470">
        <v>66600</v>
      </c>
      <c r="AW470">
        <v>411900</v>
      </c>
      <c r="AX470">
        <v>16.2</v>
      </c>
      <c r="AY470">
        <v>2.2000000000000002</v>
      </c>
      <c r="AZ470">
        <v>77500</v>
      </c>
      <c r="BA470">
        <v>425100</v>
      </c>
      <c r="BB470">
        <v>18.2</v>
      </c>
      <c r="BC470">
        <v>2.4</v>
      </c>
      <c r="BD470">
        <v>80100</v>
      </c>
      <c r="BE470">
        <v>413900</v>
      </c>
      <c r="BF470">
        <v>19.399999999999999</v>
      </c>
      <c r="BG470">
        <v>2.7</v>
      </c>
      <c r="BH470">
        <v>72100</v>
      </c>
      <c r="BI470">
        <v>416500</v>
      </c>
      <c r="BJ470">
        <v>17.3</v>
      </c>
      <c r="BK470">
        <v>2.4</v>
      </c>
      <c r="BL470">
        <v>64900</v>
      </c>
      <c r="BM470">
        <v>436300</v>
      </c>
      <c r="BN470">
        <v>14.9</v>
      </c>
      <c r="BO470">
        <v>2.2999999999999998</v>
      </c>
      <c r="BP470">
        <v>75700</v>
      </c>
      <c r="BQ470">
        <v>432300</v>
      </c>
      <c r="BR470">
        <v>17.5</v>
      </c>
      <c r="BS470">
        <v>2.7</v>
      </c>
      <c r="BT470">
        <v>75100</v>
      </c>
      <c r="BU470">
        <v>424100</v>
      </c>
      <c r="BV470">
        <v>17.7</v>
      </c>
      <c r="BW470">
        <v>2.6</v>
      </c>
    </row>
    <row r="471" spans="1:75" x14ac:dyDescent="0.3">
      <c r="A471" t="s">
        <v>148</v>
      </c>
      <c r="B471" t="str">
        <f>VLOOKUP(A471,'class and classification'!$A$1:$B$338,2,FALSE)</f>
        <v>Predominantly Rural</v>
      </c>
      <c r="C471" t="str">
        <f>VLOOKUP(A471,'class and classification'!$A$1:$C$338,3,FALSE)</f>
        <v>SC</v>
      </c>
      <c r="D471">
        <v>50200</v>
      </c>
      <c r="E471">
        <v>332800</v>
      </c>
      <c r="F471">
        <v>15.1</v>
      </c>
      <c r="G471">
        <v>1.4</v>
      </c>
      <c r="H471">
        <v>51600</v>
      </c>
      <c r="I471">
        <v>338600</v>
      </c>
      <c r="J471">
        <v>15.2</v>
      </c>
      <c r="K471">
        <v>1.3</v>
      </c>
      <c r="L471">
        <v>54600</v>
      </c>
      <c r="M471">
        <v>337500</v>
      </c>
      <c r="N471">
        <v>16.2</v>
      </c>
      <c r="O471">
        <v>2.2000000000000002</v>
      </c>
      <c r="P471">
        <v>51200</v>
      </c>
      <c r="Q471">
        <v>343000</v>
      </c>
      <c r="R471">
        <v>14.9</v>
      </c>
      <c r="S471">
        <v>2.2000000000000002</v>
      </c>
      <c r="T471">
        <v>46000</v>
      </c>
      <c r="U471">
        <v>352400</v>
      </c>
      <c r="V471">
        <v>13</v>
      </c>
      <c r="W471">
        <v>2</v>
      </c>
      <c r="X471">
        <v>52200</v>
      </c>
      <c r="Y471">
        <v>343300</v>
      </c>
      <c r="Z471">
        <v>15.2</v>
      </c>
      <c r="AA471">
        <v>2.1</v>
      </c>
      <c r="AB471">
        <v>55600</v>
      </c>
      <c r="AC471">
        <v>337000</v>
      </c>
      <c r="AD471">
        <v>16.5</v>
      </c>
      <c r="AE471">
        <v>2.2999999999999998</v>
      </c>
      <c r="AF471">
        <v>59700</v>
      </c>
      <c r="AG471">
        <v>351000</v>
      </c>
      <c r="AH471">
        <v>17</v>
      </c>
      <c r="AI471">
        <v>2.2999999999999998</v>
      </c>
      <c r="AJ471">
        <v>59000</v>
      </c>
      <c r="AK471">
        <v>351200</v>
      </c>
      <c r="AL471">
        <v>16.8</v>
      </c>
      <c r="AM471">
        <v>2.2999999999999998</v>
      </c>
      <c r="AN471">
        <v>54800</v>
      </c>
      <c r="AO471">
        <v>348600</v>
      </c>
      <c r="AP471">
        <v>15.7</v>
      </c>
      <c r="AQ471">
        <v>2.2999999999999998</v>
      </c>
      <c r="AR471">
        <v>58100</v>
      </c>
      <c r="AS471">
        <v>351700</v>
      </c>
      <c r="AT471">
        <v>16.5</v>
      </c>
      <c r="AU471">
        <v>2.2999999999999998</v>
      </c>
      <c r="AV471">
        <v>57300</v>
      </c>
      <c r="AW471">
        <v>353600</v>
      </c>
      <c r="AX471">
        <v>16.2</v>
      </c>
      <c r="AY471">
        <v>2.2999999999999998</v>
      </c>
      <c r="AZ471">
        <v>62800</v>
      </c>
      <c r="BA471">
        <v>356900</v>
      </c>
      <c r="BB471">
        <v>17.600000000000001</v>
      </c>
      <c r="BC471">
        <v>2.5</v>
      </c>
      <c r="BD471">
        <v>56200</v>
      </c>
      <c r="BE471">
        <v>359700</v>
      </c>
      <c r="BF471">
        <v>15.6</v>
      </c>
      <c r="BG471">
        <v>2.2999999999999998</v>
      </c>
      <c r="BH471">
        <v>64300</v>
      </c>
      <c r="BI471">
        <v>365200</v>
      </c>
      <c r="BJ471">
        <v>17.600000000000001</v>
      </c>
      <c r="BK471">
        <v>2.5</v>
      </c>
      <c r="BL471">
        <v>75500</v>
      </c>
      <c r="BM471">
        <v>364700</v>
      </c>
      <c r="BN471">
        <v>20.7</v>
      </c>
      <c r="BO471">
        <v>2.7</v>
      </c>
      <c r="BP471">
        <v>61700</v>
      </c>
      <c r="BQ471">
        <v>357300</v>
      </c>
      <c r="BR471">
        <v>17.3</v>
      </c>
      <c r="BS471">
        <v>2.7</v>
      </c>
      <c r="BT471">
        <v>65600</v>
      </c>
      <c r="BU471">
        <v>357200</v>
      </c>
      <c r="BV471">
        <v>18.399999999999999</v>
      </c>
      <c r="BW471">
        <v>2.8</v>
      </c>
    </row>
    <row r="472" spans="1:75" x14ac:dyDescent="0.3">
      <c r="A472" t="s">
        <v>149</v>
      </c>
      <c r="B472" t="str">
        <f>VLOOKUP(A472,'class and classification'!$A$1:$B$338,2,FALSE)</f>
        <v>Predominantly Urban</v>
      </c>
      <c r="C472" t="str">
        <f>VLOOKUP(A472,'class and classification'!$A$1:$C$338,3,FALSE)</f>
        <v>L</v>
      </c>
      <c r="D472">
        <v>29400</v>
      </c>
      <c r="E472">
        <v>103000</v>
      </c>
      <c r="F472">
        <v>28.6</v>
      </c>
      <c r="G472">
        <v>4.5999999999999996</v>
      </c>
      <c r="H472">
        <v>31800</v>
      </c>
      <c r="I472">
        <v>101200</v>
      </c>
      <c r="J472">
        <v>31.4</v>
      </c>
      <c r="K472">
        <v>5</v>
      </c>
      <c r="L472">
        <v>30600</v>
      </c>
      <c r="M472">
        <v>102300</v>
      </c>
      <c r="N472">
        <v>29.9</v>
      </c>
      <c r="O472">
        <v>4.4000000000000004</v>
      </c>
      <c r="P472">
        <v>28500</v>
      </c>
      <c r="Q472">
        <v>105000</v>
      </c>
      <c r="R472">
        <v>27.2</v>
      </c>
      <c r="S472">
        <v>3.8</v>
      </c>
      <c r="T472">
        <v>30300</v>
      </c>
      <c r="U472">
        <v>105800</v>
      </c>
      <c r="V472">
        <v>28.7</v>
      </c>
      <c r="W472">
        <v>3.8</v>
      </c>
      <c r="X472">
        <v>37900</v>
      </c>
      <c r="Y472">
        <v>104600</v>
      </c>
      <c r="Z472">
        <v>36.200000000000003</v>
      </c>
      <c r="AA472">
        <v>4.5</v>
      </c>
      <c r="AB472">
        <v>35500</v>
      </c>
      <c r="AC472">
        <v>106400</v>
      </c>
      <c r="AD472">
        <v>33.299999999999997</v>
      </c>
      <c r="AE472">
        <v>4.9000000000000004</v>
      </c>
      <c r="AF472">
        <v>34700</v>
      </c>
      <c r="AG472">
        <v>101600</v>
      </c>
      <c r="AH472">
        <v>34.200000000000003</v>
      </c>
      <c r="AI472">
        <v>5.0999999999999996</v>
      </c>
      <c r="AJ472">
        <v>38200</v>
      </c>
      <c r="AK472">
        <v>108100</v>
      </c>
      <c r="AL472">
        <v>35.4</v>
      </c>
      <c r="AM472">
        <v>4.9000000000000004</v>
      </c>
      <c r="AN472">
        <v>38800</v>
      </c>
      <c r="AO472">
        <v>108500</v>
      </c>
      <c r="AP472">
        <v>35.799999999999997</v>
      </c>
      <c r="AQ472">
        <v>4.9000000000000004</v>
      </c>
      <c r="AR472">
        <v>37600</v>
      </c>
      <c r="AS472">
        <v>115700</v>
      </c>
      <c r="AT472">
        <v>32.5</v>
      </c>
      <c r="AU472">
        <v>4.5</v>
      </c>
      <c r="AV472">
        <v>44000</v>
      </c>
      <c r="AW472">
        <v>125200</v>
      </c>
      <c r="AX472">
        <v>35.200000000000003</v>
      </c>
      <c r="AY472">
        <v>5</v>
      </c>
      <c r="AZ472">
        <v>48700</v>
      </c>
      <c r="BA472">
        <v>126800</v>
      </c>
      <c r="BB472">
        <v>38.4</v>
      </c>
      <c r="BC472">
        <v>5</v>
      </c>
      <c r="BD472">
        <v>42600</v>
      </c>
      <c r="BE472">
        <v>127500</v>
      </c>
      <c r="BF472">
        <v>33.4</v>
      </c>
      <c r="BG472">
        <v>5</v>
      </c>
      <c r="BH472">
        <v>41800</v>
      </c>
      <c r="BI472">
        <v>138200</v>
      </c>
      <c r="BJ472">
        <v>30.2</v>
      </c>
      <c r="BK472">
        <v>5</v>
      </c>
      <c r="BL472">
        <v>44000</v>
      </c>
      <c r="BM472">
        <v>135900</v>
      </c>
      <c r="BN472">
        <v>32.4</v>
      </c>
      <c r="BO472">
        <v>5.5</v>
      </c>
      <c r="BP472">
        <v>44500</v>
      </c>
      <c r="BQ472">
        <v>136700</v>
      </c>
      <c r="BR472">
        <v>32.6</v>
      </c>
      <c r="BS472">
        <v>6.3</v>
      </c>
      <c r="BT472">
        <v>53700</v>
      </c>
      <c r="BU472">
        <v>140200</v>
      </c>
      <c r="BV472">
        <v>38.299999999999997</v>
      </c>
      <c r="BW472">
        <v>8.6</v>
      </c>
    </row>
    <row r="473" spans="1:75" x14ac:dyDescent="0.3">
      <c r="A473" t="s">
        <v>150</v>
      </c>
      <c r="B473" t="str">
        <f>VLOOKUP(A473,'class and classification'!$A$1:$B$338,2,FALSE)</f>
        <v>Predominantly Urban</v>
      </c>
      <c r="C473" t="str">
        <f>VLOOKUP(A473,'class and classification'!$A$1:$C$338,3,FALSE)</f>
        <v>L</v>
      </c>
      <c r="D473">
        <v>2400</v>
      </c>
      <c r="E473">
        <v>4300</v>
      </c>
      <c r="F473">
        <v>55.4</v>
      </c>
      <c r="G473" t="s">
        <v>38</v>
      </c>
      <c r="H473">
        <v>3700</v>
      </c>
      <c r="I473">
        <v>6900</v>
      </c>
      <c r="J473">
        <v>53.5</v>
      </c>
      <c r="K473" t="s">
        <v>38</v>
      </c>
      <c r="L473" t="s">
        <v>37</v>
      </c>
      <c r="M473">
        <v>3100</v>
      </c>
      <c r="N473" t="s">
        <v>37</v>
      </c>
      <c r="O473" t="s">
        <v>37</v>
      </c>
      <c r="P473" t="s">
        <v>39</v>
      </c>
      <c r="Q473">
        <v>3400</v>
      </c>
      <c r="R473">
        <v>45.8</v>
      </c>
      <c r="S473" t="s">
        <v>38</v>
      </c>
      <c r="T473" t="s">
        <v>37</v>
      </c>
      <c r="U473">
        <v>6200</v>
      </c>
      <c r="V473" t="s">
        <v>37</v>
      </c>
      <c r="W473" t="s">
        <v>37</v>
      </c>
      <c r="X473" t="s">
        <v>37</v>
      </c>
      <c r="Y473">
        <v>3500</v>
      </c>
      <c r="Z473" t="s">
        <v>37</v>
      </c>
      <c r="AA473" t="s">
        <v>37</v>
      </c>
      <c r="AB473" t="s">
        <v>37</v>
      </c>
      <c r="AC473">
        <v>3500</v>
      </c>
      <c r="AD473" t="s">
        <v>37</v>
      </c>
      <c r="AE473" t="s">
        <v>37</v>
      </c>
      <c r="AF473" t="s">
        <v>37</v>
      </c>
      <c r="AG473" t="s">
        <v>37</v>
      </c>
      <c r="AH473" t="s">
        <v>37</v>
      </c>
      <c r="AI473" t="s">
        <v>40</v>
      </c>
      <c r="AJ473" t="s">
        <v>37</v>
      </c>
      <c r="AK473" t="s">
        <v>37</v>
      </c>
      <c r="AL473" t="s">
        <v>37</v>
      </c>
      <c r="AM473" t="s">
        <v>37</v>
      </c>
      <c r="AN473" t="s">
        <v>37</v>
      </c>
      <c r="AO473" t="s">
        <v>37</v>
      </c>
      <c r="AP473" t="s">
        <v>37</v>
      </c>
      <c r="AQ473" t="s">
        <v>37</v>
      </c>
      <c r="AR473" t="s">
        <v>37</v>
      </c>
      <c r="AS473" t="s">
        <v>37</v>
      </c>
      <c r="AT473" t="s">
        <v>37</v>
      </c>
      <c r="AU473" t="s">
        <v>37</v>
      </c>
      <c r="AV473">
        <v>3200</v>
      </c>
      <c r="AW473">
        <v>4100</v>
      </c>
      <c r="AX473">
        <v>77.900000000000006</v>
      </c>
      <c r="AY473" t="s">
        <v>38</v>
      </c>
      <c r="AZ473" t="s">
        <v>37</v>
      </c>
      <c r="BA473">
        <v>4900</v>
      </c>
      <c r="BB473" t="s">
        <v>37</v>
      </c>
      <c r="BC473" t="s">
        <v>37</v>
      </c>
      <c r="BD473" t="s">
        <v>37</v>
      </c>
      <c r="BE473">
        <v>8000</v>
      </c>
      <c r="BF473" t="s">
        <v>37</v>
      </c>
      <c r="BG473" t="s">
        <v>37</v>
      </c>
      <c r="BH473" t="s">
        <v>37</v>
      </c>
      <c r="BI473">
        <v>6400</v>
      </c>
      <c r="BJ473" t="s">
        <v>37</v>
      </c>
      <c r="BK473" t="s">
        <v>37</v>
      </c>
      <c r="BL473">
        <v>4100</v>
      </c>
      <c r="BM473">
        <v>10100</v>
      </c>
      <c r="BN473">
        <v>40.1</v>
      </c>
      <c r="BO473" t="s">
        <v>38</v>
      </c>
      <c r="BP473">
        <v>9900</v>
      </c>
      <c r="BQ473">
        <v>9900</v>
      </c>
      <c r="BR473">
        <v>100</v>
      </c>
      <c r="BS473" t="s">
        <v>40</v>
      </c>
      <c r="BT473">
        <v>9400</v>
      </c>
      <c r="BU473">
        <v>27300</v>
      </c>
      <c r="BV473">
        <v>34.299999999999997</v>
      </c>
      <c r="BW473" t="s">
        <v>38</v>
      </c>
    </row>
    <row r="474" spans="1:75" x14ac:dyDescent="0.3">
      <c r="A474" t="s">
        <v>151</v>
      </c>
      <c r="B474" t="str">
        <f>VLOOKUP(A474,'class and classification'!$A$1:$B$338,2,FALSE)</f>
        <v>Predominantly Urban</v>
      </c>
      <c r="C474" t="str">
        <f>VLOOKUP(A474,'class and classification'!$A$1:$C$338,3,FALSE)</f>
        <v>L</v>
      </c>
      <c r="D474">
        <v>18800</v>
      </c>
      <c r="E474">
        <v>83500</v>
      </c>
      <c r="F474">
        <v>22.5</v>
      </c>
      <c r="G474">
        <v>4.3</v>
      </c>
      <c r="H474">
        <v>18700</v>
      </c>
      <c r="I474">
        <v>80400</v>
      </c>
      <c r="J474">
        <v>23.3</v>
      </c>
      <c r="K474">
        <v>4.5999999999999996</v>
      </c>
      <c r="L474">
        <v>20100</v>
      </c>
      <c r="M474">
        <v>89900</v>
      </c>
      <c r="N474">
        <v>22.4</v>
      </c>
      <c r="O474">
        <v>4.2</v>
      </c>
      <c r="P474">
        <v>22500</v>
      </c>
      <c r="Q474">
        <v>99600</v>
      </c>
      <c r="R474">
        <v>22.6</v>
      </c>
      <c r="S474">
        <v>4.0999999999999996</v>
      </c>
      <c r="T474">
        <v>28500</v>
      </c>
      <c r="U474">
        <v>108500</v>
      </c>
      <c r="V474">
        <v>26.2</v>
      </c>
      <c r="W474">
        <v>4.0999999999999996</v>
      </c>
      <c r="X474">
        <v>30900</v>
      </c>
      <c r="Y474">
        <v>116700</v>
      </c>
      <c r="Z474">
        <v>26.4</v>
      </c>
      <c r="AA474">
        <v>4</v>
      </c>
      <c r="AB474">
        <v>30800</v>
      </c>
      <c r="AC474">
        <v>119400</v>
      </c>
      <c r="AD474">
        <v>25.8</v>
      </c>
      <c r="AE474">
        <v>4.2</v>
      </c>
      <c r="AF474">
        <v>35000</v>
      </c>
      <c r="AG474">
        <v>121400</v>
      </c>
      <c r="AH474">
        <v>28.8</v>
      </c>
      <c r="AI474">
        <v>4.3</v>
      </c>
      <c r="AJ474">
        <v>35700</v>
      </c>
      <c r="AK474">
        <v>116800</v>
      </c>
      <c r="AL474">
        <v>30.5</v>
      </c>
      <c r="AM474">
        <v>4.5999999999999996</v>
      </c>
      <c r="AN474">
        <v>34400</v>
      </c>
      <c r="AO474">
        <v>118200</v>
      </c>
      <c r="AP474">
        <v>29.1</v>
      </c>
      <c r="AQ474">
        <v>4.5999999999999996</v>
      </c>
      <c r="AR474">
        <v>36200</v>
      </c>
      <c r="AS474">
        <v>131900</v>
      </c>
      <c r="AT474">
        <v>27.5</v>
      </c>
      <c r="AU474">
        <v>4.2</v>
      </c>
      <c r="AV474">
        <v>34400</v>
      </c>
      <c r="AW474">
        <v>135700</v>
      </c>
      <c r="AX474">
        <v>25.3</v>
      </c>
      <c r="AY474">
        <v>4.2</v>
      </c>
      <c r="AZ474">
        <v>38900</v>
      </c>
      <c r="BA474">
        <v>137400</v>
      </c>
      <c r="BB474">
        <v>28.4</v>
      </c>
      <c r="BC474">
        <v>4.5</v>
      </c>
      <c r="BD474">
        <v>48800</v>
      </c>
      <c r="BE474">
        <v>148400</v>
      </c>
      <c r="BF474">
        <v>32.9</v>
      </c>
      <c r="BG474">
        <v>4.8</v>
      </c>
      <c r="BH474">
        <v>39100</v>
      </c>
      <c r="BI474">
        <v>143800</v>
      </c>
      <c r="BJ474">
        <v>27.2</v>
      </c>
      <c r="BK474">
        <v>4.7</v>
      </c>
      <c r="BL474">
        <v>51800</v>
      </c>
      <c r="BM474">
        <v>150800</v>
      </c>
      <c r="BN474">
        <v>34.299999999999997</v>
      </c>
      <c r="BO474">
        <v>5.2</v>
      </c>
      <c r="BP474">
        <v>58200</v>
      </c>
      <c r="BQ474">
        <v>155900</v>
      </c>
      <c r="BR474">
        <v>37.299999999999997</v>
      </c>
      <c r="BS474">
        <v>6.6</v>
      </c>
      <c r="BT474">
        <v>59400</v>
      </c>
      <c r="BU474">
        <v>174600</v>
      </c>
      <c r="BV474">
        <v>34</v>
      </c>
      <c r="BW474">
        <v>7.5</v>
      </c>
    </row>
    <row r="475" spans="1:75" x14ac:dyDescent="0.3">
      <c r="A475" t="s">
        <v>152</v>
      </c>
      <c r="B475" t="str">
        <f>VLOOKUP(A475,'class and classification'!$A$1:$B$338,2,FALSE)</f>
        <v>Predominantly Urban</v>
      </c>
      <c r="C475" t="str">
        <f>VLOOKUP(A475,'class and classification'!$A$1:$C$338,3,FALSE)</f>
        <v>L</v>
      </c>
      <c r="D475">
        <v>22800</v>
      </c>
      <c r="E475">
        <v>86000</v>
      </c>
      <c r="F475">
        <v>26.5</v>
      </c>
      <c r="G475">
        <v>4.8</v>
      </c>
      <c r="H475">
        <v>23800</v>
      </c>
      <c r="I475">
        <v>91000</v>
      </c>
      <c r="J475">
        <v>26.2</v>
      </c>
      <c r="K475">
        <v>3.9</v>
      </c>
      <c r="L475">
        <v>23100</v>
      </c>
      <c r="M475">
        <v>91100</v>
      </c>
      <c r="N475">
        <v>25.4</v>
      </c>
      <c r="O475">
        <v>4.0999999999999996</v>
      </c>
      <c r="P475">
        <v>20700</v>
      </c>
      <c r="Q475">
        <v>93300</v>
      </c>
      <c r="R475">
        <v>22.2</v>
      </c>
      <c r="S475">
        <v>4.2</v>
      </c>
      <c r="T475">
        <v>25700</v>
      </c>
      <c r="U475">
        <v>91200</v>
      </c>
      <c r="V475">
        <v>28.2</v>
      </c>
      <c r="W475">
        <v>4.5999999999999996</v>
      </c>
      <c r="X475">
        <v>21000</v>
      </c>
      <c r="Y475">
        <v>90700</v>
      </c>
      <c r="Z475">
        <v>23.2</v>
      </c>
      <c r="AA475">
        <v>4.4000000000000004</v>
      </c>
      <c r="AB475">
        <v>22100</v>
      </c>
      <c r="AC475">
        <v>89900</v>
      </c>
      <c r="AD475">
        <v>24.6</v>
      </c>
      <c r="AE475">
        <v>4.5</v>
      </c>
      <c r="AF475">
        <v>24000</v>
      </c>
      <c r="AG475">
        <v>92500</v>
      </c>
      <c r="AH475">
        <v>25.9</v>
      </c>
      <c r="AI475">
        <v>4.0999999999999996</v>
      </c>
      <c r="AJ475">
        <v>26000</v>
      </c>
      <c r="AK475">
        <v>94500</v>
      </c>
      <c r="AL475">
        <v>27.5</v>
      </c>
      <c r="AM475">
        <v>4.3</v>
      </c>
      <c r="AN475">
        <v>28400</v>
      </c>
      <c r="AO475">
        <v>96600</v>
      </c>
      <c r="AP475">
        <v>29.4</v>
      </c>
      <c r="AQ475">
        <v>4.4000000000000004</v>
      </c>
      <c r="AR475">
        <v>27100</v>
      </c>
      <c r="AS475">
        <v>103500</v>
      </c>
      <c r="AT475">
        <v>26.2</v>
      </c>
      <c r="AU475">
        <v>4.0999999999999996</v>
      </c>
      <c r="AV475">
        <v>31100</v>
      </c>
      <c r="AW475">
        <v>102700</v>
      </c>
      <c r="AX475">
        <v>30.3</v>
      </c>
      <c r="AY475">
        <v>4.5999999999999996</v>
      </c>
      <c r="AZ475">
        <v>28100</v>
      </c>
      <c r="BA475">
        <v>102300</v>
      </c>
      <c r="BB475">
        <v>27.5</v>
      </c>
      <c r="BC475">
        <v>4.5999999999999996</v>
      </c>
      <c r="BD475">
        <v>27300</v>
      </c>
      <c r="BE475">
        <v>103800</v>
      </c>
      <c r="BF475">
        <v>26.3</v>
      </c>
      <c r="BG475">
        <v>4.9000000000000004</v>
      </c>
      <c r="BH475">
        <v>25500</v>
      </c>
      <c r="BI475">
        <v>100000</v>
      </c>
      <c r="BJ475">
        <v>25.6</v>
      </c>
      <c r="BK475">
        <v>4.9000000000000004</v>
      </c>
      <c r="BL475">
        <v>27900</v>
      </c>
      <c r="BM475">
        <v>98300</v>
      </c>
      <c r="BN475">
        <v>28.4</v>
      </c>
      <c r="BO475">
        <v>5.4</v>
      </c>
      <c r="BP475">
        <v>29900</v>
      </c>
      <c r="BQ475">
        <v>100100</v>
      </c>
      <c r="BR475">
        <v>29.9</v>
      </c>
      <c r="BS475">
        <v>6.4</v>
      </c>
      <c r="BT475">
        <v>38900</v>
      </c>
      <c r="BU475">
        <v>99700</v>
      </c>
      <c r="BV475">
        <v>39.1</v>
      </c>
      <c r="BW475">
        <v>6.9</v>
      </c>
    </row>
    <row r="476" spans="1:75" x14ac:dyDescent="0.3">
      <c r="A476" t="s">
        <v>153</v>
      </c>
      <c r="B476" t="str">
        <f>VLOOKUP(A476,'class and classification'!$A$1:$B$338,2,FALSE)</f>
        <v>Predominantly Urban</v>
      </c>
      <c r="C476" t="str">
        <f>VLOOKUP(A476,'class and classification'!$A$1:$C$338,3,FALSE)</f>
        <v>L</v>
      </c>
      <c r="D476">
        <v>23100</v>
      </c>
      <c r="E476">
        <v>92200</v>
      </c>
      <c r="F476">
        <v>25.1</v>
      </c>
      <c r="G476">
        <v>4.2</v>
      </c>
      <c r="H476">
        <v>21700</v>
      </c>
      <c r="I476">
        <v>107300</v>
      </c>
      <c r="J476">
        <v>20.2</v>
      </c>
      <c r="K476">
        <v>3.7</v>
      </c>
      <c r="L476">
        <v>24900</v>
      </c>
      <c r="M476">
        <v>111900</v>
      </c>
      <c r="N476">
        <v>22.3</v>
      </c>
      <c r="O476">
        <v>4</v>
      </c>
      <c r="P476">
        <v>26700</v>
      </c>
      <c r="Q476">
        <v>108300</v>
      </c>
      <c r="R476">
        <v>24.7</v>
      </c>
      <c r="S476">
        <v>4.4000000000000004</v>
      </c>
      <c r="T476">
        <v>29000</v>
      </c>
      <c r="U476">
        <v>107800</v>
      </c>
      <c r="V476">
        <v>26.9</v>
      </c>
      <c r="W476">
        <v>4.7</v>
      </c>
      <c r="X476">
        <v>28200</v>
      </c>
      <c r="Y476">
        <v>105300</v>
      </c>
      <c r="Z476">
        <v>26.8</v>
      </c>
      <c r="AA476">
        <v>4.7</v>
      </c>
      <c r="AB476">
        <v>26900</v>
      </c>
      <c r="AC476">
        <v>111300</v>
      </c>
      <c r="AD476">
        <v>24.2</v>
      </c>
      <c r="AE476">
        <v>4.4000000000000004</v>
      </c>
      <c r="AF476">
        <v>33500</v>
      </c>
      <c r="AG476">
        <v>121100</v>
      </c>
      <c r="AH476">
        <v>27.7</v>
      </c>
      <c r="AI476">
        <v>4.7</v>
      </c>
      <c r="AJ476">
        <v>34500</v>
      </c>
      <c r="AK476">
        <v>123100</v>
      </c>
      <c r="AL476">
        <v>28</v>
      </c>
      <c r="AM476">
        <v>4.9000000000000004</v>
      </c>
      <c r="AN476">
        <v>38100</v>
      </c>
      <c r="AO476">
        <v>129200</v>
      </c>
      <c r="AP476">
        <v>29.5</v>
      </c>
      <c r="AQ476">
        <v>4.3</v>
      </c>
      <c r="AR476">
        <v>32600</v>
      </c>
      <c r="AS476">
        <v>130000</v>
      </c>
      <c r="AT476">
        <v>25.1</v>
      </c>
      <c r="AU476">
        <v>4.2</v>
      </c>
      <c r="AV476">
        <v>36000</v>
      </c>
      <c r="AW476">
        <v>137800</v>
      </c>
      <c r="AX476">
        <v>26.2</v>
      </c>
      <c r="AY476">
        <v>4.2</v>
      </c>
      <c r="AZ476">
        <v>38600</v>
      </c>
      <c r="BA476">
        <v>144800</v>
      </c>
      <c r="BB476">
        <v>26.7</v>
      </c>
      <c r="BC476">
        <v>4.0999999999999996</v>
      </c>
      <c r="BD476">
        <v>37900</v>
      </c>
      <c r="BE476">
        <v>134000</v>
      </c>
      <c r="BF476">
        <v>28.3</v>
      </c>
      <c r="BG476">
        <v>4.2</v>
      </c>
      <c r="BH476">
        <v>34800</v>
      </c>
      <c r="BI476">
        <v>148800</v>
      </c>
      <c r="BJ476">
        <v>23.4</v>
      </c>
      <c r="BK476">
        <v>4.0999999999999996</v>
      </c>
      <c r="BL476">
        <v>43600</v>
      </c>
      <c r="BM476">
        <v>155400</v>
      </c>
      <c r="BN476">
        <v>28</v>
      </c>
      <c r="BO476">
        <v>4.8</v>
      </c>
      <c r="BP476">
        <v>51700</v>
      </c>
      <c r="BQ476">
        <v>150100</v>
      </c>
      <c r="BR476">
        <v>34.4</v>
      </c>
      <c r="BS476">
        <v>6.1</v>
      </c>
      <c r="BT476">
        <v>50500</v>
      </c>
      <c r="BU476">
        <v>155100</v>
      </c>
      <c r="BV476">
        <v>32.6</v>
      </c>
      <c r="BW476">
        <v>5.6</v>
      </c>
    </row>
    <row r="477" spans="1:75" x14ac:dyDescent="0.3">
      <c r="A477" t="s">
        <v>154</v>
      </c>
      <c r="B477" t="str">
        <f>VLOOKUP(A477,'class and classification'!$A$1:$B$338,2,FALSE)</f>
        <v>Predominantly Urban</v>
      </c>
      <c r="C477" t="str">
        <f>VLOOKUP(A477,'class and classification'!$A$1:$C$338,3,FALSE)</f>
        <v>L</v>
      </c>
      <c r="D477">
        <v>25100</v>
      </c>
      <c r="E477">
        <v>83400</v>
      </c>
      <c r="F477">
        <v>30.1</v>
      </c>
      <c r="G477">
        <v>4.5</v>
      </c>
      <c r="H477">
        <v>23100</v>
      </c>
      <c r="I477">
        <v>86000</v>
      </c>
      <c r="J477">
        <v>26.9</v>
      </c>
      <c r="K477">
        <v>4.4000000000000004</v>
      </c>
      <c r="L477">
        <v>28300</v>
      </c>
      <c r="M477">
        <v>90200</v>
      </c>
      <c r="N477">
        <v>31.4</v>
      </c>
      <c r="O477">
        <v>4.5</v>
      </c>
      <c r="P477">
        <v>29200</v>
      </c>
      <c r="Q477">
        <v>95900</v>
      </c>
      <c r="R477">
        <v>30.4</v>
      </c>
      <c r="S477">
        <v>4.3</v>
      </c>
      <c r="T477">
        <v>26900</v>
      </c>
      <c r="U477">
        <v>99000</v>
      </c>
      <c r="V477">
        <v>27.1</v>
      </c>
      <c r="W477">
        <v>4.0999999999999996</v>
      </c>
      <c r="X477">
        <v>29500</v>
      </c>
      <c r="Y477">
        <v>97400</v>
      </c>
      <c r="Z477">
        <v>30.3</v>
      </c>
      <c r="AA477">
        <v>4.5</v>
      </c>
      <c r="AB477">
        <v>30600</v>
      </c>
      <c r="AC477">
        <v>99500</v>
      </c>
      <c r="AD477">
        <v>30.8</v>
      </c>
      <c r="AE477">
        <v>4.4000000000000004</v>
      </c>
      <c r="AF477">
        <v>37700</v>
      </c>
      <c r="AG477">
        <v>107100</v>
      </c>
      <c r="AH477">
        <v>35.200000000000003</v>
      </c>
      <c r="AI477">
        <v>4.5999999999999996</v>
      </c>
      <c r="AJ477">
        <v>35000</v>
      </c>
      <c r="AK477">
        <v>106900</v>
      </c>
      <c r="AL477">
        <v>32.700000000000003</v>
      </c>
      <c r="AM477">
        <v>5</v>
      </c>
      <c r="AN477">
        <v>43700</v>
      </c>
      <c r="AO477">
        <v>111800</v>
      </c>
      <c r="AP477">
        <v>39.1</v>
      </c>
      <c r="AQ477">
        <v>5.0999999999999996</v>
      </c>
      <c r="AR477">
        <v>40000</v>
      </c>
      <c r="AS477">
        <v>116300</v>
      </c>
      <c r="AT477">
        <v>34.4</v>
      </c>
      <c r="AU477">
        <v>4.9000000000000004</v>
      </c>
      <c r="AV477">
        <v>37700</v>
      </c>
      <c r="AW477">
        <v>126000</v>
      </c>
      <c r="AX477">
        <v>30</v>
      </c>
      <c r="AY477">
        <v>4.5999999999999996</v>
      </c>
      <c r="AZ477">
        <v>39500</v>
      </c>
      <c r="BA477">
        <v>124300</v>
      </c>
      <c r="BB477">
        <v>31.8</v>
      </c>
      <c r="BC477">
        <v>4.9000000000000004</v>
      </c>
      <c r="BD477">
        <v>43700</v>
      </c>
      <c r="BE477">
        <v>138300</v>
      </c>
      <c r="BF477">
        <v>31.6</v>
      </c>
      <c r="BG477">
        <v>4.7</v>
      </c>
      <c r="BH477">
        <v>53700</v>
      </c>
      <c r="BI477">
        <v>139900</v>
      </c>
      <c r="BJ477">
        <v>38.4</v>
      </c>
      <c r="BK477">
        <v>5.4</v>
      </c>
      <c r="BL477">
        <v>42800</v>
      </c>
      <c r="BM477">
        <v>141100</v>
      </c>
      <c r="BN477">
        <v>30.3</v>
      </c>
      <c r="BO477">
        <v>5</v>
      </c>
      <c r="BP477">
        <v>51000</v>
      </c>
      <c r="BQ477">
        <v>137500</v>
      </c>
      <c r="BR477">
        <v>37.1</v>
      </c>
      <c r="BS477">
        <v>6.7</v>
      </c>
      <c r="BT477">
        <v>56400</v>
      </c>
      <c r="BU477">
        <v>141300</v>
      </c>
      <c r="BV477">
        <v>39.9</v>
      </c>
      <c r="BW477">
        <v>6.3</v>
      </c>
    </row>
    <row r="478" spans="1:75" x14ac:dyDescent="0.3">
      <c r="A478" t="s">
        <v>155</v>
      </c>
      <c r="B478" t="str">
        <f>VLOOKUP(A478,'class and classification'!$A$1:$B$338,2,FALSE)</f>
        <v>Predominantly Urban</v>
      </c>
      <c r="C478" t="str">
        <f>VLOOKUP(A478,'class and classification'!$A$1:$C$338,3,FALSE)</f>
        <v>L</v>
      </c>
      <c r="D478">
        <v>17800</v>
      </c>
      <c r="E478">
        <v>80300</v>
      </c>
      <c r="F478">
        <v>22.2</v>
      </c>
      <c r="G478">
        <v>4</v>
      </c>
      <c r="H478">
        <v>21900</v>
      </c>
      <c r="I478">
        <v>84100</v>
      </c>
      <c r="J478">
        <v>26</v>
      </c>
      <c r="K478">
        <v>4.2</v>
      </c>
      <c r="L478">
        <v>17200</v>
      </c>
      <c r="M478">
        <v>78700</v>
      </c>
      <c r="N478">
        <v>21.9</v>
      </c>
      <c r="O478">
        <v>4.3</v>
      </c>
      <c r="P478">
        <v>16100</v>
      </c>
      <c r="Q478">
        <v>80200</v>
      </c>
      <c r="R478">
        <v>20.100000000000001</v>
      </c>
      <c r="S478">
        <v>4.2</v>
      </c>
      <c r="T478">
        <v>18000</v>
      </c>
      <c r="U478">
        <v>79200</v>
      </c>
      <c r="V478">
        <v>22.7</v>
      </c>
      <c r="W478">
        <v>4.4000000000000004</v>
      </c>
      <c r="X478">
        <v>18200</v>
      </c>
      <c r="Y478">
        <v>76500</v>
      </c>
      <c r="Z478">
        <v>23.8</v>
      </c>
      <c r="AA478">
        <v>4.7</v>
      </c>
      <c r="AB478">
        <v>22000</v>
      </c>
      <c r="AC478">
        <v>75200</v>
      </c>
      <c r="AD478">
        <v>29.2</v>
      </c>
      <c r="AE478">
        <v>4.7</v>
      </c>
      <c r="AF478">
        <v>15300</v>
      </c>
      <c r="AG478">
        <v>75000</v>
      </c>
      <c r="AH478">
        <v>20.399999999999999</v>
      </c>
      <c r="AI478">
        <v>3.9</v>
      </c>
      <c r="AJ478">
        <v>17000</v>
      </c>
      <c r="AK478">
        <v>76700</v>
      </c>
      <c r="AL478">
        <v>22.1</v>
      </c>
      <c r="AM478">
        <v>3.9</v>
      </c>
      <c r="AN478">
        <v>17900</v>
      </c>
      <c r="AO478">
        <v>75800</v>
      </c>
      <c r="AP478">
        <v>23.6</v>
      </c>
      <c r="AQ478">
        <v>4</v>
      </c>
      <c r="AR478">
        <v>17500</v>
      </c>
      <c r="AS478">
        <v>80500</v>
      </c>
      <c r="AT478">
        <v>21.7</v>
      </c>
      <c r="AU478">
        <v>3.7</v>
      </c>
      <c r="AV478">
        <v>19400</v>
      </c>
      <c r="AW478">
        <v>79000</v>
      </c>
      <c r="AX478">
        <v>24.5</v>
      </c>
      <c r="AY478">
        <v>4</v>
      </c>
      <c r="AZ478">
        <v>18400</v>
      </c>
      <c r="BA478">
        <v>76600</v>
      </c>
      <c r="BB478">
        <v>24</v>
      </c>
      <c r="BC478">
        <v>4.4000000000000004</v>
      </c>
      <c r="BD478">
        <v>18500</v>
      </c>
      <c r="BE478">
        <v>75600</v>
      </c>
      <c r="BF478">
        <v>24.4</v>
      </c>
      <c r="BG478">
        <v>4.9000000000000004</v>
      </c>
      <c r="BH478">
        <v>14400</v>
      </c>
      <c r="BI478">
        <v>68100</v>
      </c>
      <c r="BJ478">
        <v>21.1</v>
      </c>
      <c r="BK478">
        <v>4.8</v>
      </c>
      <c r="BL478">
        <v>15100</v>
      </c>
      <c r="BM478">
        <v>72100</v>
      </c>
      <c r="BN478">
        <v>21</v>
      </c>
      <c r="BO478">
        <v>4.9000000000000004</v>
      </c>
      <c r="BP478">
        <v>19200</v>
      </c>
      <c r="BQ478">
        <v>79300</v>
      </c>
      <c r="BR478">
        <v>24.2</v>
      </c>
      <c r="BS478">
        <v>5.8</v>
      </c>
      <c r="BT478">
        <v>18800</v>
      </c>
      <c r="BU478">
        <v>68000</v>
      </c>
      <c r="BV478">
        <v>27.6</v>
      </c>
      <c r="BW478">
        <v>7.1</v>
      </c>
    </row>
    <row r="479" spans="1:75" x14ac:dyDescent="0.3">
      <c r="A479" t="s">
        <v>156</v>
      </c>
      <c r="B479" t="str">
        <f>VLOOKUP(A479,'class and classification'!$A$1:$B$338,2,FALSE)</f>
        <v>Predominantly Urban</v>
      </c>
      <c r="C479" t="str">
        <f>VLOOKUP(A479,'class and classification'!$A$1:$C$338,3,FALSE)</f>
        <v>L</v>
      </c>
      <c r="D479">
        <v>35000</v>
      </c>
      <c r="E479">
        <v>132900</v>
      </c>
      <c r="F479">
        <v>26.3</v>
      </c>
      <c r="G479">
        <v>4.8</v>
      </c>
      <c r="H479">
        <v>32700</v>
      </c>
      <c r="I479">
        <v>131500</v>
      </c>
      <c r="J479">
        <v>24.9</v>
      </c>
      <c r="K479">
        <v>4.5</v>
      </c>
      <c r="L479">
        <v>32500</v>
      </c>
      <c r="M479">
        <v>130600</v>
      </c>
      <c r="N479">
        <v>24.9</v>
      </c>
      <c r="O479">
        <v>4.5999999999999996</v>
      </c>
      <c r="P479">
        <v>36300</v>
      </c>
      <c r="Q479">
        <v>142400</v>
      </c>
      <c r="R479">
        <v>25.5</v>
      </c>
      <c r="S479">
        <v>4.0999999999999996</v>
      </c>
      <c r="T479">
        <v>33700</v>
      </c>
      <c r="U479">
        <v>146000</v>
      </c>
      <c r="V479">
        <v>23.1</v>
      </c>
      <c r="W479">
        <v>4</v>
      </c>
      <c r="X479">
        <v>40500</v>
      </c>
      <c r="Y479">
        <v>159100</v>
      </c>
      <c r="Z479">
        <v>25.5</v>
      </c>
      <c r="AA479">
        <v>4.0999999999999996</v>
      </c>
      <c r="AB479">
        <v>44400</v>
      </c>
      <c r="AC479">
        <v>162300</v>
      </c>
      <c r="AD479">
        <v>27.4</v>
      </c>
      <c r="AE479">
        <v>4.5</v>
      </c>
      <c r="AF479">
        <v>42900</v>
      </c>
      <c r="AG479">
        <v>164600</v>
      </c>
      <c r="AH479">
        <v>26</v>
      </c>
      <c r="AI479">
        <v>4.3</v>
      </c>
      <c r="AJ479">
        <v>39800</v>
      </c>
      <c r="AK479">
        <v>163400</v>
      </c>
      <c r="AL479">
        <v>24.3</v>
      </c>
      <c r="AM479">
        <v>4.5999999999999996</v>
      </c>
      <c r="AN479">
        <v>60600</v>
      </c>
      <c r="AO479">
        <v>184700</v>
      </c>
      <c r="AP479">
        <v>32.799999999999997</v>
      </c>
      <c r="AQ479">
        <v>4.8</v>
      </c>
      <c r="AR479">
        <v>54100</v>
      </c>
      <c r="AS479">
        <v>190600</v>
      </c>
      <c r="AT479">
        <v>28.4</v>
      </c>
      <c r="AU479">
        <v>4.5999999999999996</v>
      </c>
      <c r="AV479">
        <v>59700</v>
      </c>
      <c r="AW479">
        <v>190400</v>
      </c>
      <c r="AX479">
        <v>31.3</v>
      </c>
      <c r="AY479">
        <v>5</v>
      </c>
      <c r="AZ479">
        <v>53400</v>
      </c>
      <c r="BA479">
        <v>198700</v>
      </c>
      <c r="BB479">
        <v>26.9</v>
      </c>
      <c r="BC479">
        <v>5.2</v>
      </c>
      <c r="BD479">
        <v>63600</v>
      </c>
      <c r="BE479">
        <v>199800</v>
      </c>
      <c r="BF479">
        <v>31.8</v>
      </c>
      <c r="BG479">
        <v>5.3</v>
      </c>
      <c r="BH479">
        <v>56300</v>
      </c>
      <c r="BI479">
        <v>191000</v>
      </c>
      <c r="BJ479">
        <v>29.4</v>
      </c>
      <c r="BK479">
        <v>5</v>
      </c>
      <c r="BL479">
        <v>56900</v>
      </c>
      <c r="BM479">
        <v>194900</v>
      </c>
      <c r="BN479">
        <v>29.2</v>
      </c>
      <c r="BO479">
        <v>4.7</v>
      </c>
      <c r="BP479">
        <v>67300</v>
      </c>
      <c r="BQ479">
        <v>196000</v>
      </c>
      <c r="BR479">
        <v>34.299999999999997</v>
      </c>
      <c r="BS479">
        <v>5.7</v>
      </c>
      <c r="BT479">
        <v>72300</v>
      </c>
      <c r="BU479">
        <v>204000</v>
      </c>
      <c r="BV479">
        <v>35.5</v>
      </c>
      <c r="BW479">
        <v>6.1</v>
      </c>
    </row>
    <row r="480" spans="1:75" x14ac:dyDescent="0.3">
      <c r="A480" t="s">
        <v>157</v>
      </c>
      <c r="B480" t="str">
        <f>VLOOKUP(A480,'class and classification'!$A$1:$B$338,2,FALSE)</f>
        <v>Predominantly Urban</v>
      </c>
      <c r="C480" t="str">
        <f>VLOOKUP(A480,'class and classification'!$A$1:$C$338,3,FALSE)</f>
        <v>L</v>
      </c>
      <c r="D480">
        <v>23500</v>
      </c>
      <c r="E480">
        <v>122600</v>
      </c>
      <c r="F480">
        <v>19.100000000000001</v>
      </c>
      <c r="G480">
        <v>3.7</v>
      </c>
      <c r="H480">
        <v>21700</v>
      </c>
      <c r="I480">
        <v>125900</v>
      </c>
      <c r="J480">
        <v>17.3</v>
      </c>
      <c r="K480">
        <v>3.6</v>
      </c>
      <c r="L480">
        <v>24000</v>
      </c>
      <c r="M480">
        <v>126300</v>
      </c>
      <c r="N480">
        <v>19</v>
      </c>
      <c r="O480">
        <v>3.8</v>
      </c>
      <c r="P480">
        <v>25600</v>
      </c>
      <c r="Q480">
        <v>122400</v>
      </c>
      <c r="R480">
        <v>20.9</v>
      </c>
      <c r="S480">
        <v>4</v>
      </c>
      <c r="T480">
        <v>31500</v>
      </c>
      <c r="U480">
        <v>133600</v>
      </c>
      <c r="V480">
        <v>23.6</v>
      </c>
      <c r="W480">
        <v>3.9</v>
      </c>
      <c r="X480">
        <v>28100</v>
      </c>
      <c r="Y480">
        <v>132600</v>
      </c>
      <c r="Z480">
        <v>21.2</v>
      </c>
      <c r="AA480">
        <v>4.2</v>
      </c>
      <c r="AB480">
        <v>33100</v>
      </c>
      <c r="AC480">
        <v>123600</v>
      </c>
      <c r="AD480">
        <v>26.8</v>
      </c>
      <c r="AE480">
        <v>5.0999999999999996</v>
      </c>
      <c r="AF480">
        <v>38800</v>
      </c>
      <c r="AG480">
        <v>134100</v>
      </c>
      <c r="AH480">
        <v>28.9</v>
      </c>
      <c r="AI480">
        <v>4.7</v>
      </c>
      <c r="AJ480">
        <v>38000</v>
      </c>
      <c r="AK480">
        <v>133600</v>
      </c>
      <c r="AL480">
        <v>28.5</v>
      </c>
      <c r="AM480">
        <v>4.7</v>
      </c>
      <c r="AN480">
        <v>33600</v>
      </c>
      <c r="AO480">
        <v>141900</v>
      </c>
      <c r="AP480">
        <v>23.7</v>
      </c>
      <c r="AQ480">
        <v>4.0999999999999996</v>
      </c>
      <c r="AR480">
        <v>40300</v>
      </c>
      <c r="AS480">
        <v>153600</v>
      </c>
      <c r="AT480">
        <v>26.2</v>
      </c>
      <c r="AU480">
        <v>4.0999999999999996</v>
      </c>
      <c r="AV480">
        <v>33300</v>
      </c>
      <c r="AW480">
        <v>159600</v>
      </c>
      <c r="AX480">
        <v>20.9</v>
      </c>
      <c r="AY480">
        <v>4.0999999999999996</v>
      </c>
      <c r="AZ480">
        <v>46400</v>
      </c>
      <c r="BA480">
        <v>158300</v>
      </c>
      <c r="BB480">
        <v>29.3</v>
      </c>
      <c r="BC480">
        <v>4.7</v>
      </c>
      <c r="BD480">
        <v>46400</v>
      </c>
      <c r="BE480">
        <v>174700</v>
      </c>
      <c r="BF480">
        <v>26.5</v>
      </c>
      <c r="BG480">
        <v>4.4000000000000004</v>
      </c>
      <c r="BH480">
        <v>50800</v>
      </c>
      <c r="BI480">
        <v>169900</v>
      </c>
      <c r="BJ480">
        <v>29.9</v>
      </c>
      <c r="BK480">
        <v>4.7</v>
      </c>
      <c r="BL480">
        <v>47300</v>
      </c>
      <c r="BM480">
        <v>174300</v>
      </c>
      <c r="BN480">
        <v>27.1</v>
      </c>
      <c r="BO480">
        <v>4.5</v>
      </c>
      <c r="BP480">
        <v>52100</v>
      </c>
      <c r="BQ480">
        <v>184800</v>
      </c>
      <c r="BR480">
        <v>28.2</v>
      </c>
      <c r="BS480">
        <v>5</v>
      </c>
      <c r="BT480">
        <v>58000</v>
      </c>
      <c r="BU480">
        <v>171400</v>
      </c>
      <c r="BV480">
        <v>33.799999999999997</v>
      </c>
      <c r="BW480">
        <v>5.5</v>
      </c>
    </row>
    <row r="481" spans="1:75" x14ac:dyDescent="0.3">
      <c r="A481" t="s">
        <v>158</v>
      </c>
      <c r="B481" t="str">
        <f>VLOOKUP(A481,'class and classification'!$A$1:$B$338,2,FALSE)</f>
        <v>Predominantly Urban</v>
      </c>
      <c r="C481" t="str">
        <f>VLOOKUP(A481,'class and classification'!$A$1:$C$338,3,FALSE)</f>
        <v>L</v>
      </c>
      <c r="D481">
        <v>10700</v>
      </c>
      <c r="E481">
        <v>95400</v>
      </c>
      <c r="F481">
        <v>11.2</v>
      </c>
      <c r="G481">
        <v>3.3</v>
      </c>
      <c r="H481">
        <v>10600</v>
      </c>
      <c r="I481">
        <v>97500</v>
      </c>
      <c r="J481">
        <v>10.8</v>
      </c>
      <c r="K481">
        <v>3.2</v>
      </c>
      <c r="L481">
        <v>13000</v>
      </c>
      <c r="M481">
        <v>101500</v>
      </c>
      <c r="N481">
        <v>12.9</v>
      </c>
      <c r="O481">
        <v>3.4</v>
      </c>
      <c r="P481">
        <v>15100</v>
      </c>
      <c r="Q481">
        <v>105300</v>
      </c>
      <c r="R481">
        <v>14.3</v>
      </c>
      <c r="S481">
        <v>3.7</v>
      </c>
      <c r="T481">
        <v>13400</v>
      </c>
      <c r="U481">
        <v>113300</v>
      </c>
      <c r="V481">
        <v>11.9</v>
      </c>
      <c r="W481">
        <v>3.3</v>
      </c>
      <c r="X481">
        <v>13000</v>
      </c>
      <c r="Y481">
        <v>109300</v>
      </c>
      <c r="Z481">
        <v>11.9</v>
      </c>
      <c r="AA481">
        <v>3.3</v>
      </c>
      <c r="AB481">
        <v>16600</v>
      </c>
      <c r="AC481">
        <v>116100</v>
      </c>
      <c r="AD481">
        <v>14.3</v>
      </c>
      <c r="AE481">
        <v>3.6</v>
      </c>
      <c r="AF481">
        <v>20200</v>
      </c>
      <c r="AG481">
        <v>120200</v>
      </c>
      <c r="AH481">
        <v>16.8</v>
      </c>
      <c r="AI481">
        <v>3.7</v>
      </c>
      <c r="AJ481">
        <v>21900</v>
      </c>
      <c r="AK481">
        <v>134600</v>
      </c>
      <c r="AL481">
        <v>16.3</v>
      </c>
      <c r="AM481">
        <v>3.7</v>
      </c>
      <c r="AN481">
        <v>20600</v>
      </c>
      <c r="AO481">
        <v>141000</v>
      </c>
      <c r="AP481">
        <v>14.6</v>
      </c>
      <c r="AQ481">
        <v>3.4</v>
      </c>
      <c r="AR481">
        <v>19700</v>
      </c>
      <c r="AS481">
        <v>140300</v>
      </c>
      <c r="AT481">
        <v>14.1</v>
      </c>
      <c r="AU481">
        <v>3.5</v>
      </c>
      <c r="AV481">
        <v>19000</v>
      </c>
      <c r="AW481">
        <v>156800</v>
      </c>
      <c r="AX481">
        <v>12.1</v>
      </c>
      <c r="AY481">
        <v>3.1</v>
      </c>
      <c r="AZ481">
        <v>29700</v>
      </c>
      <c r="BA481">
        <v>174200</v>
      </c>
      <c r="BB481">
        <v>17</v>
      </c>
      <c r="BC481">
        <v>3.7</v>
      </c>
      <c r="BD481">
        <v>31200</v>
      </c>
      <c r="BE481">
        <v>169900</v>
      </c>
      <c r="BF481">
        <v>18.399999999999999</v>
      </c>
      <c r="BG481">
        <v>4.2</v>
      </c>
      <c r="BH481">
        <v>40800</v>
      </c>
      <c r="BI481">
        <v>172100</v>
      </c>
      <c r="BJ481">
        <v>23.7</v>
      </c>
      <c r="BK481">
        <v>5.0999999999999996</v>
      </c>
      <c r="BL481">
        <v>36100</v>
      </c>
      <c r="BM481">
        <v>182400</v>
      </c>
      <c r="BN481">
        <v>19.8</v>
      </c>
      <c r="BO481">
        <v>4.7</v>
      </c>
      <c r="BP481">
        <v>51600</v>
      </c>
      <c r="BQ481">
        <v>192400</v>
      </c>
      <c r="BR481">
        <v>26.8</v>
      </c>
      <c r="BS481">
        <v>6.7</v>
      </c>
      <c r="BT481">
        <v>49700</v>
      </c>
      <c r="BU481">
        <v>191500</v>
      </c>
      <c r="BV481">
        <v>26</v>
      </c>
      <c r="BW481">
        <v>6.5</v>
      </c>
    </row>
    <row r="482" spans="1:75" x14ac:dyDescent="0.3">
      <c r="A482" t="s">
        <v>159</v>
      </c>
      <c r="B482" t="str">
        <f>VLOOKUP(A482,'class and classification'!$A$1:$B$338,2,FALSE)</f>
        <v>Predominantly Urban</v>
      </c>
      <c r="C482" t="str">
        <f>VLOOKUP(A482,'class and classification'!$A$1:$C$338,3,FALSE)</f>
        <v>L</v>
      </c>
      <c r="D482">
        <v>29900</v>
      </c>
      <c r="E482">
        <v>120500</v>
      </c>
      <c r="F482">
        <v>24.8</v>
      </c>
      <c r="G482">
        <v>4.5</v>
      </c>
      <c r="H482">
        <v>29500</v>
      </c>
      <c r="I482">
        <v>120200</v>
      </c>
      <c r="J482">
        <v>24.6</v>
      </c>
      <c r="K482">
        <v>4.5</v>
      </c>
      <c r="L482">
        <v>23200</v>
      </c>
      <c r="M482">
        <v>125700</v>
      </c>
      <c r="N482">
        <v>18.5</v>
      </c>
      <c r="O482">
        <v>3.9</v>
      </c>
      <c r="P482">
        <v>31500</v>
      </c>
      <c r="Q482">
        <v>131000</v>
      </c>
      <c r="R482">
        <v>24</v>
      </c>
      <c r="S482">
        <v>4.3</v>
      </c>
      <c r="T482">
        <v>31400</v>
      </c>
      <c r="U482">
        <v>137100</v>
      </c>
      <c r="V482">
        <v>22.9</v>
      </c>
      <c r="W482">
        <v>3.9</v>
      </c>
      <c r="X482">
        <v>38700</v>
      </c>
      <c r="Y482">
        <v>136600</v>
      </c>
      <c r="Z482">
        <v>28.3</v>
      </c>
      <c r="AA482">
        <v>4.8</v>
      </c>
      <c r="AB482">
        <v>31500</v>
      </c>
      <c r="AC482">
        <v>145200</v>
      </c>
      <c r="AD482">
        <v>21.7</v>
      </c>
      <c r="AE482">
        <v>4.4000000000000004</v>
      </c>
      <c r="AF482">
        <v>39100</v>
      </c>
      <c r="AG482">
        <v>136800</v>
      </c>
      <c r="AH482">
        <v>28.6</v>
      </c>
      <c r="AI482">
        <v>4.5</v>
      </c>
      <c r="AJ482">
        <v>46000</v>
      </c>
      <c r="AK482">
        <v>150700</v>
      </c>
      <c r="AL482">
        <v>30.5</v>
      </c>
      <c r="AM482">
        <v>4.5</v>
      </c>
      <c r="AN482">
        <v>38100</v>
      </c>
      <c r="AO482">
        <v>143000</v>
      </c>
      <c r="AP482">
        <v>26.6</v>
      </c>
      <c r="AQ482">
        <v>4.2</v>
      </c>
      <c r="AR482">
        <v>46500</v>
      </c>
      <c r="AS482">
        <v>161200</v>
      </c>
      <c r="AT482">
        <v>28.8</v>
      </c>
      <c r="AU482">
        <v>3.9</v>
      </c>
      <c r="AV482">
        <v>46400</v>
      </c>
      <c r="AW482">
        <v>170600</v>
      </c>
      <c r="AX482">
        <v>27.2</v>
      </c>
      <c r="AY482">
        <v>4</v>
      </c>
      <c r="AZ482">
        <v>43900</v>
      </c>
      <c r="BA482">
        <v>173400</v>
      </c>
      <c r="BB482">
        <v>25.3</v>
      </c>
      <c r="BC482">
        <v>4.3</v>
      </c>
      <c r="BD482">
        <v>54700</v>
      </c>
      <c r="BE482">
        <v>184200</v>
      </c>
      <c r="BF482">
        <v>29.7</v>
      </c>
      <c r="BG482">
        <v>4.4000000000000004</v>
      </c>
      <c r="BH482">
        <v>57400</v>
      </c>
      <c r="BI482">
        <v>185700</v>
      </c>
      <c r="BJ482">
        <v>30.9</v>
      </c>
      <c r="BK482">
        <v>4.5</v>
      </c>
      <c r="BL482">
        <v>53100</v>
      </c>
      <c r="BM482">
        <v>184900</v>
      </c>
      <c r="BN482">
        <v>28.7</v>
      </c>
      <c r="BO482">
        <v>4.7</v>
      </c>
      <c r="BP482">
        <v>61700</v>
      </c>
      <c r="BQ482">
        <v>190500</v>
      </c>
      <c r="BR482">
        <v>32.4</v>
      </c>
      <c r="BS482">
        <v>5.5</v>
      </c>
      <c r="BT482">
        <v>53700</v>
      </c>
      <c r="BU482">
        <v>184600</v>
      </c>
      <c r="BV482">
        <v>29.1</v>
      </c>
      <c r="BW482">
        <v>5.6</v>
      </c>
    </row>
    <row r="483" spans="1:75" x14ac:dyDescent="0.3">
      <c r="A483" t="s">
        <v>160</v>
      </c>
      <c r="B483" t="str">
        <f>VLOOKUP(A483,'class and classification'!$A$1:$B$338,2,FALSE)</f>
        <v>Predominantly Urban</v>
      </c>
      <c r="C483" t="str">
        <f>VLOOKUP(A483,'class and classification'!$A$1:$C$338,3,FALSE)</f>
        <v>L</v>
      </c>
      <c r="D483">
        <v>16200</v>
      </c>
      <c r="E483">
        <v>79200</v>
      </c>
      <c r="F483">
        <v>20.5</v>
      </c>
      <c r="G483">
        <v>4</v>
      </c>
      <c r="H483">
        <v>17500</v>
      </c>
      <c r="I483">
        <v>86200</v>
      </c>
      <c r="J483">
        <v>20.3</v>
      </c>
      <c r="K483">
        <v>4.0999999999999996</v>
      </c>
      <c r="L483">
        <v>17800</v>
      </c>
      <c r="M483">
        <v>82700</v>
      </c>
      <c r="N483">
        <v>21.5</v>
      </c>
      <c r="O483">
        <v>4.4000000000000004</v>
      </c>
      <c r="P483">
        <v>19800</v>
      </c>
      <c r="Q483">
        <v>90100</v>
      </c>
      <c r="R483">
        <v>22</v>
      </c>
      <c r="S483">
        <v>4.5</v>
      </c>
      <c r="T483">
        <v>22000</v>
      </c>
      <c r="U483">
        <v>104100</v>
      </c>
      <c r="V483">
        <v>21.2</v>
      </c>
      <c r="W483">
        <v>4</v>
      </c>
      <c r="X483">
        <v>22300</v>
      </c>
      <c r="Y483">
        <v>106600</v>
      </c>
      <c r="Z483">
        <v>20.9</v>
      </c>
      <c r="AA483">
        <v>4.3</v>
      </c>
      <c r="AB483">
        <v>24400</v>
      </c>
      <c r="AC483">
        <v>111800</v>
      </c>
      <c r="AD483">
        <v>21.8</v>
      </c>
      <c r="AE483">
        <v>4.2</v>
      </c>
      <c r="AF483">
        <v>23000</v>
      </c>
      <c r="AG483">
        <v>113300</v>
      </c>
      <c r="AH483">
        <v>20.3</v>
      </c>
      <c r="AI483">
        <v>3.9</v>
      </c>
      <c r="AJ483">
        <v>30400</v>
      </c>
      <c r="AK483">
        <v>119600</v>
      </c>
      <c r="AL483">
        <v>25.4</v>
      </c>
      <c r="AM483">
        <v>4.3</v>
      </c>
      <c r="AN483">
        <v>33000</v>
      </c>
      <c r="AO483">
        <v>127200</v>
      </c>
      <c r="AP483">
        <v>26</v>
      </c>
      <c r="AQ483">
        <v>4.4000000000000004</v>
      </c>
      <c r="AR483">
        <v>33100</v>
      </c>
      <c r="AS483">
        <v>144000</v>
      </c>
      <c r="AT483">
        <v>23</v>
      </c>
      <c r="AU483">
        <v>4.0999999999999996</v>
      </c>
      <c r="AV483">
        <v>39200</v>
      </c>
      <c r="AW483">
        <v>153400</v>
      </c>
      <c r="AX483">
        <v>25.5</v>
      </c>
      <c r="AY483">
        <v>4.3</v>
      </c>
      <c r="AZ483">
        <v>41000</v>
      </c>
      <c r="BA483">
        <v>153800</v>
      </c>
      <c r="BB483">
        <v>26.7</v>
      </c>
      <c r="BC483">
        <v>4.9000000000000004</v>
      </c>
      <c r="BD483">
        <v>36600</v>
      </c>
      <c r="BE483">
        <v>141300</v>
      </c>
      <c r="BF483">
        <v>25.9</v>
      </c>
      <c r="BG483">
        <v>5</v>
      </c>
      <c r="BH483">
        <v>45500</v>
      </c>
      <c r="BI483">
        <v>168400</v>
      </c>
      <c r="BJ483">
        <v>27</v>
      </c>
      <c r="BK483">
        <v>5.3</v>
      </c>
      <c r="BL483">
        <v>49200</v>
      </c>
      <c r="BM483">
        <v>170200</v>
      </c>
      <c r="BN483">
        <v>28.9</v>
      </c>
      <c r="BO483">
        <v>5.3</v>
      </c>
      <c r="BP483">
        <v>54200</v>
      </c>
      <c r="BQ483">
        <v>173400</v>
      </c>
      <c r="BR483">
        <v>31.3</v>
      </c>
      <c r="BS483">
        <v>7.1</v>
      </c>
      <c r="BT483">
        <v>55100</v>
      </c>
      <c r="BU483">
        <v>178100</v>
      </c>
      <c r="BV483">
        <v>30.9</v>
      </c>
      <c r="BW483">
        <v>6.2</v>
      </c>
    </row>
    <row r="484" spans="1:75" x14ac:dyDescent="0.3">
      <c r="A484" t="s">
        <v>161</v>
      </c>
      <c r="B484" t="str">
        <f>VLOOKUP(A484,'class and classification'!$A$1:$B$338,2,FALSE)</f>
        <v>Predominantly Urban</v>
      </c>
      <c r="C484" t="str">
        <f>VLOOKUP(A484,'class and classification'!$A$1:$C$338,3,FALSE)</f>
        <v>L</v>
      </c>
      <c r="D484">
        <v>43300</v>
      </c>
      <c r="E484">
        <v>158200</v>
      </c>
      <c r="F484">
        <v>27.4</v>
      </c>
      <c r="G484">
        <v>3.8</v>
      </c>
      <c r="H484">
        <v>41900</v>
      </c>
      <c r="I484">
        <v>153300</v>
      </c>
      <c r="J484">
        <v>27.3</v>
      </c>
      <c r="K484">
        <v>4.5999999999999996</v>
      </c>
      <c r="L484">
        <v>47900</v>
      </c>
      <c r="M484">
        <v>153500</v>
      </c>
      <c r="N484">
        <v>31.2</v>
      </c>
      <c r="O484">
        <v>4.9000000000000004</v>
      </c>
      <c r="P484">
        <v>45000</v>
      </c>
      <c r="Q484">
        <v>161200</v>
      </c>
      <c r="R484">
        <v>27.9</v>
      </c>
      <c r="S484">
        <v>4.7</v>
      </c>
      <c r="T484">
        <v>51800</v>
      </c>
      <c r="U484">
        <v>169600</v>
      </c>
      <c r="V484">
        <v>30.5</v>
      </c>
      <c r="W484">
        <v>4.5999999999999996</v>
      </c>
      <c r="X484">
        <v>55300</v>
      </c>
      <c r="Y484">
        <v>176200</v>
      </c>
      <c r="Z484">
        <v>31.4</v>
      </c>
      <c r="AA484">
        <v>4.7</v>
      </c>
      <c r="AB484">
        <v>54000</v>
      </c>
      <c r="AC484">
        <v>163100</v>
      </c>
      <c r="AD484">
        <v>33.1</v>
      </c>
      <c r="AE484">
        <v>5</v>
      </c>
      <c r="AF484">
        <v>51400</v>
      </c>
      <c r="AG484">
        <v>171400</v>
      </c>
      <c r="AH484">
        <v>30</v>
      </c>
      <c r="AI484">
        <v>4.8</v>
      </c>
      <c r="AJ484">
        <v>55600</v>
      </c>
      <c r="AK484">
        <v>173800</v>
      </c>
      <c r="AL484">
        <v>32</v>
      </c>
      <c r="AM484">
        <v>4.5999999999999996</v>
      </c>
      <c r="AN484">
        <v>52900</v>
      </c>
      <c r="AO484">
        <v>173200</v>
      </c>
      <c r="AP484">
        <v>30.5</v>
      </c>
      <c r="AQ484">
        <v>4.9000000000000004</v>
      </c>
      <c r="AR484">
        <v>56200</v>
      </c>
      <c r="AS484">
        <v>185100</v>
      </c>
      <c r="AT484">
        <v>30.4</v>
      </c>
      <c r="AU484">
        <v>4.5999999999999996</v>
      </c>
      <c r="AV484">
        <v>53300</v>
      </c>
      <c r="AW484">
        <v>187300</v>
      </c>
      <c r="AX484">
        <v>28.5</v>
      </c>
      <c r="AY484">
        <v>4.5</v>
      </c>
      <c r="AZ484">
        <v>55100</v>
      </c>
      <c r="BA484">
        <v>188900</v>
      </c>
      <c r="BB484">
        <v>29.2</v>
      </c>
      <c r="BC484">
        <v>4.8</v>
      </c>
      <c r="BD484">
        <v>57200</v>
      </c>
      <c r="BE484">
        <v>187600</v>
      </c>
      <c r="BF484">
        <v>30.5</v>
      </c>
      <c r="BG484">
        <v>5</v>
      </c>
      <c r="BH484">
        <v>56600</v>
      </c>
      <c r="BI484">
        <v>193300</v>
      </c>
      <c r="BJ484">
        <v>29.3</v>
      </c>
      <c r="BK484">
        <v>4.7</v>
      </c>
      <c r="BL484">
        <v>68800</v>
      </c>
      <c r="BM484">
        <v>198100</v>
      </c>
      <c r="BN484">
        <v>34.700000000000003</v>
      </c>
      <c r="BO484">
        <v>5.2</v>
      </c>
      <c r="BP484">
        <v>71300</v>
      </c>
      <c r="BQ484">
        <v>205400</v>
      </c>
      <c r="BR484">
        <v>34.700000000000003</v>
      </c>
      <c r="BS484">
        <v>5.5</v>
      </c>
      <c r="BT484">
        <v>69700</v>
      </c>
      <c r="BU484">
        <v>192300</v>
      </c>
      <c r="BV484">
        <v>36.200000000000003</v>
      </c>
      <c r="BW484">
        <v>5.7</v>
      </c>
    </row>
    <row r="485" spans="1:75" x14ac:dyDescent="0.3">
      <c r="A485" t="s">
        <v>162</v>
      </c>
      <c r="B485" t="str">
        <f>VLOOKUP(A485,'class and classification'!$A$1:$B$338,2,FALSE)</f>
        <v>Predominantly Urban</v>
      </c>
      <c r="C485" t="str">
        <f>VLOOKUP(A485,'class and classification'!$A$1:$C$338,3,FALSE)</f>
        <v>L</v>
      </c>
      <c r="D485">
        <v>28800</v>
      </c>
      <c r="E485">
        <v>103200</v>
      </c>
      <c r="F485">
        <v>27.9</v>
      </c>
      <c r="G485">
        <v>4.2</v>
      </c>
      <c r="H485">
        <v>30100</v>
      </c>
      <c r="I485">
        <v>106900</v>
      </c>
      <c r="J485">
        <v>28.2</v>
      </c>
      <c r="K485">
        <v>4.3</v>
      </c>
      <c r="L485">
        <v>27300</v>
      </c>
      <c r="M485">
        <v>107100</v>
      </c>
      <c r="N485">
        <v>25.5</v>
      </c>
      <c r="O485">
        <v>4.3</v>
      </c>
      <c r="P485">
        <v>28500</v>
      </c>
      <c r="Q485">
        <v>108500</v>
      </c>
      <c r="R485">
        <v>26.2</v>
      </c>
      <c r="S485">
        <v>4</v>
      </c>
      <c r="T485">
        <v>27900</v>
      </c>
      <c r="U485">
        <v>104500</v>
      </c>
      <c r="V485">
        <v>26.7</v>
      </c>
      <c r="W485">
        <v>4</v>
      </c>
      <c r="X485">
        <v>29300</v>
      </c>
      <c r="Y485">
        <v>110800</v>
      </c>
      <c r="Z485">
        <v>26.4</v>
      </c>
      <c r="AA485">
        <v>4.4000000000000004</v>
      </c>
      <c r="AB485">
        <v>29200</v>
      </c>
      <c r="AC485">
        <v>102200</v>
      </c>
      <c r="AD485">
        <v>28.5</v>
      </c>
      <c r="AE485">
        <v>5.4</v>
      </c>
      <c r="AF485">
        <v>33400</v>
      </c>
      <c r="AG485">
        <v>106900</v>
      </c>
      <c r="AH485">
        <v>31.2</v>
      </c>
      <c r="AI485">
        <v>4.5999999999999996</v>
      </c>
      <c r="AJ485">
        <v>30100</v>
      </c>
      <c r="AK485">
        <v>109400</v>
      </c>
      <c r="AL485">
        <v>27.5</v>
      </c>
      <c r="AM485">
        <v>4.2</v>
      </c>
      <c r="AN485">
        <v>30100</v>
      </c>
      <c r="AO485">
        <v>113300</v>
      </c>
      <c r="AP485">
        <v>26.6</v>
      </c>
      <c r="AQ485">
        <v>4</v>
      </c>
      <c r="AR485">
        <v>32700</v>
      </c>
      <c r="AS485">
        <v>115300</v>
      </c>
      <c r="AT485">
        <v>28.3</v>
      </c>
      <c r="AU485">
        <v>4.0999999999999996</v>
      </c>
      <c r="AV485">
        <v>26700</v>
      </c>
      <c r="AW485">
        <v>114100</v>
      </c>
      <c r="AX485">
        <v>23.4</v>
      </c>
      <c r="AY485">
        <v>4.3</v>
      </c>
      <c r="AZ485">
        <v>28500</v>
      </c>
      <c r="BA485">
        <v>119300</v>
      </c>
      <c r="BB485">
        <v>23.9</v>
      </c>
      <c r="BC485">
        <v>4.3</v>
      </c>
      <c r="BD485">
        <v>31500</v>
      </c>
      <c r="BE485">
        <v>113400</v>
      </c>
      <c r="BF485">
        <v>27.8</v>
      </c>
      <c r="BG485">
        <v>4.9000000000000004</v>
      </c>
      <c r="BH485">
        <v>39400</v>
      </c>
      <c r="BI485">
        <v>123700</v>
      </c>
      <c r="BJ485">
        <v>31.9</v>
      </c>
      <c r="BK485">
        <v>5.4</v>
      </c>
      <c r="BL485">
        <v>39100</v>
      </c>
      <c r="BM485">
        <v>127000</v>
      </c>
      <c r="BN485">
        <v>30.8</v>
      </c>
      <c r="BO485">
        <v>5.7</v>
      </c>
      <c r="BP485">
        <v>40900</v>
      </c>
      <c r="BQ485">
        <v>117800</v>
      </c>
      <c r="BR485">
        <v>34.700000000000003</v>
      </c>
      <c r="BS485">
        <v>7.6</v>
      </c>
      <c r="BT485">
        <v>38900</v>
      </c>
      <c r="BU485">
        <v>119200</v>
      </c>
      <c r="BV485">
        <v>32.6</v>
      </c>
      <c r="BW485">
        <v>7.7</v>
      </c>
    </row>
    <row r="486" spans="1:75" x14ac:dyDescent="0.3">
      <c r="A486" t="s">
        <v>163</v>
      </c>
      <c r="B486" t="str">
        <f>VLOOKUP(A486,'class and classification'!$A$1:$B$338,2,FALSE)</f>
        <v>Predominantly Urban</v>
      </c>
      <c r="C486" t="str">
        <f>VLOOKUP(A486,'class and classification'!$A$1:$C$338,3,FALSE)</f>
        <v>L</v>
      </c>
      <c r="D486">
        <v>8200</v>
      </c>
      <c r="E486">
        <v>65500</v>
      </c>
      <c r="F486">
        <v>12.5</v>
      </c>
      <c r="G486">
        <v>3.5</v>
      </c>
      <c r="H486">
        <v>7900</v>
      </c>
      <c r="I486">
        <v>66000</v>
      </c>
      <c r="J486">
        <v>12</v>
      </c>
      <c r="K486">
        <v>3.4</v>
      </c>
      <c r="L486">
        <v>5900</v>
      </c>
      <c r="M486">
        <v>66500</v>
      </c>
      <c r="N486">
        <v>8.9</v>
      </c>
      <c r="O486">
        <v>2.9</v>
      </c>
      <c r="P486">
        <v>7100</v>
      </c>
      <c r="Q486">
        <v>71400</v>
      </c>
      <c r="R486">
        <v>9.9</v>
      </c>
      <c r="S486">
        <v>3.1</v>
      </c>
      <c r="T486">
        <v>8600</v>
      </c>
      <c r="U486">
        <v>70700</v>
      </c>
      <c r="V486">
        <v>12.2</v>
      </c>
      <c r="W486">
        <v>3.2</v>
      </c>
      <c r="X486">
        <v>9600</v>
      </c>
      <c r="Y486">
        <v>69800</v>
      </c>
      <c r="Z486">
        <v>13.7</v>
      </c>
      <c r="AA486">
        <v>3.7</v>
      </c>
      <c r="AB486">
        <v>12100</v>
      </c>
      <c r="AC486">
        <v>72800</v>
      </c>
      <c r="AD486">
        <v>16.7</v>
      </c>
      <c r="AE486">
        <v>3.7</v>
      </c>
      <c r="AF486">
        <v>11500</v>
      </c>
      <c r="AG486">
        <v>74800</v>
      </c>
      <c r="AH486">
        <v>15.3</v>
      </c>
      <c r="AI486">
        <v>3.7</v>
      </c>
      <c r="AJ486">
        <v>11300</v>
      </c>
      <c r="AK486">
        <v>75900</v>
      </c>
      <c r="AL486">
        <v>14.9</v>
      </c>
      <c r="AM486">
        <v>3.6</v>
      </c>
      <c r="AN486">
        <v>11700</v>
      </c>
      <c r="AO486">
        <v>79300</v>
      </c>
      <c r="AP486">
        <v>14.8</v>
      </c>
      <c r="AQ486">
        <v>3.7</v>
      </c>
      <c r="AR486">
        <v>9500</v>
      </c>
      <c r="AS486">
        <v>80600</v>
      </c>
      <c r="AT486">
        <v>11.8</v>
      </c>
      <c r="AU486">
        <v>3.5</v>
      </c>
      <c r="AV486">
        <v>10100</v>
      </c>
      <c r="AW486">
        <v>86000</v>
      </c>
      <c r="AX486">
        <v>11.8</v>
      </c>
      <c r="AY486">
        <v>3.3</v>
      </c>
      <c r="AZ486">
        <v>15000</v>
      </c>
      <c r="BA486">
        <v>89700</v>
      </c>
      <c r="BB486">
        <v>16.8</v>
      </c>
      <c r="BC486">
        <v>3.7</v>
      </c>
      <c r="BD486">
        <v>11900</v>
      </c>
      <c r="BE486">
        <v>91300</v>
      </c>
      <c r="BF486">
        <v>13</v>
      </c>
      <c r="BG486">
        <v>3.5</v>
      </c>
      <c r="BH486">
        <v>15200</v>
      </c>
      <c r="BI486">
        <v>95300</v>
      </c>
      <c r="BJ486">
        <v>15.9</v>
      </c>
      <c r="BK486">
        <v>4</v>
      </c>
      <c r="BL486">
        <v>12900</v>
      </c>
      <c r="BM486">
        <v>98400</v>
      </c>
      <c r="BN486">
        <v>13.1</v>
      </c>
      <c r="BO486">
        <v>3.9</v>
      </c>
      <c r="BP486">
        <v>24200</v>
      </c>
      <c r="BQ486">
        <v>94900</v>
      </c>
      <c r="BR486">
        <v>25.5</v>
      </c>
      <c r="BS486">
        <v>7</v>
      </c>
      <c r="BT486">
        <v>13400</v>
      </c>
      <c r="BU486">
        <v>94400</v>
      </c>
      <c r="BV486">
        <v>14.1</v>
      </c>
      <c r="BW486">
        <v>5.5</v>
      </c>
    </row>
    <row r="487" spans="1:75" x14ac:dyDescent="0.3">
      <c r="A487" t="s">
        <v>164</v>
      </c>
      <c r="B487" t="str">
        <f>VLOOKUP(A487,'class and classification'!$A$1:$B$338,2,FALSE)</f>
        <v>Predominantly Urban</v>
      </c>
      <c r="C487" t="str">
        <f>VLOOKUP(A487,'class and classification'!$A$1:$C$338,3,FALSE)</f>
        <v>L</v>
      </c>
      <c r="D487">
        <v>34000</v>
      </c>
      <c r="E487">
        <v>152200</v>
      </c>
      <c r="F487">
        <v>22.3</v>
      </c>
      <c r="G487">
        <v>4</v>
      </c>
      <c r="H487">
        <v>36100</v>
      </c>
      <c r="I487">
        <v>153600</v>
      </c>
      <c r="J487">
        <v>23.5</v>
      </c>
      <c r="K487">
        <v>4.5</v>
      </c>
      <c r="L487">
        <v>40900</v>
      </c>
      <c r="M487">
        <v>156300</v>
      </c>
      <c r="N487">
        <v>26.1</v>
      </c>
      <c r="O487">
        <v>4.4000000000000004</v>
      </c>
      <c r="P487">
        <v>47700</v>
      </c>
      <c r="Q487">
        <v>159100</v>
      </c>
      <c r="R487">
        <v>30</v>
      </c>
      <c r="S487">
        <v>4.3</v>
      </c>
      <c r="T487">
        <v>44500</v>
      </c>
      <c r="U487">
        <v>156000</v>
      </c>
      <c r="V487">
        <v>28.5</v>
      </c>
      <c r="W487">
        <v>4.0999999999999996</v>
      </c>
      <c r="X487">
        <v>45400</v>
      </c>
      <c r="Y487">
        <v>161500</v>
      </c>
      <c r="Z487">
        <v>28.1</v>
      </c>
      <c r="AA487">
        <v>4.7</v>
      </c>
      <c r="AB487">
        <v>48900</v>
      </c>
      <c r="AC487">
        <v>170400</v>
      </c>
      <c r="AD487">
        <v>28.7</v>
      </c>
      <c r="AE487">
        <v>4.4000000000000004</v>
      </c>
      <c r="AF487">
        <v>54600</v>
      </c>
      <c r="AG487">
        <v>169800</v>
      </c>
      <c r="AH487">
        <v>32.1</v>
      </c>
      <c r="AI487">
        <v>4.7</v>
      </c>
      <c r="AJ487">
        <v>51500</v>
      </c>
      <c r="AK487">
        <v>163100</v>
      </c>
      <c r="AL487">
        <v>31.6</v>
      </c>
      <c r="AM487">
        <v>5</v>
      </c>
      <c r="AN487">
        <v>48700</v>
      </c>
      <c r="AO487">
        <v>180700</v>
      </c>
      <c r="AP487">
        <v>26.9</v>
      </c>
      <c r="AQ487">
        <v>4.5999999999999996</v>
      </c>
      <c r="AR487">
        <v>38500</v>
      </c>
      <c r="AS487">
        <v>178100</v>
      </c>
      <c r="AT487">
        <v>21.6</v>
      </c>
      <c r="AU487">
        <v>4</v>
      </c>
      <c r="AV487">
        <v>46600</v>
      </c>
      <c r="AW487">
        <v>177400</v>
      </c>
      <c r="AX487">
        <v>26.2</v>
      </c>
      <c r="AY487">
        <v>4.4000000000000004</v>
      </c>
      <c r="AZ487">
        <v>49800</v>
      </c>
      <c r="BA487">
        <v>181200</v>
      </c>
      <c r="BB487">
        <v>27.5</v>
      </c>
      <c r="BC487">
        <v>4.5999999999999996</v>
      </c>
      <c r="BD487">
        <v>54100</v>
      </c>
      <c r="BE487">
        <v>193500</v>
      </c>
      <c r="BF487">
        <v>28</v>
      </c>
      <c r="BG487">
        <v>4.5</v>
      </c>
      <c r="BH487">
        <v>56100</v>
      </c>
      <c r="BI487">
        <v>192300</v>
      </c>
      <c r="BJ487">
        <v>29.2</v>
      </c>
      <c r="BK487">
        <v>4.7</v>
      </c>
      <c r="BL487">
        <v>61200</v>
      </c>
      <c r="BM487">
        <v>203600</v>
      </c>
      <c r="BN487">
        <v>30.1</v>
      </c>
      <c r="BO487">
        <v>5.0999999999999996</v>
      </c>
      <c r="BP487">
        <v>65300</v>
      </c>
      <c r="BQ487">
        <v>203900</v>
      </c>
      <c r="BR487">
        <v>32</v>
      </c>
      <c r="BS487">
        <v>5.4</v>
      </c>
      <c r="BT487">
        <v>56200</v>
      </c>
      <c r="BU487">
        <v>192500</v>
      </c>
      <c r="BV487">
        <v>29.2</v>
      </c>
      <c r="BW487">
        <v>5.0999999999999996</v>
      </c>
    </row>
    <row r="488" spans="1:75" x14ac:dyDescent="0.3">
      <c r="A488" t="s">
        <v>165</v>
      </c>
      <c r="B488" t="str">
        <f>VLOOKUP(A488,'class and classification'!$A$1:$B$338,2,FALSE)</f>
        <v>Predominantly Urban</v>
      </c>
      <c r="C488" t="str">
        <f>VLOOKUP(A488,'class and classification'!$A$1:$C$338,3,FALSE)</f>
        <v>L</v>
      </c>
      <c r="D488">
        <v>14100</v>
      </c>
      <c r="E488">
        <v>107900</v>
      </c>
      <c r="F488">
        <v>13.1</v>
      </c>
      <c r="G488">
        <v>3.4</v>
      </c>
      <c r="H488">
        <v>16600</v>
      </c>
      <c r="I488">
        <v>108300</v>
      </c>
      <c r="J488">
        <v>15.3</v>
      </c>
      <c r="K488">
        <v>3.6</v>
      </c>
      <c r="L488">
        <v>17900</v>
      </c>
      <c r="M488">
        <v>108200</v>
      </c>
      <c r="N488">
        <v>16.600000000000001</v>
      </c>
      <c r="O488">
        <v>3.5</v>
      </c>
      <c r="P488">
        <v>18100</v>
      </c>
      <c r="Q488">
        <v>108100</v>
      </c>
      <c r="R488">
        <v>16.7</v>
      </c>
      <c r="S488">
        <v>3.5</v>
      </c>
      <c r="T488">
        <v>16900</v>
      </c>
      <c r="U488">
        <v>106400</v>
      </c>
      <c r="V488">
        <v>15.9</v>
      </c>
      <c r="W488">
        <v>3.7</v>
      </c>
      <c r="X488">
        <v>17000</v>
      </c>
      <c r="Y488">
        <v>103500</v>
      </c>
      <c r="Z488">
        <v>16.5</v>
      </c>
      <c r="AA488">
        <v>3.9</v>
      </c>
      <c r="AB488">
        <v>19900</v>
      </c>
      <c r="AC488">
        <v>106200</v>
      </c>
      <c r="AD488">
        <v>18.7</v>
      </c>
      <c r="AE488">
        <v>3.7</v>
      </c>
      <c r="AF488">
        <v>14300</v>
      </c>
      <c r="AG488">
        <v>106500</v>
      </c>
      <c r="AH488">
        <v>13.4</v>
      </c>
      <c r="AI488">
        <v>3.4</v>
      </c>
      <c r="AJ488">
        <v>15600</v>
      </c>
      <c r="AK488">
        <v>111400</v>
      </c>
      <c r="AL488">
        <v>14</v>
      </c>
      <c r="AM488">
        <v>3.6</v>
      </c>
      <c r="AN488">
        <v>19400</v>
      </c>
      <c r="AO488">
        <v>109700</v>
      </c>
      <c r="AP488">
        <v>17.7</v>
      </c>
      <c r="AQ488">
        <v>4.0999999999999996</v>
      </c>
      <c r="AR488">
        <v>18700</v>
      </c>
      <c r="AS488">
        <v>116000</v>
      </c>
      <c r="AT488">
        <v>16.100000000000001</v>
      </c>
      <c r="AU488">
        <v>3.9</v>
      </c>
      <c r="AV488">
        <v>21400</v>
      </c>
      <c r="AW488">
        <v>117100</v>
      </c>
      <c r="AX488">
        <v>18.3</v>
      </c>
      <c r="AY488">
        <v>4</v>
      </c>
      <c r="AZ488">
        <v>23700</v>
      </c>
      <c r="BA488">
        <v>125700</v>
      </c>
      <c r="BB488">
        <v>18.899999999999999</v>
      </c>
      <c r="BC488">
        <v>4</v>
      </c>
      <c r="BD488">
        <v>21100</v>
      </c>
      <c r="BE488">
        <v>122300</v>
      </c>
      <c r="BF488">
        <v>17.3</v>
      </c>
      <c r="BG488">
        <v>3.6</v>
      </c>
      <c r="BH488">
        <v>27600</v>
      </c>
      <c r="BI488">
        <v>123800</v>
      </c>
      <c r="BJ488">
        <v>22.3</v>
      </c>
      <c r="BK488">
        <v>4.0999999999999996</v>
      </c>
      <c r="BL488">
        <v>28900</v>
      </c>
      <c r="BM488">
        <v>122300</v>
      </c>
      <c r="BN488">
        <v>23.6</v>
      </c>
      <c r="BO488">
        <v>4.3</v>
      </c>
      <c r="BP488">
        <v>27800</v>
      </c>
      <c r="BQ488">
        <v>126100</v>
      </c>
      <c r="BR488">
        <v>22.1</v>
      </c>
      <c r="BS488">
        <v>4.7</v>
      </c>
      <c r="BT488">
        <v>31100</v>
      </c>
      <c r="BU488">
        <v>119600</v>
      </c>
      <c r="BV488">
        <v>26</v>
      </c>
      <c r="BW488">
        <v>5</v>
      </c>
    </row>
    <row r="489" spans="1:75" x14ac:dyDescent="0.3">
      <c r="A489" t="s">
        <v>166</v>
      </c>
      <c r="B489" t="str">
        <f>VLOOKUP(A489,'class and classification'!$A$1:$B$338,2,FALSE)</f>
        <v>Predominantly Urban</v>
      </c>
      <c r="C489" t="str">
        <f>VLOOKUP(A489,'class and classification'!$A$1:$C$338,3,FALSE)</f>
        <v>L</v>
      </c>
      <c r="D489">
        <v>24900</v>
      </c>
      <c r="E489">
        <v>118300</v>
      </c>
      <c r="F489">
        <v>21</v>
      </c>
      <c r="G489">
        <v>4</v>
      </c>
      <c r="H489">
        <v>25500</v>
      </c>
      <c r="I489">
        <v>121900</v>
      </c>
      <c r="J489">
        <v>20.9</v>
      </c>
      <c r="K489">
        <v>4.2</v>
      </c>
      <c r="L489">
        <v>24700</v>
      </c>
      <c r="M489">
        <v>121500</v>
      </c>
      <c r="N489">
        <v>20.399999999999999</v>
      </c>
      <c r="O489">
        <v>4.5999999999999996</v>
      </c>
      <c r="P489">
        <v>20200</v>
      </c>
      <c r="Q489">
        <v>135400</v>
      </c>
      <c r="R489">
        <v>14.9</v>
      </c>
      <c r="S489">
        <v>3.8</v>
      </c>
      <c r="T489">
        <v>22700</v>
      </c>
      <c r="U489">
        <v>144000</v>
      </c>
      <c r="V489">
        <v>15.7</v>
      </c>
      <c r="W489">
        <v>3.5</v>
      </c>
      <c r="X489">
        <v>34300</v>
      </c>
      <c r="Y489">
        <v>143900</v>
      </c>
      <c r="Z489">
        <v>23.8</v>
      </c>
      <c r="AA489">
        <v>4.7</v>
      </c>
      <c r="AB489">
        <v>30500</v>
      </c>
      <c r="AC489">
        <v>141100</v>
      </c>
      <c r="AD489">
        <v>21.6</v>
      </c>
      <c r="AE489">
        <v>4.7</v>
      </c>
      <c r="AF489">
        <v>25300</v>
      </c>
      <c r="AG489">
        <v>135700</v>
      </c>
      <c r="AH489">
        <v>18.600000000000001</v>
      </c>
      <c r="AI489">
        <v>4.5999999999999996</v>
      </c>
      <c r="AJ489">
        <v>24100</v>
      </c>
      <c r="AK489">
        <v>147300</v>
      </c>
      <c r="AL489">
        <v>16.3</v>
      </c>
      <c r="AM489">
        <v>3.6</v>
      </c>
      <c r="AN489">
        <v>27000</v>
      </c>
      <c r="AO489">
        <v>147000</v>
      </c>
      <c r="AP489">
        <v>18.3</v>
      </c>
      <c r="AQ489">
        <v>3.3</v>
      </c>
      <c r="AR489">
        <v>27900</v>
      </c>
      <c r="AS489">
        <v>150200</v>
      </c>
      <c r="AT489">
        <v>18.600000000000001</v>
      </c>
      <c r="AU489">
        <v>3.3</v>
      </c>
      <c r="AV489">
        <v>28400</v>
      </c>
      <c r="AW489">
        <v>158000</v>
      </c>
      <c r="AX489">
        <v>18</v>
      </c>
      <c r="AY489">
        <v>3.3</v>
      </c>
      <c r="AZ489">
        <v>29100</v>
      </c>
      <c r="BA489">
        <v>156100</v>
      </c>
      <c r="BB489">
        <v>18.7</v>
      </c>
      <c r="BC489">
        <v>3.6</v>
      </c>
      <c r="BD489">
        <v>30300</v>
      </c>
      <c r="BE489">
        <v>156100</v>
      </c>
      <c r="BF489">
        <v>19.399999999999999</v>
      </c>
      <c r="BG489">
        <v>3.7</v>
      </c>
      <c r="BH489">
        <v>30400</v>
      </c>
      <c r="BI489">
        <v>160900</v>
      </c>
      <c r="BJ489">
        <v>18.899999999999999</v>
      </c>
      <c r="BK489">
        <v>4</v>
      </c>
      <c r="BL489">
        <v>50900</v>
      </c>
      <c r="BM489">
        <v>165400</v>
      </c>
      <c r="BN489">
        <v>30.8</v>
      </c>
      <c r="BO489">
        <v>6.1</v>
      </c>
      <c r="BP489">
        <v>30800</v>
      </c>
      <c r="BQ489">
        <v>164600</v>
      </c>
      <c r="BR489">
        <v>18.7</v>
      </c>
      <c r="BS489">
        <v>5.9</v>
      </c>
      <c r="BT489">
        <v>38900</v>
      </c>
      <c r="BU489">
        <v>158000</v>
      </c>
      <c r="BV489">
        <v>24.6</v>
      </c>
      <c r="BW489">
        <v>6.9</v>
      </c>
    </row>
    <row r="490" spans="1:75" x14ac:dyDescent="0.3">
      <c r="A490" t="s">
        <v>167</v>
      </c>
      <c r="B490" t="str">
        <f>VLOOKUP(A490,'class and classification'!$A$1:$B$338,2,FALSE)</f>
        <v>Predominantly Urban</v>
      </c>
      <c r="C490" t="str">
        <f>VLOOKUP(A490,'class and classification'!$A$1:$C$338,3,FALSE)</f>
        <v>L</v>
      </c>
      <c r="D490">
        <v>34400</v>
      </c>
      <c r="E490">
        <v>146700</v>
      </c>
      <c r="F490">
        <v>23.5</v>
      </c>
      <c r="G490">
        <v>3.9</v>
      </c>
      <c r="H490">
        <v>31700</v>
      </c>
      <c r="I490">
        <v>154500</v>
      </c>
      <c r="J490">
        <v>20.5</v>
      </c>
      <c r="K490">
        <v>3.7</v>
      </c>
      <c r="L490">
        <v>36300</v>
      </c>
      <c r="M490">
        <v>147800</v>
      </c>
      <c r="N490">
        <v>24.6</v>
      </c>
      <c r="O490">
        <v>4.0999999999999996</v>
      </c>
      <c r="P490">
        <v>35600</v>
      </c>
      <c r="Q490">
        <v>156600</v>
      </c>
      <c r="R490">
        <v>22.7</v>
      </c>
      <c r="S490">
        <v>3.9</v>
      </c>
      <c r="T490">
        <v>28200</v>
      </c>
      <c r="U490">
        <v>155400</v>
      </c>
      <c r="V490">
        <v>18.100000000000001</v>
      </c>
      <c r="W490">
        <v>3.7</v>
      </c>
      <c r="X490">
        <v>31100</v>
      </c>
      <c r="Y490">
        <v>149400</v>
      </c>
      <c r="Z490">
        <v>20.8</v>
      </c>
      <c r="AA490">
        <v>4.5</v>
      </c>
      <c r="AB490">
        <v>37700</v>
      </c>
      <c r="AC490">
        <v>143600</v>
      </c>
      <c r="AD490">
        <v>26.3</v>
      </c>
      <c r="AE490">
        <v>4.9000000000000004</v>
      </c>
      <c r="AF490">
        <v>44000</v>
      </c>
      <c r="AG490">
        <v>149600</v>
      </c>
      <c r="AH490">
        <v>29.4</v>
      </c>
      <c r="AI490">
        <v>4.5999999999999996</v>
      </c>
      <c r="AJ490">
        <v>37400</v>
      </c>
      <c r="AK490">
        <v>151600</v>
      </c>
      <c r="AL490">
        <v>24.6</v>
      </c>
      <c r="AM490">
        <v>4</v>
      </c>
      <c r="AN490">
        <v>39400</v>
      </c>
      <c r="AO490">
        <v>156900</v>
      </c>
      <c r="AP490">
        <v>25.1</v>
      </c>
      <c r="AQ490">
        <v>3.9</v>
      </c>
      <c r="AR490">
        <v>39900</v>
      </c>
      <c r="AS490">
        <v>158500</v>
      </c>
      <c r="AT490">
        <v>25.1</v>
      </c>
      <c r="AU490">
        <v>3.8</v>
      </c>
      <c r="AV490">
        <v>44700</v>
      </c>
      <c r="AW490">
        <v>160200</v>
      </c>
      <c r="AX490">
        <v>27.9</v>
      </c>
      <c r="AY490">
        <v>4.0999999999999996</v>
      </c>
      <c r="AZ490">
        <v>45700</v>
      </c>
      <c r="BA490">
        <v>162100</v>
      </c>
      <c r="BB490">
        <v>28.2</v>
      </c>
      <c r="BC490">
        <v>4.3</v>
      </c>
      <c r="BD490">
        <v>43500</v>
      </c>
      <c r="BE490">
        <v>162900</v>
      </c>
      <c r="BF490">
        <v>26.7</v>
      </c>
      <c r="BG490">
        <v>4.4000000000000004</v>
      </c>
      <c r="BH490">
        <v>45300</v>
      </c>
      <c r="BI490">
        <v>163500</v>
      </c>
      <c r="BJ490">
        <v>27.7</v>
      </c>
      <c r="BK490">
        <v>4.5</v>
      </c>
      <c r="BL490">
        <v>43700</v>
      </c>
      <c r="BM490">
        <v>171300</v>
      </c>
      <c r="BN490">
        <v>25.5</v>
      </c>
      <c r="BO490">
        <v>4.3</v>
      </c>
      <c r="BP490">
        <v>47700</v>
      </c>
      <c r="BQ490">
        <v>171500</v>
      </c>
      <c r="BR490">
        <v>27.8</v>
      </c>
      <c r="BS490">
        <v>4.8</v>
      </c>
      <c r="BT490">
        <v>56800</v>
      </c>
      <c r="BU490">
        <v>177400</v>
      </c>
      <c r="BV490">
        <v>32</v>
      </c>
      <c r="BW490">
        <v>5.3</v>
      </c>
    </row>
    <row r="491" spans="1:75" x14ac:dyDescent="0.3">
      <c r="A491" t="s">
        <v>168</v>
      </c>
      <c r="B491" t="str">
        <f>VLOOKUP(A491,'class and classification'!$A$1:$B$338,2,FALSE)</f>
        <v>Predominantly Urban</v>
      </c>
      <c r="C491" t="str">
        <f>VLOOKUP(A491,'class and classification'!$A$1:$C$338,3,FALSE)</f>
        <v>L</v>
      </c>
      <c r="D491">
        <v>28700</v>
      </c>
      <c r="E491">
        <v>163800</v>
      </c>
      <c r="F491">
        <v>17.5</v>
      </c>
      <c r="G491">
        <v>3.5</v>
      </c>
      <c r="H491">
        <v>27100</v>
      </c>
      <c r="I491">
        <v>164300</v>
      </c>
      <c r="J491">
        <v>16.5</v>
      </c>
      <c r="K491">
        <v>3.3</v>
      </c>
      <c r="L491">
        <v>27800</v>
      </c>
      <c r="M491">
        <v>167100</v>
      </c>
      <c r="N491">
        <v>16.7</v>
      </c>
      <c r="O491">
        <v>3.4</v>
      </c>
      <c r="P491">
        <v>26800</v>
      </c>
      <c r="Q491">
        <v>168700</v>
      </c>
      <c r="R491">
        <v>15.9</v>
      </c>
      <c r="S491">
        <v>3.5</v>
      </c>
      <c r="T491">
        <v>28800</v>
      </c>
      <c r="U491">
        <v>178500</v>
      </c>
      <c r="V491">
        <v>16.100000000000001</v>
      </c>
      <c r="W491">
        <v>3.8</v>
      </c>
      <c r="X491">
        <v>35900</v>
      </c>
      <c r="Y491">
        <v>173600</v>
      </c>
      <c r="Z491">
        <v>20.7</v>
      </c>
      <c r="AA491">
        <v>4.2</v>
      </c>
      <c r="AB491">
        <v>36900</v>
      </c>
      <c r="AC491">
        <v>174700</v>
      </c>
      <c r="AD491">
        <v>21.1</v>
      </c>
      <c r="AE491">
        <v>4.3</v>
      </c>
      <c r="AF491">
        <v>35900</v>
      </c>
      <c r="AG491">
        <v>162900</v>
      </c>
      <c r="AH491">
        <v>22.1</v>
      </c>
      <c r="AI491">
        <v>4.3</v>
      </c>
      <c r="AJ491">
        <v>33700</v>
      </c>
      <c r="AK491">
        <v>175700</v>
      </c>
      <c r="AL491">
        <v>19.2</v>
      </c>
      <c r="AM491">
        <v>4</v>
      </c>
      <c r="AN491">
        <v>38400</v>
      </c>
      <c r="AO491">
        <v>182600</v>
      </c>
      <c r="AP491">
        <v>21</v>
      </c>
      <c r="AQ491">
        <v>3.9</v>
      </c>
      <c r="AR491">
        <v>30900</v>
      </c>
      <c r="AS491">
        <v>182600</v>
      </c>
      <c r="AT491">
        <v>16.899999999999999</v>
      </c>
      <c r="AU491">
        <v>3.8</v>
      </c>
      <c r="AV491">
        <v>40400</v>
      </c>
      <c r="AW491">
        <v>192300</v>
      </c>
      <c r="AX491">
        <v>21</v>
      </c>
      <c r="AY491">
        <v>3.9</v>
      </c>
      <c r="AZ491">
        <v>46800</v>
      </c>
      <c r="BA491">
        <v>195900</v>
      </c>
      <c r="BB491">
        <v>23.9</v>
      </c>
      <c r="BC491">
        <v>4</v>
      </c>
      <c r="BD491">
        <v>48100</v>
      </c>
      <c r="BE491">
        <v>189400</v>
      </c>
      <c r="BF491">
        <v>25.4</v>
      </c>
      <c r="BG491">
        <v>4.0999999999999996</v>
      </c>
      <c r="BH491">
        <v>53400</v>
      </c>
      <c r="BI491">
        <v>200800</v>
      </c>
      <c r="BJ491">
        <v>26.6</v>
      </c>
      <c r="BK491">
        <v>4.4000000000000004</v>
      </c>
      <c r="BL491">
        <v>44600</v>
      </c>
      <c r="BM491">
        <v>198500</v>
      </c>
      <c r="BN491">
        <v>22.4</v>
      </c>
      <c r="BO491">
        <v>4.0999999999999996</v>
      </c>
      <c r="BP491">
        <v>56300</v>
      </c>
      <c r="BQ491">
        <v>194800</v>
      </c>
      <c r="BR491">
        <v>28.9</v>
      </c>
      <c r="BS491">
        <v>5.0999999999999996</v>
      </c>
      <c r="BT491">
        <v>47900</v>
      </c>
      <c r="BU491">
        <v>193400</v>
      </c>
      <c r="BV491">
        <v>24.8</v>
      </c>
      <c r="BW491">
        <v>4.8</v>
      </c>
    </row>
    <row r="492" spans="1:75" x14ac:dyDescent="0.3">
      <c r="A492" t="s">
        <v>169</v>
      </c>
      <c r="B492" t="str">
        <f>VLOOKUP(A492,'class and classification'!$A$1:$B$338,2,FALSE)</f>
        <v>Predominantly Urban</v>
      </c>
      <c r="C492" t="str">
        <f>VLOOKUP(A492,'class and classification'!$A$1:$C$338,3,FALSE)</f>
        <v>L</v>
      </c>
      <c r="D492">
        <v>35400</v>
      </c>
      <c r="E492">
        <v>151100</v>
      </c>
      <c r="F492">
        <v>23.4</v>
      </c>
      <c r="G492">
        <v>3.9</v>
      </c>
      <c r="H492">
        <v>30700</v>
      </c>
      <c r="I492">
        <v>146100</v>
      </c>
      <c r="J492">
        <v>21</v>
      </c>
      <c r="K492">
        <v>3.8</v>
      </c>
      <c r="L492">
        <v>38200</v>
      </c>
      <c r="M492">
        <v>152700</v>
      </c>
      <c r="N492">
        <v>25</v>
      </c>
      <c r="O492">
        <v>3.9</v>
      </c>
      <c r="P492">
        <v>35500</v>
      </c>
      <c r="Q492">
        <v>150900</v>
      </c>
      <c r="R492">
        <v>23.5</v>
      </c>
      <c r="S492">
        <v>4.0999999999999996</v>
      </c>
      <c r="T492">
        <v>34300</v>
      </c>
      <c r="U492">
        <v>157300</v>
      </c>
      <c r="V492">
        <v>21.8</v>
      </c>
      <c r="W492">
        <v>4.2</v>
      </c>
      <c r="X492">
        <v>31200</v>
      </c>
      <c r="Y492">
        <v>149100</v>
      </c>
      <c r="Z492">
        <v>21</v>
      </c>
      <c r="AA492">
        <v>4.0999999999999996</v>
      </c>
      <c r="AB492">
        <v>34500</v>
      </c>
      <c r="AC492">
        <v>155700</v>
      </c>
      <c r="AD492">
        <v>22.2</v>
      </c>
      <c r="AE492">
        <v>4.2</v>
      </c>
      <c r="AF492">
        <v>46700</v>
      </c>
      <c r="AG492">
        <v>158700</v>
      </c>
      <c r="AH492">
        <v>29.4</v>
      </c>
      <c r="AI492">
        <v>4.9000000000000004</v>
      </c>
      <c r="AJ492">
        <v>35400</v>
      </c>
      <c r="AK492">
        <v>159300</v>
      </c>
      <c r="AL492">
        <v>22.2</v>
      </c>
      <c r="AM492">
        <v>4.0999999999999996</v>
      </c>
      <c r="AN492">
        <v>30400</v>
      </c>
      <c r="AO492">
        <v>154400</v>
      </c>
      <c r="AP492">
        <v>19.7</v>
      </c>
      <c r="AQ492">
        <v>4</v>
      </c>
      <c r="AR492">
        <v>32500</v>
      </c>
      <c r="AS492">
        <v>162500</v>
      </c>
      <c r="AT492">
        <v>20</v>
      </c>
      <c r="AU492">
        <v>4.2</v>
      </c>
      <c r="AV492">
        <v>34100</v>
      </c>
      <c r="AW492">
        <v>171400</v>
      </c>
      <c r="AX492">
        <v>19.899999999999999</v>
      </c>
      <c r="AY492">
        <v>3.6</v>
      </c>
      <c r="AZ492">
        <v>40600</v>
      </c>
      <c r="BA492">
        <v>172100</v>
      </c>
      <c r="BB492">
        <v>23.6</v>
      </c>
      <c r="BC492">
        <v>4.0999999999999996</v>
      </c>
      <c r="BD492">
        <v>44800</v>
      </c>
      <c r="BE492">
        <v>178800</v>
      </c>
      <c r="BF492">
        <v>25</v>
      </c>
      <c r="BG492">
        <v>4.7</v>
      </c>
      <c r="BH492">
        <v>40800</v>
      </c>
      <c r="BI492">
        <v>171200</v>
      </c>
      <c r="BJ492">
        <v>23.9</v>
      </c>
      <c r="BK492">
        <v>5.4</v>
      </c>
      <c r="BL492">
        <v>46600</v>
      </c>
      <c r="BM492">
        <v>165800</v>
      </c>
      <c r="BN492">
        <v>28.1</v>
      </c>
      <c r="BO492">
        <v>5.8</v>
      </c>
      <c r="BP492">
        <v>51200</v>
      </c>
      <c r="BQ492">
        <v>176400</v>
      </c>
      <c r="BR492">
        <v>29</v>
      </c>
      <c r="BS492">
        <v>6.1</v>
      </c>
      <c r="BT492">
        <v>51800</v>
      </c>
      <c r="BU492">
        <v>173400</v>
      </c>
      <c r="BV492">
        <v>29.9</v>
      </c>
      <c r="BW492">
        <v>6.2</v>
      </c>
    </row>
    <row r="493" spans="1:75" x14ac:dyDescent="0.3">
      <c r="A493" t="s">
        <v>170</v>
      </c>
      <c r="B493" t="str">
        <f>VLOOKUP(A493,'class and classification'!$A$1:$B$338,2,FALSE)</f>
        <v>Predominantly Urban</v>
      </c>
      <c r="C493" t="str">
        <f>VLOOKUP(A493,'class and classification'!$A$1:$C$338,3,FALSE)</f>
        <v>L</v>
      </c>
      <c r="D493">
        <v>19600</v>
      </c>
      <c r="E493">
        <v>129700</v>
      </c>
      <c r="F493">
        <v>15.1</v>
      </c>
      <c r="G493">
        <v>3.6</v>
      </c>
      <c r="H493">
        <v>25800</v>
      </c>
      <c r="I493">
        <v>124700</v>
      </c>
      <c r="J493">
        <v>20.7</v>
      </c>
      <c r="K493">
        <v>4.3</v>
      </c>
      <c r="L493">
        <v>29400</v>
      </c>
      <c r="M493">
        <v>133800</v>
      </c>
      <c r="N493">
        <v>22</v>
      </c>
      <c r="O493">
        <v>4.0999999999999996</v>
      </c>
      <c r="P493">
        <v>21900</v>
      </c>
      <c r="Q493">
        <v>126500</v>
      </c>
      <c r="R493">
        <v>17.3</v>
      </c>
      <c r="S493">
        <v>3.9</v>
      </c>
      <c r="T493">
        <v>21400</v>
      </c>
      <c r="U493">
        <v>130100</v>
      </c>
      <c r="V493">
        <v>16.5</v>
      </c>
      <c r="W493">
        <v>3.5</v>
      </c>
      <c r="X493">
        <v>26300</v>
      </c>
      <c r="Y493">
        <v>122100</v>
      </c>
      <c r="Z493">
        <v>21.6</v>
      </c>
      <c r="AA493">
        <v>3.8</v>
      </c>
      <c r="AB493">
        <v>27300</v>
      </c>
      <c r="AC493">
        <v>128700</v>
      </c>
      <c r="AD493">
        <v>21.2</v>
      </c>
      <c r="AE493">
        <v>3.8</v>
      </c>
      <c r="AF493">
        <v>28800</v>
      </c>
      <c r="AG493">
        <v>134400</v>
      </c>
      <c r="AH493">
        <v>21.4</v>
      </c>
      <c r="AI493">
        <v>4</v>
      </c>
      <c r="AJ493">
        <v>30200</v>
      </c>
      <c r="AK493">
        <v>134000</v>
      </c>
      <c r="AL493">
        <v>22.5</v>
      </c>
      <c r="AM493">
        <v>4.4000000000000004</v>
      </c>
      <c r="AN493">
        <v>30900</v>
      </c>
      <c r="AO493">
        <v>142100</v>
      </c>
      <c r="AP493">
        <v>21.8</v>
      </c>
      <c r="AQ493">
        <v>4.0999999999999996</v>
      </c>
      <c r="AR493">
        <v>34500</v>
      </c>
      <c r="AS493">
        <v>145900</v>
      </c>
      <c r="AT493">
        <v>23.6</v>
      </c>
      <c r="AU493">
        <v>4.4000000000000004</v>
      </c>
      <c r="AV493">
        <v>34300</v>
      </c>
      <c r="AW493">
        <v>155800</v>
      </c>
      <c r="AX493">
        <v>22</v>
      </c>
      <c r="AY493">
        <v>4.0999999999999996</v>
      </c>
      <c r="AZ493">
        <v>36800</v>
      </c>
      <c r="BA493">
        <v>152400</v>
      </c>
      <c r="BB493">
        <v>24.2</v>
      </c>
      <c r="BC493">
        <v>4.5999999999999996</v>
      </c>
      <c r="BD493">
        <v>35500</v>
      </c>
      <c r="BE493">
        <v>151700</v>
      </c>
      <c r="BF493">
        <v>23.4</v>
      </c>
      <c r="BG493">
        <v>4.5999999999999996</v>
      </c>
      <c r="BH493">
        <v>39100</v>
      </c>
      <c r="BI493">
        <v>156900</v>
      </c>
      <c r="BJ493">
        <v>24.9</v>
      </c>
      <c r="BK493">
        <v>4.8</v>
      </c>
      <c r="BL493">
        <v>31300</v>
      </c>
      <c r="BM493">
        <v>151000</v>
      </c>
      <c r="BN493">
        <v>20.7</v>
      </c>
      <c r="BO493">
        <v>5</v>
      </c>
      <c r="BP493">
        <v>46400</v>
      </c>
      <c r="BQ493">
        <v>156200</v>
      </c>
      <c r="BR493">
        <v>29.7</v>
      </c>
      <c r="BS493">
        <v>6.2</v>
      </c>
      <c r="BT493">
        <v>38000</v>
      </c>
      <c r="BU493">
        <v>160600</v>
      </c>
      <c r="BV493">
        <v>23.6</v>
      </c>
      <c r="BW493">
        <v>5.3</v>
      </c>
    </row>
    <row r="494" spans="1:75" x14ac:dyDescent="0.3">
      <c r="A494" t="s">
        <v>171</v>
      </c>
      <c r="B494" t="str">
        <f>VLOOKUP(A494,'class and classification'!$A$1:$B$338,2,FALSE)</f>
        <v>Predominantly Urban</v>
      </c>
      <c r="C494" t="str">
        <f>VLOOKUP(A494,'class and classification'!$A$1:$C$338,3,FALSE)</f>
        <v>L</v>
      </c>
      <c r="D494">
        <v>22900</v>
      </c>
      <c r="E494">
        <v>104400</v>
      </c>
      <c r="F494">
        <v>22</v>
      </c>
      <c r="G494">
        <v>3.8</v>
      </c>
      <c r="H494">
        <v>21700</v>
      </c>
      <c r="I494">
        <v>106200</v>
      </c>
      <c r="J494">
        <v>20.5</v>
      </c>
      <c r="K494">
        <v>3.8</v>
      </c>
      <c r="L494">
        <v>26200</v>
      </c>
      <c r="M494">
        <v>108700</v>
      </c>
      <c r="N494">
        <v>24.1</v>
      </c>
      <c r="O494">
        <v>4.2</v>
      </c>
      <c r="P494">
        <v>24500</v>
      </c>
      <c r="Q494">
        <v>109500</v>
      </c>
      <c r="R494">
        <v>22.4</v>
      </c>
      <c r="S494">
        <v>4</v>
      </c>
      <c r="T494">
        <v>23800</v>
      </c>
      <c r="U494">
        <v>107800</v>
      </c>
      <c r="V494">
        <v>22</v>
      </c>
      <c r="W494">
        <v>4.4000000000000004</v>
      </c>
      <c r="X494">
        <v>23700</v>
      </c>
      <c r="Y494">
        <v>105600</v>
      </c>
      <c r="Z494">
        <v>22.4</v>
      </c>
      <c r="AA494">
        <v>4.3</v>
      </c>
      <c r="AB494">
        <v>26400</v>
      </c>
      <c r="AC494">
        <v>115100</v>
      </c>
      <c r="AD494">
        <v>22.9</v>
      </c>
      <c r="AE494">
        <v>4</v>
      </c>
      <c r="AF494">
        <v>25600</v>
      </c>
      <c r="AG494">
        <v>118300</v>
      </c>
      <c r="AH494">
        <v>21.6</v>
      </c>
      <c r="AI494">
        <v>3.8</v>
      </c>
      <c r="AJ494">
        <v>25200</v>
      </c>
      <c r="AK494">
        <v>124000</v>
      </c>
      <c r="AL494">
        <v>20.3</v>
      </c>
      <c r="AM494">
        <v>3.9</v>
      </c>
      <c r="AN494">
        <v>28200</v>
      </c>
      <c r="AO494">
        <v>117500</v>
      </c>
      <c r="AP494">
        <v>24</v>
      </c>
      <c r="AQ494">
        <v>4.7</v>
      </c>
      <c r="AR494">
        <v>23800</v>
      </c>
      <c r="AS494">
        <v>123600</v>
      </c>
      <c r="AT494">
        <v>19.2</v>
      </c>
      <c r="AU494">
        <v>4.3</v>
      </c>
      <c r="AV494">
        <v>26600</v>
      </c>
      <c r="AW494">
        <v>136200</v>
      </c>
      <c r="AX494">
        <v>19.5</v>
      </c>
      <c r="AY494">
        <v>4.2</v>
      </c>
      <c r="AZ494">
        <v>33400</v>
      </c>
      <c r="BA494">
        <v>137800</v>
      </c>
      <c r="BB494">
        <v>24.2</v>
      </c>
      <c r="BC494">
        <v>4.7</v>
      </c>
      <c r="BD494">
        <v>40000</v>
      </c>
      <c r="BE494">
        <v>141400</v>
      </c>
      <c r="BF494">
        <v>28.3</v>
      </c>
      <c r="BG494">
        <v>4.5999999999999996</v>
      </c>
      <c r="BH494">
        <v>40600</v>
      </c>
      <c r="BI494">
        <v>142000</v>
      </c>
      <c r="BJ494">
        <v>28.6</v>
      </c>
      <c r="BK494">
        <v>4.8</v>
      </c>
      <c r="BL494">
        <v>38500</v>
      </c>
      <c r="BM494">
        <v>153700</v>
      </c>
      <c r="BN494">
        <v>25.1</v>
      </c>
      <c r="BO494">
        <v>4.4000000000000004</v>
      </c>
      <c r="BP494">
        <v>54400</v>
      </c>
      <c r="BQ494">
        <v>154800</v>
      </c>
      <c r="BR494">
        <v>35.200000000000003</v>
      </c>
      <c r="BS494">
        <v>6</v>
      </c>
      <c r="BT494">
        <v>44100</v>
      </c>
      <c r="BU494">
        <v>155300</v>
      </c>
      <c r="BV494">
        <v>28.4</v>
      </c>
      <c r="BW494">
        <v>5.5</v>
      </c>
    </row>
    <row r="495" spans="1:75" x14ac:dyDescent="0.3">
      <c r="A495" t="s">
        <v>172</v>
      </c>
      <c r="B495" t="str">
        <f>VLOOKUP(A495,'class and classification'!$A$1:$B$338,2,FALSE)</f>
        <v>Predominantly Urban</v>
      </c>
      <c r="C495" t="str">
        <f>VLOOKUP(A495,'class and classification'!$A$1:$C$338,3,FALSE)</f>
        <v>L</v>
      </c>
      <c r="D495">
        <v>27400</v>
      </c>
      <c r="E495">
        <v>101700</v>
      </c>
      <c r="F495">
        <v>26.9</v>
      </c>
      <c r="G495">
        <v>4.8</v>
      </c>
      <c r="H495">
        <v>24600</v>
      </c>
      <c r="I495">
        <v>107000</v>
      </c>
      <c r="J495">
        <v>23</v>
      </c>
      <c r="K495">
        <v>4.4000000000000004</v>
      </c>
      <c r="L495">
        <v>23100</v>
      </c>
      <c r="M495">
        <v>109200</v>
      </c>
      <c r="N495">
        <v>21.2</v>
      </c>
      <c r="O495">
        <v>4.2</v>
      </c>
      <c r="P495">
        <v>22700</v>
      </c>
      <c r="Q495">
        <v>112000</v>
      </c>
      <c r="R495">
        <v>20.3</v>
      </c>
      <c r="S495">
        <v>4</v>
      </c>
      <c r="T495">
        <v>25300</v>
      </c>
      <c r="U495">
        <v>104400</v>
      </c>
      <c r="V495">
        <v>24.3</v>
      </c>
      <c r="W495">
        <v>4.0999999999999996</v>
      </c>
      <c r="X495">
        <v>27100</v>
      </c>
      <c r="Y495">
        <v>111500</v>
      </c>
      <c r="Z495">
        <v>24.3</v>
      </c>
      <c r="AA495">
        <v>4.3</v>
      </c>
      <c r="AB495">
        <v>30300</v>
      </c>
      <c r="AC495">
        <v>116900</v>
      </c>
      <c r="AD495">
        <v>25.9</v>
      </c>
      <c r="AE495">
        <v>4.4000000000000004</v>
      </c>
      <c r="AF495">
        <v>32100</v>
      </c>
      <c r="AG495">
        <v>118400</v>
      </c>
      <c r="AH495">
        <v>27.1</v>
      </c>
      <c r="AI495">
        <v>4.0999999999999996</v>
      </c>
      <c r="AJ495">
        <v>29700</v>
      </c>
      <c r="AK495">
        <v>115800</v>
      </c>
      <c r="AL495">
        <v>25.7</v>
      </c>
      <c r="AM495">
        <v>4</v>
      </c>
      <c r="AN495">
        <v>28600</v>
      </c>
      <c r="AO495">
        <v>109900</v>
      </c>
      <c r="AP495">
        <v>26.1</v>
      </c>
      <c r="AQ495">
        <v>4</v>
      </c>
      <c r="AR495">
        <v>29500</v>
      </c>
      <c r="AS495">
        <v>118800</v>
      </c>
      <c r="AT495">
        <v>24.9</v>
      </c>
      <c r="AU495">
        <v>4</v>
      </c>
      <c r="AV495">
        <v>31800</v>
      </c>
      <c r="AW495">
        <v>119900</v>
      </c>
      <c r="AX495">
        <v>26.5</v>
      </c>
      <c r="AY495">
        <v>4.2</v>
      </c>
      <c r="AZ495">
        <v>30500</v>
      </c>
      <c r="BA495">
        <v>120200</v>
      </c>
      <c r="BB495">
        <v>25.3</v>
      </c>
      <c r="BC495">
        <v>4.4000000000000004</v>
      </c>
      <c r="BD495">
        <v>32300</v>
      </c>
      <c r="BE495">
        <v>129500</v>
      </c>
      <c r="BF495">
        <v>24.9</v>
      </c>
      <c r="BG495">
        <v>4.3</v>
      </c>
      <c r="BH495">
        <v>31000</v>
      </c>
      <c r="BI495">
        <v>125800</v>
      </c>
      <c r="BJ495">
        <v>24.7</v>
      </c>
      <c r="BK495">
        <v>4.0999999999999996</v>
      </c>
      <c r="BL495">
        <v>25200</v>
      </c>
      <c r="BM495">
        <v>112800</v>
      </c>
      <c r="BN495">
        <v>22.4</v>
      </c>
      <c r="BO495">
        <v>5.3</v>
      </c>
      <c r="BP495">
        <v>34800</v>
      </c>
      <c r="BQ495">
        <v>116700</v>
      </c>
      <c r="BR495">
        <v>29.8</v>
      </c>
      <c r="BS495">
        <v>6.6</v>
      </c>
      <c r="BT495">
        <v>46400</v>
      </c>
      <c r="BU495">
        <v>121700</v>
      </c>
      <c r="BV495">
        <v>38.1</v>
      </c>
      <c r="BW495">
        <v>6.3</v>
      </c>
    </row>
    <row r="496" spans="1:75" x14ac:dyDescent="0.3">
      <c r="A496" t="s">
        <v>173</v>
      </c>
      <c r="B496" t="str">
        <f>VLOOKUP(A496,'class and classification'!$A$1:$B$338,2,FALSE)</f>
        <v>Predominantly Urban</v>
      </c>
      <c r="C496" t="str">
        <f>VLOOKUP(A496,'class and classification'!$A$1:$C$338,3,FALSE)</f>
        <v>L</v>
      </c>
      <c r="D496">
        <v>14600</v>
      </c>
      <c r="E496">
        <v>109800</v>
      </c>
      <c r="F496">
        <v>13.3</v>
      </c>
      <c r="G496">
        <v>3.4</v>
      </c>
      <c r="H496">
        <v>13100</v>
      </c>
      <c r="I496">
        <v>107900</v>
      </c>
      <c r="J496">
        <v>12.1</v>
      </c>
      <c r="K496">
        <v>3.3</v>
      </c>
      <c r="L496">
        <v>11700</v>
      </c>
      <c r="M496">
        <v>110200</v>
      </c>
      <c r="N496">
        <v>10.6</v>
      </c>
      <c r="O496">
        <v>3.1</v>
      </c>
      <c r="P496">
        <v>16000</v>
      </c>
      <c r="Q496">
        <v>113700</v>
      </c>
      <c r="R496">
        <v>14.1</v>
      </c>
      <c r="S496">
        <v>3.2</v>
      </c>
      <c r="T496">
        <v>19800</v>
      </c>
      <c r="U496">
        <v>115800</v>
      </c>
      <c r="V496">
        <v>17.100000000000001</v>
      </c>
      <c r="W496">
        <v>3.4</v>
      </c>
      <c r="X496">
        <v>15000</v>
      </c>
      <c r="Y496">
        <v>110000</v>
      </c>
      <c r="Z496">
        <v>13.7</v>
      </c>
      <c r="AA496">
        <v>3.4</v>
      </c>
      <c r="AB496">
        <v>17700</v>
      </c>
      <c r="AC496">
        <v>105000</v>
      </c>
      <c r="AD496">
        <v>16.8</v>
      </c>
      <c r="AE496">
        <v>3.9</v>
      </c>
      <c r="AF496">
        <v>20400</v>
      </c>
      <c r="AG496">
        <v>113600</v>
      </c>
      <c r="AH496">
        <v>18</v>
      </c>
      <c r="AI496">
        <v>4.0999999999999996</v>
      </c>
      <c r="AJ496">
        <v>17200</v>
      </c>
      <c r="AK496">
        <v>107400</v>
      </c>
      <c r="AL496">
        <v>16</v>
      </c>
      <c r="AM496">
        <v>4</v>
      </c>
      <c r="AN496">
        <v>18500</v>
      </c>
      <c r="AO496">
        <v>109300</v>
      </c>
      <c r="AP496">
        <v>16.899999999999999</v>
      </c>
      <c r="AQ496">
        <v>4.0999999999999996</v>
      </c>
      <c r="AR496">
        <v>20700</v>
      </c>
      <c r="AS496">
        <v>120300</v>
      </c>
      <c r="AT496">
        <v>17.2</v>
      </c>
      <c r="AU496">
        <v>3.7</v>
      </c>
      <c r="AV496">
        <v>23900</v>
      </c>
      <c r="AW496">
        <v>121700</v>
      </c>
      <c r="AX496">
        <v>19.600000000000001</v>
      </c>
      <c r="AY496">
        <v>4</v>
      </c>
      <c r="AZ496">
        <v>24500</v>
      </c>
      <c r="BA496">
        <v>130200</v>
      </c>
      <c r="BB496">
        <v>18.8</v>
      </c>
      <c r="BC496">
        <v>4</v>
      </c>
      <c r="BD496">
        <v>26800</v>
      </c>
      <c r="BE496">
        <v>124300</v>
      </c>
      <c r="BF496">
        <v>21.5</v>
      </c>
      <c r="BG496">
        <v>4.0999999999999996</v>
      </c>
      <c r="BH496">
        <v>22400</v>
      </c>
      <c r="BI496">
        <v>131800</v>
      </c>
      <c r="BJ496">
        <v>17</v>
      </c>
      <c r="BK496">
        <v>3.6</v>
      </c>
      <c r="BL496">
        <v>25000</v>
      </c>
      <c r="BM496">
        <v>126700</v>
      </c>
      <c r="BN496">
        <v>19.7</v>
      </c>
      <c r="BO496">
        <v>4</v>
      </c>
      <c r="BP496">
        <v>32500</v>
      </c>
      <c r="BQ496">
        <v>134500</v>
      </c>
      <c r="BR496">
        <v>24.1</v>
      </c>
      <c r="BS496">
        <v>4.7</v>
      </c>
      <c r="BT496">
        <v>34700</v>
      </c>
      <c r="BU496">
        <v>138100</v>
      </c>
      <c r="BV496">
        <v>25.1</v>
      </c>
      <c r="BW496">
        <v>4.4000000000000004</v>
      </c>
    </row>
    <row r="497" spans="1:75" x14ac:dyDescent="0.3">
      <c r="A497" t="s">
        <v>174</v>
      </c>
      <c r="B497" t="str">
        <f>VLOOKUP(A497,'class and classification'!$A$1:$B$338,2,FALSE)</f>
        <v>Predominantly Urban</v>
      </c>
      <c r="C497" t="str">
        <f>VLOOKUP(A497,'class and classification'!$A$1:$C$338,3,FALSE)</f>
        <v>L</v>
      </c>
      <c r="D497">
        <v>20800</v>
      </c>
      <c r="E497">
        <v>123100</v>
      </c>
      <c r="F497">
        <v>16.899999999999999</v>
      </c>
      <c r="G497">
        <v>3.5</v>
      </c>
      <c r="H497">
        <v>23400</v>
      </c>
      <c r="I497">
        <v>116500</v>
      </c>
      <c r="J497">
        <v>20.100000000000001</v>
      </c>
      <c r="K497">
        <v>3.9</v>
      </c>
      <c r="L497">
        <v>19700</v>
      </c>
      <c r="M497">
        <v>119800</v>
      </c>
      <c r="N497">
        <v>16.399999999999999</v>
      </c>
      <c r="O497">
        <v>3.6</v>
      </c>
      <c r="P497">
        <v>17300</v>
      </c>
      <c r="Q497">
        <v>111900</v>
      </c>
      <c r="R497">
        <v>15.5</v>
      </c>
      <c r="S497">
        <v>3.8</v>
      </c>
      <c r="T497">
        <v>19400</v>
      </c>
      <c r="U497">
        <v>124200</v>
      </c>
      <c r="V497">
        <v>15.7</v>
      </c>
      <c r="W497">
        <v>3.4</v>
      </c>
      <c r="X497">
        <v>23200</v>
      </c>
      <c r="Y497">
        <v>127900</v>
      </c>
      <c r="Z497">
        <v>18.2</v>
      </c>
      <c r="AA497">
        <v>3.9</v>
      </c>
      <c r="AB497">
        <v>17100</v>
      </c>
      <c r="AC497">
        <v>120400</v>
      </c>
      <c r="AD497">
        <v>14.2</v>
      </c>
      <c r="AE497">
        <v>3.7</v>
      </c>
      <c r="AF497">
        <v>19500</v>
      </c>
      <c r="AG497">
        <v>131800</v>
      </c>
      <c r="AH497">
        <v>14.8</v>
      </c>
      <c r="AI497">
        <v>3.4</v>
      </c>
      <c r="AJ497">
        <v>25800</v>
      </c>
      <c r="AK497">
        <v>134600</v>
      </c>
      <c r="AL497">
        <v>19.2</v>
      </c>
      <c r="AM497">
        <v>4</v>
      </c>
      <c r="AN497">
        <v>27000</v>
      </c>
      <c r="AO497">
        <v>138300</v>
      </c>
      <c r="AP497">
        <v>19.5</v>
      </c>
      <c r="AQ497">
        <v>3.9</v>
      </c>
      <c r="AR497">
        <v>32000</v>
      </c>
      <c r="AS497">
        <v>141500</v>
      </c>
      <c r="AT497">
        <v>22.6</v>
      </c>
      <c r="AU497">
        <v>3.9</v>
      </c>
      <c r="AV497">
        <v>31000</v>
      </c>
      <c r="AW497">
        <v>146900</v>
      </c>
      <c r="AX497">
        <v>21.1</v>
      </c>
      <c r="AY497">
        <v>3.9</v>
      </c>
      <c r="AZ497">
        <v>33800</v>
      </c>
      <c r="BA497">
        <v>153200</v>
      </c>
      <c r="BB497">
        <v>22.1</v>
      </c>
      <c r="BC497">
        <v>4.3</v>
      </c>
      <c r="BD497">
        <v>31100</v>
      </c>
      <c r="BE497">
        <v>149800</v>
      </c>
      <c r="BF497">
        <v>20.8</v>
      </c>
      <c r="BG497">
        <v>4.0999999999999996</v>
      </c>
      <c r="BH497">
        <v>28400</v>
      </c>
      <c r="BI497">
        <v>153100</v>
      </c>
      <c r="BJ497">
        <v>18.5</v>
      </c>
      <c r="BK497">
        <v>3.9</v>
      </c>
      <c r="BL497">
        <v>33400</v>
      </c>
      <c r="BM497">
        <v>148200</v>
      </c>
      <c r="BN497">
        <v>22.5</v>
      </c>
      <c r="BO497">
        <v>5</v>
      </c>
      <c r="BP497">
        <v>39600</v>
      </c>
      <c r="BQ497">
        <v>157700</v>
      </c>
      <c r="BR497">
        <v>25.1</v>
      </c>
      <c r="BS497">
        <v>6.1</v>
      </c>
      <c r="BT497">
        <v>45000</v>
      </c>
      <c r="BU497">
        <v>160000</v>
      </c>
      <c r="BV497">
        <v>28.1</v>
      </c>
      <c r="BW497">
        <v>6.2</v>
      </c>
    </row>
    <row r="498" spans="1:75" x14ac:dyDescent="0.3">
      <c r="A498" t="s">
        <v>175</v>
      </c>
      <c r="B498" t="str">
        <f>VLOOKUP(A498,'class and classification'!$A$1:$B$338,2,FALSE)</f>
        <v>Predominantly Urban</v>
      </c>
      <c r="C498" t="str">
        <f>VLOOKUP(A498,'class and classification'!$A$1:$C$338,3,FALSE)</f>
        <v>L</v>
      </c>
      <c r="D498">
        <v>21300</v>
      </c>
      <c r="E498">
        <v>106100</v>
      </c>
      <c r="F498">
        <v>20.100000000000001</v>
      </c>
      <c r="G498">
        <v>3.6</v>
      </c>
      <c r="H498">
        <v>21700</v>
      </c>
      <c r="I498">
        <v>113600</v>
      </c>
      <c r="J498">
        <v>19.100000000000001</v>
      </c>
      <c r="K498">
        <v>3.7</v>
      </c>
      <c r="L498">
        <v>22100</v>
      </c>
      <c r="M498">
        <v>114500</v>
      </c>
      <c r="N498">
        <v>19.3</v>
      </c>
      <c r="O498">
        <v>3.6</v>
      </c>
      <c r="P498">
        <v>20800</v>
      </c>
      <c r="Q498">
        <v>114200</v>
      </c>
      <c r="R498">
        <v>18.2</v>
      </c>
      <c r="S498">
        <v>3.8</v>
      </c>
      <c r="T498">
        <v>26000</v>
      </c>
      <c r="U498">
        <v>117500</v>
      </c>
      <c r="V498">
        <v>22.1</v>
      </c>
      <c r="W498">
        <v>4.2</v>
      </c>
      <c r="X498">
        <v>25500</v>
      </c>
      <c r="Y498">
        <v>120300</v>
      </c>
      <c r="Z498">
        <v>21.2</v>
      </c>
      <c r="AA498">
        <v>4.0999999999999996</v>
      </c>
      <c r="AB498">
        <v>21100</v>
      </c>
      <c r="AC498">
        <v>124400</v>
      </c>
      <c r="AD498">
        <v>17</v>
      </c>
      <c r="AE498">
        <v>3.6</v>
      </c>
      <c r="AF498">
        <v>28100</v>
      </c>
      <c r="AG498">
        <v>128700</v>
      </c>
      <c r="AH498">
        <v>21.9</v>
      </c>
      <c r="AI498">
        <v>3.7</v>
      </c>
      <c r="AJ498">
        <v>26900</v>
      </c>
      <c r="AK498">
        <v>129300</v>
      </c>
      <c r="AL498">
        <v>20.8</v>
      </c>
      <c r="AM498">
        <v>3.9</v>
      </c>
      <c r="AN498">
        <v>25400</v>
      </c>
      <c r="AO498">
        <v>131900</v>
      </c>
      <c r="AP498">
        <v>19.3</v>
      </c>
      <c r="AQ498">
        <v>3.7</v>
      </c>
      <c r="AR498">
        <v>27600</v>
      </c>
      <c r="AS498">
        <v>136600</v>
      </c>
      <c r="AT498">
        <v>20.2</v>
      </c>
      <c r="AU498">
        <v>4</v>
      </c>
      <c r="AV498">
        <v>30300</v>
      </c>
      <c r="AW498">
        <v>137500</v>
      </c>
      <c r="AX498">
        <v>22</v>
      </c>
      <c r="AY498">
        <v>4.0999999999999996</v>
      </c>
      <c r="AZ498">
        <v>28900</v>
      </c>
      <c r="BA498">
        <v>135600</v>
      </c>
      <c r="BB498">
        <v>21.3</v>
      </c>
      <c r="BC498">
        <v>4.7</v>
      </c>
      <c r="BD498">
        <v>23200</v>
      </c>
      <c r="BE498">
        <v>136500</v>
      </c>
      <c r="BF498">
        <v>17</v>
      </c>
      <c r="BG498">
        <v>4.3</v>
      </c>
      <c r="BH498">
        <v>39100</v>
      </c>
      <c r="BI498">
        <v>143000</v>
      </c>
      <c r="BJ498">
        <v>27.3</v>
      </c>
      <c r="BK498">
        <v>5.9</v>
      </c>
      <c r="BL498">
        <v>31100</v>
      </c>
      <c r="BM498">
        <v>135900</v>
      </c>
      <c r="BN498">
        <v>22.9</v>
      </c>
      <c r="BO498">
        <v>5.8</v>
      </c>
      <c r="BP498">
        <v>32500</v>
      </c>
      <c r="BQ498">
        <v>140700</v>
      </c>
      <c r="BR498">
        <v>23.1</v>
      </c>
      <c r="BS498">
        <v>6.2</v>
      </c>
      <c r="BT498">
        <v>34200</v>
      </c>
      <c r="BU498">
        <v>141600</v>
      </c>
      <c r="BV498">
        <v>24.1</v>
      </c>
      <c r="BW498">
        <v>5.9</v>
      </c>
    </row>
    <row r="499" spans="1:75" x14ac:dyDescent="0.3">
      <c r="A499" t="s">
        <v>176</v>
      </c>
      <c r="B499" t="str">
        <f>VLOOKUP(A499,'class and classification'!$A$1:$B$338,2,FALSE)</f>
        <v>Predominantly Urban</v>
      </c>
      <c r="C499" t="str">
        <f>VLOOKUP(A499,'class and classification'!$A$1:$C$338,3,FALSE)</f>
        <v>L</v>
      </c>
      <c r="D499">
        <v>20000</v>
      </c>
      <c r="E499">
        <v>78000</v>
      </c>
      <c r="F499">
        <v>25.6</v>
      </c>
      <c r="G499">
        <v>4.3</v>
      </c>
      <c r="H499">
        <v>22300</v>
      </c>
      <c r="I499">
        <v>78500</v>
      </c>
      <c r="J499">
        <v>28.4</v>
      </c>
      <c r="K499">
        <v>4.3</v>
      </c>
      <c r="L499">
        <v>23000</v>
      </c>
      <c r="M499">
        <v>80200</v>
      </c>
      <c r="N499">
        <v>28.7</v>
      </c>
      <c r="O499">
        <v>4.2</v>
      </c>
      <c r="P499">
        <v>24100</v>
      </c>
      <c r="Q499">
        <v>78200</v>
      </c>
      <c r="R499">
        <v>30.9</v>
      </c>
      <c r="S499">
        <v>4.7</v>
      </c>
      <c r="T499">
        <v>22500</v>
      </c>
      <c r="U499">
        <v>78100</v>
      </c>
      <c r="V499">
        <v>28.8</v>
      </c>
      <c r="W499">
        <v>4.5999999999999996</v>
      </c>
      <c r="X499">
        <v>21700</v>
      </c>
      <c r="Y499">
        <v>80400</v>
      </c>
      <c r="Z499">
        <v>27</v>
      </c>
      <c r="AA499">
        <v>4.5</v>
      </c>
      <c r="AB499">
        <v>22800</v>
      </c>
      <c r="AC499">
        <v>77400</v>
      </c>
      <c r="AD499">
        <v>29.5</v>
      </c>
      <c r="AE499">
        <v>4.7</v>
      </c>
      <c r="AF499">
        <v>18700</v>
      </c>
      <c r="AG499">
        <v>76000</v>
      </c>
      <c r="AH499">
        <v>24.6</v>
      </c>
      <c r="AI499">
        <v>4.4000000000000004</v>
      </c>
      <c r="AJ499">
        <v>20600</v>
      </c>
      <c r="AK499">
        <v>80600</v>
      </c>
      <c r="AL499">
        <v>25.6</v>
      </c>
      <c r="AM499">
        <v>4.3</v>
      </c>
      <c r="AN499">
        <v>24400</v>
      </c>
      <c r="AO499">
        <v>85400</v>
      </c>
      <c r="AP499">
        <v>28.6</v>
      </c>
      <c r="AQ499">
        <v>4.4000000000000004</v>
      </c>
      <c r="AR499">
        <v>25000</v>
      </c>
      <c r="AS499">
        <v>85900</v>
      </c>
      <c r="AT499">
        <v>29.1</v>
      </c>
      <c r="AU499">
        <v>4.5</v>
      </c>
      <c r="AV499">
        <v>22000</v>
      </c>
      <c r="AW499">
        <v>86900</v>
      </c>
      <c r="AX499">
        <v>25.3</v>
      </c>
      <c r="AY499">
        <v>4.4000000000000004</v>
      </c>
      <c r="AZ499">
        <v>26600</v>
      </c>
      <c r="BA499">
        <v>88400</v>
      </c>
      <c r="BB499">
        <v>30.1</v>
      </c>
      <c r="BC499">
        <v>5</v>
      </c>
      <c r="BD499">
        <v>29100</v>
      </c>
      <c r="BE499">
        <v>90300</v>
      </c>
      <c r="BF499">
        <v>32.200000000000003</v>
      </c>
      <c r="BG499">
        <v>4.9000000000000004</v>
      </c>
      <c r="BH499">
        <v>26900</v>
      </c>
      <c r="BI499">
        <v>89800</v>
      </c>
      <c r="BJ499">
        <v>30</v>
      </c>
      <c r="BK499">
        <v>4.9000000000000004</v>
      </c>
      <c r="BL499">
        <v>27000</v>
      </c>
      <c r="BM499">
        <v>96200</v>
      </c>
      <c r="BN499">
        <v>28.1</v>
      </c>
      <c r="BO499">
        <v>4.9000000000000004</v>
      </c>
      <c r="BP499">
        <v>32600</v>
      </c>
      <c r="BQ499">
        <v>94600</v>
      </c>
      <c r="BR499">
        <v>34.4</v>
      </c>
      <c r="BS499">
        <v>5.4</v>
      </c>
      <c r="BT499">
        <v>38100</v>
      </c>
      <c r="BU499">
        <v>100200</v>
      </c>
      <c r="BV499">
        <v>38</v>
      </c>
      <c r="BW499">
        <v>5.3</v>
      </c>
    </row>
    <row r="500" spans="1:75" x14ac:dyDescent="0.3">
      <c r="A500" t="s">
        <v>177</v>
      </c>
      <c r="B500" t="str">
        <f>VLOOKUP(A500,'class and classification'!$A$1:$B$338,2,FALSE)</f>
        <v>Predominantly Urban</v>
      </c>
      <c r="C500" t="str">
        <f>VLOOKUP(A500,'class and classification'!$A$1:$C$338,3,FALSE)</f>
        <v>L</v>
      </c>
      <c r="D500">
        <v>24900</v>
      </c>
      <c r="E500">
        <v>100700</v>
      </c>
      <c r="F500">
        <v>24.7</v>
      </c>
      <c r="G500">
        <v>4.2</v>
      </c>
      <c r="H500">
        <v>23700</v>
      </c>
      <c r="I500">
        <v>94000</v>
      </c>
      <c r="J500">
        <v>25.2</v>
      </c>
      <c r="K500">
        <v>4.5</v>
      </c>
      <c r="L500">
        <v>27700</v>
      </c>
      <c r="M500">
        <v>98700</v>
      </c>
      <c r="N500">
        <v>28.1</v>
      </c>
      <c r="O500">
        <v>4.2</v>
      </c>
      <c r="P500">
        <v>26800</v>
      </c>
      <c r="Q500">
        <v>105500</v>
      </c>
      <c r="R500">
        <v>25.4</v>
      </c>
      <c r="S500">
        <v>4</v>
      </c>
      <c r="T500">
        <v>25300</v>
      </c>
      <c r="U500">
        <v>105400</v>
      </c>
      <c r="V500">
        <v>24</v>
      </c>
      <c r="W500">
        <v>4.5</v>
      </c>
      <c r="X500">
        <v>28300</v>
      </c>
      <c r="Y500">
        <v>101300</v>
      </c>
      <c r="Z500">
        <v>28</v>
      </c>
      <c r="AA500">
        <v>4.4000000000000004</v>
      </c>
      <c r="AB500">
        <v>29200</v>
      </c>
      <c r="AC500">
        <v>99600</v>
      </c>
      <c r="AD500">
        <v>29.3</v>
      </c>
      <c r="AE500">
        <v>4.0999999999999996</v>
      </c>
      <c r="AF500">
        <v>25900</v>
      </c>
      <c r="AG500">
        <v>98900</v>
      </c>
      <c r="AH500">
        <v>26.2</v>
      </c>
      <c r="AI500">
        <v>4.0999999999999996</v>
      </c>
      <c r="AJ500">
        <v>27500</v>
      </c>
      <c r="AK500">
        <v>101500</v>
      </c>
      <c r="AL500">
        <v>27.1</v>
      </c>
      <c r="AM500">
        <v>4.0999999999999996</v>
      </c>
      <c r="AN500">
        <v>28500</v>
      </c>
      <c r="AO500">
        <v>108700</v>
      </c>
      <c r="AP500">
        <v>26.2</v>
      </c>
      <c r="AQ500">
        <v>4.4000000000000004</v>
      </c>
      <c r="AR500">
        <v>30300</v>
      </c>
      <c r="AS500">
        <v>105100</v>
      </c>
      <c r="AT500">
        <v>28.8</v>
      </c>
      <c r="AU500">
        <v>4.5999999999999996</v>
      </c>
      <c r="AV500">
        <v>32600</v>
      </c>
      <c r="AW500">
        <v>110700</v>
      </c>
      <c r="AX500">
        <v>29.4</v>
      </c>
      <c r="AY500">
        <v>4.5</v>
      </c>
      <c r="AZ500">
        <v>32800</v>
      </c>
      <c r="BA500">
        <v>108700</v>
      </c>
      <c r="BB500">
        <v>30.2</v>
      </c>
      <c r="BC500">
        <v>4.8</v>
      </c>
      <c r="BD500">
        <v>25900</v>
      </c>
      <c r="BE500">
        <v>113600</v>
      </c>
      <c r="BF500">
        <v>22.8</v>
      </c>
      <c r="BG500">
        <v>4.5999999999999996</v>
      </c>
      <c r="BH500">
        <v>26800</v>
      </c>
      <c r="BI500">
        <v>116700</v>
      </c>
      <c r="BJ500">
        <v>23</v>
      </c>
      <c r="BK500">
        <v>4.5</v>
      </c>
      <c r="BL500">
        <v>28000</v>
      </c>
      <c r="BM500">
        <v>114400</v>
      </c>
      <c r="BN500">
        <v>24.5</v>
      </c>
      <c r="BO500">
        <v>4.3</v>
      </c>
      <c r="BP500">
        <v>31100</v>
      </c>
      <c r="BQ500">
        <v>116200</v>
      </c>
      <c r="BR500">
        <v>26.7</v>
      </c>
      <c r="BS500">
        <v>5.3</v>
      </c>
      <c r="BT500">
        <v>40900</v>
      </c>
      <c r="BU500">
        <v>115000</v>
      </c>
      <c r="BV500">
        <v>35.6</v>
      </c>
      <c r="BW500">
        <v>5.8</v>
      </c>
    </row>
    <row r="501" spans="1:75" x14ac:dyDescent="0.3">
      <c r="A501" t="s">
        <v>178</v>
      </c>
      <c r="B501" t="str">
        <f>VLOOKUP(A501,'class and classification'!$A$1:$B$338,2,FALSE)</f>
        <v>Predominantly Urban</v>
      </c>
      <c r="C501" t="str">
        <f>VLOOKUP(A501,'class and classification'!$A$1:$C$338,3,FALSE)</f>
        <v>L</v>
      </c>
      <c r="D501">
        <v>24200</v>
      </c>
      <c r="E501">
        <v>122600</v>
      </c>
      <c r="F501">
        <v>19.7</v>
      </c>
      <c r="G501">
        <v>3.7</v>
      </c>
      <c r="H501">
        <v>30200</v>
      </c>
      <c r="I501">
        <v>108400</v>
      </c>
      <c r="J501">
        <v>27.9</v>
      </c>
      <c r="K501">
        <v>4.7</v>
      </c>
      <c r="L501">
        <v>28300</v>
      </c>
      <c r="M501">
        <v>113800</v>
      </c>
      <c r="N501">
        <v>24.9</v>
      </c>
      <c r="O501">
        <v>4.5999999999999996</v>
      </c>
      <c r="P501">
        <v>32500</v>
      </c>
      <c r="Q501">
        <v>114900</v>
      </c>
      <c r="R501">
        <v>28.3</v>
      </c>
      <c r="S501">
        <v>4.8</v>
      </c>
      <c r="T501">
        <v>30700</v>
      </c>
      <c r="U501">
        <v>117100</v>
      </c>
      <c r="V501">
        <v>26.2</v>
      </c>
      <c r="W501">
        <v>4.4000000000000004</v>
      </c>
      <c r="X501">
        <v>26500</v>
      </c>
      <c r="Y501">
        <v>122800</v>
      </c>
      <c r="Z501">
        <v>21.6</v>
      </c>
      <c r="AA501">
        <v>4.2</v>
      </c>
      <c r="AB501">
        <v>24900</v>
      </c>
      <c r="AC501">
        <v>119100</v>
      </c>
      <c r="AD501">
        <v>20.9</v>
      </c>
      <c r="AE501">
        <v>3.8</v>
      </c>
      <c r="AF501">
        <v>29500</v>
      </c>
      <c r="AG501">
        <v>117300</v>
      </c>
      <c r="AH501">
        <v>25.2</v>
      </c>
      <c r="AI501">
        <v>4.2</v>
      </c>
      <c r="AJ501">
        <v>33200</v>
      </c>
      <c r="AK501">
        <v>124300</v>
      </c>
      <c r="AL501">
        <v>26.7</v>
      </c>
      <c r="AM501">
        <v>4.2</v>
      </c>
      <c r="AN501">
        <v>31500</v>
      </c>
      <c r="AO501">
        <v>131000</v>
      </c>
      <c r="AP501">
        <v>24</v>
      </c>
      <c r="AQ501">
        <v>4</v>
      </c>
      <c r="AR501">
        <v>31300</v>
      </c>
      <c r="AS501">
        <v>139600</v>
      </c>
      <c r="AT501">
        <v>22.4</v>
      </c>
      <c r="AU501">
        <v>3.9</v>
      </c>
      <c r="AV501">
        <v>30300</v>
      </c>
      <c r="AW501">
        <v>137600</v>
      </c>
      <c r="AX501">
        <v>22.1</v>
      </c>
      <c r="AY501">
        <v>3.9</v>
      </c>
      <c r="AZ501">
        <v>35900</v>
      </c>
      <c r="BA501">
        <v>147300</v>
      </c>
      <c r="BB501">
        <v>24.4</v>
      </c>
      <c r="BC501">
        <v>3.9</v>
      </c>
      <c r="BD501">
        <v>32100</v>
      </c>
      <c r="BE501">
        <v>142700</v>
      </c>
      <c r="BF501">
        <v>22.5</v>
      </c>
      <c r="BG501">
        <v>3.8</v>
      </c>
      <c r="BH501">
        <v>34500</v>
      </c>
      <c r="BI501">
        <v>141700</v>
      </c>
      <c r="BJ501">
        <v>24.4</v>
      </c>
      <c r="BK501">
        <v>4.0999999999999996</v>
      </c>
      <c r="BL501">
        <v>36500</v>
      </c>
      <c r="BM501">
        <v>148800</v>
      </c>
      <c r="BN501">
        <v>24.5</v>
      </c>
      <c r="BO501">
        <v>4.4000000000000004</v>
      </c>
      <c r="BP501">
        <v>40500</v>
      </c>
      <c r="BQ501">
        <v>157900</v>
      </c>
      <c r="BR501">
        <v>25.6</v>
      </c>
      <c r="BS501">
        <v>5.2</v>
      </c>
      <c r="BT501">
        <v>45400</v>
      </c>
      <c r="BU501">
        <v>138800</v>
      </c>
      <c r="BV501">
        <v>32.700000000000003</v>
      </c>
      <c r="BW501">
        <v>6.1</v>
      </c>
    </row>
    <row r="502" spans="1:75" x14ac:dyDescent="0.3">
      <c r="A502" t="s">
        <v>179</v>
      </c>
      <c r="B502" t="str">
        <f>VLOOKUP(A502,'class and classification'!$A$1:$B$338,2,FALSE)</f>
        <v>Predominantly Urban</v>
      </c>
      <c r="C502" t="str">
        <f>VLOOKUP(A502,'class and classification'!$A$1:$C$338,3,FALSE)</f>
        <v>L</v>
      </c>
      <c r="D502">
        <v>28700</v>
      </c>
      <c r="E502">
        <v>88700</v>
      </c>
      <c r="F502">
        <v>32.299999999999997</v>
      </c>
      <c r="G502">
        <v>4.7</v>
      </c>
      <c r="H502">
        <v>27800</v>
      </c>
      <c r="I502">
        <v>95600</v>
      </c>
      <c r="J502">
        <v>29</v>
      </c>
      <c r="K502">
        <v>4.0999999999999996</v>
      </c>
      <c r="L502">
        <v>28500</v>
      </c>
      <c r="M502">
        <v>96800</v>
      </c>
      <c r="N502">
        <v>29.4</v>
      </c>
      <c r="O502">
        <v>4</v>
      </c>
      <c r="P502">
        <v>25900</v>
      </c>
      <c r="Q502">
        <v>97300</v>
      </c>
      <c r="R502">
        <v>26.6</v>
      </c>
      <c r="S502">
        <v>4.0999999999999996</v>
      </c>
      <c r="T502">
        <v>28600</v>
      </c>
      <c r="U502">
        <v>95800</v>
      </c>
      <c r="V502">
        <v>29.9</v>
      </c>
      <c r="W502">
        <v>4.4000000000000004</v>
      </c>
      <c r="X502">
        <v>28400</v>
      </c>
      <c r="Y502">
        <v>92200</v>
      </c>
      <c r="Z502">
        <v>30.8</v>
      </c>
      <c r="AA502">
        <v>4.7</v>
      </c>
      <c r="AB502">
        <v>24300</v>
      </c>
      <c r="AC502">
        <v>93900</v>
      </c>
      <c r="AD502">
        <v>25.9</v>
      </c>
      <c r="AE502">
        <v>4.3</v>
      </c>
      <c r="AF502">
        <v>29100</v>
      </c>
      <c r="AG502">
        <v>98200</v>
      </c>
      <c r="AH502">
        <v>29.6</v>
      </c>
      <c r="AI502">
        <v>4.5999999999999996</v>
      </c>
      <c r="AJ502">
        <v>30700</v>
      </c>
      <c r="AK502">
        <v>101200</v>
      </c>
      <c r="AL502">
        <v>30.4</v>
      </c>
      <c r="AM502">
        <v>4.5</v>
      </c>
      <c r="AN502">
        <v>31500</v>
      </c>
      <c r="AO502">
        <v>101200</v>
      </c>
      <c r="AP502">
        <v>31.1</v>
      </c>
      <c r="AQ502">
        <v>4.2</v>
      </c>
      <c r="AR502">
        <v>30900</v>
      </c>
      <c r="AS502">
        <v>101200</v>
      </c>
      <c r="AT502">
        <v>30.6</v>
      </c>
      <c r="AU502">
        <v>4.3</v>
      </c>
      <c r="AV502">
        <v>30800</v>
      </c>
      <c r="AW502">
        <v>102200</v>
      </c>
      <c r="AX502">
        <v>30.1</v>
      </c>
      <c r="AY502">
        <v>4.5</v>
      </c>
      <c r="AZ502">
        <v>33200</v>
      </c>
      <c r="BA502">
        <v>106100</v>
      </c>
      <c r="BB502">
        <v>31.3</v>
      </c>
      <c r="BC502">
        <v>4.8</v>
      </c>
      <c r="BD502">
        <v>27900</v>
      </c>
      <c r="BE502">
        <v>99100</v>
      </c>
      <c r="BF502">
        <v>28.1</v>
      </c>
      <c r="BG502">
        <v>4.7</v>
      </c>
      <c r="BH502">
        <v>29200</v>
      </c>
      <c r="BI502">
        <v>104700</v>
      </c>
      <c r="BJ502">
        <v>27.9</v>
      </c>
      <c r="BK502">
        <v>4.8</v>
      </c>
      <c r="BL502">
        <v>32800</v>
      </c>
      <c r="BM502">
        <v>108600</v>
      </c>
      <c r="BN502">
        <v>30.2</v>
      </c>
      <c r="BO502">
        <v>5</v>
      </c>
      <c r="BP502">
        <v>29800</v>
      </c>
      <c r="BQ502">
        <v>109400</v>
      </c>
      <c r="BR502">
        <v>27.2</v>
      </c>
      <c r="BS502">
        <v>4.9000000000000004</v>
      </c>
      <c r="BT502">
        <v>30200</v>
      </c>
      <c r="BU502">
        <v>100400</v>
      </c>
      <c r="BV502">
        <v>30.1</v>
      </c>
      <c r="BW502">
        <v>5.0999999999999996</v>
      </c>
    </row>
    <row r="503" spans="1:75" x14ac:dyDescent="0.3">
      <c r="A503" t="s">
        <v>180</v>
      </c>
      <c r="B503" t="str">
        <f>VLOOKUP(A503,'class and classification'!$A$1:$B$338,2,FALSE)</f>
        <v>Predominantly Urban</v>
      </c>
      <c r="C503" t="str">
        <f>VLOOKUP(A503,'class and classification'!$A$1:$C$338,3,FALSE)</f>
        <v>L</v>
      </c>
      <c r="D503">
        <v>16000</v>
      </c>
      <c r="E503">
        <v>89600</v>
      </c>
      <c r="F503">
        <v>17.899999999999999</v>
      </c>
      <c r="G503">
        <v>3.7</v>
      </c>
      <c r="H503">
        <v>19300</v>
      </c>
      <c r="I503">
        <v>96200</v>
      </c>
      <c r="J503">
        <v>20.100000000000001</v>
      </c>
      <c r="K503">
        <v>3.9</v>
      </c>
      <c r="L503">
        <v>17100</v>
      </c>
      <c r="M503">
        <v>94400</v>
      </c>
      <c r="N503">
        <v>18.2</v>
      </c>
      <c r="O503">
        <v>4.0999999999999996</v>
      </c>
      <c r="P503">
        <v>16300</v>
      </c>
      <c r="Q503">
        <v>91400</v>
      </c>
      <c r="R503">
        <v>17.8</v>
      </c>
      <c r="S503">
        <v>4.0999999999999996</v>
      </c>
      <c r="T503">
        <v>16500</v>
      </c>
      <c r="U503">
        <v>95900</v>
      </c>
      <c r="V503">
        <v>17.2</v>
      </c>
      <c r="W503">
        <v>3.9</v>
      </c>
      <c r="X503">
        <v>19100</v>
      </c>
      <c r="Y503">
        <v>96900</v>
      </c>
      <c r="Z503">
        <v>19.7</v>
      </c>
      <c r="AA503">
        <v>4</v>
      </c>
      <c r="AB503">
        <v>18600</v>
      </c>
      <c r="AC503">
        <v>95300</v>
      </c>
      <c r="AD503">
        <v>19.5</v>
      </c>
      <c r="AE503">
        <v>3.7</v>
      </c>
      <c r="AF503">
        <v>20300</v>
      </c>
      <c r="AG503">
        <v>94800</v>
      </c>
      <c r="AH503">
        <v>21.5</v>
      </c>
      <c r="AI503">
        <v>4.0999999999999996</v>
      </c>
      <c r="AJ503">
        <v>24900</v>
      </c>
      <c r="AK503">
        <v>97500</v>
      </c>
      <c r="AL503">
        <v>25.6</v>
      </c>
      <c r="AM503">
        <v>4.4000000000000004</v>
      </c>
      <c r="AN503">
        <v>25200</v>
      </c>
      <c r="AO503">
        <v>100200</v>
      </c>
      <c r="AP503">
        <v>25.2</v>
      </c>
      <c r="AQ503">
        <v>4.8</v>
      </c>
      <c r="AR503">
        <v>24400</v>
      </c>
      <c r="AS503">
        <v>102200</v>
      </c>
      <c r="AT503">
        <v>23.9</v>
      </c>
      <c r="AU503">
        <v>4.8</v>
      </c>
      <c r="AV503">
        <v>23900</v>
      </c>
      <c r="AW503">
        <v>104600</v>
      </c>
      <c r="AX503">
        <v>22.9</v>
      </c>
      <c r="AY503">
        <v>4.5999999999999996</v>
      </c>
      <c r="AZ503">
        <v>22600</v>
      </c>
      <c r="BA503">
        <v>105700</v>
      </c>
      <c r="BB503">
        <v>21.4</v>
      </c>
      <c r="BC503">
        <v>4.2</v>
      </c>
      <c r="BD503">
        <v>30400</v>
      </c>
      <c r="BE503">
        <v>106800</v>
      </c>
      <c r="BF503">
        <v>28.4</v>
      </c>
      <c r="BG503">
        <v>4.5999999999999996</v>
      </c>
      <c r="BH503">
        <v>25900</v>
      </c>
      <c r="BI503">
        <v>107000</v>
      </c>
      <c r="BJ503">
        <v>24.2</v>
      </c>
      <c r="BK503">
        <v>4.3</v>
      </c>
      <c r="BL503">
        <v>25800</v>
      </c>
      <c r="BM503">
        <v>107000</v>
      </c>
      <c r="BN503">
        <v>24.1</v>
      </c>
      <c r="BO503">
        <v>4.0999999999999996</v>
      </c>
      <c r="BP503">
        <v>29300</v>
      </c>
      <c r="BQ503">
        <v>105000</v>
      </c>
      <c r="BR503">
        <v>27.9</v>
      </c>
      <c r="BS503">
        <v>5.6</v>
      </c>
      <c r="BT503">
        <v>30900</v>
      </c>
      <c r="BU503">
        <v>104400</v>
      </c>
      <c r="BV503">
        <v>29.6</v>
      </c>
      <c r="BW503">
        <v>5.3</v>
      </c>
    </row>
    <row r="504" spans="1:75" x14ac:dyDescent="0.3">
      <c r="A504" t="s">
        <v>181</v>
      </c>
      <c r="B504" t="str">
        <f>VLOOKUP(A504,'class and classification'!$A$1:$B$338,2,FALSE)</f>
        <v>Predominantly Urban</v>
      </c>
      <c r="C504" t="str">
        <f>VLOOKUP(A504,'class and classification'!$A$1:$C$338,3,FALSE)</f>
        <v>L</v>
      </c>
      <c r="D504">
        <v>14400</v>
      </c>
      <c r="E504">
        <v>94600</v>
      </c>
      <c r="F504">
        <v>15.3</v>
      </c>
      <c r="G504">
        <v>3.5</v>
      </c>
      <c r="H504">
        <v>16400</v>
      </c>
      <c r="I504">
        <v>101400</v>
      </c>
      <c r="J504">
        <v>16.2</v>
      </c>
      <c r="K504">
        <v>3.5</v>
      </c>
      <c r="L504">
        <v>20500</v>
      </c>
      <c r="M504">
        <v>105700</v>
      </c>
      <c r="N504">
        <v>19.399999999999999</v>
      </c>
      <c r="O504">
        <v>4.0999999999999996</v>
      </c>
      <c r="P504">
        <v>18600</v>
      </c>
      <c r="Q504">
        <v>107600</v>
      </c>
      <c r="R504">
        <v>17.2</v>
      </c>
      <c r="S504">
        <v>4</v>
      </c>
      <c r="T504">
        <v>17300</v>
      </c>
      <c r="U504">
        <v>107000</v>
      </c>
      <c r="V504">
        <v>16.2</v>
      </c>
      <c r="W504">
        <v>3.8</v>
      </c>
      <c r="X504">
        <v>17400</v>
      </c>
      <c r="Y504">
        <v>112200</v>
      </c>
      <c r="Z504">
        <v>15.5</v>
      </c>
      <c r="AA504">
        <v>3.9</v>
      </c>
      <c r="AB504">
        <v>23800</v>
      </c>
      <c r="AC504">
        <v>112700</v>
      </c>
      <c r="AD504">
        <v>21.1</v>
      </c>
      <c r="AE504">
        <v>4</v>
      </c>
      <c r="AF504">
        <v>22300</v>
      </c>
      <c r="AG504">
        <v>123600</v>
      </c>
      <c r="AH504">
        <v>18</v>
      </c>
      <c r="AI504">
        <v>3.7</v>
      </c>
      <c r="AJ504">
        <v>22700</v>
      </c>
      <c r="AK504">
        <v>122500</v>
      </c>
      <c r="AL504">
        <v>18.5</v>
      </c>
      <c r="AM504">
        <v>3.9</v>
      </c>
      <c r="AN504">
        <v>29700</v>
      </c>
      <c r="AO504">
        <v>129300</v>
      </c>
      <c r="AP504">
        <v>23</v>
      </c>
      <c r="AQ504">
        <v>4.3</v>
      </c>
      <c r="AR504">
        <v>25900</v>
      </c>
      <c r="AS504">
        <v>124800</v>
      </c>
      <c r="AT504">
        <v>20.7</v>
      </c>
      <c r="AU504">
        <v>4.5</v>
      </c>
      <c r="AV504">
        <v>29500</v>
      </c>
      <c r="AW504">
        <v>135500</v>
      </c>
      <c r="AX504">
        <v>21.8</v>
      </c>
      <c r="AY504">
        <v>4.9000000000000004</v>
      </c>
      <c r="AZ504">
        <v>29600</v>
      </c>
      <c r="BA504">
        <v>139500</v>
      </c>
      <c r="BB504">
        <v>21.2</v>
      </c>
      <c r="BC504">
        <v>4.7</v>
      </c>
      <c r="BD504">
        <v>29200</v>
      </c>
      <c r="BE504">
        <v>145700</v>
      </c>
      <c r="BF504">
        <v>20.100000000000001</v>
      </c>
      <c r="BG504">
        <v>4.0999999999999996</v>
      </c>
      <c r="BH504">
        <v>39200</v>
      </c>
      <c r="BI504">
        <v>150200</v>
      </c>
      <c r="BJ504">
        <v>26.1</v>
      </c>
      <c r="BK504">
        <v>4.7</v>
      </c>
      <c r="BL504">
        <v>36000</v>
      </c>
      <c r="BM504">
        <v>144800</v>
      </c>
      <c r="BN504">
        <v>24.8</v>
      </c>
      <c r="BO504">
        <v>5.2</v>
      </c>
      <c r="BP504">
        <v>35600</v>
      </c>
      <c r="BQ504">
        <v>135000</v>
      </c>
      <c r="BR504">
        <v>26.3</v>
      </c>
      <c r="BS504">
        <v>5.7</v>
      </c>
      <c r="BT504">
        <v>43300</v>
      </c>
      <c r="BU504">
        <v>148200</v>
      </c>
      <c r="BV504">
        <v>29.2</v>
      </c>
      <c r="BW504">
        <v>5.9</v>
      </c>
    </row>
    <row r="505" spans="1:75" x14ac:dyDescent="0.3">
      <c r="A505" t="s">
        <v>182</v>
      </c>
      <c r="B505" t="str">
        <f>VLOOKUP(A505,'class and classification'!$A$1:$B$338,2,FALSE)</f>
        <v>Predominantly Urban</v>
      </c>
      <c r="C505" t="str">
        <f>VLOOKUP(A505,'class and classification'!$A$1:$C$338,3,FALSE)</f>
        <v>UA</v>
      </c>
      <c r="D505">
        <v>12500</v>
      </c>
      <c r="E505">
        <v>59500</v>
      </c>
      <c r="F505">
        <v>21.1</v>
      </c>
      <c r="G505">
        <v>2.5</v>
      </c>
      <c r="H505">
        <v>13000</v>
      </c>
      <c r="I505">
        <v>59800</v>
      </c>
      <c r="J505">
        <v>21.6</v>
      </c>
      <c r="K505">
        <v>2.5</v>
      </c>
      <c r="L505">
        <v>11800</v>
      </c>
      <c r="M505">
        <v>60100</v>
      </c>
      <c r="N505">
        <v>19.600000000000001</v>
      </c>
      <c r="O505">
        <v>2.5</v>
      </c>
      <c r="P505">
        <v>13900</v>
      </c>
      <c r="Q505">
        <v>61200</v>
      </c>
      <c r="R505">
        <v>22.7</v>
      </c>
      <c r="S505">
        <v>2.8</v>
      </c>
      <c r="T505">
        <v>12000</v>
      </c>
      <c r="U505">
        <v>63200</v>
      </c>
      <c r="V505">
        <v>19</v>
      </c>
      <c r="W505">
        <v>2.8</v>
      </c>
      <c r="X505">
        <v>12200</v>
      </c>
      <c r="Y505">
        <v>60500</v>
      </c>
      <c r="Z505">
        <v>20.2</v>
      </c>
      <c r="AA505">
        <v>3</v>
      </c>
      <c r="AB505">
        <v>11400</v>
      </c>
      <c r="AC505">
        <v>61800</v>
      </c>
      <c r="AD505">
        <v>18.5</v>
      </c>
      <c r="AE505">
        <v>3</v>
      </c>
      <c r="AF505">
        <v>11000</v>
      </c>
      <c r="AG505">
        <v>60500</v>
      </c>
      <c r="AH505">
        <v>18.2</v>
      </c>
      <c r="AI505">
        <v>2.8</v>
      </c>
      <c r="AJ505">
        <v>12100</v>
      </c>
      <c r="AK505">
        <v>59400</v>
      </c>
      <c r="AL505">
        <v>20.3</v>
      </c>
      <c r="AM505">
        <v>2.8</v>
      </c>
      <c r="AN505">
        <v>12900</v>
      </c>
      <c r="AO505">
        <v>63700</v>
      </c>
      <c r="AP505">
        <v>20.3</v>
      </c>
      <c r="AQ505">
        <v>2.7</v>
      </c>
      <c r="AR505">
        <v>12100</v>
      </c>
      <c r="AS505">
        <v>62700</v>
      </c>
      <c r="AT505">
        <v>19.3</v>
      </c>
      <c r="AU505">
        <v>2.6</v>
      </c>
      <c r="AV505">
        <v>14100</v>
      </c>
      <c r="AW505">
        <v>65700</v>
      </c>
      <c r="AX505">
        <v>21.5</v>
      </c>
      <c r="AY505">
        <v>2.6</v>
      </c>
      <c r="AZ505">
        <v>13100</v>
      </c>
      <c r="BA505">
        <v>65100</v>
      </c>
      <c r="BB505">
        <v>20.2</v>
      </c>
      <c r="BC505">
        <v>2.6</v>
      </c>
      <c r="BD505">
        <v>13900</v>
      </c>
      <c r="BE505">
        <v>65900</v>
      </c>
      <c r="BF505">
        <v>21.1</v>
      </c>
      <c r="BG505">
        <v>2.8</v>
      </c>
      <c r="BH505">
        <v>14600</v>
      </c>
      <c r="BI505">
        <v>67700</v>
      </c>
      <c r="BJ505">
        <v>21.6</v>
      </c>
      <c r="BK505">
        <v>2.8</v>
      </c>
      <c r="BL505">
        <v>15200</v>
      </c>
      <c r="BM505">
        <v>66200</v>
      </c>
      <c r="BN505">
        <v>23</v>
      </c>
      <c r="BO505">
        <v>3</v>
      </c>
      <c r="BP505">
        <v>16700</v>
      </c>
      <c r="BQ505">
        <v>63500</v>
      </c>
      <c r="BR505">
        <v>26.3</v>
      </c>
      <c r="BS505">
        <v>3.7</v>
      </c>
      <c r="BT505">
        <v>14000</v>
      </c>
      <c r="BU505">
        <v>61500</v>
      </c>
      <c r="BV505">
        <v>22.8</v>
      </c>
      <c r="BW505">
        <v>3.5</v>
      </c>
    </row>
    <row r="506" spans="1:75" x14ac:dyDescent="0.3">
      <c r="A506" t="s">
        <v>183</v>
      </c>
      <c r="B506" t="str">
        <f>VLOOKUP(A506,'class and classification'!$A$1:$B$338,2,FALSE)</f>
        <v>Predominantly Urban</v>
      </c>
      <c r="C506" t="str">
        <f>VLOOKUP(A506,'class and classification'!$A$1:$C$338,3,FALSE)</f>
        <v>UA</v>
      </c>
      <c r="D506">
        <v>29700</v>
      </c>
      <c r="E506">
        <v>129100</v>
      </c>
      <c r="F506">
        <v>23</v>
      </c>
      <c r="G506">
        <v>2.8</v>
      </c>
      <c r="H506">
        <v>27300</v>
      </c>
      <c r="I506">
        <v>125300</v>
      </c>
      <c r="J506">
        <v>21.8</v>
      </c>
      <c r="K506">
        <v>2.9</v>
      </c>
      <c r="L506">
        <v>30600</v>
      </c>
      <c r="M506">
        <v>131400</v>
      </c>
      <c r="N506">
        <v>23.3</v>
      </c>
      <c r="O506">
        <v>2.8</v>
      </c>
      <c r="P506">
        <v>33300</v>
      </c>
      <c r="Q506">
        <v>132900</v>
      </c>
      <c r="R506">
        <v>25.1</v>
      </c>
      <c r="S506">
        <v>2.9</v>
      </c>
      <c r="T506">
        <v>31200</v>
      </c>
      <c r="U506">
        <v>136500</v>
      </c>
      <c r="V506">
        <v>22.9</v>
      </c>
      <c r="W506">
        <v>2.9</v>
      </c>
      <c r="X506">
        <v>30700</v>
      </c>
      <c r="Y506">
        <v>137000</v>
      </c>
      <c r="Z506">
        <v>22.4</v>
      </c>
      <c r="AA506">
        <v>2.9</v>
      </c>
      <c r="AB506">
        <v>38400</v>
      </c>
      <c r="AC506">
        <v>136900</v>
      </c>
      <c r="AD506">
        <v>28.1</v>
      </c>
      <c r="AE506">
        <v>3.3</v>
      </c>
      <c r="AF506">
        <v>32500</v>
      </c>
      <c r="AG506">
        <v>137000</v>
      </c>
      <c r="AH506">
        <v>23.8</v>
      </c>
      <c r="AI506">
        <v>3.1</v>
      </c>
      <c r="AJ506">
        <v>32700</v>
      </c>
      <c r="AK506">
        <v>140500</v>
      </c>
      <c r="AL506">
        <v>23.3</v>
      </c>
      <c r="AM506">
        <v>3</v>
      </c>
      <c r="AN506">
        <v>34100</v>
      </c>
      <c r="AO506">
        <v>143900</v>
      </c>
      <c r="AP506">
        <v>23.7</v>
      </c>
      <c r="AQ506">
        <v>2.9</v>
      </c>
      <c r="AR506">
        <v>41300</v>
      </c>
      <c r="AS506">
        <v>148200</v>
      </c>
      <c r="AT506">
        <v>27.8</v>
      </c>
      <c r="AU506">
        <v>3.1</v>
      </c>
      <c r="AV506">
        <v>37100</v>
      </c>
      <c r="AW506">
        <v>146100</v>
      </c>
      <c r="AX506">
        <v>25.4</v>
      </c>
      <c r="AY506">
        <v>3</v>
      </c>
      <c r="AZ506">
        <v>43000</v>
      </c>
      <c r="BA506">
        <v>154200</v>
      </c>
      <c r="BB506">
        <v>27.9</v>
      </c>
      <c r="BC506">
        <v>3.2</v>
      </c>
      <c r="BD506">
        <v>47100</v>
      </c>
      <c r="BE506">
        <v>152100</v>
      </c>
      <c r="BF506">
        <v>30.9</v>
      </c>
      <c r="BG506">
        <v>3.5</v>
      </c>
      <c r="BH506">
        <v>44200</v>
      </c>
      <c r="BI506">
        <v>151300</v>
      </c>
      <c r="BJ506">
        <v>29.2</v>
      </c>
      <c r="BK506">
        <v>3.6</v>
      </c>
      <c r="BL506">
        <v>43900</v>
      </c>
      <c r="BM506">
        <v>162900</v>
      </c>
      <c r="BN506">
        <v>27</v>
      </c>
      <c r="BO506">
        <v>3.6</v>
      </c>
      <c r="BP506">
        <v>55900</v>
      </c>
      <c r="BQ506">
        <v>160300</v>
      </c>
      <c r="BR506">
        <v>34.9</v>
      </c>
      <c r="BS506">
        <v>4.4000000000000004</v>
      </c>
      <c r="BT506">
        <v>49800</v>
      </c>
      <c r="BU506">
        <v>163700</v>
      </c>
      <c r="BV506">
        <v>30.4</v>
      </c>
      <c r="BW506">
        <v>3.9</v>
      </c>
    </row>
    <row r="507" spans="1:75" x14ac:dyDescent="0.3">
      <c r="A507" t="s">
        <v>184</v>
      </c>
      <c r="B507" t="str">
        <f>VLOOKUP(A507,'class and classification'!$A$1:$B$338,2,FALSE)</f>
        <v>Predominantly Rural</v>
      </c>
      <c r="C507" t="str">
        <f>VLOOKUP(A507,'class and classification'!$A$1:$C$338,3,FALSE)</f>
        <v>UA</v>
      </c>
      <c r="D507">
        <v>8500</v>
      </c>
      <c r="E507">
        <v>60200</v>
      </c>
      <c r="F507">
        <v>14</v>
      </c>
      <c r="G507">
        <v>2.2000000000000002</v>
      </c>
      <c r="H507">
        <v>7700</v>
      </c>
      <c r="I507">
        <v>61300</v>
      </c>
      <c r="J507">
        <v>12.5</v>
      </c>
      <c r="K507">
        <v>2.2000000000000002</v>
      </c>
      <c r="L507">
        <v>9000</v>
      </c>
      <c r="M507">
        <v>59900</v>
      </c>
      <c r="N507">
        <v>15</v>
      </c>
      <c r="O507">
        <v>2.5</v>
      </c>
      <c r="P507">
        <v>8600</v>
      </c>
      <c r="Q507">
        <v>59700</v>
      </c>
      <c r="R507">
        <v>14.4</v>
      </c>
      <c r="S507">
        <v>2.4</v>
      </c>
      <c r="T507">
        <v>8200</v>
      </c>
      <c r="U507">
        <v>60000</v>
      </c>
      <c r="V507">
        <v>13.7</v>
      </c>
      <c r="W507">
        <v>2.6</v>
      </c>
      <c r="X507">
        <v>7500</v>
      </c>
      <c r="Y507">
        <v>55000</v>
      </c>
      <c r="Z507">
        <v>13.7</v>
      </c>
      <c r="AA507">
        <v>2.8</v>
      </c>
      <c r="AB507">
        <v>8000</v>
      </c>
      <c r="AC507">
        <v>52200</v>
      </c>
      <c r="AD507">
        <v>15.3</v>
      </c>
      <c r="AE507">
        <v>2.8</v>
      </c>
      <c r="AF507">
        <v>7800</v>
      </c>
      <c r="AG507">
        <v>52800</v>
      </c>
      <c r="AH507">
        <v>14.8</v>
      </c>
      <c r="AI507">
        <v>2.7</v>
      </c>
      <c r="AJ507">
        <v>9400</v>
      </c>
      <c r="AK507">
        <v>56600</v>
      </c>
      <c r="AL507">
        <v>16.7</v>
      </c>
      <c r="AM507">
        <v>2.6</v>
      </c>
      <c r="AN507">
        <v>9400</v>
      </c>
      <c r="AO507">
        <v>58000</v>
      </c>
      <c r="AP507">
        <v>16.2</v>
      </c>
      <c r="AQ507">
        <v>2.5</v>
      </c>
      <c r="AR507">
        <v>8800</v>
      </c>
      <c r="AS507">
        <v>57700</v>
      </c>
      <c r="AT507">
        <v>15.2</v>
      </c>
      <c r="AU507">
        <v>2.4</v>
      </c>
      <c r="AV507">
        <v>9000</v>
      </c>
      <c r="AW507">
        <v>59700</v>
      </c>
      <c r="AX507">
        <v>15.1</v>
      </c>
      <c r="AY507">
        <v>2.4</v>
      </c>
      <c r="AZ507">
        <v>9900</v>
      </c>
      <c r="BA507">
        <v>60000</v>
      </c>
      <c r="BB507">
        <v>16.5</v>
      </c>
      <c r="BC507">
        <v>2.6</v>
      </c>
      <c r="BD507">
        <v>9800</v>
      </c>
      <c r="BE507">
        <v>59100</v>
      </c>
      <c r="BF507">
        <v>16.600000000000001</v>
      </c>
      <c r="BG507">
        <v>2.5</v>
      </c>
      <c r="BH507">
        <v>8800</v>
      </c>
      <c r="BI507">
        <v>59400</v>
      </c>
      <c r="BJ507">
        <v>14.9</v>
      </c>
      <c r="BK507">
        <v>2.5</v>
      </c>
      <c r="BL507">
        <v>10500</v>
      </c>
      <c r="BM507">
        <v>60400</v>
      </c>
      <c r="BN507">
        <v>17.399999999999999</v>
      </c>
      <c r="BO507">
        <v>2.9</v>
      </c>
      <c r="BP507">
        <v>10200</v>
      </c>
      <c r="BQ507">
        <v>58400</v>
      </c>
      <c r="BR507">
        <v>17.399999999999999</v>
      </c>
      <c r="BS507">
        <v>3.3</v>
      </c>
      <c r="BT507">
        <v>9600</v>
      </c>
      <c r="BU507">
        <v>54800</v>
      </c>
      <c r="BV507">
        <v>17.5</v>
      </c>
      <c r="BW507">
        <v>3.7</v>
      </c>
    </row>
    <row r="508" spans="1:75" x14ac:dyDescent="0.3">
      <c r="A508" t="s">
        <v>185</v>
      </c>
      <c r="B508" t="str">
        <f>VLOOKUP(A508,'class and classification'!$A$1:$B$338,2,FALSE)</f>
        <v>Predominantly Urban</v>
      </c>
      <c r="C508" t="str">
        <f>VLOOKUP(A508,'class and classification'!$A$1:$C$338,3,FALSE)</f>
        <v>UA</v>
      </c>
      <c r="D508">
        <v>15600</v>
      </c>
      <c r="E508">
        <v>120000</v>
      </c>
      <c r="F508">
        <v>13</v>
      </c>
      <c r="G508">
        <v>2.2000000000000002</v>
      </c>
      <c r="H508">
        <v>16500</v>
      </c>
      <c r="I508">
        <v>122800</v>
      </c>
      <c r="J508">
        <v>13.5</v>
      </c>
      <c r="K508">
        <v>2.4</v>
      </c>
      <c r="L508">
        <v>16700</v>
      </c>
      <c r="M508">
        <v>123900</v>
      </c>
      <c r="N508">
        <v>13.5</v>
      </c>
      <c r="O508">
        <v>2.4</v>
      </c>
      <c r="P508">
        <v>18800</v>
      </c>
      <c r="Q508">
        <v>128000</v>
      </c>
      <c r="R508">
        <v>14.7</v>
      </c>
      <c r="S508">
        <v>2.5</v>
      </c>
      <c r="T508">
        <v>20200</v>
      </c>
      <c r="U508">
        <v>125700</v>
      </c>
      <c r="V508">
        <v>16</v>
      </c>
      <c r="W508">
        <v>2.7</v>
      </c>
      <c r="X508">
        <v>18800</v>
      </c>
      <c r="Y508">
        <v>118700</v>
      </c>
      <c r="Z508">
        <v>15.9</v>
      </c>
      <c r="AA508">
        <v>2.8</v>
      </c>
      <c r="AB508">
        <v>16300</v>
      </c>
      <c r="AC508">
        <v>120300</v>
      </c>
      <c r="AD508">
        <v>13.5</v>
      </c>
      <c r="AE508">
        <v>3.1</v>
      </c>
      <c r="AF508">
        <v>17300</v>
      </c>
      <c r="AG508">
        <v>122500</v>
      </c>
      <c r="AH508">
        <v>14.1</v>
      </c>
      <c r="AI508">
        <v>2.6</v>
      </c>
      <c r="AJ508">
        <v>20100</v>
      </c>
      <c r="AK508">
        <v>125500</v>
      </c>
      <c r="AL508">
        <v>16</v>
      </c>
      <c r="AM508">
        <v>2.6</v>
      </c>
      <c r="AN508">
        <v>16200</v>
      </c>
      <c r="AO508">
        <v>124100</v>
      </c>
      <c r="AP508">
        <v>13</v>
      </c>
      <c r="AQ508">
        <v>2.5</v>
      </c>
      <c r="AR508">
        <v>18800</v>
      </c>
      <c r="AS508">
        <v>126400</v>
      </c>
      <c r="AT508">
        <v>14.8</v>
      </c>
      <c r="AU508">
        <v>2.4</v>
      </c>
      <c r="AV508">
        <v>20400</v>
      </c>
      <c r="AW508">
        <v>127000</v>
      </c>
      <c r="AX508">
        <v>16.100000000000001</v>
      </c>
      <c r="AY508">
        <v>2.6</v>
      </c>
      <c r="AZ508">
        <v>23600</v>
      </c>
      <c r="BA508">
        <v>134700</v>
      </c>
      <c r="BB508">
        <v>17.5</v>
      </c>
      <c r="BC508">
        <v>2.9</v>
      </c>
      <c r="BD508">
        <v>25600</v>
      </c>
      <c r="BE508">
        <v>141200</v>
      </c>
      <c r="BF508">
        <v>18.100000000000001</v>
      </c>
      <c r="BG508">
        <v>3</v>
      </c>
      <c r="BH508">
        <v>23900</v>
      </c>
      <c r="BI508">
        <v>143200</v>
      </c>
      <c r="BJ508">
        <v>16.7</v>
      </c>
      <c r="BK508">
        <v>3.1</v>
      </c>
      <c r="BL508">
        <v>27000</v>
      </c>
      <c r="BM508">
        <v>141600</v>
      </c>
      <c r="BN508">
        <v>19</v>
      </c>
      <c r="BO508">
        <v>3.5</v>
      </c>
      <c r="BP508">
        <v>29000</v>
      </c>
      <c r="BQ508">
        <v>137700</v>
      </c>
      <c r="BR508">
        <v>21.1</v>
      </c>
      <c r="BS508">
        <v>4</v>
      </c>
      <c r="BT508">
        <v>27300</v>
      </c>
      <c r="BU508">
        <v>142200</v>
      </c>
      <c r="BV508">
        <v>19.2</v>
      </c>
      <c r="BW508">
        <v>4.2</v>
      </c>
    </row>
    <row r="509" spans="1:75" x14ac:dyDescent="0.3">
      <c r="A509" t="s">
        <v>186</v>
      </c>
      <c r="B509" t="str">
        <f>VLOOKUP(A509,'class and classification'!$A$1:$B$338,2,FALSE)</f>
        <v>Predominantly Urban</v>
      </c>
      <c r="C509" t="str">
        <f>VLOOKUP(A509,'class and classification'!$A$1:$C$338,3,FALSE)</f>
        <v>UA</v>
      </c>
      <c r="D509">
        <v>21300</v>
      </c>
      <c r="E509">
        <v>119100</v>
      </c>
      <c r="F509">
        <v>17.899999999999999</v>
      </c>
      <c r="G509">
        <v>2.5</v>
      </c>
      <c r="H509">
        <v>21000</v>
      </c>
      <c r="I509">
        <v>120800</v>
      </c>
      <c r="J509">
        <v>17.399999999999999</v>
      </c>
      <c r="K509">
        <v>2.7</v>
      </c>
      <c r="L509">
        <v>22600</v>
      </c>
      <c r="M509">
        <v>119900</v>
      </c>
      <c r="N509">
        <v>18.8</v>
      </c>
      <c r="O509">
        <v>2.8</v>
      </c>
      <c r="P509">
        <v>22400</v>
      </c>
      <c r="Q509">
        <v>127500</v>
      </c>
      <c r="R509">
        <v>17.600000000000001</v>
      </c>
      <c r="S509">
        <v>2.8</v>
      </c>
      <c r="T509">
        <v>19600</v>
      </c>
      <c r="U509">
        <v>128500</v>
      </c>
      <c r="V509">
        <v>15.3</v>
      </c>
      <c r="W509">
        <v>2.8</v>
      </c>
      <c r="X509">
        <v>22100</v>
      </c>
      <c r="Y509">
        <v>122500</v>
      </c>
      <c r="Z509">
        <v>18</v>
      </c>
      <c r="AA509">
        <v>3</v>
      </c>
      <c r="AB509">
        <v>23400</v>
      </c>
      <c r="AC509">
        <v>122700</v>
      </c>
      <c r="AD509">
        <v>19.100000000000001</v>
      </c>
      <c r="AE509">
        <v>2.9</v>
      </c>
      <c r="AF509">
        <v>24800</v>
      </c>
      <c r="AG509">
        <v>127300</v>
      </c>
      <c r="AH509">
        <v>19.5</v>
      </c>
      <c r="AI509">
        <v>2.9</v>
      </c>
      <c r="AJ509">
        <v>26300</v>
      </c>
      <c r="AK509">
        <v>125000</v>
      </c>
      <c r="AL509">
        <v>21</v>
      </c>
      <c r="AM509">
        <v>2.8</v>
      </c>
      <c r="AN509">
        <v>28000</v>
      </c>
      <c r="AO509">
        <v>124900</v>
      </c>
      <c r="AP509">
        <v>22.4</v>
      </c>
      <c r="AQ509">
        <v>2.8</v>
      </c>
      <c r="AR509">
        <v>27600</v>
      </c>
      <c r="AS509">
        <v>126500</v>
      </c>
      <c r="AT509">
        <v>21.8</v>
      </c>
      <c r="AU509">
        <v>2.8</v>
      </c>
      <c r="AV509">
        <v>24700</v>
      </c>
      <c r="AW509">
        <v>131800</v>
      </c>
      <c r="AX509">
        <v>18.7</v>
      </c>
      <c r="AY509">
        <v>2.8</v>
      </c>
      <c r="AZ509">
        <v>27500</v>
      </c>
      <c r="BA509">
        <v>130900</v>
      </c>
      <c r="BB509">
        <v>21</v>
      </c>
      <c r="BC509">
        <v>3</v>
      </c>
      <c r="BD509">
        <v>26500</v>
      </c>
      <c r="BE509">
        <v>134300</v>
      </c>
      <c r="BF509">
        <v>19.7</v>
      </c>
      <c r="BG509">
        <v>2.8</v>
      </c>
      <c r="BH509">
        <v>27300</v>
      </c>
      <c r="BI509">
        <v>129100</v>
      </c>
      <c r="BJ509">
        <v>21.1</v>
      </c>
      <c r="BK509">
        <v>3.1</v>
      </c>
      <c r="BL509">
        <v>33800</v>
      </c>
      <c r="BM509">
        <v>136600</v>
      </c>
      <c r="BN509">
        <v>24.8</v>
      </c>
      <c r="BO509">
        <v>3.2</v>
      </c>
      <c r="BP509">
        <v>32700</v>
      </c>
      <c r="BQ509">
        <v>139800</v>
      </c>
      <c r="BR509">
        <v>23.4</v>
      </c>
      <c r="BS509">
        <v>3.4</v>
      </c>
      <c r="BT509">
        <v>39500</v>
      </c>
      <c r="BU509">
        <v>144100</v>
      </c>
      <c r="BV509">
        <v>27.4</v>
      </c>
      <c r="BW509">
        <v>3.7</v>
      </c>
    </row>
    <row r="510" spans="1:75" x14ac:dyDescent="0.3">
      <c r="A510" t="s">
        <v>187</v>
      </c>
      <c r="B510" t="str">
        <f>VLOOKUP(A510,'class and classification'!$A$1:$B$338,2,FALSE)</f>
        <v>Predominantly Urban</v>
      </c>
      <c r="C510" t="str">
        <f>VLOOKUP(A510,'class and classification'!$A$1:$C$338,3,FALSE)</f>
        <v>UA</v>
      </c>
      <c r="D510">
        <v>16200</v>
      </c>
      <c r="E510">
        <v>94600</v>
      </c>
      <c r="F510">
        <v>17.100000000000001</v>
      </c>
      <c r="G510">
        <v>2.7</v>
      </c>
      <c r="H510">
        <v>15800</v>
      </c>
      <c r="I510">
        <v>100200</v>
      </c>
      <c r="J510">
        <v>15.8</v>
      </c>
      <c r="K510">
        <v>2.5</v>
      </c>
      <c r="L510">
        <v>16900</v>
      </c>
      <c r="M510">
        <v>99600</v>
      </c>
      <c r="N510">
        <v>16.899999999999999</v>
      </c>
      <c r="O510">
        <v>2.7</v>
      </c>
      <c r="P510">
        <v>16500</v>
      </c>
      <c r="Q510">
        <v>97000</v>
      </c>
      <c r="R510">
        <v>17</v>
      </c>
      <c r="S510">
        <v>2.7</v>
      </c>
      <c r="T510">
        <v>16800</v>
      </c>
      <c r="U510">
        <v>98100</v>
      </c>
      <c r="V510">
        <v>17.2</v>
      </c>
      <c r="W510">
        <v>2.6</v>
      </c>
      <c r="X510">
        <v>19200</v>
      </c>
      <c r="Y510">
        <v>96400</v>
      </c>
      <c r="Z510">
        <v>19.899999999999999</v>
      </c>
      <c r="AA510">
        <v>3</v>
      </c>
      <c r="AB510">
        <v>16700</v>
      </c>
      <c r="AC510">
        <v>99500</v>
      </c>
      <c r="AD510">
        <v>16.8</v>
      </c>
      <c r="AE510">
        <v>2.9</v>
      </c>
      <c r="AF510">
        <v>18700</v>
      </c>
      <c r="AG510">
        <v>99200</v>
      </c>
      <c r="AH510">
        <v>18.899999999999999</v>
      </c>
      <c r="AI510">
        <v>2.9</v>
      </c>
      <c r="AJ510">
        <v>20800</v>
      </c>
      <c r="AK510">
        <v>101700</v>
      </c>
      <c r="AL510">
        <v>20.5</v>
      </c>
      <c r="AM510">
        <v>2.9</v>
      </c>
      <c r="AN510">
        <v>19500</v>
      </c>
      <c r="AO510">
        <v>102100</v>
      </c>
      <c r="AP510">
        <v>19.100000000000001</v>
      </c>
      <c r="AQ510">
        <v>2.8</v>
      </c>
      <c r="AR510">
        <v>17800</v>
      </c>
      <c r="AS510">
        <v>99000</v>
      </c>
      <c r="AT510">
        <v>18</v>
      </c>
      <c r="AU510">
        <v>2.7</v>
      </c>
      <c r="AV510">
        <v>18200</v>
      </c>
      <c r="AW510">
        <v>100100</v>
      </c>
      <c r="AX510">
        <v>18.2</v>
      </c>
      <c r="AY510">
        <v>2.9</v>
      </c>
      <c r="AZ510">
        <v>19600</v>
      </c>
      <c r="BA510">
        <v>104900</v>
      </c>
      <c r="BB510">
        <v>18.7</v>
      </c>
      <c r="BC510">
        <v>2.8</v>
      </c>
      <c r="BD510">
        <v>21100</v>
      </c>
      <c r="BE510">
        <v>107800</v>
      </c>
      <c r="BF510">
        <v>19.600000000000001</v>
      </c>
      <c r="BG510">
        <v>2.9</v>
      </c>
      <c r="BH510">
        <v>19300</v>
      </c>
      <c r="BI510">
        <v>107600</v>
      </c>
      <c r="BJ510">
        <v>17.899999999999999</v>
      </c>
      <c r="BK510">
        <v>3.3</v>
      </c>
      <c r="BL510">
        <v>18600</v>
      </c>
      <c r="BM510">
        <v>104300</v>
      </c>
      <c r="BN510">
        <v>17.8</v>
      </c>
      <c r="BO510">
        <v>3.1</v>
      </c>
      <c r="BP510">
        <v>22800</v>
      </c>
      <c r="BQ510">
        <v>108500</v>
      </c>
      <c r="BR510">
        <v>21</v>
      </c>
      <c r="BS510">
        <v>3.8</v>
      </c>
      <c r="BT510">
        <v>29200</v>
      </c>
      <c r="BU510">
        <v>111100</v>
      </c>
      <c r="BV510">
        <v>26.3</v>
      </c>
      <c r="BW510">
        <v>4.2</v>
      </c>
    </row>
    <row r="511" spans="1:75" x14ac:dyDescent="0.3">
      <c r="A511" t="s">
        <v>188</v>
      </c>
      <c r="B511" t="str">
        <f>VLOOKUP(A511,'class and classification'!$A$1:$B$338,2,FALSE)</f>
        <v>Predominantly Urban</v>
      </c>
      <c r="C511" t="str">
        <f>VLOOKUP(A511,'class and classification'!$A$1:$C$338,3,FALSE)</f>
        <v>UA</v>
      </c>
      <c r="D511">
        <v>19400</v>
      </c>
      <c r="E511">
        <v>76900</v>
      </c>
      <c r="F511">
        <v>25.2</v>
      </c>
      <c r="G511">
        <v>3</v>
      </c>
      <c r="H511">
        <v>18000</v>
      </c>
      <c r="I511">
        <v>78900</v>
      </c>
      <c r="J511">
        <v>22.8</v>
      </c>
      <c r="K511">
        <v>2.8</v>
      </c>
      <c r="L511">
        <v>19200</v>
      </c>
      <c r="M511">
        <v>83200</v>
      </c>
      <c r="N511">
        <v>23.1</v>
      </c>
      <c r="O511">
        <v>2.9</v>
      </c>
      <c r="P511">
        <v>19600</v>
      </c>
      <c r="Q511">
        <v>82400</v>
      </c>
      <c r="R511">
        <v>23.8</v>
      </c>
      <c r="S511">
        <v>3</v>
      </c>
      <c r="T511">
        <v>21200</v>
      </c>
      <c r="U511">
        <v>82800</v>
      </c>
      <c r="V511">
        <v>25.6</v>
      </c>
      <c r="W511">
        <v>3.2</v>
      </c>
      <c r="X511">
        <v>19800</v>
      </c>
      <c r="Y511">
        <v>80700</v>
      </c>
      <c r="Z511">
        <v>24.6</v>
      </c>
      <c r="AA511">
        <v>3.4</v>
      </c>
      <c r="AB511">
        <v>19900</v>
      </c>
      <c r="AC511">
        <v>78200</v>
      </c>
      <c r="AD511">
        <v>25.5</v>
      </c>
      <c r="AE511">
        <v>3.5</v>
      </c>
      <c r="AF511">
        <v>17600</v>
      </c>
      <c r="AG511">
        <v>80900</v>
      </c>
      <c r="AH511">
        <v>21.7</v>
      </c>
      <c r="AI511">
        <v>3</v>
      </c>
      <c r="AJ511">
        <v>20800</v>
      </c>
      <c r="AK511">
        <v>80600</v>
      </c>
      <c r="AL511">
        <v>25.8</v>
      </c>
      <c r="AM511">
        <v>2.9</v>
      </c>
      <c r="AN511">
        <v>20900</v>
      </c>
      <c r="AO511">
        <v>82000</v>
      </c>
      <c r="AP511">
        <v>25.5</v>
      </c>
      <c r="AQ511">
        <v>3</v>
      </c>
      <c r="AR511">
        <v>22000</v>
      </c>
      <c r="AS511">
        <v>81900</v>
      </c>
      <c r="AT511">
        <v>26.9</v>
      </c>
      <c r="AU511">
        <v>2.8</v>
      </c>
      <c r="AV511">
        <v>23700</v>
      </c>
      <c r="AW511">
        <v>81500</v>
      </c>
      <c r="AX511">
        <v>29.1</v>
      </c>
      <c r="AY511">
        <v>3.2</v>
      </c>
      <c r="AZ511">
        <v>27500</v>
      </c>
      <c r="BA511">
        <v>85700</v>
      </c>
      <c r="BB511">
        <v>32.1</v>
      </c>
      <c r="BC511">
        <v>3.6</v>
      </c>
      <c r="BD511">
        <v>24900</v>
      </c>
      <c r="BE511">
        <v>87800</v>
      </c>
      <c r="BF511">
        <v>28.4</v>
      </c>
      <c r="BG511">
        <v>3.7</v>
      </c>
      <c r="BH511">
        <v>27500</v>
      </c>
      <c r="BI511">
        <v>86500</v>
      </c>
      <c r="BJ511">
        <v>31.8</v>
      </c>
      <c r="BK511">
        <v>4.2</v>
      </c>
      <c r="BL511">
        <v>24800</v>
      </c>
      <c r="BM511">
        <v>89500</v>
      </c>
      <c r="BN511">
        <v>27.7</v>
      </c>
      <c r="BO511">
        <v>3.5</v>
      </c>
      <c r="BP511">
        <v>28700</v>
      </c>
      <c r="BQ511">
        <v>92700</v>
      </c>
      <c r="BR511">
        <v>30.9</v>
      </c>
      <c r="BS511">
        <v>4.2</v>
      </c>
      <c r="BT511">
        <v>28900</v>
      </c>
      <c r="BU511">
        <v>91300</v>
      </c>
      <c r="BV511">
        <v>31.6</v>
      </c>
      <c r="BW511">
        <v>4.7</v>
      </c>
    </row>
    <row r="512" spans="1:75" x14ac:dyDescent="0.3">
      <c r="A512" t="s">
        <v>189</v>
      </c>
      <c r="B512" t="str">
        <f>VLOOKUP(A512,'class and classification'!$A$1:$B$338,2,FALSE)</f>
        <v>Predominantly Urban</v>
      </c>
      <c r="C512" t="str">
        <f>VLOOKUP(A512,'class and classification'!$A$1:$C$338,3,FALSE)</f>
        <v>UA</v>
      </c>
      <c r="D512">
        <v>8400</v>
      </c>
      <c r="E512">
        <v>59600</v>
      </c>
      <c r="F512">
        <v>14</v>
      </c>
      <c r="G512">
        <v>2.4</v>
      </c>
      <c r="H512">
        <v>8500</v>
      </c>
      <c r="I512">
        <v>61100</v>
      </c>
      <c r="J512">
        <v>13.8</v>
      </c>
      <c r="K512">
        <v>2.2999999999999998</v>
      </c>
      <c r="L512">
        <v>9000</v>
      </c>
      <c r="M512">
        <v>63200</v>
      </c>
      <c r="N512">
        <v>14.2</v>
      </c>
      <c r="O512">
        <v>2.2999999999999998</v>
      </c>
      <c r="P512">
        <v>8600</v>
      </c>
      <c r="Q512">
        <v>62800</v>
      </c>
      <c r="R512">
        <v>13.7</v>
      </c>
      <c r="S512">
        <v>2.2999999999999998</v>
      </c>
      <c r="T512">
        <v>10300</v>
      </c>
      <c r="U512">
        <v>64600</v>
      </c>
      <c r="V512">
        <v>16</v>
      </c>
      <c r="W512">
        <v>2.4</v>
      </c>
      <c r="X512">
        <v>11400</v>
      </c>
      <c r="Y512">
        <v>66200</v>
      </c>
      <c r="Z512">
        <v>17.2</v>
      </c>
      <c r="AA512">
        <v>2.5</v>
      </c>
      <c r="AB512">
        <v>11900</v>
      </c>
      <c r="AC512">
        <v>64500</v>
      </c>
      <c r="AD512">
        <v>18.5</v>
      </c>
      <c r="AE512">
        <v>2.8</v>
      </c>
      <c r="AF512">
        <v>10000</v>
      </c>
      <c r="AG512">
        <v>64500</v>
      </c>
      <c r="AH512">
        <v>15.6</v>
      </c>
      <c r="AI512">
        <v>2.5</v>
      </c>
      <c r="AJ512">
        <v>9500</v>
      </c>
      <c r="AK512">
        <v>65800</v>
      </c>
      <c r="AL512">
        <v>14.5</v>
      </c>
      <c r="AM512">
        <v>2.6</v>
      </c>
      <c r="AN512">
        <v>10700</v>
      </c>
      <c r="AO512">
        <v>66100</v>
      </c>
      <c r="AP512">
        <v>16.2</v>
      </c>
      <c r="AQ512">
        <v>2.7</v>
      </c>
      <c r="AR512">
        <v>11100</v>
      </c>
      <c r="AS512">
        <v>68200</v>
      </c>
      <c r="AT512">
        <v>16.2</v>
      </c>
      <c r="AU512">
        <v>2.6</v>
      </c>
      <c r="AV512">
        <v>12900</v>
      </c>
      <c r="AW512">
        <v>72800</v>
      </c>
      <c r="AX512">
        <v>17.8</v>
      </c>
      <c r="AY512">
        <v>2.6</v>
      </c>
      <c r="AZ512">
        <v>13500</v>
      </c>
      <c r="BA512">
        <v>72300</v>
      </c>
      <c r="BB512">
        <v>18.7</v>
      </c>
      <c r="BC512">
        <v>2.8</v>
      </c>
      <c r="BD512">
        <v>12400</v>
      </c>
      <c r="BE512">
        <v>74100</v>
      </c>
      <c r="BF512">
        <v>16.7</v>
      </c>
      <c r="BG512">
        <v>2.6</v>
      </c>
      <c r="BH512">
        <v>10900</v>
      </c>
      <c r="BI512">
        <v>73300</v>
      </c>
      <c r="BJ512">
        <v>14.9</v>
      </c>
      <c r="BK512">
        <v>2.6</v>
      </c>
      <c r="BL512">
        <v>15600</v>
      </c>
      <c r="BM512">
        <v>74400</v>
      </c>
      <c r="BN512">
        <v>21</v>
      </c>
      <c r="BO512">
        <v>3.2</v>
      </c>
      <c r="BP512">
        <v>13600</v>
      </c>
      <c r="BQ512">
        <v>69600</v>
      </c>
      <c r="BR512">
        <v>19.5</v>
      </c>
      <c r="BS512">
        <v>4.0999999999999996</v>
      </c>
      <c r="BT512">
        <v>12700</v>
      </c>
      <c r="BU512">
        <v>68600</v>
      </c>
      <c r="BV512">
        <v>18.600000000000001</v>
      </c>
      <c r="BW512">
        <v>4.4000000000000004</v>
      </c>
    </row>
    <row r="513" spans="1:75" x14ac:dyDescent="0.3">
      <c r="A513" t="s">
        <v>190</v>
      </c>
      <c r="B513" t="str">
        <f>VLOOKUP(A513,'class and classification'!$A$1:$B$338,2,FALSE)</f>
        <v>Predominantly Urban</v>
      </c>
      <c r="C513" t="str">
        <f>VLOOKUP(A513,'class and classification'!$A$1:$C$338,3,FALSE)</f>
        <v>UA</v>
      </c>
      <c r="D513">
        <v>21100</v>
      </c>
      <c r="E513">
        <v>114700</v>
      </c>
      <c r="F513">
        <v>18.399999999999999</v>
      </c>
      <c r="G513">
        <v>2.6</v>
      </c>
      <c r="H513">
        <v>20200</v>
      </c>
      <c r="I513">
        <v>110500</v>
      </c>
      <c r="J513">
        <v>18.3</v>
      </c>
      <c r="K513">
        <v>2.7</v>
      </c>
      <c r="L513">
        <v>18600</v>
      </c>
      <c r="M513">
        <v>111500</v>
      </c>
      <c r="N513">
        <v>16.7</v>
      </c>
      <c r="O513">
        <v>2.7</v>
      </c>
      <c r="P513">
        <v>20400</v>
      </c>
      <c r="Q513">
        <v>116400</v>
      </c>
      <c r="R513">
        <v>17.5</v>
      </c>
      <c r="S513">
        <v>2.9</v>
      </c>
      <c r="T513">
        <v>23100</v>
      </c>
      <c r="U513">
        <v>118400</v>
      </c>
      <c r="V513">
        <v>19.5</v>
      </c>
      <c r="W513">
        <v>3</v>
      </c>
      <c r="X513">
        <v>24200</v>
      </c>
      <c r="Y513">
        <v>112300</v>
      </c>
      <c r="Z513">
        <v>21.5</v>
      </c>
      <c r="AA513">
        <v>3.1</v>
      </c>
      <c r="AB513">
        <v>24500</v>
      </c>
      <c r="AC513">
        <v>111000</v>
      </c>
      <c r="AD513">
        <v>22</v>
      </c>
      <c r="AE513">
        <v>3</v>
      </c>
      <c r="AF513">
        <v>23400</v>
      </c>
      <c r="AG513">
        <v>115900</v>
      </c>
      <c r="AH513">
        <v>20.2</v>
      </c>
      <c r="AI513">
        <v>3</v>
      </c>
      <c r="AJ513">
        <v>21500</v>
      </c>
      <c r="AK513">
        <v>114400</v>
      </c>
      <c r="AL513">
        <v>18.8</v>
      </c>
      <c r="AM513">
        <v>2.8</v>
      </c>
      <c r="AN513">
        <v>21600</v>
      </c>
      <c r="AO513">
        <v>117600</v>
      </c>
      <c r="AP513">
        <v>18.399999999999999</v>
      </c>
      <c r="AQ513">
        <v>2.7</v>
      </c>
      <c r="AR513">
        <v>23000</v>
      </c>
      <c r="AS513">
        <v>117100</v>
      </c>
      <c r="AT513">
        <v>19.7</v>
      </c>
      <c r="AU513">
        <v>3</v>
      </c>
      <c r="AV513">
        <v>23200</v>
      </c>
      <c r="AW513">
        <v>131100</v>
      </c>
      <c r="AX513">
        <v>17.7</v>
      </c>
      <c r="AY513">
        <v>2.8</v>
      </c>
      <c r="AZ513">
        <v>24600</v>
      </c>
      <c r="BA513">
        <v>124300</v>
      </c>
      <c r="BB513">
        <v>19.8</v>
      </c>
      <c r="BC513">
        <v>2.8</v>
      </c>
      <c r="BD513">
        <v>27400</v>
      </c>
      <c r="BE513">
        <v>130500</v>
      </c>
      <c r="BF513">
        <v>21</v>
      </c>
      <c r="BG513">
        <v>2.8</v>
      </c>
      <c r="BH513">
        <v>26700</v>
      </c>
      <c r="BI513">
        <v>130200</v>
      </c>
      <c r="BJ513">
        <v>20.5</v>
      </c>
      <c r="BK513">
        <v>2.9</v>
      </c>
      <c r="BL513">
        <v>26400</v>
      </c>
      <c r="BM513">
        <v>134500</v>
      </c>
      <c r="BN513">
        <v>19.600000000000001</v>
      </c>
      <c r="BO513">
        <v>2.8</v>
      </c>
      <c r="BP513">
        <v>29100</v>
      </c>
      <c r="BQ513">
        <v>137800</v>
      </c>
      <c r="BR513">
        <v>21.1</v>
      </c>
      <c r="BS513">
        <v>3.6</v>
      </c>
      <c r="BT513">
        <v>35800</v>
      </c>
      <c r="BU513">
        <v>132000</v>
      </c>
      <c r="BV513">
        <v>27.1</v>
      </c>
      <c r="BW513">
        <v>4.0999999999999996</v>
      </c>
    </row>
    <row r="514" spans="1:75" x14ac:dyDescent="0.3">
      <c r="A514" t="s">
        <v>191</v>
      </c>
      <c r="B514" t="str">
        <f>VLOOKUP(A514,'class and classification'!$A$1:$B$338,2,FALSE)</f>
        <v>Urban with Significant Rural</v>
      </c>
      <c r="C514" t="str">
        <f>VLOOKUP(A514,'class and classification'!$A$1:$C$338,3,FALSE)</f>
        <v>UA</v>
      </c>
      <c r="D514">
        <v>16800</v>
      </c>
      <c r="E514">
        <v>77000</v>
      </c>
      <c r="F514">
        <v>21.8</v>
      </c>
      <c r="G514">
        <v>2.7</v>
      </c>
      <c r="H514">
        <v>17300</v>
      </c>
      <c r="I514">
        <v>79300</v>
      </c>
      <c r="J514">
        <v>21.8</v>
      </c>
      <c r="K514">
        <v>2.8</v>
      </c>
      <c r="L514">
        <v>17500</v>
      </c>
      <c r="M514">
        <v>80000</v>
      </c>
      <c r="N514">
        <v>21.9</v>
      </c>
      <c r="O514">
        <v>2.9</v>
      </c>
      <c r="P514">
        <v>17100</v>
      </c>
      <c r="Q514">
        <v>83000</v>
      </c>
      <c r="R514">
        <v>20.5</v>
      </c>
      <c r="S514">
        <v>2.8</v>
      </c>
      <c r="T514">
        <v>17200</v>
      </c>
      <c r="U514">
        <v>83700</v>
      </c>
      <c r="V514">
        <v>20.6</v>
      </c>
      <c r="W514">
        <v>2.9</v>
      </c>
      <c r="X514">
        <v>16800</v>
      </c>
      <c r="Y514">
        <v>80000</v>
      </c>
      <c r="Z514">
        <v>21</v>
      </c>
      <c r="AA514">
        <v>3</v>
      </c>
      <c r="AB514">
        <v>16700</v>
      </c>
      <c r="AC514">
        <v>82200</v>
      </c>
      <c r="AD514">
        <v>20.399999999999999</v>
      </c>
      <c r="AE514">
        <v>2.9</v>
      </c>
      <c r="AF514">
        <v>16500</v>
      </c>
      <c r="AG514">
        <v>79100</v>
      </c>
      <c r="AH514">
        <v>20.9</v>
      </c>
      <c r="AI514">
        <v>2.8</v>
      </c>
      <c r="AJ514">
        <v>15400</v>
      </c>
      <c r="AK514">
        <v>79800</v>
      </c>
      <c r="AL514">
        <v>19.3</v>
      </c>
      <c r="AM514">
        <v>2.7</v>
      </c>
      <c r="AN514">
        <v>18400</v>
      </c>
      <c r="AO514">
        <v>82800</v>
      </c>
      <c r="AP514">
        <v>22.2</v>
      </c>
      <c r="AQ514">
        <v>2.9</v>
      </c>
      <c r="AR514">
        <v>20100</v>
      </c>
      <c r="AS514">
        <v>82500</v>
      </c>
      <c r="AT514">
        <v>24.4</v>
      </c>
      <c r="AU514">
        <v>3</v>
      </c>
      <c r="AV514">
        <v>21600</v>
      </c>
      <c r="AW514">
        <v>85000</v>
      </c>
      <c r="AX514">
        <v>25.4</v>
      </c>
      <c r="AY514">
        <v>3.1</v>
      </c>
      <c r="AZ514">
        <v>21000</v>
      </c>
      <c r="BA514">
        <v>83500</v>
      </c>
      <c r="BB514">
        <v>25.2</v>
      </c>
      <c r="BC514">
        <v>3.3</v>
      </c>
      <c r="BD514">
        <v>19200</v>
      </c>
      <c r="BE514">
        <v>82100</v>
      </c>
      <c r="BF514">
        <v>23.4</v>
      </c>
      <c r="BG514">
        <v>3.3</v>
      </c>
      <c r="BH514">
        <v>19900</v>
      </c>
      <c r="BI514">
        <v>83300</v>
      </c>
      <c r="BJ514">
        <v>23.8</v>
      </c>
      <c r="BK514">
        <v>3.4</v>
      </c>
      <c r="BL514">
        <v>20200</v>
      </c>
      <c r="BM514">
        <v>85400</v>
      </c>
      <c r="BN514">
        <v>23.6</v>
      </c>
      <c r="BO514">
        <v>3.3</v>
      </c>
      <c r="BP514">
        <v>22700</v>
      </c>
      <c r="BQ514">
        <v>84200</v>
      </c>
      <c r="BR514">
        <v>27</v>
      </c>
      <c r="BS514">
        <v>4.0999999999999996</v>
      </c>
      <c r="BT514">
        <v>21800</v>
      </c>
      <c r="BU514">
        <v>84100</v>
      </c>
      <c r="BV514">
        <v>25.9</v>
      </c>
      <c r="BW514">
        <v>4</v>
      </c>
    </row>
    <row r="515" spans="1:75" x14ac:dyDescent="0.3">
      <c r="A515" t="s">
        <v>192</v>
      </c>
      <c r="B515" t="str">
        <f>VLOOKUP(A515,'class and classification'!$A$1:$B$338,2,FALSE)</f>
        <v>Predominantly Urban</v>
      </c>
      <c r="C515" t="str">
        <f>VLOOKUP(A515,'class and classification'!$A$1:$C$338,3,FALSE)</f>
        <v>UA</v>
      </c>
      <c r="D515">
        <v>16200</v>
      </c>
      <c r="E515">
        <v>68700</v>
      </c>
      <c r="F515">
        <v>23.5</v>
      </c>
      <c r="G515">
        <v>2.7</v>
      </c>
      <c r="H515">
        <v>17900</v>
      </c>
      <c r="I515">
        <v>71600</v>
      </c>
      <c r="J515">
        <v>25</v>
      </c>
      <c r="K515">
        <v>2.7</v>
      </c>
      <c r="L515">
        <v>16400</v>
      </c>
      <c r="M515">
        <v>70600</v>
      </c>
      <c r="N515">
        <v>23.2</v>
      </c>
      <c r="O515">
        <v>2.7</v>
      </c>
      <c r="P515">
        <v>17200</v>
      </c>
      <c r="Q515">
        <v>71900</v>
      </c>
      <c r="R515">
        <v>23.9</v>
      </c>
      <c r="S515">
        <v>3</v>
      </c>
      <c r="T515">
        <v>17000</v>
      </c>
      <c r="U515">
        <v>73400</v>
      </c>
      <c r="V515">
        <v>23.2</v>
      </c>
      <c r="W515">
        <v>3</v>
      </c>
      <c r="X515">
        <v>15200</v>
      </c>
      <c r="Y515">
        <v>72400</v>
      </c>
      <c r="Z515">
        <v>21</v>
      </c>
      <c r="AA515">
        <v>2.9</v>
      </c>
      <c r="AB515">
        <v>16600</v>
      </c>
      <c r="AC515">
        <v>70600</v>
      </c>
      <c r="AD515">
        <v>23.5</v>
      </c>
      <c r="AE515">
        <v>3.1</v>
      </c>
      <c r="AF515">
        <v>15900</v>
      </c>
      <c r="AG515">
        <v>71300</v>
      </c>
      <c r="AH515">
        <v>22.3</v>
      </c>
      <c r="AI515">
        <v>3.2</v>
      </c>
      <c r="AJ515">
        <v>15500</v>
      </c>
      <c r="AK515">
        <v>71500</v>
      </c>
      <c r="AL515">
        <v>21.7</v>
      </c>
      <c r="AM515">
        <v>3</v>
      </c>
      <c r="AN515">
        <v>19100</v>
      </c>
      <c r="AO515">
        <v>72600</v>
      </c>
      <c r="AP515">
        <v>26.4</v>
      </c>
      <c r="AQ515">
        <v>2.9</v>
      </c>
      <c r="AR515">
        <v>20200</v>
      </c>
      <c r="AS515">
        <v>74100</v>
      </c>
      <c r="AT515">
        <v>27.3</v>
      </c>
      <c r="AU515">
        <v>3.1</v>
      </c>
      <c r="AV515">
        <v>16900</v>
      </c>
      <c r="AW515">
        <v>74900</v>
      </c>
      <c r="AX515">
        <v>22.6</v>
      </c>
      <c r="AY515">
        <v>2.8</v>
      </c>
      <c r="AZ515">
        <v>21600</v>
      </c>
      <c r="BA515">
        <v>75700</v>
      </c>
      <c r="BB515">
        <v>28.5</v>
      </c>
      <c r="BC515">
        <v>3.1</v>
      </c>
      <c r="BD515">
        <v>18500</v>
      </c>
      <c r="BE515">
        <v>77900</v>
      </c>
      <c r="BF515">
        <v>23.7</v>
      </c>
      <c r="BG515">
        <v>2.7</v>
      </c>
      <c r="BH515">
        <v>20100</v>
      </c>
      <c r="BI515">
        <v>77200</v>
      </c>
      <c r="BJ515">
        <v>26.1</v>
      </c>
      <c r="BK515">
        <v>2.9</v>
      </c>
      <c r="BL515">
        <v>20100</v>
      </c>
      <c r="BM515">
        <v>77900</v>
      </c>
      <c r="BN515">
        <v>25.9</v>
      </c>
      <c r="BO515">
        <v>2.9</v>
      </c>
      <c r="BP515">
        <v>22500</v>
      </c>
      <c r="BQ515">
        <v>76100</v>
      </c>
      <c r="BR515">
        <v>29.5</v>
      </c>
      <c r="BS515">
        <v>3.5</v>
      </c>
      <c r="BT515">
        <v>22800</v>
      </c>
      <c r="BU515">
        <v>75900</v>
      </c>
      <c r="BV515">
        <v>30</v>
      </c>
      <c r="BW515">
        <v>3.7</v>
      </c>
    </row>
    <row r="516" spans="1:75" x14ac:dyDescent="0.3">
      <c r="A516" t="s">
        <v>193</v>
      </c>
      <c r="B516" t="str">
        <f>VLOOKUP(A516,'class and classification'!$A$1:$B$338,2,FALSE)</f>
        <v>Predominantly Urban</v>
      </c>
      <c r="C516" t="str">
        <f>VLOOKUP(A516,'class and classification'!$A$1:$C$338,3,FALSE)</f>
        <v>UA</v>
      </c>
      <c r="D516">
        <v>19300</v>
      </c>
      <c r="E516">
        <v>80000</v>
      </c>
      <c r="F516">
        <v>24.1</v>
      </c>
      <c r="G516">
        <v>2.7</v>
      </c>
      <c r="H516">
        <v>19100</v>
      </c>
      <c r="I516">
        <v>80300</v>
      </c>
      <c r="J516">
        <v>23.8</v>
      </c>
      <c r="K516">
        <v>2.8</v>
      </c>
      <c r="L516">
        <v>21300</v>
      </c>
      <c r="M516">
        <v>80500</v>
      </c>
      <c r="N516">
        <v>26.4</v>
      </c>
      <c r="O516">
        <v>2.9</v>
      </c>
      <c r="P516">
        <v>19900</v>
      </c>
      <c r="Q516">
        <v>82100</v>
      </c>
      <c r="R516">
        <v>24.3</v>
      </c>
      <c r="S516">
        <v>2.8</v>
      </c>
      <c r="T516">
        <v>20400</v>
      </c>
      <c r="U516">
        <v>78800</v>
      </c>
      <c r="V516">
        <v>25.9</v>
      </c>
      <c r="W516">
        <v>3.1</v>
      </c>
      <c r="X516">
        <v>22800</v>
      </c>
      <c r="Y516">
        <v>79300</v>
      </c>
      <c r="Z516">
        <v>28.7</v>
      </c>
      <c r="AA516">
        <v>3.4</v>
      </c>
      <c r="AB516">
        <v>21600</v>
      </c>
      <c r="AC516">
        <v>82200</v>
      </c>
      <c r="AD516">
        <v>26.3</v>
      </c>
      <c r="AE516">
        <v>3.3</v>
      </c>
      <c r="AF516">
        <v>19100</v>
      </c>
      <c r="AG516">
        <v>79000</v>
      </c>
      <c r="AH516">
        <v>24.2</v>
      </c>
      <c r="AI516">
        <v>3.2</v>
      </c>
      <c r="AJ516">
        <v>21500</v>
      </c>
      <c r="AK516">
        <v>82400</v>
      </c>
      <c r="AL516">
        <v>26.1</v>
      </c>
      <c r="AM516">
        <v>3.1</v>
      </c>
      <c r="AN516">
        <v>22100</v>
      </c>
      <c r="AO516">
        <v>81800</v>
      </c>
      <c r="AP516">
        <v>27</v>
      </c>
      <c r="AQ516">
        <v>3.3</v>
      </c>
      <c r="AR516">
        <v>20900</v>
      </c>
      <c r="AS516">
        <v>80800</v>
      </c>
      <c r="AT516">
        <v>25.9</v>
      </c>
      <c r="AU516">
        <v>3.3</v>
      </c>
      <c r="AV516">
        <v>22700</v>
      </c>
      <c r="AW516">
        <v>82400</v>
      </c>
      <c r="AX516">
        <v>27.6</v>
      </c>
      <c r="AY516">
        <v>3.3</v>
      </c>
      <c r="AZ516">
        <v>24300</v>
      </c>
      <c r="BA516">
        <v>81400</v>
      </c>
      <c r="BB516">
        <v>29.9</v>
      </c>
      <c r="BC516">
        <v>3.6</v>
      </c>
      <c r="BD516">
        <v>22700</v>
      </c>
      <c r="BE516">
        <v>82100</v>
      </c>
      <c r="BF516">
        <v>27.7</v>
      </c>
      <c r="BG516">
        <v>3.5</v>
      </c>
      <c r="BH516">
        <v>23700</v>
      </c>
      <c r="BI516">
        <v>83000</v>
      </c>
      <c r="BJ516">
        <v>28.5</v>
      </c>
      <c r="BK516">
        <v>3.4</v>
      </c>
      <c r="BL516">
        <v>27100</v>
      </c>
      <c r="BM516">
        <v>84300</v>
      </c>
      <c r="BN516">
        <v>32.200000000000003</v>
      </c>
      <c r="BO516">
        <v>3.4</v>
      </c>
      <c r="BP516">
        <v>25200</v>
      </c>
      <c r="BQ516">
        <v>79600</v>
      </c>
      <c r="BR516">
        <v>31.7</v>
      </c>
      <c r="BS516">
        <v>3.8</v>
      </c>
      <c r="BT516">
        <v>29300</v>
      </c>
      <c r="BU516">
        <v>85300</v>
      </c>
      <c r="BV516">
        <v>34.299999999999997</v>
      </c>
      <c r="BW516">
        <v>4.0999999999999996</v>
      </c>
    </row>
    <row r="517" spans="1:75" x14ac:dyDescent="0.3">
      <c r="A517" t="s">
        <v>1626</v>
      </c>
      <c r="B517" t="str">
        <f>VLOOKUP(A517,'class and classification'!$A$1:$B$338,2,FALSE)</f>
        <v>Urban with Significant Rural</v>
      </c>
      <c r="C517" t="str">
        <f>VLOOKUP(A517,'class and classification'!$A$1:$C$338,3,FALSE)</f>
        <v>UA</v>
      </c>
      <c r="D517">
        <v>49100</v>
      </c>
      <c r="E517">
        <v>248400</v>
      </c>
      <c r="F517">
        <v>19.8</v>
      </c>
      <c r="G517">
        <v>1.9</v>
      </c>
      <c r="H517">
        <v>49700</v>
      </c>
      <c r="I517">
        <v>254800</v>
      </c>
      <c r="J517">
        <v>19.5</v>
      </c>
      <c r="K517">
        <v>1.9</v>
      </c>
      <c r="L517">
        <v>51400</v>
      </c>
      <c r="M517">
        <v>252100</v>
      </c>
      <c r="N517">
        <v>20.399999999999999</v>
      </c>
      <c r="O517">
        <v>2.8</v>
      </c>
      <c r="P517">
        <v>47800</v>
      </c>
      <c r="Q517">
        <v>247100</v>
      </c>
      <c r="R517">
        <v>19.399999999999999</v>
      </c>
      <c r="S517">
        <v>2.9</v>
      </c>
      <c r="T517">
        <v>55700</v>
      </c>
      <c r="U517">
        <v>252600</v>
      </c>
      <c r="V517">
        <v>22.1</v>
      </c>
      <c r="W517">
        <v>3</v>
      </c>
      <c r="X517">
        <v>58700</v>
      </c>
      <c r="Y517">
        <v>248800</v>
      </c>
      <c r="Z517">
        <v>23.6</v>
      </c>
      <c r="AA517">
        <v>3.2</v>
      </c>
      <c r="AB517">
        <v>54200</v>
      </c>
      <c r="AC517">
        <v>245900</v>
      </c>
      <c r="AD517">
        <v>22</v>
      </c>
      <c r="AE517">
        <v>3.2</v>
      </c>
      <c r="AF517">
        <v>58300</v>
      </c>
      <c r="AG517">
        <v>251200</v>
      </c>
      <c r="AH517">
        <v>23.2</v>
      </c>
      <c r="AI517">
        <v>3.1</v>
      </c>
      <c r="AJ517">
        <v>51600</v>
      </c>
      <c r="AK517">
        <v>250100</v>
      </c>
      <c r="AL517">
        <v>20.6</v>
      </c>
      <c r="AM517">
        <v>2.7</v>
      </c>
      <c r="AN517">
        <v>57300</v>
      </c>
      <c r="AO517">
        <v>253100</v>
      </c>
      <c r="AP517">
        <v>22.7</v>
      </c>
      <c r="AQ517">
        <v>2.8</v>
      </c>
      <c r="AR517">
        <v>63900</v>
      </c>
      <c r="AS517">
        <v>263800</v>
      </c>
      <c r="AT517">
        <v>24.2</v>
      </c>
      <c r="AU517">
        <v>2.8</v>
      </c>
      <c r="AV517">
        <v>63600</v>
      </c>
      <c r="AW517">
        <v>266000</v>
      </c>
      <c r="AX517">
        <v>23.9</v>
      </c>
      <c r="AY517">
        <v>2.7</v>
      </c>
      <c r="AZ517">
        <v>58800</v>
      </c>
      <c r="BA517">
        <v>278300</v>
      </c>
      <c r="BB517">
        <v>21.1</v>
      </c>
      <c r="BC517">
        <v>2.8</v>
      </c>
      <c r="BD517">
        <v>62100</v>
      </c>
      <c r="BE517">
        <v>276200</v>
      </c>
      <c r="BF517">
        <v>22.5</v>
      </c>
      <c r="BG517">
        <v>2.7</v>
      </c>
      <c r="BH517">
        <v>64700</v>
      </c>
      <c r="BI517">
        <v>272600</v>
      </c>
      <c r="BJ517">
        <v>23.7</v>
      </c>
      <c r="BK517">
        <v>2.9</v>
      </c>
      <c r="BL517">
        <v>59300</v>
      </c>
      <c r="BM517">
        <v>273400</v>
      </c>
      <c r="BN517">
        <v>21.7</v>
      </c>
      <c r="BO517">
        <v>3</v>
      </c>
      <c r="BP517">
        <v>58800</v>
      </c>
      <c r="BQ517">
        <v>270600</v>
      </c>
      <c r="BR517">
        <v>21.7</v>
      </c>
      <c r="BS517">
        <v>3.3</v>
      </c>
      <c r="BT517">
        <v>62300</v>
      </c>
      <c r="BU517">
        <v>269800</v>
      </c>
      <c r="BV517">
        <v>23.1</v>
      </c>
      <c r="BW517">
        <v>3</v>
      </c>
    </row>
    <row r="518" spans="1:75" x14ac:dyDescent="0.3">
      <c r="A518" t="s">
        <v>195</v>
      </c>
      <c r="B518" t="str">
        <f>VLOOKUP(A518,'class and classification'!$A$1:$B$338,2,FALSE)</f>
        <v>Urban with Significant Rural</v>
      </c>
      <c r="C518" t="str">
        <f>VLOOKUP(A518,'class and classification'!$A$1:$C$338,3,FALSE)</f>
        <v>SC</v>
      </c>
      <c r="D518">
        <v>37500</v>
      </c>
      <c r="E518">
        <v>232100</v>
      </c>
      <c r="F518">
        <v>16.2</v>
      </c>
      <c r="G518">
        <v>1.6</v>
      </c>
      <c r="H518">
        <v>43200</v>
      </c>
      <c r="I518">
        <v>235000</v>
      </c>
      <c r="J518">
        <v>18.399999999999999</v>
      </c>
      <c r="K518">
        <v>1.7</v>
      </c>
      <c r="L518">
        <v>41100</v>
      </c>
      <c r="M518">
        <v>234600</v>
      </c>
      <c r="N518">
        <v>17.5</v>
      </c>
      <c r="O518">
        <v>2.7</v>
      </c>
      <c r="P518">
        <v>40100</v>
      </c>
      <c r="Q518">
        <v>239100</v>
      </c>
      <c r="R518">
        <v>16.8</v>
      </c>
      <c r="S518">
        <v>2.5</v>
      </c>
      <c r="T518">
        <v>34600</v>
      </c>
      <c r="U518">
        <v>236200</v>
      </c>
      <c r="V518">
        <v>14.6</v>
      </c>
      <c r="W518">
        <v>2.5</v>
      </c>
      <c r="X518">
        <v>39500</v>
      </c>
      <c r="Y518">
        <v>240600</v>
      </c>
      <c r="Z518">
        <v>16.399999999999999</v>
      </c>
      <c r="AA518">
        <v>2.6</v>
      </c>
      <c r="AB518">
        <v>43600</v>
      </c>
      <c r="AC518">
        <v>238700</v>
      </c>
      <c r="AD518">
        <v>18.3</v>
      </c>
      <c r="AE518">
        <v>2.8</v>
      </c>
      <c r="AF518">
        <v>39900</v>
      </c>
      <c r="AG518">
        <v>232800</v>
      </c>
      <c r="AH518">
        <v>17.100000000000001</v>
      </c>
      <c r="AI518">
        <v>2.9</v>
      </c>
      <c r="AJ518">
        <v>37400</v>
      </c>
      <c r="AK518">
        <v>233700</v>
      </c>
      <c r="AL518">
        <v>16</v>
      </c>
      <c r="AM518">
        <v>2.6</v>
      </c>
      <c r="AN518">
        <v>48300</v>
      </c>
      <c r="AO518">
        <v>241300</v>
      </c>
      <c r="AP518">
        <v>20</v>
      </c>
      <c r="AQ518">
        <v>2.8</v>
      </c>
      <c r="AR518">
        <v>49300</v>
      </c>
      <c r="AS518">
        <v>245300</v>
      </c>
      <c r="AT518">
        <v>20.100000000000001</v>
      </c>
      <c r="AU518">
        <v>2.9</v>
      </c>
      <c r="AV518">
        <v>45500</v>
      </c>
      <c r="AW518">
        <v>243600</v>
      </c>
      <c r="AX518">
        <v>18.7</v>
      </c>
      <c r="AY518">
        <v>2.8</v>
      </c>
      <c r="AZ518">
        <v>47300</v>
      </c>
      <c r="BA518">
        <v>247200</v>
      </c>
      <c r="BB518">
        <v>19.100000000000001</v>
      </c>
      <c r="BC518">
        <v>3</v>
      </c>
      <c r="BD518">
        <v>54700</v>
      </c>
      <c r="BE518">
        <v>252100</v>
      </c>
      <c r="BF518">
        <v>21.7</v>
      </c>
      <c r="BG518">
        <v>3.1</v>
      </c>
      <c r="BH518">
        <v>56000</v>
      </c>
      <c r="BI518">
        <v>250200</v>
      </c>
      <c r="BJ518">
        <v>22.4</v>
      </c>
      <c r="BK518">
        <v>3.2</v>
      </c>
      <c r="BL518">
        <v>52900</v>
      </c>
      <c r="BM518">
        <v>264100</v>
      </c>
      <c r="BN518">
        <v>20</v>
      </c>
      <c r="BO518">
        <v>3.3</v>
      </c>
      <c r="BP518">
        <v>47700</v>
      </c>
      <c r="BQ518">
        <v>259300</v>
      </c>
      <c r="BR518">
        <v>18.399999999999999</v>
      </c>
      <c r="BS518">
        <v>3.3</v>
      </c>
      <c r="BT518">
        <v>49400</v>
      </c>
      <c r="BU518">
        <v>263000</v>
      </c>
      <c r="BV518">
        <v>18.8</v>
      </c>
      <c r="BW518">
        <v>3.1</v>
      </c>
    </row>
    <row r="519" spans="1:75" x14ac:dyDescent="0.3">
      <c r="A519" t="s">
        <v>196</v>
      </c>
      <c r="B519" t="str">
        <f>VLOOKUP(A519,'class and classification'!$A$1:$B$338,2,FALSE)</f>
        <v>Urban with Significant Rural</v>
      </c>
      <c r="C519" t="str">
        <f>VLOOKUP(A519,'class and classification'!$A$1:$C$338,3,FALSE)</f>
        <v>SC</v>
      </c>
      <c r="D519">
        <v>121300</v>
      </c>
      <c r="E519">
        <v>644900</v>
      </c>
      <c r="F519">
        <v>18.8</v>
      </c>
      <c r="G519">
        <v>1.1000000000000001</v>
      </c>
      <c r="H519">
        <v>116400</v>
      </c>
      <c r="I519">
        <v>647600</v>
      </c>
      <c r="J519">
        <v>18</v>
      </c>
      <c r="K519">
        <v>1.1000000000000001</v>
      </c>
      <c r="L519">
        <v>114700</v>
      </c>
      <c r="M519">
        <v>659700</v>
      </c>
      <c r="N519">
        <v>17.399999999999999</v>
      </c>
      <c r="O519">
        <v>1.6</v>
      </c>
      <c r="P519">
        <v>124100</v>
      </c>
      <c r="Q519">
        <v>654200</v>
      </c>
      <c r="R519">
        <v>19</v>
      </c>
      <c r="S519">
        <v>1.7</v>
      </c>
      <c r="T519">
        <v>125800</v>
      </c>
      <c r="U519">
        <v>655200</v>
      </c>
      <c r="V519">
        <v>19.2</v>
      </c>
      <c r="W519">
        <v>1.7</v>
      </c>
      <c r="X519">
        <v>122400</v>
      </c>
      <c r="Y519">
        <v>662500</v>
      </c>
      <c r="Z519">
        <v>18.5</v>
      </c>
      <c r="AA519">
        <v>1.7</v>
      </c>
      <c r="AB519">
        <v>112100</v>
      </c>
      <c r="AC519">
        <v>651300</v>
      </c>
      <c r="AD519">
        <v>17.2</v>
      </c>
      <c r="AE519">
        <v>1.8</v>
      </c>
      <c r="AF519">
        <v>129800</v>
      </c>
      <c r="AG519">
        <v>649600</v>
      </c>
      <c r="AH519">
        <v>20</v>
      </c>
      <c r="AI519">
        <v>2</v>
      </c>
      <c r="AJ519">
        <v>146900</v>
      </c>
      <c r="AK519">
        <v>657500</v>
      </c>
      <c r="AL519">
        <v>22.3</v>
      </c>
      <c r="AM519">
        <v>2</v>
      </c>
      <c r="AN519">
        <v>144700</v>
      </c>
      <c r="AO519">
        <v>659100</v>
      </c>
      <c r="AP519">
        <v>22</v>
      </c>
      <c r="AQ519">
        <v>2</v>
      </c>
      <c r="AR519">
        <v>154200</v>
      </c>
      <c r="AS519">
        <v>690000</v>
      </c>
      <c r="AT519">
        <v>22.3</v>
      </c>
      <c r="AU519">
        <v>2</v>
      </c>
      <c r="AV519">
        <v>140300</v>
      </c>
      <c r="AW519">
        <v>701000</v>
      </c>
      <c r="AX519">
        <v>20</v>
      </c>
      <c r="AY519">
        <v>2</v>
      </c>
      <c r="AZ519">
        <v>152000</v>
      </c>
      <c r="BA519">
        <v>687600</v>
      </c>
      <c r="BB519">
        <v>22.1</v>
      </c>
      <c r="BC519">
        <v>2.2000000000000002</v>
      </c>
      <c r="BD519">
        <v>141700</v>
      </c>
      <c r="BE519">
        <v>709700</v>
      </c>
      <c r="BF519">
        <v>20</v>
      </c>
      <c r="BG519">
        <v>2</v>
      </c>
      <c r="BH519">
        <v>148100</v>
      </c>
      <c r="BI519">
        <v>700400</v>
      </c>
      <c r="BJ519">
        <v>21.1</v>
      </c>
      <c r="BK519">
        <v>2.1</v>
      </c>
      <c r="BL519">
        <v>156200</v>
      </c>
      <c r="BM519">
        <v>688600</v>
      </c>
      <c r="BN519">
        <v>22.7</v>
      </c>
      <c r="BO519">
        <v>2.1</v>
      </c>
      <c r="BP519">
        <v>159700</v>
      </c>
      <c r="BQ519">
        <v>674100</v>
      </c>
      <c r="BR519">
        <v>23.7</v>
      </c>
      <c r="BS519">
        <v>2.2999999999999998</v>
      </c>
      <c r="BT519">
        <v>152500</v>
      </c>
      <c r="BU519">
        <v>685000</v>
      </c>
      <c r="BV519">
        <v>22.3</v>
      </c>
      <c r="BW519">
        <v>2.1</v>
      </c>
    </row>
    <row r="520" spans="1:75" x14ac:dyDescent="0.3">
      <c r="A520" t="s">
        <v>197</v>
      </c>
      <c r="B520" t="str">
        <f>VLOOKUP(A520,'class and classification'!$A$1:$B$338,2,FALSE)</f>
        <v>Urban with Significant Rural</v>
      </c>
      <c r="C520" t="str">
        <f>VLOOKUP(A520,'class and classification'!$A$1:$C$338,3,FALSE)</f>
        <v>SC</v>
      </c>
      <c r="D520">
        <v>106400</v>
      </c>
      <c r="E520">
        <v>653200</v>
      </c>
      <c r="F520">
        <v>16.3</v>
      </c>
      <c r="G520">
        <v>1</v>
      </c>
      <c r="H520">
        <v>102300</v>
      </c>
      <c r="I520">
        <v>664200</v>
      </c>
      <c r="J520">
        <v>15.4</v>
      </c>
      <c r="K520">
        <v>1</v>
      </c>
      <c r="L520">
        <v>115400</v>
      </c>
      <c r="M520">
        <v>657200</v>
      </c>
      <c r="N520">
        <v>17.600000000000001</v>
      </c>
      <c r="O520">
        <v>1.7</v>
      </c>
      <c r="P520">
        <v>122700</v>
      </c>
      <c r="Q520">
        <v>667500</v>
      </c>
      <c r="R520">
        <v>18.399999999999999</v>
      </c>
      <c r="S520">
        <v>1.7</v>
      </c>
      <c r="T520">
        <v>110400</v>
      </c>
      <c r="U520">
        <v>669900</v>
      </c>
      <c r="V520">
        <v>16.5</v>
      </c>
      <c r="W520">
        <v>1.7</v>
      </c>
      <c r="X520">
        <v>109800</v>
      </c>
      <c r="Y520">
        <v>682100</v>
      </c>
      <c r="Z520">
        <v>16.100000000000001</v>
      </c>
      <c r="AA520">
        <v>1.7</v>
      </c>
      <c r="AB520">
        <v>121300</v>
      </c>
      <c r="AC520">
        <v>678200</v>
      </c>
      <c r="AD520">
        <v>17.899999999999999</v>
      </c>
      <c r="AE520">
        <v>1.9</v>
      </c>
      <c r="AF520">
        <v>124800</v>
      </c>
      <c r="AG520">
        <v>677100</v>
      </c>
      <c r="AH520">
        <v>18.399999999999999</v>
      </c>
      <c r="AI520">
        <v>1.9</v>
      </c>
      <c r="AJ520">
        <v>115600</v>
      </c>
      <c r="AK520">
        <v>670900</v>
      </c>
      <c r="AL520">
        <v>17.2</v>
      </c>
      <c r="AM520">
        <v>1.9</v>
      </c>
      <c r="AN520">
        <v>123300</v>
      </c>
      <c r="AO520">
        <v>695000</v>
      </c>
      <c r="AP520">
        <v>17.7</v>
      </c>
      <c r="AQ520">
        <v>1.9</v>
      </c>
      <c r="AR520">
        <v>137000</v>
      </c>
      <c r="AS520">
        <v>712200</v>
      </c>
      <c r="AT520">
        <v>19.2</v>
      </c>
      <c r="AU520">
        <v>2</v>
      </c>
      <c r="AV520">
        <v>138400</v>
      </c>
      <c r="AW520">
        <v>709200</v>
      </c>
      <c r="AX520">
        <v>19.5</v>
      </c>
      <c r="AY520">
        <v>2</v>
      </c>
      <c r="AZ520">
        <v>139200</v>
      </c>
      <c r="BA520">
        <v>724500</v>
      </c>
      <c r="BB520">
        <v>19.2</v>
      </c>
      <c r="BC520">
        <v>2.1</v>
      </c>
      <c r="BD520">
        <v>147400</v>
      </c>
      <c r="BE520">
        <v>752700</v>
      </c>
      <c r="BF520">
        <v>19.600000000000001</v>
      </c>
      <c r="BG520">
        <v>2.1</v>
      </c>
      <c r="BH520">
        <v>148200</v>
      </c>
      <c r="BI520">
        <v>742900</v>
      </c>
      <c r="BJ520">
        <v>19.899999999999999</v>
      </c>
      <c r="BK520">
        <v>2.1</v>
      </c>
      <c r="BL520">
        <v>155700</v>
      </c>
      <c r="BM520">
        <v>765400</v>
      </c>
      <c r="BN520">
        <v>20.3</v>
      </c>
      <c r="BO520">
        <v>2.2000000000000002</v>
      </c>
      <c r="BP520">
        <v>166400</v>
      </c>
      <c r="BQ520">
        <v>775500</v>
      </c>
      <c r="BR520">
        <v>21.5</v>
      </c>
      <c r="BS520">
        <v>2.2999999999999998</v>
      </c>
      <c r="BT520">
        <v>159700</v>
      </c>
      <c r="BU520">
        <v>730400</v>
      </c>
      <c r="BV520">
        <v>21.9</v>
      </c>
      <c r="BW520">
        <v>2.2999999999999998</v>
      </c>
    </row>
    <row r="521" spans="1:75" x14ac:dyDescent="0.3">
      <c r="A521" t="s">
        <v>198</v>
      </c>
      <c r="B521" t="str">
        <f>VLOOKUP(A521,'class and classification'!$A$1:$B$338,2,FALSE)</f>
        <v>Predominantly Rural</v>
      </c>
      <c r="C521" t="str">
        <f>VLOOKUP(A521,'class and classification'!$A$1:$C$338,3,FALSE)</f>
        <v>SC</v>
      </c>
      <c r="D521">
        <v>72100</v>
      </c>
      <c r="E521">
        <v>322900</v>
      </c>
      <c r="F521">
        <v>22.3</v>
      </c>
      <c r="G521">
        <v>1.7</v>
      </c>
      <c r="H521">
        <v>70300</v>
      </c>
      <c r="I521">
        <v>336000</v>
      </c>
      <c r="J521">
        <v>20.9</v>
      </c>
      <c r="K521">
        <v>1.6</v>
      </c>
      <c r="L521">
        <v>73800</v>
      </c>
      <c r="M521">
        <v>332100</v>
      </c>
      <c r="N521">
        <v>22.2</v>
      </c>
      <c r="O521">
        <v>2.5</v>
      </c>
      <c r="P521">
        <v>70100</v>
      </c>
      <c r="Q521">
        <v>330700</v>
      </c>
      <c r="R521">
        <v>21.2</v>
      </c>
      <c r="S521">
        <v>2.6</v>
      </c>
      <c r="T521">
        <v>76000</v>
      </c>
      <c r="U521">
        <v>343400</v>
      </c>
      <c r="V521">
        <v>22.1</v>
      </c>
      <c r="W521">
        <v>2.5</v>
      </c>
      <c r="X521">
        <v>77900</v>
      </c>
      <c r="Y521">
        <v>327900</v>
      </c>
      <c r="Z521">
        <v>23.8</v>
      </c>
      <c r="AA521">
        <v>2.8</v>
      </c>
      <c r="AB521">
        <v>92100</v>
      </c>
      <c r="AC521">
        <v>331600</v>
      </c>
      <c r="AD521">
        <v>27.8</v>
      </c>
      <c r="AE521">
        <v>3.1</v>
      </c>
      <c r="AF521">
        <v>100200</v>
      </c>
      <c r="AG521">
        <v>343100</v>
      </c>
      <c r="AH521">
        <v>29.2</v>
      </c>
      <c r="AI521">
        <v>3.2</v>
      </c>
      <c r="AJ521">
        <v>86200</v>
      </c>
      <c r="AK521">
        <v>341000</v>
      </c>
      <c r="AL521">
        <v>25.3</v>
      </c>
      <c r="AM521">
        <v>2.9</v>
      </c>
      <c r="AN521">
        <v>94100</v>
      </c>
      <c r="AO521">
        <v>342100</v>
      </c>
      <c r="AP521">
        <v>27.5</v>
      </c>
      <c r="AQ521">
        <v>3</v>
      </c>
      <c r="AR521">
        <v>99700</v>
      </c>
      <c r="AS521">
        <v>338800</v>
      </c>
      <c r="AT521">
        <v>29.4</v>
      </c>
      <c r="AU521">
        <v>3.1</v>
      </c>
      <c r="AV521">
        <v>108800</v>
      </c>
      <c r="AW521">
        <v>360700</v>
      </c>
      <c r="AX521">
        <v>30.2</v>
      </c>
      <c r="AY521">
        <v>3.1</v>
      </c>
      <c r="AZ521">
        <v>102900</v>
      </c>
      <c r="BA521">
        <v>350100</v>
      </c>
      <c r="BB521">
        <v>29.4</v>
      </c>
      <c r="BC521">
        <v>3.2</v>
      </c>
      <c r="BD521">
        <v>100400</v>
      </c>
      <c r="BE521">
        <v>358600</v>
      </c>
      <c r="BF521">
        <v>28</v>
      </c>
      <c r="BG521">
        <v>3.3</v>
      </c>
      <c r="BH521">
        <v>94600</v>
      </c>
      <c r="BI521">
        <v>360300</v>
      </c>
      <c r="BJ521">
        <v>26.2</v>
      </c>
      <c r="BK521">
        <v>3.3</v>
      </c>
      <c r="BL521">
        <v>102100</v>
      </c>
      <c r="BM521">
        <v>368800</v>
      </c>
      <c r="BN521">
        <v>27.7</v>
      </c>
      <c r="BO521">
        <v>3.1</v>
      </c>
      <c r="BP521">
        <v>107600</v>
      </c>
      <c r="BQ521">
        <v>356500</v>
      </c>
      <c r="BR521">
        <v>30.2</v>
      </c>
      <c r="BS521">
        <v>3.5</v>
      </c>
      <c r="BT521">
        <v>105400</v>
      </c>
      <c r="BU521">
        <v>336900</v>
      </c>
      <c r="BV521">
        <v>31.3</v>
      </c>
      <c r="BW521">
        <v>3.3</v>
      </c>
    </row>
    <row r="522" spans="1:75" x14ac:dyDescent="0.3">
      <c r="A522" t="s">
        <v>199</v>
      </c>
      <c r="B522" t="str">
        <f>VLOOKUP(A522,'class and classification'!$A$1:$B$338,2,FALSE)</f>
        <v>Predominantly Urban</v>
      </c>
      <c r="C522" t="str">
        <f>VLOOKUP(A522,'class and classification'!$A$1:$C$338,3,FALSE)</f>
        <v>SC</v>
      </c>
      <c r="D522">
        <v>108900</v>
      </c>
      <c r="E522">
        <v>543600</v>
      </c>
      <c r="F522">
        <v>20</v>
      </c>
      <c r="G522">
        <v>1.2</v>
      </c>
      <c r="H522">
        <v>120600</v>
      </c>
      <c r="I522">
        <v>546700</v>
      </c>
      <c r="J522">
        <v>22.1</v>
      </c>
      <c r="K522">
        <v>1.2</v>
      </c>
      <c r="L522">
        <v>124500</v>
      </c>
      <c r="M522">
        <v>555300</v>
      </c>
      <c r="N522">
        <v>22.4</v>
      </c>
      <c r="O522">
        <v>2</v>
      </c>
      <c r="P522">
        <v>125700</v>
      </c>
      <c r="Q522">
        <v>562200</v>
      </c>
      <c r="R522">
        <v>22.4</v>
      </c>
      <c r="S522">
        <v>2</v>
      </c>
      <c r="T522">
        <v>145100</v>
      </c>
      <c r="U522">
        <v>565100</v>
      </c>
      <c r="V522">
        <v>25.7</v>
      </c>
      <c r="W522">
        <v>2.1</v>
      </c>
      <c r="X522">
        <v>130600</v>
      </c>
      <c r="Y522">
        <v>551600</v>
      </c>
      <c r="Z522">
        <v>23.7</v>
      </c>
      <c r="AA522">
        <v>2.2000000000000002</v>
      </c>
      <c r="AB522">
        <v>131600</v>
      </c>
      <c r="AC522">
        <v>566300</v>
      </c>
      <c r="AD522">
        <v>23.2</v>
      </c>
      <c r="AE522">
        <v>2.2000000000000002</v>
      </c>
      <c r="AF522">
        <v>138800</v>
      </c>
      <c r="AG522">
        <v>560300</v>
      </c>
      <c r="AH522">
        <v>24.8</v>
      </c>
      <c r="AI522">
        <v>2.2999999999999998</v>
      </c>
      <c r="AJ522">
        <v>143500</v>
      </c>
      <c r="AK522">
        <v>570400</v>
      </c>
      <c r="AL522">
        <v>25.2</v>
      </c>
      <c r="AM522">
        <v>2.2000000000000002</v>
      </c>
      <c r="AN522">
        <v>130300</v>
      </c>
      <c r="AO522">
        <v>573600</v>
      </c>
      <c r="AP522">
        <v>22.7</v>
      </c>
      <c r="AQ522">
        <v>2.2000000000000002</v>
      </c>
      <c r="AR522">
        <v>131200</v>
      </c>
      <c r="AS522">
        <v>571200</v>
      </c>
      <c r="AT522">
        <v>23</v>
      </c>
      <c r="AU522">
        <v>2.2000000000000002</v>
      </c>
      <c r="AV522">
        <v>146700</v>
      </c>
      <c r="AW522">
        <v>576000</v>
      </c>
      <c r="AX522">
        <v>25.5</v>
      </c>
      <c r="AY522">
        <v>2.2999999999999998</v>
      </c>
      <c r="AZ522">
        <v>151800</v>
      </c>
      <c r="BA522">
        <v>610400</v>
      </c>
      <c r="BB522">
        <v>24.9</v>
      </c>
      <c r="BC522">
        <v>2.2999999999999998</v>
      </c>
      <c r="BD522">
        <v>154500</v>
      </c>
      <c r="BE522">
        <v>596200</v>
      </c>
      <c r="BF522">
        <v>25.9</v>
      </c>
      <c r="BG522">
        <v>2.4</v>
      </c>
      <c r="BH522">
        <v>144000</v>
      </c>
      <c r="BI522">
        <v>596800</v>
      </c>
      <c r="BJ522">
        <v>24.1</v>
      </c>
      <c r="BK522">
        <v>2.6</v>
      </c>
      <c r="BL522">
        <v>164200</v>
      </c>
      <c r="BM522">
        <v>625800</v>
      </c>
      <c r="BN522">
        <v>26.2</v>
      </c>
      <c r="BO522">
        <v>2.5</v>
      </c>
      <c r="BP522">
        <v>167400</v>
      </c>
      <c r="BQ522">
        <v>619100</v>
      </c>
      <c r="BR522">
        <v>27</v>
      </c>
      <c r="BS522">
        <v>2.7</v>
      </c>
      <c r="BT522">
        <v>176800</v>
      </c>
      <c r="BU522">
        <v>608200</v>
      </c>
      <c r="BV522">
        <v>29.1</v>
      </c>
      <c r="BW522">
        <v>2.6</v>
      </c>
    </row>
    <row r="523" spans="1:75" x14ac:dyDescent="0.3">
      <c r="A523" t="s">
        <v>200</v>
      </c>
      <c r="B523" t="str">
        <f>VLOOKUP(A523,'class and classification'!$A$1:$B$338,2,FALSE)</f>
        <v>Predominantly Urban</v>
      </c>
      <c r="C523" t="str">
        <f>VLOOKUP(A523,'class and classification'!$A$1:$C$338,3,FALSE)</f>
        <v>SC</v>
      </c>
      <c r="D523">
        <v>59200</v>
      </c>
      <c r="E523">
        <v>368900</v>
      </c>
      <c r="F523">
        <v>16</v>
      </c>
      <c r="G523">
        <v>1.4</v>
      </c>
      <c r="H523">
        <v>55900</v>
      </c>
      <c r="I523">
        <v>373300</v>
      </c>
      <c r="J523">
        <v>15</v>
      </c>
      <c r="K523">
        <v>1.3</v>
      </c>
      <c r="L523">
        <v>62000</v>
      </c>
      <c r="M523">
        <v>374900</v>
      </c>
      <c r="N523">
        <v>16.5</v>
      </c>
      <c r="O523">
        <v>2.1</v>
      </c>
      <c r="P523">
        <v>65700</v>
      </c>
      <c r="Q523">
        <v>387500</v>
      </c>
      <c r="R523">
        <v>17</v>
      </c>
      <c r="S523">
        <v>2</v>
      </c>
      <c r="T523">
        <v>63900</v>
      </c>
      <c r="U523">
        <v>391100</v>
      </c>
      <c r="V523">
        <v>16.3</v>
      </c>
      <c r="W523">
        <v>2.1</v>
      </c>
      <c r="X523">
        <v>70700</v>
      </c>
      <c r="Y523">
        <v>377800</v>
      </c>
      <c r="Z523">
        <v>18.7</v>
      </c>
      <c r="AA523">
        <v>2.4</v>
      </c>
      <c r="AB523">
        <v>70900</v>
      </c>
      <c r="AC523">
        <v>391200</v>
      </c>
      <c r="AD523">
        <v>18.100000000000001</v>
      </c>
      <c r="AE523">
        <v>2.4</v>
      </c>
      <c r="AF523">
        <v>80200</v>
      </c>
      <c r="AG523">
        <v>390000</v>
      </c>
      <c r="AH523">
        <v>20.6</v>
      </c>
      <c r="AI523">
        <v>2.6</v>
      </c>
      <c r="AJ523">
        <v>71600</v>
      </c>
      <c r="AK523">
        <v>397900</v>
      </c>
      <c r="AL523">
        <v>18</v>
      </c>
      <c r="AM523">
        <v>2.4</v>
      </c>
      <c r="AN523">
        <v>81200</v>
      </c>
      <c r="AO523">
        <v>409600</v>
      </c>
      <c r="AP523">
        <v>19.8</v>
      </c>
      <c r="AQ523">
        <v>2.5</v>
      </c>
      <c r="AR523">
        <v>70500</v>
      </c>
      <c r="AS523">
        <v>412900</v>
      </c>
      <c r="AT523">
        <v>17.100000000000001</v>
      </c>
      <c r="AU523">
        <v>2.2999999999999998</v>
      </c>
      <c r="AV523">
        <v>72700</v>
      </c>
      <c r="AW523">
        <v>413200</v>
      </c>
      <c r="AX523">
        <v>17.600000000000001</v>
      </c>
      <c r="AY523">
        <v>2.4</v>
      </c>
      <c r="AZ523">
        <v>82900</v>
      </c>
      <c r="BA523">
        <v>415200</v>
      </c>
      <c r="BB523">
        <v>20</v>
      </c>
      <c r="BC523">
        <v>2.7</v>
      </c>
      <c r="BD523">
        <v>84100</v>
      </c>
      <c r="BE523">
        <v>424300</v>
      </c>
      <c r="BF523">
        <v>19.8</v>
      </c>
      <c r="BG523">
        <v>2.7</v>
      </c>
      <c r="BH523">
        <v>91600</v>
      </c>
      <c r="BI523">
        <v>415300</v>
      </c>
      <c r="BJ523">
        <v>22.1</v>
      </c>
      <c r="BK523">
        <v>2.9</v>
      </c>
      <c r="BL523">
        <v>84500</v>
      </c>
      <c r="BM523">
        <v>433700</v>
      </c>
      <c r="BN523">
        <v>19.5</v>
      </c>
      <c r="BO523">
        <v>2.8</v>
      </c>
      <c r="BP523">
        <v>77600</v>
      </c>
      <c r="BQ523">
        <v>421300</v>
      </c>
      <c r="BR523">
        <v>18.399999999999999</v>
      </c>
      <c r="BS523">
        <v>2.8</v>
      </c>
      <c r="BT523">
        <v>88000</v>
      </c>
      <c r="BU523">
        <v>416700</v>
      </c>
      <c r="BV523">
        <v>21.1</v>
      </c>
      <c r="BW523">
        <v>3.1</v>
      </c>
    </row>
    <row r="524" spans="1:75" x14ac:dyDescent="0.3">
      <c r="A524" t="s">
        <v>201</v>
      </c>
      <c r="B524" t="str">
        <f>VLOOKUP(A524,'class and classification'!$A$1:$B$338,2,FALSE)</f>
        <v>Urban with Significant Rural</v>
      </c>
      <c r="C524" t="str">
        <f>VLOOKUP(A524,'class and classification'!$A$1:$C$338,3,FALSE)</f>
        <v>UA</v>
      </c>
      <c r="D524">
        <v>18300</v>
      </c>
      <c r="E524">
        <v>85700</v>
      </c>
      <c r="F524">
        <v>21.4</v>
      </c>
      <c r="G524">
        <v>2.6</v>
      </c>
      <c r="H524">
        <v>21900</v>
      </c>
      <c r="I524">
        <v>88800</v>
      </c>
      <c r="J524">
        <v>24.7</v>
      </c>
      <c r="K524">
        <v>3</v>
      </c>
      <c r="L524">
        <v>18000</v>
      </c>
      <c r="M524">
        <v>82300</v>
      </c>
      <c r="N524">
        <v>21.9</v>
      </c>
      <c r="O524">
        <v>2.9</v>
      </c>
      <c r="P524">
        <v>16200</v>
      </c>
      <c r="Q524">
        <v>86100</v>
      </c>
      <c r="R524">
        <v>18.8</v>
      </c>
      <c r="S524">
        <v>2.7</v>
      </c>
      <c r="T524">
        <v>18900</v>
      </c>
      <c r="U524">
        <v>88100</v>
      </c>
      <c r="V524">
        <v>21.5</v>
      </c>
      <c r="W524">
        <v>2.8</v>
      </c>
      <c r="X524">
        <v>19100</v>
      </c>
      <c r="Y524">
        <v>84400</v>
      </c>
      <c r="Z524">
        <v>22.6</v>
      </c>
      <c r="AA524">
        <v>3.1</v>
      </c>
      <c r="AB524">
        <v>16900</v>
      </c>
      <c r="AC524">
        <v>83500</v>
      </c>
      <c r="AD524">
        <v>20.2</v>
      </c>
      <c r="AE524">
        <v>3</v>
      </c>
      <c r="AF524">
        <v>23100</v>
      </c>
      <c r="AG524">
        <v>80600</v>
      </c>
      <c r="AH524">
        <v>28.6</v>
      </c>
      <c r="AI524">
        <v>3.6</v>
      </c>
      <c r="AJ524">
        <v>23000</v>
      </c>
      <c r="AK524">
        <v>86000</v>
      </c>
      <c r="AL524">
        <v>26.7</v>
      </c>
      <c r="AM524">
        <v>3.1</v>
      </c>
      <c r="AN524">
        <v>23100</v>
      </c>
      <c r="AO524">
        <v>86500</v>
      </c>
      <c r="AP524">
        <v>26.6</v>
      </c>
      <c r="AQ524">
        <v>3</v>
      </c>
      <c r="AR524">
        <v>20500</v>
      </c>
      <c r="AS524">
        <v>87700</v>
      </c>
      <c r="AT524">
        <v>23.3</v>
      </c>
      <c r="AU524">
        <v>2.7</v>
      </c>
      <c r="AV524">
        <v>23600</v>
      </c>
      <c r="AW524">
        <v>93000</v>
      </c>
      <c r="AX524">
        <v>25.4</v>
      </c>
      <c r="AY524">
        <v>2.7</v>
      </c>
      <c r="AZ524">
        <v>22700</v>
      </c>
      <c r="BA524">
        <v>95200</v>
      </c>
      <c r="BB524">
        <v>23.9</v>
      </c>
      <c r="BC524">
        <v>2.8</v>
      </c>
      <c r="BD524">
        <v>25600</v>
      </c>
      <c r="BE524">
        <v>97100</v>
      </c>
      <c r="BF524">
        <v>26.4</v>
      </c>
      <c r="BG524">
        <v>3</v>
      </c>
      <c r="BH524">
        <v>24500</v>
      </c>
      <c r="BI524">
        <v>99700</v>
      </c>
      <c r="BJ524">
        <v>24.6</v>
      </c>
      <c r="BK524">
        <v>3</v>
      </c>
      <c r="BL524">
        <v>24100</v>
      </c>
      <c r="BM524">
        <v>98500</v>
      </c>
      <c r="BN524">
        <v>24.4</v>
      </c>
      <c r="BO524">
        <v>3.1</v>
      </c>
      <c r="BP524">
        <v>26200</v>
      </c>
      <c r="BQ524">
        <v>104200</v>
      </c>
      <c r="BR524">
        <v>25.1</v>
      </c>
      <c r="BS524">
        <v>3.6</v>
      </c>
      <c r="BT524">
        <v>26000</v>
      </c>
      <c r="BU524">
        <v>97800</v>
      </c>
      <c r="BV524">
        <v>26.6</v>
      </c>
      <c r="BW524">
        <v>3.9</v>
      </c>
    </row>
    <row r="525" spans="1:75" x14ac:dyDescent="0.3">
      <c r="A525" t="s">
        <v>202</v>
      </c>
      <c r="B525" t="str">
        <f>VLOOKUP(A525,'class and classification'!$A$1:$B$338,2,FALSE)</f>
        <v>Predominantly Urban</v>
      </c>
      <c r="C525" t="str">
        <f>VLOOKUP(A525,'class and classification'!$A$1:$C$338,3,FALSE)</f>
        <v>UA</v>
      </c>
      <c r="D525">
        <v>40500</v>
      </c>
      <c r="E525">
        <v>197500</v>
      </c>
      <c r="F525">
        <v>20.5</v>
      </c>
      <c r="G525">
        <v>2.6</v>
      </c>
      <c r="H525">
        <v>39800</v>
      </c>
      <c r="I525">
        <v>204900</v>
      </c>
      <c r="J525">
        <v>19.399999999999999</v>
      </c>
      <c r="K525">
        <v>2.7</v>
      </c>
      <c r="L525">
        <v>47600</v>
      </c>
      <c r="M525">
        <v>210400</v>
      </c>
      <c r="N525">
        <v>22.6</v>
      </c>
      <c r="O525">
        <v>3</v>
      </c>
      <c r="P525">
        <v>49700</v>
      </c>
      <c r="Q525">
        <v>207900</v>
      </c>
      <c r="R525">
        <v>23.9</v>
      </c>
      <c r="S525">
        <v>2.9</v>
      </c>
      <c r="T525">
        <v>50400</v>
      </c>
      <c r="U525">
        <v>209800</v>
      </c>
      <c r="V525">
        <v>24</v>
      </c>
      <c r="W525">
        <v>3</v>
      </c>
      <c r="X525">
        <v>50100</v>
      </c>
      <c r="Y525">
        <v>210500</v>
      </c>
      <c r="Z525">
        <v>23.8</v>
      </c>
      <c r="AA525">
        <v>3</v>
      </c>
      <c r="AB525">
        <v>53700</v>
      </c>
      <c r="AC525">
        <v>217200</v>
      </c>
      <c r="AD525">
        <v>24.7</v>
      </c>
      <c r="AE525">
        <v>3.1</v>
      </c>
      <c r="AF525">
        <v>52900</v>
      </c>
      <c r="AG525">
        <v>210900</v>
      </c>
      <c r="AH525">
        <v>25.1</v>
      </c>
      <c r="AI525">
        <v>3.2</v>
      </c>
      <c r="AJ525">
        <v>55200</v>
      </c>
      <c r="AK525">
        <v>211500</v>
      </c>
      <c r="AL525">
        <v>26.1</v>
      </c>
      <c r="AM525">
        <v>3.5</v>
      </c>
      <c r="AN525">
        <v>53500</v>
      </c>
      <c r="AO525">
        <v>211500</v>
      </c>
      <c r="AP525">
        <v>25.3</v>
      </c>
      <c r="AQ525">
        <v>3.4</v>
      </c>
      <c r="AR525">
        <v>61200</v>
      </c>
      <c r="AS525">
        <v>220400</v>
      </c>
      <c r="AT525">
        <v>27.8</v>
      </c>
      <c r="AU525">
        <v>3.4</v>
      </c>
      <c r="AV525">
        <v>64700</v>
      </c>
      <c r="AW525">
        <v>239600</v>
      </c>
      <c r="AX525">
        <v>27</v>
      </c>
      <c r="AY525">
        <v>3.3</v>
      </c>
      <c r="AZ525">
        <v>63400</v>
      </c>
      <c r="BA525">
        <v>239300</v>
      </c>
      <c r="BB525">
        <v>26.5</v>
      </c>
      <c r="BC525">
        <v>3.3</v>
      </c>
      <c r="BD525">
        <v>72600</v>
      </c>
      <c r="BE525">
        <v>251400</v>
      </c>
      <c r="BF525">
        <v>28.9</v>
      </c>
      <c r="BG525">
        <v>3.2</v>
      </c>
      <c r="BH525">
        <v>69000</v>
      </c>
      <c r="BI525">
        <v>250700</v>
      </c>
      <c r="BJ525">
        <v>27.5</v>
      </c>
      <c r="BK525">
        <v>3.1</v>
      </c>
      <c r="BL525">
        <v>77200</v>
      </c>
      <c r="BM525">
        <v>251600</v>
      </c>
      <c r="BN525">
        <v>30.7</v>
      </c>
      <c r="BO525">
        <v>3.2</v>
      </c>
      <c r="BP525">
        <v>75600</v>
      </c>
      <c r="BQ525">
        <v>254500</v>
      </c>
      <c r="BR525">
        <v>29.7</v>
      </c>
      <c r="BS525">
        <v>3.6</v>
      </c>
      <c r="BT525">
        <v>86400</v>
      </c>
      <c r="BU525">
        <v>255100</v>
      </c>
      <c r="BV525">
        <v>33.9</v>
      </c>
      <c r="BW525">
        <v>3.7</v>
      </c>
    </row>
    <row r="526" spans="1:75" x14ac:dyDescent="0.3">
      <c r="A526" t="s">
        <v>203</v>
      </c>
      <c r="B526" t="str">
        <f>VLOOKUP(A526,'class and classification'!$A$1:$B$338,2,FALSE)</f>
        <v>Predominantly Rural</v>
      </c>
      <c r="C526" t="str">
        <f>VLOOKUP(A526,'class and classification'!$A$1:$C$338,3,FALSE)</f>
        <v>UA</v>
      </c>
      <c r="D526">
        <v>30400</v>
      </c>
      <c r="E526">
        <v>231900</v>
      </c>
      <c r="F526">
        <v>13.1</v>
      </c>
      <c r="G526">
        <v>1.2</v>
      </c>
      <c r="H526">
        <v>31500</v>
      </c>
      <c r="I526">
        <v>234600</v>
      </c>
      <c r="J526">
        <v>13.4</v>
      </c>
      <c r="K526">
        <v>1.3</v>
      </c>
      <c r="L526">
        <v>36000</v>
      </c>
      <c r="M526">
        <v>238400</v>
      </c>
      <c r="N526">
        <v>15.1</v>
      </c>
      <c r="O526">
        <v>2.5</v>
      </c>
      <c r="P526">
        <v>36600</v>
      </c>
      <c r="Q526">
        <v>240600</v>
      </c>
      <c r="R526">
        <v>15.2</v>
      </c>
      <c r="S526">
        <v>2.6</v>
      </c>
      <c r="T526">
        <v>31400</v>
      </c>
      <c r="U526">
        <v>241500</v>
      </c>
      <c r="V526">
        <v>13</v>
      </c>
      <c r="W526">
        <v>2.5</v>
      </c>
      <c r="X526">
        <v>30000</v>
      </c>
      <c r="Y526">
        <v>236300</v>
      </c>
      <c r="Z526">
        <v>12.7</v>
      </c>
      <c r="AA526">
        <v>2.4</v>
      </c>
      <c r="AB526">
        <v>34300</v>
      </c>
      <c r="AC526">
        <v>236900</v>
      </c>
      <c r="AD526">
        <v>14.5</v>
      </c>
      <c r="AE526">
        <v>2.7</v>
      </c>
      <c r="AF526">
        <v>31900</v>
      </c>
      <c r="AG526">
        <v>244600</v>
      </c>
      <c r="AH526">
        <v>13.1</v>
      </c>
      <c r="AI526">
        <v>2.4</v>
      </c>
      <c r="AJ526">
        <v>31700</v>
      </c>
      <c r="AK526">
        <v>237100</v>
      </c>
      <c r="AL526">
        <v>13.4</v>
      </c>
      <c r="AM526">
        <v>2.4</v>
      </c>
      <c r="AN526">
        <v>35600</v>
      </c>
      <c r="AO526">
        <v>245600</v>
      </c>
      <c r="AP526">
        <v>14.5</v>
      </c>
      <c r="AQ526">
        <v>2.5</v>
      </c>
      <c r="AR526">
        <v>40800</v>
      </c>
      <c r="AS526">
        <v>258000</v>
      </c>
      <c r="AT526">
        <v>15.8</v>
      </c>
      <c r="AU526">
        <v>2.5</v>
      </c>
      <c r="AV526">
        <v>31600</v>
      </c>
      <c r="AW526">
        <v>253700</v>
      </c>
      <c r="AX526">
        <v>12.5</v>
      </c>
      <c r="AY526">
        <v>2.4</v>
      </c>
      <c r="AZ526">
        <v>42500</v>
      </c>
      <c r="BA526">
        <v>265300</v>
      </c>
      <c r="BB526">
        <v>16</v>
      </c>
      <c r="BC526">
        <v>2.6</v>
      </c>
      <c r="BD526">
        <v>36500</v>
      </c>
      <c r="BE526">
        <v>269900</v>
      </c>
      <c r="BF526">
        <v>13.5</v>
      </c>
      <c r="BG526">
        <v>2.4</v>
      </c>
      <c r="BH526">
        <v>38800</v>
      </c>
      <c r="BI526">
        <v>266000</v>
      </c>
      <c r="BJ526">
        <v>14.6</v>
      </c>
      <c r="BK526">
        <v>2.6</v>
      </c>
      <c r="BL526">
        <v>42200</v>
      </c>
      <c r="BM526">
        <v>263800</v>
      </c>
      <c r="BN526">
        <v>16</v>
      </c>
      <c r="BO526">
        <v>2.8</v>
      </c>
      <c r="BP526">
        <v>42900</v>
      </c>
      <c r="BQ526">
        <v>263600</v>
      </c>
      <c r="BR526">
        <v>16.3</v>
      </c>
      <c r="BS526">
        <v>3</v>
      </c>
      <c r="BT526">
        <v>43800</v>
      </c>
      <c r="BU526">
        <v>253800</v>
      </c>
      <c r="BV526">
        <v>17.3</v>
      </c>
      <c r="BW526">
        <v>3.1</v>
      </c>
    </row>
    <row r="527" spans="1:75" x14ac:dyDescent="0.3">
      <c r="A527" t="s">
        <v>204</v>
      </c>
      <c r="B527" t="str">
        <f>VLOOKUP(A527,'class and classification'!$A$1:$B$338,2,FALSE)</f>
        <v>Predominantly Rural</v>
      </c>
      <c r="C527" t="str">
        <f>VLOOKUP(A527,'class and classification'!$A$1:$C$338,3,FALSE)</f>
        <v>UA</v>
      </c>
      <c r="D527" t="s">
        <v>40</v>
      </c>
      <c r="E527" t="s">
        <v>40</v>
      </c>
      <c r="F527" t="s">
        <v>40</v>
      </c>
      <c r="G527" t="s">
        <v>40</v>
      </c>
      <c r="H527" t="s">
        <v>40</v>
      </c>
      <c r="I527" t="s">
        <v>40</v>
      </c>
      <c r="J527" t="s">
        <v>40</v>
      </c>
      <c r="K527" t="s">
        <v>40</v>
      </c>
      <c r="L527" t="s">
        <v>40</v>
      </c>
      <c r="M527" t="s">
        <v>40</v>
      </c>
      <c r="N527" t="s">
        <v>40</v>
      </c>
      <c r="O527" t="s">
        <v>40</v>
      </c>
      <c r="P527" t="s">
        <v>40</v>
      </c>
      <c r="Q527" t="s">
        <v>40</v>
      </c>
      <c r="R527" t="s">
        <v>40</v>
      </c>
      <c r="S527" t="s">
        <v>40</v>
      </c>
      <c r="T527" t="s">
        <v>40</v>
      </c>
      <c r="U527" t="s">
        <v>40</v>
      </c>
      <c r="V527" t="s">
        <v>40</v>
      </c>
      <c r="W527" t="s">
        <v>40</v>
      </c>
      <c r="X527" t="s">
        <v>40</v>
      </c>
      <c r="Y527" t="s">
        <v>40</v>
      </c>
      <c r="Z527" t="s">
        <v>40</v>
      </c>
      <c r="AA527" t="s">
        <v>40</v>
      </c>
      <c r="AB527" t="s">
        <v>40</v>
      </c>
      <c r="AC527" t="s">
        <v>40</v>
      </c>
      <c r="AD527" t="s">
        <v>40</v>
      </c>
      <c r="AE527" t="s">
        <v>40</v>
      </c>
      <c r="AF527" t="s">
        <v>40</v>
      </c>
      <c r="AG527" t="s">
        <v>40</v>
      </c>
      <c r="AH527" t="s">
        <v>40</v>
      </c>
      <c r="AI527" t="s">
        <v>40</v>
      </c>
      <c r="AJ527" t="s">
        <v>40</v>
      </c>
      <c r="AK527" t="s">
        <v>40</v>
      </c>
      <c r="AL527" t="s">
        <v>40</v>
      </c>
      <c r="AM527" t="s">
        <v>40</v>
      </c>
      <c r="AN527" t="s">
        <v>40</v>
      </c>
      <c r="AO527" t="s">
        <v>40</v>
      </c>
      <c r="AP527" t="s">
        <v>40</v>
      </c>
      <c r="AQ527" t="s">
        <v>40</v>
      </c>
      <c r="AR527" t="s">
        <v>40</v>
      </c>
      <c r="AS527" t="s">
        <v>40</v>
      </c>
      <c r="AT527" t="s">
        <v>40</v>
      </c>
      <c r="AU527" t="s">
        <v>40</v>
      </c>
      <c r="AV527" t="s">
        <v>40</v>
      </c>
      <c r="AW527" t="s">
        <v>40</v>
      </c>
      <c r="AX527" t="s">
        <v>40</v>
      </c>
      <c r="AY527" t="s">
        <v>40</v>
      </c>
      <c r="AZ527" t="s">
        <v>40</v>
      </c>
      <c r="BA527" t="s">
        <v>40</v>
      </c>
      <c r="BB527" t="s">
        <v>40</v>
      </c>
      <c r="BC527" t="s">
        <v>40</v>
      </c>
      <c r="BD527" t="s">
        <v>40</v>
      </c>
      <c r="BE527" t="s">
        <v>40</v>
      </c>
      <c r="BF527" t="s">
        <v>40</v>
      </c>
      <c r="BG527" t="s">
        <v>40</v>
      </c>
      <c r="BH527" t="s">
        <v>40</v>
      </c>
      <c r="BI527" t="s">
        <v>40</v>
      </c>
      <c r="BJ527" t="s">
        <v>40</v>
      </c>
      <c r="BK527" t="s">
        <v>40</v>
      </c>
      <c r="BL527" t="s">
        <v>40</v>
      </c>
      <c r="BM527" t="s">
        <v>40</v>
      </c>
      <c r="BN527" t="s">
        <v>40</v>
      </c>
      <c r="BO527" t="s">
        <v>40</v>
      </c>
      <c r="BP527" t="s">
        <v>40</v>
      </c>
      <c r="BQ527" t="s">
        <v>40</v>
      </c>
      <c r="BR527" t="s">
        <v>40</v>
      </c>
      <c r="BS527" t="s">
        <v>40</v>
      </c>
      <c r="BT527" t="s">
        <v>40</v>
      </c>
      <c r="BU527" t="s">
        <v>40</v>
      </c>
      <c r="BV527" t="s">
        <v>40</v>
      </c>
      <c r="BW527" t="s">
        <v>40</v>
      </c>
    </row>
    <row r="528" spans="1:75" x14ac:dyDescent="0.3">
      <c r="A528" t="s">
        <v>205</v>
      </c>
      <c r="B528" t="str">
        <f>VLOOKUP(A528,'class and classification'!$A$1:$B$338,2,FALSE)</f>
        <v>Urban with Significant Rural</v>
      </c>
      <c r="C528" t="str">
        <f>VLOOKUP(A528,'class and classification'!$A$1:$C$338,3,FALSE)</f>
        <v>UA</v>
      </c>
      <c r="D528">
        <v>14200</v>
      </c>
      <c r="E528">
        <v>91300</v>
      </c>
      <c r="F528">
        <v>15.6</v>
      </c>
      <c r="G528">
        <v>2.2999999999999998</v>
      </c>
      <c r="H528">
        <v>16900</v>
      </c>
      <c r="I528">
        <v>93300</v>
      </c>
      <c r="J528">
        <v>18.100000000000001</v>
      </c>
      <c r="K528">
        <v>2.6</v>
      </c>
      <c r="L528">
        <v>18000</v>
      </c>
      <c r="M528">
        <v>99100</v>
      </c>
      <c r="N528">
        <v>18.100000000000001</v>
      </c>
      <c r="O528">
        <v>2.6</v>
      </c>
      <c r="P528">
        <v>17400</v>
      </c>
      <c r="Q528">
        <v>101200</v>
      </c>
      <c r="R528">
        <v>17.2</v>
      </c>
      <c r="S528">
        <v>2.6</v>
      </c>
      <c r="T528">
        <v>17200</v>
      </c>
      <c r="U528">
        <v>101000</v>
      </c>
      <c r="V528">
        <v>17.100000000000001</v>
      </c>
      <c r="W528">
        <v>2.5</v>
      </c>
      <c r="X528">
        <v>17700</v>
      </c>
      <c r="Y528">
        <v>96500</v>
      </c>
      <c r="Z528">
        <v>18.399999999999999</v>
      </c>
      <c r="AA528">
        <v>2.8</v>
      </c>
      <c r="AB528">
        <v>15100</v>
      </c>
      <c r="AC528">
        <v>98300</v>
      </c>
      <c r="AD528">
        <v>15.4</v>
      </c>
      <c r="AE528">
        <v>2.6</v>
      </c>
      <c r="AF528">
        <v>17800</v>
      </c>
      <c r="AG528">
        <v>96700</v>
      </c>
      <c r="AH528">
        <v>18.5</v>
      </c>
      <c r="AI528">
        <v>3</v>
      </c>
      <c r="AJ528">
        <v>19500</v>
      </c>
      <c r="AK528">
        <v>91600</v>
      </c>
      <c r="AL528">
        <v>21.3</v>
      </c>
      <c r="AM528">
        <v>3.2</v>
      </c>
      <c r="AN528">
        <v>19000</v>
      </c>
      <c r="AO528">
        <v>95300</v>
      </c>
      <c r="AP528">
        <v>19.899999999999999</v>
      </c>
      <c r="AQ528">
        <v>3.1</v>
      </c>
      <c r="AR528">
        <v>17300</v>
      </c>
      <c r="AS528">
        <v>94600</v>
      </c>
      <c r="AT528">
        <v>18.3</v>
      </c>
      <c r="AU528">
        <v>3</v>
      </c>
      <c r="AV528">
        <v>20000</v>
      </c>
      <c r="AW528">
        <v>99900</v>
      </c>
      <c r="AX528">
        <v>20</v>
      </c>
      <c r="AY528">
        <v>3.2</v>
      </c>
      <c r="AZ528">
        <v>19200</v>
      </c>
      <c r="BA528">
        <v>104000</v>
      </c>
      <c r="BB528">
        <v>18.399999999999999</v>
      </c>
      <c r="BC528">
        <v>3</v>
      </c>
      <c r="BD528">
        <v>20400</v>
      </c>
      <c r="BE528">
        <v>103300</v>
      </c>
      <c r="BF528">
        <v>19.8</v>
      </c>
      <c r="BG528">
        <v>3.1</v>
      </c>
      <c r="BH528">
        <v>23300</v>
      </c>
      <c r="BI528">
        <v>104000</v>
      </c>
      <c r="BJ528">
        <v>22.4</v>
      </c>
      <c r="BK528">
        <v>3.1</v>
      </c>
      <c r="BL528">
        <v>19700</v>
      </c>
      <c r="BM528">
        <v>104400</v>
      </c>
      <c r="BN528">
        <v>18.8</v>
      </c>
      <c r="BO528">
        <v>2.9</v>
      </c>
      <c r="BP528">
        <v>20400</v>
      </c>
      <c r="BQ528">
        <v>106000</v>
      </c>
      <c r="BR528">
        <v>19.3</v>
      </c>
      <c r="BS528">
        <v>3.2</v>
      </c>
      <c r="BT528">
        <v>23400</v>
      </c>
      <c r="BU528">
        <v>107100</v>
      </c>
      <c r="BV528">
        <v>21.9</v>
      </c>
      <c r="BW528">
        <v>3.5</v>
      </c>
    </row>
    <row r="529" spans="1:75" x14ac:dyDescent="0.3">
      <c r="A529" t="s">
        <v>206</v>
      </c>
      <c r="B529" t="str">
        <f>VLOOKUP(A529,'class and classification'!$A$1:$B$338,2,FALSE)</f>
        <v>Predominantly Urban</v>
      </c>
      <c r="C529" t="str">
        <f>VLOOKUP(A529,'class and classification'!$A$1:$C$338,3,FALSE)</f>
        <v>UA</v>
      </c>
      <c r="D529">
        <v>14300</v>
      </c>
      <c r="E529">
        <v>115400</v>
      </c>
      <c r="F529">
        <v>12.4</v>
      </c>
      <c r="G529">
        <v>2.2000000000000002</v>
      </c>
      <c r="H529">
        <v>17300</v>
      </c>
      <c r="I529">
        <v>114900</v>
      </c>
      <c r="J529">
        <v>15.1</v>
      </c>
      <c r="K529">
        <v>2.5</v>
      </c>
      <c r="L529">
        <v>16600</v>
      </c>
      <c r="M529">
        <v>117500</v>
      </c>
      <c r="N529">
        <v>14.1</v>
      </c>
      <c r="O529">
        <v>2.5</v>
      </c>
      <c r="P529">
        <v>18800</v>
      </c>
      <c r="Q529">
        <v>119900</v>
      </c>
      <c r="R529">
        <v>15.7</v>
      </c>
      <c r="S529">
        <v>2.7</v>
      </c>
      <c r="T529">
        <v>18800</v>
      </c>
      <c r="U529">
        <v>120500</v>
      </c>
      <c r="V529">
        <v>15.6</v>
      </c>
      <c r="W529">
        <v>2.7</v>
      </c>
      <c r="X529">
        <v>18600</v>
      </c>
      <c r="Y529">
        <v>120100</v>
      </c>
      <c r="Z529">
        <v>15.5</v>
      </c>
      <c r="AA529">
        <v>2.7</v>
      </c>
      <c r="AB529">
        <v>19400</v>
      </c>
      <c r="AC529">
        <v>116800</v>
      </c>
      <c r="AD529">
        <v>16.600000000000001</v>
      </c>
      <c r="AE529">
        <v>2.8</v>
      </c>
      <c r="AF529">
        <v>15800</v>
      </c>
      <c r="AG529">
        <v>119900</v>
      </c>
      <c r="AH529">
        <v>13.2</v>
      </c>
      <c r="AI529">
        <v>2.5</v>
      </c>
      <c r="AJ529">
        <v>18300</v>
      </c>
      <c r="AK529">
        <v>119500</v>
      </c>
      <c r="AL529">
        <v>15.3</v>
      </c>
      <c r="AM529">
        <v>2.5</v>
      </c>
      <c r="AN529">
        <v>18800</v>
      </c>
      <c r="AO529">
        <v>119200</v>
      </c>
      <c r="AP529">
        <v>15.7</v>
      </c>
      <c r="AQ529">
        <v>2.5</v>
      </c>
      <c r="AR529">
        <v>21800</v>
      </c>
      <c r="AS529">
        <v>124600</v>
      </c>
      <c r="AT529">
        <v>17.5</v>
      </c>
      <c r="AU529">
        <v>2.4</v>
      </c>
      <c r="AV529">
        <v>18900</v>
      </c>
      <c r="AW529">
        <v>125700</v>
      </c>
      <c r="AX529">
        <v>15</v>
      </c>
      <c r="AY529">
        <v>2.2000000000000002</v>
      </c>
      <c r="AZ529">
        <v>21300</v>
      </c>
      <c r="BA529">
        <v>125900</v>
      </c>
      <c r="BB529">
        <v>16.899999999999999</v>
      </c>
      <c r="BC529">
        <v>2.6</v>
      </c>
      <c r="BD529">
        <v>17900</v>
      </c>
      <c r="BE529">
        <v>128200</v>
      </c>
      <c r="BF529">
        <v>13.9</v>
      </c>
      <c r="BG529">
        <v>2.5</v>
      </c>
      <c r="BH529">
        <v>18800</v>
      </c>
      <c r="BI529">
        <v>129600</v>
      </c>
      <c r="BJ529">
        <v>14.5</v>
      </c>
      <c r="BK529">
        <v>2.6</v>
      </c>
      <c r="BL529">
        <v>20300</v>
      </c>
      <c r="BM529">
        <v>126700</v>
      </c>
      <c r="BN529">
        <v>16</v>
      </c>
      <c r="BO529">
        <v>2.9</v>
      </c>
      <c r="BP529">
        <v>24300</v>
      </c>
      <c r="BQ529">
        <v>129400</v>
      </c>
      <c r="BR529">
        <v>18.8</v>
      </c>
      <c r="BS529">
        <v>3.4</v>
      </c>
      <c r="BT529">
        <v>23400</v>
      </c>
      <c r="BU529">
        <v>126600</v>
      </c>
      <c r="BV529">
        <v>18.5</v>
      </c>
      <c r="BW529">
        <v>3.8</v>
      </c>
    </row>
    <row r="530" spans="1:75" x14ac:dyDescent="0.3">
      <c r="A530" t="s">
        <v>207</v>
      </c>
      <c r="B530" t="str">
        <f>VLOOKUP(A530,'class and classification'!$A$1:$B$338,2,FALSE)</f>
        <v>Predominantly Urban</v>
      </c>
      <c r="C530" t="str">
        <f>VLOOKUP(A530,'class and classification'!$A$1:$C$338,3,FALSE)</f>
        <v>UA</v>
      </c>
      <c r="D530">
        <v>25500</v>
      </c>
      <c r="E530">
        <v>165800</v>
      </c>
      <c r="F530">
        <v>15.4</v>
      </c>
      <c r="G530">
        <v>1.5</v>
      </c>
      <c r="H530">
        <v>27400</v>
      </c>
      <c r="I530">
        <v>167300</v>
      </c>
      <c r="J530">
        <v>16.399999999999999</v>
      </c>
      <c r="K530">
        <v>1.6</v>
      </c>
      <c r="L530">
        <v>28900</v>
      </c>
      <c r="M530">
        <v>169900</v>
      </c>
      <c r="N530">
        <v>17</v>
      </c>
      <c r="O530">
        <v>1.8</v>
      </c>
      <c r="P530">
        <v>30800</v>
      </c>
      <c r="Q530">
        <v>173900</v>
      </c>
      <c r="R530">
        <v>17.7</v>
      </c>
      <c r="S530">
        <v>1.8</v>
      </c>
      <c r="T530">
        <v>29800</v>
      </c>
      <c r="U530">
        <v>173600</v>
      </c>
      <c r="V530">
        <v>17.2</v>
      </c>
      <c r="W530">
        <v>1.8</v>
      </c>
      <c r="X530">
        <v>34200</v>
      </c>
      <c r="Y530">
        <v>170900</v>
      </c>
      <c r="Z530">
        <v>20</v>
      </c>
      <c r="AA530">
        <v>2</v>
      </c>
      <c r="AB530">
        <v>33100</v>
      </c>
      <c r="AC530">
        <v>177100</v>
      </c>
      <c r="AD530">
        <v>18.7</v>
      </c>
      <c r="AE530">
        <v>1.9</v>
      </c>
      <c r="AF530">
        <v>35300</v>
      </c>
      <c r="AG530">
        <v>179500</v>
      </c>
      <c r="AH530">
        <v>19.7</v>
      </c>
      <c r="AI530">
        <v>1.9</v>
      </c>
      <c r="AJ530">
        <v>35100</v>
      </c>
      <c r="AK530">
        <v>179500</v>
      </c>
      <c r="AL530">
        <v>19.600000000000001</v>
      </c>
      <c r="AM530">
        <v>1.9</v>
      </c>
      <c r="AN530">
        <v>35400</v>
      </c>
      <c r="AO530">
        <v>186400</v>
      </c>
      <c r="AP530">
        <v>19</v>
      </c>
      <c r="AQ530">
        <v>1.9</v>
      </c>
      <c r="AR530">
        <v>34800</v>
      </c>
      <c r="AS530">
        <v>180600</v>
      </c>
      <c r="AT530">
        <v>19.3</v>
      </c>
      <c r="AU530">
        <v>2</v>
      </c>
      <c r="AV530">
        <v>35700</v>
      </c>
      <c r="AW530">
        <v>184900</v>
      </c>
      <c r="AX530">
        <v>19.3</v>
      </c>
      <c r="AY530">
        <v>2</v>
      </c>
      <c r="AZ530">
        <v>35300</v>
      </c>
      <c r="BA530">
        <v>189800</v>
      </c>
      <c r="BB530">
        <v>18.600000000000001</v>
      </c>
      <c r="BC530">
        <v>2.1</v>
      </c>
      <c r="BD530">
        <v>35200</v>
      </c>
      <c r="BE530">
        <v>194200</v>
      </c>
      <c r="BF530">
        <v>18.100000000000001</v>
      </c>
      <c r="BG530">
        <v>2</v>
      </c>
      <c r="BH530">
        <v>37600</v>
      </c>
      <c r="BI530">
        <v>198400</v>
      </c>
      <c r="BJ530">
        <v>19</v>
      </c>
      <c r="BK530">
        <v>2</v>
      </c>
      <c r="BL530">
        <v>42900</v>
      </c>
      <c r="BM530">
        <v>208100</v>
      </c>
      <c r="BN530">
        <v>20.6</v>
      </c>
      <c r="BO530">
        <v>2.2999999999999998</v>
      </c>
      <c r="BP530">
        <v>37600</v>
      </c>
      <c r="BQ530">
        <v>193100</v>
      </c>
      <c r="BR530">
        <v>19.5</v>
      </c>
      <c r="BS530">
        <v>2.6</v>
      </c>
      <c r="BT530">
        <v>40300</v>
      </c>
      <c r="BU530">
        <v>193500</v>
      </c>
      <c r="BV530">
        <v>20.8</v>
      </c>
      <c r="BW530">
        <v>2.8</v>
      </c>
    </row>
    <row r="531" spans="1:75" x14ac:dyDescent="0.3">
      <c r="A531" t="s">
        <v>208</v>
      </c>
      <c r="B531" t="str">
        <f>VLOOKUP(A531,'class and classification'!$A$1:$B$338,2,FALSE)</f>
        <v>Predominantly Urban</v>
      </c>
      <c r="C531" t="str">
        <f>VLOOKUP(A531,'class and classification'!$A$1:$C$338,3,FALSE)</f>
        <v>UA</v>
      </c>
      <c r="D531">
        <v>23100</v>
      </c>
      <c r="E531">
        <v>134100</v>
      </c>
      <c r="F531">
        <v>17.2</v>
      </c>
      <c r="G531">
        <v>2.6</v>
      </c>
      <c r="H531">
        <v>23900</v>
      </c>
      <c r="I531">
        <v>137400</v>
      </c>
      <c r="J531">
        <v>17.399999999999999</v>
      </c>
      <c r="K531">
        <v>2.6</v>
      </c>
      <c r="L531">
        <v>22000</v>
      </c>
      <c r="M531">
        <v>138100</v>
      </c>
      <c r="N531">
        <v>15.9</v>
      </c>
      <c r="O531">
        <v>2.4</v>
      </c>
      <c r="P531">
        <v>21800</v>
      </c>
      <c r="Q531">
        <v>137100</v>
      </c>
      <c r="R531">
        <v>15.9</v>
      </c>
      <c r="S531">
        <v>2.4</v>
      </c>
      <c r="T531">
        <v>19900</v>
      </c>
      <c r="U531">
        <v>139300</v>
      </c>
      <c r="V531">
        <v>14.3</v>
      </c>
      <c r="W531">
        <v>2.2999999999999998</v>
      </c>
      <c r="X531">
        <v>23800</v>
      </c>
      <c r="Y531">
        <v>135100</v>
      </c>
      <c r="Z531">
        <v>17.600000000000001</v>
      </c>
      <c r="AA531">
        <v>2.7</v>
      </c>
      <c r="AB531">
        <v>23600</v>
      </c>
      <c r="AC531">
        <v>135100</v>
      </c>
      <c r="AD531">
        <v>17.5</v>
      </c>
      <c r="AE531">
        <v>2.7</v>
      </c>
      <c r="AF531">
        <v>22700</v>
      </c>
      <c r="AG531">
        <v>131700</v>
      </c>
      <c r="AH531">
        <v>17.2</v>
      </c>
      <c r="AI531">
        <v>2.9</v>
      </c>
      <c r="AJ531">
        <v>26300</v>
      </c>
      <c r="AK531">
        <v>136000</v>
      </c>
      <c r="AL531">
        <v>19.3</v>
      </c>
      <c r="AM531">
        <v>3</v>
      </c>
      <c r="AN531">
        <v>28000</v>
      </c>
      <c r="AO531">
        <v>135900</v>
      </c>
      <c r="AP531">
        <v>20.6</v>
      </c>
      <c r="AQ531">
        <v>3</v>
      </c>
      <c r="AR531">
        <v>31000</v>
      </c>
      <c r="AS531">
        <v>143000</v>
      </c>
      <c r="AT531">
        <v>21.7</v>
      </c>
      <c r="AU531">
        <v>3.1</v>
      </c>
      <c r="AV531">
        <v>34100</v>
      </c>
      <c r="AW531">
        <v>141000</v>
      </c>
      <c r="AX531">
        <v>24.2</v>
      </c>
      <c r="AY531">
        <v>3.2</v>
      </c>
      <c r="AZ531">
        <v>29200</v>
      </c>
      <c r="BA531">
        <v>139700</v>
      </c>
      <c r="BB531">
        <v>20.9</v>
      </c>
      <c r="BC531">
        <v>3.3</v>
      </c>
      <c r="BD531">
        <v>35700</v>
      </c>
      <c r="BE531">
        <v>142000</v>
      </c>
      <c r="BF531">
        <v>25.2</v>
      </c>
      <c r="BG531">
        <v>3.1</v>
      </c>
      <c r="BH531">
        <v>32200</v>
      </c>
      <c r="BI531">
        <v>146900</v>
      </c>
      <c r="BJ531">
        <v>21.9</v>
      </c>
      <c r="BK531">
        <v>3</v>
      </c>
      <c r="BL531">
        <v>33400</v>
      </c>
      <c r="BM531">
        <v>148000</v>
      </c>
      <c r="BN531">
        <v>22.5</v>
      </c>
      <c r="BO531">
        <v>3.1</v>
      </c>
      <c r="BP531">
        <v>34400</v>
      </c>
      <c r="BQ531">
        <v>149000</v>
      </c>
      <c r="BR531">
        <v>23.1</v>
      </c>
      <c r="BS531">
        <v>3.5</v>
      </c>
      <c r="BT531">
        <v>41100</v>
      </c>
      <c r="BU531">
        <v>150600</v>
      </c>
      <c r="BV531">
        <v>27.3</v>
      </c>
      <c r="BW531">
        <v>3.4</v>
      </c>
    </row>
    <row r="532" spans="1:75" x14ac:dyDescent="0.3">
      <c r="A532" t="s">
        <v>209</v>
      </c>
      <c r="B532" t="str">
        <f>VLOOKUP(A532,'class and classification'!$A$1:$B$338,2,FALSE)</f>
        <v>Predominantly Urban</v>
      </c>
      <c r="C532" t="str">
        <f>VLOOKUP(A532,'class and classification'!$A$1:$C$338,3,FALSE)</f>
        <v>UA</v>
      </c>
      <c r="D532">
        <v>16100</v>
      </c>
      <c r="E532">
        <v>97800</v>
      </c>
      <c r="F532">
        <v>16.5</v>
      </c>
      <c r="G532">
        <v>2.7</v>
      </c>
      <c r="H532">
        <v>15700</v>
      </c>
      <c r="I532">
        <v>99000</v>
      </c>
      <c r="J532">
        <v>15.8</v>
      </c>
      <c r="K532">
        <v>2.6</v>
      </c>
      <c r="L532">
        <v>16700</v>
      </c>
      <c r="M532">
        <v>100400</v>
      </c>
      <c r="N532">
        <v>16.600000000000001</v>
      </c>
      <c r="O532">
        <v>2.6</v>
      </c>
      <c r="P532">
        <v>15400</v>
      </c>
      <c r="Q532">
        <v>108600</v>
      </c>
      <c r="R532">
        <v>14.2</v>
      </c>
      <c r="S532">
        <v>2.4</v>
      </c>
      <c r="T532">
        <v>18200</v>
      </c>
      <c r="U532">
        <v>105600</v>
      </c>
      <c r="V532">
        <v>17.2</v>
      </c>
      <c r="W532">
        <v>2.6</v>
      </c>
      <c r="X532">
        <v>14700</v>
      </c>
      <c r="Y532">
        <v>106300</v>
      </c>
      <c r="Z532">
        <v>13.8</v>
      </c>
      <c r="AA532">
        <v>2.4</v>
      </c>
      <c r="AB532">
        <v>15000</v>
      </c>
      <c r="AC532">
        <v>105500</v>
      </c>
      <c r="AD532">
        <v>14.2</v>
      </c>
      <c r="AE532">
        <v>2.8</v>
      </c>
      <c r="AF532">
        <v>21000</v>
      </c>
      <c r="AG532">
        <v>102600</v>
      </c>
      <c r="AH532">
        <v>20.5</v>
      </c>
      <c r="AI532">
        <v>2.9</v>
      </c>
      <c r="AJ532">
        <v>17700</v>
      </c>
      <c r="AK532">
        <v>103400</v>
      </c>
      <c r="AL532">
        <v>17.100000000000001</v>
      </c>
      <c r="AM532">
        <v>2.9</v>
      </c>
      <c r="AN532">
        <v>20300</v>
      </c>
      <c r="AO532">
        <v>107600</v>
      </c>
      <c r="AP532">
        <v>18.8</v>
      </c>
      <c r="AQ532">
        <v>3</v>
      </c>
      <c r="AR532">
        <v>21700</v>
      </c>
      <c r="AS532">
        <v>111900</v>
      </c>
      <c r="AT532">
        <v>19.399999999999999</v>
      </c>
      <c r="AU532">
        <v>2.7</v>
      </c>
      <c r="AV532">
        <v>18600</v>
      </c>
      <c r="AW532">
        <v>111400</v>
      </c>
      <c r="AX532">
        <v>16.7</v>
      </c>
      <c r="AY532">
        <v>2.6</v>
      </c>
      <c r="AZ532">
        <v>24300</v>
      </c>
      <c r="BA532">
        <v>114900</v>
      </c>
      <c r="BB532">
        <v>21.1</v>
      </c>
      <c r="BC532">
        <v>2.9</v>
      </c>
      <c r="BD532">
        <v>19900</v>
      </c>
      <c r="BE532">
        <v>113500</v>
      </c>
      <c r="BF532">
        <v>17.5</v>
      </c>
      <c r="BG532">
        <v>2.6</v>
      </c>
      <c r="BH532">
        <v>19900</v>
      </c>
      <c r="BI532">
        <v>112600</v>
      </c>
      <c r="BJ532">
        <v>17.7</v>
      </c>
      <c r="BK532">
        <v>2.7</v>
      </c>
      <c r="BL532">
        <v>23700</v>
      </c>
      <c r="BM532">
        <v>114800</v>
      </c>
      <c r="BN532">
        <v>20.6</v>
      </c>
      <c r="BO532">
        <v>2.8</v>
      </c>
      <c r="BP532">
        <v>25800</v>
      </c>
      <c r="BQ532">
        <v>113400</v>
      </c>
      <c r="BR532">
        <v>22.7</v>
      </c>
      <c r="BS532">
        <v>3.5</v>
      </c>
      <c r="BT532">
        <v>23900</v>
      </c>
      <c r="BU532">
        <v>108200</v>
      </c>
      <c r="BV532">
        <v>22.1</v>
      </c>
      <c r="BW532">
        <v>3.5</v>
      </c>
    </row>
    <row r="533" spans="1:75" x14ac:dyDescent="0.3">
      <c r="A533" t="s">
        <v>210</v>
      </c>
      <c r="B533" t="str">
        <f>VLOOKUP(A533,'class and classification'!$A$1:$B$338,2,FALSE)</f>
        <v>Predominantly Urban</v>
      </c>
      <c r="C533" t="str">
        <f>VLOOKUP(A533,'class and classification'!$A$1:$C$338,3,FALSE)</f>
        <v>UA</v>
      </c>
      <c r="D533">
        <v>8000</v>
      </c>
      <c r="E533">
        <v>56400</v>
      </c>
      <c r="F533">
        <v>14.1</v>
      </c>
      <c r="G533">
        <v>2.2999999999999998</v>
      </c>
      <c r="H533">
        <v>7800</v>
      </c>
      <c r="I533">
        <v>57000</v>
      </c>
      <c r="J533">
        <v>13.7</v>
      </c>
      <c r="K533">
        <v>2.2999999999999998</v>
      </c>
      <c r="L533">
        <v>9100</v>
      </c>
      <c r="M533">
        <v>58400</v>
      </c>
      <c r="N533">
        <v>15.6</v>
      </c>
      <c r="O533">
        <v>2.5</v>
      </c>
      <c r="P533">
        <v>8500</v>
      </c>
      <c r="Q533">
        <v>58800</v>
      </c>
      <c r="R533">
        <v>14.5</v>
      </c>
      <c r="S533">
        <v>2.4</v>
      </c>
      <c r="T533">
        <v>8800</v>
      </c>
      <c r="U533">
        <v>57900</v>
      </c>
      <c r="V533">
        <v>15.2</v>
      </c>
      <c r="W533">
        <v>2.5</v>
      </c>
      <c r="X533">
        <v>7700</v>
      </c>
      <c r="Y533">
        <v>56000</v>
      </c>
      <c r="Z533">
        <v>13.7</v>
      </c>
      <c r="AA533">
        <v>2.6</v>
      </c>
      <c r="AB533">
        <v>6600</v>
      </c>
      <c r="AC533">
        <v>54200</v>
      </c>
      <c r="AD533">
        <v>12.1</v>
      </c>
      <c r="AE533">
        <v>2.5</v>
      </c>
      <c r="AF533">
        <v>8300</v>
      </c>
      <c r="AG533">
        <v>55000</v>
      </c>
      <c r="AH533">
        <v>15.1</v>
      </c>
      <c r="AI533">
        <v>2.7</v>
      </c>
      <c r="AJ533">
        <v>8100</v>
      </c>
      <c r="AK533">
        <v>56400</v>
      </c>
      <c r="AL533">
        <v>14.4</v>
      </c>
      <c r="AM533">
        <v>2.5</v>
      </c>
      <c r="AN533">
        <v>7000</v>
      </c>
      <c r="AO533">
        <v>56000</v>
      </c>
      <c r="AP533">
        <v>12.5</v>
      </c>
      <c r="AQ533">
        <v>2.4</v>
      </c>
      <c r="AR533">
        <v>6800</v>
      </c>
      <c r="AS533">
        <v>56600</v>
      </c>
      <c r="AT533">
        <v>12</v>
      </c>
      <c r="AU533">
        <v>2.4</v>
      </c>
      <c r="AV533">
        <v>8200</v>
      </c>
      <c r="AW533">
        <v>58900</v>
      </c>
      <c r="AX533">
        <v>13.9</v>
      </c>
      <c r="AY533">
        <v>2.5</v>
      </c>
      <c r="AZ533">
        <v>7400</v>
      </c>
      <c r="BA533">
        <v>59200</v>
      </c>
      <c r="BB533">
        <v>12.5</v>
      </c>
      <c r="BC533">
        <v>2.4</v>
      </c>
      <c r="BD533">
        <v>9400</v>
      </c>
      <c r="BE533">
        <v>60400</v>
      </c>
      <c r="BF533">
        <v>15.6</v>
      </c>
      <c r="BG533">
        <v>2.6</v>
      </c>
      <c r="BH533">
        <v>9400</v>
      </c>
      <c r="BI533">
        <v>59500</v>
      </c>
      <c r="BJ533">
        <v>15.9</v>
      </c>
      <c r="BK533">
        <v>2.7</v>
      </c>
      <c r="BL533">
        <v>9400</v>
      </c>
      <c r="BM533">
        <v>60700</v>
      </c>
      <c r="BN533">
        <v>15.5</v>
      </c>
      <c r="BO533">
        <v>2.8</v>
      </c>
      <c r="BP533">
        <v>6500</v>
      </c>
      <c r="BQ533">
        <v>57700</v>
      </c>
      <c r="BR533">
        <v>11.3</v>
      </c>
      <c r="BS533">
        <v>2.8</v>
      </c>
      <c r="BT533">
        <v>8500</v>
      </c>
      <c r="BU533">
        <v>58300</v>
      </c>
      <c r="BV533">
        <v>14.6</v>
      </c>
      <c r="BW533">
        <v>2.9</v>
      </c>
    </row>
    <row r="534" spans="1:75" x14ac:dyDescent="0.3">
      <c r="A534" t="s">
        <v>211</v>
      </c>
      <c r="B534" t="str">
        <f>VLOOKUP(A534,'class and classification'!$A$1:$B$338,2,FALSE)</f>
        <v>Predominantly Rural</v>
      </c>
      <c r="C534" t="str">
        <f>VLOOKUP(A534,'class and classification'!$A$1:$C$338,3,FALSE)</f>
        <v>UA</v>
      </c>
      <c r="D534">
        <v>37700</v>
      </c>
      <c r="E534">
        <v>221700</v>
      </c>
      <c r="F534">
        <v>17</v>
      </c>
      <c r="G534">
        <v>1.8</v>
      </c>
      <c r="H534">
        <v>39900</v>
      </c>
      <c r="I534">
        <v>224500</v>
      </c>
      <c r="J534">
        <v>17.8</v>
      </c>
      <c r="K534">
        <v>1.9</v>
      </c>
      <c r="L534">
        <v>33700</v>
      </c>
      <c r="M534">
        <v>228400</v>
      </c>
      <c r="N534">
        <v>14.7</v>
      </c>
      <c r="O534">
        <v>2.6</v>
      </c>
      <c r="P534">
        <v>34100</v>
      </c>
      <c r="Q534">
        <v>224800</v>
      </c>
      <c r="R534">
        <v>15.2</v>
      </c>
      <c r="S534">
        <v>2.6</v>
      </c>
      <c r="T534">
        <v>34300</v>
      </c>
      <c r="U534">
        <v>229300</v>
      </c>
      <c r="V534">
        <v>15</v>
      </c>
      <c r="W534">
        <v>2.5</v>
      </c>
      <c r="X534">
        <v>41000</v>
      </c>
      <c r="Y534">
        <v>238100</v>
      </c>
      <c r="Z534">
        <v>17.2</v>
      </c>
      <c r="AA534">
        <v>2.7</v>
      </c>
      <c r="AB534">
        <v>43500</v>
      </c>
      <c r="AC534">
        <v>230200</v>
      </c>
      <c r="AD534">
        <v>18.899999999999999</v>
      </c>
      <c r="AE534">
        <v>2.8</v>
      </c>
      <c r="AF534">
        <v>48100</v>
      </c>
      <c r="AG534">
        <v>226800</v>
      </c>
      <c r="AH534">
        <v>21.2</v>
      </c>
      <c r="AI534">
        <v>3.1</v>
      </c>
      <c r="AJ534">
        <v>44600</v>
      </c>
      <c r="AK534">
        <v>223700</v>
      </c>
      <c r="AL534">
        <v>19.899999999999999</v>
      </c>
      <c r="AM534">
        <v>2.9</v>
      </c>
      <c r="AN534">
        <v>44400</v>
      </c>
      <c r="AO534">
        <v>227200</v>
      </c>
      <c r="AP534">
        <v>19.5</v>
      </c>
      <c r="AQ534">
        <v>2.7</v>
      </c>
      <c r="AR534">
        <v>39100</v>
      </c>
      <c r="AS534">
        <v>237500</v>
      </c>
      <c r="AT534">
        <v>16.399999999999999</v>
      </c>
      <c r="AU534">
        <v>2.4</v>
      </c>
      <c r="AV534">
        <v>44200</v>
      </c>
      <c r="AW534">
        <v>243600</v>
      </c>
      <c r="AX534">
        <v>18.100000000000001</v>
      </c>
      <c r="AY534">
        <v>2.5</v>
      </c>
      <c r="AZ534">
        <v>51600</v>
      </c>
      <c r="BA534">
        <v>247900</v>
      </c>
      <c r="BB534">
        <v>20.8</v>
      </c>
      <c r="BC534">
        <v>2.7</v>
      </c>
      <c r="BD534">
        <v>56700</v>
      </c>
      <c r="BE534">
        <v>252500</v>
      </c>
      <c r="BF534">
        <v>22.5</v>
      </c>
      <c r="BG534">
        <v>2.8</v>
      </c>
      <c r="BH534">
        <v>49900</v>
      </c>
      <c r="BI534">
        <v>247400</v>
      </c>
      <c r="BJ534">
        <v>20.2</v>
      </c>
      <c r="BK534">
        <v>2.8</v>
      </c>
      <c r="BL534">
        <v>46100</v>
      </c>
      <c r="BM534">
        <v>244800</v>
      </c>
      <c r="BN534">
        <v>18.8</v>
      </c>
      <c r="BO534">
        <v>2.9</v>
      </c>
      <c r="BP534">
        <v>47700</v>
      </c>
      <c r="BQ534">
        <v>243100</v>
      </c>
      <c r="BR534">
        <v>19.600000000000001</v>
      </c>
      <c r="BS534">
        <v>3.2</v>
      </c>
      <c r="BT534">
        <v>55800</v>
      </c>
      <c r="BU534">
        <v>252400</v>
      </c>
      <c r="BV534">
        <v>22.1</v>
      </c>
      <c r="BW534">
        <v>3</v>
      </c>
    </row>
    <row r="535" spans="1:75" x14ac:dyDescent="0.3">
      <c r="A535" t="s">
        <v>212</v>
      </c>
      <c r="B535" t="str">
        <f>VLOOKUP(A535,'class and classification'!$A$1:$B$338,2,FALSE)</f>
        <v>Predominantly Rural</v>
      </c>
      <c r="C535" t="str">
        <f>VLOOKUP(A535,'class and classification'!$A$1:$C$338,3,FALSE)</f>
        <v>SC</v>
      </c>
      <c r="D535">
        <v>52500</v>
      </c>
      <c r="E535">
        <v>341300</v>
      </c>
      <c r="F535">
        <v>15.4</v>
      </c>
      <c r="G535">
        <v>1.1000000000000001</v>
      </c>
      <c r="H535">
        <v>59100</v>
      </c>
      <c r="I535">
        <v>345400</v>
      </c>
      <c r="J535">
        <v>17.100000000000001</v>
      </c>
      <c r="K535">
        <v>1.2</v>
      </c>
      <c r="L535">
        <v>57400</v>
      </c>
      <c r="M535">
        <v>346800</v>
      </c>
      <c r="N535">
        <v>16.600000000000001</v>
      </c>
      <c r="O535">
        <v>2.2999999999999998</v>
      </c>
      <c r="P535">
        <v>65800</v>
      </c>
      <c r="Q535">
        <v>349100</v>
      </c>
      <c r="R535">
        <v>18.8</v>
      </c>
      <c r="S535">
        <v>2.4</v>
      </c>
      <c r="T535">
        <v>60100</v>
      </c>
      <c r="U535">
        <v>358800</v>
      </c>
      <c r="V535">
        <v>16.7</v>
      </c>
      <c r="W535">
        <v>2.2999999999999998</v>
      </c>
      <c r="X535">
        <v>55400</v>
      </c>
      <c r="Y535">
        <v>350800</v>
      </c>
      <c r="Z535">
        <v>15.8</v>
      </c>
      <c r="AA535">
        <v>2.2999999999999998</v>
      </c>
      <c r="AB535">
        <v>60200</v>
      </c>
      <c r="AC535">
        <v>343700</v>
      </c>
      <c r="AD535">
        <v>17.5</v>
      </c>
      <c r="AE535">
        <v>2.5</v>
      </c>
      <c r="AF535">
        <v>61300</v>
      </c>
      <c r="AG535">
        <v>347400</v>
      </c>
      <c r="AH535">
        <v>17.7</v>
      </c>
      <c r="AI535">
        <v>2.4</v>
      </c>
      <c r="AJ535">
        <v>67000</v>
      </c>
      <c r="AK535">
        <v>355200</v>
      </c>
      <c r="AL535">
        <v>18.899999999999999</v>
      </c>
      <c r="AM535">
        <v>2.5</v>
      </c>
      <c r="AN535">
        <v>57600</v>
      </c>
      <c r="AO535">
        <v>353700</v>
      </c>
      <c r="AP535">
        <v>16.3</v>
      </c>
      <c r="AQ535">
        <v>2.4</v>
      </c>
      <c r="AR535">
        <v>73100</v>
      </c>
      <c r="AS535">
        <v>361600</v>
      </c>
      <c r="AT535">
        <v>20.2</v>
      </c>
      <c r="AU535">
        <v>2.7</v>
      </c>
      <c r="AV535">
        <v>75900</v>
      </c>
      <c r="AW535">
        <v>384500</v>
      </c>
      <c r="AX535">
        <v>19.7</v>
      </c>
      <c r="AY535">
        <v>2.7</v>
      </c>
      <c r="AZ535">
        <v>65100</v>
      </c>
      <c r="BA535">
        <v>359600</v>
      </c>
      <c r="BB535">
        <v>18.100000000000001</v>
      </c>
      <c r="BC535">
        <v>2.6</v>
      </c>
      <c r="BD535">
        <v>70900</v>
      </c>
      <c r="BE535">
        <v>402800</v>
      </c>
      <c r="BF535">
        <v>17.600000000000001</v>
      </c>
      <c r="BG535">
        <v>2.4</v>
      </c>
      <c r="BH535">
        <v>78700</v>
      </c>
      <c r="BI535">
        <v>388700</v>
      </c>
      <c r="BJ535">
        <v>20.2</v>
      </c>
      <c r="BK535">
        <v>2.6</v>
      </c>
      <c r="BL535">
        <v>81300</v>
      </c>
      <c r="BM535">
        <v>394300</v>
      </c>
      <c r="BN535">
        <v>20.6</v>
      </c>
      <c r="BO535">
        <v>2.7</v>
      </c>
      <c r="BP535">
        <v>73500</v>
      </c>
      <c r="BQ535">
        <v>382500</v>
      </c>
      <c r="BR535">
        <v>19.2</v>
      </c>
      <c r="BS535">
        <v>2.8</v>
      </c>
      <c r="BT535">
        <v>83900</v>
      </c>
      <c r="BU535">
        <v>369400</v>
      </c>
      <c r="BV535">
        <v>22.7</v>
      </c>
      <c r="BW535">
        <v>2.8</v>
      </c>
    </row>
    <row r="536" spans="1:75" x14ac:dyDescent="0.3">
      <c r="A536" t="s">
        <v>1625</v>
      </c>
      <c r="B536" t="str">
        <f>VLOOKUP(A536,'class and classification'!$A$1:$B$338,2,FALSE)</f>
        <v>Predominantly Rural</v>
      </c>
      <c r="C536" t="str">
        <f>VLOOKUP(A536,'class and classification'!$A$1:$C$338,3,FALSE)</f>
        <v>UA</v>
      </c>
      <c r="D536">
        <v>27100</v>
      </c>
      <c r="E536">
        <v>165300</v>
      </c>
      <c r="F536">
        <v>16.399999999999999</v>
      </c>
      <c r="G536">
        <v>1.5</v>
      </c>
      <c r="H536">
        <v>26700</v>
      </c>
      <c r="I536">
        <v>165100</v>
      </c>
      <c r="J536">
        <v>16.2</v>
      </c>
      <c r="K536">
        <v>1.6</v>
      </c>
      <c r="L536">
        <v>27000</v>
      </c>
      <c r="M536">
        <v>168100</v>
      </c>
      <c r="N536">
        <v>16.100000000000001</v>
      </c>
      <c r="O536">
        <v>3</v>
      </c>
      <c r="P536">
        <v>30000</v>
      </c>
      <c r="Q536">
        <v>173000</v>
      </c>
      <c r="R536">
        <v>17.3</v>
      </c>
      <c r="S536">
        <v>2.8</v>
      </c>
      <c r="T536">
        <v>27000</v>
      </c>
      <c r="U536">
        <v>170200</v>
      </c>
      <c r="V536">
        <v>15.8</v>
      </c>
      <c r="W536">
        <v>2.6</v>
      </c>
      <c r="X536">
        <v>25100</v>
      </c>
      <c r="Y536">
        <v>160300</v>
      </c>
      <c r="Z536">
        <v>15.7</v>
      </c>
      <c r="AA536">
        <v>2.6</v>
      </c>
      <c r="AB536">
        <v>27700</v>
      </c>
      <c r="AC536">
        <v>162500</v>
      </c>
      <c r="AD536">
        <v>17.100000000000001</v>
      </c>
      <c r="AE536">
        <v>2.8</v>
      </c>
      <c r="AF536">
        <v>29100</v>
      </c>
      <c r="AG536">
        <v>169000</v>
      </c>
      <c r="AH536">
        <v>17.2</v>
      </c>
      <c r="AI536">
        <v>2.6</v>
      </c>
      <c r="AJ536">
        <v>29200</v>
      </c>
      <c r="AK536">
        <v>172900</v>
      </c>
      <c r="AL536">
        <v>16.899999999999999</v>
      </c>
      <c r="AM536">
        <v>2.7</v>
      </c>
      <c r="AN536">
        <v>29900</v>
      </c>
      <c r="AO536">
        <v>175200</v>
      </c>
      <c r="AP536">
        <v>17.100000000000001</v>
      </c>
      <c r="AQ536">
        <v>2.7</v>
      </c>
      <c r="AR536">
        <v>33500</v>
      </c>
      <c r="AS536">
        <v>174700</v>
      </c>
      <c r="AT536">
        <v>19.2</v>
      </c>
      <c r="AU536">
        <v>3</v>
      </c>
      <c r="AV536">
        <v>31700</v>
      </c>
      <c r="AW536">
        <v>173500</v>
      </c>
      <c r="AX536">
        <v>18.3</v>
      </c>
      <c r="AY536">
        <v>3.1</v>
      </c>
      <c r="AZ536">
        <v>29800</v>
      </c>
      <c r="BA536">
        <v>164000</v>
      </c>
      <c r="BB536">
        <v>18.2</v>
      </c>
      <c r="BC536">
        <v>3.3</v>
      </c>
      <c r="BD536">
        <v>27600</v>
      </c>
      <c r="BE536">
        <v>174200</v>
      </c>
      <c r="BF536">
        <v>15.8</v>
      </c>
      <c r="BG536">
        <v>2.9</v>
      </c>
      <c r="BH536">
        <v>33200</v>
      </c>
      <c r="BI536">
        <v>167700</v>
      </c>
      <c r="BJ536">
        <v>19.8</v>
      </c>
      <c r="BK536">
        <v>3.2</v>
      </c>
      <c r="BL536">
        <v>31900</v>
      </c>
      <c r="BM536">
        <v>163200</v>
      </c>
      <c r="BN536">
        <v>19.5</v>
      </c>
      <c r="BO536">
        <v>3.5</v>
      </c>
      <c r="BP536">
        <v>37300</v>
      </c>
      <c r="BQ536">
        <v>169600</v>
      </c>
      <c r="BR536">
        <v>22</v>
      </c>
      <c r="BS536">
        <v>3.7</v>
      </c>
      <c r="BT536">
        <v>41300</v>
      </c>
      <c r="BU536">
        <v>164200</v>
      </c>
      <c r="BV536">
        <v>25.2</v>
      </c>
      <c r="BW536">
        <v>3.9</v>
      </c>
    </row>
    <row r="537" spans="1:75" x14ac:dyDescent="0.3">
      <c r="A537" t="s">
        <v>214</v>
      </c>
      <c r="B537" t="str">
        <f>VLOOKUP(A537,'class and classification'!$A$1:$B$338,2,FALSE)</f>
        <v>Urban with Significant Rural</v>
      </c>
      <c r="C537" t="str">
        <f>VLOOKUP(A537,'class and classification'!$A$1:$C$338,3,FALSE)</f>
        <v>SC</v>
      </c>
      <c r="D537">
        <v>48200</v>
      </c>
      <c r="E537">
        <v>285000</v>
      </c>
      <c r="F537">
        <v>16.899999999999999</v>
      </c>
      <c r="G537">
        <v>1.4</v>
      </c>
      <c r="H537">
        <v>52300</v>
      </c>
      <c r="I537">
        <v>288500</v>
      </c>
      <c r="J537">
        <v>18.100000000000001</v>
      </c>
      <c r="K537">
        <v>1.5</v>
      </c>
      <c r="L537">
        <v>57300</v>
      </c>
      <c r="M537">
        <v>294600</v>
      </c>
      <c r="N537">
        <v>19.399999999999999</v>
      </c>
      <c r="O537">
        <v>2.5</v>
      </c>
      <c r="P537">
        <v>54500</v>
      </c>
      <c r="Q537">
        <v>303700</v>
      </c>
      <c r="R537">
        <v>18</v>
      </c>
      <c r="S537">
        <v>2.4</v>
      </c>
      <c r="T537">
        <v>54600</v>
      </c>
      <c r="U537">
        <v>299600</v>
      </c>
      <c r="V537">
        <v>18.2</v>
      </c>
      <c r="W537">
        <v>2.6</v>
      </c>
      <c r="X537">
        <v>58000</v>
      </c>
      <c r="Y537">
        <v>294300</v>
      </c>
      <c r="Z537">
        <v>19.7</v>
      </c>
      <c r="AA537">
        <v>2.7</v>
      </c>
      <c r="AB537">
        <v>59100</v>
      </c>
      <c r="AC537">
        <v>294900</v>
      </c>
      <c r="AD537">
        <v>20</v>
      </c>
      <c r="AE537">
        <v>2.7</v>
      </c>
      <c r="AF537">
        <v>66800</v>
      </c>
      <c r="AG537">
        <v>302200</v>
      </c>
      <c r="AH537">
        <v>22.1</v>
      </c>
      <c r="AI537">
        <v>3</v>
      </c>
      <c r="AJ537">
        <v>63500</v>
      </c>
      <c r="AK537">
        <v>300600</v>
      </c>
      <c r="AL537">
        <v>21.1</v>
      </c>
      <c r="AM537">
        <v>2.8</v>
      </c>
      <c r="AN537">
        <v>56500</v>
      </c>
      <c r="AO537">
        <v>300700</v>
      </c>
      <c r="AP537">
        <v>18.8</v>
      </c>
      <c r="AQ537">
        <v>2.7</v>
      </c>
      <c r="AR537">
        <v>67000</v>
      </c>
      <c r="AS537">
        <v>308800</v>
      </c>
      <c r="AT537">
        <v>21.7</v>
      </c>
      <c r="AU537">
        <v>2.8</v>
      </c>
      <c r="AV537">
        <v>61100</v>
      </c>
      <c r="AW537">
        <v>312400</v>
      </c>
      <c r="AX537">
        <v>19.600000000000001</v>
      </c>
      <c r="AY537">
        <v>2.7</v>
      </c>
      <c r="AZ537">
        <v>60700</v>
      </c>
      <c r="BA537">
        <v>320200</v>
      </c>
      <c r="BB537">
        <v>19</v>
      </c>
      <c r="BC537">
        <v>2.7</v>
      </c>
      <c r="BD537">
        <v>59200</v>
      </c>
      <c r="BE537">
        <v>321200</v>
      </c>
      <c r="BF537">
        <v>18.399999999999999</v>
      </c>
      <c r="BG537">
        <v>2.6</v>
      </c>
      <c r="BH537">
        <v>58300</v>
      </c>
      <c r="BI537">
        <v>327100</v>
      </c>
      <c r="BJ537">
        <v>17.8</v>
      </c>
      <c r="BK537">
        <v>2.6</v>
      </c>
      <c r="BL537">
        <v>69700</v>
      </c>
      <c r="BM537">
        <v>327900</v>
      </c>
      <c r="BN537">
        <v>21.3</v>
      </c>
      <c r="BO537">
        <v>2.8</v>
      </c>
      <c r="BP537">
        <v>81000</v>
      </c>
      <c r="BQ537">
        <v>319200</v>
      </c>
      <c r="BR537">
        <v>25.4</v>
      </c>
      <c r="BS537">
        <v>3.1</v>
      </c>
      <c r="BT537">
        <v>68800</v>
      </c>
      <c r="BU537">
        <v>313900</v>
      </c>
      <c r="BV537">
        <v>21.9</v>
      </c>
      <c r="BW537">
        <v>2.7</v>
      </c>
    </row>
    <row r="538" spans="1:75" x14ac:dyDescent="0.3">
      <c r="A538" t="s">
        <v>215</v>
      </c>
      <c r="B538" t="str">
        <f>VLOOKUP(A538,'class and classification'!$A$1:$B$338,2,FALSE)</f>
        <v>Predominantly Rural</v>
      </c>
      <c r="C538" t="str">
        <f>VLOOKUP(A538,'class and classification'!$A$1:$C$338,3,FALSE)</f>
        <v>SC</v>
      </c>
      <c r="D538">
        <v>35100</v>
      </c>
      <c r="E538">
        <v>247000</v>
      </c>
      <c r="F538">
        <v>14.2</v>
      </c>
      <c r="G538">
        <v>1.5</v>
      </c>
      <c r="H538">
        <v>35700</v>
      </c>
      <c r="I538">
        <v>245200</v>
      </c>
      <c r="J538">
        <v>14.6</v>
      </c>
      <c r="K538">
        <v>1.6</v>
      </c>
      <c r="L538">
        <v>38900</v>
      </c>
      <c r="M538">
        <v>240600</v>
      </c>
      <c r="N538">
        <v>16.2</v>
      </c>
      <c r="O538">
        <v>2.7</v>
      </c>
      <c r="P538">
        <v>35500</v>
      </c>
      <c r="Q538">
        <v>250200</v>
      </c>
      <c r="R538">
        <v>14.2</v>
      </c>
      <c r="S538">
        <v>2.5</v>
      </c>
      <c r="T538">
        <v>34200</v>
      </c>
      <c r="U538">
        <v>257000</v>
      </c>
      <c r="V538">
        <v>13.3</v>
      </c>
      <c r="W538">
        <v>2.2999999999999998</v>
      </c>
      <c r="X538">
        <v>38300</v>
      </c>
      <c r="Y538">
        <v>249300</v>
      </c>
      <c r="Z538">
        <v>15.4</v>
      </c>
      <c r="AA538">
        <v>2.5</v>
      </c>
      <c r="AB538">
        <v>42000</v>
      </c>
      <c r="AC538">
        <v>252000</v>
      </c>
      <c r="AD538">
        <v>16.7</v>
      </c>
      <c r="AE538">
        <v>2.7</v>
      </c>
      <c r="AF538">
        <v>42300</v>
      </c>
      <c r="AG538">
        <v>249100</v>
      </c>
      <c r="AH538">
        <v>17</v>
      </c>
      <c r="AI538">
        <v>2.7</v>
      </c>
      <c r="AJ538">
        <v>44900</v>
      </c>
      <c r="AK538">
        <v>244400</v>
      </c>
      <c r="AL538">
        <v>18.399999999999999</v>
      </c>
      <c r="AM538">
        <v>2.9</v>
      </c>
      <c r="AN538">
        <v>31200</v>
      </c>
      <c r="AO538">
        <v>255200</v>
      </c>
      <c r="AP538">
        <v>12.2</v>
      </c>
      <c r="AQ538">
        <v>2.4</v>
      </c>
      <c r="AR538">
        <v>37200</v>
      </c>
      <c r="AS538">
        <v>256800</v>
      </c>
      <c r="AT538">
        <v>14.5</v>
      </c>
      <c r="AU538">
        <v>2.6</v>
      </c>
      <c r="AV538">
        <v>46100</v>
      </c>
      <c r="AW538">
        <v>263900</v>
      </c>
      <c r="AX538">
        <v>17.5</v>
      </c>
      <c r="AY538">
        <v>2.8</v>
      </c>
      <c r="AZ538">
        <v>46700</v>
      </c>
      <c r="BA538">
        <v>258000</v>
      </c>
      <c r="BB538">
        <v>18.100000000000001</v>
      </c>
      <c r="BC538">
        <v>3</v>
      </c>
      <c r="BD538">
        <v>48000</v>
      </c>
      <c r="BE538">
        <v>260600</v>
      </c>
      <c r="BF538">
        <v>18.399999999999999</v>
      </c>
      <c r="BG538">
        <v>3</v>
      </c>
      <c r="BH538">
        <v>49700</v>
      </c>
      <c r="BI538">
        <v>271200</v>
      </c>
      <c r="BJ538">
        <v>18.3</v>
      </c>
      <c r="BK538">
        <v>2.8</v>
      </c>
      <c r="BL538">
        <v>51200</v>
      </c>
      <c r="BM538">
        <v>276800</v>
      </c>
      <c r="BN538">
        <v>18.5</v>
      </c>
      <c r="BO538">
        <v>2.9</v>
      </c>
      <c r="BP538">
        <v>40400</v>
      </c>
      <c r="BQ538">
        <v>265200</v>
      </c>
      <c r="BR538">
        <v>15.2</v>
      </c>
      <c r="BS538">
        <v>3</v>
      </c>
      <c r="BT538">
        <v>47900</v>
      </c>
      <c r="BU538">
        <v>258800</v>
      </c>
      <c r="BV538">
        <v>18.5</v>
      </c>
      <c r="BW538">
        <v>2.9</v>
      </c>
    </row>
    <row r="539" spans="1:75" x14ac:dyDescent="0.3">
      <c r="A539" t="s">
        <v>270</v>
      </c>
      <c r="B539" t="str">
        <f>VLOOKUP(A539,'class and classification'!$A$1:$B$338,2,FALSE)</f>
        <v>Predominantly Rural</v>
      </c>
      <c r="C539" t="str">
        <f>VLOOKUP(A539,'class and classification'!$A$1:$C$338,3,FALSE)</f>
        <v>SD</v>
      </c>
      <c r="D539">
        <v>4100</v>
      </c>
      <c r="E539">
        <v>42200</v>
      </c>
      <c r="F539">
        <v>9.6999999999999993</v>
      </c>
      <c r="G539">
        <v>2.7</v>
      </c>
      <c r="H539">
        <v>6900</v>
      </c>
      <c r="I539">
        <v>43800</v>
      </c>
      <c r="J539">
        <v>15.8</v>
      </c>
      <c r="K539">
        <v>3.5</v>
      </c>
      <c r="L539">
        <v>6700</v>
      </c>
      <c r="M539">
        <v>42800</v>
      </c>
      <c r="N539">
        <v>15.6</v>
      </c>
      <c r="O539">
        <v>5.6</v>
      </c>
      <c r="P539">
        <v>6000</v>
      </c>
      <c r="Q539">
        <v>47800</v>
      </c>
      <c r="R539">
        <v>12.6</v>
      </c>
      <c r="S539">
        <v>5</v>
      </c>
      <c r="T539">
        <v>4000</v>
      </c>
      <c r="U539">
        <v>46400</v>
      </c>
      <c r="V539">
        <v>8.6</v>
      </c>
      <c r="W539">
        <v>4.4000000000000004</v>
      </c>
      <c r="X539">
        <v>6700</v>
      </c>
      <c r="Y539">
        <v>45100</v>
      </c>
      <c r="Z539">
        <v>15</v>
      </c>
      <c r="AA539">
        <v>6</v>
      </c>
      <c r="AB539">
        <v>6400</v>
      </c>
      <c r="AC539">
        <v>45600</v>
      </c>
      <c r="AD539">
        <v>14.1</v>
      </c>
      <c r="AE539">
        <v>5.3</v>
      </c>
      <c r="AF539">
        <v>5400</v>
      </c>
      <c r="AG539">
        <v>42500</v>
      </c>
      <c r="AH539">
        <v>12.8</v>
      </c>
      <c r="AI539">
        <v>5.5</v>
      </c>
      <c r="AJ539">
        <v>5800</v>
      </c>
      <c r="AK539">
        <v>43200</v>
      </c>
      <c r="AL539">
        <v>13.5</v>
      </c>
      <c r="AM539">
        <v>5.4</v>
      </c>
      <c r="AN539">
        <v>8000</v>
      </c>
      <c r="AO539">
        <v>44600</v>
      </c>
      <c r="AP539">
        <v>18</v>
      </c>
      <c r="AQ539">
        <v>5.9</v>
      </c>
      <c r="AR539">
        <v>7300</v>
      </c>
      <c r="AS539">
        <v>43400</v>
      </c>
      <c r="AT539">
        <v>16.8</v>
      </c>
      <c r="AU539">
        <v>6.2</v>
      </c>
      <c r="AV539">
        <v>9100</v>
      </c>
      <c r="AW539">
        <v>48600</v>
      </c>
      <c r="AX539">
        <v>18.7</v>
      </c>
      <c r="AY539">
        <v>5.9</v>
      </c>
      <c r="AZ539">
        <v>9200</v>
      </c>
      <c r="BA539">
        <v>48500</v>
      </c>
      <c r="BB539">
        <v>18.899999999999999</v>
      </c>
      <c r="BC539">
        <v>6.4</v>
      </c>
      <c r="BD539">
        <v>8000</v>
      </c>
      <c r="BE539">
        <v>45200</v>
      </c>
      <c r="BF539">
        <v>17.7</v>
      </c>
      <c r="BG539">
        <v>6.8</v>
      </c>
      <c r="BH539">
        <v>10400</v>
      </c>
      <c r="BI539">
        <v>47100</v>
      </c>
      <c r="BJ539">
        <v>22.1</v>
      </c>
      <c r="BK539">
        <v>6.6</v>
      </c>
      <c r="BL539">
        <v>9700</v>
      </c>
      <c r="BM539">
        <v>48200</v>
      </c>
      <c r="BN539">
        <v>20.100000000000001</v>
      </c>
      <c r="BO539">
        <v>6.2</v>
      </c>
      <c r="BP539">
        <v>7300</v>
      </c>
      <c r="BQ539">
        <v>43900</v>
      </c>
      <c r="BR539">
        <v>16.600000000000001</v>
      </c>
      <c r="BS539">
        <v>6.8</v>
      </c>
      <c r="BT539">
        <v>8800</v>
      </c>
      <c r="BU539">
        <v>44100</v>
      </c>
      <c r="BV539">
        <v>19.899999999999999</v>
      </c>
      <c r="BW539">
        <v>6.8</v>
      </c>
    </row>
    <row r="540" spans="1:75" x14ac:dyDescent="0.3">
      <c r="A540" t="s">
        <v>271</v>
      </c>
      <c r="B540" t="str">
        <f>VLOOKUP(A540,'class and classification'!$A$1:$B$338,2,FALSE)</f>
        <v>Urban with Significant Rural</v>
      </c>
      <c r="C540" t="str">
        <f>VLOOKUP(A540,'class and classification'!$A$1:$C$338,3,FALSE)</f>
        <v>SD</v>
      </c>
      <c r="D540">
        <v>3500</v>
      </c>
      <c r="E540">
        <v>31000</v>
      </c>
      <c r="F540">
        <v>11.2</v>
      </c>
      <c r="G540">
        <v>2.7</v>
      </c>
      <c r="H540">
        <v>4500</v>
      </c>
      <c r="I540">
        <v>30200</v>
      </c>
      <c r="J540">
        <v>15</v>
      </c>
      <c r="K540">
        <v>3.3</v>
      </c>
      <c r="L540">
        <v>6100</v>
      </c>
      <c r="M540">
        <v>30600</v>
      </c>
      <c r="N540">
        <v>19.899999999999999</v>
      </c>
      <c r="O540">
        <v>8.6</v>
      </c>
      <c r="P540">
        <v>4100</v>
      </c>
      <c r="Q540">
        <v>30900</v>
      </c>
      <c r="R540">
        <v>13.3</v>
      </c>
      <c r="S540">
        <v>6.6</v>
      </c>
      <c r="T540">
        <v>5900</v>
      </c>
      <c r="U540">
        <v>35500</v>
      </c>
      <c r="V540">
        <v>16.5</v>
      </c>
      <c r="W540">
        <v>7.2</v>
      </c>
      <c r="X540">
        <v>4700</v>
      </c>
      <c r="Y540">
        <v>33000</v>
      </c>
      <c r="Z540">
        <v>14.1</v>
      </c>
      <c r="AA540">
        <v>6.7</v>
      </c>
      <c r="AB540">
        <v>7100</v>
      </c>
      <c r="AC540">
        <v>31100</v>
      </c>
      <c r="AD540">
        <v>22.8</v>
      </c>
      <c r="AE540">
        <v>8.1999999999999993</v>
      </c>
      <c r="AF540">
        <v>3400</v>
      </c>
      <c r="AG540">
        <v>29300</v>
      </c>
      <c r="AH540">
        <v>11.6</v>
      </c>
      <c r="AI540">
        <v>6.5</v>
      </c>
      <c r="AJ540">
        <v>4900</v>
      </c>
      <c r="AK540">
        <v>29400</v>
      </c>
      <c r="AL540">
        <v>16.8</v>
      </c>
      <c r="AM540">
        <v>7</v>
      </c>
      <c r="AN540">
        <v>3800</v>
      </c>
      <c r="AO540">
        <v>27500</v>
      </c>
      <c r="AP540">
        <v>13.8</v>
      </c>
      <c r="AQ540">
        <v>7.5</v>
      </c>
      <c r="AR540">
        <v>4700</v>
      </c>
      <c r="AS540">
        <v>31000</v>
      </c>
      <c r="AT540">
        <v>15.1</v>
      </c>
      <c r="AU540">
        <v>6.4</v>
      </c>
      <c r="AV540">
        <v>3800</v>
      </c>
      <c r="AW540">
        <v>31100</v>
      </c>
      <c r="AX540">
        <v>12.4</v>
      </c>
      <c r="AY540">
        <v>6.2</v>
      </c>
      <c r="AZ540">
        <v>5000</v>
      </c>
      <c r="BA540">
        <v>29600</v>
      </c>
      <c r="BB540">
        <v>16.8</v>
      </c>
      <c r="BC540">
        <v>7.1</v>
      </c>
      <c r="BD540">
        <v>5000</v>
      </c>
      <c r="BE540">
        <v>31800</v>
      </c>
      <c r="BF540">
        <v>15.8</v>
      </c>
      <c r="BG540">
        <v>7.2</v>
      </c>
      <c r="BH540">
        <v>7700</v>
      </c>
      <c r="BI540">
        <v>30600</v>
      </c>
      <c r="BJ540">
        <v>25.1</v>
      </c>
      <c r="BK540">
        <v>8.6</v>
      </c>
      <c r="BL540">
        <v>4900</v>
      </c>
      <c r="BM540">
        <v>25600</v>
      </c>
      <c r="BN540">
        <v>19.2</v>
      </c>
      <c r="BO540">
        <v>8.5</v>
      </c>
      <c r="BP540">
        <v>6200</v>
      </c>
      <c r="BQ540">
        <v>28400</v>
      </c>
      <c r="BR540">
        <v>21.9</v>
      </c>
      <c r="BS540">
        <v>10.4</v>
      </c>
      <c r="BT540">
        <v>3500</v>
      </c>
      <c r="BU540">
        <v>26100</v>
      </c>
      <c r="BV540">
        <v>13.4</v>
      </c>
      <c r="BW540">
        <v>7.4</v>
      </c>
    </row>
    <row r="541" spans="1:75" x14ac:dyDescent="0.3">
      <c r="A541" t="s">
        <v>272</v>
      </c>
      <c r="B541" t="str">
        <f>VLOOKUP(A541,'class and classification'!$A$1:$B$338,2,FALSE)</f>
        <v>Urban with Significant Rural</v>
      </c>
      <c r="C541" t="str">
        <f>VLOOKUP(A541,'class and classification'!$A$1:$C$338,3,FALSE)</f>
        <v>SD</v>
      </c>
      <c r="D541">
        <v>5100</v>
      </c>
      <c r="E541">
        <v>49800</v>
      </c>
      <c r="F541">
        <v>10.199999999999999</v>
      </c>
      <c r="G541">
        <v>3</v>
      </c>
      <c r="H541">
        <v>7200</v>
      </c>
      <c r="I541">
        <v>52500</v>
      </c>
      <c r="J541">
        <v>13.7</v>
      </c>
      <c r="K541">
        <v>3.7</v>
      </c>
      <c r="L541">
        <v>4700</v>
      </c>
      <c r="M541">
        <v>53600</v>
      </c>
      <c r="N541">
        <v>8.8000000000000007</v>
      </c>
      <c r="O541">
        <v>4.0999999999999996</v>
      </c>
      <c r="P541">
        <v>8000</v>
      </c>
      <c r="Q541">
        <v>57300</v>
      </c>
      <c r="R541">
        <v>14</v>
      </c>
      <c r="S541">
        <v>5.2</v>
      </c>
      <c r="T541">
        <v>5800</v>
      </c>
      <c r="U541">
        <v>50500</v>
      </c>
      <c r="V541">
        <v>11.5</v>
      </c>
      <c r="W541">
        <v>5.8</v>
      </c>
      <c r="X541">
        <v>7700</v>
      </c>
      <c r="Y541">
        <v>51000</v>
      </c>
      <c r="Z541">
        <v>15.1</v>
      </c>
      <c r="AA541">
        <v>5.6</v>
      </c>
      <c r="AB541">
        <v>7900</v>
      </c>
      <c r="AC541">
        <v>53500</v>
      </c>
      <c r="AD541">
        <v>14.8</v>
      </c>
      <c r="AE541">
        <v>5.4</v>
      </c>
      <c r="AF541">
        <v>6600</v>
      </c>
      <c r="AG541">
        <v>55300</v>
      </c>
      <c r="AH541">
        <v>11.9</v>
      </c>
      <c r="AI541">
        <v>4.8</v>
      </c>
      <c r="AJ541">
        <v>7500</v>
      </c>
      <c r="AK541">
        <v>55400</v>
      </c>
      <c r="AL541">
        <v>13.5</v>
      </c>
      <c r="AM541">
        <v>5.3</v>
      </c>
      <c r="AN541">
        <v>7500</v>
      </c>
      <c r="AO541">
        <v>51000</v>
      </c>
      <c r="AP541">
        <v>14.8</v>
      </c>
      <c r="AQ541">
        <v>5.7</v>
      </c>
      <c r="AR541">
        <v>5100</v>
      </c>
      <c r="AS541">
        <v>53100</v>
      </c>
      <c r="AT541">
        <v>9.6</v>
      </c>
      <c r="AU541">
        <v>4.2</v>
      </c>
      <c r="AV541">
        <v>8400</v>
      </c>
      <c r="AW541">
        <v>57000</v>
      </c>
      <c r="AX541">
        <v>14.8</v>
      </c>
      <c r="AY541">
        <v>4.9000000000000004</v>
      </c>
      <c r="AZ541">
        <v>6300</v>
      </c>
      <c r="BA541">
        <v>48600</v>
      </c>
      <c r="BB541">
        <v>12.9</v>
      </c>
      <c r="BC541">
        <v>5.0999999999999996</v>
      </c>
      <c r="BD541">
        <v>6300</v>
      </c>
      <c r="BE541">
        <v>53200</v>
      </c>
      <c r="BF541">
        <v>11.9</v>
      </c>
      <c r="BG541">
        <v>4.7</v>
      </c>
      <c r="BH541">
        <v>7200</v>
      </c>
      <c r="BI541">
        <v>53000</v>
      </c>
      <c r="BJ541">
        <v>13.7</v>
      </c>
      <c r="BK541">
        <v>4.9000000000000004</v>
      </c>
      <c r="BL541">
        <v>6200</v>
      </c>
      <c r="BM541">
        <v>54400</v>
      </c>
      <c r="BN541">
        <v>11.4</v>
      </c>
      <c r="BO541">
        <v>5</v>
      </c>
      <c r="BP541">
        <v>6900</v>
      </c>
      <c r="BQ541">
        <v>52800</v>
      </c>
      <c r="BR541">
        <v>13.2</v>
      </c>
      <c r="BS541">
        <v>5.9</v>
      </c>
      <c r="BT541">
        <v>8800</v>
      </c>
      <c r="BU541">
        <v>56100</v>
      </c>
      <c r="BV541">
        <v>15.7</v>
      </c>
      <c r="BW541">
        <v>5.9</v>
      </c>
    </row>
    <row r="542" spans="1:75" x14ac:dyDescent="0.3">
      <c r="A542" t="s">
        <v>273</v>
      </c>
      <c r="B542" t="str">
        <f>VLOOKUP(A542,'class and classification'!$A$1:$B$338,2,FALSE)</f>
        <v>Predominantly Rural</v>
      </c>
      <c r="C542" t="str">
        <f>VLOOKUP(A542,'class and classification'!$A$1:$C$338,3,FALSE)</f>
        <v>SD</v>
      </c>
      <c r="D542">
        <v>3900</v>
      </c>
      <c r="E542">
        <v>31100</v>
      </c>
      <c r="F542">
        <v>12.5</v>
      </c>
      <c r="G542">
        <v>2.9</v>
      </c>
      <c r="H542">
        <v>4600</v>
      </c>
      <c r="I542">
        <v>30200</v>
      </c>
      <c r="J542">
        <v>15.2</v>
      </c>
      <c r="K542">
        <v>3.4</v>
      </c>
      <c r="L542">
        <v>3200</v>
      </c>
      <c r="M542">
        <v>33800</v>
      </c>
      <c r="N542">
        <v>9.6</v>
      </c>
      <c r="O542" t="s">
        <v>38</v>
      </c>
      <c r="P542">
        <v>4200</v>
      </c>
      <c r="Q542">
        <v>30800</v>
      </c>
      <c r="R542">
        <v>13.6</v>
      </c>
      <c r="S542">
        <v>6.6</v>
      </c>
      <c r="T542">
        <v>3600</v>
      </c>
      <c r="U542">
        <v>31800</v>
      </c>
      <c r="V542">
        <v>11.2</v>
      </c>
      <c r="W542">
        <v>6.1</v>
      </c>
      <c r="X542">
        <v>3900</v>
      </c>
      <c r="Y542">
        <v>32400</v>
      </c>
      <c r="Z542">
        <v>12</v>
      </c>
      <c r="AA542">
        <v>5.8</v>
      </c>
      <c r="AB542">
        <v>3600</v>
      </c>
      <c r="AC542">
        <v>31400</v>
      </c>
      <c r="AD542">
        <v>11.4</v>
      </c>
      <c r="AE542">
        <v>6.5</v>
      </c>
      <c r="AF542">
        <v>5300</v>
      </c>
      <c r="AG542">
        <v>31500</v>
      </c>
      <c r="AH542">
        <v>16.8</v>
      </c>
      <c r="AI542">
        <v>7.4</v>
      </c>
      <c r="AJ542">
        <v>6200</v>
      </c>
      <c r="AK542">
        <v>31500</v>
      </c>
      <c r="AL542">
        <v>19.600000000000001</v>
      </c>
      <c r="AM542">
        <v>7.3</v>
      </c>
      <c r="AN542">
        <v>4700</v>
      </c>
      <c r="AO542">
        <v>33000</v>
      </c>
      <c r="AP542">
        <v>14.1</v>
      </c>
      <c r="AQ542">
        <v>6.6</v>
      </c>
      <c r="AR542">
        <v>4600</v>
      </c>
      <c r="AS542">
        <v>32700</v>
      </c>
      <c r="AT542">
        <v>14.1</v>
      </c>
      <c r="AU542">
        <v>6.7</v>
      </c>
      <c r="AV542">
        <v>5400</v>
      </c>
      <c r="AW542">
        <v>31600</v>
      </c>
      <c r="AX542">
        <v>17.100000000000001</v>
      </c>
      <c r="AY542">
        <v>6.8</v>
      </c>
      <c r="AZ542">
        <v>5600</v>
      </c>
      <c r="BA542">
        <v>28300</v>
      </c>
      <c r="BB542">
        <v>19.899999999999999</v>
      </c>
      <c r="BC542">
        <v>8.9</v>
      </c>
      <c r="BD542">
        <v>5300</v>
      </c>
      <c r="BE542">
        <v>32000</v>
      </c>
      <c r="BF542">
        <v>16.5</v>
      </c>
      <c r="BG542">
        <v>7.3</v>
      </c>
      <c r="BH542">
        <v>5500</v>
      </c>
      <c r="BI542">
        <v>33100</v>
      </c>
      <c r="BJ542">
        <v>16.600000000000001</v>
      </c>
      <c r="BK542">
        <v>6.9</v>
      </c>
      <c r="BL542">
        <v>7000</v>
      </c>
      <c r="BM542">
        <v>29600</v>
      </c>
      <c r="BN542">
        <v>23.6</v>
      </c>
      <c r="BO542">
        <v>8.6999999999999993</v>
      </c>
      <c r="BP542">
        <v>7500</v>
      </c>
      <c r="BQ542">
        <v>29400</v>
      </c>
      <c r="BR542">
        <v>25.4</v>
      </c>
      <c r="BS542">
        <v>9.6</v>
      </c>
      <c r="BT542">
        <v>5900</v>
      </c>
      <c r="BU542">
        <v>30000</v>
      </c>
      <c r="BV542">
        <v>19.7</v>
      </c>
      <c r="BW542">
        <v>8.6</v>
      </c>
    </row>
    <row r="543" spans="1:75" x14ac:dyDescent="0.3">
      <c r="A543" t="s">
        <v>274</v>
      </c>
      <c r="B543" t="str">
        <f>VLOOKUP(A543,'class and classification'!$A$1:$B$338,2,FALSE)</f>
        <v>Predominantly Rural</v>
      </c>
      <c r="C543" t="str">
        <f>VLOOKUP(A543,'class and classification'!$A$1:$C$338,3,FALSE)</f>
        <v>SD</v>
      </c>
      <c r="D543">
        <v>3100</v>
      </c>
      <c r="E543">
        <v>26600</v>
      </c>
      <c r="F543">
        <v>11.5</v>
      </c>
      <c r="G543">
        <v>3.1</v>
      </c>
      <c r="H543">
        <v>3500</v>
      </c>
      <c r="I543">
        <v>27900</v>
      </c>
      <c r="J543">
        <v>12.4</v>
      </c>
      <c r="K543">
        <v>3.1</v>
      </c>
      <c r="L543">
        <v>3800</v>
      </c>
      <c r="M543">
        <v>29200</v>
      </c>
      <c r="N543">
        <v>12.9</v>
      </c>
      <c r="O543">
        <v>7.1</v>
      </c>
      <c r="P543">
        <v>3700</v>
      </c>
      <c r="Q543">
        <v>27200</v>
      </c>
      <c r="R543">
        <v>13.7</v>
      </c>
      <c r="S543">
        <v>7.2</v>
      </c>
      <c r="T543">
        <v>4900</v>
      </c>
      <c r="U543">
        <v>28100</v>
      </c>
      <c r="V543">
        <v>17.3</v>
      </c>
      <c r="W543">
        <v>7.8</v>
      </c>
      <c r="X543">
        <v>6100</v>
      </c>
      <c r="Y543">
        <v>27300</v>
      </c>
      <c r="Z543">
        <v>22.5</v>
      </c>
      <c r="AA543">
        <v>8.4</v>
      </c>
      <c r="AB543">
        <v>4200</v>
      </c>
      <c r="AC543">
        <v>25600</v>
      </c>
      <c r="AD543">
        <v>16.5</v>
      </c>
      <c r="AE543">
        <v>7.2</v>
      </c>
      <c r="AF543">
        <v>2400</v>
      </c>
      <c r="AG543">
        <v>25300</v>
      </c>
      <c r="AH543">
        <v>9.4</v>
      </c>
      <c r="AI543" t="s">
        <v>38</v>
      </c>
      <c r="AJ543">
        <v>5800</v>
      </c>
      <c r="AK543">
        <v>28000</v>
      </c>
      <c r="AL543">
        <v>20.9</v>
      </c>
      <c r="AM543">
        <v>8.4</v>
      </c>
      <c r="AN543">
        <v>6300</v>
      </c>
      <c r="AO543">
        <v>27600</v>
      </c>
      <c r="AP543">
        <v>22.7</v>
      </c>
      <c r="AQ543">
        <v>7.9</v>
      </c>
      <c r="AR543">
        <v>4600</v>
      </c>
      <c r="AS543">
        <v>27300</v>
      </c>
      <c r="AT543">
        <v>16.899999999999999</v>
      </c>
      <c r="AU543">
        <v>8.1</v>
      </c>
      <c r="AV543">
        <v>4600</v>
      </c>
      <c r="AW543">
        <v>29500</v>
      </c>
      <c r="AX543">
        <v>15.8</v>
      </c>
      <c r="AY543">
        <v>8</v>
      </c>
      <c r="AZ543">
        <v>2900</v>
      </c>
      <c r="BA543">
        <v>28600</v>
      </c>
      <c r="BB543">
        <v>10</v>
      </c>
      <c r="BC543">
        <v>5.9</v>
      </c>
      <c r="BD543">
        <v>5800</v>
      </c>
      <c r="BE543">
        <v>28200</v>
      </c>
      <c r="BF543">
        <v>20.6</v>
      </c>
      <c r="BG543">
        <v>8.1</v>
      </c>
      <c r="BH543">
        <v>4600</v>
      </c>
      <c r="BI543">
        <v>28600</v>
      </c>
      <c r="BJ543">
        <v>16</v>
      </c>
      <c r="BK543">
        <v>7.2</v>
      </c>
      <c r="BL543">
        <v>3700</v>
      </c>
      <c r="BM543">
        <v>30200</v>
      </c>
      <c r="BN543">
        <v>12.3</v>
      </c>
      <c r="BO543">
        <v>6.5</v>
      </c>
      <c r="BP543">
        <v>3700</v>
      </c>
      <c r="BQ543">
        <v>30400</v>
      </c>
      <c r="BR543">
        <v>12.2</v>
      </c>
      <c r="BS543">
        <v>6.6</v>
      </c>
      <c r="BT543">
        <v>2500</v>
      </c>
      <c r="BU543">
        <v>22900</v>
      </c>
      <c r="BV543">
        <v>10.9</v>
      </c>
      <c r="BW543" t="s">
        <v>38</v>
      </c>
    </row>
    <row r="544" spans="1:75" x14ac:dyDescent="0.3">
      <c r="A544" t="s">
        <v>275</v>
      </c>
      <c r="B544" t="str">
        <f>VLOOKUP(A544,'class and classification'!$A$1:$B$338,2,FALSE)</f>
        <v>Predominantly Rural</v>
      </c>
      <c r="C544" t="str">
        <f>VLOOKUP(A544,'class and classification'!$A$1:$C$338,3,FALSE)</f>
        <v>SD</v>
      </c>
      <c r="D544">
        <v>8900</v>
      </c>
      <c r="E544">
        <v>51400</v>
      </c>
      <c r="F544">
        <v>17.399999999999999</v>
      </c>
      <c r="G544">
        <v>3.3</v>
      </c>
      <c r="H544">
        <v>8900</v>
      </c>
      <c r="I544">
        <v>50200</v>
      </c>
      <c r="J544">
        <v>17.8</v>
      </c>
      <c r="K544">
        <v>3.6</v>
      </c>
      <c r="L544">
        <v>8000</v>
      </c>
      <c r="M544">
        <v>47600</v>
      </c>
      <c r="N544">
        <v>16.8</v>
      </c>
      <c r="O544">
        <v>6.1</v>
      </c>
      <c r="P544">
        <v>10300</v>
      </c>
      <c r="Q544">
        <v>48400</v>
      </c>
      <c r="R544">
        <v>21.2</v>
      </c>
      <c r="S544">
        <v>6.1</v>
      </c>
      <c r="T544">
        <v>7600</v>
      </c>
      <c r="U544">
        <v>52100</v>
      </c>
      <c r="V544">
        <v>14.6</v>
      </c>
      <c r="W544">
        <v>5.3</v>
      </c>
      <c r="X544">
        <v>11000</v>
      </c>
      <c r="Y544">
        <v>49900</v>
      </c>
      <c r="Z544">
        <v>22.1</v>
      </c>
      <c r="AA544">
        <v>6.4</v>
      </c>
      <c r="AB544">
        <v>10700</v>
      </c>
      <c r="AC544">
        <v>50000</v>
      </c>
      <c r="AD544">
        <v>21.5</v>
      </c>
      <c r="AE544">
        <v>6.1</v>
      </c>
      <c r="AF544">
        <v>7500</v>
      </c>
      <c r="AG544">
        <v>50000</v>
      </c>
      <c r="AH544">
        <v>14.9</v>
      </c>
      <c r="AI544">
        <v>5.4</v>
      </c>
      <c r="AJ544">
        <v>9600</v>
      </c>
      <c r="AK544">
        <v>51600</v>
      </c>
      <c r="AL544">
        <v>18.600000000000001</v>
      </c>
      <c r="AM544">
        <v>5.8</v>
      </c>
      <c r="AN544">
        <v>10500</v>
      </c>
      <c r="AO544">
        <v>54000</v>
      </c>
      <c r="AP544">
        <v>19.5</v>
      </c>
      <c r="AQ544">
        <v>5.6</v>
      </c>
      <c r="AR544">
        <v>7300</v>
      </c>
      <c r="AS544">
        <v>46300</v>
      </c>
      <c r="AT544">
        <v>15.8</v>
      </c>
      <c r="AU544">
        <v>5.8</v>
      </c>
      <c r="AV544">
        <v>6800</v>
      </c>
      <c r="AW544">
        <v>49100</v>
      </c>
      <c r="AX544">
        <v>13.8</v>
      </c>
      <c r="AY544">
        <v>5.0999999999999996</v>
      </c>
      <c r="AZ544">
        <v>6800</v>
      </c>
      <c r="BA544">
        <v>50200</v>
      </c>
      <c r="BB544">
        <v>13.6</v>
      </c>
      <c r="BC544">
        <v>4.9000000000000004</v>
      </c>
      <c r="BD544">
        <v>9300</v>
      </c>
      <c r="BE544">
        <v>50600</v>
      </c>
      <c r="BF544">
        <v>18.3</v>
      </c>
      <c r="BG544">
        <v>5.5</v>
      </c>
      <c r="BH544">
        <v>9100</v>
      </c>
      <c r="BI544">
        <v>49100</v>
      </c>
      <c r="BJ544">
        <v>18.600000000000001</v>
      </c>
      <c r="BK544">
        <v>5.9</v>
      </c>
      <c r="BL544">
        <v>9200</v>
      </c>
      <c r="BM544">
        <v>50300</v>
      </c>
      <c r="BN544">
        <v>18.3</v>
      </c>
      <c r="BO544">
        <v>5.5</v>
      </c>
      <c r="BP544">
        <v>7700</v>
      </c>
      <c r="BQ544">
        <v>47900</v>
      </c>
      <c r="BR544">
        <v>16.100000000000001</v>
      </c>
      <c r="BS544">
        <v>6.3</v>
      </c>
      <c r="BT544">
        <v>9800</v>
      </c>
      <c r="BU544">
        <v>48200</v>
      </c>
      <c r="BV544">
        <v>20.3</v>
      </c>
      <c r="BW544">
        <v>6.1</v>
      </c>
    </row>
    <row r="545" spans="1:75" x14ac:dyDescent="0.3">
      <c r="A545" t="s">
        <v>276</v>
      </c>
      <c r="B545" t="str">
        <f>VLOOKUP(A545,'class and classification'!$A$1:$B$338,2,FALSE)</f>
        <v>Predominantly Urban</v>
      </c>
      <c r="C545" t="str">
        <f>VLOOKUP(A545,'class and classification'!$A$1:$C$338,3,FALSE)</f>
        <v>SD</v>
      </c>
      <c r="D545">
        <v>5300</v>
      </c>
      <c r="E545">
        <v>38600</v>
      </c>
      <c r="F545">
        <v>13.8</v>
      </c>
      <c r="G545">
        <v>3.2</v>
      </c>
      <c r="H545">
        <v>5100</v>
      </c>
      <c r="I545">
        <v>38900</v>
      </c>
      <c r="J545">
        <v>13.2</v>
      </c>
      <c r="K545">
        <v>3.4</v>
      </c>
      <c r="L545">
        <v>3900</v>
      </c>
      <c r="M545">
        <v>38000</v>
      </c>
      <c r="N545">
        <v>10.199999999999999</v>
      </c>
      <c r="O545">
        <v>5.4</v>
      </c>
      <c r="P545">
        <v>6600</v>
      </c>
      <c r="Q545">
        <v>35000</v>
      </c>
      <c r="R545">
        <v>18.899999999999999</v>
      </c>
      <c r="S545">
        <v>8</v>
      </c>
      <c r="T545">
        <v>6600</v>
      </c>
      <c r="U545">
        <v>37100</v>
      </c>
      <c r="V545">
        <v>17.7</v>
      </c>
      <c r="W545">
        <v>7.9</v>
      </c>
      <c r="X545">
        <v>8300</v>
      </c>
      <c r="Y545">
        <v>35900</v>
      </c>
      <c r="Z545">
        <v>23.1</v>
      </c>
      <c r="AA545">
        <v>9.1999999999999993</v>
      </c>
      <c r="AB545">
        <v>7500</v>
      </c>
      <c r="AC545">
        <v>39900</v>
      </c>
      <c r="AD545">
        <v>18.7</v>
      </c>
      <c r="AE545">
        <v>7.6</v>
      </c>
      <c r="AF545">
        <v>8200</v>
      </c>
      <c r="AG545">
        <v>40400</v>
      </c>
      <c r="AH545">
        <v>20.399999999999999</v>
      </c>
      <c r="AI545">
        <v>7.8</v>
      </c>
      <c r="AJ545">
        <v>6900</v>
      </c>
      <c r="AK545">
        <v>38100</v>
      </c>
      <c r="AL545">
        <v>18.100000000000001</v>
      </c>
      <c r="AM545">
        <v>9</v>
      </c>
      <c r="AN545">
        <v>4700</v>
      </c>
      <c r="AO545">
        <v>35300</v>
      </c>
      <c r="AP545">
        <v>13.2</v>
      </c>
      <c r="AQ545" t="s">
        <v>38</v>
      </c>
      <c r="AR545">
        <v>5300</v>
      </c>
      <c r="AS545">
        <v>34300</v>
      </c>
      <c r="AT545">
        <v>15.5</v>
      </c>
      <c r="AU545">
        <v>7.7</v>
      </c>
      <c r="AV545">
        <v>6100</v>
      </c>
      <c r="AW545">
        <v>40800</v>
      </c>
      <c r="AX545">
        <v>14.8</v>
      </c>
      <c r="AY545">
        <v>7.3</v>
      </c>
      <c r="AZ545">
        <v>6500</v>
      </c>
      <c r="BA545">
        <v>43400</v>
      </c>
      <c r="BB545">
        <v>15.1</v>
      </c>
      <c r="BC545">
        <v>7.1</v>
      </c>
      <c r="BD545">
        <v>9700</v>
      </c>
      <c r="BE545">
        <v>43300</v>
      </c>
      <c r="BF545">
        <v>22.3</v>
      </c>
      <c r="BG545">
        <v>7.9</v>
      </c>
      <c r="BH545">
        <v>6400</v>
      </c>
      <c r="BI545">
        <v>39700</v>
      </c>
      <c r="BJ545">
        <v>16.100000000000001</v>
      </c>
      <c r="BK545">
        <v>7.5</v>
      </c>
      <c r="BL545">
        <v>7900</v>
      </c>
      <c r="BM545">
        <v>37700</v>
      </c>
      <c r="BN545">
        <v>20.9</v>
      </c>
      <c r="BO545">
        <v>8.6</v>
      </c>
      <c r="BP545">
        <v>8000</v>
      </c>
      <c r="BQ545">
        <v>38300</v>
      </c>
      <c r="BR545">
        <v>20.9</v>
      </c>
      <c r="BS545">
        <v>9.5</v>
      </c>
      <c r="BT545">
        <v>8200</v>
      </c>
      <c r="BU545">
        <v>38200</v>
      </c>
      <c r="BV545">
        <v>21.6</v>
      </c>
      <c r="BW545">
        <v>9.1</v>
      </c>
    </row>
    <row r="546" spans="1:75" x14ac:dyDescent="0.3">
      <c r="A546" t="s">
        <v>277</v>
      </c>
      <c r="B546" t="str">
        <f>VLOOKUP(A546,'class and classification'!$A$1:$B$338,2,FALSE)</f>
        <v>Urban with Significant Rural</v>
      </c>
      <c r="C546" t="str">
        <f>VLOOKUP(A546,'class and classification'!$A$1:$C$338,3,FALSE)</f>
        <v>SD</v>
      </c>
      <c r="D546">
        <v>8100</v>
      </c>
      <c r="E546">
        <v>51600</v>
      </c>
      <c r="F546">
        <v>15.6</v>
      </c>
      <c r="G546">
        <v>3</v>
      </c>
      <c r="H546">
        <v>7400</v>
      </c>
      <c r="I546">
        <v>52100</v>
      </c>
      <c r="J546">
        <v>14.3</v>
      </c>
      <c r="K546">
        <v>2.9</v>
      </c>
      <c r="L546">
        <v>7100</v>
      </c>
      <c r="M546">
        <v>56200</v>
      </c>
      <c r="N546">
        <v>12.6</v>
      </c>
      <c r="O546">
        <v>4.9000000000000004</v>
      </c>
      <c r="P546">
        <v>7600</v>
      </c>
      <c r="Q546">
        <v>51500</v>
      </c>
      <c r="R546">
        <v>14.8</v>
      </c>
      <c r="S546">
        <v>5.0999999999999996</v>
      </c>
      <c r="T546">
        <v>11900</v>
      </c>
      <c r="U546">
        <v>52600</v>
      </c>
      <c r="V546">
        <v>22.5</v>
      </c>
      <c r="W546">
        <v>6.2</v>
      </c>
      <c r="X546">
        <v>12200</v>
      </c>
      <c r="Y546">
        <v>49800</v>
      </c>
      <c r="Z546">
        <v>24.5</v>
      </c>
      <c r="AA546">
        <v>6.7</v>
      </c>
      <c r="AB546">
        <v>8800</v>
      </c>
      <c r="AC546">
        <v>52900</v>
      </c>
      <c r="AD546">
        <v>16.7</v>
      </c>
      <c r="AE546">
        <v>5.5</v>
      </c>
      <c r="AF546">
        <v>9800</v>
      </c>
      <c r="AG546">
        <v>54500</v>
      </c>
      <c r="AH546">
        <v>18</v>
      </c>
      <c r="AI546">
        <v>5.9</v>
      </c>
      <c r="AJ546">
        <v>9100</v>
      </c>
      <c r="AK546">
        <v>51600</v>
      </c>
      <c r="AL546">
        <v>17.600000000000001</v>
      </c>
      <c r="AM546">
        <v>5.7</v>
      </c>
      <c r="AN546">
        <v>11300</v>
      </c>
      <c r="AO546">
        <v>54200</v>
      </c>
      <c r="AP546">
        <v>20.8</v>
      </c>
      <c r="AQ546">
        <v>6.2</v>
      </c>
      <c r="AR546">
        <v>12100</v>
      </c>
      <c r="AS546">
        <v>55500</v>
      </c>
      <c r="AT546">
        <v>21.8</v>
      </c>
      <c r="AU546">
        <v>6.4</v>
      </c>
      <c r="AV546">
        <v>10700</v>
      </c>
      <c r="AW546">
        <v>57200</v>
      </c>
      <c r="AX546">
        <v>18.7</v>
      </c>
      <c r="AY546">
        <v>7</v>
      </c>
      <c r="AZ546">
        <v>13000</v>
      </c>
      <c r="BA546">
        <v>51300</v>
      </c>
      <c r="BB546">
        <v>25.4</v>
      </c>
      <c r="BC546">
        <v>8.1999999999999993</v>
      </c>
      <c r="BD546">
        <v>12900</v>
      </c>
      <c r="BE546">
        <v>63200</v>
      </c>
      <c r="BF546">
        <v>20.3</v>
      </c>
      <c r="BG546">
        <v>6.4</v>
      </c>
      <c r="BH546">
        <v>10900</v>
      </c>
      <c r="BI546">
        <v>62900</v>
      </c>
      <c r="BJ546">
        <v>17.3</v>
      </c>
      <c r="BK546">
        <v>6.7</v>
      </c>
      <c r="BL546">
        <v>8100</v>
      </c>
      <c r="BM546">
        <v>55200</v>
      </c>
      <c r="BN546">
        <v>14.7</v>
      </c>
      <c r="BO546">
        <v>6.4</v>
      </c>
      <c r="BP546">
        <v>14300</v>
      </c>
      <c r="BQ546">
        <v>53100</v>
      </c>
      <c r="BR546">
        <v>26.8</v>
      </c>
      <c r="BS546">
        <v>8.6999999999999993</v>
      </c>
      <c r="BT546">
        <v>11700</v>
      </c>
      <c r="BU546">
        <v>53400</v>
      </c>
      <c r="BV546">
        <v>21.9</v>
      </c>
      <c r="BW546">
        <v>7.2</v>
      </c>
    </row>
    <row r="547" spans="1:75" x14ac:dyDescent="0.3">
      <c r="A547" t="s">
        <v>278</v>
      </c>
      <c r="B547" t="str">
        <f>VLOOKUP(A547,'class and classification'!$A$1:$B$338,2,FALSE)</f>
        <v>Predominantly Urban</v>
      </c>
      <c r="C547" t="str">
        <f>VLOOKUP(A547,'class and classification'!$A$1:$C$338,3,FALSE)</f>
        <v>SD</v>
      </c>
      <c r="D547">
        <v>7100</v>
      </c>
      <c r="E547">
        <v>33300</v>
      </c>
      <c r="F547">
        <v>21.3</v>
      </c>
      <c r="G547">
        <v>3.4</v>
      </c>
      <c r="H547">
        <v>5100</v>
      </c>
      <c r="I547">
        <v>33500</v>
      </c>
      <c r="J547">
        <v>15.1</v>
      </c>
      <c r="K547">
        <v>3.3</v>
      </c>
      <c r="L547">
        <v>6300</v>
      </c>
      <c r="M547">
        <v>33900</v>
      </c>
      <c r="N547">
        <v>18.600000000000001</v>
      </c>
      <c r="O547">
        <v>7</v>
      </c>
      <c r="P547">
        <v>9100</v>
      </c>
      <c r="Q547">
        <v>35700</v>
      </c>
      <c r="R547">
        <v>25.6</v>
      </c>
      <c r="S547">
        <v>7.3</v>
      </c>
      <c r="T547">
        <v>6400</v>
      </c>
      <c r="U547">
        <v>34300</v>
      </c>
      <c r="V547">
        <v>18.7</v>
      </c>
      <c r="W547">
        <v>7.9</v>
      </c>
      <c r="X547">
        <v>7100</v>
      </c>
      <c r="Y547">
        <v>32800</v>
      </c>
      <c r="Z547">
        <v>21.7</v>
      </c>
      <c r="AA547">
        <v>8.5</v>
      </c>
      <c r="AB547">
        <v>7500</v>
      </c>
      <c r="AC547">
        <v>34400</v>
      </c>
      <c r="AD547">
        <v>21.9</v>
      </c>
      <c r="AE547">
        <v>8.1</v>
      </c>
      <c r="AF547">
        <v>9500</v>
      </c>
      <c r="AG547">
        <v>39600</v>
      </c>
      <c r="AH547">
        <v>23.9</v>
      </c>
      <c r="AI547">
        <v>8.6</v>
      </c>
      <c r="AJ547">
        <v>8000</v>
      </c>
      <c r="AK547">
        <v>32400</v>
      </c>
      <c r="AL547">
        <v>24.7</v>
      </c>
      <c r="AM547">
        <v>9.4</v>
      </c>
      <c r="AN547">
        <v>8800</v>
      </c>
      <c r="AO547">
        <v>33200</v>
      </c>
      <c r="AP547">
        <v>26.4</v>
      </c>
      <c r="AQ547">
        <v>10.1</v>
      </c>
      <c r="AR547">
        <v>9400</v>
      </c>
      <c r="AS547">
        <v>36400</v>
      </c>
      <c r="AT547">
        <v>25.8</v>
      </c>
      <c r="AU547">
        <v>8.6</v>
      </c>
      <c r="AV547">
        <v>6400</v>
      </c>
      <c r="AW547">
        <v>36300</v>
      </c>
      <c r="AX547">
        <v>17.5</v>
      </c>
      <c r="AY547">
        <v>7.5</v>
      </c>
      <c r="AZ547">
        <v>7300</v>
      </c>
      <c r="BA547">
        <v>34100</v>
      </c>
      <c r="BB547">
        <v>21.3</v>
      </c>
      <c r="BC547">
        <v>8.9</v>
      </c>
      <c r="BD547">
        <v>7900</v>
      </c>
      <c r="BE547">
        <v>33400</v>
      </c>
      <c r="BF547">
        <v>23.6</v>
      </c>
      <c r="BG547">
        <v>9.6</v>
      </c>
      <c r="BH547">
        <v>8600</v>
      </c>
      <c r="BI547">
        <v>35000</v>
      </c>
      <c r="BJ547">
        <v>24.6</v>
      </c>
      <c r="BK547">
        <v>9.8000000000000007</v>
      </c>
      <c r="BL547">
        <v>4600</v>
      </c>
      <c r="BM547">
        <v>41700</v>
      </c>
      <c r="BN547">
        <v>11</v>
      </c>
      <c r="BO547">
        <v>6.6</v>
      </c>
      <c r="BP547">
        <v>5500</v>
      </c>
      <c r="BQ547">
        <v>37300</v>
      </c>
      <c r="BR547">
        <v>14.7</v>
      </c>
      <c r="BS547">
        <v>8.6</v>
      </c>
      <c r="BT547">
        <v>5900</v>
      </c>
      <c r="BU547">
        <v>32300</v>
      </c>
      <c r="BV547">
        <v>18.3</v>
      </c>
      <c r="BW547">
        <v>8.4</v>
      </c>
    </row>
    <row r="548" spans="1:75" x14ac:dyDescent="0.3">
      <c r="A548" t="s">
        <v>279</v>
      </c>
      <c r="B548" t="str">
        <f>VLOOKUP(A548,'class and classification'!$A$1:$B$338,2,FALSE)</f>
        <v>Predominantly Urban</v>
      </c>
      <c r="C548" t="str">
        <f>VLOOKUP(A548,'class and classification'!$A$1:$C$338,3,FALSE)</f>
        <v>SD</v>
      </c>
      <c r="D548">
        <v>4400</v>
      </c>
      <c r="E548">
        <v>36000</v>
      </c>
      <c r="F548">
        <v>12.1</v>
      </c>
      <c r="G548">
        <v>2.8</v>
      </c>
      <c r="H548">
        <v>3700</v>
      </c>
      <c r="I548">
        <v>34100</v>
      </c>
      <c r="J548">
        <v>10.7</v>
      </c>
      <c r="K548">
        <v>3.1</v>
      </c>
      <c r="L548">
        <v>3200</v>
      </c>
      <c r="M548">
        <v>33500</v>
      </c>
      <c r="N548">
        <v>9.4</v>
      </c>
      <c r="O548">
        <v>5.8</v>
      </c>
      <c r="P548">
        <v>2200</v>
      </c>
      <c r="Q548">
        <v>31600</v>
      </c>
      <c r="R548">
        <v>6.9</v>
      </c>
      <c r="S548" t="s">
        <v>38</v>
      </c>
      <c r="T548">
        <v>2700</v>
      </c>
      <c r="U548">
        <v>34600</v>
      </c>
      <c r="V548">
        <v>7.7</v>
      </c>
      <c r="W548" t="s">
        <v>38</v>
      </c>
      <c r="X548">
        <v>4600</v>
      </c>
      <c r="Y548">
        <v>35400</v>
      </c>
      <c r="Z548">
        <v>13</v>
      </c>
      <c r="AA548">
        <v>6.7</v>
      </c>
      <c r="AB548">
        <v>3800</v>
      </c>
      <c r="AC548">
        <v>36700</v>
      </c>
      <c r="AD548">
        <v>10.4</v>
      </c>
      <c r="AE548">
        <v>5.4</v>
      </c>
      <c r="AF548">
        <v>3700</v>
      </c>
      <c r="AG548">
        <v>35700</v>
      </c>
      <c r="AH548">
        <v>10.3</v>
      </c>
      <c r="AI548">
        <v>6</v>
      </c>
      <c r="AJ548">
        <v>5000</v>
      </c>
      <c r="AK548">
        <v>38900</v>
      </c>
      <c r="AL548">
        <v>12.9</v>
      </c>
      <c r="AM548">
        <v>6.9</v>
      </c>
      <c r="AN548">
        <v>2800</v>
      </c>
      <c r="AO548">
        <v>32500</v>
      </c>
      <c r="AP548">
        <v>8.6999999999999993</v>
      </c>
      <c r="AQ548" t="s">
        <v>38</v>
      </c>
      <c r="AR548">
        <v>4200</v>
      </c>
      <c r="AS548">
        <v>32800</v>
      </c>
      <c r="AT548">
        <v>12.9</v>
      </c>
      <c r="AU548">
        <v>7.2</v>
      </c>
      <c r="AV548">
        <v>6000</v>
      </c>
      <c r="AW548">
        <v>36400</v>
      </c>
      <c r="AX548">
        <v>16.399999999999999</v>
      </c>
      <c r="AY548">
        <v>8.4</v>
      </c>
      <c r="AZ548">
        <v>3600</v>
      </c>
      <c r="BA548">
        <v>39500</v>
      </c>
      <c r="BB548">
        <v>9.1999999999999993</v>
      </c>
      <c r="BC548" t="s">
        <v>38</v>
      </c>
      <c r="BD548">
        <v>3600</v>
      </c>
      <c r="BE548">
        <v>36500</v>
      </c>
      <c r="BF548">
        <v>10</v>
      </c>
      <c r="BG548" t="s">
        <v>38</v>
      </c>
      <c r="BH548">
        <v>3300</v>
      </c>
      <c r="BI548">
        <v>37300</v>
      </c>
      <c r="BJ548">
        <v>8.9</v>
      </c>
      <c r="BK548" t="s">
        <v>38</v>
      </c>
      <c r="BL548">
        <v>2800</v>
      </c>
      <c r="BM548">
        <v>39900</v>
      </c>
      <c r="BN548">
        <v>7.1</v>
      </c>
      <c r="BO548" t="s">
        <v>38</v>
      </c>
      <c r="BP548">
        <v>5800</v>
      </c>
      <c r="BQ548">
        <v>38400</v>
      </c>
      <c r="BR548">
        <v>15.2</v>
      </c>
      <c r="BS548" t="s">
        <v>38</v>
      </c>
      <c r="BT548">
        <v>2800</v>
      </c>
      <c r="BU548">
        <v>35700</v>
      </c>
      <c r="BV548">
        <v>7.8</v>
      </c>
      <c r="BW548" t="s">
        <v>38</v>
      </c>
    </row>
    <row r="549" spans="1:75" x14ac:dyDescent="0.3">
      <c r="A549" t="s">
        <v>280</v>
      </c>
      <c r="B549" t="str">
        <f>VLOOKUP(A549,'class and classification'!$A$1:$B$338,2,FALSE)</f>
        <v>Urban with Significant Rural</v>
      </c>
      <c r="C549" t="str">
        <f>VLOOKUP(A549,'class and classification'!$A$1:$C$338,3,FALSE)</f>
        <v>SD</v>
      </c>
      <c r="D549">
        <v>8600</v>
      </c>
      <c r="E549">
        <v>56800</v>
      </c>
      <c r="F549">
        <v>15.1</v>
      </c>
      <c r="G549">
        <v>3.4</v>
      </c>
      <c r="H549">
        <v>11100</v>
      </c>
      <c r="I549">
        <v>63400</v>
      </c>
      <c r="J549">
        <v>17.5</v>
      </c>
      <c r="K549">
        <v>3.5</v>
      </c>
      <c r="L549">
        <v>14100</v>
      </c>
      <c r="M549">
        <v>62000</v>
      </c>
      <c r="N549">
        <v>22.7</v>
      </c>
      <c r="O549">
        <v>6.1</v>
      </c>
      <c r="P549">
        <v>12900</v>
      </c>
      <c r="Q549">
        <v>65600</v>
      </c>
      <c r="R549">
        <v>19.600000000000001</v>
      </c>
      <c r="S549">
        <v>5.6</v>
      </c>
      <c r="T549">
        <v>12100</v>
      </c>
      <c r="U549">
        <v>62000</v>
      </c>
      <c r="V549">
        <v>19.5</v>
      </c>
      <c r="W549">
        <v>5.3</v>
      </c>
      <c r="X549">
        <v>15200</v>
      </c>
      <c r="Y549">
        <v>65800</v>
      </c>
      <c r="Z549">
        <v>23.1</v>
      </c>
      <c r="AA549">
        <v>5.9</v>
      </c>
      <c r="AB549">
        <v>13000</v>
      </c>
      <c r="AC549">
        <v>65800</v>
      </c>
      <c r="AD549">
        <v>19.7</v>
      </c>
      <c r="AE549">
        <v>6</v>
      </c>
      <c r="AF549">
        <v>11700</v>
      </c>
      <c r="AG549">
        <v>66500</v>
      </c>
      <c r="AH549">
        <v>17.5</v>
      </c>
      <c r="AI549">
        <v>6.5</v>
      </c>
      <c r="AJ549">
        <v>13200</v>
      </c>
      <c r="AK549">
        <v>60300</v>
      </c>
      <c r="AL549">
        <v>21.8</v>
      </c>
      <c r="AM549">
        <v>7</v>
      </c>
      <c r="AN549">
        <v>10700</v>
      </c>
      <c r="AO549">
        <v>61800</v>
      </c>
      <c r="AP549">
        <v>17.3</v>
      </c>
      <c r="AQ549">
        <v>6.2</v>
      </c>
      <c r="AR549">
        <v>13900</v>
      </c>
      <c r="AS549">
        <v>61900</v>
      </c>
      <c r="AT549">
        <v>22.4</v>
      </c>
      <c r="AU549">
        <v>6.8</v>
      </c>
      <c r="AV549">
        <v>18300</v>
      </c>
      <c r="AW549">
        <v>63800</v>
      </c>
      <c r="AX549">
        <v>28.7</v>
      </c>
      <c r="AY549">
        <v>7.6</v>
      </c>
      <c r="AZ549">
        <v>15200</v>
      </c>
      <c r="BA549">
        <v>73000</v>
      </c>
      <c r="BB549">
        <v>20.8</v>
      </c>
      <c r="BC549">
        <v>7</v>
      </c>
      <c r="BD549">
        <v>15100</v>
      </c>
      <c r="BE549">
        <v>75000</v>
      </c>
      <c r="BF549">
        <v>20.100000000000001</v>
      </c>
      <c r="BG549">
        <v>6.1</v>
      </c>
      <c r="BH549">
        <v>13400</v>
      </c>
      <c r="BI549">
        <v>69200</v>
      </c>
      <c r="BJ549">
        <v>19.3</v>
      </c>
      <c r="BK549">
        <v>6</v>
      </c>
      <c r="BL549">
        <v>14400</v>
      </c>
      <c r="BM549">
        <v>62700</v>
      </c>
      <c r="BN549">
        <v>23</v>
      </c>
      <c r="BO549">
        <v>7.1</v>
      </c>
      <c r="BP549">
        <v>15300</v>
      </c>
      <c r="BQ549">
        <v>69600</v>
      </c>
      <c r="BR549">
        <v>22</v>
      </c>
      <c r="BS549">
        <v>6.9</v>
      </c>
      <c r="BT549">
        <v>15300</v>
      </c>
      <c r="BU549">
        <v>64600</v>
      </c>
      <c r="BV549">
        <v>23.7</v>
      </c>
      <c r="BW549">
        <v>7.3</v>
      </c>
    </row>
    <row r="550" spans="1:75" x14ac:dyDescent="0.3">
      <c r="A550" t="s">
        <v>281</v>
      </c>
      <c r="B550" t="str">
        <f>VLOOKUP(A550,'class and classification'!$A$1:$B$338,2,FALSE)</f>
        <v>Predominantly Urban</v>
      </c>
      <c r="C550" t="str">
        <f>VLOOKUP(A550,'class and classification'!$A$1:$C$338,3,FALSE)</f>
        <v>SD</v>
      </c>
      <c r="D550">
        <v>4300</v>
      </c>
      <c r="E550">
        <v>38600</v>
      </c>
      <c r="F550">
        <v>11</v>
      </c>
      <c r="G550">
        <v>2.8</v>
      </c>
      <c r="H550">
        <v>5300</v>
      </c>
      <c r="I550">
        <v>39200</v>
      </c>
      <c r="J550">
        <v>13.5</v>
      </c>
      <c r="K550">
        <v>3.5</v>
      </c>
      <c r="L550">
        <v>6300</v>
      </c>
      <c r="M550">
        <v>38900</v>
      </c>
      <c r="N550">
        <v>16.2</v>
      </c>
      <c r="O550">
        <v>6.7</v>
      </c>
      <c r="P550">
        <v>5800</v>
      </c>
      <c r="Q550">
        <v>39700</v>
      </c>
      <c r="R550">
        <v>14.5</v>
      </c>
      <c r="S550">
        <v>6.2</v>
      </c>
      <c r="T550">
        <v>3500</v>
      </c>
      <c r="U550">
        <v>39700</v>
      </c>
      <c r="V550">
        <v>8.9</v>
      </c>
      <c r="W550">
        <v>5.2</v>
      </c>
      <c r="X550">
        <v>6700</v>
      </c>
      <c r="Y550">
        <v>37900</v>
      </c>
      <c r="Z550">
        <v>17.600000000000001</v>
      </c>
      <c r="AA550">
        <v>7.2</v>
      </c>
      <c r="AB550">
        <v>6700</v>
      </c>
      <c r="AC550">
        <v>40900</v>
      </c>
      <c r="AD550">
        <v>16.399999999999999</v>
      </c>
      <c r="AE550">
        <v>6.4</v>
      </c>
      <c r="AF550">
        <v>6400</v>
      </c>
      <c r="AG550">
        <v>39600</v>
      </c>
      <c r="AH550">
        <v>16.3</v>
      </c>
      <c r="AI550">
        <v>8.1</v>
      </c>
      <c r="AJ550">
        <v>3700</v>
      </c>
      <c r="AK550">
        <v>38700</v>
      </c>
      <c r="AL550">
        <v>9.6</v>
      </c>
      <c r="AM550" t="s">
        <v>38</v>
      </c>
      <c r="AN550">
        <v>3800</v>
      </c>
      <c r="AO550">
        <v>33900</v>
      </c>
      <c r="AP550">
        <v>11.1</v>
      </c>
      <c r="AQ550">
        <v>6.6</v>
      </c>
      <c r="AR550">
        <v>3600</v>
      </c>
      <c r="AS550">
        <v>35400</v>
      </c>
      <c r="AT550">
        <v>10.199999999999999</v>
      </c>
      <c r="AU550" t="s">
        <v>38</v>
      </c>
      <c r="AV550">
        <v>4700</v>
      </c>
      <c r="AW550">
        <v>39800</v>
      </c>
      <c r="AX550">
        <v>11.7</v>
      </c>
      <c r="AY550">
        <v>6.6</v>
      </c>
      <c r="AZ550">
        <v>7600</v>
      </c>
      <c r="BA550">
        <v>42800</v>
      </c>
      <c r="BB550">
        <v>17.7</v>
      </c>
      <c r="BC550">
        <v>7.9</v>
      </c>
      <c r="BD550">
        <v>4900</v>
      </c>
      <c r="BE550">
        <v>38700</v>
      </c>
      <c r="BF550">
        <v>12.6</v>
      </c>
      <c r="BG550">
        <v>6.9</v>
      </c>
      <c r="BH550">
        <v>7900</v>
      </c>
      <c r="BI550">
        <v>39000</v>
      </c>
      <c r="BJ550">
        <v>20.2</v>
      </c>
      <c r="BK550">
        <v>9</v>
      </c>
      <c r="BL550">
        <v>6800</v>
      </c>
      <c r="BM550">
        <v>38000</v>
      </c>
      <c r="BN550">
        <v>18</v>
      </c>
      <c r="BO550">
        <v>7.8</v>
      </c>
      <c r="BP550">
        <v>8000</v>
      </c>
      <c r="BQ550">
        <v>43600</v>
      </c>
      <c r="BR550">
        <v>18.3</v>
      </c>
      <c r="BS550" t="s">
        <v>38</v>
      </c>
      <c r="BT550">
        <v>3900</v>
      </c>
      <c r="BU550">
        <v>40700</v>
      </c>
      <c r="BV550">
        <v>9.6</v>
      </c>
      <c r="BW550" t="s">
        <v>38</v>
      </c>
    </row>
    <row r="551" spans="1:75" x14ac:dyDescent="0.3">
      <c r="A551" t="s">
        <v>282</v>
      </c>
      <c r="B551" t="str">
        <f>VLOOKUP(A551,'class and classification'!$A$1:$B$338,2,FALSE)</f>
        <v>Predominantly Urban</v>
      </c>
      <c r="C551" t="str">
        <f>VLOOKUP(A551,'class and classification'!$A$1:$C$338,3,FALSE)</f>
        <v>SD</v>
      </c>
      <c r="D551">
        <v>8500</v>
      </c>
      <c r="E551">
        <v>61600</v>
      </c>
      <c r="F551">
        <v>13.9</v>
      </c>
      <c r="G551">
        <v>2.9</v>
      </c>
      <c r="H551">
        <v>11100</v>
      </c>
      <c r="I551">
        <v>59800</v>
      </c>
      <c r="J551">
        <v>18.5</v>
      </c>
      <c r="K551">
        <v>3.7</v>
      </c>
      <c r="L551">
        <v>10400</v>
      </c>
      <c r="M551">
        <v>65100</v>
      </c>
      <c r="N551">
        <v>16</v>
      </c>
      <c r="O551">
        <v>5.0999999999999996</v>
      </c>
      <c r="P551">
        <v>11600</v>
      </c>
      <c r="Q551">
        <v>64900</v>
      </c>
      <c r="R551">
        <v>17.899999999999999</v>
      </c>
      <c r="S551">
        <v>5.5</v>
      </c>
      <c r="T551">
        <v>8300</v>
      </c>
      <c r="U551">
        <v>62600</v>
      </c>
      <c r="V551">
        <v>13.2</v>
      </c>
      <c r="W551">
        <v>5</v>
      </c>
      <c r="X551">
        <v>8000</v>
      </c>
      <c r="Y551">
        <v>59100</v>
      </c>
      <c r="Z551">
        <v>13.6</v>
      </c>
      <c r="AA551">
        <v>5</v>
      </c>
      <c r="AB551">
        <v>10700</v>
      </c>
      <c r="AC551">
        <v>62900</v>
      </c>
      <c r="AD551">
        <v>16.899999999999999</v>
      </c>
      <c r="AE551">
        <v>5.2</v>
      </c>
      <c r="AF551">
        <v>12200</v>
      </c>
      <c r="AG551">
        <v>63700</v>
      </c>
      <c r="AH551">
        <v>19.100000000000001</v>
      </c>
      <c r="AI551">
        <v>5.9</v>
      </c>
      <c r="AJ551">
        <v>12600</v>
      </c>
      <c r="AK551">
        <v>66200</v>
      </c>
      <c r="AL551">
        <v>19.100000000000001</v>
      </c>
      <c r="AM551">
        <v>6.4</v>
      </c>
      <c r="AN551">
        <v>11100</v>
      </c>
      <c r="AO551">
        <v>67700</v>
      </c>
      <c r="AP551">
        <v>16.399999999999999</v>
      </c>
      <c r="AQ551">
        <v>5.4</v>
      </c>
      <c r="AR551">
        <v>7500</v>
      </c>
      <c r="AS551">
        <v>60800</v>
      </c>
      <c r="AT551">
        <v>12.3</v>
      </c>
      <c r="AU551">
        <v>5.3</v>
      </c>
      <c r="AV551">
        <v>9800</v>
      </c>
      <c r="AW551">
        <v>65100</v>
      </c>
      <c r="AX551">
        <v>15</v>
      </c>
      <c r="AY551">
        <v>5.7</v>
      </c>
      <c r="AZ551">
        <v>13400</v>
      </c>
      <c r="BA551">
        <v>63800</v>
      </c>
      <c r="BB551">
        <v>21</v>
      </c>
      <c r="BC551">
        <v>6.5</v>
      </c>
      <c r="BD551">
        <v>10500</v>
      </c>
      <c r="BE551">
        <v>71500</v>
      </c>
      <c r="BF551">
        <v>14.7</v>
      </c>
      <c r="BG551">
        <v>5.7</v>
      </c>
      <c r="BH551">
        <v>13200</v>
      </c>
      <c r="BI551">
        <v>71900</v>
      </c>
      <c r="BJ551">
        <v>18.399999999999999</v>
      </c>
      <c r="BK551">
        <v>6.7</v>
      </c>
      <c r="BL551">
        <v>11400</v>
      </c>
      <c r="BM551">
        <v>72300</v>
      </c>
      <c r="BN551">
        <v>15.7</v>
      </c>
      <c r="BO551">
        <v>6.8</v>
      </c>
      <c r="BP551">
        <v>12800</v>
      </c>
      <c r="BQ551">
        <v>62000</v>
      </c>
      <c r="BR551">
        <v>20.7</v>
      </c>
      <c r="BS551">
        <v>7.2</v>
      </c>
      <c r="BT551">
        <v>13500</v>
      </c>
      <c r="BU551">
        <v>64300</v>
      </c>
      <c r="BV551">
        <v>21</v>
      </c>
      <c r="BW551">
        <v>7.3</v>
      </c>
    </row>
    <row r="552" spans="1:75" x14ac:dyDescent="0.3">
      <c r="A552" t="s">
        <v>283</v>
      </c>
      <c r="B552" t="str">
        <f>VLOOKUP(A552,'class and classification'!$A$1:$B$338,2,FALSE)</f>
        <v>Predominantly Rural</v>
      </c>
      <c r="C552" t="str">
        <f>VLOOKUP(A552,'class and classification'!$A$1:$C$338,3,FALSE)</f>
        <v>SD</v>
      </c>
      <c r="D552">
        <v>6600</v>
      </c>
      <c r="E552">
        <v>27600</v>
      </c>
      <c r="F552">
        <v>24</v>
      </c>
      <c r="G552">
        <v>3.7</v>
      </c>
      <c r="H552">
        <v>6800</v>
      </c>
      <c r="I552">
        <v>28700</v>
      </c>
      <c r="J552">
        <v>23.7</v>
      </c>
      <c r="K552">
        <v>3.9</v>
      </c>
      <c r="L552">
        <v>9400</v>
      </c>
      <c r="M552">
        <v>29400</v>
      </c>
      <c r="N552">
        <v>32</v>
      </c>
      <c r="O552">
        <v>10</v>
      </c>
      <c r="P552">
        <v>7100</v>
      </c>
      <c r="Q552">
        <v>28700</v>
      </c>
      <c r="R552">
        <v>24.9</v>
      </c>
      <c r="S552">
        <v>8.1999999999999993</v>
      </c>
      <c r="T552">
        <v>4100</v>
      </c>
      <c r="U552">
        <v>27900</v>
      </c>
      <c r="V552">
        <v>14.8</v>
      </c>
      <c r="W552">
        <v>7.2</v>
      </c>
      <c r="X552">
        <v>7000</v>
      </c>
      <c r="Y552">
        <v>26900</v>
      </c>
      <c r="Z552">
        <v>26.1</v>
      </c>
      <c r="AA552">
        <v>10.4</v>
      </c>
      <c r="AB552">
        <v>5000</v>
      </c>
      <c r="AC552">
        <v>29100</v>
      </c>
      <c r="AD552">
        <v>17.3</v>
      </c>
      <c r="AE552">
        <v>7.9</v>
      </c>
      <c r="AF552">
        <v>2300</v>
      </c>
      <c r="AG552">
        <v>29300</v>
      </c>
      <c r="AH552">
        <v>7.7</v>
      </c>
      <c r="AI552" t="s">
        <v>38</v>
      </c>
      <c r="AJ552">
        <v>5500</v>
      </c>
      <c r="AK552">
        <v>30100</v>
      </c>
      <c r="AL552">
        <v>18.399999999999999</v>
      </c>
      <c r="AM552">
        <v>9.1999999999999993</v>
      </c>
      <c r="AN552">
        <v>3900</v>
      </c>
      <c r="AO552">
        <v>25300</v>
      </c>
      <c r="AP552">
        <v>15.3</v>
      </c>
      <c r="AQ552" t="s">
        <v>38</v>
      </c>
      <c r="AR552">
        <v>5000</v>
      </c>
      <c r="AS552">
        <v>24800</v>
      </c>
      <c r="AT552">
        <v>20.100000000000001</v>
      </c>
      <c r="AU552">
        <v>10.3</v>
      </c>
      <c r="AV552">
        <v>4300</v>
      </c>
      <c r="AW552">
        <v>30700</v>
      </c>
      <c r="AX552">
        <v>13.9</v>
      </c>
      <c r="AY552">
        <v>8.1999999999999993</v>
      </c>
      <c r="AZ552">
        <v>6700</v>
      </c>
      <c r="BA552">
        <v>31100</v>
      </c>
      <c r="BB552">
        <v>21.6</v>
      </c>
      <c r="BC552">
        <v>10.199999999999999</v>
      </c>
      <c r="BD552">
        <v>5600</v>
      </c>
      <c r="BE552">
        <v>30100</v>
      </c>
      <c r="BF552">
        <v>18.8</v>
      </c>
      <c r="BG552">
        <v>10.3</v>
      </c>
      <c r="BH552">
        <v>5400</v>
      </c>
      <c r="BI552">
        <v>26300</v>
      </c>
      <c r="BJ552">
        <v>20.5</v>
      </c>
      <c r="BK552">
        <v>10.1</v>
      </c>
      <c r="BL552">
        <v>10700</v>
      </c>
      <c r="BM552">
        <v>31400</v>
      </c>
      <c r="BN552">
        <v>34.200000000000003</v>
      </c>
      <c r="BO552">
        <v>11.7</v>
      </c>
      <c r="BP552">
        <v>7800</v>
      </c>
      <c r="BQ552">
        <v>29800</v>
      </c>
      <c r="BR552">
        <v>26.2</v>
      </c>
      <c r="BS552">
        <v>12.4</v>
      </c>
      <c r="BT552">
        <v>7300</v>
      </c>
      <c r="BU552">
        <v>29200</v>
      </c>
      <c r="BV552">
        <v>25</v>
      </c>
      <c r="BW552">
        <v>9.6999999999999993</v>
      </c>
    </row>
    <row r="553" spans="1:75" x14ac:dyDescent="0.3">
      <c r="A553" t="s">
        <v>284</v>
      </c>
      <c r="B553" t="str">
        <f>VLOOKUP(A553,'class and classification'!$A$1:$B$338,2,FALSE)</f>
        <v>Predominantly Urban</v>
      </c>
      <c r="C553" t="str">
        <f>VLOOKUP(A553,'class and classification'!$A$1:$C$338,3,FALSE)</f>
        <v>SD</v>
      </c>
      <c r="D553">
        <v>4100</v>
      </c>
      <c r="E553">
        <v>32200</v>
      </c>
      <c r="F553">
        <v>12.7</v>
      </c>
      <c r="G553">
        <v>3.3</v>
      </c>
      <c r="H553">
        <v>4500</v>
      </c>
      <c r="I553">
        <v>30900</v>
      </c>
      <c r="J553">
        <v>14.7</v>
      </c>
      <c r="K553">
        <v>3.6</v>
      </c>
      <c r="L553">
        <v>4900</v>
      </c>
      <c r="M553">
        <v>31300</v>
      </c>
      <c r="N553">
        <v>15.5</v>
      </c>
      <c r="O553">
        <v>7.4</v>
      </c>
      <c r="P553">
        <v>5600</v>
      </c>
      <c r="Q553">
        <v>32400</v>
      </c>
      <c r="R553">
        <v>17.100000000000001</v>
      </c>
      <c r="S553">
        <v>7.7</v>
      </c>
      <c r="T553">
        <v>4800</v>
      </c>
      <c r="U553">
        <v>30300</v>
      </c>
      <c r="V553">
        <v>15.8</v>
      </c>
      <c r="W553">
        <v>8</v>
      </c>
      <c r="X553">
        <v>4500</v>
      </c>
      <c r="Y553">
        <v>28200</v>
      </c>
      <c r="Z553">
        <v>16</v>
      </c>
      <c r="AA553">
        <v>8.4</v>
      </c>
      <c r="AB553">
        <v>5500</v>
      </c>
      <c r="AC553">
        <v>27600</v>
      </c>
      <c r="AD553">
        <v>19.899999999999999</v>
      </c>
      <c r="AE553">
        <v>9.9</v>
      </c>
      <c r="AF553">
        <v>6000</v>
      </c>
      <c r="AG553">
        <v>30200</v>
      </c>
      <c r="AH553">
        <v>19.899999999999999</v>
      </c>
      <c r="AI553">
        <v>9.4</v>
      </c>
      <c r="AJ553">
        <v>7300</v>
      </c>
      <c r="AK553">
        <v>35100</v>
      </c>
      <c r="AL553">
        <v>20.7</v>
      </c>
      <c r="AM553">
        <v>8.1</v>
      </c>
      <c r="AN553">
        <v>6000</v>
      </c>
      <c r="AO553">
        <v>28700</v>
      </c>
      <c r="AP553">
        <v>20.9</v>
      </c>
      <c r="AQ553">
        <v>10.3</v>
      </c>
      <c r="AR553">
        <v>6300</v>
      </c>
      <c r="AS553">
        <v>30500</v>
      </c>
      <c r="AT553">
        <v>20.7</v>
      </c>
      <c r="AU553">
        <v>9.8000000000000007</v>
      </c>
      <c r="AV553">
        <v>7000</v>
      </c>
      <c r="AW553">
        <v>32500</v>
      </c>
      <c r="AX553">
        <v>21.6</v>
      </c>
      <c r="AY553">
        <v>9</v>
      </c>
      <c r="AZ553">
        <v>8000</v>
      </c>
      <c r="BA553">
        <v>32100</v>
      </c>
      <c r="BB553">
        <v>24.8</v>
      </c>
      <c r="BC553">
        <v>9.1</v>
      </c>
      <c r="BD553">
        <v>8600</v>
      </c>
      <c r="BE553">
        <v>34100</v>
      </c>
      <c r="BF553">
        <v>25.3</v>
      </c>
      <c r="BG553">
        <v>11.1</v>
      </c>
      <c r="BH553">
        <v>5300</v>
      </c>
      <c r="BI553">
        <v>34800</v>
      </c>
      <c r="BJ553">
        <v>15.1</v>
      </c>
      <c r="BK553">
        <v>7.4</v>
      </c>
      <c r="BL553">
        <v>4400</v>
      </c>
      <c r="BM553">
        <v>35200</v>
      </c>
      <c r="BN553">
        <v>12.5</v>
      </c>
      <c r="BO553">
        <v>6.6</v>
      </c>
      <c r="BP553">
        <v>7100</v>
      </c>
      <c r="BQ553">
        <v>35400</v>
      </c>
      <c r="BR553">
        <v>19.899999999999999</v>
      </c>
      <c r="BS553">
        <v>10.7</v>
      </c>
      <c r="BT553">
        <v>8100</v>
      </c>
      <c r="BU553">
        <v>32300</v>
      </c>
      <c r="BV553">
        <v>25</v>
      </c>
      <c r="BW553">
        <v>12.2</v>
      </c>
    </row>
    <row r="554" spans="1:75" x14ac:dyDescent="0.3">
      <c r="A554" t="s">
        <v>285</v>
      </c>
      <c r="B554" t="str">
        <f>VLOOKUP(A554,'class and classification'!$A$1:$B$338,2,FALSE)</f>
        <v>Predominantly Urban</v>
      </c>
      <c r="C554" t="str">
        <f>VLOOKUP(A554,'class and classification'!$A$1:$C$338,3,FALSE)</f>
        <v>SD</v>
      </c>
      <c r="D554">
        <v>8900</v>
      </c>
      <c r="E554">
        <v>54700</v>
      </c>
      <c r="F554">
        <v>16.3</v>
      </c>
      <c r="G554">
        <v>3</v>
      </c>
      <c r="H554">
        <v>7700</v>
      </c>
      <c r="I554">
        <v>54800</v>
      </c>
      <c r="J554">
        <v>14.1</v>
      </c>
      <c r="K554">
        <v>3.2</v>
      </c>
      <c r="L554">
        <v>5500</v>
      </c>
      <c r="M554">
        <v>56800</v>
      </c>
      <c r="N554">
        <v>9.8000000000000007</v>
      </c>
      <c r="O554">
        <v>4.4000000000000004</v>
      </c>
      <c r="P554">
        <v>8900</v>
      </c>
      <c r="Q554">
        <v>57100</v>
      </c>
      <c r="R554">
        <v>15.7</v>
      </c>
      <c r="S554">
        <v>5.4</v>
      </c>
      <c r="T554">
        <v>10600</v>
      </c>
      <c r="U554">
        <v>57800</v>
      </c>
      <c r="V554">
        <v>18.3</v>
      </c>
      <c r="W554">
        <v>5.5</v>
      </c>
      <c r="X554">
        <v>8700</v>
      </c>
      <c r="Y554">
        <v>55000</v>
      </c>
      <c r="Z554">
        <v>15.8</v>
      </c>
      <c r="AA554">
        <v>5.8</v>
      </c>
      <c r="AB554">
        <v>10700</v>
      </c>
      <c r="AC554">
        <v>58200</v>
      </c>
      <c r="AD554">
        <v>18.3</v>
      </c>
      <c r="AE554">
        <v>5.8</v>
      </c>
      <c r="AF554">
        <v>9700</v>
      </c>
      <c r="AG554">
        <v>57000</v>
      </c>
      <c r="AH554">
        <v>17</v>
      </c>
      <c r="AI554">
        <v>5.6</v>
      </c>
      <c r="AJ554">
        <v>11400</v>
      </c>
      <c r="AK554">
        <v>53500</v>
      </c>
      <c r="AL554">
        <v>21.2</v>
      </c>
      <c r="AM554">
        <v>7</v>
      </c>
      <c r="AN554">
        <v>8900</v>
      </c>
      <c r="AO554">
        <v>53600</v>
      </c>
      <c r="AP554">
        <v>16.600000000000001</v>
      </c>
      <c r="AQ554">
        <v>6.7</v>
      </c>
      <c r="AR554">
        <v>8100</v>
      </c>
      <c r="AS554">
        <v>53700</v>
      </c>
      <c r="AT554">
        <v>15</v>
      </c>
      <c r="AU554">
        <v>5.9</v>
      </c>
      <c r="AV554">
        <v>7900</v>
      </c>
      <c r="AW554">
        <v>53400</v>
      </c>
      <c r="AX554">
        <v>14.9</v>
      </c>
      <c r="AY554">
        <v>6.2</v>
      </c>
      <c r="AZ554">
        <v>11300</v>
      </c>
      <c r="BA554">
        <v>60400</v>
      </c>
      <c r="BB554">
        <v>18.8</v>
      </c>
      <c r="BC554">
        <v>6.6</v>
      </c>
      <c r="BD554">
        <v>8700</v>
      </c>
      <c r="BE554">
        <v>59000</v>
      </c>
      <c r="BF554">
        <v>14.8</v>
      </c>
      <c r="BG554">
        <v>5.6</v>
      </c>
      <c r="BH554">
        <v>10700</v>
      </c>
      <c r="BI554">
        <v>55500</v>
      </c>
      <c r="BJ554">
        <v>19.3</v>
      </c>
      <c r="BK554">
        <v>6.3</v>
      </c>
      <c r="BL554">
        <v>8800</v>
      </c>
      <c r="BM554">
        <v>59300</v>
      </c>
      <c r="BN554">
        <v>14.9</v>
      </c>
      <c r="BO554">
        <v>6.1</v>
      </c>
      <c r="BP554">
        <v>12000</v>
      </c>
      <c r="BQ554">
        <v>59100</v>
      </c>
      <c r="BR554">
        <v>20.3</v>
      </c>
      <c r="BS554">
        <v>7.6</v>
      </c>
      <c r="BT554">
        <v>10500</v>
      </c>
      <c r="BU554">
        <v>51300</v>
      </c>
      <c r="BV554">
        <v>20.5</v>
      </c>
      <c r="BW554">
        <v>7.5</v>
      </c>
    </row>
    <row r="555" spans="1:75" x14ac:dyDescent="0.3">
      <c r="A555" t="s">
        <v>286</v>
      </c>
      <c r="B555" t="str">
        <f>VLOOKUP(A555,'class and classification'!$A$1:$B$338,2,FALSE)</f>
        <v>Urban with Significant Rural</v>
      </c>
      <c r="C555" t="str">
        <f>VLOOKUP(A555,'class and classification'!$A$1:$C$338,3,FALSE)</f>
        <v>SD</v>
      </c>
      <c r="D555">
        <v>8700</v>
      </c>
      <c r="E555">
        <v>51500</v>
      </c>
      <c r="F555">
        <v>17</v>
      </c>
      <c r="G555">
        <v>2.8</v>
      </c>
      <c r="H555">
        <v>9400</v>
      </c>
      <c r="I555">
        <v>52600</v>
      </c>
      <c r="J555">
        <v>18</v>
      </c>
      <c r="K555">
        <v>3.4</v>
      </c>
      <c r="L555">
        <v>7200</v>
      </c>
      <c r="M555">
        <v>50400</v>
      </c>
      <c r="N555">
        <v>14.2</v>
      </c>
      <c r="O555">
        <v>5.3</v>
      </c>
      <c r="P555">
        <v>7100</v>
      </c>
      <c r="Q555">
        <v>53500</v>
      </c>
      <c r="R555">
        <v>13.3</v>
      </c>
      <c r="S555">
        <v>5</v>
      </c>
      <c r="T555">
        <v>7400</v>
      </c>
      <c r="U555">
        <v>53800</v>
      </c>
      <c r="V555">
        <v>13.8</v>
      </c>
      <c r="W555">
        <v>5.2</v>
      </c>
      <c r="X555">
        <v>9200</v>
      </c>
      <c r="Y555">
        <v>50100</v>
      </c>
      <c r="Z555">
        <v>18.3</v>
      </c>
      <c r="AA555">
        <v>6</v>
      </c>
      <c r="AB555">
        <v>11900</v>
      </c>
      <c r="AC555">
        <v>54600</v>
      </c>
      <c r="AD555">
        <v>21.8</v>
      </c>
      <c r="AE555">
        <v>6.6</v>
      </c>
      <c r="AF555">
        <v>8700</v>
      </c>
      <c r="AG555">
        <v>53700</v>
      </c>
      <c r="AH555">
        <v>16.2</v>
      </c>
      <c r="AI555">
        <v>6.5</v>
      </c>
      <c r="AJ555">
        <v>7500</v>
      </c>
      <c r="AK555">
        <v>50400</v>
      </c>
      <c r="AL555">
        <v>14.8</v>
      </c>
      <c r="AM555">
        <v>6</v>
      </c>
      <c r="AN555">
        <v>9500</v>
      </c>
      <c r="AO555">
        <v>51200</v>
      </c>
      <c r="AP555">
        <v>18.600000000000001</v>
      </c>
      <c r="AQ555">
        <v>6.6</v>
      </c>
      <c r="AR555">
        <v>11600</v>
      </c>
      <c r="AS555">
        <v>49100</v>
      </c>
      <c r="AT555">
        <v>23.6</v>
      </c>
      <c r="AU555">
        <v>7.3</v>
      </c>
      <c r="AV555">
        <v>7400</v>
      </c>
      <c r="AW555">
        <v>47600</v>
      </c>
      <c r="AX555">
        <v>15.6</v>
      </c>
      <c r="AY555">
        <v>7.3</v>
      </c>
      <c r="AZ555">
        <v>10400</v>
      </c>
      <c r="BA555">
        <v>52300</v>
      </c>
      <c r="BB555">
        <v>19.8</v>
      </c>
      <c r="BC555">
        <v>7.4</v>
      </c>
      <c r="BD555">
        <v>5800</v>
      </c>
      <c r="BE555">
        <v>47800</v>
      </c>
      <c r="BF555">
        <v>12.2</v>
      </c>
      <c r="BG555">
        <v>6.3</v>
      </c>
      <c r="BH555">
        <v>10100</v>
      </c>
      <c r="BI555">
        <v>48700</v>
      </c>
      <c r="BJ555">
        <v>20.7</v>
      </c>
      <c r="BK555">
        <v>7.5</v>
      </c>
      <c r="BL555">
        <v>9500</v>
      </c>
      <c r="BM555">
        <v>48700</v>
      </c>
      <c r="BN555">
        <v>19.5</v>
      </c>
      <c r="BO555">
        <v>7.7</v>
      </c>
      <c r="BP555">
        <v>10800</v>
      </c>
      <c r="BQ555">
        <v>48900</v>
      </c>
      <c r="BR555">
        <v>22.1</v>
      </c>
      <c r="BS555">
        <v>8.9</v>
      </c>
      <c r="BT555">
        <v>9400</v>
      </c>
      <c r="BU555">
        <v>55700</v>
      </c>
      <c r="BV555">
        <v>16.8</v>
      </c>
      <c r="BW555">
        <v>7.2</v>
      </c>
    </row>
    <row r="556" spans="1:75" x14ac:dyDescent="0.3">
      <c r="A556" t="s">
        <v>287</v>
      </c>
      <c r="B556" t="str">
        <f>VLOOKUP(A556,'class and classification'!$A$1:$B$338,2,FALSE)</f>
        <v>Predominantly Rural</v>
      </c>
      <c r="C556" t="str">
        <f>VLOOKUP(A556,'class and classification'!$A$1:$C$338,3,FALSE)</f>
        <v>SD</v>
      </c>
      <c r="D556">
        <v>9100</v>
      </c>
      <c r="E556">
        <v>49600</v>
      </c>
      <c r="F556">
        <v>18.399999999999999</v>
      </c>
      <c r="G556">
        <v>3.2</v>
      </c>
      <c r="H556">
        <v>9000</v>
      </c>
      <c r="I556">
        <v>49200</v>
      </c>
      <c r="J556">
        <v>18.399999999999999</v>
      </c>
      <c r="K556">
        <v>3.8</v>
      </c>
      <c r="L556">
        <v>6500</v>
      </c>
      <c r="M556">
        <v>46400</v>
      </c>
      <c r="N556">
        <v>13.9</v>
      </c>
      <c r="O556">
        <v>5.6</v>
      </c>
      <c r="P556">
        <v>7800</v>
      </c>
      <c r="Q556">
        <v>50200</v>
      </c>
      <c r="R556">
        <v>15.5</v>
      </c>
      <c r="S556">
        <v>5.7</v>
      </c>
      <c r="T556">
        <v>7300</v>
      </c>
      <c r="U556">
        <v>44100</v>
      </c>
      <c r="V556">
        <v>16.600000000000001</v>
      </c>
      <c r="W556">
        <v>5.9</v>
      </c>
      <c r="X556">
        <v>7800</v>
      </c>
      <c r="Y556">
        <v>48100</v>
      </c>
      <c r="Z556">
        <v>16.2</v>
      </c>
      <c r="AA556">
        <v>6.3</v>
      </c>
      <c r="AB556">
        <v>6700</v>
      </c>
      <c r="AC556">
        <v>51700</v>
      </c>
      <c r="AD556">
        <v>12.9</v>
      </c>
      <c r="AE556">
        <v>5.4</v>
      </c>
      <c r="AF556">
        <v>7100</v>
      </c>
      <c r="AG556">
        <v>47000</v>
      </c>
      <c r="AH556">
        <v>15.2</v>
      </c>
      <c r="AI556">
        <v>6.1</v>
      </c>
      <c r="AJ556">
        <v>7300</v>
      </c>
      <c r="AK556">
        <v>44600</v>
      </c>
      <c r="AL556">
        <v>16.399999999999999</v>
      </c>
      <c r="AM556">
        <v>6.4</v>
      </c>
      <c r="AN556">
        <v>6900</v>
      </c>
      <c r="AO556">
        <v>47800</v>
      </c>
      <c r="AP556">
        <v>14.4</v>
      </c>
      <c r="AQ556">
        <v>6.7</v>
      </c>
      <c r="AR556">
        <v>9600</v>
      </c>
      <c r="AS556">
        <v>52900</v>
      </c>
      <c r="AT556">
        <v>18.2</v>
      </c>
      <c r="AU556">
        <v>6.3</v>
      </c>
      <c r="AV556">
        <v>8300</v>
      </c>
      <c r="AW556">
        <v>47800</v>
      </c>
      <c r="AX556">
        <v>17.399999999999999</v>
      </c>
      <c r="AY556">
        <v>7.2</v>
      </c>
      <c r="AZ556">
        <v>9100</v>
      </c>
      <c r="BA556">
        <v>47900</v>
      </c>
      <c r="BB556">
        <v>19</v>
      </c>
      <c r="BC556">
        <v>7.4</v>
      </c>
      <c r="BD556">
        <v>10600</v>
      </c>
      <c r="BE556">
        <v>50600</v>
      </c>
      <c r="BF556">
        <v>21</v>
      </c>
      <c r="BG556">
        <v>7.6</v>
      </c>
      <c r="BH556">
        <v>9900</v>
      </c>
      <c r="BI556">
        <v>51200</v>
      </c>
      <c r="BJ556">
        <v>19.3</v>
      </c>
      <c r="BK556">
        <v>6.9</v>
      </c>
      <c r="BL556">
        <v>9800</v>
      </c>
      <c r="BM556">
        <v>51800</v>
      </c>
      <c r="BN556">
        <v>19</v>
      </c>
      <c r="BO556">
        <v>7</v>
      </c>
      <c r="BP556">
        <v>11000</v>
      </c>
      <c r="BQ556">
        <v>53900</v>
      </c>
      <c r="BR556">
        <v>20.5</v>
      </c>
      <c r="BS556">
        <v>8</v>
      </c>
      <c r="BT556">
        <v>11000</v>
      </c>
      <c r="BU556">
        <v>48100</v>
      </c>
      <c r="BV556">
        <v>22.9</v>
      </c>
      <c r="BW556">
        <v>7.6</v>
      </c>
    </row>
    <row r="557" spans="1:75" x14ac:dyDescent="0.3">
      <c r="A557" t="s">
        <v>288</v>
      </c>
      <c r="B557" t="str">
        <f>VLOOKUP(A557,'class and classification'!$A$1:$B$338,2,FALSE)</f>
        <v>Predominantly Rural</v>
      </c>
      <c r="C557" t="str">
        <f>VLOOKUP(A557,'class and classification'!$A$1:$C$338,3,FALSE)</f>
        <v>SD</v>
      </c>
      <c r="D557">
        <v>4900</v>
      </c>
      <c r="E557">
        <v>27000</v>
      </c>
      <c r="F557">
        <v>18.2</v>
      </c>
      <c r="G557">
        <v>3.4</v>
      </c>
      <c r="H557">
        <v>5600</v>
      </c>
      <c r="I557">
        <v>28200</v>
      </c>
      <c r="J557">
        <v>19.7</v>
      </c>
      <c r="K557">
        <v>3.8</v>
      </c>
      <c r="L557">
        <v>4800</v>
      </c>
      <c r="M557">
        <v>28400</v>
      </c>
      <c r="N557">
        <v>16.8</v>
      </c>
      <c r="O557">
        <v>8.4</v>
      </c>
      <c r="P557">
        <v>3800</v>
      </c>
      <c r="Q557">
        <v>28500</v>
      </c>
      <c r="R557">
        <v>13.4</v>
      </c>
      <c r="S557">
        <v>7.7</v>
      </c>
      <c r="T557">
        <v>6900</v>
      </c>
      <c r="U557">
        <v>26500</v>
      </c>
      <c r="V557">
        <v>26.1</v>
      </c>
      <c r="W557">
        <v>11.1</v>
      </c>
      <c r="X557">
        <v>2400</v>
      </c>
      <c r="Y557">
        <v>25200</v>
      </c>
      <c r="Z557">
        <v>9.5</v>
      </c>
      <c r="AA557" t="s">
        <v>38</v>
      </c>
      <c r="AB557">
        <v>3100</v>
      </c>
      <c r="AC557">
        <v>27300</v>
      </c>
      <c r="AD557">
        <v>11.3</v>
      </c>
      <c r="AE557">
        <v>6.8</v>
      </c>
      <c r="AF557">
        <v>4700</v>
      </c>
      <c r="AG557">
        <v>25100</v>
      </c>
      <c r="AH557">
        <v>18.8</v>
      </c>
      <c r="AI557">
        <v>8.9</v>
      </c>
      <c r="AJ557">
        <v>4300</v>
      </c>
      <c r="AK557">
        <v>28000</v>
      </c>
      <c r="AL557">
        <v>15.3</v>
      </c>
      <c r="AM557">
        <v>7.8</v>
      </c>
      <c r="AN557">
        <v>4400</v>
      </c>
      <c r="AO557">
        <v>26600</v>
      </c>
      <c r="AP557">
        <v>16.7</v>
      </c>
      <c r="AQ557">
        <v>8.8000000000000007</v>
      </c>
      <c r="AR557">
        <v>6400</v>
      </c>
      <c r="AS557">
        <v>27500</v>
      </c>
      <c r="AT557">
        <v>23.4</v>
      </c>
      <c r="AU557">
        <v>9.6999999999999993</v>
      </c>
      <c r="AV557">
        <v>6800</v>
      </c>
      <c r="AW557">
        <v>26700</v>
      </c>
      <c r="AX557">
        <v>25.3</v>
      </c>
      <c r="AY557">
        <v>9.1</v>
      </c>
      <c r="AZ557">
        <v>6800</v>
      </c>
      <c r="BA557">
        <v>26400</v>
      </c>
      <c r="BB557">
        <v>25.8</v>
      </c>
      <c r="BC557">
        <v>11.3</v>
      </c>
      <c r="BD557">
        <v>5200</v>
      </c>
      <c r="BE557">
        <v>25100</v>
      </c>
      <c r="BF557">
        <v>20.7</v>
      </c>
      <c r="BG557">
        <v>10.5</v>
      </c>
      <c r="BH557">
        <v>6100</v>
      </c>
      <c r="BI557">
        <v>25400</v>
      </c>
      <c r="BJ557">
        <v>24.1</v>
      </c>
      <c r="BK557">
        <v>11.1</v>
      </c>
      <c r="BL557">
        <v>3700</v>
      </c>
      <c r="BM557">
        <v>23500</v>
      </c>
      <c r="BN557">
        <v>15.7</v>
      </c>
      <c r="BO557" t="s">
        <v>38</v>
      </c>
      <c r="BP557">
        <v>7000</v>
      </c>
      <c r="BQ557">
        <v>27600</v>
      </c>
      <c r="BR557">
        <v>25.5</v>
      </c>
      <c r="BS557">
        <v>10.9</v>
      </c>
      <c r="BT557">
        <v>9600</v>
      </c>
      <c r="BU557">
        <v>27200</v>
      </c>
      <c r="BV557">
        <v>35.200000000000003</v>
      </c>
      <c r="BW557">
        <v>11.9</v>
      </c>
    </row>
    <row r="558" spans="1:75" x14ac:dyDescent="0.3">
      <c r="A558" t="s">
        <v>289</v>
      </c>
      <c r="B558" t="str">
        <f>VLOOKUP(A558,'class and classification'!$A$1:$B$338,2,FALSE)</f>
        <v>Predominantly Rural</v>
      </c>
      <c r="C558" t="str">
        <f>VLOOKUP(A558,'class and classification'!$A$1:$C$338,3,FALSE)</f>
        <v>SD</v>
      </c>
      <c r="D558">
        <v>9100</v>
      </c>
      <c r="E558">
        <v>43200</v>
      </c>
      <c r="F558">
        <v>21.1</v>
      </c>
      <c r="G558">
        <v>3.8</v>
      </c>
      <c r="H558">
        <v>8900</v>
      </c>
      <c r="I558">
        <v>42400</v>
      </c>
      <c r="J558">
        <v>21</v>
      </c>
      <c r="K558">
        <v>4.3</v>
      </c>
      <c r="L558">
        <v>8200</v>
      </c>
      <c r="M558">
        <v>41600</v>
      </c>
      <c r="N558">
        <v>19.7</v>
      </c>
      <c r="O558">
        <v>7.1</v>
      </c>
      <c r="P558">
        <v>6300</v>
      </c>
      <c r="Q558">
        <v>41400</v>
      </c>
      <c r="R558">
        <v>15.1</v>
      </c>
      <c r="S558">
        <v>7</v>
      </c>
      <c r="T558">
        <v>6700</v>
      </c>
      <c r="U558">
        <v>42600</v>
      </c>
      <c r="V558">
        <v>15.6</v>
      </c>
      <c r="W558">
        <v>6.4</v>
      </c>
      <c r="X558">
        <v>7600</v>
      </c>
      <c r="Y558">
        <v>43000</v>
      </c>
      <c r="Z558">
        <v>17.600000000000001</v>
      </c>
      <c r="AA558">
        <v>7.1</v>
      </c>
      <c r="AB558">
        <v>9400</v>
      </c>
      <c r="AC558">
        <v>45400</v>
      </c>
      <c r="AD558">
        <v>20.7</v>
      </c>
      <c r="AE558">
        <v>7.2</v>
      </c>
      <c r="AF558">
        <v>7900</v>
      </c>
      <c r="AG558">
        <v>42100</v>
      </c>
      <c r="AH558">
        <v>18.899999999999999</v>
      </c>
      <c r="AI558">
        <v>7.4</v>
      </c>
      <c r="AJ558">
        <v>6200</v>
      </c>
      <c r="AK558">
        <v>44600</v>
      </c>
      <c r="AL558">
        <v>13.9</v>
      </c>
      <c r="AM558">
        <v>6.7</v>
      </c>
      <c r="AN558">
        <v>8600</v>
      </c>
      <c r="AO558">
        <v>42300</v>
      </c>
      <c r="AP558">
        <v>20.3</v>
      </c>
      <c r="AQ558">
        <v>7.7</v>
      </c>
      <c r="AR558">
        <v>9500</v>
      </c>
      <c r="AS558">
        <v>41300</v>
      </c>
      <c r="AT558">
        <v>23.1</v>
      </c>
      <c r="AU558">
        <v>9.1999999999999993</v>
      </c>
      <c r="AV558">
        <v>7500</v>
      </c>
      <c r="AW558">
        <v>48000</v>
      </c>
      <c r="AX558">
        <v>15.7</v>
      </c>
      <c r="AY558">
        <v>6.7</v>
      </c>
      <c r="AZ558">
        <v>7400</v>
      </c>
      <c r="BA558">
        <v>45800</v>
      </c>
      <c r="BB558">
        <v>16.2</v>
      </c>
      <c r="BC558">
        <v>6.7</v>
      </c>
      <c r="BD558">
        <v>4700</v>
      </c>
      <c r="BE558">
        <v>42400</v>
      </c>
      <c r="BF558">
        <v>11.1</v>
      </c>
      <c r="BG558">
        <v>6.1</v>
      </c>
      <c r="BH558">
        <v>8500</v>
      </c>
      <c r="BI558">
        <v>42800</v>
      </c>
      <c r="BJ558">
        <v>19.899999999999999</v>
      </c>
      <c r="BK558">
        <v>7.4</v>
      </c>
      <c r="BL558">
        <v>10700</v>
      </c>
      <c r="BM558">
        <v>44100</v>
      </c>
      <c r="BN558">
        <v>24.2</v>
      </c>
      <c r="BO558">
        <v>7.5</v>
      </c>
      <c r="BP558">
        <v>9900</v>
      </c>
      <c r="BQ558">
        <v>44800</v>
      </c>
      <c r="BR558">
        <v>22.1</v>
      </c>
      <c r="BS558">
        <v>7.5</v>
      </c>
      <c r="BT558">
        <v>10700</v>
      </c>
      <c r="BU558">
        <v>42400</v>
      </c>
      <c r="BV558">
        <v>25.1</v>
      </c>
      <c r="BW558">
        <v>8</v>
      </c>
    </row>
    <row r="559" spans="1:75" x14ac:dyDescent="0.3">
      <c r="A559" t="s">
        <v>290</v>
      </c>
      <c r="B559" t="str">
        <f>VLOOKUP(A559,'class and classification'!$A$1:$B$338,2,FALSE)</f>
        <v>Urban with Significant Rural</v>
      </c>
      <c r="C559" t="str">
        <f>VLOOKUP(A559,'class and classification'!$A$1:$C$338,3,FALSE)</f>
        <v>SD</v>
      </c>
      <c r="D559">
        <v>18300</v>
      </c>
      <c r="E559">
        <v>78100</v>
      </c>
      <c r="F559">
        <v>23.5</v>
      </c>
      <c r="G559">
        <v>3.8</v>
      </c>
      <c r="H559">
        <v>16800</v>
      </c>
      <c r="I559">
        <v>79200</v>
      </c>
      <c r="J559">
        <v>21.2</v>
      </c>
      <c r="K559">
        <v>4</v>
      </c>
      <c r="L559">
        <v>14000</v>
      </c>
      <c r="M559">
        <v>77000</v>
      </c>
      <c r="N559">
        <v>18.100000000000001</v>
      </c>
      <c r="O559">
        <v>5</v>
      </c>
      <c r="P559">
        <v>13200</v>
      </c>
      <c r="Q559">
        <v>78100</v>
      </c>
      <c r="R559">
        <v>16.899999999999999</v>
      </c>
      <c r="S559">
        <v>4.9000000000000004</v>
      </c>
      <c r="T559">
        <v>15400</v>
      </c>
      <c r="U559">
        <v>78300</v>
      </c>
      <c r="V559">
        <v>19.7</v>
      </c>
      <c r="W559">
        <v>5.3</v>
      </c>
      <c r="X559">
        <v>16500</v>
      </c>
      <c r="Y559">
        <v>80200</v>
      </c>
      <c r="Z559">
        <v>20.6</v>
      </c>
      <c r="AA559">
        <v>5.4</v>
      </c>
      <c r="AB559">
        <v>13800</v>
      </c>
      <c r="AC559">
        <v>75100</v>
      </c>
      <c r="AD559">
        <v>18.399999999999999</v>
      </c>
      <c r="AE559">
        <v>5</v>
      </c>
      <c r="AF559">
        <v>15100</v>
      </c>
      <c r="AG559">
        <v>72300</v>
      </c>
      <c r="AH559">
        <v>20.8</v>
      </c>
      <c r="AI559">
        <v>6.1</v>
      </c>
      <c r="AJ559">
        <v>16300</v>
      </c>
      <c r="AK559">
        <v>78000</v>
      </c>
      <c r="AL559">
        <v>20.9</v>
      </c>
      <c r="AM559">
        <v>5.6</v>
      </c>
      <c r="AN559">
        <v>18700</v>
      </c>
      <c r="AO559">
        <v>80800</v>
      </c>
      <c r="AP559">
        <v>23.1</v>
      </c>
      <c r="AQ559">
        <v>5.5</v>
      </c>
      <c r="AR559">
        <v>14000</v>
      </c>
      <c r="AS559">
        <v>79200</v>
      </c>
      <c r="AT559">
        <v>17.7</v>
      </c>
      <c r="AU559">
        <v>5.3</v>
      </c>
      <c r="AV559">
        <v>14400</v>
      </c>
      <c r="AW559">
        <v>81300</v>
      </c>
      <c r="AX559">
        <v>17.8</v>
      </c>
      <c r="AY559">
        <v>5</v>
      </c>
      <c r="AZ559">
        <v>15400</v>
      </c>
      <c r="BA559">
        <v>83400</v>
      </c>
      <c r="BB559">
        <v>18.399999999999999</v>
      </c>
      <c r="BC559">
        <v>5.2</v>
      </c>
      <c r="BD559">
        <v>15200</v>
      </c>
      <c r="BE559">
        <v>77500</v>
      </c>
      <c r="BF559">
        <v>19.600000000000001</v>
      </c>
      <c r="BG559">
        <v>5.2</v>
      </c>
      <c r="BH559">
        <v>16400</v>
      </c>
      <c r="BI559">
        <v>83600</v>
      </c>
      <c r="BJ559">
        <v>19.600000000000001</v>
      </c>
      <c r="BK559">
        <v>5.4</v>
      </c>
      <c r="BL559">
        <v>17200</v>
      </c>
      <c r="BM559">
        <v>84200</v>
      </c>
      <c r="BN559">
        <v>20.5</v>
      </c>
      <c r="BO559">
        <v>5.5</v>
      </c>
      <c r="BP559">
        <v>13800</v>
      </c>
      <c r="BQ559">
        <v>79800</v>
      </c>
      <c r="BR559">
        <v>17.3</v>
      </c>
      <c r="BS559">
        <v>5.7</v>
      </c>
      <c r="BT559">
        <v>21200</v>
      </c>
      <c r="BU559">
        <v>76600</v>
      </c>
      <c r="BV559">
        <v>27.7</v>
      </c>
      <c r="BW559">
        <v>6</v>
      </c>
    </row>
    <row r="560" spans="1:75" x14ac:dyDescent="0.3">
      <c r="A560" t="s">
        <v>291</v>
      </c>
      <c r="B560" t="str">
        <f>VLOOKUP(A560,'class and classification'!$A$1:$B$338,2,FALSE)</f>
        <v>Predominantly Rural</v>
      </c>
      <c r="C560" t="str">
        <f>VLOOKUP(A560,'class and classification'!$A$1:$C$338,3,FALSE)</f>
        <v>SD</v>
      </c>
      <c r="D560">
        <v>3300</v>
      </c>
      <c r="E560">
        <v>22200</v>
      </c>
      <c r="F560">
        <v>15</v>
      </c>
      <c r="G560">
        <v>3.2</v>
      </c>
      <c r="H560">
        <v>3000</v>
      </c>
      <c r="I560">
        <v>22300</v>
      </c>
      <c r="J560">
        <v>13.3</v>
      </c>
      <c r="K560">
        <v>3.3</v>
      </c>
      <c r="L560">
        <v>3800</v>
      </c>
      <c r="M560">
        <v>25200</v>
      </c>
      <c r="N560">
        <v>15.1</v>
      </c>
      <c r="O560">
        <v>7.8</v>
      </c>
      <c r="P560">
        <v>2000</v>
      </c>
      <c r="Q560">
        <v>23700</v>
      </c>
      <c r="R560">
        <v>8.6</v>
      </c>
      <c r="S560" t="s">
        <v>38</v>
      </c>
      <c r="T560">
        <v>2900</v>
      </c>
      <c r="U560">
        <v>26300</v>
      </c>
      <c r="V560">
        <v>11</v>
      </c>
      <c r="W560">
        <v>6.9</v>
      </c>
      <c r="X560">
        <v>3700</v>
      </c>
      <c r="Y560">
        <v>26100</v>
      </c>
      <c r="Z560">
        <v>14.3</v>
      </c>
      <c r="AA560">
        <v>8.1</v>
      </c>
      <c r="AB560">
        <v>3200</v>
      </c>
      <c r="AC560">
        <v>24600</v>
      </c>
      <c r="AD560">
        <v>13.2</v>
      </c>
      <c r="AE560">
        <v>7.5</v>
      </c>
      <c r="AF560">
        <v>4000</v>
      </c>
      <c r="AG560">
        <v>21900</v>
      </c>
      <c r="AH560">
        <v>18.399999999999999</v>
      </c>
      <c r="AI560">
        <v>9.3000000000000007</v>
      </c>
      <c r="AJ560">
        <v>4000</v>
      </c>
      <c r="AK560">
        <v>22900</v>
      </c>
      <c r="AL560">
        <v>17.7</v>
      </c>
      <c r="AM560">
        <v>8.6</v>
      </c>
      <c r="AN560">
        <v>3400</v>
      </c>
      <c r="AO560">
        <v>24700</v>
      </c>
      <c r="AP560">
        <v>13.8</v>
      </c>
      <c r="AQ560">
        <v>8.1</v>
      </c>
      <c r="AR560" t="s">
        <v>37</v>
      </c>
      <c r="AS560">
        <v>22600</v>
      </c>
      <c r="AT560" t="s">
        <v>37</v>
      </c>
      <c r="AU560" t="s">
        <v>37</v>
      </c>
      <c r="AV560">
        <v>2400</v>
      </c>
      <c r="AW560">
        <v>25400</v>
      </c>
      <c r="AX560">
        <v>9.4</v>
      </c>
      <c r="AY560" t="s">
        <v>38</v>
      </c>
      <c r="AZ560">
        <v>4000</v>
      </c>
      <c r="BA560">
        <v>25700</v>
      </c>
      <c r="BB560">
        <v>15.5</v>
      </c>
      <c r="BC560" t="s">
        <v>38</v>
      </c>
      <c r="BD560">
        <v>4100</v>
      </c>
      <c r="BE560">
        <v>24800</v>
      </c>
      <c r="BF560">
        <v>16.399999999999999</v>
      </c>
      <c r="BG560" t="s">
        <v>38</v>
      </c>
      <c r="BH560">
        <v>1300</v>
      </c>
      <c r="BI560">
        <v>23300</v>
      </c>
      <c r="BJ560">
        <v>5.6</v>
      </c>
      <c r="BK560" t="s">
        <v>38</v>
      </c>
      <c r="BL560">
        <v>2600</v>
      </c>
      <c r="BM560">
        <v>24100</v>
      </c>
      <c r="BN560">
        <v>10.7</v>
      </c>
      <c r="BO560" t="s">
        <v>38</v>
      </c>
      <c r="BP560" t="s">
        <v>37</v>
      </c>
      <c r="BQ560">
        <v>24200</v>
      </c>
      <c r="BR560" t="s">
        <v>37</v>
      </c>
      <c r="BS560" t="s">
        <v>37</v>
      </c>
      <c r="BT560">
        <v>4200</v>
      </c>
      <c r="BU560">
        <v>25900</v>
      </c>
      <c r="BV560">
        <v>16.2</v>
      </c>
      <c r="BW560" t="s">
        <v>38</v>
      </c>
    </row>
    <row r="561" spans="1:75" x14ac:dyDescent="0.3">
      <c r="A561" t="s">
        <v>292</v>
      </c>
      <c r="B561" t="str">
        <f>VLOOKUP(A561,'class and classification'!$A$1:$B$338,2,FALSE)</f>
        <v>Predominantly Rural</v>
      </c>
      <c r="C561" t="str">
        <f>VLOOKUP(A561,'class and classification'!$A$1:$C$338,3,FALSE)</f>
        <v>SD</v>
      </c>
      <c r="D561">
        <v>3800</v>
      </c>
      <c r="E561">
        <v>25900</v>
      </c>
      <c r="F561">
        <v>14.8</v>
      </c>
      <c r="G561">
        <v>2.9</v>
      </c>
      <c r="H561">
        <v>3900</v>
      </c>
      <c r="I561">
        <v>26900</v>
      </c>
      <c r="J561">
        <v>14.6</v>
      </c>
      <c r="K561">
        <v>3.2</v>
      </c>
      <c r="L561">
        <v>2900</v>
      </c>
      <c r="M561">
        <v>24600</v>
      </c>
      <c r="N561">
        <v>11.6</v>
      </c>
      <c r="O561">
        <v>7.2</v>
      </c>
      <c r="P561">
        <v>2900</v>
      </c>
      <c r="Q561">
        <v>22600</v>
      </c>
      <c r="R561">
        <v>12.7</v>
      </c>
      <c r="S561" t="s">
        <v>38</v>
      </c>
      <c r="T561">
        <v>5800</v>
      </c>
      <c r="U561">
        <v>24200</v>
      </c>
      <c r="V561">
        <v>23.9</v>
      </c>
      <c r="W561">
        <v>10.6</v>
      </c>
      <c r="X561">
        <v>5700</v>
      </c>
      <c r="Y561">
        <v>25800</v>
      </c>
      <c r="Z561">
        <v>22.2</v>
      </c>
      <c r="AA561">
        <v>8.8000000000000007</v>
      </c>
      <c r="AB561">
        <v>5300</v>
      </c>
      <c r="AC561">
        <v>24900</v>
      </c>
      <c r="AD561">
        <v>21.1</v>
      </c>
      <c r="AE561">
        <v>10.199999999999999</v>
      </c>
      <c r="AF561">
        <v>4500</v>
      </c>
      <c r="AG561">
        <v>26400</v>
      </c>
      <c r="AH561">
        <v>17.100000000000001</v>
      </c>
      <c r="AI561">
        <v>8.8000000000000007</v>
      </c>
      <c r="AJ561">
        <v>3300</v>
      </c>
      <c r="AK561">
        <v>24600</v>
      </c>
      <c r="AL561">
        <v>13.4</v>
      </c>
      <c r="AM561" t="s">
        <v>38</v>
      </c>
      <c r="AN561">
        <v>3000</v>
      </c>
      <c r="AO561">
        <v>27400</v>
      </c>
      <c r="AP561">
        <v>10.8</v>
      </c>
      <c r="AQ561" t="s">
        <v>38</v>
      </c>
      <c r="AR561">
        <v>4800</v>
      </c>
      <c r="AS561">
        <v>25600</v>
      </c>
      <c r="AT561">
        <v>18.600000000000001</v>
      </c>
      <c r="AU561">
        <v>10</v>
      </c>
      <c r="AV561">
        <v>4100</v>
      </c>
      <c r="AW561">
        <v>24700</v>
      </c>
      <c r="AX561">
        <v>16.7</v>
      </c>
      <c r="AY561">
        <v>8.5</v>
      </c>
      <c r="AZ561">
        <v>3700</v>
      </c>
      <c r="BA561">
        <v>25600</v>
      </c>
      <c r="BB561">
        <v>14.4</v>
      </c>
      <c r="BC561">
        <v>7.6</v>
      </c>
      <c r="BD561">
        <v>4700</v>
      </c>
      <c r="BE561">
        <v>26500</v>
      </c>
      <c r="BF561">
        <v>17.8</v>
      </c>
      <c r="BG561">
        <v>8.1</v>
      </c>
      <c r="BH561">
        <v>5400</v>
      </c>
      <c r="BI561">
        <v>26200</v>
      </c>
      <c r="BJ561">
        <v>20.8</v>
      </c>
      <c r="BK561">
        <v>9.4</v>
      </c>
      <c r="BL561">
        <v>8700</v>
      </c>
      <c r="BM561">
        <v>27700</v>
      </c>
      <c r="BN561">
        <v>31.2</v>
      </c>
      <c r="BO561">
        <v>10.6</v>
      </c>
      <c r="BP561">
        <v>7300</v>
      </c>
      <c r="BQ561">
        <v>23700</v>
      </c>
      <c r="BR561">
        <v>30.9</v>
      </c>
      <c r="BS561">
        <v>11.5</v>
      </c>
      <c r="BT561">
        <v>4400</v>
      </c>
      <c r="BU561">
        <v>24700</v>
      </c>
      <c r="BV561">
        <v>17.7</v>
      </c>
      <c r="BW561">
        <v>9.1</v>
      </c>
    </row>
    <row r="562" spans="1:75" x14ac:dyDescent="0.3">
      <c r="A562" t="s">
        <v>293</v>
      </c>
      <c r="B562" t="str">
        <f>VLOOKUP(A562,'class and classification'!$A$1:$B$338,2,FALSE)</f>
        <v>Urban with Significant Rural</v>
      </c>
      <c r="C562" t="str">
        <f>VLOOKUP(A562,'class and classification'!$A$1:$C$338,3,FALSE)</f>
        <v>SD</v>
      </c>
      <c r="D562">
        <v>6500</v>
      </c>
      <c r="E562">
        <v>46600</v>
      </c>
      <c r="F562">
        <v>13.9</v>
      </c>
      <c r="G562">
        <v>3.5</v>
      </c>
      <c r="H562">
        <v>7400</v>
      </c>
      <c r="I562">
        <v>49600</v>
      </c>
      <c r="J562">
        <v>14.8</v>
      </c>
      <c r="K562">
        <v>3.4</v>
      </c>
      <c r="L562">
        <v>4100</v>
      </c>
      <c r="M562">
        <v>48300</v>
      </c>
      <c r="N562">
        <v>8.5</v>
      </c>
      <c r="O562">
        <v>4.5999999999999996</v>
      </c>
      <c r="P562">
        <v>4200</v>
      </c>
      <c r="Q562">
        <v>43800</v>
      </c>
      <c r="R562">
        <v>9.6999999999999993</v>
      </c>
      <c r="S562">
        <v>4.9000000000000004</v>
      </c>
      <c r="T562">
        <v>6100</v>
      </c>
      <c r="U562">
        <v>50400</v>
      </c>
      <c r="V562">
        <v>12.2</v>
      </c>
      <c r="W562">
        <v>5.2</v>
      </c>
      <c r="X562">
        <v>5300</v>
      </c>
      <c r="Y562">
        <v>44900</v>
      </c>
      <c r="Z562">
        <v>11.8</v>
      </c>
      <c r="AA562">
        <v>5.5</v>
      </c>
      <c r="AB562">
        <v>6200</v>
      </c>
      <c r="AC562">
        <v>43600</v>
      </c>
      <c r="AD562">
        <v>14.1</v>
      </c>
      <c r="AE562">
        <v>5.9</v>
      </c>
      <c r="AF562">
        <v>4200</v>
      </c>
      <c r="AG562">
        <v>52400</v>
      </c>
      <c r="AH562">
        <v>8</v>
      </c>
      <c r="AI562">
        <v>4.9000000000000004</v>
      </c>
      <c r="AJ562">
        <v>4900</v>
      </c>
      <c r="AK562">
        <v>47800</v>
      </c>
      <c r="AL562">
        <v>10.3</v>
      </c>
      <c r="AM562">
        <v>5.4</v>
      </c>
      <c r="AN562">
        <v>7700</v>
      </c>
      <c r="AO562">
        <v>45200</v>
      </c>
      <c r="AP562">
        <v>17</v>
      </c>
      <c r="AQ562">
        <v>6.9</v>
      </c>
      <c r="AR562">
        <v>4800</v>
      </c>
      <c r="AS562">
        <v>42600</v>
      </c>
      <c r="AT562">
        <v>11.2</v>
      </c>
      <c r="AU562">
        <v>5.9</v>
      </c>
      <c r="AV562">
        <v>9000</v>
      </c>
      <c r="AW562">
        <v>56200</v>
      </c>
      <c r="AX562">
        <v>16</v>
      </c>
      <c r="AY562">
        <v>6</v>
      </c>
      <c r="AZ562">
        <v>8700</v>
      </c>
      <c r="BA562">
        <v>56600</v>
      </c>
      <c r="BB562">
        <v>15.3</v>
      </c>
      <c r="BC562">
        <v>5.8</v>
      </c>
      <c r="BD562">
        <v>5800</v>
      </c>
      <c r="BE562">
        <v>50400</v>
      </c>
      <c r="BF562">
        <v>11.4</v>
      </c>
      <c r="BG562">
        <v>5.5</v>
      </c>
      <c r="BH562">
        <v>8400</v>
      </c>
      <c r="BI562">
        <v>48100</v>
      </c>
      <c r="BJ562">
        <v>17.5</v>
      </c>
      <c r="BK562">
        <v>6.6</v>
      </c>
      <c r="BL562">
        <v>10700</v>
      </c>
      <c r="BM562">
        <v>50600</v>
      </c>
      <c r="BN562">
        <v>21.1</v>
      </c>
      <c r="BO562">
        <v>6.7</v>
      </c>
      <c r="BP562">
        <v>5000</v>
      </c>
      <c r="BQ562">
        <v>44000</v>
      </c>
      <c r="BR562">
        <v>11.3</v>
      </c>
      <c r="BS562">
        <v>6.6</v>
      </c>
      <c r="BT562">
        <v>7400</v>
      </c>
      <c r="BU562">
        <v>50900</v>
      </c>
      <c r="BV562">
        <v>14.6</v>
      </c>
      <c r="BW562">
        <v>6.4</v>
      </c>
    </row>
    <row r="563" spans="1:75" x14ac:dyDescent="0.3">
      <c r="A563" t="s">
        <v>294</v>
      </c>
      <c r="B563" t="str">
        <f>VLOOKUP(A563,'class and classification'!$A$1:$B$338,2,FALSE)</f>
        <v>Predominantly Rural</v>
      </c>
      <c r="C563" t="str">
        <f>VLOOKUP(A563,'class and classification'!$A$1:$C$338,3,FALSE)</f>
        <v>SD</v>
      </c>
      <c r="D563">
        <v>6000</v>
      </c>
      <c r="E563">
        <v>37600</v>
      </c>
      <c r="F563">
        <v>15.8</v>
      </c>
      <c r="G563">
        <v>3.3</v>
      </c>
      <c r="H563">
        <v>6100</v>
      </c>
      <c r="I563">
        <v>38200</v>
      </c>
      <c r="J563">
        <v>15.9</v>
      </c>
      <c r="K563">
        <v>3.6</v>
      </c>
      <c r="L563">
        <v>7200</v>
      </c>
      <c r="M563">
        <v>35600</v>
      </c>
      <c r="N563">
        <v>20.2</v>
      </c>
      <c r="O563">
        <v>7.1</v>
      </c>
      <c r="P563">
        <v>4800</v>
      </c>
      <c r="Q563">
        <v>38400</v>
      </c>
      <c r="R563">
        <v>12.4</v>
      </c>
      <c r="S563">
        <v>5.8</v>
      </c>
      <c r="T563">
        <v>8500</v>
      </c>
      <c r="U563">
        <v>42600</v>
      </c>
      <c r="V563">
        <v>19.899999999999999</v>
      </c>
      <c r="W563">
        <v>7.5</v>
      </c>
      <c r="X563">
        <v>8700</v>
      </c>
      <c r="Y563">
        <v>37700</v>
      </c>
      <c r="Z563">
        <v>23</v>
      </c>
      <c r="AA563">
        <v>9.1</v>
      </c>
      <c r="AB563">
        <v>7200</v>
      </c>
      <c r="AC563">
        <v>43700</v>
      </c>
      <c r="AD563">
        <v>16.5</v>
      </c>
      <c r="AE563">
        <v>6.2</v>
      </c>
      <c r="AF563">
        <v>9000</v>
      </c>
      <c r="AG563">
        <v>40800</v>
      </c>
      <c r="AH563">
        <v>22</v>
      </c>
      <c r="AI563">
        <v>6.9</v>
      </c>
      <c r="AJ563">
        <v>8100</v>
      </c>
      <c r="AK563">
        <v>43400</v>
      </c>
      <c r="AL563">
        <v>18.7</v>
      </c>
      <c r="AM563">
        <v>6.7</v>
      </c>
      <c r="AN563">
        <v>10700</v>
      </c>
      <c r="AO563">
        <v>41800</v>
      </c>
      <c r="AP563">
        <v>25.6</v>
      </c>
      <c r="AQ563">
        <v>7.1</v>
      </c>
      <c r="AR563">
        <v>8800</v>
      </c>
      <c r="AS563">
        <v>41100</v>
      </c>
      <c r="AT563">
        <v>21.3</v>
      </c>
      <c r="AU563">
        <v>7</v>
      </c>
      <c r="AV563">
        <v>9800</v>
      </c>
      <c r="AW563">
        <v>44300</v>
      </c>
      <c r="AX563">
        <v>22.1</v>
      </c>
      <c r="AY563">
        <v>7.3</v>
      </c>
      <c r="AZ563">
        <v>6000</v>
      </c>
      <c r="BA563">
        <v>45800</v>
      </c>
      <c r="BB563">
        <v>13</v>
      </c>
      <c r="BC563">
        <v>6.4</v>
      </c>
      <c r="BD563">
        <v>7700</v>
      </c>
      <c r="BE563">
        <v>46400</v>
      </c>
      <c r="BF563">
        <v>16.5</v>
      </c>
      <c r="BG563">
        <v>6.8</v>
      </c>
      <c r="BH563">
        <v>6600</v>
      </c>
      <c r="BI563">
        <v>45400</v>
      </c>
      <c r="BJ563">
        <v>14.4</v>
      </c>
      <c r="BK563">
        <v>6.4</v>
      </c>
      <c r="BL563">
        <v>5400</v>
      </c>
      <c r="BM563">
        <v>40900</v>
      </c>
      <c r="BN563">
        <v>13.2</v>
      </c>
      <c r="BO563">
        <v>6.1</v>
      </c>
      <c r="BP563">
        <v>4500</v>
      </c>
      <c r="BQ563">
        <v>44900</v>
      </c>
      <c r="BR563">
        <v>9.9</v>
      </c>
      <c r="BS563">
        <v>6.1</v>
      </c>
      <c r="BT563">
        <v>11200</v>
      </c>
      <c r="BU563">
        <v>41800</v>
      </c>
      <c r="BV563">
        <v>26.7</v>
      </c>
      <c r="BW563">
        <v>9.9</v>
      </c>
    </row>
    <row r="564" spans="1:75" x14ac:dyDescent="0.3">
      <c r="A564" t="s">
        <v>295</v>
      </c>
      <c r="B564" t="str">
        <f>VLOOKUP(A564,'class and classification'!$A$1:$B$338,2,FALSE)</f>
        <v>Predominantly Urban</v>
      </c>
      <c r="C564" t="str">
        <f>VLOOKUP(A564,'class and classification'!$A$1:$C$338,3,FALSE)</f>
        <v>SD</v>
      </c>
      <c r="D564">
        <v>8700</v>
      </c>
      <c r="E564">
        <v>58200</v>
      </c>
      <c r="F564">
        <v>14.9</v>
      </c>
      <c r="G564">
        <v>3.3</v>
      </c>
      <c r="H564">
        <v>10800</v>
      </c>
      <c r="I564">
        <v>59200</v>
      </c>
      <c r="J564">
        <v>18.2</v>
      </c>
      <c r="K564">
        <v>4.0999999999999996</v>
      </c>
      <c r="L564">
        <v>9900</v>
      </c>
      <c r="M564">
        <v>60200</v>
      </c>
      <c r="N564">
        <v>16.5</v>
      </c>
      <c r="O564">
        <v>5</v>
      </c>
      <c r="P564">
        <v>9400</v>
      </c>
      <c r="Q564">
        <v>57900</v>
      </c>
      <c r="R564">
        <v>16.2</v>
      </c>
      <c r="S564">
        <v>5.4</v>
      </c>
      <c r="T564">
        <v>7000</v>
      </c>
      <c r="U564">
        <v>60600</v>
      </c>
      <c r="V564">
        <v>11.5</v>
      </c>
      <c r="W564">
        <v>4.7</v>
      </c>
      <c r="X564">
        <v>11300</v>
      </c>
      <c r="Y564">
        <v>59900</v>
      </c>
      <c r="Z564">
        <v>18.899999999999999</v>
      </c>
      <c r="AA564">
        <v>6.2</v>
      </c>
      <c r="AB564">
        <v>9700</v>
      </c>
      <c r="AC564">
        <v>61900</v>
      </c>
      <c r="AD564">
        <v>15.6</v>
      </c>
      <c r="AE564">
        <v>5.8</v>
      </c>
      <c r="AF564">
        <v>11900</v>
      </c>
      <c r="AG564">
        <v>57200</v>
      </c>
      <c r="AH564">
        <v>20.9</v>
      </c>
      <c r="AI564">
        <v>6.8</v>
      </c>
      <c r="AJ564">
        <v>9400</v>
      </c>
      <c r="AK564">
        <v>59500</v>
      </c>
      <c r="AL564">
        <v>15.9</v>
      </c>
      <c r="AM564">
        <v>5.8</v>
      </c>
      <c r="AN564">
        <v>12300</v>
      </c>
      <c r="AO564">
        <v>64100</v>
      </c>
      <c r="AP564">
        <v>19.100000000000001</v>
      </c>
      <c r="AQ564">
        <v>5.9</v>
      </c>
      <c r="AR564">
        <v>12200</v>
      </c>
      <c r="AS564">
        <v>63500</v>
      </c>
      <c r="AT564">
        <v>19.2</v>
      </c>
      <c r="AU564">
        <v>6.5</v>
      </c>
      <c r="AV564">
        <v>9700</v>
      </c>
      <c r="AW564">
        <v>59400</v>
      </c>
      <c r="AX564">
        <v>16.399999999999999</v>
      </c>
      <c r="AY564">
        <v>6.3</v>
      </c>
      <c r="AZ564">
        <v>12900</v>
      </c>
      <c r="BA564">
        <v>65500</v>
      </c>
      <c r="BB564">
        <v>19.600000000000001</v>
      </c>
      <c r="BC564">
        <v>7</v>
      </c>
      <c r="BD564">
        <v>16500</v>
      </c>
      <c r="BE564">
        <v>64500</v>
      </c>
      <c r="BF564">
        <v>25.6</v>
      </c>
      <c r="BG564">
        <v>6.4</v>
      </c>
      <c r="BH564">
        <v>12900</v>
      </c>
      <c r="BI564">
        <v>65600</v>
      </c>
      <c r="BJ564">
        <v>19.600000000000001</v>
      </c>
      <c r="BK564">
        <v>5.9</v>
      </c>
      <c r="BL564">
        <v>12100</v>
      </c>
      <c r="BM564">
        <v>70900</v>
      </c>
      <c r="BN564">
        <v>17</v>
      </c>
      <c r="BO564">
        <v>6.2</v>
      </c>
      <c r="BP564">
        <v>18800</v>
      </c>
      <c r="BQ564">
        <v>66900</v>
      </c>
      <c r="BR564">
        <v>28.2</v>
      </c>
      <c r="BS564">
        <v>8.3000000000000007</v>
      </c>
      <c r="BT564">
        <v>10500</v>
      </c>
      <c r="BU564">
        <v>60600</v>
      </c>
      <c r="BV564">
        <v>17.399999999999999</v>
      </c>
      <c r="BW564">
        <v>6.4</v>
      </c>
    </row>
    <row r="565" spans="1:75" x14ac:dyDescent="0.3">
      <c r="A565" t="s">
        <v>296</v>
      </c>
      <c r="B565" t="str">
        <f>VLOOKUP(A565,'class and classification'!$A$1:$B$338,2,FALSE)</f>
        <v>Urban with Significant Rural</v>
      </c>
      <c r="C565" t="str">
        <f>VLOOKUP(A565,'class and classification'!$A$1:$C$338,3,FALSE)</f>
        <v>SD</v>
      </c>
      <c r="D565">
        <v>3800</v>
      </c>
      <c r="E565">
        <v>31300</v>
      </c>
      <c r="F565">
        <v>12.1</v>
      </c>
      <c r="G565">
        <v>3.3</v>
      </c>
      <c r="H565">
        <v>2900</v>
      </c>
      <c r="I565">
        <v>32500</v>
      </c>
      <c r="J565">
        <v>9</v>
      </c>
      <c r="K565">
        <v>2.9</v>
      </c>
      <c r="L565">
        <v>2900</v>
      </c>
      <c r="M565">
        <v>32700</v>
      </c>
      <c r="N565">
        <v>8.8000000000000007</v>
      </c>
      <c r="O565">
        <v>5</v>
      </c>
      <c r="P565">
        <v>2500</v>
      </c>
      <c r="Q565">
        <v>33300</v>
      </c>
      <c r="R565">
        <v>7.6</v>
      </c>
      <c r="S565" t="s">
        <v>38</v>
      </c>
      <c r="T565">
        <v>3900</v>
      </c>
      <c r="U565">
        <v>35300</v>
      </c>
      <c r="V565">
        <v>11</v>
      </c>
      <c r="W565">
        <v>6.4</v>
      </c>
      <c r="X565">
        <v>4000</v>
      </c>
      <c r="Y565">
        <v>35800</v>
      </c>
      <c r="Z565">
        <v>11.2</v>
      </c>
      <c r="AA565">
        <v>6.5</v>
      </c>
      <c r="AB565">
        <v>5500</v>
      </c>
      <c r="AC565">
        <v>33900</v>
      </c>
      <c r="AD565">
        <v>16.100000000000001</v>
      </c>
      <c r="AE565">
        <v>7.3</v>
      </c>
      <c r="AF565">
        <v>6000</v>
      </c>
      <c r="AG565">
        <v>36100</v>
      </c>
      <c r="AH565">
        <v>16.5</v>
      </c>
      <c r="AI565">
        <v>8.1</v>
      </c>
      <c r="AJ565">
        <v>4500</v>
      </c>
      <c r="AK565">
        <v>36400</v>
      </c>
      <c r="AL565">
        <v>12.4</v>
      </c>
      <c r="AM565" t="s">
        <v>38</v>
      </c>
      <c r="AN565">
        <v>4300</v>
      </c>
      <c r="AO565">
        <v>36500</v>
      </c>
      <c r="AP565">
        <v>11.7</v>
      </c>
      <c r="AQ565">
        <v>6.5</v>
      </c>
      <c r="AR565">
        <v>3100</v>
      </c>
      <c r="AS565">
        <v>33000</v>
      </c>
      <c r="AT565">
        <v>9.5</v>
      </c>
      <c r="AU565" t="s">
        <v>38</v>
      </c>
      <c r="AV565">
        <v>2500</v>
      </c>
      <c r="AW565">
        <v>36700</v>
      </c>
      <c r="AX565">
        <v>7</v>
      </c>
      <c r="AY565" t="s">
        <v>38</v>
      </c>
      <c r="AZ565">
        <v>4500</v>
      </c>
      <c r="BA565">
        <v>37300</v>
      </c>
      <c r="BB565">
        <v>12.1</v>
      </c>
      <c r="BC565">
        <v>7.2</v>
      </c>
      <c r="BD565">
        <v>3400</v>
      </c>
      <c r="BE565">
        <v>36300</v>
      </c>
      <c r="BF565">
        <v>9.3000000000000007</v>
      </c>
      <c r="BG565" t="s">
        <v>38</v>
      </c>
      <c r="BH565">
        <v>5300</v>
      </c>
      <c r="BI565">
        <v>40800</v>
      </c>
      <c r="BJ565">
        <v>12.9</v>
      </c>
      <c r="BK565">
        <v>6.4</v>
      </c>
      <c r="BL565">
        <v>3100</v>
      </c>
      <c r="BM565">
        <v>37300</v>
      </c>
      <c r="BN565">
        <v>8.1999999999999993</v>
      </c>
      <c r="BO565" t="s">
        <v>38</v>
      </c>
      <c r="BP565">
        <v>4200</v>
      </c>
      <c r="BQ565">
        <v>32800</v>
      </c>
      <c r="BR565">
        <v>12.8</v>
      </c>
      <c r="BS565" t="s">
        <v>38</v>
      </c>
      <c r="BT565">
        <v>9900</v>
      </c>
      <c r="BU565">
        <v>38800</v>
      </c>
      <c r="BV565">
        <v>25.4</v>
      </c>
      <c r="BW565">
        <v>11.7</v>
      </c>
    </row>
    <row r="566" spans="1:75" x14ac:dyDescent="0.3">
      <c r="A566" t="s">
        <v>297</v>
      </c>
      <c r="B566" t="str">
        <f>VLOOKUP(A566,'class and classification'!$A$1:$B$338,2,FALSE)</f>
        <v>Predominantly Urban</v>
      </c>
      <c r="C566" t="str">
        <f>VLOOKUP(A566,'class and classification'!$A$1:$C$338,3,FALSE)</f>
        <v>SD</v>
      </c>
      <c r="D566">
        <v>6800</v>
      </c>
      <c r="E566">
        <v>44500</v>
      </c>
      <c r="F566">
        <v>15.2</v>
      </c>
      <c r="G566">
        <v>3.3</v>
      </c>
      <c r="H566">
        <v>6700</v>
      </c>
      <c r="I566">
        <v>48800</v>
      </c>
      <c r="J566">
        <v>13.8</v>
      </c>
      <c r="K566">
        <v>3.4</v>
      </c>
      <c r="L566">
        <v>8700</v>
      </c>
      <c r="M566">
        <v>48300</v>
      </c>
      <c r="N566">
        <v>18</v>
      </c>
      <c r="O566">
        <v>6</v>
      </c>
      <c r="P566">
        <v>7400</v>
      </c>
      <c r="Q566">
        <v>46500</v>
      </c>
      <c r="R566">
        <v>15.9</v>
      </c>
      <c r="S566">
        <v>5.8</v>
      </c>
      <c r="T566">
        <v>6500</v>
      </c>
      <c r="U566">
        <v>48500</v>
      </c>
      <c r="V566">
        <v>13.5</v>
      </c>
      <c r="W566">
        <v>5.5</v>
      </c>
      <c r="X566">
        <v>7100</v>
      </c>
      <c r="Y566">
        <v>47200</v>
      </c>
      <c r="Z566">
        <v>15.1</v>
      </c>
      <c r="AA566">
        <v>5.9</v>
      </c>
      <c r="AB566">
        <v>7700</v>
      </c>
      <c r="AC566">
        <v>46700</v>
      </c>
      <c r="AD566">
        <v>16.5</v>
      </c>
      <c r="AE566">
        <v>6.6</v>
      </c>
      <c r="AF566">
        <v>9100</v>
      </c>
      <c r="AG566">
        <v>48600</v>
      </c>
      <c r="AH566">
        <v>18.600000000000001</v>
      </c>
      <c r="AI566">
        <v>7.3</v>
      </c>
      <c r="AJ566">
        <v>11200</v>
      </c>
      <c r="AK566">
        <v>49000</v>
      </c>
      <c r="AL566">
        <v>22.9</v>
      </c>
      <c r="AM566">
        <v>7.4</v>
      </c>
      <c r="AN566">
        <v>11000</v>
      </c>
      <c r="AO566">
        <v>47300</v>
      </c>
      <c r="AP566">
        <v>23.3</v>
      </c>
      <c r="AQ566">
        <v>7.8</v>
      </c>
      <c r="AR566">
        <v>9400</v>
      </c>
      <c r="AS566">
        <v>48000</v>
      </c>
      <c r="AT566">
        <v>19.7</v>
      </c>
      <c r="AU566">
        <v>7.6</v>
      </c>
      <c r="AV566">
        <v>8600</v>
      </c>
      <c r="AW566">
        <v>48000</v>
      </c>
      <c r="AX566">
        <v>18</v>
      </c>
      <c r="AY566">
        <v>7.2</v>
      </c>
      <c r="AZ566">
        <v>9300</v>
      </c>
      <c r="BA566">
        <v>47900</v>
      </c>
      <c r="BB566">
        <v>19.5</v>
      </c>
      <c r="BC566">
        <v>7.3</v>
      </c>
      <c r="BD566">
        <v>6100</v>
      </c>
      <c r="BE566">
        <v>44200</v>
      </c>
      <c r="BF566">
        <v>13.7</v>
      </c>
      <c r="BG566">
        <v>6.4</v>
      </c>
      <c r="BH566">
        <v>8100</v>
      </c>
      <c r="BI566">
        <v>50000</v>
      </c>
      <c r="BJ566">
        <v>16.2</v>
      </c>
      <c r="BK566">
        <v>6.6</v>
      </c>
      <c r="BL566">
        <v>8700</v>
      </c>
      <c r="BM566">
        <v>44900</v>
      </c>
      <c r="BN566">
        <v>19.399999999999999</v>
      </c>
      <c r="BO566">
        <v>7.6</v>
      </c>
      <c r="BP566">
        <v>9200</v>
      </c>
      <c r="BQ566">
        <v>48200</v>
      </c>
      <c r="BR566">
        <v>19</v>
      </c>
      <c r="BS566">
        <v>7.8</v>
      </c>
      <c r="BT566">
        <v>9900</v>
      </c>
      <c r="BU566">
        <v>48700</v>
      </c>
      <c r="BV566">
        <v>20.399999999999999</v>
      </c>
      <c r="BW566">
        <v>7</v>
      </c>
    </row>
    <row r="567" spans="1:75" x14ac:dyDescent="0.3">
      <c r="A567" t="s">
        <v>298</v>
      </c>
      <c r="B567" t="str">
        <f>VLOOKUP(A567,'class and classification'!$A$1:$B$338,2,FALSE)</f>
        <v>Predominantly Rural</v>
      </c>
      <c r="C567" t="str">
        <f>VLOOKUP(A567,'class and classification'!$A$1:$C$338,3,FALSE)</f>
        <v>SD</v>
      </c>
      <c r="D567">
        <v>7000</v>
      </c>
      <c r="E567">
        <v>34400</v>
      </c>
      <c r="F567">
        <v>20.3</v>
      </c>
      <c r="G567">
        <v>3.4</v>
      </c>
      <c r="H567">
        <v>7000</v>
      </c>
      <c r="I567">
        <v>35600</v>
      </c>
      <c r="J567">
        <v>19.600000000000001</v>
      </c>
      <c r="K567">
        <v>3.7</v>
      </c>
      <c r="L567">
        <v>6700</v>
      </c>
      <c r="M567">
        <v>32000</v>
      </c>
      <c r="N567">
        <v>21</v>
      </c>
      <c r="O567">
        <v>7.9</v>
      </c>
      <c r="P567">
        <v>4200</v>
      </c>
      <c r="Q567">
        <v>31400</v>
      </c>
      <c r="R567">
        <v>13.3</v>
      </c>
      <c r="S567">
        <v>6.6</v>
      </c>
      <c r="T567">
        <v>3800</v>
      </c>
      <c r="U567">
        <v>35000</v>
      </c>
      <c r="V567">
        <v>10.8</v>
      </c>
      <c r="W567">
        <v>5.6</v>
      </c>
      <c r="X567">
        <v>5000</v>
      </c>
      <c r="Y567">
        <v>32400</v>
      </c>
      <c r="Z567">
        <v>15.4</v>
      </c>
      <c r="AA567">
        <v>7.2</v>
      </c>
      <c r="AB567">
        <v>10400</v>
      </c>
      <c r="AC567">
        <v>34700</v>
      </c>
      <c r="AD567">
        <v>30</v>
      </c>
      <c r="AE567">
        <v>10.199999999999999</v>
      </c>
      <c r="AF567">
        <v>6400</v>
      </c>
      <c r="AG567">
        <v>34800</v>
      </c>
      <c r="AH567">
        <v>18.3</v>
      </c>
      <c r="AI567">
        <v>8.1999999999999993</v>
      </c>
      <c r="AJ567">
        <v>3300</v>
      </c>
      <c r="AK567">
        <v>31500</v>
      </c>
      <c r="AL567">
        <v>10.6</v>
      </c>
      <c r="AM567" t="s">
        <v>38</v>
      </c>
      <c r="AN567">
        <v>6300</v>
      </c>
      <c r="AO567">
        <v>34300</v>
      </c>
      <c r="AP567">
        <v>18.2</v>
      </c>
      <c r="AQ567">
        <v>8</v>
      </c>
      <c r="AR567">
        <v>7000</v>
      </c>
      <c r="AS567">
        <v>35000</v>
      </c>
      <c r="AT567">
        <v>19.899999999999999</v>
      </c>
      <c r="AU567">
        <v>8</v>
      </c>
      <c r="AV567">
        <v>9900</v>
      </c>
      <c r="AW567">
        <v>38300</v>
      </c>
      <c r="AX567">
        <v>25.7</v>
      </c>
      <c r="AY567">
        <v>8.5</v>
      </c>
      <c r="AZ567">
        <v>7800</v>
      </c>
      <c r="BA567">
        <v>38100</v>
      </c>
      <c r="BB567">
        <v>20.5</v>
      </c>
      <c r="BC567">
        <v>8.3000000000000007</v>
      </c>
      <c r="BD567">
        <v>8200</v>
      </c>
      <c r="BE567">
        <v>34600</v>
      </c>
      <c r="BF567">
        <v>23.9</v>
      </c>
      <c r="BG567">
        <v>8.9</v>
      </c>
      <c r="BH567">
        <v>9700</v>
      </c>
      <c r="BI567">
        <v>38000</v>
      </c>
      <c r="BJ567">
        <v>25.6</v>
      </c>
      <c r="BK567">
        <v>8</v>
      </c>
      <c r="BL567">
        <v>8900</v>
      </c>
      <c r="BM567">
        <v>36900</v>
      </c>
      <c r="BN567">
        <v>24.2</v>
      </c>
      <c r="BO567">
        <v>8.8000000000000007</v>
      </c>
      <c r="BP567">
        <v>7800</v>
      </c>
      <c r="BQ567">
        <v>31300</v>
      </c>
      <c r="BR567">
        <v>24.9</v>
      </c>
      <c r="BS567">
        <v>9.4</v>
      </c>
      <c r="BT567">
        <v>6700</v>
      </c>
      <c r="BU567">
        <v>29300</v>
      </c>
      <c r="BV567">
        <v>22.8</v>
      </c>
      <c r="BW567">
        <v>9.4</v>
      </c>
    </row>
    <row r="568" spans="1:75" x14ac:dyDescent="0.3">
      <c r="A568" t="s">
        <v>299</v>
      </c>
      <c r="B568" t="str">
        <f>VLOOKUP(A568,'class and classification'!$A$1:$B$338,2,FALSE)</f>
        <v>Predominantly Urban</v>
      </c>
      <c r="C568" t="str">
        <f>VLOOKUP(A568,'class and classification'!$A$1:$C$338,3,FALSE)</f>
        <v>SD</v>
      </c>
      <c r="D568">
        <v>9200</v>
      </c>
      <c r="E568">
        <v>56900</v>
      </c>
      <c r="F568">
        <v>16.2</v>
      </c>
      <c r="G568">
        <v>3.4</v>
      </c>
      <c r="H568">
        <v>7600</v>
      </c>
      <c r="I568">
        <v>54600</v>
      </c>
      <c r="J568">
        <v>14</v>
      </c>
      <c r="K568">
        <v>3.5</v>
      </c>
      <c r="L568">
        <v>7100</v>
      </c>
      <c r="M568">
        <v>55000</v>
      </c>
      <c r="N568">
        <v>13</v>
      </c>
      <c r="O568">
        <v>4.7</v>
      </c>
      <c r="P568">
        <v>5600</v>
      </c>
      <c r="Q568">
        <v>56900</v>
      </c>
      <c r="R568">
        <v>9.9</v>
      </c>
      <c r="S568">
        <v>4.4000000000000004</v>
      </c>
      <c r="T568">
        <v>5300</v>
      </c>
      <c r="U568">
        <v>55900</v>
      </c>
      <c r="V568">
        <v>9.4</v>
      </c>
      <c r="W568">
        <v>4.2</v>
      </c>
      <c r="X568">
        <v>6400</v>
      </c>
      <c r="Y568">
        <v>54800</v>
      </c>
      <c r="Z568">
        <v>11.8</v>
      </c>
      <c r="AA568">
        <v>5.0999999999999996</v>
      </c>
      <c r="AB568">
        <v>7900</v>
      </c>
      <c r="AC568">
        <v>53200</v>
      </c>
      <c r="AD568">
        <v>14.8</v>
      </c>
      <c r="AE568">
        <v>6.3</v>
      </c>
      <c r="AF568">
        <v>8400</v>
      </c>
      <c r="AG568">
        <v>51800</v>
      </c>
      <c r="AH568">
        <v>16.3</v>
      </c>
      <c r="AI568">
        <v>6.5</v>
      </c>
      <c r="AJ568">
        <v>10900</v>
      </c>
      <c r="AK568">
        <v>60800</v>
      </c>
      <c r="AL568">
        <v>17.899999999999999</v>
      </c>
      <c r="AM568">
        <v>6.6</v>
      </c>
      <c r="AN568">
        <v>13000</v>
      </c>
      <c r="AO568">
        <v>53100</v>
      </c>
      <c r="AP568">
        <v>24.5</v>
      </c>
      <c r="AQ568">
        <v>8.1</v>
      </c>
      <c r="AR568">
        <v>10300</v>
      </c>
      <c r="AS568">
        <v>55400</v>
      </c>
      <c r="AT568">
        <v>18.7</v>
      </c>
      <c r="AU568">
        <v>6.6</v>
      </c>
      <c r="AV568">
        <v>12200</v>
      </c>
      <c r="AW568">
        <v>60600</v>
      </c>
      <c r="AX568">
        <v>20.2</v>
      </c>
      <c r="AY568">
        <v>7.6</v>
      </c>
      <c r="AZ568">
        <v>7500</v>
      </c>
      <c r="BA568">
        <v>65400</v>
      </c>
      <c r="BB568">
        <v>11.5</v>
      </c>
      <c r="BC568">
        <v>5.8</v>
      </c>
      <c r="BD568">
        <v>11300</v>
      </c>
      <c r="BE568">
        <v>59800</v>
      </c>
      <c r="BF568">
        <v>18.899999999999999</v>
      </c>
      <c r="BG568">
        <v>7.1</v>
      </c>
      <c r="BH568">
        <v>9200</v>
      </c>
      <c r="BI568">
        <v>57200</v>
      </c>
      <c r="BJ568">
        <v>16.100000000000001</v>
      </c>
      <c r="BK568">
        <v>6.1</v>
      </c>
      <c r="BL568">
        <v>10300</v>
      </c>
      <c r="BM568">
        <v>60200</v>
      </c>
      <c r="BN568">
        <v>17</v>
      </c>
      <c r="BO568">
        <v>6</v>
      </c>
      <c r="BP568">
        <v>8500</v>
      </c>
      <c r="BQ568">
        <v>64300</v>
      </c>
      <c r="BR568">
        <v>13.2</v>
      </c>
      <c r="BS568">
        <v>6.6</v>
      </c>
      <c r="BT568">
        <v>9900</v>
      </c>
      <c r="BU568">
        <v>55500</v>
      </c>
      <c r="BV568">
        <v>17.8</v>
      </c>
      <c r="BW568">
        <v>6.6</v>
      </c>
    </row>
    <row r="569" spans="1:75" x14ac:dyDescent="0.3">
      <c r="A569" t="s">
        <v>300</v>
      </c>
      <c r="B569" t="str">
        <f>VLOOKUP(A569,'class and classification'!$A$1:$B$338,2,FALSE)</f>
        <v>Predominantly Rural</v>
      </c>
      <c r="C569" t="str">
        <f>VLOOKUP(A569,'class and classification'!$A$1:$C$338,3,FALSE)</f>
        <v>SD</v>
      </c>
      <c r="D569">
        <v>8700</v>
      </c>
      <c r="E569">
        <v>44000</v>
      </c>
      <c r="F569">
        <v>19.7</v>
      </c>
      <c r="G569">
        <v>3.7</v>
      </c>
      <c r="H569">
        <v>9500</v>
      </c>
      <c r="I569">
        <v>44100</v>
      </c>
      <c r="J569">
        <v>21.5</v>
      </c>
      <c r="K569">
        <v>4.0999999999999996</v>
      </c>
      <c r="L569">
        <v>10900</v>
      </c>
      <c r="M569">
        <v>46300</v>
      </c>
      <c r="N569">
        <v>23.5</v>
      </c>
      <c r="O569">
        <v>7.1</v>
      </c>
      <c r="P569">
        <v>9300</v>
      </c>
      <c r="Q569">
        <v>47100</v>
      </c>
      <c r="R569">
        <v>19.7</v>
      </c>
      <c r="S569">
        <v>5.9</v>
      </c>
      <c r="T569">
        <v>10500</v>
      </c>
      <c r="U569">
        <v>46000</v>
      </c>
      <c r="V569">
        <v>22.8</v>
      </c>
      <c r="W569">
        <v>6.7</v>
      </c>
      <c r="X569">
        <v>11500</v>
      </c>
      <c r="Y569">
        <v>49700</v>
      </c>
      <c r="Z569">
        <v>23.1</v>
      </c>
      <c r="AA569">
        <v>6.7</v>
      </c>
      <c r="AB569">
        <v>9800</v>
      </c>
      <c r="AC569">
        <v>43400</v>
      </c>
      <c r="AD569">
        <v>22.7</v>
      </c>
      <c r="AE569">
        <v>6.9</v>
      </c>
      <c r="AF569">
        <v>9000</v>
      </c>
      <c r="AG569">
        <v>45900</v>
      </c>
      <c r="AH569">
        <v>19.7</v>
      </c>
      <c r="AI569">
        <v>6.7</v>
      </c>
      <c r="AJ569">
        <v>5000</v>
      </c>
      <c r="AK569">
        <v>42500</v>
      </c>
      <c r="AL569">
        <v>11.8</v>
      </c>
      <c r="AM569">
        <v>5.8</v>
      </c>
      <c r="AN569">
        <v>9000</v>
      </c>
      <c r="AO569">
        <v>45500</v>
      </c>
      <c r="AP569">
        <v>19.899999999999999</v>
      </c>
      <c r="AQ569">
        <v>7</v>
      </c>
      <c r="AR569">
        <v>11100</v>
      </c>
      <c r="AS569">
        <v>43200</v>
      </c>
      <c r="AT569">
        <v>25.7</v>
      </c>
      <c r="AU569">
        <v>8.6</v>
      </c>
      <c r="AV569">
        <v>12000</v>
      </c>
      <c r="AW569">
        <v>46400</v>
      </c>
      <c r="AX569">
        <v>26</v>
      </c>
      <c r="AY569">
        <v>7.9</v>
      </c>
      <c r="AZ569">
        <v>12400</v>
      </c>
      <c r="BA569">
        <v>46000</v>
      </c>
      <c r="BB569">
        <v>26.9</v>
      </c>
      <c r="BC569">
        <v>8.3000000000000007</v>
      </c>
      <c r="BD569">
        <v>10800</v>
      </c>
      <c r="BE569">
        <v>49600</v>
      </c>
      <c r="BF569">
        <v>21.8</v>
      </c>
      <c r="BG569">
        <v>7.2</v>
      </c>
      <c r="BH569">
        <v>8400</v>
      </c>
      <c r="BI569">
        <v>44600</v>
      </c>
      <c r="BJ569">
        <v>18.899999999999999</v>
      </c>
      <c r="BK569">
        <v>8.1999999999999993</v>
      </c>
      <c r="BL569">
        <v>9000</v>
      </c>
      <c r="BM569">
        <v>44200</v>
      </c>
      <c r="BN569">
        <v>20.399999999999999</v>
      </c>
      <c r="BO569">
        <v>8.1</v>
      </c>
      <c r="BP569">
        <v>10600</v>
      </c>
      <c r="BQ569">
        <v>47800</v>
      </c>
      <c r="BR569">
        <v>22.3</v>
      </c>
      <c r="BS569">
        <v>8.3000000000000007</v>
      </c>
      <c r="BT569">
        <v>12000</v>
      </c>
      <c r="BU569">
        <v>44500</v>
      </c>
      <c r="BV569">
        <v>26.9</v>
      </c>
      <c r="BW569">
        <v>10</v>
      </c>
    </row>
    <row r="570" spans="1:75" x14ac:dyDescent="0.3">
      <c r="A570" t="s">
        <v>301</v>
      </c>
      <c r="B570" t="str">
        <f>VLOOKUP(A570,'class and classification'!$A$1:$B$338,2,FALSE)</f>
        <v>Predominantly Urban</v>
      </c>
      <c r="C570" t="str">
        <f>VLOOKUP(A570,'class and classification'!$A$1:$C$338,3,FALSE)</f>
        <v>SD</v>
      </c>
      <c r="D570">
        <v>5700</v>
      </c>
      <c r="E570">
        <v>46000</v>
      </c>
      <c r="F570">
        <v>12.4</v>
      </c>
      <c r="G570">
        <v>3.3</v>
      </c>
      <c r="H570">
        <v>6700</v>
      </c>
      <c r="I570">
        <v>45800</v>
      </c>
      <c r="J570">
        <v>14.6</v>
      </c>
      <c r="K570">
        <v>3.8</v>
      </c>
      <c r="L570">
        <v>4700</v>
      </c>
      <c r="M570">
        <v>48100</v>
      </c>
      <c r="N570">
        <v>9.8000000000000007</v>
      </c>
      <c r="O570">
        <v>4.5999999999999996</v>
      </c>
      <c r="P570">
        <v>6200</v>
      </c>
      <c r="Q570">
        <v>44600</v>
      </c>
      <c r="R570">
        <v>14</v>
      </c>
      <c r="S570">
        <v>5.9</v>
      </c>
      <c r="T570">
        <v>10900</v>
      </c>
      <c r="U570">
        <v>46700</v>
      </c>
      <c r="V570">
        <v>23.4</v>
      </c>
      <c r="W570">
        <v>7.3</v>
      </c>
      <c r="X570">
        <v>8500</v>
      </c>
      <c r="Y570">
        <v>49500</v>
      </c>
      <c r="Z570">
        <v>17.100000000000001</v>
      </c>
      <c r="AA570">
        <v>6.6</v>
      </c>
      <c r="AB570">
        <v>4900</v>
      </c>
      <c r="AC570">
        <v>43100</v>
      </c>
      <c r="AD570">
        <v>11.4</v>
      </c>
      <c r="AE570">
        <v>5.6</v>
      </c>
      <c r="AF570">
        <v>5600</v>
      </c>
      <c r="AG570">
        <v>43700</v>
      </c>
      <c r="AH570">
        <v>12.9</v>
      </c>
      <c r="AI570">
        <v>6.2</v>
      </c>
      <c r="AJ570">
        <v>11600</v>
      </c>
      <c r="AK570">
        <v>44000</v>
      </c>
      <c r="AL570">
        <v>26.3</v>
      </c>
      <c r="AM570">
        <v>7.9</v>
      </c>
      <c r="AN570">
        <v>10600</v>
      </c>
      <c r="AO570">
        <v>46400</v>
      </c>
      <c r="AP570">
        <v>22.9</v>
      </c>
      <c r="AQ570">
        <v>7.5</v>
      </c>
      <c r="AR570">
        <v>9800</v>
      </c>
      <c r="AS570">
        <v>49900</v>
      </c>
      <c r="AT570">
        <v>19.600000000000001</v>
      </c>
      <c r="AU570">
        <v>7</v>
      </c>
      <c r="AV570">
        <v>10500</v>
      </c>
      <c r="AW570">
        <v>49500</v>
      </c>
      <c r="AX570">
        <v>21.2</v>
      </c>
      <c r="AY570">
        <v>7.8</v>
      </c>
      <c r="AZ570">
        <v>12200</v>
      </c>
      <c r="BA570">
        <v>49700</v>
      </c>
      <c r="BB570">
        <v>24.6</v>
      </c>
      <c r="BC570">
        <v>8.4</v>
      </c>
      <c r="BD570">
        <v>8600</v>
      </c>
      <c r="BE570">
        <v>48600</v>
      </c>
      <c r="BF570">
        <v>17.600000000000001</v>
      </c>
      <c r="BG570">
        <v>7</v>
      </c>
      <c r="BH570">
        <v>8700</v>
      </c>
      <c r="BI570">
        <v>49300</v>
      </c>
      <c r="BJ570">
        <v>17.600000000000001</v>
      </c>
      <c r="BK570">
        <v>6.8</v>
      </c>
      <c r="BL570">
        <v>7900</v>
      </c>
      <c r="BM570">
        <v>47900</v>
      </c>
      <c r="BN570">
        <v>16.5</v>
      </c>
      <c r="BO570">
        <v>7.6</v>
      </c>
      <c r="BP570">
        <v>7600</v>
      </c>
      <c r="BQ570">
        <v>47200</v>
      </c>
      <c r="BR570">
        <v>16.2</v>
      </c>
      <c r="BS570">
        <v>7.8</v>
      </c>
      <c r="BT570">
        <v>9100</v>
      </c>
      <c r="BU570">
        <v>52300</v>
      </c>
      <c r="BV570">
        <v>17.5</v>
      </c>
      <c r="BW570">
        <v>8.4</v>
      </c>
    </row>
    <row r="571" spans="1:75" x14ac:dyDescent="0.3">
      <c r="A571" t="s">
        <v>302</v>
      </c>
      <c r="B571" t="str">
        <f>VLOOKUP(A571,'class and classification'!$A$1:$B$338,2,FALSE)</f>
        <v>Urban with Significant Rural</v>
      </c>
      <c r="C571" t="str">
        <f>VLOOKUP(A571,'class and classification'!$A$1:$C$338,3,FALSE)</f>
        <v>SD</v>
      </c>
      <c r="D571">
        <v>6500</v>
      </c>
      <c r="E571">
        <v>45000</v>
      </c>
      <c r="F571">
        <v>14.5</v>
      </c>
      <c r="G571">
        <v>3.4</v>
      </c>
      <c r="H571">
        <v>7500</v>
      </c>
      <c r="I571">
        <v>46400</v>
      </c>
      <c r="J571">
        <v>16.3</v>
      </c>
      <c r="K571">
        <v>4</v>
      </c>
      <c r="L571">
        <v>9200</v>
      </c>
      <c r="M571">
        <v>47200</v>
      </c>
      <c r="N571">
        <v>19.600000000000001</v>
      </c>
      <c r="O571">
        <v>6.7</v>
      </c>
      <c r="P571">
        <v>9700</v>
      </c>
      <c r="Q571">
        <v>44500</v>
      </c>
      <c r="R571">
        <v>21.9</v>
      </c>
      <c r="S571">
        <v>7.6</v>
      </c>
      <c r="T571">
        <v>9500</v>
      </c>
      <c r="U571">
        <v>47000</v>
      </c>
      <c r="V571">
        <v>20.2</v>
      </c>
      <c r="W571">
        <v>6.4</v>
      </c>
      <c r="X571">
        <v>10700</v>
      </c>
      <c r="Y571">
        <v>49100</v>
      </c>
      <c r="Z571">
        <v>21.8</v>
      </c>
      <c r="AA571">
        <v>6.4</v>
      </c>
      <c r="AB571">
        <v>8500</v>
      </c>
      <c r="AC571">
        <v>50900</v>
      </c>
      <c r="AD571">
        <v>16.7</v>
      </c>
      <c r="AE571">
        <v>6.2</v>
      </c>
      <c r="AF571">
        <v>8600</v>
      </c>
      <c r="AG571">
        <v>47400</v>
      </c>
      <c r="AH571">
        <v>18.2</v>
      </c>
      <c r="AI571">
        <v>7</v>
      </c>
      <c r="AJ571">
        <v>7000</v>
      </c>
      <c r="AK571">
        <v>43900</v>
      </c>
      <c r="AL571">
        <v>16</v>
      </c>
      <c r="AM571">
        <v>6.9</v>
      </c>
      <c r="AN571">
        <v>6200</v>
      </c>
      <c r="AO571">
        <v>49400</v>
      </c>
      <c r="AP571">
        <v>12.5</v>
      </c>
      <c r="AQ571">
        <v>6.2</v>
      </c>
      <c r="AR571">
        <v>6600</v>
      </c>
      <c r="AS571">
        <v>50600</v>
      </c>
      <c r="AT571">
        <v>13</v>
      </c>
      <c r="AU571">
        <v>5.7</v>
      </c>
      <c r="AV571">
        <v>11700</v>
      </c>
      <c r="AW571">
        <v>48700</v>
      </c>
      <c r="AX571">
        <v>24</v>
      </c>
      <c r="AY571">
        <v>8</v>
      </c>
      <c r="AZ571">
        <v>12000</v>
      </c>
      <c r="BA571">
        <v>51400</v>
      </c>
      <c r="BB571">
        <v>23.4</v>
      </c>
      <c r="BC571">
        <v>7.3</v>
      </c>
      <c r="BD571">
        <v>10800</v>
      </c>
      <c r="BE571">
        <v>52900</v>
      </c>
      <c r="BF571">
        <v>20.5</v>
      </c>
      <c r="BG571">
        <v>7.4</v>
      </c>
      <c r="BH571">
        <v>8400</v>
      </c>
      <c r="BI571">
        <v>52500</v>
      </c>
      <c r="BJ571">
        <v>16</v>
      </c>
      <c r="BK571">
        <v>6.3</v>
      </c>
      <c r="BL571">
        <v>12500</v>
      </c>
      <c r="BM571">
        <v>57500</v>
      </c>
      <c r="BN571">
        <v>21.7</v>
      </c>
      <c r="BO571">
        <v>7.1</v>
      </c>
      <c r="BP571">
        <v>14600</v>
      </c>
      <c r="BQ571">
        <v>52700</v>
      </c>
      <c r="BR571">
        <v>27.8</v>
      </c>
      <c r="BS571">
        <v>8.4</v>
      </c>
      <c r="BT571">
        <v>10500</v>
      </c>
      <c r="BU571">
        <v>51700</v>
      </c>
      <c r="BV571">
        <v>20.399999999999999</v>
      </c>
      <c r="BW571">
        <v>7.2</v>
      </c>
    </row>
    <row r="572" spans="1:75" x14ac:dyDescent="0.3">
      <c r="A572" t="s">
        <v>303</v>
      </c>
      <c r="B572" t="str">
        <f>VLOOKUP(A572,'class and classification'!$A$1:$B$338,2,FALSE)</f>
        <v>Predominantly Urban</v>
      </c>
      <c r="C572" t="str">
        <f>VLOOKUP(A572,'class and classification'!$A$1:$C$338,3,FALSE)</f>
        <v>SD</v>
      </c>
      <c r="D572">
        <v>5700</v>
      </c>
      <c r="E572">
        <v>48100</v>
      </c>
      <c r="F572">
        <v>11.9</v>
      </c>
      <c r="G572">
        <v>3.3</v>
      </c>
      <c r="H572">
        <v>7800</v>
      </c>
      <c r="I572">
        <v>47400</v>
      </c>
      <c r="J572">
        <v>16.600000000000001</v>
      </c>
      <c r="K572">
        <v>3.7</v>
      </c>
      <c r="L572">
        <v>6500</v>
      </c>
      <c r="M572">
        <v>49800</v>
      </c>
      <c r="N572">
        <v>13</v>
      </c>
      <c r="O572">
        <v>5.2</v>
      </c>
      <c r="P572">
        <v>4900</v>
      </c>
      <c r="Q572">
        <v>48500</v>
      </c>
      <c r="R572">
        <v>10</v>
      </c>
      <c r="S572">
        <v>4.7</v>
      </c>
      <c r="T572">
        <v>7900</v>
      </c>
      <c r="U572">
        <v>49400</v>
      </c>
      <c r="V572">
        <v>16</v>
      </c>
      <c r="W572">
        <v>5.6</v>
      </c>
      <c r="X572">
        <v>5600</v>
      </c>
      <c r="Y572">
        <v>48300</v>
      </c>
      <c r="Z572">
        <v>11.6</v>
      </c>
      <c r="AA572">
        <v>5.6</v>
      </c>
      <c r="AB572">
        <v>5300</v>
      </c>
      <c r="AC572">
        <v>46000</v>
      </c>
      <c r="AD572">
        <v>11.5</v>
      </c>
      <c r="AE572">
        <v>5.5</v>
      </c>
      <c r="AF572">
        <v>8100</v>
      </c>
      <c r="AG572">
        <v>47800</v>
      </c>
      <c r="AH572">
        <v>17</v>
      </c>
      <c r="AI572">
        <v>6.3</v>
      </c>
      <c r="AJ572">
        <v>8300</v>
      </c>
      <c r="AK572">
        <v>46500</v>
      </c>
      <c r="AL572">
        <v>17.899999999999999</v>
      </c>
      <c r="AM572">
        <v>6.2</v>
      </c>
      <c r="AN572">
        <v>9800</v>
      </c>
      <c r="AO572">
        <v>48100</v>
      </c>
      <c r="AP572">
        <v>20.399999999999999</v>
      </c>
      <c r="AQ572">
        <v>6.7</v>
      </c>
      <c r="AR572">
        <v>6900</v>
      </c>
      <c r="AS572">
        <v>48200</v>
      </c>
      <c r="AT572">
        <v>14.4</v>
      </c>
      <c r="AU572">
        <v>6</v>
      </c>
      <c r="AV572">
        <v>8900</v>
      </c>
      <c r="AW572">
        <v>47000</v>
      </c>
      <c r="AX572">
        <v>18.899999999999999</v>
      </c>
      <c r="AY572">
        <v>6.9</v>
      </c>
      <c r="AZ572">
        <v>9300</v>
      </c>
      <c r="BA572">
        <v>54800</v>
      </c>
      <c r="BB572">
        <v>16.899999999999999</v>
      </c>
      <c r="BC572">
        <v>6.7</v>
      </c>
      <c r="BD572">
        <v>4100</v>
      </c>
      <c r="BE572">
        <v>48700</v>
      </c>
      <c r="BF572">
        <v>8.5</v>
      </c>
      <c r="BG572">
        <v>5</v>
      </c>
      <c r="BH572">
        <v>8400</v>
      </c>
      <c r="BI572">
        <v>51400</v>
      </c>
      <c r="BJ572">
        <v>16.399999999999999</v>
      </c>
      <c r="BK572">
        <v>7.1</v>
      </c>
      <c r="BL572">
        <v>8200</v>
      </c>
      <c r="BM572">
        <v>51300</v>
      </c>
      <c r="BN572">
        <v>16.100000000000001</v>
      </c>
      <c r="BO572">
        <v>6.7</v>
      </c>
      <c r="BP572">
        <v>10000</v>
      </c>
      <c r="BQ572">
        <v>48800</v>
      </c>
      <c r="BR572">
        <v>20.5</v>
      </c>
      <c r="BS572">
        <v>8.4</v>
      </c>
      <c r="BT572">
        <v>8200</v>
      </c>
      <c r="BU572">
        <v>45700</v>
      </c>
      <c r="BV572">
        <v>17.899999999999999</v>
      </c>
      <c r="BW572">
        <v>7.1</v>
      </c>
    </row>
    <row r="573" spans="1:75" x14ac:dyDescent="0.3">
      <c r="A573" t="s">
        <v>304</v>
      </c>
      <c r="B573" t="str">
        <f>VLOOKUP(A573,'class and classification'!$A$1:$B$338,2,FALSE)</f>
        <v>Predominantly Urban</v>
      </c>
      <c r="C573" t="str">
        <f>VLOOKUP(A573,'class and classification'!$A$1:$C$338,3,FALSE)</f>
        <v>SD</v>
      </c>
      <c r="D573">
        <v>11200</v>
      </c>
      <c r="E573">
        <v>79900</v>
      </c>
      <c r="F573">
        <v>14.1</v>
      </c>
      <c r="G573">
        <v>3.2</v>
      </c>
      <c r="H573">
        <v>14700</v>
      </c>
      <c r="I573">
        <v>83300</v>
      </c>
      <c r="J573">
        <v>17.600000000000001</v>
      </c>
      <c r="K573">
        <v>3.7</v>
      </c>
      <c r="L573">
        <v>16300</v>
      </c>
      <c r="M573">
        <v>83500</v>
      </c>
      <c r="N573">
        <v>19.5</v>
      </c>
      <c r="O573">
        <v>4.4000000000000004</v>
      </c>
      <c r="P573">
        <v>14000</v>
      </c>
      <c r="Q573">
        <v>84500</v>
      </c>
      <c r="R573">
        <v>16.600000000000001</v>
      </c>
      <c r="S573">
        <v>4.3</v>
      </c>
      <c r="T573">
        <v>12900</v>
      </c>
      <c r="U573">
        <v>85700</v>
      </c>
      <c r="V573">
        <v>15</v>
      </c>
      <c r="W573">
        <v>4.5</v>
      </c>
      <c r="X573">
        <v>17000</v>
      </c>
      <c r="Y573">
        <v>80600</v>
      </c>
      <c r="Z573">
        <v>21.1</v>
      </c>
      <c r="AA573">
        <v>5</v>
      </c>
      <c r="AB573">
        <v>17100</v>
      </c>
      <c r="AC573">
        <v>75500</v>
      </c>
      <c r="AD573">
        <v>22.6</v>
      </c>
      <c r="AE573">
        <v>5.3</v>
      </c>
      <c r="AF573">
        <v>15100</v>
      </c>
      <c r="AG573">
        <v>82100</v>
      </c>
      <c r="AH573">
        <v>18.399999999999999</v>
      </c>
      <c r="AI573">
        <v>5.2</v>
      </c>
      <c r="AJ573">
        <v>14600</v>
      </c>
      <c r="AK573">
        <v>75900</v>
      </c>
      <c r="AL573">
        <v>19.2</v>
      </c>
      <c r="AM573">
        <v>5.7</v>
      </c>
      <c r="AN573">
        <v>19400</v>
      </c>
      <c r="AO573">
        <v>80900</v>
      </c>
      <c r="AP573">
        <v>24</v>
      </c>
      <c r="AQ573">
        <v>5.7</v>
      </c>
      <c r="AR573">
        <v>18400</v>
      </c>
      <c r="AS573">
        <v>87300</v>
      </c>
      <c r="AT573">
        <v>21.1</v>
      </c>
      <c r="AU573">
        <v>5.5</v>
      </c>
      <c r="AV573">
        <v>19600</v>
      </c>
      <c r="AW573">
        <v>83400</v>
      </c>
      <c r="AX573">
        <v>23.5</v>
      </c>
      <c r="AY573">
        <v>5.8</v>
      </c>
      <c r="AZ573">
        <v>16600</v>
      </c>
      <c r="BA573">
        <v>80900</v>
      </c>
      <c r="BB573">
        <v>20.5</v>
      </c>
      <c r="BC573">
        <v>5.5</v>
      </c>
      <c r="BD573">
        <v>16400</v>
      </c>
      <c r="BE573">
        <v>85100</v>
      </c>
      <c r="BF573">
        <v>19.2</v>
      </c>
      <c r="BG573">
        <v>6.1</v>
      </c>
      <c r="BH573">
        <v>16500</v>
      </c>
      <c r="BI573">
        <v>87800</v>
      </c>
      <c r="BJ573">
        <v>18.8</v>
      </c>
      <c r="BK573">
        <v>5.5</v>
      </c>
      <c r="BL573">
        <v>27000</v>
      </c>
      <c r="BM573">
        <v>96700</v>
      </c>
      <c r="BN573">
        <v>27.9</v>
      </c>
      <c r="BO573">
        <v>6.3</v>
      </c>
      <c r="BP573">
        <v>19900</v>
      </c>
      <c r="BQ573">
        <v>101200</v>
      </c>
      <c r="BR573">
        <v>19.7</v>
      </c>
      <c r="BS573">
        <v>6.3</v>
      </c>
      <c r="BT573">
        <v>19400</v>
      </c>
      <c r="BU573">
        <v>99500</v>
      </c>
      <c r="BV573">
        <v>19.5</v>
      </c>
      <c r="BW573">
        <v>5.7</v>
      </c>
    </row>
    <row r="574" spans="1:75" x14ac:dyDescent="0.3">
      <c r="A574" t="s">
        <v>305</v>
      </c>
      <c r="B574" t="str">
        <f>VLOOKUP(A574,'class and classification'!$A$1:$B$338,2,FALSE)</f>
        <v>Predominantly Rural</v>
      </c>
      <c r="C574" t="str">
        <f>VLOOKUP(A574,'class and classification'!$A$1:$C$338,3,FALSE)</f>
        <v>SD</v>
      </c>
      <c r="D574">
        <v>8100</v>
      </c>
      <c r="E574">
        <v>42400</v>
      </c>
      <c r="F574">
        <v>19.100000000000001</v>
      </c>
      <c r="G574">
        <v>3.6</v>
      </c>
      <c r="H574">
        <v>7800</v>
      </c>
      <c r="I574">
        <v>41800</v>
      </c>
      <c r="J574">
        <v>18.600000000000001</v>
      </c>
      <c r="K574">
        <v>3.8</v>
      </c>
      <c r="L574">
        <v>8600</v>
      </c>
      <c r="M574">
        <v>40700</v>
      </c>
      <c r="N574">
        <v>21.2</v>
      </c>
      <c r="O574">
        <v>7</v>
      </c>
      <c r="P574">
        <v>7800</v>
      </c>
      <c r="Q574">
        <v>41500</v>
      </c>
      <c r="R574">
        <v>18.8</v>
      </c>
      <c r="S574">
        <v>6.4</v>
      </c>
      <c r="T574">
        <v>9900</v>
      </c>
      <c r="U574">
        <v>42800</v>
      </c>
      <c r="V574">
        <v>23</v>
      </c>
      <c r="W574">
        <v>7.2</v>
      </c>
      <c r="X574">
        <v>7400</v>
      </c>
      <c r="Y574">
        <v>39800</v>
      </c>
      <c r="Z574">
        <v>18.5</v>
      </c>
      <c r="AA574">
        <v>6.6</v>
      </c>
      <c r="AB574">
        <v>8400</v>
      </c>
      <c r="AC574">
        <v>39400</v>
      </c>
      <c r="AD574">
        <v>21.4</v>
      </c>
      <c r="AE574">
        <v>7.3</v>
      </c>
      <c r="AF574">
        <v>8700</v>
      </c>
      <c r="AG574">
        <v>43200</v>
      </c>
      <c r="AH574">
        <v>20.100000000000001</v>
      </c>
      <c r="AI574">
        <v>7.1</v>
      </c>
      <c r="AJ574">
        <v>9100</v>
      </c>
      <c r="AK574">
        <v>45700</v>
      </c>
      <c r="AL574">
        <v>19.899999999999999</v>
      </c>
      <c r="AM574">
        <v>7.4</v>
      </c>
      <c r="AN574">
        <v>7200</v>
      </c>
      <c r="AO574">
        <v>42400</v>
      </c>
      <c r="AP574">
        <v>17</v>
      </c>
      <c r="AQ574">
        <v>7.6</v>
      </c>
      <c r="AR574">
        <v>8200</v>
      </c>
      <c r="AS574">
        <v>45000</v>
      </c>
      <c r="AT574">
        <v>18.100000000000001</v>
      </c>
      <c r="AU574">
        <v>6.6</v>
      </c>
      <c r="AV574">
        <v>9200</v>
      </c>
      <c r="AW574">
        <v>45200</v>
      </c>
      <c r="AX574">
        <v>20.3</v>
      </c>
      <c r="AY574">
        <v>7</v>
      </c>
      <c r="AZ574">
        <v>9300</v>
      </c>
      <c r="BA574">
        <v>47700</v>
      </c>
      <c r="BB574">
        <v>19.5</v>
      </c>
      <c r="BC574">
        <v>7.3</v>
      </c>
      <c r="BD574">
        <v>9600</v>
      </c>
      <c r="BE574">
        <v>45100</v>
      </c>
      <c r="BF574">
        <v>21.2</v>
      </c>
      <c r="BG574">
        <v>8</v>
      </c>
      <c r="BH574">
        <v>7700</v>
      </c>
      <c r="BI574">
        <v>48600</v>
      </c>
      <c r="BJ574">
        <v>15.8</v>
      </c>
      <c r="BK574">
        <v>7.4</v>
      </c>
      <c r="BL574">
        <v>11000</v>
      </c>
      <c r="BM574">
        <v>49000</v>
      </c>
      <c r="BN574">
        <v>22.5</v>
      </c>
      <c r="BO574">
        <v>7.8</v>
      </c>
      <c r="BP574">
        <v>11900</v>
      </c>
      <c r="BQ574">
        <v>47200</v>
      </c>
      <c r="BR574">
        <v>25.2</v>
      </c>
      <c r="BS574">
        <v>8.1</v>
      </c>
      <c r="BT574">
        <v>9000</v>
      </c>
      <c r="BU574">
        <v>45900</v>
      </c>
      <c r="BV574">
        <v>19.600000000000001</v>
      </c>
      <c r="BW574">
        <v>7.3</v>
      </c>
    </row>
    <row r="575" spans="1:75" x14ac:dyDescent="0.3">
      <c r="A575" t="s">
        <v>306</v>
      </c>
      <c r="B575" t="str">
        <f>VLOOKUP(A575,'class and classification'!$A$1:$B$338,2,FALSE)</f>
        <v>Predominantly Rural</v>
      </c>
      <c r="C575" t="str">
        <f>VLOOKUP(A575,'class and classification'!$A$1:$C$338,3,FALSE)</f>
        <v>SD</v>
      </c>
      <c r="D575">
        <v>9400</v>
      </c>
      <c r="E575">
        <v>53100</v>
      </c>
      <c r="F575">
        <v>17.7</v>
      </c>
      <c r="G575">
        <v>3.8</v>
      </c>
      <c r="H575">
        <v>7800</v>
      </c>
      <c r="I575">
        <v>54800</v>
      </c>
      <c r="J575">
        <v>14.3</v>
      </c>
      <c r="K575">
        <v>3.2</v>
      </c>
      <c r="L575">
        <v>10500</v>
      </c>
      <c r="M575">
        <v>52200</v>
      </c>
      <c r="N575">
        <v>20.2</v>
      </c>
      <c r="O575">
        <v>5.9</v>
      </c>
      <c r="P575">
        <v>9900</v>
      </c>
      <c r="Q575">
        <v>51500</v>
      </c>
      <c r="R575">
        <v>19.100000000000001</v>
      </c>
      <c r="S575">
        <v>5.9</v>
      </c>
      <c r="T575">
        <v>8800</v>
      </c>
      <c r="U575">
        <v>53400</v>
      </c>
      <c r="V575">
        <v>16.600000000000001</v>
      </c>
      <c r="W575">
        <v>6</v>
      </c>
      <c r="X575">
        <v>7400</v>
      </c>
      <c r="Y575">
        <v>53800</v>
      </c>
      <c r="Z575">
        <v>13.8</v>
      </c>
      <c r="AA575">
        <v>5.7</v>
      </c>
      <c r="AB575">
        <v>9300</v>
      </c>
      <c r="AC575">
        <v>46600</v>
      </c>
      <c r="AD575">
        <v>19.899999999999999</v>
      </c>
      <c r="AE575">
        <v>7.3</v>
      </c>
      <c r="AF575">
        <v>8300</v>
      </c>
      <c r="AG575">
        <v>44700</v>
      </c>
      <c r="AH575">
        <v>18.5</v>
      </c>
      <c r="AI575">
        <v>7.1</v>
      </c>
      <c r="AJ575">
        <v>8900</v>
      </c>
      <c r="AK575">
        <v>51000</v>
      </c>
      <c r="AL575">
        <v>17.399999999999999</v>
      </c>
      <c r="AM575">
        <v>6.6</v>
      </c>
      <c r="AN575">
        <v>7000</v>
      </c>
      <c r="AO575">
        <v>45900</v>
      </c>
      <c r="AP575">
        <v>15.2</v>
      </c>
      <c r="AQ575">
        <v>7</v>
      </c>
      <c r="AR575">
        <v>9100</v>
      </c>
      <c r="AS575">
        <v>49700</v>
      </c>
      <c r="AT575">
        <v>18.399999999999999</v>
      </c>
      <c r="AU575">
        <v>7.7</v>
      </c>
      <c r="AV575">
        <v>10700</v>
      </c>
      <c r="AW575">
        <v>53900</v>
      </c>
      <c r="AX575">
        <v>19.8</v>
      </c>
      <c r="AY575">
        <v>7.5</v>
      </c>
      <c r="AZ575">
        <v>11800</v>
      </c>
      <c r="BA575">
        <v>56500</v>
      </c>
      <c r="BB575">
        <v>21</v>
      </c>
      <c r="BC575">
        <v>7</v>
      </c>
      <c r="BD575">
        <v>8100</v>
      </c>
      <c r="BE575">
        <v>54000</v>
      </c>
      <c r="BF575">
        <v>15.1</v>
      </c>
      <c r="BG575">
        <v>6.3</v>
      </c>
      <c r="BH575">
        <v>7400</v>
      </c>
      <c r="BI575">
        <v>53700</v>
      </c>
      <c r="BJ575">
        <v>13.8</v>
      </c>
      <c r="BK575">
        <v>6.8</v>
      </c>
      <c r="BL575">
        <v>14000</v>
      </c>
      <c r="BM575">
        <v>61200</v>
      </c>
      <c r="BN575">
        <v>22.9</v>
      </c>
      <c r="BO575">
        <v>7.7</v>
      </c>
      <c r="BP575">
        <v>13700</v>
      </c>
      <c r="BQ575">
        <v>57200</v>
      </c>
      <c r="BR575">
        <v>24</v>
      </c>
      <c r="BS575">
        <v>7.2</v>
      </c>
      <c r="BT575">
        <v>15200</v>
      </c>
      <c r="BU575">
        <v>57400</v>
      </c>
      <c r="BV575">
        <v>26.4</v>
      </c>
      <c r="BW575">
        <v>7.6</v>
      </c>
    </row>
    <row r="576" spans="1:75" x14ac:dyDescent="0.3">
      <c r="A576" t="s">
        <v>307</v>
      </c>
      <c r="B576" t="str">
        <f>VLOOKUP(A576,'class and classification'!$A$1:$B$338,2,FALSE)</f>
        <v>Predominantly Rural</v>
      </c>
      <c r="C576" t="str">
        <f>VLOOKUP(A576,'class and classification'!$A$1:$C$338,3,FALSE)</f>
        <v>SD</v>
      </c>
      <c r="D576">
        <v>3600</v>
      </c>
      <c r="E576">
        <v>26200</v>
      </c>
      <c r="F576">
        <v>13.8</v>
      </c>
      <c r="G576">
        <v>3.3</v>
      </c>
      <c r="H576">
        <v>3500</v>
      </c>
      <c r="I576">
        <v>25500</v>
      </c>
      <c r="J576">
        <v>13.7</v>
      </c>
      <c r="K576">
        <v>3.4</v>
      </c>
      <c r="L576">
        <v>2800</v>
      </c>
      <c r="M576">
        <v>26700</v>
      </c>
      <c r="N576">
        <v>10.3</v>
      </c>
      <c r="O576" t="s">
        <v>38</v>
      </c>
      <c r="P576">
        <v>4100</v>
      </c>
      <c r="Q576">
        <v>25800</v>
      </c>
      <c r="R576">
        <v>15.8</v>
      </c>
      <c r="S576">
        <v>7.8</v>
      </c>
      <c r="T576">
        <v>3700</v>
      </c>
      <c r="U576">
        <v>25800</v>
      </c>
      <c r="V576">
        <v>14.3</v>
      </c>
      <c r="W576">
        <v>8.1</v>
      </c>
      <c r="X576">
        <v>4800</v>
      </c>
      <c r="Y576">
        <v>24900</v>
      </c>
      <c r="Z576">
        <v>19.100000000000001</v>
      </c>
      <c r="AA576">
        <v>9.1999999999999993</v>
      </c>
      <c r="AB576">
        <v>4200</v>
      </c>
      <c r="AC576">
        <v>23300</v>
      </c>
      <c r="AD576">
        <v>17.8</v>
      </c>
      <c r="AE576">
        <v>8.6</v>
      </c>
      <c r="AF576">
        <v>4300</v>
      </c>
      <c r="AG576">
        <v>27600</v>
      </c>
      <c r="AH576">
        <v>15.4</v>
      </c>
      <c r="AI576">
        <v>7.5</v>
      </c>
      <c r="AJ576">
        <v>4100</v>
      </c>
      <c r="AK576">
        <v>26500</v>
      </c>
      <c r="AL576">
        <v>15.4</v>
      </c>
      <c r="AM576">
        <v>8.3000000000000007</v>
      </c>
      <c r="AN576">
        <v>5200</v>
      </c>
      <c r="AO576">
        <v>26800</v>
      </c>
      <c r="AP576">
        <v>19.5</v>
      </c>
      <c r="AQ576">
        <v>9.9</v>
      </c>
      <c r="AR576">
        <v>3700</v>
      </c>
      <c r="AS576">
        <v>25100</v>
      </c>
      <c r="AT576">
        <v>14.6</v>
      </c>
      <c r="AU576">
        <v>7.9</v>
      </c>
      <c r="AV576">
        <v>3500</v>
      </c>
      <c r="AW576">
        <v>26000</v>
      </c>
      <c r="AX576">
        <v>13.5</v>
      </c>
      <c r="AY576">
        <v>7.5</v>
      </c>
      <c r="AZ576">
        <v>2600</v>
      </c>
      <c r="BA576">
        <v>24800</v>
      </c>
      <c r="BB576">
        <v>10.4</v>
      </c>
      <c r="BC576" t="s">
        <v>38</v>
      </c>
      <c r="BD576">
        <v>1700</v>
      </c>
      <c r="BE576">
        <v>25500</v>
      </c>
      <c r="BF576">
        <v>6.7</v>
      </c>
      <c r="BG576" t="s">
        <v>38</v>
      </c>
      <c r="BH576">
        <v>2200</v>
      </c>
      <c r="BI576">
        <v>26400</v>
      </c>
      <c r="BJ576">
        <v>8.4</v>
      </c>
      <c r="BK576" t="s">
        <v>38</v>
      </c>
      <c r="BL576">
        <v>2400</v>
      </c>
      <c r="BM576">
        <v>25300</v>
      </c>
      <c r="BN576">
        <v>9.4</v>
      </c>
      <c r="BO576" t="s">
        <v>38</v>
      </c>
      <c r="BP576">
        <v>6400</v>
      </c>
      <c r="BQ576">
        <v>25200</v>
      </c>
      <c r="BR576">
        <v>25.4</v>
      </c>
      <c r="BS576">
        <v>10.7</v>
      </c>
      <c r="BT576">
        <v>3200</v>
      </c>
      <c r="BU576">
        <v>21500</v>
      </c>
      <c r="BV576">
        <v>14.9</v>
      </c>
      <c r="BW576" t="s">
        <v>38</v>
      </c>
    </row>
    <row r="577" spans="1:75" x14ac:dyDescent="0.3">
      <c r="A577" t="s">
        <v>308</v>
      </c>
      <c r="B577" t="str">
        <f>VLOOKUP(A577,'class and classification'!$A$1:$B$338,2,FALSE)</f>
        <v>Predominantly Rural</v>
      </c>
      <c r="C577" t="str">
        <f>VLOOKUP(A577,'class and classification'!$A$1:$C$338,3,FALSE)</f>
        <v>SD</v>
      </c>
      <c r="D577">
        <v>6000</v>
      </c>
      <c r="E577">
        <v>44300</v>
      </c>
      <c r="F577">
        <v>13.6</v>
      </c>
      <c r="G577">
        <v>3.3</v>
      </c>
      <c r="H577">
        <v>7300</v>
      </c>
      <c r="I577">
        <v>45800</v>
      </c>
      <c r="J577">
        <v>15.9</v>
      </c>
      <c r="K577">
        <v>3.6</v>
      </c>
      <c r="L577">
        <v>8100</v>
      </c>
      <c r="M577">
        <v>47400</v>
      </c>
      <c r="N577">
        <v>17.100000000000001</v>
      </c>
      <c r="O577">
        <v>5.6</v>
      </c>
      <c r="P577">
        <v>7200</v>
      </c>
      <c r="Q577">
        <v>46100</v>
      </c>
      <c r="R577">
        <v>15.6</v>
      </c>
      <c r="S577">
        <v>5.7</v>
      </c>
      <c r="T577">
        <v>5600</v>
      </c>
      <c r="U577">
        <v>45600</v>
      </c>
      <c r="V577">
        <v>12.3</v>
      </c>
      <c r="W577">
        <v>5.0999999999999996</v>
      </c>
      <c r="X577">
        <v>5800</v>
      </c>
      <c r="Y577">
        <v>49200</v>
      </c>
      <c r="Z577">
        <v>11.8</v>
      </c>
      <c r="AA577">
        <v>4.7</v>
      </c>
      <c r="AB577">
        <v>7200</v>
      </c>
      <c r="AC577">
        <v>47500</v>
      </c>
      <c r="AD577">
        <v>15.1</v>
      </c>
      <c r="AE577">
        <v>5.9</v>
      </c>
      <c r="AF577">
        <v>8100</v>
      </c>
      <c r="AG577">
        <v>45500</v>
      </c>
      <c r="AH577">
        <v>17.7</v>
      </c>
      <c r="AI577">
        <v>6.6</v>
      </c>
      <c r="AJ577">
        <v>6500</v>
      </c>
      <c r="AK577">
        <v>45500</v>
      </c>
      <c r="AL577">
        <v>14.3</v>
      </c>
      <c r="AM577">
        <v>6.1</v>
      </c>
      <c r="AN577">
        <v>6600</v>
      </c>
      <c r="AO577">
        <v>42600</v>
      </c>
      <c r="AP577">
        <v>15.6</v>
      </c>
      <c r="AQ577">
        <v>6.7</v>
      </c>
      <c r="AR577">
        <v>8900</v>
      </c>
      <c r="AS577">
        <v>46500</v>
      </c>
      <c r="AT577">
        <v>19.2</v>
      </c>
      <c r="AU577">
        <v>6.9</v>
      </c>
      <c r="AV577">
        <v>10500</v>
      </c>
      <c r="AW577">
        <v>51300</v>
      </c>
      <c r="AX577">
        <v>20.5</v>
      </c>
      <c r="AY577">
        <v>6.6</v>
      </c>
      <c r="AZ577">
        <v>10100</v>
      </c>
      <c r="BA577">
        <v>48200</v>
      </c>
      <c r="BB577">
        <v>21.1</v>
      </c>
      <c r="BC577">
        <v>7.6</v>
      </c>
      <c r="BD577">
        <v>11300</v>
      </c>
      <c r="BE577">
        <v>54000</v>
      </c>
      <c r="BF577">
        <v>20.8</v>
      </c>
      <c r="BG577">
        <v>7.9</v>
      </c>
      <c r="BH577">
        <v>9400</v>
      </c>
      <c r="BI577">
        <v>46400</v>
      </c>
      <c r="BJ577">
        <v>20.399999999999999</v>
      </c>
      <c r="BK577">
        <v>8.5</v>
      </c>
      <c r="BL577">
        <v>6700</v>
      </c>
      <c r="BM577">
        <v>48700</v>
      </c>
      <c r="BN577">
        <v>13.7</v>
      </c>
      <c r="BO577">
        <v>6.5</v>
      </c>
      <c r="BP577">
        <v>6100</v>
      </c>
      <c r="BQ577">
        <v>47900</v>
      </c>
      <c r="BR577">
        <v>12.8</v>
      </c>
      <c r="BS577">
        <v>6.2</v>
      </c>
      <c r="BT577">
        <v>8500</v>
      </c>
      <c r="BU577">
        <v>49900</v>
      </c>
      <c r="BV577">
        <v>17.100000000000001</v>
      </c>
      <c r="BW577">
        <v>7.3</v>
      </c>
    </row>
    <row r="578" spans="1:75" x14ac:dyDescent="0.3">
      <c r="A578" t="s">
        <v>309</v>
      </c>
      <c r="B578" t="str">
        <f>VLOOKUP(A578,'class and classification'!$A$1:$B$338,2,FALSE)</f>
        <v>Predominantly Urban</v>
      </c>
      <c r="C578" t="str">
        <f>VLOOKUP(A578,'class and classification'!$A$1:$C$338,3,FALSE)</f>
        <v>SD</v>
      </c>
      <c r="D578">
        <v>4600</v>
      </c>
      <c r="E578">
        <v>27700</v>
      </c>
      <c r="F578">
        <v>16.7</v>
      </c>
      <c r="G578">
        <v>3.6</v>
      </c>
      <c r="H578">
        <v>4600</v>
      </c>
      <c r="I578">
        <v>27900</v>
      </c>
      <c r="J578">
        <v>16.600000000000001</v>
      </c>
      <c r="K578">
        <v>3.6</v>
      </c>
      <c r="L578">
        <v>5400</v>
      </c>
      <c r="M578">
        <v>30400</v>
      </c>
      <c r="N578">
        <v>17.7</v>
      </c>
      <c r="O578">
        <v>8</v>
      </c>
      <c r="P578">
        <v>8000</v>
      </c>
      <c r="Q578">
        <v>28100</v>
      </c>
      <c r="R578">
        <v>28.4</v>
      </c>
      <c r="S578">
        <v>10.3</v>
      </c>
      <c r="T578">
        <v>5500</v>
      </c>
      <c r="U578">
        <v>26400</v>
      </c>
      <c r="V578">
        <v>20.7</v>
      </c>
      <c r="W578">
        <v>9.1</v>
      </c>
      <c r="X578">
        <v>3400</v>
      </c>
      <c r="Y578">
        <v>24100</v>
      </c>
      <c r="Z578">
        <v>14</v>
      </c>
      <c r="AA578">
        <v>7.1</v>
      </c>
      <c r="AB578">
        <v>4900</v>
      </c>
      <c r="AC578">
        <v>26000</v>
      </c>
      <c r="AD578">
        <v>18.8</v>
      </c>
      <c r="AE578">
        <v>8.6</v>
      </c>
      <c r="AF578">
        <v>7000</v>
      </c>
      <c r="AG578">
        <v>27800</v>
      </c>
      <c r="AH578">
        <v>25</v>
      </c>
      <c r="AI578">
        <v>10.1</v>
      </c>
      <c r="AJ578">
        <v>3500</v>
      </c>
      <c r="AK578">
        <v>26500</v>
      </c>
      <c r="AL578">
        <v>13.3</v>
      </c>
      <c r="AM578">
        <v>7.6</v>
      </c>
      <c r="AN578">
        <v>5600</v>
      </c>
      <c r="AO578">
        <v>26700</v>
      </c>
      <c r="AP578">
        <v>20.9</v>
      </c>
      <c r="AQ578">
        <v>9.1</v>
      </c>
      <c r="AR578">
        <v>5800</v>
      </c>
      <c r="AS578">
        <v>30700</v>
      </c>
      <c r="AT578">
        <v>19</v>
      </c>
      <c r="AU578">
        <v>8.9</v>
      </c>
      <c r="AV578">
        <v>7800</v>
      </c>
      <c r="AW578">
        <v>26900</v>
      </c>
      <c r="AX578">
        <v>28.8</v>
      </c>
      <c r="AY578">
        <v>10.6</v>
      </c>
      <c r="AZ578">
        <v>4500</v>
      </c>
      <c r="BA578">
        <v>27600</v>
      </c>
      <c r="BB578">
        <v>16.2</v>
      </c>
      <c r="BC578">
        <v>8.1</v>
      </c>
      <c r="BD578">
        <v>4400</v>
      </c>
      <c r="BE578">
        <v>24900</v>
      </c>
      <c r="BF578">
        <v>17.7</v>
      </c>
      <c r="BG578">
        <v>9.6999999999999993</v>
      </c>
      <c r="BH578">
        <v>3800</v>
      </c>
      <c r="BI578">
        <v>25600</v>
      </c>
      <c r="BJ578">
        <v>14.7</v>
      </c>
      <c r="BK578" t="s">
        <v>38</v>
      </c>
      <c r="BL578">
        <v>3400</v>
      </c>
      <c r="BM578">
        <v>26400</v>
      </c>
      <c r="BN578">
        <v>12.8</v>
      </c>
      <c r="BO578" t="s">
        <v>38</v>
      </c>
      <c r="BP578">
        <v>4900</v>
      </c>
      <c r="BQ578">
        <v>25400</v>
      </c>
      <c r="BR578">
        <v>19.2</v>
      </c>
      <c r="BS578" t="s">
        <v>38</v>
      </c>
      <c r="BT578">
        <v>4900</v>
      </c>
      <c r="BU578">
        <v>26700</v>
      </c>
      <c r="BV578">
        <v>18.399999999999999</v>
      </c>
      <c r="BW578" t="s">
        <v>38</v>
      </c>
    </row>
    <row r="579" spans="1:75" x14ac:dyDescent="0.3">
      <c r="A579" t="s">
        <v>310</v>
      </c>
      <c r="B579" t="str">
        <f>VLOOKUP(A579,'class and classification'!$A$1:$B$338,2,FALSE)</f>
        <v>Urban with Significant Rural</v>
      </c>
      <c r="C579" t="str">
        <f>VLOOKUP(A579,'class and classification'!$A$1:$C$338,3,FALSE)</f>
        <v>SD</v>
      </c>
      <c r="D579">
        <v>3200</v>
      </c>
      <c r="E579">
        <v>26600</v>
      </c>
      <c r="F579">
        <v>12.1</v>
      </c>
      <c r="G579">
        <v>2.7</v>
      </c>
      <c r="H579">
        <v>2500</v>
      </c>
      <c r="I579">
        <v>27000</v>
      </c>
      <c r="J579">
        <v>9.1999999999999993</v>
      </c>
      <c r="K579">
        <v>2.6</v>
      </c>
      <c r="L579">
        <v>1500</v>
      </c>
      <c r="M579">
        <v>29800</v>
      </c>
      <c r="N579">
        <v>5</v>
      </c>
      <c r="O579" t="s">
        <v>38</v>
      </c>
      <c r="P579">
        <v>3400</v>
      </c>
      <c r="Q579">
        <v>27800</v>
      </c>
      <c r="R579">
        <v>12.1</v>
      </c>
      <c r="S579">
        <v>6.7</v>
      </c>
      <c r="T579">
        <v>4700</v>
      </c>
      <c r="U579">
        <v>31300</v>
      </c>
      <c r="V579">
        <v>15.2</v>
      </c>
      <c r="W579">
        <v>7</v>
      </c>
      <c r="X579">
        <v>4800</v>
      </c>
      <c r="Y579">
        <v>29600</v>
      </c>
      <c r="Z579">
        <v>16.100000000000001</v>
      </c>
      <c r="AA579">
        <v>7.2</v>
      </c>
      <c r="AB579">
        <v>3400</v>
      </c>
      <c r="AC579">
        <v>27900</v>
      </c>
      <c r="AD579">
        <v>12.2</v>
      </c>
      <c r="AE579" t="s">
        <v>38</v>
      </c>
      <c r="AF579">
        <v>2500</v>
      </c>
      <c r="AG579">
        <v>27100</v>
      </c>
      <c r="AH579">
        <v>9.1</v>
      </c>
      <c r="AI579" t="s">
        <v>38</v>
      </c>
      <c r="AJ579">
        <v>4100</v>
      </c>
      <c r="AK579">
        <v>32000</v>
      </c>
      <c r="AL579">
        <v>12.9</v>
      </c>
      <c r="AM579" t="s">
        <v>38</v>
      </c>
      <c r="AN579">
        <v>3000</v>
      </c>
      <c r="AO579">
        <v>34200</v>
      </c>
      <c r="AP579">
        <v>8.8000000000000007</v>
      </c>
      <c r="AQ579" t="s">
        <v>38</v>
      </c>
      <c r="AR579">
        <v>2900</v>
      </c>
      <c r="AS579">
        <v>28700</v>
      </c>
      <c r="AT579">
        <v>10</v>
      </c>
      <c r="AU579" t="s">
        <v>38</v>
      </c>
      <c r="AV579">
        <v>3100</v>
      </c>
      <c r="AW579">
        <v>29400</v>
      </c>
      <c r="AX579">
        <v>10.4</v>
      </c>
      <c r="AY579" t="s">
        <v>38</v>
      </c>
      <c r="AZ579">
        <v>3700</v>
      </c>
      <c r="BA579">
        <v>30700</v>
      </c>
      <c r="BB579">
        <v>12.2</v>
      </c>
      <c r="BC579" t="s">
        <v>38</v>
      </c>
      <c r="BD579">
        <v>2200</v>
      </c>
      <c r="BE579">
        <v>31400</v>
      </c>
      <c r="BF579">
        <v>7</v>
      </c>
      <c r="BG579" t="s">
        <v>38</v>
      </c>
      <c r="BH579">
        <v>2100</v>
      </c>
      <c r="BI579">
        <v>33800</v>
      </c>
      <c r="BJ579">
        <v>6.3</v>
      </c>
      <c r="BK579" t="s">
        <v>38</v>
      </c>
      <c r="BL579">
        <v>2900</v>
      </c>
      <c r="BM579">
        <v>32300</v>
      </c>
      <c r="BN579">
        <v>8.9</v>
      </c>
      <c r="BO579" t="s">
        <v>38</v>
      </c>
      <c r="BP579">
        <v>2200</v>
      </c>
      <c r="BQ579">
        <v>30300</v>
      </c>
      <c r="BR579">
        <v>7.2</v>
      </c>
      <c r="BS579" t="s">
        <v>38</v>
      </c>
      <c r="BT579">
        <v>3600</v>
      </c>
      <c r="BU579">
        <v>31400</v>
      </c>
      <c r="BV579">
        <v>11.5</v>
      </c>
      <c r="BW579" t="s">
        <v>38</v>
      </c>
    </row>
    <row r="580" spans="1:75" x14ac:dyDescent="0.3">
      <c r="A580" t="s">
        <v>311</v>
      </c>
      <c r="B580" t="str">
        <f>VLOOKUP(A580,'class and classification'!$A$1:$B$338,2,FALSE)</f>
        <v>Predominantly Rural</v>
      </c>
      <c r="C580" t="str">
        <f>VLOOKUP(A580,'class and classification'!$A$1:$C$338,3,FALSE)</f>
        <v>SD</v>
      </c>
      <c r="D580">
        <v>6600</v>
      </c>
      <c r="E580">
        <v>56700</v>
      </c>
      <c r="F580">
        <v>11.6</v>
      </c>
      <c r="G580">
        <v>2.9</v>
      </c>
      <c r="H580">
        <v>7500</v>
      </c>
      <c r="I580">
        <v>58500</v>
      </c>
      <c r="J580">
        <v>12.7</v>
      </c>
      <c r="K580">
        <v>3.2</v>
      </c>
      <c r="L580">
        <v>8900</v>
      </c>
      <c r="M580">
        <v>57300</v>
      </c>
      <c r="N580">
        <v>15.5</v>
      </c>
      <c r="O580">
        <v>5.8</v>
      </c>
      <c r="P580">
        <v>6600</v>
      </c>
      <c r="Q580">
        <v>57600</v>
      </c>
      <c r="R580">
        <v>11.5</v>
      </c>
      <c r="S580">
        <v>4.7</v>
      </c>
      <c r="T580">
        <v>6900</v>
      </c>
      <c r="U580">
        <v>62700</v>
      </c>
      <c r="V580">
        <v>11</v>
      </c>
      <c r="W580">
        <v>4.4000000000000004</v>
      </c>
      <c r="X580">
        <v>7100</v>
      </c>
      <c r="Y580">
        <v>58900</v>
      </c>
      <c r="Z580">
        <v>12.1</v>
      </c>
      <c r="AA580">
        <v>4.7</v>
      </c>
      <c r="AB580">
        <v>8100</v>
      </c>
      <c r="AC580">
        <v>59400</v>
      </c>
      <c r="AD580">
        <v>13.7</v>
      </c>
      <c r="AE580">
        <v>5.4</v>
      </c>
      <c r="AF580">
        <v>12900</v>
      </c>
      <c r="AG580">
        <v>62000</v>
      </c>
      <c r="AH580">
        <v>20.8</v>
      </c>
      <c r="AI580">
        <v>6.5</v>
      </c>
      <c r="AJ580">
        <v>9100</v>
      </c>
      <c r="AK580">
        <v>55600</v>
      </c>
      <c r="AL580">
        <v>16.399999999999999</v>
      </c>
      <c r="AM580">
        <v>6.1</v>
      </c>
      <c r="AN580">
        <v>5900</v>
      </c>
      <c r="AO580">
        <v>53400</v>
      </c>
      <c r="AP580">
        <v>11.1</v>
      </c>
      <c r="AQ580">
        <v>5.0999999999999996</v>
      </c>
      <c r="AR580">
        <v>6600</v>
      </c>
      <c r="AS580">
        <v>55400</v>
      </c>
      <c r="AT580">
        <v>11.8</v>
      </c>
      <c r="AU580">
        <v>4.5</v>
      </c>
      <c r="AV580">
        <v>5300</v>
      </c>
      <c r="AW580">
        <v>51400</v>
      </c>
      <c r="AX580">
        <v>10.3</v>
      </c>
      <c r="AY580">
        <v>5.0999999999999996</v>
      </c>
      <c r="AZ580">
        <v>6300</v>
      </c>
      <c r="BA580">
        <v>54900</v>
      </c>
      <c r="BB580">
        <v>11.5</v>
      </c>
      <c r="BC580">
        <v>5.3</v>
      </c>
      <c r="BD580">
        <v>8700</v>
      </c>
      <c r="BE580">
        <v>61000</v>
      </c>
      <c r="BF580">
        <v>14.3</v>
      </c>
      <c r="BG580">
        <v>5.9</v>
      </c>
      <c r="BH580">
        <v>8500</v>
      </c>
      <c r="BI580">
        <v>52100</v>
      </c>
      <c r="BJ580">
        <v>16.3</v>
      </c>
      <c r="BK580">
        <v>6.7</v>
      </c>
      <c r="BL580">
        <v>10100</v>
      </c>
      <c r="BM580">
        <v>56500</v>
      </c>
      <c r="BN580">
        <v>17.899999999999999</v>
      </c>
      <c r="BO580">
        <v>7.2</v>
      </c>
      <c r="BP580">
        <v>5000</v>
      </c>
      <c r="BQ580">
        <v>60600</v>
      </c>
      <c r="BR580">
        <v>8.3000000000000007</v>
      </c>
      <c r="BS580">
        <v>5.2</v>
      </c>
      <c r="BT580">
        <v>3700</v>
      </c>
      <c r="BU580">
        <v>46200</v>
      </c>
      <c r="BV580">
        <v>8</v>
      </c>
      <c r="BW580" t="s">
        <v>38</v>
      </c>
    </row>
    <row r="581" spans="1:75" x14ac:dyDescent="0.3">
      <c r="A581" t="s">
        <v>312</v>
      </c>
      <c r="B581" t="str">
        <f>VLOOKUP(A581,'class and classification'!$A$1:$B$338,2,FALSE)</f>
        <v>Predominantly Urban</v>
      </c>
      <c r="C581" t="str">
        <f>VLOOKUP(A581,'class and classification'!$A$1:$C$338,3,FALSE)</f>
        <v>SD</v>
      </c>
      <c r="D581">
        <v>5600</v>
      </c>
      <c r="E581">
        <v>41000</v>
      </c>
      <c r="F581">
        <v>13.6</v>
      </c>
      <c r="G581">
        <v>3.2</v>
      </c>
      <c r="H581">
        <v>5400</v>
      </c>
      <c r="I581">
        <v>43700</v>
      </c>
      <c r="J581">
        <v>12.4</v>
      </c>
      <c r="K581">
        <v>3</v>
      </c>
      <c r="L581">
        <v>6400</v>
      </c>
      <c r="M581">
        <v>45300</v>
      </c>
      <c r="N581">
        <v>14.1</v>
      </c>
      <c r="O581">
        <v>5.4</v>
      </c>
      <c r="P581">
        <v>8400</v>
      </c>
      <c r="Q581">
        <v>46100</v>
      </c>
      <c r="R581">
        <v>18.2</v>
      </c>
      <c r="S581">
        <v>6.3</v>
      </c>
      <c r="T581">
        <v>6600</v>
      </c>
      <c r="U581">
        <v>40900</v>
      </c>
      <c r="V581">
        <v>16.100000000000001</v>
      </c>
      <c r="W581">
        <v>6.6</v>
      </c>
      <c r="X581">
        <v>5100</v>
      </c>
      <c r="Y581">
        <v>45500</v>
      </c>
      <c r="Z581">
        <v>11.1</v>
      </c>
      <c r="AA581">
        <v>5.3</v>
      </c>
      <c r="AB581">
        <v>9200</v>
      </c>
      <c r="AC581">
        <v>50700</v>
      </c>
      <c r="AD581">
        <v>18.2</v>
      </c>
      <c r="AE581">
        <v>6.5</v>
      </c>
      <c r="AF581">
        <v>5700</v>
      </c>
      <c r="AG581">
        <v>43100</v>
      </c>
      <c r="AH581">
        <v>13.1</v>
      </c>
      <c r="AI581">
        <v>6.1</v>
      </c>
      <c r="AJ581">
        <v>6000</v>
      </c>
      <c r="AK581">
        <v>45100</v>
      </c>
      <c r="AL581">
        <v>13.3</v>
      </c>
      <c r="AM581">
        <v>6.3</v>
      </c>
      <c r="AN581">
        <v>6800</v>
      </c>
      <c r="AO581">
        <v>49800</v>
      </c>
      <c r="AP581">
        <v>13.6</v>
      </c>
      <c r="AQ581">
        <v>6.3</v>
      </c>
      <c r="AR581">
        <v>8700</v>
      </c>
      <c r="AS581">
        <v>53300</v>
      </c>
      <c r="AT581">
        <v>16.3</v>
      </c>
      <c r="AU581">
        <v>6.4</v>
      </c>
      <c r="AV581">
        <v>5800</v>
      </c>
      <c r="AW581">
        <v>50400</v>
      </c>
      <c r="AX581">
        <v>11.5</v>
      </c>
      <c r="AY581">
        <v>6.4</v>
      </c>
      <c r="AZ581">
        <v>5100</v>
      </c>
      <c r="BA581">
        <v>45500</v>
      </c>
      <c r="BB581">
        <v>11.3</v>
      </c>
      <c r="BC581">
        <v>6.6</v>
      </c>
      <c r="BD581">
        <v>9500</v>
      </c>
      <c r="BE581">
        <v>44500</v>
      </c>
      <c r="BF581">
        <v>21.2</v>
      </c>
      <c r="BG581">
        <v>8.4</v>
      </c>
      <c r="BH581">
        <v>3600</v>
      </c>
      <c r="BI581">
        <v>45100</v>
      </c>
      <c r="BJ581">
        <v>7.9</v>
      </c>
      <c r="BK581" t="s">
        <v>38</v>
      </c>
      <c r="BL581">
        <v>5700</v>
      </c>
      <c r="BM581">
        <v>48000</v>
      </c>
      <c r="BN581">
        <v>11.8</v>
      </c>
      <c r="BO581">
        <v>6.1</v>
      </c>
      <c r="BP581">
        <v>2100</v>
      </c>
      <c r="BQ581">
        <v>42500</v>
      </c>
      <c r="BR581">
        <v>5</v>
      </c>
      <c r="BS581" t="s">
        <v>38</v>
      </c>
      <c r="BT581">
        <v>8300</v>
      </c>
      <c r="BU581">
        <v>52000</v>
      </c>
      <c r="BV581">
        <v>15.9</v>
      </c>
      <c r="BW581">
        <v>7.2</v>
      </c>
    </row>
    <row r="582" spans="1:75" x14ac:dyDescent="0.3">
      <c r="A582" t="s">
        <v>313</v>
      </c>
      <c r="B582" t="str">
        <f>VLOOKUP(A582,'class and classification'!$A$1:$B$338,2,FALSE)</f>
        <v>Predominantly Rural</v>
      </c>
      <c r="C582" t="str">
        <f>VLOOKUP(A582,'class and classification'!$A$1:$C$338,3,FALSE)</f>
        <v>SD</v>
      </c>
      <c r="D582">
        <v>5700</v>
      </c>
      <c r="E582">
        <v>48200</v>
      </c>
      <c r="F582">
        <v>11.9</v>
      </c>
      <c r="G582">
        <v>2.8</v>
      </c>
      <c r="H582">
        <v>5300</v>
      </c>
      <c r="I582">
        <v>47600</v>
      </c>
      <c r="J582">
        <v>11.2</v>
      </c>
      <c r="K582">
        <v>2.9</v>
      </c>
      <c r="L582">
        <v>8000</v>
      </c>
      <c r="M582">
        <v>49200</v>
      </c>
      <c r="N582">
        <v>16.3</v>
      </c>
      <c r="O582">
        <v>5.6</v>
      </c>
      <c r="P582">
        <v>8500</v>
      </c>
      <c r="Q582">
        <v>48000</v>
      </c>
      <c r="R582">
        <v>17.8</v>
      </c>
      <c r="S582">
        <v>5.4</v>
      </c>
      <c r="T582">
        <v>8400</v>
      </c>
      <c r="U582">
        <v>52200</v>
      </c>
      <c r="V582">
        <v>16</v>
      </c>
      <c r="W582">
        <v>5.3</v>
      </c>
      <c r="X582">
        <v>9400</v>
      </c>
      <c r="Y582">
        <v>52500</v>
      </c>
      <c r="Z582">
        <v>17.899999999999999</v>
      </c>
      <c r="AA582">
        <v>5.7</v>
      </c>
      <c r="AB582">
        <v>10000</v>
      </c>
      <c r="AC582">
        <v>50700</v>
      </c>
      <c r="AD582">
        <v>19.8</v>
      </c>
      <c r="AE582">
        <v>6.2</v>
      </c>
      <c r="AF582">
        <v>5700</v>
      </c>
      <c r="AG582">
        <v>49300</v>
      </c>
      <c r="AH582">
        <v>11.5</v>
      </c>
      <c r="AI582">
        <v>5.7</v>
      </c>
      <c r="AJ582">
        <v>9700</v>
      </c>
      <c r="AK582">
        <v>49900</v>
      </c>
      <c r="AL582">
        <v>19.3</v>
      </c>
      <c r="AM582">
        <v>6.1</v>
      </c>
      <c r="AN582">
        <v>8400</v>
      </c>
      <c r="AO582">
        <v>50800</v>
      </c>
      <c r="AP582">
        <v>16.600000000000001</v>
      </c>
      <c r="AQ582">
        <v>5.7</v>
      </c>
      <c r="AR582">
        <v>9700</v>
      </c>
      <c r="AS582">
        <v>53500</v>
      </c>
      <c r="AT582">
        <v>18.2</v>
      </c>
      <c r="AU582">
        <v>6.1</v>
      </c>
      <c r="AV582">
        <v>9500</v>
      </c>
      <c r="AW582">
        <v>56700</v>
      </c>
      <c r="AX582">
        <v>16.7</v>
      </c>
      <c r="AY582">
        <v>6.7</v>
      </c>
      <c r="AZ582">
        <v>9300</v>
      </c>
      <c r="BA582">
        <v>52400</v>
      </c>
      <c r="BB582">
        <v>17.8</v>
      </c>
      <c r="BC582">
        <v>6.8</v>
      </c>
      <c r="BD582">
        <v>10200</v>
      </c>
      <c r="BE582">
        <v>58000</v>
      </c>
      <c r="BF582">
        <v>17.600000000000001</v>
      </c>
      <c r="BG582">
        <v>6.5</v>
      </c>
      <c r="BH582">
        <v>9300</v>
      </c>
      <c r="BI582">
        <v>58800</v>
      </c>
      <c r="BJ582">
        <v>15.8</v>
      </c>
      <c r="BK582">
        <v>6.2</v>
      </c>
      <c r="BL582">
        <v>10700</v>
      </c>
      <c r="BM582">
        <v>56700</v>
      </c>
      <c r="BN582">
        <v>18.899999999999999</v>
      </c>
      <c r="BO582">
        <v>6.6</v>
      </c>
      <c r="BP582">
        <v>9600</v>
      </c>
      <c r="BQ582">
        <v>54900</v>
      </c>
      <c r="BR582">
        <v>17.5</v>
      </c>
      <c r="BS582">
        <v>6.7</v>
      </c>
      <c r="BT582">
        <v>8000</v>
      </c>
      <c r="BU582">
        <v>55300</v>
      </c>
      <c r="BV582">
        <v>14.5</v>
      </c>
      <c r="BW582">
        <v>6.2</v>
      </c>
    </row>
    <row r="583" spans="1:75" x14ac:dyDescent="0.3">
      <c r="A583" t="s">
        <v>314</v>
      </c>
      <c r="B583" t="str">
        <f>VLOOKUP(A583,'class and classification'!$A$1:$B$338,2,FALSE)</f>
        <v>Predominantly Rural</v>
      </c>
      <c r="C583" t="str">
        <f>VLOOKUP(A583,'class and classification'!$A$1:$C$338,3,FALSE)</f>
        <v>SD</v>
      </c>
      <c r="D583">
        <v>4000</v>
      </c>
      <c r="E583">
        <v>37100</v>
      </c>
      <c r="F583">
        <v>10.9</v>
      </c>
      <c r="G583">
        <v>2.7</v>
      </c>
      <c r="H583">
        <v>3900</v>
      </c>
      <c r="I583">
        <v>37800</v>
      </c>
      <c r="J583">
        <v>10.4</v>
      </c>
      <c r="K583">
        <v>2.8</v>
      </c>
      <c r="L583">
        <v>3700</v>
      </c>
      <c r="M583">
        <v>39700</v>
      </c>
      <c r="N583">
        <v>9.1999999999999993</v>
      </c>
      <c r="O583">
        <v>5.4</v>
      </c>
      <c r="P583">
        <v>3300</v>
      </c>
      <c r="Q583">
        <v>39800</v>
      </c>
      <c r="R583">
        <v>8.4</v>
      </c>
      <c r="S583" t="s">
        <v>38</v>
      </c>
      <c r="T583">
        <v>3800</v>
      </c>
      <c r="U583">
        <v>39000</v>
      </c>
      <c r="V583">
        <v>9.8000000000000007</v>
      </c>
      <c r="W583">
        <v>5.3</v>
      </c>
      <c r="X583">
        <v>5500</v>
      </c>
      <c r="Y583">
        <v>39700</v>
      </c>
      <c r="Z583">
        <v>13.8</v>
      </c>
      <c r="AA583">
        <v>6.3</v>
      </c>
      <c r="AB583">
        <v>4700</v>
      </c>
      <c r="AC583">
        <v>41700</v>
      </c>
      <c r="AD583">
        <v>11.3</v>
      </c>
      <c r="AE583">
        <v>5.8</v>
      </c>
      <c r="AF583">
        <v>2600</v>
      </c>
      <c r="AG583">
        <v>43900</v>
      </c>
      <c r="AH583">
        <v>6</v>
      </c>
      <c r="AI583" t="s">
        <v>38</v>
      </c>
      <c r="AJ583">
        <v>5700</v>
      </c>
      <c r="AK583">
        <v>34900</v>
      </c>
      <c r="AL583">
        <v>16.3</v>
      </c>
      <c r="AM583">
        <v>7.6</v>
      </c>
      <c r="AN583">
        <v>5300</v>
      </c>
      <c r="AO583">
        <v>38000</v>
      </c>
      <c r="AP583">
        <v>14</v>
      </c>
      <c r="AQ583">
        <v>6.8</v>
      </c>
      <c r="AR583">
        <v>4000</v>
      </c>
      <c r="AS583">
        <v>41000</v>
      </c>
      <c r="AT583">
        <v>9.6999999999999993</v>
      </c>
      <c r="AU583">
        <v>5.3</v>
      </c>
      <c r="AV583">
        <v>4300</v>
      </c>
      <c r="AW583">
        <v>43600</v>
      </c>
      <c r="AX583">
        <v>10</v>
      </c>
      <c r="AY583">
        <v>5.6</v>
      </c>
      <c r="AZ583">
        <v>4200</v>
      </c>
      <c r="BA583">
        <v>41500</v>
      </c>
      <c r="BB583">
        <v>10.1</v>
      </c>
      <c r="BC583">
        <v>5.8</v>
      </c>
      <c r="BD583">
        <v>3600</v>
      </c>
      <c r="BE583">
        <v>43100</v>
      </c>
      <c r="BF583">
        <v>8.1999999999999993</v>
      </c>
      <c r="BG583" t="s">
        <v>38</v>
      </c>
      <c r="BH583">
        <v>4400</v>
      </c>
      <c r="BI583">
        <v>44300</v>
      </c>
      <c r="BJ583">
        <v>10</v>
      </c>
      <c r="BK583">
        <v>5.6</v>
      </c>
      <c r="BL583">
        <v>3800</v>
      </c>
      <c r="BM583">
        <v>43900</v>
      </c>
      <c r="BN583">
        <v>8.6999999999999993</v>
      </c>
      <c r="BO583" t="s">
        <v>38</v>
      </c>
      <c r="BP583">
        <v>3300</v>
      </c>
      <c r="BQ583">
        <v>40800</v>
      </c>
      <c r="BR583">
        <v>8.1</v>
      </c>
      <c r="BS583" t="s">
        <v>38</v>
      </c>
      <c r="BT583">
        <v>6700</v>
      </c>
      <c r="BU583">
        <v>45000</v>
      </c>
      <c r="BV583">
        <v>15</v>
      </c>
      <c r="BW583">
        <v>7.4</v>
      </c>
    </row>
    <row r="584" spans="1:75" x14ac:dyDescent="0.3">
      <c r="A584" t="s">
        <v>315</v>
      </c>
      <c r="B584" t="str">
        <f>VLOOKUP(A584,'class and classification'!$A$1:$B$338,2,FALSE)</f>
        <v>Predominantly Rural</v>
      </c>
      <c r="C584" t="str">
        <f>VLOOKUP(A584,'class and classification'!$A$1:$C$338,3,FALSE)</f>
        <v>SD</v>
      </c>
      <c r="D584">
        <v>9300</v>
      </c>
      <c r="E584">
        <v>63400</v>
      </c>
      <c r="F584">
        <v>14.7</v>
      </c>
      <c r="G584">
        <v>3.3</v>
      </c>
      <c r="H584">
        <v>8700</v>
      </c>
      <c r="I584">
        <v>63500</v>
      </c>
      <c r="J584">
        <v>13.8</v>
      </c>
      <c r="K584">
        <v>3.4</v>
      </c>
      <c r="L584">
        <v>10600</v>
      </c>
      <c r="M584">
        <v>62900</v>
      </c>
      <c r="N584">
        <v>16.899999999999999</v>
      </c>
      <c r="O584">
        <v>5</v>
      </c>
      <c r="P584">
        <v>8700</v>
      </c>
      <c r="Q584">
        <v>65100</v>
      </c>
      <c r="R584">
        <v>13.3</v>
      </c>
      <c r="S584">
        <v>4.5</v>
      </c>
      <c r="T584">
        <v>5800</v>
      </c>
      <c r="U584">
        <v>66200</v>
      </c>
      <c r="V584">
        <v>8.6999999999999993</v>
      </c>
      <c r="W584">
        <v>3.9</v>
      </c>
      <c r="X584">
        <v>11500</v>
      </c>
      <c r="Y584">
        <v>67400</v>
      </c>
      <c r="Z584">
        <v>17.100000000000001</v>
      </c>
      <c r="AA584">
        <v>5.4</v>
      </c>
      <c r="AB584">
        <v>9800</v>
      </c>
      <c r="AC584">
        <v>65900</v>
      </c>
      <c r="AD584">
        <v>14.8</v>
      </c>
      <c r="AE584">
        <v>4.9000000000000004</v>
      </c>
      <c r="AF584">
        <v>13400</v>
      </c>
      <c r="AG584">
        <v>68200</v>
      </c>
      <c r="AH584">
        <v>19.7</v>
      </c>
      <c r="AI584">
        <v>5.3</v>
      </c>
      <c r="AJ584">
        <v>13500</v>
      </c>
      <c r="AK584">
        <v>66700</v>
      </c>
      <c r="AL584">
        <v>20.2</v>
      </c>
      <c r="AM584">
        <v>5.7</v>
      </c>
      <c r="AN584">
        <v>9500</v>
      </c>
      <c r="AO584">
        <v>67800</v>
      </c>
      <c r="AP584">
        <v>14</v>
      </c>
      <c r="AQ584">
        <v>4.9000000000000004</v>
      </c>
      <c r="AR584">
        <v>11100</v>
      </c>
      <c r="AS584">
        <v>72300</v>
      </c>
      <c r="AT584">
        <v>15.4</v>
      </c>
      <c r="AU584">
        <v>4.9000000000000004</v>
      </c>
      <c r="AV584">
        <v>12300</v>
      </c>
      <c r="AW584">
        <v>66400</v>
      </c>
      <c r="AX584">
        <v>18.5</v>
      </c>
      <c r="AY584">
        <v>5.9</v>
      </c>
      <c r="AZ584">
        <v>8800</v>
      </c>
      <c r="BA584">
        <v>66600</v>
      </c>
      <c r="BB584">
        <v>13.2</v>
      </c>
      <c r="BC584">
        <v>5.2</v>
      </c>
      <c r="BD584">
        <v>14400</v>
      </c>
      <c r="BE584">
        <v>72900</v>
      </c>
      <c r="BF584">
        <v>19.7</v>
      </c>
      <c r="BG584">
        <v>5.6</v>
      </c>
      <c r="BH584">
        <v>14900</v>
      </c>
      <c r="BI584">
        <v>74200</v>
      </c>
      <c r="BJ584">
        <v>20.100000000000001</v>
      </c>
      <c r="BK584">
        <v>5.9</v>
      </c>
      <c r="BL584">
        <v>11400</v>
      </c>
      <c r="BM584">
        <v>70400</v>
      </c>
      <c r="BN584">
        <v>16.2</v>
      </c>
      <c r="BO584">
        <v>6.2</v>
      </c>
      <c r="BP584">
        <v>11600</v>
      </c>
      <c r="BQ584">
        <v>62400</v>
      </c>
      <c r="BR584">
        <v>18.5</v>
      </c>
      <c r="BS584">
        <v>7.1</v>
      </c>
      <c r="BT584">
        <v>18400</v>
      </c>
      <c r="BU584">
        <v>70700</v>
      </c>
      <c r="BV584">
        <v>26</v>
      </c>
      <c r="BW584">
        <v>7.5</v>
      </c>
    </row>
    <row r="585" spans="1:75" x14ac:dyDescent="0.3">
      <c r="A585" t="s">
        <v>316</v>
      </c>
      <c r="B585" t="str">
        <f>VLOOKUP(A585,'class and classification'!$A$1:$B$338,2,FALSE)</f>
        <v>Predominantly Rural</v>
      </c>
      <c r="C585" t="str">
        <f>VLOOKUP(A585,'class and classification'!$A$1:$C$338,3,FALSE)</f>
        <v>SD</v>
      </c>
      <c r="D585">
        <v>4900</v>
      </c>
      <c r="E585">
        <v>38800</v>
      </c>
      <c r="F585">
        <v>12.5</v>
      </c>
      <c r="G585">
        <v>3.1</v>
      </c>
      <c r="H585">
        <v>5900</v>
      </c>
      <c r="I585">
        <v>40200</v>
      </c>
      <c r="J585">
        <v>14.7</v>
      </c>
      <c r="K585">
        <v>3.3</v>
      </c>
      <c r="L585">
        <v>3800</v>
      </c>
      <c r="M585">
        <v>41300</v>
      </c>
      <c r="N585">
        <v>9.1</v>
      </c>
      <c r="O585">
        <v>5</v>
      </c>
      <c r="P585">
        <v>3600</v>
      </c>
      <c r="Q585">
        <v>43200</v>
      </c>
      <c r="R585">
        <v>8.3000000000000007</v>
      </c>
      <c r="S585">
        <v>4.9000000000000004</v>
      </c>
      <c r="T585">
        <v>6300</v>
      </c>
      <c r="U585">
        <v>42300</v>
      </c>
      <c r="V585">
        <v>14.9</v>
      </c>
      <c r="W585">
        <v>6</v>
      </c>
      <c r="X585">
        <v>3200</v>
      </c>
      <c r="Y585">
        <v>37400</v>
      </c>
      <c r="Z585">
        <v>8.4</v>
      </c>
      <c r="AA585" t="s">
        <v>38</v>
      </c>
      <c r="AB585">
        <v>4500</v>
      </c>
      <c r="AC585">
        <v>39800</v>
      </c>
      <c r="AD585">
        <v>11.3</v>
      </c>
      <c r="AE585">
        <v>5.6</v>
      </c>
      <c r="AF585">
        <v>4900</v>
      </c>
      <c r="AG585">
        <v>38200</v>
      </c>
      <c r="AH585">
        <v>12.9</v>
      </c>
      <c r="AI585">
        <v>5.9</v>
      </c>
      <c r="AJ585">
        <v>8700</v>
      </c>
      <c r="AK585">
        <v>39100</v>
      </c>
      <c r="AL585">
        <v>22.2</v>
      </c>
      <c r="AM585">
        <v>7.5</v>
      </c>
      <c r="AN585">
        <v>7200</v>
      </c>
      <c r="AO585">
        <v>38900</v>
      </c>
      <c r="AP585">
        <v>18.600000000000001</v>
      </c>
      <c r="AQ585">
        <v>7.6</v>
      </c>
      <c r="AR585">
        <v>8500</v>
      </c>
      <c r="AS585">
        <v>44000</v>
      </c>
      <c r="AT585">
        <v>19.2</v>
      </c>
      <c r="AU585">
        <v>7.3</v>
      </c>
      <c r="AV585">
        <v>8700</v>
      </c>
      <c r="AW585">
        <v>46400</v>
      </c>
      <c r="AX585">
        <v>18.7</v>
      </c>
      <c r="AY585">
        <v>6.4</v>
      </c>
      <c r="AZ585">
        <v>6400</v>
      </c>
      <c r="BA585">
        <v>44700</v>
      </c>
      <c r="BB585">
        <v>14.3</v>
      </c>
      <c r="BC585">
        <v>6.7</v>
      </c>
      <c r="BD585">
        <v>7300</v>
      </c>
      <c r="BE585">
        <v>41100</v>
      </c>
      <c r="BF585">
        <v>17.7</v>
      </c>
      <c r="BG585">
        <v>7.4</v>
      </c>
      <c r="BH585">
        <v>9600</v>
      </c>
      <c r="BI585">
        <v>43700</v>
      </c>
      <c r="BJ585">
        <v>21.9</v>
      </c>
      <c r="BK585">
        <v>8.1999999999999993</v>
      </c>
      <c r="BL585">
        <v>11400</v>
      </c>
      <c r="BM585">
        <v>45400</v>
      </c>
      <c r="BN585">
        <v>25</v>
      </c>
      <c r="BO585">
        <v>9.4</v>
      </c>
      <c r="BP585">
        <v>8600</v>
      </c>
      <c r="BQ585">
        <v>38200</v>
      </c>
      <c r="BR585">
        <v>22.6</v>
      </c>
      <c r="BS585">
        <v>8.5</v>
      </c>
      <c r="BT585">
        <v>8200</v>
      </c>
      <c r="BU585">
        <v>42400</v>
      </c>
      <c r="BV585">
        <v>19.3</v>
      </c>
      <c r="BW585">
        <v>7.8</v>
      </c>
    </row>
    <row r="586" spans="1:75" x14ac:dyDescent="0.3">
      <c r="A586" t="s">
        <v>317</v>
      </c>
      <c r="B586" t="str">
        <f>VLOOKUP(A586,'class and classification'!$A$1:$B$338,2,FALSE)</f>
        <v>Predominantly Urban</v>
      </c>
      <c r="C586" t="str">
        <f>VLOOKUP(A586,'class and classification'!$A$1:$C$338,3,FALSE)</f>
        <v>SD</v>
      </c>
      <c r="D586">
        <v>6100</v>
      </c>
      <c r="E586">
        <v>53900</v>
      </c>
      <c r="F586">
        <v>11.2</v>
      </c>
      <c r="G586">
        <v>2.8</v>
      </c>
      <c r="H586">
        <v>4500</v>
      </c>
      <c r="I586">
        <v>54700</v>
      </c>
      <c r="J586">
        <v>8.1999999999999993</v>
      </c>
      <c r="K586">
        <v>2.7</v>
      </c>
      <c r="L586">
        <v>6300</v>
      </c>
      <c r="M586">
        <v>56500</v>
      </c>
      <c r="N586">
        <v>11.2</v>
      </c>
      <c r="O586">
        <v>4.7</v>
      </c>
      <c r="P586">
        <v>4200</v>
      </c>
      <c r="Q586">
        <v>52300</v>
      </c>
      <c r="R586">
        <v>8</v>
      </c>
      <c r="S586">
        <v>4.0999999999999996</v>
      </c>
      <c r="T586">
        <v>3900</v>
      </c>
      <c r="U586">
        <v>54100</v>
      </c>
      <c r="V586">
        <v>7.2</v>
      </c>
      <c r="W586">
        <v>4.2</v>
      </c>
      <c r="X586">
        <v>7100</v>
      </c>
      <c r="Y586">
        <v>53400</v>
      </c>
      <c r="Z586">
        <v>13.2</v>
      </c>
      <c r="AA586">
        <v>5.4</v>
      </c>
      <c r="AB586">
        <v>4200</v>
      </c>
      <c r="AC586">
        <v>52000</v>
      </c>
      <c r="AD586">
        <v>8.1</v>
      </c>
      <c r="AE586">
        <v>4.5</v>
      </c>
      <c r="AF586">
        <v>5000</v>
      </c>
      <c r="AG586">
        <v>51600</v>
      </c>
      <c r="AH586">
        <v>9.6999999999999993</v>
      </c>
      <c r="AI586">
        <v>4.8</v>
      </c>
      <c r="AJ586">
        <v>4600</v>
      </c>
      <c r="AK586">
        <v>53400</v>
      </c>
      <c r="AL586">
        <v>8.6999999999999993</v>
      </c>
      <c r="AM586">
        <v>5.2</v>
      </c>
      <c r="AN586">
        <v>6300</v>
      </c>
      <c r="AO586">
        <v>55100</v>
      </c>
      <c r="AP586">
        <v>11.4</v>
      </c>
      <c r="AQ586">
        <v>5.8</v>
      </c>
      <c r="AR586">
        <v>6700</v>
      </c>
      <c r="AS586">
        <v>54600</v>
      </c>
      <c r="AT586">
        <v>12.3</v>
      </c>
      <c r="AU586">
        <v>5.6</v>
      </c>
      <c r="AV586">
        <v>8700</v>
      </c>
      <c r="AW586">
        <v>60100</v>
      </c>
      <c r="AX586">
        <v>14.5</v>
      </c>
      <c r="AY586">
        <v>6.1</v>
      </c>
      <c r="AZ586">
        <v>5000</v>
      </c>
      <c r="BA586">
        <v>57800</v>
      </c>
      <c r="BB586">
        <v>8.6</v>
      </c>
      <c r="BC586">
        <v>4.9000000000000004</v>
      </c>
      <c r="BD586">
        <v>5100</v>
      </c>
      <c r="BE586">
        <v>56800</v>
      </c>
      <c r="BF586">
        <v>9</v>
      </c>
      <c r="BG586">
        <v>5.0999999999999996</v>
      </c>
      <c r="BH586">
        <v>10200</v>
      </c>
      <c r="BI586">
        <v>58400</v>
      </c>
      <c r="BJ586">
        <v>17.5</v>
      </c>
      <c r="BK586">
        <v>6.7</v>
      </c>
      <c r="BL586">
        <v>8600</v>
      </c>
      <c r="BM586">
        <v>65800</v>
      </c>
      <c r="BN586">
        <v>13</v>
      </c>
      <c r="BO586">
        <v>5.3</v>
      </c>
      <c r="BP586">
        <v>7300</v>
      </c>
      <c r="BQ586">
        <v>60400</v>
      </c>
      <c r="BR586">
        <v>12.1</v>
      </c>
      <c r="BS586">
        <v>6.2</v>
      </c>
      <c r="BT586">
        <v>13500</v>
      </c>
      <c r="BU586">
        <v>66500</v>
      </c>
      <c r="BV586">
        <v>20.2</v>
      </c>
      <c r="BW586">
        <v>7.6</v>
      </c>
    </row>
    <row r="587" spans="1:75" x14ac:dyDescent="0.3">
      <c r="A587" t="s">
        <v>318</v>
      </c>
      <c r="B587" t="str">
        <f>VLOOKUP(A587,'class and classification'!$A$1:$B$338,2,FALSE)</f>
        <v>Predominantly Rural</v>
      </c>
      <c r="C587" t="str">
        <f>VLOOKUP(A587,'class and classification'!$A$1:$C$338,3,FALSE)</f>
        <v>SD</v>
      </c>
      <c r="D587">
        <v>6600</v>
      </c>
      <c r="E587">
        <v>51400</v>
      </c>
      <c r="F587">
        <v>12.9</v>
      </c>
      <c r="G587">
        <v>2.9</v>
      </c>
      <c r="H587">
        <v>6200</v>
      </c>
      <c r="I587">
        <v>51200</v>
      </c>
      <c r="J587">
        <v>12.1</v>
      </c>
      <c r="K587">
        <v>3</v>
      </c>
      <c r="L587">
        <v>7000</v>
      </c>
      <c r="M587">
        <v>49600</v>
      </c>
      <c r="N587">
        <v>14.1</v>
      </c>
      <c r="O587">
        <v>5.4</v>
      </c>
      <c r="P587">
        <v>7500</v>
      </c>
      <c r="Q587">
        <v>53100</v>
      </c>
      <c r="R587">
        <v>14.1</v>
      </c>
      <c r="S587">
        <v>5.3</v>
      </c>
      <c r="T587">
        <v>7800</v>
      </c>
      <c r="U587">
        <v>52000</v>
      </c>
      <c r="V587">
        <v>15</v>
      </c>
      <c r="W587">
        <v>5.4</v>
      </c>
      <c r="X587">
        <v>5200</v>
      </c>
      <c r="Y587">
        <v>50200</v>
      </c>
      <c r="Z587">
        <v>10.4</v>
      </c>
      <c r="AA587">
        <v>4.9000000000000004</v>
      </c>
      <c r="AB587">
        <v>7200</v>
      </c>
      <c r="AC587">
        <v>52800</v>
      </c>
      <c r="AD587">
        <v>13.7</v>
      </c>
      <c r="AE587">
        <v>5.6</v>
      </c>
      <c r="AF587">
        <v>7400</v>
      </c>
      <c r="AG587">
        <v>49300</v>
      </c>
      <c r="AH587">
        <v>14.9</v>
      </c>
      <c r="AI587">
        <v>5.9</v>
      </c>
      <c r="AJ587">
        <v>7600</v>
      </c>
      <c r="AK587">
        <v>52100</v>
      </c>
      <c r="AL587">
        <v>14.7</v>
      </c>
      <c r="AM587">
        <v>5.5</v>
      </c>
      <c r="AN587">
        <v>8500</v>
      </c>
      <c r="AO587">
        <v>49600</v>
      </c>
      <c r="AP587">
        <v>17.100000000000001</v>
      </c>
      <c r="AQ587">
        <v>6.2</v>
      </c>
      <c r="AR587">
        <v>5500</v>
      </c>
      <c r="AS587">
        <v>47900</v>
      </c>
      <c r="AT587">
        <v>11.5</v>
      </c>
      <c r="AU587">
        <v>6.1</v>
      </c>
      <c r="AV587">
        <v>8400</v>
      </c>
      <c r="AW587">
        <v>47900</v>
      </c>
      <c r="AX587">
        <v>17.600000000000001</v>
      </c>
      <c r="AY587">
        <v>8.3000000000000007</v>
      </c>
      <c r="AZ587">
        <v>8100</v>
      </c>
      <c r="BA587">
        <v>49400</v>
      </c>
      <c r="BB587">
        <v>16.3</v>
      </c>
      <c r="BC587">
        <v>6.9</v>
      </c>
      <c r="BD587">
        <v>5800</v>
      </c>
      <c r="BE587">
        <v>51100</v>
      </c>
      <c r="BF587">
        <v>11.3</v>
      </c>
      <c r="BG587">
        <v>5.9</v>
      </c>
      <c r="BH587">
        <v>4800</v>
      </c>
      <c r="BI587">
        <v>51800</v>
      </c>
      <c r="BJ587">
        <v>9.3000000000000007</v>
      </c>
      <c r="BK587">
        <v>5.4</v>
      </c>
      <c r="BL587">
        <v>6400</v>
      </c>
      <c r="BM587">
        <v>57600</v>
      </c>
      <c r="BN587">
        <v>11.1</v>
      </c>
      <c r="BO587">
        <v>5.5</v>
      </c>
      <c r="BP587">
        <v>7500</v>
      </c>
      <c r="BQ587">
        <v>51600</v>
      </c>
      <c r="BR587">
        <v>14.6</v>
      </c>
      <c r="BS587">
        <v>8.1999999999999993</v>
      </c>
      <c r="BT587">
        <v>8700</v>
      </c>
      <c r="BU587">
        <v>50300</v>
      </c>
      <c r="BV587">
        <v>17.2</v>
      </c>
      <c r="BW587">
        <v>7.4</v>
      </c>
    </row>
    <row r="588" spans="1:75" x14ac:dyDescent="0.3">
      <c r="A588" t="s">
        <v>319</v>
      </c>
      <c r="B588" t="str">
        <f>VLOOKUP(A588,'class and classification'!$A$1:$B$338,2,FALSE)</f>
        <v>Predominantly Urban</v>
      </c>
      <c r="C588" t="str">
        <f>VLOOKUP(A588,'class and classification'!$A$1:$C$338,3,FALSE)</f>
        <v>SD</v>
      </c>
      <c r="D588">
        <v>11100</v>
      </c>
      <c r="E588">
        <v>50500</v>
      </c>
      <c r="F588">
        <v>22</v>
      </c>
      <c r="G588">
        <v>4.0999999999999996</v>
      </c>
      <c r="H588">
        <v>10000</v>
      </c>
      <c r="I588">
        <v>54800</v>
      </c>
      <c r="J588">
        <v>18.2</v>
      </c>
      <c r="K588">
        <v>4.0999999999999996</v>
      </c>
      <c r="L588">
        <v>11400</v>
      </c>
      <c r="M588">
        <v>49200</v>
      </c>
      <c r="N588">
        <v>23.2</v>
      </c>
      <c r="O588">
        <v>6.5</v>
      </c>
      <c r="P588">
        <v>10800</v>
      </c>
      <c r="Q588">
        <v>54900</v>
      </c>
      <c r="R588">
        <v>19.600000000000001</v>
      </c>
      <c r="S588">
        <v>5.8</v>
      </c>
      <c r="T588">
        <v>10200</v>
      </c>
      <c r="U588">
        <v>53800</v>
      </c>
      <c r="V588">
        <v>18.899999999999999</v>
      </c>
      <c r="W588">
        <v>5.9</v>
      </c>
      <c r="X588">
        <v>12500</v>
      </c>
      <c r="Y588">
        <v>52200</v>
      </c>
      <c r="Z588">
        <v>23.9</v>
      </c>
      <c r="AA588">
        <v>6.5</v>
      </c>
      <c r="AB588">
        <v>9200</v>
      </c>
      <c r="AC588">
        <v>53300</v>
      </c>
      <c r="AD588">
        <v>17.3</v>
      </c>
      <c r="AE588">
        <v>6.2</v>
      </c>
      <c r="AF588">
        <v>14800</v>
      </c>
      <c r="AG588">
        <v>51000</v>
      </c>
      <c r="AH588">
        <v>29.1</v>
      </c>
      <c r="AI588">
        <v>8.1</v>
      </c>
      <c r="AJ588">
        <v>12900</v>
      </c>
      <c r="AK588">
        <v>53900</v>
      </c>
      <c r="AL588">
        <v>23.8</v>
      </c>
      <c r="AM588">
        <v>7.6</v>
      </c>
      <c r="AN588">
        <v>12600</v>
      </c>
      <c r="AO588">
        <v>49500</v>
      </c>
      <c r="AP588">
        <v>25.5</v>
      </c>
      <c r="AQ588">
        <v>8.1</v>
      </c>
      <c r="AR588">
        <v>11700</v>
      </c>
      <c r="AS588">
        <v>49100</v>
      </c>
      <c r="AT588">
        <v>23.8</v>
      </c>
      <c r="AU588">
        <v>8.6999999999999993</v>
      </c>
      <c r="AV588">
        <v>14000</v>
      </c>
      <c r="AW588">
        <v>53100</v>
      </c>
      <c r="AX588">
        <v>26.4</v>
      </c>
      <c r="AY588">
        <v>8</v>
      </c>
      <c r="AZ588">
        <v>17500</v>
      </c>
      <c r="BA588">
        <v>61800</v>
      </c>
      <c r="BB588">
        <v>28.3</v>
      </c>
      <c r="BC588">
        <v>8.1999999999999993</v>
      </c>
      <c r="BD588">
        <v>9200</v>
      </c>
      <c r="BE588">
        <v>59600</v>
      </c>
      <c r="BF588">
        <v>15.5</v>
      </c>
      <c r="BG588">
        <v>6.5</v>
      </c>
      <c r="BH588">
        <v>10100</v>
      </c>
      <c r="BI588">
        <v>52200</v>
      </c>
      <c r="BJ588">
        <v>19.3</v>
      </c>
      <c r="BK588">
        <v>6.6</v>
      </c>
      <c r="BL588">
        <v>14300</v>
      </c>
      <c r="BM588">
        <v>55700</v>
      </c>
      <c r="BN588">
        <v>25.8</v>
      </c>
      <c r="BO588">
        <v>7</v>
      </c>
      <c r="BP588">
        <v>14700</v>
      </c>
      <c r="BQ588">
        <v>54900</v>
      </c>
      <c r="BR588">
        <v>26.8</v>
      </c>
      <c r="BS588">
        <v>8.1</v>
      </c>
      <c r="BT588">
        <v>14000</v>
      </c>
      <c r="BU588">
        <v>54700</v>
      </c>
      <c r="BV588">
        <v>25.7</v>
      </c>
      <c r="BW588">
        <v>7.6</v>
      </c>
    </row>
    <row r="589" spans="1:75" x14ac:dyDescent="0.3">
      <c r="A589" t="s">
        <v>320</v>
      </c>
      <c r="B589" t="str">
        <f>VLOOKUP(A589,'class and classification'!$A$1:$B$338,2,FALSE)</f>
        <v>Predominantly Urban</v>
      </c>
      <c r="C589" t="str">
        <f>VLOOKUP(A589,'class and classification'!$A$1:$C$338,3,FALSE)</f>
        <v>SD</v>
      </c>
      <c r="D589">
        <v>9100</v>
      </c>
      <c r="E589">
        <v>54000</v>
      </c>
      <c r="F589">
        <v>16.8</v>
      </c>
      <c r="G589">
        <v>3.6</v>
      </c>
      <c r="H589">
        <v>9000</v>
      </c>
      <c r="I589">
        <v>54200</v>
      </c>
      <c r="J589">
        <v>16.5</v>
      </c>
      <c r="K589">
        <v>3.8</v>
      </c>
      <c r="L589">
        <v>9200</v>
      </c>
      <c r="M589">
        <v>55900</v>
      </c>
      <c r="N589">
        <v>16.5</v>
      </c>
      <c r="O589">
        <v>5.5</v>
      </c>
      <c r="P589">
        <v>12700</v>
      </c>
      <c r="Q589">
        <v>55900</v>
      </c>
      <c r="R589">
        <v>22.6</v>
      </c>
      <c r="S589">
        <v>6.4</v>
      </c>
      <c r="T589">
        <v>8200</v>
      </c>
      <c r="U589">
        <v>54700</v>
      </c>
      <c r="V589">
        <v>14.9</v>
      </c>
      <c r="W589">
        <v>5.3</v>
      </c>
      <c r="X589">
        <v>8000</v>
      </c>
      <c r="Y589">
        <v>54500</v>
      </c>
      <c r="Z589">
        <v>14.6</v>
      </c>
      <c r="AA589">
        <v>5.4</v>
      </c>
      <c r="AB589">
        <v>10900</v>
      </c>
      <c r="AC589">
        <v>55400</v>
      </c>
      <c r="AD589">
        <v>19.600000000000001</v>
      </c>
      <c r="AE589">
        <v>6.5</v>
      </c>
      <c r="AF589">
        <v>8600</v>
      </c>
      <c r="AG589">
        <v>53700</v>
      </c>
      <c r="AH589">
        <v>16</v>
      </c>
      <c r="AI589">
        <v>6.4</v>
      </c>
      <c r="AJ589">
        <v>9300</v>
      </c>
      <c r="AK589">
        <v>56300</v>
      </c>
      <c r="AL589">
        <v>16.5</v>
      </c>
      <c r="AM589">
        <v>6.2</v>
      </c>
      <c r="AN589">
        <v>14500</v>
      </c>
      <c r="AO589">
        <v>51900</v>
      </c>
      <c r="AP589">
        <v>28</v>
      </c>
      <c r="AQ589">
        <v>7.4</v>
      </c>
      <c r="AR589">
        <v>10800</v>
      </c>
      <c r="AS589">
        <v>53500</v>
      </c>
      <c r="AT589">
        <v>20.3</v>
      </c>
      <c r="AU589">
        <v>6.9</v>
      </c>
      <c r="AV589">
        <v>12200</v>
      </c>
      <c r="AW589">
        <v>55800</v>
      </c>
      <c r="AX589">
        <v>21.9</v>
      </c>
      <c r="AY589">
        <v>7.5</v>
      </c>
      <c r="AZ589">
        <v>11900</v>
      </c>
      <c r="BA589">
        <v>56600</v>
      </c>
      <c r="BB589">
        <v>21</v>
      </c>
      <c r="BC589">
        <v>6.8</v>
      </c>
      <c r="BD589">
        <v>10400</v>
      </c>
      <c r="BE589">
        <v>58100</v>
      </c>
      <c r="BF589">
        <v>17.899999999999999</v>
      </c>
      <c r="BG589">
        <v>6.9</v>
      </c>
      <c r="BH589">
        <v>9000</v>
      </c>
      <c r="BI589">
        <v>57700</v>
      </c>
      <c r="BJ589">
        <v>15.6</v>
      </c>
      <c r="BK589">
        <v>6.3</v>
      </c>
      <c r="BL589">
        <v>10900</v>
      </c>
      <c r="BM589">
        <v>59400</v>
      </c>
      <c r="BN589">
        <v>18.399999999999999</v>
      </c>
      <c r="BO589">
        <v>6.4</v>
      </c>
      <c r="BP589">
        <v>10600</v>
      </c>
      <c r="BQ589">
        <v>57100</v>
      </c>
      <c r="BR589">
        <v>18.600000000000001</v>
      </c>
      <c r="BS589">
        <v>6.8</v>
      </c>
      <c r="BT589">
        <v>14600</v>
      </c>
      <c r="BU589">
        <v>52800</v>
      </c>
      <c r="BV589">
        <v>27.7</v>
      </c>
      <c r="BW589">
        <v>7.4</v>
      </c>
    </row>
    <row r="590" spans="1:75" x14ac:dyDescent="0.3">
      <c r="A590" t="s">
        <v>321</v>
      </c>
      <c r="B590" t="str">
        <f>VLOOKUP(A590,'class and classification'!$A$1:$B$338,2,FALSE)</f>
        <v>Predominantly Urban</v>
      </c>
      <c r="C590" t="str">
        <f>VLOOKUP(A590,'class and classification'!$A$1:$C$338,3,FALSE)</f>
        <v>SD</v>
      </c>
      <c r="D590">
        <v>5600</v>
      </c>
      <c r="E590">
        <v>45000</v>
      </c>
      <c r="F590">
        <v>12.5</v>
      </c>
      <c r="G590">
        <v>2.9</v>
      </c>
      <c r="H590">
        <v>5200</v>
      </c>
      <c r="I590">
        <v>42900</v>
      </c>
      <c r="J590">
        <v>12</v>
      </c>
      <c r="K590">
        <v>3.2</v>
      </c>
      <c r="L590">
        <v>5300</v>
      </c>
      <c r="M590">
        <v>44900</v>
      </c>
      <c r="N590">
        <v>11.9</v>
      </c>
      <c r="O590">
        <v>5.0999999999999996</v>
      </c>
      <c r="P590">
        <v>5900</v>
      </c>
      <c r="Q590">
        <v>48500</v>
      </c>
      <c r="R590">
        <v>12.1</v>
      </c>
      <c r="S590">
        <v>5</v>
      </c>
      <c r="T590">
        <v>6500</v>
      </c>
      <c r="U590">
        <v>50500</v>
      </c>
      <c r="V590">
        <v>12.8</v>
      </c>
      <c r="W590">
        <v>5.3</v>
      </c>
      <c r="X590">
        <v>5200</v>
      </c>
      <c r="Y590">
        <v>44500</v>
      </c>
      <c r="Z590">
        <v>11.8</v>
      </c>
      <c r="AA590">
        <v>5.5</v>
      </c>
      <c r="AB590">
        <v>4400</v>
      </c>
      <c r="AC590">
        <v>47600</v>
      </c>
      <c r="AD590">
        <v>9.3000000000000007</v>
      </c>
      <c r="AE590">
        <v>5.2</v>
      </c>
      <c r="AF590">
        <v>4000</v>
      </c>
      <c r="AG590">
        <v>43800</v>
      </c>
      <c r="AH590">
        <v>9.1999999999999993</v>
      </c>
      <c r="AI590">
        <v>5.3</v>
      </c>
      <c r="AJ590">
        <v>4700</v>
      </c>
      <c r="AK590">
        <v>43900</v>
      </c>
      <c r="AL590">
        <v>10.7</v>
      </c>
      <c r="AM590">
        <v>5.3</v>
      </c>
      <c r="AN590">
        <v>5900</v>
      </c>
      <c r="AO590">
        <v>42900</v>
      </c>
      <c r="AP590">
        <v>13.7</v>
      </c>
      <c r="AQ590">
        <v>6.7</v>
      </c>
      <c r="AR590">
        <v>6500</v>
      </c>
      <c r="AS590">
        <v>55100</v>
      </c>
      <c r="AT590">
        <v>11.8</v>
      </c>
      <c r="AU590">
        <v>5.9</v>
      </c>
      <c r="AV590">
        <v>5700</v>
      </c>
      <c r="AW590">
        <v>54700</v>
      </c>
      <c r="AX590">
        <v>10.3</v>
      </c>
      <c r="AY590">
        <v>5.6</v>
      </c>
      <c r="AZ590">
        <v>5500</v>
      </c>
      <c r="BA590">
        <v>50700</v>
      </c>
      <c r="BB590">
        <v>10.8</v>
      </c>
      <c r="BC590">
        <v>5.5</v>
      </c>
      <c r="BD590">
        <v>2700</v>
      </c>
      <c r="BE590">
        <v>50500</v>
      </c>
      <c r="BF590">
        <v>5.4</v>
      </c>
      <c r="BG590" t="s">
        <v>38</v>
      </c>
      <c r="BH590">
        <v>6700</v>
      </c>
      <c r="BI590">
        <v>49900</v>
      </c>
      <c r="BJ590">
        <v>13.4</v>
      </c>
      <c r="BK590">
        <v>7</v>
      </c>
      <c r="BL590">
        <v>7100</v>
      </c>
      <c r="BM590">
        <v>52500</v>
      </c>
      <c r="BN590">
        <v>13.5</v>
      </c>
      <c r="BO590">
        <v>6.3</v>
      </c>
      <c r="BP590">
        <v>8400</v>
      </c>
      <c r="BQ590">
        <v>47400</v>
      </c>
      <c r="BR590">
        <v>17.7</v>
      </c>
      <c r="BS590">
        <v>8.3000000000000007</v>
      </c>
      <c r="BT590">
        <v>7600</v>
      </c>
      <c r="BU590">
        <v>41800</v>
      </c>
      <c r="BV590">
        <v>18.2</v>
      </c>
      <c r="BW590">
        <v>9</v>
      </c>
    </row>
    <row r="591" spans="1:75" x14ac:dyDescent="0.3">
      <c r="A591" t="s">
        <v>322</v>
      </c>
      <c r="B591" t="str">
        <f>VLOOKUP(A591,'class and classification'!$A$1:$B$338,2,FALSE)</f>
        <v>Predominantly Rural</v>
      </c>
      <c r="C591" t="str">
        <f>VLOOKUP(A591,'class and classification'!$A$1:$C$338,3,FALSE)</f>
        <v>SD</v>
      </c>
      <c r="D591">
        <v>8000</v>
      </c>
      <c r="E591">
        <v>52100</v>
      </c>
      <c r="F591">
        <v>15.4</v>
      </c>
      <c r="G591">
        <v>3.2</v>
      </c>
      <c r="H591">
        <v>8600</v>
      </c>
      <c r="I591">
        <v>53200</v>
      </c>
      <c r="J591">
        <v>16.100000000000001</v>
      </c>
      <c r="K591">
        <v>3.6</v>
      </c>
      <c r="L591">
        <v>7600</v>
      </c>
      <c r="M591">
        <v>54100</v>
      </c>
      <c r="N591">
        <v>14.1</v>
      </c>
      <c r="O591">
        <v>4.8</v>
      </c>
      <c r="P591">
        <v>6500</v>
      </c>
      <c r="Q591">
        <v>53800</v>
      </c>
      <c r="R591">
        <v>12.1</v>
      </c>
      <c r="S591">
        <v>4.5</v>
      </c>
      <c r="T591">
        <v>7900</v>
      </c>
      <c r="U591">
        <v>51300</v>
      </c>
      <c r="V591">
        <v>15.4</v>
      </c>
      <c r="W591">
        <v>5.6</v>
      </c>
      <c r="X591">
        <v>8900</v>
      </c>
      <c r="Y591">
        <v>54500</v>
      </c>
      <c r="Z591">
        <v>16.399999999999999</v>
      </c>
      <c r="AA591">
        <v>5.2</v>
      </c>
      <c r="AB591">
        <v>7500</v>
      </c>
      <c r="AC591">
        <v>52000</v>
      </c>
      <c r="AD591">
        <v>14.4</v>
      </c>
      <c r="AE591">
        <v>5.4</v>
      </c>
      <c r="AF591">
        <v>6200</v>
      </c>
      <c r="AG591">
        <v>52700</v>
      </c>
      <c r="AH591">
        <v>11.9</v>
      </c>
      <c r="AI591">
        <v>5.3</v>
      </c>
      <c r="AJ591">
        <v>9100</v>
      </c>
      <c r="AK591">
        <v>53500</v>
      </c>
      <c r="AL591">
        <v>17</v>
      </c>
      <c r="AM591">
        <v>6.5</v>
      </c>
      <c r="AN591">
        <v>8000</v>
      </c>
      <c r="AO591">
        <v>57700</v>
      </c>
      <c r="AP591">
        <v>14</v>
      </c>
      <c r="AQ591">
        <v>5.7</v>
      </c>
      <c r="AR591">
        <v>5400</v>
      </c>
      <c r="AS591">
        <v>52000</v>
      </c>
      <c r="AT591">
        <v>10.4</v>
      </c>
      <c r="AU591">
        <v>5.6</v>
      </c>
      <c r="AV591">
        <v>5300</v>
      </c>
      <c r="AW591">
        <v>52600</v>
      </c>
      <c r="AX591">
        <v>10.199999999999999</v>
      </c>
      <c r="AY591">
        <v>5.4</v>
      </c>
      <c r="AZ591">
        <v>8000</v>
      </c>
      <c r="BA591">
        <v>59900</v>
      </c>
      <c r="BB591">
        <v>13.4</v>
      </c>
      <c r="BC591">
        <v>5.7</v>
      </c>
      <c r="BD591">
        <v>7200</v>
      </c>
      <c r="BE591">
        <v>59500</v>
      </c>
      <c r="BF591">
        <v>12.1</v>
      </c>
      <c r="BG591">
        <v>5.4</v>
      </c>
      <c r="BH591">
        <v>7400</v>
      </c>
      <c r="BI591">
        <v>54900</v>
      </c>
      <c r="BJ591">
        <v>13.4</v>
      </c>
      <c r="BK591">
        <v>5.9</v>
      </c>
      <c r="BL591">
        <v>10700</v>
      </c>
      <c r="BM591">
        <v>56800</v>
      </c>
      <c r="BN591">
        <v>18.899999999999999</v>
      </c>
      <c r="BO591">
        <v>6.4</v>
      </c>
      <c r="BP591">
        <v>6200</v>
      </c>
      <c r="BQ591">
        <v>56900</v>
      </c>
      <c r="BR591">
        <v>10.9</v>
      </c>
      <c r="BS591">
        <v>5.9</v>
      </c>
      <c r="BT591">
        <v>10800</v>
      </c>
      <c r="BU591">
        <v>51400</v>
      </c>
      <c r="BV591">
        <v>21.1</v>
      </c>
      <c r="BW591">
        <v>8.4</v>
      </c>
    </row>
    <row r="592" spans="1:75" x14ac:dyDescent="0.3">
      <c r="A592" t="s">
        <v>323</v>
      </c>
      <c r="B592" t="str">
        <f>VLOOKUP(A592,'class and classification'!$A$1:$B$338,2,FALSE)</f>
        <v>Predominantly Rural</v>
      </c>
      <c r="C592" t="str">
        <f>VLOOKUP(A592,'class and classification'!$A$1:$C$338,3,FALSE)</f>
        <v>SD</v>
      </c>
      <c r="D592">
        <v>14200</v>
      </c>
      <c r="E592">
        <v>54600</v>
      </c>
      <c r="F592">
        <v>25.9</v>
      </c>
      <c r="G592">
        <v>3.9</v>
      </c>
      <c r="H592">
        <v>14000</v>
      </c>
      <c r="I592">
        <v>52300</v>
      </c>
      <c r="J592">
        <v>26.9</v>
      </c>
      <c r="K592">
        <v>4.2</v>
      </c>
      <c r="L592">
        <v>13500</v>
      </c>
      <c r="M592">
        <v>59000</v>
      </c>
      <c r="N592">
        <v>22.9</v>
      </c>
      <c r="O592">
        <v>5.9</v>
      </c>
      <c r="P592">
        <v>13400</v>
      </c>
      <c r="Q592">
        <v>54300</v>
      </c>
      <c r="R592">
        <v>24.6</v>
      </c>
      <c r="S592">
        <v>6</v>
      </c>
      <c r="T592">
        <v>16300</v>
      </c>
      <c r="U592">
        <v>54800</v>
      </c>
      <c r="V592">
        <v>29.8</v>
      </c>
      <c r="W592">
        <v>7.1</v>
      </c>
      <c r="X592">
        <v>14300</v>
      </c>
      <c r="Y592">
        <v>54200</v>
      </c>
      <c r="Z592">
        <v>26.3</v>
      </c>
      <c r="AA592">
        <v>6.9</v>
      </c>
      <c r="AB592">
        <v>17600</v>
      </c>
      <c r="AC592">
        <v>56300</v>
      </c>
      <c r="AD592">
        <v>31.3</v>
      </c>
      <c r="AE592">
        <v>7.3</v>
      </c>
      <c r="AF592">
        <v>14500</v>
      </c>
      <c r="AG592">
        <v>52400</v>
      </c>
      <c r="AH592">
        <v>27.7</v>
      </c>
      <c r="AI592">
        <v>7.3</v>
      </c>
      <c r="AJ592">
        <v>14000</v>
      </c>
      <c r="AK592">
        <v>54700</v>
      </c>
      <c r="AL592">
        <v>25.6</v>
      </c>
      <c r="AM592">
        <v>7.4</v>
      </c>
      <c r="AN592">
        <v>16900</v>
      </c>
      <c r="AO592">
        <v>52900</v>
      </c>
      <c r="AP592">
        <v>32</v>
      </c>
      <c r="AQ592">
        <v>8</v>
      </c>
      <c r="AR592">
        <v>21700</v>
      </c>
      <c r="AS592">
        <v>56500</v>
      </c>
      <c r="AT592">
        <v>38.299999999999997</v>
      </c>
      <c r="AU592">
        <v>8</v>
      </c>
      <c r="AV592">
        <v>19800</v>
      </c>
      <c r="AW592">
        <v>59800</v>
      </c>
      <c r="AX592">
        <v>33.1</v>
      </c>
      <c r="AY592">
        <v>7.9</v>
      </c>
      <c r="AZ592">
        <v>16300</v>
      </c>
      <c r="BA592">
        <v>58200</v>
      </c>
      <c r="BB592">
        <v>28.1</v>
      </c>
      <c r="BC592">
        <v>8</v>
      </c>
      <c r="BD592">
        <v>16400</v>
      </c>
      <c r="BE592">
        <v>58600</v>
      </c>
      <c r="BF592">
        <v>28.1</v>
      </c>
      <c r="BG592">
        <v>7.5</v>
      </c>
      <c r="BH592">
        <v>15500</v>
      </c>
      <c r="BI592">
        <v>56300</v>
      </c>
      <c r="BJ592">
        <v>27.6</v>
      </c>
      <c r="BK592">
        <v>8</v>
      </c>
      <c r="BL592">
        <v>21200</v>
      </c>
      <c r="BM592">
        <v>60300</v>
      </c>
      <c r="BN592">
        <v>35.200000000000003</v>
      </c>
      <c r="BO592">
        <v>7.8</v>
      </c>
      <c r="BP592">
        <v>17500</v>
      </c>
      <c r="BQ592">
        <v>53900</v>
      </c>
      <c r="BR592">
        <v>32.4</v>
      </c>
      <c r="BS592">
        <v>8.3000000000000007</v>
      </c>
      <c r="BT592">
        <v>20700</v>
      </c>
      <c r="BU592">
        <v>60400</v>
      </c>
      <c r="BV592">
        <v>34.299999999999997</v>
      </c>
      <c r="BW592">
        <v>7.7</v>
      </c>
    </row>
    <row r="593" spans="1:75" x14ac:dyDescent="0.3">
      <c r="A593" t="s">
        <v>324</v>
      </c>
      <c r="B593" t="str">
        <f>VLOOKUP(A593,'class and classification'!$A$1:$B$338,2,FALSE)</f>
        <v>Urban with Significant Rural</v>
      </c>
      <c r="C593" t="str">
        <f>VLOOKUP(A593,'class and classification'!$A$1:$C$338,3,FALSE)</f>
        <v>SD</v>
      </c>
      <c r="D593">
        <v>5800</v>
      </c>
      <c r="E593">
        <v>46200</v>
      </c>
      <c r="F593">
        <v>12.6</v>
      </c>
      <c r="G593">
        <v>3.3</v>
      </c>
      <c r="H593">
        <v>5000</v>
      </c>
      <c r="I593">
        <v>46200</v>
      </c>
      <c r="J593">
        <v>10.7</v>
      </c>
      <c r="K593">
        <v>3</v>
      </c>
      <c r="L593">
        <v>6500</v>
      </c>
      <c r="M593">
        <v>48300</v>
      </c>
      <c r="N593">
        <v>13.4</v>
      </c>
      <c r="O593">
        <v>6</v>
      </c>
      <c r="P593">
        <v>4700</v>
      </c>
      <c r="Q593">
        <v>47100</v>
      </c>
      <c r="R593">
        <v>10.1</v>
      </c>
      <c r="S593">
        <v>5.3</v>
      </c>
      <c r="T593">
        <v>4300</v>
      </c>
      <c r="U593">
        <v>43900</v>
      </c>
      <c r="V593">
        <v>9.9</v>
      </c>
      <c r="W593">
        <v>5.2</v>
      </c>
      <c r="X593">
        <v>4400</v>
      </c>
      <c r="Y593">
        <v>42100</v>
      </c>
      <c r="Z593">
        <v>10.3</v>
      </c>
      <c r="AA593">
        <v>5.4</v>
      </c>
      <c r="AB593">
        <v>3100</v>
      </c>
      <c r="AC593">
        <v>50700</v>
      </c>
      <c r="AD593">
        <v>6.1</v>
      </c>
      <c r="AE593">
        <v>3.7</v>
      </c>
      <c r="AF593">
        <v>3900</v>
      </c>
      <c r="AG593">
        <v>45200</v>
      </c>
      <c r="AH593">
        <v>8.6</v>
      </c>
      <c r="AI593">
        <v>5.0999999999999996</v>
      </c>
      <c r="AJ593">
        <v>5300</v>
      </c>
      <c r="AK593">
        <v>43400</v>
      </c>
      <c r="AL593">
        <v>12.1</v>
      </c>
      <c r="AM593">
        <v>6.2</v>
      </c>
      <c r="AN593">
        <v>7100</v>
      </c>
      <c r="AO593">
        <v>46300</v>
      </c>
      <c r="AP593">
        <v>15.4</v>
      </c>
      <c r="AQ593">
        <v>7.8</v>
      </c>
      <c r="AR593">
        <v>5500</v>
      </c>
      <c r="AS593">
        <v>46200</v>
      </c>
      <c r="AT593">
        <v>11.9</v>
      </c>
      <c r="AU593">
        <v>6.2</v>
      </c>
      <c r="AV593">
        <v>7000</v>
      </c>
      <c r="AW593">
        <v>48000</v>
      </c>
      <c r="AX593">
        <v>14.5</v>
      </c>
      <c r="AY593">
        <v>6.6</v>
      </c>
      <c r="AZ593">
        <v>7800</v>
      </c>
      <c r="BA593">
        <v>51000</v>
      </c>
      <c r="BB593">
        <v>15.3</v>
      </c>
      <c r="BC593">
        <v>7</v>
      </c>
      <c r="BD593">
        <v>8600</v>
      </c>
      <c r="BE593">
        <v>51300</v>
      </c>
      <c r="BF593">
        <v>16.8</v>
      </c>
      <c r="BG593">
        <v>7.2</v>
      </c>
      <c r="BH593">
        <v>9700</v>
      </c>
      <c r="BI593">
        <v>46900</v>
      </c>
      <c r="BJ593">
        <v>20.7</v>
      </c>
      <c r="BK593">
        <v>8.6</v>
      </c>
      <c r="BL593">
        <v>13400</v>
      </c>
      <c r="BM593">
        <v>52600</v>
      </c>
      <c r="BN593">
        <v>25.4</v>
      </c>
      <c r="BO593">
        <v>10</v>
      </c>
      <c r="BP593">
        <v>9100</v>
      </c>
      <c r="BQ593">
        <v>54400</v>
      </c>
      <c r="BR593">
        <v>16.7</v>
      </c>
      <c r="BS593" t="s">
        <v>38</v>
      </c>
      <c r="BT593">
        <v>10400</v>
      </c>
      <c r="BU593">
        <v>47400</v>
      </c>
      <c r="BV593">
        <v>22</v>
      </c>
      <c r="BW593">
        <v>9</v>
      </c>
    </row>
    <row r="594" spans="1:75" x14ac:dyDescent="0.3">
      <c r="A594" t="s">
        <v>325</v>
      </c>
      <c r="B594" t="str">
        <f>VLOOKUP(A594,'class and classification'!$A$1:$B$338,2,FALSE)</f>
        <v>Urban with Significant Rural</v>
      </c>
      <c r="C594" t="str">
        <f>VLOOKUP(A594,'class and classification'!$A$1:$C$338,3,FALSE)</f>
        <v>SD</v>
      </c>
      <c r="D594">
        <v>7400</v>
      </c>
      <c r="E594">
        <v>50600</v>
      </c>
      <c r="F594">
        <v>14.6</v>
      </c>
      <c r="G594">
        <v>3.4</v>
      </c>
      <c r="H594">
        <v>7900</v>
      </c>
      <c r="I594">
        <v>52200</v>
      </c>
      <c r="J594">
        <v>15.1</v>
      </c>
      <c r="K594">
        <v>3.3</v>
      </c>
      <c r="L594">
        <v>9200</v>
      </c>
      <c r="M594">
        <v>50400</v>
      </c>
      <c r="N594">
        <v>18.3</v>
      </c>
      <c r="O594">
        <v>6.4</v>
      </c>
      <c r="P594">
        <v>9000</v>
      </c>
      <c r="Q594">
        <v>53900</v>
      </c>
      <c r="R594">
        <v>16.600000000000001</v>
      </c>
      <c r="S594">
        <v>5.7</v>
      </c>
      <c r="T594">
        <v>10100</v>
      </c>
      <c r="U594">
        <v>55500</v>
      </c>
      <c r="V594">
        <v>18.2</v>
      </c>
      <c r="W594">
        <v>6.2</v>
      </c>
      <c r="X594">
        <v>8100</v>
      </c>
      <c r="Y594">
        <v>55200</v>
      </c>
      <c r="Z594">
        <v>14.7</v>
      </c>
      <c r="AA594">
        <v>5.2</v>
      </c>
      <c r="AB594">
        <v>9400</v>
      </c>
      <c r="AC594">
        <v>55300</v>
      </c>
      <c r="AD594">
        <v>17</v>
      </c>
      <c r="AE594">
        <v>5.8</v>
      </c>
      <c r="AF594">
        <v>8400</v>
      </c>
      <c r="AG594">
        <v>56800</v>
      </c>
      <c r="AH594">
        <v>14.8</v>
      </c>
      <c r="AI594">
        <v>5.4</v>
      </c>
      <c r="AJ594">
        <v>9200</v>
      </c>
      <c r="AK594">
        <v>55200</v>
      </c>
      <c r="AL594">
        <v>16.600000000000001</v>
      </c>
      <c r="AM594">
        <v>6.2</v>
      </c>
      <c r="AN594">
        <v>8400</v>
      </c>
      <c r="AO594">
        <v>58500</v>
      </c>
      <c r="AP594">
        <v>14.3</v>
      </c>
      <c r="AQ594">
        <v>6.1</v>
      </c>
      <c r="AR594">
        <v>6500</v>
      </c>
      <c r="AS594">
        <v>56700</v>
      </c>
      <c r="AT594">
        <v>11.5</v>
      </c>
      <c r="AU594">
        <v>5.9</v>
      </c>
      <c r="AV594">
        <v>7700</v>
      </c>
      <c r="AW594">
        <v>57800</v>
      </c>
      <c r="AX594">
        <v>13.3</v>
      </c>
      <c r="AY594">
        <v>6</v>
      </c>
      <c r="AZ594">
        <v>11900</v>
      </c>
      <c r="BA594">
        <v>58900</v>
      </c>
      <c r="BB594">
        <v>20.100000000000001</v>
      </c>
      <c r="BC594">
        <v>6.5</v>
      </c>
      <c r="BD594">
        <v>9900</v>
      </c>
      <c r="BE594">
        <v>64000</v>
      </c>
      <c r="BF594">
        <v>15.4</v>
      </c>
      <c r="BG594">
        <v>5.9</v>
      </c>
      <c r="BH594">
        <v>9200</v>
      </c>
      <c r="BI594">
        <v>64300</v>
      </c>
      <c r="BJ594">
        <v>14.3</v>
      </c>
      <c r="BK594">
        <v>5.0999999999999996</v>
      </c>
      <c r="BL594">
        <v>7300</v>
      </c>
      <c r="BM594">
        <v>60100</v>
      </c>
      <c r="BN594">
        <v>12.2</v>
      </c>
      <c r="BO594">
        <v>5.3</v>
      </c>
      <c r="BP594">
        <v>10000</v>
      </c>
      <c r="BQ594">
        <v>55600</v>
      </c>
      <c r="BR594">
        <v>18</v>
      </c>
      <c r="BS594">
        <v>7.5</v>
      </c>
      <c r="BT594">
        <v>12600</v>
      </c>
      <c r="BU594">
        <v>60400</v>
      </c>
      <c r="BV594">
        <v>21</v>
      </c>
      <c r="BW594">
        <v>7.6</v>
      </c>
    </row>
    <row r="595" spans="1:75" x14ac:dyDescent="0.3">
      <c r="A595" t="s">
        <v>326</v>
      </c>
      <c r="B595" t="str">
        <f>VLOOKUP(A595,'class and classification'!$A$1:$B$338,2,FALSE)</f>
        <v>Urban with Significant Rural</v>
      </c>
      <c r="C595" t="str">
        <f>VLOOKUP(A595,'class and classification'!$A$1:$C$338,3,FALSE)</f>
        <v>SD</v>
      </c>
      <c r="D595">
        <v>8400</v>
      </c>
      <c r="E595">
        <v>46900</v>
      </c>
      <c r="F595">
        <v>17.899999999999999</v>
      </c>
      <c r="G595">
        <v>3.6</v>
      </c>
      <c r="H595">
        <v>8600</v>
      </c>
      <c r="I595">
        <v>47400</v>
      </c>
      <c r="J595">
        <v>18.100000000000001</v>
      </c>
      <c r="K595">
        <v>3.7</v>
      </c>
      <c r="L595">
        <v>9300</v>
      </c>
      <c r="M595">
        <v>47600</v>
      </c>
      <c r="N595">
        <v>19.600000000000001</v>
      </c>
      <c r="O595">
        <v>7</v>
      </c>
      <c r="P595">
        <v>11400</v>
      </c>
      <c r="Q595">
        <v>48400</v>
      </c>
      <c r="R595">
        <v>23.5</v>
      </c>
      <c r="S595">
        <v>7.5</v>
      </c>
      <c r="T595">
        <v>10700</v>
      </c>
      <c r="U595">
        <v>52100</v>
      </c>
      <c r="V595">
        <v>20.6</v>
      </c>
      <c r="W595">
        <v>6.3</v>
      </c>
      <c r="X595">
        <v>8400</v>
      </c>
      <c r="Y595">
        <v>51100</v>
      </c>
      <c r="Z595">
        <v>16.399999999999999</v>
      </c>
      <c r="AA595">
        <v>5.5</v>
      </c>
      <c r="AB595">
        <v>7100</v>
      </c>
      <c r="AC595">
        <v>48100</v>
      </c>
      <c r="AD595">
        <v>14.8</v>
      </c>
      <c r="AE595">
        <v>6</v>
      </c>
      <c r="AF595">
        <v>11900</v>
      </c>
      <c r="AG595">
        <v>46300</v>
      </c>
      <c r="AH595">
        <v>25.6</v>
      </c>
      <c r="AI595">
        <v>7.7</v>
      </c>
      <c r="AJ595">
        <v>10300</v>
      </c>
      <c r="AK595">
        <v>49600</v>
      </c>
      <c r="AL595">
        <v>20.8</v>
      </c>
      <c r="AM595">
        <v>7.1</v>
      </c>
      <c r="AN595">
        <v>7700</v>
      </c>
      <c r="AO595">
        <v>48000</v>
      </c>
      <c r="AP595">
        <v>16</v>
      </c>
      <c r="AQ595">
        <v>6.3</v>
      </c>
      <c r="AR595">
        <v>8200</v>
      </c>
      <c r="AS595">
        <v>48200</v>
      </c>
      <c r="AT595">
        <v>17</v>
      </c>
      <c r="AU595">
        <v>6.6</v>
      </c>
      <c r="AV595">
        <v>12100</v>
      </c>
      <c r="AW595">
        <v>53500</v>
      </c>
      <c r="AX595">
        <v>22.5</v>
      </c>
      <c r="AY595">
        <v>8</v>
      </c>
      <c r="AZ595">
        <v>7000</v>
      </c>
      <c r="BA595">
        <v>49400</v>
      </c>
      <c r="BB595">
        <v>14.2</v>
      </c>
      <c r="BC595">
        <v>6.5</v>
      </c>
      <c r="BD595">
        <v>10600</v>
      </c>
      <c r="BE595">
        <v>49700</v>
      </c>
      <c r="BF595">
        <v>21.4</v>
      </c>
      <c r="BG595">
        <v>7.9</v>
      </c>
      <c r="BH595">
        <v>11900</v>
      </c>
      <c r="BI595">
        <v>48400</v>
      </c>
      <c r="BJ595">
        <v>24.5</v>
      </c>
      <c r="BK595">
        <v>8.6</v>
      </c>
      <c r="BL595">
        <v>14700</v>
      </c>
      <c r="BM595">
        <v>50400</v>
      </c>
      <c r="BN595">
        <v>29.2</v>
      </c>
      <c r="BO595">
        <v>8.6</v>
      </c>
      <c r="BP595">
        <v>11800</v>
      </c>
      <c r="BQ595">
        <v>50100</v>
      </c>
      <c r="BR595">
        <v>23.5</v>
      </c>
      <c r="BS595">
        <v>8.3000000000000007</v>
      </c>
      <c r="BT595">
        <v>14000</v>
      </c>
      <c r="BU595">
        <v>42900</v>
      </c>
      <c r="BV595">
        <v>32.6</v>
      </c>
      <c r="BW595">
        <v>10.3</v>
      </c>
    </row>
    <row r="596" spans="1:75" x14ac:dyDescent="0.3">
      <c r="A596" t="s">
        <v>327</v>
      </c>
      <c r="B596" t="str">
        <f>VLOOKUP(A596,'class and classification'!$A$1:$B$338,2,FALSE)</f>
        <v>Predominantly Urban</v>
      </c>
      <c r="C596" t="str">
        <f>VLOOKUP(A596,'class and classification'!$A$1:$C$338,3,FALSE)</f>
        <v>SD</v>
      </c>
      <c r="D596">
        <v>9900</v>
      </c>
      <c r="E596">
        <v>57800</v>
      </c>
      <c r="F596">
        <v>17.2</v>
      </c>
      <c r="G596">
        <v>3.4</v>
      </c>
      <c r="H596">
        <v>8800</v>
      </c>
      <c r="I596">
        <v>57500</v>
      </c>
      <c r="J596">
        <v>15.3</v>
      </c>
      <c r="K596">
        <v>3.4</v>
      </c>
      <c r="L596">
        <v>8500</v>
      </c>
      <c r="M596">
        <v>55000</v>
      </c>
      <c r="N596">
        <v>15.5</v>
      </c>
      <c r="O596">
        <v>5.7</v>
      </c>
      <c r="P596">
        <v>8600</v>
      </c>
      <c r="Q596">
        <v>55100</v>
      </c>
      <c r="R596">
        <v>15.7</v>
      </c>
      <c r="S596">
        <v>5.9</v>
      </c>
      <c r="T596">
        <v>5700</v>
      </c>
      <c r="U596">
        <v>59100</v>
      </c>
      <c r="V596">
        <v>9.6999999999999993</v>
      </c>
      <c r="W596">
        <v>4.7</v>
      </c>
      <c r="X596">
        <v>6900</v>
      </c>
      <c r="Y596">
        <v>59400</v>
      </c>
      <c r="Z596">
        <v>11.7</v>
      </c>
      <c r="AA596">
        <v>4.5999999999999996</v>
      </c>
      <c r="AB596">
        <v>9200</v>
      </c>
      <c r="AC596">
        <v>56800</v>
      </c>
      <c r="AD596">
        <v>16.100000000000001</v>
      </c>
      <c r="AE596">
        <v>5.9</v>
      </c>
      <c r="AF596">
        <v>12200</v>
      </c>
      <c r="AG596">
        <v>53600</v>
      </c>
      <c r="AH596">
        <v>22.8</v>
      </c>
      <c r="AI596">
        <v>7.8</v>
      </c>
      <c r="AJ596">
        <v>14800</v>
      </c>
      <c r="AK596">
        <v>57900</v>
      </c>
      <c r="AL596">
        <v>25.7</v>
      </c>
      <c r="AM596">
        <v>7.6</v>
      </c>
      <c r="AN596">
        <v>13700</v>
      </c>
      <c r="AO596">
        <v>60900</v>
      </c>
      <c r="AP596">
        <v>22.5</v>
      </c>
      <c r="AQ596">
        <v>7.2</v>
      </c>
      <c r="AR596">
        <v>10900</v>
      </c>
      <c r="AS596">
        <v>59200</v>
      </c>
      <c r="AT596">
        <v>18.399999999999999</v>
      </c>
      <c r="AU596">
        <v>6.7</v>
      </c>
      <c r="AV596">
        <v>10500</v>
      </c>
      <c r="AW596">
        <v>62000</v>
      </c>
      <c r="AX596">
        <v>16.899999999999999</v>
      </c>
      <c r="AY596">
        <v>6.5</v>
      </c>
      <c r="AZ596">
        <v>11500</v>
      </c>
      <c r="BA596">
        <v>68300</v>
      </c>
      <c r="BB596">
        <v>16.899999999999999</v>
      </c>
      <c r="BC596">
        <v>7.1</v>
      </c>
      <c r="BD596">
        <v>9400</v>
      </c>
      <c r="BE596">
        <v>66100</v>
      </c>
      <c r="BF596">
        <v>14.2</v>
      </c>
      <c r="BG596">
        <v>5.7</v>
      </c>
      <c r="BH596">
        <v>10300</v>
      </c>
      <c r="BI596">
        <v>66000</v>
      </c>
      <c r="BJ596">
        <v>15.7</v>
      </c>
      <c r="BK596">
        <v>6.7</v>
      </c>
      <c r="BL596">
        <v>12200</v>
      </c>
      <c r="BM596">
        <v>60800</v>
      </c>
      <c r="BN596">
        <v>20.100000000000001</v>
      </c>
      <c r="BO596">
        <v>7.8</v>
      </c>
      <c r="BP596">
        <v>13100</v>
      </c>
      <c r="BQ596">
        <v>58600</v>
      </c>
      <c r="BR596">
        <v>22.4</v>
      </c>
      <c r="BS596">
        <v>8.4</v>
      </c>
      <c r="BT596">
        <v>11800</v>
      </c>
      <c r="BU596">
        <v>63100</v>
      </c>
      <c r="BV596">
        <v>18.600000000000001</v>
      </c>
      <c r="BW596">
        <v>7.3</v>
      </c>
    </row>
    <row r="597" spans="1:75" x14ac:dyDescent="0.3">
      <c r="A597" t="s">
        <v>328</v>
      </c>
      <c r="B597" t="str">
        <f>VLOOKUP(A597,'class and classification'!$A$1:$B$338,2,FALSE)</f>
        <v>Urban with Significant Rural</v>
      </c>
      <c r="C597" t="str">
        <f>VLOOKUP(A597,'class and classification'!$A$1:$C$338,3,FALSE)</f>
        <v>SD</v>
      </c>
      <c r="D597">
        <v>7900</v>
      </c>
      <c r="E597">
        <v>53600</v>
      </c>
      <c r="F597">
        <v>14.7</v>
      </c>
      <c r="G597">
        <v>3.5</v>
      </c>
      <c r="H597">
        <v>7800</v>
      </c>
      <c r="I597">
        <v>53300</v>
      </c>
      <c r="J597">
        <v>14.7</v>
      </c>
      <c r="K597">
        <v>3.5</v>
      </c>
      <c r="L597">
        <v>6900</v>
      </c>
      <c r="M597">
        <v>53200</v>
      </c>
      <c r="N597">
        <v>12.9</v>
      </c>
      <c r="O597">
        <v>5.6</v>
      </c>
      <c r="P597">
        <v>8900</v>
      </c>
      <c r="Q597">
        <v>53200</v>
      </c>
      <c r="R597">
        <v>16.7</v>
      </c>
      <c r="S597">
        <v>6</v>
      </c>
      <c r="T597">
        <v>10800</v>
      </c>
      <c r="U597">
        <v>54900</v>
      </c>
      <c r="V597">
        <v>19.600000000000001</v>
      </c>
      <c r="W597">
        <v>6.1</v>
      </c>
      <c r="X597">
        <v>9900</v>
      </c>
      <c r="Y597">
        <v>55600</v>
      </c>
      <c r="Z597">
        <v>17.8</v>
      </c>
      <c r="AA597">
        <v>5.6</v>
      </c>
      <c r="AB597">
        <v>8600</v>
      </c>
      <c r="AC597">
        <v>48600</v>
      </c>
      <c r="AD597">
        <v>17.600000000000001</v>
      </c>
      <c r="AE597">
        <v>6</v>
      </c>
      <c r="AF597">
        <v>10100</v>
      </c>
      <c r="AG597">
        <v>50600</v>
      </c>
      <c r="AH597">
        <v>20</v>
      </c>
      <c r="AI597">
        <v>6.4</v>
      </c>
      <c r="AJ597">
        <v>7700</v>
      </c>
      <c r="AK597">
        <v>50300</v>
      </c>
      <c r="AL597">
        <v>15.3</v>
      </c>
      <c r="AM597">
        <v>6.2</v>
      </c>
      <c r="AN597">
        <v>5600</v>
      </c>
      <c r="AO597">
        <v>52700</v>
      </c>
      <c r="AP597">
        <v>10.6</v>
      </c>
      <c r="AQ597">
        <v>5</v>
      </c>
      <c r="AR597">
        <v>9000</v>
      </c>
      <c r="AS597">
        <v>50600</v>
      </c>
      <c r="AT597">
        <v>17.8</v>
      </c>
      <c r="AU597">
        <v>6.8</v>
      </c>
      <c r="AV597">
        <v>7800</v>
      </c>
      <c r="AW597">
        <v>54500</v>
      </c>
      <c r="AX597">
        <v>14.3</v>
      </c>
      <c r="AY597">
        <v>6.2</v>
      </c>
      <c r="AZ597">
        <v>8700</v>
      </c>
      <c r="BA597">
        <v>57400</v>
      </c>
      <c r="BB597">
        <v>15.1</v>
      </c>
      <c r="BC597">
        <v>6.3</v>
      </c>
      <c r="BD597">
        <v>9800</v>
      </c>
      <c r="BE597">
        <v>54700</v>
      </c>
      <c r="BF597">
        <v>17.899999999999999</v>
      </c>
      <c r="BG597">
        <v>7.4</v>
      </c>
      <c r="BH597">
        <v>11300</v>
      </c>
      <c r="BI597">
        <v>55000</v>
      </c>
      <c r="BJ597">
        <v>20.5</v>
      </c>
      <c r="BK597">
        <v>7.7</v>
      </c>
      <c r="BL597">
        <v>8900</v>
      </c>
      <c r="BM597">
        <v>56200</v>
      </c>
      <c r="BN597">
        <v>15.8</v>
      </c>
      <c r="BO597">
        <v>6.9</v>
      </c>
      <c r="BP597">
        <v>9500</v>
      </c>
      <c r="BQ597">
        <v>49300</v>
      </c>
      <c r="BR597">
        <v>19.2</v>
      </c>
      <c r="BS597">
        <v>8.1999999999999993</v>
      </c>
      <c r="BT597">
        <v>16200</v>
      </c>
      <c r="BU597">
        <v>54800</v>
      </c>
      <c r="BV597">
        <v>29.5</v>
      </c>
      <c r="BW597">
        <v>8.4</v>
      </c>
    </row>
    <row r="598" spans="1:75" x14ac:dyDescent="0.3">
      <c r="A598" t="s">
        <v>329</v>
      </c>
      <c r="B598" t="str">
        <f>VLOOKUP(A598,'class and classification'!$A$1:$B$338,2,FALSE)</f>
        <v>Urban with Significant Rural</v>
      </c>
      <c r="C598" t="str">
        <f>VLOOKUP(A598,'class and classification'!$A$1:$C$338,3,FALSE)</f>
        <v>SD</v>
      </c>
      <c r="D598">
        <v>13800</v>
      </c>
      <c r="E598">
        <v>61300</v>
      </c>
      <c r="F598">
        <v>22.6</v>
      </c>
      <c r="G598">
        <v>4</v>
      </c>
      <c r="H598">
        <v>11900</v>
      </c>
      <c r="I598">
        <v>60500</v>
      </c>
      <c r="J598">
        <v>19.600000000000001</v>
      </c>
      <c r="K598">
        <v>3.8</v>
      </c>
      <c r="L598">
        <v>10600</v>
      </c>
      <c r="M598">
        <v>64800</v>
      </c>
      <c r="N598">
        <v>16.3</v>
      </c>
      <c r="O598">
        <v>5.4</v>
      </c>
      <c r="P598">
        <v>12500</v>
      </c>
      <c r="Q598">
        <v>63900</v>
      </c>
      <c r="R598">
        <v>19.5</v>
      </c>
      <c r="S598">
        <v>5.9</v>
      </c>
      <c r="T598">
        <v>12600</v>
      </c>
      <c r="U598">
        <v>61800</v>
      </c>
      <c r="V598">
        <v>20.5</v>
      </c>
      <c r="W598">
        <v>6</v>
      </c>
      <c r="X598">
        <v>12900</v>
      </c>
      <c r="Y598">
        <v>58700</v>
      </c>
      <c r="Z598">
        <v>22</v>
      </c>
      <c r="AA598">
        <v>6.2</v>
      </c>
      <c r="AB598">
        <v>9500</v>
      </c>
      <c r="AC598">
        <v>59500</v>
      </c>
      <c r="AD598">
        <v>16</v>
      </c>
      <c r="AE598">
        <v>5.5</v>
      </c>
      <c r="AF598">
        <v>13400</v>
      </c>
      <c r="AG598">
        <v>63600</v>
      </c>
      <c r="AH598">
        <v>21.1</v>
      </c>
      <c r="AI598">
        <v>6</v>
      </c>
      <c r="AJ598">
        <v>15800</v>
      </c>
      <c r="AK598">
        <v>67500</v>
      </c>
      <c r="AL598">
        <v>23.5</v>
      </c>
      <c r="AM598">
        <v>6.3</v>
      </c>
      <c r="AN598">
        <v>10500</v>
      </c>
      <c r="AO598">
        <v>66700</v>
      </c>
      <c r="AP598">
        <v>15.8</v>
      </c>
      <c r="AQ598">
        <v>5.8</v>
      </c>
      <c r="AR598">
        <v>13800</v>
      </c>
      <c r="AS598">
        <v>59700</v>
      </c>
      <c r="AT598">
        <v>23.2</v>
      </c>
      <c r="AU598">
        <v>6.8</v>
      </c>
      <c r="AV598">
        <v>16200</v>
      </c>
      <c r="AW598">
        <v>62200</v>
      </c>
      <c r="AX598">
        <v>26</v>
      </c>
      <c r="AY598">
        <v>6.7</v>
      </c>
      <c r="AZ598">
        <v>15200</v>
      </c>
      <c r="BA598">
        <v>61800</v>
      </c>
      <c r="BB598">
        <v>24.5</v>
      </c>
      <c r="BC598">
        <v>7</v>
      </c>
      <c r="BD598">
        <v>14100</v>
      </c>
      <c r="BE598">
        <v>68600</v>
      </c>
      <c r="BF598">
        <v>20.6</v>
      </c>
      <c r="BG598">
        <v>6.6</v>
      </c>
      <c r="BH598">
        <v>18600</v>
      </c>
      <c r="BI598">
        <v>66300</v>
      </c>
      <c r="BJ598">
        <v>28</v>
      </c>
      <c r="BK598">
        <v>7.6</v>
      </c>
      <c r="BL598">
        <v>20200</v>
      </c>
      <c r="BM598">
        <v>63700</v>
      </c>
      <c r="BN598">
        <v>31.6</v>
      </c>
      <c r="BO598">
        <v>8.1999999999999993</v>
      </c>
      <c r="BP598">
        <v>20600</v>
      </c>
      <c r="BQ598">
        <v>64300</v>
      </c>
      <c r="BR598">
        <v>32.1</v>
      </c>
      <c r="BS598">
        <v>8.1999999999999993</v>
      </c>
      <c r="BT598">
        <v>21100</v>
      </c>
      <c r="BU598">
        <v>67500</v>
      </c>
      <c r="BV598">
        <v>31.3</v>
      </c>
      <c r="BW598">
        <v>7.2</v>
      </c>
    </row>
    <row r="599" spans="1:75" x14ac:dyDescent="0.3">
      <c r="A599" t="s">
        <v>330</v>
      </c>
      <c r="B599" t="str">
        <f>VLOOKUP(A599,'class and classification'!$A$1:$B$338,2,FALSE)</f>
        <v>Predominantly Rural</v>
      </c>
      <c r="C599" t="str">
        <f>VLOOKUP(A599,'class and classification'!$A$1:$C$338,3,FALSE)</f>
        <v>SD</v>
      </c>
      <c r="D599">
        <v>6100</v>
      </c>
      <c r="E599">
        <v>48100</v>
      </c>
      <c r="F599">
        <v>12.6</v>
      </c>
      <c r="G599">
        <v>2.7</v>
      </c>
      <c r="H599">
        <v>7600</v>
      </c>
      <c r="I599">
        <v>48800</v>
      </c>
      <c r="J599">
        <v>15.5</v>
      </c>
      <c r="K599">
        <v>3.4</v>
      </c>
      <c r="L599">
        <v>10200</v>
      </c>
      <c r="M599">
        <v>47000</v>
      </c>
      <c r="N599">
        <v>21.7</v>
      </c>
      <c r="O599">
        <v>6.8</v>
      </c>
      <c r="P599">
        <v>7300</v>
      </c>
      <c r="Q599">
        <v>49100</v>
      </c>
      <c r="R599">
        <v>14.8</v>
      </c>
      <c r="S599">
        <v>5.4</v>
      </c>
      <c r="T599">
        <v>6600</v>
      </c>
      <c r="U599">
        <v>47800</v>
      </c>
      <c r="V599">
        <v>13.8</v>
      </c>
      <c r="W599">
        <v>5.3</v>
      </c>
      <c r="X599">
        <v>6800</v>
      </c>
      <c r="Y599">
        <v>49600</v>
      </c>
      <c r="Z599">
        <v>13.7</v>
      </c>
      <c r="AA599">
        <v>5.7</v>
      </c>
      <c r="AB599">
        <v>8200</v>
      </c>
      <c r="AC599">
        <v>48500</v>
      </c>
      <c r="AD599">
        <v>17</v>
      </c>
      <c r="AE599">
        <v>6.6</v>
      </c>
      <c r="AF599">
        <v>6500</v>
      </c>
      <c r="AG599">
        <v>45000</v>
      </c>
      <c r="AH599">
        <v>14.5</v>
      </c>
      <c r="AI599">
        <v>6.5</v>
      </c>
      <c r="AJ599">
        <v>6000</v>
      </c>
      <c r="AK599">
        <v>43900</v>
      </c>
      <c r="AL599">
        <v>13.6</v>
      </c>
      <c r="AM599">
        <v>7.2</v>
      </c>
      <c r="AN599">
        <v>9800</v>
      </c>
      <c r="AO599">
        <v>45300</v>
      </c>
      <c r="AP599">
        <v>21.7</v>
      </c>
      <c r="AQ599">
        <v>8.1999999999999993</v>
      </c>
      <c r="AR599">
        <v>9800</v>
      </c>
      <c r="AS599">
        <v>45800</v>
      </c>
      <c r="AT599">
        <v>21.4</v>
      </c>
      <c r="AU599">
        <v>8.1</v>
      </c>
      <c r="AV599">
        <v>5100</v>
      </c>
      <c r="AW599">
        <v>48400</v>
      </c>
      <c r="AX599">
        <v>10.6</v>
      </c>
      <c r="AY599">
        <v>6.1</v>
      </c>
      <c r="AZ599">
        <v>5100</v>
      </c>
      <c r="BA599">
        <v>50100</v>
      </c>
      <c r="BB599">
        <v>10.199999999999999</v>
      </c>
      <c r="BC599">
        <v>5.8</v>
      </c>
      <c r="BD599">
        <v>8700</v>
      </c>
      <c r="BE599">
        <v>47100</v>
      </c>
      <c r="BF599">
        <v>18.5</v>
      </c>
      <c r="BG599">
        <v>7.5</v>
      </c>
      <c r="BH599">
        <v>7200</v>
      </c>
      <c r="BI599">
        <v>49300</v>
      </c>
      <c r="BJ599">
        <v>14.5</v>
      </c>
      <c r="BK599">
        <v>6</v>
      </c>
      <c r="BL599">
        <v>8400</v>
      </c>
      <c r="BM599">
        <v>50600</v>
      </c>
      <c r="BN599">
        <v>16.600000000000001</v>
      </c>
      <c r="BO599">
        <v>7.4</v>
      </c>
      <c r="BP599">
        <v>12800</v>
      </c>
      <c r="BQ599">
        <v>49600</v>
      </c>
      <c r="BR599">
        <v>25.7</v>
      </c>
      <c r="BS599">
        <v>9.1999999999999993</v>
      </c>
      <c r="BT599">
        <v>13600</v>
      </c>
      <c r="BU599">
        <v>50500</v>
      </c>
      <c r="BV599">
        <v>26.9</v>
      </c>
      <c r="BW599">
        <v>8.6</v>
      </c>
    </row>
    <row r="600" spans="1:75" x14ac:dyDescent="0.3">
      <c r="A600" t="s">
        <v>331</v>
      </c>
      <c r="B600" t="str">
        <f>VLOOKUP(A600,'class and classification'!$A$1:$B$338,2,FALSE)</f>
        <v>Predominantly Urban</v>
      </c>
      <c r="C600" t="str">
        <f>VLOOKUP(A600,'class and classification'!$A$1:$C$338,3,FALSE)</f>
        <v>SD</v>
      </c>
      <c r="D600">
        <v>4100</v>
      </c>
      <c r="E600">
        <v>38600</v>
      </c>
      <c r="F600">
        <v>10.6</v>
      </c>
      <c r="G600">
        <v>2.9</v>
      </c>
      <c r="H600">
        <v>4500</v>
      </c>
      <c r="I600">
        <v>38400</v>
      </c>
      <c r="J600">
        <v>11.7</v>
      </c>
      <c r="K600">
        <v>2.9</v>
      </c>
      <c r="L600">
        <v>4600</v>
      </c>
      <c r="M600">
        <v>40800</v>
      </c>
      <c r="N600">
        <v>11.3</v>
      </c>
      <c r="O600">
        <v>5.7</v>
      </c>
      <c r="P600">
        <v>5400</v>
      </c>
      <c r="Q600">
        <v>37200</v>
      </c>
      <c r="R600">
        <v>14.4</v>
      </c>
      <c r="S600">
        <v>6.7</v>
      </c>
      <c r="T600">
        <v>7000</v>
      </c>
      <c r="U600">
        <v>40800</v>
      </c>
      <c r="V600">
        <v>17.100000000000001</v>
      </c>
      <c r="W600">
        <v>6.9</v>
      </c>
      <c r="X600">
        <v>4000</v>
      </c>
      <c r="Y600">
        <v>35600</v>
      </c>
      <c r="Z600">
        <v>11.4</v>
      </c>
      <c r="AA600">
        <v>6.7</v>
      </c>
      <c r="AB600">
        <v>1800</v>
      </c>
      <c r="AC600">
        <v>31200</v>
      </c>
      <c r="AD600">
        <v>5.9</v>
      </c>
      <c r="AE600" t="s">
        <v>38</v>
      </c>
      <c r="AF600">
        <v>4700</v>
      </c>
      <c r="AG600">
        <v>31300</v>
      </c>
      <c r="AH600">
        <v>15</v>
      </c>
      <c r="AI600">
        <v>8.4</v>
      </c>
      <c r="AJ600">
        <v>3800</v>
      </c>
      <c r="AK600">
        <v>33400</v>
      </c>
      <c r="AL600">
        <v>11.3</v>
      </c>
      <c r="AM600">
        <v>6.9</v>
      </c>
      <c r="AN600">
        <v>3000</v>
      </c>
      <c r="AO600">
        <v>36700</v>
      </c>
      <c r="AP600">
        <v>8.1999999999999993</v>
      </c>
      <c r="AQ600" t="s">
        <v>38</v>
      </c>
      <c r="AR600">
        <v>5600</v>
      </c>
      <c r="AS600">
        <v>36600</v>
      </c>
      <c r="AT600">
        <v>15.2</v>
      </c>
      <c r="AU600" t="s">
        <v>38</v>
      </c>
      <c r="AV600">
        <v>9900</v>
      </c>
      <c r="AW600">
        <v>38700</v>
      </c>
      <c r="AX600">
        <v>25.6</v>
      </c>
      <c r="AY600">
        <v>9.9</v>
      </c>
      <c r="AZ600">
        <v>7300</v>
      </c>
      <c r="BA600">
        <v>38300</v>
      </c>
      <c r="BB600">
        <v>19</v>
      </c>
      <c r="BC600">
        <v>7.8</v>
      </c>
      <c r="BD600">
        <v>3300</v>
      </c>
      <c r="BE600">
        <v>38200</v>
      </c>
      <c r="BF600">
        <v>8.6</v>
      </c>
      <c r="BG600">
        <v>5.4</v>
      </c>
      <c r="BH600">
        <v>5100</v>
      </c>
      <c r="BI600">
        <v>39500</v>
      </c>
      <c r="BJ600">
        <v>12.8</v>
      </c>
      <c r="BK600">
        <v>6.9</v>
      </c>
      <c r="BL600">
        <v>5600</v>
      </c>
      <c r="BM600">
        <v>38900</v>
      </c>
      <c r="BN600">
        <v>14.5</v>
      </c>
      <c r="BO600">
        <v>7.2</v>
      </c>
      <c r="BP600">
        <v>3800</v>
      </c>
      <c r="BQ600">
        <v>40100</v>
      </c>
      <c r="BR600">
        <v>9.5</v>
      </c>
      <c r="BS600" t="s">
        <v>38</v>
      </c>
      <c r="BT600">
        <v>5300</v>
      </c>
      <c r="BU600">
        <v>33900</v>
      </c>
      <c r="BV600">
        <v>15.8</v>
      </c>
      <c r="BW600">
        <v>9</v>
      </c>
    </row>
    <row r="601" spans="1:75" x14ac:dyDescent="0.3">
      <c r="A601" t="s">
        <v>332</v>
      </c>
      <c r="B601" t="str">
        <f>VLOOKUP(A601,'class and classification'!$A$1:$B$338,2,FALSE)</f>
        <v>Predominantly Rural</v>
      </c>
      <c r="C601" t="str">
        <f>VLOOKUP(A601,'class and classification'!$A$1:$C$338,3,FALSE)</f>
        <v>SD</v>
      </c>
      <c r="D601">
        <v>4200</v>
      </c>
      <c r="E601">
        <v>31000</v>
      </c>
      <c r="F601">
        <v>13.5</v>
      </c>
      <c r="G601">
        <v>3.1</v>
      </c>
      <c r="H601">
        <v>4800</v>
      </c>
      <c r="I601">
        <v>31500</v>
      </c>
      <c r="J601">
        <v>15.3</v>
      </c>
      <c r="K601">
        <v>3.2</v>
      </c>
      <c r="L601">
        <v>5300</v>
      </c>
      <c r="M601">
        <v>32500</v>
      </c>
      <c r="N601">
        <v>16.2</v>
      </c>
      <c r="O601">
        <v>6.7</v>
      </c>
      <c r="P601">
        <v>5600</v>
      </c>
      <c r="Q601">
        <v>32800</v>
      </c>
      <c r="R601">
        <v>17</v>
      </c>
      <c r="S601">
        <v>6.8</v>
      </c>
      <c r="T601">
        <v>5900</v>
      </c>
      <c r="U601">
        <v>32500</v>
      </c>
      <c r="V601">
        <v>18.3</v>
      </c>
      <c r="W601">
        <v>7.1</v>
      </c>
      <c r="X601">
        <v>2900</v>
      </c>
      <c r="Y601">
        <v>30200</v>
      </c>
      <c r="Z601">
        <v>9.5</v>
      </c>
      <c r="AA601" t="s">
        <v>38</v>
      </c>
      <c r="AB601">
        <v>4600</v>
      </c>
      <c r="AC601">
        <v>29300</v>
      </c>
      <c r="AD601">
        <v>15.7</v>
      </c>
      <c r="AE601">
        <v>7.8</v>
      </c>
      <c r="AF601">
        <v>2900</v>
      </c>
      <c r="AG601">
        <v>29300</v>
      </c>
      <c r="AH601">
        <v>9.9</v>
      </c>
      <c r="AI601" t="s">
        <v>38</v>
      </c>
      <c r="AJ601">
        <v>3200</v>
      </c>
      <c r="AK601">
        <v>26400</v>
      </c>
      <c r="AL601">
        <v>12.1</v>
      </c>
      <c r="AM601" t="s">
        <v>38</v>
      </c>
      <c r="AN601">
        <v>5800</v>
      </c>
      <c r="AO601">
        <v>29000</v>
      </c>
      <c r="AP601">
        <v>19.899999999999999</v>
      </c>
      <c r="AQ601">
        <v>10.5</v>
      </c>
      <c r="AR601">
        <v>4200</v>
      </c>
      <c r="AS601">
        <v>30500</v>
      </c>
      <c r="AT601">
        <v>13.6</v>
      </c>
      <c r="AU601" t="s">
        <v>38</v>
      </c>
      <c r="AV601">
        <v>3400</v>
      </c>
      <c r="AW601">
        <v>32000</v>
      </c>
      <c r="AX601">
        <v>10.6</v>
      </c>
      <c r="AY601" t="s">
        <v>38</v>
      </c>
      <c r="AZ601">
        <v>2100</v>
      </c>
      <c r="BA601">
        <v>33500</v>
      </c>
      <c r="BB601">
        <v>6.2</v>
      </c>
      <c r="BC601" t="s">
        <v>38</v>
      </c>
      <c r="BD601">
        <v>7600</v>
      </c>
      <c r="BE601">
        <v>35500</v>
      </c>
      <c r="BF601">
        <v>21.5</v>
      </c>
      <c r="BG601">
        <v>8.4</v>
      </c>
      <c r="BH601">
        <v>7100</v>
      </c>
      <c r="BI601">
        <v>31400</v>
      </c>
      <c r="BJ601">
        <v>22.6</v>
      </c>
      <c r="BK601">
        <v>9.1</v>
      </c>
      <c r="BL601">
        <v>6000</v>
      </c>
      <c r="BM601">
        <v>31600</v>
      </c>
      <c r="BN601">
        <v>19</v>
      </c>
      <c r="BO601">
        <v>9</v>
      </c>
      <c r="BP601">
        <v>5200</v>
      </c>
      <c r="BQ601">
        <v>29700</v>
      </c>
      <c r="BR601">
        <v>17.3</v>
      </c>
      <c r="BS601">
        <v>7.8</v>
      </c>
      <c r="BT601">
        <v>7900</v>
      </c>
      <c r="BU601">
        <v>32700</v>
      </c>
      <c r="BV601">
        <v>24</v>
      </c>
      <c r="BW601">
        <v>9</v>
      </c>
    </row>
    <row r="602" spans="1:75" x14ac:dyDescent="0.3">
      <c r="A602" t="s">
        <v>333</v>
      </c>
      <c r="B602" t="str">
        <f>VLOOKUP(A602,'class and classification'!$A$1:$B$338,2,FALSE)</f>
        <v>Predominantly Urban</v>
      </c>
      <c r="C602" t="str">
        <f>VLOOKUP(A602,'class and classification'!$A$1:$C$338,3,FALSE)</f>
        <v>SD</v>
      </c>
      <c r="D602">
        <v>6400</v>
      </c>
      <c r="E602">
        <v>56500</v>
      </c>
      <c r="F602">
        <v>11.3</v>
      </c>
      <c r="G602">
        <v>2.9</v>
      </c>
      <c r="H602">
        <v>7400</v>
      </c>
      <c r="I602">
        <v>58700</v>
      </c>
      <c r="J602">
        <v>12.7</v>
      </c>
      <c r="K602">
        <v>2.8</v>
      </c>
      <c r="L602">
        <v>7600</v>
      </c>
      <c r="M602">
        <v>58800</v>
      </c>
      <c r="N602">
        <v>12.9</v>
      </c>
      <c r="O602">
        <v>4.3</v>
      </c>
      <c r="P602">
        <v>7500</v>
      </c>
      <c r="Q602">
        <v>60500</v>
      </c>
      <c r="R602">
        <v>12.3</v>
      </c>
      <c r="S602">
        <v>4.2</v>
      </c>
      <c r="T602">
        <v>9300</v>
      </c>
      <c r="U602">
        <v>62000</v>
      </c>
      <c r="V602">
        <v>15.1</v>
      </c>
      <c r="W602">
        <v>5</v>
      </c>
      <c r="X602">
        <v>7100</v>
      </c>
      <c r="Y602">
        <v>59100</v>
      </c>
      <c r="Z602">
        <v>12</v>
      </c>
      <c r="AA602">
        <v>5</v>
      </c>
      <c r="AB602">
        <v>6400</v>
      </c>
      <c r="AC602">
        <v>56000</v>
      </c>
      <c r="AD602">
        <v>11.4</v>
      </c>
      <c r="AE602">
        <v>5.0999999999999996</v>
      </c>
      <c r="AF602">
        <v>7300</v>
      </c>
      <c r="AG602">
        <v>56600</v>
      </c>
      <c r="AH602">
        <v>13</v>
      </c>
      <c r="AI602">
        <v>5.8</v>
      </c>
      <c r="AJ602">
        <v>9300</v>
      </c>
      <c r="AK602">
        <v>58500</v>
      </c>
      <c r="AL602">
        <v>15.9</v>
      </c>
      <c r="AM602">
        <v>6.2</v>
      </c>
      <c r="AN602">
        <v>10600</v>
      </c>
      <c r="AO602">
        <v>62300</v>
      </c>
      <c r="AP602">
        <v>17</v>
      </c>
      <c r="AQ602">
        <v>6.2</v>
      </c>
      <c r="AR602">
        <v>6400</v>
      </c>
      <c r="AS602">
        <v>58500</v>
      </c>
      <c r="AT602">
        <v>10.9</v>
      </c>
      <c r="AU602">
        <v>5.3</v>
      </c>
      <c r="AV602">
        <v>9100</v>
      </c>
      <c r="AW602">
        <v>54600</v>
      </c>
      <c r="AX602">
        <v>16.7</v>
      </c>
      <c r="AY602">
        <v>6.1</v>
      </c>
      <c r="AZ602">
        <v>5900</v>
      </c>
      <c r="BA602">
        <v>53300</v>
      </c>
      <c r="BB602">
        <v>11.1</v>
      </c>
      <c r="BC602">
        <v>5.8</v>
      </c>
      <c r="BD602">
        <v>6600</v>
      </c>
      <c r="BE602">
        <v>58700</v>
      </c>
      <c r="BF602">
        <v>11.2</v>
      </c>
      <c r="BG602">
        <v>5.6</v>
      </c>
      <c r="BH602">
        <v>9500</v>
      </c>
      <c r="BI602">
        <v>65900</v>
      </c>
      <c r="BJ602">
        <v>14.4</v>
      </c>
      <c r="BK602">
        <v>5.9</v>
      </c>
      <c r="BL602">
        <v>11200</v>
      </c>
      <c r="BM602">
        <v>61800</v>
      </c>
      <c r="BN602">
        <v>18.100000000000001</v>
      </c>
      <c r="BO602">
        <v>6.1</v>
      </c>
      <c r="BP602">
        <v>16300</v>
      </c>
      <c r="BQ602">
        <v>62200</v>
      </c>
      <c r="BR602">
        <v>26.3</v>
      </c>
      <c r="BS602">
        <v>7</v>
      </c>
      <c r="BT602">
        <v>14000</v>
      </c>
      <c r="BU602">
        <v>68500</v>
      </c>
      <c r="BV602">
        <v>20.399999999999999</v>
      </c>
      <c r="BW602">
        <v>6.3</v>
      </c>
    </row>
    <row r="603" spans="1:75" x14ac:dyDescent="0.3">
      <c r="A603" t="s">
        <v>334</v>
      </c>
      <c r="B603" t="str">
        <f>VLOOKUP(A603,'class and classification'!$A$1:$B$338,2,FALSE)</f>
        <v>Predominantly Urban</v>
      </c>
      <c r="C603" t="str">
        <f>VLOOKUP(A603,'class and classification'!$A$1:$C$338,3,FALSE)</f>
        <v>SD</v>
      </c>
      <c r="D603">
        <v>8400</v>
      </c>
      <c r="E603">
        <v>46500</v>
      </c>
      <c r="F603">
        <v>18.100000000000001</v>
      </c>
      <c r="G603">
        <v>3.8</v>
      </c>
      <c r="H603">
        <v>7400</v>
      </c>
      <c r="I603">
        <v>46500</v>
      </c>
      <c r="J603">
        <v>15.9</v>
      </c>
      <c r="K603">
        <v>3.1</v>
      </c>
      <c r="L603">
        <v>8600</v>
      </c>
      <c r="M603">
        <v>46400</v>
      </c>
      <c r="N603">
        <v>18.399999999999999</v>
      </c>
      <c r="O603">
        <v>6.2</v>
      </c>
      <c r="P603">
        <v>8800</v>
      </c>
      <c r="Q603">
        <v>48600</v>
      </c>
      <c r="R603">
        <v>18.2</v>
      </c>
      <c r="S603">
        <v>6</v>
      </c>
      <c r="T603">
        <v>8300</v>
      </c>
      <c r="U603">
        <v>48500</v>
      </c>
      <c r="V603">
        <v>17</v>
      </c>
      <c r="W603">
        <v>5.9</v>
      </c>
      <c r="X603">
        <v>8100</v>
      </c>
      <c r="Y603">
        <v>45200</v>
      </c>
      <c r="Z603">
        <v>17.899999999999999</v>
      </c>
      <c r="AA603">
        <v>7.1</v>
      </c>
      <c r="AB603">
        <v>8500</v>
      </c>
      <c r="AC603">
        <v>44500</v>
      </c>
      <c r="AD603">
        <v>19.100000000000001</v>
      </c>
      <c r="AE603">
        <v>7.2</v>
      </c>
      <c r="AF603">
        <v>10400</v>
      </c>
      <c r="AG603">
        <v>42600</v>
      </c>
      <c r="AH603">
        <v>24.5</v>
      </c>
      <c r="AI603">
        <v>8.1</v>
      </c>
      <c r="AJ603">
        <v>10300</v>
      </c>
      <c r="AK603">
        <v>53700</v>
      </c>
      <c r="AL603">
        <v>19.2</v>
      </c>
      <c r="AM603">
        <v>6.6</v>
      </c>
      <c r="AN603">
        <v>9800</v>
      </c>
      <c r="AO603">
        <v>48800</v>
      </c>
      <c r="AP603">
        <v>20.2</v>
      </c>
      <c r="AQ603">
        <v>7.9</v>
      </c>
      <c r="AR603">
        <v>11300</v>
      </c>
      <c r="AS603">
        <v>50200</v>
      </c>
      <c r="AT603">
        <v>22.4</v>
      </c>
      <c r="AU603">
        <v>6.7</v>
      </c>
      <c r="AV603">
        <v>11800</v>
      </c>
      <c r="AW603">
        <v>55200</v>
      </c>
      <c r="AX603">
        <v>21.4</v>
      </c>
      <c r="AY603">
        <v>6.5</v>
      </c>
      <c r="AZ603">
        <v>9900</v>
      </c>
      <c r="BA603">
        <v>53600</v>
      </c>
      <c r="BB603">
        <v>18.5</v>
      </c>
      <c r="BC603">
        <v>6.1</v>
      </c>
      <c r="BD603">
        <v>12100</v>
      </c>
      <c r="BE603">
        <v>54900</v>
      </c>
      <c r="BF603">
        <v>22.1</v>
      </c>
      <c r="BG603">
        <v>7</v>
      </c>
      <c r="BH603">
        <v>11100</v>
      </c>
      <c r="BI603">
        <v>53700</v>
      </c>
      <c r="BJ603">
        <v>20.7</v>
      </c>
      <c r="BK603">
        <v>7.1</v>
      </c>
      <c r="BL603">
        <v>11100</v>
      </c>
      <c r="BM603">
        <v>56600</v>
      </c>
      <c r="BN603">
        <v>19.600000000000001</v>
      </c>
      <c r="BO603">
        <v>6.6</v>
      </c>
      <c r="BP603">
        <v>13900</v>
      </c>
      <c r="BQ603">
        <v>54600</v>
      </c>
      <c r="BR603">
        <v>25.4</v>
      </c>
      <c r="BS603">
        <v>7.2</v>
      </c>
      <c r="BT603">
        <v>13800</v>
      </c>
      <c r="BU603">
        <v>53300</v>
      </c>
      <c r="BV603">
        <v>25.8</v>
      </c>
      <c r="BW603">
        <v>7</v>
      </c>
    </row>
    <row r="604" spans="1:75" x14ac:dyDescent="0.3">
      <c r="A604" t="s">
        <v>335</v>
      </c>
      <c r="B604" t="str">
        <f>VLOOKUP(A604,'class and classification'!$A$1:$B$338,2,FALSE)</f>
        <v>Predominantly Rural</v>
      </c>
      <c r="C604" t="str">
        <f>VLOOKUP(A604,'class and classification'!$A$1:$C$338,3,FALSE)</f>
        <v>SD</v>
      </c>
      <c r="D604">
        <v>9600</v>
      </c>
      <c r="E604">
        <v>57800</v>
      </c>
      <c r="F604">
        <v>16.600000000000001</v>
      </c>
      <c r="G604">
        <v>3.8</v>
      </c>
      <c r="H604">
        <v>9800</v>
      </c>
      <c r="I604">
        <v>58600</v>
      </c>
      <c r="J604">
        <v>16.8</v>
      </c>
      <c r="K604">
        <v>3.2</v>
      </c>
      <c r="L604">
        <v>10500</v>
      </c>
      <c r="M604">
        <v>61900</v>
      </c>
      <c r="N604">
        <v>16.899999999999999</v>
      </c>
      <c r="O604">
        <v>4.5999999999999996</v>
      </c>
      <c r="P604">
        <v>10100</v>
      </c>
      <c r="Q604">
        <v>62800</v>
      </c>
      <c r="R604">
        <v>16</v>
      </c>
      <c r="S604">
        <v>4.7</v>
      </c>
      <c r="T604">
        <v>9300</v>
      </c>
      <c r="U604">
        <v>63100</v>
      </c>
      <c r="V604">
        <v>14.7</v>
      </c>
      <c r="W604">
        <v>4.5</v>
      </c>
      <c r="X604">
        <v>13900</v>
      </c>
      <c r="Y604">
        <v>61500</v>
      </c>
      <c r="Z604">
        <v>22.7</v>
      </c>
      <c r="AA604">
        <v>5.7</v>
      </c>
      <c r="AB604">
        <v>12200</v>
      </c>
      <c r="AC604">
        <v>58000</v>
      </c>
      <c r="AD604">
        <v>21</v>
      </c>
      <c r="AE604">
        <v>5.7</v>
      </c>
      <c r="AF604">
        <v>9900</v>
      </c>
      <c r="AG604">
        <v>55600</v>
      </c>
      <c r="AH604">
        <v>17.8</v>
      </c>
      <c r="AI604">
        <v>5.6</v>
      </c>
      <c r="AJ604">
        <v>12000</v>
      </c>
      <c r="AK604">
        <v>58400</v>
      </c>
      <c r="AL604">
        <v>20.5</v>
      </c>
      <c r="AM604">
        <v>6.2</v>
      </c>
      <c r="AN604">
        <v>12900</v>
      </c>
      <c r="AO604">
        <v>58700</v>
      </c>
      <c r="AP604">
        <v>22</v>
      </c>
      <c r="AQ604">
        <v>6</v>
      </c>
      <c r="AR604">
        <v>14600</v>
      </c>
      <c r="AS604">
        <v>60300</v>
      </c>
      <c r="AT604">
        <v>24.2</v>
      </c>
      <c r="AU604">
        <v>5.9</v>
      </c>
      <c r="AV604">
        <v>16600</v>
      </c>
      <c r="AW604">
        <v>62800</v>
      </c>
      <c r="AX604">
        <v>26.4</v>
      </c>
      <c r="AY604">
        <v>6.4</v>
      </c>
      <c r="AZ604">
        <v>11900</v>
      </c>
      <c r="BA604">
        <v>60100</v>
      </c>
      <c r="BB604">
        <v>19.8</v>
      </c>
      <c r="BC604">
        <v>5.4</v>
      </c>
      <c r="BD604">
        <v>10400</v>
      </c>
      <c r="BE604">
        <v>63800</v>
      </c>
      <c r="BF604">
        <v>16.3</v>
      </c>
      <c r="BG604">
        <v>5.6</v>
      </c>
      <c r="BH604">
        <v>10100</v>
      </c>
      <c r="BI604">
        <v>59200</v>
      </c>
      <c r="BJ604">
        <v>17.100000000000001</v>
      </c>
      <c r="BK604">
        <v>5.8</v>
      </c>
      <c r="BL604">
        <v>13600</v>
      </c>
      <c r="BM604">
        <v>67000</v>
      </c>
      <c r="BN604">
        <v>20.3</v>
      </c>
      <c r="BO604">
        <v>5.7</v>
      </c>
      <c r="BP604">
        <v>18600</v>
      </c>
      <c r="BQ604">
        <v>62500</v>
      </c>
      <c r="BR604">
        <v>29.8</v>
      </c>
      <c r="BS604">
        <v>7.1</v>
      </c>
      <c r="BT604">
        <v>17500</v>
      </c>
      <c r="BU604">
        <v>59900</v>
      </c>
      <c r="BV604">
        <v>29.2</v>
      </c>
      <c r="BW604">
        <v>6.2</v>
      </c>
    </row>
    <row r="605" spans="1:75" x14ac:dyDescent="0.3">
      <c r="A605" t="s">
        <v>336</v>
      </c>
      <c r="B605" t="str">
        <f>VLOOKUP(A605,'class and classification'!$A$1:$B$338,2,FALSE)</f>
        <v>Predominantly Urban</v>
      </c>
      <c r="C605" t="str">
        <f>VLOOKUP(A605,'class and classification'!$A$1:$C$338,3,FALSE)</f>
        <v>SD</v>
      </c>
      <c r="D605">
        <v>14300</v>
      </c>
      <c r="E605">
        <v>66500</v>
      </c>
      <c r="F605">
        <v>21.4</v>
      </c>
      <c r="G605">
        <v>4.9000000000000004</v>
      </c>
      <c r="H605">
        <v>14700</v>
      </c>
      <c r="I605">
        <v>68900</v>
      </c>
      <c r="J605">
        <v>21.3</v>
      </c>
      <c r="K605">
        <v>3.6</v>
      </c>
      <c r="L605">
        <v>16900</v>
      </c>
      <c r="M605">
        <v>67900</v>
      </c>
      <c r="N605">
        <v>24.8</v>
      </c>
      <c r="O605">
        <v>5.0999999999999996</v>
      </c>
      <c r="P605">
        <v>17000</v>
      </c>
      <c r="Q605">
        <v>67000</v>
      </c>
      <c r="R605">
        <v>25.4</v>
      </c>
      <c r="S605">
        <v>5.6</v>
      </c>
      <c r="T605">
        <v>16200</v>
      </c>
      <c r="U605">
        <v>71600</v>
      </c>
      <c r="V605">
        <v>22.5</v>
      </c>
      <c r="W605">
        <v>5.3</v>
      </c>
      <c r="X605">
        <v>16000</v>
      </c>
      <c r="Y605">
        <v>69100</v>
      </c>
      <c r="Z605">
        <v>23.1</v>
      </c>
      <c r="AA605">
        <v>5.7</v>
      </c>
      <c r="AB605">
        <v>16000</v>
      </c>
      <c r="AC605">
        <v>68400</v>
      </c>
      <c r="AD605">
        <v>23.4</v>
      </c>
      <c r="AE605">
        <v>6.1</v>
      </c>
      <c r="AF605">
        <v>17300</v>
      </c>
      <c r="AG605">
        <v>71300</v>
      </c>
      <c r="AH605">
        <v>24.2</v>
      </c>
      <c r="AI605">
        <v>5.9</v>
      </c>
      <c r="AJ605">
        <v>21700</v>
      </c>
      <c r="AK605">
        <v>71700</v>
      </c>
      <c r="AL605">
        <v>30.3</v>
      </c>
      <c r="AM605">
        <v>6.2</v>
      </c>
      <c r="AN605">
        <v>23300</v>
      </c>
      <c r="AO605">
        <v>69900</v>
      </c>
      <c r="AP605">
        <v>33.299999999999997</v>
      </c>
      <c r="AQ605">
        <v>6.5</v>
      </c>
      <c r="AR605">
        <v>23200</v>
      </c>
      <c r="AS605">
        <v>73700</v>
      </c>
      <c r="AT605">
        <v>31.5</v>
      </c>
      <c r="AU605">
        <v>5.9</v>
      </c>
      <c r="AV605">
        <v>21700</v>
      </c>
      <c r="AW605">
        <v>73700</v>
      </c>
      <c r="AX605">
        <v>29.5</v>
      </c>
      <c r="AY605">
        <v>6.6</v>
      </c>
      <c r="AZ605">
        <v>22300</v>
      </c>
      <c r="BA605">
        <v>71500</v>
      </c>
      <c r="BB605">
        <v>31.1</v>
      </c>
      <c r="BC605">
        <v>5.9</v>
      </c>
      <c r="BD605">
        <v>20200</v>
      </c>
      <c r="BE605">
        <v>73900</v>
      </c>
      <c r="BF605">
        <v>27.3</v>
      </c>
      <c r="BG605">
        <v>6.8</v>
      </c>
      <c r="BH605">
        <v>23900</v>
      </c>
      <c r="BI605">
        <v>77700</v>
      </c>
      <c r="BJ605">
        <v>30.7</v>
      </c>
      <c r="BK605">
        <v>6.4</v>
      </c>
      <c r="BL605">
        <v>23300</v>
      </c>
      <c r="BM605">
        <v>73900</v>
      </c>
      <c r="BN605">
        <v>31.5</v>
      </c>
      <c r="BO605">
        <v>6.3</v>
      </c>
      <c r="BP605">
        <v>23100</v>
      </c>
      <c r="BQ605">
        <v>73800</v>
      </c>
      <c r="BR605">
        <v>31.3</v>
      </c>
      <c r="BS605">
        <v>6.8</v>
      </c>
      <c r="BT605">
        <v>23000</v>
      </c>
      <c r="BU605">
        <v>70500</v>
      </c>
      <c r="BV605">
        <v>32.5</v>
      </c>
      <c r="BW605">
        <v>6.3</v>
      </c>
    </row>
    <row r="606" spans="1:75" x14ac:dyDescent="0.3">
      <c r="A606" t="s">
        <v>337</v>
      </c>
      <c r="B606" t="str">
        <f>VLOOKUP(A606,'class and classification'!$A$1:$B$338,2,FALSE)</f>
        <v>Predominantly Urban</v>
      </c>
      <c r="C606" t="str">
        <f>VLOOKUP(A606,'class and classification'!$A$1:$C$338,3,FALSE)</f>
        <v>SD</v>
      </c>
      <c r="D606">
        <v>8300</v>
      </c>
      <c r="E606">
        <v>43600</v>
      </c>
      <c r="F606">
        <v>19.100000000000001</v>
      </c>
      <c r="G606">
        <v>3.7</v>
      </c>
      <c r="H606">
        <v>10000</v>
      </c>
      <c r="I606">
        <v>45200</v>
      </c>
      <c r="J606">
        <v>22.1</v>
      </c>
      <c r="K606">
        <v>4</v>
      </c>
      <c r="L606">
        <v>10200</v>
      </c>
      <c r="M606">
        <v>51000</v>
      </c>
      <c r="N606">
        <v>20.100000000000001</v>
      </c>
      <c r="O606">
        <v>6</v>
      </c>
      <c r="P606">
        <v>6900</v>
      </c>
      <c r="Q606">
        <v>47200</v>
      </c>
      <c r="R606">
        <v>14.6</v>
      </c>
      <c r="S606">
        <v>5.7</v>
      </c>
      <c r="T606">
        <v>6800</v>
      </c>
      <c r="U606">
        <v>46400</v>
      </c>
      <c r="V606">
        <v>14.6</v>
      </c>
      <c r="W606">
        <v>5.8</v>
      </c>
      <c r="X606">
        <v>9300</v>
      </c>
      <c r="Y606">
        <v>46300</v>
      </c>
      <c r="Z606">
        <v>20.100000000000001</v>
      </c>
      <c r="AA606">
        <v>6.9</v>
      </c>
      <c r="AB606">
        <v>10800</v>
      </c>
      <c r="AC606">
        <v>43300</v>
      </c>
      <c r="AD606">
        <v>25</v>
      </c>
      <c r="AE606">
        <v>7.6</v>
      </c>
      <c r="AF606">
        <v>9900</v>
      </c>
      <c r="AG606">
        <v>41200</v>
      </c>
      <c r="AH606">
        <v>24</v>
      </c>
      <c r="AI606">
        <v>8.1</v>
      </c>
      <c r="AJ606">
        <v>9600</v>
      </c>
      <c r="AK606">
        <v>44200</v>
      </c>
      <c r="AL606">
        <v>21.7</v>
      </c>
      <c r="AM606">
        <v>7.3</v>
      </c>
      <c r="AN606">
        <v>14800</v>
      </c>
      <c r="AO606">
        <v>48600</v>
      </c>
      <c r="AP606">
        <v>30.5</v>
      </c>
      <c r="AQ606">
        <v>8</v>
      </c>
      <c r="AR606">
        <v>13500</v>
      </c>
      <c r="AS606">
        <v>47000</v>
      </c>
      <c r="AT606">
        <v>28.7</v>
      </c>
      <c r="AU606">
        <v>7.8</v>
      </c>
      <c r="AV606">
        <v>8100</v>
      </c>
      <c r="AW606">
        <v>43800</v>
      </c>
      <c r="AX606">
        <v>18.399999999999999</v>
      </c>
      <c r="AY606">
        <v>6.6</v>
      </c>
      <c r="AZ606">
        <v>12300</v>
      </c>
      <c r="BA606">
        <v>49000</v>
      </c>
      <c r="BB606">
        <v>25.1</v>
      </c>
      <c r="BC606">
        <v>7.4</v>
      </c>
      <c r="BD606">
        <v>11600</v>
      </c>
      <c r="BE606">
        <v>50000</v>
      </c>
      <c r="BF606">
        <v>23.2</v>
      </c>
      <c r="BG606">
        <v>6.6</v>
      </c>
      <c r="BH606">
        <v>11000</v>
      </c>
      <c r="BI606">
        <v>44700</v>
      </c>
      <c r="BJ606">
        <v>24.7</v>
      </c>
      <c r="BK606">
        <v>7</v>
      </c>
      <c r="BL606">
        <v>13100</v>
      </c>
      <c r="BM606">
        <v>46900</v>
      </c>
      <c r="BN606">
        <v>28</v>
      </c>
      <c r="BO606">
        <v>8.1</v>
      </c>
      <c r="BP606">
        <v>12400</v>
      </c>
      <c r="BQ606">
        <v>50000</v>
      </c>
      <c r="BR606">
        <v>24.9</v>
      </c>
      <c r="BS606">
        <v>7.6</v>
      </c>
      <c r="BT606">
        <v>18200</v>
      </c>
      <c r="BU606">
        <v>51300</v>
      </c>
      <c r="BV606">
        <v>35.4</v>
      </c>
      <c r="BW606">
        <v>8.6</v>
      </c>
    </row>
    <row r="607" spans="1:75" x14ac:dyDescent="0.3">
      <c r="A607" t="s">
        <v>338</v>
      </c>
      <c r="B607" t="str">
        <f>VLOOKUP(A607,'class and classification'!$A$1:$B$338,2,FALSE)</f>
        <v>Predominantly Rural</v>
      </c>
      <c r="C607" t="str">
        <f>VLOOKUP(A607,'class and classification'!$A$1:$C$338,3,FALSE)</f>
        <v>SD</v>
      </c>
      <c r="D607">
        <v>6400</v>
      </c>
      <c r="E607">
        <v>34500</v>
      </c>
      <c r="F607">
        <v>18.600000000000001</v>
      </c>
      <c r="G607">
        <v>3.6</v>
      </c>
      <c r="H607">
        <v>6500</v>
      </c>
      <c r="I607">
        <v>32800</v>
      </c>
      <c r="J607">
        <v>19.8</v>
      </c>
      <c r="K607">
        <v>4</v>
      </c>
      <c r="L607">
        <v>8600</v>
      </c>
      <c r="M607">
        <v>36800</v>
      </c>
      <c r="N607">
        <v>23.4</v>
      </c>
      <c r="O607">
        <v>7.8</v>
      </c>
      <c r="P607">
        <v>4600</v>
      </c>
      <c r="Q607">
        <v>32900</v>
      </c>
      <c r="R607">
        <v>14.1</v>
      </c>
      <c r="S607">
        <v>7.1</v>
      </c>
      <c r="T607">
        <v>6600</v>
      </c>
      <c r="U607">
        <v>34100</v>
      </c>
      <c r="V607">
        <v>19.3</v>
      </c>
      <c r="W607">
        <v>7.1</v>
      </c>
      <c r="X607">
        <v>7200</v>
      </c>
      <c r="Y607">
        <v>35800</v>
      </c>
      <c r="Z607">
        <v>20.100000000000001</v>
      </c>
      <c r="AA607">
        <v>6.8</v>
      </c>
      <c r="AB607">
        <v>7000</v>
      </c>
      <c r="AC607">
        <v>33000</v>
      </c>
      <c r="AD607">
        <v>21.2</v>
      </c>
      <c r="AE607">
        <v>7.8</v>
      </c>
      <c r="AF607">
        <v>10400</v>
      </c>
      <c r="AG607">
        <v>30400</v>
      </c>
      <c r="AH607">
        <v>34.200000000000003</v>
      </c>
      <c r="AI607">
        <v>10.7</v>
      </c>
      <c r="AJ607">
        <v>7700</v>
      </c>
      <c r="AK607">
        <v>34700</v>
      </c>
      <c r="AL607">
        <v>22.3</v>
      </c>
      <c r="AM607">
        <v>8.4</v>
      </c>
      <c r="AN607">
        <v>8300</v>
      </c>
      <c r="AO607">
        <v>38800</v>
      </c>
      <c r="AP607">
        <v>21.3</v>
      </c>
      <c r="AQ607">
        <v>8.1999999999999993</v>
      </c>
      <c r="AR607">
        <v>10700</v>
      </c>
      <c r="AS607">
        <v>37600</v>
      </c>
      <c r="AT607">
        <v>28.6</v>
      </c>
      <c r="AU607">
        <v>8.1999999999999993</v>
      </c>
      <c r="AV607">
        <v>7100</v>
      </c>
      <c r="AW607">
        <v>33600</v>
      </c>
      <c r="AX607">
        <v>21.2</v>
      </c>
      <c r="AY607">
        <v>7.7</v>
      </c>
      <c r="AZ607">
        <v>5600</v>
      </c>
      <c r="BA607">
        <v>33500</v>
      </c>
      <c r="BB607">
        <v>16.899999999999999</v>
      </c>
      <c r="BC607">
        <v>7.6</v>
      </c>
      <c r="BD607">
        <v>9300</v>
      </c>
      <c r="BE607">
        <v>32000</v>
      </c>
      <c r="BF607">
        <v>29.1</v>
      </c>
      <c r="BG607">
        <v>9.1</v>
      </c>
      <c r="BH607">
        <v>8300</v>
      </c>
      <c r="BI607">
        <v>34200</v>
      </c>
      <c r="BJ607">
        <v>24.4</v>
      </c>
      <c r="BK607">
        <v>8.6999999999999993</v>
      </c>
      <c r="BL607">
        <v>9600</v>
      </c>
      <c r="BM607">
        <v>36200</v>
      </c>
      <c r="BN607">
        <v>26.6</v>
      </c>
      <c r="BO607">
        <v>9.1</v>
      </c>
      <c r="BP607">
        <v>7000</v>
      </c>
      <c r="BQ607">
        <v>35500</v>
      </c>
      <c r="BR607">
        <v>19.600000000000001</v>
      </c>
      <c r="BS607">
        <v>8.1</v>
      </c>
      <c r="BT607">
        <v>10200</v>
      </c>
      <c r="BU607">
        <v>34700</v>
      </c>
      <c r="BV607">
        <v>29.3</v>
      </c>
      <c r="BW607">
        <v>9.1</v>
      </c>
    </row>
    <row r="608" spans="1:75" x14ac:dyDescent="0.3">
      <c r="A608" t="s">
        <v>339</v>
      </c>
      <c r="B608" t="str">
        <f>VLOOKUP(A608,'class and classification'!$A$1:$B$338,2,FALSE)</f>
        <v>Predominantly Urban</v>
      </c>
      <c r="C608" t="str">
        <f>VLOOKUP(A608,'class and classification'!$A$1:$C$338,3,FALSE)</f>
        <v>SD</v>
      </c>
      <c r="D608">
        <v>5800</v>
      </c>
      <c r="E608">
        <v>41600</v>
      </c>
      <c r="F608">
        <v>13.9</v>
      </c>
      <c r="G608">
        <v>3.4</v>
      </c>
      <c r="H608">
        <v>5600</v>
      </c>
      <c r="I608">
        <v>40200</v>
      </c>
      <c r="J608">
        <v>14</v>
      </c>
      <c r="K608">
        <v>3.2</v>
      </c>
      <c r="L608">
        <v>6500</v>
      </c>
      <c r="M608">
        <v>43500</v>
      </c>
      <c r="N608">
        <v>15</v>
      </c>
      <c r="O608">
        <v>5.4</v>
      </c>
      <c r="P608">
        <v>6800</v>
      </c>
      <c r="Q608">
        <v>45000</v>
      </c>
      <c r="R608">
        <v>15.1</v>
      </c>
      <c r="S608">
        <v>5.5</v>
      </c>
      <c r="T608">
        <v>4700</v>
      </c>
      <c r="U608">
        <v>40200</v>
      </c>
      <c r="V608">
        <v>11.7</v>
      </c>
      <c r="W608">
        <v>5.5</v>
      </c>
      <c r="X608">
        <v>5300</v>
      </c>
      <c r="Y608">
        <v>41200</v>
      </c>
      <c r="Z608">
        <v>12.9</v>
      </c>
      <c r="AA608">
        <v>5.9</v>
      </c>
      <c r="AB608">
        <v>7900</v>
      </c>
      <c r="AC608">
        <v>42400</v>
      </c>
      <c r="AD608">
        <v>18.600000000000001</v>
      </c>
      <c r="AE608">
        <v>7.1</v>
      </c>
      <c r="AF608">
        <v>8400</v>
      </c>
      <c r="AG608">
        <v>41800</v>
      </c>
      <c r="AH608">
        <v>20.2</v>
      </c>
      <c r="AI608">
        <v>7.4</v>
      </c>
      <c r="AJ608">
        <v>6400</v>
      </c>
      <c r="AK608">
        <v>45500</v>
      </c>
      <c r="AL608">
        <v>14</v>
      </c>
      <c r="AM608">
        <v>5.7</v>
      </c>
      <c r="AN608">
        <v>4900</v>
      </c>
      <c r="AO608">
        <v>43900</v>
      </c>
      <c r="AP608">
        <v>11.2</v>
      </c>
      <c r="AQ608">
        <v>5.0999999999999996</v>
      </c>
      <c r="AR608">
        <v>7400</v>
      </c>
      <c r="AS608">
        <v>43500</v>
      </c>
      <c r="AT608">
        <v>17</v>
      </c>
      <c r="AU608">
        <v>6.3</v>
      </c>
      <c r="AV608">
        <v>5100</v>
      </c>
      <c r="AW608">
        <v>40600</v>
      </c>
      <c r="AX608">
        <v>12.5</v>
      </c>
      <c r="AY608">
        <v>6.1</v>
      </c>
      <c r="AZ608">
        <v>6200</v>
      </c>
      <c r="BA608">
        <v>41700</v>
      </c>
      <c r="BB608">
        <v>14.8</v>
      </c>
      <c r="BC608">
        <v>6.2</v>
      </c>
      <c r="BD608">
        <v>7000</v>
      </c>
      <c r="BE608">
        <v>42700</v>
      </c>
      <c r="BF608">
        <v>16.399999999999999</v>
      </c>
      <c r="BG608">
        <v>6.5</v>
      </c>
      <c r="BH608">
        <v>5200</v>
      </c>
      <c r="BI608">
        <v>44100</v>
      </c>
      <c r="BJ608">
        <v>11.7</v>
      </c>
      <c r="BK608">
        <v>5.6</v>
      </c>
      <c r="BL608">
        <v>6600</v>
      </c>
      <c r="BM608">
        <v>44200</v>
      </c>
      <c r="BN608">
        <v>14.9</v>
      </c>
      <c r="BO608">
        <v>5.9</v>
      </c>
      <c r="BP608">
        <v>6100</v>
      </c>
      <c r="BQ608">
        <v>43200</v>
      </c>
      <c r="BR608">
        <v>14.1</v>
      </c>
      <c r="BS608">
        <v>6.8</v>
      </c>
      <c r="BT608">
        <v>6700</v>
      </c>
      <c r="BU608">
        <v>40800</v>
      </c>
      <c r="BV608">
        <v>16.5</v>
      </c>
      <c r="BW608">
        <v>7.6</v>
      </c>
    </row>
    <row r="609" spans="1:75" x14ac:dyDescent="0.3">
      <c r="A609" t="s">
        <v>340</v>
      </c>
      <c r="B609" t="str">
        <f>VLOOKUP(A609,'class and classification'!$A$1:$B$338,2,FALSE)</f>
        <v>Predominantly Urban</v>
      </c>
      <c r="C609" t="str">
        <f>VLOOKUP(A609,'class and classification'!$A$1:$C$338,3,FALSE)</f>
        <v>SD</v>
      </c>
      <c r="D609">
        <v>8200</v>
      </c>
      <c r="E609">
        <v>46900</v>
      </c>
      <c r="F609">
        <v>17.5</v>
      </c>
      <c r="G609">
        <v>3.5</v>
      </c>
      <c r="H609">
        <v>9300</v>
      </c>
      <c r="I609">
        <v>49600</v>
      </c>
      <c r="J609">
        <v>18.7</v>
      </c>
      <c r="K609">
        <v>3.6</v>
      </c>
      <c r="L609">
        <v>9200</v>
      </c>
      <c r="M609">
        <v>48200</v>
      </c>
      <c r="N609">
        <v>19.100000000000001</v>
      </c>
      <c r="O609">
        <v>5.9</v>
      </c>
      <c r="P609">
        <v>9000</v>
      </c>
      <c r="Q609">
        <v>50000</v>
      </c>
      <c r="R609">
        <v>18</v>
      </c>
      <c r="S609">
        <v>6.2</v>
      </c>
      <c r="T609">
        <v>8700</v>
      </c>
      <c r="U609">
        <v>48300</v>
      </c>
      <c r="V609">
        <v>18.100000000000001</v>
      </c>
      <c r="W609">
        <v>6.6</v>
      </c>
      <c r="X609">
        <v>12600</v>
      </c>
      <c r="Y609">
        <v>49600</v>
      </c>
      <c r="Z609">
        <v>25.4</v>
      </c>
      <c r="AA609">
        <v>7.8</v>
      </c>
      <c r="AB609">
        <v>10200</v>
      </c>
      <c r="AC609">
        <v>48400</v>
      </c>
      <c r="AD609">
        <v>21.1</v>
      </c>
      <c r="AE609">
        <v>7.5</v>
      </c>
      <c r="AF609">
        <v>10500</v>
      </c>
      <c r="AG609">
        <v>46400</v>
      </c>
      <c r="AH609">
        <v>22.7</v>
      </c>
      <c r="AI609">
        <v>8.1999999999999993</v>
      </c>
      <c r="AJ609">
        <v>9900</v>
      </c>
      <c r="AK609">
        <v>46900</v>
      </c>
      <c r="AL609">
        <v>21.1</v>
      </c>
      <c r="AM609">
        <v>7.9</v>
      </c>
      <c r="AN609">
        <v>9000</v>
      </c>
      <c r="AO609">
        <v>50200</v>
      </c>
      <c r="AP609">
        <v>17.899999999999999</v>
      </c>
      <c r="AQ609">
        <v>7</v>
      </c>
      <c r="AR609">
        <v>14400</v>
      </c>
      <c r="AS609">
        <v>56200</v>
      </c>
      <c r="AT609">
        <v>25.7</v>
      </c>
      <c r="AU609">
        <v>7.5</v>
      </c>
      <c r="AV609">
        <v>10800</v>
      </c>
      <c r="AW609">
        <v>53200</v>
      </c>
      <c r="AX609">
        <v>20.3</v>
      </c>
      <c r="AY609">
        <v>6.7</v>
      </c>
      <c r="AZ609">
        <v>13400</v>
      </c>
      <c r="BA609">
        <v>53200</v>
      </c>
      <c r="BB609">
        <v>25.1</v>
      </c>
      <c r="BC609">
        <v>7.1</v>
      </c>
      <c r="BD609">
        <v>13300</v>
      </c>
      <c r="BE609">
        <v>53000</v>
      </c>
      <c r="BF609">
        <v>25</v>
      </c>
      <c r="BG609">
        <v>6.8</v>
      </c>
      <c r="BH609">
        <v>13400</v>
      </c>
      <c r="BI609">
        <v>54300</v>
      </c>
      <c r="BJ609">
        <v>24.7</v>
      </c>
      <c r="BK609">
        <v>6.7</v>
      </c>
      <c r="BL609">
        <v>11400</v>
      </c>
      <c r="BM609">
        <v>54900</v>
      </c>
      <c r="BN609">
        <v>20.7</v>
      </c>
      <c r="BO609">
        <v>6.3</v>
      </c>
      <c r="BP609">
        <v>10500</v>
      </c>
      <c r="BQ609">
        <v>50100</v>
      </c>
      <c r="BR609">
        <v>21</v>
      </c>
      <c r="BS609">
        <v>7.6</v>
      </c>
      <c r="BT609">
        <v>11200</v>
      </c>
      <c r="BU609">
        <v>58300</v>
      </c>
      <c r="BV609">
        <v>19.100000000000001</v>
      </c>
      <c r="BW609">
        <v>6.9</v>
      </c>
    </row>
    <row r="610" spans="1:75" x14ac:dyDescent="0.3">
      <c r="A610" t="s">
        <v>341</v>
      </c>
      <c r="B610" t="str">
        <f>VLOOKUP(A610,'class and classification'!$A$1:$B$338,2,FALSE)</f>
        <v>Predominantly Rural</v>
      </c>
      <c r="C610" t="str">
        <f>VLOOKUP(A610,'class and classification'!$A$1:$C$338,3,FALSE)</f>
        <v>SD</v>
      </c>
      <c r="D610">
        <v>9300</v>
      </c>
      <c r="E610">
        <v>56600</v>
      </c>
      <c r="F610">
        <v>16.399999999999999</v>
      </c>
      <c r="G610">
        <v>3.2</v>
      </c>
      <c r="H610">
        <v>9800</v>
      </c>
      <c r="I610">
        <v>58400</v>
      </c>
      <c r="J610">
        <v>16.7</v>
      </c>
      <c r="K610">
        <v>3.5</v>
      </c>
      <c r="L610">
        <v>10500</v>
      </c>
      <c r="M610">
        <v>60000</v>
      </c>
      <c r="N610">
        <v>17.399999999999999</v>
      </c>
      <c r="O610">
        <v>5.2</v>
      </c>
      <c r="P610">
        <v>8500</v>
      </c>
      <c r="Q610">
        <v>56200</v>
      </c>
      <c r="R610">
        <v>15.1</v>
      </c>
      <c r="S610">
        <v>5.6</v>
      </c>
      <c r="T610">
        <v>12400</v>
      </c>
      <c r="U610">
        <v>59000</v>
      </c>
      <c r="V610">
        <v>20.9</v>
      </c>
      <c r="W610">
        <v>6</v>
      </c>
      <c r="X610">
        <v>11900</v>
      </c>
      <c r="Y610">
        <v>58200</v>
      </c>
      <c r="Z610">
        <v>20.399999999999999</v>
      </c>
      <c r="AA610">
        <v>6.3</v>
      </c>
      <c r="AB610">
        <v>7700</v>
      </c>
      <c r="AC610">
        <v>58800</v>
      </c>
      <c r="AD610">
        <v>13</v>
      </c>
      <c r="AE610">
        <v>5</v>
      </c>
      <c r="AF610">
        <v>7900</v>
      </c>
      <c r="AG610">
        <v>59400</v>
      </c>
      <c r="AH610">
        <v>13.4</v>
      </c>
      <c r="AI610">
        <v>5.5</v>
      </c>
      <c r="AJ610">
        <v>11800</v>
      </c>
      <c r="AK610">
        <v>57600</v>
      </c>
      <c r="AL610">
        <v>20.5</v>
      </c>
      <c r="AM610">
        <v>6.2</v>
      </c>
      <c r="AN610">
        <v>12900</v>
      </c>
      <c r="AO610">
        <v>58300</v>
      </c>
      <c r="AP610">
        <v>22.1</v>
      </c>
      <c r="AQ610">
        <v>6.2</v>
      </c>
      <c r="AR610">
        <v>11100</v>
      </c>
      <c r="AS610">
        <v>61600</v>
      </c>
      <c r="AT610">
        <v>18.100000000000001</v>
      </c>
      <c r="AU610">
        <v>5.5</v>
      </c>
      <c r="AV610">
        <v>10800</v>
      </c>
      <c r="AW610">
        <v>62900</v>
      </c>
      <c r="AX610">
        <v>17.2</v>
      </c>
      <c r="AY610">
        <v>5.9</v>
      </c>
      <c r="AZ610">
        <v>15600</v>
      </c>
      <c r="BA610">
        <v>63900</v>
      </c>
      <c r="BB610">
        <v>24.3</v>
      </c>
      <c r="BC610">
        <v>6.7</v>
      </c>
      <c r="BD610">
        <v>11700</v>
      </c>
      <c r="BE610">
        <v>57200</v>
      </c>
      <c r="BF610">
        <v>20.5</v>
      </c>
      <c r="BG610">
        <v>6.5</v>
      </c>
      <c r="BH610">
        <v>14500</v>
      </c>
      <c r="BI610">
        <v>67200</v>
      </c>
      <c r="BJ610">
        <v>21.6</v>
      </c>
      <c r="BK610">
        <v>7.3</v>
      </c>
      <c r="BL610">
        <v>7600</v>
      </c>
      <c r="BM610">
        <v>61000</v>
      </c>
      <c r="BN610">
        <v>12.5</v>
      </c>
      <c r="BO610">
        <v>5.2</v>
      </c>
      <c r="BP610">
        <v>11500</v>
      </c>
      <c r="BQ610">
        <v>62600</v>
      </c>
      <c r="BR610">
        <v>18.3</v>
      </c>
      <c r="BS610">
        <v>5.6</v>
      </c>
      <c r="BT610">
        <v>11100</v>
      </c>
      <c r="BU610">
        <v>59800</v>
      </c>
      <c r="BV610">
        <v>18.7</v>
      </c>
      <c r="BW610">
        <v>5.5</v>
      </c>
    </row>
    <row r="611" spans="1:75" x14ac:dyDescent="0.3">
      <c r="A611" t="s">
        <v>342</v>
      </c>
      <c r="B611" t="str">
        <f>VLOOKUP(A611,'class and classification'!$A$1:$B$338,2,FALSE)</f>
        <v>Urban with Significant Rural</v>
      </c>
      <c r="C611" t="str">
        <f>VLOOKUP(A611,'class and classification'!$A$1:$C$338,3,FALSE)</f>
        <v>SD</v>
      </c>
      <c r="D611">
        <v>6600</v>
      </c>
      <c r="E611">
        <v>44800</v>
      </c>
      <c r="F611">
        <v>14.7</v>
      </c>
      <c r="G611">
        <v>3.3</v>
      </c>
      <c r="H611">
        <v>8100</v>
      </c>
      <c r="I611">
        <v>46700</v>
      </c>
      <c r="J611">
        <v>17.399999999999999</v>
      </c>
      <c r="K611">
        <v>3.9</v>
      </c>
      <c r="L611">
        <v>6800</v>
      </c>
      <c r="M611">
        <v>45900</v>
      </c>
      <c r="N611">
        <v>14.8</v>
      </c>
      <c r="O611">
        <v>6.1</v>
      </c>
      <c r="P611">
        <v>5300</v>
      </c>
      <c r="Q611">
        <v>43200</v>
      </c>
      <c r="R611">
        <v>12.3</v>
      </c>
      <c r="S611">
        <v>6</v>
      </c>
      <c r="T611">
        <v>5000</v>
      </c>
      <c r="U611">
        <v>46800</v>
      </c>
      <c r="V611">
        <v>10.7</v>
      </c>
      <c r="W611">
        <v>5.2</v>
      </c>
      <c r="X611">
        <v>5900</v>
      </c>
      <c r="Y611">
        <v>44700</v>
      </c>
      <c r="Z611">
        <v>13.2</v>
      </c>
      <c r="AA611">
        <v>6.3</v>
      </c>
      <c r="AB611">
        <v>8400</v>
      </c>
      <c r="AC611">
        <v>45600</v>
      </c>
      <c r="AD611">
        <v>18.5</v>
      </c>
      <c r="AE611">
        <v>7</v>
      </c>
      <c r="AF611">
        <v>7500</v>
      </c>
      <c r="AG611">
        <v>48700</v>
      </c>
      <c r="AH611">
        <v>15.4</v>
      </c>
      <c r="AI611">
        <v>6.1</v>
      </c>
      <c r="AJ611">
        <v>8000</v>
      </c>
      <c r="AK611">
        <v>47800</v>
      </c>
      <c r="AL611">
        <v>16.8</v>
      </c>
      <c r="AM611">
        <v>6.1</v>
      </c>
      <c r="AN611">
        <v>7400</v>
      </c>
      <c r="AO611">
        <v>47600</v>
      </c>
      <c r="AP611">
        <v>15.5</v>
      </c>
      <c r="AQ611">
        <v>6.2</v>
      </c>
      <c r="AR611">
        <v>9400</v>
      </c>
      <c r="AS611">
        <v>44600</v>
      </c>
      <c r="AT611">
        <v>21.2</v>
      </c>
      <c r="AU611">
        <v>6.7</v>
      </c>
      <c r="AV611">
        <v>9800</v>
      </c>
      <c r="AW611">
        <v>44300</v>
      </c>
      <c r="AX611">
        <v>22.2</v>
      </c>
      <c r="AY611">
        <v>7.4</v>
      </c>
      <c r="AZ611">
        <v>7700</v>
      </c>
      <c r="BA611">
        <v>44200</v>
      </c>
      <c r="BB611">
        <v>17.399999999999999</v>
      </c>
      <c r="BC611">
        <v>7.2</v>
      </c>
      <c r="BD611">
        <v>7200</v>
      </c>
      <c r="BE611">
        <v>46900</v>
      </c>
      <c r="BF611">
        <v>15.3</v>
      </c>
      <c r="BG611">
        <v>6.3</v>
      </c>
      <c r="BH611">
        <v>7200</v>
      </c>
      <c r="BI611">
        <v>48900</v>
      </c>
      <c r="BJ611">
        <v>14.7</v>
      </c>
      <c r="BK611">
        <v>5.9</v>
      </c>
      <c r="BL611">
        <v>7500</v>
      </c>
      <c r="BM611">
        <v>44900</v>
      </c>
      <c r="BN611">
        <v>16.600000000000001</v>
      </c>
      <c r="BO611">
        <v>6.7</v>
      </c>
      <c r="BP611">
        <v>9200</v>
      </c>
      <c r="BQ611">
        <v>46500</v>
      </c>
      <c r="BR611">
        <v>19.8</v>
      </c>
      <c r="BS611">
        <v>7.5</v>
      </c>
      <c r="BT611">
        <v>5500</v>
      </c>
      <c r="BU611">
        <v>43500</v>
      </c>
      <c r="BV611">
        <v>12.6</v>
      </c>
      <c r="BW611">
        <v>6.7</v>
      </c>
    </row>
    <row r="612" spans="1:75" x14ac:dyDescent="0.3">
      <c r="A612" t="s">
        <v>343</v>
      </c>
      <c r="B612" t="str">
        <f>VLOOKUP(A612,'class and classification'!$A$1:$B$338,2,FALSE)</f>
        <v>Predominantly Urban</v>
      </c>
      <c r="C612" t="str">
        <f>VLOOKUP(A612,'class and classification'!$A$1:$C$338,3,FALSE)</f>
        <v>SD</v>
      </c>
      <c r="D612">
        <v>18400</v>
      </c>
      <c r="E612">
        <v>59200</v>
      </c>
      <c r="F612">
        <v>31</v>
      </c>
      <c r="G612">
        <v>4.2</v>
      </c>
      <c r="H612">
        <v>21200</v>
      </c>
      <c r="I612">
        <v>60800</v>
      </c>
      <c r="J612">
        <v>35</v>
      </c>
      <c r="K612">
        <v>4.5</v>
      </c>
      <c r="L612">
        <v>23600</v>
      </c>
      <c r="M612">
        <v>60200</v>
      </c>
      <c r="N612">
        <v>39.200000000000003</v>
      </c>
      <c r="O612">
        <v>7.9</v>
      </c>
      <c r="P612">
        <v>18500</v>
      </c>
      <c r="Q612">
        <v>58700</v>
      </c>
      <c r="R612">
        <v>31.5</v>
      </c>
      <c r="S612">
        <v>8.1</v>
      </c>
      <c r="T612">
        <v>23600</v>
      </c>
      <c r="U612">
        <v>57300</v>
      </c>
      <c r="V612">
        <v>41.2</v>
      </c>
      <c r="W612">
        <v>8.6999999999999993</v>
      </c>
      <c r="X612">
        <v>31000</v>
      </c>
      <c r="Y612">
        <v>62900</v>
      </c>
      <c r="Z612">
        <v>49.3</v>
      </c>
      <c r="AA612">
        <v>7.9</v>
      </c>
      <c r="AB612">
        <v>25000</v>
      </c>
      <c r="AC612">
        <v>65500</v>
      </c>
      <c r="AD612">
        <v>38.1</v>
      </c>
      <c r="AE612">
        <v>7.8</v>
      </c>
      <c r="AF612">
        <v>26800</v>
      </c>
      <c r="AG612">
        <v>67000</v>
      </c>
      <c r="AH612">
        <v>40</v>
      </c>
      <c r="AI612">
        <v>8.3000000000000007</v>
      </c>
      <c r="AJ612">
        <v>30600</v>
      </c>
      <c r="AK612">
        <v>68500</v>
      </c>
      <c r="AL612">
        <v>44.7</v>
      </c>
      <c r="AM612">
        <v>8</v>
      </c>
      <c r="AN612">
        <v>31100</v>
      </c>
      <c r="AO612">
        <v>67300</v>
      </c>
      <c r="AP612">
        <v>46.2</v>
      </c>
      <c r="AQ612">
        <v>8</v>
      </c>
      <c r="AR612">
        <v>26900</v>
      </c>
      <c r="AS612">
        <v>70200</v>
      </c>
      <c r="AT612">
        <v>38.299999999999997</v>
      </c>
      <c r="AU612">
        <v>7.3</v>
      </c>
      <c r="AV612">
        <v>30900</v>
      </c>
      <c r="AW612">
        <v>72000</v>
      </c>
      <c r="AX612">
        <v>42.9</v>
      </c>
      <c r="AY612">
        <v>7.7</v>
      </c>
      <c r="AZ612">
        <v>29300</v>
      </c>
      <c r="BA612">
        <v>68200</v>
      </c>
      <c r="BB612">
        <v>42.9</v>
      </c>
      <c r="BC612">
        <v>8.1</v>
      </c>
      <c r="BD612">
        <v>21600</v>
      </c>
      <c r="BE612">
        <v>63900</v>
      </c>
      <c r="BF612">
        <v>33.799999999999997</v>
      </c>
      <c r="BG612">
        <v>7.8</v>
      </c>
      <c r="BH612">
        <v>27400</v>
      </c>
      <c r="BI612">
        <v>67500</v>
      </c>
      <c r="BJ612">
        <v>40.5</v>
      </c>
      <c r="BK612">
        <v>7.7</v>
      </c>
      <c r="BL612">
        <v>30500</v>
      </c>
      <c r="BM612">
        <v>70700</v>
      </c>
      <c r="BN612">
        <v>43.1</v>
      </c>
      <c r="BO612">
        <v>8</v>
      </c>
      <c r="BP612">
        <v>30400</v>
      </c>
      <c r="BQ612">
        <v>68200</v>
      </c>
      <c r="BR612">
        <v>44.6</v>
      </c>
      <c r="BS612">
        <v>9.6999999999999993</v>
      </c>
      <c r="BT612">
        <v>29400</v>
      </c>
      <c r="BU612">
        <v>70800</v>
      </c>
      <c r="BV612">
        <v>41.4</v>
      </c>
      <c r="BW612">
        <v>8.8000000000000007</v>
      </c>
    </row>
    <row r="613" spans="1:75" x14ac:dyDescent="0.3">
      <c r="A613" t="s">
        <v>344</v>
      </c>
      <c r="B613" t="str">
        <f>VLOOKUP(A613,'class and classification'!$A$1:$B$338,2,FALSE)</f>
        <v>Predominantly Rural</v>
      </c>
      <c r="C613" t="str">
        <f>VLOOKUP(A613,'class and classification'!$A$1:$C$338,3,FALSE)</f>
        <v>SD</v>
      </c>
      <c r="D613">
        <v>6000</v>
      </c>
      <c r="E613">
        <v>39400</v>
      </c>
      <c r="F613">
        <v>15.3</v>
      </c>
      <c r="G613">
        <v>3.6</v>
      </c>
      <c r="H613">
        <v>7400</v>
      </c>
      <c r="I613">
        <v>40600</v>
      </c>
      <c r="J613">
        <v>18.100000000000001</v>
      </c>
      <c r="K613">
        <v>3.5</v>
      </c>
      <c r="L613">
        <v>8400</v>
      </c>
      <c r="M613">
        <v>40900</v>
      </c>
      <c r="N613">
        <v>20.5</v>
      </c>
      <c r="O613">
        <v>7.2</v>
      </c>
      <c r="P613">
        <v>10500</v>
      </c>
      <c r="Q613">
        <v>37200</v>
      </c>
      <c r="R613">
        <v>28.3</v>
      </c>
      <c r="S613">
        <v>8.9</v>
      </c>
      <c r="T613">
        <v>10300</v>
      </c>
      <c r="U613">
        <v>45900</v>
      </c>
      <c r="V613">
        <v>22.4</v>
      </c>
      <c r="W613">
        <v>7.3</v>
      </c>
      <c r="X613">
        <v>9400</v>
      </c>
      <c r="Y613">
        <v>41500</v>
      </c>
      <c r="Z613">
        <v>22.6</v>
      </c>
      <c r="AA613">
        <v>7.8</v>
      </c>
      <c r="AB613">
        <v>12100</v>
      </c>
      <c r="AC613">
        <v>41600</v>
      </c>
      <c r="AD613">
        <v>29.2</v>
      </c>
      <c r="AE613">
        <v>8.1</v>
      </c>
      <c r="AF613">
        <v>10500</v>
      </c>
      <c r="AG613">
        <v>42900</v>
      </c>
      <c r="AH613">
        <v>24.5</v>
      </c>
      <c r="AI613">
        <v>7.8</v>
      </c>
      <c r="AJ613">
        <v>6200</v>
      </c>
      <c r="AK613">
        <v>41800</v>
      </c>
      <c r="AL613">
        <v>14.9</v>
      </c>
      <c r="AM613">
        <v>6.2</v>
      </c>
      <c r="AN613">
        <v>6600</v>
      </c>
      <c r="AO613">
        <v>43300</v>
      </c>
      <c r="AP613">
        <v>15.3</v>
      </c>
      <c r="AQ613">
        <v>5.9</v>
      </c>
      <c r="AR613">
        <v>7800</v>
      </c>
      <c r="AS613">
        <v>41700</v>
      </c>
      <c r="AT613">
        <v>18.7</v>
      </c>
      <c r="AU613">
        <v>7.2</v>
      </c>
      <c r="AV613">
        <v>11700</v>
      </c>
      <c r="AW613">
        <v>44100</v>
      </c>
      <c r="AX613">
        <v>26.5</v>
      </c>
      <c r="AY613">
        <v>7.6</v>
      </c>
      <c r="AZ613">
        <v>8400</v>
      </c>
      <c r="BA613">
        <v>43600</v>
      </c>
      <c r="BB613">
        <v>19.399999999999999</v>
      </c>
      <c r="BC613">
        <v>7.6</v>
      </c>
      <c r="BD613">
        <v>10200</v>
      </c>
      <c r="BE613">
        <v>47200</v>
      </c>
      <c r="BF613">
        <v>21.7</v>
      </c>
      <c r="BG613">
        <v>7.7</v>
      </c>
      <c r="BH613">
        <v>11000</v>
      </c>
      <c r="BI613">
        <v>45300</v>
      </c>
      <c r="BJ613">
        <v>24.2</v>
      </c>
      <c r="BK613">
        <v>9.3000000000000007</v>
      </c>
      <c r="BL613">
        <v>12700</v>
      </c>
      <c r="BM613">
        <v>45900</v>
      </c>
      <c r="BN613">
        <v>27.8</v>
      </c>
      <c r="BO613">
        <v>8.3000000000000007</v>
      </c>
      <c r="BP613">
        <v>10500</v>
      </c>
      <c r="BQ613">
        <v>45300</v>
      </c>
      <c r="BR613">
        <v>23.1</v>
      </c>
      <c r="BS613">
        <v>7.7</v>
      </c>
      <c r="BT613">
        <v>9600</v>
      </c>
      <c r="BU613">
        <v>46500</v>
      </c>
      <c r="BV613">
        <v>20.7</v>
      </c>
      <c r="BW613">
        <v>7.4</v>
      </c>
    </row>
    <row r="614" spans="1:75" x14ac:dyDescent="0.3">
      <c r="A614" t="s">
        <v>345</v>
      </c>
      <c r="B614" t="str">
        <f>VLOOKUP(A614,'class and classification'!$A$1:$B$338,2,FALSE)</f>
        <v>Predominantly Rural</v>
      </c>
      <c r="C614" t="str">
        <f>VLOOKUP(A614,'class and classification'!$A$1:$C$338,3,FALSE)</f>
        <v>SD</v>
      </c>
      <c r="D614">
        <v>3800</v>
      </c>
      <c r="E614">
        <v>40800</v>
      </c>
      <c r="F614">
        <v>9.4</v>
      </c>
      <c r="G614">
        <v>2.5</v>
      </c>
      <c r="H614">
        <v>3600</v>
      </c>
      <c r="I614">
        <v>40500</v>
      </c>
      <c r="J614">
        <v>8.8000000000000007</v>
      </c>
      <c r="K614">
        <v>2.5</v>
      </c>
      <c r="L614">
        <v>2900</v>
      </c>
      <c r="M614">
        <v>39100</v>
      </c>
      <c r="N614">
        <v>7.3</v>
      </c>
      <c r="O614" t="s">
        <v>38</v>
      </c>
      <c r="P614">
        <v>4600</v>
      </c>
      <c r="Q614">
        <v>43400</v>
      </c>
      <c r="R614">
        <v>10.7</v>
      </c>
      <c r="S614">
        <v>5</v>
      </c>
      <c r="T614">
        <v>3800</v>
      </c>
      <c r="U614">
        <v>41500</v>
      </c>
      <c r="V614">
        <v>9.1999999999999993</v>
      </c>
      <c r="W614">
        <v>4.9000000000000004</v>
      </c>
      <c r="X614">
        <v>4500</v>
      </c>
      <c r="Y614">
        <v>43700</v>
      </c>
      <c r="Z614">
        <v>10.3</v>
      </c>
      <c r="AA614">
        <v>5.4</v>
      </c>
      <c r="AB614">
        <v>6700</v>
      </c>
      <c r="AC614">
        <v>41700</v>
      </c>
      <c r="AD614">
        <v>16</v>
      </c>
      <c r="AE614">
        <v>7.2</v>
      </c>
      <c r="AF614">
        <v>7800</v>
      </c>
      <c r="AG614">
        <v>40800</v>
      </c>
      <c r="AH614">
        <v>19.2</v>
      </c>
      <c r="AI614">
        <v>8.1</v>
      </c>
      <c r="AJ614">
        <v>2600</v>
      </c>
      <c r="AK614">
        <v>36500</v>
      </c>
      <c r="AL614">
        <v>7.1</v>
      </c>
      <c r="AM614" t="s">
        <v>38</v>
      </c>
      <c r="AN614">
        <v>5100</v>
      </c>
      <c r="AO614">
        <v>45800</v>
      </c>
      <c r="AP614">
        <v>11.2</v>
      </c>
      <c r="AQ614">
        <v>5.9</v>
      </c>
      <c r="AR614">
        <v>6500</v>
      </c>
      <c r="AS614">
        <v>49200</v>
      </c>
      <c r="AT614">
        <v>13.3</v>
      </c>
      <c r="AU614">
        <v>6.4</v>
      </c>
      <c r="AV614">
        <v>4500</v>
      </c>
      <c r="AW614">
        <v>47500</v>
      </c>
      <c r="AX614">
        <v>9.5</v>
      </c>
      <c r="AY614">
        <v>5.6</v>
      </c>
      <c r="AZ614">
        <v>4500</v>
      </c>
      <c r="BA614">
        <v>44500</v>
      </c>
      <c r="BB614">
        <v>10.1</v>
      </c>
      <c r="BC614">
        <v>5.6</v>
      </c>
      <c r="BD614">
        <v>4500</v>
      </c>
      <c r="BE614">
        <v>49500</v>
      </c>
      <c r="BF614">
        <v>9.1999999999999993</v>
      </c>
      <c r="BG614">
        <v>5.7</v>
      </c>
      <c r="BH614">
        <v>7300</v>
      </c>
      <c r="BI614">
        <v>47300</v>
      </c>
      <c r="BJ614">
        <v>15.3</v>
      </c>
      <c r="BK614">
        <v>7.4</v>
      </c>
      <c r="BL614">
        <v>3400</v>
      </c>
      <c r="BM614">
        <v>45600</v>
      </c>
      <c r="BN614">
        <v>7.5</v>
      </c>
      <c r="BO614" t="s">
        <v>38</v>
      </c>
      <c r="BP614">
        <v>3000</v>
      </c>
      <c r="BQ614">
        <v>47800</v>
      </c>
      <c r="BR614">
        <v>6.3</v>
      </c>
      <c r="BS614" t="s">
        <v>38</v>
      </c>
      <c r="BT614">
        <v>5500</v>
      </c>
      <c r="BU614">
        <v>47100</v>
      </c>
      <c r="BV614">
        <v>11.6</v>
      </c>
      <c r="BW614">
        <v>6.9</v>
      </c>
    </row>
    <row r="615" spans="1:75" x14ac:dyDescent="0.3">
      <c r="A615" t="s">
        <v>346</v>
      </c>
      <c r="B615" t="str">
        <f>VLOOKUP(A615,'class and classification'!$A$1:$B$338,2,FALSE)</f>
        <v>Predominantly Rural</v>
      </c>
      <c r="C615" t="str">
        <f>VLOOKUP(A615,'class and classification'!$A$1:$C$338,3,FALSE)</f>
        <v>SD</v>
      </c>
      <c r="D615">
        <v>18100</v>
      </c>
      <c r="E615">
        <v>86100</v>
      </c>
      <c r="F615">
        <v>21</v>
      </c>
      <c r="G615">
        <v>4</v>
      </c>
      <c r="H615">
        <v>14500</v>
      </c>
      <c r="I615">
        <v>87000</v>
      </c>
      <c r="J615">
        <v>16.7</v>
      </c>
      <c r="K615">
        <v>3.6</v>
      </c>
      <c r="L615">
        <v>14800</v>
      </c>
      <c r="M615">
        <v>86400</v>
      </c>
      <c r="N615">
        <v>17.100000000000001</v>
      </c>
      <c r="O615">
        <v>4.5</v>
      </c>
      <c r="P615">
        <v>19000</v>
      </c>
      <c r="Q615">
        <v>85800</v>
      </c>
      <c r="R615">
        <v>22.2</v>
      </c>
      <c r="S615">
        <v>5.0999999999999996</v>
      </c>
      <c r="T615">
        <v>15700</v>
      </c>
      <c r="U615">
        <v>87800</v>
      </c>
      <c r="V615">
        <v>17.899999999999999</v>
      </c>
      <c r="W615">
        <v>4.3</v>
      </c>
      <c r="X615">
        <v>15600</v>
      </c>
      <c r="Y615">
        <v>83800</v>
      </c>
      <c r="Z615">
        <v>18.7</v>
      </c>
      <c r="AA615">
        <v>4.8</v>
      </c>
      <c r="AB615">
        <v>12500</v>
      </c>
      <c r="AC615">
        <v>83600</v>
      </c>
      <c r="AD615">
        <v>15</v>
      </c>
      <c r="AE615">
        <v>4.5</v>
      </c>
      <c r="AF615">
        <v>15700</v>
      </c>
      <c r="AG615">
        <v>83300</v>
      </c>
      <c r="AH615">
        <v>18.8</v>
      </c>
      <c r="AI615">
        <v>4.9000000000000004</v>
      </c>
      <c r="AJ615">
        <v>23000</v>
      </c>
      <c r="AK615">
        <v>89000</v>
      </c>
      <c r="AL615">
        <v>25.9</v>
      </c>
      <c r="AM615">
        <v>5.4</v>
      </c>
      <c r="AN615">
        <v>21400</v>
      </c>
      <c r="AO615">
        <v>88400</v>
      </c>
      <c r="AP615">
        <v>24.2</v>
      </c>
      <c r="AQ615">
        <v>5.5</v>
      </c>
      <c r="AR615">
        <v>15300</v>
      </c>
      <c r="AS615">
        <v>95100</v>
      </c>
      <c r="AT615">
        <v>16.100000000000001</v>
      </c>
      <c r="AU615">
        <v>4.4000000000000004</v>
      </c>
      <c r="AV615">
        <v>13800</v>
      </c>
      <c r="AW615">
        <v>95800</v>
      </c>
      <c r="AX615">
        <v>14.4</v>
      </c>
      <c r="AY615">
        <v>4.4000000000000004</v>
      </c>
      <c r="AZ615">
        <v>17900</v>
      </c>
      <c r="BA615">
        <v>89200</v>
      </c>
      <c r="BB615">
        <v>20.100000000000001</v>
      </c>
      <c r="BC615">
        <v>5.0999999999999996</v>
      </c>
      <c r="BD615">
        <v>16700</v>
      </c>
      <c r="BE615">
        <v>88100</v>
      </c>
      <c r="BF615">
        <v>19</v>
      </c>
      <c r="BG615">
        <v>5.2</v>
      </c>
      <c r="BH615">
        <v>22500</v>
      </c>
      <c r="BI615">
        <v>94200</v>
      </c>
      <c r="BJ615">
        <v>23.9</v>
      </c>
      <c r="BK615">
        <v>6.1</v>
      </c>
      <c r="BL615">
        <v>18500</v>
      </c>
      <c r="BM615">
        <v>88600</v>
      </c>
      <c r="BN615">
        <v>20.9</v>
      </c>
      <c r="BO615">
        <v>5.5</v>
      </c>
      <c r="BP615">
        <v>21900</v>
      </c>
      <c r="BQ615">
        <v>87600</v>
      </c>
      <c r="BR615">
        <v>25</v>
      </c>
      <c r="BS615">
        <v>6.7</v>
      </c>
      <c r="BT615">
        <v>17300</v>
      </c>
      <c r="BU615">
        <v>87000</v>
      </c>
      <c r="BV615">
        <v>19.899999999999999</v>
      </c>
      <c r="BW615">
        <v>5.6</v>
      </c>
    </row>
    <row r="616" spans="1:75" x14ac:dyDescent="0.3">
      <c r="A616" t="s">
        <v>347</v>
      </c>
      <c r="B616" t="str">
        <f>VLOOKUP(A616,'class and classification'!$A$1:$B$338,2,FALSE)</f>
        <v>Predominantly Rural</v>
      </c>
      <c r="C616" t="str">
        <f>VLOOKUP(A616,'class and classification'!$A$1:$C$338,3,FALSE)</f>
        <v>SD</v>
      </c>
      <c r="D616">
        <v>21700</v>
      </c>
      <c r="E616">
        <v>74700</v>
      </c>
      <c r="F616">
        <v>29.1</v>
      </c>
      <c r="G616">
        <v>4</v>
      </c>
      <c r="H616">
        <v>20900</v>
      </c>
      <c r="I616">
        <v>75000</v>
      </c>
      <c r="J616">
        <v>27.8</v>
      </c>
      <c r="K616">
        <v>4</v>
      </c>
      <c r="L616">
        <v>17200</v>
      </c>
      <c r="M616">
        <v>73000</v>
      </c>
      <c r="N616">
        <v>23.6</v>
      </c>
      <c r="O616">
        <v>5.0999999999999996</v>
      </c>
      <c r="P616">
        <v>19600</v>
      </c>
      <c r="Q616">
        <v>75200</v>
      </c>
      <c r="R616">
        <v>26</v>
      </c>
      <c r="S616">
        <v>5</v>
      </c>
      <c r="T616">
        <v>27000</v>
      </c>
      <c r="U616">
        <v>76300</v>
      </c>
      <c r="V616">
        <v>35.299999999999997</v>
      </c>
      <c r="W616">
        <v>5.8</v>
      </c>
      <c r="X616">
        <v>22100</v>
      </c>
      <c r="Y616">
        <v>74600</v>
      </c>
      <c r="Z616">
        <v>29.7</v>
      </c>
      <c r="AA616">
        <v>5.7</v>
      </c>
      <c r="AB616">
        <v>21600</v>
      </c>
      <c r="AC616">
        <v>75000</v>
      </c>
      <c r="AD616">
        <v>28.8</v>
      </c>
      <c r="AE616">
        <v>5.7</v>
      </c>
      <c r="AF616">
        <v>22100</v>
      </c>
      <c r="AG616">
        <v>80200</v>
      </c>
      <c r="AH616">
        <v>27.6</v>
      </c>
      <c r="AI616">
        <v>5.6</v>
      </c>
      <c r="AJ616">
        <v>23100</v>
      </c>
      <c r="AK616">
        <v>76200</v>
      </c>
      <c r="AL616">
        <v>30.4</v>
      </c>
      <c r="AM616">
        <v>5.9</v>
      </c>
      <c r="AN616">
        <v>23400</v>
      </c>
      <c r="AO616">
        <v>74300</v>
      </c>
      <c r="AP616">
        <v>31.5</v>
      </c>
      <c r="AQ616">
        <v>5.9</v>
      </c>
      <c r="AR616">
        <v>24100</v>
      </c>
      <c r="AS616">
        <v>77800</v>
      </c>
      <c r="AT616">
        <v>31</v>
      </c>
      <c r="AU616">
        <v>6</v>
      </c>
      <c r="AV616">
        <v>24200</v>
      </c>
      <c r="AW616">
        <v>80200</v>
      </c>
      <c r="AX616">
        <v>30.2</v>
      </c>
      <c r="AY616">
        <v>5.6</v>
      </c>
      <c r="AZ616">
        <v>26100</v>
      </c>
      <c r="BA616">
        <v>83800</v>
      </c>
      <c r="BB616">
        <v>31.2</v>
      </c>
      <c r="BC616">
        <v>5.8</v>
      </c>
      <c r="BD616">
        <v>28100</v>
      </c>
      <c r="BE616">
        <v>83300</v>
      </c>
      <c r="BF616">
        <v>33.700000000000003</v>
      </c>
      <c r="BG616">
        <v>6.1</v>
      </c>
      <c r="BH616">
        <v>25900</v>
      </c>
      <c r="BI616">
        <v>85600</v>
      </c>
      <c r="BJ616">
        <v>30.2</v>
      </c>
      <c r="BK616">
        <v>6.4</v>
      </c>
      <c r="BL616">
        <v>25200</v>
      </c>
      <c r="BM616">
        <v>83200</v>
      </c>
      <c r="BN616">
        <v>30.3</v>
      </c>
      <c r="BO616">
        <v>6.7</v>
      </c>
      <c r="BP616">
        <v>28000</v>
      </c>
      <c r="BQ616">
        <v>77500</v>
      </c>
      <c r="BR616">
        <v>36.1</v>
      </c>
      <c r="BS616">
        <v>7.1</v>
      </c>
      <c r="BT616">
        <v>31900</v>
      </c>
      <c r="BU616">
        <v>80000</v>
      </c>
      <c r="BV616">
        <v>39.799999999999997</v>
      </c>
      <c r="BW616">
        <v>6.7</v>
      </c>
    </row>
    <row r="617" spans="1:75" x14ac:dyDescent="0.3">
      <c r="A617" t="s">
        <v>348</v>
      </c>
      <c r="B617" t="str">
        <f>VLOOKUP(A617,'class and classification'!$A$1:$B$338,2,FALSE)</f>
        <v>Predominantly Urban</v>
      </c>
      <c r="C617" t="str">
        <f>VLOOKUP(A617,'class and classification'!$A$1:$C$338,3,FALSE)</f>
        <v>SD</v>
      </c>
      <c r="D617">
        <v>10500</v>
      </c>
      <c r="E617">
        <v>79800</v>
      </c>
      <c r="F617">
        <v>13.1</v>
      </c>
      <c r="G617">
        <v>3.1</v>
      </c>
      <c r="H617">
        <v>10300</v>
      </c>
      <c r="I617">
        <v>83400</v>
      </c>
      <c r="J617">
        <v>12.4</v>
      </c>
      <c r="K617">
        <v>3.3</v>
      </c>
      <c r="L617">
        <v>10800</v>
      </c>
      <c r="M617">
        <v>83800</v>
      </c>
      <c r="N617">
        <v>12.9</v>
      </c>
      <c r="O617">
        <v>4.3</v>
      </c>
      <c r="P617">
        <v>9200</v>
      </c>
      <c r="Q617">
        <v>86400</v>
      </c>
      <c r="R617">
        <v>10.7</v>
      </c>
      <c r="S617">
        <v>4.0999999999999996</v>
      </c>
      <c r="T617">
        <v>14600</v>
      </c>
      <c r="U617">
        <v>83000</v>
      </c>
      <c r="V617">
        <v>17.600000000000001</v>
      </c>
      <c r="W617">
        <v>4.9000000000000004</v>
      </c>
      <c r="X617">
        <v>14000</v>
      </c>
      <c r="Y617">
        <v>82000</v>
      </c>
      <c r="Z617">
        <v>17.100000000000001</v>
      </c>
      <c r="AA617">
        <v>4.9000000000000004</v>
      </c>
      <c r="AB617">
        <v>11300</v>
      </c>
      <c r="AC617">
        <v>79800</v>
      </c>
      <c r="AD617">
        <v>14.1</v>
      </c>
      <c r="AE617">
        <v>4.7</v>
      </c>
      <c r="AF617">
        <v>7200</v>
      </c>
      <c r="AG617">
        <v>82300</v>
      </c>
      <c r="AH617">
        <v>8.6999999999999993</v>
      </c>
      <c r="AI617">
        <v>4.0999999999999996</v>
      </c>
      <c r="AJ617">
        <v>12200</v>
      </c>
      <c r="AK617">
        <v>86400</v>
      </c>
      <c r="AL617">
        <v>14.1</v>
      </c>
      <c r="AM617">
        <v>5.3</v>
      </c>
      <c r="AN617">
        <v>17700</v>
      </c>
      <c r="AO617">
        <v>81600</v>
      </c>
      <c r="AP617">
        <v>21.7</v>
      </c>
      <c r="AQ617">
        <v>6.7</v>
      </c>
      <c r="AR617">
        <v>15600</v>
      </c>
      <c r="AS617">
        <v>86500</v>
      </c>
      <c r="AT617">
        <v>18.100000000000001</v>
      </c>
      <c r="AU617">
        <v>5.6</v>
      </c>
      <c r="AV617">
        <v>19500</v>
      </c>
      <c r="AW617">
        <v>89000</v>
      </c>
      <c r="AX617">
        <v>21.9</v>
      </c>
      <c r="AY617">
        <v>6.2</v>
      </c>
      <c r="AZ617">
        <v>17300</v>
      </c>
      <c r="BA617">
        <v>89200</v>
      </c>
      <c r="BB617">
        <v>19.3</v>
      </c>
      <c r="BC617">
        <v>5.7</v>
      </c>
      <c r="BD617">
        <v>20400</v>
      </c>
      <c r="BE617">
        <v>88300</v>
      </c>
      <c r="BF617">
        <v>23.1</v>
      </c>
      <c r="BG617">
        <v>6.8</v>
      </c>
      <c r="BH617">
        <v>16500</v>
      </c>
      <c r="BI617">
        <v>86700</v>
      </c>
      <c r="BJ617">
        <v>19</v>
      </c>
      <c r="BK617">
        <v>5.9</v>
      </c>
      <c r="BL617">
        <v>15700</v>
      </c>
      <c r="BM617">
        <v>91500</v>
      </c>
      <c r="BN617">
        <v>17.2</v>
      </c>
      <c r="BO617">
        <v>5.4</v>
      </c>
      <c r="BP617">
        <v>13200</v>
      </c>
      <c r="BQ617">
        <v>90800</v>
      </c>
      <c r="BR617">
        <v>14.6</v>
      </c>
      <c r="BS617">
        <v>5.5</v>
      </c>
      <c r="BT617">
        <v>18300</v>
      </c>
      <c r="BU617">
        <v>94100</v>
      </c>
      <c r="BV617">
        <v>19.399999999999999</v>
      </c>
      <c r="BW617">
        <v>6</v>
      </c>
    </row>
    <row r="618" spans="1:75" x14ac:dyDescent="0.3">
      <c r="A618" t="s">
        <v>349</v>
      </c>
      <c r="B618" t="str">
        <f>VLOOKUP(A618,'class and classification'!$A$1:$B$338,2,FALSE)</f>
        <v>Predominantly Rural</v>
      </c>
      <c r="C618" t="str">
        <f>VLOOKUP(A618,'class and classification'!$A$1:$C$338,3,FALSE)</f>
        <v>SD</v>
      </c>
      <c r="D618">
        <v>9500</v>
      </c>
      <c r="E618">
        <v>68800</v>
      </c>
      <c r="F618">
        <v>13.9</v>
      </c>
      <c r="G618">
        <v>3.3</v>
      </c>
      <c r="H618">
        <v>10300</v>
      </c>
      <c r="I618">
        <v>73500</v>
      </c>
      <c r="J618">
        <v>14.1</v>
      </c>
      <c r="K618">
        <v>3.2</v>
      </c>
      <c r="L618">
        <v>8200</v>
      </c>
      <c r="M618">
        <v>72800</v>
      </c>
      <c r="N618">
        <v>11.3</v>
      </c>
      <c r="O618">
        <v>4.0999999999999996</v>
      </c>
      <c r="P618">
        <v>10900</v>
      </c>
      <c r="Q618">
        <v>70300</v>
      </c>
      <c r="R618">
        <v>15.5</v>
      </c>
      <c r="S618">
        <v>4.7</v>
      </c>
      <c r="T618">
        <v>10600</v>
      </c>
      <c r="U618">
        <v>67400</v>
      </c>
      <c r="V618">
        <v>15.7</v>
      </c>
      <c r="W618">
        <v>4.7</v>
      </c>
      <c r="X618">
        <v>9200</v>
      </c>
      <c r="Y618">
        <v>70200</v>
      </c>
      <c r="Z618">
        <v>13.1</v>
      </c>
      <c r="AA618">
        <v>4.7</v>
      </c>
      <c r="AB618">
        <v>10600</v>
      </c>
      <c r="AC618">
        <v>73900</v>
      </c>
      <c r="AD618">
        <v>14.4</v>
      </c>
      <c r="AE618">
        <v>5</v>
      </c>
      <c r="AF618">
        <v>12400</v>
      </c>
      <c r="AG618">
        <v>73800</v>
      </c>
      <c r="AH618">
        <v>16.7</v>
      </c>
      <c r="AI618">
        <v>5</v>
      </c>
      <c r="AJ618">
        <v>10500</v>
      </c>
      <c r="AK618">
        <v>69200</v>
      </c>
      <c r="AL618">
        <v>15.2</v>
      </c>
      <c r="AM618">
        <v>5.3</v>
      </c>
      <c r="AN618">
        <v>11400</v>
      </c>
      <c r="AO618">
        <v>68500</v>
      </c>
      <c r="AP618">
        <v>16.7</v>
      </c>
      <c r="AQ618">
        <v>5.5</v>
      </c>
      <c r="AR618">
        <v>8700</v>
      </c>
      <c r="AS618">
        <v>71300</v>
      </c>
      <c r="AT618">
        <v>12.2</v>
      </c>
      <c r="AU618">
        <v>5</v>
      </c>
      <c r="AV618">
        <v>10500</v>
      </c>
      <c r="AW618">
        <v>78600</v>
      </c>
      <c r="AX618">
        <v>13.3</v>
      </c>
      <c r="AY618">
        <v>4.8</v>
      </c>
      <c r="AZ618">
        <v>9300</v>
      </c>
      <c r="BA618">
        <v>74700</v>
      </c>
      <c r="BB618">
        <v>12.4</v>
      </c>
      <c r="BC618">
        <v>4.8</v>
      </c>
      <c r="BD618">
        <v>9400</v>
      </c>
      <c r="BE618">
        <v>80400</v>
      </c>
      <c r="BF618">
        <v>11.7</v>
      </c>
      <c r="BG618">
        <v>4.5999999999999996</v>
      </c>
      <c r="BH618">
        <v>12200</v>
      </c>
      <c r="BI618">
        <v>80200</v>
      </c>
      <c r="BJ618">
        <v>15.3</v>
      </c>
      <c r="BK618">
        <v>5.6</v>
      </c>
      <c r="BL618">
        <v>15000</v>
      </c>
      <c r="BM618">
        <v>75700</v>
      </c>
      <c r="BN618">
        <v>19.8</v>
      </c>
      <c r="BO618">
        <v>6.5</v>
      </c>
      <c r="BP618">
        <v>7200</v>
      </c>
      <c r="BQ618">
        <v>81200</v>
      </c>
      <c r="BR618">
        <v>8.9</v>
      </c>
      <c r="BS618">
        <v>4.7</v>
      </c>
      <c r="BT618">
        <v>16200</v>
      </c>
      <c r="BU618">
        <v>85800</v>
      </c>
      <c r="BV618">
        <v>18.8</v>
      </c>
      <c r="BW618">
        <v>6.2</v>
      </c>
    </row>
    <row r="619" spans="1:75" x14ac:dyDescent="0.3">
      <c r="A619" t="s">
        <v>350</v>
      </c>
      <c r="B619" t="str">
        <f>VLOOKUP(A619,'class and classification'!$A$1:$B$338,2,FALSE)</f>
        <v>Urban with Significant Rural</v>
      </c>
      <c r="C619" t="str">
        <f>VLOOKUP(A619,'class and classification'!$A$1:$C$338,3,FALSE)</f>
        <v>SD</v>
      </c>
      <c r="D619">
        <v>7600</v>
      </c>
      <c r="E619">
        <v>34300</v>
      </c>
      <c r="F619">
        <v>22.2</v>
      </c>
      <c r="G619">
        <v>3.7</v>
      </c>
      <c r="H619">
        <v>8400</v>
      </c>
      <c r="I619">
        <v>34100</v>
      </c>
      <c r="J619">
        <v>24.8</v>
      </c>
      <c r="K619">
        <v>4.5999999999999996</v>
      </c>
      <c r="L619">
        <v>7700</v>
      </c>
      <c r="M619">
        <v>31800</v>
      </c>
      <c r="N619">
        <v>24.4</v>
      </c>
      <c r="O619">
        <v>9.5</v>
      </c>
      <c r="P619">
        <v>9500</v>
      </c>
      <c r="Q619">
        <v>32400</v>
      </c>
      <c r="R619">
        <v>29.2</v>
      </c>
      <c r="S619">
        <v>8.6</v>
      </c>
      <c r="T619">
        <v>6200</v>
      </c>
      <c r="U619">
        <v>33300</v>
      </c>
      <c r="V619">
        <v>18.7</v>
      </c>
      <c r="W619">
        <v>7.8</v>
      </c>
      <c r="X619">
        <v>4400</v>
      </c>
      <c r="Y619">
        <v>39500</v>
      </c>
      <c r="Z619">
        <v>11.1</v>
      </c>
      <c r="AA619">
        <v>6.2</v>
      </c>
      <c r="AB619">
        <v>6300</v>
      </c>
      <c r="AC619">
        <v>36200</v>
      </c>
      <c r="AD619">
        <v>17.399999999999999</v>
      </c>
      <c r="AE619">
        <v>7.3</v>
      </c>
      <c r="AF619">
        <v>8200</v>
      </c>
      <c r="AG619">
        <v>40600</v>
      </c>
      <c r="AH619">
        <v>20.3</v>
      </c>
      <c r="AI619">
        <v>8</v>
      </c>
      <c r="AJ619">
        <v>6000</v>
      </c>
      <c r="AK619">
        <v>38600</v>
      </c>
      <c r="AL619">
        <v>15.7</v>
      </c>
      <c r="AM619">
        <v>7.9</v>
      </c>
      <c r="AN619">
        <v>9600</v>
      </c>
      <c r="AO619">
        <v>41000</v>
      </c>
      <c r="AP619">
        <v>23.4</v>
      </c>
      <c r="AQ619">
        <v>9.8000000000000007</v>
      </c>
      <c r="AR619">
        <v>10200</v>
      </c>
      <c r="AS619">
        <v>39200</v>
      </c>
      <c r="AT619">
        <v>26.1</v>
      </c>
      <c r="AU619">
        <v>9.6999999999999993</v>
      </c>
      <c r="AV619">
        <v>7100</v>
      </c>
      <c r="AW619">
        <v>39400</v>
      </c>
      <c r="AX619">
        <v>18.100000000000001</v>
      </c>
      <c r="AY619">
        <v>9.3000000000000007</v>
      </c>
      <c r="AZ619">
        <v>11900</v>
      </c>
      <c r="BA619">
        <v>34700</v>
      </c>
      <c r="BB619">
        <v>34.299999999999997</v>
      </c>
      <c r="BC619">
        <v>13</v>
      </c>
      <c r="BD619">
        <v>8000</v>
      </c>
      <c r="BE619">
        <v>36900</v>
      </c>
      <c r="BF619">
        <v>21.5</v>
      </c>
      <c r="BG619">
        <v>9.4</v>
      </c>
      <c r="BH619">
        <v>7100</v>
      </c>
      <c r="BI619">
        <v>34400</v>
      </c>
      <c r="BJ619">
        <v>20.5</v>
      </c>
      <c r="BK619">
        <v>10</v>
      </c>
      <c r="BL619">
        <v>11800</v>
      </c>
      <c r="BM619">
        <v>41100</v>
      </c>
      <c r="BN619">
        <v>28.6</v>
      </c>
      <c r="BO619">
        <v>10.9</v>
      </c>
      <c r="BP619">
        <v>3100</v>
      </c>
      <c r="BQ619">
        <v>30100</v>
      </c>
      <c r="BR619">
        <v>10.3</v>
      </c>
      <c r="BS619" t="s">
        <v>38</v>
      </c>
      <c r="BT619">
        <v>8400</v>
      </c>
      <c r="BU619">
        <v>38500</v>
      </c>
      <c r="BV619">
        <v>21.8</v>
      </c>
      <c r="BW619">
        <v>9.1999999999999993</v>
      </c>
    </row>
    <row r="620" spans="1:75" x14ac:dyDescent="0.3">
      <c r="A620" t="s">
        <v>351</v>
      </c>
      <c r="B620" t="str">
        <f>VLOOKUP(A620,'class and classification'!$A$1:$B$338,2,FALSE)</f>
        <v>Predominantly Urban</v>
      </c>
      <c r="C620" t="str">
        <f>VLOOKUP(A620,'class and classification'!$A$1:$C$338,3,FALSE)</f>
        <v>SD</v>
      </c>
      <c r="D620">
        <v>4000</v>
      </c>
      <c r="E620">
        <v>43600</v>
      </c>
      <c r="F620">
        <v>9.1999999999999993</v>
      </c>
      <c r="G620">
        <v>2.6</v>
      </c>
      <c r="H620">
        <v>5700</v>
      </c>
      <c r="I620">
        <v>43200</v>
      </c>
      <c r="J620">
        <v>13.1</v>
      </c>
      <c r="K620">
        <v>3.4</v>
      </c>
      <c r="L620">
        <v>5700</v>
      </c>
      <c r="M620">
        <v>42100</v>
      </c>
      <c r="N620">
        <v>13.4</v>
      </c>
      <c r="O620">
        <v>6.7</v>
      </c>
      <c r="P620">
        <v>6400</v>
      </c>
      <c r="Q620">
        <v>42800</v>
      </c>
      <c r="R620">
        <v>15.1</v>
      </c>
      <c r="S620">
        <v>6.5</v>
      </c>
      <c r="T620">
        <v>7200</v>
      </c>
      <c r="U620">
        <v>41300</v>
      </c>
      <c r="V620">
        <v>17.5</v>
      </c>
      <c r="W620">
        <v>7.8</v>
      </c>
      <c r="X620">
        <v>4100</v>
      </c>
      <c r="Y620">
        <v>39700</v>
      </c>
      <c r="Z620">
        <v>10.3</v>
      </c>
      <c r="AA620">
        <v>6.1</v>
      </c>
      <c r="AB620">
        <v>7200</v>
      </c>
      <c r="AC620">
        <v>40500</v>
      </c>
      <c r="AD620">
        <v>17.899999999999999</v>
      </c>
      <c r="AE620">
        <v>6.9</v>
      </c>
      <c r="AF620">
        <v>3600</v>
      </c>
      <c r="AG620">
        <v>39200</v>
      </c>
      <c r="AH620">
        <v>9.1</v>
      </c>
      <c r="AI620">
        <v>5.2</v>
      </c>
      <c r="AJ620">
        <v>2800</v>
      </c>
      <c r="AK620">
        <v>39800</v>
      </c>
      <c r="AL620">
        <v>7.1</v>
      </c>
      <c r="AM620" t="s">
        <v>38</v>
      </c>
      <c r="AN620">
        <v>6000</v>
      </c>
      <c r="AO620">
        <v>42400</v>
      </c>
      <c r="AP620">
        <v>14.2</v>
      </c>
      <c r="AQ620">
        <v>6.7</v>
      </c>
      <c r="AR620">
        <v>7300</v>
      </c>
      <c r="AS620">
        <v>39600</v>
      </c>
      <c r="AT620">
        <v>18.600000000000001</v>
      </c>
      <c r="AU620">
        <v>8.5</v>
      </c>
      <c r="AV620">
        <v>5200</v>
      </c>
      <c r="AW620">
        <v>45400</v>
      </c>
      <c r="AX620">
        <v>11.4</v>
      </c>
      <c r="AY620" t="s">
        <v>38</v>
      </c>
      <c r="AZ620">
        <v>4900</v>
      </c>
      <c r="BA620">
        <v>41700</v>
      </c>
      <c r="BB620">
        <v>11.8</v>
      </c>
      <c r="BC620" t="s">
        <v>38</v>
      </c>
      <c r="BD620">
        <v>3000</v>
      </c>
      <c r="BE620">
        <v>43600</v>
      </c>
      <c r="BF620">
        <v>7</v>
      </c>
      <c r="BG620" t="s">
        <v>38</v>
      </c>
      <c r="BH620">
        <v>6000</v>
      </c>
      <c r="BI620">
        <v>46600</v>
      </c>
      <c r="BJ620">
        <v>12.8</v>
      </c>
      <c r="BK620">
        <v>7</v>
      </c>
      <c r="BL620">
        <v>6300</v>
      </c>
      <c r="BM620">
        <v>45800</v>
      </c>
      <c r="BN620">
        <v>13.7</v>
      </c>
      <c r="BO620">
        <v>7.7</v>
      </c>
      <c r="BP620">
        <v>8000</v>
      </c>
      <c r="BQ620">
        <v>43600</v>
      </c>
      <c r="BR620">
        <v>18.399999999999999</v>
      </c>
      <c r="BS620">
        <v>8.8000000000000007</v>
      </c>
      <c r="BT620">
        <v>8900</v>
      </c>
      <c r="BU620">
        <v>40700</v>
      </c>
      <c r="BV620">
        <v>21.8</v>
      </c>
      <c r="BW620">
        <v>9.6</v>
      </c>
    </row>
    <row r="621" spans="1:75" x14ac:dyDescent="0.3">
      <c r="A621" t="s">
        <v>352</v>
      </c>
      <c r="B621" t="str">
        <f>VLOOKUP(A621,'class and classification'!$A$1:$B$338,2,FALSE)</f>
        <v>Predominantly Urban</v>
      </c>
      <c r="C621" t="str">
        <f>VLOOKUP(A621,'class and classification'!$A$1:$C$338,3,FALSE)</f>
        <v>SD</v>
      </c>
      <c r="D621">
        <v>17100</v>
      </c>
      <c r="E621">
        <v>84800</v>
      </c>
      <c r="F621">
        <v>20.2</v>
      </c>
      <c r="G621">
        <v>3.5</v>
      </c>
      <c r="H621">
        <v>16300</v>
      </c>
      <c r="I621">
        <v>84700</v>
      </c>
      <c r="J621">
        <v>19.2</v>
      </c>
      <c r="K621">
        <v>3.8</v>
      </c>
      <c r="L621">
        <v>16400</v>
      </c>
      <c r="M621">
        <v>86700</v>
      </c>
      <c r="N621">
        <v>18.899999999999999</v>
      </c>
      <c r="O621">
        <v>4.7</v>
      </c>
      <c r="P621">
        <v>21000</v>
      </c>
      <c r="Q621">
        <v>87100</v>
      </c>
      <c r="R621">
        <v>24</v>
      </c>
      <c r="S621">
        <v>5.3</v>
      </c>
      <c r="T621">
        <v>16300</v>
      </c>
      <c r="U621">
        <v>86600</v>
      </c>
      <c r="V621">
        <v>18.8</v>
      </c>
      <c r="W621">
        <v>5.0999999999999996</v>
      </c>
      <c r="X621">
        <v>19100</v>
      </c>
      <c r="Y621">
        <v>84100</v>
      </c>
      <c r="Z621">
        <v>22.8</v>
      </c>
      <c r="AA621">
        <v>5</v>
      </c>
      <c r="AB621">
        <v>16300</v>
      </c>
      <c r="AC621">
        <v>83000</v>
      </c>
      <c r="AD621">
        <v>19.7</v>
      </c>
      <c r="AE621">
        <v>4.7</v>
      </c>
      <c r="AF621">
        <v>19700</v>
      </c>
      <c r="AG621">
        <v>82200</v>
      </c>
      <c r="AH621">
        <v>23.9</v>
      </c>
      <c r="AI621">
        <v>5.4</v>
      </c>
      <c r="AJ621">
        <v>15700</v>
      </c>
      <c r="AK621">
        <v>86800</v>
      </c>
      <c r="AL621">
        <v>18</v>
      </c>
      <c r="AM621">
        <v>4.7</v>
      </c>
      <c r="AN621">
        <v>13400</v>
      </c>
      <c r="AO621">
        <v>87400</v>
      </c>
      <c r="AP621">
        <v>15.3</v>
      </c>
      <c r="AQ621">
        <v>4.4000000000000004</v>
      </c>
      <c r="AR621">
        <v>19300</v>
      </c>
      <c r="AS621">
        <v>91000</v>
      </c>
      <c r="AT621">
        <v>21.3</v>
      </c>
      <c r="AU621">
        <v>5.2</v>
      </c>
      <c r="AV621">
        <v>19000</v>
      </c>
      <c r="AW621">
        <v>86100</v>
      </c>
      <c r="AX621">
        <v>22.1</v>
      </c>
      <c r="AY621">
        <v>5.6</v>
      </c>
      <c r="AZ621">
        <v>19100</v>
      </c>
      <c r="BA621">
        <v>90700</v>
      </c>
      <c r="BB621">
        <v>21</v>
      </c>
      <c r="BC621">
        <v>6</v>
      </c>
      <c r="BD621">
        <v>16600</v>
      </c>
      <c r="BE621">
        <v>92900</v>
      </c>
      <c r="BF621">
        <v>17.899999999999999</v>
      </c>
      <c r="BG621">
        <v>5.2</v>
      </c>
      <c r="BH621">
        <v>18000</v>
      </c>
      <c r="BI621">
        <v>91300</v>
      </c>
      <c r="BJ621">
        <v>19.7</v>
      </c>
      <c r="BK621">
        <v>5.9</v>
      </c>
      <c r="BL621">
        <v>24100</v>
      </c>
      <c r="BM621">
        <v>94100</v>
      </c>
      <c r="BN621">
        <v>25.6</v>
      </c>
      <c r="BO621">
        <v>6.5</v>
      </c>
      <c r="BP621">
        <v>17800</v>
      </c>
      <c r="BQ621">
        <v>93600</v>
      </c>
      <c r="BR621">
        <v>19</v>
      </c>
      <c r="BS621">
        <v>6.1</v>
      </c>
      <c r="BT621">
        <v>21900</v>
      </c>
      <c r="BU621">
        <v>89800</v>
      </c>
      <c r="BV621">
        <v>24.3</v>
      </c>
      <c r="BW621">
        <v>6.5</v>
      </c>
    </row>
    <row r="622" spans="1:75" x14ac:dyDescent="0.3">
      <c r="A622" t="s">
        <v>353</v>
      </c>
      <c r="B622" t="str">
        <f>VLOOKUP(A622,'class and classification'!$A$1:$B$338,2,FALSE)</f>
        <v>Urban with Significant Rural</v>
      </c>
      <c r="C622" t="str">
        <f>VLOOKUP(A622,'class and classification'!$A$1:$C$338,3,FALSE)</f>
        <v>SD</v>
      </c>
      <c r="D622">
        <v>10000</v>
      </c>
      <c r="E622">
        <v>80700</v>
      </c>
      <c r="F622">
        <v>12.3</v>
      </c>
      <c r="G622">
        <v>3</v>
      </c>
      <c r="H622">
        <v>11400</v>
      </c>
      <c r="I622">
        <v>82600</v>
      </c>
      <c r="J622">
        <v>13.8</v>
      </c>
      <c r="K622">
        <v>3.5</v>
      </c>
      <c r="L622">
        <v>12900</v>
      </c>
      <c r="M622">
        <v>80000</v>
      </c>
      <c r="N622">
        <v>16.100000000000001</v>
      </c>
      <c r="O622">
        <v>4.5</v>
      </c>
      <c r="P622">
        <v>14100</v>
      </c>
      <c r="Q622">
        <v>79600</v>
      </c>
      <c r="R622">
        <v>17.7</v>
      </c>
      <c r="S622">
        <v>5</v>
      </c>
      <c r="T622">
        <v>19200</v>
      </c>
      <c r="U622">
        <v>84700</v>
      </c>
      <c r="V622">
        <v>22.6</v>
      </c>
      <c r="W622">
        <v>5.5</v>
      </c>
      <c r="X622">
        <v>17000</v>
      </c>
      <c r="Y622">
        <v>79800</v>
      </c>
      <c r="Z622">
        <v>21.3</v>
      </c>
      <c r="AA622">
        <v>5.4</v>
      </c>
      <c r="AB622">
        <v>21500</v>
      </c>
      <c r="AC622">
        <v>84200</v>
      </c>
      <c r="AD622">
        <v>25.5</v>
      </c>
      <c r="AE622">
        <v>6</v>
      </c>
      <c r="AF622">
        <v>20500</v>
      </c>
      <c r="AG622">
        <v>88700</v>
      </c>
      <c r="AH622">
        <v>23.1</v>
      </c>
      <c r="AI622">
        <v>5.6</v>
      </c>
      <c r="AJ622">
        <v>20600</v>
      </c>
      <c r="AK622">
        <v>85000</v>
      </c>
      <c r="AL622">
        <v>24.2</v>
      </c>
      <c r="AM622">
        <v>5.9</v>
      </c>
      <c r="AN622">
        <v>19800</v>
      </c>
      <c r="AO622">
        <v>89100</v>
      </c>
      <c r="AP622">
        <v>22.2</v>
      </c>
      <c r="AQ622">
        <v>5.7</v>
      </c>
      <c r="AR622">
        <v>16200</v>
      </c>
      <c r="AS622">
        <v>84800</v>
      </c>
      <c r="AT622">
        <v>19.100000000000001</v>
      </c>
      <c r="AU622">
        <v>6</v>
      </c>
      <c r="AV622">
        <v>13600</v>
      </c>
      <c r="AW622">
        <v>96900</v>
      </c>
      <c r="AX622">
        <v>14</v>
      </c>
      <c r="AY622">
        <v>4.5</v>
      </c>
      <c r="AZ622">
        <v>20300</v>
      </c>
      <c r="BA622">
        <v>92700</v>
      </c>
      <c r="BB622">
        <v>21.9</v>
      </c>
      <c r="BC622">
        <v>5.6</v>
      </c>
      <c r="BD622">
        <v>19700</v>
      </c>
      <c r="BE622">
        <v>97300</v>
      </c>
      <c r="BF622">
        <v>20.3</v>
      </c>
      <c r="BG622">
        <v>5.4</v>
      </c>
      <c r="BH622">
        <v>18300</v>
      </c>
      <c r="BI622">
        <v>97100</v>
      </c>
      <c r="BJ622">
        <v>18.8</v>
      </c>
      <c r="BK622">
        <v>5.0999999999999996</v>
      </c>
      <c r="BL622">
        <v>20800</v>
      </c>
      <c r="BM622">
        <v>93100</v>
      </c>
      <c r="BN622">
        <v>22.3</v>
      </c>
      <c r="BO622">
        <v>5.6</v>
      </c>
      <c r="BP622">
        <v>17700</v>
      </c>
      <c r="BQ622">
        <v>91000</v>
      </c>
      <c r="BR622">
        <v>19.5</v>
      </c>
      <c r="BS622">
        <v>5.9</v>
      </c>
      <c r="BT622">
        <v>23500</v>
      </c>
      <c r="BU622">
        <v>94700</v>
      </c>
      <c r="BV622">
        <v>24.9</v>
      </c>
      <c r="BW622">
        <v>7.2</v>
      </c>
    </row>
    <row r="623" spans="1:75" x14ac:dyDescent="0.3">
      <c r="A623" t="s">
        <v>354</v>
      </c>
      <c r="B623" t="str">
        <f>VLOOKUP(A623,'class and classification'!$A$1:$B$338,2,FALSE)</f>
        <v>Urban with Significant Rural</v>
      </c>
      <c r="C623" t="str">
        <f>VLOOKUP(A623,'class and classification'!$A$1:$C$338,3,FALSE)</f>
        <v>SD</v>
      </c>
      <c r="D623">
        <v>9100</v>
      </c>
      <c r="E623">
        <v>58400</v>
      </c>
      <c r="F623">
        <v>15.6</v>
      </c>
      <c r="G623">
        <v>3.3</v>
      </c>
      <c r="H623">
        <v>9200</v>
      </c>
      <c r="I623">
        <v>60400</v>
      </c>
      <c r="J623">
        <v>15.2</v>
      </c>
      <c r="K623">
        <v>3.5</v>
      </c>
      <c r="L623">
        <v>8500</v>
      </c>
      <c r="M623">
        <v>61500</v>
      </c>
      <c r="N623">
        <v>13.8</v>
      </c>
      <c r="O623">
        <v>5.3</v>
      </c>
      <c r="P623">
        <v>8400</v>
      </c>
      <c r="Q623">
        <v>58700</v>
      </c>
      <c r="R623">
        <v>14.4</v>
      </c>
      <c r="S623">
        <v>5.5</v>
      </c>
      <c r="T623">
        <v>9500</v>
      </c>
      <c r="U623">
        <v>58500</v>
      </c>
      <c r="V623">
        <v>16.2</v>
      </c>
      <c r="W623">
        <v>5.9</v>
      </c>
      <c r="X623">
        <v>10100</v>
      </c>
      <c r="Y623">
        <v>56700</v>
      </c>
      <c r="Z623">
        <v>17.899999999999999</v>
      </c>
      <c r="AA623">
        <v>6.5</v>
      </c>
      <c r="AB623">
        <v>5800</v>
      </c>
      <c r="AC623">
        <v>55900</v>
      </c>
      <c r="AD623">
        <v>10.4</v>
      </c>
      <c r="AE623">
        <v>5.6</v>
      </c>
      <c r="AF623">
        <v>9900</v>
      </c>
      <c r="AG623">
        <v>55500</v>
      </c>
      <c r="AH623">
        <v>17.8</v>
      </c>
      <c r="AI623">
        <v>6.5</v>
      </c>
      <c r="AJ623">
        <v>14800</v>
      </c>
      <c r="AK623">
        <v>65500</v>
      </c>
      <c r="AL623">
        <v>22.6</v>
      </c>
      <c r="AM623">
        <v>6.9</v>
      </c>
      <c r="AN623">
        <v>15500</v>
      </c>
      <c r="AO623">
        <v>66800</v>
      </c>
      <c r="AP623">
        <v>23.2</v>
      </c>
      <c r="AQ623">
        <v>6.8</v>
      </c>
      <c r="AR623">
        <v>12500</v>
      </c>
      <c r="AS623">
        <v>57500</v>
      </c>
      <c r="AT623">
        <v>21.8</v>
      </c>
      <c r="AU623">
        <v>7</v>
      </c>
      <c r="AV623">
        <v>12900</v>
      </c>
      <c r="AW623">
        <v>63300</v>
      </c>
      <c r="AX623">
        <v>20.3</v>
      </c>
      <c r="AY623">
        <v>6.5</v>
      </c>
      <c r="AZ623">
        <v>14000</v>
      </c>
      <c r="BA623">
        <v>64800</v>
      </c>
      <c r="BB623">
        <v>21.6</v>
      </c>
      <c r="BC623">
        <v>7.3</v>
      </c>
      <c r="BD623">
        <v>8900</v>
      </c>
      <c r="BE623">
        <v>65300</v>
      </c>
      <c r="BF623">
        <v>13.7</v>
      </c>
      <c r="BG623">
        <v>6.1</v>
      </c>
      <c r="BH623">
        <v>10900</v>
      </c>
      <c r="BI623">
        <v>66100</v>
      </c>
      <c r="BJ623">
        <v>16.399999999999999</v>
      </c>
      <c r="BK623">
        <v>6.4</v>
      </c>
      <c r="BL623">
        <v>16500</v>
      </c>
      <c r="BM623">
        <v>65400</v>
      </c>
      <c r="BN623">
        <v>25.2</v>
      </c>
      <c r="BO623">
        <v>7.6</v>
      </c>
      <c r="BP623">
        <v>22300</v>
      </c>
      <c r="BQ623">
        <v>65400</v>
      </c>
      <c r="BR623">
        <v>34.1</v>
      </c>
      <c r="BS623">
        <v>8.8000000000000007</v>
      </c>
      <c r="BT623">
        <v>23200</v>
      </c>
      <c r="BU623">
        <v>68800</v>
      </c>
      <c r="BV623">
        <v>33.700000000000003</v>
      </c>
      <c r="BW623">
        <v>7.6</v>
      </c>
    </row>
    <row r="624" spans="1:75" x14ac:dyDescent="0.3">
      <c r="A624" t="s">
        <v>355</v>
      </c>
      <c r="B624" t="str">
        <f>VLOOKUP(A624,'class and classification'!$A$1:$B$338,2,FALSE)</f>
        <v>Predominantly Urban</v>
      </c>
      <c r="C624" t="str">
        <f>VLOOKUP(A624,'class and classification'!$A$1:$C$338,3,FALSE)</f>
        <v>SD</v>
      </c>
      <c r="D624">
        <v>5100</v>
      </c>
      <c r="E624">
        <v>39100</v>
      </c>
      <c r="F624">
        <v>13</v>
      </c>
      <c r="G624">
        <v>3.2</v>
      </c>
      <c r="H624">
        <v>5800</v>
      </c>
      <c r="I624">
        <v>39900</v>
      </c>
      <c r="J624">
        <v>14.7</v>
      </c>
      <c r="K624">
        <v>3.5</v>
      </c>
      <c r="L624">
        <v>5100</v>
      </c>
      <c r="M624">
        <v>40900</v>
      </c>
      <c r="N624">
        <v>12.4</v>
      </c>
      <c r="O624">
        <v>5.8</v>
      </c>
      <c r="P624">
        <v>5300</v>
      </c>
      <c r="Q624">
        <v>42900</v>
      </c>
      <c r="R624">
        <v>12.4</v>
      </c>
      <c r="S624">
        <v>6.1</v>
      </c>
      <c r="T624">
        <v>7200</v>
      </c>
      <c r="U624">
        <v>40500</v>
      </c>
      <c r="V624">
        <v>17.7</v>
      </c>
      <c r="W624">
        <v>7.4</v>
      </c>
      <c r="X624">
        <v>7900</v>
      </c>
      <c r="Y624">
        <v>39400</v>
      </c>
      <c r="Z624">
        <v>20</v>
      </c>
      <c r="AA624">
        <v>8.1</v>
      </c>
      <c r="AB624">
        <v>4900</v>
      </c>
      <c r="AC624">
        <v>37900</v>
      </c>
      <c r="AD624">
        <v>12.9</v>
      </c>
      <c r="AE624">
        <v>6.4</v>
      </c>
      <c r="AF624">
        <v>6600</v>
      </c>
      <c r="AG624">
        <v>38600</v>
      </c>
      <c r="AH624">
        <v>17.100000000000001</v>
      </c>
      <c r="AI624">
        <v>7.8</v>
      </c>
      <c r="AJ624">
        <v>6100</v>
      </c>
      <c r="AK624">
        <v>35900</v>
      </c>
      <c r="AL624">
        <v>16.899999999999999</v>
      </c>
      <c r="AM624">
        <v>8.6999999999999993</v>
      </c>
      <c r="AN624">
        <v>6500</v>
      </c>
      <c r="AO624">
        <v>38900</v>
      </c>
      <c r="AP624">
        <v>16.7</v>
      </c>
      <c r="AQ624">
        <v>7.9</v>
      </c>
      <c r="AR624">
        <v>8300</v>
      </c>
      <c r="AS624">
        <v>41200</v>
      </c>
      <c r="AT624">
        <v>20.100000000000001</v>
      </c>
      <c r="AU624">
        <v>8.5</v>
      </c>
      <c r="AV624">
        <v>6500</v>
      </c>
      <c r="AW624">
        <v>41800</v>
      </c>
      <c r="AX624">
        <v>15.6</v>
      </c>
      <c r="AY624">
        <v>7.9</v>
      </c>
      <c r="AZ624">
        <v>4800</v>
      </c>
      <c r="BA624">
        <v>46400</v>
      </c>
      <c r="BB624">
        <v>10.3</v>
      </c>
      <c r="BC624">
        <v>5.8</v>
      </c>
      <c r="BD624">
        <v>5400</v>
      </c>
      <c r="BE624">
        <v>43000</v>
      </c>
      <c r="BF624">
        <v>12.5</v>
      </c>
      <c r="BG624">
        <v>6.9</v>
      </c>
      <c r="BH624">
        <v>6400</v>
      </c>
      <c r="BI624">
        <v>42000</v>
      </c>
      <c r="BJ624">
        <v>15.2</v>
      </c>
      <c r="BK624">
        <v>7.9</v>
      </c>
      <c r="BL624">
        <v>6600</v>
      </c>
      <c r="BM624">
        <v>38700</v>
      </c>
      <c r="BN624">
        <v>17</v>
      </c>
      <c r="BO624">
        <v>7.9</v>
      </c>
      <c r="BP624">
        <v>3700</v>
      </c>
      <c r="BQ624">
        <v>39000</v>
      </c>
      <c r="BR624">
        <v>9.4</v>
      </c>
      <c r="BS624" t="s">
        <v>38</v>
      </c>
      <c r="BT624">
        <v>3700</v>
      </c>
      <c r="BU624">
        <v>43600</v>
      </c>
      <c r="BV624">
        <v>8.5</v>
      </c>
      <c r="BW624" t="s">
        <v>38</v>
      </c>
    </row>
    <row r="625" spans="1:75" x14ac:dyDescent="0.3">
      <c r="A625" t="s">
        <v>356</v>
      </c>
      <c r="B625" t="str">
        <f>VLOOKUP(A625,'class and classification'!$A$1:$B$338,2,FALSE)</f>
        <v>Predominantly Rural</v>
      </c>
      <c r="C625" t="str">
        <f>VLOOKUP(A625,'class and classification'!$A$1:$C$338,3,FALSE)</f>
        <v>SD</v>
      </c>
      <c r="D625">
        <v>4600</v>
      </c>
      <c r="E625">
        <v>31300</v>
      </c>
      <c r="F625">
        <v>14.7</v>
      </c>
      <c r="G625">
        <v>3.5</v>
      </c>
      <c r="H625">
        <v>4700</v>
      </c>
      <c r="I625">
        <v>31600</v>
      </c>
      <c r="J625">
        <v>14.9</v>
      </c>
      <c r="K625">
        <v>3.6</v>
      </c>
      <c r="L625">
        <v>3100</v>
      </c>
      <c r="M625">
        <v>30100</v>
      </c>
      <c r="N625">
        <v>10.3</v>
      </c>
      <c r="O625">
        <v>6</v>
      </c>
      <c r="P625">
        <v>4400</v>
      </c>
      <c r="Q625">
        <v>29800</v>
      </c>
      <c r="R625">
        <v>14.6</v>
      </c>
      <c r="S625">
        <v>7</v>
      </c>
      <c r="T625">
        <v>3400</v>
      </c>
      <c r="U625">
        <v>31800</v>
      </c>
      <c r="V625">
        <v>10.7</v>
      </c>
      <c r="W625" t="s">
        <v>38</v>
      </c>
      <c r="X625">
        <v>3200</v>
      </c>
      <c r="Y625">
        <v>30700</v>
      </c>
      <c r="Z625">
        <v>10.4</v>
      </c>
      <c r="AA625">
        <v>6.2</v>
      </c>
      <c r="AB625">
        <v>4500</v>
      </c>
      <c r="AC625">
        <v>28300</v>
      </c>
      <c r="AD625">
        <v>15.9</v>
      </c>
      <c r="AE625">
        <v>7.7</v>
      </c>
      <c r="AF625">
        <v>5300</v>
      </c>
      <c r="AG625">
        <v>25500</v>
      </c>
      <c r="AH625">
        <v>20.6</v>
      </c>
      <c r="AI625">
        <v>10</v>
      </c>
      <c r="AJ625">
        <v>6100</v>
      </c>
      <c r="AK625">
        <v>29500</v>
      </c>
      <c r="AL625">
        <v>20.7</v>
      </c>
      <c r="AM625">
        <v>9.1999999999999993</v>
      </c>
      <c r="AN625">
        <v>5000</v>
      </c>
      <c r="AO625">
        <v>30300</v>
      </c>
      <c r="AP625">
        <v>16.5</v>
      </c>
      <c r="AQ625">
        <v>7.6</v>
      </c>
      <c r="AR625">
        <v>3900</v>
      </c>
      <c r="AS625">
        <v>29900</v>
      </c>
      <c r="AT625">
        <v>13.1</v>
      </c>
      <c r="AU625">
        <v>7.6</v>
      </c>
      <c r="AV625">
        <v>6400</v>
      </c>
      <c r="AW625">
        <v>32400</v>
      </c>
      <c r="AX625">
        <v>19.8</v>
      </c>
      <c r="AY625">
        <v>9.9</v>
      </c>
      <c r="AZ625">
        <v>4100</v>
      </c>
      <c r="BA625">
        <v>30000</v>
      </c>
      <c r="BB625">
        <v>13.8</v>
      </c>
      <c r="BC625" t="s">
        <v>38</v>
      </c>
      <c r="BD625">
        <v>2900</v>
      </c>
      <c r="BE625">
        <v>30900</v>
      </c>
      <c r="BF625">
        <v>9.4</v>
      </c>
      <c r="BG625" t="s">
        <v>38</v>
      </c>
      <c r="BH625">
        <v>4400</v>
      </c>
      <c r="BI625">
        <v>27600</v>
      </c>
      <c r="BJ625">
        <v>16</v>
      </c>
      <c r="BK625">
        <v>8.6999999999999993</v>
      </c>
      <c r="BL625">
        <v>2300</v>
      </c>
      <c r="BM625">
        <v>32900</v>
      </c>
      <c r="BN625">
        <v>7.1</v>
      </c>
      <c r="BO625" t="s">
        <v>38</v>
      </c>
      <c r="BP625">
        <v>5600</v>
      </c>
      <c r="BQ625">
        <v>29200</v>
      </c>
      <c r="BR625">
        <v>19.3</v>
      </c>
      <c r="BS625">
        <v>10.199999999999999</v>
      </c>
      <c r="BT625">
        <v>5000</v>
      </c>
      <c r="BU625">
        <v>30700</v>
      </c>
      <c r="BV625">
        <v>16.399999999999999</v>
      </c>
      <c r="BW625" t="s">
        <v>38</v>
      </c>
    </row>
    <row r="626" spans="1:75" x14ac:dyDescent="0.3">
      <c r="A626" t="s">
        <v>357</v>
      </c>
      <c r="B626" t="str">
        <f>VLOOKUP(A626,'class and classification'!$A$1:$B$338,2,FALSE)</f>
        <v>Predominantly Urban</v>
      </c>
      <c r="C626" t="str">
        <f>VLOOKUP(A626,'class and classification'!$A$1:$C$338,3,FALSE)</f>
        <v>SD</v>
      </c>
      <c r="D626">
        <v>6000</v>
      </c>
      <c r="E626">
        <v>39000</v>
      </c>
      <c r="F626">
        <v>15.4</v>
      </c>
      <c r="G626">
        <v>3.7</v>
      </c>
      <c r="H626">
        <v>5100</v>
      </c>
      <c r="I626">
        <v>38700</v>
      </c>
      <c r="J626">
        <v>13.3</v>
      </c>
      <c r="K626">
        <v>3.5</v>
      </c>
      <c r="L626">
        <v>8900</v>
      </c>
      <c r="M626">
        <v>40500</v>
      </c>
      <c r="N626">
        <v>22.1</v>
      </c>
      <c r="O626">
        <v>7.1</v>
      </c>
      <c r="P626">
        <v>6900</v>
      </c>
      <c r="Q626">
        <v>39600</v>
      </c>
      <c r="R626">
        <v>17.3</v>
      </c>
      <c r="S626">
        <v>6.9</v>
      </c>
      <c r="T626">
        <v>9100</v>
      </c>
      <c r="U626">
        <v>38700</v>
      </c>
      <c r="V626">
        <v>23.5</v>
      </c>
      <c r="W626">
        <v>8.6</v>
      </c>
      <c r="X626">
        <v>7100</v>
      </c>
      <c r="Y626">
        <v>38100</v>
      </c>
      <c r="Z626">
        <v>18.5</v>
      </c>
      <c r="AA626">
        <v>7.7</v>
      </c>
      <c r="AB626">
        <v>7400</v>
      </c>
      <c r="AC626">
        <v>43000</v>
      </c>
      <c r="AD626">
        <v>17.2</v>
      </c>
      <c r="AE626">
        <v>7.6</v>
      </c>
      <c r="AF626">
        <v>6100</v>
      </c>
      <c r="AG626">
        <v>40800</v>
      </c>
      <c r="AH626">
        <v>14.9</v>
      </c>
      <c r="AI626">
        <v>7.4</v>
      </c>
      <c r="AJ626">
        <v>5100</v>
      </c>
      <c r="AK626">
        <v>41700</v>
      </c>
      <c r="AL626">
        <v>12.3</v>
      </c>
      <c r="AM626">
        <v>6.6</v>
      </c>
      <c r="AN626">
        <v>9800</v>
      </c>
      <c r="AO626">
        <v>42400</v>
      </c>
      <c r="AP626">
        <v>23.2</v>
      </c>
      <c r="AQ626">
        <v>9</v>
      </c>
      <c r="AR626">
        <v>6700</v>
      </c>
      <c r="AS626">
        <v>41900</v>
      </c>
      <c r="AT626">
        <v>16.100000000000001</v>
      </c>
      <c r="AU626">
        <v>8.1</v>
      </c>
      <c r="AV626">
        <v>7400</v>
      </c>
      <c r="AW626">
        <v>42000</v>
      </c>
      <c r="AX626">
        <v>17.5</v>
      </c>
      <c r="AY626">
        <v>8.1</v>
      </c>
      <c r="AZ626">
        <v>11300</v>
      </c>
      <c r="BA626">
        <v>43500</v>
      </c>
      <c r="BB626">
        <v>25.9</v>
      </c>
      <c r="BC626">
        <v>10.199999999999999</v>
      </c>
      <c r="BD626">
        <v>10300</v>
      </c>
      <c r="BE626">
        <v>43600</v>
      </c>
      <c r="BF626">
        <v>23.5</v>
      </c>
      <c r="BG626">
        <v>10.5</v>
      </c>
      <c r="BH626">
        <v>10300</v>
      </c>
      <c r="BI626">
        <v>46500</v>
      </c>
      <c r="BJ626">
        <v>22.1</v>
      </c>
      <c r="BK626">
        <v>7.9</v>
      </c>
      <c r="BL626">
        <v>8500</v>
      </c>
      <c r="BM626">
        <v>47100</v>
      </c>
      <c r="BN626">
        <v>18</v>
      </c>
      <c r="BO626">
        <v>7.9</v>
      </c>
      <c r="BP626">
        <v>6100</v>
      </c>
      <c r="BQ626">
        <v>45500</v>
      </c>
      <c r="BR626">
        <v>13.4</v>
      </c>
      <c r="BS626">
        <v>7.4</v>
      </c>
      <c r="BT626">
        <v>7900</v>
      </c>
      <c r="BU626">
        <v>45800</v>
      </c>
      <c r="BV626">
        <v>17.2</v>
      </c>
      <c r="BW626">
        <v>6.8</v>
      </c>
    </row>
    <row r="627" spans="1:75" x14ac:dyDescent="0.3">
      <c r="A627" t="s">
        <v>358</v>
      </c>
      <c r="B627" t="str">
        <f>VLOOKUP(A627,'class and classification'!$A$1:$B$338,2,FALSE)</f>
        <v>Predominantly Rural</v>
      </c>
      <c r="C627" t="str">
        <f>VLOOKUP(A627,'class and classification'!$A$1:$C$338,3,FALSE)</f>
        <v>SD</v>
      </c>
      <c r="D627">
        <v>5600</v>
      </c>
      <c r="E627">
        <v>58300</v>
      </c>
      <c r="F627">
        <v>9.6999999999999993</v>
      </c>
      <c r="G627">
        <v>2.6</v>
      </c>
      <c r="H627">
        <v>4900</v>
      </c>
      <c r="I627">
        <v>55400</v>
      </c>
      <c r="J627">
        <v>8.8000000000000007</v>
      </c>
      <c r="K627">
        <v>3</v>
      </c>
      <c r="L627">
        <v>5800</v>
      </c>
      <c r="M627">
        <v>52800</v>
      </c>
      <c r="N627">
        <v>11</v>
      </c>
      <c r="O627">
        <v>5.0999999999999996</v>
      </c>
      <c r="P627">
        <v>6600</v>
      </c>
      <c r="Q627">
        <v>56000</v>
      </c>
      <c r="R627">
        <v>11.7</v>
      </c>
      <c r="S627">
        <v>5.0999999999999996</v>
      </c>
      <c r="T627">
        <v>5500</v>
      </c>
      <c r="U627">
        <v>59200</v>
      </c>
      <c r="V627">
        <v>9.3000000000000007</v>
      </c>
      <c r="W627">
        <v>4.4000000000000004</v>
      </c>
      <c r="X627">
        <v>5200</v>
      </c>
      <c r="Y627">
        <v>56700</v>
      </c>
      <c r="Z627">
        <v>9.1999999999999993</v>
      </c>
      <c r="AA627">
        <v>4.5</v>
      </c>
      <c r="AB627">
        <v>8800</v>
      </c>
      <c r="AC627">
        <v>54100</v>
      </c>
      <c r="AD627">
        <v>16.3</v>
      </c>
      <c r="AE627">
        <v>6.7</v>
      </c>
      <c r="AF627">
        <v>7200</v>
      </c>
      <c r="AG627">
        <v>55700</v>
      </c>
      <c r="AH627">
        <v>12.9</v>
      </c>
      <c r="AI627">
        <v>6.4</v>
      </c>
      <c r="AJ627">
        <v>5300</v>
      </c>
      <c r="AK627">
        <v>52100</v>
      </c>
      <c r="AL627">
        <v>10.1</v>
      </c>
      <c r="AM627">
        <v>5</v>
      </c>
      <c r="AN627">
        <v>6700</v>
      </c>
      <c r="AO627">
        <v>52900</v>
      </c>
      <c r="AP627">
        <v>12.7</v>
      </c>
      <c r="AQ627">
        <v>5.3</v>
      </c>
      <c r="AR627">
        <v>8000</v>
      </c>
      <c r="AS627">
        <v>52600</v>
      </c>
      <c r="AT627">
        <v>15.1</v>
      </c>
      <c r="AU627">
        <v>6.3</v>
      </c>
      <c r="AV627">
        <v>6300</v>
      </c>
      <c r="AW627">
        <v>54800</v>
      </c>
      <c r="AX627">
        <v>11.4</v>
      </c>
      <c r="AY627">
        <v>5.9</v>
      </c>
      <c r="AZ627">
        <v>4500</v>
      </c>
      <c r="BA627">
        <v>52500</v>
      </c>
      <c r="BB627">
        <v>8.6</v>
      </c>
      <c r="BC627">
        <v>4.8</v>
      </c>
      <c r="BD627">
        <v>7000</v>
      </c>
      <c r="BE627">
        <v>55900</v>
      </c>
      <c r="BF627">
        <v>12.5</v>
      </c>
      <c r="BG627">
        <v>5.3</v>
      </c>
      <c r="BH627">
        <v>8500</v>
      </c>
      <c r="BI627">
        <v>63200</v>
      </c>
      <c r="BJ627">
        <v>13.4</v>
      </c>
      <c r="BK627">
        <v>5.7</v>
      </c>
      <c r="BL627">
        <v>7500</v>
      </c>
      <c r="BM627">
        <v>57700</v>
      </c>
      <c r="BN627">
        <v>13.1</v>
      </c>
      <c r="BO627">
        <v>6</v>
      </c>
      <c r="BP627">
        <v>9000</v>
      </c>
      <c r="BQ627">
        <v>56500</v>
      </c>
      <c r="BR627">
        <v>15.9</v>
      </c>
      <c r="BS627">
        <v>7</v>
      </c>
      <c r="BT627">
        <v>9600</v>
      </c>
      <c r="BU627">
        <v>55300</v>
      </c>
      <c r="BV627">
        <v>17.399999999999999</v>
      </c>
      <c r="BW627">
        <v>7.5</v>
      </c>
    </row>
    <row r="628" spans="1:75" x14ac:dyDescent="0.3">
      <c r="A628" t="s">
        <v>359</v>
      </c>
      <c r="B628" t="str">
        <f>VLOOKUP(A628,'class and classification'!$A$1:$B$338,2,FALSE)</f>
        <v>Predominantly Rural</v>
      </c>
      <c r="C628" t="str">
        <f>VLOOKUP(A628,'class and classification'!$A$1:$C$338,3,FALSE)</f>
        <v>SD</v>
      </c>
      <c r="D628">
        <v>7500</v>
      </c>
      <c r="E628">
        <v>35300</v>
      </c>
      <c r="F628">
        <v>21.4</v>
      </c>
      <c r="G628">
        <v>3.6</v>
      </c>
      <c r="H628">
        <v>8500</v>
      </c>
      <c r="I628">
        <v>37400</v>
      </c>
      <c r="J628">
        <v>22.6</v>
      </c>
      <c r="K628">
        <v>4.2</v>
      </c>
      <c r="L628">
        <v>9200</v>
      </c>
      <c r="M628">
        <v>39500</v>
      </c>
      <c r="N628">
        <v>23.2</v>
      </c>
      <c r="O628">
        <v>7.3</v>
      </c>
      <c r="P628">
        <v>8400</v>
      </c>
      <c r="Q628">
        <v>41400</v>
      </c>
      <c r="R628">
        <v>20.3</v>
      </c>
      <c r="S628">
        <v>7</v>
      </c>
      <c r="T628">
        <v>7400</v>
      </c>
      <c r="U628">
        <v>40000</v>
      </c>
      <c r="V628">
        <v>18.5</v>
      </c>
      <c r="W628">
        <v>6.5</v>
      </c>
      <c r="X628">
        <v>7100</v>
      </c>
      <c r="Y628">
        <v>41000</v>
      </c>
      <c r="Z628">
        <v>17.3</v>
      </c>
      <c r="AA628">
        <v>6.7</v>
      </c>
      <c r="AB628">
        <v>10700</v>
      </c>
      <c r="AC628">
        <v>39100</v>
      </c>
      <c r="AD628">
        <v>27.5</v>
      </c>
      <c r="AE628">
        <v>8.6</v>
      </c>
      <c r="AF628">
        <v>5800</v>
      </c>
      <c r="AG628">
        <v>39100</v>
      </c>
      <c r="AH628">
        <v>14.8</v>
      </c>
      <c r="AI628">
        <v>6.8</v>
      </c>
      <c r="AJ628">
        <v>5400</v>
      </c>
      <c r="AK628">
        <v>44800</v>
      </c>
      <c r="AL628">
        <v>12</v>
      </c>
      <c r="AM628">
        <v>5.7</v>
      </c>
      <c r="AN628">
        <v>9000</v>
      </c>
      <c r="AO628">
        <v>44900</v>
      </c>
      <c r="AP628">
        <v>20</v>
      </c>
      <c r="AQ628">
        <v>7.3</v>
      </c>
      <c r="AR628">
        <v>7300</v>
      </c>
      <c r="AS628">
        <v>43300</v>
      </c>
      <c r="AT628">
        <v>16.899999999999999</v>
      </c>
      <c r="AU628">
        <v>7</v>
      </c>
      <c r="AV628">
        <v>6400</v>
      </c>
      <c r="AW628">
        <v>41600</v>
      </c>
      <c r="AX628">
        <v>15.3</v>
      </c>
      <c r="AY628">
        <v>7.1</v>
      </c>
      <c r="AZ628">
        <v>10300</v>
      </c>
      <c r="BA628">
        <v>45500</v>
      </c>
      <c r="BB628">
        <v>22.5</v>
      </c>
      <c r="BC628">
        <v>8.9</v>
      </c>
      <c r="BD628">
        <v>8400</v>
      </c>
      <c r="BE628">
        <v>46600</v>
      </c>
      <c r="BF628">
        <v>18</v>
      </c>
      <c r="BG628">
        <v>7.5</v>
      </c>
      <c r="BH628">
        <v>7200</v>
      </c>
      <c r="BI628">
        <v>41300</v>
      </c>
      <c r="BJ628">
        <v>17.5</v>
      </c>
      <c r="BK628">
        <v>8.3000000000000007</v>
      </c>
      <c r="BL628">
        <v>11500</v>
      </c>
      <c r="BM628">
        <v>46600</v>
      </c>
      <c r="BN628">
        <v>24.6</v>
      </c>
      <c r="BO628">
        <v>8.8000000000000007</v>
      </c>
      <c r="BP628">
        <v>7300</v>
      </c>
      <c r="BQ628">
        <v>42400</v>
      </c>
      <c r="BR628">
        <v>17.3</v>
      </c>
      <c r="BS628">
        <v>9.1</v>
      </c>
      <c r="BT628">
        <v>10800</v>
      </c>
      <c r="BU628">
        <v>46300</v>
      </c>
      <c r="BV628">
        <v>23.3</v>
      </c>
      <c r="BW628">
        <v>7.6</v>
      </c>
    </row>
    <row r="629" spans="1:75" x14ac:dyDescent="0.3">
      <c r="A629" t="s">
        <v>360</v>
      </c>
      <c r="B629" t="str">
        <f>VLOOKUP(A629,'class and classification'!$A$1:$B$338,2,FALSE)</f>
        <v>Predominantly Urban</v>
      </c>
      <c r="C629" t="str">
        <f>VLOOKUP(A629,'class and classification'!$A$1:$C$338,3,FALSE)</f>
        <v>SD</v>
      </c>
      <c r="D629">
        <v>5000</v>
      </c>
      <c r="E629">
        <v>42900</v>
      </c>
      <c r="F629">
        <v>11.6</v>
      </c>
      <c r="G629">
        <v>2.9</v>
      </c>
      <c r="H629">
        <v>5800</v>
      </c>
      <c r="I629">
        <v>44800</v>
      </c>
      <c r="J629">
        <v>13</v>
      </c>
      <c r="K629">
        <v>3.3</v>
      </c>
      <c r="L629">
        <v>6900</v>
      </c>
      <c r="M629">
        <v>46400</v>
      </c>
      <c r="N629">
        <v>14.9</v>
      </c>
      <c r="O629">
        <v>6</v>
      </c>
      <c r="P629">
        <v>10300</v>
      </c>
      <c r="Q629">
        <v>44600</v>
      </c>
      <c r="R629">
        <v>23.1</v>
      </c>
      <c r="S629">
        <v>7</v>
      </c>
      <c r="T629">
        <v>7900</v>
      </c>
      <c r="U629">
        <v>49000</v>
      </c>
      <c r="V629">
        <v>16.100000000000001</v>
      </c>
      <c r="W629">
        <v>6.1</v>
      </c>
      <c r="X629">
        <v>8500</v>
      </c>
      <c r="Y629">
        <v>44700</v>
      </c>
      <c r="Z629">
        <v>19</v>
      </c>
      <c r="AA629">
        <v>7.6</v>
      </c>
      <c r="AB629">
        <v>9100</v>
      </c>
      <c r="AC629">
        <v>42600</v>
      </c>
      <c r="AD629">
        <v>21.4</v>
      </c>
      <c r="AE629">
        <v>7.9</v>
      </c>
      <c r="AF629">
        <v>7400</v>
      </c>
      <c r="AG629">
        <v>48300</v>
      </c>
      <c r="AH629">
        <v>15.3</v>
      </c>
      <c r="AI629">
        <v>7</v>
      </c>
      <c r="AJ629">
        <v>4900</v>
      </c>
      <c r="AK629">
        <v>49000</v>
      </c>
      <c r="AL629">
        <v>10.1</v>
      </c>
      <c r="AM629" t="s">
        <v>38</v>
      </c>
      <c r="AN629">
        <v>7400</v>
      </c>
      <c r="AO629">
        <v>47300</v>
      </c>
      <c r="AP629">
        <v>15.7</v>
      </c>
      <c r="AQ629">
        <v>7.1</v>
      </c>
      <c r="AR629">
        <v>8900</v>
      </c>
      <c r="AS629">
        <v>50200</v>
      </c>
      <c r="AT629">
        <v>17.8</v>
      </c>
      <c r="AU629">
        <v>6.8</v>
      </c>
      <c r="AV629">
        <v>7500</v>
      </c>
      <c r="AW629">
        <v>47800</v>
      </c>
      <c r="AX629">
        <v>15.6</v>
      </c>
      <c r="AY629">
        <v>6.7</v>
      </c>
      <c r="AZ629">
        <v>8700</v>
      </c>
      <c r="BA629">
        <v>47100</v>
      </c>
      <c r="BB629">
        <v>18.399999999999999</v>
      </c>
      <c r="BC629">
        <v>7.7</v>
      </c>
      <c r="BD629">
        <v>7700</v>
      </c>
      <c r="BE629">
        <v>47100</v>
      </c>
      <c r="BF629">
        <v>16.2</v>
      </c>
      <c r="BG629">
        <v>7.9</v>
      </c>
      <c r="BH629">
        <v>9500</v>
      </c>
      <c r="BI629">
        <v>50100</v>
      </c>
      <c r="BJ629">
        <v>18.899999999999999</v>
      </c>
      <c r="BK629">
        <v>9.3000000000000007</v>
      </c>
      <c r="BL629">
        <v>11300</v>
      </c>
      <c r="BM629">
        <v>49500</v>
      </c>
      <c r="BN629">
        <v>22.9</v>
      </c>
      <c r="BO629">
        <v>9.3000000000000007</v>
      </c>
      <c r="BP629">
        <v>9000</v>
      </c>
      <c r="BQ629">
        <v>50800</v>
      </c>
      <c r="BR629">
        <v>17.7</v>
      </c>
      <c r="BS629">
        <v>8.4</v>
      </c>
      <c r="BT629">
        <v>6400</v>
      </c>
      <c r="BU629">
        <v>50300</v>
      </c>
      <c r="BV629">
        <v>12.8</v>
      </c>
      <c r="BW629">
        <v>6.9</v>
      </c>
    </row>
    <row r="630" spans="1:75" x14ac:dyDescent="0.3">
      <c r="A630" t="s">
        <v>361</v>
      </c>
      <c r="B630" t="str">
        <f>VLOOKUP(A630,'class and classification'!$A$1:$B$338,2,FALSE)</f>
        <v>Urban with Significant Rural</v>
      </c>
      <c r="C630" t="str">
        <f>VLOOKUP(A630,'class and classification'!$A$1:$C$338,3,FALSE)</f>
        <v>SD</v>
      </c>
      <c r="D630">
        <v>12900</v>
      </c>
      <c r="E630">
        <v>75000</v>
      </c>
      <c r="F630">
        <v>17.2</v>
      </c>
      <c r="G630">
        <v>3.5</v>
      </c>
      <c r="H630">
        <v>16300</v>
      </c>
      <c r="I630">
        <v>74400</v>
      </c>
      <c r="J630">
        <v>22</v>
      </c>
      <c r="K630">
        <v>4.0999999999999996</v>
      </c>
      <c r="L630">
        <v>16700</v>
      </c>
      <c r="M630">
        <v>74300</v>
      </c>
      <c r="N630">
        <v>22.5</v>
      </c>
      <c r="O630">
        <v>5.4</v>
      </c>
      <c r="P630">
        <v>12300</v>
      </c>
      <c r="Q630">
        <v>72600</v>
      </c>
      <c r="R630">
        <v>16.899999999999999</v>
      </c>
      <c r="S630">
        <v>5.5</v>
      </c>
      <c r="T630">
        <v>14800</v>
      </c>
      <c r="U630">
        <v>72600</v>
      </c>
      <c r="V630">
        <v>20.3</v>
      </c>
      <c r="W630">
        <v>6.2</v>
      </c>
      <c r="X630">
        <v>13500</v>
      </c>
      <c r="Y630">
        <v>65200</v>
      </c>
      <c r="Z630">
        <v>20.8</v>
      </c>
      <c r="AA630">
        <v>6.1</v>
      </c>
      <c r="AB630">
        <v>16200</v>
      </c>
      <c r="AC630">
        <v>75100</v>
      </c>
      <c r="AD630">
        <v>21.6</v>
      </c>
      <c r="AE630">
        <v>6.1</v>
      </c>
      <c r="AF630">
        <v>19300</v>
      </c>
      <c r="AG630">
        <v>73000</v>
      </c>
      <c r="AH630">
        <v>26.5</v>
      </c>
      <c r="AI630">
        <v>7</v>
      </c>
      <c r="AJ630">
        <v>14000</v>
      </c>
      <c r="AK630">
        <v>70300</v>
      </c>
      <c r="AL630">
        <v>19.899999999999999</v>
      </c>
      <c r="AM630">
        <v>5.7</v>
      </c>
      <c r="AN630">
        <v>15800</v>
      </c>
      <c r="AO630">
        <v>81600</v>
      </c>
      <c r="AP630">
        <v>19.399999999999999</v>
      </c>
      <c r="AQ630">
        <v>5.5</v>
      </c>
      <c r="AR630">
        <v>18600</v>
      </c>
      <c r="AS630">
        <v>79500</v>
      </c>
      <c r="AT630">
        <v>23.3</v>
      </c>
      <c r="AU630">
        <v>6</v>
      </c>
      <c r="AV630">
        <v>14500</v>
      </c>
      <c r="AW630">
        <v>80500</v>
      </c>
      <c r="AX630">
        <v>18.100000000000001</v>
      </c>
      <c r="AY630">
        <v>5.6</v>
      </c>
      <c r="AZ630">
        <v>13400</v>
      </c>
      <c r="BA630">
        <v>83200</v>
      </c>
      <c r="BB630">
        <v>16.100000000000001</v>
      </c>
      <c r="BC630">
        <v>5.8</v>
      </c>
      <c r="BD630">
        <v>14900</v>
      </c>
      <c r="BE630">
        <v>80400</v>
      </c>
      <c r="BF630">
        <v>18.5</v>
      </c>
      <c r="BG630">
        <v>5.7</v>
      </c>
      <c r="BH630">
        <v>15700</v>
      </c>
      <c r="BI630">
        <v>80100</v>
      </c>
      <c r="BJ630">
        <v>19.7</v>
      </c>
      <c r="BK630">
        <v>5.9</v>
      </c>
      <c r="BL630">
        <v>15300</v>
      </c>
      <c r="BM630">
        <v>80400</v>
      </c>
      <c r="BN630">
        <v>19</v>
      </c>
      <c r="BO630">
        <v>6.2</v>
      </c>
      <c r="BP630">
        <v>18000</v>
      </c>
      <c r="BQ630">
        <v>81100</v>
      </c>
      <c r="BR630">
        <v>22.2</v>
      </c>
      <c r="BS630">
        <v>7</v>
      </c>
      <c r="BT630">
        <v>19500</v>
      </c>
      <c r="BU630">
        <v>82900</v>
      </c>
      <c r="BV630">
        <v>23.6</v>
      </c>
      <c r="BW630">
        <v>6.6</v>
      </c>
    </row>
    <row r="631" spans="1:75" x14ac:dyDescent="0.3">
      <c r="A631" t="s">
        <v>362</v>
      </c>
      <c r="B631" t="str">
        <f>VLOOKUP(A631,'class and classification'!$A$1:$B$338,2,FALSE)</f>
        <v>Urban with Significant Rural</v>
      </c>
      <c r="C631" t="str">
        <f>VLOOKUP(A631,'class and classification'!$A$1:$C$338,3,FALSE)</f>
        <v>SD</v>
      </c>
      <c r="D631">
        <v>16400</v>
      </c>
      <c r="E631">
        <v>69600</v>
      </c>
      <c r="F631">
        <v>23.6</v>
      </c>
      <c r="G631">
        <v>4.2</v>
      </c>
      <c r="H631">
        <v>17500</v>
      </c>
      <c r="I631">
        <v>68900</v>
      </c>
      <c r="J631">
        <v>25.4</v>
      </c>
      <c r="K631">
        <v>4.0999999999999996</v>
      </c>
      <c r="L631">
        <v>14000</v>
      </c>
      <c r="M631">
        <v>63700</v>
      </c>
      <c r="N631">
        <v>22</v>
      </c>
      <c r="O631">
        <v>5.7</v>
      </c>
      <c r="P631">
        <v>13200</v>
      </c>
      <c r="Q631">
        <v>68500</v>
      </c>
      <c r="R631">
        <v>19.3</v>
      </c>
      <c r="S631">
        <v>5.3</v>
      </c>
      <c r="T631">
        <v>15600</v>
      </c>
      <c r="U631">
        <v>73800</v>
      </c>
      <c r="V631">
        <v>21.1</v>
      </c>
      <c r="W631">
        <v>5.5</v>
      </c>
      <c r="X631">
        <v>16000</v>
      </c>
      <c r="Y631">
        <v>69600</v>
      </c>
      <c r="Z631">
        <v>22.9</v>
      </c>
      <c r="AA631">
        <v>5.9</v>
      </c>
      <c r="AB631">
        <v>17500</v>
      </c>
      <c r="AC631">
        <v>72000</v>
      </c>
      <c r="AD631">
        <v>24.4</v>
      </c>
      <c r="AE631">
        <v>6.1</v>
      </c>
      <c r="AF631">
        <v>14700</v>
      </c>
      <c r="AG631">
        <v>67300</v>
      </c>
      <c r="AH631">
        <v>21.9</v>
      </c>
      <c r="AI631">
        <v>6</v>
      </c>
      <c r="AJ631">
        <v>17700</v>
      </c>
      <c r="AK631">
        <v>75500</v>
      </c>
      <c r="AL631">
        <v>23.4</v>
      </c>
      <c r="AM631">
        <v>5.9</v>
      </c>
      <c r="AN631">
        <v>22000</v>
      </c>
      <c r="AO631">
        <v>73500</v>
      </c>
      <c r="AP631">
        <v>29.9</v>
      </c>
      <c r="AQ631">
        <v>6.8</v>
      </c>
      <c r="AR631">
        <v>21800</v>
      </c>
      <c r="AS631">
        <v>74400</v>
      </c>
      <c r="AT631">
        <v>29.3</v>
      </c>
      <c r="AU631">
        <v>6.7</v>
      </c>
      <c r="AV631">
        <v>17700</v>
      </c>
      <c r="AW631">
        <v>81700</v>
      </c>
      <c r="AX631">
        <v>21.7</v>
      </c>
      <c r="AY631">
        <v>5.9</v>
      </c>
      <c r="AZ631">
        <v>14700</v>
      </c>
      <c r="BA631">
        <v>74800</v>
      </c>
      <c r="BB631">
        <v>19.600000000000001</v>
      </c>
      <c r="BC631">
        <v>5.4</v>
      </c>
      <c r="BD631">
        <v>22400</v>
      </c>
      <c r="BE631">
        <v>75600</v>
      </c>
      <c r="BF631">
        <v>29.7</v>
      </c>
      <c r="BG631">
        <v>6.7</v>
      </c>
      <c r="BH631">
        <v>24300</v>
      </c>
      <c r="BI631">
        <v>76900</v>
      </c>
      <c r="BJ631">
        <v>31.6</v>
      </c>
      <c r="BK631">
        <v>6.9</v>
      </c>
      <c r="BL631">
        <v>14600</v>
      </c>
      <c r="BM631">
        <v>72400</v>
      </c>
      <c r="BN631">
        <v>20.2</v>
      </c>
      <c r="BO631">
        <v>6.2</v>
      </c>
      <c r="BP631">
        <v>13800</v>
      </c>
      <c r="BQ631">
        <v>75200</v>
      </c>
      <c r="BR631">
        <v>18.3</v>
      </c>
      <c r="BS631">
        <v>6</v>
      </c>
      <c r="BT631">
        <v>21700</v>
      </c>
      <c r="BU631">
        <v>78500</v>
      </c>
      <c r="BV631">
        <v>27.7</v>
      </c>
      <c r="BW631">
        <v>7</v>
      </c>
    </row>
    <row r="632" spans="1:75" x14ac:dyDescent="0.3">
      <c r="A632" t="s">
        <v>363</v>
      </c>
      <c r="B632" t="str">
        <f>VLOOKUP(A632,'class and classification'!$A$1:$B$338,2,FALSE)</f>
        <v>Predominantly Urban</v>
      </c>
      <c r="C632" t="str">
        <f>VLOOKUP(A632,'class and classification'!$A$1:$C$338,3,FALSE)</f>
        <v>SD</v>
      </c>
      <c r="D632">
        <v>8600</v>
      </c>
      <c r="E632">
        <v>46000</v>
      </c>
      <c r="F632">
        <v>18.7</v>
      </c>
      <c r="G632">
        <v>3.8</v>
      </c>
      <c r="H632">
        <v>7800</v>
      </c>
      <c r="I632">
        <v>44400</v>
      </c>
      <c r="J632">
        <v>17.7</v>
      </c>
      <c r="K632">
        <v>3.8</v>
      </c>
      <c r="L632">
        <v>9400</v>
      </c>
      <c r="M632">
        <v>46400</v>
      </c>
      <c r="N632">
        <v>20.3</v>
      </c>
      <c r="O632">
        <v>6.9</v>
      </c>
      <c r="P632">
        <v>9100</v>
      </c>
      <c r="Q632">
        <v>46700</v>
      </c>
      <c r="R632">
        <v>19.5</v>
      </c>
      <c r="S632">
        <v>6.2</v>
      </c>
      <c r="T632">
        <v>10000</v>
      </c>
      <c r="U632">
        <v>46800</v>
      </c>
      <c r="V632">
        <v>21.3</v>
      </c>
      <c r="W632">
        <v>6.4</v>
      </c>
      <c r="X632">
        <v>8500</v>
      </c>
      <c r="Y632">
        <v>48400</v>
      </c>
      <c r="Z632">
        <v>17.5</v>
      </c>
      <c r="AA632">
        <v>6.4</v>
      </c>
      <c r="AB632">
        <v>11000</v>
      </c>
      <c r="AC632">
        <v>47100</v>
      </c>
      <c r="AD632">
        <v>23.3</v>
      </c>
      <c r="AE632">
        <v>7.5</v>
      </c>
      <c r="AF632">
        <v>12700</v>
      </c>
      <c r="AG632">
        <v>52500</v>
      </c>
      <c r="AH632">
        <v>24.1</v>
      </c>
      <c r="AI632">
        <v>7.7</v>
      </c>
      <c r="AJ632">
        <v>11200</v>
      </c>
      <c r="AK632">
        <v>51300</v>
      </c>
      <c r="AL632">
        <v>21.8</v>
      </c>
      <c r="AM632">
        <v>7.8</v>
      </c>
      <c r="AN632">
        <v>7800</v>
      </c>
      <c r="AO632">
        <v>48000</v>
      </c>
      <c r="AP632">
        <v>16.100000000000001</v>
      </c>
      <c r="AQ632">
        <v>6.9</v>
      </c>
      <c r="AR632">
        <v>10600</v>
      </c>
      <c r="AS632">
        <v>49800</v>
      </c>
      <c r="AT632">
        <v>21.3</v>
      </c>
      <c r="AU632">
        <v>7.6</v>
      </c>
      <c r="AV632">
        <v>8900</v>
      </c>
      <c r="AW632">
        <v>48500</v>
      </c>
      <c r="AX632">
        <v>18.3</v>
      </c>
      <c r="AY632">
        <v>7.7</v>
      </c>
      <c r="AZ632">
        <v>8100</v>
      </c>
      <c r="BA632">
        <v>52500</v>
      </c>
      <c r="BB632">
        <v>15.4</v>
      </c>
      <c r="BC632">
        <v>7.2</v>
      </c>
      <c r="BD632">
        <v>7900</v>
      </c>
      <c r="BE632">
        <v>51500</v>
      </c>
      <c r="BF632">
        <v>15.4</v>
      </c>
      <c r="BG632">
        <v>6.6</v>
      </c>
      <c r="BH632">
        <v>4800</v>
      </c>
      <c r="BI632">
        <v>48100</v>
      </c>
      <c r="BJ632">
        <v>9.9</v>
      </c>
      <c r="BK632" t="s">
        <v>38</v>
      </c>
      <c r="BL632">
        <v>13100</v>
      </c>
      <c r="BM632">
        <v>53700</v>
      </c>
      <c r="BN632">
        <v>24.4</v>
      </c>
      <c r="BO632">
        <v>10.6</v>
      </c>
      <c r="BP632">
        <v>11800</v>
      </c>
      <c r="BQ632">
        <v>48800</v>
      </c>
      <c r="BR632">
        <v>24.2</v>
      </c>
      <c r="BS632">
        <v>9.1999999999999993</v>
      </c>
      <c r="BT632">
        <v>14300</v>
      </c>
      <c r="BU632">
        <v>48700</v>
      </c>
      <c r="BV632">
        <v>29.3</v>
      </c>
      <c r="BW632">
        <v>8.5</v>
      </c>
    </row>
    <row r="633" spans="1:75" x14ac:dyDescent="0.3">
      <c r="A633" t="s">
        <v>364</v>
      </c>
      <c r="B633" t="str">
        <f>VLOOKUP(A633,'class and classification'!$A$1:$B$338,2,FALSE)</f>
        <v>Urban with Significant Rural</v>
      </c>
      <c r="C633" t="str">
        <f>VLOOKUP(A633,'class and classification'!$A$1:$C$338,3,FALSE)</f>
        <v>SD</v>
      </c>
      <c r="D633">
        <v>14400</v>
      </c>
      <c r="E633">
        <v>63600</v>
      </c>
      <c r="F633">
        <v>22.7</v>
      </c>
      <c r="G633">
        <v>3.8</v>
      </c>
      <c r="H633">
        <v>15500</v>
      </c>
      <c r="I633">
        <v>60800</v>
      </c>
      <c r="J633">
        <v>25.5</v>
      </c>
      <c r="K633">
        <v>4.3</v>
      </c>
      <c r="L633">
        <v>16500</v>
      </c>
      <c r="M633">
        <v>59000</v>
      </c>
      <c r="N633">
        <v>28</v>
      </c>
      <c r="O633">
        <v>6.1</v>
      </c>
      <c r="P633">
        <v>22500</v>
      </c>
      <c r="Q633">
        <v>62400</v>
      </c>
      <c r="R633">
        <v>36.1</v>
      </c>
      <c r="S633">
        <v>6.9</v>
      </c>
      <c r="T633">
        <v>12600</v>
      </c>
      <c r="U633">
        <v>63400</v>
      </c>
      <c r="V633">
        <v>19.899999999999999</v>
      </c>
      <c r="W633">
        <v>5.9</v>
      </c>
      <c r="X633">
        <v>14100</v>
      </c>
      <c r="Y633">
        <v>62800</v>
      </c>
      <c r="Z633">
        <v>22.5</v>
      </c>
      <c r="AA633">
        <v>6.3</v>
      </c>
      <c r="AB633">
        <v>14500</v>
      </c>
      <c r="AC633">
        <v>63300</v>
      </c>
      <c r="AD633">
        <v>22.9</v>
      </c>
      <c r="AE633">
        <v>6.1</v>
      </c>
      <c r="AF633">
        <v>13900</v>
      </c>
      <c r="AG633">
        <v>62400</v>
      </c>
      <c r="AH633">
        <v>22.3</v>
      </c>
      <c r="AI633">
        <v>6</v>
      </c>
      <c r="AJ633">
        <v>14400</v>
      </c>
      <c r="AK633">
        <v>58600</v>
      </c>
      <c r="AL633">
        <v>24.6</v>
      </c>
      <c r="AM633">
        <v>6.8</v>
      </c>
      <c r="AN633">
        <v>16100</v>
      </c>
      <c r="AO633">
        <v>62700</v>
      </c>
      <c r="AP633">
        <v>25.7</v>
      </c>
      <c r="AQ633">
        <v>6.1</v>
      </c>
      <c r="AR633">
        <v>12300</v>
      </c>
      <c r="AS633">
        <v>64000</v>
      </c>
      <c r="AT633">
        <v>19.3</v>
      </c>
      <c r="AU633">
        <v>5.9</v>
      </c>
      <c r="AV633">
        <v>15000</v>
      </c>
      <c r="AW633">
        <v>68600</v>
      </c>
      <c r="AX633">
        <v>21.9</v>
      </c>
      <c r="AY633">
        <v>6.4</v>
      </c>
      <c r="AZ633">
        <v>20300</v>
      </c>
      <c r="BA633">
        <v>71100</v>
      </c>
      <c r="BB633">
        <v>28.6</v>
      </c>
      <c r="BC633">
        <v>7.2</v>
      </c>
      <c r="BD633">
        <v>18900</v>
      </c>
      <c r="BE633">
        <v>66600</v>
      </c>
      <c r="BF633">
        <v>28.3</v>
      </c>
      <c r="BG633">
        <v>7</v>
      </c>
      <c r="BH633">
        <v>14800</v>
      </c>
      <c r="BI633">
        <v>66400</v>
      </c>
      <c r="BJ633">
        <v>22.4</v>
      </c>
      <c r="BK633">
        <v>6.4</v>
      </c>
      <c r="BL633">
        <v>17000</v>
      </c>
      <c r="BM633">
        <v>71300</v>
      </c>
      <c r="BN633">
        <v>23.8</v>
      </c>
      <c r="BO633">
        <v>6.6</v>
      </c>
      <c r="BP633">
        <v>18800</v>
      </c>
      <c r="BQ633">
        <v>71500</v>
      </c>
      <c r="BR633">
        <v>26.4</v>
      </c>
      <c r="BS633">
        <v>6.9</v>
      </c>
      <c r="BT633">
        <v>20700</v>
      </c>
      <c r="BU633">
        <v>73300</v>
      </c>
      <c r="BV633">
        <v>28.3</v>
      </c>
      <c r="BW633">
        <v>7.4</v>
      </c>
    </row>
    <row r="634" spans="1:75" x14ac:dyDescent="0.3">
      <c r="A634" t="s">
        <v>365</v>
      </c>
      <c r="B634" t="str">
        <f>VLOOKUP(A634,'class and classification'!$A$1:$B$338,2,FALSE)</f>
        <v>Predominantly Urban</v>
      </c>
      <c r="C634" t="str">
        <f>VLOOKUP(A634,'class and classification'!$A$1:$C$338,3,FALSE)</f>
        <v>SD</v>
      </c>
      <c r="D634">
        <v>18000</v>
      </c>
      <c r="E634">
        <v>68700</v>
      </c>
      <c r="F634">
        <v>26.2</v>
      </c>
      <c r="G634">
        <v>4</v>
      </c>
      <c r="H634">
        <v>20500</v>
      </c>
      <c r="I634">
        <v>68600</v>
      </c>
      <c r="J634">
        <v>29.9</v>
      </c>
      <c r="K634">
        <v>4.3</v>
      </c>
      <c r="L634">
        <v>21000</v>
      </c>
      <c r="M634">
        <v>67300</v>
      </c>
      <c r="N634">
        <v>31.2</v>
      </c>
      <c r="O634">
        <v>5.8</v>
      </c>
      <c r="P634">
        <v>22800</v>
      </c>
      <c r="Q634">
        <v>66400</v>
      </c>
      <c r="R634">
        <v>34.4</v>
      </c>
      <c r="S634">
        <v>6</v>
      </c>
      <c r="T634">
        <v>22300</v>
      </c>
      <c r="U634">
        <v>71200</v>
      </c>
      <c r="V634">
        <v>31.4</v>
      </c>
      <c r="W634">
        <v>6</v>
      </c>
      <c r="X634">
        <v>22500</v>
      </c>
      <c r="Y634">
        <v>68900</v>
      </c>
      <c r="Z634">
        <v>32.700000000000003</v>
      </c>
      <c r="AA634">
        <v>6.5</v>
      </c>
      <c r="AB634">
        <v>19800</v>
      </c>
      <c r="AC634">
        <v>66300</v>
      </c>
      <c r="AD634">
        <v>29.9</v>
      </c>
      <c r="AE634">
        <v>6.4</v>
      </c>
      <c r="AF634">
        <v>21000</v>
      </c>
      <c r="AG634">
        <v>71000</v>
      </c>
      <c r="AH634">
        <v>29.6</v>
      </c>
      <c r="AI634">
        <v>6.7</v>
      </c>
      <c r="AJ634">
        <v>20700</v>
      </c>
      <c r="AK634">
        <v>71800</v>
      </c>
      <c r="AL634">
        <v>28.8</v>
      </c>
      <c r="AM634">
        <v>6.4</v>
      </c>
      <c r="AN634">
        <v>21900</v>
      </c>
      <c r="AO634">
        <v>72200</v>
      </c>
      <c r="AP634">
        <v>30.3</v>
      </c>
      <c r="AQ634">
        <v>6.7</v>
      </c>
      <c r="AR634">
        <v>23900</v>
      </c>
      <c r="AS634">
        <v>72700</v>
      </c>
      <c r="AT634">
        <v>32.9</v>
      </c>
      <c r="AU634">
        <v>7.1</v>
      </c>
      <c r="AV634">
        <v>26800</v>
      </c>
      <c r="AW634">
        <v>74800</v>
      </c>
      <c r="AX634">
        <v>35.799999999999997</v>
      </c>
      <c r="AY634">
        <v>7.5</v>
      </c>
      <c r="AZ634">
        <v>23100</v>
      </c>
      <c r="BA634">
        <v>66300</v>
      </c>
      <c r="BB634">
        <v>34.799999999999997</v>
      </c>
      <c r="BC634">
        <v>7.8</v>
      </c>
      <c r="BD634">
        <v>16600</v>
      </c>
      <c r="BE634">
        <v>71800</v>
      </c>
      <c r="BF634">
        <v>23.1</v>
      </c>
      <c r="BG634">
        <v>6.7</v>
      </c>
      <c r="BH634">
        <v>22100</v>
      </c>
      <c r="BI634">
        <v>73100</v>
      </c>
      <c r="BJ634">
        <v>30.2</v>
      </c>
      <c r="BK634">
        <v>8</v>
      </c>
      <c r="BL634">
        <v>24200</v>
      </c>
      <c r="BM634">
        <v>71700</v>
      </c>
      <c r="BN634">
        <v>33.700000000000003</v>
      </c>
      <c r="BO634">
        <v>8.6999999999999993</v>
      </c>
      <c r="BP634">
        <v>28200</v>
      </c>
      <c r="BQ634">
        <v>77000</v>
      </c>
      <c r="BR634">
        <v>36.6</v>
      </c>
      <c r="BS634">
        <v>7.2</v>
      </c>
      <c r="BT634">
        <v>24800</v>
      </c>
      <c r="BU634">
        <v>78500</v>
      </c>
      <c r="BV634">
        <v>31.6</v>
      </c>
      <c r="BW634">
        <v>6.8</v>
      </c>
    </row>
    <row r="635" spans="1:75" x14ac:dyDescent="0.3">
      <c r="A635" t="s">
        <v>366</v>
      </c>
      <c r="B635" t="str">
        <f>VLOOKUP(A635,'class and classification'!$A$1:$B$338,2,FALSE)</f>
        <v>Predominantly Urban</v>
      </c>
      <c r="C635" t="str">
        <f>VLOOKUP(A635,'class and classification'!$A$1:$C$338,3,FALSE)</f>
        <v>SD</v>
      </c>
      <c r="D635">
        <v>5200</v>
      </c>
      <c r="E635">
        <v>41900</v>
      </c>
      <c r="F635">
        <v>12.5</v>
      </c>
      <c r="G635">
        <v>3.2</v>
      </c>
      <c r="H635">
        <v>5400</v>
      </c>
      <c r="I635">
        <v>41800</v>
      </c>
      <c r="J635">
        <v>13</v>
      </c>
      <c r="K635">
        <v>3.3</v>
      </c>
      <c r="L635">
        <v>5600</v>
      </c>
      <c r="M635">
        <v>39400</v>
      </c>
      <c r="N635">
        <v>14.1</v>
      </c>
      <c r="O635">
        <v>6.2</v>
      </c>
      <c r="P635">
        <v>6000</v>
      </c>
      <c r="Q635">
        <v>43800</v>
      </c>
      <c r="R635">
        <v>13.6</v>
      </c>
      <c r="S635">
        <v>5.7</v>
      </c>
      <c r="T635">
        <v>3400</v>
      </c>
      <c r="U635">
        <v>43500</v>
      </c>
      <c r="V635">
        <v>7.9</v>
      </c>
      <c r="W635" t="s">
        <v>38</v>
      </c>
      <c r="X635">
        <v>8600</v>
      </c>
      <c r="Y635">
        <v>40500</v>
      </c>
      <c r="Z635">
        <v>21.2</v>
      </c>
      <c r="AA635">
        <v>8.5</v>
      </c>
      <c r="AB635">
        <v>10500</v>
      </c>
      <c r="AC635">
        <v>43600</v>
      </c>
      <c r="AD635">
        <v>24.2</v>
      </c>
      <c r="AE635">
        <v>8.6</v>
      </c>
      <c r="AF635">
        <v>10000</v>
      </c>
      <c r="AG635">
        <v>40700</v>
      </c>
      <c r="AH635">
        <v>24.6</v>
      </c>
      <c r="AI635">
        <v>8.6999999999999993</v>
      </c>
      <c r="AJ635">
        <v>7700</v>
      </c>
      <c r="AK635">
        <v>45700</v>
      </c>
      <c r="AL635">
        <v>16.899999999999999</v>
      </c>
      <c r="AM635">
        <v>7</v>
      </c>
      <c r="AN635">
        <v>11100</v>
      </c>
      <c r="AO635">
        <v>43800</v>
      </c>
      <c r="AP635">
        <v>25.5</v>
      </c>
      <c r="AQ635">
        <v>7.8</v>
      </c>
      <c r="AR635">
        <v>10200</v>
      </c>
      <c r="AS635">
        <v>43200</v>
      </c>
      <c r="AT635">
        <v>23.5</v>
      </c>
      <c r="AU635">
        <v>7</v>
      </c>
      <c r="AV635">
        <v>7600</v>
      </c>
      <c r="AW635">
        <v>47100</v>
      </c>
      <c r="AX635">
        <v>16.100000000000001</v>
      </c>
      <c r="AY635">
        <v>6.4</v>
      </c>
      <c r="AZ635">
        <v>10400</v>
      </c>
      <c r="BA635">
        <v>45400</v>
      </c>
      <c r="BB635">
        <v>23</v>
      </c>
      <c r="BC635">
        <v>8.6</v>
      </c>
      <c r="BD635">
        <v>13100</v>
      </c>
      <c r="BE635">
        <v>43600</v>
      </c>
      <c r="BF635">
        <v>30.2</v>
      </c>
      <c r="BG635">
        <v>10.1</v>
      </c>
      <c r="BH635">
        <v>8600</v>
      </c>
      <c r="BI635">
        <v>48100</v>
      </c>
      <c r="BJ635">
        <v>17.899999999999999</v>
      </c>
      <c r="BK635">
        <v>7.3</v>
      </c>
      <c r="BL635">
        <v>8800</v>
      </c>
      <c r="BM635">
        <v>46500</v>
      </c>
      <c r="BN635">
        <v>18.899999999999999</v>
      </c>
      <c r="BO635">
        <v>7.7</v>
      </c>
      <c r="BP635">
        <v>12800</v>
      </c>
      <c r="BQ635">
        <v>50000</v>
      </c>
      <c r="BR635">
        <v>25.5</v>
      </c>
      <c r="BS635">
        <v>9.1999999999999993</v>
      </c>
      <c r="BT635">
        <v>10300</v>
      </c>
      <c r="BU635">
        <v>41100</v>
      </c>
      <c r="BV635">
        <v>25</v>
      </c>
      <c r="BW635">
        <v>10.199999999999999</v>
      </c>
    </row>
    <row r="636" spans="1:75" x14ac:dyDescent="0.3">
      <c r="A636" t="s">
        <v>367</v>
      </c>
      <c r="B636" t="str">
        <f>VLOOKUP(A636,'class and classification'!$A$1:$B$338,2,FALSE)</f>
        <v>Predominantly Urban</v>
      </c>
      <c r="C636" t="str">
        <f>VLOOKUP(A636,'class and classification'!$A$1:$C$338,3,FALSE)</f>
        <v>SD</v>
      </c>
      <c r="D636">
        <v>9800</v>
      </c>
      <c r="E636">
        <v>41200</v>
      </c>
      <c r="F636">
        <v>23.7</v>
      </c>
      <c r="G636">
        <v>4.2</v>
      </c>
      <c r="H636">
        <v>8100</v>
      </c>
      <c r="I636">
        <v>41500</v>
      </c>
      <c r="J636">
        <v>19.5</v>
      </c>
      <c r="K636">
        <v>3.9</v>
      </c>
      <c r="L636">
        <v>8200</v>
      </c>
      <c r="M636">
        <v>40500</v>
      </c>
      <c r="N636">
        <v>20.3</v>
      </c>
      <c r="O636">
        <v>6.4</v>
      </c>
      <c r="P636">
        <v>9200</v>
      </c>
      <c r="Q636">
        <v>43000</v>
      </c>
      <c r="R636">
        <v>21.4</v>
      </c>
      <c r="S636">
        <v>6.8</v>
      </c>
      <c r="T636">
        <v>8100</v>
      </c>
      <c r="U636">
        <v>41100</v>
      </c>
      <c r="V636">
        <v>19.8</v>
      </c>
      <c r="W636">
        <v>6.6</v>
      </c>
      <c r="X636">
        <v>9100</v>
      </c>
      <c r="Y636">
        <v>42000</v>
      </c>
      <c r="Z636">
        <v>21.7</v>
      </c>
      <c r="AA636">
        <v>6.9</v>
      </c>
      <c r="AB636">
        <v>10400</v>
      </c>
      <c r="AC636">
        <v>40200</v>
      </c>
      <c r="AD636">
        <v>25.8</v>
      </c>
      <c r="AE636">
        <v>7.5</v>
      </c>
      <c r="AF636">
        <v>7500</v>
      </c>
      <c r="AG636">
        <v>39200</v>
      </c>
      <c r="AH636">
        <v>19</v>
      </c>
      <c r="AI636">
        <v>7.6</v>
      </c>
      <c r="AJ636">
        <v>8600</v>
      </c>
      <c r="AK636">
        <v>38800</v>
      </c>
      <c r="AL636">
        <v>22.1</v>
      </c>
      <c r="AM636">
        <v>8</v>
      </c>
      <c r="AN636">
        <v>7600</v>
      </c>
      <c r="AO636">
        <v>41400</v>
      </c>
      <c r="AP636">
        <v>18.3</v>
      </c>
      <c r="AQ636">
        <v>7</v>
      </c>
      <c r="AR636">
        <v>9800</v>
      </c>
      <c r="AS636">
        <v>44300</v>
      </c>
      <c r="AT636">
        <v>22.1</v>
      </c>
      <c r="AU636">
        <v>7.7</v>
      </c>
      <c r="AV636">
        <v>11500</v>
      </c>
      <c r="AW636">
        <v>47300</v>
      </c>
      <c r="AX636">
        <v>24.3</v>
      </c>
      <c r="AY636">
        <v>9.3000000000000007</v>
      </c>
      <c r="AZ636">
        <v>9000</v>
      </c>
      <c r="BA636">
        <v>45000</v>
      </c>
      <c r="BB636">
        <v>20</v>
      </c>
      <c r="BC636">
        <v>8.8000000000000007</v>
      </c>
      <c r="BD636">
        <v>13000</v>
      </c>
      <c r="BE636">
        <v>48100</v>
      </c>
      <c r="BF636">
        <v>27.1</v>
      </c>
      <c r="BG636">
        <v>10.199999999999999</v>
      </c>
      <c r="BH636">
        <v>8100</v>
      </c>
      <c r="BI636">
        <v>45800</v>
      </c>
      <c r="BJ636">
        <v>17.7</v>
      </c>
      <c r="BK636">
        <v>9.8000000000000007</v>
      </c>
      <c r="BL636">
        <v>18000</v>
      </c>
      <c r="BM636">
        <v>47000</v>
      </c>
      <c r="BN636">
        <v>38.299999999999997</v>
      </c>
      <c r="BO636">
        <v>10.5</v>
      </c>
      <c r="BP636">
        <v>17900</v>
      </c>
      <c r="BQ636">
        <v>44300</v>
      </c>
      <c r="BR636">
        <v>40.299999999999997</v>
      </c>
      <c r="BS636">
        <v>10.9</v>
      </c>
      <c r="BT636">
        <v>12800</v>
      </c>
      <c r="BU636">
        <v>47400</v>
      </c>
      <c r="BV636">
        <v>27</v>
      </c>
      <c r="BW636">
        <v>8.4</v>
      </c>
    </row>
    <row r="637" spans="1:75" x14ac:dyDescent="0.3">
      <c r="A637" t="s">
        <v>368</v>
      </c>
      <c r="B637" t="str">
        <f>VLOOKUP(A637,'class and classification'!$A$1:$B$338,2,FALSE)</f>
        <v>Predominantly Urban</v>
      </c>
      <c r="C637" t="str">
        <f>VLOOKUP(A637,'class and classification'!$A$1:$C$338,3,FALSE)</f>
        <v>SD</v>
      </c>
      <c r="D637">
        <v>8100</v>
      </c>
      <c r="E637">
        <v>42600</v>
      </c>
      <c r="F637">
        <v>18.899999999999999</v>
      </c>
      <c r="G637">
        <v>4</v>
      </c>
      <c r="H637">
        <v>10300</v>
      </c>
      <c r="I637">
        <v>45000</v>
      </c>
      <c r="J637">
        <v>22.8</v>
      </c>
      <c r="K637">
        <v>4.5</v>
      </c>
      <c r="L637">
        <v>10100</v>
      </c>
      <c r="M637">
        <v>45600</v>
      </c>
      <c r="N637">
        <v>22.2</v>
      </c>
      <c r="O637">
        <v>7.2</v>
      </c>
      <c r="P637">
        <v>9300</v>
      </c>
      <c r="Q637">
        <v>42500</v>
      </c>
      <c r="R637">
        <v>22</v>
      </c>
      <c r="S637">
        <v>6.6</v>
      </c>
      <c r="T637">
        <v>8300</v>
      </c>
      <c r="U637">
        <v>43200</v>
      </c>
      <c r="V637">
        <v>19.3</v>
      </c>
      <c r="W637">
        <v>6.4</v>
      </c>
      <c r="X637">
        <v>10000</v>
      </c>
      <c r="Y637">
        <v>45500</v>
      </c>
      <c r="Z637">
        <v>21.9</v>
      </c>
      <c r="AA637">
        <v>7.3</v>
      </c>
      <c r="AB637">
        <v>10000</v>
      </c>
      <c r="AC637">
        <v>44000</v>
      </c>
      <c r="AD637">
        <v>22.6</v>
      </c>
      <c r="AE637">
        <v>8.3000000000000007</v>
      </c>
      <c r="AF637">
        <v>8800</v>
      </c>
      <c r="AG637">
        <v>47500</v>
      </c>
      <c r="AH637">
        <v>18.5</v>
      </c>
      <c r="AI637">
        <v>7.4</v>
      </c>
      <c r="AJ637">
        <v>11700</v>
      </c>
      <c r="AK637">
        <v>52500</v>
      </c>
      <c r="AL637">
        <v>22.3</v>
      </c>
      <c r="AM637">
        <v>7.5</v>
      </c>
      <c r="AN637">
        <v>15400</v>
      </c>
      <c r="AO637">
        <v>52300</v>
      </c>
      <c r="AP637">
        <v>29.5</v>
      </c>
      <c r="AQ637">
        <v>8</v>
      </c>
      <c r="AR637">
        <v>9900</v>
      </c>
      <c r="AS637">
        <v>52000</v>
      </c>
      <c r="AT637">
        <v>19.100000000000001</v>
      </c>
      <c r="AU637">
        <v>7.2</v>
      </c>
      <c r="AV637">
        <v>10300</v>
      </c>
      <c r="AW637">
        <v>57100</v>
      </c>
      <c r="AX637">
        <v>18.100000000000001</v>
      </c>
      <c r="AY637">
        <v>7.4</v>
      </c>
      <c r="AZ637">
        <v>13500</v>
      </c>
      <c r="BA637">
        <v>49500</v>
      </c>
      <c r="BB637">
        <v>27.3</v>
      </c>
      <c r="BC637">
        <v>9.4</v>
      </c>
      <c r="BD637">
        <v>10200</v>
      </c>
      <c r="BE637">
        <v>50400</v>
      </c>
      <c r="BF637">
        <v>20.2</v>
      </c>
      <c r="BG637">
        <v>8.5</v>
      </c>
      <c r="BH637">
        <v>10700</v>
      </c>
      <c r="BI637">
        <v>50400</v>
      </c>
      <c r="BJ637">
        <v>21.2</v>
      </c>
      <c r="BK637">
        <v>8.6999999999999993</v>
      </c>
      <c r="BL637">
        <v>12400</v>
      </c>
      <c r="BM637">
        <v>55000</v>
      </c>
      <c r="BN637">
        <v>22.5</v>
      </c>
      <c r="BO637">
        <v>9.4</v>
      </c>
      <c r="BP637">
        <v>10700</v>
      </c>
      <c r="BQ637">
        <v>47300</v>
      </c>
      <c r="BR637">
        <v>22.6</v>
      </c>
      <c r="BS637">
        <v>9.6</v>
      </c>
      <c r="BT637">
        <v>16000</v>
      </c>
      <c r="BU637">
        <v>50000</v>
      </c>
      <c r="BV637">
        <v>31.9</v>
      </c>
      <c r="BW637">
        <v>8.4</v>
      </c>
    </row>
    <row r="638" spans="1:75" x14ac:dyDescent="0.3">
      <c r="A638" t="s">
        <v>369</v>
      </c>
      <c r="B638" t="str">
        <f>VLOOKUP(A638,'class and classification'!$A$1:$B$338,2,FALSE)</f>
        <v>Predominantly Urban</v>
      </c>
      <c r="C638" t="str">
        <f>VLOOKUP(A638,'class and classification'!$A$1:$C$338,3,FALSE)</f>
        <v>SD</v>
      </c>
      <c r="D638">
        <v>8400</v>
      </c>
      <c r="E638">
        <v>48300</v>
      </c>
      <c r="F638">
        <v>17.3</v>
      </c>
      <c r="G638">
        <v>3.5</v>
      </c>
      <c r="H638">
        <v>13400</v>
      </c>
      <c r="I638">
        <v>53200</v>
      </c>
      <c r="J638">
        <v>25.2</v>
      </c>
      <c r="K638">
        <v>4.5999999999999996</v>
      </c>
      <c r="L638">
        <v>11400</v>
      </c>
      <c r="M638">
        <v>52000</v>
      </c>
      <c r="N638">
        <v>22</v>
      </c>
      <c r="O638">
        <v>6.9</v>
      </c>
      <c r="P638">
        <v>10200</v>
      </c>
      <c r="Q638">
        <v>49300</v>
      </c>
      <c r="R638">
        <v>20.8</v>
      </c>
      <c r="S638">
        <v>6.8</v>
      </c>
      <c r="T638">
        <v>13800</v>
      </c>
      <c r="U638">
        <v>56200</v>
      </c>
      <c r="V638">
        <v>24.5</v>
      </c>
      <c r="W638">
        <v>6.9</v>
      </c>
      <c r="X638">
        <v>10300</v>
      </c>
      <c r="Y638">
        <v>55200</v>
      </c>
      <c r="Z638">
        <v>18.7</v>
      </c>
      <c r="AA638">
        <v>6.2</v>
      </c>
      <c r="AB638">
        <v>8300</v>
      </c>
      <c r="AC638">
        <v>54000</v>
      </c>
      <c r="AD638">
        <v>15.4</v>
      </c>
      <c r="AE638">
        <v>6.4</v>
      </c>
      <c r="AF638">
        <v>14400</v>
      </c>
      <c r="AG638">
        <v>50200</v>
      </c>
      <c r="AH638">
        <v>28.7</v>
      </c>
      <c r="AI638">
        <v>8.1999999999999993</v>
      </c>
      <c r="AJ638">
        <v>11900</v>
      </c>
      <c r="AK638">
        <v>54200</v>
      </c>
      <c r="AL638">
        <v>21.9</v>
      </c>
      <c r="AM638">
        <v>8.1</v>
      </c>
      <c r="AN638">
        <v>11400</v>
      </c>
      <c r="AO638">
        <v>56000</v>
      </c>
      <c r="AP638">
        <v>20.3</v>
      </c>
      <c r="AQ638">
        <v>7.6</v>
      </c>
      <c r="AR638">
        <v>14500</v>
      </c>
      <c r="AS638">
        <v>55500</v>
      </c>
      <c r="AT638">
        <v>26.1</v>
      </c>
      <c r="AU638">
        <v>7.6</v>
      </c>
      <c r="AV638">
        <v>14100</v>
      </c>
      <c r="AW638">
        <v>56600</v>
      </c>
      <c r="AX638">
        <v>24.9</v>
      </c>
      <c r="AY638">
        <v>7.2</v>
      </c>
      <c r="AZ638">
        <v>17300</v>
      </c>
      <c r="BA638">
        <v>67000</v>
      </c>
      <c r="BB638">
        <v>25.8</v>
      </c>
      <c r="BC638">
        <v>6.9</v>
      </c>
      <c r="BD638">
        <v>16200</v>
      </c>
      <c r="BE638">
        <v>68400</v>
      </c>
      <c r="BF638">
        <v>23.6</v>
      </c>
      <c r="BG638">
        <v>6.8</v>
      </c>
      <c r="BH638">
        <v>15600</v>
      </c>
      <c r="BI638">
        <v>66100</v>
      </c>
      <c r="BJ638">
        <v>23.6</v>
      </c>
      <c r="BK638">
        <v>7.6</v>
      </c>
      <c r="BL638">
        <v>18600</v>
      </c>
      <c r="BM638">
        <v>67700</v>
      </c>
      <c r="BN638">
        <v>27.5</v>
      </c>
      <c r="BO638">
        <v>7.9</v>
      </c>
      <c r="BP638">
        <v>13600</v>
      </c>
      <c r="BQ638">
        <v>70700</v>
      </c>
      <c r="BR638">
        <v>19.2</v>
      </c>
      <c r="BS638">
        <v>6.9</v>
      </c>
      <c r="BT638">
        <v>18700</v>
      </c>
      <c r="BU638">
        <v>69500</v>
      </c>
      <c r="BV638">
        <v>27</v>
      </c>
      <c r="BW638">
        <v>8.6999999999999993</v>
      </c>
    </row>
    <row r="639" spans="1:75" x14ac:dyDescent="0.3">
      <c r="A639" t="s">
        <v>370</v>
      </c>
      <c r="B639" t="str">
        <f>VLOOKUP(A639,'class and classification'!$A$1:$B$338,2,FALSE)</f>
        <v>Predominantly Rural</v>
      </c>
      <c r="C639" t="str">
        <f>VLOOKUP(A639,'class and classification'!$A$1:$C$338,3,FALSE)</f>
        <v>SD</v>
      </c>
      <c r="D639">
        <v>6300</v>
      </c>
      <c r="E639">
        <v>59800</v>
      </c>
      <c r="F639">
        <v>10.5</v>
      </c>
      <c r="G639">
        <v>3</v>
      </c>
      <c r="H639">
        <v>6300</v>
      </c>
      <c r="I639">
        <v>56800</v>
      </c>
      <c r="J639">
        <v>11.1</v>
      </c>
      <c r="K639">
        <v>3.2</v>
      </c>
      <c r="L639">
        <v>9100</v>
      </c>
      <c r="M639">
        <v>64000</v>
      </c>
      <c r="N639">
        <v>14.2</v>
      </c>
      <c r="O639">
        <v>4.8</v>
      </c>
      <c r="P639">
        <v>7100</v>
      </c>
      <c r="Q639">
        <v>62400</v>
      </c>
      <c r="R639">
        <v>11.5</v>
      </c>
      <c r="S639">
        <v>4.4000000000000004</v>
      </c>
      <c r="T639">
        <v>9700</v>
      </c>
      <c r="U639">
        <v>59900</v>
      </c>
      <c r="V639">
        <v>16.100000000000001</v>
      </c>
      <c r="W639">
        <v>5.4</v>
      </c>
      <c r="X639">
        <v>9100</v>
      </c>
      <c r="Y639">
        <v>62800</v>
      </c>
      <c r="Z639">
        <v>14.5</v>
      </c>
      <c r="AA639">
        <v>4.7</v>
      </c>
      <c r="AB639">
        <v>5500</v>
      </c>
      <c r="AC639">
        <v>60100</v>
      </c>
      <c r="AD639">
        <v>9.1999999999999993</v>
      </c>
      <c r="AE639">
        <v>4.5</v>
      </c>
      <c r="AF639">
        <v>6400</v>
      </c>
      <c r="AG639">
        <v>62400</v>
      </c>
      <c r="AH639">
        <v>10.3</v>
      </c>
      <c r="AI639">
        <v>4.9000000000000004</v>
      </c>
      <c r="AJ639">
        <v>6900</v>
      </c>
      <c r="AK639">
        <v>58900</v>
      </c>
      <c r="AL639">
        <v>11.8</v>
      </c>
      <c r="AM639">
        <v>4.7</v>
      </c>
      <c r="AN639">
        <v>6500</v>
      </c>
      <c r="AO639">
        <v>58700</v>
      </c>
      <c r="AP639">
        <v>11.1</v>
      </c>
      <c r="AQ639">
        <v>4.9000000000000004</v>
      </c>
      <c r="AR639">
        <v>7300</v>
      </c>
      <c r="AS639">
        <v>65200</v>
      </c>
      <c r="AT639">
        <v>11.1</v>
      </c>
      <c r="AU639">
        <v>4.5999999999999996</v>
      </c>
      <c r="AV639">
        <v>9200</v>
      </c>
      <c r="AW639">
        <v>63800</v>
      </c>
      <c r="AX639">
        <v>14.4</v>
      </c>
      <c r="AY639">
        <v>4.9000000000000004</v>
      </c>
      <c r="AZ639">
        <v>9400</v>
      </c>
      <c r="BA639">
        <v>65200</v>
      </c>
      <c r="BB639">
        <v>14.4</v>
      </c>
      <c r="BC639">
        <v>6</v>
      </c>
      <c r="BD639">
        <v>11800</v>
      </c>
      <c r="BE639">
        <v>60300</v>
      </c>
      <c r="BF639">
        <v>19.600000000000001</v>
      </c>
      <c r="BG639">
        <v>7.4</v>
      </c>
      <c r="BH639">
        <v>8900</v>
      </c>
      <c r="BI639">
        <v>65000</v>
      </c>
      <c r="BJ639">
        <v>13.6</v>
      </c>
      <c r="BK639">
        <v>5.4</v>
      </c>
      <c r="BL639">
        <v>8700</v>
      </c>
      <c r="BM639">
        <v>66400</v>
      </c>
      <c r="BN639">
        <v>13.1</v>
      </c>
      <c r="BO639">
        <v>5.7</v>
      </c>
      <c r="BP639">
        <v>8100</v>
      </c>
      <c r="BQ639">
        <v>67800</v>
      </c>
      <c r="BR639">
        <v>12</v>
      </c>
      <c r="BS639">
        <v>5.6</v>
      </c>
      <c r="BT639">
        <v>9800</v>
      </c>
      <c r="BU639">
        <v>63200</v>
      </c>
      <c r="BV639">
        <v>15.5</v>
      </c>
      <c r="BW639">
        <v>6.6</v>
      </c>
    </row>
    <row r="640" spans="1:75" x14ac:dyDescent="0.3">
      <c r="A640" t="s">
        <v>371</v>
      </c>
      <c r="B640" t="str">
        <f>VLOOKUP(A640,'class and classification'!$A$1:$B$338,2,FALSE)</f>
        <v>Urban with Significant Rural</v>
      </c>
      <c r="C640" t="str">
        <f>VLOOKUP(A640,'class and classification'!$A$1:$C$338,3,FALSE)</f>
        <v>SD</v>
      </c>
      <c r="D640">
        <v>8800</v>
      </c>
      <c r="E640">
        <v>58200</v>
      </c>
      <c r="F640">
        <v>15.1</v>
      </c>
      <c r="G640">
        <v>3.4</v>
      </c>
      <c r="H640">
        <v>8100</v>
      </c>
      <c r="I640">
        <v>59300</v>
      </c>
      <c r="J640">
        <v>13.6</v>
      </c>
      <c r="K640">
        <v>3.3</v>
      </c>
      <c r="L640">
        <v>9400</v>
      </c>
      <c r="M640">
        <v>60600</v>
      </c>
      <c r="N640">
        <v>15.5</v>
      </c>
      <c r="O640">
        <v>4.8</v>
      </c>
      <c r="P640">
        <v>7000</v>
      </c>
      <c r="Q640">
        <v>63200</v>
      </c>
      <c r="R640">
        <v>11</v>
      </c>
      <c r="S640">
        <v>4.5</v>
      </c>
      <c r="T640">
        <v>8300</v>
      </c>
      <c r="U640">
        <v>58200</v>
      </c>
      <c r="V640">
        <v>14.2</v>
      </c>
      <c r="W640">
        <v>5.2</v>
      </c>
      <c r="X640">
        <v>8400</v>
      </c>
      <c r="Y640">
        <v>61000</v>
      </c>
      <c r="Z640">
        <v>13.7</v>
      </c>
      <c r="AA640">
        <v>4.9000000000000004</v>
      </c>
      <c r="AB640">
        <v>9300</v>
      </c>
      <c r="AC640">
        <v>57600</v>
      </c>
      <c r="AD640">
        <v>16.100000000000001</v>
      </c>
      <c r="AE640">
        <v>5.7</v>
      </c>
      <c r="AF640">
        <v>10500</v>
      </c>
      <c r="AG640">
        <v>60600</v>
      </c>
      <c r="AH640">
        <v>17.3</v>
      </c>
      <c r="AI640">
        <v>5.9</v>
      </c>
      <c r="AJ640">
        <v>10700</v>
      </c>
      <c r="AK640">
        <v>65200</v>
      </c>
      <c r="AL640">
        <v>16.399999999999999</v>
      </c>
      <c r="AM640">
        <v>5.6</v>
      </c>
      <c r="AN640">
        <v>11100</v>
      </c>
      <c r="AO640">
        <v>60000</v>
      </c>
      <c r="AP640">
        <v>18.600000000000001</v>
      </c>
      <c r="AQ640">
        <v>5.7</v>
      </c>
      <c r="AR640">
        <v>8000</v>
      </c>
      <c r="AS640">
        <v>61600</v>
      </c>
      <c r="AT640">
        <v>12.9</v>
      </c>
      <c r="AU640">
        <v>5</v>
      </c>
      <c r="AV640">
        <v>9800</v>
      </c>
      <c r="AW640">
        <v>60700</v>
      </c>
      <c r="AX640">
        <v>16.2</v>
      </c>
      <c r="AY640">
        <v>5.7</v>
      </c>
      <c r="AZ640">
        <v>12600</v>
      </c>
      <c r="BA640">
        <v>61800</v>
      </c>
      <c r="BB640">
        <v>20.399999999999999</v>
      </c>
      <c r="BC640">
        <v>6.5</v>
      </c>
      <c r="BD640">
        <v>13000</v>
      </c>
      <c r="BE640">
        <v>66300</v>
      </c>
      <c r="BF640">
        <v>19.600000000000001</v>
      </c>
      <c r="BG640">
        <v>6.3</v>
      </c>
      <c r="BH640">
        <v>14100</v>
      </c>
      <c r="BI640">
        <v>63200</v>
      </c>
      <c r="BJ640">
        <v>22.3</v>
      </c>
      <c r="BK640">
        <v>6.7</v>
      </c>
      <c r="BL640">
        <v>8800</v>
      </c>
      <c r="BM640">
        <v>69600</v>
      </c>
      <c r="BN640">
        <v>12.7</v>
      </c>
      <c r="BO640">
        <v>5.6</v>
      </c>
      <c r="BP640">
        <v>6400</v>
      </c>
      <c r="BQ640">
        <v>65000</v>
      </c>
      <c r="BR640">
        <v>9.8000000000000007</v>
      </c>
      <c r="BS640">
        <v>5.2</v>
      </c>
      <c r="BT640">
        <v>9800</v>
      </c>
      <c r="BU640">
        <v>61700</v>
      </c>
      <c r="BV640">
        <v>15.9</v>
      </c>
      <c r="BW640">
        <v>6.1</v>
      </c>
    </row>
    <row r="641" spans="1:75" x14ac:dyDescent="0.3">
      <c r="A641" t="s">
        <v>372</v>
      </c>
      <c r="B641" t="str">
        <f>VLOOKUP(A641,'class and classification'!$A$1:$B$338,2,FALSE)</f>
        <v>Urban with Significant Rural</v>
      </c>
      <c r="C641" t="str">
        <f>VLOOKUP(A641,'class and classification'!$A$1:$C$338,3,FALSE)</f>
        <v>SD</v>
      </c>
      <c r="D641">
        <v>4400</v>
      </c>
      <c r="E641">
        <v>39900</v>
      </c>
      <c r="F641">
        <v>11</v>
      </c>
      <c r="G641">
        <v>2.9</v>
      </c>
      <c r="H641">
        <v>4300</v>
      </c>
      <c r="I641">
        <v>39900</v>
      </c>
      <c r="J641">
        <v>10.8</v>
      </c>
      <c r="K641">
        <v>2.8</v>
      </c>
      <c r="L641">
        <v>2900</v>
      </c>
      <c r="M641">
        <v>38200</v>
      </c>
      <c r="N641">
        <v>7.7</v>
      </c>
      <c r="O641" t="s">
        <v>38</v>
      </c>
      <c r="P641">
        <v>3900</v>
      </c>
      <c r="Q641">
        <v>44200</v>
      </c>
      <c r="R641">
        <v>8.9</v>
      </c>
      <c r="S641">
        <v>5.0999999999999996</v>
      </c>
      <c r="T641">
        <v>3900</v>
      </c>
      <c r="U641">
        <v>40200</v>
      </c>
      <c r="V641">
        <v>9.6</v>
      </c>
      <c r="W641">
        <v>5.5</v>
      </c>
      <c r="X641">
        <v>5700</v>
      </c>
      <c r="Y641">
        <v>42500</v>
      </c>
      <c r="Z641">
        <v>13.5</v>
      </c>
      <c r="AA641">
        <v>6.8</v>
      </c>
      <c r="AB641">
        <v>5800</v>
      </c>
      <c r="AC641">
        <v>44000</v>
      </c>
      <c r="AD641">
        <v>13.1</v>
      </c>
      <c r="AE641">
        <v>7.1</v>
      </c>
      <c r="AF641">
        <v>5400</v>
      </c>
      <c r="AG641">
        <v>42300</v>
      </c>
      <c r="AH641">
        <v>12.7</v>
      </c>
      <c r="AI641">
        <v>6.6</v>
      </c>
      <c r="AJ641">
        <v>3800</v>
      </c>
      <c r="AK641">
        <v>42900</v>
      </c>
      <c r="AL641">
        <v>8.9</v>
      </c>
      <c r="AM641">
        <v>5.0999999999999996</v>
      </c>
      <c r="AN641">
        <v>3400</v>
      </c>
      <c r="AO641">
        <v>46200</v>
      </c>
      <c r="AP641">
        <v>7.5</v>
      </c>
      <c r="AQ641">
        <v>4.7</v>
      </c>
      <c r="AR641">
        <v>5100</v>
      </c>
      <c r="AS641">
        <v>44000</v>
      </c>
      <c r="AT641">
        <v>11.7</v>
      </c>
      <c r="AU641">
        <v>5.9</v>
      </c>
      <c r="AV641">
        <v>6200</v>
      </c>
      <c r="AW641">
        <v>42400</v>
      </c>
      <c r="AX641">
        <v>14.6</v>
      </c>
      <c r="AY641">
        <v>7.3</v>
      </c>
      <c r="AZ641">
        <v>5100</v>
      </c>
      <c r="BA641">
        <v>45400</v>
      </c>
      <c r="BB641">
        <v>11.1</v>
      </c>
      <c r="BC641">
        <v>6.6</v>
      </c>
      <c r="BD641">
        <v>3700</v>
      </c>
      <c r="BE641">
        <v>39900</v>
      </c>
      <c r="BF641">
        <v>9.1999999999999993</v>
      </c>
      <c r="BG641" t="s">
        <v>38</v>
      </c>
      <c r="BH641">
        <v>1700</v>
      </c>
      <c r="BI641">
        <v>37800</v>
      </c>
      <c r="BJ641">
        <v>4.4000000000000004</v>
      </c>
      <c r="BK641" t="s">
        <v>38</v>
      </c>
      <c r="BL641">
        <v>1600</v>
      </c>
      <c r="BM641">
        <v>44300</v>
      </c>
      <c r="BN641">
        <v>3.7</v>
      </c>
      <c r="BO641" t="s">
        <v>38</v>
      </c>
      <c r="BP641">
        <v>6300</v>
      </c>
      <c r="BQ641">
        <v>40500</v>
      </c>
      <c r="BR641">
        <v>15.6</v>
      </c>
      <c r="BS641" t="s">
        <v>38</v>
      </c>
      <c r="BT641">
        <v>8900</v>
      </c>
      <c r="BU641">
        <v>41300</v>
      </c>
      <c r="BV641">
        <v>21.5</v>
      </c>
      <c r="BW641">
        <v>10.7</v>
      </c>
    </row>
    <row r="642" spans="1:75" x14ac:dyDescent="0.3">
      <c r="A642" t="s">
        <v>373</v>
      </c>
      <c r="B642" t="str">
        <f>VLOOKUP(A642,'class and classification'!$A$1:$B$338,2,FALSE)</f>
        <v>Predominantly Rural</v>
      </c>
      <c r="C642" t="str">
        <f>VLOOKUP(A642,'class and classification'!$A$1:$C$338,3,FALSE)</f>
        <v>SD</v>
      </c>
      <c r="D642">
        <v>7700</v>
      </c>
      <c r="E642">
        <v>64100</v>
      </c>
      <c r="F642">
        <v>12</v>
      </c>
      <c r="G642">
        <v>3</v>
      </c>
      <c r="H642">
        <v>8000</v>
      </c>
      <c r="I642">
        <v>64800</v>
      </c>
      <c r="J642">
        <v>12.3</v>
      </c>
      <c r="K642">
        <v>3</v>
      </c>
      <c r="L642">
        <v>6400</v>
      </c>
      <c r="M642">
        <v>64300</v>
      </c>
      <c r="N642">
        <v>10</v>
      </c>
      <c r="O642">
        <v>4.2</v>
      </c>
      <c r="P642">
        <v>8800</v>
      </c>
      <c r="Q642">
        <v>59000</v>
      </c>
      <c r="R642">
        <v>15</v>
      </c>
      <c r="S642">
        <v>5.0999999999999996</v>
      </c>
      <c r="T642">
        <v>9100</v>
      </c>
      <c r="U642">
        <v>64900</v>
      </c>
      <c r="V642">
        <v>14.1</v>
      </c>
      <c r="W642">
        <v>5</v>
      </c>
      <c r="X642">
        <v>7000</v>
      </c>
      <c r="Y642">
        <v>61900</v>
      </c>
      <c r="Z642">
        <v>11.3</v>
      </c>
      <c r="AA642">
        <v>4.8</v>
      </c>
      <c r="AB642">
        <v>6900</v>
      </c>
      <c r="AC642">
        <v>65200</v>
      </c>
      <c r="AD642">
        <v>10.6</v>
      </c>
      <c r="AE642">
        <v>4.8</v>
      </c>
      <c r="AF642">
        <v>9600</v>
      </c>
      <c r="AG642">
        <v>68300</v>
      </c>
      <c r="AH642">
        <v>14.1</v>
      </c>
      <c r="AI642">
        <v>5.2</v>
      </c>
      <c r="AJ642">
        <v>13100</v>
      </c>
      <c r="AK642">
        <v>60500</v>
      </c>
      <c r="AL642">
        <v>21.6</v>
      </c>
      <c r="AM642">
        <v>6.6</v>
      </c>
      <c r="AN642">
        <v>10100</v>
      </c>
      <c r="AO642">
        <v>65000</v>
      </c>
      <c r="AP642">
        <v>15.6</v>
      </c>
      <c r="AQ642">
        <v>5.8</v>
      </c>
      <c r="AR642">
        <v>10300</v>
      </c>
      <c r="AS642">
        <v>65900</v>
      </c>
      <c r="AT642">
        <v>15.7</v>
      </c>
      <c r="AU642">
        <v>5.8</v>
      </c>
      <c r="AV642">
        <v>11500</v>
      </c>
      <c r="AW642">
        <v>68200</v>
      </c>
      <c r="AX642">
        <v>16.8</v>
      </c>
      <c r="AY642">
        <v>5.8</v>
      </c>
      <c r="AZ642">
        <v>11700</v>
      </c>
      <c r="BA642">
        <v>67100</v>
      </c>
      <c r="BB642">
        <v>17.399999999999999</v>
      </c>
      <c r="BC642">
        <v>5.8</v>
      </c>
      <c r="BD642">
        <v>12800</v>
      </c>
      <c r="BE642">
        <v>70200</v>
      </c>
      <c r="BF642">
        <v>18.3</v>
      </c>
      <c r="BG642">
        <v>6.6</v>
      </c>
      <c r="BH642">
        <v>10900</v>
      </c>
      <c r="BI642">
        <v>66500</v>
      </c>
      <c r="BJ642">
        <v>16.399999999999999</v>
      </c>
      <c r="BK642">
        <v>5.9</v>
      </c>
      <c r="BL642">
        <v>9700</v>
      </c>
      <c r="BM642">
        <v>71600</v>
      </c>
      <c r="BN642">
        <v>13.5</v>
      </c>
      <c r="BO642">
        <v>5.0999999999999996</v>
      </c>
      <c r="BP642">
        <v>11200</v>
      </c>
      <c r="BQ642">
        <v>69400</v>
      </c>
      <c r="BR642">
        <v>16.100000000000001</v>
      </c>
      <c r="BS642">
        <v>6.1</v>
      </c>
      <c r="BT642">
        <v>9300</v>
      </c>
      <c r="BU642">
        <v>64900</v>
      </c>
      <c r="BV642">
        <v>14.3</v>
      </c>
      <c r="BW642">
        <v>5.5</v>
      </c>
    </row>
    <row r="643" spans="1:75" x14ac:dyDescent="0.3">
      <c r="A643" t="s">
        <v>374</v>
      </c>
      <c r="B643" t="str">
        <f>VLOOKUP(A643,'class and classification'!$A$1:$B$338,2,FALSE)</f>
        <v>Predominantly Rural</v>
      </c>
      <c r="C643" t="str">
        <f>VLOOKUP(A643,'class and classification'!$A$1:$C$338,3,FALSE)</f>
        <v>SD</v>
      </c>
      <c r="D643">
        <v>4100</v>
      </c>
      <c r="E643">
        <v>42200</v>
      </c>
      <c r="F643">
        <v>9.6</v>
      </c>
      <c r="G643">
        <v>2.5</v>
      </c>
      <c r="H643">
        <v>5200</v>
      </c>
      <c r="I643">
        <v>40800</v>
      </c>
      <c r="J643">
        <v>12.7</v>
      </c>
      <c r="K643">
        <v>2.9</v>
      </c>
      <c r="L643">
        <v>6100</v>
      </c>
      <c r="M643">
        <v>42800</v>
      </c>
      <c r="N643">
        <v>14.4</v>
      </c>
      <c r="O643">
        <v>5.8</v>
      </c>
      <c r="P643">
        <v>5200</v>
      </c>
      <c r="Q643">
        <v>43900</v>
      </c>
      <c r="R643">
        <v>11.9</v>
      </c>
      <c r="S643">
        <v>5.2</v>
      </c>
      <c r="T643">
        <v>4100</v>
      </c>
      <c r="U643">
        <v>39100</v>
      </c>
      <c r="V643">
        <v>10.5</v>
      </c>
      <c r="W643">
        <v>5.0999999999999996</v>
      </c>
      <c r="X643">
        <v>2900</v>
      </c>
      <c r="Y643">
        <v>42000</v>
      </c>
      <c r="Z643">
        <v>6.8</v>
      </c>
      <c r="AA643" t="s">
        <v>38</v>
      </c>
      <c r="AB643">
        <v>5100</v>
      </c>
      <c r="AC643">
        <v>40800</v>
      </c>
      <c r="AD643">
        <v>12.5</v>
      </c>
      <c r="AE643">
        <v>6</v>
      </c>
      <c r="AF643">
        <v>7300</v>
      </c>
      <c r="AG643">
        <v>44000</v>
      </c>
      <c r="AH643">
        <v>16.5</v>
      </c>
      <c r="AI643">
        <v>6.5</v>
      </c>
      <c r="AJ643">
        <v>7700</v>
      </c>
      <c r="AK643">
        <v>45800</v>
      </c>
      <c r="AL643">
        <v>16.899999999999999</v>
      </c>
      <c r="AM643">
        <v>7.4</v>
      </c>
      <c r="AN643">
        <v>4800</v>
      </c>
      <c r="AO643">
        <v>45400</v>
      </c>
      <c r="AP643">
        <v>10.5</v>
      </c>
      <c r="AQ643">
        <v>5.8</v>
      </c>
      <c r="AR643">
        <v>3900</v>
      </c>
      <c r="AS643">
        <v>43100</v>
      </c>
      <c r="AT643">
        <v>9</v>
      </c>
      <c r="AU643">
        <v>5.5</v>
      </c>
      <c r="AV643">
        <v>3600</v>
      </c>
      <c r="AW643">
        <v>42400</v>
      </c>
      <c r="AX643">
        <v>8.6</v>
      </c>
      <c r="AY643" t="s">
        <v>38</v>
      </c>
      <c r="AZ643">
        <v>4400</v>
      </c>
      <c r="BA643">
        <v>40500</v>
      </c>
      <c r="BB643">
        <v>10.9</v>
      </c>
      <c r="BC643" t="s">
        <v>38</v>
      </c>
      <c r="BD643">
        <v>4800</v>
      </c>
      <c r="BE643">
        <v>45600</v>
      </c>
      <c r="BF643">
        <v>10.5</v>
      </c>
      <c r="BG643" t="s">
        <v>38</v>
      </c>
      <c r="BH643">
        <v>8300</v>
      </c>
      <c r="BI643">
        <v>47600</v>
      </c>
      <c r="BJ643">
        <v>17.3</v>
      </c>
      <c r="BK643">
        <v>7.5</v>
      </c>
      <c r="BL643">
        <v>7600</v>
      </c>
      <c r="BM643">
        <v>42400</v>
      </c>
      <c r="BN643">
        <v>18</v>
      </c>
      <c r="BO643">
        <v>8.3000000000000007</v>
      </c>
      <c r="BP643">
        <v>4800</v>
      </c>
      <c r="BQ643">
        <v>42700</v>
      </c>
      <c r="BR643">
        <v>11.1</v>
      </c>
      <c r="BS643">
        <v>6.7</v>
      </c>
      <c r="BT643">
        <v>6700</v>
      </c>
      <c r="BU643">
        <v>42500</v>
      </c>
      <c r="BV643">
        <v>15.8</v>
      </c>
      <c r="BW643">
        <v>7.9</v>
      </c>
    </row>
    <row r="644" spans="1:75" x14ac:dyDescent="0.3">
      <c r="A644" t="s">
        <v>375</v>
      </c>
      <c r="B644" t="str">
        <f>VLOOKUP(A644,'class and classification'!$A$1:$B$338,2,FALSE)</f>
        <v>Predominantly Urban</v>
      </c>
      <c r="C644" t="str">
        <f>VLOOKUP(A644,'class and classification'!$A$1:$C$338,3,FALSE)</f>
        <v>SD</v>
      </c>
      <c r="D644">
        <v>12900</v>
      </c>
      <c r="E644">
        <v>59900</v>
      </c>
      <c r="F644">
        <v>21.5</v>
      </c>
      <c r="G644">
        <v>3.6</v>
      </c>
      <c r="H644">
        <v>11900</v>
      </c>
      <c r="I644">
        <v>60100</v>
      </c>
      <c r="J644">
        <v>19.8</v>
      </c>
      <c r="K644">
        <v>3.8</v>
      </c>
      <c r="L644">
        <v>15500</v>
      </c>
      <c r="M644">
        <v>62800</v>
      </c>
      <c r="N644">
        <v>24.7</v>
      </c>
      <c r="O644">
        <v>6.8</v>
      </c>
      <c r="P644">
        <v>13000</v>
      </c>
      <c r="Q644">
        <v>59900</v>
      </c>
      <c r="R644">
        <v>21.7</v>
      </c>
      <c r="S644">
        <v>6.4</v>
      </c>
      <c r="T644">
        <v>15300</v>
      </c>
      <c r="U644">
        <v>61300</v>
      </c>
      <c r="V644">
        <v>24.9</v>
      </c>
      <c r="W644">
        <v>6.6</v>
      </c>
      <c r="X644">
        <v>14300</v>
      </c>
      <c r="Y644">
        <v>65000</v>
      </c>
      <c r="Z644">
        <v>22.1</v>
      </c>
      <c r="AA644">
        <v>6.6</v>
      </c>
      <c r="AB644">
        <v>15600</v>
      </c>
      <c r="AC644">
        <v>63800</v>
      </c>
      <c r="AD644">
        <v>24.5</v>
      </c>
      <c r="AE644">
        <v>6.4</v>
      </c>
      <c r="AF644">
        <v>11500</v>
      </c>
      <c r="AG644">
        <v>65800</v>
      </c>
      <c r="AH644">
        <v>17.5</v>
      </c>
      <c r="AI644">
        <v>5.6</v>
      </c>
      <c r="AJ644">
        <v>14500</v>
      </c>
      <c r="AK644">
        <v>65800</v>
      </c>
      <c r="AL644">
        <v>22.1</v>
      </c>
      <c r="AM644">
        <v>6.3</v>
      </c>
      <c r="AN644">
        <v>18000</v>
      </c>
      <c r="AO644">
        <v>66400</v>
      </c>
      <c r="AP644">
        <v>27.1</v>
      </c>
      <c r="AQ644">
        <v>6.6</v>
      </c>
      <c r="AR644">
        <v>13800</v>
      </c>
      <c r="AS644">
        <v>65400</v>
      </c>
      <c r="AT644">
        <v>21.2</v>
      </c>
      <c r="AU644">
        <v>6.5</v>
      </c>
      <c r="AV644">
        <v>14500</v>
      </c>
      <c r="AW644">
        <v>70800</v>
      </c>
      <c r="AX644">
        <v>20.5</v>
      </c>
      <c r="AY644">
        <v>5.6</v>
      </c>
      <c r="AZ644">
        <v>16000</v>
      </c>
      <c r="BA644">
        <v>75000</v>
      </c>
      <c r="BB644">
        <v>21.3</v>
      </c>
      <c r="BC644">
        <v>6</v>
      </c>
      <c r="BD644">
        <v>16400</v>
      </c>
      <c r="BE644">
        <v>70100</v>
      </c>
      <c r="BF644">
        <v>23.4</v>
      </c>
      <c r="BG644">
        <v>7.1</v>
      </c>
      <c r="BH644">
        <v>14500</v>
      </c>
      <c r="BI644">
        <v>72700</v>
      </c>
      <c r="BJ644">
        <v>20</v>
      </c>
      <c r="BK644">
        <v>6.6</v>
      </c>
      <c r="BL644">
        <v>15900</v>
      </c>
      <c r="BM644">
        <v>69800</v>
      </c>
      <c r="BN644">
        <v>22.8</v>
      </c>
      <c r="BO644">
        <v>7.1</v>
      </c>
      <c r="BP644">
        <v>20500</v>
      </c>
      <c r="BQ644">
        <v>78200</v>
      </c>
      <c r="BR644">
        <v>26.2</v>
      </c>
      <c r="BS644">
        <v>8.6999999999999993</v>
      </c>
      <c r="BT644">
        <v>17100</v>
      </c>
      <c r="BU644">
        <v>83300</v>
      </c>
      <c r="BV644">
        <v>20.5</v>
      </c>
      <c r="BW644">
        <v>7.1</v>
      </c>
    </row>
    <row r="645" spans="1:75" x14ac:dyDescent="0.3">
      <c r="A645" t="s">
        <v>376</v>
      </c>
      <c r="B645" t="str">
        <f>VLOOKUP(A645,'class and classification'!$A$1:$B$338,2,FALSE)</f>
        <v>Predominantly Rural</v>
      </c>
      <c r="C645" t="str">
        <f>VLOOKUP(A645,'class and classification'!$A$1:$C$338,3,FALSE)</f>
        <v>SD</v>
      </c>
      <c r="D645">
        <v>9800</v>
      </c>
      <c r="E645">
        <v>54700</v>
      </c>
      <c r="F645">
        <v>17.899999999999999</v>
      </c>
      <c r="G645">
        <v>3.5</v>
      </c>
      <c r="H645">
        <v>10900</v>
      </c>
      <c r="I645">
        <v>57300</v>
      </c>
      <c r="J645">
        <v>19.100000000000001</v>
      </c>
      <c r="K645">
        <v>3.5</v>
      </c>
      <c r="L645">
        <v>16800</v>
      </c>
      <c r="M645">
        <v>59900</v>
      </c>
      <c r="N645">
        <v>28</v>
      </c>
      <c r="O645">
        <v>6.1</v>
      </c>
      <c r="P645">
        <v>12800</v>
      </c>
      <c r="Q645">
        <v>59000</v>
      </c>
      <c r="R645">
        <v>21.7</v>
      </c>
      <c r="S645">
        <v>5.7</v>
      </c>
      <c r="T645">
        <v>8800</v>
      </c>
      <c r="U645">
        <v>55400</v>
      </c>
      <c r="V645">
        <v>15.8</v>
      </c>
      <c r="W645">
        <v>5.5</v>
      </c>
      <c r="X645">
        <v>12000</v>
      </c>
      <c r="Y645">
        <v>59900</v>
      </c>
      <c r="Z645">
        <v>19.899999999999999</v>
      </c>
      <c r="AA645">
        <v>5.7</v>
      </c>
      <c r="AB645">
        <v>10900</v>
      </c>
      <c r="AC645">
        <v>55800</v>
      </c>
      <c r="AD645">
        <v>19.5</v>
      </c>
      <c r="AE645">
        <v>5.6</v>
      </c>
      <c r="AF645">
        <v>8700</v>
      </c>
      <c r="AG645">
        <v>57900</v>
      </c>
      <c r="AH645">
        <v>15</v>
      </c>
      <c r="AI645">
        <v>5.5</v>
      </c>
      <c r="AJ645">
        <v>12300</v>
      </c>
      <c r="AK645">
        <v>68100</v>
      </c>
      <c r="AL645">
        <v>18</v>
      </c>
      <c r="AM645">
        <v>5.6</v>
      </c>
      <c r="AN645">
        <v>10000</v>
      </c>
      <c r="AO645">
        <v>61600</v>
      </c>
      <c r="AP645">
        <v>16.2</v>
      </c>
      <c r="AQ645">
        <v>5.5</v>
      </c>
      <c r="AR645">
        <v>11000</v>
      </c>
      <c r="AS645">
        <v>57500</v>
      </c>
      <c r="AT645">
        <v>19.100000000000001</v>
      </c>
      <c r="AU645">
        <v>6.3</v>
      </c>
      <c r="AV645">
        <v>11800</v>
      </c>
      <c r="AW645">
        <v>63600</v>
      </c>
      <c r="AX645">
        <v>18.600000000000001</v>
      </c>
      <c r="AY645">
        <v>6.5</v>
      </c>
      <c r="AZ645">
        <v>18300</v>
      </c>
      <c r="BA645">
        <v>70100</v>
      </c>
      <c r="BB645">
        <v>26.2</v>
      </c>
      <c r="BC645">
        <v>6.3</v>
      </c>
      <c r="BD645">
        <v>17600</v>
      </c>
      <c r="BE645">
        <v>61500</v>
      </c>
      <c r="BF645">
        <v>28.7</v>
      </c>
      <c r="BG645">
        <v>7.4</v>
      </c>
      <c r="BH645">
        <v>13800</v>
      </c>
      <c r="BI645">
        <v>63700</v>
      </c>
      <c r="BJ645">
        <v>21.7</v>
      </c>
      <c r="BK645">
        <v>6.7</v>
      </c>
      <c r="BL645">
        <v>12500</v>
      </c>
      <c r="BM645">
        <v>72100</v>
      </c>
      <c r="BN645">
        <v>17.3</v>
      </c>
      <c r="BO645">
        <v>5.8</v>
      </c>
      <c r="BP645">
        <v>18500</v>
      </c>
      <c r="BQ645">
        <v>68600</v>
      </c>
      <c r="BR645">
        <v>26.9</v>
      </c>
      <c r="BS645">
        <v>7.2</v>
      </c>
      <c r="BT645">
        <v>13600</v>
      </c>
      <c r="BU645">
        <v>67300</v>
      </c>
      <c r="BV645">
        <v>20.2</v>
      </c>
      <c r="BW645">
        <v>6.7</v>
      </c>
    </row>
    <row r="646" spans="1:75" x14ac:dyDescent="0.3">
      <c r="A646" t="s">
        <v>377</v>
      </c>
      <c r="B646" t="str">
        <f>VLOOKUP(A646,'class and classification'!$A$1:$B$338,2,FALSE)</f>
        <v>Predominantly Rural</v>
      </c>
      <c r="C646" t="str">
        <f>VLOOKUP(A646,'class and classification'!$A$1:$C$338,3,FALSE)</f>
        <v>SD</v>
      </c>
      <c r="D646">
        <v>6000</v>
      </c>
      <c r="E646">
        <v>40500</v>
      </c>
      <c r="F646">
        <v>14.8</v>
      </c>
      <c r="G646">
        <v>3.8</v>
      </c>
      <c r="H646">
        <v>7300</v>
      </c>
      <c r="I646">
        <v>41800</v>
      </c>
      <c r="J646">
        <v>17.3</v>
      </c>
      <c r="K646">
        <v>3.6</v>
      </c>
      <c r="L646">
        <v>5700</v>
      </c>
      <c r="M646">
        <v>41500</v>
      </c>
      <c r="N646">
        <v>13.6</v>
      </c>
      <c r="O646">
        <v>5.8</v>
      </c>
      <c r="P646">
        <v>6200</v>
      </c>
      <c r="Q646">
        <v>43500</v>
      </c>
      <c r="R646">
        <v>14.2</v>
      </c>
      <c r="S646">
        <v>5.9</v>
      </c>
      <c r="T646">
        <v>6000</v>
      </c>
      <c r="U646">
        <v>45000</v>
      </c>
      <c r="V646">
        <v>13.3</v>
      </c>
      <c r="W646">
        <v>6.1</v>
      </c>
      <c r="X646">
        <v>5600</v>
      </c>
      <c r="Y646">
        <v>42500</v>
      </c>
      <c r="Z646">
        <v>13.1</v>
      </c>
      <c r="AA646">
        <v>6</v>
      </c>
      <c r="AB646">
        <v>5700</v>
      </c>
      <c r="AC646">
        <v>39900</v>
      </c>
      <c r="AD646">
        <v>14.4</v>
      </c>
      <c r="AE646">
        <v>6.2</v>
      </c>
      <c r="AF646">
        <v>3600</v>
      </c>
      <c r="AG646">
        <v>39100</v>
      </c>
      <c r="AH646">
        <v>9.1</v>
      </c>
      <c r="AI646">
        <v>5.0999999999999996</v>
      </c>
      <c r="AJ646">
        <v>3600</v>
      </c>
      <c r="AK646">
        <v>41800</v>
      </c>
      <c r="AL646">
        <v>8.6999999999999993</v>
      </c>
      <c r="AM646">
        <v>5</v>
      </c>
      <c r="AN646">
        <v>4300</v>
      </c>
      <c r="AO646">
        <v>40000</v>
      </c>
      <c r="AP646">
        <v>10.6</v>
      </c>
      <c r="AQ646" t="s">
        <v>38</v>
      </c>
      <c r="AR646">
        <v>6500</v>
      </c>
      <c r="AS646">
        <v>42000</v>
      </c>
      <c r="AT646">
        <v>15.6</v>
      </c>
      <c r="AU646">
        <v>7</v>
      </c>
      <c r="AV646">
        <v>6400</v>
      </c>
      <c r="AW646">
        <v>41000</v>
      </c>
      <c r="AX646">
        <v>15.7</v>
      </c>
      <c r="AY646">
        <v>7.2</v>
      </c>
      <c r="AZ646">
        <v>7200</v>
      </c>
      <c r="BA646">
        <v>40200</v>
      </c>
      <c r="BB646">
        <v>17.899999999999999</v>
      </c>
      <c r="BC646">
        <v>7.6</v>
      </c>
      <c r="BD646">
        <v>6000</v>
      </c>
      <c r="BE646">
        <v>37700</v>
      </c>
      <c r="BF646">
        <v>15.8</v>
      </c>
      <c r="BG646">
        <v>7.2</v>
      </c>
      <c r="BH646">
        <v>7600</v>
      </c>
      <c r="BI646">
        <v>45600</v>
      </c>
      <c r="BJ646">
        <v>16.7</v>
      </c>
      <c r="BK646">
        <v>6.4</v>
      </c>
      <c r="BL646">
        <v>9500</v>
      </c>
      <c r="BM646">
        <v>40500</v>
      </c>
      <c r="BN646">
        <v>23.5</v>
      </c>
      <c r="BO646">
        <v>7.8</v>
      </c>
      <c r="BP646">
        <v>7100</v>
      </c>
      <c r="BQ646">
        <v>45200</v>
      </c>
      <c r="BR646">
        <v>15.8</v>
      </c>
      <c r="BS646">
        <v>7.3</v>
      </c>
      <c r="BT646">
        <v>6600</v>
      </c>
      <c r="BU646">
        <v>42300</v>
      </c>
      <c r="BV646">
        <v>15.7</v>
      </c>
      <c r="BW646">
        <v>7.1</v>
      </c>
    </row>
    <row r="647" spans="1:75" x14ac:dyDescent="0.3">
      <c r="A647" t="s">
        <v>378</v>
      </c>
      <c r="B647" t="str">
        <f>VLOOKUP(A647,'class and classification'!$A$1:$B$338,2,FALSE)</f>
        <v>Predominantly Urban</v>
      </c>
      <c r="C647" t="str">
        <f>VLOOKUP(A647,'class and classification'!$A$1:$C$338,3,FALSE)</f>
        <v>SD</v>
      </c>
      <c r="D647">
        <v>10300</v>
      </c>
      <c r="E647">
        <v>61000</v>
      </c>
      <c r="F647">
        <v>16.899999999999999</v>
      </c>
      <c r="G647">
        <v>3.6</v>
      </c>
      <c r="H647">
        <v>9300</v>
      </c>
      <c r="I647">
        <v>60100</v>
      </c>
      <c r="J647">
        <v>15.5</v>
      </c>
      <c r="K647">
        <v>3.7</v>
      </c>
      <c r="L647">
        <v>11600</v>
      </c>
      <c r="M647">
        <v>65600</v>
      </c>
      <c r="N647">
        <v>17.7</v>
      </c>
      <c r="O647">
        <v>5.2</v>
      </c>
      <c r="P647">
        <v>11500</v>
      </c>
      <c r="Q647">
        <v>63800</v>
      </c>
      <c r="R647">
        <v>18</v>
      </c>
      <c r="S647">
        <v>5.2</v>
      </c>
      <c r="T647">
        <v>6600</v>
      </c>
      <c r="U647">
        <v>63500</v>
      </c>
      <c r="V647">
        <v>10.4</v>
      </c>
      <c r="W647">
        <v>4.0999999999999996</v>
      </c>
      <c r="X647">
        <v>8900</v>
      </c>
      <c r="Y647">
        <v>63000</v>
      </c>
      <c r="Z647">
        <v>14.1</v>
      </c>
      <c r="AA647">
        <v>4.7</v>
      </c>
      <c r="AB647">
        <v>12100</v>
      </c>
      <c r="AC647">
        <v>62000</v>
      </c>
      <c r="AD647">
        <v>19.600000000000001</v>
      </c>
      <c r="AE647">
        <v>6</v>
      </c>
      <c r="AF647">
        <v>12500</v>
      </c>
      <c r="AG647">
        <v>64300</v>
      </c>
      <c r="AH647">
        <v>19.5</v>
      </c>
      <c r="AI647">
        <v>6</v>
      </c>
      <c r="AJ647">
        <v>11200</v>
      </c>
      <c r="AK647">
        <v>66000</v>
      </c>
      <c r="AL647">
        <v>16.899999999999999</v>
      </c>
      <c r="AM647">
        <v>5.3</v>
      </c>
      <c r="AN647">
        <v>12100</v>
      </c>
      <c r="AO647">
        <v>65700</v>
      </c>
      <c r="AP647">
        <v>18.3</v>
      </c>
      <c r="AQ647">
        <v>5.5</v>
      </c>
      <c r="AR647">
        <v>12200</v>
      </c>
      <c r="AS647">
        <v>67500</v>
      </c>
      <c r="AT647">
        <v>18.100000000000001</v>
      </c>
      <c r="AU647">
        <v>5.2</v>
      </c>
      <c r="AV647">
        <v>10800</v>
      </c>
      <c r="AW647">
        <v>65200</v>
      </c>
      <c r="AX647">
        <v>16.5</v>
      </c>
      <c r="AY647">
        <v>5</v>
      </c>
      <c r="AZ647">
        <v>12500</v>
      </c>
      <c r="BA647">
        <v>67700</v>
      </c>
      <c r="BB647">
        <v>18.5</v>
      </c>
      <c r="BC647">
        <v>5.6</v>
      </c>
      <c r="BD647">
        <v>9100</v>
      </c>
      <c r="BE647">
        <v>69900</v>
      </c>
      <c r="BF647">
        <v>13</v>
      </c>
      <c r="BG647">
        <v>4.5</v>
      </c>
      <c r="BH647">
        <v>14100</v>
      </c>
      <c r="BI647">
        <v>68600</v>
      </c>
      <c r="BJ647">
        <v>20.6</v>
      </c>
      <c r="BK647">
        <v>5.9</v>
      </c>
      <c r="BL647">
        <v>16100</v>
      </c>
      <c r="BM647">
        <v>64300</v>
      </c>
      <c r="BN647">
        <v>25</v>
      </c>
      <c r="BO647">
        <v>6.9</v>
      </c>
      <c r="BP647">
        <v>11300</v>
      </c>
      <c r="BQ647">
        <v>68800</v>
      </c>
      <c r="BR647">
        <v>16.399999999999999</v>
      </c>
      <c r="BS647">
        <v>6.2</v>
      </c>
      <c r="BT647">
        <v>13600</v>
      </c>
      <c r="BU647">
        <v>77600</v>
      </c>
      <c r="BV647">
        <v>17.5</v>
      </c>
      <c r="BW647">
        <v>6.8</v>
      </c>
    </row>
    <row r="648" spans="1:75" x14ac:dyDescent="0.3">
      <c r="A648" t="s">
        <v>379</v>
      </c>
      <c r="B648" t="str">
        <f>VLOOKUP(A648,'class and classification'!$A$1:$B$338,2,FALSE)</f>
        <v>Predominantly Rural</v>
      </c>
      <c r="C648" t="str">
        <f>VLOOKUP(A648,'class and classification'!$A$1:$C$338,3,FALSE)</f>
        <v>SD</v>
      </c>
      <c r="D648">
        <v>7400</v>
      </c>
      <c r="E648">
        <v>45500</v>
      </c>
      <c r="F648">
        <v>16.2</v>
      </c>
      <c r="G648">
        <v>3.6</v>
      </c>
      <c r="H648">
        <v>8200</v>
      </c>
      <c r="I648">
        <v>45800</v>
      </c>
      <c r="J648">
        <v>17.8</v>
      </c>
      <c r="K648">
        <v>3.5</v>
      </c>
      <c r="L648">
        <v>8400</v>
      </c>
      <c r="M648">
        <v>44500</v>
      </c>
      <c r="N648">
        <v>18.899999999999999</v>
      </c>
      <c r="O648">
        <v>6.2</v>
      </c>
      <c r="P648">
        <v>6700</v>
      </c>
      <c r="Q648">
        <v>47500</v>
      </c>
      <c r="R648">
        <v>14.2</v>
      </c>
      <c r="S648">
        <v>5.6</v>
      </c>
      <c r="T648">
        <v>7300</v>
      </c>
      <c r="U648">
        <v>47900</v>
      </c>
      <c r="V648">
        <v>15.2</v>
      </c>
      <c r="W648">
        <v>5.9</v>
      </c>
      <c r="X648">
        <v>11600</v>
      </c>
      <c r="Y648">
        <v>46400</v>
      </c>
      <c r="Z648">
        <v>25.1</v>
      </c>
      <c r="AA648">
        <v>7.3</v>
      </c>
      <c r="AB648">
        <v>8700</v>
      </c>
      <c r="AC648">
        <v>48000</v>
      </c>
      <c r="AD648">
        <v>18.2</v>
      </c>
      <c r="AE648">
        <v>5.7</v>
      </c>
      <c r="AF648">
        <v>8700</v>
      </c>
      <c r="AG648">
        <v>48200</v>
      </c>
      <c r="AH648">
        <v>18.2</v>
      </c>
      <c r="AI648">
        <v>6.3</v>
      </c>
      <c r="AJ648">
        <v>8400</v>
      </c>
      <c r="AK648">
        <v>49500</v>
      </c>
      <c r="AL648">
        <v>17</v>
      </c>
      <c r="AM648">
        <v>6.3</v>
      </c>
      <c r="AN648">
        <v>6700</v>
      </c>
      <c r="AO648">
        <v>50600</v>
      </c>
      <c r="AP648">
        <v>13.2</v>
      </c>
      <c r="AQ648">
        <v>5.7</v>
      </c>
      <c r="AR648">
        <v>8500</v>
      </c>
      <c r="AS648">
        <v>49000</v>
      </c>
      <c r="AT648">
        <v>17.2</v>
      </c>
      <c r="AU648">
        <v>6.8</v>
      </c>
      <c r="AV648">
        <v>6300</v>
      </c>
      <c r="AW648">
        <v>49200</v>
      </c>
      <c r="AX648">
        <v>12.8</v>
      </c>
      <c r="AY648">
        <v>6.2</v>
      </c>
      <c r="AZ648">
        <v>7400</v>
      </c>
      <c r="BA648">
        <v>47900</v>
      </c>
      <c r="BB648">
        <v>15.4</v>
      </c>
      <c r="BC648">
        <v>6.5</v>
      </c>
      <c r="BD648">
        <v>10400</v>
      </c>
      <c r="BE648">
        <v>50000</v>
      </c>
      <c r="BF648">
        <v>20.8</v>
      </c>
      <c r="BG648">
        <v>6.9</v>
      </c>
      <c r="BH648">
        <v>11700</v>
      </c>
      <c r="BI648">
        <v>48200</v>
      </c>
      <c r="BJ648">
        <v>24.2</v>
      </c>
      <c r="BK648">
        <v>8.4</v>
      </c>
      <c r="BL648">
        <v>8700</v>
      </c>
      <c r="BM648">
        <v>53900</v>
      </c>
      <c r="BN648">
        <v>16.2</v>
      </c>
      <c r="BO648">
        <v>6.3</v>
      </c>
      <c r="BP648">
        <v>8100</v>
      </c>
      <c r="BQ648">
        <v>48800</v>
      </c>
      <c r="BR648">
        <v>16.600000000000001</v>
      </c>
      <c r="BS648">
        <v>6.8</v>
      </c>
      <c r="BT648">
        <v>11300</v>
      </c>
      <c r="BU648">
        <v>50300</v>
      </c>
      <c r="BV648">
        <v>22.4</v>
      </c>
      <c r="BW648">
        <v>7.6</v>
      </c>
    </row>
    <row r="649" spans="1:75" x14ac:dyDescent="0.3">
      <c r="A649" t="s">
        <v>380</v>
      </c>
      <c r="B649" t="str">
        <f>VLOOKUP(A649,'class and classification'!$A$1:$B$338,2,FALSE)</f>
        <v>Predominantly Rural</v>
      </c>
      <c r="C649" t="str">
        <f>VLOOKUP(A649,'class and classification'!$A$1:$C$338,3,FALSE)</f>
        <v>SD</v>
      </c>
      <c r="D649">
        <v>15100</v>
      </c>
      <c r="E649">
        <v>105600</v>
      </c>
      <c r="F649">
        <v>14.3</v>
      </c>
      <c r="G649">
        <v>2.4</v>
      </c>
      <c r="H649">
        <v>16800</v>
      </c>
      <c r="I649">
        <v>107300</v>
      </c>
      <c r="J649">
        <v>15.6</v>
      </c>
      <c r="K649">
        <v>2.5</v>
      </c>
      <c r="L649">
        <v>16700</v>
      </c>
      <c r="M649">
        <v>107100</v>
      </c>
      <c r="N649">
        <v>15.6</v>
      </c>
      <c r="O649">
        <v>3.7</v>
      </c>
      <c r="P649">
        <v>15200</v>
      </c>
      <c r="Q649">
        <v>105900</v>
      </c>
      <c r="R649">
        <v>14.4</v>
      </c>
      <c r="S649">
        <v>3.7</v>
      </c>
      <c r="T649">
        <v>12800</v>
      </c>
      <c r="U649">
        <v>109500</v>
      </c>
      <c r="V649">
        <v>11.7</v>
      </c>
      <c r="W649">
        <v>3.5</v>
      </c>
      <c r="X649">
        <v>14600</v>
      </c>
      <c r="Y649">
        <v>109900</v>
      </c>
      <c r="Z649">
        <v>13.3</v>
      </c>
      <c r="AA649">
        <v>3.5</v>
      </c>
      <c r="AB649">
        <v>17500</v>
      </c>
      <c r="AC649">
        <v>105600</v>
      </c>
      <c r="AD649">
        <v>16.5</v>
      </c>
      <c r="AE649">
        <v>4</v>
      </c>
      <c r="AF649">
        <v>16800</v>
      </c>
      <c r="AG649">
        <v>115000</v>
      </c>
      <c r="AH649">
        <v>14.7</v>
      </c>
      <c r="AI649">
        <v>3.8</v>
      </c>
      <c r="AJ649">
        <v>20400</v>
      </c>
      <c r="AK649">
        <v>107700</v>
      </c>
      <c r="AL649">
        <v>18.899999999999999</v>
      </c>
      <c r="AM649">
        <v>4.5</v>
      </c>
      <c r="AN649">
        <v>16600</v>
      </c>
      <c r="AO649">
        <v>105000</v>
      </c>
      <c r="AP649">
        <v>15.8</v>
      </c>
      <c r="AQ649">
        <v>4</v>
      </c>
      <c r="AR649">
        <v>20300</v>
      </c>
      <c r="AS649">
        <v>104800</v>
      </c>
      <c r="AT649">
        <v>19.399999999999999</v>
      </c>
      <c r="AU649">
        <v>4.3</v>
      </c>
      <c r="AV649">
        <v>20600</v>
      </c>
      <c r="AW649">
        <v>110700</v>
      </c>
      <c r="AX649">
        <v>18.600000000000001</v>
      </c>
      <c r="AY649">
        <v>4.2</v>
      </c>
      <c r="AZ649">
        <v>20900</v>
      </c>
      <c r="BA649">
        <v>111400</v>
      </c>
      <c r="BB649">
        <v>18.8</v>
      </c>
      <c r="BC649">
        <v>4.5</v>
      </c>
      <c r="BD649">
        <v>16100</v>
      </c>
      <c r="BE649">
        <v>114200</v>
      </c>
      <c r="BF649">
        <v>14.1</v>
      </c>
      <c r="BG649">
        <v>4</v>
      </c>
      <c r="BH649">
        <v>17600</v>
      </c>
      <c r="BI649">
        <v>113100</v>
      </c>
      <c r="BJ649">
        <v>15.5</v>
      </c>
      <c r="BK649">
        <v>4.0999999999999996</v>
      </c>
      <c r="BL649">
        <v>24700</v>
      </c>
      <c r="BM649">
        <v>112700</v>
      </c>
      <c r="BN649">
        <v>21.9</v>
      </c>
      <c r="BO649">
        <v>5</v>
      </c>
      <c r="BP649">
        <v>19200</v>
      </c>
      <c r="BQ649">
        <v>103800</v>
      </c>
      <c r="BR649">
        <v>18.5</v>
      </c>
      <c r="BS649">
        <v>5.2</v>
      </c>
      <c r="BT649">
        <v>22700</v>
      </c>
      <c r="BU649">
        <v>104400</v>
      </c>
      <c r="BV649">
        <v>21.7</v>
      </c>
      <c r="BW649">
        <v>5.6</v>
      </c>
    </row>
    <row r="650" spans="1:75" x14ac:dyDescent="0.3">
      <c r="A650" t="s">
        <v>381</v>
      </c>
      <c r="B650" t="str">
        <f>VLOOKUP(A650,'class and classification'!$A$1:$B$338,2,FALSE)</f>
        <v>Predominantly Rural</v>
      </c>
      <c r="C650" t="str">
        <f>VLOOKUP(A650,'class and classification'!$A$1:$C$338,3,FALSE)</f>
        <v>SD</v>
      </c>
      <c r="D650">
        <v>11500</v>
      </c>
      <c r="E650">
        <v>80100</v>
      </c>
      <c r="F650">
        <v>14.3</v>
      </c>
      <c r="G650">
        <v>2.6</v>
      </c>
      <c r="H650">
        <v>10000</v>
      </c>
      <c r="I650">
        <v>83500</v>
      </c>
      <c r="J650">
        <v>12</v>
      </c>
      <c r="K650">
        <v>2.1</v>
      </c>
      <c r="L650">
        <v>12200</v>
      </c>
      <c r="M650">
        <v>78800</v>
      </c>
      <c r="N650">
        <v>15.5</v>
      </c>
      <c r="O650">
        <v>5</v>
      </c>
      <c r="P650">
        <v>11600</v>
      </c>
      <c r="Q650">
        <v>82200</v>
      </c>
      <c r="R650">
        <v>14.1</v>
      </c>
      <c r="S650">
        <v>4.7</v>
      </c>
      <c r="T650">
        <v>13300</v>
      </c>
      <c r="U650">
        <v>86500</v>
      </c>
      <c r="V650">
        <v>15.4</v>
      </c>
      <c r="W650">
        <v>4.4000000000000004</v>
      </c>
      <c r="X650">
        <v>11500</v>
      </c>
      <c r="Y650">
        <v>81500</v>
      </c>
      <c r="Z650">
        <v>14.1</v>
      </c>
      <c r="AA650">
        <v>4.4000000000000004</v>
      </c>
      <c r="AB650">
        <v>11500</v>
      </c>
      <c r="AC650">
        <v>81600</v>
      </c>
      <c r="AD650">
        <v>14.2</v>
      </c>
      <c r="AE650">
        <v>4.5</v>
      </c>
      <c r="AF650">
        <v>18000</v>
      </c>
      <c r="AG650">
        <v>84400</v>
      </c>
      <c r="AH650">
        <v>21.4</v>
      </c>
      <c r="AI650">
        <v>5.0999999999999996</v>
      </c>
      <c r="AJ650">
        <v>15400</v>
      </c>
      <c r="AK650">
        <v>86200</v>
      </c>
      <c r="AL650">
        <v>17.899999999999999</v>
      </c>
      <c r="AM650">
        <v>4.7</v>
      </c>
      <c r="AN650">
        <v>15200</v>
      </c>
      <c r="AO650">
        <v>87300</v>
      </c>
      <c r="AP650">
        <v>17.5</v>
      </c>
      <c r="AQ650">
        <v>4.8</v>
      </c>
      <c r="AR650">
        <v>10600</v>
      </c>
      <c r="AS650">
        <v>88400</v>
      </c>
      <c r="AT650">
        <v>12</v>
      </c>
      <c r="AU650">
        <v>4</v>
      </c>
      <c r="AV650">
        <v>13200</v>
      </c>
      <c r="AW650">
        <v>87400</v>
      </c>
      <c r="AX650">
        <v>15.1</v>
      </c>
      <c r="AY650">
        <v>4.5999999999999996</v>
      </c>
      <c r="AZ650">
        <v>14800</v>
      </c>
      <c r="BA650">
        <v>89600</v>
      </c>
      <c r="BB650">
        <v>16.5</v>
      </c>
      <c r="BC650">
        <v>5.0999999999999996</v>
      </c>
      <c r="BD650">
        <v>14700</v>
      </c>
      <c r="BE650">
        <v>87900</v>
      </c>
      <c r="BF650">
        <v>16.7</v>
      </c>
      <c r="BG650">
        <v>5</v>
      </c>
      <c r="BH650">
        <v>13300</v>
      </c>
      <c r="BI650">
        <v>89600</v>
      </c>
      <c r="BJ650">
        <v>14.9</v>
      </c>
      <c r="BK650">
        <v>4.8</v>
      </c>
      <c r="BL650">
        <v>16600</v>
      </c>
      <c r="BM650">
        <v>93300</v>
      </c>
      <c r="BN650">
        <v>17.8</v>
      </c>
      <c r="BO650">
        <v>5.5</v>
      </c>
      <c r="BP650">
        <v>16000</v>
      </c>
      <c r="BQ650">
        <v>90700</v>
      </c>
      <c r="BR650">
        <v>17.600000000000001</v>
      </c>
      <c r="BS650">
        <v>5.8</v>
      </c>
      <c r="BT650">
        <v>11400</v>
      </c>
      <c r="BU650">
        <v>82500</v>
      </c>
      <c r="BV650">
        <v>13.8</v>
      </c>
      <c r="BW650">
        <v>4.8</v>
      </c>
    </row>
    <row r="651" spans="1:75" x14ac:dyDescent="0.3">
      <c r="A651" t="s">
        <v>382</v>
      </c>
      <c r="B651" t="str">
        <f>VLOOKUP(A651,'class and classification'!$A$1:$B$338,2,FALSE)</f>
        <v>Predominantly Urban</v>
      </c>
      <c r="C651" t="str">
        <f>VLOOKUP(A651,'class and classification'!$A$1:$C$338,3,FALSE)</f>
        <v>SD</v>
      </c>
      <c r="D651">
        <v>7100</v>
      </c>
      <c r="E651">
        <v>42600</v>
      </c>
      <c r="F651">
        <v>16.8</v>
      </c>
      <c r="G651">
        <v>3.4</v>
      </c>
      <c r="H651">
        <v>7900</v>
      </c>
      <c r="I651">
        <v>45400</v>
      </c>
      <c r="J651">
        <v>17.5</v>
      </c>
      <c r="K651">
        <v>3.6</v>
      </c>
      <c r="L651">
        <v>8600</v>
      </c>
      <c r="M651">
        <v>43300</v>
      </c>
      <c r="N651">
        <v>19.8</v>
      </c>
      <c r="O651">
        <v>6.9</v>
      </c>
      <c r="P651">
        <v>6100</v>
      </c>
      <c r="Q651">
        <v>44600</v>
      </c>
      <c r="R651">
        <v>13.8</v>
      </c>
      <c r="S651">
        <v>5.4</v>
      </c>
      <c r="T651">
        <v>6700</v>
      </c>
      <c r="U651">
        <v>44900</v>
      </c>
      <c r="V651">
        <v>14.8</v>
      </c>
      <c r="W651">
        <v>6.5</v>
      </c>
      <c r="X651">
        <v>7700</v>
      </c>
      <c r="Y651">
        <v>40600</v>
      </c>
      <c r="Z651">
        <v>19</v>
      </c>
      <c r="AA651">
        <v>6.8</v>
      </c>
      <c r="AB651">
        <v>7700</v>
      </c>
      <c r="AC651">
        <v>49100</v>
      </c>
      <c r="AD651">
        <v>15.7</v>
      </c>
      <c r="AE651">
        <v>6.1</v>
      </c>
      <c r="AF651">
        <v>10200</v>
      </c>
      <c r="AG651">
        <v>46200</v>
      </c>
      <c r="AH651">
        <v>22.1</v>
      </c>
      <c r="AI651">
        <v>7.3</v>
      </c>
      <c r="AJ651">
        <v>6600</v>
      </c>
      <c r="AK651">
        <v>43600</v>
      </c>
      <c r="AL651">
        <v>15.1</v>
      </c>
      <c r="AM651">
        <v>5.9</v>
      </c>
      <c r="AN651">
        <v>8700</v>
      </c>
      <c r="AO651">
        <v>47600</v>
      </c>
      <c r="AP651">
        <v>18.399999999999999</v>
      </c>
      <c r="AQ651">
        <v>6.9</v>
      </c>
      <c r="AR651">
        <v>8700</v>
      </c>
      <c r="AS651">
        <v>46700</v>
      </c>
      <c r="AT651">
        <v>18.600000000000001</v>
      </c>
      <c r="AU651">
        <v>6.5</v>
      </c>
      <c r="AV651">
        <v>7200</v>
      </c>
      <c r="AW651">
        <v>44400</v>
      </c>
      <c r="AX651">
        <v>16.2</v>
      </c>
      <c r="AY651">
        <v>6.3</v>
      </c>
      <c r="AZ651">
        <v>7900</v>
      </c>
      <c r="BA651">
        <v>44600</v>
      </c>
      <c r="BB651">
        <v>17.600000000000001</v>
      </c>
      <c r="BC651">
        <v>7.1</v>
      </c>
      <c r="BD651">
        <v>8000</v>
      </c>
      <c r="BE651">
        <v>42700</v>
      </c>
      <c r="BF651">
        <v>18.8</v>
      </c>
      <c r="BG651">
        <v>7.3</v>
      </c>
      <c r="BH651">
        <v>9200</v>
      </c>
      <c r="BI651">
        <v>46600</v>
      </c>
      <c r="BJ651">
        <v>19.7</v>
      </c>
      <c r="BK651">
        <v>7.8</v>
      </c>
      <c r="BL651">
        <v>8600</v>
      </c>
      <c r="BM651">
        <v>46000</v>
      </c>
      <c r="BN651">
        <v>18.7</v>
      </c>
      <c r="BO651">
        <v>8</v>
      </c>
      <c r="BP651">
        <v>8700</v>
      </c>
      <c r="BQ651">
        <v>47300</v>
      </c>
      <c r="BR651">
        <v>18.399999999999999</v>
      </c>
      <c r="BS651">
        <v>9</v>
      </c>
      <c r="BT651">
        <v>12400</v>
      </c>
      <c r="BU651">
        <v>46400</v>
      </c>
      <c r="BV651">
        <v>26.8</v>
      </c>
      <c r="BW651">
        <v>9.8000000000000007</v>
      </c>
    </row>
    <row r="652" spans="1:75" x14ac:dyDescent="0.3">
      <c r="A652" t="s">
        <v>383</v>
      </c>
      <c r="B652" t="str">
        <f>VLOOKUP(A652,'class and classification'!$A$1:$B$338,2,FALSE)</f>
        <v>Predominantly Urban</v>
      </c>
      <c r="C652" t="str">
        <f>VLOOKUP(A652,'class and classification'!$A$1:$C$338,3,FALSE)</f>
        <v>SD</v>
      </c>
      <c r="D652">
        <v>5900</v>
      </c>
      <c r="E652">
        <v>38700</v>
      </c>
      <c r="F652">
        <v>15.2</v>
      </c>
      <c r="G652">
        <v>3.6</v>
      </c>
      <c r="H652">
        <v>5900</v>
      </c>
      <c r="I652">
        <v>39200</v>
      </c>
      <c r="J652">
        <v>15.2</v>
      </c>
      <c r="K652">
        <v>3.4</v>
      </c>
      <c r="L652">
        <v>6400</v>
      </c>
      <c r="M652">
        <v>40900</v>
      </c>
      <c r="N652">
        <v>15.6</v>
      </c>
      <c r="O652">
        <v>6.1</v>
      </c>
      <c r="P652">
        <v>6000</v>
      </c>
      <c r="Q652">
        <v>40800</v>
      </c>
      <c r="R652">
        <v>14.6</v>
      </c>
      <c r="S652">
        <v>6.2</v>
      </c>
      <c r="T652">
        <v>4300</v>
      </c>
      <c r="U652">
        <v>38800</v>
      </c>
      <c r="V652">
        <v>11.2</v>
      </c>
      <c r="W652">
        <v>5.5</v>
      </c>
      <c r="X652">
        <v>7500</v>
      </c>
      <c r="Y652">
        <v>45800</v>
      </c>
      <c r="Z652">
        <v>16.399999999999999</v>
      </c>
      <c r="AA652">
        <v>6.1</v>
      </c>
      <c r="AB652">
        <v>6500</v>
      </c>
      <c r="AC652">
        <v>40200</v>
      </c>
      <c r="AD652">
        <v>16.100000000000001</v>
      </c>
      <c r="AE652">
        <v>6.9</v>
      </c>
      <c r="AF652">
        <v>4900</v>
      </c>
      <c r="AG652">
        <v>39500</v>
      </c>
      <c r="AH652">
        <v>12.5</v>
      </c>
      <c r="AI652">
        <v>6.3</v>
      </c>
      <c r="AJ652">
        <v>8000</v>
      </c>
      <c r="AK652">
        <v>39100</v>
      </c>
      <c r="AL652">
        <v>20.5</v>
      </c>
      <c r="AM652">
        <v>7.6</v>
      </c>
      <c r="AN652">
        <v>7400</v>
      </c>
      <c r="AO652">
        <v>38500</v>
      </c>
      <c r="AP652">
        <v>19.3</v>
      </c>
      <c r="AQ652">
        <v>7.4</v>
      </c>
      <c r="AR652">
        <v>8400</v>
      </c>
      <c r="AS652">
        <v>41400</v>
      </c>
      <c r="AT652">
        <v>20.2</v>
      </c>
      <c r="AU652">
        <v>7.3</v>
      </c>
      <c r="AV652">
        <v>7800</v>
      </c>
      <c r="AW652">
        <v>40300</v>
      </c>
      <c r="AX652">
        <v>19.399999999999999</v>
      </c>
      <c r="AY652">
        <v>7.8</v>
      </c>
      <c r="AZ652">
        <v>6200</v>
      </c>
      <c r="BA652">
        <v>39000</v>
      </c>
      <c r="BB652">
        <v>16</v>
      </c>
      <c r="BC652">
        <v>8.1999999999999993</v>
      </c>
      <c r="BD652">
        <v>8400</v>
      </c>
      <c r="BE652">
        <v>43000</v>
      </c>
      <c r="BF652">
        <v>19.5</v>
      </c>
      <c r="BG652">
        <v>8.1999999999999993</v>
      </c>
      <c r="BH652">
        <v>11800</v>
      </c>
      <c r="BI652">
        <v>45300</v>
      </c>
      <c r="BJ652">
        <v>26.1</v>
      </c>
      <c r="BK652">
        <v>9.6</v>
      </c>
      <c r="BL652">
        <v>12000</v>
      </c>
      <c r="BM652">
        <v>49100</v>
      </c>
      <c r="BN652">
        <v>24.4</v>
      </c>
      <c r="BO652">
        <v>9.6999999999999993</v>
      </c>
      <c r="BP652">
        <v>5600</v>
      </c>
      <c r="BQ652">
        <v>42800</v>
      </c>
      <c r="BR652">
        <v>13.1</v>
      </c>
      <c r="BS652">
        <v>7.4</v>
      </c>
      <c r="BT652">
        <v>7800</v>
      </c>
      <c r="BU652">
        <v>42100</v>
      </c>
      <c r="BV652">
        <v>18.5</v>
      </c>
      <c r="BW652">
        <v>8</v>
      </c>
    </row>
    <row r="653" spans="1:75" x14ac:dyDescent="0.3">
      <c r="A653" t="s">
        <v>384</v>
      </c>
      <c r="B653" t="str">
        <f>VLOOKUP(A653,'class and classification'!$A$1:$B$338,2,FALSE)</f>
        <v>Urban with Significant Rural</v>
      </c>
      <c r="C653" t="str">
        <f>VLOOKUP(A653,'class and classification'!$A$1:$C$338,3,FALSE)</f>
        <v>SD</v>
      </c>
      <c r="D653">
        <v>6400</v>
      </c>
      <c r="E653">
        <v>44700</v>
      </c>
      <c r="F653">
        <v>14.3</v>
      </c>
      <c r="G653">
        <v>3.2</v>
      </c>
      <c r="H653">
        <v>9300</v>
      </c>
      <c r="I653">
        <v>43900</v>
      </c>
      <c r="J653">
        <v>21.1</v>
      </c>
      <c r="K653">
        <v>4</v>
      </c>
      <c r="L653">
        <v>8000</v>
      </c>
      <c r="M653">
        <v>40800</v>
      </c>
      <c r="N653">
        <v>19.600000000000001</v>
      </c>
      <c r="O653">
        <v>6.8</v>
      </c>
      <c r="P653">
        <v>10500</v>
      </c>
      <c r="Q653">
        <v>45600</v>
      </c>
      <c r="R653">
        <v>23</v>
      </c>
      <c r="S653">
        <v>6.5</v>
      </c>
      <c r="T653">
        <v>8200</v>
      </c>
      <c r="U653">
        <v>46200</v>
      </c>
      <c r="V653">
        <v>17.8</v>
      </c>
      <c r="W653">
        <v>6.4</v>
      </c>
      <c r="X653">
        <v>9500</v>
      </c>
      <c r="Y653">
        <v>44600</v>
      </c>
      <c r="Z653">
        <v>21.4</v>
      </c>
      <c r="AA653">
        <v>6.8</v>
      </c>
      <c r="AB653">
        <v>8500</v>
      </c>
      <c r="AC653">
        <v>46300</v>
      </c>
      <c r="AD653">
        <v>18.3</v>
      </c>
      <c r="AE653">
        <v>6.2</v>
      </c>
      <c r="AF653">
        <v>9400</v>
      </c>
      <c r="AG653">
        <v>46000</v>
      </c>
      <c r="AH653">
        <v>20.399999999999999</v>
      </c>
      <c r="AI653">
        <v>7</v>
      </c>
      <c r="AJ653">
        <v>8700</v>
      </c>
      <c r="AK653">
        <v>45400</v>
      </c>
      <c r="AL653">
        <v>19.2</v>
      </c>
      <c r="AM653">
        <v>6.5</v>
      </c>
      <c r="AN653">
        <v>12600</v>
      </c>
      <c r="AO653">
        <v>45100</v>
      </c>
      <c r="AP653">
        <v>27.9</v>
      </c>
      <c r="AQ653">
        <v>7.6</v>
      </c>
      <c r="AR653">
        <v>10200</v>
      </c>
      <c r="AS653">
        <v>45400</v>
      </c>
      <c r="AT653">
        <v>22.4</v>
      </c>
      <c r="AU653">
        <v>7</v>
      </c>
      <c r="AV653">
        <v>7400</v>
      </c>
      <c r="AW653">
        <v>44500</v>
      </c>
      <c r="AX653">
        <v>16.600000000000001</v>
      </c>
      <c r="AY653">
        <v>6.3</v>
      </c>
      <c r="AZ653">
        <v>10600</v>
      </c>
      <c r="BA653">
        <v>49400</v>
      </c>
      <c r="BB653">
        <v>21.4</v>
      </c>
      <c r="BC653">
        <v>6.9</v>
      </c>
      <c r="BD653">
        <v>13100</v>
      </c>
      <c r="BE653">
        <v>51400</v>
      </c>
      <c r="BF653">
        <v>25.5</v>
      </c>
      <c r="BG653">
        <v>6.9</v>
      </c>
      <c r="BH653">
        <v>10800</v>
      </c>
      <c r="BI653">
        <v>48400</v>
      </c>
      <c r="BJ653">
        <v>22.3</v>
      </c>
      <c r="BK653">
        <v>7.4</v>
      </c>
      <c r="BL653">
        <v>10600</v>
      </c>
      <c r="BM653">
        <v>47600</v>
      </c>
      <c r="BN653">
        <v>22.3</v>
      </c>
      <c r="BO653">
        <v>7.6</v>
      </c>
      <c r="BP653">
        <v>9800</v>
      </c>
      <c r="BQ653">
        <v>48200</v>
      </c>
      <c r="BR653">
        <v>20.399999999999999</v>
      </c>
      <c r="BS653">
        <v>7.9</v>
      </c>
      <c r="BT653">
        <v>8300</v>
      </c>
      <c r="BU653">
        <v>51700</v>
      </c>
      <c r="BV653">
        <v>16.100000000000001</v>
      </c>
      <c r="BW653">
        <v>7</v>
      </c>
    </row>
    <row r="654" spans="1:75" x14ac:dyDescent="0.3">
      <c r="A654" t="s">
        <v>385</v>
      </c>
      <c r="B654" t="str">
        <f>VLOOKUP(A654,'class and classification'!$A$1:$B$338,2,FALSE)</f>
        <v>Predominantly Rural</v>
      </c>
      <c r="C654" t="str">
        <f>VLOOKUP(A654,'class and classification'!$A$1:$C$338,3,FALSE)</f>
        <v>SD</v>
      </c>
      <c r="D654">
        <v>8000</v>
      </c>
      <c r="E654">
        <v>38300</v>
      </c>
      <c r="F654">
        <v>20.8</v>
      </c>
      <c r="G654">
        <v>3.8</v>
      </c>
      <c r="H654">
        <v>6800</v>
      </c>
      <c r="I654">
        <v>38900</v>
      </c>
      <c r="J654">
        <v>17.600000000000001</v>
      </c>
      <c r="K654">
        <v>3.6</v>
      </c>
      <c r="L654">
        <v>5800</v>
      </c>
      <c r="M654">
        <v>39700</v>
      </c>
      <c r="N654">
        <v>14.5</v>
      </c>
      <c r="O654">
        <v>5.8</v>
      </c>
      <c r="P654">
        <v>7100</v>
      </c>
      <c r="Q654">
        <v>39900</v>
      </c>
      <c r="R654">
        <v>17.7</v>
      </c>
      <c r="S654">
        <v>6.8</v>
      </c>
      <c r="T654">
        <v>5200</v>
      </c>
      <c r="U654">
        <v>38000</v>
      </c>
      <c r="V654">
        <v>13.8</v>
      </c>
      <c r="W654">
        <v>5.9</v>
      </c>
      <c r="X654">
        <v>6200</v>
      </c>
      <c r="Y654">
        <v>39900</v>
      </c>
      <c r="Z654">
        <v>15.5</v>
      </c>
      <c r="AA654">
        <v>6.1</v>
      </c>
      <c r="AB654">
        <v>9400</v>
      </c>
      <c r="AC654">
        <v>37300</v>
      </c>
      <c r="AD654">
        <v>25.2</v>
      </c>
      <c r="AE654">
        <v>8</v>
      </c>
      <c r="AF654">
        <v>3700</v>
      </c>
      <c r="AG654">
        <v>33700</v>
      </c>
      <c r="AH654">
        <v>11.1</v>
      </c>
      <c r="AI654">
        <v>6.3</v>
      </c>
      <c r="AJ654">
        <v>3600</v>
      </c>
      <c r="AK654">
        <v>35900</v>
      </c>
      <c r="AL654">
        <v>9.9</v>
      </c>
      <c r="AM654">
        <v>5.9</v>
      </c>
      <c r="AN654">
        <v>6100</v>
      </c>
      <c r="AO654">
        <v>36700</v>
      </c>
      <c r="AP654">
        <v>16.5</v>
      </c>
      <c r="AQ654">
        <v>7.1</v>
      </c>
      <c r="AR654">
        <v>8100</v>
      </c>
      <c r="AS654">
        <v>37700</v>
      </c>
      <c r="AT654">
        <v>21.4</v>
      </c>
      <c r="AU654">
        <v>8.5</v>
      </c>
      <c r="AV654">
        <v>9700</v>
      </c>
      <c r="AW654">
        <v>41800</v>
      </c>
      <c r="AX654">
        <v>23.3</v>
      </c>
      <c r="AY654">
        <v>7.5</v>
      </c>
      <c r="AZ654">
        <v>8700</v>
      </c>
      <c r="BA654">
        <v>40200</v>
      </c>
      <c r="BB654">
        <v>21.6</v>
      </c>
      <c r="BC654">
        <v>7.5</v>
      </c>
      <c r="BD654">
        <v>9000</v>
      </c>
      <c r="BE654">
        <v>41300</v>
      </c>
      <c r="BF654">
        <v>21.9</v>
      </c>
      <c r="BG654">
        <v>8.4</v>
      </c>
      <c r="BH654">
        <v>6700</v>
      </c>
      <c r="BI654">
        <v>39300</v>
      </c>
      <c r="BJ654">
        <v>17.2</v>
      </c>
      <c r="BK654">
        <v>7.1</v>
      </c>
      <c r="BL654">
        <v>5700</v>
      </c>
      <c r="BM654">
        <v>46700</v>
      </c>
      <c r="BN654">
        <v>12.2</v>
      </c>
      <c r="BO654">
        <v>6.3</v>
      </c>
      <c r="BP654">
        <v>7900</v>
      </c>
      <c r="BQ654">
        <v>43900</v>
      </c>
      <c r="BR654">
        <v>17.899999999999999</v>
      </c>
      <c r="BS654">
        <v>7.8</v>
      </c>
      <c r="BT654">
        <v>7000</v>
      </c>
      <c r="BU654">
        <v>43100</v>
      </c>
      <c r="BV654">
        <v>16.3</v>
      </c>
      <c r="BW654">
        <v>7.3</v>
      </c>
    </row>
    <row r="655" spans="1:75" x14ac:dyDescent="0.3">
      <c r="A655" t="s">
        <v>386</v>
      </c>
      <c r="B655" t="str">
        <f>VLOOKUP(A655,'class and classification'!$A$1:$B$338,2,FALSE)</f>
        <v>Predominantly Rural</v>
      </c>
      <c r="C655" t="str">
        <f>VLOOKUP(A655,'class and classification'!$A$1:$C$338,3,FALSE)</f>
        <v>SD</v>
      </c>
      <c r="D655">
        <v>10100</v>
      </c>
      <c r="E655">
        <v>67800</v>
      </c>
      <c r="F655">
        <v>15</v>
      </c>
      <c r="G655">
        <v>3.5</v>
      </c>
      <c r="H655">
        <v>13200</v>
      </c>
      <c r="I655">
        <v>67700</v>
      </c>
      <c r="J655">
        <v>19.5</v>
      </c>
      <c r="K655">
        <v>3.9</v>
      </c>
      <c r="L655">
        <v>12400</v>
      </c>
      <c r="M655">
        <v>69900</v>
      </c>
      <c r="N655">
        <v>17.7</v>
      </c>
      <c r="O655">
        <v>4.8</v>
      </c>
      <c r="P655">
        <v>10400</v>
      </c>
      <c r="Q655">
        <v>68200</v>
      </c>
      <c r="R655">
        <v>15.3</v>
      </c>
      <c r="S655">
        <v>4.2</v>
      </c>
      <c r="T655">
        <v>10100</v>
      </c>
      <c r="U655">
        <v>68300</v>
      </c>
      <c r="V655">
        <v>14.8</v>
      </c>
      <c r="W655">
        <v>4.2</v>
      </c>
      <c r="X655">
        <v>8600</v>
      </c>
      <c r="Y655">
        <v>69700</v>
      </c>
      <c r="Z655">
        <v>12.4</v>
      </c>
      <c r="AA655">
        <v>4.2</v>
      </c>
      <c r="AB655">
        <v>11600</v>
      </c>
      <c r="AC655">
        <v>65800</v>
      </c>
      <c r="AD655">
        <v>17.600000000000001</v>
      </c>
      <c r="AE655">
        <v>5.2</v>
      </c>
      <c r="AF655">
        <v>11700</v>
      </c>
      <c r="AG655">
        <v>67500</v>
      </c>
      <c r="AH655">
        <v>17.3</v>
      </c>
      <c r="AI655">
        <v>5.2</v>
      </c>
      <c r="AJ655">
        <v>10500</v>
      </c>
      <c r="AK655">
        <v>69800</v>
      </c>
      <c r="AL655">
        <v>15.1</v>
      </c>
      <c r="AM655">
        <v>4.4000000000000004</v>
      </c>
      <c r="AN655">
        <v>13600</v>
      </c>
      <c r="AO655">
        <v>73300</v>
      </c>
      <c r="AP655">
        <v>18.5</v>
      </c>
      <c r="AQ655">
        <v>4.5</v>
      </c>
      <c r="AR655">
        <v>14000</v>
      </c>
      <c r="AS655">
        <v>74100</v>
      </c>
      <c r="AT655">
        <v>18.899999999999999</v>
      </c>
      <c r="AU655">
        <v>4.7</v>
      </c>
      <c r="AV655">
        <v>13400</v>
      </c>
      <c r="AW655">
        <v>72600</v>
      </c>
      <c r="AX655">
        <v>18.399999999999999</v>
      </c>
      <c r="AY655">
        <v>4.8</v>
      </c>
      <c r="AZ655">
        <v>13900</v>
      </c>
      <c r="BA655">
        <v>73900</v>
      </c>
      <c r="BB655">
        <v>18.8</v>
      </c>
      <c r="BC655">
        <v>5</v>
      </c>
      <c r="BD655">
        <v>16200</v>
      </c>
      <c r="BE655">
        <v>73700</v>
      </c>
      <c r="BF655">
        <v>22</v>
      </c>
      <c r="BG655">
        <v>5.4</v>
      </c>
      <c r="BH655">
        <v>17400</v>
      </c>
      <c r="BI655">
        <v>70600</v>
      </c>
      <c r="BJ655">
        <v>24.7</v>
      </c>
      <c r="BK655">
        <v>5.7</v>
      </c>
      <c r="BL655">
        <v>16000</v>
      </c>
      <c r="BM655">
        <v>74800</v>
      </c>
      <c r="BN655">
        <v>21.4</v>
      </c>
      <c r="BO655">
        <v>6</v>
      </c>
      <c r="BP655">
        <v>15700</v>
      </c>
      <c r="BQ655">
        <v>77200</v>
      </c>
      <c r="BR655">
        <v>20.3</v>
      </c>
      <c r="BS655">
        <v>5.8</v>
      </c>
      <c r="BT655">
        <v>13900</v>
      </c>
      <c r="BU655">
        <v>79700</v>
      </c>
      <c r="BV655">
        <v>17.5</v>
      </c>
      <c r="BW655">
        <v>4.8</v>
      </c>
    </row>
    <row r="656" spans="1:75" x14ac:dyDescent="0.3">
      <c r="A656" t="s">
        <v>387</v>
      </c>
      <c r="B656" t="str">
        <f>VLOOKUP(A656,'class and classification'!$A$1:$B$338,2,FALSE)</f>
        <v>Urban with Significant Rural</v>
      </c>
      <c r="C656" t="str">
        <f>VLOOKUP(A656,'class and classification'!$A$1:$C$338,3,FALSE)</f>
        <v>SD</v>
      </c>
      <c r="D656">
        <v>17100</v>
      </c>
      <c r="E656">
        <v>85700</v>
      </c>
      <c r="F656">
        <v>19.899999999999999</v>
      </c>
      <c r="G656">
        <v>3.6</v>
      </c>
      <c r="H656">
        <v>14000</v>
      </c>
      <c r="I656">
        <v>86400</v>
      </c>
      <c r="J656">
        <v>16.3</v>
      </c>
      <c r="K656">
        <v>3.4</v>
      </c>
      <c r="L656">
        <v>14400</v>
      </c>
      <c r="M656">
        <v>88300</v>
      </c>
      <c r="N656">
        <v>16.3</v>
      </c>
      <c r="O656">
        <v>4.2</v>
      </c>
      <c r="P656">
        <v>14000</v>
      </c>
      <c r="Q656">
        <v>85600</v>
      </c>
      <c r="R656">
        <v>16.3</v>
      </c>
      <c r="S656">
        <v>4.4000000000000004</v>
      </c>
      <c r="T656">
        <v>16800</v>
      </c>
      <c r="U656">
        <v>86500</v>
      </c>
      <c r="V656">
        <v>19.399999999999999</v>
      </c>
      <c r="W656">
        <v>4.8</v>
      </c>
      <c r="X656">
        <v>15000</v>
      </c>
      <c r="Y656">
        <v>84700</v>
      </c>
      <c r="Z656">
        <v>17.7</v>
      </c>
      <c r="AA656">
        <v>4.8</v>
      </c>
      <c r="AB656">
        <v>16300</v>
      </c>
      <c r="AC656">
        <v>85800</v>
      </c>
      <c r="AD656">
        <v>18.899999999999999</v>
      </c>
      <c r="AE656">
        <v>5.0999999999999996</v>
      </c>
      <c r="AF656">
        <v>15700</v>
      </c>
      <c r="AG656">
        <v>89600</v>
      </c>
      <c r="AH656">
        <v>17.600000000000001</v>
      </c>
      <c r="AI656">
        <v>5.2</v>
      </c>
      <c r="AJ656">
        <v>14200</v>
      </c>
      <c r="AK656">
        <v>90600</v>
      </c>
      <c r="AL656">
        <v>15.7</v>
      </c>
      <c r="AM656">
        <v>4.5999999999999996</v>
      </c>
      <c r="AN656">
        <v>17200</v>
      </c>
      <c r="AO656">
        <v>89300</v>
      </c>
      <c r="AP656">
        <v>19.3</v>
      </c>
      <c r="AQ656">
        <v>5.0999999999999996</v>
      </c>
      <c r="AR656">
        <v>18700</v>
      </c>
      <c r="AS656">
        <v>93400</v>
      </c>
      <c r="AT656">
        <v>20</v>
      </c>
      <c r="AU656">
        <v>5.2</v>
      </c>
      <c r="AV656">
        <v>21700</v>
      </c>
      <c r="AW656">
        <v>92900</v>
      </c>
      <c r="AX656">
        <v>23.4</v>
      </c>
      <c r="AY656">
        <v>5.3</v>
      </c>
      <c r="AZ656">
        <v>20500</v>
      </c>
      <c r="BA656">
        <v>95100</v>
      </c>
      <c r="BB656">
        <v>21.5</v>
      </c>
      <c r="BC656">
        <v>5.5</v>
      </c>
      <c r="BD656">
        <v>19300</v>
      </c>
      <c r="BE656">
        <v>101200</v>
      </c>
      <c r="BF656">
        <v>19.100000000000001</v>
      </c>
      <c r="BG656">
        <v>5.9</v>
      </c>
      <c r="BH656">
        <v>27600</v>
      </c>
      <c r="BI656">
        <v>100700</v>
      </c>
      <c r="BJ656">
        <v>27.4</v>
      </c>
      <c r="BK656">
        <v>6.4</v>
      </c>
      <c r="BL656">
        <v>27100</v>
      </c>
      <c r="BM656">
        <v>96400</v>
      </c>
      <c r="BN656">
        <v>28.1</v>
      </c>
      <c r="BO656">
        <v>6.3</v>
      </c>
      <c r="BP656">
        <v>24800</v>
      </c>
      <c r="BQ656">
        <v>90000</v>
      </c>
      <c r="BR656">
        <v>27.5</v>
      </c>
      <c r="BS656">
        <v>6.7</v>
      </c>
      <c r="BT656">
        <v>22300</v>
      </c>
      <c r="BU656">
        <v>92000</v>
      </c>
      <c r="BV656">
        <v>24.2</v>
      </c>
      <c r="BW656">
        <v>5.8</v>
      </c>
    </row>
    <row r="657" spans="1:75" x14ac:dyDescent="0.3">
      <c r="A657" t="s">
        <v>388</v>
      </c>
      <c r="B657" t="str">
        <f>VLOOKUP(A657,'class and classification'!$A$1:$B$338,2,FALSE)</f>
        <v>Predominantly Rural</v>
      </c>
      <c r="C657" t="str">
        <f>VLOOKUP(A657,'class and classification'!$A$1:$C$338,3,FALSE)</f>
        <v>SD</v>
      </c>
      <c r="D657">
        <v>12500</v>
      </c>
      <c r="E657">
        <v>56300</v>
      </c>
      <c r="F657">
        <v>22.2</v>
      </c>
      <c r="G657">
        <v>3.7</v>
      </c>
      <c r="H657">
        <v>11200</v>
      </c>
      <c r="I657">
        <v>57500</v>
      </c>
      <c r="J657">
        <v>19.5</v>
      </c>
      <c r="K657">
        <v>3.6</v>
      </c>
      <c r="L657">
        <v>11400</v>
      </c>
      <c r="M657">
        <v>58500</v>
      </c>
      <c r="N657">
        <v>19.5</v>
      </c>
      <c r="O657">
        <v>5.9</v>
      </c>
      <c r="P657">
        <v>9200</v>
      </c>
      <c r="Q657">
        <v>55900</v>
      </c>
      <c r="R657">
        <v>16.399999999999999</v>
      </c>
      <c r="S657">
        <v>5.5</v>
      </c>
      <c r="T657">
        <v>10900</v>
      </c>
      <c r="U657">
        <v>54200</v>
      </c>
      <c r="V657">
        <v>20.2</v>
      </c>
      <c r="W657">
        <v>5.8</v>
      </c>
      <c r="X657">
        <v>10900</v>
      </c>
      <c r="Y657">
        <v>55500</v>
      </c>
      <c r="Z657">
        <v>19.7</v>
      </c>
      <c r="AA657">
        <v>5.9</v>
      </c>
      <c r="AB657">
        <v>10500</v>
      </c>
      <c r="AC657">
        <v>55200</v>
      </c>
      <c r="AD657">
        <v>19.100000000000001</v>
      </c>
      <c r="AE657">
        <v>6</v>
      </c>
      <c r="AF657">
        <v>10000</v>
      </c>
      <c r="AG657">
        <v>57300</v>
      </c>
      <c r="AH657">
        <v>17.5</v>
      </c>
      <c r="AI657">
        <v>6.1</v>
      </c>
      <c r="AJ657">
        <v>12800</v>
      </c>
      <c r="AK657">
        <v>57400</v>
      </c>
      <c r="AL657">
        <v>22.3</v>
      </c>
      <c r="AM657">
        <v>6.1</v>
      </c>
      <c r="AN657">
        <v>9900</v>
      </c>
      <c r="AO657">
        <v>57500</v>
      </c>
      <c r="AP657">
        <v>17.2</v>
      </c>
      <c r="AQ657">
        <v>6</v>
      </c>
      <c r="AR657">
        <v>11200</v>
      </c>
      <c r="AS657">
        <v>57200</v>
      </c>
      <c r="AT657">
        <v>19.600000000000001</v>
      </c>
      <c r="AU657">
        <v>6.3</v>
      </c>
      <c r="AV657">
        <v>10000</v>
      </c>
      <c r="AW657">
        <v>57500</v>
      </c>
      <c r="AX657">
        <v>17.399999999999999</v>
      </c>
      <c r="AY657">
        <v>6.5</v>
      </c>
      <c r="AZ657">
        <v>12500</v>
      </c>
      <c r="BA657">
        <v>57800</v>
      </c>
      <c r="BB657">
        <v>21.6</v>
      </c>
      <c r="BC657">
        <v>7.5</v>
      </c>
      <c r="BD657">
        <v>14900</v>
      </c>
      <c r="BE657">
        <v>59600</v>
      </c>
      <c r="BF657">
        <v>25</v>
      </c>
      <c r="BG657">
        <v>6.8</v>
      </c>
      <c r="BH657">
        <v>13100</v>
      </c>
      <c r="BI657">
        <v>63000</v>
      </c>
      <c r="BJ657">
        <v>20.8</v>
      </c>
      <c r="BK657">
        <v>7.3</v>
      </c>
      <c r="BL657">
        <v>13600</v>
      </c>
      <c r="BM657">
        <v>60200</v>
      </c>
      <c r="BN657">
        <v>22.6</v>
      </c>
      <c r="BO657">
        <v>7.1</v>
      </c>
      <c r="BP657">
        <v>14400</v>
      </c>
      <c r="BQ657">
        <v>57000</v>
      </c>
      <c r="BR657">
        <v>25.3</v>
      </c>
      <c r="BS657">
        <v>7.5</v>
      </c>
      <c r="BT657">
        <v>14000</v>
      </c>
      <c r="BU657">
        <v>63000</v>
      </c>
      <c r="BV657">
        <v>22.2</v>
      </c>
      <c r="BW657">
        <v>7.1</v>
      </c>
    </row>
    <row r="658" spans="1:75" x14ac:dyDescent="0.3">
      <c r="A658" t="s">
        <v>389</v>
      </c>
      <c r="B658" t="str">
        <f>VLOOKUP(A658,'class and classification'!$A$1:$B$338,2,FALSE)</f>
        <v>Predominantly Urban</v>
      </c>
      <c r="C658" t="str">
        <f>VLOOKUP(A658,'class and classification'!$A$1:$C$338,3,FALSE)</f>
        <v>SD</v>
      </c>
      <c r="D658">
        <v>12900</v>
      </c>
      <c r="E658">
        <v>63200</v>
      </c>
      <c r="F658">
        <v>20.3</v>
      </c>
      <c r="G658">
        <v>3.8</v>
      </c>
      <c r="H658">
        <v>12000</v>
      </c>
      <c r="I658">
        <v>61600</v>
      </c>
      <c r="J658">
        <v>19.5</v>
      </c>
      <c r="K658">
        <v>4.0999999999999996</v>
      </c>
      <c r="L658">
        <v>11500</v>
      </c>
      <c r="M658">
        <v>59200</v>
      </c>
      <c r="N658">
        <v>19.399999999999999</v>
      </c>
      <c r="O658">
        <v>5.7</v>
      </c>
      <c r="P658">
        <v>12100</v>
      </c>
      <c r="Q658">
        <v>61100</v>
      </c>
      <c r="R658">
        <v>19.899999999999999</v>
      </c>
      <c r="S658">
        <v>6</v>
      </c>
      <c r="T658">
        <v>10000</v>
      </c>
      <c r="U658">
        <v>64300</v>
      </c>
      <c r="V658">
        <v>15.5</v>
      </c>
      <c r="W658">
        <v>5.2</v>
      </c>
      <c r="X658">
        <v>14400</v>
      </c>
      <c r="Y658">
        <v>67500</v>
      </c>
      <c r="Z658">
        <v>21.4</v>
      </c>
      <c r="AA658">
        <v>5.9</v>
      </c>
      <c r="AB658">
        <v>13500</v>
      </c>
      <c r="AC658">
        <v>62100</v>
      </c>
      <c r="AD658">
        <v>21.7</v>
      </c>
      <c r="AE658">
        <v>6.3</v>
      </c>
      <c r="AF658">
        <v>14700</v>
      </c>
      <c r="AG658">
        <v>60400</v>
      </c>
      <c r="AH658">
        <v>24.4</v>
      </c>
      <c r="AI658">
        <v>6.6</v>
      </c>
      <c r="AJ658">
        <v>13900</v>
      </c>
      <c r="AK658">
        <v>65800</v>
      </c>
      <c r="AL658">
        <v>21.1</v>
      </c>
      <c r="AM658">
        <v>6.5</v>
      </c>
      <c r="AN658">
        <v>12800</v>
      </c>
      <c r="AO658">
        <v>60200</v>
      </c>
      <c r="AP658">
        <v>21.2</v>
      </c>
      <c r="AQ658">
        <v>7</v>
      </c>
      <c r="AR658">
        <v>20900</v>
      </c>
      <c r="AS658">
        <v>69700</v>
      </c>
      <c r="AT658">
        <v>30</v>
      </c>
      <c r="AU658">
        <v>7.2</v>
      </c>
      <c r="AV658">
        <v>10600</v>
      </c>
      <c r="AW658">
        <v>71600</v>
      </c>
      <c r="AX658">
        <v>14.7</v>
      </c>
      <c r="AY658">
        <v>5.6</v>
      </c>
      <c r="AZ658">
        <v>12600</v>
      </c>
      <c r="BA658">
        <v>69100</v>
      </c>
      <c r="BB658">
        <v>18.3</v>
      </c>
      <c r="BC658">
        <v>6</v>
      </c>
      <c r="BD658">
        <v>13000</v>
      </c>
      <c r="BE658">
        <v>66100</v>
      </c>
      <c r="BF658">
        <v>19.600000000000001</v>
      </c>
      <c r="BG658">
        <v>6</v>
      </c>
      <c r="BH658">
        <v>21000</v>
      </c>
      <c r="BI658">
        <v>65500</v>
      </c>
      <c r="BJ658">
        <v>32.1</v>
      </c>
      <c r="BK658">
        <v>8.3000000000000007</v>
      </c>
      <c r="BL658">
        <v>13600</v>
      </c>
      <c r="BM658">
        <v>64700</v>
      </c>
      <c r="BN658">
        <v>21</v>
      </c>
      <c r="BO658">
        <v>6.8</v>
      </c>
      <c r="BP658">
        <v>13900</v>
      </c>
      <c r="BQ658">
        <v>69700</v>
      </c>
      <c r="BR658">
        <v>20</v>
      </c>
      <c r="BS658">
        <v>7.1</v>
      </c>
      <c r="BT658">
        <v>19200</v>
      </c>
      <c r="BU658">
        <v>69800</v>
      </c>
      <c r="BV658">
        <v>27.5</v>
      </c>
      <c r="BW658">
        <v>7.3</v>
      </c>
    </row>
    <row r="659" spans="1:75" x14ac:dyDescent="0.3">
      <c r="A659" t="s">
        <v>390</v>
      </c>
      <c r="B659" t="str">
        <f>VLOOKUP(A659,'class and classification'!$A$1:$B$338,2,FALSE)</f>
        <v>Predominantly Urban</v>
      </c>
      <c r="C659" t="str">
        <f>VLOOKUP(A659,'class and classification'!$A$1:$C$338,3,FALSE)</f>
        <v>SD</v>
      </c>
      <c r="D659">
        <v>8800</v>
      </c>
      <c r="E659">
        <v>56000</v>
      </c>
      <c r="F659">
        <v>15.6</v>
      </c>
      <c r="G659">
        <v>3.6</v>
      </c>
      <c r="H659">
        <v>11300</v>
      </c>
      <c r="I659">
        <v>55700</v>
      </c>
      <c r="J659">
        <v>20.3</v>
      </c>
      <c r="K659">
        <v>4</v>
      </c>
      <c r="L659">
        <v>8800</v>
      </c>
      <c r="M659">
        <v>55100</v>
      </c>
      <c r="N659">
        <v>16</v>
      </c>
      <c r="O659">
        <v>5.5</v>
      </c>
      <c r="P659">
        <v>10600</v>
      </c>
      <c r="Q659">
        <v>54500</v>
      </c>
      <c r="R659">
        <v>19.399999999999999</v>
      </c>
      <c r="S659">
        <v>5.8</v>
      </c>
      <c r="T659">
        <v>9500</v>
      </c>
      <c r="U659">
        <v>54400</v>
      </c>
      <c r="V659">
        <v>17.5</v>
      </c>
      <c r="W659">
        <v>5.3</v>
      </c>
      <c r="X659">
        <v>8200</v>
      </c>
      <c r="Y659">
        <v>55200</v>
      </c>
      <c r="Z659">
        <v>14.8</v>
      </c>
      <c r="AA659">
        <v>5.5</v>
      </c>
      <c r="AB659">
        <v>9200</v>
      </c>
      <c r="AC659">
        <v>57900</v>
      </c>
      <c r="AD659">
        <v>16</v>
      </c>
      <c r="AE659">
        <v>6</v>
      </c>
      <c r="AF659">
        <v>13500</v>
      </c>
      <c r="AG659">
        <v>60500</v>
      </c>
      <c r="AH659">
        <v>22.3</v>
      </c>
      <c r="AI659">
        <v>7.4</v>
      </c>
      <c r="AJ659">
        <v>13700</v>
      </c>
      <c r="AK659">
        <v>58200</v>
      </c>
      <c r="AL659">
        <v>23.6</v>
      </c>
      <c r="AM659">
        <v>6.7</v>
      </c>
      <c r="AN659">
        <v>13900</v>
      </c>
      <c r="AO659">
        <v>56900</v>
      </c>
      <c r="AP659">
        <v>24.3</v>
      </c>
      <c r="AQ659">
        <v>7.6</v>
      </c>
      <c r="AR659">
        <v>11800</v>
      </c>
      <c r="AS659">
        <v>62400</v>
      </c>
      <c r="AT659">
        <v>19</v>
      </c>
      <c r="AU659">
        <v>7</v>
      </c>
      <c r="AV659">
        <v>11100</v>
      </c>
      <c r="AW659">
        <v>59900</v>
      </c>
      <c r="AX659">
        <v>18.600000000000001</v>
      </c>
      <c r="AY659">
        <v>7</v>
      </c>
      <c r="AZ659">
        <v>11700</v>
      </c>
      <c r="BA659">
        <v>58200</v>
      </c>
      <c r="BB659">
        <v>20.100000000000001</v>
      </c>
      <c r="BC659">
        <v>7.1</v>
      </c>
      <c r="BD659">
        <v>13300</v>
      </c>
      <c r="BE659">
        <v>61500</v>
      </c>
      <c r="BF659">
        <v>21.6</v>
      </c>
      <c r="BG659">
        <v>6.3</v>
      </c>
      <c r="BH659">
        <v>11700</v>
      </c>
      <c r="BI659">
        <v>58800</v>
      </c>
      <c r="BJ659">
        <v>19.899999999999999</v>
      </c>
      <c r="BK659">
        <v>7.3</v>
      </c>
      <c r="BL659">
        <v>13600</v>
      </c>
      <c r="BM659">
        <v>58900</v>
      </c>
      <c r="BN659">
        <v>23.1</v>
      </c>
      <c r="BO659">
        <v>6.8</v>
      </c>
      <c r="BP659">
        <v>20200</v>
      </c>
      <c r="BQ659">
        <v>57300</v>
      </c>
      <c r="BR659">
        <v>35.4</v>
      </c>
      <c r="BS659">
        <v>8.6</v>
      </c>
      <c r="BT659">
        <v>11500</v>
      </c>
      <c r="BU659">
        <v>56700</v>
      </c>
      <c r="BV659">
        <v>20.399999999999999</v>
      </c>
      <c r="BW659">
        <v>6.5</v>
      </c>
    </row>
    <row r="660" spans="1:75" x14ac:dyDescent="0.3">
      <c r="A660" t="s">
        <v>391</v>
      </c>
      <c r="B660" t="str">
        <f>VLOOKUP(A660,'class and classification'!$A$1:$B$338,2,FALSE)</f>
        <v>Predominantly Urban</v>
      </c>
      <c r="C660" t="str">
        <f>VLOOKUP(A660,'class and classification'!$A$1:$C$338,3,FALSE)</f>
        <v>SD</v>
      </c>
      <c r="D660">
        <v>5100</v>
      </c>
      <c r="E660">
        <v>37300</v>
      </c>
      <c r="F660">
        <v>13.7</v>
      </c>
      <c r="G660">
        <v>3.8</v>
      </c>
      <c r="H660">
        <v>4800</v>
      </c>
      <c r="I660">
        <v>39300</v>
      </c>
      <c r="J660">
        <v>12.1</v>
      </c>
      <c r="K660">
        <v>3.1</v>
      </c>
      <c r="L660">
        <v>5900</v>
      </c>
      <c r="M660">
        <v>40500</v>
      </c>
      <c r="N660">
        <v>14.6</v>
      </c>
      <c r="O660">
        <v>6.2</v>
      </c>
      <c r="P660">
        <v>5400</v>
      </c>
      <c r="Q660">
        <v>43500</v>
      </c>
      <c r="R660">
        <v>12.5</v>
      </c>
      <c r="S660">
        <v>5.5</v>
      </c>
      <c r="T660">
        <v>3700</v>
      </c>
      <c r="U660">
        <v>42200</v>
      </c>
      <c r="V660">
        <v>8.8000000000000007</v>
      </c>
      <c r="W660">
        <v>5.2</v>
      </c>
      <c r="X660">
        <v>4300</v>
      </c>
      <c r="Y660">
        <v>45000</v>
      </c>
      <c r="Z660">
        <v>9.6</v>
      </c>
      <c r="AA660">
        <v>5.4</v>
      </c>
      <c r="AB660">
        <v>4000</v>
      </c>
      <c r="AC660">
        <v>38300</v>
      </c>
      <c r="AD660">
        <v>10.4</v>
      </c>
      <c r="AE660" t="s">
        <v>38</v>
      </c>
      <c r="AF660">
        <v>5000</v>
      </c>
      <c r="AG660">
        <v>40800</v>
      </c>
      <c r="AH660">
        <v>12.1</v>
      </c>
      <c r="AI660">
        <v>6.5</v>
      </c>
      <c r="AJ660">
        <v>5200</v>
      </c>
      <c r="AK660">
        <v>39300</v>
      </c>
      <c r="AL660">
        <v>13.1</v>
      </c>
      <c r="AM660">
        <v>6.8</v>
      </c>
      <c r="AN660">
        <v>6100</v>
      </c>
      <c r="AO660">
        <v>38600</v>
      </c>
      <c r="AP660">
        <v>15.8</v>
      </c>
      <c r="AQ660">
        <v>8.6</v>
      </c>
      <c r="AR660">
        <v>9300</v>
      </c>
      <c r="AS660">
        <v>41200</v>
      </c>
      <c r="AT660">
        <v>22.7</v>
      </c>
      <c r="AU660">
        <v>9.6</v>
      </c>
      <c r="AV660">
        <v>6400</v>
      </c>
      <c r="AW660">
        <v>42200</v>
      </c>
      <c r="AX660">
        <v>15.1</v>
      </c>
      <c r="AY660">
        <v>8.1999999999999993</v>
      </c>
      <c r="AZ660">
        <v>7700</v>
      </c>
      <c r="BA660">
        <v>41100</v>
      </c>
      <c r="BB660">
        <v>18.8</v>
      </c>
      <c r="BC660">
        <v>9.4</v>
      </c>
      <c r="BD660">
        <v>2000</v>
      </c>
      <c r="BE660">
        <v>40300</v>
      </c>
      <c r="BF660">
        <v>5</v>
      </c>
      <c r="BG660" t="s">
        <v>38</v>
      </c>
      <c r="BH660">
        <v>1600</v>
      </c>
      <c r="BI660">
        <v>40200</v>
      </c>
      <c r="BJ660">
        <v>3.9</v>
      </c>
      <c r="BK660" t="s">
        <v>38</v>
      </c>
      <c r="BL660">
        <v>7500</v>
      </c>
      <c r="BM660">
        <v>41800</v>
      </c>
      <c r="BN660">
        <v>18</v>
      </c>
      <c r="BO660">
        <v>8.4</v>
      </c>
      <c r="BP660">
        <v>6300</v>
      </c>
      <c r="BQ660">
        <v>38700</v>
      </c>
      <c r="BR660">
        <v>16.2</v>
      </c>
      <c r="BS660">
        <v>8.1999999999999993</v>
      </c>
      <c r="BT660">
        <v>8400</v>
      </c>
      <c r="BU660">
        <v>35300</v>
      </c>
      <c r="BV660">
        <v>23.7</v>
      </c>
      <c r="BW660">
        <v>10</v>
      </c>
    </row>
    <row r="661" spans="1:75" x14ac:dyDescent="0.3">
      <c r="A661" t="s">
        <v>392</v>
      </c>
      <c r="B661" t="str">
        <f>VLOOKUP(A661,'class and classification'!$A$1:$B$338,2,FALSE)</f>
        <v>Urban with Significant Rural</v>
      </c>
      <c r="C661" t="str">
        <f>VLOOKUP(A661,'class and classification'!$A$1:$C$338,3,FALSE)</f>
        <v>SD</v>
      </c>
      <c r="D661">
        <v>10400</v>
      </c>
      <c r="E661">
        <v>45600</v>
      </c>
      <c r="F661">
        <v>22.7</v>
      </c>
      <c r="G661">
        <v>3.9</v>
      </c>
      <c r="H661">
        <v>11200</v>
      </c>
      <c r="I661">
        <v>45300</v>
      </c>
      <c r="J661">
        <v>24.6</v>
      </c>
      <c r="K661">
        <v>3.9</v>
      </c>
      <c r="L661">
        <v>10400</v>
      </c>
      <c r="M661">
        <v>49600</v>
      </c>
      <c r="N661">
        <v>21</v>
      </c>
      <c r="O661">
        <v>5.8</v>
      </c>
      <c r="P661">
        <v>12700</v>
      </c>
      <c r="Q661">
        <v>47200</v>
      </c>
      <c r="R661">
        <v>26.9</v>
      </c>
      <c r="S661">
        <v>6.7</v>
      </c>
      <c r="T661">
        <v>11400</v>
      </c>
      <c r="U661">
        <v>51100</v>
      </c>
      <c r="V661">
        <v>22.3</v>
      </c>
      <c r="W661">
        <v>6.3</v>
      </c>
      <c r="X661">
        <v>10700</v>
      </c>
      <c r="Y661">
        <v>50300</v>
      </c>
      <c r="Z661">
        <v>21.4</v>
      </c>
      <c r="AA661">
        <v>6.4</v>
      </c>
      <c r="AB661">
        <v>10200</v>
      </c>
      <c r="AC661">
        <v>43800</v>
      </c>
      <c r="AD661">
        <v>23.3</v>
      </c>
      <c r="AE661">
        <v>7.9</v>
      </c>
      <c r="AF661">
        <v>10300</v>
      </c>
      <c r="AG661">
        <v>46100</v>
      </c>
      <c r="AH661">
        <v>22.4</v>
      </c>
      <c r="AI661">
        <v>7.1</v>
      </c>
      <c r="AJ661">
        <v>16000</v>
      </c>
      <c r="AK661">
        <v>48300</v>
      </c>
      <c r="AL661">
        <v>33.1</v>
      </c>
      <c r="AM661">
        <v>8.3000000000000007</v>
      </c>
      <c r="AN661">
        <v>15300</v>
      </c>
      <c r="AO661">
        <v>48300</v>
      </c>
      <c r="AP661">
        <v>31.7</v>
      </c>
      <c r="AQ661">
        <v>8.6999999999999993</v>
      </c>
      <c r="AR661">
        <v>13000</v>
      </c>
      <c r="AS661">
        <v>47700</v>
      </c>
      <c r="AT661">
        <v>27.3</v>
      </c>
      <c r="AU661">
        <v>8</v>
      </c>
      <c r="AV661">
        <v>13200</v>
      </c>
      <c r="AW661">
        <v>49700</v>
      </c>
      <c r="AX661">
        <v>26.7</v>
      </c>
      <c r="AY661">
        <v>8.1</v>
      </c>
      <c r="AZ661">
        <v>13800</v>
      </c>
      <c r="BA661">
        <v>49300</v>
      </c>
      <c r="BB661">
        <v>28</v>
      </c>
      <c r="BC661">
        <v>9.1</v>
      </c>
      <c r="BD661">
        <v>9300</v>
      </c>
      <c r="BE661">
        <v>51600</v>
      </c>
      <c r="BF661">
        <v>18</v>
      </c>
      <c r="BG661">
        <v>7</v>
      </c>
      <c r="BH661">
        <v>11000</v>
      </c>
      <c r="BI661">
        <v>47700</v>
      </c>
      <c r="BJ661">
        <v>23.2</v>
      </c>
      <c r="BK661">
        <v>7.4</v>
      </c>
      <c r="BL661">
        <v>12800</v>
      </c>
      <c r="BM661">
        <v>49100</v>
      </c>
      <c r="BN661">
        <v>26.1</v>
      </c>
      <c r="BO661">
        <v>8.1999999999999993</v>
      </c>
      <c r="BP661">
        <v>13300</v>
      </c>
      <c r="BQ661">
        <v>47100</v>
      </c>
      <c r="BR661">
        <v>28.1</v>
      </c>
      <c r="BS661">
        <v>8.3000000000000007</v>
      </c>
      <c r="BT661">
        <v>12900</v>
      </c>
      <c r="BU661">
        <v>46500</v>
      </c>
      <c r="BV661">
        <v>27.8</v>
      </c>
      <c r="BW661">
        <v>7.2</v>
      </c>
    </row>
    <row r="662" spans="1:75" x14ac:dyDescent="0.3">
      <c r="A662" t="s">
        <v>393</v>
      </c>
      <c r="B662" t="str">
        <f>VLOOKUP(A662,'class and classification'!$A$1:$B$338,2,FALSE)</f>
        <v>Predominantly Urban</v>
      </c>
      <c r="C662" t="str">
        <f>VLOOKUP(A662,'class and classification'!$A$1:$C$338,3,FALSE)</f>
        <v>SD</v>
      </c>
      <c r="D662">
        <v>8400</v>
      </c>
      <c r="E662">
        <v>56300</v>
      </c>
      <c r="F662">
        <v>14.9</v>
      </c>
      <c r="G662">
        <v>3.8</v>
      </c>
      <c r="H662">
        <v>8200</v>
      </c>
      <c r="I662">
        <v>57100</v>
      </c>
      <c r="J662">
        <v>14.4</v>
      </c>
      <c r="K662">
        <v>3.4</v>
      </c>
      <c r="L662">
        <v>5900</v>
      </c>
      <c r="M662">
        <v>58900</v>
      </c>
      <c r="N662">
        <v>9.9</v>
      </c>
      <c r="O662">
        <v>4.2</v>
      </c>
      <c r="P662">
        <v>10100</v>
      </c>
      <c r="Q662">
        <v>56300</v>
      </c>
      <c r="R662">
        <v>17.899999999999999</v>
      </c>
      <c r="S662">
        <v>5.4</v>
      </c>
      <c r="T662">
        <v>13400</v>
      </c>
      <c r="U662">
        <v>53700</v>
      </c>
      <c r="V662">
        <v>24.9</v>
      </c>
      <c r="W662">
        <v>6.2</v>
      </c>
      <c r="X662">
        <v>9400</v>
      </c>
      <c r="Y662">
        <v>59000</v>
      </c>
      <c r="Z662">
        <v>15.9</v>
      </c>
      <c r="AA662">
        <v>5.3</v>
      </c>
      <c r="AB662">
        <v>6400</v>
      </c>
      <c r="AC662">
        <v>57500</v>
      </c>
      <c r="AD662">
        <v>11.1</v>
      </c>
      <c r="AE662">
        <v>5.3</v>
      </c>
      <c r="AF662">
        <v>10000</v>
      </c>
      <c r="AG662">
        <v>55800</v>
      </c>
      <c r="AH662">
        <v>18</v>
      </c>
      <c r="AI662">
        <v>6.7</v>
      </c>
      <c r="AJ662">
        <v>11700</v>
      </c>
      <c r="AK662">
        <v>54300</v>
      </c>
      <c r="AL662">
        <v>21.5</v>
      </c>
      <c r="AM662">
        <v>7.3</v>
      </c>
      <c r="AN662">
        <v>9100</v>
      </c>
      <c r="AO662">
        <v>55000</v>
      </c>
      <c r="AP662">
        <v>16.600000000000001</v>
      </c>
      <c r="AQ662">
        <v>6.4</v>
      </c>
      <c r="AR662">
        <v>10200</v>
      </c>
      <c r="AS662">
        <v>56200</v>
      </c>
      <c r="AT662">
        <v>18.100000000000001</v>
      </c>
      <c r="AU662">
        <v>6.4</v>
      </c>
      <c r="AV662">
        <v>10100</v>
      </c>
      <c r="AW662">
        <v>56500</v>
      </c>
      <c r="AX662">
        <v>17.8</v>
      </c>
      <c r="AY662">
        <v>6.8</v>
      </c>
      <c r="AZ662">
        <v>9600</v>
      </c>
      <c r="BA662">
        <v>55900</v>
      </c>
      <c r="BB662">
        <v>17.100000000000001</v>
      </c>
      <c r="BC662">
        <v>7.5</v>
      </c>
      <c r="BD662">
        <v>9000</v>
      </c>
      <c r="BE662">
        <v>60400</v>
      </c>
      <c r="BF662">
        <v>14.9</v>
      </c>
      <c r="BG662">
        <v>6.5</v>
      </c>
      <c r="BH662">
        <v>9900</v>
      </c>
      <c r="BI662">
        <v>57200</v>
      </c>
      <c r="BJ662">
        <v>17.3</v>
      </c>
      <c r="BK662">
        <v>7.5</v>
      </c>
      <c r="BL662">
        <v>11600</v>
      </c>
      <c r="BM662">
        <v>57700</v>
      </c>
      <c r="BN662">
        <v>20.100000000000001</v>
      </c>
      <c r="BO662">
        <v>7.9</v>
      </c>
      <c r="BP662">
        <v>12300</v>
      </c>
      <c r="BQ662">
        <v>55600</v>
      </c>
      <c r="BR662">
        <v>22.2</v>
      </c>
      <c r="BS662">
        <v>9</v>
      </c>
      <c r="BT662">
        <v>9000</v>
      </c>
      <c r="BU662">
        <v>59900</v>
      </c>
      <c r="BV662">
        <v>15</v>
      </c>
      <c r="BW662">
        <v>6.5</v>
      </c>
    </row>
    <row r="663" spans="1:75" x14ac:dyDescent="0.3">
      <c r="A663" t="s">
        <v>394</v>
      </c>
      <c r="B663" t="str">
        <f>VLOOKUP(A663,'class and classification'!$A$1:$B$338,2,FALSE)</f>
        <v>Urban with Significant Rural</v>
      </c>
      <c r="C663" t="str">
        <f>VLOOKUP(A663,'class and classification'!$A$1:$C$338,3,FALSE)</f>
        <v>SD</v>
      </c>
      <c r="D663">
        <v>12200</v>
      </c>
      <c r="E663">
        <v>81700</v>
      </c>
      <c r="F663">
        <v>14.9</v>
      </c>
      <c r="G663">
        <v>3.1</v>
      </c>
      <c r="H663">
        <v>12500</v>
      </c>
      <c r="I663">
        <v>80300</v>
      </c>
      <c r="J663">
        <v>15.6</v>
      </c>
      <c r="K663">
        <v>3.4</v>
      </c>
      <c r="L663">
        <v>12900</v>
      </c>
      <c r="M663">
        <v>78500</v>
      </c>
      <c r="N663">
        <v>16.5</v>
      </c>
      <c r="O663">
        <v>4.5</v>
      </c>
      <c r="P663">
        <v>12900</v>
      </c>
      <c r="Q663">
        <v>79100</v>
      </c>
      <c r="R663">
        <v>16.399999999999999</v>
      </c>
      <c r="S663">
        <v>4.4000000000000004</v>
      </c>
      <c r="T663">
        <v>10700</v>
      </c>
      <c r="U663">
        <v>80500</v>
      </c>
      <c r="V663">
        <v>13.3</v>
      </c>
      <c r="W663">
        <v>4.3</v>
      </c>
      <c r="X663">
        <v>11800</v>
      </c>
      <c r="Y663">
        <v>79600</v>
      </c>
      <c r="Z663">
        <v>14.9</v>
      </c>
      <c r="AA663">
        <v>4.5</v>
      </c>
      <c r="AB663">
        <v>10200</v>
      </c>
      <c r="AC663">
        <v>81500</v>
      </c>
      <c r="AD663">
        <v>12.5</v>
      </c>
      <c r="AE663">
        <v>4.5</v>
      </c>
      <c r="AF663">
        <v>11000</v>
      </c>
      <c r="AG663">
        <v>78600</v>
      </c>
      <c r="AH663">
        <v>14</v>
      </c>
      <c r="AI663">
        <v>4.8</v>
      </c>
      <c r="AJ663">
        <v>16500</v>
      </c>
      <c r="AK663">
        <v>82100</v>
      </c>
      <c r="AL663">
        <v>20.100000000000001</v>
      </c>
      <c r="AM663">
        <v>5.3</v>
      </c>
      <c r="AN663">
        <v>16300</v>
      </c>
      <c r="AO663">
        <v>87500</v>
      </c>
      <c r="AP663">
        <v>18.600000000000001</v>
      </c>
      <c r="AQ663">
        <v>5.0999999999999996</v>
      </c>
      <c r="AR663">
        <v>16900</v>
      </c>
      <c r="AS663">
        <v>85300</v>
      </c>
      <c r="AT663">
        <v>19.8</v>
      </c>
      <c r="AU663">
        <v>5.2</v>
      </c>
      <c r="AV663">
        <v>12800</v>
      </c>
      <c r="AW663">
        <v>85700</v>
      </c>
      <c r="AX663">
        <v>14.9</v>
      </c>
      <c r="AY663">
        <v>4.8</v>
      </c>
      <c r="AZ663">
        <v>16100</v>
      </c>
      <c r="BA663">
        <v>83900</v>
      </c>
      <c r="BB663">
        <v>19.100000000000001</v>
      </c>
      <c r="BC663">
        <v>5.6</v>
      </c>
      <c r="BD663">
        <v>15900</v>
      </c>
      <c r="BE663">
        <v>84600</v>
      </c>
      <c r="BF663">
        <v>18.7</v>
      </c>
      <c r="BG663">
        <v>5.5</v>
      </c>
      <c r="BH663">
        <v>13800</v>
      </c>
      <c r="BI663">
        <v>82500</v>
      </c>
      <c r="BJ663">
        <v>16.8</v>
      </c>
      <c r="BK663">
        <v>5.5</v>
      </c>
      <c r="BL663">
        <v>18600</v>
      </c>
      <c r="BM663">
        <v>87900</v>
      </c>
      <c r="BN663">
        <v>21.2</v>
      </c>
      <c r="BO663">
        <v>5.6</v>
      </c>
      <c r="BP663">
        <v>13800</v>
      </c>
      <c r="BQ663">
        <v>83700</v>
      </c>
      <c r="BR663">
        <v>16.5</v>
      </c>
      <c r="BS663">
        <v>5.3</v>
      </c>
      <c r="BT663">
        <v>12500</v>
      </c>
      <c r="BU663">
        <v>76700</v>
      </c>
      <c r="BV663">
        <v>16.3</v>
      </c>
      <c r="BW663">
        <v>5.0999999999999996</v>
      </c>
    </row>
    <row r="664" spans="1:75" x14ac:dyDescent="0.3">
      <c r="A664" t="s">
        <v>395</v>
      </c>
      <c r="B664" t="str">
        <f>VLOOKUP(A664,'class and classification'!$A$1:$B$338,2,FALSE)</f>
        <v>Predominantly Urban</v>
      </c>
      <c r="C664" t="str">
        <f>VLOOKUP(A664,'class and classification'!$A$1:$C$338,3,FALSE)</f>
        <v>SD</v>
      </c>
      <c r="D664">
        <v>5100</v>
      </c>
      <c r="E664">
        <v>48800</v>
      </c>
      <c r="F664">
        <v>10.4</v>
      </c>
      <c r="G664">
        <v>3</v>
      </c>
      <c r="H664">
        <v>5600</v>
      </c>
      <c r="I664">
        <v>48600</v>
      </c>
      <c r="J664">
        <v>11.6</v>
      </c>
      <c r="K664">
        <v>3</v>
      </c>
      <c r="L664">
        <v>8600</v>
      </c>
      <c r="M664">
        <v>50500</v>
      </c>
      <c r="N664">
        <v>17</v>
      </c>
      <c r="O664">
        <v>5.7</v>
      </c>
      <c r="P664">
        <v>7700</v>
      </c>
      <c r="Q664">
        <v>49300</v>
      </c>
      <c r="R664">
        <v>15.6</v>
      </c>
      <c r="S664">
        <v>5.7</v>
      </c>
      <c r="T664">
        <v>8500</v>
      </c>
      <c r="U664">
        <v>49200</v>
      </c>
      <c r="V664">
        <v>17.3</v>
      </c>
      <c r="W664">
        <v>5.8</v>
      </c>
      <c r="X664">
        <v>8300</v>
      </c>
      <c r="Y664">
        <v>55100</v>
      </c>
      <c r="Z664">
        <v>15.1</v>
      </c>
      <c r="AA664">
        <v>6</v>
      </c>
      <c r="AB664">
        <v>8200</v>
      </c>
      <c r="AC664">
        <v>50500</v>
      </c>
      <c r="AD664">
        <v>16.3</v>
      </c>
      <c r="AE664">
        <v>6.7</v>
      </c>
      <c r="AF664">
        <v>10000</v>
      </c>
      <c r="AG664">
        <v>49400</v>
      </c>
      <c r="AH664">
        <v>20.3</v>
      </c>
      <c r="AI664">
        <v>7.1</v>
      </c>
      <c r="AJ664">
        <v>10200</v>
      </c>
      <c r="AK664">
        <v>45500</v>
      </c>
      <c r="AL664">
        <v>22.5</v>
      </c>
      <c r="AM664">
        <v>7.9</v>
      </c>
      <c r="AN664">
        <v>6600</v>
      </c>
      <c r="AO664">
        <v>45600</v>
      </c>
      <c r="AP664">
        <v>14.5</v>
      </c>
      <c r="AQ664">
        <v>6.6</v>
      </c>
      <c r="AR664">
        <v>6800</v>
      </c>
      <c r="AS664">
        <v>50600</v>
      </c>
      <c r="AT664">
        <v>13.5</v>
      </c>
      <c r="AU664">
        <v>5.6</v>
      </c>
      <c r="AV664">
        <v>9900</v>
      </c>
      <c r="AW664">
        <v>55500</v>
      </c>
      <c r="AX664">
        <v>17.7</v>
      </c>
      <c r="AY664">
        <v>6.5</v>
      </c>
      <c r="AZ664">
        <v>13000</v>
      </c>
      <c r="BA664">
        <v>53100</v>
      </c>
      <c r="BB664">
        <v>24.5</v>
      </c>
      <c r="BC664">
        <v>8.8000000000000007</v>
      </c>
      <c r="BD664">
        <v>12700</v>
      </c>
      <c r="BE664">
        <v>54700</v>
      </c>
      <c r="BF664">
        <v>23.3</v>
      </c>
      <c r="BG664">
        <v>8.5</v>
      </c>
      <c r="BH664">
        <v>12200</v>
      </c>
      <c r="BI664">
        <v>56000</v>
      </c>
      <c r="BJ664">
        <v>21.8</v>
      </c>
      <c r="BK664">
        <v>7.4</v>
      </c>
      <c r="BL664">
        <v>7300</v>
      </c>
      <c r="BM664">
        <v>54800</v>
      </c>
      <c r="BN664">
        <v>13.3</v>
      </c>
      <c r="BO664">
        <v>6.1</v>
      </c>
      <c r="BP664">
        <v>8000</v>
      </c>
      <c r="BQ664">
        <v>49500</v>
      </c>
      <c r="BR664">
        <v>16.100000000000001</v>
      </c>
      <c r="BS664">
        <v>7.3</v>
      </c>
      <c r="BT664">
        <v>10500</v>
      </c>
      <c r="BU664">
        <v>53700</v>
      </c>
      <c r="BV664">
        <v>19.5</v>
      </c>
      <c r="BW664">
        <v>8.6999999999999993</v>
      </c>
    </row>
    <row r="665" spans="1:75" x14ac:dyDescent="0.3">
      <c r="A665" t="s">
        <v>396</v>
      </c>
      <c r="B665" t="str">
        <f>VLOOKUP(A665,'class and classification'!$A$1:$B$338,2,FALSE)</f>
        <v>Urban with Significant Rural</v>
      </c>
      <c r="C665" t="str">
        <f>VLOOKUP(A665,'class and classification'!$A$1:$C$338,3,FALSE)</f>
        <v>SD</v>
      </c>
      <c r="D665">
        <v>13900</v>
      </c>
      <c r="E665">
        <v>59300</v>
      </c>
      <c r="F665">
        <v>23.5</v>
      </c>
      <c r="G665">
        <v>4.3</v>
      </c>
      <c r="H665">
        <v>10500</v>
      </c>
      <c r="I665">
        <v>60100</v>
      </c>
      <c r="J665">
        <v>17.399999999999999</v>
      </c>
      <c r="K665">
        <v>3.8</v>
      </c>
      <c r="L665">
        <v>11700</v>
      </c>
      <c r="M665">
        <v>63000</v>
      </c>
      <c r="N665">
        <v>18.600000000000001</v>
      </c>
      <c r="O665">
        <v>5.2</v>
      </c>
      <c r="P665">
        <v>15600</v>
      </c>
      <c r="Q665">
        <v>63900</v>
      </c>
      <c r="R665">
        <v>24.4</v>
      </c>
      <c r="S665">
        <v>5.9</v>
      </c>
      <c r="T665">
        <v>15000</v>
      </c>
      <c r="U665">
        <v>62100</v>
      </c>
      <c r="V665">
        <v>24.2</v>
      </c>
      <c r="W665">
        <v>6.1</v>
      </c>
      <c r="X665">
        <v>13300</v>
      </c>
      <c r="Y665">
        <v>57500</v>
      </c>
      <c r="Z665">
        <v>23.1</v>
      </c>
      <c r="AA665">
        <v>6.6</v>
      </c>
      <c r="AB665">
        <v>14400</v>
      </c>
      <c r="AC665">
        <v>62700</v>
      </c>
      <c r="AD665">
        <v>22.9</v>
      </c>
      <c r="AE665">
        <v>6</v>
      </c>
      <c r="AF665">
        <v>14300</v>
      </c>
      <c r="AG665">
        <v>55000</v>
      </c>
      <c r="AH665">
        <v>26</v>
      </c>
      <c r="AI665">
        <v>7.8</v>
      </c>
      <c r="AJ665">
        <v>16700</v>
      </c>
      <c r="AK665">
        <v>56400</v>
      </c>
      <c r="AL665">
        <v>29.6</v>
      </c>
      <c r="AM665">
        <v>8</v>
      </c>
      <c r="AN665">
        <v>16900</v>
      </c>
      <c r="AO665">
        <v>63000</v>
      </c>
      <c r="AP665">
        <v>26.8</v>
      </c>
      <c r="AQ665">
        <v>7.7</v>
      </c>
      <c r="AR665">
        <v>15000</v>
      </c>
      <c r="AS665">
        <v>61000</v>
      </c>
      <c r="AT665">
        <v>24.5</v>
      </c>
      <c r="AU665">
        <v>6.9</v>
      </c>
      <c r="AV665">
        <v>14800</v>
      </c>
      <c r="AW665">
        <v>62200</v>
      </c>
      <c r="AX665">
        <v>23.8</v>
      </c>
      <c r="AY665">
        <v>7.1</v>
      </c>
      <c r="AZ665">
        <v>16000</v>
      </c>
      <c r="BA665">
        <v>61200</v>
      </c>
      <c r="BB665">
        <v>26.2</v>
      </c>
      <c r="BC665">
        <v>8</v>
      </c>
      <c r="BD665">
        <v>14900</v>
      </c>
      <c r="BE665">
        <v>64900</v>
      </c>
      <c r="BF665">
        <v>23</v>
      </c>
      <c r="BG665">
        <v>6.8</v>
      </c>
      <c r="BH665">
        <v>13100</v>
      </c>
      <c r="BI665">
        <v>63600</v>
      </c>
      <c r="BJ665">
        <v>20.6</v>
      </c>
      <c r="BK665">
        <v>6.2</v>
      </c>
      <c r="BL665">
        <v>16600</v>
      </c>
      <c r="BM665">
        <v>61700</v>
      </c>
      <c r="BN665">
        <v>26.9</v>
      </c>
      <c r="BO665">
        <v>7.5</v>
      </c>
      <c r="BP665">
        <v>13300</v>
      </c>
      <c r="BQ665">
        <v>67000</v>
      </c>
      <c r="BR665">
        <v>19.8</v>
      </c>
      <c r="BS665">
        <v>6.7</v>
      </c>
      <c r="BT665">
        <v>15300</v>
      </c>
      <c r="BU665">
        <v>63400</v>
      </c>
      <c r="BV665">
        <v>24.1</v>
      </c>
      <c r="BW665">
        <v>6.5</v>
      </c>
    </row>
    <row r="666" spans="1:75" x14ac:dyDescent="0.3">
      <c r="A666" t="s">
        <v>397</v>
      </c>
      <c r="B666" t="str">
        <f>VLOOKUP(A666,'class and classification'!$A$1:$B$338,2,FALSE)</f>
        <v>Predominantly Rural</v>
      </c>
      <c r="C666" t="str">
        <f>VLOOKUP(A666,'class and classification'!$A$1:$C$338,3,FALSE)</f>
        <v>SD</v>
      </c>
      <c r="D666">
        <v>15100</v>
      </c>
      <c r="E666">
        <v>54600</v>
      </c>
      <c r="F666">
        <v>27.7</v>
      </c>
      <c r="G666">
        <v>4.4000000000000004</v>
      </c>
      <c r="H666">
        <v>15100</v>
      </c>
      <c r="I666">
        <v>55800</v>
      </c>
      <c r="J666">
        <v>27.1</v>
      </c>
      <c r="K666">
        <v>4.4000000000000004</v>
      </c>
      <c r="L666">
        <v>13200</v>
      </c>
      <c r="M666">
        <v>57700</v>
      </c>
      <c r="N666">
        <v>22.9</v>
      </c>
      <c r="O666">
        <v>5.9</v>
      </c>
      <c r="P666">
        <v>13700</v>
      </c>
      <c r="Q666">
        <v>57900</v>
      </c>
      <c r="R666">
        <v>23.6</v>
      </c>
      <c r="S666">
        <v>6</v>
      </c>
      <c r="T666">
        <v>15900</v>
      </c>
      <c r="U666">
        <v>56900</v>
      </c>
      <c r="V666">
        <v>27.9</v>
      </c>
      <c r="W666">
        <v>6.5</v>
      </c>
      <c r="X666">
        <v>16100</v>
      </c>
      <c r="Y666">
        <v>53200</v>
      </c>
      <c r="Z666">
        <v>30.2</v>
      </c>
      <c r="AA666">
        <v>7.5</v>
      </c>
      <c r="AB666">
        <v>9200</v>
      </c>
      <c r="AC666">
        <v>56000</v>
      </c>
      <c r="AD666">
        <v>16.5</v>
      </c>
      <c r="AE666">
        <v>6.6</v>
      </c>
      <c r="AF666">
        <v>15200</v>
      </c>
      <c r="AG666">
        <v>56200</v>
      </c>
      <c r="AH666">
        <v>27</v>
      </c>
      <c r="AI666">
        <v>7.5</v>
      </c>
      <c r="AJ666">
        <v>16000</v>
      </c>
      <c r="AK666">
        <v>59500</v>
      </c>
      <c r="AL666">
        <v>27</v>
      </c>
      <c r="AM666">
        <v>7.1</v>
      </c>
      <c r="AN666">
        <v>20600</v>
      </c>
      <c r="AO666">
        <v>57100</v>
      </c>
      <c r="AP666">
        <v>36.1</v>
      </c>
      <c r="AQ666">
        <v>7.3</v>
      </c>
      <c r="AR666">
        <v>20300</v>
      </c>
      <c r="AS666">
        <v>65200</v>
      </c>
      <c r="AT666">
        <v>31.2</v>
      </c>
      <c r="AU666">
        <v>7.7</v>
      </c>
      <c r="AV666">
        <v>19800</v>
      </c>
      <c r="AW666">
        <v>67400</v>
      </c>
      <c r="AX666">
        <v>29.4</v>
      </c>
      <c r="AY666">
        <v>8</v>
      </c>
      <c r="AZ666">
        <v>18600</v>
      </c>
      <c r="BA666">
        <v>62800</v>
      </c>
      <c r="BB666">
        <v>29.6</v>
      </c>
      <c r="BC666">
        <v>8</v>
      </c>
      <c r="BD666">
        <v>17400</v>
      </c>
      <c r="BE666">
        <v>64700</v>
      </c>
      <c r="BF666">
        <v>26.8</v>
      </c>
      <c r="BG666">
        <v>7.3</v>
      </c>
      <c r="BH666">
        <v>12900</v>
      </c>
      <c r="BI666">
        <v>65200</v>
      </c>
      <c r="BJ666">
        <v>19.8</v>
      </c>
      <c r="BK666">
        <v>7</v>
      </c>
      <c r="BL666">
        <v>13900</v>
      </c>
      <c r="BM666">
        <v>55400</v>
      </c>
      <c r="BN666">
        <v>25.1</v>
      </c>
      <c r="BO666">
        <v>7.4</v>
      </c>
      <c r="BP666">
        <v>19400</v>
      </c>
      <c r="BQ666">
        <v>58600</v>
      </c>
      <c r="BR666">
        <v>33.1</v>
      </c>
      <c r="BS666">
        <v>8.8000000000000007</v>
      </c>
      <c r="BT666">
        <v>17000</v>
      </c>
      <c r="BU666">
        <v>68000</v>
      </c>
      <c r="BV666">
        <v>25</v>
      </c>
      <c r="BW666">
        <v>7.8</v>
      </c>
    </row>
    <row r="667" spans="1:75" x14ac:dyDescent="0.3">
      <c r="A667" t="s">
        <v>398</v>
      </c>
      <c r="B667" t="str">
        <f>VLOOKUP(A667,'class and classification'!$A$1:$B$338,2,FALSE)</f>
        <v>Urban with Significant Rural</v>
      </c>
      <c r="C667" t="str">
        <f>VLOOKUP(A667,'class and classification'!$A$1:$C$338,3,FALSE)</f>
        <v>SD</v>
      </c>
      <c r="D667">
        <v>9100</v>
      </c>
      <c r="E667">
        <v>54700</v>
      </c>
      <c r="F667">
        <v>16.600000000000001</v>
      </c>
      <c r="G667">
        <v>4</v>
      </c>
      <c r="H667">
        <v>7700</v>
      </c>
      <c r="I667">
        <v>55600</v>
      </c>
      <c r="J667">
        <v>13.9</v>
      </c>
      <c r="K667">
        <v>3.1</v>
      </c>
      <c r="L667">
        <v>9100</v>
      </c>
      <c r="M667">
        <v>53300</v>
      </c>
      <c r="N667">
        <v>17.100000000000001</v>
      </c>
      <c r="O667">
        <v>5.7</v>
      </c>
      <c r="P667">
        <v>12400</v>
      </c>
      <c r="Q667">
        <v>58700</v>
      </c>
      <c r="R667">
        <v>21.2</v>
      </c>
      <c r="S667">
        <v>5.8</v>
      </c>
      <c r="T667">
        <v>6900</v>
      </c>
      <c r="U667">
        <v>59600</v>
      </c>
      <c r="V667">
        <v>11.5</v>
      </c>
      <c r="W667">
        <v>4.2</v>
      </c>
      <c r="X667">
        <v>8500</v>
      </c>
      <c r="Y667">
        <v>56300</v>
      </c>
      <c r="Z667">
        <v>15.1</v>
      </c>
      <c r="AA667">
        <v>5.2</v>
      </c>
      <c r="AB667">
        <v>6400</v>
      </c>
      <c r="AC667">
        <v>56300</v>
      </c>
      <c r="AD667">
        <v>11.3</v>
      </c>
      <c r="AE667">
        <v>4.8</v>
      </c>
      <c r="AF667">
        <v>9500</v>
      </c>
      <c r="AG667">
        <v>53800</v>
      </c>
      <c r="AH667">
        <v>17.600000000000001</v>
      </c>
      <c r="AI667">
        <v>6.2</v>
      </c>
      <c r="AJ667">
        <v>7900</v>
      </c>
      <c r="AK667">
        <v>57800</v>
      </c>
      <c r="AL667">
        <v>13.7</v>
      </c>
      <c r="AM667">
        <v>5.4</v>
      </c>
      <c r="AN667">
        <v>7900</v>
      </c>
      <c r="AO667">
        <v>61900</v>
      </c>
      <c r="AP667">
        <v>12.8</v>
      </c>
      <c r="AQ667">
        <v>5.0999999999999996</v>
      </c>
      <c r="AR667">
        <v>9700</v>
      </c>
      <c r="AS667">
        <v>59600</v>
      </c>
      <c r="AT667">
        <v>16.2</v>
      </c>
      <c r="AU667">
        <v>5.4</v>
      </c>
      <c r="AV667">
        <v>9400</v>
      </c>
      <c r="AW667">
        <v>58700</v>
      </c>
      <c r="AX667">
        <v>16</v>
      </c>
      <c r="AY667">
        <v>6.1</v>
      </c>
      <c r="AZ667">
        <v>9900</v>
      </c>
      <c r="BA667">
        <v>59600</v>
      </c>
      <c r="BB667">
        <v>16.7</v>
      </c>
      <c r="BC667">
        <v>5.9</v>
      </c>
      <c r="BD667">
        <v>10700</v>
      </c>
      <c r="BE667">
        <v>61100</v>
      </c>
      <c r="BF667">
        <v>17.5</v>
      </c>
      <c r="BG667">
        <v>6.5</v>
      </c>
      <c r="BH667">
        <v>12900</v>
      </c>
      <c r="BI667">
        <v>65300</v>
      </c>
      <c r="BJ667">
        <v>19.7</v>
      </c>
      <c r="BK667">
        <v>6.5</v>
      </c>
      <c r="BL667">
        <v>15300</v>
      </c>
      <c r="BM667">
        <v>66500</v>
      </c>
      <c r="BN667">
        <v>23</v>
      </c>
      <c r="BO667">
        <v>7.8</v>
      </c>
      <c r="BP667">
        <v>15000</v>
      </c>
      <c r="BQ667">
        <v>64000</v>
      </c>
      <c r="BR667">
        <v>23.4</v>
      </c>
      <c r="BS667">
        <v>7.7</v>
      </c>
      <c r="BT667">
        <v>12700</v>
      </c>
      <c r="BU667">
        <v>57000</v>
      </c>
      <c r="BV667">
        <v>22.4</v>
      </c>
      <c r="BW667">
        <v>7.3</v>
      </c>
    </row>
    <row r="668" spans="1:75" x14ac:dyDescent="0.3">
      <c r="A668" t="s">
        <v>399</v>
      </c>
      <c r="B668" t="str">
        <f>VLOOKUP(A668,'class and classification'!$A$1:$B$338,2,FALSE)</f>
        <v>Predominantly Urban</v>
      </c>
      <c r="C668" t="str">
        <f>VLOOKUP(A668,'class and classification'!$A$1:$C$338,3,FALSE)</f>
        <v>SD</v>
      </c>
      <c r="D668">
        <v>15600</v>
      </c>
      <c r="E668">
        <v>66600</v>
      </c>
      <c r="F668">
        <v>23.4</v>
      </c>
      <c r="G668">
        <v>4.3</v>
      </c>
      <c r="H668">
        <v>12300</v>
      </c>
      <c r="I668">
        <v>66600</v>
      </c>
      <c r="J668">
        <v>18.5</v>
      </c>
      <c r="K668">
        <v>3.9</v>
      </c>
      <c r="L668">
        <v>13800</v>
      </c>
      <c r="M668">
        <v>65400</v>
      </c>
      <c r="N668">
        <v>21.1</v>
      </c>
      <c r="O668">
        <v>5.8</v>
      </c>
      <c r="P668">
        <v>16700</v>
      </c>
      <c r="Q668">
        <v>70200</v>
      </c>
      <c r="R668">
        <v>23.7</v>
      </c>
      <c r="S668">
        <v>5.9</v>
      </c>
      <c r="T668">
        <v>16700</v>
      </c>
      <c r="U668">
        <v>68600</v>
      </c>
      <c r="V668">
        <v>24.4</v>
      </c>
      <c r="W668">
        <v>6.3</v>
      </c>
      <c r="X668">
        <v>15000</v>
      </c>
      <c r="Y668">
        <v>67500</v>
      </c>
      <c r="Z668">
        <v>22.3</v>
      </c>
      <c r="AA668">
        <v>6.4</v>
      </c>
      <c r="AB668">
        <v>11400</v>
      </c>
      <c r="AC668">
        <v>68500</v>
      </c>
      <c r="AD668">
        <v>16.7</v>
      </c>
      <c r="AE668">
        <v>5.8</v>
      </c>
      <c r="AF668">
        <v>13700</v>
      </c>
      <c r="AG668">
        <v>63600</v>
      </c>
      <c r="AH668">
        <v>21.6</v>
      </c>
      <c r="AI668">
        <v>6.5</v>
      </c>
      <c r="AJ668">
        <v>15300</v>
      </c>
      <c r="AK668">
        <v>64600</v>
      </c>
      <c r="AL668">
        <v>23.6</v>
      </c>
      <c r="AM668">
        <v>6.8</v>
      </c>
      <c r="AN668">
        <v>11700</v>
      </c>
      <c r="AO668">
        <v>63300</v>
      </c>
      <c r="AP668">
        <v>18.399999999999999</v>
      </c>
      <c r="AQ668">
        <v>6.7</v>
      </c>
      <c r="AR668">
        <v>14500</v>
      </c>
      <c r="AS668">
        <v>68600</v>
      </c>
      <c r="AT668">
        <v>21.2</v>
      </c>
      <c r="AU668">
        <v>6.8</v>
      </c>
      <c r="AV668">
        <v>21600</v>
      </c>
      <c r="AW668">
        <v>67000</v>
      </c>
      <c r="AX668">
        <v>32.299999999999997</v>
      </c>
      <c r="AY668">
        <v>8.1</v>
      </c>
      <c r="AZ668">
        <v>21000</v>
      </c>
      <c r="BA668">
        <v>68800</v>
      </c>
      <c r="BB668">
        <v>30.5</v>
      </c>
      <c r="BC668">
        <v>8.8000000000000007</v>
      </c>
      <c r="BD668">
        <v>15700</v>
      </c>
      <c r="BE668">
        <v>76200</v>
      </c>
      <c r="BF668">
        <v>20.6</v>
      </c>
      <c r="BG668">
        <v>7.1</v>
      </c>
      <c r="BH668">
        <v>17800</v>
      </c>
      <c r="BI668">
        <v>70400</v>
      </c>
      <c r="BJ668">
        <v>25.3</v>
      </c>
      <c r="BK668">
        <v>7.5</v>
      </c>
      <c r="BL668">
        <v>17700</v>
      </c>
      <c r="BM668">
        <v>73900</v>
      </c>
      <c r="BN668">
        <v>23.9</v>
      </c>
      <c r="BO668">
        <v>7.1</v>
      </c>
      <c r="BP668">
        <v>21400</v>
      </c>
      <c r="BQ668">
        <v>86300</v>
      </c>
      <c r="BR668">
        <v>24.8</v>
      </c>
      <c r="BS668">
        <v>7</v>
      </c>
      <c r="BT668">
        <v>22200</v>
      </c>
      <c r="BU668">
        <v>83000</v>
      </c>
      <c r="BV668">
        <v>26.8</v>
      </c>
      <c r="BW668">
        <v>6.3</v>
      </c>
    </row>
    <row r="669" spans="1:75" x14ac:dyDescent="0.3">
      <c r="A669" t="s">
        <v>400</v>
      </c>
      <c r="B669" t="str">
        <f>VLOOKUP(A669,'class and classification'!$A$1:$B$338,2,FALSE)</f>
        <v>Predominantly Urban</v>
      </c>
      <c r="C669" t="str">
        <f>VLOOKUP(A669,'class and classification'!$A$1:$C$338,3,FALSE)</f>
        <v>SD</v>
      </c>
      <c r="D669">
        <v>4100</v>
      </c>
      <c r="E669">
        <v>42500</v>
      </c>
      <c r="F669">
        <v>9.6999999999999993</v>
      </c>
      <c r="G669">
        <v>3.2</v>
      </c>
      <c r="H669">
        <v>5900</v>
      </c>
      <c r="I669">
        <v>44900</v>
      </c>
      <c r="J669">
        <v>13.2</v>
      </c>
      <c r="K669">
        <v>3.4</v>
      </c>
      <c r="L669">
        <v>7700</v>
      </c>
      <c r="M669">
        <v>45600</v>
      </c>
      <c r="N669">
        <v>16.8</v>
      </c>
      <c r="O669">
        <v>6.4</v>
      </c>
      <c r="P669">
        <v>7900</v>
      </c>
      <c r="Q669">
        <v>46400</v>
      </c>
      <c r="R669">
        <v>17.100000000000001</v>
      </c>
      <c r="S669">
        <v>7</v>
      </c>
      <c r="T669">
        <v>7800</v>
      </c>
      <c r="U669">
        <v>43600</v>
      </c>
      <c r="V669">
        <v>18</v>
      </c>
      <c r="W669">
        <v>7.5</v>
      </c>
      <c r="X669">
        <v>7800</v>
      </c>
      <c r="Y669">
        <v>49200</v>
      </c>
      <c r="Z669">
        <v>15.8</v>
      </c>
      <c r="AA669">
        <v>6.9</v>
      </c>
      <c r="AB669">
        <v>10300</v>
      </c>
      <c r="AC669">
        <v>48500</v>
      </c>
      <c r="AD669">
        <v>21.2</v>
      </c>
      <c r="AE669">
        <v>8.5</v>
      </c>
      <c r="AF669">
        <v>8200</v>
      </c>
      <c r="AG669">
        <v>47300</v>
      </c>
      <c r="AH669">
        <v>17.3</v>
      </c>
      <c r="AI669">
        <v>8.1</v>
      </c>
      <c r="AJ669">
        <v>6800</v>
      </c>
      <c r="AK669">
        <v>50300</v>
      </c>
      <c r="AL669">
        <v>13.4</v>
      </c>
      <c r="AM669">
        <v>7.5</v>
      </c>
      <c r="AN669">
        <v>10700</v>
      </c>
      <c r="AO669">
        <v>49900</v>
      </c>
      <c r="AP669">
        <v>21.4</v>
      </c>
      <c r="AQ669">
        <v>7.9</v>
      </c>
      <c r="AR669">
        <v>11400</v>
      </c>
      <c r="AS669">
        <v>54400</v>
      </c>
      <c r="AT669">
        <v>20.9</v>
      </c>
      <c r="AU669">
        <v>8.1</v>
      </c>
      <c r="AV669">
        <v>11900</v>
      </c>
      <c r="AW669">
        <v>50500</v>
      </c>
      <c r="AX669">
        <v>23.6</v>
      </c>
      <c r="AY669">
        <v>8.6</v>
      </c>
      <c r="AZ669">
        <v>12600</v>
      </c>
      <c r="BA669">
        <v>58000</v>
      </c>
      <c r="BB669">
        <v>21.8</v>
      </c>
      <c r="BC669">
        <v>7.7</v>
      </c>
      <c r="BD669">
        <v>15100</v>
      </c>
      <c r="BE669">
        <v>63700</v>
      </c>
      <c r="BF669">
        <v>23.8</v>
      </c>
      <c r="BG669">
        <v>8.3000000000000007</v>
      </c>
      <c r="BH669">
        <v>15400</v>
      </c>
      <c r="BI669">
        <v>59500</v>
      </c>
      <c r="BJ669">
        <v>26</v>
      </c>
      <c r="BK669">
        <v>8.1</v>
      </c>
      <c r="BL669">
        <v>15200</v>
      </c>
      <c r="BM669">
        <v>63200</v>
      </c>
      <c r="BN669">
        <v>24</v>
      </c>
      <c r="BO669">
        <v>8.6</v>
      </c>
      <c r="BP669">
        <v>16900</v>
      </c>
      <c r="BQ669">
        <v>60900</v>
      </c>
      <c r="BR669">
        <v>27.7</v>
      </c>
      <c r="BS669">
        <v>11.8</v>
      </c>
      <c r="BT669">
        <v>8600</v>
      </c>
      <c r="BU669">
        <v>49200</v>
      </c>
      <c r="BV669">
        <v>17.600000000000001</v>
      </c>
      <c r="BW669" t="s">
        <v>38</v>
      </c>
    </row>
    <row r="670" spans="1:75" x14ac:dyDescent="0.3">
      <c r="A670" t="s">
        <v>401</v>
      </c>
      <c r="B670" t="str">
        <f>VLOOKUP(A670,'class and classification'!$A$1:$B$338,2,FALSE)</f>
        <v>Urban with Significant Rural</v>
      </c>
      <c r="C670" t="str">
        <f>VLOOKUP(A670,'class and classification'!$A$1:$C$338,3,FALSE)</f>
        <v>SD</v>
      </c>
      <c r="D670">
        <v>5200</v>
      </c>
      <c r="E670">
        <v>47700</v>
      </c>
      <c r="F670">
        <v>10.9</v>
      </c>
      <c r="G670">
        <v>3</v>
      </c>
      <c r="H670">
        <v>6300</v>
      </c>
      <c r="I670">
        <v>48700</v>
      </c>
      <c r="J670">
        <v>12.9</v>
      </c>
      <c r="K670">
        <v>3.1</v>
      </c>
      <c r="L670">
        <v>7300</v>
      </c>
      <c r="M670">
        <v>47100</v>
      </c>
      <c r="N670">
        <v>15.6</v>
      </c>
      <c r="O670">
        <v>5.4</v>
      </c>
      <c r="P670">
        <v>8400</v>
      </c>
      <c r="Q670">
        <v>50100</v>
      </c>
      <c r="R670">
        <v>16.7</v>
      </c>
      <c r="S670">
        <v>5.6</v>
      </c>
      <c r="T670">
        <v>7200</v>
      </c>
      <c r="U670">
        <v>52900</v>
      </c>
      <c r="V670">
        <v>13.6</v>
      </c>
      <c r="W670">
        <v>5</v>
      </c>
      <c r="X670">
        <v>5200</v>
      </c>
      <c r="Y670">
        <v>48900</v>
      </c>
      <c r="Z670">
        <v>10.6</v>
      </c>
      <c r="AA670">
        <v>5.0999999999999996</v>
      </c>
      <c r="AB670">
        <v>9300</v>
      </c>
      <c r="AC670">
        <v>49000</v>
      </c>
      <c r="AD670">
        <v>19</v>
      </c>
      <c r="AE670">
        <v>6.7</v>
      </c>
      <c r="AF670">
        <v>6300</v>
      </c>
      <c r="AG670">
        <v>50000</v>
      </c>
      <c r="AH670">
        <v>12.5</v>
      </c>
      <c r="AI670">
        <v>6.1</v>
      </c>
      <c r="AJ670">
        <v>7000</v>
      </c>
      <c r="AK670">
        <v>47700</v>
      </c>
      <c r="AL670">
        <v>14.6</v>
      </c>
      <c r="AM670">
        <v>6.5</v>
      </c>
      <c r="AN670">
        <v>8600</v>
      </c>
      <c r="AO670">
        <v>52900</v>
      </c>
      <c r="AP670">
        <v>16.2</v>
      </c>
      <c r="AQ670">
        <v>6.1</v>
      </c>
      <c r="AR670">
        <v>9100</v>
      </c>
      <c r="AS670">
        <v>46600</v>
      </c>
      <c r="AT670">
        <v>19.5</v>
      </c>
      <c r="AU670">
        <v>7.5</v>
      </c>
      <c r="AV670">
        <v>9100</v>
      </c>
      <c r="AW670">
        <v>50400</v>
      </c>
      <c r="AX670">
        <v>18</v>
      </c>
      <c r="AY670">
        <v>6.8</v>
      </c>
      <c r="AZ670">
        <v>8200</v>
      </c>
      <c r="BA670">
        <v>56200</v>
      </c>
      <c r="BB670">
        <v>14.6</v>
      </c>
      <c r="BC670">
        <v>7</v>
      </c>
      <c r="BD670">
        <v>7800</v>
      </c>
      <c r="BE670">
        <v>53400</v>
      </c>
      <c r="BF670">
        <v>14.5</v>
      </c>
      <c r="BG670">
        <v>6.2</v>
      </c>
      <c r="BH670">
        <v>10500</v>
      </c>
      <c r="BI670">
        <v>58100</v>
      </c>
      <c r="BJ670">
        <v>18</v>
      </c>
      <c r="BK670">
        <v>6.6</v>
      </c>
      <c r="BL670">
        <v>9500</v>
      </c>
      <c r="BM670">
        <v>51500</v>
      </c>
      <c r="BN670">
        <v>18.399999999999999</v>
      </c>
      <c r="BO670">
        <v>7.1</v>
      </c>
      <c r="BP670">
        <v>10100</v>
      </c>
      <c r="BQ670">
        <v>51700</v>
      </c>
      <c r="BR670">
        <v>19.5</v>
      </c>
      <c r="BS670">
        <v>8</v>
      </c>
      <c r="BT670">
        <v>9800</v>
      </c>
      <c r="BU670">
        <v>49200</v>
      </c>
      <c r="BV670">
        <v>19.899999999999999</v>
      </c>
      <c r="BW670">
        <v>7</v>
      </c>
    </row>
    <row r="671" spans="1:75" x14ac:dyDescent="0.3">
      <c r="A671" t="s">
        <v>402</v>
      </c>
      <c r="B671" t="str">
        <f>VLOOKUP(A671,'class and classification'!$A$1:$B$338,2,FALSE)</f>
        <v>Predominantly Urban</v>
      </c>
      <c r="C671" t="str">
        <f>VLOOKUP(A671,'class and classification'!$A$1:$C$338,3,FALSE)</f>
        <v>SD</v>
      </c>
      <c r="D671">
        <v>6000</v>
      </c>
      <c r="E671">
        <v>47800</v>
      </c>
      <c r="F671">
        <v>12.6</v>
      </c>
      <c r="G671">
        <v>3.2</v>
      </c>
      <c r="H671">
        <v>6900</v>
      </c>
      <c r="I671">
        <v>47400</v>
      </c>
      <c r="J671">
        <v>14.5</v>
      </c>
      <c r="K671">
        <v>3.7</v>
      </c>
      <c r="L671">
        <v>6400</v>
      </c>
      <c r="M671">
        <v>49900</v>
      </c>
      <c r="N671">
        <v>12.8</v>
      </c>
      <c r="O671">
        <v>6</v>
      </c>
      <c r="P671">
        <v>4700</v>
      </c>
      <c r="Q671">
        <v>45500</v>
      </c>
      <c r="R671">
        <v>10.3</v>
      </c>
      <c r="S671">
        <v>5.2</v>
      </c>
      <c r="T671">
        <v>8200</v>
      </c>
      <c r="U671">
        <v>48400</v>
      </c>
      <c r="V671">
        <v>16.899999999999999</v>
      </c>
      <c r="W671">
        <v>6.9</v>
      </c>
      <c r="X671">
        <v>7400</v>
      </c>
      <c r="Y671">
        <v>49100</v>
      </c>
      <c r="Z671">
        <v>15.1</v>
      </c>
      <c r="AA671">
        <v>7.6</v>
      </c>
      <c r="AB671">
        <v>5500</v>
      </c>
      <c r="AC671">
        <v>50200</v>
      </c>
      <c r="AD671">
        <v>11</v>
      </c>
      <c r="AE671">
        <v>6.2</v>
      </c>
      <c r="AF671">
        <v>9000</v>
      </c>
      <c r="AG671">
        <v>43400</v>
      </c>
      <c r="AH671">
        <v>20.7</v>
      </c>
      <c r="AI671">
        <v>8.4</v>
      </c>
      <c r="AJ671">
        <v>6400</v>
      </c>
      <c r="AK671">
        <v>43300</v>
      </c>
      <c r="AL671">
        <v>14.7</v>
      </c>
      <c r="AM671">
        <v>7.3</v>
      </c>
      <c r="AN671">
        <v>9400</v>
      </c>
      <c r="AO671">
        <v>48100</v>
      </c>
      <c r="AP671">
        <v>19.600000000000001</v>
      </c>
      <c r="AQ671">
        <v>8.5</v>
      </c>
      <c r="AR671">
        <v>8800</v>
      </c>
      <c r="AS671">
        <v>49500</v>
      </c>
      <c r="AT671">
        <v>17.8</v>
      </c>
      <c r="AU671">
        <v>7.9</v>
      </c>
      <c r="AV671">
        <v>9500</v>
      </c>
      <c r="AW671">
        <v>46600</v>
      </c>
      <c r="AX671">
        <v>20.399999999999999</v>
      </c>
      <c r="AY671">
        <v>9.5</v>
      </c>
      <c r="AZ671">
        <v>6300</v>
      </c>
      <c r="BA671">
        <v>43100</v>
      </c>
      <c r="BB671">
        <v>14.7</v>
      </c>
      <c r="BC671" t="s">
        <v>38</v>
      </c>
      <c r="BD671">
        <v>8400</v>
      </c>
      <c r="BE671">
        <v>49800</v>
      </c>
      <c r="BF671">
        <v>16.899999999999999</v>
      </c>
      <c r="BG671">
        <v>8.8000000000000007</v>
      </c>
      <c r="BH671">
        <v>9300</v>
      </c>
      <c r="BI671">
        <v>55700</v>
      </c>
      <c r="BJ671">
        <v>16.8</v>
      </c>
      <c r="BK671">
        <v>8</v>
      </c>
      <c r="BL671">
        <v>4500</v>
      </c>
      <c r="BM671">
        <v>53400</v>
      </c>
      <c r="BN671">
        <v>8.4</v>
      </c>
      <c r="BO671" t="s">
        <v>38</v>
      </c>
      <c r="BP671">
        <v>9200</v>
      </c>
      <c r="BQ671">
        <v>56600</v>
      </c>
      <c r="BR671">
        <v>16.3</v>
      </c>
      <c r="BS671">
        <v>8.4</v>
      </c>
      <c r="BT671">
        <v>4600</v>
      </c>
      <c r="BU671">
        <v>56200</v>
      </c>
      <c r="BV671">
        <v>8.1999999999999993</v>
      </c>
      <c r="BW671" t="s">
        <v>38</v>
      </c>
    </row>
    <row r="672" spans="1:75" x14ac:dyDescent="0.3">
      <c r="A672" t="s">
        <v>403</v>
      </c>
      <c r="B672" t="str">
        <f>VLOOKUP(A672,'class and classification'!$A$1:$B$338,2,FALSE)</f>
        <v>Urban with Significant Rural</v>
      </c>
      <c r="C672" t="str">
        <f>VLOOKUP(A672,'class and classification'!$A$1:$C$338,3,FALSE)</f>
        <v>SD</v>
      </c>
      <c r="D672">
        <v>9900</v>
      </c>
      <c r="E672">
        <v>73100</v>
      </c>
      <c r="F672">
        <v>13.6</v>
      </c>
      <c r="G672">
        <v>3.2</v>
      </c>
      <c r="H672">
        <v>10300</v>
      </c>
      <c r="I672">
        <v>69800</v>
      </c>
      <c r="J672">
        <v>14.7</v>
      </c>
      <c r="K672">
        <v>3.7</v>
      </c>
      <c r="L672">
        <v>14800</v>
      </c>
      <c r="M672">
        <v>69900</v>
      </c>
      <c r="N672">
        <v>21.2</v>
      </c>
      <c r="O672">
        <v>5.5</v>
      </c>
      <c r="P672">
        <v>14000</v>
      </c>
      <c r="Q672">
        <v>71000</v>
      </c>
      <c r="R672">
        <v>19.7</v>
      </c>
      <c r="S672">
        <v>5.7</v>
      </c>
      <c r="T672">
        <v>11400</v>
      </c>
      <c r="U672">
        <v>68700</v>
      </c>
      <c r="V672">
        <v>16.7</v>
      </c>
      <c r="W672">
        <v>5.6</v>
      </c>
      <c r="X672">
        <v>12700</v>
      </c>
      <c r="Y672">
        <v>75300</v>
      </c>
      <c r="Z672">
        <v>16.8</v>
      </c>
      <c r="AA672">
        <v>5.0999999999999996</v>
      </c>
      <c r="AB672">
        <v>18800</v>
      </c>
      <c r="AC672">
        <v>80900</v>
      </c>
      <c r="AD672">
        <v>23.3</v>
      </c>
      <c r="AE672">
        <v>6.5</v>
      </c>
      <c r="AF672">
        <v>16200</v>
      </c>
      <c r="AG672">
        <v>81600</v>
      </c>
      <c r="AH672">
        <v>19.8</v>
      </c>
      <c r="AI672">
        <v>5.6</v>
      </c>
      <c r="AJ672">
        <v>12100</v>
      </c>
      <c r="AK672">
        <v>78600</v>
      </c>
      <c r="AL672">
        <v>15.4</v>
      </c>
      <c r="AM672">
        <v>5.2</v>
      </c>
      <c r="AN672">
        <v>12200</v>
      </c>
      <c r="AO672">
        <v>80700</v>
      </c>
      <c r="AP672">
        <v>15.1</v>
      </c>
      <c r="AQ672">
        <v>5.0999999999999996</v>
      </c>
      <c r="AR672">
        <v>14000</v>
      </c>
      <c r="AS672">
        <v>79600</v>
      </c>
      <c r="AT672">
        <v>17.600000000000001</v>
      </c>
      <c r="AU672">
        <v>5.5</v>
      </c>
      <c r="AV672">
        <v>11800</v>
      </c>
      <c r="AW672">
        <v>85400</v>
      </c>
      <c r="AX672">
        <v>13.8</v>
      </c>
      <c r="AY672">
        <v>4.5999999999999996</v>
      </c>
      <c r="AZ672">
        <v>14200</v>
      </c>
      <c r="BA672">
        <v>76300</v>
      </c>
      <c r="BB672">
        <v>18.600000000000001</v>
      </c>
      <c r="BC672">
        <v>5.9</v>
      </c>
      <c r="BD672">
        <v>17100</v>
      </c>
      <c r="BE672">
        <v>80800</v>
      </c>
      <c r="BF672">
        <v>21.2</v>
      </c>
      <c r="BG672">
        <v>6.7</v>
      </c>
      <c r="BH672">
        <v>15000</v>
      </c>
      <c r="BI672">
        <v>88000</v>
      </c>
      <c r="BJ672">
        <v>17</v>
      </c>
      <c r="BK672">
        <v>6.6</v>
      </c>
      <c r="BL672">
        <v>21400</v>
      </c>
      <c r="BM672">
        <v>88000</v>
      </c>
      <c r="BN672">
        <v>24.4</v>
      </c>
      <c r="BO672">
        <v>8</v>
      </c>
      <c r="BP672">
        <v>20900</v>
      </c>
      <c r="BQ672">
        <v>89200</v>
      </c>
      <c r="BR672">
        <v>23.4</v>
      </c>
      <c r="BS672">
        <v>8.6</v>
      </c>
      <c r="BT672">
        <v>23100</v>
      </c>
      <c r="BU672">
        <v>87700</v>
      </c>
      <c r="BV672">
        <v>26.4</v>
      </c>
      <c r="BW672">
        <v>8</v>
      </c>
    </row>
    <row r="673" spans="1:75" x14ac:dyDescent="0.3">
      <c r="A673" t="s">
        <v>404</v>
      </c>
      <c r="B673" t="str">
        <f>VLOOKUP(A673,'class and classification'!$A$1:$B$338,2,FALSE)</f>
        <v>Predominantly Rural</v>
      </c>
      <c r="C673" t="str">
        <f>VLOOKUP(A673,'class and classification'!$A$1:$C$338,3,FALSE)</f>
        <v>SD</v>
      </c>
      <c r="D673">
        <v>9600</v>
      </c>
      <c r="E673">
        <v>51900</v>
      </c>
      <c r="F673">
        <v>18.5</v>
      </c>
      <c r="G673">
        <v>3.5</v>
      </c>
      <c r="H673">
        <v>9500</v>
      </c>
      <c r="I673">
        <v>53500</v>
      </c>
      <c r="J673">
        <v>17.8</v>
      </c>
      <c r="K673">
        <v>3.8</v>
      </c>
      <c r="L673">
        <v>9100</v>
      </c>
      <c r="M673">
        <v>55700</v>
      </c>
      <c r="N673">
        <v>16.399999999999999</v>
      </c>
      <c r="O673">
        <v>5.7</v>
      </c>
      <c r="P673">
        <v>12200</v>
      </c>
      <c r="Q673">
        <v>61300</v>
      </c>
      <c r="R673">
        <v>19.899999999999999</v>
      </c>
      <c r="S673">
        <v>6.1</v>
      </c>
      <c r="T673">
        <v>10800</v>
      </c>
      <c r="U673">
        <v>51000</v>
      </c>
      <c r="V673">
        <v>21.1</v>
      </c>
      <c r="W673">
        <v>6.9</v>
      </c>
      <c r="X673">
        <v>12900</v>
      </c>
      <c r="Y673">
        <v>55300</v>
      </c>
      <c r="Z673">
        <v>23.4</v>
      </c>
      <c r="AA673">
        <v>7.6</v>
      </c>
      <c r="AB673">
        <v>13300</v>
      </c>
      <c r="AC673">
        <v>51100</v>
      </c>
      <c r="AD673">
        <v>26</v>
      </c>
      <c r="AE673">
        <v>8.6</v>
      </c>
      <c r="AF673">
        <v>16900</v>
      </c>
      <c r="AG673">
        <v>57400</v>
      </c>
      <c r="AH673">
        <v>29.4</v>
      </c>
      <c r="AI673">
        <v>8.1</v>
      </c>
      <c r="AJ673">
        <v>10900</v>
      </c>
      <c r="AK673">
        <v>56100</v>
      </c>
      <c r="AL673">
        <v>19.5</v>
      </c>
      <c r="AM673">
        <v>6.8</v>
      </c>
      <c r="AN673">
        <v>10600</v>
      </c>
      <c r="AO673">
        <v>56400</v>
      </c>
      <c r="AP673">
        <v>18.8</v>
      </c>
      <c r="AQ673">
        <v>7.1</v>
      </c>
      <c r="AR673">
        <v>14500</v>
      </c>
      <c r="AS673">
        <v>55800</v>
      </c>
      <c r="AT673">
        <v>26</v>
      </c>
      <c r="AU673">
        <v>8.9</v>
      </c>
      <c r="AV673">
        <v>15500</v>
      </c>
      <c r="AW673">
        <v>55000</v>
      </c>
      <c r="AX673">
        <v>28.2</v>
      </c>
      <c r="AY673">
        <v>9.1999999999999993</v>
      </c>
      <c r="AZ673">
        <v>8200</v>
      </c>
      <c r="BA673">
        <v>51900</v>
      </c>
      <c r="BB673">
        <v>15.7</v>
      </c>
      <c r="BC673">
        <v>7.7</v>
      </c>
      <c r="BD673">
        <v>13800</v>
      </c>
      <c r="BE673">
        <v>55200</v>
      </c>
      <c r="BF673">
        <v>24.9</v>
      </c>
      <c r="BG673">
        <v>9.1999999999999993</v>
      </c>
      <c r="BH673">
        <v>14500</v>
      </c>
      <c r="BI673">
        <v>53400</v>
      </c>
      <c r="BJ673">
        <v>27.1</v>
      </c>
      <c r="BK673">
        <v>10.6</v>
      </c>
      <c r="BL673">
        <v>17800</v>
      </c>
      <c r="BM673">
        <v>58600</v>
      </c>
      <c r="BN673">
        <v>30.3</v>
      </c>
      <c r="BO673">
        <v>10.5</v>
      </c>
      <c r="BP673">
        <v>12900</v>
      </c>
      <c r="BQ673">
        <v>55500</v>
      </c>
      <c r="BR673">
        <v>23.2</v>
      </c>
      <c r="BS673">
        <v>8.5</v>
      </c>
      <c r="BT673">
        <v>10600</v>
      </c>
      <c r="BU673">
        <v>52400</v>
      </c>
      <c r="BV673">
        <v>20.2</v>
      </c>
      <c r="BW673">
        <v>7.8</v>
      </c>
    </row>
    <row r="674" spans="1:75" x14ac:dyDescent="0.3">
      <c r="A674" t="s">
        <v>405</v>
      </c>
      <c r="B674" t="str">
        <f>VLOOKUP(A674,'class and classification'!$A$1:$B$338,2,FALSE)</f>
        <v>Urban with Significant Rural</v>
      </c>
      <c r="C674" t="str">
        <f>VLOOKUP(A674,'class and classification'!$A$1:$C$338,3,FALSE)</f>
        <v>SD</v>
      </c>
      <c r="D674">
        <v>7700</v>
      </c>
      <c r="E674">
        <v>44600</v>
      </c>
      <c r="F674">
        <v>17.2</v>
      </c>
      <c r="G674">
        <v>3.6</v>
      </c>
      <c r="H674">
        <v>6000</v>
      </c>
      <c r="I674">
        <v>47300</v>
      </c>
      <c r="J674">
        <v>12.7</v>
      </c>
      <c r="K674">
        <v>3.2</v>
      </c>
      <c r="L674">
        <v>5800</v>
      </c>
      <c r="M674">
        <v>46900</v>
      </c>
      <c r="N674">
        <v>12.3</v>
      </c>
      <c r="O674">
        <v>5.0999999999999996</v>
      </c>
      <c r="P674">
        <v>5800</v>
      </c>
      <c r="Q674">
        <v>49100</v>
      </c>
      <c r="R674">
        <v>11.8</v>
      </c>
      <c r="S674">
        <v>4.7</v>
      </c>
      <c r="T674">
        <v>7400</v>
      </c>
      <c r="U674">
        <v>48900</v>
      </c>
      <c r="V674">
        <v>15.2</v>
      </c>
      <c r="W674">
        <v>5.9</v>
      </c>
      <c r="X674">
        <v>6100</v>
      </c>
      <c r="Y674">
        <v>48000</v>
      </c>
      <c r="Z674">
        <v>12.8</v>
      </c>
      <c r="AA674">
        <v>5.8</v>
      </c>
      <c r="AB674">
        <v>4300</v>
      </c>
      <c r="AC674">
        <v>45500</v>
      </c>
      <c r="AD674">
        <v>9.4</v>
      </c>
      <c r="AE674">
        <v>5.3</v>
      </c>
      <c r="AF674">
        <v>5400</v>
      </c>
      <c r="AG674">
        <v>50200</v>
      </c>
      <c r="AH674">
        <v>10.8</v>
      </c>
      <c r="AI674">
        <v>5.3</v>
      </c>
      <c r="AJ674">
        <v>6200</v>
      </c>
      <c r="AK674">
        <v>50900</v>
      </c>
      <c r="AL674">
        <v>12.1</v>
      </c>
      <c r="AM674">
        <v>5.6</v>
      </c>
      <c r="AN674">
        <v>5600</v>
      </c>
      <c r="AO674">
        <v>48400</v>
      </c>
      <c r="AP674">
        <v>11.5</v>
      </c>
      <c r="AQ674">
        <v>5.2</v>
      </c>
      <c r="AR674">
        <v>7100</v>
      </c>
      <c r="AS674">
        <v>54200</v>
      </c>
      <c r="AT674">
        <v>13.2</v>
      </c>
      <c r="AU674">
        <v>6</v>
      </c>
      <c r="AV674">
        <v>8800</v>
      </c>
      <c r="AW674">
        <v>53900</v>
      </c>
      <c r="AX674">
        <v>16.2</v>
      </c>
      <c r="AY674">
        <v>6.7</v>
      </c>
      <c r="AZ674">
        <v>10700</v>
      </c>
      <c r="BA674">
        <v>51600</v>
      </c>
      <c r="BB674">
        <v>20.7</v>
      </c>
      <c r="BC674">
        <v>7.2</v>
      </c>
      <c r="BD674">
        <v>10800</v>
      </c>
      <c r="BE674">
        <v>52400</v>
      </c>
      <c r="BF674">
        <v>20.7</v>
      </c>
      <c r="BG674">
        <v>7.8</v>
      </c>
      <c r="BH674">
        <v>5200</v>
      </c>
      <c r="BI674">
        <v>48300</v>
      </c>
      <c r="BJ674">
        <v>10.8</v>
      </c>
      <c r="BK674">
        <v>5.8</v>
      </c>
      <c r="BL674">
        <v>8500</v>
      </c>
      <c r="BM674">
        <v>55400</v>
      </c>
      <c r="BN674">
        <v>15.3</v>
      </c>
      <c r="BO674">
        <v>7.1</v>
      </c>
      <c r="BP674">
        <v>7600</v>
      </c>
      <c r="BQ674">
        <v>52900</v>
      </c>
      <c r="BR674">
        <v>14.4</v>
      </c>
      <c r="BS674">
        <v>7.2</v>
      </c>
      <c r="BT674">
        <v>10600</v>
      </c>
      <c r="BU674">
        <v>47800</v>
      </c>
      <c r="BV674">
        <v>22.1</v>
      </c>
      <c r="BW674">
        <v>8.9</v>
      </c>
    </row>
    <row r="675" spans="1:75" x14ac:dyDescent="0.3">
      <c r="A675" t="s">
        <v>406</v>
      </c>
      <c r="B675" t="str">
        <f>VLOOKUP(A675,'class and classification'!$A$1:$B$338,2,FALSE)</f>
        <v>Predominantly Rural</v>
      </c>
      <c r="C675" t="str">
        <f>VLOOKUP(A675,'class and classification'!$A$1:$C$338,3,FALSE)</f>
        <v>SD</v>
      </c>
      <c r="D675">
        <v>9000</v>
      </c>
      <c r="E675">
        <v>61900</v>
      </c>
      <c r="F675">
        <v>14.5</v>
      </c>
      <c r="G675">
        <v>3.5</v>
      </c>
      <c r="H675">
        <v>8200</v>
      </c>
      <c r="I675">
        <v>62900</v>
      </c>
      <c r="J675">
        <v>13.1</v>
      </c>
      <c r="K675">
        <v>3.5</v>
      </c>
      <c r="L675">
        <v>8900</v>
      </c>
      <c r="M675">
        <v>60600</v>
      </c>
      <c r="N675">
        <v>14.8</v>
      </c>
      <c r="O675">
        <v>4.9000000000000004</v>
      </c>
      <c r="P675">
        <v>8700</v>
      </c>
      <c r="Q675">
        <v>59200</v>
      </c>
      <c r="R675">
        <v>14.7</v>
      </c>
      <c r="S675">
        <v>4.7</v>
      </c>
      <c r="T675">
        <v>8100</v>
      </c>
      <c r="U675">
        <v>63000</v>
      </c>
      <c r="V675">
        <v>12.9</v>
      </c>
      <c r="W675">
        <v>4.5</v>
      </c>
      <c r="X675">
        <v>7200</v>
      </c>
      <c r="Y675">
        <v>58300</v>
      </c>
      <c r="Z675">
        <v>12.4</v>
      </c>
      <c r="AA675">
        <v>5.0999999999999996</v>
      </c>
      <c r="AB675">
        <v>10300</v>
      </c>
      <c r="AC675">
        <v>60200</v>
      </c>
      <c r="AD675">
        <v>17.2</v>
      </c>
      <c r="AE675">
        <v>5.7</v>
      </c>
      <c r="AF675">
        <v>9400</v>
      </c>
      <c r="AG675">
        <v>64100</v>
      </c>
      <c r="AH675">
        <v>14.7</v>
      </c>
      <c r="AI675">
        <v>5.2</v>
      </c>
      <c r="AJ675">
        <v>10700</v>
      </c>
      <c r="AK675">
        <v>64300</v>
      </c>
      <c r="AL675">
        <v>16.7</v>
      </c>
      <c r="AM675">
        <v>5.5</v>
      </c>
      <c r="AN675">
        <v>13500</v>
      </c>
      <c r="AO675">
        <v>62900</v>
      </c>
      <c r="AP675">
        <v>21.4</v>
      </c>
      <c r="AQ675">
        <v>6.3</v>
      </c>
      <c r="AR675">
        <v>10800</v>
      </c>
      <c r="AS675">
        <v>69800</v>
      </c>
      <c r="AT675">
        <v>15.5</v>
      </c>
      <c r="AU675">
        <v>5.6</v>
      </c>
      <c r="AV675">
        <v>8700</v>
      </c>
      <c r="AW675">
        <v>65400</v>
      </c>
      <c r="AX675">
        <v>13.3</v>
      </c>
      <c r="AY675">
        <v>5.4</v>
      </c>
      <c r="AZ675">
        <v>8100</v>
      </c>
      <c r="BA675">
        <v>69300</v>
      </c>
      <c r="BB675">
        <v>11.7</v>
      </c>
      <c r="BC675">
        <v>5.5</v>
      </c>
      <c r="BD675">
        <v>7900</v>
      </c>
      <c r="BE675">
        <v>65900</v>
      </c>
      <c r="BF675">
        <v>12</v>
      </c>
      <c r="BG675">
        <v>5.8</v>
      </c>
      <c r="BH675">
        <v>8700</v>
      </c>
      <c r="BI675">
        <v>61200</v>
      </c>
      <c r="BJ675">
        <v>14.2</v>
      </c>
      <c r="BK675">
        <v>6</v>
      </c>
      <c r="BL675">
        <v>12700</v>
      </c>
      <c r="BM675">
        <v>64700</v>
      </c>
      <c r="BN675">
        <v>19.600000000000001</v>
      </c>
      <c r="BO675">
        <v>6.5</v>
      </c>
      <c r="BP675">
        <v>12400</v>
      </c>
      <c r="BQ675">
        <v>69900</v>
      </c>
      <c r="BR675">
        <v>17.7</v>
      </c>
      <c r="BS675">
        <v>6.6</v>
      </c>
      <c r="BT675">
        <v>15400</v>
      </c>
      <c r="BU675">
        <v>67600</v>
      </c>
      <c r="BV675">
        <v>22.8</v>
      </c>
      <c r="BW675">
        <v>7.8</v>
      </c>
    </row>
    <row r="676" spans="1:75" x14ac:dyDescent="0.3">
      <c r="A676" t="s">
        <v>407</v>
      </c>
      <c r="B676" t="str">
        <f>VLOOKUP(A676,'class and classification'!$A$1:$B$338,2,FALSE)</f>
        <v>Predominantly Urban</v>
      </c>
      <c r="C676" t="str">
        <f>VLOOKUP(A676,'class and classification'!$A$1:$C$338,3,FALSE)</f>
        <v>SD</v>
      </c>
      <c r="D676">
        <v>11100</v>
      </c>
      <c r="E676">
        <v>56000</v>
      </c>
      <c r="F676">
        <v>19.8</v>
      </c>
      <c r="G676">
        <v>3.9</v>
      </c>
      <c r="H676">
        <v>7500</v>
      </c>
      <c r="I676">
        <v>56800</v>
      </c>
      <c r="J676">
        <v>13.2</v>
      </c>
      <c r="K676">
        <v>2.9</v>
      </c>
      <c r="L676">
        <v>9300</v>
      </c>
      <c r="M676">
        <v>52400</v>
      </c>
      <c r="N676">
        <v>17.8</v>
      </c>
      <c r="O676">
        <v>6</v>
      </c>
      <c r="P676">
        <v>10200</v>
      </c>
      <c r="Q676">
        <v>49500</v>
      </c>
      <c r="R676">
        <v>20.7</v>
      </c>
      <c r="S676">
        <v>6.4</v>
      </c>
      <c r="T676">
        <v>7500</v>
      </c>
      <c r="U676">
        <v>57600</v>
      </c>
      <c r="V676">
        <v>13</v>
      </c>
      <c r="W676">
        <v>5.5</v>
      </c>
      <c r="X676">
        <v>6800</v>
      </c>
      <c r="Y676">
        <v>59700</v>
      </c>
      <c r="Z676">
        <v>11.4</v>
      </c>
      <c r="AA676">
        <v>4.9000000000000004</v>
      </c>
      <c r="AB676">
        <v>7100</v>
      </c>
      <c r="AC676">
        <v>57000</v>
      </c>
      <c r="AD676">
        <v>12.5</v>
      </c>
      <c r="AE676">
        <v>5.3</v>
      </c>
      <c r="AF676">
        <v>8800</v>
      </c>
      <c r="AG676">
        <v>49200</v>
      </c>
      <c r="AH676">
        <v>17.8</v>
      </c>
      <c r="AI676">
        <v>6.8</v>
      </c>
      <c r="AJ676">
        <v>9700</v>
      </c>
      <c r="AK676">
        <v>51800</v>
      </c>
      <c r="AL676">
        <v>18.7</v>
      </c>
      <c r="AM676">
        <v>6.9</v>
      </c>
      <c r="AN676">
        <v>5800</v>
      </c>
      <c r="AO676">
        <v>54200</v>
      </c>
      <c r="AP676">
        <v>10.8</v>
      </c>
      <c r="AQ676">
        <v>6.4</v>
      </c>
      <c r="AR676">
        <v>8600</v>
      </c>
      <c r="AS676">
        <v>54400</v>
      </c>
      <c r="AT676">
        <v>15.8</v>
      </c>
      <c r="AU676">
        <v>6.6</v>
      </c>
      <c r="AV676">
        <v>9800</v>
      </c>
      <c r="AW676">
        <v>58800</v>
      </c>
      <c r="AX676">
        <v>16.600000000000001</v>
      </c>
      <c r="AY676">
        <v>5.8</v>
      </c>
      <c r="AZ676">
        <v>12000</v>
      </c>
      <c r="BA676">
        <v>64700</v>
      </c>
      <c r="BB676">
        <v>18.600000000000001</v>
      </c>
      <c r="BC676">
        <v>7.4</v>
      </c>
      <c r="BD676">
        <v>12200</v>
      </c>
      <c r="BE676">
        <v>71900</v>
      </c>
      <c r="BF676">
        <v>16.899999999999999</v>
      </c>
      <c r="BG676">
        <v>6.5</v>
      </c>
      <c r="BH676">
        <v>12800</v>
      </c>
      <c r="BI676">
        <v>62300</v>
      </c>
      <c r="BJ676">
        <v>20.6</v>
      </c>
      <c r="BK676">
        <v>7.7</v>
      </c>
      <c r="BL676">
        <v>9100</v>
      </c>
      <c r="BM676">
        <v>60900</v>
      </c>
      <c r="BN676">
        <v>15</v>
      </c>
      <c r="BO676">
        <v>7.3</v>
      </c>
      <c r="BP676">
        <v>11000</v>
      </c>
      <c r="BQ676">
        <v>61500</v>
      </c>
      <c r="BR676">
        <v>17.8</v>
      </c>
      <c r="BS676">
        <v>7.4</v>
      </c>
      <c r="BT676">
        <v>11000</v>
      </c>
      <c r="BU676">
        <v>56400</v>
      </c>
      <c r="BV676">
        <v>19.5</v>
      </c>
      <c r="BW676">
        <v>7.5</v>
      </c>
    </row>
    <row r="677" spans="1:75" x14ac:dyDescent="0.3">
      <c r="A677" t="s">
        <v>408</v>
      </c>
      <c r="B677" t="str">
        <f>VLOOKUP(A677,'class and classification'!$A$1:$B$338,2,FALSE)</f>
        <v>Urban with Significant Rural</v>
      </c>
      <c r="C677" t="str">
        <f>VLOOKUP(A677,'class and classification'!$A$1:$C$338,3,FALSE)</f>
        <v>SD</v>
      </c>
      <c r="D677">
        <v>7700</v>
      </c>
      <c r="E677">
        <v>52900</v>
      </c>
      <c r="F677">
        <v>14.5</v>
      </c>
      <c r="G677">
        <v>3.4</v>
      </c>
      <c r="H677">
        <v>10100</v>
      </c>
      <c r="I677">
        <v>56000</v>
      </c>
      <c r="J677">
        <v>18</v>
      </c>
      <c r="K677">
        <v>3.8</v>
      </c>
      <c r="L677">
        <v>11900</v>
      </c>
      <c r="M677">
        <v>57100</v>
      </c>
      <c r="N677">
        <v>20.8</v>
      </c>
      <c r="O677">
        <v>6.1</v>
      </c>
      <c r="P677">
        <v>11400</v>
      </c>
      <c r="Q677">
        <v>54200</v>
      </c>
      <c r="R677">
        <v>21.1</v>
      </c>
      <c r="S677">
        <v>6.2</v>
      </c>
      <c r="T677">
        <v>7800</v>
      </c>
      <c r="U677">
        <v>54400</v>
      </c>
      <c r="V677">
        <v>14.3</v>
      </c>
      <c r="W677">
        <v>5.3</v>
      </c>
      <c r="X677">
        <v>10000</v>
      </c>
      <c r="Y677">
        <v>59200</v>
      </c>
      <c r="Z677">
        <v>16.8</v>
      </c>
      <c r="AA677">
        <v>5.8</v>
      </c>
      <c r="AB677">
        <v>14100</v>
      </c>
      <c r="AC677">
        <v>56700</v>
      </c>
      <c r="AD677">
        <v>24.8</v>
      </c>
      <c r="AE677">
        <v>7.8</v>
      </c>
      <c r="AF677">
        <v>9900</v>
      </c>
      <c r="AG677">
        <v>58000</v>
      </c>
      <c r="AH677">
        <v>17.100000000000001</v>
      </c>
      <c r="AI677">
        <v>6.5</v>
      </c>
      <c r="AJ677">
        <v>13300</v>
      </c>
      <c r="AK677">
        <v>49000</v>
      </c>
      <c r="AL677">
        <v>27.1</v>
      </c>
      <c r="AM677">
        <v>9.1</v>
      </c>
      <c r="AN677">
        <v>15500</v>
      </c>
      <c r="AO677">
        <v>58100</v>
      </c>
      <c r="AP677">
        <v>26.7</v>
      </c>
      <c r="AQ677">
        <v>7.8</v>
      </c>
      <c r="AR677">
        <v>14300</v>
      </c>
      <c r="AS677">
        <v>65500</v>
      </c>
      <c r="AT677">
        <v>21.8</v>
      </c>
      <c r="AU677">
        <v>7.3</v>
      </c>
      <c r="AV677">
        <v>11300</v>
      </c>
      <c r="AW677">
        <v>63400</v>
      </c>
      <c r="AX677">
        <v>17.899999999999999</v>
      </c>
      <c r="AY677">
        <v>6.4</v>
      </c>
      <c r="AZ677">
        <v>11100</v>
      </c>
      <c r="BA677">
        <v>65900</v>
      </c>
      <c r="BB677">
        <v>16.899999999999999</v>
      </c>
      <c r="BC677">
        <v>6</v>
      </c>
      <c r="BD677">
        <v>11900</v>
      </c>
      <c r="BE677">
        <v>61300</v>
      </c>
      <c r="BF677">
        <v>19.3</v>
      </c>
      <c r="BG677">
        <v>7</v>
      </c>
      <c r="BH677">
        <v>12800</v>
      </c>
      <c r="BI677">
        <v>66400</v>
      </c>
      <c r="BJ677">
        <v>19.3</v>
      </c>
      <c r="BK677">
        <v>7.3</v>
      </c>
      <c r="BL677">
        <v>11000</v>
      </c>
      <c r="BM677">
        <v>71700</v>
      </c>
      <c r="BN677">
        <v>15.4</v>
      </c>
      <c r="BO677">
        <v>6.5</v>
      </c>
      <c r="BP677">
        <v>7800</v>
      </c>
      <c r="BQ677">
        <v>69500</v>
      </c>
      <c r="BR677">
        <v>11.2</v>
      </c>
      <c r="BS677">
        <v>6.7</v>
      </c>
      <c r="BT677">
        <v>13100</v>
      </c>
      <c r="BU677">
        <v>66900</v>
      </c>
      <c r="BV677">
        <v>19.600000000000001</v>
      </c>
      <c r="BW677">
        <v>7.7</v>
      </c>
    </row>
    <row r="678" spans="1:75" x14ac:dyDescent="0.3">
      <c r="A678" t="s">
        <v>409</v>
      </c>
      <c r="B678" t="str">
        <f>VLOOKUP(A678,'class and classification'!$A$1:$B$338,2,FALSE)</f>
        <v>Urban with Significant Rural</v>
      </c>
      <c r="C678" t="str">
        <f>VLOOKUP(A678,'class and classification'!$A$1:$C$338,3,FALSE)</f>
        <v>SD</v>
      </c>
      <c r="D678">
        <v>11500</v>
      </c>
      <c r="E678">
        <v>53500</v>
      </c>
      <c r="F678">
        <v>21.5</v>
      </c>
      <c r="G678">
        <v>3.9</v>
      </c>
      <c r="H678">
        <v>11600</v>
      </c>
      <c r="I678">
        <v>54700</v>
      </c>
      <c r="J678">
        <v>21.2</v>
      </c>
      <c r="K678">
        <v>3.9</v>
      </c>
      <c r="L678">
        <v>11200</v>
      </c>
      <c r="M678">
        <v>53300</v>
      </c>
      <c r="N678">
        <v>21.1</v>
      </c>
      <c r="O678">
        <v>6.1</v>
      </c>
      <c r="P678">
        <v>10200</v>
      </c>
      <c r="Q678">
        <v>52200</v>
      </c>
      <c r="R678">
        <v>19.600000000000001</v>
      </c>
      <c r="S678">
        <v>6.1</v>
      </c>
      <c r="T678">
        <v>10500</v>
      </c>
      <c r="U678">
        <v>53300</v>
      </c>
      <c r="V678">
        <v>19.7</v>
      </c>
      <c r="W678">
        <v>6.2</v>
      </c>
      <c r="X678">
        <v>10100</v>
      </c>
      <c r="Y678">
        <v>55200</v>
      </c>
      <c r="Z678">
        <v>18.399999999999999</v>
      </c>
      <c r="AA678">
        <v>6.6</v>
      </c>
      <c r="AB678">
        <v>10500</v>
      </c>
      <c r="AC678">
        <v>54400</v>
      </c>
      <c r="AD678">
        <v>19.2</v>
      </c>
      <c r="AE678">
        <v>6.4</v>
      </c>
      <c r="AF678">
        <v>11700</v>
      </c>
      <c r="AG678">
        <v>58400</v>
      </c>
      <c r="AH678">
        <v>20</v>
      </c>
      <c r="AI678">
        <v>6.5</v>
      </c>
      <c r="AJ678">
        <v>9400</v>
      </c>
      <c r="AK678">
        <v>56400</v>
      </c>
      <c r="AL678">
        <v>16.600000000000001</v>
      </c>
      <c r="AM678">
        <v>6.1</v>
      </c>
      <c r="AN678">
        <v>11900</v>
      </c>
      <c r="AO678">
        <v>58200</v>
      </c>
      <c r="AP678">
        <v>20.5</v>
      </c>
      <c r="AQ678">
        <v>7</v>
      </c>
      <c r="AR678">
        <v>14200</v>
      </c>
      <c r="AS678">
        <v>54200</v>
      </c>
      <c r="AT678">
        <v>26.3</v>
      </c>
      <c r="AU678">
        <v>8</v>
      </c>
      <c r="AV678">
        <v>11000</v>
      </c>
      <c r="AW678">
        <v>54200</v>
      </c>
      <c r="AX678">
        <v>20.3</v>
      </c>
      <c r="AY678">
        <v>7.7</v>
      </c>
      <c r="AZ678">
        <v>16900</v>
      </c>
      <c r="BA678">
        <v>59100</v>
      </c>
      <c r="BB678">
        <v>28.5</v>
      </c>
      <c r="BC678">
        <v>7.9</v>
      </c>
      <c r="BD678">
        <v>16000</v>
      </c>
      <c r="BE678">
        <v>60800</v>
      </c>
      <c r="BF678">
        <v>26.3</v>
      </c>
      <c r="BG678">
        <v>7</v>
      </c>
      <c r="BH678">
        <v>13200</v>
      </c>
      <c r="BI678">
        <v>54300</v>
      </c>
      <c r="BJ678">
        <v>24.3</v>
      </c>
      <c r="BK678">
        <v>7.1</v>
      </c>
      <c r="BL678">
        <v>13000</v>
      </c>
      <c r="BM678">
        <v>57600</v>
      </c>
      <c r="BN678">
        <v>22.5</v>
      </c>
      <c r="BO678">
        <v>8.3000000000000007</v>
      </c>
      <c r="BP678">
        <v>21200</v>
      </c>
      <c r="BQ678">
        <v>57600</v>
      </c>
      <c r="BR678">
        <v>36.9</v>
      </c>
      <c r="BS678">
        <v>9.6</v>
      </c>
      <c r="BT678">
        <v>18000</v>
      </c>
      <c r="BU678">
        <v>57100</v>
      </c>
      <c r="BV678">
        <v>31.5</v>
      </c>
      <c r="BW678">
        <v>7.9</v>
      </c>
    </row>
    <row r="679" spans="1:75" x14ac:dyDescent="0.3">
      <c r="A679" t="s">
        <v>410</v>
      </c>
      <c r="B679" t="str">
        <f>VLOOKUP(A679,'class and classification'!$A$1:$B$338,2,FALSE)</f>
        <v>Urban with Significant Rural</v>
      </c>
      <c r="C679" t="str">
        <f>VLOOKUP(A679,'class and classification'!$A$1:$C$338,3,FALSE)</f>
        <v>SD</v>
      </c>
      <c r="D679">
        <v>10700</v>
      </c>
      <c r="E679">
        <v>73700</v>
      </c>
      <c r="F679">
        <v>14.5</v>
      </c>
      <c r="G679">
        <v>2.9</v>
      </c>
      <c r="H679">
        <v>12200</v>
      </c>
      <c r="I679">
        <v>73300</v>
      </c>
      <c r="J679">
        <v>16.600000000000001</v>
      </c>
      <c r="K679">
        <v>3.3</v>
      </c>
      <c r="L679">
        <v>11500</v>
      </c>
      <c r="M679">
        <v>75200</v>
      </c>
      <c r="N679">
        <v>15.3</v>
      </c>
      <c r="O679">
        <v>4.4000000000000004</v>
      </c>
      <c r="P679">
        <v>13000</v>
      </c>
      <c r="Q679">
        <v>73800</v>
      </c>
      <c r="R679">
        <v>17.600000000000001</v>
      </c>
      <c r="S679">
        <v>5.2</v>
      </c>
      <c r="T679">
        <v>12700</v>
      </c>
      <c r="U679">
        <v>78600</v>
      </c>
      <c r="V679">
        <v>16.100000000000001</v>
      </c>
      <c r="W679">
        <v>4.8</v>
      </c>
      <c r="X679">
        <v>9500</v>
      </c>
      <c r="Y679">
        <v>68300</v>
      </c>
      <c r="Z679">
        <v>14</v>
      </c>
      <c r="AA679">
        <v>5.2</v>
      </c>
      <c r="AB679">
        <v>15200</v>
      </c>
      <c r="AC679">
        <v>71200</v>
      </c>
      <c r="AD679">
        <v>21.3</v>
      </c>
      <c r="AE679">
        <v>6</v>
      </c>
      <c r="AF679">
        <v>13100</v>
      </c>
      <c r="AG679">
        <v>72200</v>
      </c>
      <c r="AH679">
        <v>18.2</v>
      </c>
      <c r="AI679">
        <v>5.8</v>
      </c>
      <c r="AJ679">
        <v>16600</v>
      </c>
      <c r="AK679">
        <v>77800</v>
      </c>
      <c r="AL679">
        <v>21.3</v>
      </c>
      <c r="AM679">
        <v>5.7</v>
      </c>
      <c r="AN679">
        <v>20700</v>
      </c>
      <c r="AO679">
        <v>75700</v>
      </c>
      <c r="AP679">
        <v>27.3</v>
      </c>
      <c r="AQ679">
        <v>6.8</v>
      </c>
      <c r="AR679">
        <v>13900</v>
      </c>
      <c r="AS679">
        <v>70500</v>
      </c>
      <c r="AT679">
        <v>19.7</v>
      </c>
      <c r="AU679">
        <v>5.9</v>
      </c>
      <c r="AV679">
        <v>13300</v>
      </c>
      <c r="AW679">
        <v>71600</v>
      </c>
      <c r="AX679">
        <v>18.600000000000001</v>
      </c>
      <c r="AY679">
        <v>5.7</v>
      </c>
      <c r="AZ679">
        <v>14800</v>
      </c>
      <c r="BA679">
        <v>72000</v>
      </c>
      <c r="BB679">
        <v>20.5</v>
      </c>
      <c r="BC679">
        <v>6.1</v>
      </c>
      <c r="BD679">
        <v>17500</v>
      </c>
      <c r="BE679">
        <v>78800</v>
      </c>
      <c r="BF679">
        <v>22.2</v>
      </c>
      <c r="BG679">
        <v>6</v>
      </c>
      <c r="BH679">
        <v>13100</v>
      </c>
      <c r="BI679">
        <v>77100</v>
      </c>
      <c r="BJ679">
        <v>17</v>
      </c>
      <c r="BK679">
        <v>5.9</v>
      </c>
      <c r="BL679">
        <v>20100</v>
      </c>
      <c r="BM679">
        <v>80600</v>
      </c>
      <c r="BN679">
        <v>24.9</v>
      </c>
      <c r="BO679">
        <v>6.4</v>
      </c>
      <c r="BP679">
        <v>21400</v>
      </c>
      <c r="BQ679">
        <v>79100</v>
      </c>
      <c r="BR679">
        <v>27</v>
      </c>
      <c r="BS679">
        <v>7.1</v>
      </c>
      <c r="BT679">
        <v>18400</v>
      </c>
      <c r="BU679">
        <v>77900</v>
      </c>
      <c r="BV679">
        <v>23.7</v>
      </c>
      <c r="BW679">
        <v>6.4</v>
      </c>
    </row>
    <row r="680" spans="1:75" x14ac:dyDescent="0.3">
      <c r="A680" t="s">
        <v>411</v>
      </c>
      <c r="B680" t="str">
        <f>VLOOKUP(A680,'class and classification'!$A$1:$B$338,2,FALSE)</f>
        <v>Predominantly Urban</v>
      </c>
      <c r="C680" t="str">
        <f>VLOOKUP(A680,'class and classification'!$A$1:$C$338,3,FALSE)</f>
        <v>SD</v>
      </c>
      <c r="D680">
        <v>21500</v>
      </c>
      <c r="E680">
        <v>71300</v>
      </c>
      <c r="F680">
        <v>30.1</v>
      </c>
      <c r="G680">
        <v>4.0999999999999996</v>
      </c>
      <c r="H680">
        <v>18900</v>
      </c>
      <c r="I680">
        <v>76400</v>
      </c>
      <c r="J680">
        <v>24.7</v>
      </c>
      <c r="K680">
        <v>4</v>
      </c>
      <c r="L680">
        <v>23600</v>
      </c>
      <c r="M680">
        <v>72600</v>
      </c>
      <c r="N680">
        <v>32.5</v>
      </c>
      <c r="O680">
        <v>6.5</v>
      </c>
      <c r="P680">
        <v>20500</v>
      </c>
      <c r="Q680">
        <v>69700</v>
      </c>
      <c r="R680">
        <v>29.4</v>
      </c>
      <c r="S680">
        <v>6.9</v>
      </c>
      <c r="T680">
        <v>28600</v>
      </c>
      <c r="U680">
        <v>78100</v>
      </c>
      <c r="V680">
        <v>36.6</v>
      </c>
      <c r="W680">
        <v>6.5</v>
      </c>
      <c r="X680">
        <v>28700</v>
      </c>
      <c r="Y680">
        <v>76100</v>
      </c>
      <c r="Z680">
        <v>37.700000000000003</v>
      </c>
      <c r="AA680">
        <v>7</v>
      </c>
      <c r="AB680">
        <v>29200</v>
      </c>
      <c r="AC680">
        <v>74400</v>
      </c>
      <c r="AD680">
        <v>39.200000000000003</v>
      </c>
      <c r="AE680">
        <v>7.9</v>
      </c>
      <c r="AF680">
        <v>33100</v>
      </c>
      <c r="AG680">
        <v>82900</v>
      </c>
      <c r="AH680">
        <v>40</v>
      </c>
      <c r="AI680">
        <v>8.1999999999999993</v>
      </c>
      <c r="AJ680">
        <v>28800</v>
      </c>
      <c r="AK680">
        <v>79300</v>
      </c>
      <c r="AL680">
        <v>36.299999999999997</v>
      </c>
      <c r="AM680">
        <v>7.8</v>
      </c>
      <c r="AN680">
        <v>25800</v>
      </c>
      <c r="AO680">
        <v>80000</v>
      </c>
      <c r="AP680">
        <v>32.200000000000003</v>
      </c>
      <c r="AQ680">
        <v>7.3</v>
      </c>
      <c r="AR680">
        <v>35400</v>
      </c>
      <c r="AS680">
        <v>80900</v>
      </c>
      <c r="AT680">
        <v>43.8</v>
      </c>
      <c r="AU680">
        <v>8</v>
      </c>
      <c r="AV680">
        <v>40500</v>
      </c>
      <c r="AW680">
        <v>91000</v>
      </c>
      <c r="AX680">
        <v>44.5</v>
      </c>
      <c r="AY680">
        <v>7.5</v>
      </c>
      <c r="AZ680">
        <v>36100</v>
      </c>
      <c r="BA680">
        <v>85100</v>
      </c>
      <c r="BB680">
        <v>42.4</v>
      </c>
      <c r="BC680">
        <v>7.1</v>
      </c>
      <c r="BD680">
        <v>34000</v>
      </c>
      <c r="BE680">
        <v>87200</v>
      </c>
      <c r="BF680">
        <v>39</v>
      </c>
      <c r="BG680">
        <v>9.8000000000000007</v>
      </c>
      <c r="BH680">
        <v>32800</v>
      </c>
      <c r="BI680">
        <v>88700</v>
      </c>
      <c r="BJ680">
        <v>37</v>
      </c>
      <c r="BK680">
        <v>9.5</v>
      </c>
      <c r="BL680">
        <v>32000</v>
      </c>
      <c r="BM680">
        <v>87000</v>
      </c>
      <c r="BN680">
        <v>36.799999999999997</v>
      </c>
      <c r="BO680">
        <v>7.6</v>
      </c>
      <c r="BP680">
        <v>33700</v>
      </c>
      <c r="BQ680">
        <v>74200</v>
      </c>
      <c r="BR680">
        <v>45.4</v>
      </c>
      <c r="BS680">
        <v>8.8000000000000007</v>
      </c>
      <c r="BT680">
        <v>27100</v>
      </c>
      <c r="BU680">
        <v>75000</v>
      </c>
      <c r="BV680">
        <v>36.1</v>
      </c>
      <c r="BW680">
        <v>9.6</v>
      </c>
    </row>
    <row r="681" spans="1:75" x14ac:dyDescent="0.3">
      <c r="A681" t="s">
        <v>412</v>
      </c>
      <c r="B681" t="str">
        <f>VLOOKUP(A681,'class and classification'!$A$1:$B$338,2,FALSE)</f>
        <v>Predominantly Rural</v>
      </c>
      <c r="C681" t="str">
        <f>VLOOKUP(A681,'class and classification'!$A$1:$C$338,3,FALSE)</f>
        <v>SD</v>
      </c>
      <c r="D681">
        <v>15600</v>
      </c>
      <c r="E681">
        <v>65900</v>
      </c>
      <c r="F681">
        <v>23.7</v>
      </c>
      <c r="G681">
        <v>4</v>
      </c>
      <c r="H681">
        <v>16000</v>
      </c>
      <c r="I681">
        <v>67500</v>
      </c>
      <c r="J681">
        <v>23.7</v>
      </c>
      <c r="K681">
        <v>4</v>
      </c>
      <c r="L681">
        <v>16300</v>
      </c>
      <c r="M681">
        <v>65600</v>
      </c>
      <c r="N681">
        <v>24.8</v>
      </c>
      <c r="O681">
        <v>5.9</v>
      </c>
      <c r="P681">
        <v>15100</v>
      </c>
      <c r="Q681">
        <v>65000</v>
      </c>
      <c r="R681">
        <v>23.2</v>
      </c>
      <c r="S681">
        <v>5.8</v>
      </c>
      <c r="T681">
        <v>13100</v>
      </c>
      <c r="U681">
        <v>67300</v>
      </c>
      <c r="V681">
        <v>19.399999999999999</v>
      </c>
      <c r="W681">
        <v>5</v>
      </c>
      <c r="X681">
        <v>15800</v>
      </c>
      <c r="Y681">
        <v>71400</v>
      </c>
      <c r="Z681">
        <v>22.1</v>
      </c>
      <c r="AA681">
        <v>5.6</v>
      </c>
      <c r="AB681">
        <v>20300</v>
      </c>
      <c r="AC681">
        <v>68200</v>
      </c>
      <c r="AD681">
        <v>29.8</v>
      </c>
      <c r="AE681">
        <v>6.6</v>
      </c>
      <c r="AF681">
        <v>19700</v>
      </c>
      <c r="AG681">
        <v>69400</v>
      </c>
      <c r="AH681">
        <v>28.4</v>
      </c>
      <c r="AI681">
        <v>6.8</v>
      </c>
      <c r="AJ681">
        <v>17200</v>
      </c>
      <c r="AK681">
        <v>68100</v>
      </c>
      <c r="AL681">
        <v>25.2</v>
      </c>
      <c r="AM681">
        <v>6.5</v>
      </c>
      <c r="AN681">
        <v>21000</v>
      </c>
      <c r="AO681">
        <v>68600</v>
      </c>
      <c r="AP681">
        <v>30.7</v>
      </c>
      <c r="AQ681">
        <v>6.4</v>
      </c>
      <c r="AR681">
        <v>21800</v>
      </c>
      <c r="AS681">
        <v>73400</v>
      </c>
      <c r="AT681">
        <v>29.7</v>
      </c>
      <c r="AU681">
        <v>6.4</v>
      </c>
      <c r="AV681">
        <v>21400</v>
      </c>
      <c r="AW681">
        <v>76600</v>
      </c>
      <c r="AX681">
        <v>27.9</v>
      </c>
      <c r="AY681">
        <v>6.3</v>
      </c>
      <c r="AZ681">
        <v>23000</v>
      </c>
      <c r="BA681">
        <v>69400</v>
      </c>
      <c r="BB681">
        <v>33.1</v>
      </c>
      <c r="BC681">
        <v>7.5</v>
      </c>
      <c r="BD681">
        <v>14100</v>
      </c>
      <c r="BE681">
        <v>66600</v>
      </c>
      <c r="BF681">
        <v>21.2</v>
      </c>
      <c r="BG681">
        <v>6.3</v>
      </c>
      <c r="BH681">
        <v>21300</v>
      </c>
      <c r="BI681">
        <v>72100</v>
      </c>
      <c r="BJ681">
        <v>29.5</v>
      </c>
      <c r="BK681">
        <v>7</v>
      </c>
      <c r="BL681">
        <v>20700</v>
      </c>
      <c r="BM681">
        <v>77700</v>
      </c>
      <c r="BN681">
        <v>26.6</v>
      </c>
      <c r="BO681">
        <v>6.5</v>
      </c>
      <c r="BP681">
        <v>21200</v>
      </c>
      <c r="BQ681">
        <v>75600</v>
      </c>
      <c r="BR681">
        <v>28</v>
      </c>
      <c r="BS681">
        <v>7.4</v>
      </c>
      <c r="BT681">
        <v>21300</v>
      </c>
      <c r="BU681">
        <v>68600</v>
      </c>
      <c r="BV681">
        <v>31</v>
      </c>
      <c r="BW681">
        <v>6.7</v>
      </c>
    </row>
    <row r="682" spans="1:75" x14ac:dyDescent="0.3">
      <c r="A682" t="s">
        <v>413</v>
      </c>
      <c r="B682" t="str">
        <f>VLOOKUP(A682,'class and classification'!$A$1:$B$338,2,FALSE)</f>
        <v>Predominantly Rural</v>
      </c>
      <c r="C682" t="str">
        <f>VLOOKUP(A682,'class and classification'!$A$1:$C$338,3,FALSE)</f>
        <v>SD</v>
      </c>
      <c r="D682">
        <v>15400</v>
      </c>
      <c r="E682">
        <v>60100</v>
      </c>
      <c r="F682">
        <v>25.7</v>
      </c>
      <c r="G682">
        <v>4.4000000000000004</v>
      </c>
      <c r="H682">
        <v>13800</v>
      </c>
      <c r="I682">
        <v>63700</v>
      </c>
      <c r="J682">
        <v>21.7</v>
      </c>
      <c r="K682">
        <v>3.9</v>
      </c>
      <c r="L682">
        <v>13100</v>
      </c>
      <c r="M682">
        <v>62800</v>
      </c>
      <c r="N682">
        <v>20.9</v>
      </c>
      <c r="O682">
        <v>5.4</v>
      </c>
      <c r="P682">
        <v>15100</v>
      </c>
      <c r="Q682">
        <v>66900</v>
      </c>
      <c r="R682">
        <v>22.5</v>
      </c>
      <c r="S682">
        <v>5.5</v>
      </c>
      <c r="T682">
        <v>13400</v>
      </c>
      <c r="U682">
        <v>63600</v>
      </c>
      <c r="V682">
        <v>21.1</v>
      </c>
      <c r="W682">
        <v>5.5</v>
      </c>
      <c r="X682">
        <v>15000</v>
      </c>
      <c r="Y682">
        <v>60300</v>
      </c>
      <c r="Z682">
        <v>24.8</v>
      </c>
      <c r="AA682">
        <v>6.1</v>
      </c>
      <c r="AB682">
        <v>15000</v>
      </c>
      <c r="AC682">
        <v>62600</v>
      </c>
      <c r="AD682">
        <v>24</v>
      </c>
      <c r="AE682">
        <v>6.8</v>
      </c>
      <c r="AF682">
        <v>22800</v>
      </c>
      <c r="AG682">
        <v>61700</v>
      </c>
      <c r="AH682">
        <v>37</v>
      </c>
      <c r="AI682">
        <v>7.8</v>
      </c>
      <c r="AJ682">
        <v>13700</v>
      </c>
      <c r="AK682">
        <v>61800</v>
      </c>
      <c r="AL682">
        <v>22.2</v>
      </c>
      <c r="AM682">
        <v>6.2</v>
      </c>
      <c r="AN682">
        <v>16500</v>
      </c>
      <c r="AO682">
        <v>62200</v>
      </c>
      <c r="AP682">
        <v>26.5</v>
      </c>
      <c r="AQ682">
        <v>6.4</v>
      </c>
      <c r="AR682">
        <v>17900</v>
      </c>
      <c r="AS682">
        <v>57900</v>
      </c>
      <c r="AT682">
        <v>30.9</v>
      </c>
      <c r="AU682">
        <v>6.7</v>
      </c>
      <c r="AV682">
        <v>21700</v>
      </c>
      <c r="AW682">
        <v>62300</v>
      </c>
      <c r="AX682">
        <v>34.799999999999997</v>
      </c>
      <c r="AY682">
        <v>7.6</v>
      </c>
      <c r="AZ682">
        <v>19800</v>
      </c>
      <c r="BA682">
        <v>67600</v>
      </c>
      <c r="BB682">
        <v>29.3</v>
      </c>
      <c r="BC682">
        <v>7.6</v>
      </c>
      <c r="BD682">
        <v>21100</v>
      </c>
      <c r="BE682">
        <v>68500</v>
      </c>
      <c r="BF682">
        <v>30.8</v>
      </c>
      <c r="BG682">
        <v>7.4</v>
      </c>
      <c r="BH682">
        <v>14800</v>
      </c>
      <c r="BI682">
        <v>61700</v>
      </c>
      <c r="BJ682">
        <v>24</v>
      </c>
      <c r="BK682">
        <v>7.7</v>
      </c>
      <c r="BL682">
        <v>15600</v>
      </c>
      <c r="BM682">
        <v>63800</v>
      </c>
      <c r="BN682">
        <v>24.5</v>
      </c>
      <c r="BO682">
        <v>6.7</v>
      </c>
      <c r="BP682">
        <v>18100</v>
      </c>
      <c r="BQ682">
        <v>74100</v>
      </c>
      <c r="BR682">
        <v>24.5</v>
      </c>
      <c r="BS682">
        <v>6.8</v>
      </c>
      <c r="BT682">
        <v>19700</v>
      </c>
      <c r="BU682">
        <v>60700</v>
      </c>
      <c r="BV682">
        <v>32.4</v>
      </c>
      <c r="BW682">
        <v>6.9</v>
      </c>
    </row>
    <row r="683" spans="1:75" x14ac:dyDescent="0.3">
      <c r="A683" t="s">
        <v>414</v>
      </c>
      <c r="B683" t="str">
        <f>VLOOKUP(A683,'class and classification'!$A$1:$B$338,2,FALSE)</f>
        <v>Predominantly Rural</v>
      </c>
      <c r="C683" t="str">
        <f>VLOOKUP(A683,'class and classification'!$A$1:$C$338,3,FALSE)</f>
        <v>SD</v>
      </c>
      <c r="D683">
        <v>8800</v>
      </c>
      <c r="E683">
        <v>51800</v>
      </c>
      <c r="F683">
        <v>17.100000000000001</v>
      </c>
      <c r="G683">
        <v>3.3</v>
      </c>
      <c r="H683">
        <v>9400</v>
      </c>
      <c r="I683">
        <v>55200</v>
      </c>
      <c r="J683">
        <v>16.899999999999999</v>
      </c>
      <c r="K683">
        <v>3.2</v>
      </c>
      <c r="L683">
        <v>9300</v>
      </c>
      <c r="M683">
        <v>55900</v>
      </c>
      <c r="N683">
        <v>16.7</v>
      </c>
      <c r="O683">
        <v>5.0999999999999996</v>
      </c>
      <c r="P683">
        <v>6500</v>
      </c>
      <c r="Q683">
        <v>55300</v>
      </c>
      <c r="R683">
        <v>11.8</v>
      </c>
      <c r="S683">
        <v>4.7</v>
      </c>
      <c r="T683">
        <v>8300</v>
      </c>
      <c r="U683">
        <v>55800</v>
      </c>
      <c r="V683">
        <v>14.8</v>
      </c>
      <c r="W683">
        <v>5.5</v>
      </c>
      <c r="X683">
        <v>9000</v>
      </c>
      <c r="Y683">
        <v>51800</v>
      </c>
      <c r="Z683">
        <v>17.3</v>
      </c>
      <c r="AA683">
        <v>6.5</v>
      </c>
      <c r="AB683">
        <v>12400</v>
      </c>
      <c r="AC683">
        <v>55200</v>
      </c>
      <c r="AD683">
        <v>22.4</v>
      </c>
      <c r="AE683">
        <v>7.3</v>
      </c>
      <c r="AF683">
        <v>11400</v>
      </c>
      <c r="AG683">
        <v>57000</v>
      </c>
      <c r="AH683">
        <v>20</v>
      </c>
      <c r="AI683">
        <v>6.4</v>
      </c>
      <c r="AJ683">
        <v>9900</v>
      </c>
      <c r="AK683">
        <v>54000</v>
      </c>
      <c r="AL683">
        <v>18.399999999999999</v>
      </c>
      <c r="AM683">
        <v>6.3</v>
      </c>
      <c r="AN683">
        <v>10200</v>
      </c>
      <c r="AO683">
        <v>55600</v>
      </c>
      <c r="AP683">
        <v>18.3</v>
      </c>
      <c r="AQ683">
        <v>6.5</v>
      </c>
      <c r="AR683">
        <v>10700</v>
      </c>
      <c r="AS683">
        <v>56200</v>
      </c>
      <c r="AT683">
        <v>19.100000000000001</v>
      </c>
      <c r="AU683">
        <v>6.4</v>
      </c>
      <c r="AV683">
        <v>11900</v>
      </c>
      <c r="AW683">
        <v>59100</v>
      </c>
      <c r="AX683">
        <v>20.100000000000001</v>
      </c>
      <c r="AY683">
        <v>6.4</v>
      </c>
      <c r="AZ683">
        <v>9300</v>
      </c>
      <c r="BA683">
        <v>56000</v>
      </c>
      <c r="BB683">
        <v>16.600000000000001</v>
      </c>
      <c r="BC683">
        <v>6.7</v>
      </c>
      <c r="BD683">
        <v>13700</v>
      </c>
      <c r="BE683">
        <v>57600</v>
      </c>
      <c r="BF683">
        <v>23.8</v>
      </c>
      <c r="BG683">
        <v>7.8</v>
      </c>
      <c r="BH683">
        <v>12500</v>
      </c>
      <c r="BI683">
        <v>60700</v>
      </c>
      <c r="BJ683">
        <v>20.6</v>
      </c>
      <c r="BK683">
        <v>6.8</v>
      </c>
      <c r="BL683">
        <v>13700</v>
      </c>
      <c r="BM683">
        <v>59700</v>
      </c>
      <c r="BN683">
        <v>23</v>
      </c>
      <c r="BO683">
        <v>7</v>
      </c>
      <c r="BP683">
        <v>13200</v>
      </c>
      <c r="BQ683">
        <v>53600</v>
      </c>
      <c r="BR683">
        <v>24.6</v>
      </c>
      <c r="BS683">
        <v>8.3000000000000007</v>
      </c>
      <c r="BT683">
        <v>18900</v>
      </c>
      <c r="BU683">
        <v>54800</v>
      </c>
      <c r="BV683">
        <v>34.5</v>
      </c>
      <c r="BW683">
        <v>9</v>
      </c>
    </row>
    <row r="684" spans="1:75" x14ac:dyDescent="0.3">
      <c r="A684" t="s">
        <v>415</v>
      </c>
      <c r="B684" t="str">
        <f>VLOOKUP(A684,'class and classification'!$A$1:$B$338,2,FALSE)</f>
        <v>Predominantly Urban</v>
      </c>
      <c r="C684" t="str">
        <f>VLOOKUP(A684,'class and classification'!$A$1:$C$338,3,FALSE)</f>
        <v>SD</v>
      </c>
      <c r="D684">
        <v>14000</v>
      </c>
      <c r="E684">
        <v>62600</v>
      </c>
      <c r="F684">
        <v>22.4</v>
      </c>
      <c r="G684">
        <v>4.0999999999999996</v>
      </c>
      <c r="H684">
        <v>15200</v>
      </c>
      <c r="I684">
        <v>65300</v>
      </c>
      <c r="J684">
        <v>23.3</v>
      </c>
      <c r="K684">
        <v>4.3</v>
      </c>
      <c r="L684">
        <v>13700</v>
      </c>
      <c r="M684">
        <v>60900</v>
      </c>
      <c r="N684">
        <v>22.5</v>
      </c>
      <c r="O684">
        <v>6</v>
      </c>
      <c r="P684">
        <v>15400</v>
      </c>
      <c r="Q684">
        <v>64800</v>
      </c>
      <c r="R684">
        <v>23.7</v>
      </c>
      <c r="S684">
        <v>6.2</v>
      </c>
      <c r="T684">
        <v>18200</v>
      </c>
      <c r="U684">
        <v>63900</v>
      </c>
      <c r="V684">
        <v>28.5</v>
      </c>
      <c r="W684">
        <v>6.5</v>
      </c>
      <c r="X684">
        <v>16700</v>
      </c>
      <c r="Y684">
        <v>63800</v>
      </c>
      <c r="Z684">
        <v>26.2</v>
      </c>
      <c r="AA684">
        <v>6.6</v>
      </c>
      <c r="AB684">
        <v>17100</v>
      </c>
      <c r="AC684">
        <v>65000</v>
      </c>
      <c r="AD684">
        <v>26.3</v>
      </c>
      <c r="AE684">
        <v>6.8</v>
      </c>
      <c r="AF684">
        <v>21200</v>
      </c>
      <c r="AG684">
        <v>62600</v>
      </c>
      <c r="AH684">
        <v>33.799999999999997</v>
      </c>
      <c r="AI684">
        <v>7.2</v>
      </c>
      <c r="AJ684">
        <v>17000</v>
      </c>
      <c r="AK684">
        <v>60700</v>
      </c>
      <c r="AL684">
        <v>27.9</v>
      </c>
      <c r="AM684">
        <v>6.7</v>
      </c>
      <c r="AN684">
        <v>16100</v>
      </c>
      <c r="AO684">
        <v>64700</v>
      </c>
      <c r="AP684">
        <v>24.8</v>
      </c>
      <c r="AQ684">
        <v>6.4</v>
      </c>
      <c r="AR684">
        <v>18100</v>
      </c>
      <c r="AS684">
        <v>63300</v>
      </c>
      <c r="AT684">
        <v>28.5</v>
      </c>
      <c r="AU684">
        <v>6.6</v>
      </c>
      <c r="AV684">
        <v>20200</v>
      </c>
      <c r="AW684">
        <v>62000</v>
      </c>
      <c r="AX684">
        <v>32.6</v>
      </c>
      <c r="AY684">
        <v>7.1</v>
      </c>
      <c r="AZ684">
        <v>17000</v>
      </c>
      <c r="BA684">
        <v>61000</v>
      </c>
      <c r="BB684">
        <v>27.8</v>
      </c>
      <c r="BC684">
        <v>7.8</v>
      </c>
      <c r="BD684">
        <v>17600</v>
      </c>
      <c r="BE684">
        <v>62800</v>
      </c>
      <c r="BF684">
        <v>28</v>
      </c>
      <c r="BG684">
        <v>7.5</v>
      </c>
      <c r="BH684">
        <v>15900</v>
      </c>
      <c r="BI684">
        <v>64100</v>
      </c>
      <c r="BJ684">
        <v>24.8</v>
      </c>
      <c r="BK684">
        <v>7.3</v>
      </c>
      <c r="BL684">
        <v>15700</v>
      </c>
      <c r="BM684">
        <v>64000</v>
      </c>
      <c r="BN684">
        <v>24.5</v>
      </c>
      <c r="BO684">
        <v>7.3</v>
      </c>
      <c r="BP684">
        <v>17300</v>
      </c>
      <c r="BQ684">
        <v>66400</v>
      </c>
      <c r="BR684">
        <v>26</v>
      </c>
      <c r="BS684">
        <v>8.1</v>
      </c>
      <c r="BT684">
        <v>20000</v>
      </c>
      <c r="BU684">
        <v>68100</v>
      </c>
      <c r="BV684">
        <v>29.4</v>
      </c>
      <c r="BW684">
        <v>6.8</v>
      </c>
    </row>
    <row r="685" spans="1:75" x14ac:dyDescent="0.3">
      <c r="A685" t="s">
        <v>416</v>
      </c>
      <c r="B685" t="str">
        <f>VLOOKUP(A685,'class and classification'!$A$1:$B$338,2,FALSE)</f>
        <v>Predominantly Urban</v>
      </c>
      <c r="C685" t="str">
        <f>VLOOKUP(A685,'class and classification'!$A$1:$C$338,3,FALSE)</f>
        <v>SD</v>
      </c>
      <c r="D685">
        <v>7900</v>
      </c>
      <c r="E685">
        <v>35900</v>
      </c>
      <c r="F685">
        <v>22.1</v>
      </c>
      <c r="G685">
        <v>4.2</v>
      </c>
      <c r="H685">
        <v>9900</v>
      </c>
      <c r="I685">
        <v>35800</v>
      </c>
      <c r="J685">
        <v>27.5</v>
      </c>
      <c r="K685">
        <v>4.4000000000000004</v>
      </c>
      <c r="L685">
        <v>11500</v>
      </c>
      <c r="M685">
        <v>35400</v>
      </c>
      <c r="N685">
        <v>32.5</v>
      </c>
      <c r="O685">
        <v>8.5</v>
      </c>
      <c r="P685">
        <v>10800</v>
      </c>
      <c r="Q685">
        <v>37600</v>
      </c>
      <c r="R685">
        <v>28.6</v>
      </c>
      <c r="S685">
        <v>8.1999999999999993</v>
      </c>
      <c r="T685">
        <v>10300</v>
      </c>
      <c r="U685">
        <v>38200</v>
      </c>
      <c r="V685">
        <v>27.1</v>
      </c>
      <c r="W685">
        <v>8.4</v>
      </c>
      <c r="X685">
        <v>12300</v>
      </c>
      <c r="Y685">
        <v>34800</v>
      </c>
      <c r="Z685">
        <v>35.299999999999997</v>
      </c>
      <c r="AA685">
        <v>10.4</v>
      </c>
      <c r="AB685">
        <v>9500</v>
      </c>
      <c r="AC685">
        <v>36300</v>
      </c>
      <c r="AD685">
        <v>26.2</v>
      </c>
      <c r="AE685">
        <v>9.3000000000000007</v>
      </c>
      <c r="AF685">
        <v>8500</v>
      </c>
      <c r="AG685">
        <v>35300</v>
      </c>
      <c r="AH685">
        <v>24</v>
      </c>
      <c r="AI685">
        <v>10.1</v>
      </c>
      <c r="AJ685">
        <v>7800</v>
      </c>
      <c r="AK685">
        <v>37100</v>
      </c>
      <c r="AL685">
        <v>20.9</v>
      </c>
      <c r="AM685">
        <v>9.3000000000000007</v>
      </c>
      <c r="AN685">
        <v>8100</v>
      </c>
      <c r="AO685">
        <v>37000</v>
      </c>
      <c r="AP685">
        <v>21.9</v>
      </c>
      <c r="AQ685">
        <v>9.4</v>
      </c>
      <c r="AR685">
        <v>10900</v>
      </c>
      <c r="AS685">
        <v>41900</v>
      </c>
      <c r="AT685">
        <v>26</v>
      </c>
      <c r="AU685">
        <v>8.8000000000000007</v>
      </c>
      <c r="AV685">
        <v>12200</v>
      </c>
      <c r="AW685">
        <v>38800</v>
      </c>
      <c r="AX685">
        <v>31.5</v>
      </c>
      <c r="AY685">
        <v>10.6</v>
      </c>
      <c r="AZ685">
        <v>11000</v>
      </c>
      <c r="BA685">
        <v>40700</v>
      </c>
      <c r="BB685">
        <v>26.9</v>
      </c>
      <c r="BC685">
        <v>9.6999999999999993</v>
      </c>
      <c r="BD685">
        <v>11300</v>
      </c>
      <c r="BE685">
        <v>35100</v>
      </c>
      <c r="BF685">
        <v>32.299999999999997</v>
      </c>
      <c r="BG685">
        <v>11.3</v>
      </c>
      <c r="BH685">
        <v>12100</v>
      </c>
      <c r="BI685">
        <v>41600</v>
      </c>
      <c r="BJ685">
        <v>29.1</v>
      </c>
      <c r="BK685">
        <v>9.8000000000000007</v>
      </c>
      <c r="BL685">
        <v>11800</v>
      </c>
      <c r="BM685">
        <v>39700</v>
      </c>
      <c r="BN685">
        <v>29.7</v>
      </c>
      <c r="BO685">
        <v>9.8000000000000007</v>
      </c>
      <c r="BP685">
        <v>10900</v>
      </c>
      <c r="BQ685">
        <v>42600</v>
      </c>
      <c r="BR685">
        <v>25.5</v>
      </c>
      <c r="BS685">
        <v>9.6</v>
      </c>
      <c r="BT685">
        <v>12000</v>
      </c>
      <c r="BU685">
        <v>40200</v>
      </c>
      <c r="BV685">
        <v>29.9</v>
      </c>
      <c r="BW685">
        <v>10</v>
      </c>
    </row>
    <row r="686" spans="1:75" x14ac:dyDescent="0.3">
      <c r="A686" t="s">
        <v>417</v>
      </c>
      <c r="B686" t="str">
        <f>VLOOKUP(A686,'class and classification'!$A$1:$B$338,2,FALSE)</f>
        <v>Predominantly Urban</v>
      </c>
      <c r="C686" t="str">
        <f>VLOOKUP(A686,'class and classification'!$A$1:$C$338,3,FALSE)</f>
        <v>SD</v>
      </c>
      <c r="D686">
        <v>14200</v>
      </c>
      <c r="E686">
        <v>67800</v>
      </c>
      <c r="F686">
        <v>21</v>
      </c>
      <c r="G686">
        <v>3.9</v>
      </c>
      <c r="H686">
        <v>16700</v>
      </c>
      <c r="I686">
        <v>68000</v>
      </c>
      <c r="J686">
        <v>24.6</v>
      </c>
      <c r="K686">
        <v>4.5999999999999996</v>
      </c>
      <c r="L686">
        <v>13800</v>
      </c>
      <c r="M686">
        <v>71900</v>
      </c>
      <c r="N686">
        <v>19.2</v>
      </c>
      <c r="O686">
        <v>5.2</v>
      </c>
      <c r="P686">
        <v>16900</v>
      </c>
      <c r="Q686">
        <v>74400</v>
      </c>
      <c r="R686">
        <v>22.8</v>
      </c>
      <c r="S686">
        <v>5.6</v>
      </c>
      <c r="T686">
        <v>23500</v>
      </c>
      <c r="U686">
        <v>73900</v>
      </c>
      <c r="V686">
        <v>31.8</v>
      </c>
      <c r="W686">
        <v>6.5</v>
      </c>
      <c r="X686">
        <v>13400</v>
      </c>
      <c r="Y686">
        <v>66000</v>
      </c>
      <c r="Z686">
        <v>20.399999999999999</v>
      </c>
      <c r="AA686">
        <v>6.4</v>
      </c>
      <c r="AB686">
        <v>17900</v>
      </c>
      <c r="AC686">
        <v>71000</v>
      </c>
      <c r="AD686">
        <v>25.2</v>
      </c>
      <c r="AE686">
        <v>6.9</v>
      </c>
      <c r="AF686">
        <v>18900</v>
      </c>
      <c r="AG686">
        <v>73400</v>
      </c>
      <c r="AH686">
        <v>25.7</v>
      </c>
      <c r="AI686">
        <v>6.1</v>
      </c>
      <c r="AJ686">
        <v>17600</v>
      </c>
      <c r="AK686">
        <v>67400</v>
      </c>
      <c r="AL686">
        <v>26</v>
      </c>
      <c r="AM686">
        <v>6.7</v>
      </c>
      <c r="AN686">
        <v>16100</v>
      </c>
      <c r="AO686">
        <v>64200</v>
      </c>
      <c r="AP686">
        <v>25.1</v>
      </c>
      <c r="AQ686">
        <v>6.7</v>
      </c>
      <c r="AR686">
        <v>14600</v>
      </c>
      <c r="AS686">
        <v>69800</v>
      </c>
      <c r="AT686">
        <v>21</v>
      </c>
      <c r="AU686">
        <v>6.3</v>
      </c>
      <c r="AV686">
        <v>20000</v>
      </c>
      <c r="AW686">
        <v>69600</v>
      </c>
      <c r="AX686">
        <v>28.7</v>
      </c>
      <c r="AY686">
        <v>7.7</v>
      </c>
      <c r="AZ686">
        <v>21700</v>
      </c>
      <c r="BA686">
        <v>75600</v>
      </c>
      <c r="BB686">
        <v>28.7</v>
      </c>
      <c r="BC686">
        <v>7.7</v>
      </c>
      <c r="BD686">
        <v>20900</v>
      </c>
      <c r="BE686">
        <v>81900</v>
      </c>
      <c r="BF686">
        <v>25.5</v>
      </c>
      <c r="BG686">
        <v>7.4</v>
      </c>
      <c r="BH686">
        <v>18700</v>
      </c>
      <c r="BI686">
        <v>75300</v>
      </c>
      <c r="BJ686">
        <v>24.8</v>
      </c>
      <c r="BK686">
        <v>8.4</v>
      </c>
      <c r="BL686">
        <v>16500</v>
      </c>
      <c r="BM686">
        <v>87900</v>
      </c>
      <c r="BN686">
        <v>18.7</v>
      </c>
      <c r="BO686">
        <v>6.4</v>
      </c>
      <c r="BP686">
        <v>19800</v>
      </c>
      <c r="BQ686">
        <v>82000</v>
      </c>
      <c r="BR686">
        <v>24.2</v>
      </c>
      <c r="BS686">
        <v>7.5</v>
      </c>
      <c r="BT686">
        <v>25100</v>
      </c>
      <c r="BU686">
        <v>78800</v>
      </c>
      <c r="BV686">
        <v>31.8</v>
      </c>
      <c r="BW686">
        <v>8.4</v>
      </c>
    </row>
    <row r="687" spans="1:75" x14ac:dyDescent="0.3">
      <c r="A687" t="s">
        <v>418</v>
      </c>
      <c r="B687" t="str">
        <f>VLOOKUP(A687,'class and classification'!$A$1:$B$338,2,FALSE)</f>
        <v>Urban with Significant Rural</v>
      </c>
      <c r="C687" t="str">
        <f>VLOOKUP(A687,'class and classification'!$A$1:$C$338,3,FALSE)</f>
        <v>SD</v>
      </c>
      <c r="D687">
        <v>8300</v>
      </c>
      <c r="E687">
        <v>38800</v>
      </c>
      <c r="F687">
        <v>21.4</v>
      </c>
      <c r="G687">
        <v>4</v>
      </c>
      <c r="H687">
        <v>10800</v>
      </c>
      <c r="I687">
        <v>41300</v>
      </c>
      <c r="J687">
        <v>26.3</v>
      </c>
      <c r="K687">
        <v>4.3</v>
      </c>
      <c r="L687">
        <v>11200</v>
      </c>
      <c r="M687">
        <v>40000</v>
      </c>
      <c r="N687">
        <v>28</v>
      </c>
      <c r="O687">
        <v>8.6</v>
      </c>
      <c r="P687">
        <v>11200</v>
      </c>
      <c r="Q687">
        <v>41200</v>
      </c>
      <c r="R687">
        <v>27.1</v>
      </c>
      <c r="S687">
        <v>8</v>
      </c>
      <c r="T687">
        <v>11900</v>
      </c>
      <c r="U687">
        <v>41100</v>
      </c>
      <c r="V687">
        <v>28.9</v>
      </c>
      <c r="W687">
        <v>8.3000000000000007</v>
      </c>
      <c r="X687">
        <v>9100</v>
      </c>
      <c r="Y687">
        <v>38900</v>
      </c>
      <c r="Z687">
        <v>23.4</v>
      </c>
      <c r="AA687">
        <v>7.7</v>
      </c>
      <c r="AB687">
        <v>8900</v>
      </c>
      <c r="AC687">
        <v>41100</v>
      </c>
      <c r="AD687">
        <v>21.8</v>
      </c>
      <c r="AE687">
        <v>7.6</v>
      </c>
      <c r="AF687">
        <v>9700</v>
      </c>
      <c r="AG687">
        <v>38200</v>
      </c>
      <c r="AH687">
        <v>25.4</v>
      </c>
      <c r="AI687">
        <v>7.8</v>
      </c>
      <c r="AJ687">
        <v>8900</v>
      </c>
      <c r="AK687">
        <v>41800</v>
      </c>
      <c r="AL687">
        <v>21.2</v>
      </c>
      <c r="AM687">
        <v>7</v>
      </c>
      <c r="AN687">
        <v>8600</v>
      </c>
      <c r="AO687">
        <v>44200</v>
      </c>
      <c r="AP687">
        <v>19.5</v>
      </c>
      <c r="AQ687">
        <v>7.3</v>
      </c>
      <c r="AR687">
        <v>8800</v>
      </c>
      <c r="AS687">
        <v>42800</v>
      </c>
      <c r="AT687">
        <v>20.5</v>
      </c>
      <c r="AU687">
        <v>8.5</v>
      </c>
      <c r="AV687">
        <v>8000</v>
      </c>
      <c r="AW687">
        <v>40700</v>
      </c>
      <c r="AX687">
        <v>19.600000000000001</v>
      </c>
      <c r="AY687">
        <v>7.4</v>
      </c>
      <c r="AZ687">
        <v>11300</v>
      </c>
      <c r="BA687">
        <v>43700</v>
      </c>
      <c r="BB687">
        <v>25.9</v>
      </c>
      <c r="BC687">
        <v>7.8</v>
      </c>
      <c r="BD687">
        <v>11300</v>
      </c>
      <c r="BE687">
        <v>38000</v>
      </c>
      <c r="BF687">
        <v>29.7</v>
      </c>
      <c r="BG687">
        <v>10.6</v>
      </c>
      <c r="BH687">
        <v>9300</v>
      </c>
      <c r="BI687">
        <v>41400</v>
      </c>
      <c r="BJ687">
        <v>22.5</v>
      </c>
      <c r="BK687">
        <v>8.8000000000000007</v>
      </c>
      <c r="BL687">
        <v>8900</v>
      </c>
      <c r="BM687">
        <v>45000</v>
      </c>
      <c r="BN687">
        <v>19.7</v>
      </c>
      <c r="BO687">
        <v>7.8</v>
      </c>
      <c r="BP687">
        <v>7500</v>
      </c>
      <c r="BQ687">
        <v>43200</v>
      </c>
      <c r="BR687">
        <v>17.2</v>
      </c>
      <c r="BS687">
        <v>7.4</v>
      </c>
      <c r="BT687">
        <v>10900</v>
      </c>
      <c r="BU687">
        <v>43300</v>
      </c>
      <c r="BV687">
        <v>25.2</v>
      </c>
      <c r="BW687">
        <v>8.8000000000000007</v>
      </c>
    </row>
    <row r="688" spans="1:75" x14ac:dyDescent="0.3">
      <c r="A688" t="s">
        <v>419</v>
      </c>
      <c r="B688" t="str">
        <f>VLOOKUP(A688,'class and classification'!$A$1:$B$338,2,FALSE)</f>
        <v>Predominantly Urban</v>
      </c>
      <c r="C688" t="str">
        <f>VLOOKUP(A688,'class and classification'!$A$1:$C$338,3,FALSE)</f>
        <v>SD</v>
      </c>
      <c r="D688">
        <v>13900</v>
      </c>
      <c r="E688">
        <v>62000</v>
      </c>
      <c r="F688">
        <v>22.4</v>
      </c>
      <c r="G688">
        <v>4.2</v>
      </c>
      <c r="H688">
        <v>12100</v>
      </c>
      <c r="I688">
        <v>61700</v>
      </c>
      <c r="J688">
        <v>19.600000000000001</v>
      </c>
      <c r="K688">
        <v>3.8</v>
      </c>
      <c r="L688">
        <v>11900</v>
      </c>
      <c r="M688">
        <v>62800</v>
      </c>
      <c r="N688">
        <v>18.899999999999999</v>
      </c>
      <c r="O688">
        <v>5.6</v>
      </c>
      <c r="P688">
        <v>13300</v>
      </c>
      <c r="Q688">
        <v>67500</v>
      </c>
      <c r="R688">
        <v>19.7</v>
      </c>
      <c r="S688">
        <v>5</v>
      </c>
      <c r="T688">
        <v>15700</v>
      </c>
      <c r="U688">
        <v>68400</v>
      </c>
      <c r="V688">
        <v>23</v>
      </c>
      <c r="W688">
        <v>5.6</v>
      </c>
      <c r="X688">
        <v>10900</v>
      </c>
      <c r="Y688">
        <v>67200</v>
      </c>
      <c r="Z688">
        <v>16.2</v>
      </c>
      <c r="AA688">
        <v>5.5</v>
      </c>
      <c r="AB688">
        <v>13900</v>
      </c>
      <c r="AC688">
        <v>70300</v>
      </c>
      <c r="AD688">
        <v>19.8</v>
      </c>
      <c r="AE688">
        <v>6.4</v>
      </c>
      <c r="AF688">
        <v>13900</v>
      </c>
      <c r="AG688">
        <v>69100</v>
      </c>
      <c r="AH688">
        <v>20.100000000000001</v>
      </c>
      <c r="AI688">
        <v>6.3</v>
      </c>
      <c r="AJ688">
        <v>18500</v>
      </c>
      <c r="AK688">
        <v>69000</v>
      </c>
      <c r="AL688">
        <v>26.7</v>
      </c>
      <c r="AM688">
        <v>7.1</v>
      </c>
      <c r="AN688">
        <v>16400</v>
      </c>
      <c r="AO688">
        <v>74400</v>
      </c>
      <c r="AP688">
        <v>22.1</v>
      </c>
      <c r="AQ688">
        <v>6.3</v>
      </c>
      <c r="AR688">
        <v>14300</v>
      </c>
      <c r="AS688">
        <v>73000</v>
      </c>
      <c r="AT688">
        <v>19.600000000000001</v>
      </c>
      <c r="AU688">
        <v>6.4</v>
      </c>
      <c r="AV688">
        <v>14500</v>
      </c>
      <c r="AW688">
        <v>72800</v>
      </c>
      <c r="AX688">
        <v>19.8</v>
      </c>
      <c r="AY688">
        <v>6</v>
      </c>
      <c r="AZ688">
        <v>16900</v>
      </c>
      <c r="BA688">
        <v>77100</v>
      </c>
      <c r="BB688">
        <v>21.9</v>
      </c>
      <c r="BC688">
        <v>6.2</v>
      </c>
      <c r="BD688">
        <v>14000</v>
      </c>
      <c r="BE688">
        <v>78800</v>
      </c>
      <c r="BF688">
        <v>17.8</v>
      </c>
      <c r="BG688">
        <v>5.8</v>
      </c>
      <c r="BH688">
        <v>17800</v>
      </c>
      <c r="BI688">
        <v>71300</v>
      </c>
      <c r="BJ688">
        <v>25</v>
      </c>
      <c r="BK688">
        <v>8.1999999999999993</v>
      </c>
      <c r="BL688">
        <v>24500</v>
      </c>
      <c r="BM688">
        <v>78700</v>
      </c>
      <c r="BN688">
        <v>31.2</v>
      </c>
      <c r="BO688">
        <v>7.6</v>
      </c>
      <c r="BP688">
        <v>22800</v>
      </c>
      <c r="BQ688">
        <v>76700</v>
      </c>
      <c r="BR688">
        <v>29.7</v>
      </c>
      <c r="BS688">
        <v>8.6</v>
      </c>
      <c r="BT688">
        <v>22700</v>
      </c>
      <c r="BU688">
        <v>77800</v>
      </c>
      <c r="BV688">
        <v>29.2</v>
      </c>
      <c r="BW688">
        <v>7.3</v>
      </c>
    </row>
    <row r="689" spans="1:75" x14ac:dyDescent="0.3">
      <c r="A689" t="s">
        <v>420</v>
      </c>
      <c r="B689" t="str">
        <f>VLOOKUP(A689,'class and classification'!$A$1:$B$338,2,FALSE)</f>
        <v>Predominantly Urban</v>
      </c>
      <c r="C689" t="str">
        <f>VLOOKUP(A689,'class and classification'!$A$1:$C$338,3,FALSE)</f>
        <v>SD</v>
      </c>
      <c r="D689">
        <v>6800</v>
      </c>
      <c r="E689">
        <v>41900</v>
      </c>
      <c r="F689">
        <v>16.3</v>
      </c>
      <c r="G689">
        <v>3.5</v>
      </c>
      <c r="H689">
        <v>7400</v>
      </c>
      <c r="I689">
        <v>41500</v>
      </c>
      <c r="J689">
        <v>17.8</v>
      </c>
      <c r="K689">
        <v>3.7</v>
      </c>
      <c r="L689">
        <v>7000</v>
      </c>
      <c r="M689">
        <v>43100</v>
      </c>
      <c r="N689">
        <v>16.100000000000001</v>
      </c>
      <c r="O689">
        <v>6.6</v>
      </c>
      <c r="P689">
        <v>10700</v>
      </c>
      <c r="Q689">
        <v>44200</v>
      </c>
      <c r="R689">
        <v>24.3</v>
      </c>
      <c r="S689">
        <v>7.8</v>
      </c>
      <c r="T689">
        <v>8800</v>
      </c>
      <c r="U689">
        <v>40200</v>
      </c>
      <c r="V689">
        <v>21.8</v>
      </c>
      <c r="W689">
        <v>7.3</v>
      </c>
      <c r="X689">
        <v>9200</v>
      </c>
      <c r="Y689">
        <v>42600</v>
      </c>
      <c r="Z689">
        <v>21.5</v>
      </c>
      <c r="AA689">
        <v>8.1</v>
      </c>
      <c r="AB689">
        <v>6100</v>
      </c>
      <c r="AC689">
        <v>39800</v>
      </c>
      <c r="AD689">
        <v>15.4</v>
      </c>
      <c r="AE689">
        <v>7.1</v>
      </c>
      <c r="AF689">
        <v>8200</v>
      </c>
      <c r="AG689">
        <v>37900</v>
      </c>
      <c r="AH689">
        <v>21.6</v>
      </c>
      <c r="AI689">
        <v>8.4</v>
      </c>
      <c r="AJ689">
        <v>10500</v>
      </c>
      <c r="AK689">
        <v>43300</v>
      </c>
      <c r="AL689">
        <v>24.3</v>
      </c>
      <c r="AM689">
        <v>8.1</v>
      </c>
      <c r="AN689">
        <v>7400</v>
      </c>
      <c r="AO689">
        <v>43900</v>
      </c>
      <c r="AP689">
        <v>16.8</v>
      </c>
      <c r="AQ689">
        <v>7.5</v>
      </c>
      <c r="AR689">
        <v>6500</v>
      </c>
      <c r="AS689">
        <v>41500</v>
      </c>
      <c r="AT689">
        <v>15.7</v>
      </c>
      <c r="AU689">
        <v>7.1</v>
      </c>
      <c r="AV689">
        <v>8300</v>
      </c>
      <c r="AW689">
        <v>43100</v>
      </c>
      <c r="AX689">
        <v>19.2</v>
      </c>
      <c r="AY689">
        <v>7.8</v>
      </c>
      <c r="AZ689">
        <v>10700</v>
      </c>
      <c r="BA689">
        <v>48600</v>
      </c>
      <c r="BB689">
        <v>22</v>
      </c>
      <c r="BC689">
        <v>8.3000000000000007</v>
      </c>
      <c r="BD689">
        <v>12000</v>
      </c>
      <c r="BE689">
        <v>51000</v>
      </c>
      <c r="BF689">
        <v>23.5</v>
      </c>
      <c r="BG689">
        <v>7.5</v>
      </c>
      <c r="BH689">
        <v>11900</v>
      </c>
      <c r="BI689">
        <v>45000</v>
      </c>
      <c r="BJ689">
        <v>26.4</v>
      </c>
      <c r="BK689">
        <v>9.1</v>
      </c>
      <c r="BL689">
        <v>14100</v>
      </c>
      <c r="BM689">
        <v>47700</v>
      </c>
      <c r="BN689">
        <v>29.5</v>
      </c>
      <c r="BO689">
        <v>10.1</v>
      </c>
      <c r="BP689">
        <v>11300</v>
      </c>
      <c r="BQ689">
        <v>52300</v>
      </c>
      <c r="BR689">
        <v>21.6</v>
      </c>
      <c r="BS689">
        <v>9.1</v>
      </c>
      <c r="BT689">
        <v>10000</v>
      </c>
      <c r="BU689">
        <v>45100</v>
      </c>
      <c r="BV689">
        <v>22.2</v>
      </c>
      <c r="BW689">
        <v>12</v>
      </c>
    </row>
    <row r="690" spans="1:75" x14ac:dyDescent="0.3">
      <c r="A690" t="s">
        <v>421</v>
      </c>
      <c r="B690" t="str">
        <f>VLOOKUP(A690,'class and classification'!$A$1:$B$338,2,FALSE)</f>
        <v>Predominantly Urban</v>
      </c>
      <c r="C690" t="str">
        <f>VLOOKUP(A690,'class and classification'!$A$1:$C$338,3,FALSE)</f>
        <v>SD</v>
      </c>
      <c r="D690">
        <v>8000</v>
      </c>
      <c r="E690">
        <v>46100</v>
      </c>
      <c r="F690">
        <v>17.399999999999999</v>
      </c>
      <c r="G690">
        <v>3.5</v>
      </c>
      <c r="H690">
        <v>9000</v>
      </c>
      <c r="I690">
        <v>48300</v>
      </c>
      <c r="J690">
        <v>18.7</v>
      </c>
      <c r="K690">
        <v>3.9</v>
      </c>
      <c r="L690">
        <v>6100</v>
      </c>
      <c r="M690">
        <v>44400</v>
      </c>
      <c r="N690">
        <v>13.8</v>
      </c>
      <c r="O690">
        <v>5.8</v>
      </c>
      <c r="P690">
        <v>5900</v>
      </c>
      <c r="Q690">
        <v>45300</v>
      </c>
      <c r="R690">
        <v>12.9</v>
      </c>
      <c r="S690">
        <v>5.5</v>
      </c>
      <c r="T690">
        <v>10200</v>
      </c>
      <c r="U690">
        <v>48300</v>
      </c>
      <c r="V690">
        <v>21.1</v>
      </c>
      <c r="W690">
        <v>6.6</v>
      </c>
      <c r="X690">
        <v>9600</v>
      </c>
      <c r="Y690">
        <v>48700</v>
      </c>
      <c r="Z690">
        <v>19.600000000000001</v>
      </c>
      <c r="AA690">
        <v>7.4</v>
      </c>
      <c r="AB690">
        <v>8500</v>
      </c>
      <c r="AC690">
        <v>45900</v>
      </c>
      <c r="AD690">
        <v>18.5</v>
      </c>
      <c r="AE690">
        <v>6.8</v>
      </c>
      <c r="AF690">
        <v>12600</v>
      </c>
      <c r="AG690">
        <v>51900</v>
      </c>
      <c r="AH690">
        <v>24.2</v>
      </c>
      <c r="AI690">
        <v>8</v>
      </c>
      <c r="AJ690">
        <v>12600</v>
      </c>
      <c r="AK690">
        <v>54300</v>
      </c>
      <c r="AL690">
        <v>23.2</v>
      </c>
      <c r="AM690">
        <v>7.2</v>
      </c>
      <c r="AN690">
        <v>10400</v>
      </c>
      <c r="AO690">
        <v>49500</v>
      </c>
      <c r="AP690">
        <v>21</v>
      </c>
      <c r="AQ690">
        <v>6.7</v>
      </c>
      <c r="AR690">
        <v>7900</v>
      </c>
      <c r="AS690">
        <v>47100</v>
      </c>
      <c r="AT690">
        <v>16.899999999999999</v>
      </c>
      <c r="AU690">
        <v>6.5</v>
      </c>
      <c r="AV690">
        <v>13100</v>
      </c>
      <c r="AW690">
        <v>51700</v>
      </c>
      <c r="AX690">
        <v>25.4</v>
      </c>
      <c r="AY690">
        <v>7.3</v>
      </c>
      <c r="AZ690">
        <v>11500</v>
      </c>
      <c r="BA690">
        <v>50500</v>
      </c>
      <c r="BB690">
        <v>22.7</v>
      </c>
      <c r="BC690">
        <v>7.3</v>
      </c>
      <c r="BD690">
        <v>8900</v>
      </c>
      <c r="BE690">
        <v>51900</v>
      </c>
      <c r="BF690">
        <v>17.3</v>
      </c>
      <c r="BG690">
        <v>6.3</v>
      </c>
      <c r="BH690">
        <v>11600</v>
      </c>
      <c r="BI690">
        <v>56100</v>
      </c>
      <c r="BJ690">
        <v>20.6</v>
      </c>
      <c r="BK690">
        <v>7.9</v>
      </c>
      <c r="BL690">
        <v>10700</v>
      </c>
      <c r="BM690">
        <v>54600</v>
      </c>
      <c r="BN690">
        <v>19.600000000000001</v>
      </c>
      <c r="BO690">
        <v>7</v>
      </c>
      <c r="BP690">
        <v>13700</v>
      </c>
      <c r="BQ690">
        <v>50400</v>
      </c>
      <c r="BR690">
        <v>27.3</v>
      </c>
      <c r="BS690">
        <v>8.8000000000000007</v>
      </c>
      <c r="BT690">
        <v>9400</v>
      </c>
      <c r="BU690">
        <v>49800</v>
      </c>
      <c r="BV690">
        <v>18.8</v>
      </c>
      <c r="BW690">
        <v>7</v>
      </c>
    </row>
    <row r="691" spans="1:75" x14ac:dyDescent="0.3">
      <c r="A691" t="s">
        <v>422</v>
      </c>
      <c r="B691" t="str">
        <f>VLOOKUP(A691,'class and classification'!$A$1:$B$338,2,FALSE)</f>
        <v>Predominantly Urban</v>
      </c>
      <c r="C691" t="str">
        <f>VLOOKUP(A691,'class and classification'!$A$1:$C$338,3,FALSE)</f>
        <v>SD</v>
      </c>
      <c r="D691">
        <v>8500</v>
      </c>
      <c r="E691">
        <v>42700</v>
      </c>
      <c r="F691">
        <v>19.899999999999999</v>
      </c>
      <c r="G691">
        <v>3.7</v>
      </c>
      <c r="H691">
        <v>10000</v>
      </c>
      <c r="I691">
        <v>42800</v>
      </c>
      <c r="J691">
        <v>23.4</v>
      </c>
      <c r="K691">
        <v>4.2</v>
      </c>
      <c r="L691">
        <v>11700</v>
      </c>
      <c r="M691">
        <v>48100</v>
      </c>
      <c r="N691">
        <v>24.4</v>
      </c>
      <c r="O691">
        <v>6.6</v>
      </c>
      <c r="P691">
        <v>9600</v>
      </c>
      <c r="Q691">
        <v>44300</v>
      </c>
      <c r="R691">
        <v>21.7</v>
      </c>
      <c r="S691">
        <v>6.7</v>
      </c>
      <c r="T691">
        <v>9200</v>
      </c>
      <c r="U691">
        <v>45500</v>
      </c>
      <c r="V691">
        <v>20.3</v>
      </c>
      <c r="W691">
        <v>6.8</v>
      </c>
      <c r="X691">
        <v>11300</v>
      </c>
      <c r="Y691">
        <v>42300</v>
      </c>
      <c r="Z691">
        <v>26.8</v>
      </c>
      <c r="AA691">
        <v>8</v>
      </c>
      <c r="AB691">
        <v>11200</v>
      </c>
      <c r="AC691">
        <v>43700</v>
      </c>
      <c r="AD691">
        <v>25.7</v>
      </c>
      <c r="AE691">
        <v>8</v>
      </c>
      <c r="AF691">
        <v>8500</v>
      </c>
      <c r="AG691">
        <v>43100</v>
      </c>
      <c r="AH691">
        <v>19.600000000000001</v>
      </c>
      <c r="AI691">
        <v>7.5</v>
      </c>
      <c r="AJ691">
        <v>11600</v>
      </c>
      <c r="AK691">
        <v>41200</v>
      </c>
      <c r="AL691">
        <v>28.2</v>
      </c>
      <c r="AM691">
        <v>8.8000000000000007</v>
      </c>
      <c r="AN691">
        <v>12300</v>
      </c>
      <c r="AO691">
        <v>42900</v>
      </c>
      <c r="AP691">
        <v>28.6</v>
      </c>
      <c r="AQ691">
        <v>8.5</v>
      </c>
      <c r="AR691">
        <v>14400</v>
      </c>
      <c r="AS691">
        <v>46000</v>
      </c>
      <c r="AT691">
        <v>31.4</v>
      </c>
      <c r="AU691">
        <v>8.1999999999999993</v>
      </c>
      <c r="AV691">
        <v>10800</v>
      </c>
      <c r="AW691">
        <v>42600</v>
      </c>
      <c r="AX691">
        <v>25.3</v>
      </c>
      <c r="AY691">
        <v>7.9</v>
      </c>
      <c r="AZ691">
        <v>12100</v>
      </c>
      <c r="BA691">
        <v>45500</v>
      </c>
      <c r="BB691">
        <v>26.7</v>
      </c>
      <c r="BC691">
        <v>8.1</v>
      </c>
      <c r="BD691">
        <v>16400</v>
      </c>
      <c r="BE691">
        <v>43700</v>
      </c>
      <c r="BF691">
        <v>37.5</v>
      </c>
      <c r="BG691">
        <v>11.4</v>
      </c>
      <c r="BH691">
        <v>10300</v>
      </c>
      <c r="BI691">
        <v>43300</v>
      </c>
      <c r="BJ691">
        <v>23.8</v>
      </c>
      <c r="BK691">
        <v>10.3</v>
      </c>
      <c r="BL691">
        <v>11000</v>
      </c>
      <c r="BM691">
        <v>44600</v>
      </c>
      <c r="BN691">
        <v>24.7</v>
      </c>
      <c r="BO691">
        <v>9.3000000000000007</v>
      </c>
      <c r="BP691">
        <v>12800</v>
      </c>
      <c r="BQ691">
        <v>45600</v>
      </c>
      <c r="BR691">
        <v>28.2</v>
      </c>
      <c r="BS691">
        <v>11.3</v>
      </c>
      <c r="BT691">
        <v>13700</v>
      </c>
      <c r="BU691">
        <v>49100</v>
      </c>
      <c r="BV691">
        <v>28</v>
      </c>
      <c r="BW691">
        <v>10.7</v>
      </c>
    </row>
    <row r="692" spans="1:75" x14ac:dyDescent="0.3">
      <c r="A692" t="s">
        <v>423</v>
      </c>
      <c r="B692" t="str">
        <f>VLOOKUP(A692,'class and classification'!$A$1:$B$338,2,FALSE)</f>
        <v>Urban with Significant Rural</v>
      </c>
      <c r="C692" t="str">
        <f>VLOOKUP(A692,'class and classification'!$A$1:$C$338,3,FALSE)</f>
        <v>SD</v>
      </c>
      <c r="D692">
        <v>8000</v>
      </c>
      <c r="E692">
        <v>40100</v>
      </c>
      <c r="F692">
        <v>20</v>
      </c>
      <c r="G692">
        <v>3.7</v>
      </c>
      <c r="H692">
        <v>7300</v>
      </c>
      <c r="I692">
        <v>38100</v>
      </c>
      <c r="J692">
        <v>19</v>
      </c>
      <c r="K692">
        <v>3.8</v>
      </c>
      <c r="L692">
        <v>8600</v>
      </c>
      <c r="M692">
        <v>41900</v>
      </c>
      <c r="N692">
        <v>20.5</v>
      </c>
      <c r="O692">
        <v>7.4</v>
      </c>
      <c r="P692">
        <v>7700</v>
      </c>
      <c r="Q692">
        <v>38400</v>
      </c>
      <c r="R692">
        <v>19.899999999999999</v>
      </c>
      <c r="S692">
        <v>7.1</v>
      </c>
      <c r="T692">
        <v>7900</v>
      </c>
      <c r="U692">
        <v>40300</v>
      </c>
      <c r="V692">
        <v>19.7</v>
      </c>
      <c r="W692">
        <v>6.9</v>
      </c>
      <c r="X692">
        <v>10200</v>
      </c>
      <c r="Y692">
        <v>40500</v>
      </c>
      <c r="Z692">
        <v>25.3</v>
      </c>
      <c r="AA692">
        <v>7.6</v>
      </c>
      <c r="AB692">
        <v>10700</v>
      </c>
      <c r="AC692">
        <v>42900</v>
      </c>
      <c r="AD692">
        <v>24.9</v>
      </c>
      <c r="AE692">
        <v>8</v>
      </c>
      <c r="AF692">
        <v>9700</v>
      </c>
      <c r="AG692">
        <v>38600</v>
      </c>
      <c r="AH692">
        <v>25</v>
      </c>
      <c r="AI692">
        <v>8.9</v>
      </c>
      <c r="AJ692">
        <v>10000</v>
      </c>
      <c r="AK692">
        <v>39500</v>
      </c>
      <c r="AL692">
        <v>25.3</v>
      </c>
      <c r="AM692">
        <v>8.3000000000000007</v>
      </c>
      <c r="AN692">
        <v>7700</v>
      </c>
      <c r="AO692">
        <v>44500</v>
      </c>
      <c r="AP692">
        <v>17.399999999999999</v>
      </c>
      <c r="AQ692">
        <v>7.4</v>
      </c>
      <c r="AR692">
        <v>7300</v>
      </c>
      <c r="AS692">
        <v>41600</v>
      </c>
      <c r="AT692">
        <v>17.600000000000001</v>
      </c>
      <c r="AU692">
        <v>8.1999999999999993</v>
      </c>
      <c r="AV692">
        <v>9000</v>
      </c>
      <c r="AW692">
        <v>44300</v>
      </c>
      <c r="AX692">
        <v>20.3</v>
      </c>
      <c r="AY692">
        <v>8.8000000000000007</v>
      </c>
      <c r="AZ692">
        <v>5300</v>
      </c>
      <c r="BA692">
        <v>48900</v>
      </c>
      <c r="BB692">
        <v>10.8</v>
      </c>
      <c r="BC692" t="s">
        <v>38</v>
      </c>
      <c r="BD692">
        <v>6800</v>
      </c>
      <c r="BE692">
        <v>42700</v>
      </c>
      <c r="BF692">
        <v>15.9</v>
      </c>
      <c r="BG692">
        <v>8.1</v>
      </c>
      <c r="BH692">
        <v>5800</v>
      </c>
      <c r="BI692">
        <v>40600</v>
      </c>
      <c r="BJ692">
        <v>14.4</v>
      </c>
      <c r="BK692">
        <v>7.7</v>
      </c>
      <c r="BL692">
        <v>8900</v>
      </c>
      <c r="BM692">
        <v>44700</v>
      </c>
      <c r="BN692">
        <v>20</v>
      </c>
      <c r="BO692">
        <v>8.9</v>
      </c>
      <c r="BP692">
        <v>11800</v>
      </c>
      <c r="BQ692">
        <v>43200</v>
      </c>
      <c r="BR692">
        <v>27.3</v>
      </c>
      <c r="BS692">
        <v>12.2</v>
      </c>
      <c r="BT692">
        <v>14500</v>
      </c>
      <c r="BU692">
        <v>49900</v>
      </c>
      <c r="BV692">
        <v>28.9</v>
      </c>
      <c r="BW692">
        <v>9.4</v>
      </c>
    </row>
    <row r="693" spans="1:75" x14ac:dyDescent="0.3">
      <c r="A693" t="s">
        <v>424</v>
      </c>
      <c r="B693" t="str">
        <f>VLOOKUP(A693,'class and classification'!$A$1:$B$338,2,FALSE)</f>
        <v>Predominantly Rural</v>
      </c>
      <c r="C693" t="str">
        <f>VLOOKUP(A693,'class and classification'!$A$1:$C$338,3,FALSE)</f>
        <v>SD</v>
      </c>
      <c r="D693">
        <v>10500</v>
      </c>
      <c r="E693">
        <v>58500</v>
      </c>
      <c r="F693">
        <v>18</v>
      </c>
      <c r="G693">
        <v>3.7</v>
      </c>
      <c r="H693">
        <v>12200</v>
      </c>
      <c r="I693">
        <v>57600</v>
      </c>
      <c r="J693">
        <v>21.2</v>
      </c>
      <c r="K693">
        <v>4.0999999999999996</v>
      </c>
      <c r="L693">
        <v>15200</v>
      </c>
      <c r="M693">
        <v>57300</v>
      </c>
      <c r="N693">
        <v>26.5</v>
      </c>
      <c r="O693">
        <v>5.9</v>
      </c>
      <c r="P693">
        <v>13000</v>
      </c>
      <c r="Q693">
        <v>56100</v>
      </c>
      <c r="R693">
        <v>23.3</v>
      </c>
      <c r="S693">
        <v>6.3</v>
      </c>
      <c r="T693">
        <v>16300</v>
      </c>
      <c r="U693">
        <v>54300</v>
      </c>
      <c r="V693">
        <v>29.9</v>
      </c>
      <c r="W693">
        <v>7.3</v>
      </c>
      <c r="X693">
        <v>12800</v>
      </c>
      <c r="Y693">
        <v>53600</v>
      </c>
      <c r="Z693">
        <v>23.8</v>
      </c>
      <c r="AA693">
        <v>6.7</v>
      </c>
      <c r="AB693">
        <v>12100</v>
      </c>
      <c r="AC693">
        <v>60300</v>
      </c>
      <c r="AD693">
        <v>20</v>
      </c>
      <c r="AE693">
        <v>6.4</v>
      </c>
      <c r="AF693">
        <v>13800</v>
      </c>
      <c r="AG693">
        <v>59400</v>
      </c>
      <c r="AH693">
        <v>23.2</v>
      </c>
      <c r="AI693">
        <v>7.1</v>
      </c>
      <c r="AJ693">
        <v>13900</v>
      </c>
      <c r="AK693">
        <v>61400</v>
      </c>
      <c r="AL693">
        <v>22.7</v>
      </c>
      <c r="AM693">
        <v>6.4</v>
      </c>
      <c r="AN693">
        <v>11500</v>
      </c>
      <c r="AO693">
        <v>55300</v>
      </c>
      <c r="AP693">
        <v>20.8</v>
      </c>
      <c r="AQ693">
        <v>6.4</v>
      </c>
      <c r="AR693">
        <v>12700</v>
      </c>
      <c r="AS693">
        <v>54800</v>
      </c>
      <c r="AT693">
        <v>23.1</v>
      </c>
      <c r="AU693">
        <v>6.6</v>
      </c>
      <c r="AV693">
        <v>16900</v>
      </c>
      <c r="AW693">
        <v>58400</v>
      </c>
      <c r="AX693">
        <v>28.9</v>
      </c>
      <c r="AY693">
        <v>7.4</v>
      </c>
      <c r="AZ693">
        <v>20300</v>
      </c>
      <c r="BA693">
        <v>63700</v>
      </c>
      <c r="BB693">
        <v>31.8</v>
      </c>
      <c r="BC693">
        <v>8.1</v>
      </c>
      <c r="BD693">
        <v>18900</v>
      </c>
      <c r="BE693">
        <v>59200</v>
      </c>
      <c r="BF693">
        <v>31.9</v>
      </c>
      <c r="BG693">
        <v>8.3000000000000007</v>
      </c>
      <c r="BH693">
        <v>16800</v>
      </c>
      <c r="BI693">
        <v>60800</v>
      </c>
      <c r="BJ693">
        <v>27.7</v>
      </c>
      <c r="BK693">
        <v>8.1</v>
      </c>
      <c r="BL693">
        <v>20300</v>
      </c>
      <c r="BM693">
        <v>61100</v>
      </c>
      <c r="BN693">
        <v>33.200000000000003</v>
      </c>
      <c r="BO693">
        <v>7.9</v>
      </c>
      <c r="BP693">
        <v>18200</v>
      </c>
      <c r="BQ693">
        <v>63600</v>
      </c>
      <c r="BR693">
        <v>28.6</v>
      </c>
      <c r="BS693">
        <v>7.5</v>
      </c>
      <c r="BT693">
        <v>20700</v>
      </c>
      <c r="BU693">
        <v>58500</v>
      </c>
      <c r="BV693">
        <v>35.4</v>
      </c>
      <c r="BW693">
        <v>9.4</v>
      </c>
    </row>
    <row r="694" spans="1:75" x14ac:dyDescent="0.3">
      <c r="A694" t="s">
        <v>425</v>
      </c>
      <c r="B694" t="str">
        <f>VLOOKUP(A694,'class and classification'!$A$1:$B$338,2,FALSE)</f>
        <v>Predominantly Urban</v>
      </c>
      <c r="C694" t="str">
        <f>VLOOKUP(A694,'class and classification'!$A$1:$C$338,3,FALSE)</f>
        <v>SD</v>
      </c>
      <c r="D694">
        <v>8700</v>
      </c>
      <c r="E694">
        <v>47300</v>
      </c>
      <c r="F694">
        <v>18.399999999999999</v>
      </c>
      <c r="G694">
        <v>3.5</v>
      </c>
      <c r="H694">
        <v>9900</v>
      </c>
      <c r="I694">
        <v>46400</v>
      </c>
      <c r="J694">
        <v>21.4</v>
      </c>
      <c r="K694">
        <v>3.9</v>
      </c>
      <c r="L694">
        <v>13900</v>
      </c>
      <c r="M694">
        <v>49500</v>
      </c>
      <c r="N694">
        <v>28</v>
      </c>
      <c r="O694">
        <v>7.5</v>
      </c>
      <c r="P694">
        <v>11300</v>
      </c>
      <c r="Q694">
        <v>48400</v>
      </c>
      <c r="R694">
        <v>23.3</v>
      </c>
      <c r="S694">
        <v>7</v>
      </c>
      <c r="T694">
        <v>13100</v>
      </c>
      <c r="U694">
        <v>50900</v>
      </c>
      <c r="V694">
        <v>25.7</v>
      </c>
      <c r="W694">
        <v>7.1</v>
      </c>
      <c r="X694">
        <v>15100</v>
      </c>
      <c r="Y694">
        <v>53100</v>
      </c>
      <c r="Z694">
        <v>28.4</v>
      </c>
      <c r="AA694">
        <v>7.4</v>
      </c>
      <c r="AB694">
        <v>15700</v>
      </c>
      <c r="AC694">
        <v>50100</v>
      </c>
      <c r="AD694">
        <v>31.3</v>
      </c>
      <c r="AE694">
        <v>8.6</v>
      </c>
      <c r="AF694">
        <v>14100</v>
      </c>
      <c r="AG694">
        <v>50800</v>
      </c>
      <c r="AH694">
        <v>27.7</v>
      </c>
      <c r="AI694">
        <v>8.3000000000000007</v>
      </c>
      <c r="AJ694">
        <v>15200</v>
      </c>
      <c r="AK694">
        <v>54600</v>
      </c>
      <c r="AL694">
        <v>27.9</v>
      </c>
      <c r="AM694">
        <v>7.8</v>
      </c>
      <c r="AN694">
        <v>15800</v>
      </c>
      <c r="AO694">
        <v>53100</v>
      </c>
      <c r="AP694">
        <v>29.8</v>
      </c>
      <c r="AQ694">
        <v>8.3000000000000007</v>
      </c>
      <c r="AR694">
        <v>15600</v>
      </c>
      <c r="AS694">
        <v>49300</v>
      </c>
      <c r="AT694">
        <v>31.7</v>
      </c>
      <c r="AU694">
        <v>8.1</v>
      </c>
      <c r="AV694">
        <v>13800</v>
      </c>
      <c r="AW694">
        <v>51800</v>
      </c>
      <c r="AX694">
        <v>26.7</v>
      </c>
      <c r="AY694">
        <v>7.8</v>
      </c>
      <c r="AZ694">
        <v>14200</v>
      </c>
      <c r="BA694">
        <v>55200</v>
      </c>
      <c r="BB694">
        <v>25.8</v>
      </c>
      <c r="BC694">
        <v>7.3</v>
      </c>
      <c r="BD694">
        <v>16400</v>
      </c>
      <c r="BE694">
        <v>51200</v>
      </c>
      <c r="BF694">
        <v>32</v>
      </c>
      <c r="BG694">
        <v>8.3000000000000007</v>
      </c>
      <c r="BH694">
        <v>13800</v>
      </c>
      <c r="BI694">
        <v>57400</v>
      </c>
      <c r="BJ694">
        <v>24</v>
      </c>
      <c r="BK694">
        <v>8.5</v>
      </c>
      <c r="BL694">
        <v>22000</v>
      </c>
      <c r="BM694">
        <v>57900</v>
      </c>
      <c r="BN694">
        <v>37.9</v>
      </c>
      <c r="BO694">
        <v>10</v>
      </c>
      <c r="BP694">
        <v>21300</v>
      </c>
      <c r="BQ694">
        <v>53100</v>
      </c>
      <c r="BR694">
        <v>40.1</v>
      </c>
      <c r="BS694">
        <v>10.3</v>
      </c>
      <c r="BT694">
        <v>17800</v>
      </c>
      <c r="BU694">
        <v>47700</v>
      </c>
      <c r="BV694">
        <v>37.4</v>
      </c>
      <c r="BW694">
        <v>9.4</v>
      </c>
    </row>
    <row r="695" spans="1:75" x14ac:dyDescent="0.3">
      <c r="A695" t="s">
        <v>426</v>
      </c>
      <c r="B695" t="str">
        <f>VLOOKUP(A695,'class and classification'!$A$1:$B$338,2,FALSE)</f>
        <v>Predominantly Urban</v>
      </c>
      <c r="C695" t="str">
        <f>VLOOKUP(A695,'class and classification'!$A$1:$C$338,3,FALSE)</f>
        <v>SD</v>
      </c>
      <c r="D695">
        <v>3700</v>
      </c>
      <c r="E695">
        <v>28700</v>
      </c>
      <c r="F695">
        <v>13</v>
      </c>
      <c r="G695">
        <v>3.3</v>
      </c>
      <c r="H695">
        <v>3700</v>
      </c>
      <c r="I695">
        <v>28300</v>
      </c>
      <c r="J695">
        <v>12.9</v>
      </c>
      <c r="K695">
        <v>3.2</v>
      </c>
      <c r="L695">
        <v>6900</v>
      </c>
      <c r="M695">
        <v>30900</v>
      </c>
      <c r="N695">
        <v>22.4</v>
      </c>
      <c r="O695">
        <v>7.9</v>
      </c>
      <c r="P695">
        <v>5800</v>
      </c>
      <c r="Q695">
        <v>31700</v>
      </c>
      <c r="R695">
        <v>18.2</v>
      </c>
      <c r="S695">
        <v>7.7</v>
      </c>
      <c r="T695">
        <v>3900</v>
      </c>
      <c r="U695">
        <v>30000</v>
      </c>
      <c r="V695">
        <v>12.9</v>
      </c>
      <c r="W695">
        <v>6.8</v>
      </c>
      <c r="X695">
        <v>3900</v>
      </c>
      <c r="Y695">
        <v>28900</v>
      </c>
      <c r="Z695">
        <v>13.5</v>
      </c>
      <c r="AA695">
        <v>6.8</v>
      </c>
      <c r="AB695">
        <v>3300</v>
      </c>
      <c r="AC695">
        <v>28800</v>
      </c>
      <c r="AD695">
        <v>11.5</v>
      </c>
      <c r="AE695" t="s">
        <v>38</v>
      </c>
      <c r="AF695">
        <v>4400</v>
      </c>
      <c r="AG695">
        <v>28400</v>
      </c>
      <c r="AH695">
        <v>15.7</v>
      </c>
      <c r="AI695">
        <v>8.8000000000000007</v>
      </c>
      <c r="AJ695">
        <v>3000</v>
      </c>
      <c r="AK695">
        <v>30500</v>
      </c>
      <c r="AL695">
        <v>9.9</v>
      </c>
      <c r="AM695" t="s">
        <v>38</v>
      </c>
      <c r="AN695">
        <v>4900</v>
      </c>
      <c r="AO695">
        <v>30700</v>
      </c>
      <c r="AP695">
        <v>15.8</v>
      </c>
      <c r="AQ695">
        <v>9.6</v>
      </c>
      <c r="AR695">
        <v>3000</v>
      </c>
      <c r="AS695">
        <v>29000</v>
      </c>
      <c r="AT695">
        <v>10.4</v>
      </c>
      <c r="AU695" t="s">
        <v>38</v>
      </c>
      <c r="AV695">
        <v>5000</v>
      </c>
      <c r="AW695">
        <v>31700</v>
      </c>
      <c r="AX695">
        <v>15.8</v>
      </c>
      <c r="AY695">
        <v>8.6</v>
      </c>
      <c r="AZ695">
        <v>6400</v>
      </c>
      <c r="BA695">
        <v>31200</v>
      </c>
      <c r="BB695">
        <v>20.6</v>
      </c>
      <c r="BC695">
        <v>10.3</v>
      </c>
      <c r="BD695">
        <v>4800</v>
      </c>
      <c r="BE695">
        <v>29800</v>
      </c>
      <c r="BF695">
        <v>16.100000000000001</v>
      </c>
      <c r="BG695">
        <v>9.3000000000000007</v>
      </c>
      <c r="BH695">
        <v>3500</v>
      </c>
      <c r="BI695">
        <v>30700</v>
      </c>
      <c r="BJ695">
        <v>11.3</v>
      </c>
      <c r="BK695" t="s">
        <v>38</v>
      </c>
      <c r="BL695">
        <v>8800</v>
      </c>
      <c r="BM695">
        <v>34600</v>
      </c>
      <c r="BN695">
        <v>25.5</v>
      </c>
      <c r="BO695">
        <v>12.1</v>
      </c>
      <c r="BP695">
        <v>9400</v>
      </c>
      <c r="BQ695">
        <v>33200</v>
      </c>
      <c r="BR695">
        <v>28.4</v>
      </c>
      <c r="BS695">
        <v>10.6</v>
      </c>
      <c r="BT695">
        <v>6600</v>
      </c>
      <c r="BU695">
        <v>32800</v>
      </c>
      <c r="BV695">
        <v>20.3</v>
      </c>
      <c r="BW695">
        <v>9.3000000000000007</v>
      </c>
    </row>
    <row r="696" spans="1:75" x14ac:dyDescent="0.3">
      <c r="A696" t="s">
        <v>427</v>
      </c>
      <c r="B696" t="str">
        <f>VLOOKUP(A696,'class and classification'!$A$1:$B$338,2,FALSE)</f>
        <v>Predominantly Urban</v>
      </c>
      <c r="C696" t="str">
        <f>VLOOKUP(A696,'class and classification'!$A$1:$C$338,3,FALSE)</f>
        <v>SD</v>
      </c>
      <c r="D696">
        <v>9100</v>
      </c>
      <c r="E696">
        <v>62800</v>
      </c>
      <c r="F696">
        <v>14.5</v>
      </c>
      <c r="G696">
        <v>3.4</v>
      </c>
      <c r="H696">
        <v>8800</v>
      </c>
      <c r="I696">
        <v>62300</v>
      </c>
      <c r="J696">
        <v>14.2</v>
      </c>
      <c r="K696">
        <v>3.3</v>
      </c>
      <c r="L696">
        <v>9100</v>
      </c>
      <c r="M696">
        <v>65000</v>
      </c>
      <c r="N696">
        <v>14</v>
      </c>
      <c r="O696">
        <v>4.5</v>
      </c>
      <c r="P696">
        <v>13300</v>
      </c>
      <c r="Q696">
        <v>71000</v>
      </c>
      <c r="R696">
        <v>18.7</v>
      </c>
      <c r="S696">
        <v>5</v>
      </c>
      <c r="T696">
        <v>10500</v>
      </c>
      <c r="U696">
        <v>70800</v>
      </c>
      <c r="V696">
        <v>14.9</v>
      </c>
      <c r="W696">
        <v>4.5</v>
      </c>
      <c r="X696">
        <v>11700</v>
      </c>
      <c r="Y696">
        <v>62300</v>
      </c>
      <c r="Z696">
        <v>18.8</v>
      </c>
      <c r="AA696">
        <v>6</v>
      </c>
      <c r="AB696">
        <v>10800</v>
      </c>
      <c r="AC696">
        <v>65800</v>
      </c>
      <c r="AD696">
        <v>16.399999999999999</v>
      </c>
      <c r="AE696">
        <v>5.9</v>
      </c>
      <c r="AF696">
        <v>11900</v>
      </c>
      <c r="AG696">
        <v>64100</v>
      </c>
      <c r="AH696">
        <v>18.600000000000001</v>
      </c>
      <c r="AI696">
        <v>6.7</v>
      </c>
      <c r="AJ696">
        <v>11600</v>
      </c>
      <c r="AK696">
        <v>70600</v>
      </c>
      <c r="AL696">
        <v>16.399999999999999</v>
      </c>
      <c r="AM696">
        <v>5.7</v>
      </c>
      <c r="AN696">
        <v>8100</v>
      </c>
      <c r="AO696">
        <v>73500</v>
      </c>
      <c r="AP696">
        <v>11</v>
      </c>
      <c r="AQ696">
        <v>5</v>
      </c>
      <c r="AR696">
        <v>10300</v>
      </c>
      <c r="AS696">
        <v>78700</v>
      </c>
      <c r="AT696">
        <v>13.1</v>
      </c>
      <c r="AU696">
        <v>5.2</v>
      </c>
      <c r="AV696">
        <v>9100</v>
      </c>
      <c r="AW696">
        <v>70700</v>
      </c>
      <c r="AX696">
        <v>12.8</v>
      </c>
      <c r="AY696">
        <v>5.6</v>
      </c>
      <c r="AZ696">
        <v>13800</v>
      </c>
      <c r="BA696">
        <v>70800</v>
      </c>
      <c r="BB696">
        <v>19.5</v>
      </c>
      <c r="BC696">
        <v>6.3</v>
      </c>
      <c r="BD696">
        <v>10800</v>
      </c>
      <c r="BE696">
        <v>70000</v>
      </c>
      <c r="BF696">
        <v>15.5</v>
      </c>
      <c r="BG696">
        <v>5.9</v>
      </c>
      <c r="BH696">
        <v>16200</v>
      </c>
      <c r="BI696">
        <v>69000</v>
      </c>
      <c r="BJ696">
        <v>23.5</v>
      </c>
      <c r="BK696">
        <v>7.4</v>
      </c>
      <c r="BL696">
        <v>15600</v>
      </c>
      <c r="BM696">
        <v>68700</v>
      </c>
      <c r="BN696">
        <v>22.8</v>
      </c>
      <c r="BO696">
        <v>7.7</v>
      </c>
      <c r="BP696">
        <v>15100</v>
      </c>
      <c r="BQ696">
        <v>70700</v>
      </c>
      <c r="BR696">
        <v>21.4</v>
      </c>
      <c r="BS696">
        <v>7.5</v>
      </c>
      <c r="BT696">
        <v>11000</v>
      </c>
      <c r="BU696">
        <v>74400</v>
      </c>
      <c r="BV696">
        <v>14.7</v>
      </c>
      <c r="BW696">
        <v>6.9</v>
      </c>
    </row>
    <row r="697" spans="1:75" x14ac:dyDescent="0.3">
      <c r="A697" t="s">
        <v>428</v>
      </c>
      <c r="B697" t="str">
        <f>VLOOKUP(A697,'class and classification'!$A$1:$B$338,2,FALSE)</f>
        <v>Predominantly Rural</v>
      </c>
      <c r="C697" t="str">
        <f>VLOOKUP(A697,'class and classification'!$A$1:$C$338,3,FALSE)</f>
        <v>SD</v>
      </c>
      <c r="D697">
        <v>8700</v>
      </c>
      <c r="E697">
        <v>48900</v>
      </c>
      <c r="F697">
        <v>17.8</v>
      </c>
      <c r="G697">
        <v>4.2</v>
      </c>
      <c r="H697">
        <v>9100</v>
      </c>
      <c r="I697">
        <v>51400</v>
      </c>
      <c r="J697">
        <v>17.7</v>
      </c>
      <c r="K697">
        <v>3.5</v>
      </c>
      <c r="L697">
        <v>8100</v>
      </c>
      <c r="M697">
        <v>50400</v>
      </c>
      <c r="N697">
        <v>16</v>
      </c>
      <c r="O697">
        <v>5.9</v>
      </c>
      <c r="P697">
        <v>8500</v>
      </c>
      <c r="Q697">
        <v>48600</v>
      </c>
      <c r="R697">
        <v>17.399999999999999</v>
      </c>
      <c r="S697">
        <v>6.1</v>
      </c>
      <c r="T697">
        <v>10800</v>
      </c>
      <c r="U697">
        <v>53100</v>
      </c>
      <c r="V697">
        <v>20.399999999999999</v>
      </c>
      <c r="W697">
        <v>6.5</v>
      </c>
      <c r="X697">
        <v>12800</v>
      </c>
      <c r="Y697">
        <v>51900</v>
      </c>
      <c r="Z697">
        <v>24.8</v>
      </c>
      <c r="AA697">
        <v>7.2</v>
      </c>
      <c r="AB697">
        <v>9400</v>
      </c>
      <c r="AC697">
        <v>57000</v>
      </c>
      <c r="AD697">
        <v>16.600000000000001</v>
      </c>
      <c r="AE697">
        <v>6</v>
      </c>
      <c r="AF697">
        <v>14700</v>
      </c>
      <c r="AG697">
        <v>52000</v>
      </c>
      <c r="AH697">
        <v>28.2</v>
      </c>
      <c r="AI697">
        <v>8.1</v>
      </c>
      <c r="AJ697">
        <v>11400</v>
      </c>
      <c r="AK697">
        <v>53900</v>
      </c>
      <c r="AL697">
        <v>21.2</v>
      </c>
      <c r="AM697">
        <v>6.7</v>
      </c>
      <c r="AN697">
        <v>16400</v>
      </c>
      <c r="AO697">
        <v>59900</v>
      </c>
      <c r="AP697">
        <v>27.4</v>
      </c>
      <c r="AQ697">
        <v>7.5</v>
      </c>
      <c r="AR697">
        <v>12300</v>
      </c>
      <c r="AS697">
        <v>59800</v>
      </c>
      <c r="AT697">
        <v>20.5</v>
      </c>
      <c r="AU697">
        <v>6.4</v>
      </c>
      <c r="AV697">
        <v>13200</v>
      </c>
      <c r="AW697">
        <v>59200</v>
      </c>
      <c r="AX697">
        <v>22.3</v>
      </c>
      <c r="AY697">
        <v>7.5</v>
      </c>
      <c r="AZ697">
        <v>9300</v>
      </c>
      <c r="BA697">
        <v>55200</v>
      </c>
      <c r="BB697">
        <v>16.8</v>
      </c>
      <c r="BC697">
        <v>7.9</v>
      </c>
      <c r="BD697">
        <v>10000</v>
      </c>
      <c r="BE697">
        <v>63100</v>
      </c>
      <c r="BF697">
        <v>15.8</v>
      </c>
      <c r="BG697">
        <v>6.5</v>
      </c>
      <c r="BH697">
        <v>8700</v>
      </c>
      <c r="BI697">
        <v>58800</v>
      </c>
      <c r="BJ697">
        <v>14.8</v>
      </c>
      <c r="BK697">
        <v>6</v>
      </c>
      <c r="BL697">
        <v>10200</v>
      </c>
      <c r="BM697">
        <v>62100</v>
      </c>
      <c r="BN697">
        <v>16.399999999999999</v>
      </c>
      <c r="BO697">
        <v>6.9</v>
      </c>
      <c r="BP697">
        <v>9200</v>
      </c>
      <c r="BQ697">
        <v>54700</v>
      </c>
      <c r="BR697">
        <v>16.8</v>
      </c>
      <c r="BS697">
        <v>7.4</v>
      </c>
      <c r="BT697">
        <v>11200</v>
      </c>
      <c r="BU697">
        <v>51100</v>
      </c>
      <c r="BV697">
        <v>22</v>
      </c>
      <c r="BW697">
        <v>8.8000000000000007</v>
      </c>
    </row>
    <row r="698" spans="1:75" x14ac:dyDescent="0.3">
      <c r="A698" t="s">
        <v>429</v>
      </c>
      <c r="B698" t="str">
        <f>VLOOKUP(A698,'class and classification'!$A$1:$B$338,2,FALSE)</f>
        <v>Predominantly Urban</v>
      </c>
      <c r="C698" t="str">
        <f>VLOOKUP(A698,'class and classification'!$A$1:$C$338,3,FALSE)</f>
        <v>SD</v>
      </c>
      <c r="D698">
        <v>6500</v>
      </c>
      <c r="E698">
        <v>48700</v>
      </c>
      <c r="F698">
        <v>13.4</v>
      </c>
      <c r="G698">
        <v>3.8</v>
      </c>
      <c r="H698">
        <v>4300</v>
      </c>
      <c r="I698">
        <v>50500</v>
      </c>
      <c r="J698">
        <v>8.6</v>
      </c>
      <c r="K698">
        <v>2.6</v>
      </c>
      <c r="L698">
        <v>5000</v>
      </c>
      <c r="M698">
        <v>53200</v>
      </c>
      <c r="N698">
        <v>9.4</v>
      </c>
      <c r="O698">
        <v>4.0999999999999996</v>
      </c>
      <c r="P698">
        <v>5000</v>
      </c>
      <c r="Q698">
        <v>53300</v>
      </c>
      <c r="R698">
        <v>9.3000000000000007</v>
      </c>
      <c r="S698">
        <v>4.3</v>
      </c>
      <c r="T698">
        <v>6700</v>
      </c>
      <c r="U698">
        <v>52300</v>
      </c>
      <c r="V698">
        <v>12.9</v>
      </c>
      <c r="W698">
        <v>5.5</v>
      </c>
      <c r="X698">
        <v>6900</v>
      </c>
      <c r="Y698">
        <v>50300</v>
      </c>
      <c r="Z698">
        <v>13.7</v>
      </c>
      <c r="AA698">
        <v>6.2</v>
      </c>
      <c r="AB698">
        <v>8400</v>
      </c>
      <c r="AC698">
        <v>53800</v>
      </c>
      <c r="AD698">
        <v>15.6</v>
      </c>
      <c r="AE698">
        <v>7.1</v>
      </c>
      <c r="AF698">
        <v>13400</v>
      </c>
      <c r="AG698">
        <v>56400</v>
      </c>
      <c r="AH698">
        <v>23.8</v>
      </c>
      <c r="AI698">
        <v>7.1</v>
      </c>
      <c r="AJ698">
        <v>10300</v>
      </c>
      <c r="AK698">
        <v>54300</v>
      </c>
      <c r="AL698">
        <v>19</v>
      </c>
      <c r="AM698">
        <v>6.8</v>
      </c>
      <c r="AN698">
        <v>6800</v>
      </c>
      <c r="AO698">
        <v>52400</v>
      </c>
      <c r="AP698">
        <v>13</v>
      </c>
      <c r="AQ698">
        <v>5.9</v>
      </c>
      <c r="AR698">
        <v>6500</v>
      </c>
      <c r="AS698">
        <v>56500</v>
      </c>
      <c r="AT698">
        <v>11.4</v>
      </c>
      <c r="AU698">
        <v>5.0999999999999996</v>
      </c>
      <c r="AV698">
        <v>6200</v>
      </c>
      <c r="AW698">
        <v>58400</v>
      </c>
      <c r="AX698">
        <v>10.6</v>
      </c>
      <c r="AY698">
        <v>5.9</v>
      </c>
      <c r="AZ698">
        <v>9600</v>
      </c>
      <c r="BA698">
        <v>60900</v>
      </c>
      <c r="BB698">
        <v>15.8</v>
      </c>
      <c r="BC698">
        <v>7</v>
      </c>
      <c r="BD698">
        <v>14100</v>
      </c>
      <c r="BE698">
        <v>64200</v>
      </c>
      <c r="BF698">
        <v>21.9</v>
      </c>
      <c r="BG698">
        <v>8.4</v>
      </c>
      <c r="BH698">
        <v>13500</v>
      </c>
      <c r="BI698">
        <v>54200</v>
      </c>
      <c r="BJ698">
        <v>24.9</v>
      </c>
      <c r="BK698">
        <v>9.6</v>
      </c>
      <c r="BL698">
        <v>11200</v>
      </c>
      <c r="BM698">
        <v>59300</v>
      </c>
      <c r="BN698">
        <v>18.899999999999999</v>
      </c>
      <c r="BO698">
        <v>7.5</v>
      </c>
      <c r="BP698" t="s">
        <v>37</v>
      </c>
      <c r="BQ698">
        <v>61800</v>
      </c>
      <c r="BR698" t="s">
        <v>37</v>
      </c>
      <c r="BS698" t="s">
        <v>37</v>
      </c>
      <c r="BT698">
        <v>7700</v>
      </c>
      <c r="BU698">
        <v>65000</v>
      </c>
      <c r="BV698">
        <v>11.9</v>
      </c>
      <c r="BW698">
        <v>7.1</v>
      </c>
    </row>
    <row r="699" spans="1:75" x14ac:dyDescent="0.3">
      <c r="A699" t="s">
        <v>430</v>
      </c>
      <c r="B699" t="str">
        <f>VLOOKUP(A699,'class and classification'!$A$1:$B$338,2,FALSE)</f>
        <v>Predominantly Rural</v>
      </c>
      <c r="C699" t="str">
        <f>VLOOKUP(A699,'class and classification'!$A$1:$C$338,3,FALSE)</f>
        <v>SD</v>
      </c>
      <c r="D699">
        <v>12300</v>
      </c>
      <c r="E699">
        <v>65500</v>
      </c>
      <c r="F699">
        <v>18.8</v>
      </c>
      <c r="G699">
        <v>3.9</v>
      </c>
      <c r="H699">
        <v>11100</v>
      </c>
      <c r="I699">
        <v>64200</v>
      </c>
      <c r="J699">
        <v>17.2</v>
      </c>
      <c r="K699">
        <v>3.4</v>
      </c>
      <c r="L699">
        <v>10800</v>
      </c>
      <c r="M699">
        <v>59900</v>
      </c>
      <c r="N699">
        <v>18.100000000000001</v>
      </c>
      <c r="O699">
        <v>5</v>
      </c>
      <c r="P699">
        <v>10800</v>
      </c>
      <c r="Q699">
        <v>66500</v>
      </c>
      <c r="R699">
        <v>16.2</v>
      </c>
      <c r="S699">
        <v>4.5</v>
      </c>
      <c r="T699">
        <v>9100</v>
      </c>
      <c r="U699">
        <v>66400</v>
      </c>
      <c r="V699">
        <v>13.7</v>
      </c>
      <c r="W699">
        <v>4.5</v>
      </c>
      <c r="X699">
        <v>14100</v>
      </c>
      <c r="Y699">
        <v>66200</v>
      </c>
      <c r="Z699">
        <v>21.3</v>
      </c>
      <c r="AA699">
        <v>5.9</v>
      </c>
      <c r="AB699">
        <v>11700</v>
      </c>
      <c r="AC699">
        <v>64500</v>
      </c>
      <c r="AD699">
        <v>18.2</v>
      </c>
      <c r="AE699">
        <v>5.7</v>
      </c>
      <c r="AF699">
        <v>12500</v>
      </c>
      <c r="AG699">
        <v>65900</v>
      </c>
      <c r="AH699">
        <v>19</v>
      </c>
      <c r="AI699">
        <v>5.5</v>
      </c>
      <c r="AJ699">
        <v>15400</v>
      </c>
      <c r="AK699">
        <v>64900</v>
      </c>
      <c r="AL699">
        <v>23.7</v>
      </c>
      <c r="AM699">
        <v>6.1</v>
      </c>
      <c r="AN699">
        <v>16400</v>
      </c>
      <c r="AO699">
        <v>67800</v>
      </c>
      <c r="AP699">
        <v>24.2</v>
      </c>
      <c r="AQ699">
        <v>6.4</v>
      </c>
      <c r="AR699">
        <v>13100</v>
      </c>
      <c r="AS699">
        <v>63800</v>
      </c>
      <c r="AT699">
        <v>20.6</v>
      </c>
      <c r="AU699">
        <v>6.1</v>
      </c>
      <c r="AV699">
        <v>14300</v>
      </c>
      <c r="AW699">
        <v>67300</v>
      </c>
      <c r="AX699">
        <v>21.2</v>
      </c>
      <c r="AY699">
        <v>5.9</v>
      </c>
      <c r="AZ699">
        <v>16700</v>
      </c>
      <c r="BA699">
        <v>71600</v>
      </c>
      <c r="BB699">
        <v>23.3</v>
      </c>
      <c r="BC699">
        <v>6.4</v>
      </c>
      <c r="BD699">
        <v>14700</v>
      </c>
      <c r="BE699">
        <v>69100</v>
      </c>
      <c r="BF699">
        <v>21.2</v>
      </c>
      <c r="BG699">
        <v>6.5</v>
      </c>
      <c r="BH699">
        <v>16600</v>
      </c>
      <c r="BI699">
        <v>65000</v>
      </c>
      <c r="BJ699">
        <v>25.5</v>
      </c>
      <c r="BK699">
        <v>7.2</v>
      </c>
      <c r="BL699">
        <v>17500</v>
      </c>
      <c r="BM699">
        <v>71300</v>
      </c>
      <c r="BN699">
        <v>24.5</v>
      </c>
      <c r="BO699">
        <v>6.8</v>
      </c>
      <c r="BP699">
        <v>16600</v>
      </c>
      <c r="BQ699">
        <v>68800</v>
      </c>
      <c r="BR699">
        <v>24.2</v>
      </c>
      <c r="BS699">
        <v>7.4</v>
      </c>
      <c r="BT699">
        <v>15600</v>
      </c>
      <c r="BU699">
        <v>65200</v>
      </c>
      <c r="BV699">
        <v>24</v>
      </c>
      <c r="BW699">
        <v>8.4</v>
      </c>
    </row>
    <row r="700" spans="1:75" x14ac:dyDescent="0.3">
      <c r="A700" t="s">
        <v>431</v>
      </c>
      <c r="B700" t="str">
        <f>VLOOKUP(A700,'class and classification'!$A$1:$B$338,2,FALSE)</f>
        <v>Predominantly Urban</v>
      </c>
      <c r="C700" t="str">
        <f>VLOOKUP(A700,'class and classification'!$A$1:$C$338,3,FALSE)</f>
        <v>SD</v>
      </c>
      <c r="D700">
        <v>12100</v>
      </c>
      <c r="E700">
        <v>64800</v>
      </c>
      <c r="F700">
        <v>18.7</v>
      </c>
      <c r="G700">
        <v>3.8</v>
      </c>
      <c r="H700">
        <v>11600</v>
      </c>
      <c r="I700">
        <v>67900</v>
      </c>
      <c r="J700">
        <v>17</v>
      </c>
      <c r="K700">
        <v>3.5</v>
      </c>
      <c r="L700">
        <v>12600</v>
      </c>
      <c r="M700">
        <v>66800</v>
      </c>
      <c r="N700">
        <v>18.899999999999999</v>
      </c>
      <c r="O700">
        <v>5.5</v>
      </c>
      <c r="P700">
        <v>14300</v>
      </c>
      <c r="Q700">
        <v>69100</v>
      </c>
      <c r="R700">
        <v>20.7</v>
      </c>
      <c r="S700">
        <v>5.2</v>
      </c>
      <c r="T700">
        <v>13300</v>
      </c>
      <c r="U700">
        <v>70100</v>
      </c>
      <c r="V700">
        <v>19</v>
      </c>
      <c r="W700">
        <v>5</v>
      </c>
      <c r="X700">
        <v>14600</v>
      </c>
      <c r="Y700">
        <v>70600</v>
      </c>
      <c r="Z700">
        <v>20.7</v>
      </c>
      <c r="AA700">
        <v>5.6</v>
      </c>
      <c r="AB700">
        <v>18600</v>
      </c>
      <c r="AC700">
        <v>71500</v>
      </c>
      <c r="AD700">
        <v>26</v>
      </c>
      <c r="AE700">
        <v>6.5</v>
      </c>
      <c r="AF700">
        <v>15400</v>
      </c>
      <c r="AG700">
        <v>71700</v>
      </c>
      <c r="AH700">
        <v>21.5</v>
      </c>
      <c r="AI700">
        <v>6</v>
      </c>
      <c r="AJ700">
        <v>14300</v>
      </c>
      <c r="AK700">
        <v>72800</v>
      </c>
      <c r="AL700">
        <v>19.7</v>
      </c>
      <c r="AM700">
        <v>5.7</v>
      </c>
      <c r="AN700">
        <v>19100</v>
      </c>
      <c r="AO700">
        <v>78200</v>
      </c>
      <c r="AP700">
        <v>24.5</v>
      </c>
      <c r="AQ700">
        <v>6.1</v>
      </c>
      <c r="AR700">
        <v>15400</v>
      </c>
      <c r="AS700">
        <v>74000</v>
      </c>
      <c r="AT700">
        <v>20.9</v>
      </c>
      <c r="AU700">
        <v>5.6</v>
      </c>
      <c r="AV700">
        <v>16100</v>
      </c>
      <c r="AW700">
        <v>74700</v>
      </c>
      <c r="AX700">
        <v>21.5</v>
      </c>
      <c r="AY700">
        <v>5.7</v>
      </c>
      <c r="AZ700">
        <v>14200</v>
      </c>
      <c r="BA700">
        <v>72600</v>
      </c>
      <c r="BB700">
        <v>19.600000000000001</v>
      </c>
      <c r="BC700">
        <v>5.9</v>
      </c>
      <c r="BD700">
        <v>16100</v>
      </c>
      <c r="BE700">
        <v>71300</v>
      </c>
      <c r="BF700">
        <v>22.5</v>
      </c>
      <c r="BG700">
        <v>6.8</v>
      </c>
      <c r="BH700">
        <v>21200</v>
      </c>
      <c r="BI700">
        <v>79900</v>
      </c>
      <c r="BJ700">
        <v>26.6</v>
      </c>
      <c r="BK700">
        <v>8</v>
      </c>
      <c r="BL700">
        <v>13600</v>
      </c>
      <c r="BM700">
        <v>81100</v>
      </c>
      <c r="BN700">
        <v>16.8</v>
      </c>
      <c r="BO700">
        <v>6.7</v>
      </c>
      <c r="BP700">
        <v>19600</v>
      </c>
      <c r="BQ700">
        <v>76500</v>
      </c>
      <c r="BR700">
        <v>25.6</v>
      </c>
      <c r="BS700">
        <v>8</v>
      </c>
      <c r="BT700">
        <v>23100</v>
      </c>
      <c r="BU700">
        <v>76100</v>
      </c>
      <c r="BV700">
        <v>30.4</v>
      </c>
      <c r="BW700">
        <v>8</v>
      </c>
    </row>
    <row r="701" spans="1:75" x14ac:dyDescent="0.3">
      <c r="A701" t="s">
        <v>432</v>
      </c>
      <c r="B701" t="str">
        <f>VLOOKUP(A701,'class and classification'!$A$1:$B$338,2,FALSE)</f>
        <v>Predominantly Urban</v>
      </c>
      <c r="C701" t="str">
        <f>VLOOKUP(A701,'class and classification'!$A$1:$C$338,3,FALSE)</f>
        <v>SD</v>
      </c>
      <c r="D701">
        <v>6700</v>
      </c>
      <c r="E701">
        <v>49500</v>
      </c>
      <c r="F701">
        <v>13.5</v>
      </c>
      <c r="G701">
        <v>3.3</v>
      </c>
      <c r="H701">
        <v>7300</v>
      </c>
      <c r="I701">
        <v>48700</v>
      </c>
      <c r="J701">
        <v>15.1</v>
      </c>
      <c r="K701">
        <v>3.2</v>
      </c>
      <c r="L701">
        <v>9400</v>
      </c>
      <c r="M701">
        <v>48700</v>
      </c>
      <c r="N701">
        <v>19.3</v>
      </c>
      <c r="O701">
        <v>6.1</v>
      </c>
      <c r="P701">
        <v>8100</v>
      </c>
      <c r="Q701">
        <v>47300</v>
      </c>
      <c r="R701">
        <v>17.2</v>
      </c>
      <c r="S701">
        <v>6.3</v>
      </c>
      <c r="T701">
        <v>9500</v>
      </c>
      <c r="U701">
        <v>48500</v>
      </c>
      <c r="V701">
        <v>19.600000000000001</v>
      </c>
      <c r="W701">
        <v>6.6</v>
      </c>
      <c r="X701">
        <v>6700</v>
      </c>
      <c r="Y701">
        <v>47700</v>
      </c>
      <c r="Z701">
        <v>14</v>
      </c>
      <c r="AA701">
        <v>6.5</v>
      </c>
      <c r="AB701">
        <v>8600</v>
      </c>
      <c r="AC701">
        <v>49800</v>
      </c>
      <c r="AD701">
        <v>17.3</v>
      </c>
      <c r="AE701">
        <v>6.7</v>
      </c>
      <c r="AF701">
        <v>7800</v>
      </c>
      <c r="AG701">
        <v>51500</v>
      </c>
      <c r="AH701">
        <v>15.2</v>
      </c>
      <c r="AI701">
        <v>6.4</v>
      </c>
      <c r="AJ701">
        <v>5600</v>
      </c>
      <c r="AK701">
        <v>50800</v>
      </c>
      <c r="AL701">
        <v>11</v>
      </c>
      <c r="AM701">
        <v>5.9</v>
      </c>
      <c r="AN701">
        <v>9600</v>
      </c>
      <c r="AO701">
        <v>47100</v>
      </c>
      <c r="AP701">
        <v>20.399999999999999</v>
      </c>
      <c r="AQ701">
        <v>7.6</v>
      </c>
      <c r="AR701">
        <v>9900</v>
      </c>
      <c r="AS701">
        <v>51100</v>
      </c>
      <c r="AT701">
        <v>19.5</v>
      </c>
      <c r="AU701">
        <v>7.1</v>
      </c>
      <c r="AV701">
        <v>8800</v>
      </c>
      <c r="AW701">
        <v>51300</v>
      </c>
      <c r="AX701">
        <v>17.2</v>
      </c>
      <c r="AY701">
        <v>6.8</v>
      </c>
      <c r="AZ701">
        <v>12900</v>
      </c>
      <c r="BA701">
        <v>52900</v>
      </c>
      <c r="BB701">
        <v>24.4</v>
      </c>
      <c r="BC701">
        <v>7.9</v>
      </c>
      <c r="BD701">
        <v>13700</v>
      </c>
      <c r="BE701">
        <v>56800</v>
      </c>
      <c r="BF701">
        <v>24.1</v>
      </c>
      <c r="BG701">
        <v>7.7</v>
      </c>
      <c r="BH701">
        <v>11900</v>
      </c>
      <c r="BI701">
        <v>57600</v>
      </c>
      <c r="BJ701">
        <v>20.6</v>
      </c>
      <c r="BK701">
        <v>7.2</v>
      </c>
      <c r="BL701">
        <v>7500</v>
      </c>
      <c r="BM701">
        <v>56700</v>
      </c>
      <c r="BN701">
        <v>13.3</v>
      </c>
      <c r="BO701">
        <v>6.1</v>
      </c>
      <c r="BP701">
        <v>6200</v>
      </c>
      <c r="BQ701">
        <v>55500</v>
      </c>
      <c r="BR701">
        <v>11.3</v>
      </c>
      <c r="BS701">
        <v>6</v>
      </c>
      <c r="BT701">
        <v>12700</v>
      </c>
      <c r="BU701">
        <v>52100</v>
      </c>
      <c r="BV701">
        <v>24.3</v>
      </c>
      <c r="BW701">
        <v>9.4</v>
      </c>
    </row>
    <row r="702" spans="1:75" x14ac:dyDescent="0.3">
      <c r="A702" t="s">
        <v>433</v>
      </c>
      <c r="B702" t="str">
        <f>VLOOKUP(A702,'class and classification'!$A$1:$B$338,2,FALSE)</f>
        <v>Predominantly Rural</v>
      </c>
      <c r="C702" t="str">
        <f>VLOOKUP(A702,'class and classification'!$A$1:$C$338,3,FALSE)</f>
        <v>SD</v>
      </c>
      <c r="D702">
        <v>8900</v>
      </c>
      <c r="E702">
        <v>58200</v>
      </c>
      <c r="F702">
        <v>15.4</v>
      </c>
      <c r="G702">
        <v>3.1</v>
      </c>
      <c r="H702">
        <v>9000</v>
      </c>
      <c r="I702">
        <v>55800</v>
      </c>
      <c r="J702">
        <v>16.100000000000001</v>
      </c>
      <c r="K702">
        <v>3.5</v>
      </c>
      <c r="L702">
        <v>10800</v>
      </c>
      <c r="M702">
        <v>57900</v>
      </c>
      <c r="N702">
        <v>18.600000000000001</v>
      </c>
      <c r="O702">
        <v>5.8</v>
      </c>
      <c r="P702">
        <v>12000</v>
      </c>
      <c r="Q702">
        <v>62000</v>
      </c>
      <c r="R702">
        <v>19.399999999999999</v>
      </c>
      <c r="S702">
        <v>5.5</v>
      </c>
      <c r="T702">
        <v>6900</v>
      </c>
      <c r="U702">
        <v>61800</v>
      </c>
      <c r="V702">
        <v>11.2</v>
      </c>
      <c r="W702">
        <v>4.8</v>
      </c>
      <c r="X702">
        <v>7600</v>
      </c>
      <c r="Y702">
        <v>59900</v>
      </c>
      <c r="Z702">
        <v>12.6</v>
      </c>
      <c r="AA702">
        <v>4.9000000000000004</v>
      </c>
      <c r="AB702">
        <v>11600</v>
      </c>
      <c r="AC702">
        <v>55900</v>
      </c>
      <c r="AD702">
        <v>20.8</v>
      </c>
      <c r="AE702">
        <v>6.3</v>
      </c>
      <c r="AF702">
        <v>7100</v>
      </c>
      <c r="AG702">
        <v>56300</v>
      </c>
      <c r="AH702">
        <v>12.5</v>
      </c>
      <c r="AI702">
        <v>5.0999999999999996</v>
      </c>
      <c r="AJ702">
        <v>12200</v>
      </c>
      <c r="AK702">
        <v>58100</v>
      </c>
      <c r="AL702">
        <v>21</v>
      </c>
      <c r="AM702">
        <v>6.3</v>
      </c>
      <c r="AN702">
        <v>12600</v>
      </c>
      <c r="AO702">
        <v>57700</v>
      </c>
      <c r="AP702">
        <v>21.9</v>
      </c>
      <c r="AQ702">
        <v>7.3</v>
      </c>
      <c r="AR702">
        <v>18600</v>
      </c>
      <c r="AS702">
        <v>60600</v>
      </c>
      <c r="AT702">
        <v>30.6</v>
      </c>
      <c r="AU702">
        <v>8.1999999999999993</v>
      </c>
      <c r="AV702">
        <v>15500</v>
      </c>
      <c r="AW702">
        <v>67000</v>
      </c>
      <c r="AX702">
        <v>23.2</v>
      </c>
      <c r="AY702">
        <v>7.9</v>
      </c>
      <c r="AZ702">
        <v>15700</v>
      </c>
      <c r="BA702">
        <v>61900</v>
      </c>
      <c r="BB702">
        <v>25.3</v>
      </c>
      <c r="BC702">
        <v>7.2</v>
      </c>
      <c r="BD702">
        <v>13900</v>
      </c>
      <c r="BE702">
        <v>63900</v>
      </c>
      <c r="BF702">
        <v>21.7</v>
      </c>
      <c r="BG702">
        <v>5.8</v>
      </c>
      <c r="BH702">
        <v>11900</v>
      </c>
      <c r="BI702">
        <v>67200</v>
      </c>
      <c r="BJ702">
        <v>17.600000000000001</v>
      </c>
      <c r="BK702">
        <v>5.3</v>
      </c>
      <c r="BL702">
        <v>13000</v>
      </c>
      <c r="BM702">
        <v>67400</v>
      </c>
      <c r="BN702">
        <v>19.3</v>
      </c>
      <c r="BO702">
        <v>5.7</v>
      </c>
      <c r="BP702">
        <v>15800</v>
      </c>
      <c r="BQ702">
        <v>67000</v>
      </c>
      <c r="BR702">
        <v>23.6</v>
      </c>
      <c r="BS702">
        <v>6.7</v>
      </c>
      <c r="BT702">
        <v>11500</v>
      </c>
      <c r="BU702">
        <v>60100</v>
      </c>
      <c r="BV702">
        <v>19.100000000000001</v>
      </c>
      <c r="BW702">
        <v>6.2</v>
      </c>
    </row>
    <row r="703" spans="1:75" x14ac:dyDescent="0.3">
      <c r="A703" t="s">
        <v>434</v>
      </c>
      <c r="B703" t="str">
        <f>VLOOKUP(A703,'class and classification'!$A$1:$B$338,2,FALSE)</f>
        <v>Predominantly Urban</v>
      </c>
      <c r="C703" t="str">
        <f>VLOOKUP(A703,'class and classification'!$A$1:$C$338,3,FALSE)</f>
        <v>SD</v>
      </c>
      <c r="D703">
        <v>8300</v>
      </c>
      <c r="E703">
        <v>54000</v>
      </c>
      <c r="F703">
        <v>15.4</v>
      </c>
      <c r="G703">
        <v>3.1</v>
      </c>
      <c r="H703">
        <v>10600</v>
      </c>
      <c r="I703">
        <v>59000</v>
      </c>
      <c r="J703">
        <v>18</v>
      </c>
      <c r="K703">
        <v>3.4</v>
      </c>
      <c r="L703">
        <v>10200</v>
      </c>
      <c r="M703">
        <v>54100</v>
      </c>
      <c r="N703">
        <v>18.899999999999999</v>
      </c>
      <c r="O703">
        <v>5.4</v>
      </c>
      <c r="P703">
        <v>12900</v>
      </c>
      <c r="Q703">
        <v>55000</v>
      </c>
      <c r="R703">
        <v>23.4</v>
      </c>
      <c r="S703">
        <v>6.6</v>
      </c>
      <c r="T703">
        <v>14100</v>
      </c>
      <c r="U703">
        <v>58900</v>
      </c>
      <c r="V703">
        <v>23.9</v>
      </c>
      <c r="W703">
        <v>6.7</v>
      </c>
      <c r="X703">
        <v>11200</v>
      </c>
      <c r="Y703">
        <v>59500</v>
      </c>
      <c r="Z703">
        <v>18.8</v>
      </c>
      <c r="AA703">
        <v>6.3</v>
      </c>
      <c r="AB703">
        <v>13100</v>
      </c>
      <c r="AC703">
        <v>63100</v>
      </c>
      <c r="AD703">
        <v>20.8</v>
      </c>
      <c r="AE703">
        <v>7.3</v>
      </c>
      <c r="AF703">
        <v>12300</v>
      </c>
      <c r="AG703">
        <v>61400</v>
      </c>
      <c r="AH703">
        <v>20</v>
      </c>
      <c r="AI703">
        <v>6.9</v>
      </c>
      <c r="AJ703">
        <v>12700</v>
      </c>
      <c r="AK703">
        <v>61000</v>
      </c>
      <c r="AL703">
        <v>20.8</v>
      </c>
      <c r="AM703">
        <v>6.9</v>
      </c>
      <c r="AN703">
        <v>12100</v>
      </c>
      <c r="AO703">
        <v>60200</v>
      </c>
      <c r="AP703">
        <v>20.100000000000001</v>
      </c>
      <c r="AQ703">
        <v>6.8</v>
      </c>
      <c r="AR703">
        <v>11300</v>
      </c>
      <c r="AS703">
        <v>66100</v>
      </c>
      <c r="AT703">
        <v>17.100000000000001</v>
      </c>
      <c r="AU703">
        <v>6.3</v>
      </c>
      <c r="AV703">
        <v>13900</v>
      </c>
      <c r="AW703">
        <v>70300</v>
      </c>
      <c r="AX703">
        <v>19.8</v>
      </c>
      <c r="AY703">
        <v>6.7</v>
      </c>
      <c r="AZ703">
        <v>12700</v>
      </c>
      <c r="BA703">
        <v>58700</v>
      </c>
      <c r="BB703">
        <v>21.7</v>
      </c>
      <c r="BC703">
        <v>7.5</v>
      </c>
      <c r="BD703">
        <v>18300</v>
      </c>
      <c r="BE703">
        <v>70800</v>
      </c>
      <c r="BF703">
        <v>25.9</v>
      </c>
      <c r="BG703">
        <v>7.5</v>
      </c>
      <c r="BH703">
        <v>16500</v>
      </c>
      <c r="BI703">
        <v>67000</v>
      </c>
      <c r="BJ703">
        <v>24.7</v>
      </c>
      <c r="BK703">
        <v>7.3</v>
      </c>
      <c r="BL703">
        <v>18900</v>
      </c>
      <c r="BM703">
        <v>72300</v>
      </c>
      <c r="BN703">
        <v>26.1</v>
      </c>
      <c r="BO703">
        <v>6.9</v>
      </c>
      <c r="BP703">
        <v>19400</v>
      </c>
      <c r="BQ703">
        <v>71500</v>
      </c>
      <c r="BR703">
        <v>27.2</v>
      </c>
      <c r="BS703">
        <v>8</v>
      </c>
      <c r="BT703">
        <v>23100</v>
      </c>
      <c r="BU703">
        <v>71500</v>
      </c>
      <c r="BV703">
        <v>32.299999999999997</v>
      </c>
      <c r="BW703">
        <v>8</v>
      </c>
    </row>
    <row r="704" spans="1:75" x14ac:dyDescent="0.3">
      <c r="A704" t="s">
        <v>435</v>
      </c>
      <c r="B704" t="str">
        <f>VLOOKUP(A704,'class and classification'!$A$1:$B$338,2,FALSE)</f>
        <v>Predominantly Rural</v>
      </c>
      <c r="C704" t="str">
        <f>VLOOKUP(A704,'class and classification'!$A$1:$C$338,3,FALSE)</f>
        <v>SD</v>
      </c>
      <c r="D704">
        <v>6600</v>
      </c>
      <c r="E704">
        <v>36800</v>
      </c>
      <c r="F704">
        <v>17.8</v>
      </c>
      <c r="G704">
        <v>3.2</v>
      </c>
      <c r="H704">
        <v>6600</v>
      </c>
      <c r="I704">
        <v>36700</v>
      </c>
      <c r="J704">
        <v>17.899999999999999</v>
      </c>
      <c r="K704">
        <v>3.4</v>
      </c>
      <c r="L704">
        <v>3500</v>
      </c>
      <c r="M704">
        <v>35500</v>
      </c>
      <c r="N704">
        <v>9.9</v>
      </c>
      <c r="O704">
        <v>5.9</v>
      </c>
      <c r="P704">
        <v>6700</v>
      </c>
      <c r="Q704">
        <v>36300</v>
      </c>
      <c r="R704">
        <v>18.399999999999999</v>
      </c>
      <c r="S704">
        <v>7.6</v>
      </c>
      <c r="T704">
        <v>7500</v>
      </c>
      <c r="U704">
        <v>37400</v>
      </c>
      <c r="V704">
        <v>20.100000000000001</v>
      </c>
      <c r="W704">
        <v>7.5</v>
      </c>
      <c r="X704">
        <v>6700</v>
      </c>
      <c r="Y704">
        <v>39500</v>
      </c>
      <c r="Z704">
        <v>16.8</v>
      </c>
      <c r="AA704">
        <v>7.4</v>
      </c>
      <c r="AB704">
        <v>6900</v>
      </c>
      <c r="AC704">
        <v>36000</v>
      </c>
      <c r="AD704">
        <v>19.100000000000001</v>
      </c>
      <c r="AE704">
        <v>8.3000000000000007</v>
      </c>
      <c r="AF704">
        <v>8500</v>
      </c>
      <c r="AG704">
        <v>36400</v>
      </c>
      <c r="AH704">
        <v>23.3</v>
      </c>
      <c r="AI704">
        <v>8.1999999999999993</v>
      </c>
      <c r="AJ704">
        <v>7000</v>
      </c>
      <c r="AK704">
        <v>36100</v>
      </c>
      <c r="AL704">
        <v>19.399999999999999</v>
      </c>
      <c r="AM704">
        <v>8</v>
      </c>
      <c r="AN704">
        <v>5500</v>
      </c>
      <c r="AO704">
        <v>39100</v>
      </c>
      <c r="AP704">
        <v>14</v>
      </c>
      <c r="AQ704">
        <v>6.9</v>
      </c>
      <c r="AR704">
        <v>10600</v>
      </c>
      <c r="AS704">
        <v>39800</v>
      </c>
      <c r="AT704">
        <v>26.8</v>
      </c>
      <c r="AU704">
        <v>9</v>
      </c>
      <c r="AV704">
        <v>10900</v>
      </c>
      <c r="AW704">
        <v>42100</v>
      </c>
      <c r="AX704">
        <v>25.8</v>
      </c>
      <c r="AY704">
        <v>9</v>
      </c>
      <c r="AZ704">
        <v>5500</v>
      </c>
      <c r="BA704">
        <v>39400</v>
      </c>
      <c r="BB704">
        <v>13.9</v>
      </c>
      <c r="BC704">
        <v>7.2</v>
      </c>
      <c r="BD704">
        <v>6500</v>
      </c>
      <c r="BE704">
        <v>43100</v>
      </c>
      <c r="BF704">
        <v>15</v>
      </c>
      <c r="BG704">
        <v>7</v>
      </c>
      <c r="BH704">
        <v>9100</v>
      </c>
      <c r="BI704">
        <v>41600</v>
      </c>
      <c r="BJ704">
        <v>21.8</v>
      </c>
      <c r="BK704">
        <v>8.4</v>
      </c>
      <c r="BL704">
        <v>7400</v>
      </c>
      <c r="BM704">
        <v>41100</v>
      </c>
      <c r="BN704">
        <v>18</v>
      </c>
      <c r="BO704">
        <v>7.4</v>
      </c>
      <c r="BP704">
        <v>4300</v>
      </c>
      <c r="BQ704">
        <v>40200</v>
      </c>
      <c r="BR704">
        <v>10.6</v>
      </c>
      <c r="BS704">
        <v>6.4</v>
      </c>
      <c r="BT704">
        <v>8600</v>
      </c>
      <c r="BU704">
        <v>37900</v>
      </c>
      <c r="BV704">
        <v>22.7</v>
      </c>
      <c r="BW704">
        <v>8.1999999999999993</v>
      </c>
    </row>
    <row r="705" spans="1:75" x14ac:dyDescent="0.3">
      <c r="A705" t="s">
        <v>436</v>
      </c>
      <c r="B705" t="str">
        <f>VLOOKUP(A705,'class and classification'!$A$1:$B$338,2,FALSE)</f>
        <v>Predominantly Rural</v>
      </c>
      <c r="C705" t="str">
        <f>VLOOKUP(A705,'class and classification'!$A$1:$C$338,3,FALSE)</f>
        <v>SD</v>
      </c>
      <c r="D705">
        <v>5500</v>
      </c>
      <c r="E705">
        <v>42700</v>
      </c>
      <c r="F705">
        <v>12.8</v>
      </c>
      <c r="G705">
        <v>2.8</v>
      </c>
      <c r="H705">
        <v>6900</v>
      </c>
      <c r="I705">
        <v>42900</v>
      </c>
      <c r="J705">
        <v>16</v>
      </c>
      <c r="K705">
        <v>3.4</v>
      </c>
      <c r="L705">
        <v>6500</v>
      </c>
      <c r="M705">
        <v>43900</v>
      </c>
      <c r="N705">
        <v>14.9</v>
      </c>
      <c r="O705">
        <v>6.5</v>
      </c>
      <c r="P705">
        <v>5300</v>
      </c>
      <c r="Q705">
        <v>43000</v>
      </c>
      <c r="R705">
        <v>12.3</v>
      </c>
      <c r="S705">
        <v>5.9</v>
      </c>
      <c r="T705">
        <v>5500</v>
      </c>
      <c r="U705">
        <v>44800</v>
      </c>
      <c r="V705">
        <v>12.4</v>
      </c>
      <c r="W705">
        <v>5.8</v>
      </c>
      <c r="X705">
        <v>4200</v>
      </c>
      <c r="Y705">
        <v>41100</v>
      </c>
      <c r="Z705">
        <v>10.199999999999999</v>
      </c>
      <c r="AA705">
        <v>6.1</v>
      </c>
      <c r="AB705">
        <v>5400</v>
      </c>
      <c r="AC705">
        <v>43700</v>
      </c>
      <c r="AD705">
        <v>12.3</v>
      </c>
      <c r="AE705">
        <v>5.9</v>
      </c>
      <c r="AF705">
        <v>5900</v>
      </c>
      <c r="AG705">
        <v>43800</v>
      </c>
      <c r="AH705">
        <v>13.5</v>
      </c>
      <c r="AI705">
        <v>5.9</v>
      </c>
      <c r="AJ705">
        <v>8000</v>
      </c>
      <c r="AK705">
        <v>45200</v>
      </c>
      <c r="AL705">
        <v>17.7</v>
      </c>
      <c r="AM705">
        <v>7</v>
      </c>
      <c r="AN705">
        <v>5700</v>
      </c>
      <c r="AO705">
        <v>41000</v>
      </c>
      <c r="AP705">
        <v>13.8</v>
      </c>
      <c r="AQ705">
        <v>6.6</v>
      </c>
      <c r="AR705">
        <v>5400</v>
      </c>
      <c r="AS705">
        <v>42900</v>
      </c>
      <c r="AT705">
        <v>12.6</v>
      </c>
      <c r="AU705">
        <v>6.3</v>
      </c>
      <c r="AV705">
        <v>5000</v>
      </c>
      <c r="AW705">
        <v>50700</v>
      </c>
      <c r="AX705">
        <v>9.9</v>
      </c>
      <c r="AY705">
        <v>5.6</v>
      </c>
      <c r="AZ705">
        <v>6200</v>
      </c>
      <c r="BA705">
        <v>44200</v>
      </c>
      <c r="BB705">
        <v>14.1</v>
      </c>
      <c r="BC705">
        <v>8</v>
      </c>
      <c r="BD705">
        <v>7400</v>
      </c>
      <c r="BE705">
        <v>53200</v>
      </c>
      <c r="BF705">
        <v>13.9</v>
      </c>
      <c r="BG705">
        <v>5.9</v>
      </c>
      <c r="BH705">
        <v>7600</v>
      </c>
      <c r="BI705">
        <v>54100</v>
      </c>
      <c r="BJ705">
        <v>14</v>
      </c>
      <c r="BK705">
        <v>6.7</v>
      </c>
      <c r="BL705">
        <v>7900</v>
      </c>
      <c r="BM705">
        <v>47600</v>
      </c>
      <c r="BN705">
        <v>16.5</v>
      </c>
      <c r="BO705">
        <v>8</v>
      </c>
      <c r="BP705">
        <v>9200</v>
      </c>
      <c r="BQ705">
        <v>47100</v>
      </c>
      <c r="BR705">
        <v>19.5</v>
      </c>
      <c r="BS705">
        <v>8.3000000000000007</v>
      </c>
      <c r="BT705">
        <v>8100</v>
      </c>
      <c r="BU705">
        <v>47400</v>
      </c>
      <c r="BV705">
        <v>17</v>
      </c>
      <c r="BW705">
        <v>6.5</v>
      </c>
    </row>
    <row r="706" spans="1:75" x14ac:dyDescent="0.3">
      <c r="A706" t="s">
        <v>437</v>
      </c>
      <c r="B706" t="str">
        <f>VLOOKUP(A706,'class and classification'!$A$1:$B$338,2,FALSE)</f>
        <v>Predominantly Rural</v>
      </c>
      <c r="C706" t="str">
        <f>VLOOKUP(A706,'class and classification'!$A$1:$C$338,3,FALSE)</f>
        <v>SD</v>
      </c>
      <c r="D706">
        <v>7000</v>
      </c>
      <c r="E706">
        <v>37800</v>
      </c>
      <c r="F706">
        <v>18.600000000000001</v>
      </c>
      <c r="G706">
        <v>3.6</v>
      </c>
      <c r="H706">
        <v>8600</v>
      </c>
      <c r="I706">
        <v>39600</v>
      </c>
      <c r="J706">
        <v>21.7</v>
      </c>
      <c r="K706">
        <v>4</v>
      </c>
      <c r="L706">
        <v>8600</v>
      </c>
      <c r="M706">
        <v>43100</v>
      </c>
      <c r="N706">
        <v>20</v>
      </c>
      <c r="O706">
        <v>7.5</v>
      </c>
      <c r="P706">
        <v>10100</v>
      </c>
      <c r="Q706">
        <v>42700</v>
      </c>
      <c r="R706">
        <v>23.7</v>
      </c>
      <c r="S706">
        <v>7.3</v>
      </c>
      <c r="T706">
        <v>7000</v>
      </c>
      <c r="U706">
        <v>39300</v>
      </c>
      <c r="V706">
        <v>17.8</v>
      </c>
      <c r="W706">
        <v>6.5</v>
      </c>
      <c r="X706">
        <v>7700</v>
      </c>
      <c r="Y706">
        <v>39200</v>
      </c>
      <c r="Z706">
        <v>19.5</v>
      </c>
      <c r="AA706">
        <v>7.2</v>
      </c>
      <c r="AB706">
        <v>8900</v>
      </c>
      <c r="AC706">
        <v>40100</v>
      </c>
      <c r="AD706">
        <v>22.3</v>
      </c>
      <c r="AE706">
        <v>8</v>
      </c>
      <c r="AF706">
        <v>10200</v>
      </c>
      <c r="AG706">
        <v>42400</v>
      </c>
      <c r="AH706">
        <v>24.1</v>
      </c>
      <c r="AI706">
        <v>8.4</v>
      </c>
      <c r="AJ706">
        <v>9400</v>
      </c>
      <c r="AK706">
        <v>42600</v>
      </c>
      <c r="AL706">
        <v>22</v>
      </c>
      <c r="AM706">
        <v>7</v>
      </c>
      <c r="AN706">
        <v>6700</v>
      </c>
      <c r="AO706">
        <v>41400</v>
      </c>
      <c r="AP706">
        <v>16.2</v>
      </c>
      <c r="AQ706">
        <v>6.1</v>
      </c>
      <c r="AR706">
        <v>7200</v>
      </c>
      <c r="AS706">
        <v>37100</v>
      </c>
      <c r="AT706">
        <v>19.399999999999999</v>
      </c>
      <c r="AU706">
        <v>6.9</v>
      </c>
      <c r="AV706">
        <v>8400</v>
      </c>
      <c r="AW706">
        <v>36900</v>
      </c>
      <c r="AX706">
        <v>22.9</v>
      </c>
      <c r="AY706">
        <v>8.4</v>
      </c>
      <c r="AZ706">
        <v>7100</v>
      </c>
      <c r="BA706">
        <v>39800</v>
      </c>
      <c r="BB706">
        <v>17.7</v>
      </c>
      <c r="BC706">
        <v>7.6</v>
      </c>
      <c r="BD706">
        <v>6500</v>
      </c>
      <c r="BE706">
        <v>43900</v>
      </c>
      <c r="BF706">
        <v>14.9</v>
      </c>
      <c r="BG706">
        <v>7.6</v>
      </c>
      <c r="BH706">
        <v>10100</v>
      </c>
      <c r="BI706">
        <v>41800</v>
      </c>
      <c r="BJ706">
        <v>24.2</v>
      </c>
      <c r="BK706">
        <v>8.6</v>
      </c>
      <c r="BL706">
        <v>10000</v>
      </c>
      <c r="BM706">
        <v>39800</v>
      </c>
      <c r="BN706">
        <v>25.3</v>
      </c>
      <c r="BO706">
        <v>10.3</v>
      </c>
      <c r="BP706">
        <v>9800</v>
      </c>
      <c r="BQ706">
        <v>38900</v>
      </c>
      <c r="BR706">
        <v>25.2</v>
      </c>
      <c r="BS706">
        <v>9.6</v>
      </c>
      <c r="BT706">
        <v>11400</v>
      </c>
      <c r="BU706">
        <v>38900</v>
      </c>
      <c r="BV706">
        <v>29.4</v>
      </c>
      <c r="BW706">
        <v>9.6999999999999993</v>
      </c>
    </row>
    <row r="707" spans="1:75" x14ac:dyDescent="0.3">
      <c r="A707" t="s">
        <v>438</v>
      </c>
      <c r="B707" t="str">
        <f>VLOOKUP(A707,'class and classification'!$A$1:$B$338,2,FALSE)</f>
        <v>Predominantly Rural</v>
      </c>
      <c r="C707" t="str">
        <f>VLOOKUP(A707,'class and classification'!$A$1:$C$338,3,FALSE)</f>
        <v>SD</v>
      </c>
      <c r="D707">
        <v>8800</v>
      </c>
      <c r="E707">
        <v>59900</v>
      </c>
      <c r="F707">
        <v>14.7</v>
      </c>
      <c r="G707">
        <v>3</v>
      </c>
      <c r="H707">
        <v>9200</v>
      </c>
      <c r="I707">
        <v>59700</v>
      </c>
      <c r="J707">
        <v>15.5</v>
      </c>
      <c r="K707">
        <v>3.1</v>
      </c>
      <c r="L707">
        <v>11400</v>
      </c>
      <c r="M707">
        <v>62000</v>
      </c>
      <c r="N707">
        <v>18.399999999999999</v>
      </c>
      <c r="O707">
        <v>5.8</v>
      </c>
      <c r="P707">
        <v>11100</v>
      </c>
      <c r="Q707">
        <v>59600</v>
      </c>
      <c r="R707">
        <v>18.7</v>
      </c>
      <c r="S707">
        <v>5.6</v>
      </c>
      <c r="T707">
        <v>11300</v>
      </c>
      <c r="U707">
        <v>62700</v>
      </c>
      <c r="V707">
        <v>18.100000000000001</v>
      </c>
      <c r="W707">
        <v>5.6</v>
      </c>
      <c r="X707">
        <v>10400</v>
      </c>
      <c r="Y707">
        <v>57600</v>
      </c>
      <c r="Z707">
        <v>18.100000000000001</v>
      </c>
      <c r="AA707">
        <v>6.3</v>
      </c>
      <c r="AB707">
        <v>7200</v>
      </c>
      <c r="AC707">
        <v>55900</v>
      </c>
      <c r="AD707">
        <v>12.9</v>
      </c>
      <c r="AE707">
        <v>5.3</v>
      </c>
      <c r="AF707">
        <v>10500</v>
      </c>
      <c r="AG707">
        <v>57100</v>
      </c>
      <c r="AH707">
        <v>18.399999999999999</v>
      </c>
      <c r="AI707">
        <v>5.8</v>
      </c>
      <c r="AJ707">
        <v>11200</v>
      </c>
      <c r="AK707">
        <v>59100</v>
      </c>
      <c r="AL707">
        <v>18.899999999999999</v>
      </c>
      <c r="AM707">
        <v>5.8</v>
      </c>
      <c r="AN707">
        <v>10000</v>
      </c>
      <c r="AO707">
        <v>57900</v>
      </c>
      <c r="AP707">
        <v>17.2</v>
      </c>
      <c r="AQ707">
        <v>5.9</v>
      </c>
      <c r="AR707">
        <v>12300</v>
      </c>
      <c r="AS707">
        <v>61500</v>
      </c>
      <c r="AT707">
        <v>20</v>
      </c>
      <c r="AU707">
        <v>6.7</v>
      </c>
      <c r="AV707">
        <v>11300</v>
      </c>
      <c r="AW707">
        <v>65400</v>
      </c>
      <c r="AX707">
        <v>17.3</v>
      </c>
      <c r="AY707">
        <v>5.8</v>
      </c>
      <c r="AZ707">
        <v>9600</v>
      </c>
      <c r="BA707">
        <v>61100</v>
      </c>
      <c r="BB707">
        <v>15.7</v>
      </c>
      <c r="BC707">
        <v>5.6</v>
      </c>
      <c r="BD707">
        <v>12000</v>
      </c>
      <c r="BE707">
        <v>69000</v>
      </c>
      <c r="BF707">
        <v>17.399999999999999</v>
      </c>
      <c r="BG707">
        <v>5.7</v>
      </c>
      <c r="BH707">
        <v>11000</v>
      </c>
      <c r="BI707">
        <v>62400</v>
      </c>
      <c r="BJ707">
        <v>17.600000000000001</v>
      </c>
      <c r="BK707">
        <v>6.3</v>
      </c>
      <c r="BL707">
        <v>13500</v>
      </c>
      <c r="BM707">
        <v>62200</v>
      </c>
      <c r="BN707">
        <v>21.7</v>
      </c>
      <c r="BO707">
        <v>6.6</v>
      </c>
      <c r="BP707">
        <v>9900</v>
      </c>
      <c r="BQ707">
        <v>62800</v>
      </c>
      <c r="BR707">
        <v>15.7</v>
      </c>
      <c r="BS707">
        <v>6.4</v>
      </c>
      <c r="BT707">
        <v>15000</v>
      </c>
      <c r="BU707">
        <v>59100</v>
      </c>
      <c r="BV707">
        <v>25.4</v>
      </c>
      <c r="BW707">
        <v>6.3</v>
      </c>
    </row>
    <row r="708" spans="1:75" x14ac:dyDescent="0.3">
      <c r="A708" t="s">
        <v>439</v>
      </c>
      <c r="B708" t="str">
        <f>VLOOKUP(A708,'class and classification'!$A$1:$B$338,2,FALSE)</f>
        <v>Predominantly Rural</v>
      </c>
      <c r="C708" t="str">
        <f>VLOOKUP(A708,'class and classification'!$A$1:$C$338,3,FALSE)</f>
        <v>SD</v>
      </c>
      <c r="D708">
        <v>3100</v>
      </c>
      <c r="E708">
        <v>28800</v>
      </c>
      <c r="F708">
        <v>10.8</v>
      </c>
      <c r="G708">
        <v>2.8</v>
      </c>
      <c r="H708">
        <v>3600</v>
      </c>
      <c r="I708">
        <v>27900</v>
      </c>
      <c r="J708">
        <v>12.9</v>
      </c>
      <c r="K708">
        <v>3.4</v>
      </c>
      <c r="L708">
        <v>3100</v>
      </c>
      <c r="M708">
        <v>26800</v>
      </c>
      <c r="N708">
        <v>11.4</v>
      </c>
      <c r="O708">
        <v>6.8</v>
      </c>
      <c r="P708">
        <v>3700</v>
      </c>
      <c r="Q708">
        <v>26100</v>
      </c>
      <c r="R708">
        <v>14.2</v>
      </c>
      <c r="S708">
        <v>7.8</v>
      </c>
      <c r="T708">
        <v>3000</v>
      </c>
      <c r="U708">
        <v>27800</v>
      </c>
      <c r="V708">
        <v>10.7</v>
      </c>
      <c r="W708" t="s">
        <v>38</v>
      </c>
      <c r="X708">
        <v>3900</v>
      </c>
      <c r="Y708">
        <v>28400</v>
      </c>
      <c r="Z708">
        <v>13.6</v>
      </c>
      <c r="AA708">
        <v>7.1</v>
      </c>
      <c r="AB708">
        <v>3300</v>
      </c>
      <c r="AC708">
        <v>27000</v>
      </c>
      <c r="AD708">
        <v>12.2</v>
      </c>
      <c r="AE708">
        <v>7.4</v>
      </c>
      <c r="AF708">
        <v>2100</v>
      </c>
      <c r="AG708">
        <v>26600</v>
      </c>
      <c r="AH708">
        <v>7.8</v>
      </c>
      <c r="AI708" t="s">
        <v>38</v>
      </c>
      <c r="AJ708">
        <v>1900</v>
      </c>
      <c r="AK708">
        <v>27700</v>
      </c>
      <c r="AL708">
        <v>6.9</v>
      </c>
      <c r="AM708" t="s">
        <v>38</v>
      </c>
      <c r="AN708">
        <v>2100</v>
      </c>
      <c r="AO708">
        <v>29000</v>
      </c>
      <c r="AP708">
        <v>7.4</v>
      </c>
      <c r="AQ708" t="s">
        <v>38</v>
      </c>
      <c r="AR708">
        <v>2300</v>
      </c>
      <c r="AS708">
        <v>28700</v>
      </c>
      <c r="AT708">
        <v>8.1</v>
      </c>
      <c r="AU708" t="s">
        <v>38</v>
      </c>
      <c r="AV708">
        <v>4500</v>
      </c>
      <c r="AW708">
        <v>26100</v>
      </c>
      <c r="AX708">
        <v>17.399999999999999</v>
      </c>
      <c r="AY708" t="s">
        <v>38</v>
      </c>
      <c r="AZ708">
        <v>4000</v>
      </c>
      <c r="BA708">
        <v>29100</v>
      </c>
      <c r="BB708">
        <v>13.8</v>
      </c>
      <c r="BC708">
        <v>7.6</v>
      </c>
      <c r="BD708">
        <v>3100</v>
      </c>
      <c r="BE708">
        <v>33200</v>
      </c>
      <c r="BF708">
        <v>9.1999999999999993</v>
      </c>
      <c r="BG708" t="s">
        <v>38</v>
      </c>
      <c r="BH708">
        <v>7300</v>
      </c>
      <c r="BI708">
        <v>31200</v>
      </c>
      <c r="BJ708">
        <v>23.4</v>
      </c>
      <c r="BK708">
        <v>10.5</v>
      </c>
      <c r="BL708">
        <v>4900</v>
      </c>
      <c r="BM708">
        <v>38400</v>
      </c>
      <c r="BN708">
        <v>12.7</v>
      </c>
      <c r="BO708">
        <v>7.6</v>
      </c>
      <c r="BP708">
        <v>2300</v>
      </c>
      <c r="BQ708">
        <v>31200</v>
      </c>
      <c r="BR708">
        <v>7.5</v>
      </c>
      <c r="BS708" t="s">
        <v>38</v>
      </c>
      <c r="BT708">
        <v>2700</v>
      </c>
      <c r="BU708">
        <v>32900</v>
      </c>
      <c r="BV708">
        <v>8.1</v>
      </c>
      <c r="BW708" t="s">
        <v>38</v>
      </c>
    </row>
    <row r="709" spans="1:75" x14ac:dyDescent="0.3">
      <c r="A709" t="s">
        <v>440</v>
      </c>
      <c r="B709" t="str">
        <f>VLOOKUP(A709,'class and classification'!$A$1:$B$338,2,FALSE)</f>
        <v>Predominantly Rural</v>
      </c>
      <c r="C709" t="str">
        <f>VLOOKUP(A709,'class and classification'!$A$1:$C$338,3,FALSE)</f>
        <v>SD</v>
      </c>
      <c r="D709">
        <v>4200</v>
      </c>
      <c r="E709">
        <v>23100</v>
      </c>
      <c r="F709">
        <v>18.3</v>
      </c>
      <c r="G709">
        <v>3.1</v>
      </c>
      <c r="H709">
        <v>4700</v>
      </c>
      <c r="I709">
        <v>23900</v>
      </c>
      <c r="J709">
        <v>19.8</v>
      </c>
      <c r="K709">
        <v>3.6</v>
      </c>
      <c r="L709">
        <v>3300</v>
      </c>
      <c r="M709">
        <v>23500</v>
      </c>
      <c r="N709">
        <v>13.8</v>
      </c>
      <c r="O709" t="s">
        <v>38</v>
      </c>
      <c r="P709">
        <v>3900</v>
      </c>
      <c r="Q709">
        <v>24500</v>
      </c>
      <c r="R709">
        <v>16.100000000000001</v>
      </c>
      <c r="S709">
        <v>8.1</v>
      </c>
      <c r="T709">
        <v>4700</v>
      </c>
      <c r="U709">
        <v>26000</v>
      </c>
      <c r="V709">
        <v>18.100000000000001</v>
      </c>
      <c r="W709">
        <v>8.4</v>
      </c>
      <c r="X709">
        <v>3900</v>
      </c>
      <c r="Y709">
        <v>25700</v>
      </c>
      <c r="Z709">
        <v>15</v>
      </c>
      <c r="AA709">
        <v>7.5</v>
      </c>
      <c r="AB709">
        <v>3700</v>
      </c>
      <c r="AC709">
        <v>22000</v>
      </c>
      <c r="AD709">
        <v>17</v>
      </c>
      <c r="AE709">
        <v>8.9</v>
      </c>
      <c r="AF709">
        <v>4800</v>
      </c>
      <c r="AG709">
        <v>23300</v>
      </c>
      <c r="AH709">
        <v>20.6</v>
      </c>
      <c r="AI709">
        <v>9.1999999999999993</v>
      </c>
      <c r="AJ709">
        <v>4600</v>
      </c>
      <c r="AK709">
        <v>25400</v>
      </c>
      <c r="AL709">
        <v>18.3</v>
      </c>
      <c r="AM709">
        <v>9.6999999999999993</v>
      </c>
      <c r="AN709">
        <v>2900</v>
      </c>
      <c r="AO709">
        <v>27400</v>
      </c>
      <c r="AP709">
        <v>10.6</v>
      </c>
      <c r="AQ709" t="s">
        <v>38</v>
      </c>
      <c r="AR709">
        <v>5300</v>
      </c>
      <c r="AS709">
        <v>24900</v>
      </c>
      <c r="AT709">
        <v>21.5</v>
      </c>
      <c r="AU709">
        <v>10.4</v>
      </c>
      <c r="AV709">
        <v>6300</v>
      </c>
      <c r="AW709">
        <v>26000</v>
      </c>
      <c r="AX709">
        <v>24.4</v>
      </c>
      <c r="AY709">
        <v>9.5</v>
      </c>
      <c r="AZ709">
        <v>4400</v>
      </c>
      <c r="BA709">
        <v>25200</v>
      </c>
      <c r="BB709">
        <v>17.399999999999999</v>
      </c>
      <c r="BC709">
        <v>9.1</v>
      </c>
      <c r="BD709">
        <v>3300</v>
      </c>
      <c r="BE709">
        <v>25700</v>
      </c>
      <c r="BF709">
        <v>12.7</v>
      </c>
      <c r="BG709" t="s">
        <v>38</v>
      </c>
      <c r="BH709">
        <v>5200</v>
      </c>
      <c r="BI709">
        <v>23300</v>
      </c>
      <c r="BJ709">
        <v>22.3</v>
      </c>
      <c r="BK709">
        <v>10.8</v>
      </c>
      <c r="BL709">
        <v>5700</v>
      </c>
      <c r="BM709">
        <v>25400</v>
      </c>
      <c r="BN709">
        <v>22.4</v>
      </c>
      <c r="BO709">
        <v>10.1</v>
      </c>
      <c r="BP709">
        <v>2800</v>
      </c>
      <c r="BQ709">
        <v>23800</v>
      </c>
      <c r="BR709">
        <v>11.7</v>
      </c>
      <c r="BS709" t="s">
        <v>38</v>
      </c>
      <c r="BT709">
        <v>3500</v>
      </c>
      <c r="BU709">
        <v>21600</v>
      </c>
      <c r="BV709">
        <v>16.399999999999999</v>
      </c>
      <c r="BW709" t="s">
        <v>38</v>
      </c>
    </row>
    <row r="710" spans="1:75" x14ac:dyDescent="0.3">
      <c r="A710" t="s">
        <v>441</v>
      </c>
      <c r="B710" t="str">
        <f>VLOOKUP(A710,'class and classification'!$A$1:$B$338,2,FALSE)</f>
        <v>Predominantly Urban</v>
      </c>
      <c r="C710" t="str">
        <f>VLOOKUP(A710,'class and classification'!$A$1:$C$338,3,FALSE)</f>
        <v>SD</v>
      </c>
      <c r="D710">
        <v>10800</v>
      </c>
      <c r="E710">
        <v>55000</v>
      </c>
      <c r="F710">
        <v>19.7</v>
      </c>
      <c r="G710">
        <v>3.8</v>
      </c>
      <c r="H710">
        <v>13400</v>
      </c>
      <c r="I710">
        <v>57300</v>
      </c>
      <c r="J710">
        <v>23.4</v>
      </c>
      <c r="K710">
        <v>4.2</v>
      </c>
      <c r="L710">
        <v>14600</v>
      </c>
      <c r="M710">
        <v>56900</v>
      </c>
      <c r="N710">
        <v>25.6</v>
      </c>
      <c r="O710">
        <v>6.2</v>
      </c>
      <c r="P710">
        <v>13000</v>
      </c>
      <c r="Q710">
        <v>60600</v>
      </c>
      <c r="R710">
        <v>21.4</v>
      </c>
      <c r="S710">
        <v>5.7</v>
      </c>
      <c r="T710">
        <v>14800</v>
      </c>
      <c r="U710">
        <v>57900</v>
      </c>
      <c r="V710">
        <v>25.6</v>
      </c>
      <c r="W710">
        <v>6.8</v>
      </c>
      <c r="X710">
        <v>17800</v>
      </c>
      <c r="Y710">
        <v>63700</v>
      </c>
      <c r="Z710">
        <v>28</v>
      </c>
      <c r="AA710">
        <v>6.9</v>
      </c>
      <c r="AB710">
        <v>15000</v>
      </c>
      <c r="AC710">
        <v>56900</v>
      </c>
      <c r="AD710">
        <v>26.4</v>
      </c>
      <c r="AE710">
        <v>7.1</v>
      </c>
      <c r="AF710">
        <v>16700</v>
      </c>
      <c r="AG710">
        <v>58500</v>
      </c>
      <c r="AH710">
        <v>28.5</v>
      </c>
      <c r="AI710">
        <v>8</v>
      </c>
      <c r="AJ710">
        <v>15800</v>
      </c>
      <c r="AK710">
        <v>56200</v>
      </c>
      <c r="AL710">
        <v>28.1</v>
      </c>
      <c r="AM710">
        <v>7.2</v>
      </c>
      <c r="AN710">
        <v>14400</v>
      </c>
      <c r="AO710">
        <v>59000</v>
      </c>
      <c r="AP710">
        <v>24.5</v>
      </c>
      <c r="AQ710">
        <v>7</v>
      </c>
      <c r="AR710">
        <v>17100</v>
      </c>
      <c r="AS710">
        <v>58600</v>
      </c>
      <c r="AT710">
        <v>29.1</v>
      </c>
      <c r="AU710">
        <v>7.4</v>
      </c>
      <c r="AV710">
        <v>15000</v>
      </c>
      <c r="AW710">
        <v>55500</v>
      </c>
      <c r="AX710">
        <v>27</v>
      </c>
      <c r="AY710">
        <v>7.2</v>
      </c>
      <c r="AZ710">
        <v>15300</v>
      </c>
      <c r="BA710">
        <v>57500</v>
      </c>
      <c r="BB710">
        <v>26.6</v>
      </c>
      <c r="BC710">
        <v>7</v>
      </c>
      <c r="BD710">
        <v>13500</v>
      </c>
      <c r="BE710">
        <v>63400</v>
      </c>
      <c r="BF710">
        <v>21.4</v>
      </c>
      <c r="BG710">
        <v>6.4</v>
      </c>
      <c r="BH710">
        <v>14000</v>
      </c>
      <c r="BI710">
        <v>62200</v>
      </c>
      <c r="BJ710">
        <v>22.5</v>
      </c>
      <c r="BK710">
        <v>6.4</v>
      </c>
      <c r="BL710">
        <v>13900</v>
      </c>
      <c r="BM710">
        <v>63600</v>
      </c>
      <c r="BN710">
        <v>21.9</v>
      </c>
      <c r="BO710">
        <v>6.6</v>
      </c>
      <c r="BP710">
        <v>15700</v>
      </c>
      <c r="BQ710">
        <v>57500</v>
      </c>
      <c r="BR710">
        <v>27.3</v>
      </c>
      <c r="BS710">
        <v>7.4</v>
      </c>
      <c r="BT710">
        <v>16700</v>
      </c>
      <c r="BU710">
        <v>58900</v>
      </c>
      <c r="BV710">
        <v>28.4</v>
      </c>
      <c r="BW710">
        <v>7.2</v>
      </c>
    </row>
    <row r="711" spans="1:75" x14ac:dyDescent="0.3">
      <c r="A711" t="s">
        <v>442</v>
      </c>
      <c r="B711" t="str">
        <f>VLOOKUP(A711,'class and classification'!$A$1:$B$338,2,FALSE)</f>
        <v>Predominantly Rural</v>
      </c>
      <c r="C711" t="str">
        <f>VLOOKUP(A711,'class and classification'!$A$1:$C$338,3,FALSE)</f>
        <v>SD</v>
      </c>
      <c r="D711">
        <v>7000</v>
      </c>
      <c r="E711">
        <v>41200</v>
      </c>
      <c r="F711">
        <v>17.100000000000001</v>
      </c>
      <c r="G711">
        <v>3.3</v>
      </c>
      <c r="H711">
        <v>6600</v>
      </c>
      <c r="I711">
        <v>42600</v>
      </c>
      <c r="J711">
        <v>15.6</v>
      </c>
      <c r="K711">
        <v>3.4</v>
      </c>
      <c r="L711">
        <v>7200</v>
      </c>
      <c r="M711">
        <v>44800</v>
      </c>
      <c r="N711">
        <v>16.2</v>
      </c>
      <c r="O711">
        <v>6.4</v>
      </c>
      <c r="P711">
        <v>5900</v>
      </c>
      <c r="Q711">
        <v>44700</v>
      </c>
      <c r="R711">
        <v>13.2</v>
      </c>
      <c r="S711">
        <v>6.3</v>
      </c>
      <c r="T711">
        <v>6500</v>
      </c>
      <c r="U711">
        <v>44000</v>
      </c>
      <c r="V711">
        <v>14.7</v>
      </c>
      <c r="W711">
        <v>6.5</v>
      </c>
      <c r="X711">
        <v>6000</v>
      </c>
      <c r="Y711">
        <v>42800</v>
      </c>
      <c r="Z711">
        <v>14.1</v>
      </c>
      <c r="AA711">
        <v>6.2</v>
      </c>
      <c r="AB711">
        <v>6600</v>
      </c>
      <c r="AC711">
        <v>39000</v>
      </c>
      <c r="AD711">
        <v>16.8</v>
      </c>
      <c r="AE711">
        <v>7.1</v>
      </c>
      <c r="AF711">
        <v>4900</v>
      </c>
      <c r="AG711">
        <v>40300</v>
      </c>
      <c r="AH711">
        <v>12.2</v>
      </c>
      <c r="AI711">
        <v>6.5</v>
      </c>
      <c r="AJ711">
        <v>4600</v>
      </c>
      <c r="AK711">
        <v>37700</v>
      </c>
      <c r="AL711">
        <v>12.2</v>
      </c>
      <c r="AM711">
        <v>6.6</v>
      </c>
      <c r="AN711">
        <v>7000</v>
      </c>
      <c r="AO711">
        <v>43200</v>
      </c>
      <c r="AP711">
        <v>16.3</v>
      </c>
      <c r="AQ711">
        <v>6.5</v>
      </c>
      <c r="AR711">
        <v>8800</v>
      </c>
      <c r="AS711">
        <v>44200</v>
      </c>
      <c r="AT711">
        <v>19.899999999999999</v>
      </c>
      <c r="AU711">
        <v>7.1</v>
      </c>
      <c r="AV711">
        <v>9500</v>
      </c>
      <c r="AW711">
        <v>43600</v>
      </c>
      <c r="AX711">
        <v>21.7</v>
      </c>
      <c r="AY711">
        <v>7.8</v>
      </c>
      <c r="AZ711">
        <v>7500</v>
      </c>
      <c r="BA711">
        <v>45900</v>
      </c>
      <c r="BB711">
        <v>16.2</v>
      </c>
      <c r="BC711">
        <v>7.7</v>
      </c>
      <c r="BD711">
        <v>11400</v>
      </c>
      <c r="BE711">
        <v>46300</v>
      </c>
      <c r="BF711">
        <v>24.5</v>
      </c>
      <c r="BG711">
        <v>8.1</v>
      </c>
      <c r="BH711">
        <v>11900</v>
      </c>
      <c r="BI711">
        <v>41200</v>
      </c>
      <c r="BJ711">
        <v>28.9</v>
      </c>
      <c r="BK711">
        <v>9.5</v>
      </c>
      <c r="BL711">
        <v>9900</v>
      </c>
      <c r="BM711">
        <v>44100</v>
      </c>
      <c r="BN711">
        <v>22.4</v>
      </c>
      <c r="BO711">
        <v>7.7</v>
      </c>
      <c r="BP711">
        <v>8900</v>
      </c>
      <c r="BQ711">
        <v>43100</v>
      </c>
      <c r="BR711">
        <v>20.7</v>
      </c>
      <c r="BS711">
        <v>7.7</v>
      </c>
      <c r="BT711">
        <v>8100</v>
      </c>
      <c r="BU711">
        <v>44700</v>
      </c>
      <c r="BV711">
        <v>18</v>
      </c>
      <c r="BW711">
        <v>6.7</v>
      </c>
    </row>
    <row r="712" spans="1:75" x14ac:dyDescent="0.3">
      <c r="A712" t="s">
        <v>443</v>
      </c>
      <c r="B712" t="str">
        <f>VLOOKUP(A712,'class and classification'!$A$1:$B$338,2,FALSE)</f>
        <v>Predominantly Rural</v>
      </c>
      <c r="C712" t="str">
        <f>VLOOKUP(A712,'class and classification'!$A$1:$C$338,3,FALSE)</f>
        <v>SD</v>
      </c>
      <c r="D712">
        <v>5900</v>
      </c>
      <c r="E712">
        <v>39100</v>
      </c>
      <c r="F712">
        <v>15.1</v>
      </c>
      <c r="G712">
        <v>3.2</v>
      </c>
      <c r="H712">
        <v>6200</v>
      </c>
      <c r="I712">
        <v>38500</v>
      </c>
      <c r="J712">
        <v>16.2</v>
      </c>
      <c r="K712">
        <v>3.8</v>
      </c>
      <c r="L712">
        <v>4800</v>
      </c>
      <c r="M712">
        <v>39700</v>
      </c>
      <c r="N712">
        <v>12.2</v>
      </c>
      <c r="O712">
        <v>5.4</v>
      </c>
      <c r="P712">
        <v>7400</v>
      </c>
      <c r="Q712">
        <v>37600</v>
      </c>
      <c r="R712">
        <v>19.7</v>
      </c>
      <c r="S712">
        <v>7.1</v>
      </c>
      <c r="T712">
        <v>5700</v>
      </c>
      <c r="U712">
        <v>36800</v>
      </c>
      <c r="V712">
        <v>15.4</v>
      </c>
      <c r="W712">
        <v>6.9</v>
      </c>
      <c r="X712">
        <v>6200</v>
      </c>
      <c r="Y712">
        <v>34600</v>
      </c>
      <c r="Z712">
        <v>17.8</v>
      </c>
      <c r="AA712">
        <v>7.4</v>
      </c>
      <c r="AB712">
        <v>8700</v>
      </c>
      <c r="AC712">
        <v>38400</v>
      </c>
      <c r="AD712">
        <v>22.7</v>
      </c>
      <c r="AE712">
        <v>7.4</v>
      </c>
      <c r="AF712">
        <v>6400</v>
      </c>
      <c r="AG712">
        <v>43300</v>
      </c>
      <c r="AH712">
        <v>14.7</v>
      </c>
      <c r="AI712">
        <v>6.5</v>
      </c>
      <c r="AJ712">
        <v>4500</v>
      </c>
      <c r="AK712">
        <v>39300</v>
      </c>
      <c r="AL712">
        <v>11.3</v>
      </c>
      <c r="AM712">
        <v>5.8</v>
      </c>
      <c r="AN712">
        <v>6000</v>
      </c>
      <c r="AO712">
        <v>37200</v>
      </c>
      <c r="AP712">
        <v>16.3</v>
      </c>
      <c r="AQ712">
        <v>6.9</v>
      </c>
      <c r="AR712">
        <v>7900</v>
      </c>
      <c r="AS712">
        <v>41800</v>
      </c>
      <c r="AT712">
        <v>18.899999999999999</v>
      </c>
      <c r="AU712">
        <v>7.4</v>
      </c>
      <c r="AV712">
        <v>7200</v>
      </c>
      <c r="AW712">
        <v>42700</v>
      </c>
      <c r="AX712">
        <v>16.899999999999999</v>
      </c>
      <c r="AY712">
        <v>6.5</v>
      </c>
      <c r="AZ712">
        <v>4800</v>
      </c>
      <c r="BA712">
        <v>39500</v>
      </c>
      <c r="BB712">
        <v>12.1</v>
      </c>
      <c r="BC712">
        <v>5.6</v>
      </c>
      <c r="BD712">
        <v>6400</v>
      </c>
      <c r="BE712">
        <v>39000</v>
      </c>
      <c r="BF712">
        <v>16.399999999999999</v>
      </c>
      <c r="BG712">
        <v>6.5</v>
      </c>
      <c r="BH712">
        <v>6700</v>
      </c>
      <c r="BI712">
        <v>43500</v>
      </c>
      <c r="BJ712">
        <v>15.3</v>
      </c>
      <c r="BK712">
        <v>7.1</v>
      </c>
      <c r="BL712">
        <v>5300</v>
      </c>
      <c r="BM712">
        <v>41900</v>
      </c>
      <c r="BN712">
        <v>12.7</v>
      </c>
      <c r="BO712">
        <v>6.5</v>
      </c>
      <c r="BP712">
        <v>9800</v>
      </c>
      <c r="BQ712">
        <v>43600</v>
      </c>
      <c r="BR712">
        <v>22.4</v>
      </c>
      <c r="BS712">
        <v>7.8</v>
      </c>
      <c r="BT712">
        <v>9300</v>
      </c>
      <c r="BU712">
        <v>40900</v>
      </c>
      <c r="BV712">
        <v>22.8</v>
      </c>
      <c r="BW712">
        <v>7.1</v>
      </c>
    </row>
    <row r="713" spans="1:75" x14ac:dyDescent="0.3">
      <c r="A713" t="s">
        <v>444</v>
      </c>
      <c r="B713" t="str">
        <f>VLOOKUP(A713,'class and classification'!$A$1:$B$338,2,FALSE)</f>
        <v>Predominantly Urban</v>
      </c>
      <c r="C713" t="str">
        <f>VLOOKUP(A713,'class and classification'!$A$1:$C$338,3,FALSE)</f>
        <v>SD</v>
      </c>
      <c r="D713">
        <v>6500</v>
      </c>
      <c r="E713">
        <v>55400</v>
      </c>
      <c r="F713">
        <v>11.8</v>
      </c>
      <c r="G713">
        <v>3</v>
      </c>
      <c r="H713">
        <v>8200</v>
      </c>
      <c r="I713">
        <v>55300</v>
      </c>
      <c r="J713">
        <v>14.8</v>
      </c>
      <c r="K713">
        <v>3.5</v>
      </c>
      <c r="L713">
        <v>9600</v>
      </c>
      <c r="M713">
        <v>59900</v>
      </c>
      <c r="N713">
        <v>16.100000000000001</v>
      </c>
      <c r="O713">
        <v>5.6</v>
      </c>
      <c r="P713">
        <v>7700</v>
      </c>
      <c r="Q713">
        <v>60600</v>
      </c>
      <c r="R713">
        <v>12.7</v>
      </c>
      <c r="S713">
        <v>4.5999999999999996</v>
      </c>
      <c r="T713">
        <v>7900</v>
      </c>
      <c r="U713">
        <v>58700</v>
      </c>
      <c r="V713">
        <v>13.5</v>
      </c>
      <c r="W713">
        <v>5.3</v>
      </c>
      <c r="X713">
        <v>8100</v>
      </c>
      <c r="Y713">
        <v>61200</v>
      </c>
      <c r="Z713">
        <v>13.3</v>
      </c>
      <c r="AA713">
        <v>5.2</v>
      </c>
      <c r="AB713">
        <v>9500</v>
      </c>
      <c r="AC713">
        <v>61700</v>
      </c>
      <c r="AD713">
        <v>15.5</v>
      </c>
      <c r="AE713">
        <v>5.7</v>
      </c>
      <c r="AF713">
        <v>10800</v>
      </c>
      <c r="AG713">
        <v>60200</v>
      </c>
      <c r="AH713">
        <v>18</v>
      </c>
      <c r="AI713">
        <v>6.6</v>
      </c>
      <c r="AJ713">
        <v>10500</v>
      </c>
      <c r="AK713">
        <v>62600</v>
      </c>
      <c r="AL713">
        <v>16.8</v>
      </c>
      <c r="AM713">
        <v>5.8</v>
      </c>
      <c r="AN713">
        <v>7200</v>
      </c>
      <c r="AO713">
        <v>62300</v>
      </c>
      <c r="AP713">
        <v>11.5</v>
      </c>
      <c r="AQ713">
        <v>5.0999999999999996</v>
      </c>
      <c r="AR713">
        <v>10800</v>
      </c>
      <c r="AS713">
        <v>59100</v>
      </c>
      <c r="AT713">
        <v>18.3</v>
      </c>
      <c r="AU713">
        <v>6.4</v>
      </c>
      <c r="AV713">
        <v>10500</v>
      </c>
      <c r="AW713">
        <v>63200</v>
      </c>
      <c r="AX713">
        <v>16.7</v>
      </c>
      <c r="AY713">
        <v>5.6</v>
      </c>
      <c r="AZ713">
        <v>10800</v>
      </c>
      <c r="BA713">
        <v>67800</v>
      </c>
      <c r="BB713">
        <v>15.9</v>
      </c>
      <c r="BC713">
        <v>5.7</v>
      </c>
      <c r="BD713">
        <v>7800</v>
      </c>
      <c r="BE713">
        <v>64700</v>
      </c>
      <c r="BF713">
        <v>12</v>
      </c>
      <c r="BG713">
        <v>5</v>
      </c>
      <c r="BH713">
        <v>9200</v>
      </c>
      <c r="BI713">
        <v>67700</v>
      </c>
      <c r="BJ713">
        <v>13.6</v>
      </c>
      <c r="BK713">
        <v>5.3</v>
      </c>
      <c r="BL713">
        <v>15400</v>
      </c>
      <c r="BM713">
        <v>70200</v>
      </c>
      <c r="BN713">
        <v>22</v>
      </c>
      <c r="BO713">
        <v>6.1</v>
      </c>
      <c r="BP713">
        <v>18400</v>
      </c>
      <c r="BQ713">
        <v>65600</v>
      </c>
      <c r="BR713">
        <v>28.1</v>
      </c>
      <c r="BS713">
        <v>8</v>
      </c>
      <c r="BT713">
        <v>14000</v>
      </c>
      <c r="BU713">
        <v>71700</v>
      </c>
      <c r="BV713">
        <v>19.5</v>
      </c>
      <c r="BW713">
        <v>6.2</v>
      </c>
    </row>
    <row r="714" spans="1:75" x14ac:dyDescent="0.3">
      <c r="A714" t="s">
        <v>445</v>
      </c>
      <c r="B714" t="str">
        <f>VLOOKUP(A714,'class and classification'!$A$1:$B$338,2,FALSE)</f>
        <v>Urban with Significant Rural</v>
      </c>
      <c r="C714" t="str">
        <f>VLOOKUP(A714,'class and classification'!$A$1:$C$338,3,FALSE)</f>
        <v>SD</v>
      </c>
      <c r="D714">
        <v>10100</v>
      </c>
      <c r="E714">
        <v>54700</v>
      </c>
      <c r="F714">
        <v>18.5</v>
      </c>
      <c r="G714">
        <v>3.7</v>
      </c>
      <c r="H714">
        <v>10700</v>
      </c>
      <c r="I714">
        <v>54000</v>
      </c>
      <c r="J714">
        <v>19.899999999999999</v>
      </c>
      <c r="K714">
        <v>3.6</v>
      </c>
      <c r="L714">
        <v>11900</v>
      </c>
      <c r="M714">
        <v>53100</v>
      </c>
      <c r="N714">
        <v>22.3</v>
      </c>
      <c r="O714">
        <v>5.5</v>
      </c>
      <c r="P714">
        <v>10500</v>
      </c>
      <c r="Q714">
        <v>57700</v>
      </c>
      <c r="R714">
        <v>18.100000000000001</v>
      </c>
      <c r="S714">
        <v>5.4</v>
      </c>
      <c r="T714">
        <v>11800</v>
      </c>
      <c r="U714">
        <v>59400</v>
      </c>
      <c r="V714">
        <v>20</v>
      </c>
      <c r="W714">
        <v>5.8</v>
      </c>
      <c r="X714">
        <v>12000</v>
      </c>
      <c r="Y714">
        <v>55800</v>
      </c>
      <c r="Z714">
        <v>21.5</v>
      </c>
      <c r="AA714">
        <v>5.8</v>
      </c>
      <c r="AB714">
        <v>10800</v>
      </c>
      <c r="AC714">
        <v>57400</v>
      </c>
      <c r="AD714">
        <v>18.8</v>
      </c>
      <c r="AE714">
        <v>5.8</v>
      </c>
      <c r="AF714">
        <v>16700</v>
      </c>
      <c r="AG714">
        <v>59600</v>
      </c>
      <c r="AH714">
        <v>28</v>
      </c>
      <c r="AI714">
        <v>7</v>
      </c>
      <c r="AJ714">
        <v>18500</v>
      </c>
      <c r="AK714">
        <v>62800</v>
      </c>
      <c r="AL714">
        <v>29.5</v>
      </c>
      <c r="AM714">
        <v>6.8</v>
      </c>
      <c r="AN714">
        <v>12200</v>
      </c>
      <c r="AO714">
        <v>58800</v>
      </c>
      <c r="AP714">
        <v>20.7</v>
      </c>
      <c r="AQ714">
        <v>6.4</v>
      </c>
      <c r="AR714">
        <v>14200</v>
      </c>
      <c r="AS714">
        <v>61500</v>
      </c>
      <c r="AT714">
        <v>23.1</v>
      </c>
      <c r="AU714">
        <v>6.7</v>
      </c>
      <c r="AV714">
        <v>10800</v>
      </c>
      <c r="AW714">
        <v>63000</v>
      </c>
      <c r="AX714">
        <v>17.100000000000001</v>
      </c>
      <c r="AY714">
        <v>5.7</v>
      </c>
      <c r="AZ714">
        <v>13800</v>
      </c>
      <c r="BA714">
        <v>67200</v>
      </c>
      <c r="BB714">
        <v>20.5</v>
      </c>
      <c r="BC714">
        <v>6.3</v>
      </c>
      <c r="BD714">
        <v>11700</v>
      </c>
      <c r="BE714">
        <v>61300</v>
      </c>
      <c r="BF714">
        <v>19.100000000000001</v>
      </c>
      <c r="BG714">
        <v>5.7</v>
      </c>
      <c r="BH714">
        <v>8800</v>
      </c>
      <c r="BI714">
        <v>65300</v>
      </c>
      <c r="BJ714">
        <v>13.5</v>
      </c>
      <c r="BK714">
        <v>5.5</v>
      </c>
      <c r="BL714">
        <v>11900</v>
      </c>
      <c r="BM714">
        <v>64100</v>
      </c>
      <c r="BN714">
        <v>18.5</v>
      </c>
      <c r="BO714">
        <v>6.3</v>
      </c>
      <c r="BP714">
        <v>15300</v>
      </c>
      <c r="BQ714">
        <v>62300</v>
      </c>
      <c r="BR714">
        <v>24.5</v>
      </c>
      <c r="BS714">
        <v>6.7</v>
      </c>
      <c r="BT714">
        <v>12700</v>
      </c>
      <c r="BU714">
        <v>56300</v>
      </c>
      <c r="BV714">
        <v>22.6</v>
      </c>
      <c r="BW714">
        <v>5.9</v>
      </c>
    </row>
    <row r="715" spans="1:75" x14ac:dyDescent="0.3">
      <c r="A715" t="s">
        <v>446</v>
      </c>
      <c r="B715" t="str">
        <f>VLOOKUP(A715,'class and classification'!$A$1:$B$338,2,FALSE)</f>
        <v>Predominantly Rural</v>
      </c>
      <c r="C715" t="str">
        <f>VLOOKUP(A715,'class and classification'!$A$1:$C$338,3,FALSE)</f>
        <v>SD</v>
      </c>
      <c r="D715">
        <v>7800</v>
      </c>
      <c r="E715">
        <v>39700</v>
      </c>
      <c r="F715">
        <v>19.7</v>
      </c>
      <c r="G715">
        <v>4</v>
      </c>
      <c r="H715">
        <v>7100</v>
      </c>
      <c r="I715">
        <v>40900</v>
      </c>
      <c r="J715">
        <v>17.399999999999999</v>
      </c>
      <c r="K715">
        <v>3.9</v>
      </c>
      <c r="L715">
        <v>9100</v>
      </c>
      <c r="M715">
        <v>40300</v>
      </c>
      <c r="N715">
        <v>22.7</v>
      </c>
      <c r="O715">
        <v>7.8</v>
      </c>
      <c r="P715">
        <v>10100</v>
      </c>
      <c r="Q715">
        <v>42500</v>
      </c>
      <c r="R715">
        <v>23.7</v>
      </c>
      <c r="S715">
        <v>7.1</v>
      </c>
      <c r="T715">
        <v>7800</v>
      </c>
      <c r="U715">
        <v>42700</v>
      </c>
      <c r="V715">
        <v>18.3</v>
      </c>
      <c r="W715">
        <v>6.7</v>
      </c>
      <c r="X715">
        <v>7800</v>
      </c>
      <c r="Y715">
        <v>36300</v>
      </c>
      <c r="Z715">
        <v>21.6</v>
      </c>
      <c r="AA715">
        <v>8.1999999999999993</v>
      </c>
      <c r="AB715">
        <v>8500</v>
      </c>
      <c r="AC715">
        <v>41600</v>
      </c>
      <c r="AD715">
        <v>20.5</v>
      </c>
      <c r="AE715">
        <v>7.9</v>
      </c>
      <c r="AF715">
        <v>11400</v>
      </c>
      <c r="AG715">
        <v>40300</v>
      </c>
      <c r="AH715">
        <v>28.3</v>
      </c>
      <c r="AI715">
        <v>8.8000000000000007</v>
      </c>
      <c r="AJ715">
        <v>9600</v>
      </c>
      <c r="AK715">
        <v>42100</v>
      </c>
      <c r="AL715">
        <v>22.9</v>
      </c>
      <c r="AM715">
        <v>7.1</v>
      </c>
      <c r="AN715">
        <v>9600</v>
      </c>
      <c r="AO715">
        <v>40200</v>
      </c>
      <c r="AP715">
        <v>23.9</v>
      </c>
      <c r="AQ715">
        <v>7.9</v>
      </c>
      <c r="AR715">
        <v>8200</v>
      </c>
      <c r="AS715">
        <v>43600</v>
      </c>
      <c r="AT715">
        <v>18.8</v>
      </c>
      <c r="AU715">
        <v>6.6</v>
      </c>
      <c r="AV715">
        <v>8200</v>
      </c>
      <c r="AW715">
        <v>44300</v>
      </c>
      <c r="AX715">
        <v>18.399999999999999</v>
      </c>
      <c r="AY715">
        <v>6.9</v>
      </c>
      <c r="AZ715">
        <v>8600</v>
      </c>
      <c r="BA715">
        <v>42300</v>
      </c>
      <c r="BB715">
        <v>20.3</v>
      </c>
      <c r="BC715">
        <v>7.2</v>
      </c>
      <c r="BD715">
        <v>8400</v>
      </c>
      <c r="BE715">
        <v>46500</v>
      </c>
      <c r="BF715">
        <v>18.100000000000001</v>
      </c>
      <c r="BG715">
        <v>6.2</v>
      </c>
      <c r="BH715">
        <v>7700</v>
      </c>
      <c r="BI715">
        <v>47100</v>
      </c>
      <c r="BJ715">
        <v>16.3</v>
      </c>
      <c r="BK715">
        <v>5.9</v>
      </c>
      <c r="BL715">
        <v>13300</v>
      </c>
      <c r="BM715">
        <v>44000</v>
      </c>
      <c r="BN715">
        <v>30.2</v>
      </c>
      <c r="BO715">
        <v>7.9</v>
      </c>
      <c r="BP715">
        <v>12900</v>
      </c>
      <c r="BQ715">
        <v>47100</v>
      </c>
      <c r="BR715">
        <v>27.4</v>
      </c>
      <c r="BS715">
        <v>8</v>
      </c>
      <c r="BT715">
        <v>7900</v>
      </c>
      <c r="BU715">
        <v>41500</v>
      </c>
      <c r="BV715">
        <v>19.100000000000001</v>
      </c>
      <c r="BW715">
        <v>7.2</v>
      </c>
    </row>
    <row r="716" spans="1:75" x14ac:dyDescent="0.3">
      <c r="A716" t="s">
        <v>447</v>
      </c>
      <c r="B716" t="str">
        <f>VLOOKUP(A716,'class and classification'!$A$1:$B$338,2,FALSE)</f>
        <v>Predominantly Rural</v>
      </c>
      <c r="C716" t="str">
        <f>VLOOKUP(A716,'class and classification'!$A$1:$C$338,3,FALSE)</f>
        <v>SD</v>
      </c>
      <c r="D716">
        <v>7900</v>
      </c>
      <c r="E716">
        <v>52400</v>
      </c>
      <c r="F716">
        <v>15.1</v>
      </c>
      <c r="G716">
        <v>3.2</v>
      </c>
      <c r="H716">
        <v>8100</v>
      </c>
      <c r="I716">
        <v>52200</v>
      </c>
      <c r="J716">
        <v>15.5</v>
      </c>
      <c r="K716">
        <v>3.6</v>
      </c>
      <c r="L716">
        <v>8200</v>
      </c>
      <c r="M716">
        <v>52300</v>
      </c>
      <c r="N716">
        <v>15.6</v>
      </c>
      <c r="O716">
        <v>5.6</v>
      </c>
      <c r="P716">
        <v>8500</v>
      </c>
      <c r="Q716">
        <v>55800</v>
      </c>
      <c r="R716">
        <v>15.3</v>
      </c>
      <c r="S716">
        <v>5.0999999999999996</v>
      </c>
      <c r="T716">
        <v>7900</v>
      </c>
      <c r="U716">
        <v>54800</v>
      </c>
      <c r="V716">
        <v>14.5</v>
      </c>
      <c r="W716">
        <v>5.2</v>
      </c>
      <c r="X716">
        <v>6900</v>
      </c>
      <c r="Y716">
        <v>49300</v>
      </c>
      <c r="Z716">
        <v>13.9</v>
      </c>
      <c r="AA716">
        <v>5.4</v>
      </c>
      <c r="AB716">
        <v>8600</v>
      </c>
      <c r="AC716">
        <v>52800</v>
      </c>
      <c r="AD716">
        <v>16.2</v>
      </c>
      <c r="AE716">
        <v>5.8</v>
      </c>
      <c r="AF716">
        <v>9800</v>
      </c>
      <c r="AG716">
        <v>51500</v>
      </c>
      <c r="AH716">
        <v>19</v>
      </c>
      <c r="AI716">
        <v>6.4</v>
      </c>
      <c r="AJ716">
        <v>10400</v>
      </c>
      <c r="AK716">
        <v>52100</v>
      </c>
      <c r="AL716">
        <v>20</v>
      </c>
      <c r="AM716">
        <v>6.1</v>
      </c>
      <c r="AN716">
        <v>7300</v>
      </c>
      <c r="AO716">
        <v>48800</v>
      </c>
      <c r="AP716">
        <v>15</v>
      </c>
      <c r="AQ716">
        <v>5.4</v>
      </c>
      <c r="AR716">
        <v>10900</v>
      </c>
      <c r="AS716">
        <v>51600</v>
      </c>
      <c r="AT716">
        <v>21</v>
      </c>
      <c r="AU716">
        <v>6.4</v>
      </c>
      <c r="AV716">
        <v>14100</v>
      </c>
      <c r="AW716">
        <v>54600</v>
      </c>
      <c r="AX716">
        <v>25.9</v>
      </c>
      <c r="AY716">
        <v>7.2</v>
      </c>
      <c r="AZ716">
        <v>11700</v>
      </c>
      <c r="BA716">
        <v>53100</v>
      </c>
      <c r="BB716">
        <v>22</v>
      </c>
      <c r="BC716">
        <v>6.9</v>
      </c>
      <c r="BD716">
        <v>9400</v>
      </c>
      <c r="BE716">
        <v>51500</v>
      </c>
      <c r="BF716">
        <v>18.3</v>
      </c>
      <c r="BG716">
        <v>6.3</v>
      </c>
      <c r="BH716">
        <v>8700</v>
      </c>
      <c r="BI716">
        <v>55900</v>
      </c>
      <c r="BJ716">
        <v>15.6</v>
      </c>
      <c r="BK716">
        <v>5.9</v>
      </c>
      <c r="BL716">
        <v>11900</v>
      </c>
      <c r="BM716">
        <v>62100</v>
      </c>
      <c r="BN716">
        <v>19.100000000000001</v>
      </c>
      <c r="BO716">
        <v>6.3</v>
      </c>
      <c r="BP716">
        <v>12400</v>
      </c>
      <c r="BQ716">
        <v>59400</v>
      </c>
      <c r="BR716">
        <v>20.8</v>
      </c>
      <c r="BS716">
        <v>7.6</v>
      </c>
      <c r="BT716">
        <v>10800</v>
      </c>
      <c r="BU716">
        <v>55800</v>
      </c>
      <c r="BV716">
        <v>19.3</v>
      </c>
      <c r="BW716">
        <v>6.4</v>
      </c>
    </row>
    <row r="717" spans="1:75" x14ac:dyDescent="0.3">
      <c r="A717" t="s">
        <v>448</v>
      </c>
      <c r="B717" t="str">
        <f>VLOOKUP(A717,'class and classification'!$A$1:$B$338,2,FALSE)</f>
        <v>Predominantly Rural</v>
      </c>
      <c r="C717" t="str">
        <f>VLOOKUP(A717,'class and classification'!$A$1:$C$338,3,FALSE)</f>
        <v>SD</v>
      </c>
      <c r="D717">
        <v>8000</v>
      </c>
      <c r="E717">
        <v>52400</v>
      </c>
      <c r="F717">
        <v>15.2</v>
      </c>
      <c r="G717">
        <v>3.5</v>
      </c>
      <c r="H717">
        <v>6800</v>
      </c>
      <c r="I717">
        <v>53800</v>
      </c>
      <c r="J717">
        <v>12.6</v>
      </c>
      <c r="K717">
        <v>3.3</v>
      </c>
      <c r="L717">
        <v>7000</v>
      </c>
      <c r="M717">
        <v>50100</v>
      </c>
      <c r="N717">
        <v>14</v>
      </c>
      <c r="O717">
        <v>5.8</v>
      </c>
      <c r="P717">
        <v>6900</v>
      </c>
      <c r="Q717">
        <v>50000</v>
      </c>
      <c r="R717">
        <v>13.9</v>
      </c>
      <c r="S717">
        <v>5.5</v>
      </c>
      <c r="T717">
        <v>8300</v>
      </c>
      <c r="U717">
        <v>52800</v>
      </c>
      <c r="V717">
        <v>15.7</v>
      </c>
      <c r="W717">
        <v>5.0999999999999996</v>
      </c>
      <c r="X717">
        <v>7700</v>
      </c>
      <c r="Y717">
        <v>51600</v>
      </c>
      <c r="Z717">
        <v>14.8</v>
      </c>
      <c r="AA717">
        <v>5.0999999999999996</v>
      </c>
      <c r="AB717">
        <v>9100</v>
      </c>
      <c r="AC717">
        <v>49100</v>
      </c>
      <c r="AD717">
        <v>18.600000000000001</v>
      </c>
      <c r="AE717">
        <v>6.1</v>
      </c>
      <c r="AF717">
        <v>6600</v>
      </c>
      <c r="AG717">
        <v>51700</v>
      </c>
      <c r="AH717">
        <v>12.8</v>
      </c>
      <c r="AI717">
        <v>5.2</v>
      </c>
      <c r="AJ717">
        <v>6900</v>
      </c>
      <c r="AK717">
        <v>49800</v>
      </c>
      <c r="AL717">
        <v>13.9</v>
      </c>
      <c r="AM717">
        <v>5.6</v>
      </c>
      <c r="AN717">
        <v>7700</v>
      </c>
      <c r="AO717">
        <v>59600</v>
      </c>
      <c r="AP717">
        <v>12.9</v>
      </c>
      <c r="AQ717">
        <v>5.0999999999999996</v>
      </c>
      <c r="AR717">
        <v>7600</v>
      </c>
      <c r="AS717">
        <v>54800</v>
      </c>
      <c r="AT717">
        <v>13.8</v>
      </c>
      <c r="AU717">
        <v>5.5</v>
      </c>
      <c r="AV717">
        <v>5700</v>
      </c>
      <c r="AW717">
        <v>58000</v>
      </c>
      <c r="AX717">
        <v>9.8000000000000007</v>
      </c>
      <c r="AY717">
        <v>4.7</v>
      </c>
      <c r="AZ717">
        <v>6000</v>
      </c>
      <c r="BA717">
        <v>55300</v>
      </c>
      <c r="BB717">
        <v>10.8</v>
      </c>
      <c r="BC717">
        <v>5.3</v>
      </c>
      <c r="BD717">
        <v>9600</v>
      </c>
      <c r="BE717">
        <v>53400</v>
      </c>
      <c r="BF717">
        <v>18</v>
      </c>
      <c r="BG717">
        <v>7</v>
      </c>
      <c r="BH717">
        <v>12000</v>
      </c>
      <c r="BI717">
        <v>61700</v>
      </c>
      <c r="BJ717">
        <v>19.399999999999999</v>
      </c>
      <c r="BK717">
        <v>6.2</v>
      </c>
      <c r="BL717">
        <v>10500</v>
      </c>
      <c r="BM717">
        <v>63100</v>
      </c>
      <c r="BN717">
        <v>16.7</v>
      </c>
      <c r="BO717">
        <v>5.6</v>
      </c>
      <c r="BP717">
        <v>9400</v>
      </c>
      <c r="BQ717">
        <v>56800</v>
      </c>
      <c r="BR717">
        <v>16.600000000000001</v>
      </c>
      <c r="BS717">
        <v>6.3</v>
      </c>
      <c r="BT717">
        <v>11200</v>
      </c>
      <c r="BU717">
        <v>59900</v>
      </c>
      <c r="BV717">
        <v>18.600000000000001</v>
      </c>
      <c r="BW717">
        <v>5.9</v>
      </c>
    </row>
    <row r="718" spans="1:75" x14ac:dyDescent="0.3">
      <c r="A718" t="s">
        <v>449</v>
      </c>
      <c r="B718" t="str">
        <f>VLOOKUP(A718,'class and classification'!$A$1:$B$338,2,FALSE)</f>
        <v>Predominantly Rural</v>
      </c>
      <c r="C718" t="str">
        <f>VLOOKUP(A718,'class and classification'!$A$1:$C$338,3,FALSE)</f>
        <v>SD</v>
      </c>
      <c r="D718">
        <v>9200</v>
      </c>
      <c r="E718">
        <v>75200</v>
      </c>
      <c r="F718">
        <v>12.2</v>
      </c>
      <c r="G718">
        <v>3.3</v>
      </c>
      <c r="H718">
        <v>10800</v>
      </c>
      <c r="I718">
        <v>72200</v>
      </c>
      <c r="J718">
        <v>14.9</v>
      </c>
      <c r="K718">
        <v>3.8</v>
      </c>
      <c r="L718">
        <v>11600</v>
      </c>
      <c r="M718">
        <v>74500</v>
      </c>
      <c r="N718">
        <v>15.6</v>
      </c>
      <c r="O718">
        <v>4.8</v>
      </c>
      <c r="P718">
        <v>10800</v>
      </c>
      <c r="Q718">
        <v>78300</v>
      </c>
      <c r="R718">
        <v>13.8</v>
      </c>
      <c r="S718">
        <v>4.5</v>
      </c>
      <c r="T718">
        <v>9000</v>
      </c>
      <c r="U718">
        <v>82300</v>
      </c>
      <c r="V718">
        <v>11</v>
      </c>
      <c r="W718">
        <v>3.8</v>
      </c>
      <c r="X718">
        <v>11500</v>
      </c>
      <c r="Y718">
        <v>79200</v>
      </c>
      <c r="Z718">
        <v>14.6</v>
      </c>
      <c r="AA718">
        <v>4.5999999999999996</v>
      </c>
      <c r="AB718">
        <v>12700</v>
      </c>
      <c r="AC718">
        <v>79900</v>
      </c>
      <c r="AD718">
        <v>15.9</v>
      </c>
      <c r="AE718">
        <v>4.9000000000000004</v>
      </c>
      <c r="AF718">
        <v>11700</v>
      </c>
      <c r="AG718">
        <v>75800</v>
      </c>
      <c r="AH718">
        <v>15.5</v>
      </c>
      <c r="AI718">
        <v>4.5999999999999996</v>
      </c>
      <c r="AJ718">
        <v>11900</v>
      </c>
      <c r="AK718">
        <v>73700</v>
      </c>
      <c r="AL718">
        <v>16.100000000000001</v>
      </c>
      <c r="AM718">
        <v>5</v>
      </c>
      <c r="AN718">
        <v>8000</v>
      </c>
      <c r="AO718">
        <v>79900</v>
      </c>
      <c r="AP718">
        <v>10</v>
      </c>
      <c r="AQ718">
        <v>4.2</v>
      </c>
      <c r="AR718">
        <v>11500</v>
      </c>
      <c r="AS718">
        <v>78400</v>
      </c>
      <c r="AT718">
        <v>14.6</v>
      </c>
      <c r="AU718">
        <v>4.7</v>
      </c>
      <c r="AV718">
        <v>14400</v>
      </c>
      <c r="AW718">
        <v>82000</v>
      </c>
      <c r="AX718">
        <v>17.600000000000001</v>
      </c>
      <c r="AY718">
        <v>5</v>
      </c>
      <c r="AZ718">
        <v>12800</v>
      </c>
      <c r="BA718">
        <v>77700</v>
      </c>
      <c r="BB718">
        <v>16.399999999999999</v>
      </c>
      <c r="BC718">
        <v>5.6</v>
      </c>
      <c r="BD718">
        <v>15800</v>
      </c>
      <c r="BE718">
        <v>77900</v>
      </c>
      <c r="BF718">
        <v>20.3</v>
      </c>
      <c r="BG718">
        <v>5.9</v>
      </c>
      <c r="BH718">
        <v>14400</v>
      </c>
      <c r="BI718">
        <v>82500</v>
      </c>
      <c r="BJ718">
        <v>17.5</v>
      </c>
      <c r="BK718">
        <v>5.0999999999999996</v>
      </c>
      <c r="BL718">
        <v>13400</v>
      </c>
      <c r="BM718">
        <v>80000</v>
      </c>
      <c r="BN718">
        <v>16.8</v>
      </c>
      <c r="BO718">
        <v>5.3</v>
      </c>
      <c r="BP718">
        <v>8200</v>
      </c>
      <c r="BQ718">
        <v>74900</v>
      </c>
      <c r="BR718">
        <v>10.9</v>
      </c>
      <c r="BS718">
        <v>5</v>
      </c>
      <c r="BT718">
        <v>13800</v>
      </c>
      <c r="BU718">
        <v>72400</v>
      </c>
      <c r="BV718">
        <v>19</v>
      </c>
      <c r="BW718">
        <v>5.6</v>
      </c>
    </row>
    <row r="719" spans="1:75" x14ac:dyDescent="0.3">
      <c r="A719" t="s">
        <v>450</v>
      </c>
      <c r="B719" t="str">
        <f>VLOOKUP(A719,'class and classification'!$A$1:$B$338,2,FALSE)</f>
        <v>Predominantly Rural</v>
      </c>
      <c r="C719" t="str">
        <f>VLOOKUP(A719,'class and classification'!$A$1:$C$338,3,FALSE)</f>
        <v>SD</v>
      </c>
      <c r="D719">
        <v>9900</v>
      </c>
      <c r="E719">
        <v>66900</v>
      </c>
      <c r="F719">
        <v>14.9</v>
      </c>
      <c r="G719">
        <v>2.4</v>
      </c>
      <c r="H719">
        <v>10100</v>
      </c>
      <c r="I719">
        <v>67100</v>
      </c>
      <c r="J719">
        <v>15</v>
      </c>
      <c r="K719">
        <v>2.6</v>
      </c>
      <c r="L719">
        <v>12100</v>
      </c>
      <c r="M719">
        <v>63600</v>
      </c>
      <c r="N719">
        <v>19.100000000000001</v>
      </c>
      <c r="O719">
        <v>5.8</v>
      </c>
      <c r="P719">
        <v>9100</v>
      </c>
      <c r="Q719">
        <v>66100</v>
      </c>
      <c r="R719">
        <v>13.8</v>
      </c>
      <c r="S719">
        <v>4.7</v>
      </c>
      <c r="T719">
        <v>9000</v>
      </c>
      <c r="U719">
        <v>67100</v>
      </c>
      <c r="V719">
        <v>13.4</v>
      </c>
      <c r="W719">
        <v>4.8</v>
      </c>
      <c r="X719">
        <v>12200</v>
      </c>
      <c r="Y719">
        <v>69200</v>
      </c>
      <c r="Z719">
        <v>17.600000000000001</v>
      </c>
      <c r="AA719">
        <v>5.3</v>
      </c>
      <c r="AB719">
        <v>11600</v>
      </c>
      <c r="AC719">
        <v>70200</v>
      </c>
      <c r="AD719">
        <v>16.5</v>
      </c>
      <c r="AE719">
        <v>5.3</v>
      </c>
      <c r="AF719">
        <v>14200</v>
      </c>
      <c r="AG719">
        <v>70100</v>
      </c>
      <c r="AH719">
        <v>20.2</v>
      </c>
      <c r="AI719">
        <v>5.9</v>
      </c>
      <c r="AJ719">
        <v>15700</v>
      </c>
      <c r="AK719">
        <v>68800</v>
      </c>
      <c r="AL719">
        <v>22.8</v>
      </c>
      <c r="AM719">
        <v>6.2</v>
      </c>
      <c r="AN719">
        <v>8200</v>
      </c>
      <c r="AO719">
        <v>66900</v>
      </c>
      <c r="AP719">
        <v>12.3</v>
      </c>
      <c r="AQ719">
        <v>4.8</v>
      </c>
      <c r="AR719">
        <v>7300</v>
      </c>
      <c r="AS719">
        <v>71900</v>
      </c>
      <c r="AT719">
        <v>10.199999999999999</v>
      </c>
      <c r="AU719">
        <v>4.3</v>
      </c>
      <c r="AV719">
        <v>11900</v>
      </c>
      <c r="AW719">
        <v>69400</v>
      </c>
      <c r="AX719">
        <v>17.100000000000001</v>
      </c>
      <c r="AY719">
        <v>5.6</v>
      </c>
      <c r="AZ719">
        <v>16200</v>
      </c>
      <c r="BA719">
        <v>71900</v>
      </c>
      <c r="BB719">
        <v>22.6</v>
      </c>
      <c r="BC719">
        <v>5.9</v>
      </c>
      <c r="BD719">
        <v>13200</v>
      </c>
      <c r="BE719">
        <v>77700</v>
      </c>
      <c r="BF719">
        <v>16.899999999999999</v>
      </c>
      <c r="BG719">
        <v>5</v>
      </c>
      <c r="BH719">
        <v>14600</v>
      </c>
      <c r="BI719">
        <v>71000</v>
      </c>
      <c r="BJ719">
        <v>20.5</v>
      </c>
      <c r="BK719">
        <v>5.5</v>
      </c>
      <c r="BL719">
        <v>15300</v>
      </c>
      <c r="BM719">
        <v>71600</v>
      </c>
      <c r="BN719">
        <v>21.4</v>
      </c>
      <c r="BO719">
        <v>5.7</v>
      </c>
      <c r="BP719">
        <v>10500</v>
      </c>
      <c r="BQ719">
        <v>74100</v>
      </c>
      <c r="BR719">
        <v>14.2</v>
      </c>
      <c r="BS719">
        <v>5.4</v>
      </c>
      <c r="BT719">
        <v>12200</v>
      </c>
      <c r="BU719">
        <v>70700</v>
      </c>
      <c r="BV719">
        <v>17.3</v>
      </c>
      <c r="BW719">
        <v>5.2</v>
      </c>
    </row>
    <row r="724" spans="1:4" x14ac:dyDescent="0.3">
      <c r="A724" t="s">
        <v>39</v>
      </c>
      <c r="D724" t="s">
        <v>41</v>
      </c>
    </row>
    <row r="726" spans="1:4" x14ac:dyDescent="0.3">
      <c r="A726" t="s">
        <v>37</v>
      </c>
      <c r="D726" t="s">
        <v>42</v>
      </c>
    </row>
    <row r="727" spans="1:4" x14ac:dyDescent="0.3">
      <c r="D727" t="s">
        <v>43</v>
      </c>
    </row>
    <row r="729" spans="1:4" x14ac:dyDescent="0.3">
      <c r="A729" t="s">
        <v>38</v>
      </c>
      <c r="D729" t="s">
        <v>44</v>
      </c>
    </row>
    <row r="730" spans="1:4" x14ac:dyDescent="0.3">
      <c r="D730" t="s">
        <v>45</v>
      </c>
    </row>
    <row r="732" spans="1:4" x14ac:dyDescent="0.3">
      <c r="A732" t="s">
        <v>40</v>
      </c>
      <c r="D732" t="s">
        <v>46</v>
      </c>
    </row>
    <row r="734" spans="1:4" x14ac:dyDescent="0.3">
      <c r="D734" t="s">
        <v>47</v>
      </c>
    </row>
    <row r="735" spans="1:4" x14ac:dyDescent="0.3">
      <c r="D735" t="s">
        <v>48</v>
      </c>
    </row>
    <row r="736" spans="1:4" x14ac:dyDescent="0.3">
      <c r="D736" t="s">
        <v>49</v>
      </c>
    </row>
    <row r="737" spans="4:4" x14ac:dyDescent="0.3">
      <c r="D737" t="s">
        <v>50</v>
      </c>
    </row>
    <row r="738" spans="4:4" x14ac:dyDescent="0.3">
      <c r="D738" t="s">
        <v>51</v>
      </c>
    </row>
    <row r="739" spans="4:4" x14ac:dyDescent="0.3">
      <c r="D739" t="s">
        <v>52</v>
      </c>
    </row>
    <row r="740" spans="4:4" x14ac:dyDescent="0.3">
      <c r="D740" t="s">
        <v>53</v>
      </c>
    </row>
    <row r="741" spans="4:4" x14ac:dyDescent="0.3">
      <c r="D741" t="s">
        <v>54</v>
      </c>
    </row>
    <row r="742" spans="4:4" x14ac:dyDescent="0.3">
      <c r="D742" t="s">
        <v>55</v>
      </c>
    </row>
    <row r="745" spans="4:4" x14ac:dyDescent="0.3">
      <c r="D745" t="s">
        <v>56</v>
      </c>
    </row>
    <row r="746" spans="4:4" x14ac:dyDescent="0.3">
      <c r="D746" t="s">
        <v>57</v>
      </c>
    </row>
    <row r="747" spans="4:4" x14ac:dyDescent="0.3">
      <c r="D747" t="s">
        <v>58</v>
      </c>
    </row>
    <row r="756" spans="1:75" x14ac:dyDescent="0.3">
      <c r="A756" t="s">
        <v>7</v>
      </c>
    </row>
    <row r="757" spans="1:75" x14ac:dyDescent="0.3">
      <c r="A757" t="s">
        <v>8</v>
      </c>
    </row>
    <row r="758" spans="1:75" x14ac:dyDescent="0.3">
      <c r="A758" t="s">
        <v>9</v>
      </c>
      <c r="D758" t="s">
        <v>10</v>
      </c>
    </row>
    <row r="759" spans="1:75" x14ac:dyDescent="0.3">
      <c r="A759" t="s">
        <v>11</v>
      </c>
      <c r="D759" t="s">
        <v>12</v>
      </c>
    </row>
    <row r="760" spans="1:75" x14ac:dyDescent="0.3">
      <c r="A760" t="s">
        <v>13</v>
      </c>
      <c r="D760" t="s">
        <v>60</v>
      </c>
    </row>
    <row r="762" spans="1:75" x14ac:dyDescent="0.3">
      <c r="A762" t="s">
        <v>15</v>
      </c>
      <c r="D762" t="s">
        <v>16</v>
      </c>
      <c r="E762" t="s">
        <v>17</v>
      </c>
      <c r="F762" t="s">
        <v>18</v>
      </c>
      <c r="G762" t="s">
        <v>19</v>
      </c>
      <c r="H762" t="s">
        <v>16</v>
      </c>
      <c r="I762" t="s">
        <v>17</v>
      </c>
      <c r="J762" t="s">
        <v>20</v>
      </c>
      <c r="K762" t="s">
        <v>19</v>
      </c>
      <c r="L762" t="s">
        <v>16</v>
      </c>
      <c r="M762" t="s">
        <v>17</v>
      </c>
      <c r="N762" t="s">
        <v>21</v>
      </c>
      <c r="O762" t="s">
        <v>19</v>
      </c>
      <c r="P762" t="s">
        <v>16</v>
      </c>
      <c r="Q762" t="s">
        <v>17</v>
      </c>
      <c r="R762" t="s">
        <v>22</v>
      </c>
      <c r="S762" t="s">
        <v>19</v>
      </c>
      <c r="T762" t="s">
        <v>16</v>
      </c>
      <c r="U762" t="s">
        <v>17</v>
      </c>
      <c r="V762" t="s">
        <v>23</v>
      </c>
      <c r="W762" t="s">
        <v>19</v>
      </c>
      <c r="X762" t="s">
        <v>16</v>
      </c>
      <c r="Y762" t="s">
        <v>17</v>
      </c>
      <c r="Z762" t="s">
        <v>24</v>
      </c>
      <c r="AA762" t="s">
        <v>19</v>
      </c>
      <c r="AB762" t="s">
        <v>16</v>
      </c>
      <c r="AC762" t="s">
        <v>17</v>
      </c>
      <c r="AD762" t="s">
        <v>25</v>
      </c>
      <c r="AE762" t="s">
        <v>19</v>
      </c>
      <c r="AF762" t="s">
        <v>16</v>
      </c>
      <c r="AG762" t="s">
        <v>17</v>
      </c>
      <c r="AH762" t="s">
        <v>26</v>
      </c>
      <c r="AI762" t="s">
        <v>19</v>
      </c>
      <c r="AJ762" t="s">
        <v>16</v>
      </c>
      <c r="AK762" t="s">
        <v>17</v>
      </c>
      <c r="AL762" t="s">
        <v>27</v>
      </c>
      <c r="AM762" t="s">
        <v>19</v>
      </c>
      <c r="AN762" t="s">
        <v>16</v>
      </c>
      <c r="AO762" t="s">
        <v>17</v>
      </c>
      <c r="AP762" t="s">
        <v>28</v>
      </c>
      <c r="AQ762" t="s">
        <v>19</v>
      </c>
      <c r="AR762" t="s">
        <v>16</v>
      </c>
      <c r="AS762" t="s">
        <v>17</v>
      </c>
      <c r="AT762" t="s">
        <v>29</v>
      </c>
      <c r="AU762" t="s">
        <v>19</v>
      </c>
      <c r="AV762" t="s">
        <v>16</v>
      </c>
      <c r="AW762" t="s">
        <v>17</v>
      </c>
      <c r="AX762" t="s">
        <v>30</v>
      </c>
      <c r="AY762" t="s">
        <v>19</v>
      </c>
      <c r="AZ762" t="s">
        <v>16</v>
      </c>
      <c r="BA762" t="s">
        <v>17</v>
      </c>
      <c r="BB762" t="s">
        <v>31</v>
      </c>
      <c r="BC762" t="s">
        <v>19</v>
      </c>
      <c r="BD762" t="s">
        <v>16</v>
      </c>
      <c r="BE762" t="s">
        <v>17</v>
      </c>
      <c r="BF762" t="s">
        <v>32</v>
      </c>
      <c r="BG762" t="s">
        <v>19</v>
      </c>
      <c r="BH762" t="s">
        <v>16</v>
      </c>
      <c r="BI762" t="s">
        <v>17</v>
      </c>
      <c r="BJ762" t="s">
        <v>33</v>
      </c>
      <c r="BK762" t="s">
        <v>19</v>
      </c>
      <c r="BL762" t="s">
        <v>16</v>
      </c>
      <c r="BM762" t="s">
        <v>17</v>
      </c>
      <c r="BN762" t="s">
        <v>34</v>
      </c>
      <c r="BO762" t="s">
        <v>19</v>
      </c>
      <c r="BP762" t="s">
        <v>16</v>
      </c>
      <c r="BQ762" t="s">
        <v>17</v>
      </c>
      <c r="BR762" t="s">
        <v>35</v>
      </c>
      <c r="BS762" t="s">
        <v>19</v>
      </c>
      <c r="BT762" t="s">
        <v>16</v>
      </c>
      <c r="BU762" t="s">
        <v>17</v>
      </c>
      <c r="BV762" t="s">
        <v>36</v>
      </c>
      <c r="BW762" t="s">
        <v>19</v>
      </c>
    </row>
    <row r="763" spans="1:75" x14ac:dyDescent="0.3">
      <c r="A763" t="s">
        <v>1010</v>
      </c>
      <c r="D763">
        <v>3127900</v>
      </c>
      <c r="E763">
        <v>23858900</v>
      </c>
      <c r="F763">
        <v>13.1</v>
      </c>
      <c r="G763">
        <v>0.2</v>
      </c>
      <c r="H763">
        <v>3237900</v>
      </c>
      <c r="I763">
        <v>24143000</v>
      </c>
      <c r="J763">
        <v>13.4</v>
      </c>
      <c r="K763">
        <v>0.2</v>
      </c>
      <c r="L763">
        <v>3294700</v>
      </c>
      <c r="M763">
        <v>24356500</v>
      </c>
      <c r="N763">
        <v>13.5</v>
      </c>
      <c r="O763">
        <v>0.2</v>
      </c>
      <c r="P763">
        <v>3415000</v>
      </c>
      <c r="Q763">
        <v>24602500</v>
      </c>
      <c r="R763">
        <v>13.9</v>
      </c>
      <c r="S763">
        <v>0.2</v>
      </c>
      <c r="T763">
        <v>3434300</v>
      </c>
      <c r="U763">
        <v>24746700</v>
      </c>
      <c r="V763">
        <v>13.9</v>
      </c>
      <c r="W763">
        <v>0.2</v>
      </c>
      <c r="X763">
        <v>3396800</v>
      </c>
      <c r="Y763">
        <v>24412700</v>
      </c>
      <c r="Z763">
        <v>13.9</v>
      </c>
      <c r="AA763">
        <v>0.2</v>
      </c>
      <c r="AB763">
        <v>3418900</v>
      </c>
      <c r="AC763">
        <v>24471200</v>
      </c>
      <c r="AD763">
        <v>14</v>
      </c>
      <c r="AE763">
        <v>0.2</v>
      </c>
      <c r="AF763">
        <v>3418200</v>
      </c>
      <c r="AG763">
        <v>24572000</v>
      </c>
      <c r="AH763">
        <v>13.9</v>
      </c>
      <c r="AI763">
        <v>0.2</v>
      </c>
      <c r="AJ763">
        <v>3579300</v>
      </c>
      <c r="AK763">
        <v>24848200</v>
      </c>
      <c r="AL763">
        <v>14.4</v>
      </c>
      <c r="AM763">
        <v>0.2</v>
      </c>
      <c r="AN763">
        <v>3573500</v>
      </c>
      <c r="AO763">
        <v>25212200</v>
      </c>
      <c r="AP763">
        <v>14.2</v>
      </c>
      <c r="AQ763">
        <v>0.2</v>
      </c>
      <c r="AR763">
        <v>3668700</v>
      </c>
      <c r="AS763">
        <v>25728800</v>
      </c>
      <c r="AT763">
        <v>14.3</v>
      </c>
      <c r="AU763">
        <v>0.2</v>
      </c>
      <c r="AV763">
        <v>3758100</v>
      </c>
      <c r="AW763">
        <v>26358400</v>
      </c>
      <c r="AX763">
        <v>14.3</v>
      </c>
      <c r="AY763">
        <v>0.2</v>
      </c>
      <c r="AZ763">
        <v>3883000</v>
      </c>
      <c r="BA763">
        <v>26649200</v>
      </c>
      <c r="BB763">
        <v>14.6</v>
      </c>
      <c r="BC763">
        <v>0.2</v>
      </c>
      <c r="BD763">
        <v>3929000</v>
      </c>
      <c r="BE763">
        <v>27026400</v>
      </c>
      <c r="BF763">
        <v>14.5</v>
      </c>
      <c r="BG763">
        <v>0.2</v>
      </c>
      <c r="BH763">
        <v>4060900</v>
      </c>
      <c r="BI763">
        <v>27223500</v>
      </c>
      <c r="BJ763">
        <v>14.9</v>
      </c>
      <c r="BK763">
        <v>0.2</v>
      </c>
      <c r="BL763">
        <v>4053800</v>
      </c>
      <c r="BM763">
        <v>27555100</v>
      </c>
      <c r="BN763">
        <v>14.7</v>
      </c>
      <c r="BO763">
        <v>0.2</v>
      </c>
      <c r="BP763">
        <v>4316800</v>
      </c>
      <c r="BQ763">
        <v>27451100</v>
      </c>
      <c r="BR763">
        <v>15.7</v>
      </c>
      <c r="BS763">
        <v>0.3</v>
      </c>
      <c r="BT763">
        <v>4172600</v>
      </c>
      <c r="BU763">
        <v>27207100</v>
      </c>
      <c r="BV763">
        <v>15.3</v>
      </c>
      <c r="BW763">
        <v>0.3</v>
      </c>
    </row>
    <row r="764" spans="1:75" x14ac:dyDescent="0.3">
      <c r="A764" t="s">
        <v>64</v>
      </c>
      <c r="B764" t="str">
        <f>VLOOKUP(A764,'class and classification'!$A$1:$B$338,2,FALSE)</f>
        <v>Predominantly Urban</v>
      </c>
      <c r="C764" t="str">
        <f>VLOOKUP(A764,'class and classification'!$A$1:$C$338,3,FALSE)</f>
        <v>UA</v>
      </c>
      <c r="D764">
        <v>5000</v>
      </c>
      <c r="E764">
        <v>46800</v>
      </c>
      <c r="F764">
        <v>10.7</v>
      </c>
      <c r="G764">
        <v>2.2000000000000002</v>
      </c>
      <c r="H764">
        <v>5400</v>
      </c>
      <c r="I764">
        <v>46300</v>
      </c>
      <c r="J764">
        <v>11.7</v>
      </c>
      <c r="K764">
        <v>2.2000000000000002</v>
      </c>
      <c r="L764">
        <v>5300</v>
      </c>
      <c r="M764">
        <v>48200</v>
      </c>
      <c r="N764">
        <v>11</v>
      </c>
      <c r="O764">
        <v>2.2000000000000002</v>
      </c>
      <c r="P764">
        <v>6300</v>
      </c>
      <c r="Q764">
        <v>48400</v>
      </c>
      <c r="R764">
        <v>13</v>
      </c>
      <c r="S764">
        <v>2.4</v>
      </c>
      <c r="T764">
        <v>5900</v>
      </c>
      <c r="U764">
        <v>48100</v>
      </c>
      <c r="V764">
        <v>12.4</v>
      </c>
      <c r="W764">
        <v>2.4</v>
      </c>
      <c r="X764">
        <v>5300</v>
      </c>
      <c r="Y764">
        <v>46200</v>
      </c>
      <c r="Z764">
        <v>11.4</v>
      </c>
      <c r="AA764">
        <v>2.2999999999999998</v>
      </c>
      <c r="AB764">
        <v>5900</v>
      </c>
      <c r="AC764">
        <v>47600</v>
      </c>
      <c r="AD764">
        <v>12.4</v>
      </c>
      <c r="AE764">
        <v>2.4</v>
      </c>
      <c r="AF764">
        <v>5600</v>
      </c>
      <c r="AG764">
        <v>46200</v>
      </c>
      <c r="AH764">
        <v>12.2</v>
      </c>
      <c r="AI764">
        <v>2.5</v>
      </c>
      <c r="AJ764">
        <v>5800</v>
      </c>
      <c r="AK764">
        <v>46700</v>
      </c>
      <c r="AL764">
        <v>12.4</v>
      </c>
      <c r="AM764">
        <v>2.4</v>
      </c>
      <c r="AN764">
        <v>6200</v>
      </c>
      <c r="AO764">
        <v>49700</v>
      </c>
      <c r="AP764">
        <v>12.6</v>
      </c>
      <c r="AQ764">
        <v>2.2999999999999998</v>
      </c>
      <c r="AR764">
        <v>5800</v>
      </c>
      <c r="AS764">
        <v>48500</v>
      </c>
      <c r="AT764">
        <v>12</v>
      </c>
      <c r="AU764">
        <v>2.2999999999999998</v>
      </c>
      <c r="AV764">
        <v>6200</v>
      </c>
      <c r="AW764">
        <v>48500</v>
      </c>
      <c r="AX764">
        <v>12.8</v>
      </c>
      <c r="AY764">
        <v>2.2999999999999998</v>
      </c>
      <c r="AZ764">
        <v>5800</v>
      </c>
      <c r="BA764">
        <v>50300</v>
      </c>
      <c r="BB764">
        <v>11.5</v>
      </c>
      <c r="BC764">
        <v>2.2999999999999998</v>
      </c>
      <c r="BD764">
        <v>6100</v>
      </c>
      <c r="BE764">
        <v>49800</v>
      </c>
      <c r="BF764">
        <v>12.2</v>
      </c>
      <c r="BG764">
        <v>2.4</v>
      </c>
      <c r="BH764">
        <v>6400</v>
      </c>
      <c r="BI764">
        <v>49700</v>
      </c>
      <c r="BJ764">
        <v>12.9</v>
      </c>
      <c r="BK764">
        <v>2.4</v>
      </c>
      <c r="BL764">
        <v>6900</v>
      </c>
      <c r="BM764">
        <v>48700</v>
      </c>
      <c r="BN764">
        <v>14.1</v>
      </c>
      <c r="BO764">
        <v>2.6</v>
      </c>
      <c r="BP764">
        <v>6200</v>
      </c>
      <c r="BQ764">
        <v>48900</v>
      </c>
      <c r="BR764">
        <v>12.7</v>
      </c>
      <c r="BS764">
        <v>2.8</v>
      </c>
      <c r="BT764">
        <v>7600</v>
      </c>
      <c r="BU764">
        <v>49900</v>
      </c>
      <c r="BV764">
        <v>15.2</v>
      </c>
      <c r="BW764">
        <v>3.1</v>
      </c>
    </row>
    <row r="765" spans="1:75" x14ac:dyDescent="0.3">
      <c r="A765" t="s">
        <v>65</v>
      </c>
      <c r="B765" t="str">
        <f>VLOOKUP(A765,'class and classification'!$A$1:$B$338,2,FALSE)</f>
        <v>Predominantly Rural</v>
      </c>
      <c r="C765" t="str">
        <f>VLOOKUP(A765,'class and classification'!$A$1:$C$338,3,FALSE)</f>
        <v>UA</v>
      </c>
      <c r="D765">
        <v>22200</v>
      </c>
      <c r="E765">
        <v>215700</v>
      </c>
      <c r="F765">
        <v>10.3</v>
      </c>
      <c r="G765">
        <v>1.1000000000000001</v>
      </c>
      <c r="H765">
        <v>26300</v>
      </c>
      <c r="I765">
        <v>219600</v>
      </c>
      <c r="J765">
        <v>12</v>
      </c>
      <c r="K765">
        <v>1.3</v>
      </c>
      <c r="L765">
        <v>26200</v>
      </c>
      <c r="M765">
        <v>227700</v>
      </c>
      <c r="N765">
        <v>11.5</v>
      </c>
      <c r="O765">
        <v>2.1</v>
      </c>
      <c r="P765">
        <v>27700</v>
      </c>
      <c r="Q765">
        <v>234500</v>
      </c>
      <c r="R765">
        <v>11.8</v>
      </c>
      <c r="S765">
        <v>2.1</v>
      </c>
      <c r="T765">
        <v>29400</v>
      </c>
      <c r="U765">
        <v>233900</v>
      </c>
      <c r="V765">
        <v>12.5</v>
      </c>
      <c r="W765">
        <v>2.2000000000000002</v>
      </c>
      <c r="X765">
        <v>26400</v>
      </c>
      <c r="Y765">
        <v>221400</v>
      </c>
      <c r="Z765">
        <v>11.9</v>
      </c>
      <c r="AA765">
        <v>2.4</v>
      </c>
      <c r="AB765">
        <v>27700</v>
      </c>
      <c r="AC765">
        <v>222700</v>
      </c>
      <c r="AD765">
        <v>12.4</v>
      </c>
      <c r="AE765">
        <v>2.6</v>
      </c>
      <c r="AF765">
        <v>34100</v>
      </c>
      <c r="AG765">
        <v>226200</v>
      </c>
      <c r="AH765">
        <v>15.1</v>
      </c>
      <c r="AI765">
        <v>2.8</v>
      </c>
      <c r="AJ765">
        <v>28200</v>
      </c>
      <c r="AK765">
        <v>217300</v>
      </c>
      <c r="AL765">
        <v>13</v>
      </c>
      <c r="AM765">
        <v>2.6</v>
      </c>
      <c r="AN765">
        <v>22700</v>
      </c>
      <c r="AO765">
        <v>220200</v>
      </c>
      <c r="AP765">
        <v>10.3</v>
      </c>
      <c r="AQ765">
        <v>2.2999999999999998</v>
      </c>
      <c r="AR765">
        <v>26500</v>
      </c>
      <c r="AS765">
        <v>229500</v>
      </c>
      <c r="AT765">
        <v>11.5</v>
      </c>
      <c r="AU765">
        <v>2.2999999999999998</v>
      </c>
      <c r="AV765">
        <v>27500</v>
      </c>
      <c r="AW765">
        <v>226600</v>
      </c>
      <c r="AX765">
        <v>12.1</v>
      </c>
      <c r="AY765">
        <v>2.5</v>
      </c>
      <c r="AZ765">
        <v>29600</v>
      </c>
      <c r="BA765">
        <v>238000</v>
      </c>
      <c r="BB765">
        <v>12.4</v>
      </c>
      <c r="BC765">
        <v>2.7</v>
      </c>
      <c r="BD765">
        <v>34200</v>
      </c>
      <c r="BE765">
        <v>238300</v>
      </c>
      <c r="BF765">
        <v>14.4</v>
      </c>
      <c r="BG765">
        <v>2.8</v>
      </c>
      <c r="BH765">
        <v>30100</v>
      </c>
      <c r="BI765">
        <v>252100</v>
      </c>
      <c r="BJ765">
        <v>11.9</v>
      </c>
      <c r="BK765">
        <v>2.2999999999999998</v>
      </c>
      <c r="BL765">
        <v>33300</v>
      </c>
      <c r="BM765">
        <v>241000</v>
      </c>
      <c r="BN765">
        <v>13.8</v>
      </c>
      <c r="BO765">
        <v>2.5</v>
      </c>
      <c r="BP765">
        <v>31300</v>
      </c>
      <c r="BQ765">
        <v>237200</v>
      </c>
      <c r="BR765">
        <v>13.2</v>
      </c>
      <c r="BS765">
        <v>2.7</v>
      </c>
      <c r="BT765">
        <v>31100</v>
      </c>
      <c r="BU765">
        <v>237900</v>
      </c>
      <c r="BV765">
        <v>13.1</v>
      </c>
      <c r="BW765">
        <v>2.6</v>
      </c>
    </row>
    <row r="766" spans="1:75" x14ac:dyDescent="0.3">
      <c r="A766" t="s">
        <v>66</v>
      </c>
      <c r="B766" t="str">
        <f>VLOOKUP(A766,'class and classification'!$A$1:$B$338,2,FALSE)</f>
        <v>Predominantly Urban</v>
      </c>
      <c r="C766" t="str">
        <f>VLOOKUP(A766,'class and classification'!$A$1:$C$338,3,FALSE)</f>
        <v>UA</v>
      </c>
      <c r="D766">
        <v>3400</v>
      </c>
      <c r="E766">
        <v>35500</v>
      </c>
      <c r="F766">
        <v>9.5</v>
      </c>
      <c r="G766">
        <v>2.1</v>
      </c>
      <c r="H766">
        <v>3600</v>
      </c>
      <c r="I766">
        <v>37100</v>
      </c>
      <c r="J766">
        <v>9.8000000000000007</v>
      </c>
      <c r="K766">
        <v>2</v>
      </c>
      <c r="L766">
        <v>4800</v>
      </c>
      <c r="M766">
        <v>37200</v>
      </c>
      <c r="N766">
        <v>12.9</v>
      </c>
      <c r="O766">
        <v>2.4</v>
      </c>
      <c r="P766">
        <v>5300</v>
      </c>
      <c r="Q766">
        <v>37200</v>
      </c>
      <c r="R766">
        <v>14.2</v>
      </c>
      <c r="S766">
        <v>2.7</v>
      </c>
      <c r="T766">
        <v>4000</v>
      </c>
      <c r="U766">
        <v>38400</v>
      </c>
      <c r="V766">
        <v>10.5</v>
      </c>
      <c r="W766">
        <v>2.2999999999999998</v>
      </c>
      <c r="X766">
        <v>3900</v>
      </c>
      <c r="Y766">
        <v>36000</v>
      </c>
      <c r="Z766">
        <v>10.7</v>
      </c>
      <c r="AA766">
        <v>2.2999999999999998</v>
      </c>
      <c r="AB766">
        <v>4100</v>
      </c>
      <c r="AC766">
        <v>37100</v>
      </c>
      <c r="AD766">
        <v>11</v>
      </c>
      <c r="AE766">
        <v>2.4</v>
      </c>
      <c r="AF766">
        <v>3100</v>
      </c>
      <c r="AG766">
        <v>35000</v>
      </c>
      <c r="AH766">
        <v>9</v>
      </c>
      <c r="AI766">
        <v>2.2000000000000002</v>
      </c>
      <c r="AJ766">
        <v>3700</v>
      </c>
      <c r="AK766">
        <v>35600</v>
      </c>
      <c r="AL766">
        <v>10.5</v>
      </c>
      <c r="AM766">
        <v>2.2999999999999998</v>
      </c>
      <c r="AN766">
        <v>3700</v>
      </c>
      <c r="AO766">
        <v>37000</v>
      </c>
      <c r="AP766">
        <v>10.1</v>
      </c>
      <c r="AQ766">
        <v>2.2000000000000002</v>
      </c>
      <c r="AR766">
        <v>4000</v>
      </c>
      <c r="AS766">
        <v>37300</v>
      </c>
      <c r="AT766">
        <v>10.7</v>
      </c>
      <c r="AU766">
        <v>2.1</v>
      </c>
      <c r="AV766">
        <v>4500</v>
      </c>
      <c r="AW766">
        <v>37900</v>
      </c>
      <c r="AX766">
        <v>11.8</v>
      </c>
      <c r="AY766">
        <v>2.2000000000000002</v>
      </c>
      <c r="AZ766">
        <v>4300</v>
      </c>
      <c r="BA766">
        <v>37700</v>
      </c>
      <c r="BB766">
        <v>11.5</v>
      </c>
      <c r="BC766">
        <v>2.6</v>
      </c>
      <c r="BD766">
        <v>4600</v>
      </c>
      <c r="BE766">
        <v>36400</v>
      </c>
      <c r="BF766">
        <v>12.5</v>
      </c>
      <c r="BG766">
        <v>2.6</v>
      </c>
      <c r="BH766">
        <v>4600</v>
      </c>
      <c r="BI766">
        <v>37600</v>
      </c>
      <c r="BJ766">
        <v>12.2</v>
      </c>
      <c r="BK766">
        <v>2.7</v>
      </c>
      <c r="BL766">
        <v>6000</v>
      </c>
      <c r="BM766">
        <v>39500</v>
      </c>
      <c r="BN766">
        <v>15.2</v>
      </c>
      <c r="BO766">
        <v>2.9</v>
      </c>
      <c r="BP766">
        <v>4800</v>
      </c>
      <c r="BQ766">
        <v>38600</v>
      </c>
      <c r="BR766">
        <v>12.3</v>
      </c>
      <c r="BS766">
        <v>2.9</v>
      </c>
      <c r="BT766">
        <v>6400</v>
      </c>
      <c r="BU766">
        <v>39600</v>
      </c>
      <c r="BV766">
        <v>16.100000000000001</v>
      </c>
      <c r="BW766">
        <v>3.2</v>
      </c>
    </row>
    <row r="767" spans="1:75" x14ac:dyDescent="0.3">
      <c r="A767" t="s">
        <v>67</v>
      </c>
      <c r="B767" t="str">
        <f>VLOOKUP(A767,'class and classification'!$A$1:$B$338,2,FALSE)</f>
        <v>Predominantly Urban</v>
      </c>
      <c r="C767" t="str">
        <f>VLOOKUP(A767,'class and classification'!$A$1:$C$338,3,FALSE)</f>
        <v>UA</v>
      </c>
      <c r="D767">
        <v>7100</v>
      </c>
      <c r="E767">
        <v>56900</v>
      </c>
      <c r="F767">
        <v>12.5</v>
      </c>
      <c r="G767">
        <v>2.2000000000000002</v>
      </c>
      <c r="H767">
        <v>6600</v>
      </c>
      <c r="I767">
        <v>58300</v>
      </c>
      <c r="J767">
        <v>11.4</v>
      </c>
      <c r="K767">
        <v>2.1</v>
      </c>
      <c r="L767">
        <v>5800</v>
      </c>
      <c r="M767">
        <v>59000</v>
      </c>
      <c r="N767">
        <v>9.8000000000000007</v>
      </c>
      <c r="O767">
        <v>2</v>
      </c>
      <c r="P767">
        <v>5600</v>
      </c>
      <c r="Q767">
        <v>59300</v>
      </c>
      <c r="R767">
        <v>9.5</v>
      </c>
      <c r="S767">
        <v>2.1</v>
      </c>
      <c r="T767">
        <v>5900</v>
      </c>
      <c r="U767">
        <v>56300</v>
      </c>
      <c r="V767">
        <v>10.4</v>
      </c>
      <c r="W767">
        <v>2.2000000000000002</v>
      </c>
      <c r="X767">
        <v>6400</v>
      </c>
      <c r="Y767">
        <v>55500</v>
      </c>
      <c r="Z767">
        <v>11.5</v>
      </c>
      <c r="AA767">
        <v>2.4</v>
      </c>
      <c r="AB767">
        <v>4800</v>
      </c>
      <c r="AC767">
        <v>52900</v>
      </c>
      <c r="AD767">
        <v>9.1</v>
      </c>
      <c r="AE767">
        <v>2.1</v>
      </c>
      <c r="AF767">
        <v>6000</v>
      </c>
      <c r="AG767">
        <v>50200</v>
      </c>
      <c r="AH767">
        <v>12</v>
      </c>
      <c r="AI767">
        <v>2.5</v>
      </c>
      <c r="AJ767">
        <v>5400</v>
      </c>
      <c r="AK767">
        <v>53300</v>
      </c>
      <c r="AL767">
        <v>10.1</v>
      </c>
      <c r="AM767">
        <v>2.2999999999999998</v>
      </c>
      <c r="AN767">
        <v>6300</v>
      </c>
      <c r="AO767">
        <v>54800</v>
      </c>
      <c r="AP767">
        <v>11.6</v>
      </c>
      <c r="AQ767">
        <v>2.4</v>
      </c>
      <c r="AR767">
        <v>5300</v>
      </c>
      <c r="AS767">
        <v>55500</v>
      </c>
      <c r="AT767">
        <v>9.5</v>
      </c>
      <c r="AU767">
        <v>2.1</v>
      </c>
      <c r="AV767">
        <v>7000</v>
      </c>
      <c r="AW767">
        <v>57500</v>
      </c>
      <c r="AX767">
        <v>12.2</v>
      </c>
      <c r="AY767">
        <v>2.4</v>
      </c>
      <c r="AZ767">
        <v>7400</v>
      </c>
      <c r="BA767">
        <v>60400</v>
      </c>
      <c r="BB767">
        <v>12.2</v>
      </c>
      <c r="BC767">
        <v>2.5</v>
      </c>
      <c r="BD767">
        <v>7100</v>
      </c>
      <c r="BE767">
        <v>58000</v>
      </c>
      <c r="BF767">
        <v>12.2</v>
      </c>
      <c r="BG767">
        <v>2.5</v>
      </c>
      <c r="BH767">
        <v>5300</v>
      </c>
      <c r="BI767">
        <v>57000</v>
      </c>
      <c r="BJ767">
        <v>9.3000000000000007</v>
      </c>
      <c r="BK767">
        <v>2.2000000000000002</v>
      </c>
      <c r="BL767">
        <v>5800</v>
      </c>
      <c r="BM767">
        <v>57000</v>
      </c>
      <c r="BN767">
        <v>10.3</v>
      </c>
      <c r="BO767">
        <v>2.4</v>
      </c>
      <c r="BP767">
        <v>7000</v>
      </c>
      <c r="BQ767">
        <v>58200</v>
      </c>
      <c r="BR767">
        <v>12</v>
      </c>
      <c r="BS767">
        <v>3.1</v>
      </c>
      <c r="BT767">
        <v>7800</v>
      </c>
      <c r="BU767">
        <v>58400</v>
      </c>
      <c r="BV767">
        <v>13.3</v>
      </c>
      <c r="BW767">
        <v>3.4</v>
      </c>
    </row>
    <row r="768" spans="1:75" x14ac:dyDescent="0.3">
      <c r="A768" t="s">
        <v>68</v>
      </c>
      <c r="B768" t="str">
        <f>VLOOKUP(A768,'class and classification'!$A$1:$B$338,2,FALSE)</f>
        <v>Predominantly Rural</v>
      </c>
      <c r="C768" t="str">
        <f>VLOOKUP(A768,'class and classification'!$A$1:$C$338,3,FALSE)</f>
        <v>UA</v>
      </c>
      <c r="D768">
        <v>15800</v>
      </c>
      <c r="E768">
        <v>141200</v>
      </c>
      <c r="F768">
        <v>11.2</v>
      </c>
      <c r="G768">
        <v>1.2</v>
      </c>
      <c r="H768">
        <v>17300</v>
      </c>
      <c r="I768">
        <v>146400</v>
      </c>
      <c r="J768">
        <v>11.8</v>
      </c>
      <c r="K768">
        <v>1.3</v>
      </c>
      <c r="L768">
        <v>18400</v>
      </c>
      <c r="M768">
        <v>142100</v>
      </c>
      <c r="N768">
        <v>12.9</v>
      </c>
      <c r="O768">
        <v>2.4</v>
      </c>
      <c r="P768">
        <v>17600</v>
      </c>
      <c r="Q768">
        <v>146600</v>
      </c>
      <c r="R768">
        <v>12</v>
      </c>
      <c r="S768">
        <v>2.2999999999999998</v>
      </c>
      <c r="T768">
        <v>17900</v>
      </c>
      <c r="U768">
        <v>145900</v>
      </c>
      <c r="V768">
        <v>12.3</v>
      </c>
      <c r="W768">
        <v>2.2999999999999998</v>
      </c>
      <c r="X768">
        <v>15500</v>
      </c>
      <c r="Y768">
        <v>142300</v>
      </c>
      <c r="Z768">
        <v>10.9</v>
      </c>
      <c r="AA768">
        <v>2.4</v>
      </c>
      <c r="AB768">
        <v>17800</v>
      </c>
      <c r="AC768">
        <v>138400</v>
      </c>
      <c r="AD768">
        <v>12.8</v>
      </c>
      <c r="AE768">
        <v>2.7</v>
      </c>
      <c r="AF768">
        <v>18500</v>
      </c>
      <c r="AG768">
        <v>138500</v>
      </c>
      <c r="AH768">
        <v>13.4</v>
      </c>
      <c r="AI768">
        <v>2.6</v>
      </c>
      <c r="AJ768">
        <v>20600</v>
      </c>
      <c r="AK768">
        <v>145900</v>
      </c>
      <c r="AL768">
        <v>14.1</v>
      </c>
      <c r="AM768">
        <v>2.5</v>
      </c>
      <c r="AN768">
        <v>18800</v>
      </c>
      <c r="AO768">
        <v>146200</v>
      </c>
      <c r="AP768">
        <v>12.9</v>
      </c>
      <c r="AQ768">
        <v>2.2999999999999998</v>
      </c>
      <c r="AR768">
        <v>16700</v>
      </c>
      <c r="AS768">
        <v>144200</v>
      </c>
      <c r="AT768">
        <v>11.6</v>
      </c>
      <c r="AU768">
        <v>2.2000000000000002</v>
      </c>
      <c r="AV768">
        <v>17000</v>
      </c>
      <c r="AW768">
        <v>145700</v>
      </c>
      <c r="AX768">
        <v>11.7</v>
      </c>
      <c r="AY768">
        <v>2.2999999999999998</v>
      </c>
      <c r="AZ768">
        <v>14100</v>
      </c>
      <c r="BA768">
        <v>141900</v>
      </c>
      <c r="BB768">
        <v>9.9</v>
      </c>
      <c r="BC768">
        <v>2.1</v>
      </c>
      <c r="BD768">
        <v>16800</v>
      </c>
      <c r="BE768">
        <v>143500</v>
      </c>
      <c r="BF768">
        <v>11.7</v>
      </c>
      <c r="BG768">
        <v>2.2999999999999998</v>
      </c>
      <c r="BH768">
        <v>15500</v>
      </c>
      <c r="BI768">
        <v>140400</v>
      </c>
      <c r="BJ768">
        <v>11</v>
      </c>
      <c r="BK768">
        <v>2.4</v>
      </c>
      <c r="BL768">
        <v>15300</v>
      </c>
      <c r="BM768">
        <v>142800</v>
      </c>
      <c r="BN768">
        <v>10.7</v>
      </c>
      <c r="BO768">
        <v>2.2999999999999998</v>
      </c>
      <c r="BP768">
        <v>19000</v>
      </c>
      <c r="BQ768">
        <v>140600</v>
      </c>
      <c r="BR768">
        <v>13.5</v>
      </c>
      <c r="BS768">
        <v>2.9</v>
      </c>
      <c r="BT768">
        <v>17600</v>
      </c>
      <c r="BU768">
        <v>133900</v>
      </c>
      <c r="BV768">
        <v>13.2</v>
      </c>
      <c r="BW768">
        <v>2.9</v>
      </c>
    </row>
    <row r="769" spans="1:75" x14ac:dyDescent="0.3">
      <c r="A769" t="s">
        <v>69</v>
      </c>
      <c r="B769" t="str">
        <f>VLOOKUP(A769,'class and classification'!$A$1:$B$338,2,FALSE)</f>
        <v>Urban with Significant Rural</v>
      </c>
      <c r="C769" t="str">
        <f>VLOOKUP(A769,'class and classification'!$A$1:$C$338,3,FALSE)</f>
        <v>UA</v>
      </c>
      <c r="D769">
        <v>6100</v>
      </c>
      <c r="E769">
        <v>61200</v>
      </c>
      <c r="F769">
        <v>10</v>
      </c>
      <c r="G769">
        <v>1.9</v>
      </c>
      <c r="H769">
        <v>5400</v>
      </c>
      <c r="I769">
        <v>58600</v>
      </c>
      <c r="J769">
        <v>9.1999999999999993</v>
      </c>
      <c r="K769">
        <v>1.9</v>
      </c>
      <c r="L769">
        <v>6300</v>
      </c>
      <c r="M769">
        <v>60100</v>
      </c>
      <c r="N769">
        <v>10.4</v>
      </c>
      <c r="O769">
        <v>2.1</v>
      </c>
      <c r="P769">
        <v>6700</v>
      </c>
      <c r="Q769">
        <v>59500</v>
      </c>
      <c r="R769">
        <v>11.3</v>
      </c>
      <c r="S769">
        <v>2.2999999999999998</v>
      </c>
      <c r="T769">
        <v>5900</v>
      </c>
      <c r="U769">
        <v>56800</v>
      </c>
      <c r="V769">
        <v>10.4</v>
      </c>
      <c r="W769">
        <v>2.2999999999999998</v>
      </c>
      <c r="X769">
        <v>6300</v>
      </c>
      <c r="Y769">
        <v>54500</v>
      </c>
      <c r="Z769">
        <v>11.6</v>
      </c>
      <c r="AA769">
        <v>2.4</v>
      </c>
      <c r="AB769">
        <v>6500</v>
      </c>
      <c r="AC769">
        <v>53500</v>
      </c>
      <c r="AD769">
        <v>12.2</v>
      </c>
      <c r="AE769">
        <v>2.4</v>
      </c>
      <c r="AF769">
        <v>6400</v>
      </c>
      <c r="AG769">
        <v>52500</v>
      </c>
      <c r="AH769">
        <v>12.2</v>
      </c>
      <c r="AI769">
        <v>2.5</v>
      </c>
      <c r="AJ769">
        <v>6000</v>
      </c>
      <c r="AK769">
        <v>55100</v>
      </c>
      <c r="AL769">
        <v>10.9</v>
      </c>
      <c r="AM769">
        <v>2.2999999999999998</v>
      </c>
      <c r="AN769">
        <v>5200</v>
      </c>
      <c r="AO769">
        <v>55100</v>
      </c>
      <c r="AP769">
        <v>9.5</v>
      </c>
      <c r="AQ769">
        <v>2.2000000000000002</v>
      </c>
      <c r="AR769">
        <v>6000</v>
      </c>
      <c r="AS769">
        <v>56900</v>
      </c>
      <c r="AT769">
        <v>10.5</v>
      </c>
      <c r="AU769">
        <v>2.2999999999999998</v>
      </c>
      <c r="AV769">
        <v>5800</v>
      </c>
      <c r="AW769">
        <v>57100</v>
      </c>
      <c r="AX769">
        <v>10.199999999999999</v>
      </c>
      <c r="AY769">
        <v>2.4</v>
      </c>
      <c r="AZ769">
        <v>7000</v>
      </c>
      <c r="BA769">
        <v>56700</v>
      </c>
      <c r="BB769">
        <v>12.3</v>
      </c>
      <c r="BC769">
        <v>2.8</v>
      </c>
      <c r="BD769">
        <v>5900</v>
      </c>
      <c r="BE769">
        <v>57000</v>
      </c>
      <c r="BF769">
        <v>10.3</v>
      </c>
      <c r="BG769">
        <v>2.5</v>
      </c>
      <c r="BH769">
        <v>6600</v>
      </c>
      <c r="BI769">
        <v>57100</v>
      </c>
      <c r="BJ769">
        <v>11.5</v>
      </c>
      <c r="BK769">
        <v>2.5</v>
      </c>
      <c r="BL769">
        <v>5600</v>
      </c>
      <c r="BM769">
        <v>56000</v>
      </c>
      <c r="BN769">
        <v>10.1</v>
      </c>
      <c r="BO769">
        <v>2.4</v>
      </c>
      <c r="BP769">
        <v>7800</v>
      </c>
      <c r="BQ769">
        <v>57100</v>
      </c>
      <c r="BR769">
        <v>13.6</v>
      </c>
      <c r="BS769">
        <v>3.3</v>
      </c>
      <c r="BT769">
        <v>7300</v>
      </c>
      <c r="BU769">
        <v>54400</v>
      </c>
      <c r="BV769">
        <v>13.4</v>
      </c>
      <c r="BW769">
        <v>3.4</v>
      </c>
    </row>
    <row r="770" spans="1:75" x14ac:dyDescent="0.3">
      <c r="A770" t="s">
        <v>70</v>
      </c>
      <c r="B770" t="str">
        <f>VLOOKUP(A770,'class and classification'!$A$1:$B$338,2,FALSE)</f>
        <v>Predominantly Urban</v>
      </c>
      <c r="C770" t="str">
        <f>VLOOKUP(A770,'class and classification'!$A$1:$C$338,3,FALSE)</f>
        <v>UA</v>
      </c>
      <c r="D770">
        <v>10500</v>
      </c>
      <c r="E770">
        <v>84200</v>
      </c>
      <c r="F770">
        <v>12.4</v>
      </c>
      <c r="G770">
        <v>2.2000000000000002</v>
      </c>
      <c r="H770">
        <v>11300</v>
      </c>
      <c r="I770">
        <v>87000</v>
      </c>
      <c r="J770">
        <v>12.9</v>
      </c>
      <c r="K770">
        <v>2.2999999999999998</v>
      </c>
      <c r="L770">
        <v>10200</v>
      </c>
      <c r="M770">
        <v>86500</v>
      </c>
      <c r="N770">
        <v>11.8</v>
      </c>
      <c r="O770">
        <v>2.2999999999999998</v>
      </c>
      <c r="P770">
        <v>10400</v>
      </c>
      <c r="Q770">
        <v>85800</v>
      </c>
      <c r="R770">
        <v>12.1</v>
      </c>
      <c r="S770">
        <v>2.5</v>
      </c>
      <c r="T770">
        <v>10700</v>
      </c>
      <c r="U770">
        <v>84500</v>
      </c>
      <c r="V770">
        <v>12.7</v>
      </c>
      <c r="W770">
        <v>2.6</v>
      </c>
      <c r="X770">
        <v>9700</v>
      </c>
      <c r="Y770">
        <v>86100</v>
      </c>
      <c r="Z770">
        <v>11.3</v>
      </c>
      <c r="AA770">
        <v>2.5</v>
      </c>
      <c r="AB770">
        <v>11500</v>
      </c>
      <c r="AC770">
        <v>87800</v>
      </c>
      <c r="AD770">
        <v>13.1</v>
      </c>
      <c r="AE770">
        <v>2.5</v>
      </c>
      <c r="AF770">
        <v>12600</v>
      </c>
      <c r="AG770">
        <v>87700</v>
      </c>
      <c r="AH770">
        <v>14.3</v>
      </c>
      <c r="AI770">
        <v>2.5</v>
      </c>
      <c r="AJ770">
        <v>10400</v>
      </c>
      <c r="AK770">
        <v>84900</v>
      </c>
      <c r="AL770">
        <v>12.2</v>
      </c>
      <c r="AM770">
        <v>2.4</v>
      </c>
      <c r="AN770">
        <v>10700</v>
      </c>
      <c r="AO770">
        <v>87900</v>
      </c>
      <c r="AP770">
        <v>12.2</v>
      </c>
      <c r="AQ770">
        <v>2.5</v>
      </c>
      <c r="AR770">
        <v>12300</v>
      </c>
      <c r="AS770">
        <v>86200</v>
      </c>
      <c r="AT770">
        <v>14.2</v>
      </c>
      <c r="AU770">
        <v>2.7</v>
      </c>
      <c r="AV770">
        <v>11100</v>
      </c>
      <c r="AW770">
        <v>90500</v>
      </c>
      <c r="AX770">
        <v>12.3</v>
      </c>
      <c r="AY770">
        <v>2.7</v>
      </c>
      <c r="AZ770">
        <v>12500</v>
      </c>
      <c r="BA770">
        <v>88400</v>
      </c>
      <c r="BB770">
        <v>14.1</v>
      </c>
      <c r="BC770">
        <v>3</v>
      </c>
      <c r="BD770">
        <v>10700</v>
      </c>
      <c r="BE770">
        <v>88600</v>
      </c>
      <c r="BF770">
        <v>12.1</v>
      </c>
      <c r="BG770">
        <v>2.6</v>
      </c>
      <c r="BH770">
        <v>11600</v>
      </c>
      <c r="BI770">
        <v>86200</v>
      </c>
      <c r="BJ770">
        <v>13.4</v>
      </c>
      <c r="BK770">
        <v>2.7</v>
      </c>
      <c r="BL770">
        <v>10700</v>
      </c>
      <c r="BM770">
        <v>89000</v>
      </c>
      <c r="BN770">
        <v>12</v>
      </c>
      <c r="BO770">
        <v>2.6</v>
      </c>
      <c r="BP770">
        <v>13100</v>
      </c>
      <c r="BQ770">
        <v>91300</v>
      </c>
      <c r="BR770">
        <v>14.4</v>
      </c>
      <c r="BS770">
        <v>3.1</v>
      </c>
      <c r="BT770">
        <v>10600</v>
      </c>
      <c r="BU770">
        <v>87800</v>
      </c>
      <c r="BV770">
        <v>12.1</v>
      </c>
      <c r="BW770">
        <v>2.8</v>
      </c>
    </row>
    <row r="771" spans="1:75" x14ac:dyDescent="0.3">
      <c r="A771" t="s">
        <v>71</v>
      </c>
      <c r="B771" t="str">
        <f>VLOOKUP(A771,'class and classification'!$A$1:$B$338,2,FALSE)</f>
        <v>Predominantly Urban</v>
      </c>
      <c r="C771" t="str">
        <f>VLOOKUP(A771,'class and classification'!$A$1:$C$338,3,FALSE)</f>
        <v>MD</v>
      </c>
      <c r="D771">
        <v>10400</v>
      </c>
      <c r="E771">
        <v>86300</v>
      </c>
      <c r="F771">
        <v>12</v>
      </c>
      <c r="G771">
        <v>2.1</v>
      </c>
      <c r="H771">
        <v>10500</v>
      </c>
      <c r="I771">
        <v>86100</v>
      </c>
      <c r="J771">
        <v>12.2</v>
      </c>
      <c r="K771">
        <v>2.1</v>
      </c>
      <c r="L771">
        <v>10900</v>
      </c>
      <c r="M771">
        <v>88000</v>
      </c>
      <c r="N771">
        <v>12.4</v>
      </c>
      <c r="O771">
        <v>2.2000000000000002</v>
      </c>
      <c r="P771">
        <v>9900</v>
      </c>
      <c r="Q771">
        <v>88600</v>
      </c>
      <c r="R771">
        <v>11.2</v>
      </c>
      <c r="S771">
        <v>2.2000000000000002</v>
      </c>
      <c r="T771">
        <v>10500</v>
      </c>
      <c r="U771">
        <v>90300</v>
      </c>
      <c r="V771">
        <v>11.6</v>
      </c>
      <c r="W771">
        <v>2.2999999999999998</v>
      </c>
      <c r="X771">
        <v>9300</v>
      </c>
      <c r="Y771">
        <v>89500</v>
      </c>
      <c r="Z771">
        <v>10.3</v>
      </c>
      <c r="AA771">
        <v>2.2000000000000002</v>
      </c>
      <c r="AB771">
        <v>10500</v>
      </c>
      <c r="AC771">
        <v>87900</v>
      </c>
      <c r="AD771">
        <v>11.9</v>
      </c>
      <c r="AE771">
        <v>2.4</v>
      </c>
      <c r="AF771">
        <v>11200</v>
      </c>
      <c r="AG771">
        <v>86900</v>
      </c>
      <c r="AH771">
        <v>12.9</v>
      </c>
      <c r="AI771">
        <v>2.5</v>
      </c>
      <c r="AJ771">
        <v>12500</v>
      </c>
      <c r="AK771">
        <v>86700</v>
      </c>
      <c r="AL771">
        <v>14.4</v>
      </c>
      <c r="AM771">
        <v>2.7</v>
      </c>
      <c r="AN771">
        <v>11300</v>
      </c>
      <c r="AO771">
        <v>88000</v>
      </c>
      <c r="AP771">
        <v>12.9</v>
      </c>
      <c r="AQ771">
        <v>2.5</v>
      </c>
      <c r="AR771">
        <v>11700</v>
      </c>
      <c r="AS771">
        <v>92400</v>
      </c>
      <c r="AT771">
        <v>12.6</v>
      </c>
      <c r="AU771">
        <v>2.4</v>
      </c>
      <c r="AV771">
        <v>14300</v>
      </c>
      <c r="AW771">
        <v>96400</v>
      </c>
      <c r="AX771">
        <v>14.8</v>
      </c>
      <c r="AY771">
        <v>2.6</v>
      </c>
      <c r="AZ771">
        <v>12800</v>
      </c>
      <c r="BA771">
        <v>95700</v>
      </c>
      <c r="BB771">
        <v>13.4</v>
      </c>
      <c r="BC771">
        <v>2.6</v>
      </c>
      <c r="BD771">
        <v>10900</v>
      </c>
      <c r="BE771">
        <v>96400</v>
      </c>
      <c r="BF771">
        <v>11.3</v>
      </c>
      <c r="BG771">
        <v>2.4</v>
      </c>
      <c r="BH771">
        <v>10100</v>
      </c>
      <c r="BI771">
        <v>97300</v>
      </c>
      <c r="BJ771">
        <v>10.4</v>
      </c>
      <c r="BK771">
        <v>2.2999999999999998</v>
      </c>
      <c r="BL771">
        <v>12600</v>
      </c>
      <c r="BM771">
        <v>95300</v>
      </c>
      <c r="BN771">
        <v>13.2</v>
      </c>
      <c r="BO771">
        <v>2.8</v>
      </c>
      <c r="BP771">
        <v>14300</v>
      </c>
      <c r="BQ771">
        <v>98300</v>
      </c>
      <c r="BR771">
        <v>14.5</v>
      </c>
      <c r="BS771">
        <v>3.2</v>
      </c>
      <c r="BT771">
        <v>13100</v>
      </c>
      <c r="BU771">
        <v>92800</v>
      </c>
      <c r="BV771">
        <v>14.1</v>
      </c>
      <c r="BW771">
        <v>3.3</v>
      </c>
    </row>
    <row r="772" spans="1:75" x14ac:dyDescent="0.3">
      <c r="A772" t="s">
        <v>72</v>
      </c>
      <c r="B772" t="str">
        <f>VLOOKUP(A772,'class and classification'!$A$1:$B$338,2,FALSE)</f>
        <v>Predominantly Urban</v>
      </c>
      <c r="C772" t="str">
        <f>VLOOKUP(A772,'class and classification'!$A$1:$C$338,3,FALSE)</f>
        <v>MD</v>
      </c>
      <c r="D772">
        <v>13100</v>
      </c>
      <c r="E772">
        <v>117400</v>
      </c>
      <c r="F772">
        <v>11.1</v>
      </c>
      <c r="G772">
        <v>2</v>
      </c>
      <c r="H772">
        <v>11700</v>
      </c>
      <c r="I772">
        <v>120600</v>
      </c>
      <c r="J772">
        <v>9.6999999999999993</v>
      </c>
      <c r="K772">
        <v>1.9</v>
      </c>
      <c r="L772">
        <v>14100</v>
      </c>
      <c r="M772">
        <v>117500</v>
      </c>
      <c r="N772">
        <v>12</v>
      </c>
      <c r="O772">
        <v>2.2000000000000002</v>
      </c>
      <c r="P772">
        <v>16500</v>
      </c>
      <c r="Q772">
        <v>120900</v>
      </c>
      <c r="R772">
        <v>13.7</v>
      </c>
      <c r="S772">
        <v>2.4</v>
      </c>
      <c r="T772">
        <v>12000</v>
      </c>
      <c r="U772">
        <v>121100</v>
      </c>
      <c r="V772">
        <v>9.9</v>
      </c>
      <c r="W772">
        <v>2.1</v>
      </c>
      <c r="X772">
        <v>10600</v>
      </c>
      <c r="Y772">
        <v>114100</v>
      </c>
      <c r="Z772">
        <v>9.3000000000000007</v>
      </c>
      <c r="AA772">
        <v>2.2000000000000002</v>
      </c>
      <c r="AB772">
        <v>12200</v>
      </c>
      <c r="AC772">
        <v>122900</v>
      </c>
      <c r="AD772">
        <v>10</v>
      </c>
      <c r="AE772">
        <v>2.2000000000000002</v>
      </c>
      <c r="AF772">
        <v>10500</v>
      </c>
      <c r="AG772">
        <v>117800</v>
      </c>
      <c r="AH772">
        <v>9</v>
      </c>
      <c r="AI772">
        <v>2.2999999999999998</v>
      </c>
      <c r="AJ772">
        <v>12700</v>
      </c>
      <c r="AK772">
        <v>122200</v>
      </c>
      <c r="AL772">
        <v>10.4</v>
      </c>
      <c r="AM772">
        <v>2.2999999999999998</v>
      </c>
      <c r="AN772">
        <v>12700</v>
      </c>
      <c r="AO772">
        <v>117100</v>
      </c>
      <c r="AP772">
        <v>10.9</v>
      </c>
      <c r="AQ772">
        <v>2.2999999999999998</v>
      </c>
      <c r="AR772">
        <v>16600</v>
      </c>
      <c r="AS772">
        <v>128800</v>
      </c>
      <c r="AT772">
        <v>12.9</v>
      </c>
      <c r="AU772">
        <v>2.4</v>
      </c>
      <c r="AV772">
        <v>17300</v>
      </c>
      <c r="AW772">
        <v>130500</v>
      </c>
      <c r="AX772">
        <v>13.2</v>
      </c>
      <c r="AY772">
        <v>2.5</v>
      </c>
      <c r="AZ772">
        <v>18200</v>
      </c>
      <c r="BA772">
        <v>136700</v>
      </c>
      <c r="BB772">
        <v>13.3</v>
      </c>
      <c r="BC772">
        <v>2.9</v>
      </c>
      <c r="BD772">
        <v>14200</v>
      </c>
      <c r="BE772">
        <v>136800</v>
      </c>
      <c r="BF772">
        <v>10.4</v>
      </c>
      <c r="BG772">
        <v>2.4</v>
      </c>
      <c r="BH772">
        <v>18400</v>
      </c>
      <c r="BI772">
        <v>140500</v>
      </c>
      <c r="BJ772">
        <v>13.1</v>
      </c>
      <c r="BK772">
        <v>2.8</v>
      </c>
      <c r="BL772">
        <v>16000</v>
      </c>
      <c r="BM772">
        <v>137200</v>
      </c>
      <c r="BN772">
        <v>11.7</v>
      </c>
      <c r="BO772">
        <v>2.7</v>
      </c>
      <c r="BP772">
        <v>24900</v>
      </c>
      <c r="BQ772">
        <v>146600</v>
      </c>
      <c r="BR772">
        <v>17</v>
      </c>
      <c r="BS772">
        <v>3.5</v>
      </c>
      <c r="BT772">
        <v>18100</v>
      </c>
      <c r="BU772">
        <v>141000</v>
      </c>
      <c r="BV772">
        <v>12.8</v>
      </c>
      <c r="BW772">
        <v>3.3</v>
      </c>
    </row>
    <row r="773" spans="1:75" x14ac:dyDescent="0.3">
      <c r="A773" t="s">
        <v>73</v>
      </c>
      <c r="B773" t="str">
        <f>VLOOKUP(A773,'class and classification'!$A$1:$B$338,2,FALSE)</f>
        <v>Predominantly Urban</v>
      </c>
      <c r="C773" t="str">
        <f>VLOOKUP(A773,'class and classification'!$A$1:$C$338,3,FALSE)</f>
        <v>MD</v>
      </c>
      <c r="D773">
        <v>12900</v>
      </c>
      <c r="E773">
        <v>90100</v>
      </c>
      <c r="F773">
        <v>14.3</v>
      </c>
      <c r="G773">
        <v>2.2000000000000002</v>
      </c>
      <c r="H773">
        <v>13800</v>
      </c>
      <c r="I773">
        <v>91200</v>
      </c>
      <c r="J773">
        <v>15.1</v>
      </c>
      <c r="K773">
        <v>2.2999999999999998</v>
      </c>
      <c r="L773">
        <v>12900</v>
      </c>
      <c r="M773">
        <v>94000</v>
      </c>
      <c r="N773">
        <v>13.7</v>
      </c>
      <c r="O773">
        <v>2.4</v>
      </c>
      <c r="P773">
        <v>11800</v>
      </c>
      <c r="Q773">
        <v>94000</v>
      </c>
      <c r="R773">
        <v>12.6</v>
      </c>
      <c r="S773">
        <v>2.4</v>
      </c>
      <c r="T773">
        <v>12300</v>
      </c>
      <c r="U773">
        <v>92900</v>
      </c>
      <c r="V773">
        <v>13.2</v>
      </c>
      <c r="W773">
        <v>2.6</v>
      </c>
      <c r="X773">
        <v>13800</v>
      </c>
      <c r="Y773">
        <v>93300</v>
      </c>
      <c r="Z773">
        <v>14.7</v>
      </c>
      <c r="AA773">
        <v>2.6</v>
      </c>
      <c r="AB773">
        <v>12200</v>
      </c>
      <c r="AC773">
        <v>95500</v>
      </c>
      <c r="AD773">
        <v>12.8</v>
      </c>
      <c r="AE773">
        <v>2.2999999999999998</v>
      </c>
      <c r="AF773">
        <v>15000</v>
      </c>
      <c r="AG773">
        <v>92400</v>
      </c>
      <c r="AH773">
        <v>16.2</v>
      </c>
      <c r="AI773">
        <v>2.7</v>
      </c>
      <c r="AJ773">
        <v>13200</v>
      </c>
      <c r="AK773">
        <v>89700</v>
      </c>
      <c r="AL773">
        <v>14.7</v>
      </c>
      <c r="AM773">
        <v>2.6</v>
      </c>
      <c r="AN773">
        <v>15500</v>
      </c>
      <c r="AO773">
        <v>90700</v>
      </c>
      <c r="AP773">
        <v>17.100000000000001</v>
      </c>
      <c r="AQ773">
        <v>2.9</v>
      </c>
      <c r="AR773">
        <v>11800</v>
      </c>
      <c r="AS773">
        <v>96000</v>
      </c>
      <c r="AT773">
        <v>12.3</v>
      </c>
      <c r="AU773">
        <v>2.5</v>
      </c>
      <c r="AV773">
        <v>15400</v>
      </c>
      <c r="AW773">
        <v>98300</v>
      </c>
      <c r="AX773">
        <v>15.6</v>
      </c>
      <c r="AY773">
        <v>2.7</v>
      </c>
      <c r="AZ773">
        <v>14500</v>
      </c>
      <c r="BA773">
        <v>100700</v>
      </c>
      <c r="BB773">
        <v>14.4</v>
      </c>
      <c r="BC773">
        <v>2.7</v>
      </c>
      <c r="BD773">
        <v>14500</v>
      </c>
      <c r="BE773">
        <v>98100</v>
      </c>
      <c r="BF773">
        <v>14.8</v>
      </c>
      <c r="BG773">
        <v>2.8</v>
      </c>
      <c r="BH773">
        <v>15800</v>
      </c>
      <c r="BI773">
        <v>95000</v>
      </c>
      <c r="BJ773">
        <v>16.600000000000001</v>
      </c>
      <c r="BK773">
        <v>3.1</v>
      </c>
      <c r="BL773">
        <v>15700</v>
      </c>
      <c r="BM773">
        <v>101800</v>
      </c>
      <c r="BN773">
        <v>15.5</v>
      </c>
      <c r="BO773">
        <v>3</v>
      </c>
      <c r="BP773">
        <v>16800</v>
      </c>
      <c r="BQ773">
        <v>98100</v>
      </c>
      <c r="BR773">
        <v>17.2</v>
      </c>
      <c r="BS773">
        <v>3.6</v>
      </c>
      <c r="BT773">
        <v>14000</v>
      </c>
      <c r="BU773">
        <v>91100</v>
      </c>
      <c r="BV773">
        <v>15.4</v>
      </c>
      <c r="BW773">
        <v>3.2</v>
      </c>
    </row>
    <row r="774" spans="1:75" x14ac:dyDescent="0.3">
      <c r="A774" t="s">
        <v>74</v>
      </c>
      <c r="B774" t="str">
        <f>VLOOKUP(A774,'class and classification'!$A$1:$B$338,2,FALSE)</f>
        <v>Predominantly Urban</v>
      </c>
      <c r="C774" t="str">
        <f>VLOOKUP(A774,'class and classification'!$A$1:$C$338,3,FALSE)</f>
        <v>MD</v>
      </c>
      <c r="D774">
        <v>6900</v>
      </c>
      <c r="E774">
        <v>60200</v>
      </c>
      <c r="F774">
        <v>11.5</v>
      </c>
      <c r="G774">
        <v>2.1</v>
      </c>
      <c r="H774">
        <v>8800</v>
      </c>
      <c r="I774">
        <v>62700</v>
      </c>
      <c r="J774">
        <v>14</v>
      </c>
      <c r="K774">
        <v>2.2999999999999998</v>
      </c>
      <c r="L774">
        <v>7800</v>
      </c>
      <c r="M774">
        <v>61000</v>
      </c>
      <c r="N774">
        <v>12.7</v>
      </c>
      <c r="O774">
        <v>2.4</v>
      </c>
      <c r="P774">
        <v>6800</v>
      </c>
      <c r="Q774">
        <v>64500</v>
      </c>
      <c r="R774">
        <v>10.5</v>
      </c>
      <c r="S774">
        <v>2.2000000000000002</v>
      </c>
      <c r="T774">
        <v>7500</v>
      </c>
      <c r="U774">
        <v>64400</v>
      </c>
      <c r="V774">
        <v>11.6</v>
      </c>
      <c r="W774">
        <v>2.2999999999999998</v>
      </c>
      <c r="X774">
        <v>7800</v>
      </c>
      <c r="Y774">
        <v>61900</v>
      </c>
      <c r="Z774">
        <v>12.7</v>
      </c>
      <c r="AA774">
        <v>2.5</v>
      </c>
      <c r="AB774">
        <v>7300</v>
      </c>
      <c r="AC774">
        <v>61800</v>
      </c>
      <c r="AD774">
        <v>11.8</v>
      </c>
      <c r="AE774">
        <v>2.2999999999999998</v>
      </c>
      <c r="AF774">
        <v>7200</v>
      </c>
      <c r="AG774">
        <v>61600</v>
      </c>
      <c r="AH774">
        <v>11.7</v>
      </c>
      <c r="AI774">
        <v>2.4</v>
      </c>
      <c r="AJ774">
        <v>7900</v>
      </c>
      <c r="AK774">
        <v>62000</v>
      </c>
      <c r="AL774">
        <v>12.7</v>
      </c>
      <c r="AM774">
        <v>2.2999999999999998</v>
      </c>
      <c r="AN774">
        <v>8200</v>
      </c>
      <c r="AO774">
        <v>64200</v>
      </c>
      <c r="AP774">
        <v>12.7</v>
      </c>
      <c r="AQ774">
        <v>2.2999999999999998</v>
      </c>
      <c r="AR774">
        <v>8600</v>
      </c>
      <c r="AS774">
        <v>66300</v>
      </c>
      <c r="AT774">
        <v>13</v>
      </c>
      <c r="AU774">
        <v>2.2999999999999998</v>
      </c>
      <c r="AV774">
        <v>9300</v>
      </c>
      <c r="AW774">
        <v>67100</v>
      </c>
      <c r="AX774">
        <v>13.9</v>
      </c>
      <c r="AY774">
        <v>2.6</v>
      </c>
      <c r="AZ774">
        <v>9500</v>
      </c>
      <c r="BA774">
        <v>66500</v>
      </c>
      <c r="BB774">
        <v>14.2</v>
      </c>
      <c r="BC774">
        <v>2.6</v>
      </c>
      <c r="BD774">
        <v>8600</v>
      </c>
      <c r="BE774">
        <v>65000</v>
      </c>
      <c r="BF774">
        <v>13.2</v>
      </c>
      <c r="BG774">
        <v>2.6</v>
      </c>
      <c r="BH774">
        <v>8600</v>
      </c>
      <c r="BI774">
        <v>64400</v>
      </c>
      <c r="BJ774">
        <v>13.3</v>
      </c>
      <c r="BK774">
        <v>2.7</v>
      </c>
      <c r="BL774">
        <v>8400</v>
      </c>
      <c r="BM774">
        <v>63400</v>
      </c>
      <c r="BN774">
        <v>13.3</v>
      </c>
      <c r="BO774">
        <v>2.8</v>
      </c>
      <c r="BP774">
        <v>8000</v>
      </c>
      <c r="BQ774">
        <v>61800</v>
      </c>
      <c r="BR774">
        <v>13</v>
      </c>
      <c r="BS774">
        <v>3.1</v>
      </c>
      <c r="BT774">
        <v>8800</v>
      </c>
      <c r="BU774">
        <v>65400</v>
      </c>
      <c r="BV774">
        <v>13.4</v>
      </c>
      <c r="BW774">
        <v>3.3</v>
      </c>
    </row>
    <row r="775" spans="1:75" x14ac:dyDescent="0.3">
      <c r="A775" t="s">
        <v>75</v>
      </c>
      <c r="B775" t="str">
        <f>VLOOKUP(A775,'class and classification'!$A$1:$B$338,2,FALSE)</f>
        <v>Predominantly Urban</v>
      </c>
      <c r="C775" t="str">
        <f>VLOOKUP(A775,'class and classification'!$A$1:$C$338,3,FALSE)</f>
        <v>MD</v>
      </c>
      <c r="D775">
        <v>13100</v>
      </c>
      <c r="E775">
        <v>122400</v>
      </c>
      <c r="F775">
        <v>10.7</v>
      </c>
      <c r="G775">
        <v>2</v>
      </c>
      <c r="H775">
        <v>11800</v>
      </c>
      <c r="I775">
        <v>123900</v>
      </c>
      <c r="J775">
        <v>9.5</v>
      </c>
      <c r="K775">
        <v>2</v>
      </c>
      <c r="L775">
        <v>15000</v>
      </c>
      <c r="M775">
        <v>122700</v>
      </c>
      <c r="N775">
        <v>12.2</v>
      </c>
      <c r="O775">
        <v>2.2999999999999998</v>
      </c>
      <c r="P775">
        <v>15800</v>
      </c>
      <c r="Q775">
        <v>125400</v>
      </c>
      <c r="R775">
        <v>12.6</v>
      </c>
      <c r="S775">
        <v>2.4</v>
      </c>
      <c r="T775">
        <v>15700</v>
      </c>
      <c r="U775">
        <v>124500</v>
      </c>
      <c r="V775">
        <v>12.6</v>
      </c>
      <c r="W775">
        <v>2.4</v>
      </c>
      <c r="X775">
        <v>15100</v>
      </c>
      <c r="Y775">
        <v>121600</v>
      </c>
      <c r="Z775">
        <v>12.4</v>
      </c>
      <c r="AA775">
        <v>2.5</v>
      </c>
      <c r="AB775">
        <v>14000</v>
      </c>
      <c r="AC775">
        <v>117200</v>
      </c>
      <c r="AD775">
        <v>12</v>
      </c>
      <c r="AE775">
        <v>2.2999999999999998</v>
      </c>
      <c r="AF775">
        <v>12300</v>
      </c>
      <c r="AG775">
        <v>111100</v>
      </c>
      <c r="AH775">
        <v>11.1</v>
      </c>
      <c r="AI775">
        <v>2.4</v>
      </c>
      <c r="AJ775">
        <v>13200</v>
      </c>
      <c r="AK775">
        <v>120900</v>
      </c>
      <c r="AL775">
        <v>10.9</v>
      </c>
      <c r="AM775">
        <v>2.2999999999999998</v>
      </c>
      <c r="AN775">
        <v>12900</v>
      </c>
      <c r="AO775">
        <v>115100</v>
      </c>
      <c r="AP775">
        <v>11.2</v>
      </c>
      <c r="AQ775">
        <v>2.4</v>
      </c>
      <c r="AR775">
        <v>13100</v>
      </c>
      <c r="AS775">
        <v>116300</v>
      </c>
      <c r="AT775">
        <v>11.3</v>
      </c>
      <c r="AU775">
        <v>2.4</v>
      </c>
      <c r="AV775">
        <v>11400</v>
      </c>
      <c r="AW775">
        <v>117900</v>
      </c>
      <c r="AX775">
        <v>9.6999999999999993</v>
      </c>
      <c r="AY775">
        <v>2.2999999999999998</v>
      </c>
      <c r="AZ775">
        <v>12500</v>
      </c>
      <c r="BA775">
        <v>123800</v>
      </c>
      <c r="BB775">
        <v>10.1</v>
      </c>
      <c r="BC775">
        <v>2.4</v>
      </c>
      <c r="BD775">
        <v>12700</v>
      </c>
      <c r="BE775">
        <v>126100</v>
      </c>
      <c r="BF775">
        <v>10.1</v>
      </c>
      <c r="BG775">
        <v>2.2000000000000002</v>
      </c>
      <c r="BH775">
        <v>13500</v>
      </c>
      <c r="BI775">
        <v>125600</v>
      </c>
      <c r="BJ775">
        <v>10.8</v>
      </c>
      <c r="BK775">
        <v>2.2000000000000002</v>
      </c>
      <c r="BL775">
        <v>15800</v>
      </c>
      <c r="BM775">
        <v>123900</v>
      </c>
      <c r="BN775">
        <v>12.7</v>
      </c>
      <c r="BO775">
        <v>2.5</v>
      </c>
      <c r="BP775">
        <v>16400</v>
      </c>
      <c r="BQ775">
        <v>125300</v>
      </c>
      <c r="BR775">
        <v>13.1</v>
      </c>
      <c r="BS775">
        <v>2.9</v>
      </c>
      <c r="BT775">
        <v>15900</v>
      </c>
      <c r="BU775">
        <v>124900</v>
      </c>
      <c r="BV775">
        <v>12.7</v>
      </c>
      <c r="BW775">
        <v>3</v>
      </c>
    </row>
    <row r="776" spans="1:75" x14ac:dyDescent="0.3">
      <c r="A776" t="s">
        <v>76</v>
      </c>
      <c r="B776" t="str">
        <f>VLOOKUP(A776,'class and classification'!$A$1:$B$338,2,FALSE)</f>
        <v>Predominantly Urban</v>
      </c>
      <c r="C776" t="str">
        <f>VLOOKUP(A776,'class and classification'!$A$1:$C$338,3,FALSE)</f>
        <v>UA</v>
      </c>
      <c r="D776">
        <v>6900</v>
      </c>
      <c r="E776">
        <v>60900</v>
      </c>
      <c r="F776">
        <v>11.3</v>
      </c>
      <c r="G776">
        <v>2.1</v>
      </c>
      <c r="H776">
        <v>6100</v>
      </c>
      <c r="I776">
        <v>60100</v>
      </c>
      <c r="J776">
        <v>10.199999999999999</v>
      </c>
      <c r="K776">
        <v>2</v>
      </c>
      <c r="L776">
        <v>6900</v>
      </c>
      <c r="M776">
        <v>59700</v>
      </c>
      <c r="N776">
        <v>11.6</v>
      </c>
      <c r="O776">
        <v>2.1</v>
      </c>
      <c r="P776">
        <v>6800</v>
      </c>
      <c r="Q776">
        <v>61900</v>
      </c>
      <c r="R776">
        <v>11.1</v>
      </c>
      <c r="S776">
        <v>2.1</v>
      </c>
      <c r="T776">
        <v>5100</v>
      </c>
      <c r="U776">
        <v>59700</v>
      </c>
      <c r="V776">
        <v>8.5</v>
      </c>
      <c r="W776">
        <v>2</v>
      </c>
      <c r="X776">
        <v>7300</v>
      </c>
      <c r="Y776">
        <v>60200</v>
      </c>
      <c r="Z776">
        <v>12.1</v>
      </c>
      <c r="AA776">
        <v>2.4</v>
      </c>
      <c r="AB776">
        <v>5800</v>
      </c>
      <c r="AC776">
        <v>59400</v>
      </c>
      <c r="AD776">
        <v>9.8000000000000007</v>
      </c>
      <c r="AE776">
        <v>2.2000000000000002</v>
      </c>
      <c r="AF776">
        <v>5500</v>
      </c>
      <c r="AG776">
        <v>57800</v>
      </c>
      <c r="AH776">
        <v>9.5</v>
      </c>
      <c r="AI776">
        <v>2.2999999999999998</v>
      </c>
      <c r="AJ776">
        <v>5700</v>
      </c>
      <c r="AK776">
        <v>59700</v>
      </c>
      <c r="AL776">
        <v>9.5</v>
      </c>
      <c r="AM776">
        <v>2.2000000000000002</v>
      </c>
      <c r="AN776">
        <v>5400</v>
      </c>
      <c r="AO776">
        <v>59800</v>
      </c>
      <c r="AP776">
        <v>9</v>
      </c>
      <c r="AQ776">
        <v>2.2000000000000002</v>
      </c>
      <c r="AR776">
        <v>6200</v>
      </c>
      <c r="AS776">
        <v>59700</v>
      </c>
      <c r="AT776">
        <v>10.3</v>
      </c>
      <c r="AU776">
        <v>2.2999999999999998</v>
      </c>
      <c r="AV776">
        <v>6800</v>
      </c>
      <c r="AW776">
        <v>60900</v>
      </c>
      <c r="AX776">
        <v>11.2</v>
      </c>
      <c r="AY776">
        <v>2.2999999999999998</v>
      </c>
      <c r="AZ776">
        <v>7900</v>
      </c>
      <c r="BA776">
        <v>62300</v>
      </c>
      <c r="BB776">
        <v>12.7</v>
      </c>
      <c r="BC776">
        <v>2.5</v>
      </c>
      <c r="BD776">
        <v>6500</v>
      </c>
      <c r="BE776">
        <v>61200</v>
      </c>
      <c r="BF776">
        <v>10.6</v>
      </c>
      <c r="BG776">
        <v>2.2999999999999998</v>
      </c>
      <c r="BH776">
        <v>7100</v>
      </c>
      <c r="BI776">
        <v>63500</v>
      </c>
      <c r="BJ776">
        <v>11.1</v>
      </c>
      <c r="BK776">
        <v>2.2000000000000002</v>
      </c>
      <c r="BL776">
        <v>8600</v>
      </c>
      <c r="BM776">
        <v>64600</v>
      </c>
      <c r="BN776">
        <v>13.3</v>
      </c>
      <c r="BO776">
        <v>2.4</v>
      </c>
      <c r="BP776">
        <v>8300</v>
      </c>
      <c r="BQ776">
        <v>63300</v>
      </c>
      <c r="BR776">
        <v>13.1</v>
      </c>
      <c r="BS776">
        <v>3.1</v>
      </c>
      <c r="BT776">
        <v>9100</v>
      </c>
      <c r="BU776">
        <v>62400</v>
      </c>
      <c r="BV776">
        <v>14.6</v>
      </c>
      <c r="BW776">
        <v>3.6</v>
      </c>
    </row>
    <row r="777" spans="1:75" x14ac:dyDescent="0.3">
      <c r="A777" t="s">
        <v>77</v>
      </c>
      <c r="B777" t="str">
        <f>VLOOKUP(A777,'class and classification'!$A$1:$B$338,2,FALSE)</f>
        <v>Predominantly Urban</v>
      </c>
      <c r="C777" t="str">
        <f>VLOOKUP(A777,'class and classification'!$A$1:$C$338,3,FALSE)</f>
        <v>UA</v>
      </c>
      <c r="D777">
        <v>6100</v>
      </c>
      <c r="E777">
        <v>60700</v>
      </c>
      <c r="F777">
        <v>10</v>
      </c>
      <c r="G777">
        <v>2.1</v>
      </c>
      <c r="H777">
        <v>6100</v>
      </c>
      <c r="I777">
        <v>61400</v>
      </c>
      <c r="J777">
        <v>9.9</v>
      </c>
      <c r="K777">
        <v>2.2000000000000002</v>
      </c>
      <c r="L777">
        <v>6300</v>
      </c>
      <c r="M777">
        <v>59800</v>
      </c>
      <c r="N777">
        <v>10.5</v>
      </c>
      <c r="O777">
        <v>2.2000000000000002</v>
      </c>
      <c r="P777">
        <v>5700</v>
      </c>
      <c r="Q777">
        <v>59200</v>
      </c>
      <c r="R777">
        <v>9.6999999999999993</v>
      </c>
      <c r="S777">
        <v>2</v>
      </c>
      <c r="T777">
        <v>6300</v>
      </c>
      <c r="U777">
        <v>62100</v>
      </c>
      <c r="V777">
        <v>10.199999999999999</v>
      </c>
      <c r="W777">
        <v>2.1</v>
      </c>
      <c r="X777">
        <v>6400</v>
      </c>
      <c r="Y777">
        <v>61800</v>
      </c>
      <c r="Z777">
        <v>10.4</v>
      </c>
      <c r="AA777">
        <v>2</v>
      </c>
      <c r="AB777">
        <v>8400</v>
      </c>
      <c r="AC777">
        <v>60200</v>
      </c>
      <c r="AD777">
        <v>13.9</v>
      </c>
      <c r="AE777">
        <v>2.2999999999999998</v>
      </c>
      <c r="AF777">
        <v>5900</v>
      </c>
      <c r="AG777">
        <v>59000</v>
      </c>
      <c r="AH777">
        <v>10.1</v>
      </c>
      <c r="AI777">
        <v>2.1</v>
      </c>
      <c r="AJ777">
        <v>6300</v>
      </c>
      <c r="AK777">
        <v>60000</v>
      </c>
      <c r="AL777">
        <v>10.5</v>
      </c>
      <c r="AM777">
        <v>2.2999999999999998</v>
      </c>
      <c r="AN777">
        <v>6900</v>
      </c>
      <c r="AO777">
        <v>59600</v>
      </c>
      <c r="AP777">
        <v>11.5</v>
      </c>
      <c r="AQ777">
        <v>2.5</v>
      </c>
      <c r="AR777">
        <v>6700</v>
      </c>
      <c r="AS777">
        <v>57000</v>
      </c>
      <c r="AT777">
        <v>11.7</v>
      </c>
      <c r="AU777">
        <v>2.6</v>
      </c>
      <c r="AV777">
        <v>6300</v>
      </c>
      <c r="AW777">
        <v>62700</v>
      </c>
      <c r="AX777">
        <v>10.1</v>
      </c>
      <c r="AY777">
        <v>2.4</v>
      </c>
      <c r="AZ777">
        <v>7400</v>
      </c>
      <c r="BA777">
        <v>60300</v>
      </c>
      <c r="BB777">
        <v>12.2</v>
      </c>
      <c r="BC777">
        <v>2.5</v>
      </c>
      <c r="BD777">
        <v>7700</v>
      </c>
      <c r="BE777">
        <v>61500</v>
      </c>
      <c r="BF777">
        <v>12.5</v>
      </c>
      <c r="BG777">
        <v>2.5</v>
      </c>
      <c r="BH777">
        <v>6900</v>
      </c>
      <c r="BI777">
        <v>60000</v>
      </c>
      <c r="BJ777">
        <v>11.6</v>
      </c>
      <c r="BK777">
        <v>2.2999999999999998</v>
      </c>
      <c r="BL777">
        <v>7500</v>
      </c>
      <c r="BM777">
        <v>61700</v>
      </c>
      <c r="BN777">
        <v>12.1</v>
      </c>
      <c r="BO777">
        <v>2.2999999999999998</v>
      </c>
      <c r="BP777">
        <v>6500</v>
      </c>
      <c r="BQ777">
        <v>61400</v>
      </c>
      <c r="BR777">
        <v>10.7</v>
      </c>
      <c r="BS777">
        <v>2.8</v>
      </c>
      <c r="BT777">
        <v>8900</v>
      </c>
      <c r="BU777">
        <v>59500</v>
      </c>
      <c r="BV777">
        <v>15</v>
      </c>
      <c r="BW777">
        <v>3.5</v>
      </c>
    </row>
    <row r="778" spans="1:75" x14ac:dyDescent="0.3">
      <c r="A778" t="s">
        <v>78</v>
      </c>
      <c r="B778" t="str">
        <f>VLOOKUP(A778,'class and classification'!$A$1:$B$338,2,FALSE)</f>
        <v>Urban with Significant Rural</v>
      </c>
      <c r="C778" t="str">
        <f>VLOOKUP(A778,'class and classification'!$A$1:$C$338,3,FALSE)</f>
        <v>UA</v>
      </c>
      <c r="D778">
        <v>24400</v>
      </c>
      <c r="E778">
        <v>179400</v>
      </c>
      <c r="F778">
        <v>13.6</v>
      </c>
      <c r="G778">
        <v>1.7</v>
      </c>
      <c r="H778">
        <v>26600</v>
      </c>
      <c r="I778">
        <v>176400</v>
      </c>
      <c r="J778">
        <v>15.1</v>
      </c>
      <c r="K778">
        <v>2</v>
      </c>
      <c r="L778">
        <v>32400</v>
      </c>
      <c r="M778">
        <v>183600</v>
      </c>
      <c r="N778">
        <v>17.600000000000001</v>
      </c>
      <c r="O778">
        <v>3.2</v>
      </c>
      <c r="P778">
        <v>23900</v>
      </c>
      <c r="Q778">
        <v>184900</v>
      </c>
      <c r="R778">
        <v>12.9</v>
      </c>
      <c r="S778">
        <v>2.8</v>
      </c>
      <c r="T778">
        <v>23500</v>
      </c>
      <c r="U778">
        <v>182200</v>
      </c>
      <c r="V778">
        <v>12.9</v>
      </c>
      <c r="W778">
        <v>2.7</v>
      </c>
      <c r="X778">
        <v>23300</v>
      </c>
      <c r="Y778">
        <v>177200</v>
      </c>
      <c r="Z778">
        <v>13.1</v>
      </c>
      <c r="AA778">
        <v>2.9</v>
      </c>
      <c r="AB778">
        <v>22500</v>
      </c>
      <c r="AC778">
        <v>177000</v>
      </c>
      <c r="AD778">
        <v>12.7</v>
      </c>
      <c r="AE778">
        <v>2.8</v>
      </c>
      <c r="AF778">
        <v>22600</v>
      </c>
      <c r="AG778">
        <v>176400</v>
      </c>
      <c r="AH778">
        <v>12.8</v>
      </c>
      <c r="AI778">
        <v>3</v>
      </c>
      <c r="AJ778">
        <v>25200</v>
      </c>
      <c r="AK778">
        <v>180200</v>
      </c>
      <c r="AL778">
        <v>14</v>
      </c>
      <c r="AM778">
        <v>3.1</v>
      </c>
      <c r="AN778">
        <v>22600</v>
      </c>
      <c r="AO778">
        <v>172500</v>
      </c>
      <c r="AP778">
        <v>13.1</v>
      </c>
      <c r="AQ778">
        <v>3.2</v>
      </c>
      <c r="AR778">
        <v>25200</v>
      </c>
      <c r="AS778">
        <v>181600</v>
      </c>
      <c r="AT778">
        <v>13.9</v>
      </c>
      <c r="AU778">
        <v>3.1</v>
      </c>
      <c r="AV778">
        <v>26600</v>
      </c>
      <c r="AW778">
        <v>181000</v>
      </c>
      <c r="AX778">
        <v>14.7</v>
      </c>
      <c r="AY778">
        <v>3.4</v>
      </c>
      <c r="AZ778">
        <v>29300</v>
      </c>
      <c r="BA778">
        <v>179900</v>
      </c>
      <c r="BB778">
        <v>16.3</v>
      </c>
      <c r="BC778">
        <v>3.7</v>
      </c>
      <c r="BD778">
        <v>23900</v>
      </c>
      <c r="BE778">
        <v>176500</v>
      </c>
      <c r="BF778">
        <v>13.5</v>
      </c>
      <c r="BG778">
        <v>3.5</v>
      </c>
      <c r="BH778">
        <v>28300</v>
      </c>
      <c r="BI778">
        <v>185400</v>
      </c>
      <c r="BJ778">
        <v>15.2</v>
      </c>
      <c r="BK778">
        <v>3.5</v>
      </c>
      <c r="BL778">
        <v>27900</v>
      </c>
      <c r="BM778">
        <v>189000</v>
      </c>
      <c r="BN778">
        <v>14.8</v>
      </c>
      <c r="BO778">
        <v>3.4</v>
      </c>
      <c r="BP778">
        <v>21200</v>
      </c>
      <c r="BQ778">
        <v>182500</v>
      </c>
      <c r="BR778">
        <v>11.6</v>
      </c>
      <c r="BS778">
        <v>3.4</v>
      </c>
      <c r="BT778">
        <v>20600</v>
      </c>
      <c r="BU778">
        <v>168800</v>
      </c>
      <c r="BV778">
        <v>12.2</v>
      </c>
      <c r="BW778">
        <v>3.3</v>
      </c>
    </row>
    <row r="779" spans="1:75" x14ac:dyDescent="0.3">
      <c r="A779" t="s">
        <v>79</v>
      </c>
      <c r="B779" t="str">
        <f>VLOOKUP(A779,'class and classification'!$A$1:$B$338,2,FALSE)</f>
        <v>Urban with Significant Rural</v>
      </c>
      <c r="C779" t="str">
        <f>VLOOKUP(A779,'class and classification'!$A$1:$C$338,3,FALSE)</f>
        <v>UA</v>
      </c>
      <c r="D779">
        <v>20800</v>
      </c>
      <c r="E779">
        <v>157300</v>
      </c>
      <c r="F779">
        <v>13.2</v>
      </c>
      <c r="G779">
        <v>1.7</v>
      </c>
      <c r="H779">
        <v>20500</v>
      </c>
      <c r="I779">
        <v>162900</v>
      </c>
      <c r="J779">
        <v>12.6</v>
      </c>
      <c r="K779">
        <v>1.8</v>
      </c>
      <c r="L779">
        <v>18300</v>
      </c>
      <c r="M779">
        <v>156500</v>
      </c>
      <c r="N779">
        <v>11.7</v>
      </c>
      <c r="O779">
        <v>3</v>
      </c>
      <c r="P779">
        <v>21600</v>
      </c>
      <c r="Q779">
        <v>159300</v>
      </c>
      <c r="R779">
        <v>13.6</v>
      </c>
      <c r="S779">
        <v>3.1</v>
      </c>
      <c r="T779">
        <v>20800</v>
      </c>
      <c r="U779">
        <v>162200</v>
      </c>
      <c r="V779">
        <v>12.8</v>
      </c>
      <c r="W779">
        <v>3</v>
      </c>
      <c r="X779">
        <v>20000</v>
      </c>
      <c r="Y779">
        <v>157600</v>
      </c>
      <c r="Z779">
        <v>12.7</v>
      </c>
      <c r="AA779">
        <v>2.9</v>
      </c>
      <c r="AB779">
        <v>22600</v>
      </c>
      <c r="AC779">
        <v>160400</v>
      </c>
      <c r="AD779">
        <v>14.1</v>
      </c>
      <c r="AE779">
        <v>3.2</v>
      </c>
      <c r="AF779">
        <v>20900</v>
      </c>
      <c r="AG779">
        <v>157700</v>
      </c>
      <c r="AH779">
        <v>13.3</v>
      </c>
      <c r="AI779">
        <v>3.3</v>
      </c>
      <c r="AJ779">
        <v>20200</v>
      </c>
      <c r="AK779">
        <v>153000</v>
      </c>
      <c r="AL779">
        <v>13.2</v>
      </c>
      <c r="AM779">
        <v>3.6</v>
      </c>
      <c r="AN779">
        <v>17200</v>
      </c>
      <c r="AO779">
        <v>156300</v>
      </c>
      <c r="AP779">
        <v>11</v>
      </c>
      <c r="AQ779">
        <v>3.1</v>
      </c>
      <c r="AR779">
        <v>18600</v>
      </c>
      <c r="AS779">
        <v>158400</v>
      </c>
      <c r="AT779">
        <v>11.8</v>
      </c>
      <c r="AU779">
        <v>3.1</v>
      </c>
      <c r="AV779">
        <v>22800</v>
      </c>
      <c r="AW779">
        <v>155600</v>
      </c>
      <c r="AX779">
        <v>14.6</v>
      </c>
      <c r="AY779">
        <v>3.5</v>
      </c>
      <c r="AZ779">
        <v>25100</v>
      </c>
      <c r="BA779">
        <v>156000</v>
      </c>
      <c r="BB779">
        <v>16.100000000000001</v>
      </c>
      <c r="BC779">
        <v>3.7</v>
      </c>
      <c r="BD779">
        <v>24400</v>
      </c>
      <c r="BE779">
        <v>158600</v>
      </c>
      <c r="BF779">
        <v>15.4</v>
      </c>
      <c r="BG779">
        <v>3.7</v>
      </c>
      <c r="BH779">
        <v>25900</v>
      </c>
      <c r="BI779">
        <v>163000</v>
      </c>
      <c r="BJ779">
        <v>15.9</v>
      </c>
      <c r="BK779">
        <v>3.9</v>
      </c>
      <c r="BL779">
        <v>25400</v>
      </c>
      <c r="BM779">
        <v>162000</v>
      </c>
      <c r="BN779">
        <v>15.6</v>
      </c>
      <c r="BO779">
        <v>4</v>
      </c>
      <c r="BP779">
        <v>23500</v>
      </c>
      <c r="BQ779">
        <v>171700</v>
      </c>
      <c r="BR779">
        <v>13.7</v>
      </c>
      <c r="BS779">
        <v>4</v>
      </c>
      <c r="BT779">
        <v>20900</v>
      </c>
      <c r="BU779">
        <v>159600</v>
      </c>
      <c r="BV779">
        <v>13.1</v>
      </c>
      <c r="BW779">
        <v>3.6</v>
      </c>
    </row>
    <row r="780" spans="1:75" x14ac:dyDescent="0.3">
      <c r="A780" t="s">
        <v>80</v>
      </c>
      <c r="B780" t="str">
        <f>VLOOKUP(A780,'class and classification'!$A$1:$B$338,2,FALSE)</f>
        <v>Predominantly Urban</v>
      </c>
      <c r="C780" t="str">
        <f>VLOOKUP(A780,'class and classification'!$A$1:$C$338,3,FALSE)</f>
        <v>UA</v>
      </c>
      <c r="D780">
        <v>5700</v>
      </c>
      <c r="E780">
        <v>51400</v>
      </c>
      <c r="F780">
        <v>11.1</v>
      </c>
      <c r="G780">
        <v>2.1</v>
      </c>
      <c r="H780">
        <v>5400</v>
      </c>
      <c r="I780">
        <v>56400</v>
      </c>
      <c r="J780">
        <v>9.6</v>
      </c>
      <c r="K780">
        <v>2</v>
      </c>
      <c r="L780">
        <v>4700</v>
      </c>
      <c r="M780">
        <v>53700</v>
      </c>
      <c r="N780">
        <v>8.6999999999999993</v>
      </c>
      <c r="O780">
        <v>2</v>
      </c>
      <c r="P780">
        <v>5500</v>
      </c>
      <c r="Q780">
        <v>55400</v>
      </c>
      <c r="R780">
        <v>9.9</v>
      </c>
      <c r="S780">
        <v>2.2000000000000002</v>
      </c>
      <c r="T780">
        <v>6700</v>
      </c>
      <c r="U780">
        <v>56400</v>
      </c>
      <c r="V780">
        <v>11.9</v>
      </c>
      <c r="W780">
        <v>2.2999999999999998</v>
      </c>
      <c r="X780">
        <v>6800</v>
      </c>
      <c r="Y780">
        <v>53700</v>
      </c>
      <c r="Z780">
        <v>12.6</v>
      </c>
      <c r="AA780">
        <v>2.4</v>
      </c>
      <c r="AB780">
        <v>7700</v>
      </c>
      <c r="AC780">
        <v>56300</v>
      </c>
      <c r="AD780">
        <v>13.7</v>
      </c>
      <c r="AE780">
        <v>2.5</v>
      </c>
      <c r="AF780">
        <v>6600</v>
      </c>
      <c r="AG780">
        <v>56800</v>
      </c>
      <c r="AH780">
        <v>11.6</v>
      </c>
      <c r="AI780">
        <v>2.5</v>
      </c>
      <c r="AJ780">
        <v>9100</v>
      </c>
      <c r="AK780">
        <v>56300</v>
      </c>
      <c r="AL780">
        <v>16.2</v>
      </c>
      <c r="AM780">
        <v>2.7</v>
      </c>
      <c r="AN780">
        <v>7600</v>
      </c>
      <c r="AO780">
        <v>55800</v>
      </c>
      <c r="AP780">
        <v>13.6</v>
      </c>
      <c r="AQ780">
        <v>2.5</v>
      </c>
      <c r="AR780">
        <v>6900</v>
      </c>
      <c r="AS780">
        <v>55700</v>
      </c>
      <c r="AT780">
        <v>12.3</v>
      </c>
      <c r="AU780">
        <v>2.4</v>
      </c>
      <c r="AV780">
        <v>8400</v>
      </c>
      <c r="AW780">
        <v>60500</v>
      </c>
      <c r="AX780">
        <v>13.8</v>
      </c>
      <c r="AY780">
        <v>2.2999999999999998</v>
      </c>
      <c r="AZ780">
        <v>7200</v>
      </c>
      <c r="BA780">
        <v>59000</v>
      </c>
      <c r="BB780">
        <v>12.2</v>
      </c>
      <c r="BC780">
        <v>2.5</v>
      </c>
      <c r="BD780">
        <v>9000</v>
      </c>
      <c r="BE780">
        <v>61000</v>
      </c>
      <c r="BF780">
        <v>14.7</v>
      </c>
      <c r="BG780">
        <v>2.7</v>
      </c>
      <c r="BH780">
        <v>7500</v>
      </c>
      <c r="BI780">
        <v>59400</v>
      </c>
      <c r="BJ780">
        <v>12.7</v>
      </c>
      <c r="BK780">
        <v>2.6</v>
      </c>
      <c r="BL780">
        <v>9200</v>
      </c>
      <c r="BM780">
        <v>63400</v>
      </c>
      <c r="BN780">
        <v>14.5</v>
      </c>
      <c r="BO780">
        <v>2.8</v>
      </c>
      <c r="BP780">
        <v>8500</v>
      </c>
      <c r="BQ780">
        <v>59000</v>
      </c>
      <c r="BR780">
        <v>14.4</v>
      </c>
      <c r="BS780">
        <v>3.2</v>
      </c>
      <c r="BT780">
        <v>6700</v>
      </c>
      <c r="BU780">
        <v>61600</v>
      </c>
      <c r="BV780">
        <v>10.8</v>
      </c>
      <c r="BW780">
        <v>3.1</v>
      </c>
    </row>
    <row r="781" spans="1:75" x14ac:dyDescent="0.3">
      <c r="A781" t="s">
        <v>81</v>
      </c>
      <c r="B781" t="str">
        <f>VLOOKUP(A781,'class and classification'!$A$1:$B$338,2,FALSE)</f>
        <v>Predominantly Urban</v>
      </c>
      <c r="C781" t="str">
        <f>VLOOKUP(A781,'class and classification'!$A$1:$C$338,3,FALSE)</f>
        <v>UA</v>
      </c>
      <c r="D781">
        <v>10100</v>
      </c>
      <c r="E781">
        <v>94700</v>
      </c>
      <c r="F781">
        <v>10.7</v>
      </c>
      <c r="G781">
        <v>2.2999999999999998</v>
      </c>
      <c r="H781">
        <v>11400</v>
      </c>
      <c r="I781">
        <v>95300</v>
      </c>
      <c r="J781">
        <v>12</v>
      </c>
      <c r="K781">
        <v>2.2000000000000002</v>
      </c>
      <c r="L781">
        <v>12600</v>
      </c>
      <c r="M781">
        <v>96800</v>
      </c>
      <c r="N781">
        <v>13.1</v>
      </c>
      <c r="O781">
        <v>2.2000000000000002</v>
      </c>
      <c r="P781">
        <v>12700</v>
      </c>
      <c r="Q781">
        <v>97000</v>
      </c>
      <c r="R781">
        <v>13.1</v>
      </c>
      <c r="S781">
        <v>2.2000000000000002</v>
      </c>
      <c r="T781">
        <v>11500</v>
      </c>
      <c r="U781">
        <v>99000</v>
      </c>
      <c r="V781">
        <v>11.6</v>
      </c>
      <c r="W781">
        <v>2</v>
      </c>
      <c r="X781">
        <v>11800</v>
      </c>
      <c r="Y781">
        <v>97500</v>
      </c>
      <c r="Z781">
        <v>12.1</v>
      </c>
      <c r="AA781">
        <v>2.2999999999999998</v>
      </c>
      <c r="AB781">
        <v>13800</v>
      </c>
      <c r="AC781">
        <v>100500</v>
      </c>
      <c r="AD781">
        <v>13.7</v>
      </c>
      <c r="AE781">
        <v>2.4</v>
      </c>
      <c r="AF781">
        <v>12600</v>
      </c>
      <c r="AG781">
        <v>98000</v>
      </c>
      <c r="AH781">
        <v>12.9</v>
      </c>
      <c r="AI781">
        <v>2.6</v>
      </c>
      <c r="AJ781">
        <v>13600</v>
      </c>
      <c r="AK781">
        <v>101100</v>
      </c>
      <c r="AL781">
        <v>13.5</v>
      </c>
      <c r="AM781">
        <v>2.6</v>
      </c>
      <c r="AN781">
        <v>13700</v>
      </c>
      <c r="AO781">
        <v>102000</v>
      </c>
      <c r="AP781">
        <v>13.5</v>
      </c>
      <c r="AQ781">
        <v>2.4</v>
      </c>
      <c r="AR781">
        <v>13500</v>
      </c>
      <c r="AS781">
        <v>102600</v>
      </c>
      <c r="AT781">
        <v>13.1</v>
      </c>
      <c r="AU781">
        <v>2.5</v>
      </c>
      <c r="AV781">
        <v>14400</v>
      </c>
      <c r="AW781">
        <v>103800</v>
      </c>
      <c r="AX781">
        <v>13.9</v>
      </c>
      <c r="AY781">
        <v>2.6</v>
      </c>
      <c r="AZ781">
        <v>14400</v>
      </c>
      <c r="BA781">
        <v>103700</v>
      </c>
      <c r="BB781">
        <v>13.9</v>
      </c>
      <c r="BC781">
        <v>2.7</v>
      </c>
      <c r="BD781">
        <v>18400</v>
      </c>
      <c r="BE781">
        <v>104500</v>
      </c>
      <c r="BF781">
        <v>17.600000000000001</v>
      </c>
      <c r="BG781">
        <v>2.9</v>
      </c>
      <c r="BH781">
        <v>17000</v>
      </c>
      <c r="BI781">
        <v>101400</v>
      </c>
      <c r="BJ781">
        <v>16.8</v>
      </c>
      <c r="BK781">
        <v>2.9</v>
      </c>
      <c r="BL781">
        <v>15900</v>
      </c>
      <c r="BM781">
        <v>107500</v>
      </c>
      <c r="BN781">
        <v>14.8</v>
      </c>
      <c r="BO781">
        <v>2.8</v>
      </c>
      <c r="BP781">
        <v>18600</v>
      </c>
      <c r="BQ781">
        <v>105900</v>
      </c>
      <c r="BR781">
        <v>17.5</v>
      </c>
      <c r="BS781">
        <v>3.3</v>
      </c>
      <c r="BT781">
        <v>17100</v>
      </c>
      <c r="BU781">
        <v>105000</v>
      </c>
      <c r="BV781">
        <v>16.3</v>
      </c>
      <c r="BW781">
        <v>3.6</v>
      </c>
    </row>
    <row r="782" spans="1:75" x14ac:dyDescent="0.3">
      <c r="A782" t="s">
        <v>82</v>
      </c>
      <c r="B782" t="str">
        <f>VLOOKUP(A782,'class and classification'!$A$1:$B$338,2,FALSE)</f>
        <v>Predominantly Rural</v>
      </c>
      <c r="C782" t="str">
        <f>VLOOKUP(A782,'class and classification'!$A$1:$C$338,3,FALSE)</f>
        <v>SC</v>
      </c>
      <c r="D782">
        <v>25500</v>
      </c>
      <c r="E782">
        <v>232000</v>
      </c>
      <c r="F782">
        <v>11</v>
      </c>
      <c r="G782">
        <v>1.2</v>
      </c>
      <c r="H782">
        <v>24000</v>
      </c>
      <c r="I782">
        <v>234700</v>
      </c>
      <c r="J782">
        <v>10.199999999999999</v>
      </c>
      <c r="K782">
        <v>1.2</v>
      </c>
      <c r="L782">
        <v>27900</v>
      </c>
      <c r="M782">
        <v>237600</v>
      </c>
      <c r="N782">
        <v>11.7</v>
      </c>
      <c r="O782">
        <v>2.2999999999999998</v>
      </c>
      <c r="P782">
        <v>24100</v>
      </c>
      <c r="Q782">
        <v>242300</v>
      </c>
      <c r="R782">
        <v>9.9</v>
      </c>
      <c r="S782">
        <v>2.1</v>
      </c>
      <c r="T782">
        <v>25400</v>
      </c>
      <c r="U782">
        <v>244400</v>
      </c>
      <c r="V782">
        <v>10.4</v>
      </c>
      <c r="W782">
        <v>2.2000000000000002</v>
      </c>
      <c r="X782">
        <v>26800</v>
      </c>
      <c r="Y782">
        <v>238700</v>
      </c>
      <c r="Z782">
        <v>11.2</v>
      </c>
      <c r="AA782">
        <v>2.2000000000000002</v>
      </c>
      <c r="AB782">
        <v>30600</v>
      </c>
      <c r="AC782">
        <v>237200</v>
      </c>
      <c r="AD782">
        <v>12.9</v>
      </c>
      <c r="AE782">
        <v>2.2999999999999998</v>
      </c>
      <c r="AF782">
        <v>25200</v>
      </c>
      <c r="AG782">
        <v>233800</v>
      </c>
      <c r="AH782">
        <v>10.8</v>
      </c>
      <c r="AI782">
        <v>2.2000000000000002</v>
      </c>
      <c r="AJ782">
        <v>30300</v>
      </c>
      <c r="AK782">
        <v>238900</v>
      </c>
      <c r="AL782">
        <v>12.7</v>
      </c>
      <c r="AM782">
        <v>2.2999999999999998</v>
      </c>
      <c r="AN782">
        <v>22900</v>
      </c>
      <c r="AO782">
        <v>237600</v>
      </c>
      <c r="AP782">
        <v>9.6</v>
      </c>
      <c r="AQ782">
        <v>2</v>
      </c>
      <c r="AR782">
        <v>24300</v>
      </c>
      <c r="AS782">
        <v>233900</v>
      </c>
      <c r="AT782">
        <v>10.4</v>
      </c>
      <c r="AU782">
        <v>2.1</v>
      </c>
      <c r="AV782">
        <v>30400</v>
      </c>
      <c r="AW782">
        <v>246800</v>
      </c>
      <c r="AX782">
        <v>12.3</v>
      </c>
      <c r="AY782">
        <v>2.2000000000000002</v>
      </c>
      <c r="AZ782">
        <v>28600</v>
      </c>
      <c r="BA782">
        <v>233900</v>
      </c>
      <c r="BB782">
        <v>12.2</v>
      </c>
      <c r="BC782">
        <v>2.2999999999999998</v>
      </c>
      <c r="BD782">
        <v>25900</v>
      </c>
      <c r="BE782">
        <v>241000</v>
      </c>
      <c r="BF782">
        <v>10.7</v>
      </c>
      <c r="BG782">
        <v>2.2000000000000002</v>
      </c>
      <c r="BH782">
        <v>24300</v>
      </c>
      <c r="BI782">
        <v>241500</v>
      </c>
      <c r="BJ782">
        <v>10.1</v>
      </c>
      <c r="BK782">
        <v>2</v>
      </c>
      <c r="BL782">
        <v>26100</v>
      </c>
      <c r="BM782">
        <v>238300</v>
      </c>
      <c r="BN782">
        <v>11</v>
      </c>
      <c r="BO782">
        <v>2.2000000000000002</v>
      </c>
      <c r="BP782">
        <v>29900</v>
      </c>
      <c r="BQ782">
        <v>232800</v>
      </c>
      <c r="BR782">
        <v>12.9</v>
      </c>
      <c r="BS782">
        <v>2.6</v>
      </c>
      <c r="BT782">
        <v>29200</v>
      </c>
      <c r="BU782">
        <v>227200</v>
      </c>
      <c r="BV782">
        <v>12.9</v>
      </c>
      <c r="BW782">
        <v>2.5</v>
      </c>
    </row>
    <row r="783" spans="1:75" x14ac:dyDescent="0.3">
      <c r="A783" t="s">
        <v>83</v>
      </c>
      <c r="B783" t="str">
        <f>VLOOKUP(A783,'class and classification'!$A$1:$B$338,2,FALSE)</f>
        <v>Predominantly Urban</v>
      </c>
      <c r="C783" t="str">
        <f>VLOOKUP(A783,'class and classification'!$A$1:$C$338,3,FALSE)</f>
        <v>MD</v>
      </c>
      <c r="D783">
        <v>15200</v>
      </c>
      <c r="E783">
        <v>124900</v>
      </c>
      <c r="F783">
        <v>12.2</v>
      </c>
      <c r="G783">
        <v>2.2000000000000002</v>
      </c>
      <c r="H783">
        <v>17300</v>
      </c>
      <c r="I783">
        <v>118900</v>
      </c>
      <c r="J783">
        <v>14.6</v>
      </c>
      <c r="K783">
        <v>2.4</v>
      </c>
      <c r="L783">
        <v>17300</v>
      </c>
      <c r="M783">
        <v>123000</v>
      </c>
      <c r="N783">
        <v>14.1</v>
      </c>
      <c r="O783">
        <v>2.4</v>
      </c>
      <c r="P783">
        <v>22300</v>
      </c>
      <c r="Q783">
        <v>126200</v>
      </c>
      <c r="R783">
        <v>17.7</v>
      </c>
      <c r="S783">
        <v>2.7</v>
      </c>
      <c r="T783">
        <v>14000</v>
      </c>
      <c r="U783">
        <v>122100</v>
      </c>
      <c r="V783">
        <v>11.4</v>
      </c>
      <c r="W783">
        <v>2.4</v>
      </c>
      <c r="X783">
        <v>16700</v>
      </c>
      <c r="Y783">
        <v>125300</v>
      </c>
      <c r="Z783">
        <v>13.3</v>
      </c>
      <c r="AA783">
        <v>2.6</v>
      </c>
      <c r="AB783">
        <v>14500</v>
      </c>
      <c r="AC783">
        <v>117800</v>
      </c>
      <c r="AD783">
        <v>12.3</v>
      </c>
      <c r="AE783">
        <v>2.6</v>
      </c>
      <c r="AF783">
        <v>15800</v>
      </c>
      <c r="AG783">
        <v>122600</v>
      </c>
      <c r="AH783">
        <v>12.9</v>
      </c>
      <c r="AI783">
        <v>2.6</v>
      </c>
      <c r="AJ783">
        <v>17300</v>
      </c>
      <c r="AK783">
        <v>119500</v>
      </c>
      <c r="AL783">
        <v>14.5</v>
      </c>
      <c r="AM783">
        <v>2.6</v>
      </c>
      <c r="AN783">
        <v>15400</v>
      </c>
      <c r="AO783">
        <v>118800</v>
      </c>
      <c r="AP783">
        <v>13</v>
      </c>
      <c r="AQ783">
        <v>2.4</v>
      </c>
      <c r="AR783">
        <v>14000</v>
      </c>
      <c r="AS783">
        <v>123900</v>
      </c>
      <c r="AT783">
        <v>11.3</v>
      </c>
      <c r="AU783">
        <v>2.2999999999999998</v>
      </c>
      <c r="AV783">
        <v>14600</v>
      </c>
      <c r="AW783">
        <v>126400</v>
      </c>
      <c r="AX783">
        <v>11.6</v>
      </c>
      <c r="AY783">
        <v>2.4</v>
      </c>
      <c r="AZ783">
        <v>16300</v>
      </c>
      <c r="BA783">
        <v>127200</v>
      </c>
      <c r="BB783">
        <v>12.8</v>
      </c>
      <c r="BC783">
        <v>2.6</v>
      </c>
      <c r="BD783">
        <v>16900</v>
      </c>
      <c r="BE783">
        <v>127900</v>
      </c>
      <c r="BF783">
        <v>13.2</v>
      </c>
      <c r="BG783">
        <v>2.8</v>
      </c>
      <c r="BH783">
        <v>17400</v>
      </c>
      <c r="BI783">
        <v>126800</v>
      </c>
      <c r="BJ783">
        <v>13.8</v>
      </c>
      <c r="BK783">
        <v>2.7</v>
      </c>
      <c r="BL783">
        <v>17500</v>
      </c>
      <c r="BM783">
        <v>126600</v>
      </c>
      <c r="BN783">
        <v>13.9</v>
      </c>
      <c r="BO783">
        <v>2.7</v>
      </c>
      <c r="BP783">
        <v>16600</v>
      </c>
      <c r="BQ783">
        <v>124600</v>
      </c>
      <c r="BR783">
        <v>13.4</v>
      </c>
      <c r="BS783">
        <v>3.4</v>
      </c>
      <c r="BT783">
        <v>21200</v>
      </c>
      <c r="BU783">
        <v>124600</v>
      </c>
      <c r="BV783">
        <v>17</v>
      </c>
      <c r="BW783">
        <v>3.8</v>
      </c>
    </row>
    <row r="784" spans="1:75" x14ac:dyDescent="0.3">
      <c r="A784" t="s">
        <v>84</v>
      </c>
      <c r="B784" t="str">
        <f>VLOOKUP(A784,'class and classification'!$A$1:$B$338,2,FALSE)</f>
        <v>Predominantly Urban</v>
      </c>
      <c r="C784" t="str">
        <f>VLOOKUP(A784,'class and classification'!$A$1:$C$338,3,FALSE)</f>
        <v>MD</v>
      </c>
      <c r="D784">
        <v>13300</v>
      </c>
      <c r="E784">
        <v>88200</v>
      </c>
      <c r="F784">
        <v>15.1</v>
      </c>
      <c r="G784">
        <v>2.4</v>
      </c>
      <c r="H784">
        <v>14100</v>
      </c>
      <c r="I784">
        <v>89000</v>
      </c>
      <c r="J784">
        <v>15.8</v>
      </c>
      <c r="K784">
        <v>2.5</v>
      </c>
      <c r="L784">
        <v>13500</v>
      </c>
      <c r="M784">
        <v>84700</v>
      </c>
      <c r="N784">
        <v>15.9</v>
      </c>
      <c r="O784">
        <v>2.5</v>
      </c>
      <c r="P784">
        <v>11900</v>
      </c>
      <c r="Q784">
        <v>88300</v>
      </c>
      <c r="R784">
        <v>13.5</v>
      </c>
      <c r="S784">
        <v>2.2999999999999998</v>
      </c>
      <c r="T784">
        <v>14200</v>
      </c>
      <c r="U784">
        <v>85900</v>
      </c>
      <c r="V784">
        <v>16.600000000000001</v>
      </c>
      <c r="W784">
        <v>2.6</v>
      </c>
      <c r="X784">
        <v>10800</v>
      </c>
      <c r="Y784">
        <v>82700</v>
      </c>
      <c r="Z784">
        <v>13.1</v>
      </c>
      <c r="AA784">
        <v>2.5</v>
      </c>
      <c r="AB784">
        <v>10200</v>
      </c>
      <c r="AC784">
        <v>85600</v>
      </c>
      <c r="AD784">
        <v>11.9</v>
      </c>
      <c r="AE784">
        <v>2.4</v>
      </c>
      <c r="AF784">
        <v>11600</v>
      </c>
      <c r="AG784">
        <v>86200</v>
      </c>
      <c r="AH784">
        <v>13.5</v>
      </c>
      <c r="AI784">
        <v>2.5</v>
      </c>
      <c r="AJ784">
        <v>12400</v>
      </c>
      <c r="AK784">
        <v>90100</v>
      </c>
      <c r="AL784">
        <v>13.8</v>
      </c>
      <c r="AM784">
        <v>2.7</v>
      </c>
      <c r="AN784">
        <v>13400</v>
      </c>
      <c r="AO784">
        <v>87600</v>
      </c>
      <c r="AP784">
        <v>15.3</v>
      </c>
      <c r="AQ784">
        <v>2.8</v>
      </c>
      <c r="AR784">
        <v>11500</v>
      </c>
      <c r="AS784">
        <v>86500</v>
      </c>
      <c r="AT784">
        <v>13.3</v>
      </c>
      <c r="AU784">
        <v>2.8</v>
      </c>
      <c r="AV784">
        <v>12800</v>
      </c>
      <c r="AW784">
        <v>86500</v>
      </c>
      <c r="AX784">
        <v>14.8</v>
      </c>
      <c r="AY784">
        <v>2.9</v>
      </c>
      <c r="AZ784">
        <v>13200</v>
      </c>
      <c r="BA784">
        <v>87700</v>
      </c>
      <c r="BB784">
        <v>15.1</v>
      </c>
      <c r="BC784">
        <v>2.8</v>
      </c>
      <c r="BD784">
        <v>12800</v>
      </c>
      <c r="BE784">
        <v>88900</v>
      </c>
      <c r="BF784">
        <v>14.4</v>
      </c>
      <c r="BG784">
        <v>2.7</v>
      </c>
      <c r="BH784">
        <v>13400</v>
      </c>
      <c r="BI784">
        <v>85100</v>
      </c>
      <c r="BJ784">
        <v>15.7</v>
      </c>
      <c r="BK784">
        <v>2.8</v>
      </c>
      <c r="BL784">
        <v>12300</v>
      </c>
      <c r="BM784">
        <v>87200</v>
      </c>
      <c r="BN784">
        <v>14.1</v>
      </c>
      <c r="BO784">
        <v>2.6</v>
      </c>
      <c r="BP784">
        <v>16100</v>
      </c>
      <c r="BQ784">
        <v>88300</v>
      </c>
      <c r="BR784">
        <v>18.3</v>
      </c>
      <c r="BS784">
        <v>3.3</v>
      </c>
      <c r="BT784">
        <v>13500</v>
      </c>
      <c r="BU784">
        <v>90500</v>
      </c>
      <c r="BV784">
        <v>15</v>
      </c>
      <c r="BW784">
        <v>3.3</v>
      </c>
    </row>
    <row r="785" spans="1:75" x14ac:dyDescent="0.3">
      <c r="A785" t="s">
        <v>85</v>
      </c>
      <c r="B785" t="str">
        <f>VLOOKUP(A785,'class and classification'!$A$1:$B$338,2,FALSE)</f>
        <v>Predominantly Urban</v>
      </c>
      <c r="C785" t="str">
        <f>VLOOKUP(A785,'class and classification'!$A$1:$C$338,3,FALSE)</f>
        <v>MD</v>
      </c>
      <c r="D785">
        <v>20700</v>
      </c>
      <c r="E785">
        <v>181200</v>
      </c>
      <c r="F785">
        <v>11.4</v>
      </c>
      <c r="G785">
        <v>2.2000000000000002</v>
      </c>
      <c r="H785">
        <v>19900</v>
      </c>
      <c r="I785">
        <v>188500</v>
      </c>
      <c r="J785">
        <v>10.6</v>
      </c>
      <c r="K785">
        <v>2.2000000000000002</v>
      </c>
      <c r="L785">
        <v>27900</v>
      </c>
      <c r="M785">
        <v>208200</v>
      </c>
      <c r="N785">
        <v>13.4</v>
      </c>
      <c r="O785">
        <v>2.2999999999999998</v>
      </c>
      <c r="P785">
        <v>29100</v>
      </c>
      <c r="Q785">
        <v>207700</v>
      </c>
      <c r="R785">
        <v>14</v>
      </c>
      <c r="S785">
        <v>2.2999999999999998</v>
      </c>
      <c r="T785">
        <v>27500</v>
      </c>
      <c r="U785">
        <v>199300</v>
      </c>
      <c r="V785">
        <v>13.8</v>
      </c>
      <c r="W785">
        <v>2.4</v>
      </c>
      <c r="X785">
        <v>25000</v>
      </c>
      <c r="Y785">
        <v>202200</v>
      </c>
      <c r="Z785">
        <v>12.4</v>
      </c>
      <c r="AA785">
        <v>2.2000000000000002</v>
      </c>
      <c r="AB785">
        <v>26300</v>
      </c>
      <c r="AC785">
        <v>208600</v>
      </c>
      <c r="AD785">
        <v>12.6</v>
      </c>
      <c r="AE785">
        <v>2.2999999999999998</v>
      </c>
      <c r="AF785">
        <v>27500</v>
      </c>
      <c r="AG785">
        <v>209300</v>
      </c>
      <c r="AH785">
        <v>13.1</v>
      </c>
      <c r="AI785">
        <v>2.2999999999999998</v>
      </c>
      <c r="AJ785">
        <v>31200</v>
      </c>
      <c r="AK785">
        <v>214900</v>
      </c>
      <c r="AL785">
        <v>14.5</v>
      </c>
      <c r="AM785">
        <v>2.4</v>
      </c>
      <c r="AN785">
        <v>28400</v>
      </c>
      <c r="AO785">
        <v>224300</v>
      </c>
      <c r="AP785">
        <v>12.7</v>
      </c>
      <c r="AQ785">
        <v>2.2999999999999998</v>
      </c>
      <c r="AR785">
        <v>27600</v>
      </c>
      <c r="AS785">
        <v>228400</v>
      </c>
      <c r="AT785">
        <v>12.1</v>
      </c>
      <c r="AU785">
        <v>2.2000000000000002</v>
      </c>
      <c r="AV785">
        <v>32500</v>
      </c>
      <c r="AW785">
        <v>236300</v>
      </c>
      <c r="AX785">
        <v>13.8</v>
      </c>
      <c r="AY785">
        <v>2.4</v>
      </c>
      <c r="AZ785">
        <v>31100</v>
      </c>
      <c r="BA785">
        <v>244300</v>
      </c>
      <c r="BB785">
        <v>12.8</v>
      </c>
      <c r="BC785">
        <v>2.2999999999999998</v>
      </c>
      <c r="BD785">
        <v>36000</v>
      </c>
      <c r="BE785">
        <v>263100</v>
      </c>
      <c r="BF785">
        <v>13.7</v>
      </c>
      <c r="BG785">
        <v>2.5</v>
      </c>
      <c r="BH785">
        <v>33200</v>
      </c>
      <c r="BI785">
        <v>270000</v>
      </c>
      <c r="BJ785">
        <v>12.3</v>
      </c>
      <c r="BK785">
        <v>2.4</v>
      </c>
      <c r="BL785">
        <v>32900</v>
      </c>
      <c r="BM785">
        <v>262300</v>
      </c>
      <c r="BN785">
        <v>12.5</v>
      </c>
      <c r="BO785">
        <v>2.6</v>
      </c>
      <c r="BP785">
        <v>39600</v>
      </c>
      <c r="BQ785">
        <v>264200</v>
      </c>
      <c r="BR785">
        <v>15</v>
      </c>
      <c r="BS785">
        <v>3.5</v>
      </c>
      <c r="BT785">
        <v>46400</v>
      </c>
      <c r="BU785">
        <v>273900</v>
      </c>
      <c r="BV785">
        <v>16.899999999999999</v>
      </c>
      <c r="BW785">
        <v>3.8</v>
      </c>
    </row>
    <row r="786" spans="1:75" x14ac:dyDescent="0.3">
      <c r="A786" t="s">
        <v>86</v>
      </c>
      <c r="B786" t="str">
        <f>VLOOKUP(A786,'class and classification'!$A$1:$B$338,2,FALSE)</f>
        <v>Predominantly Urban</v>
      </c>
      <c r="C786" t="str">
        <f>VLOOKUP(A786,'class and classification'!$A$1:$C$338,3,FALSE)</f>
        <v>MD</v>
      </c>
      <c r="D786">
        <v>9200</v>
      </c>
      <c r="E786">
        <v>98400</v>
      </c>
      <c r="F786">
        <v>9.4</v>
      </c>
      <c r="G786">
        <v>2.1</v>
      </c>
      <c r="H786">
        <v>10200</v>
      </c>
      <c r="I786">
        <v>103900</v>
      </c>
      <c r="J786">
        <v>9.8000000000000007</v>
      </c>
      <c r="K786">
        <v>2.2000000000000002</v>
      </c>
      <c r="L786">
        <v>10600</v>
      </c>
      <c r="M786">
        <v>96500</v>
      </c>
      <c r="N786">
        <v>11</v>
      </c>
      <c r="O786">
        <v>2.2000000000000002</v>
      </c>
      <c r="P786">
        <v>11300</v>
      </c>
      <c r="Q786">
        <v>94100</v>
      </c>
      <c r="R786">
        <v>12</v>
      </c>
      <c r="S786">
        <v>2.5</v>
      </c>
      <c r="T786">
        <v>11800</v>
      </c>
      <c r="U786">
        <v>92800</v>
      </c>
      <c r="V786">
        <v>12.8</v>
      </c>
      <c r="W786">
        <v>2.4</v>
      </c>
      <c r="X786">
        <v>9600</v>
      </c>
      <c r="Y786">
        <v>94500</v>
      </c>
      <c r="Z786">
        <v>10.199999999999999</v>
      </c>
      <c r="AA786">
        <v>2.2000000000000002</v>
      </c>
      <c r="AB786">
        <v>11600</v>
      </c>
      <c r="AC786">
        <v>98000</v>
      </c>
      <c r="AD786">
        <v>11.8</v>
      </c>
      <c r="AE786">
        <v>2.2999999999999998</v>
      </c>
      <c r="AF786">
        <v>11200</v>
      </c>
      <c r="AG786">
        <v>93800</v>
      </c>
      <c r="AH786">
        <v>11.9</v>
      </c>
      <c r="AI786">
        <v>2.2999999999999998</v>
      </c>
      <c r="AJ786">
        <v>12000</v>
      </c>
      <c r="AK786">
        <v>93600</v>
      </c>
      <c r="AL786">
        <v>12.9</v>
      </c>
      <c r="AM786">
        <v>2.5</v>
      </c>
      <c r="AN786">
        <v>13000</v>
      </c>
      <c r="AO786">
        <v>96300</v>
      </c>
      <c r="AP786">
        <v>13.5</v>
      </c>
      <c r="AQ786">
        <v>2.5</v>
      </c>
      <c r="AR786">
        <v>10400</v>
      </c>
      <c r="AS786">
        <v>93400</v>
      </c>
      <c r="AT786">
        <v>11.2</v>
      </c>
      <c r="AU786">
        <v>2.4</v>
      </c>
      <c r="AV786">
        <v>12200</v>
      </c>
      <c r="AW786">
        <v>94100</v>
      </c>
      <c r="AX786">
        <v>13</v>
      </c>
      <c r="AY786">
        <v>2.6</v>
      </c>
      <c r="AZ786">
        <v>14900</v>
      </c>
      <c r="BA786">
        <v>100900</v>
      </c>
      <c r="BB786">
        <v>14.8</v>
      </c>
      <c r="BC786">
        <v>2.8</v>
      </c>
      <c r="BD786">
        <v>14600</v>
      </c>
      <c r="BE786">
        <v>98700</v>
      </c>
      <c r="BF786">
        <v>14.8</v>
      </c>
      <c r="BG786">
        <v>2.8</v>
      </c>
      <c r="BH786">
        <v>13700</v>
      </c>
      <c r="BI786">
        <v>99500</v>
      </c>
      <c r="BJ786">
        <v>13.8</v>
      </c>
      <c r="BK786">
        <v>2.8</v>
      </c>
      <c r="BL786">
        <v>13800</v>
      </c>
      <c r="BM786">
        <v>105000</v>
      </c>
      <c r="BN786">
        <v>13.2</v>
      </c>
      <c r="BO786">
        <v>2.6</v>
      </c>
      <c r="BP786">
        <v>14500</v>
      </c>
      <c r="BQ786">
        <v>106000</v>
      </c>
      <c r="BR786">
        <v>13.7</v>
      </c>
      <c r="BS786">
        <v>3.3</v>
      </c>
      <c r="BT786">
        <v>13400</v>
      </c>
      <c r="BU786">
        <v>97300</v>
      </c>
      <c r="BV786">
        <v>13.8</v>
      </c>
      <c r="BW786">
        <v>3.5</v>
      </c>
    </row>
    <row r="787" spans="1:75" x14ac:dyDescent="0.3">
      <c r="A787" t="s">
        <v>87</v>
      </c>
      <c r="B787" t="str">
        <f>VLOOKUP(A787,'class and classification'!$A$1:$B$338,2,FALSE)</f>
        <v>Predominantly Urban</v>
      </c>
      <c r="C787" t="str">
        <f>VLOOKUP(A787,'class and classification'!$A$1:$C$338,3,FALSE)</f>
        <v>MD</v>
      </c>
      <c r="D787">
        <v>11500</v>
      </c>
      <c r="E787">
        <v>92600</v>
      </c>
      <c r="F787">
        <v>12.4</v>
      </c>
      <c r="G787">
        <v>2.4</v>
      </c>
      <c r="H787">
        <v>11800</v>
      </c>
      <c r="I787">
        <v>94000</v>
      </c>
      <c r="J787">
        <v>12.6</v>
      </c>
      <c r="K787">
        <v>2.2999999999999998</v>
      </c>
      <c r="L787">
        <v>9900</v>
      </c>
      <c r="M787">
        <v>94800</v>
      </c>
      <c r="N787">
        <v>10.4</v>
      </c>
      <c r="O787">
        <v>2.1</v>
      </c>
      <c r="P787">
        <v>9800</v>
      </c>
      <c r="Q787">
        <v>90600</v>
      </c>
      <c r="R787">
        <v>10.8</v>
      </c>
      <c r="S787">
        <v>2.2000000000000002</v>
      </c>
      <c r="T787">
        <v>10900</v>
      </c>
      <c r="U787">
        <v>93400</v>
      </c>
      <c r="V787">
        <v>11.7</v>
      </c>
      <c r="W787">
        <v>2.2999999999999998</v>
      </c>
      <c r="X787">
        <v>11500</v>
      </c>
      <c r="Y787">
        <v>89900</v>
      </c>
      <c r="Z787">
        <v>12.8</v>
      </c>
      <c r="AA787">
        <v>2.2999999999999998</v>
      </c>
      <c r="AB787">
        <v>11300</v>
      </c>
      <c r="AC787">
        <v>90400</v>
      </c>
      <c r="AD787">
        <v>12.5</v>
      </c>
      <c r="AE787">
        <v>2.2999999999999998</v>
      </c>
      <c r="AF787">
        <v>9800</v>
      </c>
      <c r="AG787">
        <v>87500</v>
      </c>
      <c r="AH787">
        <v>11.2</v>
      </c>
      <c r="AI787">
        <v>2.2999999999999998</v>
      </c>
      <c r="AJ787">
        <v>10100</v>
      </c>
      <c r="AK787">
        <v>85900</v>
      </c>
      <c r="AL787">
        <v>11.8</v>
      </c>
      <c r="AM787">
        <v>2.4</v>
      </c>
      <c r="AN787">
        <v>8200</v>
      </c>
      <c r="AO787">
        <v>86700</v>
      </c>
      <c r="AP787">
        <v>9.5</v>
      </c>
      <c r="AQ787">
        <v>2.1</v>
      </c>
      <c r="AR787">
        <v>10100</v>
      </c>
      <c r="AS787">
        <v>86800</v>
      </c>
      <c r="AT787">
        <v>11.6</v>
      </c>
      <c r="AU787">
        <v>2.4</v>
      </c>
      <c r="AV787">
        <v>10300</v>
      </c>
      <c r="AW787">
        <v>88600</v>
      </c>
      <c r="AX787">
        <v>11.7</v>
      </c>
      <c r="AY787">
        <v>2.4</v>
      </c>
      <c r="AZ787">
        <v>10400</v>
      </c>
      <c r="BA787">
        <v>85600</v>
      </c>
      <c r="BB787">
        <v>12.2</v>
      </c>
      <c r="BC787">
        <v>2.5</v>
      </c>
      <c r="BD787">
        <v>10000</v>
      </c>
      <c r="BE787">
        <v>93500</v>
      </c>
      <c r="BF787">
        <v>10.7</v>
      </c>
      <c r="BG787">
        <v>2.4</v>
      </c>
      <c r="BH787">
        <v>12600</v>
      </c>
      <c r="BI787">
        <v>96300</v>
      </c>
      <c r="BJ787">
        <v>13.1</v>
      </c>
      <c r="BK787">
        <v>2.5</v>
      </c>
      <c r="BL787">
        <v>12300</v>
      </c>
      <c r="BM787">
        <v>95700</v>
      </c>
      <c r="BN787">
        <v>12.8</v>
      </c>
      <c r="BO787">
        <v>2.5</v>
      </c>
      <c r="BP787">
        <v>13900</v>
      </c>
      <c r="BQ787">
        <v>96900</v>
      </c>
      <c r="BR787">
        <v>14.4</v>
      </c>
      <c r="BS787">
        <v>3.1</v>
      </c>
      <c r="BT787">
        <v>15700</v>
      </c>
      <c r="BU787">
        <v>89500</v>
      </c>
      <c r="BV787">
        <v>17.600000000000001</v>
      </c>
      <c r="BW787">
        <v>3.8</v>
      </c>
    </row>
    <row r="788" spans="1:75" x14ac:dyDescent="0.3">
      <c r="A788" t="s">
        <v>88</v>
      </c>
      <c r="B788" t="str">
        <f>VLOOKUP(A788,'class and classification'!$A$1:$B$338,2,FALSE)</f>
        <v>Predominantly Urban</v>
      </c>
      <c r="C788" t="str">
        <f>VLOOKUP(A788,'class and classification'!$A$1:$C$338,3,FALSE)</f>
        <v>MD</v>
      </c>
      <c r="D788">
        <v>11200</v>
      </c>
      <c r="E788">
        <v>93400</v>
      </c>
      <c r="F788">
        <v>12</v>
      </c>
      <c r="G788">
        <v>2.4</v>
      </c>
      <c r="H788">
        <v>10900</v>
      </c>
      <c r="I788">
        <v>98600</v>
      </c>
      <c r="J788">
        <v>11.1</v>
      </c>
      <c r="K788">
        <v>2</v>
      </c>
      <c r="L788">
        <v>10700</v>
      </c>
      <c r="M788">
        <v>103100</v>
      </c>
      <c r="N788">
        <v>10.4</v>
      </c>
      <c r="O788">
        <v>2</v>
      </c>
      <c r="P788">
        <v>12700</v>
      </c>
      <c r="Q788">
        <v>105400</v>
      </c>
      <c r="R788">
        <v>12.1</v>
      </c>
      <c r="S788">
        <v>2.1</v>
      </c>
      <c r="T788">
        <v>13600</v>
      </c>
      <c r="U788">
        <v>102200</v>
      </c>
      <c r="V788">
        <v>13.3</v>
      </c>
      <c r="W788">
        <v>2.2999999999999998</v>
      </c>
      <c r="X788">
        <v>12800</v>
      </c>
      <c r="Y788">
        <v>98200</v>
      </c>
      <c r="Z788">
        <v>13.1</v>
      </c>
      <c r="AA788">
        <v>2.2999999999999998</v>
      </c>
      <c r="AB788">
        <v>12400</v>
      </c>
      <c r="AC788">
        <v>101600</v>
      </c>
      <c r="AD788">
        <v>12.2</v>
      </c>
      <c r="AE788">
        <v>2.2999999999999998</v>
      </c>
      <c r="AF788">
        <v>12700</v>
      </c>
      <c r="AG788">
        <v>102500</v>
      </c>
      <c r="AH788">
        <v>12.4</v>
      </c>
      <c r="AI788">
        <v>2.2999999999999998</v>
      </c>
      <c r="AJ788">
        <v>13000</v>
      </c>
      <c r="AK788">
        <v>106900</v>
      </c>
      <c r="AL788">
        <v>12.2</v>
      </c>
      <c r="AM788">
        <v>2.4</v>
      </c>
      <c r="AN788">
        <v>13000</v>
      </c>
      <c r="AO788">
        <v>102300</v>
      </c>
      <c r="AP788">
        <v>12.7</v>
      </c>
      <c r="AQ788">
        <v>2.5</v>
      </c>
      <c r="AR788">
        <v>13900</v>
      </c>
      <c r="AS788">
        <v>112000</v>
      </c>
      <c r="AT788">
        <v>12.4</v>
      </c>
      <c r="AU788">
        <v>2.4</v>
      </c>
      <c r="AV788">
        <v>14500</v>
      </c>
      <c r="AW788">
        <v>114300</v>
      </c>
      <c r="AX788">
        <v>12.7</v>
      </c>
      <c r="AY788">
        <v>2.5</v>
      </c>
      <c r="AZ788">
        <v>15400</v>
      </c>
      <c r="BA788">
        <v>114100</v>
      </c>
      <c r="BB788">
        <v>13.5</v>
      </c>
      <c r="BC788">
        <v>2.6</v>
      </c>
      <c r="BD788">
        <v>16900</v>
      </c>
      <c r="BE788">
        <v>126000</v>
      </c>
      <c r="BF788">
        <v>13.4</v>
      </c>
      <c r="BG788">
        <v>2.6</v>
      </c>
      <c r="BH788">
        <v>17800</v>
      </c>
      <c r="BI788">
        <v>128900</v>
      </c>
      <c r="BJ788">
        <v>13.8</v>
      </c>
      <c r="BK788">
        <v>2.6</v>
      </c>
      <c r="BL788">
        <v>23500</v>
      </c>
      <c r="BM788">
        <v>129400</v>
      </c>
      <c r="BN788">
        <v>18.2</v>
      </c>
      <c r="BO788">
        <v>2.9</v>
      </c>
      <c r="BP788">
        <v>28400</v>
      </c>
      <c r="BQ788">
        <v>125300</v>
      </c>
      <c r="BR788">
        <v>22.6</v>
      </c>
      <c r="BS788">
        <v>3.9</v>
      </c>
      <c r="BT788">
        <v>23200</v>
      </c>
      <c r="BU788">
        <v>122900</v>
      </c>
      <c r="BV788">
        <v>18.899999999999999</v>
      </c>
      <c r="BW788">
        <v>4.3</v>
      </c>
    </row>
    <row r="789" spans="1:75" x14ac:dyDescent="0.3">
      <c r="A789" t="s">
        <v>89</v>
      </c>
      <c r="B789" t="str">
        <f>VLOOKUP(A789,'class and classification'!$A$1:$B$338,2,FALSE)</f>
        <v>Predominantly Urban</v>
      </c>
      <c r="C789" t="str">
        <f>VLOOKUP(A789,'class and classification'!$A$1:$C$338,3,FALSE)</f>
        <v>MD</v>
      </c>
      <c r="D789">
        <v>21200</v>
      </c>
      <c r="E789">
        <v>145300</v>
      </c>
      <c r="F789">
        <v>14.6</v>
      </c>
      <c r="G789">
        <v>2.4</v>
      </c>
      <c r="H789">
        <v>18200</v>
      </c>
      <c r="I789">
        <v>141800</v>
      </c>
      <c r="J789">
        <v>12.9</v>
      </c>
      <c r="K789">
        <v>2.2999999999999998</v>
      </c>
      <c r="L789">
        <v>21100</v>
      </c>
      <c r="M789">
        <v>142700</v>
      </c>
      <c r="N789">
        <v>14.8</v>
      </c>
      <c r="O789">
        <v>2.5</v>
      </c>
      <c r="P789">
        <v>20500</v>
      </c>
      <c r="Q789">
        <v>142000</v>
      </c>
      <c r="R789">
        <v>14.4</v>
      </c>
      <c r="S789">
        <v>2.4</v>
      </c>
      <c r="T789">
        <v>19900</v>
      </c>
      <c r="U789">
        <v>136600</v>
      </c>
      <c r="V789">
        <v>14.5</v>
      </c>
      <c r="W789">
        <v>2.2999999999999998</v>
      </c>
      <c r="X789">
        <v>19500</v>
      </c>
      <c r="Y789">
        <v>131600</v>
      </c>
      <c r="Z789">
        <v>14.8</v>
      </c>
      <c r="AA789">
        <v>2.6</v>
      </c>
      <c r="AB789">
        <v>20800</v>
      </c>
      <c r="AC789">
        <v>134100</v>
      </c>
      <c r="AD789">
        <v>15.5</v>
      </c>
      <c r="AE789">
        <v>2.6</v>
      </c>
      <c r="AF789">
        <v>20200</v>
      </c>
      <c r="AG789">
        <v>130000</v>
      </c>
      <c r="AH789">
        <v>15.6</v>
      </c>
      <c r="AI789">
        <v>2.7</v>
      </c>
      <c r="AJ789">
        <v>20200</v>
      </c>
      <c r="AK789">
        <v>135400</v>
      </c>
      <c r="AL789">
        <v>14.9</v>
      </c>
      <c r="AM789">
        <v>2.5</v>
      </c>
      <c r="AN789">
        <v>20300</v>
      </c>
      <c r="AO789">
        <v>138300</v>
      </c>
      <c r="AP789">
        <v>14.7</v>
      </c>
      <c r="AQ789">
        <v>2.4</v>
      </c>
      <c r="AR789">
        <v>19300</v>
      </c>
      <c r="AS789">
        <v>139300</v>
      </c>
      <c r="AT789">
        <v>13.8</v>
      </c>
      <c r="AU789">
        <v>2.2000000000000002</v>
      </c>
      <c r="AV789">
        <v>17900</v>
      </c>
      <c r="AW789">
        <v>140200</v>
      </c>
      <c r="AX789">
        <v>12.7</v>
      </c>
      <c r="AY789">
        <v>2.2000000000000002</v>
      </c>
      <c r="AZ789">
        <v>20200</v>
      </c>
      <c r="BA789">
        <v>142900</v>
      </c>
      <c r="BB789">
        <v>14.1</v>
      </c>
      <c r="BC789">
        <v>2.4</v>
      </c>
      <c r="BD789">
        <v>20100</v>
      </c>
      <c r="BE789">
        <v>140200</v>
      </c>
      <c r="BF789">
        <v>14.3</v>
      </c>
      <c r="BG789">
        <v>2.5</v>
      </c>
      <c r="BH789">
        <v>19700</v>
      </c>
      <c r="BI789">
        <v>147500</v>
      </c>
      <c r="BJ789">
        <v>13.4</v>
      </c>
      <c r="BK789">
        <v>2.6</v>
      </c>
      <c r="BL789">
        <v>16700</v>
      </c>
      <c r="BM789">
        <v>142100</v>
      </c>
      <c r="BN789">
        <v>11.7</v>
      </c>
      <c r="BO789">
        <v>2.7</v>
      </c>
      <c r="BP789">
        <v>20400</v>
      </c>
      <c r="BQ789">
        <v>139700</v>
      </c>
      <c r="BR789">
        <v>14.6</v>
      </c>
      <c r="BS789">
        <v>3.4</v>
      </c>
      <c r="BT789">
        <v>19400</v>
      </c>
      <c r="BU789">
        <v>135800</v>
      </c>
      <c r="BV789">
        <v>14.3</v>
      </c>
      <c r="BW789">
        <v>3.1</v>
      </c>
    </row>
    <row r="790" spans="1:75" x14ac:dyDescent="0.3">
      <c r="A790" t="s">
        <v>90</v>
      </c>
      <c r="B790" t="str">
        <f>VLOOKUP(A790,'class and classification'!$A$1:$B$338,2,FALSE)</f>
        <v>Predominantly Urban</v>
      </c>
      <c r="C790" t="str">
        <f>VLOOKUP(A790,'class and classification'!$A$1:$C$338,3,FALSE)</f>
        <v>MD</v>
      </c>
      <c r="D790">
        <v>13100</v>
      </c>
      <c r="E790">
        <v>100800</v>
      </c>
      <c r="F790">
        <v>13</v>
      </c>
      <c r="G790">
        <v>2.4</v>
      </c>
      <c r="H790">
        <v>11200</v>
      </c>
      <c r="I790">
        <v>98000</v>
      </c>
      <c r="J790">
        <v>11.4</v>
      </c>
      <c r="K790">
        <v>2.2999999999999998</v>
      </c>
      <c r="L790">
        <v>11700</v>
      </c>
      <c r="M790">
        <v>101700</v>
      </c>
      <c r="N790">
        <v>11.5</v>
      </c>
      <c r="O790">
        <v>2.1</v>
      </c>
      <c r="P790">
        <v>12900</v>
      </c>
      <c r="Q790">
        <v>102200</v>
      </c>
      <c r="R790">
        <v>12.6</v>
      </c>
      <c r="S790">
        <v>2.1</v>
      </c>
      <c r="T790">
        <v>11400</v>
      </c>
      <c r="U790">
        <v>101000</v>
      </c>
      <c r="V790">
        <v>11.2</v>
      </c>
      <c r="W790">
        <v>2.1</v>
      </c>
      <c r="X790">
        <v>11700</v>
      </c>
      <c r="Y790">
        <v>100700</v>
      </c>
      <c r="Z790">
        <v>11.7</v>
      </c>
      <c r="AA790">
        <v>2.2000000000000002</v>
      </c>
      <c r="AB790">
        <v>10300</v>
      </c>
      <c r="AC790">
        <v>96700</v>
      </c>
      <c r="AD790">
        <v>10.7</v>
      </c>
      <c r="AE790">
        <v>2.2000000000000002</v>
      </c>
      <c r="AF790">
        <v>10500</v>
      </c>
      <c r="AG790">
        <v>95500</v>
      </c>
      <c r="AH790">
        <v>11</v>
      </c>
      <c r="AI790">
        <v>2.6</v>
      </c>
      <c r="AJ790">
        <v>12300</v>
      </c>
      <c r="AK790">
        <v>97300</v>
      </c>
      <c r="AL790">
        <v>12.6</v>
      </c>
      <c r="AM790">
        <v>2.5</v>
      </c>
      <c r="AN790">
        <v>14100</v>
      </c>
      <c r="AO790">
        <v>98400</v>
      </c>
      <c r="AP790">
        <v>14.3</v>
      </c>
      <c r="AQ790">
        <v>2.6</v>
      </c>
      <c r="AR790">
        <v>13400</v>
      </c>
      <c r="AS790">
        <v>99500</v>
      </c>
      <c r="AT790">
        <v>13.4</v>
      </c>
      <c r="AU790">
        <v>2.4</v>
      </c>
      <c r="AV790">
        <v>13300</v>
      </c>
      <c r="AW790">
        <v>101700</v>
      </c>
      <c r="AX790">
        <v>13</v>
      </c>
      <c r="AY790">
        <v>2.2999999999999998</v>
      </c>
      <c r="AZ790">
        <v>13800</v>
      </c>
      <c r="BA790">
        <v>101000</v>
      </c>
      <c r="BB790">
        <v>13.7</v>
      </c>
      <c r="BC790">
        <v>2.5</v>
      </c>
      <c r="BD790">
        <v>15000</v>
      </c>
      <c r="BE790">
        <v>104000</v>
      </c>
      <c r="BF790">
        <v>14.5</v>
      </c>
      <c r="BG790">
        <v>2.5</v>
      </c>
      <c r="BH790">
        <v>15500</v>
      </c>
      <c r="BI790">
        <v>106000</v>
      </c>
      <c r="BJ790">
        <v>14.6</v>
      </c>
      <c r="BK790">
        <v>2.6</v>
      </c>
      <c r="BL790">
        <v>16800</v>
      </c>
      <c r="BM790">
        <v>107700</v>
      </c>
      <c r="BN790">
        <v>15.6</v>
      </c>
      <c r="BO790">
        <v>2.8</v>
      </c>
      <c r="BP790">
        <v>15600</v>
      </c>
      <c r="BQ790">
        <v>104800</v>
      </c>
      <c r="BR790">
        <v>14.9</v>
      </c>
      <c r="BS790">
        <v>3.2</v>
      </c>
      <c r="BT790">
        <v>14500</v>
      </c>
      <c r="BU790">
        <v>107200</v>
      </c>
      <c r="BV790">
        <v>13.5</v>
      </c>
      <c r="BW790">
        <v>3.2</v>
      </c>
    </row>
    <row r="791" spans="1:75" x14ac:dyDescent="0.3">
      <c r="A791" t="s">
        <v>91</v>
      </c>
      <c r="B791" t="str">
        <f>VLOOKUP(A791,'class and classification'!$A$1:$B$338,2,FALSE)</f>
        <v>Predominantly Urban</v>
      </c>
      <c r="C791" t="str">
        <f>VLOOKUP(A791,'class and classification'!$A$1:$C$338,3,FALSE)</f>
        <v>MD</v>
      </c>
      <c r="D791">
        <v>14300</v>
      </c>
      <c r="E791">
        <v>102500</v>
      </c>
      <c r="F791">
        <v>13.9</v>
      </c>
      <c r="G791">
        <v>2.2999999999999998</v>
      </c>
      <c r="H791">
        <v>16200</v>
      </c>
      <c r="I791">
        <v>104800</v>
      </c>
      <c r="J791">
        <v>15.4</v>
      </c>
      <c r="K791">
        <v>2.4</v>
      </c>
      <c r="L791">
        <v>17500</v>
      </c>
      <c r="M791">
        <v>109100</v>
      </c>
      <c r="N791">
        <v>16</v>
      </c>
      <c r="O791">
        <v>2.5</v>
      </c>
      <c r="P791">
        <v>16600</v>
      </c>
      <c r="Q791">
        <v>106900</v>
      </c>
      <c r="R791">
        <v>15.6</v>
      </c>
      <c r="S791">
        <v>2.4</v>
      </c>
      <c r="T791">
        <v>18100</v>
      </c>
      <c r="U791">
        <v>109200</v>
      </c>
      <c r="V791">
        <v>16.600000000000001</v>
      </c>
      <c r="W791">
        <v>2.5</v>
      </c>
      <c r="X791">
        <v>15900</v>
      </c>
      <c r="Y791">
        <v>103700</v>
      </c>
      <c r="Z791">
        <v>15.4</v>
      </c>
      <c r="AA791">
        <v>2.5</v>
      </c>
      <c r="AB791">
        <v>15700</v>
      </c>
      <c r="AC791">
        <v>105100</v>
      </c>
      <c r="AD791">
        <v>15</v>
      </c>
      <c r="AE791">
        <v>2.5</v>
      </c>
      <c r="AF791">
        <v>12100</v>
      </c>
      <c r="AG791">
        <v>105800</v>
      </c>
      <c r="AH791">
        <v>11.4</v>
      </c>
      <c r="AI791">
        <v>2.2999999999999998</v>
      </c>
      <c r="AJ791">
        <v>14700</v>
      </c>
      <c r="AK791">
        <v>105500</v>
      </c>
      <c r="AL791">
        <v>14</v>
      </c>
      <c r="AM791">
        <v>2.5</v>
      </c>
      <c r="AN791">
        <v>15500</v>
      </c>
      <c r="AO791">
        <v>108200</v>
      </c>
      <c r="AP791">
        <v>14.3</v>
      </c>
      <c r="AQ791">
        <v>2.5</v>
      </c>
      <c r="AR791">
        <v>17000</v>
      </c>
      <c r="AS791">
        <v>112700</v>
      </c>
      <c r="AT791">
        <v>15.1</v>
      </c>
      <c r="AU791">
        <v>2.4</v>
      </c>
      <c r="AV791">
        <v>18100</v>
      </c>
      <c r="AW791">
        <v>117900</v>
      </c>
      <c r="AX791">
        <v>15.3</v>
      </c>
      <c r="AY791">
        <v>2.4</v>
      </c>
      <c r="AZ791">
        <v>20600</v>
      </c>
      <c r="BA791">
        <v>120600</v>
      </c>
      <c r="BB791">
        <v>17.100000000000001</v>
      </c>
      <c r="BC791">
        <v>2.7</v>
      </c>
      <c r="BD791">
        <v>21400</v>
      </c>
      <c r="BE791">
        <v>115800</v>
      </c>
      <c r="BF791">
        <v>18.5</v>
      </c>
      <c r="BG791">
        <v>2.8</v>
      </c>
      <c r="BH791">
        <v>20800</v>
      </c>
      <c r="BI791">
        <v>113100</v>
      </c>
      <c r="BJ791">
        <v>18.399999999999999</v>
      </c>
      <c r="BK791">
        <v>2.8</v>
      </c>
      <c r="BL791">
        <v>19900</v>
      </c>
      <c r="BM791">
        <v>117900</v>
      </c>
      <c r="BN791">
        <v>16.899999999999999</v>
      </c>
      <c r="BO791">
        <v>2.8</v>
      </c>
      <c r="BP791">
        <v>18100</v>
      </c>
      <c r="BQ791">
        <v>117100</v>
      </c>
      <c r="BR791">
        <v>15.4</v>
      </c>
      <c r="BS791">
        <v>3.3</v>
      </c>
      <c r="BT791">
        <v>19200</v>
      </c>
      <c r="BU791">
        <v>114900</v>
      </c>
      <c r="BV791">
        <v>16.7</v>
      </c>
      <c r="BW791">
        <v>3.4</v>
      </c>
    </row>
    <row r="792" spans="1:75" x14ac:dyDescent="0.3">
      <c r="A792" t="s">
        <v>92</v>
      </c>
      <c r="B792" t="str">
        <f>VLOOKUP(A792,'class and classification'!$A$1:$B$338,2,FALSE)</f>
        <v>Predominantly Urban</v>
      </c>
      <c r="C792" t="str">
        <f>VLOOKUP(A792,'class and classification'!$A$1:$C$338,3,FALSE)</f>
        <v>MD</v>
      </c>
      <c r="D792">
        <v>13700</v>
      </c>
      <c r="E792">
        <v>147700</v>
      </c>
      <c r="F792">
        <v>9.3000000000000007</v>
      </c>
      <c r="G792">
        <v>2</v>
      </c>
      <c r="H792">
        <v>14500</v>
      </c>
      <c r="I792">
        <v>144900</v>
      </c>
      <c r="J792">
        <v>10</v>
      </c>
      <c r="K792">
        <v>2.2000000000000002</v>
      </c>
      <c r="L792">
        <v>15800</v>
      </c>
      <c r="M792">
        <v>143400</v>
      </c>
      <c r="N792">
        <v>11</v>
      </c>
      <c r="O792">
        <v>2.4</v>
      </c>
      <c r="P792">
        <v>16100</v>
      </c>
      <c r="Q792">
        <v>139500</v>
      </c>
      <c r="R792">
        <v>11.6</v>
      </c>
      <c r="S792">
        <v>2.2999999999999998</v>
      </c>
      <c r="T792">
        <v>18500</v>
      </c>
      <c r="U792">
        <v>150500</v>
      </c>
      <c r="V792">
        <v>12.3</v>
      </c>
      <c r="W792">
        <v>2.2999999999999998</v>
      </c>
      <c r="X792">
        <v>19400</v>
      </c>
      <c r="Y792">
        <v>147100</v>
      </c>
      <c r="Z792">
        <v>13.2</v>
      </c>
      <c r="AA792">
        <v>2.2999999999999998</v>
      </c>
      <c r="AB792">
        <v>20900</v>
      </c>
      <c r="AC792">
        <v>148800</v>
      </c>
      <c r="AD792">
        <v>14</v>
      </c>
      <c r="AE792">
        <v>2.4</v>
      </c>
      <c r="AF792">
        <v>21200</v>
      </c>
      <c r="AG792">
        <v>148300</v>
      </c>
      <c r="AH792">
        <v>14.3</v>
      </c>
      <c r="AI792">
        <v>2.6</v>
      </c>
      <c r="AJ792">
        <v>18100</v>
      </c>
      <c r="AK792">
        <v>146800</v>
      </c>
      <c r="AL792">
        <v>12.3</v>
      </c>
      <c r="AM792">
        <v>2.2999999999999998</v>
      </c>
      <c r="AN792">
        <v>17900</v>
      </c>
      <c r="AO792">
        <v>145900</v>
      </c>
      <c r="AP792">
        <v>12.3</v>
      </c>
      <c r="AQ792">
        <v>2.4</v>
      </c>
      <c r="AR792">
        <v>19200</v>
      </c>
      <c r="AS792">
        <v>153600</v>
      </c>
      <c r="AT792">
        <v>12.5</v>
      </c>
      <c r="AU792">
        <v>2.4</v>
      </c>
      <c r="AV792">
        <v>21100</v>
      </c>
      <c r="AW792">
        <v>158100</v>
      </c>
      <c r="AX792">
        <v>13.3</v>
      </c>
      <c r="AY792">
        <v>2.5</v>
      </c>
      <c r="AZ792">
        <v>17200</v>
      </c>
      <c r="BA792">
        <v>155400</v>
      </c>
      <c r="BB792">
        <v>11</v>
      </c>
      <c r="BC792">
        <v>2.2999999999999998</v>
      </c>
      <c r="BD792">
        <v>19000</v>
      </c>
      <c r="BE792">
        <v>158500</v>
      </c>
      <c r="BF792">
        <v>12</v>
      </c>
      <c r="BG792">
        <v>2.5</v>
      </c>
      <c r="BH792">
        <v>16700</v>
      </c>
      <c r="BI792">
        <v>156200</v>
      </c>
      <c r="BJ792">
        <v>10.7</v>
      </c>
      <c r="BK792">
        <v>2.4</v>
      </c>
      <c r="BL792">
        <v>20200</v>
      </c>
      <c r="BM792">
        <v>160400</v>
      </c>
      <c r="BN792">
        <v>12.6</v>
      </c>
      <c r="BO792">
        <v>2.6</v>
      </c>
      <c r="BP792">
        <v>21700</v>
      </c>
      <c r="BQ792">
        <v>159500</v>
      </c>
      <c r="BR792">
        <v>13.6</v>
      </c>
      <c r="BS792">
        <v>3.3</v>
      </c>
      <c r="BT792">
        <v>20600</v>
      </c>
      <c r="BU792">
        <v>161800</v>
      </c>
      <c r="BV792">
        <v>12.7</v>
      </c>
      <c r="BW792">
        <v>3.1</v>
      </c>
    </row>
    <row r="793" spans="1:75" x14ac:dyDescent="0.3">
      <c r="A793" t="s">
        <v>93</v>
      </c>
      <c r="B793" t="str">
        <f>VLOOKUP(A793,'class and classification'!$A$1:$B$338,2,FALSE)</f>
        <v>Predominantly Urban</v>
      </c>
      <c r="C793" t="str">
        <f>VLOOKUP(A793,'class and classification'!$A$1:$C$338,3,FALSE)</f>
        <v>SC</v>
      </c>
      <c r="D793">
        <v>60100</v>
      </c>
      <c r="E793">
        <v>532200</v>
      </c>
      <c r="F793">
        <v>11.3</v>
      </c>
      <c r="G793">
        <v>0.8</v>
      </c>
      <c r="H793">
        <v>67500</v>
      </c>
      <c r="I793">
        <v>537100</v>
      </c>
      <c r="J793">
        <v>12.6</v>
      </c>
      <c r="K793">
        <v>0.9</v>
      </c>
      <c r="L793">
        <v>66600</v>
      </c>
      <c r="M793">
        <v>542000</v>
      </c>
      <c r="N793">
        <v>12.3</v>
      </c>
      <c r="O793">
        <v>1.6</v>
      </c>
      <c r="P793">
        <v>65300</v>
      </c>
      <c r="Q793">
        <v>546000</v>
      </c>
      <c r="R793">
        <v>12</v>
      </c>
      <c r="S793">
        <v>1.5</v>
      </c>
      <c r="T793">
        <v>69100</v>
      </c>
      <c r="U793">
        <v>536700</v>
      </c>
      <c r="V793">
        <v>12.9</v>
      </c>
      <c r="W793">
        <v>1.6</v>
      </c>
      <c r="X793">
        <v>63400</v>
      </c>
      <c r="Y793">
        <v>524900</v>
      </c>
      <c r="Z793">
        <v>12.1</v>
      </c>
      <c r="AA793">
        <v>1.6</v>
      </c>
      <c r="AB793">
        <v>66500</v>
      </c>
      <c r="AC793">
        <v>554700</v>
      </c>
      <c r="AD793">
        <v>12</v>
      </c>
      <c r="AE793">
        <v>1.6</v>
      </c>
      <c r="AF793">
        <v>63500</v>
      </c>
      <c r="AG793">
        <v>557100</v>
      </c>
      <c r="AH793">
        <v>11.4</v>
      </c>
      <c r="AI793">
        <v>1.6</v>
      </c>
      <c r="AJ793">
        <v>64600</v>
      </c>
      <c r="AK793">
        <v>539800</v>
      </c>
      <c r="AL793">
        <v>12</v>
      </c>
      <c r="AM793">
        <v>1.7</v>
      </c>
      <c r="AN793">
        <v>57200</v>
      </c>
      <c r="AO793">
        <v>525200</v>
      </c>
      <c r="AP793">
        <v>10.9</v>
      </c>
      <c r="AQ793">
        <v>1.7</v>
      </c>
      <c r="AR793">
        <v>61300</v>
      </c>
      <c r="AS793">
        <v>528300</v>
      </c>
      <c r="AT793">
        <v>11.6</v>
      </c>
      <c r="AU793">
        <v>1.7</v>
      </c>
      <c r="AV793">
        <v>65600</v>
      </c>
      <c r="AW793">
        <v>551500</v>
      </c>
      <c r="AX793">
        <v>11.9</v>
      </c>
      <c r="AY793">
        <v>1.8</v>
      </c>
      <c r="AZ793">
        <v>69800</v>
      </c>
      <c r="BA793">
        <v>571800</v>
      </c>
      <c r="BB793">
        <v>12.2</v>
      </c>
      <c r="BC793">
        <v>1.8</v>
      </c>
      <c r="BD793">
        <v>70300</v>
      </c>
      <c r="BE793">
        <v>583300</v>
      </c>
      <c r="BF793">
        <v>12.1</v>
      </c>
      <c r="BG793">
        <v>1.8</v>
      </c>
      <c r="BH793">
        <v>75600</v>
      </c>
      <c r="BI793">
        <v>571600</v>
      </c>
      <c r="BJ793">
        <v>13.2</v>
      </c>
      <c r="BK793">
        <v>1.8</v>
      </c>
      <c r="BL793">
        <v>68400</v>
      </c>
      <c r="BM793">
        <v>574000</v>
      </c>
      <c r="BN793">
        <v>11.9</v>
      </c>
      <c r="BO793">
        <v>1.8</v>
      </c>
      <c r="BP793">
        <v>76400</v>
      </c>
      <c r="BQ793">
        <v>569400</v>
      </c>
      <c r="BR793">
        <v>13.4</v>
      </c>
      <c r="BS793">
        <v>2.1</v>
      </c>
      <c r="BT793">
        <v>75800</v>
      </c>
      <c r="BU793">
        <v>545800</v>
      </c>
      <c r="BV793">
        <v>13.9</v>
      </c>
      <c r="BW793">
        <v>2</v>
      </c>
    </row>
    <row r="794" spans="1:75" x14ac:dyDescent="0.3">
      <c r="A794" t="s">
        <v>94</v>
      </c>
      <c r="B794" t="str">
        <f>VLOOKUP(A794,'class and classification'!$A$1:$B$338,2,FALSE)</f>
        <v>Predominantly Urban</v>
      </c>
      <c r="C794" t="str">
        <f>VLOOKUP(A794,'class and classification'!$A$1:$C$338,3,FALSE)</f>
        <v>MD</v>
      </c>
      <c r="D794">
        <v>6900</v>
      </c>
      <c r="E794">
        <v>61300</v>
      </c>
      <c r="F794">
        <v>11.2</v>
      </c>
      <c r="G794">
        <v>2.2000000000000002</v>
      </c>
      <c r="H794">
        <v>6400</v>
      </c>
      <c r="I794">
        <v>63400</v>
      </c>
      <c r="J794">
        <v>10</v>
      </c>
      <c r="K794">
        <v>2</v>
      </c>
      <c r="L794">
        <v>5700</v>
      </c>
      <c r="M794">
        <v>62900</v>
      </c>
      <c r="N794">
        <v>9.1</v>
      </c>
      <c r="O794">
        <v>1.9</v>
      </c>
      <c r="P794">
        <v>6800</v>
      </c>
      <c r="Q794">
        <v>62100</v>
      </c>
      <c r="R794">
        <v>10.9</v>
      </c>
      <c r="S794">
        <v>2.2000000000000002</v>
      </c>
      <c r="T794">
        <v>6700</v>
      </c>
      <c r="U794">
        <v>61500</v>
      </c>
      <c r="V794">
        <v>11</v>
      </c>
      <c r="W794">
        <v>2.1</v>
      </c>
      <c r="X794">
        <v>7400</v>
      </c>
      <c r="Y794">
        <v>60400</v>
      </c>
      <c r="Z794">
        <v>12.3</v>
      </c>
      <c r="AA794">
        <v>2.4</v>
      </c>
      <c r="AB794">
        <v>5500</v>
      </c>
      <c r="AC794">
        <v>58800</v>
      </c>
      <c r="AD794">
        <v>9.4</v>
      </c>
      <c r="AE794">
        <v>2.2000000000000002</v>
      </c>
      <c r="AF794">
        <v>6100</v>
      </c>
      <c r="AG794">
        <v>61200</v>
      </c>
      <c r="AH794">
        <v>9.9</v>
      </c>
      <c r="AI794">
        <v>2.2000000000000002</v>
      </c>
      <c r="AJ794">
        <v>6100</v>
      </c>
      <c r="AK794">
        <v>58700</v>
      </c>
      <c r="AL794">
        <v>10.4</v>
      </c>
      <c r="AM794">
        <v>2.4</v>
      </c>
      <c r="AN794">
        <v>7100</v>
      </c>
      <c r="AO794">
        <v>61700</v>
      </c>
      <c r="AP794">
        <v>11.5</v>
      </c>
      <c r="AQ794">
        <v>2.5</v>
      </c>
      <c r="AR794">
        <v>8100</v>
      </c>
      <c r="AS794">
        <v>62000</v>
      </c>
      <c r="AT794">
        <v>13.1</v>
      </c>
      <c r="AU794">
        <v>2.6</v>
      </c>
      <c r="AV794">
        <v>7100</v>
      </c>
      <c r="AW794">
        <v>64600</v>
      </c>
      <c r="AX794">
        <v>11.1</v>
      </c>
      <c r="AY794">
        <v>2.2999999999999998</v>
      </c>
      <c r="AZ794">
        <v>7300</v>
      </c>
      <c r="BA794">
        <v>66800</v>
      </c>
      <c r="BB794">
        <v>10.9</v>
      </c>
      <c r="BC794">
        <v>2.5</v>
      </c>
      <c r="BD794">
        <v>6900</v>
      </c>
      <c r="BE794">
        <v>67500</v>
      </c>
      <c r="BF794">
        <v>10.199999999999999</v>
      </c>
      <c r="BG794">
        <v>2.4</v>
      </c>
      <c r="BH794">
        <v>8900</v>
      </c>
      <c r="BI794">
        <v>67100</v>
      </c>
      <c r="BJ794">
        <v>13.3</v>
      </c>
      <c r="BK794">
        <v>2.9</v>
      </c>
      <c r="BL794">
        <v>8300</v>
      </c>
      <c r="BM794">
        <v>72000</v>
      </c>
      <c r="BN794">
        <v>11.6</v>
      </c>
      <c r="BO794">
        <v>2.6</v>
      </c>
      <c r="BP794">
        <v>9900</v>
      </c>
      <c r="BQ794">
        <v>71700</v>
      </c>
      <c r="BR794">
        <v>13.8</v>
      </c>
      <c r="BS794">
        <v>3.4</v>
      </c>
      <c r="BT794">
        <v>10000</v>
      </c>
      <c r="BU794">
        <v>70300</v>
      </c>
      <c r="BV794">
        <v>14.3</v>
      </c>
      <c r="BW794">
        <v>3.9</v>
      </c>
    </row>
    <row r="795" spans="1:75" x14ac:dyDescent="0.3">
      <c r="A795" t="s">
        <v>95</v>
      </c>
      <c r="B795" t="str">
        <f>VLOOKUP(A795,'class and classification'!$A$1:$B$338,2,FALSE)</f>
        <v>Predominantly Urban</v>
      </c>
      <c r="C795" t="str">
        <f>VLOOKUP(A795,'class and classification'!$A$1:$C$338,3,FALSE)</f>
        <v>MD</v>
      </c>
      <c r="D795">
        <v>19700</v>
      </c>
      <c r="E795">
        <v>179900</v>
      </c>
      <c r="F795">
        <v>11</v>
      </c>
      <c r="G795">
        <v>2.1</v>
      </c>
      <c r="H795">
        <v>23400</v>
      </c>
      <c r="I795">
        <v>184700</v>
      </c>
      <c r="J795">
        <v>12.7</v>
      </c>
      <c r="K795">
        <v>2.2999999999999998</v>
      </c>
      <c r="L795">
        <v>22300</v>
      </c>
      <c r="M795">
        <v>189400</v>
      </c>
      <c r="N795">
        <v>11.8</v>
      </c>
      <c r="O795">
        <v>2.2000000000000002</v>
      </c>
      <c r="P795">
        <v>23800</v>
      </c>
      <c r="Q795">
        <v>193900</v>
      </c>
      <c r="R795">
        <v>12.3</v>
      </c>
      <c r="S795">
        <v>2.2999999999999998</v>
      </c>
      <c r="T795">
        <v>26200</v>
      </c>
      <c r="U795">
        <v>184800</v>
      </c>
      <c r="V795">
        <v>14.2</v>
      </c>
      <c r="W795">
        <v>2.7</v>
      </c>
      <c r="X795">
        <v>28200</v>
      </c>
      <c r="Y795">
        <v>186800</v>
      </c>
      <c r="Z795">
        <v>15.1</v>
      </c>
      <c r="AA795">
        <v>2.6</v>
      </c>
      <c r="AB795">
        <v>24000</v>
      </c>
      <c r="AC795">
        <v>193900</v>
      </c>
      <c r="AD795">
        <v>12.4</v>
      </c>
      <c r="AE795">
        <v>2.2999999999999998</v>
      </c>
      <c r="AF795">
        <v>25000</v>
      </c>
      <c r="AG795">
        <v>192500</v>
      </c>
      <c r="AH795">
        <v>13</v>
      </c>
      <c r="AI795">
        <v>2.6</v>
      </c>
      <c r="AJ795">
        <v>22200</v>
      </c>
      <c r="AK795">
        <v>196000</v>
      </c>
      <c r="AL795">
        <v>11.3</v>
      </c>
      <c r="AM795">
        <v>2.2999999999999998</v>
      </c>
      <c r="AN795">
        <v>21000</v>
      </c>
      <c r="AO795">
        <v>199900</v>
      </c>
      <c r="AP795">
        <v>10.5</v>
      </c>
      <c r="AQ795">
        <v>2.2000000000000002</v>
      </c>
      <c r="AR795">
        <v>23000</v>
      </c>
      <c r="AS795">
        <v>194800</v>
      </c>
      <c r="AT795">
        <v>11.8</v>
      </c>
      <c r="AU795">
        <v>2.5</v>
      </c>
      <c r="AV795">
        <v>25500</v>
      </c>
      <c r="AW795">
        <v>202200</v>
      </c>
      <c r="AX795">
        <v>12.6</v>
      </c>
      <c r="AY795">
        <v>2.5</v>
      </c>
      <c r="AZ795">
        <v>25500</v>
      </c>
      <c r="BA795">
        <v>218800</v>
      </c>
      <c r="BB795">
        <v>11.6</v>
      </c>
      <c r="BC795">
        <v>2.4</v>
      </c>
      <c r="BD795">
        <v>34200</v>
      </c>
      <c r="BE795">
        <v>228000</v>
      </c>
      <c r="BF795">
        <v>15</v>
      </c>
      <c r="BG795">
        <v>2.7</v>
      </c>
      <c r="BH795">
        <v>36100</v>
      </c>
      <c r="BI795">
        <v>232400</v>
      </c>
      <c r="BJ795">
        <v>15.6</v>
      </c>
      <c r="BK795">
        <v>2.7</v>
      </c>
      <c r="BL795">
        <v>36600</v>
      </c>
      <c r="BM795">
        <v>230400</v>
      </c>
      <c r="BN795">
        <v>15.9</v>
      </c>
      <c r="BO795">
        <v>2.9</v>
      </c>
      <c r="BP795">
        <v>38800</v>
      </c>
      <c r="BQ795">
        <v>244700</v>
      </c>
      <c r="BR795">
        <v>15.8</v>
      </c>
      <c r="BS795">
        <v>3</v>
      </c>
      <c r="BT795">
        <v>33700</v>
      </c>
      <c r="BU795">
        <v>251400</v>
      </c>
      <c r="BV795">
        <v>13.4</v>
      </c>
      <c r="BW795">
        <v>3.2</v>
      </c>
    </row>
    <row r="796" spans="1:75" x14ac:dyDescent="0.3">
      <c r="A796" t="s">
        <v>96</v>
      </c>
      <c r="B796" t="str">
        <f>VLOOKUP(A796,'class and classification'!$A$1:$B$338,2,FALSE)</f>
        <v>Predominantly Urban</v>
      </c>
      <c r="C796" t="str">
        <f>VLOOKUP(A796,'class and classification'!$A$1:$C$338,3,FALSE)</f>
        <v>MD</v>
      </c>
      <c r="D796">
        <v>15400</v>
      </c>
      <c r="E796">
        <v>124300</v>
      </c>
      <c r="F796">
        <v>12.4</v>
      </c>
      <c r="G796">
        <v>2.1</v>
      </c>
      <c r="H796">
        <v>16900</v>
      </c>
      <c r="I796">
        <v>121500</v>
      </c>
      <c r="J796">
        <v>13.9</v>
      </c>
      <c r="K796">
        <v>2.4</v>
      </c>
      <c r="L796">
        <v>16300</v>
      </c>
      <c r="M796">
        <v>118400</v>
      </c>
      <c r="N796">
        <v>13.8</v>
      </c>
      <c r="O796">
        <v>2.5</v>
      </c>
      <c r="P796">
        <v>13800</v>
      </c>
      <c r="Q796">
        <v>118300</v>
      </c>
      <c r="R796">
        <v>11.7</v>
      </c>
      <c r="S796">
        <v>2.2999999999999998</v>
      </c>
      <c r="T796">
        <v>15500</v>
      </c>
      <c r="U796">
        <v>121800</v>
      </c>
      <c r="V796">
        <v>12.7</v>
      </c>
      <c r="W796">
        <v>2.4</v>
      </c>
      <c r="X796">
        <v>16300</v>
      </c>
      <c r="Y796">
        <v>122900</v>
      </c>
      <c r="Z796">
        <v>13.2</v>
      </c>
      <c r="AA796">
        <v>2.5</v>
      </c>
      <c r="AB796">
        <v>17200</v>
      </c>
      <c r="AC796">
        <v>121500</v>
      </c>
      <c r="AD796">
        <v>14.1</v>
      </c>
      <c r="AE796">
        <v>2.5</v>
      </c>
      <c r="AF796">
        <v>16700</v>
      </c>
      <c r="AG796">
        <v>117600</v>
      </c>
      <c r="AH796">
        <v>14.2</v>
      </c>
      <c r="AI796">
        <v>2.8</v>
      </c>
      <c r="AJ796">
        <v>16300</v>
      </c>
      <c r="AK796">
        <v>120700</v>
      </c>
      <c r="AL796">
        <v>13.5</v>
      </c>
      <c r="AM796">
        <v>2.7</v>
      </c>
      <c r="AN796">
        <v>18000</v>
      </c>
      <c r="AO796">
        <v>124300</v>
      </c>
      <c r="AP796">
        <v>14.5</v>
      </c>
      <c r="AQ796">
        <v>2.7</v>
      </c>
      <c r="AR796">
        <v>17500</v>
      </c>
      <c r="AS796">
        <v>121100</v>
      </c>
      <c r="AT796">
        <v>14.4</v>
      </c>
      <c r="AU796">
        <v>2.7</v>
      </c>
      <c r="AV796">
        <v>18400</v>
      </c>
      <c r="AW796">
        <v>126000</v>
      </c>
      <c r="AX796">
        <v>14.6</v>
      </c>
      <c r="AY796">
        <v>2.7</v>
      </c>
      <c r="AZ796">
        <v>17900</v>
      </c>
      <c r="BA796">
        <v>119000</v>
      </c>
      <c r="BB796">
        <v>15</v>
      </c>
      <c r="BC796">
        <v>2.7</v>
      </c>
      <c r="BD796">
        <v>18900</v>
      </c>
      <c r="BE796">
        <v>117300</v>
      </c>
      <c r="BF796">
        <v>16.100000000000001</v>
      </c>
      <c r="BG796">
        <v>2.8</v>
      </c>
      <c r="BH796">
        <v>14500</v>
      </c>
      <c r="BI796">
        <v>127400</v>
      </c>
      <c r="BJ796">
        <v>11.4</v>
      </c>
      <c r="BK796">
        <v>2.2999999999999998</v>
      </c>
      <c r="BL796">
        <v>13100</v>
      </c>
      <c r="BM796">
        <v>129000</v>
      </c>
      <c r="BN796">
        <v>10.199999999999999</v>
      </c>
      <c r="BO796">
        <v>2.2999999999999998</v>
      </c>
      <c r="BP796">
        <v>22000</v>
      </c>
      <c r="BQ796">
        <v>123600</v>
      </c>
      <c r="BR796">
        <v>17.8</v>
      </c>
      <c r="BS796">
        <v>3.2</v>
      </c>
      <c r="BT796">
        <v>16300</v>
      </c>
      <c r="BU796">
        <v>124800</v>
      </c>
      <c r="BV796">
        <v>13.1</v>
      </c>
      <c r="BW796">
        <v>3.1</v>
      </c>
    </row>
    <row r="797" spans="1:75" x14ac:dyDescent="0.3">
      <c r="A797" t="s">
        <v>97</v>
      </c>
      <c r="B797" t="str">
        <f>VLOOKUP(A797,'class and classification'!$A$1:$B$338,2,FALSE)</f>
        <v>Predominantly Urban</v>
      </c>
      <c r="C797" t="str">
        <f>VLOOKUP(A797,'class and classification'!$A$1:$C$338,3,FALSE)</f>
        <v>MD</v>
      </c>
      <c r="D797">
        <v>9000</v>
      </c>
      <c r="E797">
        <v>77800</v>
      </c>
      <c r="F797">
        <v>11.5</v>
      </c>
      <c r="G797">
        <v>2.2999999999999998</v>
      </c>
      <c r="H797">
        <v>9800</v>
      </c>
      <c r="I797">
        <v>78800</v>
      </c>
      <c r="J797">
        <v>12.4</v>
      </c>
      <c r="K797">
        <v>2.2000000000000002</v>
      </c>
      <c r="L797">
        <v>8300</v>
      </c>
      <c r="M797">
        <v>77900</v>
      </c>
      <c r="N797">
        <v>10.7</v>
      </c>
      <c r="O797">
        <v>2</v>
      </c>
      <c r="P797">
        <v>9400</v>
      </c>
      <c r="Q797">
        <v>76100</v>
      </c>
      <c r="R797">
        <v>12.4</v>
      </c>
      <c r="S797">
        <v>2.2999999999999998</v>
      </c>
      <c r="T797">
        <v>7300</v>
      </c>
      <c r="U797">
        <v>73600</v>
      </c>
      <c r="V797">
        <v>9.9</v>
      </c>
      <c r="W797">
        <v>2</v>
      </c>
      <c r="X797">
        <v>6900</v>
      </c>
      <c r="Y797">
        <v>76000</v>
      </c>
      <c r="Z797">
        <v>9.1</v>
      </c>
      <c r="AA797">
        <v>2</v>
      </c>
      <c r="AB797">
        <v>9100</v>
      </c>
      <c r="AC797">
        <v>79100</v>
      </c>
      <c r="AD797">
        <v>11.5</v>
      </c>
      <c r="AE797">
        <v>2.2999999999999998</v>
      </c>
      <c r="AF797">
        <v>8200</v>
      </c>
      <c r="AG797">
        <v>74700</v>
      </c>
      <c r="AH797">
        <v>10.9</v>
      </c>
      <c r="AI797">
        <v>2.4</v>
      </c>
      <c r="AJ797">
        <v>9800</v>
      </c>
      <c r="AK797">
        <v>77400</v>
      </c>
      <c r="AL797">
        <v>12.6</v>
      </c>
      <c r="AM797">
        <v>2.5</v>
      </c>
      <c r="AN797">
        <v>10100</v>
      </c>
      <c r="AO797">
        <v>80100</v>
      </c>
      <c r="AP797">
        <v>12.6</v>
      </c>
      <c r="AQ797">
        <v>2.4</v>
      </c>
      <c r="AR797">
        <v>8800</v>
      </c>
      <c r="AS797">
        <v>76300</v>
      </c>
      <c r="AT797">
        <v>11.5</v>
      </c>
      <c r="AU797">
        <v>2.4</v>
      </c>
      <c r="AV797">
        <v>7000</v>
      </c>
      <c r="AW797">
        <v>79700</v>
      </c>
      <c r="AX797">
        <v>8.8000000000000007</v>
      </c>
      <c r="AY797">
        <v>2.1</v>
      </c>
      <c r="AZ797">
        <v>9500</v>
      </c>
      <c r="BA797">
        <v>82600</v>
      </c>
      <c r="BB797">
        <v>11.5</v>
      </c>
      <c r="BC797">
        <v>2.5</v>
      </c>
      <c r="BD797">
        <v>10500</v>
      </c>
      <c r="BE797">
        <v>79300</v>
      </c>
      <c r="BF797">
        <v>13.3</v>
      </c>
      <c r="BG797">
        <v>2.7</v>
      </c>
      <c r="BH797">
        <v>12600</v>
      </c>
      <c r="BI797">
        <v>81900</v>
      </c>
      <c r="BJ797">
        <v>15.4</v>
      </c>
      <c r="BK797">
        <v>2.9</v>
      </c>
      <c r="BL797">
        <v>8500</v>
      </c>
      <c r="BM797">
        <v>84400</v>
      </c>
      <c r="BN797">
        <v>10.1</v>
      </c>
      <c r="BO797">
        <v>2.5</v>
      </c>
      <c r="BP797">
        <v>13300</v>
      </c>
      <c r="BQ797">
        <v>84700</v>
      </c>
      <c r="BR797">
        <v>15.7</v>
      </c>
      <c r="BS797">
        <v>3.4</v>
      </c>
      <c r="BT797">
        <v>11900</v>
      </c>
      <c r="BU797">
        <v>82800</v>
      </c>
      <c r="BV797">
        <v>14.4</v>
      </c>
      <c r="BW797">
        <v>3.6</v>
      </c>
    </row>
    <row r="798" spans="1:75" x14ac:dyDescent="0.3">
      <c r="A798" t="s">
        <v>98</v>
      </c>
      <c r="B798" t="str">
        <f>VLOOKUP(A798,'class and classification'!$A$1:$B$338,2,FALSE)</f>
        <v>Predominantly Urban</v>
      </c>
      <c r="C798" t="str">
        <f>VLOOKUP(A798,'class and classification'!$A$1:$C$338,3,FALSE)</f>
        <v>MD</v>
      </c>
      <c r="D798">
        <v>18300</v>
      </c>
      <c r="E798">
        <v>140000</v>
      </c>
      <c r="F798">
        <v>13.1</v>
      </c>
      <c r="G798">
        <v>2.2999999999999998</v>
      </c>
      <c r="H798">
        <v>19200</v>
      </c>
      <c r="I798">
        <v>137200</v>
      </c>
      <c r="J798">
        <v>14</v>
      </c>
      <c r="K798">
        <v>2.5</v>
      </c>
      <c r="L798">
        <v>17700</v>
      </c>
      <c r="M798">
        <v>135600</v>
      </c>
      <c r="N798">
        <v>13.1</v>
      </c>
      <c r="O798">
        <v>2.6</v>
      </c>
      <c r="P798">
        <v>21300</v>
      </c>
      <c r="Q798">
        <v>140500</v>
      </c>
      <c r="R798">
        <v>15.1</v>
      </c>
      <c r="S798">
        <v>2.7</v>
      </c>
      <c r="T798">
        <v>20200</v>
      </c>
      <c r="U798">
        <v>135100</v>
      </c>
      <c r="V798">
        <v>14.9</v>
      </c>
      <c r="W798">
        <v>2.7</v>
      </c>
      <c r="X798">
        <v>17500</v>
      </c>
      <c r="Y798">
        <v>133200</v>
      </c>
      <c r="Z798">
        <v>13.1</v>
      </c>
      <c r="AA798">
        <v>2.5</v>
      </c>
      <c r="AB798">
        <v>15300</v>
      </c>
      <c r="AC798">
        <v>134000</v>
      </c>
      <c r="AD798">
        <v>11.4</v>
      </c>
      <c r="AE798">
        <v>2.2999999999999998</v>
      </c>
      <c r="AF798">
        <v>19100</v>
      </c>
      <c r="AG798">
        <v>137900</v>
      </c>
      <c r="AH798">
        <v>13.9</v>
      </c>
      <c r="AI798">
        <v>2.5</v>
      </c>
      <c r="AJ798">
        <v>23500</v>
      </c>
      <c r="AK798">
        <v>141400</v>
      </c>
      <c r="AL798">
        <v>16.600000000000001</v>
      </c>
      <c r="AM798">
        <v>2.8</v>
      </c>
      <c r="AN798">
        <v>17700</v>
      </c>
      <c r="AO798">
        <v>140000</v>
      </c>
      <c r="AP798">
        <v>12.6</v>
      </c>
      <c r="AQ798">
        <v>2.5</v>
      </c>
      <c r="AR798">
        <v>19800</v>
      </c>
      <c r="AS798">
        <v>137600</v>
      </c>
      <c r="AT798">
        <v>14.4</v>
      </c>
      <c r="AU798">
        <v>2.8</v>
      </c>
      <c r="AV798">
        <v>17600</v>
      </c>
      <c r="AW798">
        <v>140500</v>
      </c>
      <c r="AX798">
        <v>12.5</v>
      </c>
      <c r="AY798">
        <v>2.6</v>
      </c>
      <c r="AZ798">
        <v>20000</v>
      </c>
      <c r="BA798">
        <v>139500</v>
      </c>
      <c r="BB798">
        <v>14.4</v>
      </c>
      <c r="BC798">
        <v>2.8</v>
      </c>
      <c r="BD798">
        <v>20700</v>
      </c>
      <c r="BE798">
        <v>143800</v>
      </c>
      <c r="BF798">
        <v>14.4</v>
      </c>
      <c r="BG798">
        <v>2.8</v>
      </c>
      <c r="BH798">
        <v>21100</v>
      </c>
      <c r="BI798">
        <v>148700</v>
      </c>
      <c r="BJ798">
        <v>14.2</v>
      </c>
      <c r="BK798">
        <v>2.8</v>
      </c>
      <c r="BL798">
        <v>20200</v>
      </c>
      <c r="BM798">
        <v>151700</v>
      </c>
      <c r="BN798">
        <v>13.3</v>
      </c>
      <c r="BO798">
        <v>2.6</v>
      </c>
      <c r="BP798">
        <v>22000</v>
      </c>
      <c r="BQ798">
        <v>141200</v>
      </c>
      <c r="BR798">
        <v>15.6</v>
      </c>
      <c r="BS798">
        <v>3.3</v>
      </c>
      <c r="BT798">
        <v>26400</v>
      </c>
      <c r="BU798">
        <v>141000</v>
      </c>
      <c r="BV798">
        <v>18.7</v>
      </c>
      <c r="BW798">
        <v>3.7</v>
      </c>
    </row>
    <row r="799" spans="1:75" x14ac:dyDescent="0.3">
      <c r="A799" t="s">
        <v>99</v>
      </c>
      <c r="B799" t="str">
        <f>VLOOKUP(A799,'class and classification'!$A$1:$B$338,2,FALSE)</f>
        <v>Predominantly Rural</v>
      </c>
      <c r="C799" t="str">
        <f>VLOOKUP(A799,'class and classification'!$A$1:$C$338,3,FALSE)</f>
        <v>UA</v>
      </c>
      <c r="D799">
        <v>23400</v>
      </c>
      <c r="E799">
        <v>151400</v>
      </c>
      <c r="F799">
        <v>15.5</v>
      </c>
      <c r="G799">
        <v>2.5</v>
      </c>
      <c r="H799">
        <v>21300</v>
      </c>
      <c r="I799">
        <v>156500</v>
      </c>
      <c r="J799">
        <v>13.6</v>
      </c>
      <c r="K799">
        <v>2.2999999999999998</v>
      </c>
      <c r="L799">
        <v>23600</v>
      </c>
      <c r="M799">
        <v>157700</v>
      </c>
      <c r="N799">
        <v>15</v>
      </c>
      <c r="O799">
        <v>2.2999999999999998</v>
      </c>
      <c r="P799">
        <v>23100</v>
      </c>
      <c r="Q799">
        <v>159600</v>
      </c>
      <c r="R799">
        <v>14.5</v>
      </c>
      <c r="S799">
        <v>2.2999999999999998</v>
      </c>
      <c r="T799">
        <v>19800</v>
      </c>
      <c r="U799">
        <v>158100</v>
      </c>
      <c r="V799">
        <v>12.5</v>
      </c>
      <c r="W799">
        <v>2.2000000000000002</v>
      </c>
      <c r="X799">
        <v>18500</v>
      </c>
      <c r="Y799">
        <v>157900</v>
      </c>
      <c r="Z799">
        <v>11.7</v>
      </c>
      <c r="AA799">
        <v>2.2999999999999998</v>
      </c>
      <c r="AB799">
        <v>18500</v>
      </c>
      <c r="AC799">
        <v>155800</v>
      </c>
      <c r="AD799">
        <v>11.9</v>
      </c>
      <c r="AE799">
        <v>2.2999999999999998</v>
      </c>
      <c r="AF799">
        <v>20800</v>
      </c>
      <c r="AG799">
        <v>155500</v>
      </c>
      <c r="AH799">
        <v>13.3</v>
      </c>
      <c r="AI799">
        <v>2.6</v>
      </c>
      <c r="AJ799">
        <v>20600</v>
      </c>
      <c r="AK799">
        <v>154000</v>
      </c>
      <c r="AL799">
        <v>13.4</v>
      </c>
      <c r="AM799">
        <v>2.5</v>
      </c>
      <c r="AN799">
        <v>19200</v>
      </c>
      <c r="AO799">
        <v>154400</v>
      </c>
      <c r="AP799">
        <v>12.4</v>
      </c>
      <c r="AQ799">
        <v>2.5</v>
      </c>
      <c r="AR799">
        <v>19000</v>
      </c>
      <c r="AS799">
        <v>159200</v>
      </c>
      <c r="AT799">
        <v>11.9</v>
      </c>
      <c r="AU799">
        <v>2.5</v>
      </c>
      <c r="AV799">
        <v>23200</v>
      </c>
      <c r="AW799">
        <v>159300</v>
      </c>
      <c r="AX799">
        <v>14.5</v>
      </c>
      <c r="AY799">
        <v>2.6</v>
      </c>
      <c r="AZ799">
        <v>26100</v>
      </c>
      <c r="BA799">
        <v>160100</v>
      </c>
      <c r="BB799">
        <v>16.3</v>
      </c>
      <c r="BC799">
        <v>2.8</v>
      </c>
      <c r="BD799">
        <v>18600</v>
      </c>
      <c r="BE799">
        <v>157700</v>
      </c>
      <c r="BF799">
        <v>11.8</v>
      </c>
      <c r="BG799">
        <v>2.4</v>
      </c>
      <c r="BH799">
        <v>22000</v>
      </c>
      <c r="BI799">
        <v>154900</v>
      </c>
      <c r="BJ799">
        <v>14.2</v>
      </c>
      <c r="BK799">
        <v>2.6</v>
      </c>
      <c r="BL799">
        <v>22300</v>
      </c>
      <c r="BM799">
        <v>160400</v>
      </c>
      <c r="BN799">
        <v>13.9</v>
      </c>
      <c r="BO799">
        <v>2.7</v>
      </c>
      <c r="BP799">
        <v>25100</v>
      </c>
      <c r="BQ799">
        <v>151100</v>
      </c>
      <c r="BR799">
        <v>16.600000000000001</v>
      </c>
      <c r="BS799">
        <v>3.2</v>
      </c>
      <c r="BT799">
        <v>21400</v>
      </c>
      <c r="BU799">
        <v>153100</v>
      </c>
      <c r="BV799">
        <v>14</v>
      </c>
      <c r="BW799">
        <v>2.8</v>
      </c>
    </row>
    <row r="800" spans="1:75" x14ac:dyDescent="0.3">
      <c r="A800" t="s">
        <v>100</v>
      </c>
      <c r="B800" t="str">
        <f>VLOOKUP(A800,'class and classification'!$A$1:$B$338,2,FALSE)</f>
        <v>Predominantly Urban</v>
      </c>
      <c r="C800" t="str">
        <f>VLOOKUP(A800,'class and classification'!$A$1:$C$338,3,FALSE)</f>
        <v>UA</v>
      </c>
      <c r="D800">
        <v>10600</v>
      </c>
      <c r="E800">
        <v>113700</v>
      </c>
      <c r="F800">
        <v>9.3000000000000007</v>
      </c>
      <c r="G800">
        <v>2</v>
      </c>
      <c r="H800">
        <v>11000</v>
      </c>
      <c r="I800">
        <v>111600</v>
      </c>
      <c r="J800">
        <v>9.8000000000000007</v>
      </c>
      <c r="K800">
        <v>2.2000000000000002</v>
      </c>
      <c r="L800">
        <v>11000</v>
      </c>
      <c r="M800">
        <v>110900</v>
      </c>
      <c r="N800">
        <v>10</v>
      </c>
      <c r="O800">
        <v>2.2000000000000002</v>
      </c>
      <c r="P800">
        <v>10800</v>
      </c>
      <c r="Q800">
        <v>110700</v>
      </c>
      <c r="R800">
        <v>9.6999999999999993</v>
      </c>
      <c r="S800">
        <v>2.1</v>
      </c>
      <c r="T800">
        <v>11900</v>
      </c>
      <c r="U800">
        <v>104600</v>
      </c>
      <c r="V800">
        <v>11.4</v>
      </c>
      <c r="W800">
        <v>2.2999999999999998</v>
      </c>
      <c r="X800">
        <v>11200</v>
      </c>
      <c r="Y800">
        <v>105300</v>
      </c>
      <c r="Z800">
        <v>10.7</v>
      </c>
      <c r="AA800">
        <v>2.1</v>
      </c>
      <c r="AB800">
        <v>11900</v>
      </c>
      <c r="AC800">
        <v>107500</v>
      </c>
      <c r="AD800">
        <v>11.1</v>
      </c>
      <c r="AE800">
        <v>2.2000000000000002</v>
      </c>
      <c r="AF800">
        <v>11800</v>
      </c>
      <c r="AG800">
        <v>108200</v>
      </c>
      <c r="AH800">
        <v>10.9</v>
      </c>
      <c r="AI800">
        <v>2.2000000000000002</v>
      </c>
      <c r="AJ800">
        <v>9800</v>
      </c>
      <c r="AK800">
        <v>104700</v>
      </c>
      <c r="AL800">
        <v>9.4</v>
      </c>
      <c r="AM800">
        <v>2.2000000000000002</v>
      </c>
      <c r="AN800">
        <v>11000</v>
      </c>
      <c r="AO800">
        <v>108700</v>
      </c>
      <c r="AP800">
        <v>10.1</v>
      </c>
      <c r="AQ800">
        <v>2.2000000000000002</v>
      </c>
      <c r="AR800">
        <v>11400</v>
      </c>
      <c r="AS800">
        <v>110600</v>
      </c>
      <c r="AT800">
        <v>10.3</v>
      </c>
      <c r="AU800">
        <v>2.2999999999999998</v>
      </c>
      <c r="AV800">
        <v>9100</v>
      </c>
      <c r="AW800">
        <v>114800</v>
      </c>
      <c r="AX800">
        <v>7.9</v>
      </c>
      <c r="AY800">
        <v>2.1</v>
      </c>
      <c r="AZ800">
        <v>13300</v>
      </c>
      <c r="BA800">
        <v>118700</v>
      </c>
      <c r="BB800">
        <v>11.2</v>
      </c>
      <c r="BC800">
        <v>2.6</v>
      </c>
      <c r="BD800">
        <v>16400</v>
      </c>
      <c r="BE800">
        <v>120200</v>
      </c>
      <c r="BF800">
        <v>13.6</v>
      </c>
      <c r="BG800">
        <v>2.8</v>
      </c>
      <c r="BH800">
        <v>14800</v>
      </c>
      <c r="BI800">
        <v>127100</v>
      </c>
      <c r="BJ800">
        <v>11.6</v>
      </c>
      <c r="BK800">
        <v>2.6</v>
      </c>
      <c r="BL800">
        <v>12600</v>
      </c>
      <c r="BM800">
        <v>122900</v>
      </c>
      <c r="BN800">
        <v>10.199999999999999</v>
      </c>
      <c r="BO800">
        <v>2.6</v>
      </c>
      <c r="BP800">
        <v>18600</v>
      </c>
      <c r="BQ800">
        <v>127100</v>
      </c>
      <c r="BR800">
        <v>14.6</v>
      </c>
      <c r="BS800">
        <v>3.5</v>
      </c>
      <c r="BT800">
        <v>16300</v>
      </c>
      <c r="BU800">
        <v>123700</v>
      </c>
      <c r="BV800">
        <v>13.2</v>
      </c>
      <c r="BW800">
        <v>3.3</v>
      </c>
    </row>
    <row r="801" spans="1:75" x14ac:dyDescent="0.3">
      <c r="A801" t="s">
        <v>101</v>
      </c>
      <c r="B801" t="str">
        <f>VLOOKUP(A801,'class and classification'!$A$1:$B$338,2,FALSE)</f>
        <v>Predominantly Urban</v>
      </c>
      <c r="C801" t="str">
        <f>VLOOKUP(A801,'class and classification'!$A$1:$C$338,3,FALSE)</f>
        <v>UA</v>
      </c>
      <c r="D801">
        <v>6500</v>
      </c>
      <c r="E801">
        <v>70800</v>
      </c>
      <c r="F801">
        <v>9.1999999999999993</v>
      </c>
      <c r="G801">
        <v>1.9</v>
      </c>
      <c r="H801">
        <v>5200</v>
      </c>
      <c r="I801">
        <v>70500</v>
      </c>
      <c r="J801">
        <v>7.3</v>
      </c>
      <c r="K801">
        <v>1.9</v>
      </c>
      <c r="L801">
        <v>8300</v>
      </c>
      <c r="M801">
        <v>72400</v>
      </c>
      <c r="N801">
        <v>11.5</v>
      </c>
      <c r="O801">
        <v>2.2000000000000002</v>
      </c>
      <c r="P801">
        <v>6300</v>
      </c>
      <c r="Q801">
        <v>73800</v>
      </c>
      <c r="R801">
        <v>8.5</v>
      </c>
      <c r="S801">
        <v>2</v>
      </c>
      <c r="T801">
        <v>7500</v>
      </c>
      <c r="U801">
        <v>72500</v>
      </c>
      <c r="V801">
        <v>10.3</v>
      </c>
      <c r="W801">
        <v>2.2000000000000002</v>
      </c>
      <c r="X801">
        <v>8000</v>
      </c>
      <c r="Y801">
        <v>70500</v>
      </c>
      <c r="Z801">
        <v>11.3</v>
      </c>
      <c r="AA801">
        <v>2.2999999999999998</v>
      </c>
      <c r="AB801">
        <v>6600</v>
      </c>
      <c r="AC801">
        <v>71300</v>
      </c>
      <c r="AD801">
        <v>9.3000000000000007</v>
      </c>
      <c r="AE801">
        <v>2.1</v>
      </c>
      <c r="AF801">
        <v>7400</v>
      </c>
      <c r="AG801">
        <v>68100</v>
      </c>
      <c r="AH801">
        <v>10.8</v>
      </c>
      <c r="AI801">
        <v>2.4</v>
      </c>
      <c r="AJ801">
        <v>7000</v>
      </c>
      <c r="AK801">
        <v>69000</v>
      </c>
      <c r="AL801">
        <v>10.1</v>
      </c>
      <c r="AM801">
        <v>2.2000000000000002</v>
      </c>
      <c r="AN801">
        <v>5700</v>
      </c>
      <c r="AO801">
        <v>70400</v>
      </c>
      <c r="AP801">
        <v>8</v>
      </c>
      <c r="AQ801">
        <v>2</v>
      </c>
      <c r="AR801">
        <v>7000</v>
      </c>
      <c r="AS801">
        <v>70800</v>
      </c>
      <c r="AT801">
        <v>9.9</v>
      </c>
      <c r="AU801">
        <v>2.2000000000000002</v>
      </c>
      <c r="AV801">
        <v>7200</v>
      </c>
      <c r="AW801">
        <v>72000</v>
      </c>
      <c r="AX801">
        <v>10.1</v>
      </c>
      <c r="AY801">
        <v>2.1</v>
      </c>
      <c r="AZ801">
        <v>8100</v>
      </c>
      <c r="BA801">
        <v>71800</v>
      </c>
      <c r="BB801">
        <v>11.2</v>
      </c>
      <c r="BC801">
        <v>2.2999999999999998</v>
      </c>
      <c r="BD801">
        <v>8400</v>
      </c>
      <c r="BE801">
        <v>70300</v>
      </c>
      <c r="BF801">
        <v>11.9</v>
      </c>
      <c r="BG801">
        <v>2.2999999999999998</v>
      </c>
      <c r="BH801">
        <v>6400</v>
      </c>
      <c r="BI801">
        <v>72300</v>
      </c>
      <c r="BJ801">
        <v>8.8000000000000007</v>
      </c>
      <c r="BK801">
        <v>2.2000000000000002</v>
      </c>
      <c r="BL801">
        <v>6800</v>
      </c>
      <c r="BM801">
        <v>69900</v>
      </c>
      <c r="BN801">
        <v>9.6999999999999993</v>
      </c>
      <c r="BO801">
        <v>2.2999999999999998</v>
      </c>
      <c r="BP801">
        <v>7700</v>
      </c>
      <c r="BQ801">
        <v>71200</v>
      </c>
      <c r="BR801">
        <v>10.8</v>
      </c>
      <c r="BS801">
        <v>2.9</v>
      </c>
      <c r="BT801">
        <v>7800</v>
      </c>
      <c r="BU801">
        <v>69700</v>
      </c>
      <c r="BV801">
        <v>11.2</v>
      </c>
      <c r="BW801">
        <v>3.1</v>
      </c>
    </row>
    <row r="802" spans="1:75" x14ac:dyDescent="0.3">
      <c r="A802" t="s">
        <v>102</v>
      </c>
      <c r="B802" t="str">
        <f>VLOOKUP(A802,'class and classification'!$A$1:$B$338,2,FALSE)</f>
        <v>Urban with Significant Rural</v>
      </c>
      <c r="C802" t="str">
        <f>VLOOKUP(A802,'class and classification'!$A$1:$C$338,3,FALSE)</f>
        <v>UA</v>
      </c>
      <c r="D802">
        <v>6300</v>
      </c>
      <c r="E802">
        <v>75000</v>
      </c>
      <c r="F802">
        <v>8.4</v>
      </c>
      <c r="G802">
        <v>1.8</v>
      </c>
      <c r="H802">
        <v>7000</v>
      </c>
      <c r="I802">
        <v>75800</v>
      </c>
      <c r="J802">
        <v>9.1999999999999993</v>
      </c>
      <c r="K802">
        <v>2</v>
      </c>
      <c r="L802">
        <v>7100</v>
      </c>
      <c r="M802">
        <v>77000</v>
      </c>
      <c r="N802">
        <v>9.1999999999999993</v>
      </c>
      <c r="O802">
        <v>2.1</v>
      </c>
      <c r="P802">
        <v>6900</v>
      </c>
      <c r="Q802">
        <v>78500</v>
      </c>
      <c r="R802">
        <v>8.6999999999999993</v>
      </c>
      <c r="S802">
        <v>2</v>
      </c>
      <c r="T802">
        <v>7600</v>
      </c>
      <c r="U802">
        <v>78400</v>
      </c>
      <c r="V802">
        <v>9.6999999999999993</v>
      </c>
      <c r="W802">
        <v>2.2000000000000002</v>
      </c>
      <c r="X802">
        <v>9300</v>
      </c>
      <c r="Y802">
        <v>75400</v>
      </c>
      <c r="Z802">
        <v>12.3</v>
      </c>
      <c r="AA802">
        <v>2.4</v>
      </c>
      <c r="AB802">
        <v>9000</v>
      </c>
      <c r="AC802">
        <v>76800</v>
      </c>
      <c r="AD802">
        <v>11.7</v>
      </c>
      <c r="AE802">
        <v>2.4</v>
      </c>
      <c r="AF802">
        <v>9500</v>
      </c>
      <c r="AG802">
        <v>78900</v>
      </c>
      <c r="AH802">
        <v>12</v>
      </c>
      <c r="AI802">
        <v>2.4</v>
      </c>
      <c r="AJ802">
        <v>8500</v>
      </c>
      <c r="AK802">
        <v>77300</v>
      </c>
      <c r="AL802">
        <v>11.1</v>
      </c>
      <c r="AM802">
        <v>2.2000000000000002</v>
      </c>
      <c r="AN802">
        <v>6400</v>
      </c>
      <c r="AO802">
        <v>79800</v>
      </c>
      <c r="AP802">
        <v>8.1</v>
      </c>
      <c r="AQ802">
        <v>2</v>
      </c>
      <c r="AR802">
        <v>8300</v>
      </c>
      <c r="AS802">
        <v>79600</v>
      </c>
      <c r="AT802">
        <v>10.5</v>
      </c>
      <c r="AU802">
        <v>2.2999999999999998</v>
      </c>
      <c r="AV802">
        <v>7700</v>
      </c>
      <c r="AW802">
        <v>77300</v>
      </c>
      <c r="AX802">
        <v>10</v>
      </c>
      <c r="AY802">
        <v>2.4</v>
      </c>
      <c r="AZ802">
        <v>9300</v>
      </c>
      <c r="BA802">
        <v>78000</v>
      </c>
      <c r="BB802">
        <v>12</v>
      </c>
      <c r="BC802">
        <v>2.6</v>
      </c>
      <c r="BD802">
        <v>8000</v>
      </c>
      <c r="BE802">
        <v>79700</v>
      </c>
      <c r="BF802">
        <v>10.1</v>
      </c>
      <c r="BG802">
        <v>2.2999999999999998</v>
      </c>
      <c r="BH802">
        <v>8600</v>
      </c>
      <c r="BI802">
        <v>75100</v>
      </c>
      <c r="BJ802">
        <v>11.4</v>
      </c>
      <c r="BK802">
        <v>2.6</v>
      </c>
      <c r="BL802">
        <v>8100</v>
      </c>
      <c r="BM802">
        <v>76900</v>
      </c>
      <c r="BN802">
        <v>10.5</v>
      </c>
      <c r="BO802">
        <v>2.6</v>
      </c>
      <c r="BP802">
        <v>10000</v>
      </c>
      <c r="BQ802">
        <v>78100</v>
      </c>
      <c r="BR802">
        <v>12.8</v>
      </c>
      <c r="BS802">
        <v>3.3</v>
      </c>
      <c r="BT802">
        <v>9500</v>
      </c>
      <c r="BU802">
        <v>76500</v>
      </c>
      <c r="BV802">
        <v>12.4</v>
      </c>
      <c r="BW802">
        <v>3.6</v>
      </c>
    </row>
    <row r="803" spans="1:75" x14ac:dyDescent="0.3">
      <c r="A803" t="s">
        <v>103</v>
      </c>
      <c r="B803" t="str">
        <f>VLOOKUP(A803,'class and classification'!$A$1:$B$338,2,FALSE)</f>
        <v>Predominantly Urban</v>
      </c>
      <c r="C803" t="str">
        <f>VLOOKUP(A803,'class and classification'!$A$1:$C$338,3,FALSE)</f>
        <v>UA</v>
      </c>
      <c r="D803">
        <v>11700</v>
      </c>
      <c r="E803">
        <v>97200</v>
      </c>
      <c r="F803">
        <v>12.1</v>
      </c>
      <c r="G803">
        <v>2.1</v>
      </c>
      <c r="H803">
        <v>11300</v>
      </c>
      <c r="I803">
        <v>97900</v>
      </c>
      <c r="J803">
        <v>11.5</v>
      </c>
      <c r="K803">
        <v>2.1</v>
      </c>
      <c r="L803">
        <v>13400</v>
      </c>
      <c r="M803">
        <v>100300</v>
      </c>
      <c r="N803">
        <v>13.3</v>
      </c>
      <c r="O803">
        <v>2.2999999999999998</v>
      </c>
      <c r="P803">
        <v>11600</v>
      </c>
      <c r="Q803">
        <v>99200</v>
      </c>
      <c r="R803">
        <v>11.7</v>
      </c>
      <c r="S803">
        <v>2.2999999999999998</v>
      </c>
      <c r="T803">
        <v>12000</v>
      </c>
      <c r="U803">
        <v>100000</v>
      </c>
      <c r="V803">
        <v>12</v>
      </c>
      <c r="W803">
        <v>2.2000000000000002</v>
      </c>
      <c r="X803">
        <v>14700</v>
      </c>
      <c r="Y803">
        <v>95700</v>
      </c>
      <c r="Z803">
        <v>15.4</v>
      </c>
      <c r="AA803">
        <v>2.5</v>
      </c>
      <c r="AB803">
        <v>13300</v>
      </c>
      <c r="AC803">
        <v>93600</v>
      </c>
      <c r="AD803">
        <v>14.2</v>
      </c>
      <c r="AE803">
        <v>2.5</v>
      </c>
      <c r="AF803">
        <v>13100</v>
      </c>
      <c r="AG803">
        <v>98800</v>
      </c>
      <c r="AH803">
        <v>13.3</v>
      </c>
      <c r="AI803">
        <v>2.6</v>
      </c>
      <c r="AJ803">
        <v>12600</v>
      </c>
      <c r="AK803">
        <v>103400</v>
      </c>
      <c r="AL803">
        <v>12.2</v>
      </c>
      <c r="AM803">
        <v>2.2999999999999998</v>
      </c>
      <c r="AN803">
        <v>14400</v>
      </c>
      <c r="AO803">
        <v>100000</v>
      </c>
      <c r="AP803">
        <v>14.4</v>
      </c>
      <c r="AQ803">
        <v>2.2999999999999998</v>
      </c>
      <c r="AR803">
        <v>14000</v>
      </c>
      <c r="AS803">
        <v>99900</v>
      </c>
      <c r="AT803">
        <v>14</v>
      </c>
      <c r="AU803">
        <v>2.2999999999999998</v>
      </c>
      <c r="AV803">
        <v>14800</v>
      </c>
      <c r="AW803">
        <v>105900</v>
      </c>
      <c r="AX803">
        <v>14</v>
      </c>
      <c r="AY803">
        <v>2.2000000000000002</v>
      </c>
      <c r="AZ803">
        <v>16100</v>
      </c>
      <c r="BA803">
        <v>109800</v>
      </c>
      <c r="BB803">
        <v>14.7</v>
      </c>
      <c r="BC803">
        <v>2.4</v>
      </c>
      <c r="BD803">
        <v>15200</v>
      </c>
      <c r="BE803">
        <v>104100</v>
      </c>
      <c r="BF803">
        <v>14.6</v>
      </c>
      <c r="BG803">
        <v>2.5</v>
      </c>
      <c r="BH803">
        <v>17300</v>
      </c>
      <c r="BI803">
        <v>111900</v>
      </c>
      <c r="BJ803">
        <v>15.4</v>
      </c>
      <c r="BK803">
        <v>2.6</v>
      </c>
      <c r="BL803">
        <v>14900</v>
      </c>
      <c r="BM803">
        <v>110400</v>
      </c>
      <c r="BN803">
        <v>13.5</v>
      </c>
      <c r="BO803">
        <v>2.6</v>
      </c>
      <c r="BP803">
        <v>14200</v>
      </c>
      <c r="BQ803">
        <v>108300</v>
      </c>
      <c r="BR803">
        <v>13.1</v>
      </c>
      <c r="BS803">
        <v>3</v>
      </c>
      <c r="BT803">
        <v>16700</v>
      </c>
      <c r="BU803">
        <v>112500</v>
      </c>
      <c r="BV803">
        <v>14.9</v>
      </c>
      <c r="BW803">
        <v>3.1</v>
      </c>
    </row>
    <row r="804" spans="1:75" x14ac:dyDescent="0.3">
      <c r="A804" t="s">
        <v>104</v>
      </c>
      <c r="B804" t="str">
        <f>VLOOKUP(A804,'class and classification'!$A$1:$B$338,2,FALSE)</f>
        <v>Predominantly Rural</v>
      </c>
      <c r="C804" t="str">
        <f>VLOOKUP(A804,'class and classification'!$A$1:$C$338,3,FALSE)</f>
        <v>SC</v>
      </c>
      <c r="D804">
        <v>35100</v>
      </c>
      <c r="E804">
        <v>280600</v>
      </c>
      <c r="F804">
        <v>12.5</v>
      </c>
      <c r="G804">
        <v>1.1000000000000001</v>
      </c>
      <c r="H804">
        <v>31300</v>
      </c>
      <c r="I804">
        <v>286800</v>
      </c>
      <c r="J804">
        <v>10.9</v>
      </c>
      <c r="K804">
        <v>1.1000000000000001</v>
      </c>
      <c r="L804">
        <v>26300</v>
      </c>
      <c r="M804">
        <v>280600</v>
      </c>
      <c r="N804">
        <v>9.4</v>
      </c>
      <c r="O804">
        <v>2</v>
      </c>
      <c r="P804">
        <v>36500</v>
      </c>
      <c r="Q804">
        <v>276400</v>
      </c>
      <c r="R804">
        <v>13.2</v>
      </c>
      <c r="S804">
        <v>2.2999999999999998</v>
      </c>
      <c r="T804">
        <v>40000</v>
      </c>
      <c r="U804">
        <v>290900</v>
      </c>
      <c r="V804">
        <v>13.8</v>
      </c>
      <c r="W804">
        <v>2.4</v>
      </c>
      <c r="X804">
        <v>35600</v>
      </c>
      <c r="Y804">
        <v>283000</v>
      </c>
      <c r="Z804">
        <v>12.6</v>
      </c>
      <c r="AA804">
        <v>2.2999999999999998</v>
      </c>
      <c r="AB804">
        <v>35900</v>
      </c>
      <c r="AC804">
        <v>284700</v>
      </c>
      <c r="AD804">
        <v>12.6</v>
      </c>
      <c r="AE804">
        <v>2.2000000000000002</v>
      </c>
      <c r="AF804">
        <v>35800</v>
      </c>
      <c r="AG804">
        <v>280900</v>
      </c>
      <c r="AH804">
        <v>12.7</v>
      </c>
      <c r="AI804">
        <v>2.4</v>
      </c>
      <c r="AJ804">
        <v>38700</v>
      </c>
      <c r="AK804">
        <v>289100</v>
      </c>
      <c r="AL804">
        <v>13.4</v>
      </c>
      <c r="AM804">
        <v>2.4</v>
      </c>
      <c r="AN804">
        <v>39200</v>
      </c>
      <c r="AO804">
        <v>288900</v>
      </c>
      <c r="AP804">
        <v>13.6</v>
      </c>
      <c r="AQ804">
        <v>2.4</v>
      </c>
      <c r="AR804">
        <v>34900</v>
      </c>
      <c r="AS804">
        <v>279900</v>
      </c>
      <c r="AT804">
        <v>12.4</v>
      </c>
      <c r="AU804">
        <v>2.4</v>
      </c>
      <c r="AV804">
        <v>40500</v>
      </c>
      <c r="AW804">
        <v>306600</v>
      </c>
      <c r="AX804">
        <v>13.2</v>
      </c>
      <c r="AY804">
        <v>2.2999999999999998</v>
      </c>
      <c r="AZ804">
        <v>41000</v>
      </c>
      <c r="BA804">
        <v>309400</v>
      </c>
      <c r="BB804">
        <v>13.2</v>
      </c>
      <c r="BC804">
        <v>2.4</v>
      </c>
      <c r="BD804">
        <v>40500</v>
      </c>
      <c r="BE804">
        <v>293100</v>
      </c>
      <c r="BF804">
        <v>13.8</v>
      </c>
      <c r="BG804">
        <v>2.5</v>
      </c>
      <c r="BH804">
        <v>40200</v>
      </c>
      <c r="BI804">
        <v>294800</v>
      </c>
      <c r="BJ804">
        <v>13.6</v>
      </c>
      <c r="BK804">
        <v>2.5</v>
      </c>
      <c r="BL804">
        <v>41400</v>
      </c>
      <c r="BM804">
        <v>295200</v>
      </c>
      <c r="BN804">
        <v>14</v>
      </c>
      <c r="BO804">
        <v>2.5</v>
      </c>
      <c r="BP804">
        <v>40400</v>
      </c>
      <c r="BQ804">
        <v>289000</v>
      </c>
      <c r="BR804">
        <v>14</v>
      </c>
      <c r="BS804">
        <v>2.7</v>
      </c>
      <c r="BT804">
        <v>46700</v>
      </c>
      <c r="BU804">
        <v>289600</v>
      </c>
      <c r="BV804">
        <v>16.100000000000001</v>
      </c>
      <c r="BW804">
        <v>2.7</v>
      </c>
    </row>
    <row r="805" spans="1:75" x14ac:dyDescent="0.3">
      <c r="A805" t="s">
        <v>105</v>
      </c>
      <c r="B805" t="str">
        <f>VLOOKUP(A805,'class and classification'!$A$1:$B$338,2,FALSE)</f>
        <v>Predominantly Urban</v>
      </c>
      <c r="C805" t="str">
        <f>VLOOKUP(A805,'class and classification'!$A$1:$C$338,3,FALSE)</f>
        <v>MD</v>
      </c>
      <c r="D805">
        <v>8600</v>
      </c>
      <c r="E805">
        <v>99100</v>
      </c>
      <c r="F805">
        <v>8.6999999999999993</v>
      </c>
      <c r="G805">
        <v>1.7</v>
      </c>
      <c r="H805">
        <v>10700</v>
      </c>
      <c r="I805">
        <v>97400</v>
      </c>
      <c r="J805">
        <v>11</v>
      </c>
      <c r="K805">
        <v>2.1</v>
      </c>
      <c r="L805">
        <v>12100</v>
      </c>
      <c r="M805">
        <v>97400</v>
      </c>
      <c r="N805">
        <v>12.4</v>
      </c>
      <c r="O805">
        <v>2.2999999999999998</v>
      </c>
      <c r="P805">
        <v>11100</v>
      </c>
      <c r="Q805">
        <v>101600</v>
      </c>
      <c r="R805">
        <v>10.9</v>
      </c>
      <c r="S805">
        <v>2.2000000000000002</v>
      </c>
      <c r="T805">
        <v>12200</v>
      </c>
      <c r="U805">
        <v>98200</v>
      </c>
      <c r="V805">
        <v>12.4</v>
      </c>
      <c r="W805">
        <v>2.4</v>
      </c>
      <c r="X805">
        <v>11900</v>
      </c>
      <c r="Y805">
        <v>96700</v>
      </c>
      <c r="Z805">
        <v>12.3</v>
      </c>
      <c r="AA805">
        <v>2.4</v>
      </c>
      <c r="AB805">
        <v>9600</v>
      </c>
      <c r="AC805">
        <v>97700</v>
      </c>
      <c r="AD805">
        <v>9.8000000000000007</v>
      </c>
      <c r="AE805">
        <v>2</v>
      </c>
      <c r="AF805">
        <v>11000</v>
      </c>
      <c r="AG805">
        <v>99700</v>
      </c>
      <c r="AH805">
        <v>11.1</v>
      </c>
      <c r="AI805">
        <v>2.4</v>
      </c>
      <c r="AJ805">
        <v>10000</v>
      </c>
      <c r="AK805">
        <v>102000</v>
      </c>
      <c r="AL805">
        <v>9.8000000000000007</v>
      </c>
      <c r="AM805">
        <v>2.2000000000000002</v>
      </c>
      <c r="AN805">
        <v>12100</v>
      </c>
      <c r="AO805">
        <v>107200</v>
      </c>
      <c r="AP805">
        <v>11.3</v>
      </c>
      <c r="AQ805">
        <v>2.2999999999999998</v>
      </c>
      <c r="AR805">
        <v>12100</v>
      </c>
      <c r="AS805">
        <v>109900</v>
      </c>
      <c r="AT805">
        <v>11</v>
      </c>
      <c r="AU805">
        <v>2.2000000000000002</v>
      </c>
      <c r="AV805">
        <v>13400</v>
      </c>
      <c r="AW805">
        <v>113300</v>
      </c>
      <c r="AX805">
        <v>11.8</v>
      </c>
      <c r="AY805">
        <v>2.2999999999999998</v>
      </c>
      <c r="AZ805">
        <v>12500</v>
      </c>
      <c r="BA805">
        <v>111200</v>
      </c>
      <c r="BB805">
        <v>11.2</v>
      </c>
      <c r="BC805">
        <v>2.5</v>
      </c>
      <c r="BD805">
        <v>13300</v>
      </c>
      <c r="BE805">
        <v>113000</v>
      </c>
      <c r="BF805">
        <v>11.7</v>
      </c>
      <c r="BG805">
        <v>2.6</v>
      </c>
      <c r="BH805">
        <v>13400</v>
      </c>
      <c r="BI805">
        <v>113000</v>
      </c>
      <c r="BJ805">
        <v>11.9</v>
      </c>
      <c r="BK805">
        <v>2.6</v>
      </c>
      <c r="BL805">
        <v>15300</v>
      </c>
      <c r="BM805">
        <v>116200</v>
      </c>
      <c r="BN805">
        <v>13.1</v>
      </c>
      <c r="BO805">
        <v>2.6</v>
      </c>
      <c r="BP805">
        <v>18500</v>
      </c>
      <c r="BQ805">
        <v>111000</v>
      </c>
      <c r="BR805">
        <v>16.7</v>
      </c>
      <c r="BS805">
        <v>3.5</v>
      </c>
      <c r="BT805">
        <v>11900</v>
      </c>
      <c r="BU805">
        <v>112000</v>
      </c>
      <c r="BV805">
        <v>10.6</v>
      </c>
      <c r="BW805">
        <v>2.8</v>
      </c>
    </row>
    <row r="806" spans="1:75" x14ac:dyDescent="0.3">
      <c r="A806" t="s">
        <v>106</v>
      </c>
      <c r="B806" t="str">
        <f>VLOOKUP(A806,'class and classification'!$A$1:$B$338,2,FALSE)</f>
        <v>Predominantly Urban</v>
      </c>
      <c r="C806" t="str">
        <f>VLOOKUP(A806,'class and classification'!$A$1:$C$338,3,FALSE)</f>
        <v>MD</v>
      </c>
      <c r="D806">
        <v>11200</v>
      </c>
      <c r="E806">
        <v>126300</v>
      </c>
      <c r="F806">
        <v>8.9</v>
      </c>
      <c r="G806">
        <v>1.9</v>
      </c>
      <c r="H806">
        <v>11900</v>
      </c>
      <c r="I806">
        <v>129700</v>
      </c>
      <c r="J806">
        <v>9.1</v>
      </c>
      <c r="K806">
        <v>2</v>
      </c>
      <c r="L806">
        <v>15900</v>
      </c>
      <c r="M806">
        <v>128800</v>
      </c>
      <c r="N806">
        <v>12.4</v>
      </c>
      <c r="O806">
        <v>2.2999999999999998</v>
      </c>
      <c r="P806">
        <v>14800</v>
      </c>
      <c r="Q806">
        <v>133500</v>
      </c>
      <c r="R806">
        <v>11.1</v>
      </c>
      <c r="S806">
        <v>2.2000000000000002</v>
      </c>
      <c r="T806">
        <v>12300</v>
      </c>
      <c r="U806">
        <v>131400</v>
      </c>
      <c r="V806">
        <v>9.4</v>
      </c>
      <c r="W806">
        <v>2.1</v>
      </c>
      <c r="X806">
        <v>14300</v>
      </c>
      <c r="Y806">
        <v>124900</v>
      </c>
      <c r="Z806">
        <v>11.5</v>
      </c>
      <c r="AA806">
        <v>2.2999999999999998</v>
      </c>
      <c r="AB806">
        <v>13600</v>
      </c>
      <c r="AC806">
        <v>130800</v>
      </c>
      <c r="AD806">
        <v>10.4</v>
      </c>
      <c r="AE806">
        <v>2.1</v>
      </c>
      <c r="AF806">
        <v>15000</v>
      </c>
      <c r="AG806">
        <v>125200</v>
      </c>
      <c r="AH806">
        <v>12</v>
      </c>
      <c r="AI806">
        <v>2.4</v>
      </c>
      <c r="AJ806">
        <v>17800</v>
      </c>
      <c r="AK806">
        <v>129000</v>
      </c>
      <c r="AL806">
        <v>13.8</v>
      </c>
      <c r="AM806">
        <v>2.6</v>
      </c>
      <c r="AN806">
        <v>14600</v>
      </c>
      <c r="AO806">
        <v>130700</v>
      </c>
      <c r="AP806">
        <v>11.1</v>
      </c>
      <c r="AQ806">
        <v>2.2999999999999998</v>
      </c>
      <c r="AR806">
        <v>16900</v>
      </c>
      <c r="AS806">
        <v>136600</v>
      </c>
      <c r="AT806">
        <v>12.3</v>
      </c>
      <c r="AU806">
        <v>2.4</v>
      </c>
      <c r="AV806">
        <v>17500</v>
      </c>
      <c r="AW806">
        <v>137300</v>
      </c>
      <c r="AX806">
        <v>12.7</v>
      </c>
      <c r="AY806">
        <v>2.6</v>
      </c>
      <c r="AZ806">
        <v>13800</v>
      </c>
      <c r="BA806">
        <v>140700</v>
      </c>
      <c r="BB806">
        <v>9.8000000000000007</v>
      </c>
      <c r="BC806">
        <v>2.2999999999999998</v>
      </c>
      <c r="BD806">
        <v>15000</v>
      </c>
      <c r="BE806">
        <v>141800</v>
      </c>
      <c r="BF806">
        <v>10.6</v>
      </c>
      <c r="BG806">
        <v>2.2999999999999998</v>
      </c>
      <c r="BH806">
        <v>15400</v>
      </c>
      <c r="BI806">
        <v>141000</v>
      </c>
      <c r="BJ806">
        <v>10.9</v>
      </c>
      <c r="BK806">
        <v>2.4</v>
      </c>
      <c r="BL806">
        <v>18400</v>
      </c>
      <c r="BM806">
        <v>139700</v>
      </c>
      <c r="BN806">
        <v>13.2</v>
      </c>
      <c r="BO806">
        <v>2.8</v>
      </c>
      <c r="BP806">
        <v>18100</v>
      </c>
      <c r="BQ806">
        <v>137200</v>
      </c>
      <c r="BR806">
        <v>13.2</v>
      </c>
      <c r="BS806">
        <v>3.5</v>
      </c>
      <c r="BT806">
        <v>19200</v>
      </c>
      <c r="BU806">
        <v>133700</v>
      </c>
      <c r="BV806">
        <v>14.4</v>
      </c>
      <c r="BW806">
        <v>3.3</v>
      </c>
    </row>
    <row r="807" spans="1:75" x14ac:dyDescent="0.3">
      <c r="A807" t="s">
        <v>107</v>
      </c>
      <c r="B807" t="str">
        <f>VLOOKUP(A807,'class and classification'!$A$1:$B$338,2,FALSE)</f>
        <v>Predominantly Urban</v>
      </c>
      <c r="C807" t="str">
        <f>VLOOKUP(A807,'class and classification'!$A$1:$C$338,3,FALSE)</f>
        <v>MD</v>
      </c>
      <c r="D807">
        <v>10200</v>
      </c>
      <c r="E807">
        <v>118300</v>
      </c>
      <c r="F807">
        <v>8.6999999999999993</v>
      </c>
      <c r="G807">
        <v>1.8</v>
      </c>
      <c r="H807">
        <v>12100</v>
      </c>
      <c r="I807">
        <v>118300</v>
      </c>
      <c r="J807">
        <v>10.199999999999999</v>
      </c>
      <c r="K807">
        <v>1.9</v>
      </c>
      <c r="L807">
        <v>8700</v>
      </c>
      <c r="M807">
        <v>115000</v>
      </c>
      <c r="N807">
        <v>7.6</v>
      </c>
      <c r="O807">
        <v>1.8</v>
      </c>
      <c r="P807">
        <v>10900</v>
      </c>
      <c r="Q807">
        <v>115000</v>
      </c>
      <c r="R807">
        <v>9.5</v>
      </c>
      <c r="S807">
        <v>2.1</v>
      </c>
      <c r="T807">
        <v>13400</v>
      </c>
      <c r="U807">
        <v>112600</v>
      </c>
      <c r="V807">
        <v>11.9</v>
      </c>
      <c r="W807">
        <v>2.4</v>
      </c>
      <c r="X807">
        <v>12300</v>
      </c>
      <c r="Y807">
        <v>107600</v>
      </c>
      <c r="Z807">
        <v>11.4</v>
      </c>
      <c r="AA807">
        <v>2.2999999999999998</v>
      </c>
      <c r="AB807">
        <v>11500</v>
      </c>
      <c r="AC807">
        <v>112700</v>
      </c>
      <c r="AD807">
        <v>10.199999999999999</v>
      </c>
      <c r="AE807">
        <v>2.1</v>
      </c>
      <c r="AF807">
        <v>9300</v>
      </c>
      <c r="AG807">
        <v>108300</v>
      </c>
      <c r="AH807">
        <v>8.6</v>
      </c>
      <c r="AI807">
        <v>2</v>
      </c>
      <c r="AJ807">
        <v>10900</v>
      </c>
      <c r="AK807">
        <v>112100</v>
      </c>
      <c r="AL807">
        <v>9.6999999999999993</v>
      </c>
      <c r="AM807">
        <v>2.1</v>
      </c>
      <c r="AN807">
        <v>13600</v>
      </c>
      <c r="AO807">
        <v>108100</v>
      </c>
      <c r="AP807">
        <v>12.6</v>
      </c>
      <c r="AQ807">
        <v>2.5</v>
      </c>
      <c r="AR807">
        <v>13000</v>
      </c>
      <c r="AS807">
        <v>111000</v>
      </c>
      <c r="AT807">
        <v>11.7</v>
      </c>
      <c r="AU807">
        <v>2.5</v>
      </c>
      <c r="AV807">
        <v>12400</v>
      </c>
      <c r="AW807">
        <v>117700</v>
      </c>
      <c r="AX807">
        <v>10.6</v>
      </c>
      <c r="AY807">
        <v>2.2999999999999998</v>
      </c>
      <c r="AZ807">
        <v>12900</v>
      </c>
      <c r="BA807">
        <v>108300</v>
      </c>
      <c r="BB807">
        <v>11.9</v>
      </c>
      <c r="BC807">
        <v>2.7</v>
      </c>
      <c r="BD807">
        <v>12000</v>
      </c>
      <c r="BE807">
        <v>119500</v>
      </c>
      <c r="BF807">
        <v>10.1</v>
      </c>
      <c r="BG807">
        <v>2.2999999999999998</v>
      </c>
      <c r="BH807">
        <v>13800</v>
      </c>
      <c r="BI807">
        <v>119600</v>
      </c>
      <c r="BJ807">
        <v>11.5</v>
      </c>
      <c r="BK807">
        <v>2.5</v>
      </c>
      <c r="BL807">
        <v>16500</v>
      </c>
      <c r="BM807">
        <v>117000</v>
      </c>
      <c r="BN807">
        <v>14.1</v>
      </c>
      <c r="BO807">
        <v>2.9</v>
      </c>
      <c r="BP807">
        <v>15600</v>
      </c>
      <c r="BQ807">
        <v>127800</v>
      </c>
      <c r="BR807">
        <v>12.2</v>
      </c>
      <c r="BS807">
        <v>3.1</v>
      </c>
      <c r="BT807">
        <v>15700</v>
      </c>
      <c r="BU807">
        <v>120300</v>
      </c>
      <c r="BV807">
        <v>13</v>
      </c>
      <c r="BW807">
        <v>3.2</v>
      </c>
    </row>
    <row r="808" spans="1:75" x14ac:dyDescent="0.3">
      <c r="A808" t="s">
        <v>108</v>
      </c>
      <c r="B808" t="str">
        <f>VLOOKUP(A808,'class and classification'!$A$1:$B$338,2,FALSE)</f>
        <v>Predominantly Urban</v>
      </c>
      <c r="C808" t="str">
        <f>VLOOKUP(A808,'class and classification'!$A$1:$C$338,3,FALSE)</f>
        <v>MD</v>
      </c>
      <c r="D808">
        <v>26100</v>
      </c>
      <c r="E808">
        <v>229300</v>
      </c>
      <c r="F808">
        <v>11.4</v>
      </c>
      <c r="G808">
        <v>2.2000000000000002</v>
      </c>
      <c r="H808">
        <v>26900</v>
      </c>
      <c r="I808">
        <v>240100</v>
      </c>
      <c r="J808">
        <v>11.2</v>
      </c>
      <c r="K808">
        <v>2.2000000000000002</v>
      </c>
      <c r="L808">
        <v>27100</v>
      </c>
      <c r="M808">
        <v>230000</v>
      </c>
      <c r="N808">
        <v>11.8</v>
      </c>
      <c r="O808">
        <v>2.2000000000000002</v>
      </c>
      <c r="P808">
        <v>30200</v>
      </c>
      <c r="Q808">
        <v>242800</v>
      </c>
      <c r="R808">
        <v>12.4</v>
      </c>
      <c r="S808">
        <v>2.4</v>
      </c>
      <c r="T808">
        <v>29000</v>
      </c>
      <c r="U808">
        <v>245200</v>
      </c>
      <c r="V808">
        <v>11.8</v>
      </c>
      <c r="W808">
        <v>2.4</v>
      </c>
      <c r="X808">
        <v>29600</v>
      </c>
      <c r="Y808">
        <v>237700</v>
      </c>
      <c r="Z808">
        <v>12.4</v>
      </c>
      <c r="AA808">
        <v>2.4</v>
      </c>
      <c r="AB808">
        <v>26800</v>
      </c>
      <c r="AC808">
        <v>241800</v>
      </c>
      <c r="AD808">
        <v>11.1</v>
      </c>
      <c r="AE808">
        <v>2.2999999999999998</v>
      </c>
      <c r="AF808">
        <v>21300</v>
      </c>
      <c r="AG808">
        <v>241900</v>
      </c>
      <c r="AH808">
        <v>8.8000000000000007</v>
      </c>
      <c r="AI808">
        <v>2.2000000000000002</v>
      </c>
      <c r="AJ808">
        <v>27900</v>
      </c>
      <c r="AK808">
        <v>244400</v>
      </c>
      <c r="AL808">
        <v>11.4</v>
      </c>
      <c r="AM808">
        <v>2.2999999999999998</v>
      </c>
      <c r="AN808">
        <v>37200</v>
      </c>
      <c r="AO808">
        <v>259700</v>
      </c>
      <c r="AP808">
        <v>14.3</v>
      </c>
      <c r="AQ808">
        <v>2.6</v>
      </c>
      <c r="AR808">
        <v>32200</v>
      </c>
      <c r="AS808">
        <v>262900</v>
      </c>
      <c r="AT808">
        <v>12.2</v>
      </c>
      <c r="AU808">
        <v>2.4</v>
      </c>
      <c r="AV808">
        <v>32600</v>
      </c>
      <c r="AW808">
        <v>264400</v>
      </c>
      <c r="AX808">
        <v>12.3</v>
      </c>
      <c r="AY808">
        <v>2.5</v>
      </c>
      <c r="AZ808">
        <v>32700</v>
      </c>
      <c r="BA808">
        <v>260700</v>
      </c>
      <c r="BB808">
        <v>12.5</v>
      </c>
      <c r="BC808">
        <v>2.5</v>
      </c>
      <c r="BD808">
        <v>34200</v>
      </c>
      <c r="BE808">
        <v>269800</v>
      </c>
      <c r="BF808">
        <v>12.7</v>
      </c>
      <c r="BG808">
        <v>2.6</v>
      </c>
      <c r="BH808">
        <v>35500</v>
      </c>
      <c r="BI808">
        <v>282600</v>
      </c>
      <c r="BJ808">
        <v>12.6</v>
      </c>
      <c r="BK808">
        <v>2.7</v>
      </c>
      <c r="BL808">
        <v>40300</v>
      </c>
      <c r="BM808">
        <v>289000</v>
      </c>
      <c r="BN808">
        <v>13.9</v>
      </c>
      <c r="BO808">
        <v>2.7</v>
      </c>
      <c r="BP808">
        <v>35000</v>
      </c>
      <c r="BQ808">
        <v>276700</v>
      </c>
      <c r="BR808">
        <v>12.6</v>
      </c>
      <c r="BS808">
        <v>2.8</v>
      </c>
      <c r="BT808">
        <v>40800</v>
      </c>
      <c r="BU808">
        <v>293700</v>
      </c>
      <c r="BV808">
        <v>13.9</v>
      </c>
      <c r="BW808">
        <v>2.8</v>
      </c>
    </row>
    <row r="809" spans="1:75" x14ac:dyDescent="0.3">
      <c r="A809" t="s">
        <v>109</v>
      </c>
      <c r="B809" t="str">
        <f>VLOOKUP(A809,'class and classification'!$A$1:$B$338,2,FALSE)</f>
        <v>Predominantly Urban</v>
      </c>
      <c r="C809" t="str">
        <f>VLOOKUP(A809,'class and classification'!$A$1:$C$338,3,FALSE)</f>
        <v>MD</v>
      </c>
      <c r="D809">
        <v>22800</v>
      </c>
      <c r="E809">
        <v>207500</v>
      </c>
      <c r="F809">
        <v>11</v>
      </c>
      <c r="G809">
        <v>2.1</v>
      </c>
      <c r="H809">
        <v>24900</v>
      </c>
      <c r="I809">
        <v>214900</v>
      </c>
      <c r="J809">
        <v>11.6</v>
      </c>
      <c r="K809">
        <v>2.2000000000000002</v>
      </c>
      <c r="L809">
        <v>26800</v>
      </c>
      <c r="M809">
        <v>217000</v>
      </c>
      <c r="N809">
        <v>12.4</v>
      </c>
      <c r="O809">
        <v>2.2999999999999998</v>
      </c>
      <c r="P809">
        <v>26500</v>
      </c>
      <c r="Q809">
        <v>215600</v>
      </c>
      <c r="R809">
        <v>12.3</v>
      </c>
      <c r="S809">
        <v>2.4</v>
      </c>
      <c r="T809">
        <v>25500</v>
      </c>
      <c r="U809">
        <v>223200</v>
      </c>
      <c r="V809">
        <v>11.4</v>
      </c>
      <c r="W809">
        <v>2.4</v>
      </c>
      <c r="X809">
        <v>29400</v>
      </c>
      <c r="Y809">
        <v>220800</v>
      </c>
      <c r="Z809">
        <v>13.3</v>
      </c>
      <c r="AA809">
        <v>2.6</v>
      </c>
      <c r="AB809">
        <v>27300</v>
      </c>
      <c r="AC809">
        <v>205200</v>
      </c>
      <c r="AD809">
        <v>13.3</v>
      </c>
      <c r="AE809">
        <v>2.6</v>
      </c>
      <c r="AF809">
        <v>22800</v>
      </c>
      <c r="AG809">
        <v>207200</v>
      </c>
      <c r="AH809">
        <v>11</v>
      </c>
      <c r="AI809">
        <v>2.4</v>
      </c>
      <c r="AJ809">
        <v>23200</v>
      </c>
      <c r="AK809">
        <v>217300</v>
      </c>
      <c r="AL809">
        <v>10.7</v>
      </c>
      <c r="AM809">
        <v>2.2999999999999998</v>
      </c>
      <c r="AN809">
        <v>25600</v>
      </c>
      <c r="AO809">
        <v>221100</v>
      </c>
      <c r="AP809">
        <v>11.6</v>
      </c>
      <c r="AQ809">
        <v>2.5</v>
      </c>
      <c r="AR809">
        <v>30100</v>
      </c>
      <c r="AS809">
        <v>221700</v>
      </c>
      <c r="AT809">
        <v>13.6</v>
      </c>
      <c r="AU809">
        <v>2.5</v>
      </c>
      <c r="AV809">
        <v>27400</v>
      </c>
      <c r="AW809">
        <v>222800</v>
      </c>
      <c r="AX809">
        <v>12.3</v>
      </c>
      <c r="AY809">
        <v>2.4</v>
      </c>
      <c r="AZ809">
        <v>21300</v>
      </c>
      <c r="BA809">
        <v>225300</v>
      </c>
      <c r="BB809">
        <v>9.4</v>
      </c>
      <c r="BC809">
        <v>2.2999999999999998</v>
      </c>
      <c r="BD809">
        <v>27800</v>
      </c>
      <c r="BE809">
        <v>226000</v>
      </c>
      <c r="BF809">
        <v>12.3</v>
      </c>
      <c r="BG809">
        <v>2.6</v>
      </c>
      <c r="BH809">
        <v>23000</v>
      </c>
      <c r="BI809">
        <v>216400</v>
      </c>
      <c r="BJ809">
        <v>10.6</v>
      </c>
      <c r="BK809">
        <v>2.5</v>
      </c>
      <c r="BL809">
        <v>27600</v>
      </c>
      <c r="BM809">
        <v>222700</v>
      </c>
      <c r="BN809">
        <v>12.4</v>
      </c>
      <c r="BO809">
        <v>2.6</v>
      </c>
      <c r="BP809">
        <v>40200</v>
      </c>
      <c r="BQ809">
        <v>238200</v>
      </c>
      <c r="BR809">
        <v>16.899999999999999</v>
      </c>
      <c r="BS809">
        <v>3.4</v>
      </c>
      <c r="BT809">
        <v>39900</v>
      </c>
      <c r="BU809">
        <v>241600</v>
      </c>
      <c r="BV809">
        <v>16.5</v>
      </c>
      <c r="BW809">
        <v>3.5</v>
      </c>
    </row>
    <row r="810" spans="1:75" x14ac:dyDescent="0.3">
      <c r="A810" t="s">
        <v>110</v>
      </c>
      <c r="B810" t="str">
        <f>VLOOKUP(A810,'class and classification'!$A$1:$B$338,2,FALSE)</f>
        <v>Predominantly Urban</v>
      </c>
      <c r="C810" t="str">
        <f>VLOOKUP(A810,'class and classification'!$A$1:$C$338,3,FALSE)</f>
        <v>MD</v>
      </c>
      <c r="D810">
        <v>12900</v>
      </c>
      <c r="E810">
        <v>91700</v>
      </c>
      <c r="F810">
        <v>14</v>
      </c>
      <c r="G810">
        <v>2.4</v>
      </c>
      <c r="H810">
        <v>12200</v>
      </c>
      <c r="I810">
        <v>92800</v>
      </c>
      <c r="J810">
        <v>13.2</v>
      </c>
      <c r="K810">
        <v>2.4</v>
      </c>
      <c r="L810">
        <v>13200</v>
      </c>
      <c r="M810">
        <v>94400</v>
      </c>
      <c r="N810">
        <v>14</v>
      </c>
      <c r="O810">
        <v>2.5</v>
      </c>
      <c r="P810">
        <v>12500</v>
      </c>
      <c r="Q810">
        <v>93000</v>
      </c>
      <c r="R810">
        <v>13.4</v>
      </c>
      <c r="S810">
        <v>2.2999999999999998</v>
      </c>
      <c r="T810">
        <v>12300</v>
      </c>
      <c r="U810">
        <v>95800</v>
      </c>
      <c r="V810">
        <v>12.9</v>
      </c>
      <c r="W810">
        <v>2.2999999999999998</v>
      </c>
      <c r="X810">
        <v>13400</v>
      </c>
      <c r="Y810">
        <v>92200</v>
      </c>
      <c r="Z810">
        <v>14.6</v>
      </c>
      <c r="AA810">
        <v>2.6</v>
      </c>
      <c r="AB810">
        <v>13500</v>
      </c>
      <c r="AC810">
        <v>92200</v>
      </c>
      <c r="AD810">
        <v>14.6</v>
      </c>
      <c r="AE810">
        <v>2.6</v>
      </c>
      <c r="AF810">
        <v>13100</v>
      </c>
      <c r="AG810">
        <v>94100</v>
      </c>
      <c r="AH810">
        <v>13.9</v>
      </c>
      <c r="AI810">
        <v>2.5</v>
      </c>
      <c r="AJ810">
        <v>13700</v>
      </c>
      <c r="AK810">
        <v>95300</v>
      </c>
      <c r="AL810">
        <v>14.4</v>
      </c>
      <c r="AM810">
        <v>2.6</v>
      </c>
      <c r="AN810">
        <v>13600</v>
      </c>
      <c r="AO810">
        <v>95200</v>
      </c>
      <c r="AP810">
        <v>14.3</v>
      </c>
      <c r="AQ810">
        <v>2.6</v>
      </c>
      <c r="AR810">
        <v>15100</v>
      </c>
      <c r="AS810">
        <v>101500</v>
      </c>
      <c r="AT810">
        <v>14.9</v>
      </c>
      <c r="AU810">
        <v>2.5</v>
      </c>
      <c r="AV810">
        <v>15400</v>
      </c>
      <c r="AW810">
        <v>101000</v>
      </c>
      <c r="AX810">
        <v>15.3</v>
      </c>
      <c r="AY810">
        <v>2.6</v>
      </c>
      <c r="AZ810">
        <v>16500</v>
      </c>
      <c r="BA810">
        <v>101400</v>
      </c>
      <c r="BB810">
        <v>16.3</v>
      </c>
      <c r="BC810">
        <v>2.8</v>
      </c>
      <c r="BD810">
        <v>17100</v>
      </c>
      <c r="BE810">
        <v>103800</v>
      </c>
      <c r="BF810">
        <v>16.5</v>
      </c>
      <c r="BG810">
        <v>2.8</v>
      </c>
      <c r="BH810">
        <v>16000</v>
      </c>
      <c r="BI810">
        <v>104800</v>
      </c>
      <c r="BJ810">
        <v>15.3</v>
      </c>
      <c r="BK810">
        <v>2.7</v>
      </c>
      <c r="BL810">
        <v>14500</v>
      </c>
      <c r="BM810">
        <v>98500</v>
      </c>
      <c r="BN810">
        <v>14.7</v>
      </c>
      <c r="BO810">
        <v>2.6</v>
      </c>
      <c r="BP810">
        <v>13500</v>
      </c>
      <c r="BQ810">
        <v>97500</v>
      </c>
      <c r="BR810">
        <v>13.8</v>
      </c>
      <c r="BS810">
        <v>3.1</v>
      </c>
      <c r="BT810">
        <v>13600</v>
      </c>
      <c r="BU810">
        <v>97600</v>
      </c>
      <c r="BV810">
        <v>13.9</v>
      </c>
      <c r="BW810">
        <v>3.2</v>
      </c>
    </row>
    <row r="811" spans="1:75" x14ac:dyDescent="0.3">
      <c r="A811" t="s">
        <v>111</v>
      </c>
      <c r="B811" t="str">
        <f>VLOOKUP(A811,'class and classification'!$A$1:$B$338,2,FALSE)</f>
        <v>Predominantly Urban</v>
      </c>
      <c r="C811" t="str">
        <f>VLOOKUP(A811,'class and classification'!$A$1:$C$338,3,FALSE)</f>
        <v>MD</v>
      </c>
      <c r="D811">
        <v>24200</v>
      </c>
      <c r="E811">
        <v>189200</v>
      </c>
      <c r="F811">
        <v>12.8</v>
      </c>
      <c r="G811">
        <v>2.2000000000000002</v>
      </c>
      <c r="H811">
        <v>26400</v>
      </c>
      <c r="I811">
        <v>195900</v>
      </c>
      <c r="J811">
        <v>13.5</v>
      </c>
      <c r="K811">
        <v>2.4</v>
      </c>
      <c r="L811">
        <v>24800</v>
      </c>
      <c r="M811">
        <v>192100</v>
      </c>
      <c r="N811">
        <v>12.9</v>
      </c>
      <c r="O811">
        <v>2.2999999999999998</v>
      </c>
      <c r="P811">
        <v>21300</v>
      </c>
      <c r="Q811">
        <v>197100</v>
      </c>
      <c r="R811">
        <v>10.8</v>
      </c>
      <c r="S811">
        <v>2.2000000000000002</v>
      </c>
      <c r="T811">
        <v>21200</v>
      </c>
      <c r="U811">
        <v>195200</v>
      </c>
      <c r="V811">
        <v>10.9</v>
      </c>
      <c r="W811">
        <v>2.2000000000000002</v>
      </c>
      <c r="X811">
        <v>25400</v>
      </c>
      <c r="Y811">
        <v>190100</v>
      </c>
      <c r="Z811">
        <v>13.4</v>
      </c>
      <c r="AA811">
        <v>2.5</v>
      </c>
      <c r="AB811">
        <v>25200</v>
      </c>
      <c r="AC811">
        <v>194300</v>
      </c>
      <c r="AD811">
        <v>13</v>
      </c>
      <c r="AE811">
        <v>2.5</v>
      </c>
      <c r="AF811">
        <v>26200</v>
      </c>
      <c r="AG811">
        <v>187700</v>
      </c>
      <c r="AH811">
        <v>14</v>
      </c>
      <c r="AI811">
        <v>2.6</v>
      </c>
      <c r="AJ811">
        <v>28300</v>
      </c>
      <c r="AK811">
        <v>187800</v>
      </c>
      <c r="AL811">
        <v>15</v>
      </c>
      <c r="AM811">
        <v>2.7</v>
      </c>
      <c r="AN811">
        <v>29500</v>
      </c>
      <c r="AO811">
        <v>192400</v>
      </c>
      <c r="AP811">
        <v>15.3</v>
      </c>
      <c r="AQ811">
        <v>2.8</v>
      </c>
      <c r="AR811">
        <v>24000</v>
      </c>
      <c r="AS811">
        <v>192700</v>
      </c>
      <c r="AT811">
        <v>12.4</v>
      </c>
      <c r="AU811">
        <v>2.5</v>
      </c>
      <c r="AV811">
        <v>21500</v>
      </c>
      <c r="AW811">
        <v>196800</v>
      </c>
      <c r="AX811">
        <v>10.9</v>
      </c>
      <c r="AY811">
        <v>2.4</v>
      </c>
      <c r="AZ811">
        <v>20800</v>
      </c>
      <c r="BA811">
        <v>195600</v>
      </c>
      <c r="BB811">
        <v>10.6</v>
      </c>
      <c r="BC811">
        <v>2.4</v>
      </c>
      <c r="BD811">
        <v>32100</v>
      </c>
      <c r="BE811">
        <v>199600</v>
      </c>
      <c r="BF811">
        <v>16.100000000000001</v>
      </c>
      <c r="BG811">
        <v>2.8</v>
      </c>
      <c r="BH811">
        <v>28600</v>
      </c>
      <c r="BI811">
        <v>199700</v>
      </c>
      <c r="BJ811">
        <v>14.3</v>
      </c>
      <c r="BK811">
        <v>2.7</v>
      </c>
      <c r="BL811">
        <v>28900</v>
      </c>
      <c r="BM811">
        <v>202300</v>
      </c>
      <c r="BN811">
        <v>14.3</v>
      </c>
      <c r="BO811">
        <v>2.6</v>
      </c>
      <c r="BP811">
        <v>30300</v>
      </c>
      <c r="BQ811">
        <v>200300</v>
      </c>
      <c r="BR811">
        <v>15.1</v>
      </c>
      <c r="BS811">
        <v>3.1</v>
      </c>
      <c r="BT811">
        <v>25600</v>
      </c>
      <c r="BU811">
        <v>203800</v>
      </c>
      <c r="BV811">
        <v>12.5</v>
      </c>
      <c r="BW811">
        <v>2.9</v>
      </c>
    </row>
    <row r="812" spans="1:75" x14ac:dyDescent="0.3">
      <c r="A812" t="s">
        <v>112</v>
      </c>
      <c r="B812" t="str">
        <f>VLOOKUP(A812,'class and classification'!$A$1:$B$338,2,FALSE)</f>
        <v>Predominantly Urban</v>
      </c>
      <c r="C812" t="str">
        <f>VLOOKUP(A812,'class and classification'!$A$1:$C$338,3,FALSE)</f>
        <v>MD</v>
      </c>
      <c r="D812">
        <v>44500</v>
      </c>
      <c r="E812">
        <v>358300</v>
      </c>
      <c r="F812">
        <v>12.4</v>
      </c>
      <c r="G812">
        <v>1.8</v>
      </c>
      <c r="H812">
        <v>45000</v>
      </c>
      <c r="I812">
        <v>356000</v>
      </c>
      <c r="J812">
        <v>12.6</v>
      </c>
      <c r="K812">
        <v>1.9</v>
      </c>
      <c r="L812">
        <v>49100</v>
      </c>
      <c r="M812">
        <v>379800</v>
      </c>
      <c r="N812">
        <v>12.9</v>
      </c>
      <c r="O812">
        <v>1.9</v>
      </c>
      <c r="P812">
        <v>49900</v>
      </c>
      <c r="Q812">
        <v>368100</v>
      </c>
      <c r="R812">
        <v>13.5</v>
      </c>
      <c r="S812">
        <v>1.9</v>
      </c>
      <c r="T812">
        <v>45400</v>
      </c>
      <c r="U812">
        <v>362100</v>
      </c>
      <c r="V812">
        <v>12.5</v>
      </c>
      <c r="W812">
        <v>1.8</v>
      </c>
      <c r="X812">
        <v>44900</v>
      </c>
      <c r="Y812">
        <v>354400</v>
      </c>
      <c r="Z812">
        <v>12.7</v>
      </c>
      <c r="AA812">
        <v>1.9</v>
      </c>
      <c r="AB812">
        <v>50300</v>
      </c>
      <c r="AC812">
        <v>352100</v>
      </c>
      <c r="AD812">
        <v>14.3</v>
      </c>
      <c r="AE812">
        <v>2.1</v>
      </c>
      <c r="AF812">
        <v>45900</v>
      </c>
      <c r="AG812">
        <v>345200</v>
      </c>
      <c r="AH812">
        <v>13.3</v>
      </c>
      <c r="AI812">
        <v>2.2000000000000002</v>
      </c>
      <c r="AJ812">
        <v>54000</v>
      </c>
      <c r="AK812">
        <v>348900</v>
      </c>
      <c r="AL812">
        <v>15.5</v>
      </c>
      <c r="AM812">
        <v>2.2999999999999998</v>
      </c>
      <c r="AN812">
        <v>49700</v>
      </c>
      <c r="AO812">
        <v>349500</v>
      </c>
      <c r="AP812">
        <v>14.2</v>
      </c>
      <c r="AQ812">
        <v>2.2999999999999998</v>
      </c>
      <c r="AR812">
        <v>57300</v>
      </c>
      <c r="AS812">
        <v>357200</v>
      </c>
      <c r="AT812">
        <v>16.100000000000001</v>
      </c>
      <c r="AU812">
        <v>2.2999999999999998</v>
      </c>
      <c r="AV812">
        <v>58400</v>
      </c>
      <c r="AW812">
        <v>392400</v>
      </c>
      <c r="AX812">
        <v>14.9</v>
      </c>
      <c r="AY812">
        <v>2.2000000000000002</v>
      </c>
      <c r="AZ812">
        <v>60100</v>
      </c>
      <c r="BA812">
        <v>391400</v>
      </c>
      <c r="BB812">
        <v>15.3</v>
      </c>
      <c r="BC812">
        <v>2.2999999999999998</v>
      </c>
      <c r="BD812">
        <v>52800</v>
      </c>
      <c r="BE812">
        <v>399300</v>
      </c>
      <c r="BF812">
        <v>13.2</v>
      </c>
      <c r="BG812">
        <v>2.2000000000000002</v>
      </c>
      <c r="BH812">
        <v>60300</v>
      </c>
      <c r="BI812">
        <v>399100</v>
      </c>
      <c r="BJ812">
        <v>15.1</v>
      </c>
      <c r="BK812">
        <v>2.2999999999999998</v>
      </c>
      <c r="BL812">
        <v>64300</v>
      </c>
      <c r="BM812">
        <v>397800</v>
      </c>
      <c r="BN812">
        <v>16.2</v>
      </c>
      <c r="BO812">
        <v>2.4</v>
      </c>
      <c r="BP812">
        <v>75900</v>
      </c>
      <c r="BQ812">
        <v>424700</v>
      </c>
      <c r="BR812">
        <v>17.899999999999999</v>
      </c>
      <c r="BS812">
        <v>2.6</v>
      </c>
      <c r="BT812">
        <v>57100</v>
      </c>
      <c r="BU812">
        <v>385600</v>
      </c>
      <c r="BV812">
        <v>14.8</v>
      </c>
      <c r="BW812">
        <v>2.6</v>
      </c>
    </row>
    <row r="813" spans="1:75" x14ac:dyDescent="0.3">
      <c r="A813" t="s">
        <v>113</v>
      </c>
      <c r="B813" t="str">
        <f>VLOOKUP(A813,'class and classification'!$A$1:$B$338,2,FALSE)</f>
        <v>Predominantly Urban</v>
      </c>
      <c r="C813" t="str">
        <f>VLOOKUP(A813,'class and classification'!$A$1:$C$338,3,FALSE)</f>
        <v>MD</v>
      </c>
      <c r="D813">
        <v>15600</v>
      </c>
      <c r="E813">
        <v>154200</v>
      </c>
      <c r="F813">
        <v>10.1</v>
      </c>
      <c r="G813">
        <v>2</v>
      </c>
      <c r="H813">
        <v>15500</v>
      </c>
      <c r="I813">
        <v>151600</v>
      </c>
      <c r="J813">
        <v>10.199999999999999</v>
      </c>
      <c r="K813">
        <v>2.1</v>
      </c>
      <c r="L813">
        <v>15300</v>
      </c>
      <c r="M813">
        <v>154700</v>
      </c>
      <c r="N813">
        <v>9.9</v>
      </c>
      <c r="O813">
        <v>2.1</v>
      </c>
      <c r="P813">
        <v>13000</v>
      </c>
      <c r="Q813">
        <v>149800</v>
      </c>
      <c r="R813">
        <v>8.6</v>
      </c>
      <c r="S813">
        <v>1.9</v>
      </c>
      <c r="T813">
        <v>19000</v>
      </c>
      <c r="U813">
        <v>153100</v>
      </c>
      <c r="V813">
        <v>12.4</v>
      </c>
      <c r="W813">
        <v>2.2000000000000002</v>
      </c>
      <c r="X813">
        <v>16300</v>
      </c>
      <c r="Y813">
        <v>149100</v>
      </c>
      <c r="Z813">
        <v>10.9</v>
      </c>
      <c r="AA813">
        <v>2.2000000000000002</v>
      </c>
      <c r="AB813">
        <v>18600</v>
      </c>
      <c r="AC813">
        <v>146700</v>
      </c>
      <c r="AD813">
        <v>12.7</v>
      </c>
      <c r="AE813">
        <v>2.2999999999999998</v>
      </c>
      <c r="AF813">
        <v>15500</v>
      </c>
      <c r="AG813">
        <v>145600</v>
      </c>
      <c r="AH813">
        <v>10.7</v>
      </c>
      <c r="AI813">
        <v>2.2000000000000002</v>
      </c>
      <c r="AJ813">
        <v>19700</v>
      </c>
      <c r="AK813">
        <v>147600</v>
      </c>
      <c r="AL813">
        <v>13.3</v>
      </c>
      <c r="AM813">
        <v>2.4</v>
      </c>
      <c r="AN813">
        <v>17400</v>
      </c>
      <c r="AO813">
        <v>148600</v>
      </c>
      <c r="AP813">
        <v>11.7</v>
      </c>
      <c r="AQ813">
        <v>2.2000000000000002</v>
      </c>
      <c r="AR813">
        <v>16000</v>
      </c>
      <c r="AS813">
        <v>150700</v>
      </c>
      <c r="AT813">
        <v>10.6</v>
      </c>
      <c r="AU813">
        <v>2.2000000000000002</v>
      </c>
      <c r="AV813">
        <v>16300</v>
      </c>
      <c r="AW813">
        <v>149100</v>
      </c>
      <c r="AX813">
        <v>10.9</v>
      </c>
      <c r="AY813">
        <v>2.2000000000000002</v>
      </c>
      <c r="AZ813">
        <v>17300</v>
      </c>
      <c r="BA813">
        <v>158600</v>
      </c>
      <c r="BB813">
        <v>10.9</v>
      </c>
      <c r="BC813">
        <v>2.2000000000000002</v>
      </c>
      <c r="BD813">
        <v>20600</v>
      </c>
      <c r="BE813">
        <v>162200</v>
      </c>
      <c r="BF813">
        <v>12.7</v>
      </c>
      <c r="BG813">
        <v>2.4</v>
      </c>
      <c r="BH813">
        <v>20400</v>
      </c>
      <c r="BI813">
        <v>157000</v>
      </c>
      <c r="BJ813">
        <v>13</v>
      </c>
      <c r="BK813">
        <v>2.5</v>
      </c>
      <c r="BL813">
        <v>21100</v>
      </c>
      <c r="BM813">
        <v>160800</v>
      </c>
      <c r="BN813">
        <v>13.1</v>
      </c>
      <c r="BO813">
        <v>2.6</v>
      </c>
      <c r="BP813">
        <v>22000</v>
      </c>
      <c r="BQ813">
        <v>159300</v>
      </c>
      <c r="BR813">
        <v>13.8</v>
      </c>
      <c r="BS813">
        <v>3</v>
      </c>
      <c r="BT813">
        <v>25100</v>
      </c>
      <c r="BU813">
        <v>161000</v>
      </c>
      <c r="BV813">
        <v>15.6</v>
      </c>
      <c r="BW813">
        <v>3.1</v>
      </c>
    </row>
    <row r="814" spans="1:75" x14ac:dyDescent="0.3">
      <c r="A814" t="s">
        <v>114</v>
      </c>
      <c r="B814" t="str">
        <f>VLOOKUP(A814,'class and classification'!$A$1:$B$338,2,FALSE)</f>
        <v>Predominantly Urban</v>
      </c>
      <c r="C814" t="str">
        <f>VLOOKUP(A814,'class and classification'!$A$1:$C$338,3,FALSE)</f>
        <v>UA</v>
      </c>
      <c r="D814">
        <v>10200</v>
      </c>
      <c r="E814">
        <v>102800</v>
      </c>
      <c r="F814">
        <v>9.9</v>
      </c>
      <c r="G814">
        <v>2</v>
      </c>
      <c r="H814">
        <v>10600</v>
      </c>
      <c r="I814">
        <v>103400</v>
      </c>
      <c r="J814">
        <v>10.199999999999999</v>
      </c>
      <c r="K814">
        <v>2.1</v>
      </c>
      <c r="L814">
        <v>11900</v>
      </c>
      <c r="M814">
        <v>108000</v>
      </c>
      <c r="N814">
        <v>11</v>
      </c>
      <c r="O814">
        <v>2.1</v>
      </c>
      <c r="P814">
        <v>12200</v>
      </c>
      <c r="Q814">
        <v>110200</v>
      </c>
      <c r="R814">
        <v>11</v>
      </c>
      <c r="S814">
        <v>2.2000000000000002</v>
      </c>
      <c r="T814">
        <v>13000</v>
      </c>
      <c r="U814">
        <v>112200</v>
      </c>
      <c r="V814">
        <v>11.6</v>
      </c>
      <c r="W814">
        <v>2.2000000000000002</v>
      </c>
      <c r="X814">
        <v>14200</v>
      </c>
      <c r="Y814">
        <v>113500</v>
      </c>
      <c r="Z814">
        <v>12.5</v>
      </c>
      <c r="AA814">
        <v>2.2999999999999998</v>
      </c>
      <c r="AB814">
        <v>14600</v>
      </c>
      <c r="AC814">
        <v>111200</v>
      </c>
      <c r="AD814">
        <v>13.2</v>
      </c>
      <c r="AE814">
        <v>2.5</v>
      </c>
      <c r="AF814">
        <v>14500</v>
      </c>
      <c r="AG814">
        <v>111700</v>
      </c>
      <c r="AH814">
        <v>13</v>
      </c>
      <c r="AI814">
        <v>2.2999999999999998</v>
      </c>
      <c r="AJ814">
        <v>16400</v>
      </c>
      <c r="AK814">
        <v>114400</v>
      </c>
      <c r="AL814">
        <v>14.3</v>
      </c>
      <c r="AM814">
        <v>2.4</v>
      </c>
      <c r="AN814">
        <v>17700</v>
      </c>
      <c r="AO814">
        <v>115100</v>
      </c>
      <c r="AP814">
        <v>15.3</v>
      </c>
      <c r="AQ814">
        <v>2.5</v>
      </c>
      <c r="AR814">
        <v>14300</v>
      </c>
      <c r="AS814">
        <v>118400</v>
      </c>
      <c r="AT814">
        <v>12.1</v>
      </c>
      <c r="AU814">
        <v>2.2999999999999998</v>
      </c>
      <c r="AV814">
        <v>15500</v>
      </c>
      <c r="AW814">
        <v>119600</v>
      </c>
      <c r="AX814">
        <v>12.9</v>
      </c>
      <c r="AY814">
        <v>2.6</v>
      </c>
      <c r="AZ814">
        <v>14800</v>
      </c>
      <c r="BA814">
        <v>121700</v>
      </c>
      <c r="BB814">
        <v>12.2</v>
      </c>
      <c r="BC814">
        <v>2.5</v>
      </c>
      <c r="BD814">
        <v>16300</v>
      </c>
      <c r="BE814">
        <v>116000</v>
      </c>
      <c r="BF814">
        <v>14</v>
      </c>
      <c r="BG814">
        <v>2.7</v>
      </c>
      <c r="BH814">
        <v>17500</v>
      </c>
      <c r="BI814">
        <v>122400</v>
      </c>
      <c r="BJ814">
        <v>14.3</v>
      </c>
      <c r="BK814">
        <v>2.6</v>
      </c>
      <c r="BL814">
        <v>17200</v>
      </c>
      <c r="BM814">
        <v>123100</v>
      </c>
      <c r="BN814">
        <v>13.9</v>
      </c>
      <c r="BO814">
        <v>2.6</v>
      </c>
      <c r="BP814">
        <v>16700</v>
      </c>
      <c r="BQ814">
        <v>123700</v>
      </c>
      <c r="BR814">
        <v>13.5</v>
      </c>
      <c r="BS814">
        <v>3.1</v>
      </c>
      <c r="BT814">
        <v>13600</v>
      </c>
      <c r="BU814">
        <v>120500</v>
      </c>
      <c r="BV814">
        <v>11.3</v>
      </c>
      <c r="BW814">
        <v>2.8</v>
      </c>
    </row>
    <row r="815" spans="1:75" x14ac:dyDescent="0.3">
      <c r="A815" t="s">
        <v>115</v>
      </c>
      <c r="B815" t="str">
        <f>VLOOKUP(A815,'class and classification'!$A$1:$B$338,2,FALSE)</f>
        <v>Predominantly Urban</v>
      </c>
      <c r="C815" t="str">
        <f>VLOOKUP(A815,'class and classification'!$A$1:$C$338,3,FALSE)</f>
        <v>UA</v>
      </c>
      <c r="D815">
        <v>12400</v>
      </c>
      <c r="E815">
        <v>124800</v>
      </c>
      <c r="F815">
        <v>9.9</v>
      </c>
      <c r="G815">
        <v>2.1</v>
      </c>
      <c r="H815">
        <v>12200</v>
      </c>
      <c r="I815">
        <v>128700</v>
      </c>
      <c r="J815">
        <v>9.5</v>
      </c>
      <c r="K815">
        <v>2</v>
      </c>
      <c r="L815">
        <v>10600</v>
      </c>
      <c r="M815">
        <v>139900</v>
      </c>
      <c r="N815">
        <v>7.6</v>
      </c>
      <c r="O815">
        <v>1.7</v>
      </c>
      <c r="P815">
        <v>14700</v>
      </c>
      <c r="Q815">
        <v>140600</v>
      </c>
      <c r="R815">
        <v>10.4</v>
      </c>
      <c r="S815">
        <v>2</v>
      </c>
      <c r="T815">
        <v>11300</v>
      </c>
      <c r="U815">
        <v>131800</v>
      </c>
      <c r="V815">
        <v>8.6</v>
      </c>
      <c r="W815">
        <v>2</v>
      </c>
      <c r="X815">
        <v>13800</v>
      </c>
      <c r="Y815">
        <v>137100</v>
      </c>
      <c r="Z815">
        <v>10</v>
      </c>
      <c r="AA815">
        <v>2.2000000000000002</v>
      </c>
      <c r="AB815">
        <v>15300</v>
      </c>
      <c r="AC815">
        <v>138400</v>
      </c>
      <c r="AD815">
        <v>11</v>
      </c>
      <c r="AE815">
        <v>2.2000000000000002</v>
      </c>
      <c r="AF815">
        <v>13300</v>
      </c>
      <c r="AG815">
        <v>136700</v>
      </c>
      <c r="AH815">
        <v>9.6999999999999993</v>
      </c>
      <c r="AI815">
        <v>2.2000000000000002</v>
      </c>
      <c r="AJ815">
        <v>13300</v>
      </c>
      <c r="AK815">
        <v>140800</v>
      </c>
      <c r="AL815">
        <v>9.4</v>
      </c>
      <c r="AM815">
        <v>2.1</v>
      </c>
      <c r="AN815">
        <v>13600</v>
      </c>
      <c r="AO815">
        <v>141700</v>
      </c>
      <c r="AP815">
        <v>9.6</v>
      </c>
      <c r="AQ815">
        <v>2.1</v>
      </c>
      <c r="AR815">
        <v>16700</v>
      </c>
      <c r="AS815">
        <v>146600</v>
      </c>
      <c r="AT815">
        <v>11.4</v>
      </c>
      <c r="AU815">
        <v>2.2000000000000002</v>
      </c>
      <c r="AV815">
        <v>17300</v>
      </c>
      <c r="AW815">
        <v>148300</v>
      </c>
      <c r="AX815">
        <v>11.7</v>
      </c>
      <c r="AY815">
        <v>2.4</v>
      </c>
      <c r="AZ815">
        <v>13700</v>
      </c>
      <c r="BA815">
        <v>147500</v>
      </c>
      <c r="BB815">
        <v>9.3000000000000007</v>
      </c>
      <c r="BC815">
        <v>2.2000000000000002</v>
      </c>
      <c r="BD815">
        <v>15200</v>
      </c>
      <c r="BE815">
        <v>160500</v>
      </c>
      <c r="BF815">
        <v>9.5</v>
      </c>
      <c r="BG815">
        <v>2.2999999999999998</v>
      </c>
      <c r="BH815">
        <v>15200</v>
      </c>
      <c r="BI815">
        <v>159200</v>
      </c>
      <c r="BJ815">
        <v>9.5</v>
      </c>
      <c r="BK815">
        <v>2.4</v>
      </c>
      <c r="BL815">
        <v>17500</v>
      </c>
      <c r="BM815">
        <v>171200</v>
      </c>
      <c r="BN815">
        <v>10.199999999999999</v>
      </c>
      <c r="BO815">
        <v>2.6</v>
      </c>
      <c r="BP815">
        <v>15800</v>
      </c>
      <c r="BQ815">
        <v>175400</v>
      </c>
      <c r="BR815">
        <v>9</v>
      </c>
      <c r="BS815">
        <v>2.9</v>
      </c>
      <c r="BT815">
        <v>19200</v>
      </c>
      <c r="BU815">
        <v>152800</v>
      </c>
      <c r="BV815">
        <v>12.6</v>
      </c>
      <c r="BW815">
        <v>3.5</v>
      </c>
    </row>
    <row r="816" spans="1:75" x14ac:dyDescent="0.3">
      <c r="A816" t="s">
        <v>116</v>
      </c>
      <c r="B816" t="str">
        <f>VLOOKUP(A816,'class and classification'!$A$1:$B$338,2,FALSE)</f>
        <v>Predominantly Urban</v>
      </c>
      <c r="C816" t="str">
        <f>VLOOKUP(A816,'class and classification'!$A$1:$C$338,3,FALSE)</f>
        <v>UA</v>
      </c>
      <c r="D816">
        <v>13900</v>
      </c>
      <c r="E816">
        <v>121100</v>
      </c>
      <c r="F816">
        <v>11.5</v>
      </c>
      <c r="G816">
        <v>2.2000000000000002</v>
      </c>
      <c r="H816">
        <v>15600</v>
      </c>
      <c r="I816">
        <v>126400</v>
      </c>
      <c r="J816">
        <v>12.4</v>
      </c>
      <c r="K816">
        <v>2.2999999999999998</v>
      </c>
      <c r="L816">
        <v>12000</v>
      </c>
      <c r="M816">
        <v>127500</v>
      </c>
      <c r="N816">
        <v>9.4</v>
      </c>
      <c r="O816">
        <v>2</v>
      </c>
      <c r="P816">
        <v>14000</v>
      </c>
      <c r="Q816">
        <v>126800</v>
      </c>
      <c r="R816">
        <v>11</v>
      </c>
      <c r="S816">
        <v>2.2000000000000002</v>
      </c>
      <c r="T816">
        <v>13300</v>
      </c>
      <c r="U816">
        <v>130100</v>
      </c>
      <c r="V816">
        <v>10.199999999999999</v>
      </c>
      <c r="W816">
        <v>2.2000000000000002</v>
      </c>
      <c r="X816">
        <v>13000</v>
      </c>
      <c r="Y816">
        <v>117900</v>
      </c>
      <c r="Z816">
        <v>11</v>
      </c>
      <c r="AA816">
        <v>2.2999999999999998</v>
      </c>
      <c r="AB816">
        <v>9600</v>
      </c>
      <c r="AC816">
        <v>115800</v>
      </c>
      <c r="AD816">
        <v>8.3000000000000007</v>
      </c>
      <c r="AE816">
        <v>2.1</v>
      </c>
      <c r="AF816">
        <v>13100</v>
      </c>
      <c r="AG816">
        <v>126000</v>
      </c>
      <c r="AH816">
        <v>10.4</v>
      </c>
      <c r="AI816">
        <v>2.2999999999999998</v>
      </c>
      <c r="AJ816">
        <v>15400</v>
      </c>
      <c r="AK816">
        <v>127300</v>
      </c>
      <c r="AL816">
        <v>12.1</v>
      </c>
      <c r="AM816">
        <v>2.2999999999999998</v>
      </c>
      <c r="AN816">
        <v>15400</v>
      </c>
      <c r="AO816">
        <v>126100</v>
      </c>
      <c r="AP816">
        <v>12.2</v>
      </c>
      <c r="AQ816">
        <v>2.2999999999999998</v>
      </c>
      <c r="AR816">
        <v>16100</v>
      </c>
      <c r="AS816">
        <v>137300</v>
      </c>
      <c r="AT816">
        <v>11.7</v>
      </c>
      <c r="AU816">
        <v>2.2999999999999998</v>
      </c>
      <c r="AV816">
        <v>20700</v>
      </c>
      <c r="AW816">
        <v>140600</v>
      </c>
      <c r="AX816">
        <v>14.7</v>
      </c>
      <c r="AY816">
        <v>2.5</v>
      </c>
      <c r="AZ816">
        <v>21800</v>
      </c>
      <c r="BA816">
        <v>141200</v>
      </c>
      <c r="BB816">
        <v>15.4</v>
      </c>
      <c r="BC816">
        <v>2.8</v>
      </c>
      <c r="BD816">
        <v>18800</v>
      </c>
      <c r="BE816">
        <v>132200</v>
      </c>
      <c r="BF816">
        <v>14.2</v>
      </c>
      <c r="BG816">
        <v>2.7</v>
      </c>
      <c r="BH816">
        <v>15900</v>
      </c>
      <c r="BI816">
        <v>145100</v>
      </c>
      <c r="BJ816">
        <v>11</v>
      </c>
      <c r="BK816">
        <v>2.4</v>
      </c>
      <c r="BL816">
        <v>18200</v>
      </c>
      <c r="BM816">
        <v>146600</v>
      </c>
      <c r="BN816">
        <v>12.4</v>
      </c>
      <c r="BO816">
        <v>2.5</v>
      </c>
      <c r="BP816">
        <v>19100</v>
      </c>
      <c r="BQ816">
        <v>163100</v>
      </c>
      <c r="BR816">
        <v>11.7</v>
      </c>
      <c r="BS816">
        <v>2.8</v>
      </c>
      <c r="BT816">
        <v>19300</v>
      </c>
      <c r="BU816">
        <v>163400</v>
      </c>
      <c r="BV816">
        <v>11.8</v>
      </c>
      <c r="BW816">
        <v>2.9</v>
      </c>
    </row>
    <row r="817" spans="1:75" x14ac:dyDescent="0.3">
      <c r="A817" t="s">
        <v>117</v>
      </c>
      <c r="B817" t="str">
        <f>VLOOKUP(A817,'class and classification'!$A$1:$B$338,2,FALSE)</f>
        <v>Predominantly Rural</v>
      </c>
      <c r="C817" t="str">
        <f>VLOOKUP(A817,'class and classification'!$A$1:$C$338,3,FALSE)</f>
        <v>UA</v>
      </c>
      <c r="D817">
        <v>2700</v>
      </c>
      <c r="E817">
        <v>16800</v>
      </c>
      <c r="F817">
        <v>15.9</v>
      </c>
      <c r="G817">
        <v>3.8</v>
      </c>
      <c r="H817">
        <v>3200</v>
      </c>
      <c r="I817">
        <v>17600</v>
      </c>
      <c r="J817">
        <v>18.3</v>
      </c>
      <c r="K817">
        <v>4.4000000000000004</v>
      </c>
      <c r="L817">
        <v>2000</v>
      </c>
      <c r="M817">
        <v>17400</v>
      </c>
      <c r="N817">
        <v>11.7</v>
      </c>
      <c r="O817">
        <v>3.7</v>
      </c>
      <c r="P817">
        <v>2100</v>
      </c>
      <c r="Q817">
        <v>17800</v>
      </c>
      <c r="R817">
        <v>11.7</v>
      </c>
      <c r="S817">
        <v>4</v>
      </c>
      <c r="T817">
        <v>2700</v>
      </c>
      <c r="U817">
        <v>16900</v>
      </c>
      <c r="V817">
        <v>15.8</v>
      </c>
      <c r="W817">
        <v>4.3</v>
      </c>
      <c r="X817">
        <v>2700</v>
      </c>
      <c r="Y817">
        <v>16700</v>
      </c>
      <c r="Z817">
        <v>15.9</v>
      </c>
      <c r="AA817">
        <v>4.5999999999999996</v>
      </c>
      <c r="AB817">
        <v>2800</v>
      </c>
      <c r="AC817">
        <v>16800</v>
      </c>
      <c r="AD817">
        <v>16.600000000000001</v>
      </c>
      <c r="AE817">
        <v>4.4000000000000004</v>
      </c>
      <c r="AF817">
        <v>2800</v>
      </c>
      <c r="AG817">
        <v>17000</v>
      </c>
      <c r="AH817">
        <v>16.7</v>
      </c>
      <c r="AI817">
        <v>4.5999999999999996</v>
      </c>
      <c r="AJ817">
        <v>2100</v>
      </c>
      <c r="AK817">
        <v>15900</v>
      </c>
      <c r="AL817">
        <v>13.4</v>
      </c>
      <c r="AM817">
        <v>4.5999999999999996</v>
      </c>
      <c r="AN817">
        <v>2600</v>
      </c>
      <c r="AO817">
        <v>17000</v>
      </c>
      <c r="AP817">
        <v>15.2</v>
      </c>
      <c r="AQ817">
        <v>5</v>
      </c>
      <c r="AR817">
        <v>2800</v>
      </c>
      <c r="AS817">
        <v>17500</v>
      </c>
      <c r="AT817">
        <v>15.9</v>
      </c>
      <c r="AU817">
        <v>4.7</v>
      </c>
      <c r="AV817">
        <v>2600</v>
      </c>
      <c r="AW817">
        <v>16700</v>
      </c>
      <c r="AX817">
        <v>15.6</v>
      </c>
      <c r="AY817">
        <v>4.7</v>
      </c>
      <c r="AZ817">
        <v>3600</v>
      </c>
      <c r="BA817">
        <v>18000</v>
      </c>
      <c r="BB817">
        <v>19.899999999999999</v>
      </c>
      <c r="BC817">
        <v>5.3</v>
      </c>
      <c r="BD817">
        <v>3300</v>
      </c>
      <c r="BE817">
        <v>18800</v>
      </c>
      <c r="BF817">
        <v>17.5</v>
      </c>
      <c r="BG817">
        <v>4.9000000000000004</v>
      </c>
      <c r="BH817">
        <v>3500</v>
      </c>
      <c r="BI817">
        <v>17200</v>
      </c>
      <c r="BJ817">
        <v>20.3</v>
      </c>
      <c r="BK817">
        <v>5.3</v>
      </c>
      <c r="BL817">
        <v>3300</v>
      </c>
      <c r="BM817">
        <v>16700</v>
      </c>
      <c r="BN817">
        <v>19.600000000000001</v>
      </c>
      <c r="BO817">
        <v>5.3</v>
      </c>
      <c r="BP817">
        <v>1800</v>
      </c>
      <c r="BQ817">
        <v>15500</v>
      </c>
      <c r="BR817">
        <v>11.8</v>
      </c>
      <c r="BS817">
        <v>5.0999999999999996</v>
      </c>
      <c r="BT817">
        <v>2400</v>
      </c>
      <c r="BU817">
        <v>15900</v>
      </c>
      <c r="BV817">
        <v>15.3</v>
      </c>
      <c r="BW817">
        <v>5.8</v>
      </c>
    </row>
    <row r="818" spans="1:75" x14ac:dyDescent="0.3">
      <c r="A818" t="s">
        <v>118</v>
      </c>
      <c r="B818" t="str">
        <f>VLOOKUP(A818,'class and classification'!$A$1:$B$338,2,FALSE)</f>
        <v>Urban with Significant Rural</v>
      </c>
      <c r="C818" t="str">
        <f>VLOOKUP(A818,'class and classification'!$A$1:$C$338,3,FALSE)</f>
        <v>SC</v>
      </c>
      <c r="D818">
        <v>39200</v>
      </c>
      <c r="E818">
        <v>360200</v>
      </c>
      <c r="F818">
        <v>10.9</v>
      </c>
      <c r="G818">
        <v>1</v>
      </c>
      <c r="H818">
        <v>39000</v>
      </c>
      <c r="I818">
        <v>367100</v>
      </c>
      <c r="J818">
        <v>10.6</v>
      </c>
      <c r="K818">
        <v>1.1000000000000001</v>
      </c>
      <c r="L818">
        <v>42700</v>
      </c>
      <c r="M818">
        <v>369800</v>
      </c>
      <c r="N818">
        <v>11.5</v>
      </c>
      <c r="O818">
        <v>1.8</v>
      </c>
      <c r="P818">
        <v>45000</v>
      </c>
      <c r="Q818">
        <v>362200</v>
      </c>
      <c r="R818">
        <v>12.4</v>
      </c>
      <c r="S818">
        <v>1.9</v>
      </c>
      <c r="T818">
        <v>46400</v>
      </c>
      <c r="U818">
        <v>375100</v>
      </c>
      <c r="V818">
        <v>12.4</v>
      </c>
      <c r="W818">
        <v>1.9</v>
      </c>
      <c r="X818">
        <v>42500</v>
      </c>
      <c r="Y818">
        <v>378400</v>
      </c>
      <c r="Z818">
        <v>11.2</v>
      </c>
      <c r="AA818">
        <v>1.9</v>
      </c>
      <c r="AB818">
        <v>42700</v>
      </c>
      <c r="AC818">
        <v>367800</v>
      </c>
      <c r="AD818">
        <v>11.6</v>
      </c>
      <c r="AE818">
        <v>2</v>
      </c>
      <c r="AF818">
        <v>41600</v>
      </c>
      <c r="AG818">
        <v>365500</v>
      </c>
      <c r="AH818">
        <v>11.4</v>
      </c>
      <c r="AI818">
        <v>2.1</v>
      </c>
      <c r="AJ818">
        <v>47600</v>
      </c>
      <c r="AK818">
        <v>367700</v>
      </c>
      <c r="AL818">
        <v>12.9</v>
      </c>
      <c r="AM818">
        <v>2.2000000000000002</v>
      </c>
      <c r="AN818">
        <v>45600</v>
      </c>
      <c r="AO818">
        <v>376600</v>
      </c>
      <c r="AP818">
        <v>12.1</v>
      </c>
      <c r="AQ818">
        <v>2.1</v>
      </c>
      <c r="AR818">
        <v>55400</v>
      </c>
      <c r="AS818">
        <v>378300</v>
      </c>
      <c r="AT818">
        <v>14.7</v>
      </c>
      <c r="AU818">
        <v>2.2999999999999998</v>
      </c>
      <c r="AV818">
        <v>53500</v>
      </c>
      <c r="AW818">
        <v>387500</v>
      </c>
      <c r="AX818">
        <v>13.8</v>
      </c>
      <c r="AY818">
        <v>2.2999999999999998</v>
      </c>
      <c r="AZ818">
        <v>54100</v>
      </c>
      <c r="BA818">
        <v>401200</v>
      </c>
      <c r="BB818">
        <v>13.5</v>
      </c>
      <c r="BC818">
        <v>2.2999999999999998</v>
      </c>
      <c r="BD818">
        <v>49900</v>
      </c>
      <c r="BE818">
        <v>390600</v>
      </c>
      <c r="BF818">
        <v>12.8</v>
      </c>
      <c r="BG818">
        <v>2.1</v>
      </c>
      <c r="BH818">
        <v>58000</v>
      </c>
      <c r="BI818">
        <v>398000</v>
      </c>
      <c r="BJ818">
        <v>14.6</v>
      </c>
      <c r="BK818">
        <v>2.2000000000000002</v>
      </c>
      <c r="BL818">
        <v>54800</v>
      </c>
      <c r="BM818">
        <v>399700</v>
      </c>
      <c r="BN818">
        <v>13.7</v>
      </c>
      <c r="BO818">
        <v>2.2999999999999998</v>
      </c>
      <c r="BP818">
        <v>56700</v>
      </c>
      <c r="BQ818">
        <v>391300</v>
      </c>
      <c r="BR818">
        <v>14.5</v>
      </c>
      <c r="BS818">
        <v>2.6</v>
      </c>
      <c r="BT818">
        <v>45600</v>
      </c>
      <c r="BU818">
        <v>381400</v>
      </c>
      <c r="BV818">
        <v>12</v>
      </c>
      <c r="BW818">
        <v>2.2999999999999998</v>
      </c>
    </row>
    <row r="819" spans="1:75" x14ac:dyDescent="0.3">
      <c r="A819" t="s">
        <v>119</v>
      </c>
      <c r="B819" t="str">
        <f>VLOOKUP(A819,'class and classification'!$A$1:$B$338,2,FALSE)</f>
        <v>Urban with Significant Rural</v>
      </c>
      <c r="C819" t="str">
        <f>VLOOKUP(A819,'class and classification'!$A$1:$C$338,3,FALSE)</f>
        <v>SC</v>
      </c>
      <c r="D819">
        <v>44300</v>
      </c>
      <c r="E819">
        <v>321700</v>
      </c>
      <c r="F819">
        <v>13.8</v>
      </c>
      <c r="G819">
        <v>1.3</v>
      </c>
      <c r="H819">
        <v>44400</v>
      </c>
      <c r="I819">
        <v>326500</v>
      </c>
      <c r="J819">
        <v>13.6</v>
      </c>
      <c r="K819">
        <v>1.3</v>
      </c>
      <c r="L819">
        <v>48300</v>
      </c>
      <c r="M819">
        <v>330700</v>
      </c>
      <c r="N819">
        <v>14.6</v>
      </c>
      <c r="O819">
        <v>2.1</v>
      </c>
      <c r="P819">
        <v>39500</v>
      </c>
      <c r="Q819">
        <v>326100</v>
      </c>
      <c r="R819">
        <v>12.1</v>
      </c>
      <c r="S819">
        <v>1.9</v>
      </c>
      <c r="T819">
        <v>41200</v>
      </c>
      <c r="U819">
        <v>329100</v>
      </c>
      <c r="V819">
        <v>12.5</v>
      </c>
      <c r="W819">
        <v>2.1</v>
      </c>
      <c r="X819">
        <v>43800</v>
      </c>
      <c r="Y819">
        <v>320700</v>
      </c>
      <c r="Z819">
        <v>13.7</v>
      </c>
      <c r="AA819">
        <v>2.1</v>
      </c>
      <c r="AB819">
        <v>46100</v>
      </c>
      <c r="AC819">
        <v>304300</v>
      </c>
      <c r="AD819">
        <v>15.2</v>
      </c>
      <c r="AE819">
        <v>2.2999999999999998</v>
      </c>
      <c r="AF819">
        <v>45200</v>
      </c>
      <c r="AG819">
        <v>318700</v>
      </c>
      <c r="AH819">
        <v>14.2</v>
      </c>
      <c r="AI819">
        <v>2.2999999999999998</v>
      </c>
      <c r="AJ819">
        <v>49200</v>
      </c>
      <c r="AK819">
        <v>317600</v>
      </c>
      <c r="AL819">
        <v>15.5</v>
      </c>
      <c r="AM819">
        <v>2.4</v>
      </c>
      <c r="AN819">
        <v>48300</v>
      </c>
      <c r="AO819">
        <v>313300</v>
      </c>
      <c r="AP819">
        <v>15.4</v>
      </c>
      <c r="AQ819">
        <v>2.5</v>
      </c>
      <c r="AR819">
        <v>48000</v>
      </c>
      <c r="AS819">
        <v>332400</v>
      </c>
      <c r="AT819">
        <v>14.4</v>
      </c>
      <c r="AU819">
        <v>2.2999999999999998</v>
      </c>
      <c r="AV819">
        <v>49400</v>
      </c>
      <c r="AW819">
        <v>333700</v>
      </c>
      <c r="AX819">
        <v>14.8</v>
      </c>
      <c r="AY819">
        <v>2.4</v>
      </c>
      <c r="AZ819">
        <v>59300</v>
      </c>
      <c r="BA819">
        <v>340500</v>
      </c>
      <c r="BB819">
        <v>17.399999999999999</v>
      </c>
      <c r="BC819">
        <v>2.6</v>
      </c>
      <c r="BD819">
        <v>59800</v>
      </c>
      <c r="BE819">
        <v>337300</v>
      </c>
      <c r="BF819">
        <v>17.7</v>
      </c>
      <c r="BG819">
        <v>2.7</v>
      </c>
      <c r="BH819">
        <v>60400</v>
      </c>
      <c r="BI819">
        <v>339900</v>
      </c>
      <c r="BJ819">
        <v>17.8</v>
      </c>
      <c r="BK819">
        <v>2.8</v>
      </c>
      <c r="BL819">
        <v>53000</v>
      </c>
      <c r="BM819">
        <v>358500</v>
      </c>
      <c r="BN819">
        <v>14.8</v>
      </c>
      <c r="BO819">
        <v>2.5</v>
      </c>
      <c r="BP819">
        <v>58600</v>
      </c>
      <c r="BQ819">
        <v>352800</v>
      </c>
      <c r="BR819">
        <v>16.600000000000001</v>
      </c>
      <c r="BS819">
        <v>2.8</v>
      </c>
      <c r="BT819">
        <v>58100</v>
      </c>
      <c r="BU819">
        <v>346600</v>
      </c>
      <c r="BV819">
        <v>16.8</v>
      </c>
      <c r="BW819">
        <v>2.7</v>
      </c>
    </row>
    <row r="820" spans="1:75" x14ac:dyDescent="0.3">
      <c r="A820" t="s">
        <v>120</v>
      </c>
      <c r="B820" t="str">
        <f>VLOOKUP(A820,'class and classification'!$A$1:$B$338,2,FALSE)</f>
        <v>Predominantly Rural</v>
      </c>
      <c r="C820" t="str">
        <f>VLOOKUP(A820,'class and classification'!$A$1:$C$338,3,FALSE)</f>
        <v>SC</v>
      </c>
      <c r="D820">
        <v>35200</v>
      </c>
      <c r="E820">
        <v>311800</v>
      </c>
      <c r="F820">
        <v>11.3</v>
      </c>
      <c r="G820">
        <v>1.1000000000000001</v>
      </c>
      <c r="H820">
        <v>37200</v>
      </c>
      <c r="I820">
        <v>318200</v>
      </c>
      <c r="J820">
        <v>11.7</v>
      </c>
      <c r="K820">
        <v>1.1000000000000001</v>
      </c>
      <c r="L820">
        <v>32900</v>
      </c>
      <c r="M820">
        <v>325700</v>
      </c>
      <c r="N820">
        <v>10.1</v>
      </c>
      <c r="O820">
        <v>1.8</v>
      </c>
      <c r="P820">
        <v>35500</v>
      </c>
      <c r="Q820">
        <v>327600</v>
      </c>
      <c r="R820">
        <v>10.8</v>
      </c>
      <c r="S820">
        <v>1.9</v>
      </c>
      <c r="T820">
        <v>36600</v>
      </c>
      <c r="U820">
        <v>334600</v>
      </c>
      <c r="V820">
        <v>10.9</v>
      </c>
      <c r="W820">
        <v>1.9</v>
      </c>
      <c r="X820">
        <v>37600</v>
      </c>
      <c r="Y820">
        <v>331000</v>
      </c>
      <c r="Z820">
        <v>11.4</v>
      </c>
      <c r="AA820">
        <v>2</v>
      </c>
      <c r="AB820">
        <v>43100</v>
      </c>
      <c r="AC820">
        <v>336100</v>
      </c>
      <c r="AD820">
        <v>12.8</v>
      </c>
      <c r="AE820">
        <v>2.1</v>
      </c>
      <c r="AF820">
        <v>38300</v>
      </c>
      <c r="AG820">
        <v>331900</v>
      </c>
      <c r="AH820">
        <v>11.5</v>
      </c>
      <c r="AI820">
        <v>2.1</v>
      </c>
      <c r="AJ820">
        <v>32800</v>
      </c>
      <c r="AK820">
        <v>323500</v>
      </c>
      <c r="AL820">
        <v>10.1</v>
      </c>
      <c r="AM820">
        <v>2</v>
      </c>
      <c r="AN820">
        <v>37500</v>
      </c>
      <c r="AO820">
        <v>332800</v>
      </c>
      <c r="AP820">
        <v>11.3</v>
      </c>
      <c r="AQ820">
        <v>2.1</v>
      </c>
      <c r="AR820">
        <v>32900</v>
      </c>
      <c r="AS820">
        <v>348100</v>
      </c>
      <c r="AT820">
        <v>9.4</v>
      </c>
      <c r="AU820">
        <v>1.8</v>
      </c>
      <c r="AV820">
        <v>33500</v>
      </c>
      <c r="AW820">
        <v>344400</v>
      </c>
      <c r="AX820">
        <v>9.6999999999999993</v>
      </c>
      <c r="AY820">
        <v>2</v>
      </c>
      <c r="AZ820">
        <v>35300</v>
      </c>
      <c r="BA820">
        <v>336300</v>
      </c>
      <c r="BB820">
        <v>10.5</v>
      </c>
      <c r="BC820">
        <v>2.1</v>
      </c>
      <c r="BD820">
        <v>34100</v>
      </c>
      <c r="BE820">
        <v>352100</v>
      </c>
      <c r="BF820">
        <v>9.6999999999999993</v>
      </c>
      <c r="BG820">
        <v>2</v>
      </c>
      <c r="BH820">
        <v>41000</v>
      </c>
      <c r="BI820">
        <v>351900</v>
      </c>
      <c r="BJ820">
        <v>11.7</v>
      </c>
      <c r="BK820">
        <v>2.2000000000000002</v>
      </c>
      <c r="BL820">
        <v>36500</v>
      </c>
      <c r="BM820">
        <v>353100</v>
      </c>
      <c r="BN820">
        <v>10.3</v>
      </c>
      <c r="BO820">
        <v>2.2000000000000002</v>
      </c>
      <c r="BP820">
        <v>56800</v>
      </c>
      <c r="BQ820">
        <v>329700</v>
      </c>
      <c r="BR820">
        <v>17.2</v>
      </c>
      <c r="BS820">
        <v>2.9</v>
      </c>
      <c r="BT820">
        <v>41200</v>
      </c>
      <c r="BU820">
        <v>343000</v>
      </c>
      <c r="BV820">
        <v>12</v>
      </c>
      <c r="BW820">
        <v>2.4</v>
      </c>
    </row>
    <row r="821" spans="1:75" x14ac:dyDescent="0.3">
      <c r="A821" t="s">
        <v>121</v>
      </c>
      <c r="B821" t="str">
        <f>VLOOKUP(A821,'class and classification'!$A$1:$B$338,2,FALSE)</f>
        <v>Urban with Significant Rural</v>
      </c>
      <c r="C821" t="str">
        <f>VLOOKUP(A821,'class and classification'!$A$1:$C$338,3,FALSE)</f>
        <v>SC</v>
      </c>
      <c r="D821">
        <v>42300</v>
      </c>
      <c r="E821">
        <v>361500</v>
      </c>
      <c r="F821">
        <v>11.7</v>
      </c>
      <c r="G821">
        <v>1.1000000000000001</v>
      </c>
      <c r="H821">
        <v>40100</v>
      </c>
      <c r="I821">
        <v>363300</v>
      </c>
      <c r="J821">
        <v>11</v>
      </c>
      <c r="K821">
        <v>1.2</v>
      </c>
      <c r="L821">
        <v>45400</v>
      </c>
      <c r="M821">
        <v>369100</v>
      </c>
      <c r="N821">
        <v>12.3</v>
      </c>
      <c r="O821">
        <v>1.8</v>
      </c>
      <c r="P821">
        <v>46400</v>
      </c>
      <c r="Q821">
        <v>372700</v>
      </c>
      <c r="R821">
        <v>12.5</v>
      </c>
      <c r="S821">
        <v>1.8</v>
      </c>
      <c r="T821">
        <v>45000</v>
      </c>
      <c r="U821">
        <v>371200</v>
      </c>
      <c r="V821">
        <v>12.1</v>
      </c>
      <c r="W821">
        <v>1.9</v>
      </c>
      <c r="X821">
        <v>38800</v>
      </c>
      <c r="Y821">
        <v>363500</v>
      </c>
      <c r="Z821">
        <v>10.7</v>
      </c>
      <c r="AA821">
        <v>1.8</v>
      </c>
      <c r="AB821">
        <v>50200</v>
      </c>
      <c r="AC821">
        <v>369500</v>
      </c>
      <c r="AD821">
        <v>13.6</v>
      </c>
      <c r="AE821">
        <v>2.1</v>
      </c>
      <c r="AF821">
        <v>43500</v>
      </c>
      <c r="AG821">
        <v>354500</v>
      </c>
      <c r="AH821">
        <v>12.3</v>
      </c>
      <c r="AI821">
        <v>2.1</v>
      </c>
      <c r="AJ821">
        <v>45900</v>
      </c>
      <c r="AK821">
        <v>367700</v>
      </c>
      <c r="AL821">
        <v>12.5</v>
      </c>
      <c r="AM821">
        <v>2.1</v>
      </c>
      <c r="AN821">
        <v>46200</v>
      </c>
      <c r="AO821">
        <v>359600</v>
      </c>
      <c r="AP821">
        <v>12.9</v>
      </c>
      <c r="AQ821">
        <v>2.2000000000000002</v>
      </c>
      <c r="AR821">
        <v>40300</v>
      </c>
      <c r="AS821">
        <v>368600</v>
      </c>
      <c r="AT821">
        <v>10.9</v>
      </c>
      <c r="AU821">
        <v>2.1</v>
      </c>
      <c r="AV821">
        <v>51500</v>
      </c>
      <c r="AW821">
        <v>384000</v>
      </c>
      <c r="AX821">
        <v>13.4</v>
      </c>
      <c r="AY821">
        <v>2.2999999999999998</v>
      </c>
      <c r="AZ821">
        <v>57600</v>
      </c>
      <c r="BA821">
        <v>394500</v>
      </c>
      <c r="BB821">
        <v>14.6</v>
      </c>
      <c r="BC821">
        <v>2.2999999999999998</v>
      </c>
      <c r="BD821">
        <v>55600</v>
      </c>
      <c r="BE821">
        <v>394200</v>
      </c>
      <c r="BF821">
        <v>14.1</v>
      </c>
      <c r="BG821">
        <v>2.2999999999999998</v>
      </c>
      <c r="BH821">
        <v>50500</v>
      </c>
      <c r="BI821">
        <v>381200</v>
      </c>
      <c r="BJ821">
        <v>13.3</v>
      </c>
      <c r="BK821">
        <v>2.2999999999999998</v>
      </c>
      <c r="BL821">
        <v>55700</v>
      </c>
      <c r="BM821">
        <v>408000</v>
      </c>
      <c r="BN821">
        <v>13.7</v>
      </c>
      <c r="BO821">
        <v>2.2000000000000002</v>
      </c>
      <c r="BP821">
        <v>49600</v>
      </c>
      <c r="BQ821">
        <v>382200</v>
      </c>
      <c r="BR821">
        <v>13</v>
      </c>
      <c r="BS821">
        <v>2.4</v>
      </c>
      <c r="BT821">
        <v>42200</v>
      </c>
      <c r="BU821">
        <v>377900</v>
      </c>
      <c r="BV821">
        <v>11.2</v>
      </c>
      <c r="BW821">
        <v>2.2000000000000002</v>
      </c>
    </row>
    <row r="822" spans="1:75" x14ac:dyDescent="0.3">
      <c r="A822" t="s">
        <v>122</v>
      </c>
      <c r="B822" t="str">
        <f>VLOOKUP(A822,'class and classification'!$A$1:$B$338,2,FALSE)</f>
        <v>Urban with Significant Rural</v>
      </c>
      <c r="C822" t="str">
        <f>VLOOKUP(A822,'class and classification'!$A$1:$C$338,3,FALSE)</f>
        <v>UA</v>
      </c>
      <c r="D822">
        <v>16800</v>
      </c>
      <c r="E822">
        <v>147600</v>
      </c>
      <c r="F822">
        <v>11.4</v>
      </c>
      <c r="G822">
        <v>1.5</v>
      </c>
      <c r="H822">
        <v>17000</v>
      </c>
      <c r="I822">
        <v>151200</v>
      </c>
      <c r="J822">
        <v>11.3</v>
      </c>
      <c r="K822">
        <v>1.4</v>
      </c>
      <c r="L822">
        <v>17700</v>
      </c>
      <c r="M822">
        <v>154100</v>
      </c>
      <c r="N822">
        <v>11.5</v>
      </c>
      <c r="O822">
        <v>2.7</v>
      </c>
      <c r="P822">
        <v>18100</v>
      </c>
      <c r="Q822">
        <v>161200</v>
      </c>
      <c r="R822">
        <v>11.2</v>
      </c>
      <c r="S822">
        <v>2.6</v>
      </c>
      <c r="T822">
        <v>17600</v>
      </c>
      <c r="U822">
        <v>155000</v>
      </c>
      <c r="V822">
        <v>11.4</v>
      </c>
      <c r="W822">
        <v>2.8</v>
      </c>
      <c r="X822">
        <v>17500</v>
      </c>
      <c r="Y822">
        <v>153800</v>
      </c>
      <c r="Z822">
        <v>11.4</v>
      </c>
      <c r="AA822">
        <v>2.9</v>
      </c>
      <c r="AB822">
        <v>16400</v>
      </c>
      <c r="AC822">
        <v>159900</v>
      </c>
      <c r="AD822">
        <v>10.199999999999999</v>
      </c>
      <c r="AE822">
        <v>2.8</v>
      </c>
      <c r="AF822">
        <v>19300</v>
      </c>
      <c r="AG822">
        <v>167700</v>
      </c>
      <c r="AH822">
        <v>11.5</v>
      </c>
      <c r="AI822">
        <v>3</v>
      </c>
      <c r="AJ822">
        <v>24900</v>
      </c>
      <c r="AK822">
        <v>160800</v>
      </c>
      <c r="AL822">
        <v>15.5</v>
      </c>
      <c r="AM822">
        <v>3.6</v>
      </c>
      <c r="AN822">
        <v>22500</v>
      </c>
      <c r="AO822">
        <v>156200</v>
      </c>
      <c r="AP822">
        <v>14.4</v>
      </c>
      <c r="AQ822">
        <v>3.5</v>
      </c>
      <c r="AR822">
        <v>18900</v>
      </c>
      <c r="AS822">
        <v>162200</v>
      </c>
      <c r="AT822">
        <v>11.6</v>
      </c>
      <c r="AU822">
        <v>3</v>
      </c>
      <c r="AV822">
        <v>19800</v>
      </c>
      <c r="AW822">
        <v>161000</v>
      </c>
      <c r="AX822">
        <v>12.3</v>
      </c>
      <c r="AY822">
        <v>3</v>
      </c>
      <c r="AZ822">
        <v>21700</v>
      </c>
      <c r="BA822">
        <v>162000</v>
      </c>
      <c r="BB822">
        <v>13.4</v>
      </c>
      <c r="BC822">
        <v>3.6</v>
      </c>
      <c r="BD822">
        <v>27400</v>
      </c>
      <c r="BE822">
        <v>172300</v>
      </c>
      <c r="BF822">
        <v>15.9</v>
      </c>
      <c r="BG822">
        <v>3.8</v>
      </c>
      <c r="BH822">
        <v>24900</v>
      </c>
      <c r="BI822">
        <v>167500</v>
      </c>
      <c r="BJ822">
        <v>14.9</v>
      </c>
      <c r="BK822">
        <v>3.7</v>
      </c>
      <c r="BL822">
        <v>20200</v>
      </c>
      <c r="BM822">
        <v>178300</v>
      </c>
      <c r="BN822">
        <v>11.3</v>
      </c>
      <c r="BO822">
        <v>3.3</v>
      </c>
      <c r="BP822">
        <v>36300</v>
      </c>
      <c r="BQ822">
        <v>185000</v>
      </c>
      <c r="BR822">
        <v>19.600000000000001</v>
      </c>
      <c r="BS822">
        <v>4.4000000000000004</v>
      </c>
      <c r="BT822">
        <v>25100</v>
      </c>
      <c r="BU822">
        <v>171200</v>
      </c>
      <c r="BV822">
        <v>14.7</v>
      </c>
      <c r="BW822">
        <v>3.6</v>
      </c>
    </row>
    <row r="823" spans="1:75" x14ac:dyDescent="0.3">
      <c r="A823" t="s">
        <v>123</v>
      </c>
      <c r="B823" t="str">
        <f>VLOOKUP(A823,'class and classification'!$A$1:$B$338,2,FALSE)</f>
        <v>Urban with Significant Rural</v>
      </c>
      <c r="C823" t="str">
        <f>VLOOKUP(A823,'class and classification'!$A$1:$C$338,3,FALSE)</f>
        <v>UA</v>
      </c>
      <c r="D823">
        <v>22100</v>
      </c>
      <c r="E823">
        <v>185600</v>
      </c>
      <c r="F823">
        <v>11.9</v>
      </c>
      <c r="G823">
        <v>1.7</v>
      </c>
      <c r="H823">
        <v>24000</v>
      </c>
      <c r="I823">
        <v>184900</v>
      </c>
      <c r="J823">
        <v>13</v>
      </c>
      <c r="K823">
        <v>1.7</v>
      </c>
      <c r="L823">
        <v>24400</v>
      </c>
      <c r="M823">
        <v>191700</v>
      </c>
      <c r="N823">
        <v>12.7</v>
      </c>
      <c r="O823">
        <v>2.6</v>
      </c>
      <c r="P823">
        <v>29400</v>
      </c>
      <c r="Q823">
        <v>196100</v>
      </c>
      <c r="R823">
        <v>15</v>
      </c>
      <c r="S823">
        <v>2.7</v>
      </c>
      <c r="T823">
        <v>31900</v>
      </c>
      <c r="U823">
        <v>193200</v>
      </c>
      <c r="V823">
        <v>16.5</v>
      </c>
      <c r="W823">
        <v>2.9</v>
      </c>
      <c r="X823">
        <v>27200</v>
      </c>
      <c r="Y823">
        <v>188800</v>
      </c>
      <c r="Z823">
        <v>14.4</v>
      </c>
      <c r="AA823">
        <v>2.9</v>
      </c>
      <c r="AB823">
        <v>26900</v>
      </c>
      <c r="AC823">
        <v>185000</v>
      </c>
      <c r="AD823">
        <v>14.5</v>
      </c>
      <c r="AE823">
        <v>2.9</v>
      </c>
      <c r="AF823">
        <v>29100</v>
      </c>
      <c r="AG823">
        <v>184100</v>
      </c>
      <c r="AH823">
        <v>15.8</v>
      </c>
      <c r="AI823">
        <v>3.1</v>
      </c>
      <c r="AJ823">
        <v>26100</v>
      </c>
      <c r="AK823">
        <v>190000</v>
      </c>
      <c r="AL823">
        <v>13.7</v>
      </c>
      <c r="AM823">
        <v>3</v>
      </c>
      <c r="AN823">
        <v>27300</v>
      </c>
      <c r="AO823">
        <v>195600</v>
      </c>
      <c r="AP823">
        <v>14</v>
      </c>
      <c r="AQ823">
        <v>3</v>
      </c>
      <c r="AR823">
        <v>27000</v>
      </c>
      <c r="AS823">
        <v>199700</v>
      </c>
      <c r="AT823">
        <v>13.5</v>
      </c>
      <c r="AU823">
        <v>3</v>
      </c>
      <c r="AV823">
        <v>23700</v>
      </c>
      <c r="AW823">
        <v>198000</v>
      </c>
      <c r="AX823">
        <v>12</v>
      </c>
      <c r="AY823">
        <v>2.8</v>
      </c>
      <c r="AZ823">
        <v>28700</v>
      </c>
      <c r="BA823">
        <v>202700</v>
      </c>
      <c r="BB823">
        <v>14.2</v>
      </c>
      <c r="BC823">
        <v>3.1</v>
      </c>
      <c r="BD823">
        <v>26800</v>
      </c>
      <c r="BE823">
        <v>193800</v>
      </c>
      <c r="BF823">
        <v>13.9</v>
      </c>
      <c r="BG823">
        <v>3.3</v>
      </c>
      <c r="BH823">
        <v>29500</v>
      </c>
      <c r="BI823">
        <v>206800</v>
      </c>
      <c r="BJ823">
        <v>14.3</v>
      </c>
      <c r="BK823">
        <v>3.2</v>
      </c>
      <c r="BL823">
        <v>26900</v>
      </c>
      <c r="BM823">
        <v>206500</v>
      </c>
      <c r="BN823">
        <v>13</v>
      </c>
      <c r="BO823">
        <v>3.2</v>
      </c>
      <c r="BP823">
        <v>29900</v>
      </c>
      <c r="BQ823">
        <v>195600</v>
      </c>
      <c r="BR823">
        <v>15.3</v>
      </c>
      <c r="BS823">
        <v>3.6</v>
      </c>
      <c r="BT823">
        <v>26500</v>
      </c>
      <c r="BU823">
        <v>194700</v>
      </c>
      <c r="BV823">
        <v>13.6</v>
      </c>
      <c r="BW823">
        <v>3.3</v>
      </c>
    </row>
    <row r="824" spans="1:75" x14ac:dyDescent="0.3">
      <c r="A824" t="s">
        <v>124</v>
      </c>
      <c r="B824" t="str">
        <f>VLOOKUP(A824,'class and classification'!$A$1:$B$338,2,FALSE)</f>
        <v>Predominantly Rural</v>
      </c>
      <c r="C824" t="str">
        <f>VLOOKUP(A824,'class and classification'!$A$1:$C$338,3,FALSE)</f>
        <v>UA</v>
      </c>
      <c r="D824">
        <v>8700</v>
      </c>
      <c r="E824">
        <v>87600</v>
      </c>
      <c r="F824">
        <v>10</v>
      </c>
      <c r="G824">
        <v>1.9</v>
      </c>
      <c r="H824">
        <v>6600</v>
      </c>
      <c r="I824">
        <v>84200</v>
      </c>
      <c r="J824">
        <v>7.9</v>
      </c>
      <c r="K824">
        <v>1.8</v>
      </c>
      <c r="L824">
        <v>9100</v>
      </c>
      <c r="M824">
        <v>89100</v>
      </c>
      <c r="N824">
        <v>10.199999999999999</v>
      </c>
      <c r="O824">
        <v>2.1</v>
      </c>
      <c r="P824">
        <v>9500</v>
      </c>
      <c r="Q824">
        <v>88700</v>
      </c>
      <c r="R824">
        <v>10.7</v>
      </c>
      <c r="S824">
        <v>2.2000000000000002</v>
      </c>
      <c r="T824">
        <v>8700</v>
      </c>
      <c r="U824">
        <v>87500</v>
      </c>
      <c r="V824">
        <v>10</v>
      </c>
      <c r="W824">
        <v>2.1</v>
      </c>
      <c r="X824">
        <v>10000</v>
      </c>
      <c r="Y824">
        <v>88600</v>
      </c>
      <c r="Z824">
        <v>11.3</v>
      </c>
      <c r="AA824">
        <v>2.2999999999999998</v>
      </c>
      <c r="AB824">
        <v>8100</v>
      </c>
      <c r="AC824">
        <v>84600</v>
      </c>
      <c r="AD824">
        <v>9.6</v>
      </c>
      <c r="AE824">
        <v>2.1</v>
      </c>
      <c r="AF824">
        <v>10100</v>
      </c>
      <c r="AG824">
        <v>84300</v>
      </c>
      <c r="AH824">
        <v>11.9</v>
      </c>
      <c r="AI824">
        <v>2.4</v>
      </c>
      <c r="AJ824">
        <v>10900</v>
      </c>
      <c r="AK824">
        <v>84400</v>
      </c>
      <c r="AL824">
        <v>12.9</v>
      </c>
      <c r="AM824">
        <v>2.2999999999999998</v>
      </c>
      <c r="AN824">
        <v>10700</v>
      </c>
      <c r="AO824">
        <v>87700</v>
      </c>
      <c r="AP824">
        <v>12.2</v>
      </c>
      <c r="AQ824">
        <v>2.1</v>
      </c>
      <c r="AR824">
        <v>12700</v>
      </c>
      <c r="AS824">
        <v>91800</v>
      </c>
      <c r="AT824">
        <v>13.9</v>
      </c>
      <c r="AU824">
        <v>2.2999999999999998</v>
      </c>
      <c r="AV824">
        <v>12700</v>
      </c>
      <c r="AW824">
        <v>91900</v>
      </c>
      <c r="AX824">
        <v>13.8</v>
      </c>
      <c r="AY824">
        <v>2.2000000000000002</v>
      </c>
      <c r="AZ824">
        <v>12900</v>
      </c>
      <c r="BA824">
        <v>89500</v>
      </c>
      <c r="BB824">
        <v>14.4</v>
      </c>
      <c r="BC824">
        <v>2.4</v>
      </c>
      <c r="BD824">
        <v>11200</v>
      </c>
      <c r="BE824">
        <v>95100</v>
      </c>
      <c r="BF824">
        <v>11.8</v>
      </c>
      <c r="BG824">
        <v>2.4</v>
      </c>
      <c r="BH824">
        <v>13100</v>
      </c>
      <c r="BI824">
        <v>97300</v>
      </c>
      <c r="BJ824">
        <v>13.5</v>
      </c>
      <c r="BK824">
        <v>2.4</v>
      </c>
      <c r="BL824">
        <v>14700</v>
      </c>
      <c r="BM824">
        <v>97800</v>
      </c>
      <c r="BN824">
        <v>15.1</v>
      </c>
      <c r="BO824">
        <v>2.6</v>
      </c>
      <c r="BP824">
        <v>15500</v>
      </c>
      <c r="BQ824">
        <v>94100</v>
      </c>
      <c r="BR824">
        <v>16.5</v>
      </c>
      <c r="BS824">
        <v>3</v>
      </c>
      <c r="BT824">
        <v>11600</v>
      </c>
      <c r="BU824">
        <v>92800</v>
      </c>
      <c r="BV824">
        <v>12.5</v>
      </c>
      <c r="BW824">
        <v>2.9</v>
      </c>
    </row>
    <row r="825" spans="1:75" x14ac:dyDescent="0.3">
      <c r="A825" t="s">
        <v>125</v>
      </c>
      <c r="B825" t="str">
        <f>VLOOKUP(A825,'class and classification'!$A$1:$B$338,2,FALSE)</f>
        <v>Predominantly Rural</v>
      </c>
      <c r="C825" t="str">
        <f>VLOOKUP(A825,'class and classification'!$A$1:$C$338,3,FALSE)</f>
        <v>UA</v>
      </c>
      <c r="D825">
        <v>15400</v>
      </c>
      <c r="E825">
        <v>138900</v>
      </c>
      <c r="F825">
        <v>11.1</v>
      </c>
      <c r="G825">
        <v>1.2</v>
      </c>
      <c r="H825">
        <v>15100</v>
      </c>
      <c r="I825">
        <v>142600</v>
      </c>
      <c r="J825">
        <v>10.6</v>
      </c>
      <c r="K825">
        <v>1.3</v>
      </c>
      <c r="L825">
        <v>14400</v>
      </c>
      <c r="M825">
        <v>139500</v>
      </c>
      <c r="N825">
        <v>10.3</v>
      </c>
      <c r="O825">
        <v>2.2000000000000002</v>
      </c>
      <c r="P825">
        <v>16000</v>
      </c>
      <c r="Q825">
        <v>140500</v>
      </c>
      <c r="R825">
        <v>11.4</v>
      </c>
      <c r="S825">
        <v>2.2000000000000002</v>
      </c>
      <c r="T825">
        <v>16700</v>
      </c>
      <c r="U825">
        <v>143500</v>
      </c>
      <c r="V825">
        <v>11.7</v>
      </c>
      <c r="W825">
        <v>2.1</v>
      </c>
      <c r="X825">
        <v>19600</v>
      </c>
      <c r="Y825">
        <v>145400</v>
      </c>
      <c r="Z825">
        <v>13.5</v>
      </c>
      <c r="AA825">
        <v>2.2000000000000002</v>
      </c>
      <c r="AB825">
        <v>15000</v>
      </c>
      <c r="AC825">
        <v>145900</v>
      </c>
      <c r="AD825">
        <v>10.3</v>
      </c>
      <c r="AE825">
        <v>2.1</v>
      </c>
      <c r="AF825">
        <v>16300</v>
      </c>
      <c r="AG825">
        <v>144300</v>
      </c>
      <c r="AH825">
        <v>11.3</v>
      </c>
      <c r="AI825">
        <v>2.2000000000000002</v>
      </c>
      <c r="AJ825">
        <v>14400</v>
      </c>
      <c r="AK825">
        <v>147200</v>
      </c>
      <c r="AL825">
        <v>9.8000000000000007</v>
      </c>
      <c r="AM825">
        <v>2.2000000000000002</v>
      </c>
      <c r="AN825">
        <v>16500</v>
      </c>
      <c r="AO825">
        <v>152500</v>
      </c>
      <c r="AP825">
        <v>10.8</v>
      </c>
      <c r="AQ825">
        <v>2.2000000000000002</v>
      </c>
      <c r="AR825">
        <v>17800</v>
      </c>
      <c r="AS825">
        <v>150800</v>
      </c>
      <c r="AT825">
        <v>11.8</v>
      </c>
      <c r="AU825">
        <v>2.2999999999999998</v>
      </c>
      <c r="AV825">
        <v>18100</v>
      </c>
      <c r="AW825">
        <v>156500</v>
      </c>
      <c r="AX825">
        <v>11.6</v>
      </c>
      <c r="AY825">
        <v>2.2999999999999998</v>
      </c>
      <c r="AZ825">
        <v>17100</v>
      </c>
      <c r="BA825">
        <v>154700</v>
      </c>
      <c r="BB825">
        <v>11.1</v>
      </c>
      <c r="BC825">
        <v>2.4</v>
      </c>
      <c r="BD825">
        <v>20700</v>
      </c>
      <c r="BE825">
        <v>153100</v>
      </c>
      <c r="BF825">
        <v>13.5</v>
      </c>
      <c r="BG825">
        <v>2.6</v>
      </c>
      <c r="BH825">
        <v>19300</v>
      </c>
      <c r="BI825">
        <v>159000</v>
      </c>
      <c r="BJ825">
        <v>12.2</v>
      </c>
      <c r="BK825">
        <v>2.4</v>
      </c>
      <c r="BL825">
        <v>19300</v>
      </c>
      <c r="BM825">
        <v>155700</v>
      </c>
      <c r="BN825">
        <v>12.4</v>
      </c>
      <c r="BO825">
        <v>2.4</v>
      </c>
      <c r="BP825">
        <v>22100</v>
      </c>
      <c r="BQ825">
        <v>150600</v>
      </c>
      <c r="BR825">
        <v>14.7</v>
      </c>
      <c r="BS825">
        <v>3</v>
      </c>
      <c r="BT825">
        <v>14200</v>
      </c>
      <c r="BU825">
        <v>142000</v>
      </c>
      <c r="BV825">
        <v>10</v>
      </c>
      <c r="BW825">
        <v>2.7</v>
      </c>
    </row>
    <row r="826" spans="1:75" x14ac:dyDescent="0.3">
      <c r="A826" t="s">
        <v>126</v>
      </c>
      <c r="B826" t="str">
        <f>VLOOKUP(A826,'class and classification'!$A$1:$B$338,2,FALSE)</f>
        <v>Predominantly Urban</v>
      </c>
      <c r="C826" t="str">
        <f>VLOOKUP(A826,'class and classification'!$A$1:$C$338,3,FALSE)</f>
        <v>UA</v>
      </c>
      <c r="D826">
        <v>9400</v>
      </c>
      <c r="E826">
        <v>105800</v>
      </c>
      <c r="F826">
        <v>8.9</v>
      </c>
      <c r="G826">
        <v>2</v>
      </c>
      <c r="H826">
        <v>10900</v>
      </c>
      <c r="I826">
        <v>106200</v>
      </c>
      <c r="J826">
        <v>10.199999999999999</v>
      </c>
      <c r="K826">
        <v>2.1</v>
      </c>
      <c r="L826">
        <v>10000</v>
      </c>
      <c r="M826">
        <v>108500</v>
      </c>
      <c r="N826">
        <v>9.1999999999999993</v>
      </c>
      <c r="O826">
        <v>2</v>
      </c>
      <c r="P826">
        <v>10500</v>
      </c>
      <c r="Q826">
        <v>109300</v>
      </c>
      <c r="R826">
        <v>9.6</v>
      </c>
      <c r="S826">
        <v>2</v>
      </c>
      <c r="T826">
        <v>9500</v>
      </c>
      <c r="U826">
        <v>108200</v>
      </c>
      <c r="V826">
        <v>8.8000000000000007</v>
      </c>
      <c r="W826">
        <v>2</v>
      </c>
      <c r="X826">
        <v>10700</v>
      </c>
      <c r="Y826">
        <v>105800</v>
      </c>
      <c r="Z826">
        <v>10.1</v>
      </c>
      <c r="AA826">
        <v>2.1</v>
      </c>
      <c r="AB826">
        <v>10200</v>
      </c>
      <c r="AC826">
        <v>106300</v>
      </c>
      <c r="AD826">
        <v>9.6</v>
      </c>
      <c r="AE826">
        <v>2.1</v>
      </c>
      <c r="AF826">
        <v>12100</v>
      </c>
      <c r="AG826">
        <v>108700</v>
      </c>
      <c r="AH826">
        <v>11.2</v>
      </c>
      <c r="AI826">
        <v>2.2999999999999998</v>
      </c>
      <c r="AJ826">
        <v>13300</v>
      </c>
      <c r="AK826">
        <v>108000</v>
      </c>
      <c r="AL826">
        <v>12.3</v>
      </c>
      <c r="AM826">
        <v>2.6</v>
      </c>
      <c r="AN826">
        <v>12600</v>
      </c>
      <c r="AO826">
        <v>107500</v>
      </c>
      <c r="AP826">
        <v>11.7</v>
      </c>
      <c r="AQ826">
        <v>2.7</v>
      </c>
      <c r="AR826">
        <v>11700</v>
      </c>
      <c r="AS826">
        <v>109400</v>
      </c>
      <c r="AT826">
        <v>10.7</v>
      </c>
      <c r="AU826">
        <v>2.7</v>
      </c>
      <c r="AV826">
        <v>12800</v>
      </c>
      <c r="AW826">
        <v>109500</v>
      </c>
      <c r="AX826">
        <v>11.7</v>
      </c>
      <c r="AY826">
        <v>2.7</v>
      </c>
      <c r="AZ826">
        <v>11200</v>
      </c>
      <c r="BA826">
        <v>116400</v>
      </c>
      <c r="BB826">
        <v>9.6</v>
      </c>
      <c r="BC826">
        <v>2.2000000000000002</v>
      </c>
      <c r="BD826">
        <v>9400</v>
      </c>
      <c r="BE826">
        <v>112900</v>
      </c>
      <c r="BF826">
        <v>8.3000000000000007</v>
      </c>
      <c r="BG826">
        <v>2.2000000000000002</v>
      </c>
      <c r="BH826">
        <v>13700</v>
      </c>
      <c r="BI826">
        <v>112900</v>
      </c>
      <c r="BJ826">
        <v>12.1</v>
      </c>
      <c r="BK826">
        <v>2.4</v>
      </c>
      <c r="BL826">
        <v>14200</v>
      </c>
      <c r="BM826">
        <v>118700</v>
      </c>
      <c r="BN826">
        <v>11.9</v>
      </c>
      <c r="BO826">
        <v>2.4</v>
      </c>
      <c r="BP826">
        <v>23600</v>
      </c>
      <c r="BQ826">
        <v>122300</v>
      </c>
      <c r="BR826">
        <v>19.3</v>
      </c>
      <c r="BS826">
        <v>3.5</v>
      </c>
      <c r="BT826">
        <v>16600</v>
      </c>
      <c r="BU826">
        <v>124200</v>
      </c>
      <c r="BV826">
        <v>13.3</v>
      </c>
      <c r="BW826">
        <v>3.2</v>
      </c>
    </row>
    <row r="827" spans="1:75" x14ac:dyDescent="0.3">
      <c r="A827" t="s">
        <v>127</v>
      </c>
      <c r="B827" t="str">
        <f>VLOOKUP(A827,'class and classification'!$A$1:$B$338,2,FALSE)</f>
        <v>Predominantly Urban</v>
      </c>
      <c r="C827" t="str">
        <f>VLOOKUP(A827,'class and classification'!$A$1:$C$338,3,FALSE)</f>
        <v>UA</v>
      </c>
      <c r="D827">
        <v>9200</v>
      </c>
      <c r="E827">
        <v>78300</v>
      </c>
      <c r="F827">
        <v>11.7</v>
      </c>
      <c r="G827">
        <v>2.1</v>
      </c>
      <c r="H827">
        <v>8800</v>
      </c>
      <c r="I827">
        <v>81600</v>
      </c>
      <c r="J827">
        <v>10.8</v>
      </c>
      <c r="K827">
        <v>2.2000000000000002</v>
      </c>
      <c r="L827">
        <v>9500</v>
      </c>
      <c r="M827">
        <v>79100</v>
      </c>
      <c r="N827">
        <v>12</v>
      </c>
      <c r="O827">
        <v>2.4</v>
      </c>
      <c r="P827">
        <v>10600</v>
      </c>
      <c r="Q827">
        <v>77400</v>
      </c>
      <c r="R827">
        <v>13.7</v>
      </c>
      <c r="S827">
        <v>2.7</v>
      </c>
      <c r="T827">
        <v>10100</v>
      </c>
      <c r="U827">
        <v>80900</v>
      </c>
      <c r="V827">
        <v>12.5</v>
      </c>
      <c r="W827">
        <v>2.4</v>
      </c>
      <c r="X827">
        <v>9100</v>
      </c>
      <c r="Y827">
        <v>75400</v>
      </c>
      <c r="Z827">
        <v>12.1</v>
      </c>
      <c r="AA827">
        <v>2.4</v>
      </c>
      <c r="AB827">
        <v>8100</v>
      </c>
      <c r="AC827">
        <v>76100</v>
      </c>
      <c r="AD827">
        <v>10.6</v>
      </c>
      <c r="AE827">
        <v>2.2000000000000002</v>
      </c>
      <c r="AF827">
        <v>8500</v>
      </c>
      <c r="AG827">
        <v>76400</v>
      </c>
      <c r="AH827">
        <v>11.2</v>
      </c>
      <c r="AI827">
        <v>2.2999999999999998</v>
      </c>
      <c r="AJ827">
        <v>7900</v>
      </c>
      <c r="AK827">
        <v>75800</v>
      </c>
      <c r="AL827">
        <v>10.5</v>
      </c>
      <c r="AM827">
        <v>2.2999999999999998</v>
      </c>
      <c r="AN827">
        <v>9200</v>
      </c>
      <c r="AO827">
        <v>78600</v>
      </c>
      <c r="AP827">
        <v>11.7</v>
      </c>
      <c r="AQ827">
        <v>2.2999999999999998</v>
      </c>
      <c r="AR827">
        <v>10400</v>
      </c>
      <c r="AS827">
        <v>79900</v>
      </c>
      <c r="AT827">
        <v>13</v>
      </c>
      <c r="AU827">
        <v>2.5</v>
      </c>
      <c r="AV827">
        <v>11700</v>
      </c>
      <c r="AW827">
        <v>81700</v>
      </c>
      <c r="AX827">
        <v>14.3</v>
      </c>
      <c r="AY827">
        <v>2.6</v>
      </c>
      <c r="AZ827">
        <v>11600</v>
      </c>
      <c r="BA827">
        <v>84900</v>
      </c>
      <c r="BB827">
        <v>13.6</v>
      </c>
      <c r="BC827">
        <v>2.6</v>
      </c>
      <c r="BD827">
        <v>10700</v>
      </c>
      <c r="BE827">
        <v>82900</v>
      </c>
      <c r="BF827">
        <v>12.9</v>
      </c>
      <c r="BG827">
        <v>2.7</v>
      </c>
      <c r="BH827">
        <v>10900</v>
      </c>
      <c r="BI827">
        <v>82600</v>
      </c>
      <c r="BJ827">
        <v>13.2</v>
      </c>
      <c r="BK827">
        <v>2.6</v>
      </c>
      <c r="BL827">
        <v>11200</v>
      </c>
      <c r="BM827">
        <v>87700</v>
      </c>
      <c r="BN827">
        <v>12.7</v>
      </c>
      <c r="BO827">
        <v>2.5</v>
      </c>
      <c r="BP827">
        <v>10800</v>
      </c>
      <c r="BQ827">
        <v>84000</v>
      </c>
      <c r="BR827">
        <v>12.9</v>
      </c>
      <c r="BS827">
        <v>3.1</v>
      </c>
      <c r="BT827">
        <v>13500</v>
      </c>
      <c r="BU827">
        <v>83100</v>
      </c>
      <c r="BV827">
        <v>16.3</v>
      </c>
      <c r="BW827">
        <v>3.7</v>
      </c>
    </row>
    <row r="828" spans="1:75" x14ac:dyDescent="0.3">
      <c r="A828" t="s">
        <v>128</v>
      </c>
      <c r="B828" t="str">
        <f>VLOOKUP(A828,'class and classification'!$A$1:$B$338,2,FALSE)</f>
        <v>Urban with Significant Rural</v>
      </c>
      <c r="C828" t="str">
        <f>VLOOKUP(A828,'class and classification'!$A$1:$C$338,3,FALSE)</f>
        <v>SC</v>
      </c>
      <c r="D828">
        <v>48900</v>
      </c>
      <c r="E828">
        <v>403100</v>
      </c>
      <c r="F828">
        <v>12.1</v>
      </c>
      <c r="G828">
        <v>1.1000000000000001</v>
      </c>
      <c r="H828">
        <v>51400</v>
      </c>
      <c r="I828">
        <v>404300</v>
      </c>
      <c r="J828">
        <v>12.7</v>
      </c>
      <c r="K828">
        <v>1.1000000000000001</v>
      </c>
      <c r="L828">
        <v>56700</v>
      </c>
      <c r="M828">
        <v>407000</v>
      </c>
      <c r="N828">
        <v>13.9</v>
      </c>
      <c r="O828">
        <v>2</v>
      </c>
      <c r="P828">
        <v>51500</v>
      </c>
      <c r="Q828">
        <v>407700</v>
      </c>
      <c r="R828">
        <v>12.6</v>
      </c>
      <c r="S828">
        <v>1.9</v>
      </c>
      <c r="T828">
        <v>46800</v>
      </c>
      <c r="U828">
        <v>415900</v>
      </c>
      <c r="V828">
        <v>11.2</v>
      </c>
      <c r="W828">
        <v>1.8</v>
      </c>
      <c r="X828">
        <v>46800</v>
      </c>
      <c r="Y828">
        <v>407500</v>
      </c>
      <c r="Z828">
        <v>11.5</v>
      </c>
      <c r="AA828">
        <v>1.8</v>
      </c>
      <c r="AB828">
        <v>49500</v>
      </c>
      <c r="AC828">
        <v>398800</v>
      </c>
      <c r="AD828">
        <v>12.4</v>
      </c>
      <c r="AE828">
        <v>1.9</v>
      </c>
      <c r="AF828">
        <v>49700</v>
      </c>
      <c r="AG828">
        <v>392400</v>
      </c>
      <c r="AH828">
        <v>12.7</v>
      </c>
      <c r="AI828">
        <v>2</v>
      </c>
      <c r="AJ828">
        <v>49700</v>
      </c>
      <c r="AK828">
        <v>401200</v>
      </c>
      <c r="AL828">
        <v>12.4</v>
      </c>
      <c r="AM828">
        <v>2.1</v>
      </c>
      <c r="AN828">
        <v>58000</v>
      </c>
      <c r="AO828">
        <v>415100</v>
      </c>
      <c r="AP828">
        <v>14</v>
      </c>
      <c r="AQ828">
        <v>2.2000000000000002</v>
      </c>
      <c r="AR828">
        <v>55700</v>
      </c>
      <c r="AS828">
        <v>403000</v>
      </c>
      <c r="AT828">
        <v>13.8</v>
      </c>
      <c r="AU828">
        <v>2.2999999999999998</v>
      </c>
      <c r="AV828">
        <v>52200</v>
      </c>
      <c r="AW828">
        <v>425200</v>
      </c>
      <c r="AX828">
        <v>12.3</v>
      </c>
      <c r="AY828">
        <v>2.1</v>
      </c>
      <c r="AZ828">
        <v>56900</v>
      </c>
      <c r="BA828">
        <v>435200</v>
      </c>
      <c r="BB828">
        <v>13.1</v>
      </c>
      <c r="BC828">
        <v>2.1</v>
      </c>
      <c r="BD828">
        <v>63400</v>
      </c>
      <c r="BE828">
        <v>439700</v>
      </c>
      <c r="BF828">
        <v>14.4</v>
      </c>
      <c r="BG828">
        <v>2.2000000000000002</v>
      </c>
      <c r="BH828">
        <v>57600</v>
      </c>
      <c r="BI828">
        <v>435800</v>
      </c>
      <c r="BJ828">
        <v>13.2</v>
      </c>
      <c r="BK828">
        <v>2.2000000000000002</v>
      </c>
      <c r="BL828">
        <v>66100</v>
      </c>
      <c r="BM828">
        <v>433300</v>
      </c>
      <c r="BN828">
        <v>15.2</v>
      </c>
      <c r="BO828">
        <v>2.4</v>
      </c>
      <c r="BP828">
        <v>61200</v>
      </c>
      <c r="BQ828">
        <v>422000</v>
      </c>
      <c r="BR828">
        <v>14.5</v>
      </c>
      <c r="BS828">
        <v>2.6</v>
      </c>
      <c r="BT828">
        <v>52700</v>
      </c>
      <c r="BU828">
        <v>420500</v>
      </c>
      <c r="BV828">
        <v>12.5</v>
      </c>
      <c r="BW828">
        <v>2.2999999999999998</v>
      </c>
    </row>
    <row r="829" spans="1:75" x14ac:dyDescent="0.3">
      <c r="A829" t="s">
        <v>129</v>
      </c>
      <c r="B829" t="str">
        <f>VLOOKUP(A829,'class and classification'!$A$1:$B$338,2,FALSE)</f>
        <v>Urban with Significant Rural</v>
      </c>
      <c r="C829" t="str">
        <f>VLOOKUP(A829,'class and classification'!$A$1:$C$338,3,FALSE)</f>
        <v>SC</v>
      </c>
      <c r="D829">
        <v>31400</v>
      </c>
      <c r="E829">
        <v>258300</v>
      </c>
      <c r="F829">
        <v>12.1</v>
      </c>
      <c r="G829">
        <v>1.5</v>
      </c>
      <c r="H829">
        <v>33100</v>
      </c>
      <c r="I829">
        <v>264200</v>
      </c>
      <c r="J829">
        <v>12.5</v>
      </c>
      <c r="K829">
        <v>1.3</v>
      </c>
      <c r="L829">
        <v>35400</v>
      </c>
      <c r="M829">
        <v>267600</v>
      </c>
      <c r="N829">
        <v>13.2</v>
      </c>
      <c r="O829">
        <v>2.1</v>
      </c>
      <c r="P829">
        <v>37300</v>
      </c>
      <c r="Q829">
        <v>271600</v>
      </c>
      <c r="R829">
        <v>13.7</v>
      </c>
      <c r="S829">
        <v>2.1</v>
      </c>
      <c r="T829">
        <v>37100</v>
      </c>
      <c r="U829">
        <v>277800</v>
      </c>
      <c r="V829">
        <v>13.4</v>
      </c>
      <c r="W829">
        <v>2.2000000000000002</v>
      </c>
      <c r="X829">
        <v>39100</v>
      </c>
      <c r="Y829">
        <v>265200</v>
      </c>
      <c r="Z829">
        <v>14.7</v>
      </c>
      <c r="AA829">
        <v>2.5</v>
      </c>
      <c r="AB829">
        <v>35000</v>
      </c>
      <c r="AC829">
        <v>256200</v>
      </c>
      <c r="AD829">
        <v>13.7</v>
      </c>
      <c r="AE829">
        <v>2.5</v>
      </c>
      <c r="AF829">
        <v>25200</v>
      </c>
      <c r="AG829">
        <v>255400</v>
      </c>
      <c r="AH829">
        <v>9.9</v>
      </c>
      <c r="AI829">
        <v>2.2000000000000002</v>
      </c>
      <c r="AJ829">
        <v>38000</v>
      </c>
      <c r="AK829">
        <v>268800</v>
      </c>
      <c r="AL829">
        <v>14.1</v>
      </c>
      <c r="AM829">
        <v>2.6</v>
      </c>
      <c r="AN829">
        <v>31900</v>
      </c>
      <c r="AO829">
        <v>268600</v>
      </c>
      <c r="AP829">
        <v>11.9</v>
      </c>
      <c r="AQ829">
        <v>2.4</v>
      </c>
      <c r="AR829">
        <v>30500</v>
      </c>
      <c r="AS829">
        <v>273200</v>
      </c>
      <c r="AT829">
        <v>11.2</v>
      </c>
      <c r="AU829">
        <v>2.2000000000000002</v>
      </c>
      <c r="AV829">
        <v>35000</v>
      </c>
      <c r="AW829">
        <v>278300</v>
      </c>
      <c r="AX829">
        <v>12.6</v>
      </c>
      <c r="AY829">
        <v>2.4</v>
      </c>
      <c r="AZ829">
        <v>42900</v>
      </c>
      <c r="BA829">
        <v>272000</v>
      </c>
      <c r="BB829">
        <v>15.8</v>
      </c>
      <c r="BC829">
        <v>2.5</v>
      </c>
      <c r="BD829">
        <v>47400</v>
      </c>
      <c r="BE829">
        <v>286700</v>
      </c>
      <c r="BF829">
        <v>16.5</v>
      </c>
      <c r="BG829">
        <v>2.8</v>
      </c>
      <c r="BH829">
        <v>41200</v>
      </c>
      <c r="BI829">
        <v>287800</v>
      </c>
      <c r="BJ829">
        <v>14.3</v>
      </c>
      <c r="BK829">
        <v>2.6</v>
      </c>
      <c r="BL829">
        <v>41800</v>
      </c>
      <c r="BM829">
        <v>290800</v>
      </c>
      <c r="BN829">
        <v>14.4</v>
      </c>
      <c r="BO829">
        <v>2.5</v>
      </c>
      <c r="BP829">
        <v>36900</v>
      </c>
      <c r="BQ829">
        <v>282800</v>
      </c>
      <c r="BR829">
        <v>13</v>
      </c>
      <c r="BS829">
        <v>2.5</v>
      </c>
      <c r="BT829">
        <v>45800</v>
      </c>
      <c r="BU829">
        <v>284900</v>
      </c>
      <c r="BV829">
        <v>16.100000000000001</v>
      </c>
      <c r="BW829">
        <v>2.5</v>
      </c>
    </row>
    <row r="830" spans="1:75" x14ac:dyDescent="0.3">
      <c r="A830" t="s">
        <v>130</v>
      </c>
      <c r="B830" t="str">
        <f>VLOOKUP(A830,'class and classification'!$A$1:$B$338,2,FALSE)</f>
        <v>Predominantly Urban</v>
      </c>
      <c r="C830" t="str">
        <f>VLOOKUP(A830,'class and classification'!$A$1:$C$338,3,FALSE)</f>
        <v>MD</v>
      </c>
      <c r="D830">
        <v>49200</v>
      </c>
      <c r="E830">
        <v>414200</v>
      </c>
      <c r="F830">
        <v>11.9</v>
      </c>
      <c r="G830">
        <v>1.9</v>
      </c>
      <c r="H830">
        <v>51800</v>
      </c>
      <c r="I830">
        <v>410900</v>
      </c>
      <c r="J830">
        <v>12.6</v>
      </c>
      <c r="K830">
        <v>1.9</v>
      </c>
      <c r="L830">
        <v>46800</v>
      </c>
      <c r="M830">
        <v>409700</v>
      </c>
      <c r="N830">
        <v>11.4</v>
      </c>
      <c r="O830">
        <v>1.8</v>
      </c>
      <c r="P830">
        <v>52200</v>
      </c>
      <c r="Q830">
        <v>415000</v>
      </c>
      <c r="R830">
        <v>12.6</v>
      </c>
      <c r="S830">
        <v>2</v>
      </c>
      <c r="T830">
        <v>53000</v>
      </c>
      <c r="U830">
        <v>409800</v>
      </c>
      <c r="V830">
        <v>12.9</v>
      </c>
      <c r="W830">
        <v>2.1</v>
      </c>
      <c r="X830">
        <v>43700</v>
      </c>
      <c r="Y830">
        <v>404500</v>
      </c>
      <c r="Z830">
        <v>10.8</v>
      </c>
      <c r="AA830">
        <v>1.9</v>
      </c>
      <c r="AB830">
        <v>45700</v>
      </c>
      <c r="AC830">
        <v>413100</v>
      </c>
      <c r="AD830">
        <v>11.1</v>
      </c>
      <c r="AE830">
        <v>2</v>
      </c>
      <c r="AF830">
        <v>50800</v>
      </c>
      <c r="AG830">
        <v>406000</v>
      </c>
      <c r="AH830">
        <v>12.5</v>
      </c>
      <c r="AI830">
        <v>2.1</v>
      </c>
      <c r="AJ830">
        <v>44200</v>
      </c>
      <c r="AK830">
        <v>400300</v>
      </c>
      <c r="AL830">
        <v>11</v>
      </c>
      <c r="AM830">
        <v>2</v>
      </c>
      <c r="AN830">
        <v>40700</v>
      </c>
      <c r="AO830">
        <v>419300</v>
      </c>
      <c r="AP830">
        <v>9.6999999999999993</v>
      </c>
      <c r="AQ830">
        <v>2</v>
      </c>
      <c r="AR830">
        <v>56700</v>
      </c>
      <c r="AS830">
        <v>445400</v>
      </c>
      <c r="AT830">
        <v>12.7</v>
      </c>
      <c r="AU830">
        <v>2.2000000000000002</v>
      </c>
      <c r="AV830">
        <v>61100</v>
      </c>
      <c r="AW830">
        <v>442500</v>
      </c>
      <c r="AX830">
        <v>13.8</v>
      </c>
      <c r="AY830">
        <v>2.4</v>
      </c>
      <c r="AZ830">
        <v>66600</v>
      </c>
      <c r="BA830">
        <v>464600</v>
      </c>
      <c r="BB830">
        <v>14.3</v>
      </c>
      <c r="BC830">
        <v>2.2000000000000002</v>
      </c>
      <c r="BD830">
        <v>61300</v>
      </c>
      <c r="BE830">
        <v>470700</v>
      </c>
      <c r="BF830">
        <v>13</v>
      </c>
      <c r="BG830">
        <v>2.1</v>
      </c>
      <c r="BH830">
        <v>66300</v>
      </c>
      <c r="BI830">
        <v>488200</v>
      </c>
      <c r="BJ830">
        <v>13.6</v>
      </c>
      <c r="BK830">
        <v>2.2000000000000002</v>
      </c>
      <c r="BL830">
        <v>66700</v>
      </c>
      <c r="BM830">
        <v>489400</v>
      </c>
      <c r="BN830">
        <v>13.6</v>
      </c>
      <c r="BO830">
        <v>2.2000000000000002</v>
      </c>
      <c r="BP830">
        <v>61900</v>
      </c>
      <c r="BQ830">
        <v>493800</v>
      </c>
      <c r="BR830">
        <v>12.5</v>
      </c>
      <c r="BS830">
        <v>2.5</v>
      </c>
      <c r="BT830">
        <v>65000</v>
      </c>
      <c r="BU830">
        <v>490800</v>
      </c>
      <c r="BV830">
        <v>13.2</v>
      </c>
      <c r="BW830">
        <v>2.4</v>
      </c>
    </row>
    <row r="831" spans="1:75" x14ac:dyDescent="0.3">
      <c r="A831" t="s">
        <v>131</v>
      </c>
      <c r="B831" t="str">
        <f>VLOOKUP(A831,'class and classification'!$A$1:$B$338,2,FALSE)</f>
        <v>Predominantly Urban</v>
      </c>
      <c r="C831" t="str">
        <f>VLOOKUP(A831,'class and classification'!$A$1:$C$338,3,FALSE)</f>
        <v>MD</v>
      </c>
      <c r="D831">
        <v>15400</v>
      </c>
      <c r="E831">
        <v>138600</v>
      </c>
      <c r="F831">
        <v>11.1</v>
      </c>
      <c r="G831">
        <v>2</v>
      </c>
      <c r="H831">
        <v>16200</v>
      </c>
      <c r="I831">
        <v>139500</v>
      </c>
      <c r="J831">
        <v>11.6</v>
      </c>
      <c r="K831">
        <v>2.1</v>
      </c>
      <c r="L831">
        <v>14500</v>
      </c>
      <c r="M831">
        <v>141100</v>
      </c>
      <c r="N831">
        <v>10.3</v>
      </c>
      <c r="O831">
        <v>2.1</v>
      </c>
      <c r="P831">
        <v>18300</v>
      </c>
      <c r="Q831">
        <v>143700</v>
      </c>
      <c r="R831">
        <v>12.8</v>
      </c>
      <c r="S831">
        <v>2.2999999999999998</v>
      </c>
      <c r="T831">
        <v>14200</v>
      </c>
      <c r="U831">
        <v>134500</v>
      </c>
      <c r="V831">
        <v>10.6</v>
      </c>
      <c r="W831">
        <v>2.1</v>
      </c>
      <c r="X831">
        <v>16800</v>
      </c>
      <c r="Y831">
        <v>135500</v>
      </c>
      <c r="Z831">
        <v>12.4</v>
      </c>
      <c r="AA831">
        <v>2.2999999999999998</v>
      </c>
      <c r="AB831">
        <v>14800</v>
      </c>
      <c r="AC831">
        <v>136900</v>
      </c>
      <c r="AD831">
        <v>10.8</v>
      </c>
      <c r="AE831">
        <v>2.2000000000000002</v>
      </c>
      <c r="AF831">
        <v>14800</v>
      </c>
      <c r="AG831">
        <v>132600</v>
      </c>
      <c r="AH831">
        <v>11.2</v>
      </c>
      <c r="AI831">
        <v>2.2999999999999998</v>
      </c>
      <c r="AJ831">
        <v>17500</v>
      </c>
      <c r="AK831">
        <v>139900</v>
      </c>
      <c r="AL831">
        <v>12.5</v>
      </c>
      <c r="AM831">
        <v>2.5</v>
      </c>
      <c r="AN831">
        <v>18800</v>
      </c>
      <c r="AO831">
        <v>146000</v>
      </c>
      <c r="AP831">
        <v>12.9</v>
      </c>
      <c r="AQ831">
        <v>2.6</v>
      </c>
      <c r="AR831">
        <v>17600</v>
      </c>
      <c r="AS831">
        <v>143500</v>
      </c>
      <c r="AT831">
        <v>12.3</v>
      </c>
      <c r="AU831">
        <v>2.6</v>
      </c>
      <c r="AV831">
        <v>20700</v>
      </c>
      <c r="AW831">
        <v>149200</v>
      </c>
      <c r="AX831">
        <v>13.9</v>
      </c>
      <c r="AY831">
        <v>2.6</v>
      </c>
      <c r="AZ831">
        <v>21300</v>
      </c>
      <c r="BA831">
        <v>163800</v>
      </c>
      <c r="BB831">
        <v>13</v>
      </c>
      <c r="BC831">
        <v>2.4</v>
      </c>
      <c r="BD831">
        <v>20200</v>
      </c>
      <c r="BE831">
        <v>171300</v>
      </c>
      <c r="BF831">
        <v>11.8</v>
      </c>
      <c r="BG831">
        <v>2.5</v>
      </c>
      <c r="BH831">
        <v>24800</v>
      </c>
      <c r="BI831">
        <v>177800</v>
      </c>
      <c r="BJ831">
        <v>13.9</v>
      </c>
      <c r="BK831">
        <v>2.7</v>
      </c>
      <c r="BL831">
        <v>21700</v>
      </c>
      <c r="BM831">
        <v>184400</v>
      </c>
      <c r="BN831">
        <v>11.7</v>
      </c>
      <c r="BO831">
        <v>2.4</v>
      </c>
      <c r="BP831">
        <v>22900</v>
      </c>
      <c r="BQ831">
        <v>181000</v>
      </c>
      <c r="BR831">
        <v>12.6</v>
      </c>
      <c r="BS831">
        <v>2.9</v>
      </c>
      <c r="BT831">
        <v>28800</v>
      </c>
      <c r="BU831">
        <v>183900</v>
      </c>
      <c r="BV831">
        <v>15.7</v>
      </c>
      <c r="BW831">
        <v>3.2</v>
      </c>
    </row>
    <row r="832" spans="1:75" x14ac:dyDescent="0.3">
      <c r="A832" t="s">
        <v>132</v>
      </c>
      <c r="B832" t="str">
        <f>VLOOKUP(A832,'class and classification'!$A$1:$B$338,2,FALSE)</f>
        <v>Predominantly Urban</v>
      </c>
      <c r="C832" t="str">
        <f>VLOOKUP(A832,'class and classification'!$A$1:$C$338,3,FALSE)</f>
        <v>MD</v>
      </c>
      <c r="D832">
        <v>15000</v>
      </c>
      <c r="E832">
        <v>143100</v>
      </c>
      <c r="F832">
        <v>10.4</v>
      </c>
      <c r="G832">
        <v>2.2000000000000002</v>
      </c>
      <c r="H832">
        <v>16100</v>
      </c>
      <c r="I832">
        <v>150200</v>
      </c>
      <c r="J832">
        <v>10.7</v>
      </c>
      <c r="K832">
        <v>2.2000000000000002</v>
      </c>
      <c r="L832">
        <v>17400</v>
      </c>
      <c r="M832">
        <v>143500</v>
      </c>
      <c r="N832">
        <v>12.1</v>
      </c>
      <c r="O832">
        <v>2.2999999999999998</v>
      </c>
      <c r="P832">
        <v>16000</v>
      </c>
      <c r="Q832">
        <v>145200</v>
      </c>
      <c r="R832">
        <v>11</v>
      </c>
      <c r="S832">
        <v>2.1</v>
      </c>
      <c r="T832">
        <v>16500</v>
      </c>
      <c r="U832">
        <v>140100</v>
      </c>
      <c r="V832">
        <v>11.8</v>
      </c>
      <c r="W832">
        <v>2.2000000000000002</v>
      </c>
      <c r="X832">
        <v>17600</v>
      </c>
      <c r="Y832">
        <v>137200</v>
      </c>
      <c r="Z832">
        <v>12.8</v>
      </c>
      <c r="AA832">
        <v>2.5</v>
      </c>
      <c r="AB832">
        <v>14200</v>
      </c>
      <c r="AC832">
        <v>137000</v>
      </c>
      <c r="AD832">
        <v>10.4</v>
      </c>
      <c r="AE832">
        <v>2.2999999999999998</v>
      </c>
      <c r="AF832">
        <v>17600</v>
      </c>
      <c r="AG832">
        <v>141100</v>
      </c>
      <c r="AH832">
        <v>12.4</v>
      </c>
      <c r="AI832">
        <v>2.6</v>
      </c>
      <c r="AJ832">
        <v>16800</v>
      </c>
      <c r="AK832">
        <v>142800</v>
      </c>
      <c r="AL832">
        <v>11.8</v>
      </c>
      <c r="AM832">
        <v>2.2999999999999998</v>
      </c>
      <c r="AN832">
        <v>19800</v>
      </c>
      <c r="AO832">
        <v>139900</v>
      </c>
      <c r="AP832">
        <v>14.2</v>
      </c>
      <c r="AQ832">
        <v>2.6</v>
      </c>
      <c r="AR832">
        <v>20600</v>
      </c>
      <c r="AS832">
        <v>144800</v>
      </c>
      <c r="AT832">
        <v>14.2</v>
      </c>
      <c r="AU832">
        <v>2.6</v>
      </c>
      <c r="AV832">
        <v>16800</v>
      </c>
      <c r="AW832">
        <v>139700</v>
      </c>
      <c r="AX832">
        <v>12</v>
      </c>
      <c r="AY832">
        <v>2.5</v>
      </c>
      <c r="AZ832">
        <v>17100</v>
      </c>
      <c r="BA832">
        <v>136700</v>
      </c>
      <c r="BB832">
        <v>12.5</v>
      </c>
      <c r="BC832">
        <v>2.8</v>
      </c>
      <c r="BD832">
        <v>17300</v>
      </c>
      <c r="BE832">
        <v>140400</v>
      </c>
      <c r="BF832">
        <v>12.3</v>
      </c>
      <c r="BG832">
        <v>2.7</v>
      </c>
      <c r="BH832">
        <v>17900</v>
      </c>
      <c r="BI832">
        <v>137700</v>
      </c>
      <c r="BJ832">
        <v>13</v>
      </c>
      <c r="BK832">
        <v>2.7</v>
      </c>
      <c r="BL832">
        <v>19700</v>
      </c>
      <c r="BM832">
        <v>142900</v>
      </c>
      <c r="BN832">
        <v>13.8</v>
      </c>
      <c r="BO832">
        <v>2.9</v>
      </c>
      <c r="BP832">
        <v>22000</v>
      </c>
      <c r="BQ832">
        <v>139900</v>
      </c>
      <c r="BR832">
        <v>15.7</v>
      </c>
      <c r="BS832">
        <v>3.6</v>
      </c>
      <c r="BT832">
        <v>26800</v>
      </c>
      <c r="BU832">
        <v>153200</v>
      </c>
      <c r="BV832">
        <v>17.5</v>
      </c>
      <c r="BW832">
        <v>4.2</v>
      </c>
    </row>
    <row r="833" spans="1:75" x14ac:dyDescent="0.3">
      <c r="A833" t="s">
        <v>133</v>
      </c>
      <c r="B833" t="str">
        <f>VLOOKUP(A833,'class and classification'!$A$1:$B$338,2,FALSE)</f>
        <v>Predominantly Urban</v>
      </c>
      <c r="C833" t="str">
        <f>VLOOKUP(A833,'class and classification'!$A$1:$C$338,3,FALSE)</f>
        <v>MD</v>
      </c>
      <c r="D833">
        <v>10700</v>
      </c>
      <c r="E833">
        <v>116700</v>
      </c>
      <c r="F833">
        <v>9.1999999999999993</v>
      </c>
      <c r="G833">
        <v>1.9</v>
      </c>
      <c r="H833">
        <v>10400</v>
      </c>
      <c r="I833">
        <v>118100</v>
      </c>
      <c r="J833">
        <v>8.8000000000000007</v>
      </c>
      <c r="K833">
        <v>2</v>
      </c>
      <c r="L833">
        <v>13300</v>
      </c>
      <c r="M833">
        <v>121500</v>
      </c>
      <c r="N833">
        <v>10.9</v>
      </c>
      <c r="O833">
        <v>2.2000000000000002</v>
      </c>
      <c r="P833">
        <v>13000</v>
      </c>
      <c r="Q833">
        <v>120900</v>
      </c>
      <c r="R833">
        <v>10.7</v>
      </c>
      <c r="S833">
        <v>2.2000000000000002</v>
      </c>
      <c r="T833">
        <v>9600</v>
      </c>
      <c r="U833">
        <v>116400</v>
      </c>
      <c r="V833">
        <v>8.1999999999999993</v>
      </c>
      <c r="W833">
        <v>2</v>
      </c>
      <c r="X833">
        <v>11200</v>
      </c>
      <c r="Y833">
        <v>114800</v>
      </c>
      <c r="Z833">
        <v>9.6999999999999993</v>
      </c>
      <c r="AA833">
        <v>2.1</v>
      </c>
      <c r="AB833">
        <v>12600</v>
      </c>
      <c r="AC833">
        <v>117600</v>
      </c>
      <c r="AD833">
        <v>10.7</v>
      </c>
      <c r="AE833">
        <v>2.1</v>
      </c>
      <c r="AF833">
        <v>13100</v>
      </c>
      <c r="AG833">
        <v>128100</v>
      </c>
      <c r="AH833">
        <v>10.199999999999999</v>
      </c>
      <c r="AI833">
        <v>2.1</v>
      </c>
      <c r="AJ833">
        <v>12100</v>
      </c>
      <c r="AK833">
        <v>130300</v>
      </c>
      <c r="AL833">
        <v>9.3000000000000007</v>
      </c>
      <c r="AM833">
        <v>2</v>
      </c>
      <c r="AN833">
        <v>12100</v>
      </c>
      <c r="AO833">
        <v>128600</v>
      </c>
      <c r="AP833">
        <v>9.4</v>
      </c>
      <c r="AQ833">
        <v>2.2000000000000002</v>
      </c>
      <c r="AR833">
        <v>13900</v>
      </c>
      <c r="AS833">
        <v>126100</v>
      </c>
      <c r="AT833">
        <v>11</v>
      </c>
      <c r="AU833">
        <v>2.2999999999999998</v>
      </c>
      <c r="AV833">
        <v>14200</v>
      </c>
      <c r="AW833">
        <v>135100</v>
      </c>
      <c r="AX833">
        <v>10.5</v>
      </c>
      <c r="AY833">
        <v>2.2999999999999998</v>
      </c>
      <c r="AZ833">
        <v>11000</v>
      </c>
      <c r="BA833">
        <v>125300</v>
      </c>
      <c r="BB833">
        <v>8.8000000000000007</v>
      </c>
      <c r="BC833">
        <v>2.2999999999999998</v>
      </c>
      <c r="BD833">
        <v>11900</v>
      </c>
      <c r="BE833">
        <v>132000</v>
      </c>
      <c r="BF833">
        <v>9</v>
      </c>
      <c r="BG833">
        <v>2.2999999999999998</v>
      </c>
      <c r="BH833">
        <v>13800</v>
      </c>
      <c r="BI833">
        <v>141300</v>
      </c>
      <c r="BJ833">
        <v>9.8000000000000007</v>
      </c>
      <c r="BK833">
        <v>2.2000000000000002</v>
      </c>
      <c r="BL833">
        <v>15800</v>
      </c>
      <c r="BM833">
        <v>147200</v>
      </c>
      <c r="BN833">
        <v>10.7</v>
      </c>
      <c r="BO833">
        <v>2.4</v>
      </c>
      <c r="BP833">
        <v>26500</v>
      </c>
      <c r="BQ833">
        <v>147400</v>
      </c>
      <c r="BR833">
        <v>18</v>
      </c>
      <c r="BS833">
        <v>3.8</v>
      </c>
      <c r="BT833">
        <v>16700</v>
      </c>
      <c r="BU833">
        <v>154400</v>
      </c>
      <c r="BV833">
        <v>10.8</v>
      </c>
      <c r="BW833">
        <v>3.8</v>
      </c>
    </row>
    <row r="834" spans="1:75" x14ac:dyDescent="0.3">
      <c r="A834" t="s">
        <v>134</v>
      </c>
      <c r="B834" t="str">
        <f>VLOOKUP(A834,'class and classification'!$A$1:$B$338,2,FALSE)</f>
        <v>Predominantly Urban</v>
      </c>
      <c r="C834" t="str">
        <f>VLOOKUP(A834,'class and classification'!$A$1:$C$338,3,FALSE)</f>
        <v>MD</v>
      </c>
      <c r="D834">
        <v>12100</v>
      </c>
      <c r="E834">
        <v>96300</v>
      </c>
      <c r="F834">
        <v>12.6</v>
      </c>
      <c r="G834">
        <v>2.1</v>
      </c>
      <c r="H834">
        <v>13900</v>
      </c>
      <c r="I834">
        <v>96600</v>
      </c>
      <c r="J834">
        <v>14.4</v>
      </c>
      <c r="K834">
        <v>2.4</v>
      </c>
      <c r="L834">
        <v>14800</v>
      </c>
      <c r="M834">
        <v>99700</v>
      </c>
      <c r="N834">
        <v>14.8</v>
      </c>
      <c r="O834">
        <v>2.5</v>
      </c>
      <c r="P834">
        <v>14200</v>
      </c>
      <c r="Q834">
        <v>96000</v>
      </c>
      <c r="R834">
        <v>14.8</v>
      </c>
      <c r="S834">
        <v>2.6</v>
      </c>
      <c r="T834">
        <v>16100</v>
      </c>
      <c r="U834">
        <v>94900</v>
      </c>
      <c r="V834">
        <v>16.899999999999999</v>
      </c>
      <c r="W834">
        <v>2.9</v>
      </c>
      <c r="X834">
        <v>11900</v>
      </c>
      <c r="Y834">
        <v>87300</v>
      </c>
      <c r="Z834">
        <v>13.6</v>
      </c>
      <c r="AA834">
        <v>2.6</v>
      </c>
      <c r="AB834">
        <v>13700</v>
      </c>
      <c r="AC834">
        <v>88500</v>
      </c>
      <c r="AD834">
        <v>15.5</v>
      </c>
      <c r="AE834">
        <v>2.8</v>
      </c>
      <c r="AF834">
        <v>14700</v>
      </c>
      <c r="AG834">
        <v>94500</v>
      </c>
      <c r="AH834">
        <v>15.5</v>
      </c>
      <c r="AI834">
        <v>2.7</v>
      </c>
      <c r="AJ834">
        <v>15800</v>
      </c>
      <c r="AK834">
        <v>96000</v>
      </c>
      <c r="AL834">
        <v>16.5</v>
      </c>
      <c r="AM834">
        <v>2.5</v>
      </c>
      <c r="AN834">
        <v>14200</v>
      </c>
      <c r="AO834">
        <v>96000</v>
      </c>
      <c r="AP834">
        <v>14.8</v>
      </c>
      <c r="AQ834">
        <v>2.4</v>
      </c>
      <c r="AR834">
        <v>13800</v>
      </c>
      <c r="AS834">
        <v>94500</v>
      </c>
      <c r="AT834">
        <v>14.6</v>
      </c>
      <c r="AU834">
        <v>2.5</v>
      </c>
      <c r="AV834">
        <v>12800</v>
      </c>
      <c r="AW834">
        <v>95000</v>
      </c>
      <c r="AX834">
        <v>13.5</v>
      </c>
      <c r="AY834">
        <v>2.5</v>
      </c>
      <c r="AZ834">
        <v>11100</v>
      </c>
      <c r="BA834">
        <v>98800</v>
      </c>
      <c r="BB834">
        <v>11.3</v>
      </c>
      <c r="BC834">
        <v>2.1</v>
      </c>
      <c r="BD834">
        <v>14300</v>
      </c>
      <c r="BE834">
        <v>104000</v>
      </c>
      <c r="BF834">
        <v>13.7</v>
      </c>
      <c r="BG834">
        <v>2.4</v>
      </c>
      <c r="BH834">
        <v>14500</v>
      </c>
      <c r="BI834">
        <v>100300</v>
      </c>
      <c r="BJ834">
        <v>14.5</v>
      </c>
      <c r="BK834">
        <v>2.5</v>
      </c>
      <c r="BL834">
        <v>14300</v>
      </c>
      <c r="BM834">
        <v>102100</v>
      </c>
      <c r="BN834">
        <v>14</v>
      </c>
      <c r="BO834">
        <v>2.6</v>
      </c>
      <c r="BP834">
        <v>17200</v>
      </c>
      <c r="BQ834">
        <v>102900</v>
      </c>
      <c r="BR834">
        <v>16.7</v>
      </c>
      <c r="BS834">
        <v>3.2</v>
      </c>
      <c r="BT834">
        <v>18400</v>
      </c>
      <c r="BU834">
        <v>101300</v>
      </c>
      <c r="BV834">
        <v>18.100000000000001</v>
      </c>
      <c r="BW834">
        <v>3.2</v>
      </c>
    </row>
    <row r="835" spans="1:75" x14ac:dyDescent="0.3">
      <c r="A835" t="s">
        <v>135</v>
      </c>
      <c r="B835" t="str">
        <f>VLOOKUP(A835,'class and classification'!$A$1:$B$338,2,FALSE)</f>
        <v>Predominantly Urban</v>
      </c>
      <c r="C835" t="str">
        <f>VLOOKUP(A835,'class and classification'!$A$1:$C$338,3,FALSE)</f>
        <v>MD</v>
      </c>
      <c r="D835">
        <v>11200</v>
      </c>
      <c r="E835">
        <v>110600</v>
      </c>
      <c r="F835">
        <v>10.199999999999999</v>
      </c>
      <c r="G835">
        <v>2.1</v>
      </c>
      <c r="H835">
        <v>10400</v>
      </c>
      <c r="I835">
        <v>110600</v>
      </c>
      <c r="J835">
        <v>9.4</v>
      </c>
      <c r="K835">
        <v>2.1</v>
      </c>
      <c r="L835">
        <v>11600</v>
      </c>
      <c r="M835">
        <v>107100</v>
      </c>
      <c r="N835">
        <v>10.9</v>
      </c>
      <c r="O835">
        <v>2.2999999999999998</v>
      </c>
      <c r="P835">
        <v>12900</v>
      </c>
      <c r="Q835">
        <v>114400</v>
      </c>
      <c r="R835">
        <v>11.3</v>
      </c>
      <c r="S835">
        <v>2.2999999999999998</v>
      </c>
      <c r="T835">
        <v>10000</v>
      </c>
      <c r="U835">
        <v>114500</v>
      </c>
      <c r="V835">
        <v>8.8000000000000007</v>
      </c>
      <c r="W835">
        <v>2.1</v>
      </c>
      <c r="X835">
        <v>10700</v>
      </c>
      <c r="Y835">
        <v>108200</v>
      </c>
      <c r="Z835">
        <v>9.9</v>
      </c>
      <c r="AA835">
        <v>2.2999999999999998</v>
      </c>
      <c r="AB835">
        <v>10700</v>
      </c>
      <c r="AC835">
        <v>106200</v>
      </c>
      <c r="AD835">
        <v>10.1</v>
      </c>
      <c r="AE835">
        <v>2.2999999999999998</v>
      </c>
      <c r="AF835">
        <v>13100</v>
      </c>
      <c r="AG835">
        <v>110300</v>
      </c>
      <c r="AH835">
        <v>11.9</v>
      </c>
      <c r="AI835">
        <v>2.5</v>
      </c>
      <c r="AJ835">
        <v>16300</v>
      </c>
      <c r="AK835">
        <v>110300</v>
      </c>
      <c r="AL835">
        <v>14.8</v>
      </c>
      <c r="AM835">
        <v>2.8</v>
      </c>
      <c r="AN835">
        <v>13300</v>
      </c>
      <c r="AO835">
        <v>105800</v>
      </c>
      <c r="AP835">
        <v>12.5</v>
      </c>
      <c r="AQ835">
        <v>2.6</v>
      </c>
      <c r="AR835">
        <v>11400</v>
      </c>
      <c r="AS835">
        <v>115500</v>
      </c>
      <c r="AT835">
        <v>9.9</v>
      </c>
      <c r="AU835">
        <v>2.2999999999999998</v>
      </c>
      <c r="AV835">
        <v>11500</v>
      </c>
      <c r="AW835">
        <v>110600</v>
      </c>
      <c r="AX835">
        <v>10.4</v>
      </c>
      <c r="AY835">
        <v>2.2999999999999998</v>
      </c>
      <c r="AZ835">
        <v>12200</v>
      </c>
      <c r="BA835">
        <v>115500</v>
      </c>
      <c r="BB835">
        <v>10.6</v>
      </c>
      <c r="BC835">
        <v>2.5</v>
      </c>
      <c r="BD835">
        <v>18100</v>
      </c>
      <c r="BE835">
        <v>124400</v>
      </c>
      <c r="BF835">
        <v>14.5</v>
      </c>
      <c r="BG835">
        <v>2.8</v>
      </c>
      <c r="BH835">
        <v>15700</v>
      </c>
      <c r="BI835">
        <v>123500</v>
      </c>
      <c r="BJ835">
        <v>12.7</v>
      </c>
      <c r="BK835">
        <v>2.6</v>
      </c>
      <c r="BL835">
        <v>17500</v>
      </c>
      <c r="BM835">
        <v>125000</v>
      </c>
      <c r="BN835">
        <v>14</v>
      </c>
      <c r="BO835">
        <v>2.7</v>
      </c>
      <c r="BP835">
        <v>11900</v>
      </c>
      <c r="BQ835">
        <v>127800</v>
      </c>
      <c r="BR835">
        <v>9.3000000000000007</v>
      </c>
      <c r="BS835">
        <v>2.6</v>
      </c>
      <c r="BT835">
        <v>17400</v>
      </c>
      <c r="BU835">
        <v>123100</v>
      </c>
      <c r="BV835">
        <v>14.2</v>
      </c>
      <c r="BW835">
        <v>3.8</v>
      </c>
    </row>
    <row r="836" spans="1:75" x14ac:dyDescent="0.3">
      <c r="A836" t="s">
        <v>136</v>
      </c>
      <c r="B836" t="str">
        <f>VLOOKUP(A836,'class and classification'!$A$1:$B$338,2,FALSE)</f>
        <v>Predominantly Urban</v>
      </c>
      <c r="C836" t="str">
        <f>VLOOKUP(A836,'class and classification'!$A$1:$C$338,3,FALSE)</f>
        <v>MD</v>
      </c>
      <c r="D836">
        <v>7100</v>
      </c>
      <c r="E836">
        <v>101700</v>
      </c>
      <c r="F836">
        <v>7</v>
      </c>
      <c r="G836">
        <v>1.8</v>
      </c>
      <c r="H836">
        <v>8800</v>
      </c>
      <c r="I836">
        <v>105900</v>
      </c>
      <c r="J836">
        <v>8.3000000000000007</v>
      </c>
      <c r="K836">
        <v>2</v>
      </c>
      <c r="L836">
        <v>9900</v>
      </c>
      <c r="M836">
        <v>105200</v>
      </c>
      <c r="N836">
        <v>9.4</v>
      </c>
      <c r="O836">
        <v>2.1</v>
      </c>
      <c r="P836">
        <v>11200</v>
      </c>
      <c r="Q836">
        <v>100400</v>
      </c>
      <c r="R836">
        <v>11.1</v>
      </c>
      <c r="S836">
        <v>2.2999999999999998</v>
      </c>
      <c r="T836">
        <v>12300</v>
      </c>
      <c r="U836">
        <v>98600</v>
      </c>
      <c r="V836">
        <v>12.5</v>
      </c>
      <c r="W836">
        <v>2.5</v>
      </c>
      <c r="X836">
        <v>9600</v>
      </c>
      <c r="Y836">
        <v>98600</v>
      </c>
      <c r="Z836">
        <v>9.6999999999999993</v>
      </c>
      <c r="AA836">
        <v>2.2000000000000002</v>
      </c>
      <c r="AB836">
        <v>12000</v>
      </c>
      <c r="AC836">
        <v>95900</v>
      </c>
      <c r="AD836">
        <v>12.5</v>
      </c>
      <c r="AE836">
        <v>2.5</v>
      </c>
      <c r="AF836">
        <v>12100</v>
      </c>
      <c r="AG836">
        <v>98800</v>
      </c>
      <c r="AH836">
        <v>12.2</v>
      </c>
      <c r="AI836">
        <v>2.4</v>
      </c>
      <c r="AJ836">
        <v>11700</v>
      </c>
      <c r="AK836">
        <v>103000</v>
      </c>
      <c r="AL836">
        <v>11.3</v>
      </c>
      <c r="AM836">
        <v>2.2999999999999998</v>
      </c>
      <c r="AN836">
        <v>10500</v>
      </c>
      <c r="AO836">
        <v>102100</v>
      </c>
      <c r="AP836">
        <v>10.3</v>
      </c>
      <c r="AQ836">
        <v>2.2000000000000002</v>
      </c>
      <c r="AR836">
        <v>12500</v>
      </c>
      <c r="AS836">
        <v>102800</v>
      </c>
      <c r="AT836">
        <v>12.2</v>
      </c>
      <c r="AU836">
        <v>2.4</v>
      </c>
      <c r="AV836">
        <v>12400</v>
      </c>
      <c r="AW836">
        <v>105700</v>
      </c>
      <c r="AX836">
        <v>11.7</v>
      </c>
      <c r="AY836">
        <v>2.4</v>
      </c>
      <c r="AZ836">
        <v>13100</v>
      </c>
      <c r="BA836">
        <v>107000</v>
      </c>
      <c r="BB836">
        <v>12.2</v>
      </c>
      <c r="BC836">
        <v>2.6</v>
      </c>
      <c r="BD836">
        <v>13700</v>
      </c>
      <c r="BE836">
        <v>108700</v>
      </c>
      <c r="BF836">
        <v>12.6</v>
      </c>
      <c r="BG836">
        <v>2.6</v>
      </c>
      <c r="BH836">
        <v>13400</v>
      </c>
      <c r="BI836">
        <v>109900</v>
      </c>
      <c r="BJ836">
        <v>12.2</v>
      </c>
      <c r="BK836">
        <v>2.6</v>
      </c>
      <c r="BL836">
        <v>11600</v>
      </c>
      <c r="BM836">
        <v>112900</v>
      </c>
      <c r="BN836">
        <v>10.199999999999999</v>
      </c>
      <c r="BO836">
        <v>2.4</v>
      </c>
      <c r="BP836">
        <v>13400</v>
      </c>
      <c r="BQ836">
        <v>121000</v>
      </c>
      <c r="BR836">
        <v>11</v>
      </c>
      <c r="BS836">
        <v>2.9</v>
      </c>
      <c r="BT836">
        <v>15700</v>
      </c>
      <c r="BU836">
        <v>118300</v>
      </c>
      <c r="BV836">
        <v>13.3</v>
      </c>
      <c r="BW836">
        <v>3.8</v>
      </c>
    </row>
    <row r="837" spans="1:75" x14ac:dyDescent="0.3">
      <c r="A837" t="s">
        <v>137</v>
      </c>
      <c r="B837" t="str">
        <f>VLOOKUP(A837,'class and classification'!$A$1:$B$338,2,FALSE)</f>
        <v>Urban with Significant Rural</v>
      </c>
      <c r="C837" t="str">
        <f>VLOOKUP(A837,'class and classification'!$A$1:$C$338,3,FALSE)</f>
        <v>SC</v>
      </c>
      <c r="D837">
        <v>30900</v>
      </c>
      <c r="E837">
        <v>268100</v>
      </c>
      <c r="F837">
        <v>11.5</v>
      </c>
      <c r="G837">
        <v>1.2</v>
      </c>
      <c r="H837">
        <v>27500</v>
      </c>
      <c r="I837">
        <v>273000</v>
      </c>
      <c r="J837">
        <v>10.1</v>
      </c>
      <c r="K837">
        <v>1.2</v>
      </c>
      <c r="L837">
        <v>36100</v>
      </c>
      <c r="M837">
        <v>285400</v>
      </c>
      <c r="N837">
        <v>12.6</v>
      </c>
      <c r="O837">
        <v>2.1</v>
      </c>
      <c r="P837">
        <v>34300</v>
      </c>
      <c r="Q837">
        <v>274600</v>
      </c>
      <c r="R837">
        <v>12.5</v>
      </c>
      <c r="S837">
        <v>2.2000000000000002</v>
      </c>
      <c r="T837">
        <v>36100</v>
      </c>
      <c r="U837">
        <v>274800</v>
      </c>
      <c r="V837">
        <v>13.1</v>
      </c>
      <c r="W837">
        <v>2.2999999999999998</v>
      </c>
      <c r="X837">
        <v>29700</v>
      </c>
      <c r="Y837">
        <v>275800</v>
      </c>
      <c r="Z837">
        <v>10.8</v>
      </c>
      <c r="AA837">
        <v>2.2000000000000002</v>
      </c>
      <c r="AB837">
        <v>34400</v>
      </c>
      <c r="AC837">
        <v>271600</v>
      </c>
      <c r="AD837">
        <v>12.7</v>
      </c>
      <c r="AE837">
        <v>2.4</v>
      </c>
      <c r="AF837">
        <v>34300</v>
      </c>
      <c r="AG837">
        <v>267700</v>
      </c>
      <c r="AH837">
        <v>12.8</v>
      </c>
      <c r="AI837">
        <v>2.5</v>
      </c>
      <c r="AJ837">
        <v>42800</v>
      </c>
      <c r="AK837">
        <v>276700</v>
      </c>
      <c r="AL837">
        <v>15.5</v>
      </c>
      <c r="AM837">
        <v>2.5</v>
      </c>
      <c r="AN837">
        <v>35100</v>
      </c>
      <c r="AO837">
        <v>287400</v>
      </c>
      <c r="AP837">
        <v>12.2</v>
      </c>
      <c r="AQ837">
        <v>2.2999999999999998</v>
      </c>
      <c r="AR837">
        <v>39900</v>
      </c>
      <c r="AS837">
        <v>290400</v>
      </c>
      <c r="AT837">
        <v>13.7</v>
      </c>
      <c r="AU837">
        <v>2.2999999999999998</v>
      </c>
      <c r="AV837">
        <v>38000</v>
      </c>
      <c r="AW837">
        <v>278300</v>
      </c>
      <c r="AX837">
        <v>13.7</v>
      </c>
      <c r="AY837">
        <v>2.4</v>
      </c>
      <c r="AZ837">
        <v>40600</v>
      </c>
      <c r="BA837">
        <v>285400</v>
      </c>
      <c r="BB837">
        <v>14.2</v>
      </c>
      <c r="BC837">
        <v>2.5</v>
      </c>
      <c r="BD837">
        <v>34000</v>
      </c>
      <c r="BE837">
        <v>281800</v>
      </c>
      <c r="BF837">
        <v>12.1</v>
      </c>
      <c r="BG837">
        <v>2.2000000000000002</v>
      </c>
      <c r="BH837">
        <v>39100</v>
      </c>
      <c r="BI837">
        <v>293500</v>
      </c>
      <c r="BJ837">
        <v>13.3</v>
      </c>
      <c r="BK837">
        <v>2.4</v>
      </c>
      <c r="BL837">
        <v>38600</v>
      </c>
      <c r="BM837">
        <v>288000</v>
      </c>
      <c r="BN837">
        <v>13.4</v>
      </c>
      <c r="BO837">
        <v>2.4</v>
      </c>
      <c r="BP837">
        <v>38200</v>
      </c>
      <c r="BQ837">
        <v>287900</v>
      </c>
      <c r="BR837">
        <v>13.3</v>
      </c>
      <c r="BS837">
        <v>2.5</v>
      </c>
      <c r="BT837">
        <v>42400</v>
      </c>
      <c r="BU837">
        <v>288400</v>
      </c>
      <c r="BV837">
        <v>14.7</v>
      </c>
      <c r="BW837">
        <v>2.6</v>
      </c>
    </row>
    <row r="838" spans="1:75" x14ac:dyDescent="0.3">
      <c r="A838" t="s">
        <v>138</v>
      </c>
      <c r="B838" t="str">
        <f>VLOOKUP(A838,'class and classification'!$A$1:$B$338,2,FALSE)</f>
        <v>Urban with Significant Rural</v>
      </c>
      <c r="C838" t="str">
        <f>VLOOKUP(A838,'class and classification'!$A$1:$C$338,3,FALSE)</f>
        <v>UA</v>
      </c>
      <c r="D838">
        <v>8800</v>
      </c>
      <c r="E838">
        <v>76500</v>
      </c>
      <c r="F838">
        <v>11.5</v>
      </c>
      <c r="G838">
        <v>3.2</v>
      </c>
      <c r="H838">
        <v>9600</v>
      </c>
      <c r="I838">
        <v>79000</v>
      </c>
      <c r="J838">
        <v>12.2</v>
      </c>
      <c r="K838">
        <v>3.1</v>
      </c>
      <c r="L838">
        <v>9600</v>
      </c>
      <c r="M838">
        <v>76000</v>
      </c>
      <c r="N838">
        <v>12.6</v>
      </c>
      <c r="O838">
        <v>4.0999999999999996</v>
      </c>
      <c r="P838">
        <v>8900</v>
      </c>
      <c r="Q838">
        <v>76400</v>
      </c>
      <c r="R838">
        <v>11.7</v>
      </c>
      <c r="S838">
        <v>3.9</v>
      </c>
      <c r="T838">
        <v>8000</v>
      </c>
      <c r="U838">
        <v>71600</v>
      </c>
      <c r="V838">
        <v>11.1</v>
      </c>
      <c r="W838">
        <v>3.8</v>
      </c>
      <c r="X838">
        <v>9500</v>
      </c>
      <c r="Y838">
        <v>76100</v>
      </c>
      <c r="Z838">
        <v>12.5</v>
      </c>
      <c r="AA838">
        <v>3.7</v>
      </c>
      <c r="AB838">
        <v>10800</v>
      </c>
      <c r="AC838">
        <v>77300</v>
      </c>
      <c r="AD838">
        <v>14</v>
      </c>
      <c r="AE838">
        <v>3.8</v>
      </c>
      <c r="AF838">
        <v>12000</v>
      </c>
      <c r="AG838">
        <v>79200</v>
      </c>
      <c r="AH838">
        <v>15.1</v>
      </c>
      <c r="AI838">
        <v>4.2</v>
      </c>
      <c r="AJ838">
        <v>11600</v>
      </c>
      <c r="AK838">
        <v>80000</v>
      </c>
      <c r="AL838">
        <v>14.6</v>
      </c>
      <c r="AM838">
        <v>4.5</v>
      </c>
      <c r="AN838">
        <v>11000</v>
      </c>
      <c r="AO838">
        <v>79200</v>
      </c>
      <c r="AP838">
        <v>13.8</v>
      </c>
      <c r="AQ838">
        <v>4.2</v>
      </c>
      <c r="AR838">
        <v>9800</v>
      </c>
      <c r="AS838">
        <v>82700</v>
      </c>
      <c r="AT838">
        <v>11.9</v>
      </c>
      <c r="AU838">
        <v>3.8</v>
      </c>
      <c r="AV838">
        <v>10500</v>
      </c>
      <c r="AW838">
        <v>81800</v>
      </c>
      <c r="AX838">
        <v>12.9</v>
      </c>
      <c r="AY838">
        <v>4.0999999999999996</v>
      </c>
      <c r="AZ838">
        <v>14000</v>
      </c>
      <c r="BA838">
        <v>83100</v>
      </c>
      <c r="BB838">
        <v>16.8</v>
      </c>
      <c r="BC838">
        <v>5</v>
      </c>
      <c r="BD838">
        <v>12400</v>
      </c>
      <c r="BE838">
        <v>86800</v>
      </c>
      <c r="BF838">
        <v>14.3</v>
      </c>
      <c r="BG838">
        <v>4.7</v>
      </c>
      <c r="BH838">
        <v>12800</v>
      </c>
      <c r="BI838">
        <v>90800</v>
      </c>
      <c r="BJ838">
        <v>14</v>
      </c>
      <c r="BK838">
        <v>4.4000000000000004</v>
      </c>
      <c r="BL838">
        <v>14100</v>
      </c>
      <c r="BM838">
        <v>85300</v>
      </c>
      <c r="BN838">
        <v>16.5</v>
      </c>
      <c r="BO838">
        <v>4.5</v>
      </c>
      <c r="BP838">
        <v>17100</v>
      </c>
      <c r="BQ838">
        <v>94100</v>
      </c>
      <c r="BR838">
        <v>18.100000000000001</v>
      </c>
      <c r="BS838">
        <v>5</v>
      </c>
      <c r="BT838">
        <v>16200</v>
      </c>
      <c r="BU838">
        <v>80000</v>
      </c>
      <c r="BV838">
        <v>20.2</v>
      </c>
      <c r="BW838">
        <v>5.4</v>
      </c>
    </row>
    <row r="839" spans="1:75" x14ac:dyDescent="0.3">
      <c r="A839" t="s">
        <v>139</v>
      </c>
      <c r="B839" t="str">
        <f>VLOOKUP(A839,'class and classification'!$A$1:$B$338,2,FALSE)</f>
        <v>Predominantly Rural</v>
      </c>
      <c r="C839" t="str">
        <f>VLOOKUP(A839,'class and classification'!$A$1:$C$338,3,FALSE)</f>
        <v>UA</v>
      </c>
      <c r="D839">
        <v>17300</v>
      </c>
      <c r="E839">
        <v>128500</v>
      </c>
      <c r="F839">
        <v>13.5</v>
      </c>
      <c r="G839">
        <v>2.4</v>
      </c>
      <c r="H839">
        <v>18400</v>
      </c>
      <c r="I839">
        <v>123700</v>
      </c>
      <c r="J839">
        <v>14.9</v>
      </c>
      <c r="K839">
        <v>2.9</v>
      </c>
      <c r="L839">
        <v>20100</v>
      </c>
      <c r="M839">
        <v>121400</v>
      </c>
      <c r="N839">
        <v>16.600000000000001</v>
      </c>
      <c r="O839">
        <v>3.7</v>
      </c>
      <c r="P839">
        <v>17500</v>
      </c>
      <c r="Q839">
        <v>131100</v>
      </c>
      <c r="R839">
        <v>13.4</v>
      </c>
      <c r="S839">
        <v>3</v>
      </c>
      <c r="T839">
        <v>21900</v>
      </c>
      <c r="U839">
        <v>136100</v>
      </c>
      <c r="V839">
        <v>16.100000000000001</v>
      </c>
      <c r="W839">
        <v>3.2</v>
      </c>
      <c r="X839">
        <v>21200</v>
      </c>
      <c r="Y839">
        <v>126200</v>
      </c>
      <c r="Z839">
        <v>16.8</v>
      </c>
      <c r="AA839">
        <v>3.4</v>
      </c>
      <c r="AB839">
        <v>19800</v>
      </c>
      <c r="AC839">
        <v>129900</v>
      </c>
      <c r="AD839">
        <v>15.2</v>
      </c>
      <c r="AE839">
        <v>3.1</v>
      </c>
      <c r="AF839">
        <v>19200</v>
      </c>
      <c r="AG839">
        <v>132700</v>
      </c>
      <c r="AH839">
        <v>14.5</v>
      </c>
      <c r="AI839">
        <v>3.1</v>
      </c>
      <c r="AJ839">
        <v>18600</v>
      </c>
      <c r="AK839">
        <v>126000</v>
      </c>
      <c r="AL839">
        <v>14.7</v>
      </c>
      <c r="AM839">
        <v>3.5</v>
      </c>
      <c r="AN839">
        <v>21800</v>
      </c>
      <c r="AO839">
        <v>132200</v>
      </c>
      <c r="AP839">
        <v>16.5</v>
      </c>
      <c r="AQ839">
        <v>3.6</v>
      </c>
      <c r="AR839">
        <v>22400</v>
      </c>
      <c r="AS839">
        <v>143100</v>
      </c>
      <c r="AT839">
        <v>15.7</v>
      </c>
      <c r="AU839">
        <v>3.6</v>
      </c>
      <c r="AV839">
        <v>25600</v>
      </c>
      <c r="AW839">
        <v>142100</v>
      </c>
      <c r="AX839">
        <v>18</v>
      </c>
      <c r="AY839">
        <v>3.5</v>
      </c>
      <c r="AZ839">
        <v>26900</v>
      </c>
      <c r="BA839">
        <v>142900</v>
      </c>
      <c r="BB839">
        <v>18.8</v>
      </c>
      <c r="BC839">
        <v>3.6</v>
      </c>
      <c r="BD839">
        <v>27900</v>
      </c>
      <c r="BE839">
        <v>148000</v>
      </c>
      <c r="BF839">
        <v>18.8</v>
      </c>
      <c r="BG839">
        <v>3.5</v>
      </c>
      <c r="BH839">
        <v>26700</v>
      </c>
      <c r="BI839">
        <v>148500</v>
      </c>
      <c r="BJ839">
        <v>18</v>
      </c>
      <c r="BK839">
        <v>3.7</v>
      </c>
      <c r="BL839">
        <v>32800</v>
      </c>
      <c r="BM839">
        <v>151700</v>
      </c>
      <c r="BN839">
        <v>21.6</v>
      </c>
      <c r="BO839">
        <v>3.9</v>
      </c>
      <c r="BP839">
        <v>31300</v>
      </c>
      <c r="BQ839">
        <v>153800</v>
      </c>
      <c r="BR839">
        <v>20.399999999999999</v>
      </c>
      <c r="BS839">
        <v>4</v>
      </c>
      <c r="BT839">
        <v>30300</v>
      </c>
      <c r="BU839">
        <v>151600</v>
      </c>
      <c r="BV839">
        <v>20</v>
      </c>
      <c r="BW839">
        <v>4.2</v>
      </c>
    </row>
    <row r="840" spans="1:75" x14ac:dyDescent="0.3">
      <c r="A840" t="s">
        <v>140</v>
      </c>
      <c r="B840" t="str">
        <f>VLOOKUP(A840,'class and classification'!$A$1:$B$338,2,FALSE)</f>
        <v>Predominantly Urban</v>
      </c>
      <c r="C840" t="str">
        <f>VLOOKUP(A840,'class and classification'!$A$1:$C$338,3,FALSE)</f>
        <v>UA</v>
      </c>
      <c r="D840">
        <v>10800</v>
      </c>
      <c r="E840">
        <v>84200</v>
      </c>
      <c r="F840">
        <v>12.8</v>
      </c>
      <c r="G840">
        <v>2.2999999999999998</v>
      </c>
      <c r="H840">
        <v>11600</v>
      </c>
      <c r="I840">
        <v>81200</v>
      </c>
      <c r="J840">
        <v>14.3</v>
      </c>
      <c r="K840">
        <v>2.6</v>
      </c>
      <c r="L840">
        <v>8900</v>
      </c>
      <c r="M840">
        <v>83900</v>
      </c>
      <c r="N840">
        <v>10.6</v>
      </c>
      <c r="O840">
        <v>2.2999999999999998</v>
      </c>
      <c r="P840">
        <v>9300</v>
      </c>
      <c r="Q840">
        <v>82000</v>
      </c>
      <c r="R840">
        <v>11.4</v>
      </c>
      <c r="S840">
        <v>2.4</v>
      </c>
      <c r="T840">
        <v>9000</v>
      </c>
      <c r="U840">
        <v>83700</v>
      </c>
      <c r="V840">
        <v>10.7</v>
      </c>
      <c r="W840">
        <v>2.2999999999999998</v>
      </c>
      <c r="X840">
        <v>8300</v>
      </c>
      <c r="Y840">
        <v>84100</v>
      </c>
      <c r="Z840">
        <v>9.8000000000000007</v>
      </c>
      <c r="AA840">
        <v>2.4</v>
      </c>
      <c r="AB840">
        <v>11500</v>
      </c>
      <c r="AC840">
        <v>88000</v>
      </c>
      <c r="AD840">
        <v>13</v>
      </c>
      <c r="AE840">
        <v>2.6</v>
      </c>
      <c r="AF840">
        <v>8700</v>
      </c>
      <c r="AG840">
        <v>86300</v>
      </c>
      <c r="AH840">
        <v>10.1</v>
      </c>
      <c r="AI840">
        <v>2.4</v>
      </c>
      <c r="AJ840">
        <v>10300</v>
      </c>
      <c r="AK840">
        <v>87500</v>
      </c>
      <c r="AL840">
        <v>11.8</v>
      </c>
      <c r="AM840">
        <v>2.5</v>
      </c>
      <c r="AN840">
        <v>9000</v>
      </c>
      <c r="AO840">
        <v>93400</v>
      </c>
      <c r="AP840">
        <v>9.6999999999999993</v>
      </c>
      <c r="AQ840">
        <v>2.2000000000000002</v>
      </c>
      <c r="AR840">
        <v>11600</v>
      </c>
      <c r="AS840">
        <v>91200</v>
      </c>
      <c r="AT840">
        <v>12.7</v>
      </c>
      <c r="AU840">
        <v>2.4</v>
      </c>
      <c r="AV840">
        <v>11500</v>
      </c>
      <c r="AW840">
        <v>95800</v>
      </c>
      <c r="AX840">
        <v>12.1</v>
      </c>
      <c r="AY840">
        <v>2.2000000000000002</v>
      </c>
      <c r="AZ840">
        <v>11500</v>
      </c>
      <c r="BA840">
        <v>94400</v>
      </c>
      <c r="BB840">
        <v>12.2</v>
      </c>
      <c r="BC840">
        <v>2.2999999999999998</v>
      </c>
      <c r="BD840">
        <v>13800</v>
      </c>
      <c r="BE840">
        <v>100300</v>
      </c>
      <c r="BF840">
        <v>13.7</v>
      </c>
      <c r="BG840">
        <v>2.2999999999999998</v>
      </c>
      <c r="BH840">
        <v>10300</v>
      </c>
      <c r="BI840">
        <v>101700</v>
      </c>
      <c r="BJ840">
        <v>10.1</v>
      </c>
      <c r="BK840">
        <v>2.1</v>
      </c>
      <c r="BL840">
        <v>10800</v>
      </c>
      <c r="BM840">
        <v>100400</v>
      </c>
      <c r="BN840">
        <v>10.7</v>
      </c>
      <c r="BO840">
        <v>2.1</v>
      </c>
      <c r="BP840">
        <v>11400</v>
      </c>
      <c r="BQ840">
        <v>102400</v>
      </c>
      <c r="BR840">
        <v>11.1</v>
      </c>
      <c r="BS840">
        <v>2.8</v>
      </c>
      <c r="BT840">
        <v>13700</v>
      </c>
      <c r="BU840">
        <v>100200</v>
      </c>
      <c r="BV840">
        <v>13.6</v>
      </c>
      <c r="BW840">
        <v>3.6</v>
      </c>
    </row>
    <row r="841" spans="1:75" x14ac:dyDescent="0.3">
      <c r="A841" t="s">
        <v>141</v>
      </c>
      <c r="B841" t="str">
        <f>VLOOKUP(A841,'class and classification'!$A$1:$B$338,2,FALSE)</f>
        <v>Predominantly Urban</v>
      </c>
      <c r="C841" t="str">
        <f>VLOOKUP(A841,'class and classification'!$A$1:$C$338,3,FALSE)</f>
        <v>UA</v>
      </c>
      <c r="D841">
        <v>11600</v>
      </c>
      <c r="E841">
        <v>81200</v>
      </c>
      <c r="F841">
        <v>14.3</v>
      </c>
      <c r="G841">
        <v>2.2999999999999998</v>
      </c>
      <c r="H841">
        <v>10800</v>
      </c>
      <c r="I841">
        <v>80800</v>
      </c>
      <c r="J841">
        <v>13.4</v>
      </c>
      <c r="K841">
        <v>2.2999999999999998</v>
      </c>
      <c r="L841">
        <v>9400</v>
      </c>
      <c r="M841">
        <v>82800</v>
      </c>
      <c r="N841">
        <v>11.3</v>
      </c>
      <c r="O841">
        <v>2.1</v>
      </c>
      <c r="P841">
        <v>9400</v>
      </c>
      <c r="Q841">
        <v>83000</v>
      </c>
      <c r="R841">
        <v>11.3</v>
      </c>
      <c r="S841">
        <v>2.1</v>
      </c>
      <c r="T841">
        <v>11300</v>
      </c>
      <c r="U841">
        <v>83800</v>
      </c>
      <c r="V841">
        <v>13.4</v>
      </c>
      <c r="W841">
        <v>2.2999999999999998</v>
      </c>
      <c r="X841">
        <v>9000</v>
      </c>
      <c r="Y841">
        <v>82500</v>
      </c>
      <c r="Z841">
        <v>10.9</v>
      </c>
      <c r="AA841">
        <v>2.2000000000000002</v>
      </c>
      <c r="AB841">
        <v>9700</v>
      </c>
      <c r="AC841">
        <v>81800</v>
      </c>
      <c r="AD841">
        <v>11.9</v>
      </c>
      <c r="AE841">
        <v>2.4</v>
      </c>
      <c r="AF841">
        <v>10900</v>
      </c>
      <c r="AG841">
        <v>85300</v>
      </c>
      <c r="AH841">
        <v>12.8</v>
      </c>
      <c r="AI841">
        <v>2.5</v>
      </c>
      <c r="AJ841">
        <v>11800</v>
      </c>
      <c r="AK841">
        <v>83800</v>
      </c>
      <c r="AL841">
        <v>14</v>
      </c>
      <c r="AM841">
        <v>2.8</v>
      </c>
      <c r="AN841">
        <v>14500</v>
      </c>
      <c r="AO841">
        <v>90000</v>
      </c>
      <c r="AP841">
        <v>16.100000000000001</v>
      </c>
      <c r="AQ841">
        <v>2.7</v>
      </c>
      <c r="AR841">
        <v>11400</v>
      </c>
      <c r="AS841">
        <v>90800</v>
      </c>
      <c r="AT841">
        <v>12.5</v>
      </c>
      <c r="AU841">
        <v>2.4</v>
      </c>
      <c r="AV841">
        <v>10400</v>
      </c>
      <c r="AW841">
        <v>93700</v>
      </c>
      <c r="AX841">
        <v>11.1</v>
      </c>
      <c r="AY841">
        <v>2.2999999999999998</v>
      </c>
      <c r="AZ841">
        <v>13800</v>
      </c>
      <c r="BA841">
        <v>95600</v>
      </c>
      <c r="BB841">
        <v>14.4</v>
      </c>
      <c r="BC841">
        <v>2.6</v>
      </c>
      <c r="BD841">
        <v>11500</v>
      </c>
      <c r="BE841">
        <v>92200</v>
      </c>
      <c r="BF841">
        <v>12.5</v>
      </c>
      <c r="BG841">
        <v>2.6</v>
      </c>
      <c r="BH841">
        <v>10700</v>
      </c>
      <c r="BI841">
        <v>94800</v>
      </c>
      <c r="BJ841">
        <v>11.3</v>
      </c>
      <c r="BK841">
        <v>2.6</v>
      </c>
      <c r="BL841">
        <v>11300</v>
      </c>
      <c r="BM841">
        <v>95300</v>
      </c>
      <c r="BN841">
        <v>11.8</v>
      </c>
      <c r="BO841">
        <v>2.5</v>
      </c>
      <c r="BP841">
        <v>15300</v>
      </c>
      <c r="BQ841">
        <v>96000</v>
      </c>
      <c r="BR841">
        <v>15.9</v>
      </c>
      <c r="BS841">
        <v>3.3</v>
      </c>
      <c r="BT841">
        <v>14000</v>
      </c>
      <c r="BU841">
        <v>96900</v>
      </c>
      <c r="BV841">
        <v>14.5</v>
      </c>
      <c r="BW841">
        <v>3.5</v>
      </c>
    </row>
    <row r="842" spans="1:75" x14ac:dyDescent="0.3">
      <c r="A842" t="s">
        <v>142</v>
      </c>
      <c r="B842" t="str">
        <f>VLOOKUP(A842,'class and classification'!$A$1:$B$338,2,FALSE)</f>
        <v>Predominantly Urban</v>
      </c>
      <c r="C842" t="str">
        <f>VLOOKUP(A842,'class and classification'!$A$1:$C$338,3,FALSE)</f>
        <v>UA</v>
      </c>
      <c r="D842">
        <v>10300</v>
      </c>
      <c r="E842">
        <v>76500</v>
      </c>
      <c r="F842">
        <v>13.5</v>
      </c>
      <c r="G842">
        <v>2.2999999999999998</v>
      </c>
      <c r="H842">
        <v>11200</v>
      </c>
      <c r="I842">
        <v>74800</v>
      </c>
      <c r="J842">
        <v>14.9</v>
      </c>
      <c r="K842">
        <v>2.5</v>
      </c>
      <c r="L842">
        <v>10800</v>
      </c>
      <c r="M842">
        <v>77600</v>
      </c>
      <c r="N842">
        <v>13.9</v>
      </c>
      <c r="O842">
        <v>2.4</v>
      </c>
      <c r="P842">
        <v>12100</v>
      </c>
      <c r="Q842">
        <v>78100</v>
      </c>
      <c r="R842">
        <v>15.5</v>
      </c>
      <c r="S842">
        <v>2.6</v>
      </c>
      <c r="T842">
        <v>12700</v>
      </c>
      <c r="U842">
        <v>79400</v>
      </c>
      <c r="V842">
        <v>16</v>
      </c>
      <c r="W842">
        <v>2.7</v>
      </c>
      <c r="X842">
        <v>12200</v>
      </c>
      <c r="Y842">
        <v>79500</v>
      </c>
      <c r="Z842">
        <v>15.3</v>
      </c>
      <c r="AA842">
        <v>2.7</v>
      </c>
      <c r="AB842">
        <v>10000</v>
      </c>
      <c r="AC842">
        <v>79900</v>
      </c>
      <c r="AD842">
        <v>12.6</v>
      </c>
      <c r="AE842">
        <v>2.4</v>
      </c>
      <c r="AF842">
        <v>10400</v>
      </c>
      <c r="AG842">
        <v>77700</v>
      </c>
      <c r="AH842">
        <v>13.4</v>
      </c>
      <c r="AI842">
        <v>2.5</v>
      </c>
      <c r="AJ842">
        <v>9000</v>
      </c>
      <c r="AK842">
        <v>79800</v>
      </c>
      <c r="AL842">
        <v>11.3</v>
      </c>
      <c r="AM842">
        <v>2.2999999999999998</v>
      </c>
      <c r="AN842">
        <v>10600</v>
      </c>
      <c r="AO842">
        <v>80200</v>
      </c>
      <c r="AP842">
        <v>13.2</v>
      </c>
      <c r="AQ842">
        <v>2.6</v>
      </c>
      <c r="AR842">
        <v>11500</v>
      </c>
      <c r="AS842">
        <v>81000</v>
      </c>
      <c r="AT842">
        <v>14.1</v>
      </c>
      <c r="AU842">
        <v>2.9</v>
      </c>
      <c r="AV842">
        <v>12700</v>
      </c>
      <c r="AW842">
        <v>87400</v>
      </c>
      <c r="AX842">
        <v>14.5</v>
      </c>
      <c r="AY842">
        <v>2.9</v>
      </c>
      <c r="AZ842">
        <v>12300</v>
      </c>
      <c r="BA842">
        <v>86700</v>
      </c>
      <c r="BB842">
        <v>14.2</v>
      </c>
      <c r="BC842">
        <v>2.7</v>
      </c>
      <c r="BD842">
        <v>13100</v>
      </c>
      <c r="BE842">
        <v>88200</v>
      </c>
      <c r="BF842">
        <v>14.9</v>
      </c>
      <c r="BG842">
        <v>2.6</v>
      </c>
      <c r="BH842">
        <v>16600</v>
      </c>
      <c r="BI842">
        <v>91600</v>
      </c>
      <c r="BJ842">
        <v>18.100000000000001</v>
      </c>
      <c r="BK842">
        <v>2.7</v>
      </c>
      <c r="BL842">
        <v>14400</v>
      </c>
      <c r="BM842">
        <v>90200</v>
      </c>
      <c r="BN842">
        <v>15.9</v>
      </c>
      <c r="BO842">
        <v>2.5</v>
      </c>
      <c r="BP842">
        <v>15900</v>
      </c>
      <c r="BQ842">
        <v>92200</v>
      </c>
      <c r="BR842">
        <v>17.2</v>
      </c>
      <c r="BS842">
        <v>3</v>
      </c>
      <c r="BT842">
        <v>13900</v>
      </c>
      <c r="BU842">
        <v>91600</v>
      </c>
      <c r="BV842">
        <v>15.2</v>
      </c>
      <c r="BW842">
        <v>3</v>
      </c>
    </row>
    <row r="843" spans="1:75" x14ac:dyDescent="0.3">
      <c r="A843" t="s">
        <v>143</v>
      </c>
      <c r="B843" t="str">
        <f>VLOOKUP(A843,'class and classification'!$A$1:$B$338,2,FALSE)</f>
        <v>Predominantly Urban</v>
      </c>
      <c r="C843" t="str">
        <f>VLOOKUP(A843,'class and classification'!$A$1:$C$338,3,FALSE)</f>
        <v>UA</v>
      </c>
      <c r="D843">
        <v>9100</v>
      </c>
      <c r="E843">
        <v>75000</v>
      </c>
      <c r="F843">
        <v>12.1</v>
      </c>
      <c r="G843">
        <v>2.2000000000000002</v>
      </c>
      <c r="H843">
        <v>9700</v>
      </c>
      <c r="I843">
        <v>74500</v>
      </c>
      <c r="J843">
        <v>13.1</v>
      </c>
      <c r="K843">
        <v>2.2999999999999998</v>
      </c>
      <c r="L843">
        <v>9600</v>
      </c>
      <c r="M843">
        <v>73900</v>
      </c>
      <c r="N843">
        <v>12.9</v>
      </c>
      <c r="O843">
        <v>2.2999999999999998</v>
      </c>
      <c r="P843">
        <v>8200</v>
      </c>
      <c r="Q843">
        <v>76300</v>
      </c>
      <c r="R843">
        <v>10.7</v>
      </c>
      <c r="S843">
        <v>2.1</v>
      </c>
      <c r="T843">
        <v>7500</v>
      </c>
      <c r="U843">
        <v>75800</v>
      </c>
      <c r="V843">
        <v>9.9</v>
      </c>
      <c r="W843">
        <v>2.1</v>
      </c>
      <c r="X843">
        <v>8400</v>
      </c>
      <c r="Y843">
        <v>76000</v>
      </c>
      <c r="Z843">
        <v>11.1</v>
      </c>
      <c r="AA843">
        <v>2.2999999999999998</v>
      </c>
      <c r="AB843">
        <v>8500</v>
      </c>
      <c r="AC843">
        <v>75000</v>
      </c>
      <c r="AD843">
        <v>11.3</v>
      </c>
      <c r="AE843">
        <v>2.4</v>
      </c>
      <c r="AF843">
        <v>10000</v>
      </c>
      <c r="AG843">
        <v>73500</v>
      </c>
      <c r="AH843">
        <v>13.6</v>
      </c>
      <c r="AI843">
        <v>2.7</v>
      </c>
      <c r="AJ843">
        <v>9300</v>
      </c>
      <c r="AK843">
        <v>74400</v>
      </c>
      <c r="AL843">
        <v>12.4</v>
      </c>
      <c r="AM843">
        <v>2.6</v>
      </c>
      <c r="AN843">
        <v>8200</v>
      </c>
      <c r="AO843">
        <v>79900</v>
      </c>
      <c r="AP843">
        <v>10.199999999999999</v>
      </c>
      <c r="AQ843">
        <v>2.2999999999999998</v>
      </c>
      <c r="AR843">
        <v>7500</v>
      </c>
      <c r="AS843">
        <v>80400</v>
      </c>
      <c r="AT843">
        <v>9.3000000000000007</v>
      </c>
      <c r="AU843">
        <v>2.1</v>
      </c>
      <c r="AV843">
        <v>9200</v>
      </c>
      <c r="AW843">
        <v>79600</v>
      </c>
      <c r="AX843">
        <v>11.5</v>
      </c>
      <c r="AY843">
        <v>2.4</v>
      </c>
      <c r="AZ843">
        <v>10300</v>
      </c>
      <c r="BA843">
        <v>79700</v>
      </c>
      <c r="BB843">
        <v>13</v>
      </c>
      <c r="BC843">
        <v>2.6</v>
      </c>
      <c r="BD843">
        <v>11300</v>
      </c>
      <c r="BE843">
        <v>83600</v>
      </c>
      <c r="BF843">
        <v>13.5</v>
      </c>
      <c r="BG843">
        <v>2.7</v>
      </c>
      <c r="BH843">
        <v>10600</v>
      </c>
      <c r="BI843">
        <v>84700</v>
      </c>
      <c r="BJ843">
        <v>12.5</v>
      </c>
      <c r="BK843">
        <v>2.5</v>
      </c>
      <c r="BL843">
        <v>8100</v>
      </c>
      <c r="BM843">
        <v>86400</v>
      </c>
      <c r="BN843">
        <v>9.4</v>
      </c>
      <c r="BO843">
        <v>2.2000000000000002</v>
      </c>
      <c r="BP843">
        <v>11300</v>
      </c>
      <c r="BQ843">
        <v>86300</v>
      </c>
      <c r="BR843">
        <v>13.1</v>
      </c>
      <c r="BS843">
        <v>3.1</v>
      </c>
      <c r="BT843">
        <v>12200</v>
      </c>
      <c r="BU843">
        <v>87200</v>
      </c>
      <c r="BV843">
        <v>14</v>
      </c>
      <c r="BW843">
        <v>3.1</v>
      </c>
    </row>
    <row r="844" spans="1:75" x14ac:dyDescent="0.3">
      <c r="A844" t="s">
        <v>144</v>
      </c>
      <c r="B844" t="str">
        <f>VLOOKUP(A844,'class and classification'!$A$1:$B$338,2,FALSE)</f>
        <v>Predominantly Rural</v>
      </c>
      <c r="C844" t="str">
        <f>VLOOKUP(A844,'class and classification'!$A$1:$C$338,3,FALSE)</f>
        <v>SC</v>
      </c>
      <c r="D844">
        <v>37300</v>
      </c>
      <c r="E844">
        <v>300300</v>
      </c>
      <c r="F844">
        <v>12.4</v>
      </c>
      <c r="G844">
        <v>1.3</v>
      </c>
      <c r="H844">
        <v>42000</v>
      </c>
      <c r="I844">
        <v>303800</v>
      </c>
      <c r="J844">
        <v>13.8</v>
      </c>
      <c r="K844">
        <v>1.4</v>
      </c>
      <c r="L844">
        <v>41000</v>
      </c>
      <c r="M844">
        <v>299600</v>
      </c>
      <c r="N844">
        <v>13.7</v>
      </c>
      <c r="O844">
        <v>2.2000000000000002</v>
      </c>
      <c r="P844">
        <v>47600</v>
      </c>
      <c r="Q844">
        <v>300300</v>
      </c>
      <c r="R844">
        <v>15.9</v>
      </c>
      <c r="S844">
        <v>2.2999999999999998</v>
      </c>
      <c r="T844">
        <v>45200</v>
      </c>
      <c r="U844">
        <v>308800</v>
      </c>
      <c r="V844">
        <v>14.6</v>
      </c>
      <c r="W844">
        <v>2.2999999999999998</v>
      </c>
      <c r="X844">
        <v>35800</v>
      </c>
      <c r="Y844">
        <v>306400</v>
      </c>
      <c r="Z844">
        <v>11.7</v>
      </c>
      <c r="AA844">
        <v>2.1</v>
      </c>
      <c r="AB844">
        <v>43400</v>
      </c>
      <c r="AC844">
        <v>307500</v>
      </c>
      <c r="AD844">
        <v>14.1</v>
      </c>
      <c r="AE844">
        <v>2.2999999999999998</v>
      </c>
      <c r="AF844">
        <v>43500</v>
      </c>
      <c r="AG844">
        <v>314200</v>
      </c>
      <c r="AH844">
        <v>13.9</v>
      </c>
      <c r="AI844">
        <v>2.2999999999999998</v>
      </c>
      <c r="AJ844">
        <v>47100</v>
      </c>
      <c r="AK844">
        <v>311900</v>
      </c>
      <c r="AL844">
        <v>15.1</v>
      </c>
      <c r="AM844">
        <v>2.4</v>
      </c>
      <c r="AN844">
        <v>52200</v>
      </c>
      <c r="AO844">
        <v>319000</v>
      </c>
      <c r="AP844">
        <v>16.399999999999999</v>
      </c>
      <c r="AQ844">
        <v>2.4</v>
      </c>
      <c r="AR844">
        <v>50700</v>
      </c>
      <c r="AS844">
        <v>334000</v>
      </c>
      <c r="AT844">
        <v>15.2</v>
      </c>
      <c r="AU844">
        <v>2.4</v>
      </c>
      <c r="AV844">
        <v>46500</v>
      </c>
      <c r="AW844">
        <v>339500</v>
      </c>
      <c r="AX844">
        <v>13.7</v>
      </c>
      <c r="AY844">
        <v>2.2000000000000002</v>
      </c>
      <c r="AZ844">
        <v>51700</v>
      </c>
      <c r="BA844">
        <v>329400</v>
      </c>
      <c r="BB844">
        <v>15.7</v>
      </c>
      <c r="BC844">
        <v>2.5</v>
      </c>
      <c r="BD844">
        <v>47700</v>
      </c>
      <c r="BE844">
        <v>332000</v>
      </c>
      <c r="BF844">
        <v>14.4</v>
      </c>
      <c r="BG844">
        <v>2.4</v>
      </c>
      <c r="BH844">
        <v>48200</v>
      </c>
      <c r="BI844">
        <v>339900</v>
      </c>
      <c r="BJ844">
        <v>14.2</v>
      </c>
      <c r="BK844">
        <v>2.6</v>
      </c>
      <c r="BL844">
        <v>42400</v>
      </c>
      <c r="BM844">
        <v>333900</v>
      </c>
      <c r="BN844">
        <v>12.7</v>
      </c>
      <c r="BO844">
        <v>2.4</v>
      </c>
      <c r="BP844">
        <v>38300</v>
      </c>
      <c r="BQ844">
        <v>326500</v>
      </c>
      <c r="BR844">
        <v>11.7</v>
      </c>
      <c r="BS844">
        <v>2.5</v>
      </c>
      <c r="BT844">
        <v>48700</v>
      </c>
      <c r="BU844">
        <v>331400</v>
      </c>
      <c r="BV844">
        <v>14.7</v>
      </c>
      <c r="BW844">
        <v>2.6</v>
      </c>
    </row>
    <row r="845" spans="1:75" x14ac:dyDescent="0.3">
      <c r="A845" t="s">
        <v>145</v>
      </c>
      <c r="B845" t="str">
        <f>VLOOKUP(A845,'class and classification'!$A$1:$B$338,2,FALSE)</f>
        <v>Urban with Significant Rural</v>
      </c>
      <c r="C845" t="str">
        <f>VLOOKUP(A845,'class and classification'!$A$1:$C$338,3,FALSE)</f>
        <v>SC</v>
      </c>
      <c r="D845">
        <v>89700</v>
      </c>
      <c r="E845">
        <v>653400</v>
      </c>
      <c r="F845">
        <v>13.7</v>
      </c>
      <c r="G845">
        <v>0.9</v>
      </c>
      <c r="H845">
        <v>100400</v>
      </c>
      <c r="I845">
        <v>665000</v>
      </c>
      <c r="J845">
        <v>15.1</v>
      </c>
      <c r="K845">
        <v>1</v>
      </c>
      <c r="L845">
        <v>94200</v>
      </c>
      <c r="M845">
        <v>662400</v>
      </c>
      <c r="N845">
        <v>14.2</v>
      </c>
      <c r="O845">
        <v>1.5</v>
      </c>
      <c r="P845">
        <v>99100</v>
      </c>
      <c r="Q845">
        <v>667100</v>
      </c>
      <c r="R845">
        <v>14.9</v>
      </c>
      <c r="S845">
        <v>1.6</v>
      </c>
      <c r="T845">
        <v>91600</v>
      </c>
      <c r="U845">
        <v>665000</v>
      </c>
      <c r="V845">
        <v>13.8</v>
      </c>
      <c r="W845">
        <v>1.6</v>
      </c>
      <c r="X845">
        <v>92500</v>
      </c>
      <c r="Y845">
        <v>657900</v>
      </c>
      <c r="Z845">
        <v>14.1</v>
      </c>
      <c r="AA845">
        <v>1.6</v>
      </c>
      <c r="AB845">
        <v>98600</v>
      </c>
      <c r="AC845">
        <v>655700</v>
      </c>
      <c r="AD845">
        <v>15</v>
      </c>
      <c r="AE845">
        <v>1.7</v>
      </c>
      <c r="AF845">
        <v>97500</v>
      </c>
      <c r="AG845">
        <v>661900</v>
      </c>
      <c r="AH845">
        <v>14.7</v>
      </c>
      <c r="AI845">
        <v>1.7</v>
      </c>
      <c r="AJ845">
        <v>98500</v>
      </c>
      <c r="AK845">
        <v>675400</v>
      </c>
      <c r="AL845">
        <v>14.6</v>
      </c>
      <c r="AM845">
        <v>1.7</v>
      </c>
      <c r="AN845">
        <v>92400</v>
      </c>
      <c r="AO845">
        <v>686100</v>
      </c>
      <c r="AP845">
        <v>13.5</v>
      </c>
      <c r="AQ845">
        <v>1.6</v>
      </c>
      <c r="AR845">
        <v>96600</v>
      </c>
      <c r="AS845">
        <v>678800</v>
      </c>
      <c r="AT845">
        <v>14.2</v>
      </c>
      <c r="AU845">
        <v>1.7</v>
      </c>
      <c r="AV845">
        <v>111700</v>
      </c>
      <c r="AW845">
        <v>711100</v>
      </c>
      <c r="AX845">
        <v>15.7</v>
      </c>
      <c r="AY845">
        <v>1.8</v>
      </c>
      <c r="AZ845">
        <v>109400</v>
      </c>
      <c r="BA845">
        <v>706300</v>
      </c>
      <c r="BB845">
        <v>15.5</v>
      </c>
      <c r="BC845">
        <v>1.9</v>
      </c>
      <c r="BD845">
        <v>110200</v>
      </c>
      <c r="BE845">
        <v>724700</v>
      </c>
      <c r="BF845">
        <v>15.2</v>
      </c>
      <c r="BG845">
        <v>1.8</v>
      </c>
      <c r="BH845">
        <v>113900</v>
      </c>
      <c r="BI845">
        <v>723100</v>
      </c>
      <c r="BJ845">
        <v>15.8</v>
      </c>
      <c r="BK845">
        <v>1.8</v>
      </c>
      <c r="BL845">
        <v>100100</v>
      </c>
      <c r="BM845">
        <v>729700</v>
      </c>
      <c r="BN845">
        <v>13.7</v>
      </c>
      <c r="BO845">
        <v>1.8</v>
      </c>
      <c r="BP845">
        <v>113300</v>
      </c>
      <c r="BQ845">
        <v>708400</v>
      </c>
      <c r="BR845">
        <v>16</v>
      </c>
      <c r="BS845">
        <v>2.1</v>
      </c>
      <c r="BT845">
        <v>112400</v>
      </c>
      <c r="BU845">
        <v>734100</v>
      </c>
      <c r="BV845">
        <v>15.3</v>
      </c>
      <c r="BW845">
        <v>1.9</v>
      </c>
    </row>
    <row r="846" spans="1:75" x14ac:dyDescent="0.3">
      <c r="A846" t="s">
        <v>146</v>
      </c>
      <c r="B846" t="str">
        <f>VLOOKUP(A846,'class and classification'!$A$1:$B$338,2,FALSE)</f>
        <v>Predominantly Urban</v>
      </c>
      <c r="C846" t="str">
        <f>VLOOKUP(A846,'class and classification'!$A$1:$C$338,3,FALSE)</f>
        <v>SC</v>
      </c>
      <c r="D846">
        <v>84200</v>
      </c>
      <c r="E846">
        <v>539700</v>
      </c>
      <c r="F846">
        <v>15.6</v>
      </c>
      <c r="G846">
        <v>1.1000000000000001</v>
      </c>
      <c r="H846">
        <v>79900</v>
      </c>
      <c r="I846">
        <v>543400</v>
      </c>
      <c r="J846">
        <v>14.7</v>
      </c>
      <c r="K846">
        <v>1.1000000000000001</v>
      </c>
      <c r="L846">
        <v>88900</v>
      </c>
      <c r="M846">
        <v>534600</v>
      </c>
      <c r="N846">
        <v>16.600000000000001</v>
      </c>
      <c r="O846">
        <v>1.8</v>
      </c>
      <c r="P846">
        <v>86200</v>
      </c>
      <c r="Q846">
        <v>539900</v>
      </c>
      <c r="R846">
        <v>16</v>
      </c>
      <c r="S846">
        <v>1.7</v>
      </c>
      <c r="T846">
        <v>84600</v>
      </c>
      <c r="U846">
        <v>560800</v>
      </c>
      <c r="V846">
        <v>15.1</v>
      </c>
      <c r="W846">
        <v>1.7</v>
      </c>
      <c r="X846">
        <v>84200</v>
      </c>
      <c r="Y846">
        <v>542800</v>
      </c>
      <c r="Z846">
        <v>15.5</v>
      </c>
      <c r="AA846">
        <v>1.8</v>
      </c>
      <c r="AB846">
        <v>81000</v>
      </c>
      <c r="AC846">
        <v>548000</v>
      </c>
      <c r="AD846">
        <v>14.8</v>
      </c>
      <c r="AE846">
        <v>1.8</v>
      </c>
      <c r="AF846">
        <v>91600</v>
      </c>
      <c r="AG846">
        <v>552100</v>
      </c>
      <c r="AH846">
        <v>16.600000000000001</v>
      </c>
      <c r="AI846">
        <v>2</v>
      </c>
      <c r="AJ846">
        <v>99900</v>
      </c>
      <c r="AK846">
        <v>567800</v>
      </c>
      <c r="AL846">
        <v>17.600000000000001</v>
      </c>
      <c r="AM846">
        <v>2</v>
      </c>
      <c r="AN846">
        <v>94500</v>
      </c>
      <c r="AO846">
        <v>578800</v>
      </c>
      <c r="AP846">
        <v>16.3</v>
      </c>
      <c r="AQ846">
        <v>1.9</v>
      </c>
      <c r="AR846">
        <v>96800</v>
      </c>
      <c r="AS846">
        <v>585800</v>
      </c>
      <c r="AT846">
        <v>16.5</v>
      </c>
      <c r="AU846">
        <v>1.9</v>
      </c>
      <c r="AV846">
        <v>105100</v>
      </c>
      <c r="AW846">
        <v>610100</v>
      </c>
      <c r="AX846">
        <v>17.2</v>
      </c>
      <c r="AY846">
        <v>2</v>
      </c>
      <c r="AZ846">
        <v>95900</v>
      </c>
      <c r="BA846">
        <v>601800</v>
      </c>
      <c r="BB846">
        <v>15.9</v>
      </c>
      <c r="BC846">
        <v>2</v>
      </c>
      <c r="BD846">
        <v>104800</v>
      </c>
      <c r="BE846">
        <v>603500</v>
      </c>
      <c r="BF846">
        <v>17.399999999999999</v>
      </c>
      <c r="BG846">
        <v>2.1</v>
      </c>
      <c r="BH846">
        <v>97900</v>
      </c>
      <c r="BI846">
        <v>605200</v>
      </c>
      <c r="BJ846">
        <v>16.2</v>
      </c>
      <c r="BK846">
        <v>2.1</v>
      </c>
      <c r="BL846">
        <v>92200</v>
      </c>
      <c r="BM846">
        <v>615200</v>
      </c>
      <c r="BN846">
        <v>15</v>
      </c>
      <c r="BO846">
        <v>2.1</v>
      </c>
      <c r="BP846">
        <v>106900</v>
      </c>
      <c r="BQ846">
        <v>616800</v>
      </c>
      <c r="BR846">
        <v>17.3</v>
      </c>
      <c r="BS846">
        <v>2.2000000000000002</v>
      </c>
      <c r="BT846">
        <v>98500</v>
      </c>
      <c r="BU846">
        <v>620100</v>
      </c>
      <c r="BV846">
        <v>15.9</v>
      </c>
      <c r="BW846">
        <v>2</v>
      </c>
    </row>
    <row r="847" spans="1:75" x14ac:dyDescent="0.3">
      <c r="A847" t="s">
        <v>147</v>
      </c>
      <c r="B847" t="str">
        <f>VLOOKUP(A847,'class and classification'!$A$1:$B$338,2,FALSE)</f>
        <v>Predominantly Rural</v>
      </c>
      <c r="C847" t="str">
        <f>VLOOKUP(A847,'class and classification'!$A$1:$C$338,3,FALSE)</f>
        <v>SC</v>
      </c>
      <c r="D847">
        <v>40000</v>
      </c>
      <c r="E847">
        <v>378900</v>
      </c>
      <c r="F847">
        <v>10.6</v>
      </c>
      <c r="G847">
        <v>1.1000000000000001</v>
      </c>
      <c r="H847">
        <v>45200</v>
      </c>
      <c r="I847">
        <v>378900</v>
      </c>
      <c r="J847">
        <v>11.9</v>
      </c>
      <c r="K847">
        <v>1.1000000000000001</v>
      </c>
      <c r="L847">
        <v>43800</v>
      </c>
      <c r="M847">
        <v>392600</v>
      </c>
      <c r="N847">
        <v>11.1</v>
      </c>
      <c r="O847">
        <v>1.7</v>
      </c>
      <c r="P847">
        <v>46300</v>
      </c>
      <c r="Q847">
        <v>391600</v>
      </c>
      <c r="R847">
        <v>11.8</v>
      </c>
      <c r="S847">
        <v>1.8</v>
      </c>
      <c r="T847">
        <v>44000</v>
      </c>
      <c r="U847">
        <v>379100</v>
      </c>
      <c r="V847">
        <v>11.6</v>
      </c>
      <c r="W847">
        <v>1.9</v>
      </c>
      <c r="X847">
        <v>47700</v>
      </c>
      <c r="Y847">
        <v>395200</v>
      </c>
      <c r="Z847">
        <v>12.1</v>
      </c>
      <c r="AA847">
        <v>1.9</v>
      </c>
      <c r="AB847">
        <v>43500</v>
      </c>
      <c r="AC847">
        <v>387100</v>
      </c>
      <c r="AD847">
        <v>11.2</v>
      </c>
      <c r="AE847">
        <v>1.9</v>
      </c>
      <c r="AF847">
        <v>45000</v>
      </c>
      <c r="AG847">
        <v>401400</v>
      </c>
      <c r="AH847">
        <v>11.2</v>
      </c>
      <c r="AI847">
        <v>1.9</v>
      </c>
      <c r="AJ847">
        <v>56000</v>
      </c>
      <c r="AK847">
        <v>407100</v>
      </c>
      <c r="AL847">
        <v>13.8</v>
      </c>
      <c r="AM847">
        <v>2.1</v>
      </c>
      <c r="AN847">
        <v>58000</v>
      </c>
      <c r="AO847">
        <v>403200</v>
      </c>
      <c r="AP847">
        <v>14.4</v>
      </c>
      <c r="AQ847">
        <v>2.1</v>
      </c>
      <c r="AR847">
        <v>48700</v>
      </c>
      <c r="AS847">
        <v>402600</v>
      </c>
      <c r="AT847">
        <v>12.1</v>
      </c>
      <c r="AU847">
        <v>2</v>
      </c>
      <c r="AV847">
        <v>48000</v>
      </c>
      <c r="AW847">
        <v>411900</v>
      </c>
      <c r="AX847">
        <v>11.7</v>
      </c>
      <c r="AY847">
        <v>1.9</v>
      </c>
      <c r="AZ847">
        <v>49800</v>
      </c>
      <c r="BA847">
        <v>425100</v>
      </c>
      <c r="BB847">
        <v>11.7</v>
      </c>
      <c r="BC847">
        <v>2</v>
      </c>
      <c r="BD847">
        <v>50400</v>
      </c>
      <c r="BE847">
        <v>413900</v>
      </c>
      <c r="BF847">
        <v>12.2</v>
      </c>
      <c r="BG847">
        <v>2.2000000000000002</v>
      </c>
      <c r="BH847">
        <v>49900</v>
      </c>
      <c r="BI847">
        <v>416500</v>
      </c>
      <c r="BJ847">
        <v>12</v>
      </c>
      <c r="BK847">
        <v>2.1</v>
      </c>
      <c r="BL847">
        <v>51400</v>
      </c>
      <c r="BM847">
        <v>436300</v>
      </c>
      <c r="BN847">
        <v>11.8</v>
      </c>
      <c r="BO847">
        <v>2.1</v>
      </c>
      <c r="BP847">
        <v>57000</v>
      </c>
      <c r="BQ847">
        <v>432300</v>
      </c>
      <c r="BR847">
        <v>13.2</v>
      </c>
      <c r="BS847">
        <v>2.4</v>
      </c>
      <c r="BT847">
        <v>57100</v>
      </c>
      <c r="BU847">
        <v>424100</v>
      </c>
      <c r="BV847">
        <v>13.5</v>
      </c>
      <c r="BW847">
        <v>2.2999999999999998</v>
      </c>
    </row>
    <row r="848" spans="1:75" x14ac:dyDescent="0.3">
      <c r="A848" t="s">
        <v>148</v>
      </c>
      <c r="B848" t="str">
        <f>VLOOKUP(A848,'class and classification'!$A$1:$B$338,2,FALSE)</f>
        <v>Predominantly Rural</v>
      </c>
      <c r="C848" t="str">
        <f>VLOOKUP(A848,'class and classification'!$A$1:$C$338,3,FALSE)</f>
        <v>SC</v>
      </c>
      <c r="D848">
        <v>44600</v>
      </c>
      <c r="E848">
        <v>332800</v>
      </c>
      <c r="F848">
        <v>13.4</v>
      </c>
      <c r="G848">
        <v>1.3</v>
      </c>
      <c r="H848">
        <v>42800</v>
      </c>
      <c r="I848">
        <v>338600</v>
      </c>
      <c r="J848">
        <v>12.6</v>
      </c>
      <c r="K848">
        <v>1.2</v>
      </c>
      <c r="L848">
        <v>38900</v>
      </c>
      <c r="M848">
        <v>337500</v>
      </c>
      <c r="N848">
        <v>11.5</v>
      </c>
      <c r="O848">
        <v>1.9</v>
      </c>
      <c r="P848">
        <v>41000</v>
      </c>
      <c r="Q848">
        <v>343000</v>
      </c>
      <c r="R848">
        <v>12</v>
      </c>
      <c r="S848">
        <v>2</v>
      </c>
      <c r="T848">
        <v>46400</v>
      </c>
      <c r="U848">
        <v>352400</v>
      </c>
      <c r="V848">
        <v>13.2</v>
      </c>
      <c r="W848">
        <v>2</v>
      </c>
      <c r="X848">
        <v>45100</v>
      </c>
      <c r="Y848">
        <v>343300</v>
      </c>
      <c r="Z848">
        <v>13.2</v>
      </c>
      <c r="AA848">
        <v>2</v>
      </c>
      <c r="AB848">
        <v>48300</v>
      </c>
      <c r="AC848">
        <v>337000</v>
      </c>
      <c r="AD848">
        <v>14.3</v>
      </c>
      <c r="AE848">
        <v>2.1</v>
      </c>
      <c r="AF848">
        <v>49800</v>
      </c>
      <c r="AG848">
        <v>351000</v>
      </c>
      <c r="AH848">
        <v>14.2</v>
      </c>
      <c r="AI848">
        <v>2.1</v>
      </c>
      <c r="AJ848">
        <v>47400</v>
      </c>
      <c r="AK848">
        <v>351200</v>
      </c>
      <c r="AL848">
        <v>13.5</v>
      </c>
      <c r="AM848">
        <v>2.1</v>
      </c>
      <c r="AN848">
        <v>51600</v>
      </c>
      <c r="AO848">
        <v>348600</v>
      </c>
      <c r="AP848">
        <v>14.8</v>
      </c>
      <c r="AQ848">
        <v>2.2000000000000002</v>
      </c>
      <c r="AR848">
        <v>46600</v>
      </c>
      <c r="AS848">
        <v>351700</v>
      </c>
      <c r="AT848">
        <v>13.3</v>
      </c>
      <c r="AU848">
        <v>2.1</v>
      </c>
      <c r="AV848">
        <v>51800</v>
      </c>
      <c r="AW848">
        <v>353600</v>
      </c>
      <c r="AX848">
        <v>14.6</v>
      </c>
      <c r="AY848">
        <v>2.2000000000000002</v>
      </c>
      <c r="AZ848">
        <v>41700</v>
      </c>
      <c r="BA848">
        <v>356900</v>
      </c>
      <c r="BB848">
        <v>11.7</v>
      </c>
      <c r="BC848">
        <v>2.1</v>
      </c>
      <c r="BD848">
        <v>42100</v>
      </c>
      <c r="BE848">
        <v>359700</v>
      </c>
      <c r="BF848">
        <v>11.7</v>
      </c>
      <c r="BG848">
        <v>2</v>
      </c>
      <c r="BH848">
        <v>50100</v>
      </c>
      <c r="BI848">
        <v>365200</v>
      </c>
      <c r="BJ848">
        <v>13.7</v>
      </c>
      <c r="BK848">
        <v>2.2000000000000002</v>
      </c>
      <c r="BL848">
        <v>44900</v>
      </c>
      <c r="BM848">
        <v>364700</v>
      </c>
      <c r="BN848">
        <v>12.3</v>
      </c>
      <c r="BO848">
        <v>2.2000000000000002</v>
      </c>
      <c r="BP848">
        <v>45500</v>
      </c>
      <c r="BQ848">
        <v>357300</v>
      </c>
      <c r="BR848">
        <v>12.7</v>
      </c>
      <c r="BS848">
        <v>2.4</v>
      </c>
      <c r="BT848">
        <v>49500</v>
      </c>
      <c r="BU848">
        <v>357200</v>
      </c>
      <c r="BV848">
        <v>13.9</v>
      </c>
      <c r="BW848">
        <v>2.5</v>
      </c>
    </row>
    <row r="849" spans="1:75" x14ac:dyDescent="0.3">
      <c r="A849" t="s">
        <v>149</v>
      </c>
      <c r="B849" t="str">
        <f>VLOOKUP(A849,'class and classification'!$A$1:$B$338,2,FALSE)</f>
        <v>Predominantly Urban</v>
      </c>
      <c r="C849" t="str">
        <f>VLOOKUP(A849,'class and classification'!$A$1:$C$338,3,FALSE)</f>
        <v>L</v>
      </c>
      <c r="D849">
        <v>24600</v>
      </c>
      <c r="E849">
        <v>103000</v>
      </c>
      <c r="F849">
        <v>23.9</v>
      </c>
      <c r="G849">
        <v>4.3</v>
      </c>
      <c r="H849">
        <v>24300</v>
      </c>
      <c r="I849">
        <v>101200</v>
      </c>
      <c r="J849">
        <v>24</v>
      </c>
      <c r="K849">
        <v>4.5999999999999996</v>
      </c>
      <c r="L849">
        <v>23800</v>
      </c>
      <c r="M849">
        <v>102300</v>
      </c>
      <c r="N849">
        <v>23.2</v>
      </c>
      <c r="O849">
        <v>4.0999999999999996</v>
      </c>
      <c r="P849">
        <v>27500</v>
      </c>
      <c r="Q849">
        <v>105000</v>
      </c>
      <c r="R849">
        <v>26.2</v>
      </c>
      <c r="S849">
        <v>3.8</v>
      </c>
      <c r="T849">
        <v>30500</v>
      </c>
      <c r="U849">
        <v>105800</v>
      </c>
      <c r="V849">
        <v>28.8</v>
      </c>
      <c r="W849">
        <v>3.9</v>
      </c>
      <c r="X849">
        <v>26000</v>
      </c>
      <c r="Y849">
        <v>104600</v>
      </c>
      <c r="Z849">
        <v>24.9</v>
      </c>
      <c r="AA849">
        <v>4.0999999999999996</v>
      </c>
      <c r="AB849">
        <v>24700</v>
      </c>
      <c r="AC849">
        <v>106400</v>
      </c>
      <c r="AD849">
        <v>23.2</v>
      </c>
      <c r="AE849">
        <v>4.4000000000000004</v>
      </c>
      <c r="AF849">
        <v>24300</v>
      </c>
      <c r="AG849">
        <v>101600</v>
      </c>
      <c r="AH849">
        <v>23.9</v>
      </c>
      <c r="AI849">
        <v>4.5999999999999996</v>
      </c>
      <c r="AJ849">
        <v>25200</v>
      </c>
      <c r="AK849">
        <v>108100</v>
      </c>
      <c r="AL849">
        <v>23.3</v>
      </c>
      <c r="AM849">
        <v>4.3</v>
      </c>
      <c r="AN849">
        <v>19200</v>
      </c>
      <c r="AO849">
        <v>108500</v>
      </c>
      <c r="AP849">
        <v>17.7</v>
      </c>
      <c r="AQ849">
        <v>3.9</v>
      </c>
      <c r="AR849">
        <v>25400</v>
      </c>
      <c r="AS849">
        <v>115700</v>
      </c>
      <c r="AT849">
        <v>21.9</v>
      </c>
      <c r="AU849">
        <v>4</v>
      </c>
      <c r="AV849">
        <v>30000</v>
      </c>
      <c r="AW849">
        <v>125200</v>
      </c>
      <c r="AX849">
        <v>24</v>
      </c>
      <c r="AY849">
        <v>4.4000000000000004</v>
      </c>
      <c r="AZ849">
        <v>27600</v>
      </c>
      <c r="BA849">
        <v>126800</v>
      </c>
      <c r="BB849">
        <v>21.8</v>
      </c>
      <c r="BC849">
        <v>4.3</v>
      </c>
      <c r="BD849">
        <v>27900</v>
      </c>
      <c r="BE849">
        <v>127500</v>
      </c>
      <c r="BF849">
        <v>21.9</v>
      </c>
      <c r="BG849">
        <v>4.4000000000000004</v>
      </c>
      <c r="BH849">
        <v>31500</v>
      </c>
      <c r="BI849">
        <v>138200</v>
      </c>
      <c r="BJ849">
        <v>22.8</v>
      </c>
      <c r="BK849">
        <v>4.5999999999999996</v>
      </c>
      <c r="BL849">
        <v>31600</v>
      </c>
      <c r="BM849">
        <v>135900</v>
      </c>
      <c r="BN849">
        <v>23.2</v>
      </c>
      <c r="BO849">
        <v>4.9000000000000004</v>
      </c>
      <c r="BP849">
        <v>29200</v>
      </c>
      <c r="BQ849">
        <v>136700</v>
      </c>
      <c r="BR849">
        <v>21.4</v>
      </c>
      <c r="BS849">
        <v>5.5</v>
      </c>
      <c r="BT849">
        <v>30500</v>
      </c>
      <c r="BU849">
        <v>140200</v>
      </c>
      <c r="BV849">
        <v>21.8</v>
      </c>
      <c r="BW849">
        <v>7.3</v>
      </c>
    </row>
    <row r="850" spans="1:75" x14ac:dyDescent="0.3">
      <c r="A850" t="s">
        <v>150</v>
      </c>
      <c r="B850" t="str">
        <f>VLOOKUP(A850,'class and classification'!$A$1:$B$338,2,FALSE)</f>
        <v>Predominantly Urban</v>
      </c>
      <c r="C850" t="str">
        <f>VLOOKUP(A850,'class and classification'!$A$1:$C$338,3,FALSE)</f>
        <v>L</v>
      </c>
      <c r="D850" t="s">
        <v>37</v>
      </c>
      <c r="E850">
        <v>4300</v>
      </c>
      <c r="F850" t="s">
        <v>37</v>
      </c>
      <c r="G850" t="s">
        <v>37</v>
      </c>
      <c r="H850">
        <v>1900</v>
      </c>
      <c r="I850">
        <v>6900</v>
      </c>
      <c r="J850">
        <v>27</v>
      </c>
      <c r="K850" t="s">
        <v>38</v>
      </c>
      <c r="L850" t="s">
        <v>37</v>
      </c>
      <c r="M850">
        <v>3100</v>
      </c>
      <c r="N850" t="s">
        <v>37</v>
      </c>
      <c r="O850" t="s">
        <v>37</v>
      </c>
      <c r="P850" t="s">
        <v>37</v>
      </c>
      <c r="Q850">
        <v>3400</v>
      </c>
      <c r="R850" t="s">
        <v>37</v>
      </c>
      <c r="S850" t="s">
        <v>37</v>
      </c>
      <c r="T850">
        <v>2100</v>
      </c>
      <c r="U850">
        <v>6200</v>
      </c>
      <c r="V850">
        <v>34</v>
      </c>
      <c r="W850" t="s">
        <v>38</v>
      </c>
      <c r="X850" t="s">
        <v>39</v>
      </c>
      <c r="Y850">
        <v>3500</v>
      </c>
      <c r="Z850">
        <v>76</v>
      </c>
      <c r="AA850" t="s">
        <v>38</v>
      </c>
      <c r="AB850" t="s">
        <v>37</v>
      </c>
      <c r="AC850">
        <v>3500</v>
      </c>
      <c r="AD850" t="s">
        <v>37</v>
      </c>
      <c r="AE850" t="s">
        <v>37</v>
      </c>
      <c r="AF850" t="s">
        <v>37</v>
      </c>
      <c r="AG850" t="s">
        <v>37</v>
      </c>
      <c r="AH850" t="s">
        <v>37</v>
      </c>
      <c r="AI850" t="s">
        <v>37</v>
      </c>
      <c r="AJ850" t="s">
        <v>37</v>
      </c>
      <c r="AK850" t="s">
        <v>37</v>
      </c>
      <c r="AL850" t="s">
        <v>37</v>
      </c>
      <c r="AM850" t="s">
        <v>37</v>
      </c>
      <c r="AN850" t="s">
        <v>37</v>
      </c>
      <c r="AO850" t="s">
        <v>37</v>
      </c>
      <c r="AP850" t="s">
        <v>37</v>
      </c>
      <c r="AQ850" t="s">
        <v>37</v>
      </c>
      <c r="AR850" t="s">
        <v>37</v>
      </c>
      <c r="AS850" t="s">
        <v>37</v>
      </c>
      <c r="AT850" t="s">
        <v>37</v>
      </c>
      <c r="AU850" t="s">
        <v>40</v>
      </c>
      <c r="AV850" t="s">
        <v>37</v>
      </c>
      <c r="AW850">
        <v>4100</v>
      </c>
      <c r="AX850" t="s">
        <v>37</v>
      </c>
      <c r="AY850" t="s">
        <v>37</v>
      </c>
      <c r="AZ850" t="s">
        <v>37</v>
      </c>
      <c r="BA850">
        <v>4900</v>
      </c>
      <c r="BB850" t="s">
        <v>37</v>
      </c>
      <c r="BC850" t="s">
        <v>37</v>
      </c>
      <c r="BD850">
        <v>3700</v>
      </c>
      <c r="BE850">
        <v>8000</v>
      </c>
      <c r="BF850">
        <v>46</v>
      </c>
      <c r="BG850" t="s">
        <v>38</v>
      </c>
      <c r="BH850">
        <v>2800</v>
      </c>
      <c r="BI850">
        <v>6400</v>
      </c>
      <c r="BJ850">
        <v>44.2</v>
      </c>
      <c r="BK850" t="s">
        <v>38</v>
      </c>
      <c r="BL850" t="s">
        <v>37</v>
      </c>
      <c r="BM850">
        <v>10100</v>
      </c>
      <c r="BN850" t="s">
        <v>37</v>
      </c>
      <c r="BO850" t="s">
        <v>37</v>
      </c>
      <c r="BP850" t="s">
        <v>37</v>
      </c>
      <c r="BQ850">
        <v>9900</v>
      </c>
      <c r="BR850" t="s">
        <v>37</v>
      </c>
      <c r="BS850" t="s">
        <v>37</v>
      </c>
      <c r="BT850">
        <v>6600</v>
      </c>
      <c r="BU850">
        <v>27300</v>
      </c>
      <c r="BV850">
        <v>24.2</v>
      </c>
      <c r="BW850" t="s">
        <v>38</v>
      </c>
    </row>
    <row r="851" spans="1:75" x14ac:dyDescent="0.3">
      <c r="A851" t="s">
        <v>151</v>
      </c>
      <c r="B851" t="str">
        <f>VLOOKUP(A851,'class and classification'!$A$1:$B$338,2,FALSE)</f>
        <v>Predominantly Urban</v>
      </c>
      <c r="C851" t="str">
        <f>VLOOKUP(A851,'class and classification'!$A$1:$C$338,3,FALSE)</f>
        <v>L</v>
      </c>
      <c r="D851">
        <v>15500</v>
      </c>
      <c r="E851">
        <v>83500</v>
      </c>
      <c r="F851">
        <v>18.5</v>
      </c>
      <c r="G851">
        <v>4</v>
      </c>
      <c r="H851">
        <v>17900</v>
      </c>
      <c r="I851">
        <v>80400</v>
      </c>
      <c r="J851">
        <v>22.2</v>
      </c>
      <c r="K851">
        <v>4.5</v>
      </c>
      <c r="L851">
        <v>16100</v>
      </c>
      <c r="M851">
        <v>89900</v>
      </c>
      <c r="N851">
        <v>17.899999999999999</v>
      </c>
      <c r="O851">
        <v>3.9</v>
      </c>
      <c r="P851">
        <v>16200</v>
      </c>
      <c r="Q851">
        <v>99600</v>
      </c>
      <c r="R851">
        <v>16.2</v>
      </c>
      <c r="S851">
        <v>3.6</v>
      </c>
      <c r="T851">
        <v>23800</v>
      </c>
      <c r="U851">
        <v>108500</v>
      </c>
      <c r="V851">
        <v>21.9</v>
      </c>
      <c r="W851">
        <v>3.8</v>
      </c>
      <c r="X851">
        <v>23700</v>
      </c>
      <c r="Y851">
        <v>116700</v>
      </c>
      <c r="Z851">
        <v>20.3</v>
      </c>
      <c r="AA851">
        <v>3.7</v>
      </c>
      <c r="AB851">
        <v>25300</v>
      </c>
      <c r="AC851">
        <v>119400</v>
      </c>
      <c r="AD851">
        <v>21.2</v>
      </c>
      <c r="AE851">
        <v>3.9</v>
      </c>
      <c r="AF851">
        <v>22800</v>
      </c>
      <c r="AG851">
        <v>121400</v>
      </c>
      <c r="AH851">
        <v>18.8</v>
      </c>
      <c r="AI851">
        <v>3.7</v>
      </c>
      <c r="AJ851">
        <v>29400</v>
      </c>
      <c r="AK851">
        <v>116800</v>
      </c>
      <c r="AL851">
        <v>25.2</v>
      </c>
      <c r="AM851">
        <v>4.3</v>
      </c>
      <c r="AN851">
        <v>22100</v>
      </c>
      <c r="AO851">
        <v>118200</v>
      </c>
      <c r="AP851">
        <v>18.7</v>
      </c>
      <c r="AQ851">
        <v>4</v>
      </c>
      <c r="AR851">
        <v>32200</v>
      </c>
      <c r="AS851">
        <v>131900</v>
      </c>
      <c r="AT851">
        <v>24.4</v>
      </c>
      <c r="AU851">
        <v>4</v>
      </c>
      <c r="AV851">
        <v>26200</v>
      </c>
      <c r="AW851">
        <v>135700</v>
      </c>
      <c r="AX851">
        <v>19.3</v>
      </c>
      <c r="AY851">
        <v>3.8</v>
      </c>
      <c r="AZ851">
        <v>32100</v>
      </c>
      <c r="BA851">
        <v>137400</v>
      </c>
      <c r="BB851">
        <v>23.4</v>
      </c>
      <c r="BC851">
        <v>4.3</v>
      </c>
      <c r="BD851">
        <v>33300</v>
      </c>
      <c r="BE851">
        <v>148400</v>
      </c>
      <c r="BF851">
        <v>22.4</v>
      </c>
      <c r="BG851">
        <v>4.3</v>
      </c>
      <c r="BH851">
        <v>32900</v>
      </c>
      <c r="BI851">
        <v>143800</v>
      </c>
      <c r="BJ851">
        <v>22.9</v>
      </c>
      <c r="BK851">
        <v>4.5</v>
      </c>
      <c r="BL851">
        <v>32300</v>
      </c>
      <c r="BM851">
        <v>150800</v>
      </c>
      <c r="BN851">
        <v>21.5</v>
      </c>
      <c r="BO851">
        <v>4.5</v>
      </c>
      <c r="BP851">
        <v>38600</v>
      </c>
      <c r="BQ851">
        <v>155900</v>
      </c>
      <c r="BR851">
        <v>24.7</v>
      </c>
      <c r="BS851">
        <v>5.9</v>
      </c>
      <c r="BT851">
        <v>35600</v>
      </c>
      <c r="BU851">
        <v>174600</v>
      </c>
      <c r="BV851">
        <v>20.399999999999999</v>
      </c>
      <c r="BW851">
        <v>6.3</v>
      </c>
    </row>
    <row r="852" spans="1:75" x14ac:dyDescent="0.3">
      <c r="A852" t="s">
        <v>152</v>
      </c>
      <c r="B852" t="str">
        <f>VLOOKUP(A852,'class and classification'!$A$1:$B$338,2,FALSE)</f>
        <v>Predominantly Urban</v>
      </c>
      <c r="C852" t="str">
        <f>VLOOKUP(A852,'class and classification'!$A$1:$C$338,3,FALSE)</f>
        <v>L</v>
      </c>
      <c r="D852">
        <v>20200</v>
      </c>
      <c r="E852">
        <v>86000</v>
      </c>
      <c r="F852">
        <v>23.5</v>
      </c>
      <c r="G852">
        <v>4.5999999999999996</v>
      </c>
      <c r="H852">
        <v>21500</v>
      </c>
      <c r="I852">
        <v>91000</v>
      </c>
      <c r="J852">
        <v>23.6</v>
      </c>
      <c r="K852">
        <v>3.8</v>
      </c>
      <c r="L852">
        <v>20500</v>
      </c>
      <c r="M852">
        <v>91100</v>
      </c>
      <c r="N852">
        <v>22.4</v>
      </c>
      <c r="O852">
        <v>3.9</v>
      </c>
      <c r="P852">
        <v>24500</v>
      </c>
      <c r="Q852">
        <v>93300</v>
      </c>
      <c r="R852">
        <v>26.3</v>
      </c>
      <c r="S852">
        <v>4.5</v>
      </c>
      <c r="T852">
        <v>24200</v>
      </c>
      <c r="U852">
        <v>91200</v>
      </c>
      <c r="V852">
        <v>26.6</v>
      </c>
      <c r="W852">
        <v>4.5</v>
      </c>
      <c r="X852">
        <v>22900</v>
      </c>
      <c r="Y852">
        <v>90700</v>
      </c>
      <c r="Z852">
        <v>25.2</v>
      </c>
      <c r="AA852">
        <v>4.5</v>
      </c>
      <c r="AB852">
        <v>22200</v>
      </c>
      <c r="AC852">
        <v>89900</v>
      </c>
      <c r="AD852">
        <v>24.7</v>
      </c>
      <c r="AE852">
        <v>4.5</v>
      </c>
      <c r="AF852">
        <v>22300</v>
      </c>
      <c r="AG852">
        <v>92500</v>
      </c>
      <c r="AH852">
        <v>24.1</v>
      </c>
      <c r="AI852">
        <v>4</v>
      </c>
      <c r="AJ852">
        <v>23600</v>
      </c>
      <c r="AK852">
        <v>94500</v>
      </c>
      <c r="AL852">
        <v>24.9</v>
      </c>
      <c r="AM852">
        <v>4.2</v>
      </c>
      <c r="AN852">
        <v>23100</v>
      </c>
      <c r="AO852">
        <v>96600</v>
      </c>
      <c r="AP852">
        <v>24</v>
      </c>
      <c r="AQ852">
        <v>4.0999999999999996</v>
      </c>
      <c r="AR852">
        <v>22400</v>
      </c>
      <c r="AS852">
        <v>103500</v>
      </c>
      <c r="AT852">
        <v>21.6</v>
      </c>
      <c r="AU852">
        <v>3.8</v>
      </c>
      <c r="AV852">
        <v>21300</v>
      </c>
      <c r="AW852">
        <v>102700</v>
      </c>
      <c r="AX852">
        <v>20.8</v>
      </c>
      <c r="AY852">
        <v>4</v>
      </c>
      <c r="AZ852">
        <v>19800</v>
      </c>
      <c r="BA852">
        <v>102300</v>
      </c>
      <c r="BB852">
        <v>19.399999999999999</v>
      </c>
      <c r="BC852">
        <v>4.0999999999999996</v>
      </c>
      <c r="BD852">
        <v>23500</v>
      </c>
      <c r="BE852">
        <v>103800</v>
      </c>
      <c r="BF852">
        <v>22.6</v>
      </c>
      <c r="BG852">
        <v>4.5999999999999996</v>
      </c>
      <c r="BH852">
        <v>24700</v>
      </c>
      <c r="BI852">
        <v>100000</v>
      </c>
      <c r="BJ852">
        <v>24.7</v>
      </c>
      <c r="BK852">
        <v>4.9000000000000004</v>
      </c>
      <c r="BL852">
        <v>20100</v>
      </c>
      <c r="BM852">
        <v>98300</v>
      </c>
      <c r="BN852">
        <v>20.399999999999999</v>
      </c>
      <c r="BO852">
        <v>4.9000000000000004</v>
      </c>
      <c r="BP852">
        <v>21400</v>
      </c>
      <c r="BQ852">
        <v>100100</v>
      </c>
      <c r="BR852">
        <v>21.4</v>
      </c>
      <c r="BS852">
        <v>5.7</v>
      </c>
      <c r="BT852">
        <v>23300</v>
      </c>
      <c r="BU852">
        <v>99700</v>
      </c>
      <c r="BV852">
        <v>23.3</v>
      </c>
      <c r="BW852">
        <v>6</v>
      </c>
    </row>
    <row r="853" spans="1:75" x14ac:dyDescent="0.3">
      <c r="A853" t="s">
        <v>153</v>
      </c>
      <c r="B853" t="str">
        <f>VLOOKUP(A853,'class and classification'!$A$1:$B$338,2,FALSE)</f>
        <v>Predominantly Urban</v>
      </c>
      <c r="C853" t="str">
        <f>VLOOKUP(A853,'class and classification'!$A$1:$C$338,3,FALSE)</f>
        <v>L</v>
      </c>
      <c r="D853">
        <v>17700</v>
      </c>
      <c r="E853">
        <v>92200</v>
      </c>
      <c r="F853">
        <v>19.2</v>
      </c>
      <c r="G853">
        <v>3.8</v>
      </c>
      <c r="H853">
        <v>21200</v>
      </c>
      <c r="I853">
        <v>107300</v>
      </c>
      <c r="J853">
        <v>19.7</v>
      </c>
      <c r="K853">
        <v>3.6</v>
      </c>
      <c r="L853">
        <v>21700</v>
      </c>
      <c r="M853">
        <v>111900</v>
      </c>
      <c r="N853">
        <v>19.399999999999999</v>
      </c>
      <c r="O853">
        <v>3.8</v>
      </c>
      <c r="P853">
        <v>19200</v>
      </c>
      <c r="Q853">
        <v>108300</v>
      </c>
      <c r="R853">
        <v>17.7</v>
      </c>
      <c r="S853">
        <v>3.9</v>
      </c>
      <c r="T853">
        <v>19700</v>
      </c>
      <c r="U853">
        <v>107800</v>
      </c>
      <c r="V853">
        <v>18.3</v>
      </c>
      <c r="W853">
        <v>4.0999999999999996</v>
      </c>
      <c r="X853">
        <v>24400</v>
      </c>
      <c r="Y853">
        <v>105300</v>
      </c>
      <c r="Z853">
        <v>23.2</v>
      </c>
      <c r="AA853">
        <v>4.4000000000000004</v>
      </c>
      <c r="AB853">
        <v>23700</v>
      </c>
      <c r="AC853">
        <v>111300</v>
      </c>
      <c r="AD853">
        <v>21.3</v>
      </c>
      <c r="AE853">
        <v>4.2</v>
      </c>
      <c r="AF853">
        <v>23200</v>
      </c>
      <c r="AG853">
        <v>121100</v>
      </c>
      <c r="AH853">
        <v>19.2</v>
      </c>
      <c r="AI853">
        <v>4.2</v>
      </c>
      <c r="AJ853">
        <v>26300</v>
      </c>
      <c r="AK853">
        <v>123100</v>
      </c>
      <c r="AL853">
        <v>21.3</v>
      </c>
      <c r="AM853">
        <v>4.4000000000000004</v>
      </c>
      <c r="AN853">
        <v>26000</v>
      </c>
      <c r="AO853">
        <v>129200</v>
      </c>
      <c r="AP853">
        <v>20.2</v>
      </c>
      <c r="AQ853">
        <v>3.8</v>
      </c>
      <c r="AR853">
        <v>20200</v>
      </c>
      <c r="AS853">
        <v>130000</v>
      </c>
      <c r="AT853">
        <v>15.5</v>
      </c>
      <c r="AU853">
        <v>3.5</v>
      </c>
      <c r="AV853">
        <v>27300</v>
      </c>
      <c r="AW853">
        <v>137800</v>
      </c>
      <c r="AX853">
        <v>19.8</v>
      </c>
      <c r="AY853">
        <v>3.8</v>
      </c>
      <c r="AZ853">
        <v>27000</v>
      </c>
      <c r="BA853">
        <v>144800</v>
      </c>
      <c r="BB853">
        <v>18.600000000000001</v>
      </c>
      <c r="BC853">
        <v>3.6</v>
      </c>
      <c r="BD853">
        <v>23600</v>
      </c>
      <c r="BE853">
        <v>134000</v>
      </c>
      <c r="BF853">
        <v>17.600000000000001</v>
      </c>
      <c r="BG853">
        <v>3.5</v>
      </c>
      <c r="BH853">
        <v>36500</v>
      </c>
      <c r="BI853">
        <v>148800</v>
      </c>
      <c r="BJ853">
        <v>24.5</v>
      </c>
      <c r="BK853">
        <v>4.2</v>
      </c>
      <c r="BL853">
        <v>22300</v>
      </c>
      <c r="BM853">
        <v>155400</v>
      </c>
      <c r="BN853">
        <v>14.4</v>
      </c>
      <c r="BO853">
        <v>3.8</v>
      </c>
      <c r="BP853">
        <v>28100</v>
      </c>
      <c r="BQ853">
        <v>150100</v>
      </c>
      <c r="BR853">
        <v>18.7</v>
      </c>
      <c r="BS853">
        <v>5</v>
      </c>
      <c r="BT853">
        <v>33500</v>
      </c>
      <c r="BU853">
        <v>155100</v>
      </c>
      <c r="BV853">
        <v>21.6</v>
      </c>
      <c r="BW853">
        <v>4.9000000000000004</v>
      </c>
    </row>
    <row r="854" spans="1:75" x14ac:dyDescent="0.3">
      <c r="A854" t="s">
        <v>154</v>
      </c>
      <c r="B854" t="str">
        <f>VLOOKUP(A854,'class and classification'!$A$1:$B$338,2,FALSE)</f>
        <v>Predominantly Urban</v>
      </c>
      <c r="C854" t="str">
        <f>VLOOKUP(A854,'class and classification'!$A$1:$C$338,3,FALSE)</f>
        <v>L</v>
      </c>
      <c r="D854">
        <v>16400</v>
      </c>
      <c r="E854">
        <v>83400</v>
      </c>
      <c r="F854">
        <v>19.7</v>
      </c>
      <c r="G854">
        <v>3.9</v>
      </c>
      <c r="H854">
        <v>15200</v>
      </c>
      <c r="I854">
        <v>86000</v>
      </c>
      <c r="J854">
        <v>17.7</v>
      </c>
      <c r="K854">
        <v>3.8</v>
      </c>
      <c r="L854">
        <v>16300</v>
      </c>
      <c r="M854">
        <v>90200</v>
      </c>
      <c r="N854">
        <v>18.100000000000001</v>
      </c>
      <c r="O854">
        <v>3.7</v>
      </c>
      <c r="P854">
        <v>21400</v>
      </c>
      <c r="Q854">
        <v>95900</v>
      </c>
      <c r="R854">
        <v>22.4</v>
      </c>
      <c r="S854">
        <v>3.9</v>
      </c>
      <c r="T854">
        <v>20900</v>
      </c>
      <c r="U854">
        <v>99000</v>
      </c>
      <c r="V854">
        <v>21.1</v>
      </c>
      <c r="W854">
        <v>3.8</v>
      </c>
      <c r="X854">
        <v>24200</v>
      </c>
      <c r="Y854">
        <v>97400</v>
      </c>
      <c r="Z854">
        <v>24.8</v>
      </c>
      <c r="AA854">
        <v>4.2</v>
      </c>
      <c r="AB854">
        <v>25800</v>
      </c>
      <c r="AC854">
        <v>99500</v>
      </c>
      <c r="AD854">
        <v>26</v>
      </c>
      <c r="AE854">
        <v>4.2</v>
      </c>
      <c r="AF854">
        <v>23000</v>
      </c>
      <c r="AG854">
        <v>107100</v>
      </c>
      <c r="AH854">
        <v>21.5</v>
      </c>
      <c r="AI854">
        <v>4</v>
      </c>
      <c r="AJ854">
        <v>24500</v>
      </c>
      <c r="AK854">
        <v>106900</v>
      </c>
      <c r="AL854">
        <v>22.9</v>
      </c>
      <c r="AM854">
        <v>4.4000000000000004</v>
      </c>
      <c r="AN854">
        <v>17700</v>
      </c>
      <c r="AO854">
        <v>111800</v>
      </c>
      <c r="AP854">
        <v>15.8</v>
      </c>
      <c r="AQ854">
        <v>3.8</v>
      </c>
      <c r="AR854">
        <v>27900</v>
      </c>
      <c r="AS854">
        <v>116300</v>
      </c>
      <c r="AT854">
        <v>24</v>
      </c>
      <c r="AU854">
        <v>4.4000000000000004</v>
      </c>
      <c r="AV854">
        <v>30600</v>
      </c>
      <c r="AW854">
        <v>126000</v>
      </c>
      <c r="AX854">
        <v>24.3</v>
      </c>
      <c r="AY854">
        <v>4.3</v>
      </c>
      <c r="AZ854">
        <v>27900</v>
      </c>
      <c r="BA854">
        <v>124300</v>
      </c>
      <c r="BB854">
        <v>22.5</v>
      </c>
      <c r="BC854">
        <v>4.4000000000000004</v>
      </c>
      <c r="BD854">
        <v>29200</v>
      </c>
      <c r="BE854">
        <v>138300</v>
      </c>
      <c r="BF854">
        <v>21.1</v>
      </c>
      <c r="BG854">
        <v>4.0999999999999996</v>
      </c>
      <c r="BH854">
        <v>26500</v>
      </c>
      <c r="BI854">
        <v>139900</v>
      </c>
      <c r="BJ854">
        <v>18.899999999999999</v>
      </c>
      <c r="BK854">
        <v>4.3</v>
      </c>
      <c r="BL854">
        <v>36400</v>
      </c>
      <c r="BM854">
        <v>141100</v>
      </c>
      <c r="BN854">
        <v>25.8</v>
      </c>
      <c r="BO854">
        <v>4.8</v>
      </c>
      <c r="BP854">
        <v>29900</v>
      </c>
      <c r="BQ854">
        <v>137500</v>
      </c>
      <c r="BR854">
        <v>21.7</v>
      </c>
      <c r="BS854">
        <v>5.7</v>
      </c>
      <c r="BT854">
        <v>29200</v>
      </c>
      <c r="BU854">
        <v>141300</v>
      </c>
      <c r="BV854">
        <v>20.7</v>
      </c>
      <c r="BW854">
        <v>5.2</v>
      </c>
    </row>
    <row r="855" spans="1:75" x14ac:dyDescent="0.3">
      <c r="A855" t="s">
        <v>155</v>
      </c>
      <c r="B855" t="str">
        <f>VLOOKUP(A855,'class and classification'!$A$1:$B$338,2,FALSE)</f>
        <v>Predominantly Urban</v>
      </c>
      <c r="C855" t="str">
        <f>VLOOKUP(A855,'class and classification'!$A$1:$C$338,3,FALSE)</f>
        <v>L</v>
      </c>
      <c r="D855">
        <v>23900</v>
      </c>
      <c r="E855">
        <v>80300</v>
      </c>
      <c r="F855">
        <v>29.8</v>
      </c>
      <c r="G855">
        <v>4.4000000000000004</v>
      </c>
      <c r="H855">
        <v>24500</v>
      </c>
      <c r="I855">
        <v>84100</v>
      </c>
      <c r="J855">
        <v>29.1</v>
      </c>
      <c r="K855">
        <v>4.3</v>
      </c>
      <c r="L855">
        <v>23900</v>
      </c>
      <c r="M855">
        <v>78700</v>
      </c>
      <c r="N855">
        <v>30.3</v>
      </c>
      <c r="O855">
        <v>4.8</v>
      </c>
      <c r="P855">
        <v>22000</v>
      </c>
      <c r="Q855">
        <v>80200</v>
      </c>
      <c r="R855">
        <v>27.4</v>
      </c>
      <c r="S855">
        <v>4.7</v>
      </c>
      <c r="T855">
        <v>18600</v>
      </c>
      <c r="U855">
        <v>79200</v>
      </c>
      <c r="V855">
        <v>23.5</v>
      </c>
      <c r="W855">
        <v>4.5</v>
      </c>
      <c r="X855">
        <v>21800</v>
      </c>
      <c r="Y855">
        <v>76500</v>
      </c>
      <c r="Z855">
        <v>28.5</v>
      </c>
      <c r="AA855">
        <v>4.9000000000000004</v>
      </c>
      <c r="AB855">
        <v>16700</v>
      </c>
      <c r="AC855">
        <v>75200</v>
      </c>
      <c r="AD855">
        <v>22.2</v>
      </c>
      <c r="AE855">
        <v>4.3</v>
      </c>
      <c r="AF855">
        <v>20100</v>
      </c>
      <c r="AG855">
        <v>75000</v>
      </c>
      <c r="AH855">
        <v>26.8</v>
      </c>
      <c r="AI855">
        <v>4.3</v>
      </c>
      <c r="AJ855">
        <v>21000</v>
      </c>
      <c r="AK855">
        <v>76700</v>
      </c>
      <c r="AL855">
        <v>27.3</v>
      </c>
      <c r="AM855">
        <v>4.0999999999999996</v>
      </c>
      <c r="AN855">
        <v>19000</v>
      </c>
      <c r="AO855">
        <v>75800</v>
      </c>
      <c r="AP855">
        <v>25</v>
      </c>
      <c r="AQ855">
        <v>4.0999999999999996</v>
      </c>
      <c r="AR855">
        <v>19600</v>
      </c>
      <c r="AS855">
        <v>80500</v>
      </c>
      <c r="AT855">
        <v>24.3</v>
      </c>
      <c r="AU855">
        <v>3.8</v>
      </c>
      <c r="AV855">
        <v>19300</v>
      </c>
      <c r="AW855">
        <v>79000</v>
      </c>
      <c r="AX855">
        <v>24.5</v>
      </c>
      <c r="AY855">
        <v>4</v>
      </c>
      <c r="AZ855">
        <v>20400</v>
      </c>
      <c r="BA855">
        <v>76600</v>
      </c>
      <c r="BB855">
        <v>26.6</v>
      </c>
      <c r="BC855">
        <v>4.5</v>
      </c>
      <c r="BD855">
        <v>13900</v>
      </c>
      <c r="BE855">
        <v>75600</v>
      </c>
      <c r="BF855">
        <v>18.399999999999999</v>
      </c>
      <c r="BG855">
        <v>4.4000000000000004</v>
      </c>
      <c r="BH855">
        <v>19200</v>
      </c>
      <c r="BI855">
        <v>68100</v>
      </c>
      <c r="BJ855">
        <v>28.2</v>
      </c>
      <c r="BK855">
        <v>5.3</v>
      </c>
      <c r="BL855">
        <v>15900</v>
      </c>
      <c r="BM855">
        <v>72100</v>
      </c>
      <c r="BN855">
        <v>22</v>
      </c>
      <c r="BO855">
        <v>5</v>
      </c>
      <c r="BP855">
        <v>21700</v>
      </c>
      <c r="BQ855">
        <v>79300</v>
      </c>
      <c r="BR855">
        <v>27.4</v>
      </c>
      <c r="BS855">
        <v>6.1</v>
      </c>
      <c r="BT855">
        <v>11100</v>
      </c>
      <c r="BU855">
        <v>68000</v>
      </c>
      <c r="BV855">
        <v>16.3</v>
      </c>
      <c r="BW855">
        <v>5.9</v>
      </c>
    </row>
    <row r="856" spans="1:75" x14ac:dyDescent="0.3">
      <c r="A856" t="s">
        <v>156</v>
      </c>
      <c r="B856" t="str">
        <f>VLOOKUP(A856,'class and classification'!$A$1:$B$338,2,FALSE)</f>
        <v>Predominantly Urban</v>
      </c>
      <c r="C856" t="str">
        <f>VLOOKUP(A856,'class and classification'!$A$1:$C$338,3,FALSE)</f>
        <v>L</v>
      </c>
      <c r="D856">
        <v>22800</v>
      </c>
      <c r="E856">
        <v>132900</v>
      </c>
      <c r="F856">
        <v>17.100000000000001</v>
      </c>
      <c r="G856">
        <v>4.0999999999999996</v>
      </c>
      <c r="H856">
        <v>28600</v>
      </c>
      <c r="I856">
        <v>131500</v>
      </c>
      <c r="J856">
        <v>21.7</v>
      </c>
      <c r="K856">
        <v>4.3</v>
      </c>
      <c r="L856">
        <v>25300</v>
      </c>
      <c r="M856">
        <v>130600</v>
      </c>
      <c r="N856">
        <v>19.399999999999999</v>
      </c>
      <c r="O856">
        <v>4.2</v>
      </c>
      <c r="P856">
        <v>27500</v>
      </c>
      <c r="Q856">
        <v>142400</v>
      </c>
      <c r="R856">
        <v>19.3</v>
      </c>
      <c r="S856">
        <v>3.7</v>
      </c>
      <c r="T856">
        <v>24900</v>
      </c>
      <c r="U856">
        <v>146000</v>
      </c>
      <c r="V856">
        <v>17.100000000000001</v>
      </c>
      <c r="W856">
        <v>3.6</v>
      </c>
      <c r="X856">
        <v>32800</v>
      </c>
      <c r="Y856">
        <v>159100</v>
      </c>
      <c r="Z856">
        <v>20.6</v>
      </c>
      <c r="AA856">
        <v>3.8</v>
      </c>
      <c r="AB856">
        <v>36400</v>
      </c>
      <c r="AC856">
        <v>162300</v>
      </c>
      <c r="AD856">
        <v>22.5</v>
      </c>
      <c r="AE856">
        <v>4.2</v>
      </c>
      <c r="AF856">
        <v>37500</v>
      </c>
      <c r="AG856">
        <v>164600</v>
      </c>
      <c r="AH856">
        <v>22.8</v>
      </c>
      <c r="AI856">
        <v>4.0999999999999996</v>
      </c>
      <c r="AJ856">
        <v>33600</v>
      </c>
      <c r="AK856">
        <v>163400</v>
      </c>
      <c r="AL856">
        <v>20.6</v>
      </c>
      <c r="AM856">
        <v>4.4000000000000004</v>
      </c>
      <c r="AN856">
        <v>42100</v>
      </c>
      <c r="AO856">
        <v>184700</v>
      </c>
      <c r="AP856">
        <v>22.8</v>
      </c>
      <c r="AQ856">
        <v>4.3</v>
      </c>
      <c r="AR856">
        <v>51200</v>
      </c>
      <c r="AS856">
        <v>190600</v>
      </c>
      <c r="AT856">
        <v>26.8</v>
      </c>
      <c r="AU856">
        <v>4.5</v>
      </c>
      <c r="AV856">
        <v>42400</v>
      </c>
      <c r="AW856">
        <v>190400</v>
      </c>
      <c r="AX856">
        <v>22.3</v>
      </c>
      <c r="AY856">
        <v>4.5</v>
      </c>
      <c r="AZ856">
        <v>46600</v>
      </c>
      <c r="BA856">
        <v>198700</v>
      </c>
      <c r="BB856">
        <v>23.5</v>
      </c>
      <c r="BC856">
        <v>4.9000000000000004</v>
      </c>
      <c r="BD856">
        <v>40000</v>
      </c>
      <c r="BE856">
        <v>199800</v>
      </c>
      <c r="BF856">
        <v>20</v>
      </c>
      <c r="BG856">
        <v>4.5999999999999996</v>
      </c>
      <c r="BH856">
        <v>34000</v>
      </c>
      <c r="BI856">
        <v>191000</v>
      </c>
      <c r="BJ856">
        <v>17.8</v>
      </c>
      <c r="BK856">
        <v>4.2</v>
      </c>
      <c r="BL856">
        <v>51900</v>
      </c>
      <c r="BM856">
        <v>194900</v>
      </c>
      <c r="BN856">
        <v>26.6</v>
      </c>
      <c r="BO856">
        <v>4.5999999999999996</v>
      </c>
      <c r="BP856">
        <v>49000</v>
      </c>
      <c r="BQ856">
        <v>196000</v>
      </c>
      <c r="BR856">
        <v>25</v>
      </c>
      <c r="BS856">
        <v>5.2</v>
      </c>
      <c r="BT856">
        <v>53500</v>
      </c>
      <c r="BU856">
        <v>204000</v>
      </c>
      <c r="BV856">
        <v>26.2</v>
      </c>
      <c r="BW856">
        <v>5.6</v>
      </c>
    </row>
    <row r="857" spans="1:75" x14ac:dyDescent="0.3">
      <c r="A857" t="s">
        <v>157</v>
      </c>
      <c r="B857" t="str">
        <f>VLOOKUP(A857,'class and classification'!$A$1:$B$338,2,FALSE)</f>
        <v>Predominantly Urban</v>
      </c>
      <c r="C857" t="str">
        <f>VLOOKUP(A857,'class and classification'!$A$1:$C$338,3,FALSE)</f>
        <v>L</v>
      </c>
      <c r="D857">
        <v>23000</v>
      </c>
      <c r="E857">
        <v>122600</v>
      </c>
      <c r="F857">
        <v>18.8</v>
      </c>
      <c r="G857">
        <v>3.7</v>
      </c>
      <c r="H857">
        <v>25300</v>
      </c>
      <c r="I857">
        <v>125900</v>
      </c>
      <c r="J857">
        <v>20.100000000000001</v>
      </c>
      <c r="K857">
        <v>3.8</v>
      </c>
      <c r="L857">
        <v>18000</v>
      </c>
      <c r="M857">
        <v>126300</v>
      </c>
      <c r="N857">
        <v>14.2</v>
      </c>
      <c r="O857">
        <v>3.4</v>
      </c>
      <c r="P857">
        <v>19400</v>
      </c>
      <c r="Q857">
        <v>122400</v>
      </c>
      <c r="R857">
        <v>15.8</v>
      </c>
      <c r="S857">
        <v>3.6</v>
      </c>
      <c r="T857">
        <v>25900</v>
      </c>
      <c r="U857">
        <v>133600</v>
      </c>
      <c r="V857">
        <v>19.399999999999999</v>
      </c>
      <c r="W857">
        <v>3.6</v>
      </c>
      <c r="X857">
        <v>27700</v>
      </c>
      <c r="Y857">
        <v>132600</v>
      </c>
      <c r="Z857">
        <v>20.9</v>
      </c>
      <c r="AA857">
        <v>4.2</v>
      </c>
      <c r="AB857">
        <v>23100</v>
      </c>
      <c r="AC857">
        <v>123600</v>
      </c>
      <c r="AD857">
        <v>18.7</v>
      </c>
      <c r="AE857">
        <v>4.5</v>
      </c>
      <c r="AF857">
        <v>29200</v>
      </c>
      <c r="AG857">
        <v>134100</v>
      </c>
      <c r="AH857">
        <v>21.8</v>
      </c>
      <c r="AI857">
        <v>4.3</v>
      </c>
      <c r="AJ857">
        <v>28400</v>
      </c>
      <c r="AK857">
        <v>133600</v>
      </c>
      <c r="AL857">
        <v>21.3</v>
      </c>
      <c r="AM857">
        <v>4.2</v>
      </c>
      <c r="AN857">
        <v>32400</v>
      </c>
      <c r="AO857">
        <v>141900</v>
      </c>
      <c r="AP857">
        <v>22.8</v>
      </c>
      <c r="AQ857">
        <v>4</v>
      </c>
      <c r="AR857">
        <v>35800</v>
      </c>
      <c r="AS857">
        <v>153600</v>
      </c>
      <c r="AT857">
        <v>23.3</v>
      </c>
      <c r="AU857">
        <v>3.9</v>
      </c>
      <c r="AV857">
        <v>31100</v>
      </c>
      <c r="AW857">
        <v>159600</v>
      </c>
      <c r="AX857">
        <v>19.5</v>
      </c>
      <c r="AY857">
        <v>4</v>
      </c>
      <c r="AZ857">
        <v>28400</v>
      </c>
      <c r="BA857">
        <v>158300</v>
      </c>
      <c r="BB857">
        <v>17.899999999999999</v>
      </c>
      <c r="BC857">
        <v>4</v>
      </c>
      <c r="BD857">
        <v>43200</v>
      </c>
      <c r="BE857">
        <v>174700</v>
      </c>
      <c r="BF857">
        <v>24.7</v>
      </c>
      <c r="BG857">
        <v>4.3</v>
      </c>
      <c r="BH857">
        <v>31800</v>
      </c>
      <c r="BI857">
        <v>169900</v>
      </c>
      <c r="BJ857">
        <v>18.7</v>
      </c>
      <c r="BK857">
        <v>4</v>
      </c>
      <c r="BL857">
        <v>32800</v>
      </c>
      <c r="BM857">
        <v>174300</v>
      </c>
      <c r="BN857">
        <v>18.8</v>
      </c>
      <c r="BO857">
        <v>3.9</v>
      </c>
      <c r="BP857">
        <v>37600</v>
      </c>
      <c r="BQ857">
        <v>184800</v>
      </c>
      <c r="BR857">
        <v>20.3</v>
      </c>
      <c r="BS857">
        <v>4.5</v>
      </c>
      <c r="BT857">
        <v>34400</v>
      </c>
      <c r="BU857">
        <v>171400</v>
      </c>
      <c r="BV857">
        <v>20.100000000000001</v>
      </c>
      <c r="BW857">
        <v>4.7</v>
      </c>
    </row>
    <row r="858" spans="1:75" x14ac:dyDescent="0.3">
      <c r="A858" t="s">
        <v>158</v>
      </c>
      <c r="B858" t="str">
        <f>VLOOKUP(A858,'class and classification'!$A$1:$B$338,2,FALSE)</f>
        <v>Predominantly Urban</v>
      </c>
      <c r="C858" t="str">
        <f>VLOOKUP(A858,'class and classification'!$A$1:$C$338,3,FALSE)</f>
        <v>L</v>
      </c>
      <c r="D858">
        <v>13700</v>
      </c>
      <c r="E858">
        <v>95400</v>
      </c>
      <c r="F858">
        <v>14.4</v>
      </c>
      <c r="G858">
        <v>3.7</v>
      </c>
      <c r="H858">
        <v>17700</v>
      </c>
      <c r="I858">
        <v>97500</v>
      </c>
      <c r="J858">
        <v>18.2</v>
      </c>
      <c r="K858">
        <v>4</v>
      </c>
      <c r="L858">
        <v>12400</v>
      </c>
      <c r="M858">
        <v>101500</v>
      </c>
      <c r="N858">
        <v>12.2</v>
      </c>
      <c r="O858">
        <v>3.3</v>
      </c>
      <c r="P858">
        <v>16500</v>
      </c>
      <c r="Q858">
        <v>105300</v>
      </c>
      <c r="R858">
        <v>15.7</v>
      </c>
      <c r="S858">
        <v>3.8</v>
      </c>
      <c r="T858">
        <v>13600</v>
      </c>
      <c r="U858">
        <v>113300</v>
      </c>
      <c r="V858">
        <v>12</v>
      </c>
      <c r="W858">
        <v>3.3</v>
      </c>
      <c r="X858">
        <v>9800</v>
      </c>
      <c r="Y858">
        <v>109300</v>
      </c>
      <c r="Z858">
        <v>8.9</v>
      </c>
      <c r="AA858">
        <v>2.9</v>
      </c>
      <c r="AB858">
        <v>11900</v>
      </c>
      <c r="AC858">
        <v>116100</v>
      </c>
      <c r="AD858">
        <v>10.3</v>
      </c>
      <c r="AE858">
        <v>3.1</v>
      </c>
      <c r="AF858">
        <v>10700</v>
      </c>
      <c r="AG858">
        <v>120200</v>
      </c>
      <c r="AH858">
        <v>8.9</v>
      </c>
      <c r="AI858">
        <v>2.8</v>
      </c>
      <c r="AJ858">
        <v>12300</v>
      </c>
      <c r="AK858">
        <v>134600</v>
      </c>
      <c r="AL858">
        <v>9.1999999999999993</v>
      </c>
      <c r="AM858">
        <v>2.9</v>
      </c>
      <c r="AN858">
        <v>12700</v>
      </c>
      <c r="AO858">
        <v>141000</v>
      </c>
      <c r="AP858">
        <v>9</v>
      </c>
      <c r="AQ858">
        <v>2.8</v>
      </c>
      <c r="AR858">
        <v>17400</v>
      </c>
      <c r="AS858">
        <v>140300</v>
      </c>
      <c r="AT858">
        <v>12.4</v>
      </c>
      <c r="AU858">
        <v>3.3</v>
      </c>
      <c r="AV858">
        <v>19100</v>
      </c>
      <c r="AW858">
        <v>156800</v>
      </c>
      <c r="AX858">
        <v>12.2</v>
      </c>
      <c r="AY858">
        <v>3.1</v>
      </c>
      <c r="AZ858">
        <v>21200</v>
      </c>
      <c r="BA858">
        <v>174200</v>
      </c>
      <c r="BB858">
        <v>12.1</v>
      </c>
      <c r="BC858">
        <v>3.2</v>
      </c>
      <c r="BD858">
        <v>22500</v>
      </c>
      <c r="BE858">
        <v>169900</v>
      </c>
      <c r="BF858">
        <v>13.2</v>
      </c>
      <c r="BG858">
        <v>3.7</v>
      </c>
      <c r="BH858">
        <v>20300</v>
      </c>
      <c r="BI858">
        <v>172100</v>
      </c>
      <c r="BJ858">
        <v>11.8</v>
      </c>
      <c r="BK858">
        <v>3.8</v>
      </c>
      <c r="BL858">
        <v>26000</v>
      </c>
      <c r="BM858">
        <v>182400</v>
      </c>
      <c r="BN858">
        <v>14.3</v>
      </c>
      <c r="BO858">
        <v>4.2</v>
      </c>
      <c r="BP858">
        <v>27100</v>
      </c>
      <c r="BQ858">
        <v>192400</v>
      </c>
      <c r="BR858">
        <v>14.1</v>
      </c>
      <c r="BS858">
        <v>5.2</v>
      </c>
      <c r="BT858">
        <v>25500</v>
      </c>
      <c r="BU858">
        <v>191500</v>
      </c>
      <c r="BV858">
        <v>13.3</v>
      </c>
      <c r="BW858">
        <v>5</v>
      </c>
    </row>
    <row r="859" spans="1:75" x14ac:dyDescent="0.3">
      <c r="A859" t="s">
        <v>159</v>
      </c>
      <c r="B859" t="str">
        <f>VLOOKUP(A859,'class and classification'!$A$1:$B$338,2,FALSE)</f>
        <v>Predominantly Urban</v>
      </c>
      <c r="C859" t="str">
        <f>VLOOKUP(A859,'class and classification'!$A$1:$C$338,3,FALSE)</f>
        <v>L</v>
      </c>
      <c r="D859">
        <v>22400</v>
      </c>
      <c r="E859">
        <v>120500</v>
      </c>
      <c r="F859">
        <v>18.600000000000001</v>
      </c>
      <c r="G859">
        <v>4</v>
      </c>
      <c r="H859">
        <v>20100</v>
      </c>
      <c r="I859">
        <v>120200</v>
      </c>
      <c r="J859">
        <v>16.7</v>
      </c>
      <c r="K859">
        <v>3.9</v>
      </c>
      <c r="L859">
        <v>22600</v>
      </c>
      <c r="M859">
        <v>125700</v>
      </c>
      <c r="N859">
        <v>18</v>
      </c>
      <c r="O859">
        <v>3.9</v>
      </c>
      <c r="P859">
        <v>24200</v>
      </c>
      <c r="Q859">
        <v>131000</v>
      </c>
      <c r="R859">
        <v>18.5</v>
      </c>
      <c r="S859">
        <v>3.9</v>
      </c>
      <c r="T859">
        <v>30100</v>
      </c>
      <c r="U859">
        <v>137100</v>
      </c>
      <c r="V859">
        <v>21.9</v>
      </c>
      <c r="W859">
        <v>3.8</v>
      </c>
      <c r="X859">
        <v>25600</v>
      </c>
      <c r="Y859">
        <v>136600</v>
      </c>
      <c r="Z859">
        <v>18.7</v>
      </c>
      <c r="AA859">
        <v>4.2</v>
      </c>
      <c r="AB859">
        <v>34200</v>
      </c>
      <c r="AC859">
        <v>145200</v>
      </c>
      <c r="AD859">
        <v>23.6</v>
      </c>
      <c r="AE859">
        <v>4.5</v>
      </c>
      <c r="AF859">
        <v>28500</v>
      </c>
      <c r="AG859">
        <v>136800</v>
      </c>
      <c r="AH859">
        <v>20.8</v>
      </c>
      <c r="AI859">
        <v>4.0999999999999996</v>
      </c>
      <c r="AJ859">
        <v>33100</v>
      </c>
      <c r="AK859">
        <v>150700</v>
      </c>
      <c r="AL859">
        <v>21.9</v>
      </c>
      <c r="AM859">
        <v>4</v>
      </c>
      <c r="AN859">
        <v>30600</v>
      </c>
      <c r="AO859">
        <v>143000</v>
      </c>
      <c r="AP859">
        <v>21.4</v>
      </c>
      <c r="AQ859">
        <v>3.9</v>
      </c>
      <c r="AR859">
        <v>35000</v>
      </c>
      <c r="AS859">
        <v>161200</v>
      </c>
      <c r="AT859">
        <v>21.7</v>
      </c>
      <c r="AU859">
        <v>3.6</v>
      </c>
      <c r="AV859">
        <v>28500</v>
      </c>
      <c r="AW859">
        <v>170600</v>
      </c>
      <c r="AX859">
        <v>16.7</v>
      </c>
      <c r="AY859">
        <v>3.4</v>
      </c>
      <c r="AZ859">
        <v>33500</v>
      </c>
      <c r="BA859">
        <v>173400</v>
      </c>
      <c r="BB859">
        <v>19.3</v>
      </c>
      <c r="BC859">
        <v>3.9</v>
      </c>
      <c r="BD859">
        <v>41300</v>
      </c>
      <c r="BE859">
        <v>184200</v>
      </c>
      <c r="BF859">
        <v>22.4</v>
      </c>
      <c r="BG859">
        <v>4.0999999999999996</v>
      </c>
      <c r="BH859">
        <v>43500</v>
      </c>
      <c r="BI859">
        <v>185700</v>
      </c>
      <c r="BJ859">
        <v>23.4</v>
      </c>
      <c r="BK859">
        <v>4.0999999999999996</v>
      </c>
      <c r="BL859">
        <v>42000</v>
      </c>
      <c r="BM859">
        <v>184900</v>
      </c>
      <c r="BN859">
        <v>22.7</v>
      </c>
      <c r="BO859">
        <v>4.3</v>
      </c>
      <c r="BP859">
        <v>41200</v>
      </c>
      <c r="BQ859">
        <v>190500</v>
      </c>
      <c r="BR859">
        <v>21.6</v>
      </c>
      <c r="BS859">
        <v>4.8</v>
      </c>
      <c r="BT859">
        <v>32800</v>
      </c>
      <c r="BU859">
        <v>184600</v>
      </c>
      <c r="BV859">
        <v>17.8</v>
      </c>
      <c r="BW859">
        <v>4.7</v>
      </c>
    </row>
    <row r="860" spans="1:75" x14ac:dyDescent="0.3">
      <c r="A860" t="s">
        <v>160</v>
      </c>
      <c r="B860" t="str">
        <f>VLOOKUP(A860,'class and classification'!$A$1:$B$338,2,FALSE)</f>
        <v>Predominantly Urban</v>
      </c>
      <c r="C860" t="str">
        <f>VLOOKUP(A860,'class and classification'!$A$1:$C$338,3,FALSE)</f>
        <v>L</v>
      </c>
      <c r="D860">
        <v>11900</v>
      </c>
      <c r="E860">
        <v>79200</v>
      </c>
      <c r="F860">
        <v>15</v>
      </c>
      <c r="G860">
        <v>3.5</v>
      </c>
      <c r="H860">
        <v>16000</v>
      </c>
      <c r="I860">
        <v>86200</v>
      </c>
      <c r="J860">
        <v>18.5</v>
      </c>
      <c r="K860">
        <v>3.9</v>
      </c>
      <c r="L860">
        <v>16500</v>
      </c>
      <c r="M860">
        <v>82700</v>
      </c>
      <c r="N860">
        <v>20</v>
      </c>
      <c r="O860">
        <v>4.2</v>
      </c>
      <c r="P860">
        <v>17200</v>
      </c>
      <c r="Q860">
        <v>90100</v>
      </c>
      <c r="R860">
        <v>19.100000000000001</v>
      </c>
      <c r="S860">
        <v>4.3</v>
      </c>
      <c r="T860">
        <v>21000</v>
      </c>
      <c r="U860">
        <v>104100</v>
      </c>
      <c r="V860">
        <v>20.2</v>
      </c>
      <c r="W860">
        <v>3.9</v>
      </c>
      <c r="X860">
        <v>24300</v>
      </c>
      <c r="Y860">
        <v>106600</v>
      </c>
      <c r="Z860">
        <v>22.8</v>
      </c>
      <c r="AA860">
        <v>4.4000000000000004</v>
      </c>
      <c r="AB860">
        <v>28100</v>
      </c>
      <c r="AC860">
        <v>111800</v>
      </c>
      <c r="AD860">
        <v>25.1</v>
      </c>
      <c r="AE860">
        <v>4.4000000000000004</v>
      </c>
      <c r="AF860">
        <v>31700</v>
      </c>
      <c r="AG860">
        <v>113300</v>
      </c>
      <c r="AH860">
        <v>28</v>
      </c>
      <c r="AI860">
        <v>4.4000000000000004</v>
      </c>
      <c r="AJ860">
        <v>25500</v>
      </c>
      <c r="AK860">
        <v>119600</v>
      </c>
      <c r="AL860">
        <v>21.3</v>
      </c>
      <c r="AM860">
        <v>4.0999999999999996</v>
      </c>
      <c r="AN860">
        <v>22700</v>
      </c>
      <c r="AO860">
        <v>127200</v>
      </c>
      <c r="AP860">
        <v>17.899999999999999</v>
      </c>
      <c r="AQ860">
        <v>3.8</v>
      </c>
      <c r="AR860">
        <v>26100</v>
      </c>
      <c r="AS860">
        <v>144000</v>
      </c>
      <c r="AT860">
        <v>18.100000000000001</v>
      </c>
      <c r="AU860">
        <v>3.8</v>
      </c>
      <c r="AV860">
        <v>26700</v>
      </c>
      <c r="AW860">
        <v>153400</v>
      </c>
      <c r="AX860">
        <v>17.399999999999999</v>
      </c>
      <c r="AY860">
        <v>3.8</v>
      </c>
      <c r="AZ860">
        <v>36800</v>
      </c>
      <c r="BA860">
        <v>153800</v>
      </c>
      <c r="BB860">
        <v>23.9</v>
      </c>
      <c r="BC860">
        <v>4.7</v>
      </c>
      <c r="BD860">
        <v>30700</v>
      </c>
      <c r="BE860">
        <v>141300</v>
      </c>
      <c r="BF860">
        <v>21.7</v>
      </c>
      <c r="BG860">
        <v>4.7</v>
      </c>
      <c r="BH860">
        <v>35000</v>
      </c>
      <c r="BI860">
        <v>168400</v>
      </c>
      <c r="BJ860">
        <v>20.8</v>
      </c>
      <c r="BK860">
        <v>4.8</v>
      </c>
      <c r="BL860">
        <v>37600</v>
      </c>
      <c r="BM860">
        <v>170200</v>
      </c>
      <c r="BN860">
        <v>22.1</v>
      </c>
      <c r="BO860">
        <v>4.9000000000000004</v>
      </c>
      <c r="BP860">
        <v>41500</v>
      </c>
      <c r="BQ860">
        <v>173400</v>
      </c>
      <c r="BR860">
        <v>23.9</v>
      </c>
      <c r="BS860">
        <v>6.5</v>
      </c>
      <c r="BT860">
        <v>38800</v>
      </c>
      <c r="BU860">
        <v>178100</v>
      </c>
      <c r="BV860">
        <v>21.8</v>
      </c>
      <c r="BW860">
        <v>5.5</v>
      </c>
    </row>
    <row r="861" spans="1:75" x14ac:dyDescent="0.3">
      <c r="A861" t="s">
        <v>161</v>
      </c>
      <c r="B861" t="str">
        <f>VLOOKUP(A861,'class and classification'!$A$1:$B$338,2,FALSE)</f>
        <v>Predominantly Urban</v>
      </c>
      <c r="C861" t="str">
        <f>VLOOKUP(A861,'class and classification'!$A$1:$C$338,3,FALSE)</f>
        <v>L</v>
      </c>
      <c r="D861">
        <v>38200</v>
      </c>
      <c r="E861">
        <v>158200</v>
      </c>
      <c r="F861">
        <v>24.1</v>
      </c>
      <c r="G861">
        <v>3.6</v>
      </c>
      <c r="H861">
        <v>31700</v>
      </c>
      <c r="I861">
        <v>153300</v>
      </c>
      <c r="J861">
        <v>20.7</v>
      </c>
      <c r="K861">
        <v>4.2</v>
      </c>
      <c r="L861">
        <v>31100</v>
      </c>
      <c r="M861">
        <v>153500</v>
      </c>
      <c r="N861">
        <v>20.2</v>
      </c>
      <c r="O861">
        <v>4.2</v>
      </c>
      <c r="P861">
        <v>40800</v>
      </c>
      <c r="Q861">
        <v>161200</v>
      </c>
      <c r="R861">
        <v>25.3</v>
      </c>
      <c r="S861">
        <v>4.5999999999999996</v>
      </c>
      <c r="T861">
        <v>38200</v>
      </c>
      <c r="U861">
        <v>169600</v>
      </c>
      <c r="V861">
        <v>22.5</v>
      </c>
      <c r="W861">
        <v>4.2</v>
      </c>
      <c r="X861">
        <v>34000</v>
      </c>
      <c r="Y861">
        <v>176200</v>
      </c>
      <c r="Z861">
        <v>19.3</v>
      </c>
      <c r="AA861">
        <v>4</v>
      </c>
      <c r="AB861">
        <v>32500</v>
      </c>
      <c r="AC861">
        <v>163100</v>
      </c>
      <c r="AD861">
        <v>19.899999999999999</v>
      </c>
      <c r="AE861">
        <v>4.2</v>
      </c>
      <c r="AF861">
        <v>36200</v>
      </c>
      <c r="AG861">
        <v>171400</v>
      </c>
      <c r="AH861">
        <v>21.1</v>
      </c>
      <c r="AI861">
        <v>4.2</v>
      </c>
      <c r="AJ861">
        <v>38100</v>
      </c>
      <c r="AK861">
        <v>173800</v>
      </c>
      <c r="AL861">
        <v>21.9</v>
      </c>
      <c r="AM861">
        <v>4.0999999999999996</v>
      </c>
      <c r="AN861">
        <v>42600</v>
      </c>
      <c r="AO861">
        <v>173200</v>
      </c>
      <c r="AP861">
        <v>24.6</v>
      </c>
      <c r="AQ861">
        <v>4.5999999999999996</v>
      </c>
      <c r="AR861">
        <v>44000</v>
      </c>
      <c r="AS861">
        <v>185100</v>
      </c>
      <c r="AT861">
        <v>23.8</v>
      </c>
      <c r="AU861">
        <v>4.3</v>
      </c>
      <c r="AV861">
        <v>42400</v>
      </c>
      <c r="AW861">
        <v>187300</v>
      </c>
      <c r="AX861">
        <v>22.6</v>
      </c>
      <c r="AY861">
        <v>4.0999999999999996</v>
      </c>
      <c r="AZ861">
        <v>43800</v>
      </c>
      <c r="BA861">
        <v>188900</v>
      </c>
      <c r="BB861">
        <v>23.2</v>
      </c>
      <c r="BC861">
        <v>4.5</v>
      </c>
      <c r="BD861">
        <v>45900</v>
      </c>
      <c r="BE861">
        <v>187600</v>
      </c>
      <c r="BF861">
        <v>24.5</v>
      </c>
      <c r="BG861">
        <v>4.7</v>
      </c>
      <c r="BH861">
        <v>42700</v>
      </c>
      <c r="BI861">
        <v>193300</v>
      </c>
      <c r="BJ861">
        <v>22.1</v>
      </c>
      <c r="BK861">
        <v>4.3</v>
      </c>
      <c r="BL861">
        <v>39500</v>
      </c>
      <c r="BM861">
        <v>198100</v>
      </c>
      <c r="BN861">
        <v>19.899999999999999</v>
      </c>
      <c r="BO861">
        <v>4.3</v>
      </c>
      <c r="BP861">
        <v>45500</v>
      </c>
      <c r="BQ861">
        <v>205400</v>
      </c>
      <c r="BR861">
        <v>22.1</v>
      </c>
      <c r="BS861">
        <v>4.8</v>
      </c>
      <c r="BT861">
        <v>36800</v>
      </c>
      <c r="BU861">
        <v>192300</v>
      </c>
      <c r="BV861">
        <v>19.100000000000001</v>
      </c>
      <c r="BW861">
        <v>4.7</v>
      </c>
    </row>
    <row r="862" spans="1:75" x14ac:dyDescent="0.3">
      <c r="A862" t="s">
        <v>162</v>
      </c>
      <c r="B862" t="str">
        <f>VLOOKUP(A862,'class and classification'!$A$1:$B$338,2,FALSE)</f>
        <v>Predominantly Urban</v>
      </c>
      <c r="C862" t="str">
        <f>VLOOKUP(A862,'class and classification'!$A$1:$C$338,3,FALSE)</f>
        <v>L</v>
      </c>
      <c r="D862">
        <v>21300</v>
      </c>
      <c r="E862">
        <v>103200</v>
      </c>
      <c r="F862">
        <v>20.7</v>
      </c>
      <c r="G862">
        <v>3.8</v>
      </c>
      <c r="H862">
        <v>24900</v>
      </c>
      <c r="I862">
        <v>106900</v>
      </c>
      <c r="J862">
        <v>23.3</v>
      </c>
      <c r="K862">
        <v>4</v>
      </c>
      <c r="L862">
        <v>23600</v>
      </c>
      <c r="M862">
        <v>107100</v>
      </c>
      <c r="N862">
        <v>22</v>
      </c>
      <c r="O862">
        <v>4.0999999999999996</v>
      </c>
      <c r="P862">
        <v>24400</v>
      </c>
      <c r="Q862">
        <v>108500</v>
      </c>
      <c r="R862">
        <v>22.5</v>
      </c>
      <c r="S862">
        <v>3.8</v>
      </c>
      <c r="T862">
        <v>28400</v>
      </c>
      <c r="U862">
        <v>104500</v>
      </c>
      <c r="V862">
        <v>27.1</v>
      </c>
      <c r="W862">
        <v>4.0999999999999996</v>
      </c>
      <c r="X862">
        <v>34000</v>
      </c>
      <c r="Y862">
        <v>110800</v>
      </c>
      <c r="Z862">
        <v>30.7</v>
      </c>
      <c r="AA862">
        <v>4.5999999999999996</v>
      </c>
      <c r="AB862">
        <v>26800</v>
      </c>
      <c r="AC862">
        <v>102200</v>
      </c>
      <c r="AD862">
        <v>26.3</v>
      </c>
      <c r="AE862">
        <v>5.2</v>
      </c>
      <c r="AF862">
        <v>26900</v>
      </c>
      <c r="AG862">
        <v>106900</v>
      </c>
      <c r="AH862">
        <v>25.1</v>
      </c>
      <c r="AI862">
        <v>4.3</v>
      </c>
      <c r="AJ862">
        <v>23400</v>
      </c>
      <c r="AK862">
        <v>109400</v>
      </c>
      <c r="AL862">
        <v>21.4</v>
      </c>
      <c r="AM862">
        <v>3.8</v>
      </c>
      <c r="AN862">
        <v>29100</v>
      </c>
      <c r="AO862">
        <v>113300</v>
      </c>
      <c r="AP862">
        <v>25.7</v>
      </c>
      <c r="AQ862">
        <v>4</v>
      </c>
      <c r="AR862">
        <v>31400</v>
      </c>
      <c r="AS862">
        <v>115300</v>
      </c>
      <c r="AT862">
        <v>27.2</v>
      </c>
      <c r="AU862">
        <v>4</v>
      </c>
      <c r="AV862">
        <v>29100</v>
      </c>
      <c r="AW862">
        <v>114100</v>
      </c>
      <c r="AX862">
        <v>25.5</v>
      </c>
      <c r="AY862">
        <v>4.4000000000000004</v>
      </c>
      <c r="AZ862">
        <v>32100</v>
      </c>
      <c r="BA862">
        <v>119300</v>
      </c>
      <c r="BB862">
        <v>26.9</v>
      </c>
      <c r="BC862">
        <v>4.5</v>
      </c>
      <c r="BD862">
        <v>28500</v>
      </c>
      <c r="BE862">
        <v>113400</v>
      </c>
      <c r="BF862">
        <v>25.1</v>
      </c>
      <c r="BG862">
        <v>4.7</v>
      </c>
      <c r="BH862">
        <v>24700</v>
      </c>
      <c r="BI862">
        <v>123700</v>
      </c>
      <c r="BJ862">
        <v>20</v>
      </c>
      <c r="BK862">
        <v>4.7</v>
      </c>
      <c r="BL862">
        <v>27200</v>
      </c>
      <c r="BM862">
        <v>127000</v>
      </c>
      <c r="BN862">
        <v>21.4</v>
      </c>
      <c r="BO862">
        <v>5.0999999999999996</v>
      </c>
      <c r="BP862">
        <v>21900</v>
      </c>
      <c r="BQ862">
        <v>117800</v>
      </c>
      <c r="BR862">
        <v>18.600000000000001</v>
      </c>
      <c r="BS862">
        <v>6.2</v>
      </c>
      <c r="BT862">
        <v>27200</v>
      </c>
      <c r="BU862">
        <v>119200</v>
      </c>
      <c r="BV862">
        <v>22.8</v>
      </c>
      <c r="BW862">
        <v>6.9</v>
      </c>
    </row>
    <row r="863" spans="1:75" x14ac:dyDescent="0.3">
      <c r="A863" t="s">
        <v>163</v>
      </c>
      <c r="B863" t="str">
        <f>VLOOKUP(A863,'class and classification'!$A$1:$B$338,2,FALSE)</f>
        <v>Predominantly Urban</v>
      </c>
      <c r="C863" t="str">
        <f>VLOOKUP(A863,'class and classification'!$A$1:$C$338,3,FALSE)</f>
        <v>L</v>
      </c>
      <c r="D863">
        <v>7200</v>
      </c>
      <c r="E863">
        <v>65500</v>
      </c>
      <c r="F863">
        <v>11</v>
      </c>
      <c r="G863">
        <v>3.3</v>
      </c>
      <c r="H863">
        <v>6800</v>
      </c>
      <c r="I863">
        <v>66000</v>
      </c>
      <c r="J863">
        <v>10.4</v>
      </c>
      <c r="K863">
        <v>3.2</v>
      </c>
      <c r="L863">
        <v>7100</v>
      </c>
      <c r="M863">
        <v>66500</v>
      </c>
      <c r="N863">
        <v>10.7</v>
      </c>
      <c r="O863">
        <v>3.2</v>
      </c>
      <c r="P863">
        <v>5300</v>
      </c>
      <c r="Q863">
        <v>71400</v>
      </c>
      <c r="R863">
        <v>7.4</v>
      </c>
      <c r="S863">
        <v>2.7</v>
      </c>
      <c r="T863">
        <v>7300</v>
      </c>
      <c r="U863">
        <v>70700</v>
      </c>
      <c r="V863">
        <v>10.4</v>
      </c>
      <c r="W863">
        <v>3</v>
      </c>
      <c r="X863">
        <v>8200</v>
      </c>
      <c r="Y863">
        <v>69800</v>
      </c>
      <c r="Z863">
        <v>11.7</v>
      </c>
      <c r="AA863">
        <v>3.5</v>
      </c>
      <c r="AB863">
        <v>6900</v>
      </c>
      <c r="AC863">
        <v>72800</v>
      </c>
      <c r="AD863">
        <v>9.4</v>
      </c>
      <c r="AE863">
        <v>2.9</v>
      </c>
      <c r="AF863">
        <v>9800</v>
      </c>
      <c r="AG863">
        <v>74800</v>
      </c>
      <c r="AH863">
        <v>13.1</v>
      </c>
      <c r="AI863">
        <v>3.4</v>
      </c>
      <c r="AJ863">
        <v>8600</v>
      </c>
      <c r="AK863">
        <v>75900</v>
      </c>
      <c r="AL863">
        <v>11.3</v>
      </c>
      <c r="AM863">
        <v>3.2</v>
      </c>
      <c r="AN863">
        <v>7000</v>
      </c>
      <c r="AO863">
        <v>79300</v>
      </c>
      <c r="AP863">
        <v>8.8000000000000007</v>
      </c>
      <c r="AQ863">
        <v>2.9</v>
      </c>
      <c r="AR863">
        <v>8000</v>
      </c>
      <c r="AS863">
        <v>80600</v>
      </c>
      <c r="AT863">
        <v>9.9</v>
      </c>
      <c r="AU863">
        <v>3.2</v>
      </c>
      <c r="AV863">
        <v>7900</v>
      </c>
      <c r="AW863">
        <v>86000</v>
      </c>
      <c r="AX863">
        <v>9.1</v>
      </c>
      <c r="AY863">
        <v>2.9</v>
      </c>
      <c r="AZ863">
        <v>7200</v>
      </c>
      <c r="BA863">
        <v>89700</v>
      </c>
      <c r="BB863">
        <v>8.1</v>
      </c>
      <c r="BC863">
        <v>2.7</v>
      </c>
      <c r="BD863">
        <v>7600</v>
      </c>
      <c r="BE863">
        <v>91300</v>
      </c>
      <c r="BF863">
        <v>8.3000000000000007</v>
      </c>
      <c r="BG863">
        <v>2.8</v>
      </c>
      <c r="BH863">
        <v>11200</v>
      </c>
      <c r="BI863">
        <v>95300</v>
      </c>
      <c r="BJ863">
        <v>11.8</v>
      </c>
      <c r="BK863">
        <v>3.5</v>
      </c>
      <c r="BL863">
        <v>10100</v>
      </c>
      <c r="BM863">
        <v>98400</v>
      </c>
      <c r="BN863">
        <v>10.199999999999999</v>
      </c>
      <c r="BO863">
        <v>3.5</v>
      </c>
      <c r="BP863">
        <v>6100</v>
      </c>
      <c r="BQ863">
        <v>94900</v>
      </c>
      <c r="BR863">
        <v>6.4</v>
      </c>
      <c r="BS863">
        <v>3.9</v>
      </c>
      <c r="BT863">
        <v>7200</v>
      </c>
      <c r="BU863">
        <v>94400</v>
      </c>
      <c r="BV863">
        <v>7.7</v>
      </c>
      <c r="BW863">
        <v>4.2</v>
      </c>
    </row>
    <row r="864" spans="1:75" x14ac:dyDescent="0.3">
      <c r="A864" t="s">
        <v>164</v>
      </c>
      <c r="B864" t="str">
        <f>VLOOKUP(A864,'class and classification'!$A$1:$B$338,2,FALSE)</f>
        <v>Predominantly Urban</v>
      </c>
      <c r="C864" t="str">
        <f>VLOOKUP(A864,'class and classification'!$A$1:$C$338,3,FALSE)</f>
        <v>L</v>
      </c>
      <c r="D864">
        <v>28900</v>
      </c>
      <c r="E864">
        <v>152200</v>
      </c>
      <c r="F864">
        <v>19</v>
      </c>
      <c r="G864">
        <v>3.8</v>
      </c>
      <c r="H864">
        <v>30800</v>
      </c>
      <c r="I864">
        <v>153600</v>
      </c>
      <c r="J864">
        <v>20.100000000000001</v>
      </c>
      <c r="K864">
        <v>4.3</v>
      </c>
      <c r="L864">
        <v>22200</v>
      </c>
      <c r="M864">
        <v>156300</v>
      </c>
      <c r="N864">
        <v>14.2</v>
      </c>
      <c r="O864">
        <v>3.5</v>
      </c>
      <c r="P864">
        <v>24200</v>
      </c>
      <c r="Q864">
        <v>159100</v>
      </c>
      <c r="R864">
        <v>15.2</v>
      </c>
      <c r="S864">
        <v>3.4</v>
      </c>
      <c r="T864">
        <v>26500</v>
      </c>
      <c r="U864">
        <v>156000</v>
      </c>
      <c r="V864">
        <v>17</v>
      </c>
      <c r="W864">
        <v>3.5</v>
      </c>
      <c r="X864">
        <v>28600</v>
      </c>
      <c r="Y864">
        <v>161500</v>
      </c>
      <c r="Z864">
        <v>17.7</v>
      </c>
      <c r="AA864">
        <v>4</v>
      </c>
      <c r="AB864">
        <v>32100</v>
      </c>
      <c r="AC864">
        <v>170400</v>
      </c>
      <c r="AD864">
        <v>18.8</v>
      </c>
      <c r="AE864">
        <v>3.8</v>
      </c>
      <c r="AF864">
        <v>26600</v>
      </c>
      <c r="AG864">
        <v>169800</v>
      </c>
      <c r="AH864">
        <v>15.6</v>
      </c>
      <c r="AI864">
        <v>3.7</v>
      </c>
      <c r="AJ864">
        <v>23300</v>
      </c>
      <c r="AK864">
        <v>163100</v>
      </c>
      <c r="AL864">
        <v>14.3</v>
      </c>
      <c r="AM864">
        <v>3.7</v>
      </c>
      <c r="AN864">
        <v>23800</v>
      </c>
      <c r="AO864">
        <v>180700</v>
      </c>
      <c r="AP864">
        <v>13.2</v>
      </c>
      <c r="AQ864">
        <v>3.5</v>
      </c>
      <c r="AR864">
        <v>25700</v>
      </c>
      <c r="AS864">
        <v>178100</v>
      </c>
      <c r="AT864">
        <v>14.4</v>
      </c>
      <c r="AU864">
        <v>3.4</v>
      </c>
      <c r="AV864">
        <v>26800</v>
      </c>
      <c r="AW864">
        <v>177400</v>
      </c>
      <c r="AX864">
        <v>15.1</v>
      </c>
      <c r="AY864">
        <v>3.6</v>
      </c>
      <c r="AZ864">
        <v>25700</v>
      </c>
      <c r="BA864">
        <v>181200</v>
      </c>
      <c r="BB864">
        <v>14.2</v>
      </c>
      <c r="BC864">
        <v>3.6</v>
      </c>
      <c r="BD864">
        <v>24500</v>
      </c>
      <c r="BE864">
        <v>193500</v>
      </c>
      <c r="BF864">
        <v>12.7</v>
      </c>
      <c r="BG864">
        <v>3.4</v>
      </c>
      <c r="BH864">
        <v>28200</v>
      </c>
      <c r="BI864">
        <v>192300</v>
      </c>
      <c r="BJ864">
        <v>14.7</v>
      </c>
      <c r="BK864">
        <v>3.7</v>
      </c>
      <c r="BL864">
        <v>31100</v>
      </c>
      <c r="BM864">
        <v>203600</v>
      </c>
      <c r="BN864">
        <v>15.3</v>
      </c>
      <c r="BO864">
        <v>4</v>
      </c>
      <c r="BP864">
        <v>38400</v>
      </c>
      <c r="BQ864">
        <v>203900</v>
      </c>
      <c r="BR864">
        <v>18.8</v>
      </c>
      <c r="BS864">
        <v>4.5</v>
      </c>
      <c r="BT864">
        <v>31800</v>
      </c>
      <c r="BU864">
        <v>192500</v>
      </c>
      <c r="BV864">
        <v>16.5</v>
      </c>
      <c r="BW864">
        <v>4.0999999999999996</v>
      </c>
    </row>
    <row r="865" spans="1:75" x14ac:dyDescent="0.3">
      <c r="A865" t="s">
        <v>165</v>
      </c>
      <c r="B865" t="str">
        <f>VLOOKUP(A865,'class and classification'!$A$1:$B$338,2,FALSE)</f>
        <v>Predominantly Urban</v>
      </c>
      <c r="C865" t="str">
        <f>VLOOKUP(A865,'class and classification'!$A$1:$C$338,3,FALSE)</f>
        <v>L</v>
      </c>
      <c r="D865">
        <v>15700</v>
      </c>
      <c r="E865">
        <v>107900</v>
      </c>
      <c r="F865">
        <v>14.6</v>
      </c>
      <c r="G865">
        <v>3.5</v>
      </c>
      <c r="H865">
        <v>15900</v>
      </c>
      <c r="I865">
        <v>108300</v>
      </c>
      <c r="J865">
        <v>14.7</v>
      </c>
      <c r="K865">
        <v>3.6</v>
      </c>
      <c r="L865">
        <v>18400</v>
      </c>
      <c r="M865">
        <v>108200</v>
      </c>
      <c r="N865">
        <v>17</v>
      </c>
      <c r="O865">
        <v>3.6</v>
      </c>
      <c r="P865">
        <v>14400</v>
      </c>
      <c r="Q865">
        <v>108100</v>
      </c>
      <c r="R865">
        <v>13.3</v>
      </c>
      <c r="S865">
        <v>3.2</v>
      </c>
      <c r="T865">
        <v>17500</v>
      </c>
      <c r="U865">
        <v>106400</v>
      </c>
      <c r="V865">
        <v>16.5</v>
      </c>
      <c r="W865">
        <v>3.8</v>
      </c>
      <c r="X865">
        <v>16700</v>
      </c>
      <c r="Y865">
        <v>103500</v>
      </c>
      <c r="Z865">
        <v>16.2</v>
      </c>
      <c r="AA865">
        <v>3.9</v>
      </c>
      <c r="AB865">
        <v>15100</v>
      </c>
      <c r="AC865">
        <v>106200</v>
      </c>
      <c r="AD865">
        <v>14.2</v>
      </c>
      <c r="AE865">
        <v>3.3</v>
      </c>
      <c r="AF865">
        <v>14500</v>
      </c>
      <c r="AG865">
        <v>106500</v>
      </c>
      <c r="AH865">
        <v>13.6</v>
      </c>
      <c r="AI865">
        <v>3.5</v>
      </c>
      <c r="AJ865">
        <v>16200</v>
      </c>
      <c r="AK865">
        <v>111400</v>
      </c>
      <c r="AL865">
        <v>14.5</v>
      </c>
      <c r="AM865">
        <v>3.7</v>
      </c>
      <c r="AN865">
        <v>18600</v>
      </c>
      <c r="AO865">
        <v>109700</v>
      </c>
      <c r="AP865">
        <v>17</v>
      </c>
      <c r="AQ865">
        <v>4</v>
      </c>
      <c r="AR865">
        <v>17200</v>
      </c>
      <c r="AS865">
        <v>116000</v>
      </c>
      <c r="AT865">
        <v>14.8</v>
      </c>
      <c r="AU865">
        <v>3.7</v>
      </c>
      <c r="AV865">
        <v>17200</v>
      </c>
      <c r="AW865">
        <v>117100</v>
      </c>
      <c r="AX865">
        <v>14.7</v>
      </c>
      <c r="AY865">
        <v>3.7</v>
      </c>
      <c r="AZ865">
        <v>24300</v>
      </c>
      <c r="BA865">
        <v>125700</v>
      </c>
      <c r="BB865">
        <v>19.3</v>
      </c>
      <c r="BC865">
        <v>4</v>
      </c>
      <c r="BD865">
        <v>18400</v>
      </c>
      <c r="BE865">
        <v>122300</v>
      </c>
      <c r="BF865">
        <v>15</v>
      </c>
      <c r="BG865">
        <v>3.4</v>
      </c>
      <c r="BH865">
        <v>23700</v>
      </c>
      <c r="BI865">
        <v>123800</v>
      </c>
      <c r="BJ865">
        <v>19.100000000000001</v>
      </c>
      <c r="BK865">
        <v>3.9</v>
      </c>
      <c r="BL865">
        <v>18700</v>
      </c>
      <c r="BM865">
        <v>122300</v>
      </c>
      <c r="BN865">
        <v>15.3</v>
      </c>
      <c r="BO865">
        <v>3.6</v>
      </c>
      <c r="BP865">
        <v>21600</v>
      </c>
      <c r="BQ865">
        <v>126100</v>
      </c>
      <c r="BR865">
        <v>17.100000000000001</v>
      </c>
      <c r="BS865">
        <v>4.3</v>
      </c>
      <c r="BT865">
        <v>13900</v>
      </c>
      <c r="BU865">
        <v>119600</v>
      </c>
      <c r="BV865">
        <v>11.6</v>
      </c>
      <c r="BW865">
        <v>3.7</v>
      </c>
    </row>
    <row r="866" spans="1:75" x14ac:dyDescent="0.3">
      <c r="A866" t="s">
        <v>166</v>
      </c>
      <c r="B866" t="str">
        <f>VLOOKUP(A866,'class and classification'!$A$1:$B$338,2,FALSE)</f>
        <v>Predominantly Urban</v>
      </c>
      <c r="C866" t="str">
        <f>VLOOKUP(A866,'class and classification'!$A$1:$C$338,3,FALSE)</f>
        <v>L</v>
      </c>
      <c r="D866">
        <v>15100</v>
      </c>
      <c r="E866">
        <v>118300</v>
      </c>
      <c r="F866">
        <v>12.8</v>
      </c>
      <c r="G866">
        <v>3.2</v>
      </c>
      <c r="H866">
        <v>19400</v>
      </c>
      <c r="I866">
        <v>121900</v>
      </c>
      <c r="J866">
        <v>15.9</v>
      </c>
      <c r="K866">
        <v>3.8</v>
      </c>
      <c r="L866">
        <v>17300</v>
      </c>
      <c r="M866">
        <v>121500</v>
      </c>
      <c r="N866">
        <v>14.2</v>
      </c>
      <c r="O866">
        <v>4</v>
      </c>
      <c r="P866">
        <v>25300</v>
      </c>
      <c r="Q866">
        <v>135400</v>
      </c>
      <c r="R866">
        <v>18.7</v>
      </c>
      <c r="S866">
        <v>4.2</v>
      </c>
      <c r="T866">
        <v>19700</v>
      </c>
      <c r="U866">
        <v>144000</v>
      </c>
      <c r="V866">
        <v>13.7</v>
      </c>
      <c r="W866">
        <v>3.3</v>
      </c>
      <c r="X866">
        <v>14300</v>
      </c>
      <c r="Y866">
        <v>143900</v>
      </c>
      <c r="Z866">
        <v>9.9</v>
      </c>
      <c r="AA866">
        <v>3.3</v>
      </c>
      <c r="AB866">
        <v>14700</v>
      </c>
      <c r="AC866">
        <v>141100</v>
      </c>
      <c r="AD866">
        <v>10.4</v>
      </c>
      <c r="AE866">
        <v>3.5</v>
      </c>
      <c r="AF866">
        <v>11900</v>
      </c>
      <c r="AG866">
        <v>135700</v>
      </c>
      <c r="AH866">
        <v>8.8000000000000007</v>
      </c>
      <c r="AI866">
        <v>3.3</v>
      </c>
      <c r="AJ866">
        <v>21700</v>
      </c>
      <c r="AK866">
        <v>147300</v>
      </c>
      <c r="AL866">
        <v>14.7</v>
      </c>
      <c r="AM866">
        <v>3.4</v>
      </c>
      <c r="AN866">
        <v>17600</v>
      </c>
      <c r="AO866">
        <v>147000</v>
      </c>
      <c r="AP866">
        <v>11.9</v>
      </c>
      <c r="AQ866">
        <v>2.8</v>
      </c>
      <c r="AR866">
        <v>21200</v>
      </c>
      <c r="AS866">
        <v>150200</v>
      </c>
      <c r="AT866">
        <v>14.1</v>
      </c>
      <c r="AU866">
        <v>3</v>
      </c>
      <c r="AV866">
        <v>20100</v>
      </c>
      <c r="AW866">
        <v>158000</v>
      </c>
      <c r="AX866">
        <v>12.7</v>
      </c>
      <c r="AY866">
        <v>2.9</v>
      </c>
      <c r="AZ866">
        <v>19500</v>
      </c>
      <c r="BA866">
        <v>156100</v>
      </c>
      <c r="BB866">
        <v>12.5</v>
      </c>
      <c r="BC866">
        <v>3</v>
      </c>
      <c r="BD866">
        <v>14500</v>
      </c>
      <c r="BE866">
        <v>156100</v>
      </c>
      <c r="BF866">
        <v>9.3000000000000007</v>
      </c>
      <c r="BG866">
        <v>2.7</v>
      </c>
      <c r="BH866">
        <v>22400</v>
      </c>
      <c r="BI866">
        <v>160900</v>
      </c>
      <c r="BJ866">
        <v>13.9</v>
      </c>
      <c r="BK866">
        <v>3.6</v>
      </c>
      <c r="BL866">
        <v>23900</v>
      </c>
      <c r="BM866">
        <v>165400</v>
      </c>
      <c r="BN866">
        <v>14.4</v>
      </c>
      <c r="BO866">
        <v>4.5999999999999996</v>
      </c>
      <c r="BP866">
        <v>40000</v>
      </c>
      <c r="BQ866">
        <v>164600</v>
      </c>
      <c r="BR866">
        <v>24.3</v>
      </c>
      <c r="BS866">
        <v>6.5</v>
      </c>
      <c r="BT866">
        <v>27800</v>
      </c>
      <c r="BU866">
        <v>158000</v>
      </c>
      <c r="BV866">
        <v>17.600000000000001</v>
      </c>
      <c r="BW866">
        <v>6.1</v>
      </c>
    </row>
    <row r="867" spans="1:75" x14ac:dyDescent="0.3">
      <c r="A867" t="s">
        <v>167</v>
      </c>
      <c r="B867" t="str">
        <f>VLOOKUP(A867,'class and classification'!$A$1:$B$338,2,FALSE)</f>
        <v>Predominantly Urban</v>
      </c>
      <c r="C867" t="str">
        <f>VLOOKUP(A867,'class and classification'!$A$1:$C$338,3,FALSE)</f>
        <v>L</v>
      </c>
      <c r="D867">
        <v>20900</v>
      </c>
      <c r="E867">
        <v>146700</v>
      </c>
      <c r="F867">
        <v>14.2</v>
      </c>
      <c r="G867">
        <v>3.2</v>
      </c>
      <c r="H867">
        <v>26400</v>
      </c>
      <c r="I867">
        <v>154500</v>
      </c>
      <c r="J867">
        <v>17.100000000000001</v>
      </c>
      <c r="K867">
        <v>3.4</v>
      </c>
      <c r="L867">
        <v>29600</v>
      </c>
      <c r="M867">
        <v>147800</v>
      </c>
      <c r="N867">
        <v>20</v>
      </c>
      <c r="O867">
        <v>3.8</v>
      </c>
      <c r="P867">
        <v>29300</v>
      </c>
      <c r="Q867">
        <v>156600</v>
      </c>
      <c r="R867">
        <v>18.7</v>
      </c>
      <c r="S867">
        <v>3.6</v>
      </c>
      <c r="T867">
        <v>30800</v>
      </c>
      <c r="U867">
        <v>155400</v>
      </c>
      <c r="V867">
        <v>19.8</v>
      </c>
      <c r="W867">
        <v>3.8</v>
      </c>
      <c r="X867">
        <v>35300</v>
      </c>
      <c r="Y867">
        <v>149400</v>
      </c>
      <c r="Z867">
        <v>23.6</v>
      </c>
      <c r="AA867">
        <v>4.7</v>
      </c>
      <c r="AB867">
        <v>25800</v>
      </c>
      <c r="AC867">
        <v>143600</v>
      </c>
      <c r="AD867">
        <v>18</v>
      </c>
      <c r="AE867">
        <v>4.3</v>
      </c>
      <c r="AF867">
        <v>25600</v>
      </c>
      <c r="AG867">
        <v>149600</v>
      </c>
      <c r="AH867">
        <v>17.100000000000001</v>
      </c>
      <c r="AI867">
        <v>3.8</v>
      </c>
      <c r="AJ867">
        <v>33000</v>
      </c>
      <c r="AK867">
        <v>151600</v>
      </c>
      <c r="AL867">
        <v>21.8</v>
      </c>
      <c r="AM867">
        <v>3.8</v>
      </c>
      <c r="AN867">
        <v>33200</v>
      </c>
      <c r="AO867">
        <v>156900</v>
      </c>
      <c r="AP867">
        <v>21.1</v>
      </c>
      <c r="AQ867">
        <v>3.6</v>
      </c>
      <c r="AR867">
        <v>26600</v>
      </c>
      <c r="AS867">
        <v>158500</v>
      </c>
      <c r="AT867">
        <v>16.8</v>
      </c>
      <c r="AU867">
        <v>3.3</v>
      </c>
      <c r="AV867">
        <v>33900</v>
      </c>
      <c r="AW867">
        <v>160200</v>
      </c>
      <c r="AX867">
        <v>21.2</v>
      </c>
      <c r="AY867">
        <v>3.7</v>
      </c>
      <c r="AZ867">
        <v>31500</v>
      </c>
      <c r="BA867">
        <v>162100</v>
      </c>
      <c r="BB867">
        <v>19.5</v>
      </c>
      <c r="BC867">
        <v>3.8</v>
      </c>
      <c r="BD867">
        <v>25800</v>
      </c>
      <c r="BE867">
        <v>162900</v>
      </c>
      <c r="BF867">
        <v>15.8</v>
      </c>
      <c r="BG867">
        <v>3.7</v>
      </c>
      <c r="BH867">
        <v>32900</v>
      </c>
      <c r="BI867">
        <v>163500</v>
      </c>
      <c r="BJ867">
        <v>20.100000000000001</v>
      </c>
      <c r="BK867">
        <v>4.0999999999999996</v>
      </c>
      <c r="BL867">
        <v>31100</v>
      </c>
      <c r="BM867">
        <v>171300</v>
      </c>
      <c r="BN867">
        <v>18.2</v>
      </c>
      <c r="BO867">
        <v>3.8</v>
      </c>
      <c r="BP867">
        <v>31800</v>
      </c>
      <c r="BQ867">
        <v>171500</v>
      </c>
      <c r="BR867">
        <v>18.600000000000001</v>
      </c>
      <c r="BS867">
        <v>4.2</v>
      </c>
      <c r="BT867">
        <v>31300</v>
      </c>
      <c r="BU867">
        <v>177400</v>
      </c>
      <c r="BV867">
        <v>17.600000000000001</v>
      </c>
      <c r="BW867">
        <v>4.3</v>
      </c>
    </row>
    <row r="868" spans="1:75" x14ac:dyDescent="0.3">
      <c r="A868" t="s">
        <v>168</v>
      </c>
      <c r="B868" t="str">
        <f>VLOOKUP(A868,'class and classification'!$A$1:$B$338,2,FALSE)</f>
        <v>Predominantly Urban</v>
      </c>
      <c r="C868" t="str">
        <f>VLOOKUP(A868,'class and classification'!$A$1:$C$338,3,FALSE)</f>
        <v>L</v>
      </c>
      <c r="D868">
        <v>27700</v>
      </c>
      <c r="E868">
        <v>163800</v>
      </c>
      <c r="F868">
        <v>16.899999999999999</v>
      </c>
      <c r="G868">
        <v>3.4</v>
      </c>
      <c r="H868">
        <v>25500</v>
      </c>
      <c r="I868">
        <v>164300</v>
      </c>
      <c r="J868">
        <v>15.5</v>
      </c>
      <c r="K868">
        <v>3.3</v>
      </c>
      <c r="L868">
        <v>25900</v>
      </c>
      <c r="M868">
        <v>167100</v>
      </c>
      <c r="N868">
        <v>15.5</v>
      </c>
      <c r="O868">
        <v>3.3</v>
      </c>
      <c r="P868">
        <v>22900</v>
      </c>
      <c r="Q868">
        <v>168700</v>
      </c>
      <c r="R868">
        <v>13.6</v>
      </c>
      <c r="S868">
        <v>3.3</v>
      </c>
      <c r="T868">
        <v>31300</v>
      </c>
      <c r="U868">
        <v>178500</v>
      </c>
      <c r="V868">
        <v>17.5</v>
      </c>
      <c r="W868">
        <v>3.9</v>
      </c>
      <c r="X868">
        <v>31800</v>
      </c>
      <c r="Y868">
        <v>173600</v>
      </c>
      <c r="Z868">
        <v>18.3</v>
      </c>
      <c r="AA868">
        <v>4</v>
      </c>
      <c r="AB868">
        <v>31600</v>
      </c>
      <c r="AC868">
        <v>174700</v>
      </c>
      <c r="AD868">
        <v>18.100000000000001</v>
      </c>
      <c r="AE868">
        <v>4</v>
      </c>
      <c r="AF868">
        <v>29900</v>
      </c>
      <c r="AG868">
        <v>162900</v>
      </c>
      <c r="AH868">
        <v>18.399999999999999</v>
      </c>
      <c r="AI868">
        <v>4</v>
      </c>
      <c r="AJ868">
        <v>28600</v>
      </c>
      <c r="AK868">
        <v>175700</v>
      </c>
      <c r="AL868">
        <v>16.3</v>
      </c>
      <c r="AM868">
        <v>3.8</v>
      </c>
      <c r="AN868">
        <v>30700</v>
      </c>
      <c r="AO868">
        <v>182600</v>
      </c>
      <c r="AP868">
        <v>16.8</v>
      </c>
      <c r="AQ868">
        <v>3.6</v>
      </c>
      <c r="AR868">
        <v>29600</v>
      </c>
      <c r="AS868">
        <v>182600</v>
      </c>
      <c r="AT868">
        <v>16.2</v>
      </c>
      <c r="AU868">
        <v>3.7</v>
      </c>
      <c r="AV868">
        <v>26600</v>
      </c>
      <c r="AW868">
        <v>192300</v>
      </c>
      <c r="AX868">
        <v>13.8</v>
      </c>
      <c r="AY868">
        <v>3.3</v>
      </c>
      <c r="AZ868">
        <v>32900</v>
      </c>
      <c r="BA868">
        <v>195900</v>
      </c>
      <c r="BB868">
        <v>16.8</v>
      </c>
      <c r="BC868">
        <v>3.5</v>
      </c>
      <c r="BD868">
        <v>30400</v>
      </c>
      <c r="BE868">
        <v>189400</v>
      </c>
      <c r="BF868">
        <v>16.100000000000001</v>
      </c>
      <c r="BG868">
        <v>3.4</v>
      </c>
      <c r="BH868">
        <v>25700</v>
      </c>
      <c r="BI868">
        <v>200800</v>
      </c>
      <c r="BJ868">
        <v>12.8</v>
      </c>
      <c r="BK868">
        <v>3.3</v>
      </c>
      <c r="BL868">
        <v>31900</v>
      </c>
      <c r="BM868">
        <v>198500</v>
      </c>
      <c r="BN868">
        <v>16.100000000000001</v>
      </c>
      <c r="BO868">
        <v>3.6</v>
      </c>
      <c r="BP868">
        <v>26600</v>
      </c>
      <c r="BQ868">
        <v>194800</v>
      </c>
      <c r="BR868">
        <v>13.7</v>
      </c>
      <c r="BS868">
        <v>3.9</v>
      </c>
      <c r="BT868">
        <v>37700</v>
      </c>
      <c r="BU868">
        <v>193400</v>
      </c>
      <c r="BV868">
        <v>19.5</v>
      </c>
      <c r="BW868">
        <v>4.4000000000000004</v>
      </c>
    </row>
    <row r="869" spans="1:75" x14ac:dyDescent="0.3">
      <c r="A869" t="s">
        <v>169</v>
      </c>
      <c r="B869" t="str">
        <f>VLOOKUP(A869,'class and classification'!$A$1:$B$338,2,FALSE)</f>
        <v>Predominantly Urban</v>
      </c>
      <c r="C869" t="str">
        <f>VLOOKUP(A869,'class and classification'!$A$1:$C$338,3,FALSE)</f>
        <v>L</v>
      </c>
      <c r="D869">
        <v>27300</v>
      </c>
      <c r="E869">
        <v>151100</v>
      </c>
      <c r="F869">
        <v>18</v>
      </c>
      <c r="G869">
        <v>3.5</v>
      </c>
      <c r="H869">
        <v>22600</v>
      </c>
      <c r="I869">
        <v>146100</v>
      </c>
      <c r="J869">
        <v>15.5</v>
      </c>
      <c r="K869">
        <v>3.3</v>
      </c>
      <c r="L869">
        <v>25900</v>
      </c>
      <c r="M869">
        <v>152700</v>
      </c>
      <c r="N869">
        <v>17</v>
      </c>
      <c r="O869">
        <v>3.4</v>
      </c>
      <c r="P869">
        <v>21200</v>
      </c>
      <c r="Q869">
        <v>150900</v>
      </c>
      <c r="R869">
        <v>14</v>
      </c>
      <c r="S869">
        <v>3.3</v>
      </c>
      <c r="T869">
        <v>24400</v>
      </c>
      <c r="U869">
        <v>157300</v>
      </c>
      <c r="V869">
        <v>15.5</v>
      </c>
      <c r="W869">
        <v>3.7</v>
      </c>
      <c r="X869">
        <v>23800</v>
      </c>
      <c r="Y869">
        <v>149100</v>
      </c>
      <c r="Z869">
        <v>16</v>
      </c>
      <c r="AA869">
        <v>3.7</v>
      </c>
      <c r="AB869">
        <v>24400</v>
      </c>
      <c r="AC869">
        <v>155700</v>
      </c>
      <c r="AD869">
        <v>15.7</v>
      </c>
      <c r="AE869">
        <v>3.7</v>
      </c>
      <c r="AF869">
        <v>24000</v>
      </c>
      <c r="AG869">
        <v>158700</v>
      </c>
      <c r="AH869">
        <v>15.1</v>
      </c>
      <c r="AI869">
        <v>3.9</v>
      </c>
      <c r="AJ869">
        <v>24300</v>
      </c>
      <c r="AK869">
        <v>159300</v>
      </c>
      <c r="AL869">
        <v>15.3</v>
      </c>
      <c r="AM869">
        <v>3.5</v>
      </c>
      <c r="AN869">
        <v>25100</v>
      </c>
      <c r="AO869">
        <v>154400</v>
      </c>
      <c r="AP869">
        <v>16.3</v>
      </c>
      <c r="AQ869">
        <v>3.8</v>
      </c>
      <c r="AR869">
        <v>30100</v>
      </c>
      <c r="AS869">
        <v>162500</v>
      </c>
      <c r="AT869">
        <v>18.5</v>
      </c>
      <c r="AU869">
        <v>4.0999999999999996</v>
      </c>
      <c r="AV869">
        <v>25900</v>
      </c>
      <c r="AW869">
        <v>171400</v>
      </c>
      <c r="AX869">
        <v>15.1</v>
      </c>
      <c r="AY869">
        <v>3.3</v>
      </c>
      <c r="AZ869">
        <v>27600</v>
      </c>
      <c r="BA869">
        <v>172100</v>
      </c>
      <c r="BB869">
        <v>16</v>
      </c>
      <c r="BC869">
        <v>3.6</v>
      </c>
      <c r="BD869">
        <v>24400</v>
      </c>
      <c r="BE869">
        <v>178800</v>
      </c>
      <c r="BF869">
        <v>13.7</v>
      </c>
      <c r="BG869">
        <v>3.7</v>
      </c>
      <c r="BH869">
        <v>37300</v>
      </c>
      <c r="BI869">
        <v>171200</v>
      </c>
      <c r="BJ869">
        <v>21.8</v>
      </c>
      <c r="BK869">
        <v>5.2</v>
      </c>
      <c r="BL869">
        <v>26300</v>
      </c>
      <c r="BM869">
        <v>165800</v>
      </c>
      <c r="BN869">
        <v>15.9</v>
      </c>
      <c r="BO869">
        <v>4.7</v>
      </c>
      <c r="BP869">
        <v>37000</v>
      </c>
      <c r="BQ869">
        <v>176400</v>
      </c>
      <c r="BR869">
        <v>21</v>
      </c>
      <c r="BS869">
        <v>5.5</v>
      </c>
      <c r="BT869">
        <v>41000</v>
      </c>
      <c r="BU869">
        <v>173400</v>
      </c>
      <c r="BV869">
        <v>23.6</v>
      </c>
      <c r="BW869">
        <v>5.8</v>
      </c>
    </row>
    <row r="870" spans="1:75" x14ac:dyDescent="0.3">
      <c r="A870" t="s">
        <v>170</v>
      </c>
      <c r="B870" t="str">
        <f>VLOOKUP(A870,'class and classification'!$A$1:$B$338,2,FALSE)</f>
        <v>Predominantly Urban</v>
      </c>
      <c r="C870" t="str">
        <f>VLOOKUP(A870,'class and classification'!$A$1:$C$338,3,FALSE)</f>
        <v>L</v>
      </c>
      <c r="D870">
        <v>16800</v>
      </c>
      <c r="E870">
        <v>129700</v>
      </c>
      <c r="F870">
        <v>13</v>
      </c>
      <c r="G870">
        <v>3.4</v>
      </c>
      <c r="H870">
        <v>14500</v>
      </c>
      <c r="I870">
        <v>124700</v>
      </c>
      <c r="J870">
        <v>11.6</v>
      </c>
      <c r="K870">
        <v>3.4</v>
      </c>
      <c r="L870">
        <v>13500</v>
      </c>
      <c r="M870">
        <v>133800</v>
      </c>
      <c r="N870">
        <v>10.1</v>
      </c>
      <c r="O870">
        <v>3</v>
      </c>
      <c r="P870">
        <v>18400</v>
      </c>
      <c r="Q870">
        <v>126500</v>
      </c>
      <c r="R870">
        <v>14.5</v>
      </c>
      <c r="S870">
        <v>3.7</v>
      </c>
      <c r="T870">
        <v>19400</v>
      </c>
      <c r="U870">
        <v>130100</v>
      </c>
      <c r="V870">
        <v>14.9</v>
      </c>
      <c r="W870">
        <v>3.4</v>
      </c>
      <c r="X870">
        <v>16800</v>
      </c>
      <c r="Y870">
        <v>122100</v>
      </c>
      <c r="Z870">
        <v>13.8</v>
      </c>
      <c r="AA870">
        <v>3.2</v>
      </c>
      <c r="AB870">
        <v>16200</v>
      </c>
      <c r="AC870">
        <v>128700</v>
      </c>
      <c r="AD870">
        <v>12.6</v>
      </c>
      <c r="AE870">
        <v>3.1</v>
      </c>
      <c r="AF870">
        <v>19300</v>
      </c>
      <c r="AG870">
        <v>134400</v>
      </c>
      <c r="AH870">
        <v>14.3</v>
      </c>
      <c r="AI870">
        <v>3.4</v>
      </c>
      <c r="AJ870">
        <v>20900</v>
      </c>
      <c r="AK870">
        <v>134000</v>
      </c>
      <c r="AL870">
        <v>15.6</v>
      </c>
      <c r="AM870">
        <v>3.8</v>
      </c>
      <c r="AN870">
        <v>23700</v>
      </c>
      <c r="AO870">
        <v>142100</v>
      </c>
      <c r="AP870">
        <v>16.7</v>
      </c>
      <c r="AQ870">
        <v>3.7</v>
      </c>
      <c r="AR870">
        <v>16400</v>
      </c>
      <c r="AS870">
        <v>145900</v>
      </c>
      <c r="AT870">
        <v>11.2</v>
      </c>
      <c r="AU870">
        <v>3.3</v>
      </c>
      <c r="AV870">
        <v>18900</v>
      </c>
      <c r="AW870">
        <v>155800</v>
      </c>
      <c r="AX870">
        <v>12.1</v>
      </c>
      <c r="AY870">
        <v>3.3</v>
      </c>
      <c r="AZ870">
        <v>21000</v>
      </c>
      <c r="BA870">
        <v>152400</v>
      </c>
      <c r="BB870">
        <v>13.8</v>
      </c>
      <c r="BC870">
        <v>3.7</v>
      </c>
      <c r="BD870">
        <v>18900</v>
      </c>
      <c r="BE870">
        <v>151700</v>
      </c>
      <c r="BF870">
        <v>12.4</v>
      </c>
      <c r="BG870">
        <v>3.6</v>
      </c>
      <c r="BH870">
        <v>24700</v>
      </c>
      <c r="BI870">
        <v>156900</v>
      </c>
      <c r="BJ870">
        <v>15.7</v>
      </c>
      <c r="BK870">
        <v>4</v>
      </c>
      <c r="BL870">
        <v>22200</v>
      </c>
      <c r="BM870">
        <v>151000</v>
      </c>
      <c r="BN870">
        <v>14.7</v>
      </c>
      <c r="BO870">
        <v>4.4000000000000004</v>
      </c>
      <c r="BP870">
        <v>30000</v>
      </c>
      <c r="BQ870">
        <v>156200</v>
      </c>
      <c r="BR870">
        <v>19.2</v>
      </c>
      <c r="BS870">
        <v>5.4</v>
      </c>
      <c r="BT870">
        <v>29600</v>
      </c>
      <c r="BU870">
        <v>160600</v>
      </c>
      <c r="BV870">
        <v>18.5</v>
      </c>
      <c r="BW870">
        <v>4.8</v>
      </c>
    </row>
    <row r="871" spans="1:75" x14ac:dyDescent="0.3">
      <c r="A871" t="s">
        <v>171</v>
      </c>
      <c r="B871" t="str">
        <f>VLOOKUP(A871,'class and classification'!$A$1:$B$338,2,FALSE)</f>
        <v>Predominantly Urban</v>
      </c>
      <c r="C871" t="str">
        <f>VLOOKUP(A871,'class and classification'!$A$1:$C$338,3,FALSE)</f>
        <v>L</v>
      </c>
      <c r="D871">
        <v>15100</v>
      </c>
      <c r="E871">
        <v>104400</v>
      </c>
      <c r="F871">
        <v>14.4</v>
      </c>
      <c r="G871">
        <v>3.2</v>
      </c>
      <c r="H871">
        <v>14800</v>
      </c>
      <c r="I871">
        <v>106200</v>
      </c>
      <c r="J871">
        <v>13.9</v>
      </c>
      <c r="K871">
        <v>3.3</v>
      </c>
      <c r="L871">
        <v>17800</v>
      </c>
      <c r="M871">
        <v>108700</v>
      </c>
      <c r="N871">
        <v>16.399999999999999</v>
      </c>
      <c r="O871">
        <v>3.7</v>
      </c>
      <c r="P871">
        <v>14700</v>
      </c>
      <c r="Q871">
        <v>109500</v>
      </c>
      <c r="R871">
        <v>13.4</v>
      </c>
      <c r="S871">
        <v>3.3</v>
      </c>
      <c r="T871">
        <v>18900</v>
      </c>
      <c r="U871">
        <v>107800</v>
      </c>
      <c r="V871">
        <v>17.5</v>
      </c>
      <c r="W871">
        <v>4</v>
      </c>
      <c r="X871">
        <v>13000</v>
      </c>
      <c r="Y871">
        <v>105600</v>
      </c>
      <c r="Z871">
        <v>12.3</v>
      </c>
      <c r="AA871">
        <v>3.4</v>
      </c>
      <c r="AB871">
        <v>17500</v>
      </c>
      <c r="AC871">
        <v>115100</v>
      </c>
      <c r="AD871">
        <v>15.2</v>
      </c>
      <c r="AE871">
        <v>3.4</v>
      </c>
      <c r="AF871">
        <v>13800</v>
      </c>
      <c r="AG871">
        <v>118300</v>
      </c>
      <c r="AH871">
        <v>11.7</v>
      </c>
      <c r="AI871">
        <v>2.9</v>
      </c>
      <c r="AJ871">
        <v>15000</v>
      </c>
      <c r="AK871">
        <v>124000</v>
      </c>
      <c r="AL871">
        <v>12.1</v>
      </c>
      <c r="AM871">
        <v>3.2</v>
      </c>
      <c r="AN871">
        <v>13100</v>
      </c>
      <c r="AO871">
        <v>117500</v>
      </c>
      <c r="AP871">
        <v>11.1</v>
      </c>
      <c r="AQ871">
        <v>3.4</v>
      </c>
      <c r="AR871">
        <v>16600</v>
      </c>
      <c r="AS871">
        <v>123600</v>
      </c>
      <c r="AT871">
        <v>13.4</v>
      </c>
      <c r="AU871">
        <v>3.7</v>
      </c>
      <c r="AV871">
        <v>21400</v>
      </c>
      <c r="AW871">
        <v>136200</v>
      </c>
      <c r="AX871">
        <v>15.7</v>
      </c>
      <c r="AY871">
        <v>3.9</v>
      </c>
      <c r="AZ871">
        <v>22200</v>
      </c>
      <c r="BA871">
        <v>137800</v>
      </c>
      <c r="BB871">
        <v>16.100000000000001</v>
      </c>
      <c r="BC871">
        <v>4</v>
      </c>
      <c r="BD871">
        <v>26900</v>
      </c>
      <c r="BE871">
        <v>141400</v>
      </c>
      <c r="BF871">
        <v>19</v>
      </c>
      <c r="BG871">
        <v>4</v>
      </c>
      <c r="BH871">
        <v>28600</v>
      </c>
      <c r="BI871">
        <v>142000</v>
      </c>
      <c r="BJ871">
        <v>20.2</v>
      </c>
      <c r="BK871">
        <v>4.3</v>
      </c>
      <c r="BL871">
        <v>22900</v>
      </c>
      <c r="BM871">
        <v>153700</v>
      </c>
      <c r="BN871">
        <v>14.9</v>
      </c>
      <c r="BO871">
        <v>3.6</v>
      </c>
      <c r="BP871">
        <v>26500</v>
      </c>
      <c r="BQ871">
        <v>154800</v>
      </c>
      <c r="BR871">
        <v>17.100000000000001</v>
      </c>
      <c r="BS871">
        <v>4.7</v>
      </c>
      <c r="BT871">
        <v>24500</v>
      </c>
      <c r="BU871">
        <v>155300</v>
      </c>
      <c r="BV871">
        <v>15.8</v>
      </c>
      <c r="BW871">
        <v>4.4000000000000004</v>
      </c>
    </row>
    <row r="872" spans="1:75" x14ac:dyDescent="0.3">
      <c r="A872" t="s">
        <v>172</v>
      </c>
      <c r="B872" t="str">
        <f>VLOOKUP(A872,'class and classification'!$A$1:$B$338,2,FALSE)</f>
        <v>Predominantly Urban</v>
      </c>
      <c r="C872" t="str">
        <f>VLOOKUP(A872,'class and classification'!$A$1:$C$338,3,FALSE)</f>
        <v>L</v>
      </c>
      <c r="D872">
        <v>13900</v>
      </c>
      <c r="E872">
        <v>101700</v>
      </c>
      <c r="F872">
        <v>13.7</v>
      </c>
      <c r="G872">
        <v>3.7</v>
      </c>
      <c r="H872">
        <v>16800</v>
      </c>
      <c r="I872">
        <v>107000</v>
      </c>
      <c r="J872">
        <v>15.7</v>
      </c>
      <c r="K872">
        <v>3.8</v>
      </c>
      <c r="L872">
        <v>16800</v>
      </c>
      <c r="M872">
        <v>109200</v>
      </c>
      <c r="N872">
        <v>15.4</v>
      </c>
      <c r="O872">
        <v>3.7</v>
      </c>
      <c r="P872">
        <v>14200</v>
      </c>
      <c r="Q872">
        <v>112000</v>
      </c>
      <c r="R872">
        <v>12.7</v>
      </c>
      <c r="S872">
        <v>3.3</v>
      </c>
      <c r="T872">
        <v>11400</v>
      </c>
      <c r="U872">
        <v>104400</v>
      </c>
      <c r="V872">
        <v>10.9</v>
      </c>
      <c r="W872">
        <v>3</v>
      </c>
      <c r="X872">
        <v>14800</v>
      </c>
      <c r="Y872">
        <v>111500</v>
      </c>
      <c r="Z872">
        <v>13.3</v>
      </c>
      <c r="AA872">
        <v>3.4</v>
      </c>
      <c r="AB872">
        <v>16400</v>
      </c>
      <c r="AC872">
        <v>116900</v>
      </c>
      <c r="AD872">
        <v>14.1</v>
      </c>
      <c r="AE872">
        <v>3.5</v>
      </c>
      <c r="AF872">
        <v>19400</v>
      </c>
      <c r="AG872">
        <v>118400</v>
      </c>
      <c r="AH872">
        <v>16.399999999999999</v>
      </c>
      <c r="AI872">
        <v>3.4</v>
      </c>
      <c r="AJ872">
        <v>12700</v>
      </c>
      <c r="AK872">
        <v>115800</v>
      </c>
      <c r="AL872">
        <v>11</v>
      </c>
      <c r="AM872">
        <v>2.9</v>
      </c>
      <c r="AN872">
        <v>16400</v>
      </c>
      <c r="AO872">
        <v>109900</v>
      </c>
      <c r="AP872">
        <v>14.9</v>
      </c>
      <c r="AQ872">
        <v>3.3</v>
      </c>
      <c r="AR872">
        <v>18600</v>
      </c>
      <c r="AS872">
        <v>118800</v>
      </c>
      <c r="AT872">
        <v>15.6</v>
      </c>
      <c r="AU872">
        <v>3.3</v>
      </c>
      <c r="AV872">
        <v>16400</v>
      </c>
      <c r="AW872">
        <v>119900</v>
      </c>
      <c r="AX872">
        <v>13.7</v>
      </c>
      <c r="AY872">
        <v>3.3</v>
      </c>
      <c r="AZ872">
        <v>15200</v>
      </c>
      <c r="BA872">
        <v>120200</v>
      </c>
      <c r="BB872">
        <v>12.7</v>
      </c>
      <c r="BC872">
        <v>3.4</v>
      </c>
      <c r="BD872">
        <v>16000</v>
      </c>
      <c r="BE872">
        <v>129500</v>
      </c>
      <c r="BF872">
        <v>12.3</v>
      </c>
      <c r="BG872">
        <v>3.2</v>
      </c>
      <c r="BH872">
        <v>16800</v>
      </c>
      <c r="BI872">
        <v>125800</v>
      </c>
      <c r="BJ872">
        <v>13.4</v>
      </c>
      <c r="BK872">
        <v>3.3</v>
      </c>
      <c r="BL872">
        <v>20600</v>
      </c>
      <c r="BM872">
        <v>112800</v>
      </c>
      <c r="BN872">
        <v>18.3</v>
      </c>
      <c r="BO872">
        <v>4.9000000000000004</v>
      </c>
      <c r="BP872">
        <v>18100</v>
      </c>
      <c r="BQ872">
        <v>116700</v>
      </c>
      <c r="BR872">
        <v>15.5</v>
      </c>
      <c r="BS872">
        <v>5.2</v>
      </c>
      <c r="BT872">
        <v>18800</v>
      </c>
      <c r="BU872">
        <v>121700</v>
      </c>
      <c r="BV872">
        <v>15.4</v>
      </c>
      <c r="BW872">
        <v>4.7</v>
      </c>
    </row>
    <row r="873" spans="1:75" x14ac:dyDescent="0.3">
      <c r="A873" t="s">
        <v>173</v>
      </c>
      <c r="B873" t="str">
        <f>VLOOKUP(A873,'class and classification'!$A$1:$B$338,2,FALSE)</f>
        <v>Predominantly Urban</v>
      </c>
      <c r="C873" t="str">
        <f>VLOOKUP(A873,'class and classification'!$A$1:$C$338,3,FALSE)</f>
        <v>L</v>
      </c>
      <c r="D873">
        <v>13600</v>
      </c>
      <c r="E873">
        <v>109800</v>
      </c>
      <c r="F873">
        <v>12.4</v>
      </c>
      <c r="G873">
        <v>3.3</v>
      </c>
      <c r="H873">
        <v>16000</v>
      </c>
      <c r="I873">
        <v>107900</v>
      </c>
      <c r="J873">
        <v>14.8</v>
      </c>
      <c r="K873">
        <v>3.6</v>
      </c>
      <c r="L873">
        <v>12000</v>
      </c>
      <c r="M873">
        <v>110200</v>
      </c>
      <c r="N873">
        <v>10.9</v>
      </c>
      <c r="O873">
        <v>3.1</v>
      </c>
      <c r="P873">
        <v>16000</v>
      </c>
      <c r="Q873">
        <v>113700</v>
      </c>
      <c r="R873">
        <v>14.1</v>
      </c>
      <c r="S873">
        <v>3.2</v>
      </c>
      <c r="T873">
        <v>16600</v>
      </c>
      <c r="U873">
        <v>115800</v>
      </c>
      <c r="V873">
        <v>14.4</v>
      </c>
      <c r="W873">
        <v>3.2</v>
      </c>
      <c r="X873">
        <v>13700</v>
      </c>
      <c r="Y873">
        <v>110000</v>
      </c>
      <c r="Z873">
        <v>12.5</v>
      </c>
      <c r="AA873">
        <v>3.3</v>
      </c>
      <c r="AB873">
        <v>17400</v>
      </c>
      <c r="AC873">
        <v>105000</v>
      </c>
      <c r="AD873">
        <v>16.600000000000001</v>
      </c>
      <c r="AE873">
        <v>3.9</v>
      </c>
      <c r="AF873">
        <v>16700</v>
      </c>
      <c r="AG873">
        <v>113600</v>
      </c>
      <c r="AH873">
        <v>14.7</v>
      </c>
      <c r="AI873">
        <v>3.8</v>
      </c>
      <c r="AJ873">
        <v>15800</v>
      </c>
      <c r="AK873">
        <v>107400</v>
      </c>
      <c r="AL873">
        <v>14.8</v>
      </c>
      <c r="AM873">
        <v>3.9</v>
      </c>
      <c r="AN873">
        <v>15800</v>
      </c>
      <c r="AO873">
        <v>109300</v>
      </c>
      <c r="AP873">
        <v>14.5</v>
      </c>
      <c r="AQ873">
        <v>3.8</v>
      </c>
      <c r="AR873">
        <v>16500</v>
      </c>
      <c r="AS873">
        <v>120300</v>
      </c>
      <c r="AT873">
        <v>13.7</v>
      </c>
      <c r="AU873">
        <v>3.4</v>
      </c>
      <c r="AV873">
        <v>17800</v>
      </c>
      <c r="AW873">
        <v>121700</v>
      </c>
      <c r="AX873">
        <v>14.6</v>
      </c>
      <c r="AY873">
        <v>3.5</v>
      </c>
      <c r="AZ873">
        <v>18500</v>
      </c>
      <c r="BA873">
        <v>130200</v>
      </c>
      <c r="BB873">
        <v>14.2</v>
      </c>
      <c r="BC873">
        <v>3.6</v>
      </c>
      <c r="BD873">
        <v>17700</v>
      </c>
      <c r="BE873">
        <v>124300</v>
      </c>
      <c r="BF873">
        <v>14.2</v>
      </c>
      <c r="BG873">
        <v>3.5</v>
      </c>
      <c r="BH873">
        <v>23600</v>
      </c>
      <c r="BI873">
        <v>131800</v>
      </c>
      <c r="BJ873">
        <v>17.899999999999999</v>
      </c>
      <c r="BK873">
        <v>3.7</v>
      </c>
      <c r="BL873">
        <v>21400</v>
      </c>
      <c r="BM873">
        <v>126700</v>
      </c>
      <c r="BN873">
        <v>16.899999999999999</v>
      </c>
      <c r="BO873">
        <v>3.8</v>
      </c>
      <c r="BP873">
        <v>22800</v>
      </c>
      <c r="BQ873">
        <v>134500</v>
      </c>
      <c r="BR873">
        <v>16.899999999999999</v>
      </c>
      <c r="BS873">
        <v>4.0999999999999996</v>
      </c>
      <c r="BT873">
        <v>19000</v>
      </c>
      <c r="BU873">
        <v>138100</v>
      </c>
      <c r="BV873">
        <v>13.7</v>
      </c>
      <c r="BW873">
        <v>3.5</v>
      </c>
    </row>
    <row r="874" spans="1:75" x14ac:dyDescent="0.3">
      <c r="A874" t="s">
        <v>174</v>
      </c>
      <c r="B874" t="str">
        <f>VLOOKUP(A874,'class and classification'!$A$1:$B$338,2,FALSE)</f>
        <v>Predominantly Urban</v>
      </c>
      <c r="C874" t="str">
        <f>VLOOKUP(A874,'class and classification'!$A$1:$C$338,3,FALSE)</f>
        <v>L</v>
      </c>
      <c r="D874">
        <v>17800</v>
      </c>
      <c r="E874">
        <v>123100</v>
      </c>
      <c r="F874">
        <v>14.5</v>
      </c>
      <c r="G874">
        <v>3.3</v>
      </c>
      <c r="H874">
        <v>15500</v>
      </c>
      <c r="I874">
        <v>116500</v>
      </c>
      <c r="J874">
        <v>13.3</v>
      </c>
      <c r="K874">
        <v>3.3</v>
      </c>
      <c r="L874">
        <v>15700</v>
      </c>
      <c r="M874">
        <v>119800</v>
      </c>
      <c r="N874">
        <v>13.1</v>
      </c>
      <c r="O874">
        <v>3.3</v>
      </c>
      <c r="P874">
        <v>18900</v>
      </c>
      <c r="Q874">
        <v>111900</v>
      </c>
      <c r="R874">
        <v>16.899999999999999</v>
      </c>
      <c r="S874">
        <v>3.9</v>
      </c>
      <c r="T874">
        <v>15100</v>
      </c>
      <c r="U874">
        <v>124200</v>
      </c>
      <c r="V874">
        <v>12.1</v>
      </c>
      <c r="W874">
        <v>3</v>
      </c>
      <c r="X874">
        <v>17100</v>
      </c>
      <c r="Y874">
        <v>127900</v>
      </c>
      <c r="Z874">
        <v>13.4</v>
      </c>
      <c r="AA874">
        <v>3.5</v>
      </c>
      <c r="AB874">
        <v>17200</v>
      </c>
      <c r="AC874">
        <v>120400</v>
      </c>
      <c r="AD874">
        <v>14.3</v>
      </c>
      <c r="AE874">
        <v>3.7</v>
      </c>
      <c r="AF874">
        <v>23600</v>
      </c>
      <c r="AG874">
        <v>131800</v>
      </c>
      <c r="AH874">
        <v>17.899999999999999</v>
      </c>
      <c r="AI874">
        <v>3.7</v>
      </c>
      <c r="AJ874">
        <v>18900</v>
      </c>
      <c r="AK874">
        <v>134600</v>
      </c>
      <c r="AL874">
        <v>14</v>
      </c>
      <c r="AM874">
        <v>3.6</v>
      </c>
      <c r="AN874">
        <v>22300</v>
      </c>
      <c r="AO874">
        <v>138300</v>
      </c>
      <c r="AP874">
        <v>16.100000000000001</v>
      </c>
      <c r="AQ874">
        <v>3.6</v>
      </c>
      <c r="AR874">
        <v>18900</v>
      </c>
      <c r="AS874">
        <v>141500</v>
      </c>
      <c r="AT874">
        <v>13.4</v>
      </c>
      <c r="AU874">
        <v>3.2</v>
      </c>
      <c r="AV874">
        <v>16400</v>
      </c>
      <c r="AW874">
        <v>146900</v>
      </c>
      <c r="AX874">
        <v>11.2</v>
      </c>
      <c r="AY874">
        <v>3</v>
      </c>
      <c r="AZ874">
        <v>22100</v>
      </c>
      <c r="BA874">
        <v>153200</v>
      </c>
      <c r="BB874">
        <v>14.4</v>
      </c>
      <c r="BC874">
        <v>3.6</v>
      </c>
      <c r="BD874">
        <v>21500</v>
      </c>
      <c r="BE874">
        <v>149800</v>
      </c>
      <c r="BF874">
        <v>14.4</v>
      </c>
      <c r="BG874">
        <v>3.5</v>
      </c>
      <c r="BH874">
        <v>22500</v>
      </c>
      <c r="BI874">
        <v>153100</v>
      </c>
      <c r="BJ874">
        <v>14.7</v>
      </c>
      <c r="BK874">
        <v>3.6</v>
      </c>
      <c r="BL874">
        <v>23700</v>
      </c>
      <c r="BM874">
        <v>148200</v>
      </c>
      <c r="BN874">
        <v>16</v>
      </c>
      <c r="BO874">
        <v>4.4000000000000004</v>
      </c>
      <c r="BP874">
        <v>21900</v>
      </c>
      <c r="BQ874">
        <v>157700</v>
      </c>
      <c r="BR874">
        <v>13.9</v>
      </c>
      <c r="BS874">
        <v>4.9000000000000004</v>
      </c>
      <c r="BT874">
        <v>28100</v>
      </c>
      <c r="BU874">
        <v>160000</v>
      </c>
      <c r="BV874">
        <v>17.600000000000001</v>
      </c>
      <c r="BW874">
        <v>5.2</v>
      </c>
    </row>
    <row r="875" spans="1:75" x14ac:dyDescent="0.3">
      <c r="A875" t="s">
        <v>175</v>
      </c>
      <c r="B875" t="str">
        <f>VLOOKUP(A875,'class and classification'!$A$1:$B$338,2,FALSE)</f>
        <v>Predominantly Urban</v>
      </c>
      <c r="C875" t="str">
        <f>VLOOKUP(A875,'class and classification'!$A$1:$C$338,3,FALSE)</f>
        <v>L</v>
      </c>
      <c r="D875">
        <v>15400</v>
      </c>
      <c r="E875">
        <v>106100</v>
      </c>
      <c r="F875">
        <v>14.6</v>
      </c>
      <c r="G875">
        <v>3.2</v>
      </c>
      <c r="H875">
        <v>18400</v>
      </c>
      <c r="I875">
        <v>113600</v>
      </c>
      <c r="J875">
        <v>16.2</v>
      </c>
      <c r="K875">
        <v>3.4</v>
      </c>
      <c r="L875">
        <v>20900</v>
      </c>
      <c r="M875">
        <v>114500</v>
      </c>
      <c r="N875">
        <v>18.2</v>
      </c>
      <c r="O875">
        <v>3.5</v>
      </c>
      <c r="P875">
        <v>23200</v>
      </c>
      <c r="Q875">
        <v>114200</v>
      </c>
      <c r="R875">
        <v>20.3</v>
      </c>
      <c r="S875">
        <v>4</v>
      </c>
      <c r="T875">
        <v>15100</v>
      </c>
      <c r="U875">
        <v>117500</v>
      </c>
      <c r="V875">
        <v>12.8</v>
      </c>
      <c r="W875">
        <v>3.4</v>
      </c>
      <c r="X875">
        <v>18000</v>
      </c>
      <c r="Y875">
        <v>120300</v>
      </c>
      <c r="Z875">
        <v>15</v>
      </c>
      <c r="AA875">
        <v>3.6</v>
      </c>
      <c r="AB875">
        <v>20200</v>
      </c>
      <c r="AC875">
        <v>124400</v>
      </c>
      <c r="AD875">
        <v>16.3</v>
      </c>
      <c r="AE875">
        <v>3.6</v>
      </c>
      <c r="AF875">
        <v>23400</v>
      </c>
      <c r="AG875">
        <v>128700</v>
      </c>
      <c r="AH875">
        <v>18.2</v>
      </c>
      <c r="AI875">
        <v>3.5</v>
      </c>
      <c r="AJ875">
        <v>18100</v>
      </c>
      <c r="AK875">
        <v>129300</v>
      </c>
      <c r="AL875">
        <v>14</v>
      </c>
      <c r="AM875">
        <v>3.4</v>
      </c>
      <c r="AN875">
        <v>18600</v>
      </c>
      <c r="AO875">
        <v>131900</v>
      </c>
      <c r="AP875">
        <v>14.1</v>
      </c>
      <c r="AQ875">
        <v>3.3</v>
      </c>
      <c r="AR875">
        <v>19300</v>
      </c>
      <c r="AS875">
        <v>136600</v>
      </c>
      <c r="AT875">
        <v>14.1</v>
      </c>
      <c r="AU875">
        <v>3.5</v>
      </c>
      <c r="AV875">
        <v>19100</v>
      </c>
      <c r="AW875">
        <v>137500</v>
      </c>
      <c r="AX875">
        <v>13.9</v>
      </c>
      <c r="AY875">
        <v>3.4</v>
      </c>
      <c r="AZ875">
        <v>22200</v>
      </c>
      <c r="BA875">
        <v>135600</v>
      </c>
      <c r="BB875">
        <v>16.3</v>
      </c>
      <c r="BC875">
        <v>4.2</v>
      </c>
      <c r="BD875">
        <v>18600</v>
      </c>
      <c r="BE875">
        <v>136500</v>
      </c>
      <c r="BF875">
        <v>13.6</v>
      </c>
      <c r="BG875">
        <v>3.9</v>
      </c>
      <c r="BH875">
        <v>25600</v>
      </c>
      <c r="BI875">
        <v>143000</v>
      </c>
      <c r="BJ875">
        <v>17.899999999999999</v>
      </c>
      <c r="BK875">
        <v>5</v>
      </c>
      <c r="BL875">
        <v>22900</v>
      </c>
      <c r="BM875">
        <v>135900</v>
      </c>
      <c r="BN875">
        <v>16.899999999999999</v>
      </c>
      <c r="BO875">
        <v>5.2</v>
      </c>
      <c r="BP875">
        <v>25600</v>
      </c>
      <c r="BQ875">
        <v>140700</v>
      </c>
      <c r="BR875">
        <v>18.2</v>
      </c>
      <c r="BS875">
        <v>5.7</v>
      </c>
      <c r="BT875">
        <v>18300</v>
      </c>
      <c r="BU875">
        <v>141600</v>
      </c>
      <c r="BV875">
        <v>12.9</v>
      </c>
      <c r="BW875">
        <v>4.5999999999999996</v>
      </c>
    </row>
    <row r="876" spans="1:75" x14ac:dyDescent="0.3">
      <c r="A876" t="s">
        <v>176</v>
      </c>
      <c r="B876" t="str">
        <f>VLOOKUP(A876,'class and classification'!$A$1:$B$338,2,FALSE)</f>
        <v>Predominantly Urban</v>
      </c>
      <c r="C876" t="str">
        <f>VLOOKUP(A876,'class and classification'!$A$1:$C$338,3,FALSE)</f>
        <v>L</v>
      </c>
      <c r="D876">
        <v>14400</v>
      </c>
      <c r="E876">
        <v>78000</v>
      </c>
      <c r="F876">
        <v>18.5</v>
      </c>
      <c r="G876">
        <v>3.8</v>
      </c>
      <c r="H876">
        <v>13200</v>
      </c>
      <c r="I876">
        <v>78500</v>
      </c>
      <c r="J876">
        <v>16.8</v>
      </c>
      <c r="K876">
        <v>3.6</v>
      </c>
      <c r="L876">
        <v>16700</v>
      </c>
      <c r="M876">
        <v>80200</v>
      </c>
      <c r="N876">
        <v>20.8</v>
      </c>
      <c r="O876">
        <v>3.8</v>
      </c>
      <c r="P876">
        <v>17700</v>
      </c>
      <c r="Q876">
        <v>78200</v>
      </c>
      <c r="R876">
        <v>22.7</v>
      </c>
      <c r="S876">
        <v>4.3</v>
      </c>
      <c r="T876">
        <v>14000</v>
      </c>
      <c r="U876">
        <v>78100</v>
      </c>
      <c r="V876">
        <v>18</v>
      </c>
      <c r="W876">
        <v>3.9</v>
      </c>
      <c r="X876">
        <v>18400</v>
      </c>
      <c r="Y876">
        <v>80400</v>
      </c>
      <c r="Z876">
        <v>22.8</v>
      </c>
      <c r="AA876">
        <v>4.2</v>
      </c>
      <c r="AB876">
        <v>13200</v>
      </c>
      <c r="AC876">
        <v>77400</v>
      </c>
      <c r="AD876">
        <v>17</v>
      </c>
      <c r="AE876">
        <v>3.9</v>
      </c>
      <c r="AF876">
        <v>11400</v>
      </c>
      <c r="AG876">
        <v>76000</v>
      </c>
      <c r="AH876">
        <v>15</v>
      </c>
      <c r="AI876">
        <v>3.6</v>
      </c>
      <c r="AJ876">
        <v>15400</v>
      </c>
      <c r="AK876">
        <v>80600</v>
      </c>
      <c r="AL876">
        <v>19.100000000000001</v>
      </c>
      <c r="AM876">
        <v>3.9</v>
      </c>
      <c r="AN876">
        <v>11100</v>
      </c>
      <c r="AO876">
        <v>85400</v>
      </c>
      <c r="AP876">
        <v>13</v>
      </c>
      <c r="AQ876">
        <v>3.3</v>
      </c>
      <c r="AR876">
        <v>13000</v>
      </c>
      <c r="AS876">
        <v>85900</v>
      </c>
      <c r="AT876">
        <v>15.1</v>
      </c>
      <c r="AU876">
        <v>3.5</v>
      </c>
      <c r="AV876">
        <v>13500</v>
      </c>
      <c r="AW876">
        <v>86900</v>
      </c>
      <c r="AX876">
        <v>15.5</v>
      </c>
      <c r="AY876">
        <v>3.7</v>
      </c>
      <c r="AZ876">
        <v>17200</v>
      </c>
      <c r="BA876">
        <v>88400</v>
      </c>
      <c r="BB876">
        <v>19.399999999999999</v>
      </c>
      <c r="BC876">
        <v>4.3</v>
      </c>
      <c r="BD876">
        <v>12900</v>
      </c>
      <c r="BE876">
        <v>90300</v>
      </c>
      <c r="BF876">
        <v>14.3</v>
      </c>
      <c r="BG876">
        <v>3.7</v>
      </c>
      <c r="BH876">
        <v>16300</v>
      </c>
      <c r="BI876">
        <v>89800</v>
      </c>
      <c r="BJ876">
        <v>18.2</v>
      </c>
      <c r="BK876">
        <v>4.0999999999999996</v>
      </c>
      <c r="BL876">
        <v>18900</v>
      </c>
      <c r="BM876">
        <v>96200</v>
      </c>
      <c r="BN876">
        <v>19.7</v>
      </c>
      <c r="BO876">
        <v>4.3</v>
      </c>
      <c r="BP876">
        <v>15200</v>
      </c>
      <c r="BQ876">
        <v>94600</v>
      </c>
      <c r="BR876">
        <v>16</v>
      </c>
      <c r="BS876">
        <v>4.0999999999999996</v>
      </c>
      <c r="BT876">
        <v>16600</v>
      </c>
      <c r="BU876">
        <v>100200</v>
      </c>
      <c r="BV876">
        <v>16.600000000000001</v>
      </c>
      <c r="BW876">
        <v>4.0999999999999996</v>
      </c>
    </row>
    <row r="877" spans="1:75" x14ac:dyDescent="0.3">
      <c r="A877" t="s">
        <v>177</v>
      </c>
      <c r="B877" t="str">
        <f>VLOOKUP(A877,'class and classification'!$A$1:$B$338,2,FALSE)</f>
        <v>Predominantly Urban</v>
      </c>
      <c r="C877" t="str">
        <f>VLOOKUP(A877,'class and classification'!$A$1:$C$338,3,FALSE)</f>
        <v>L</v>
      </c>
      <c r="D877">
        <v>14900</v>
      </c>
      <c r="E877">
        <v>100700</v>
      </c>
      <c r="F877">
        <v>14.8</v>
      </c>
      <c r="G877">
        <v>3.4</v>
      </c>
      <c r="H877">
        <v>18400</v>
      </c>
      <c r="I877">
        <v>94000</v>
      </c>
      <c r="J877">
        <v>19.600000000000001</v>
      </c>
      <c r="K877">
        <v>4.0999999999999996</v>
      </c>
      <c r="L877">
        <v>20400</v>
      </c>
      <c r="M877">
        <v>98700</v>
      </c>
      <c r="N877">
        <v>20.7</v>
      </c>
      <c r="O877">
        <v>3.8</v>
      </c>
      <c r="P877">
        <v>17900</v>
      </c>
      <c r="Q877">
        <v>105500</v>
      </c>
      <c r="R877">
        <v>16.899999999999999</v>
      </c>
      <c r="S877">
        <v>3.5</v>
      </c>
      <c r="T877">
        <v>16900</v>
      </c>
      <c r="U877">
        <v>105400</v>
      </c>
      <c r="V877">
        <v>16</v>
      </c>
      <c r="W877">
        <v>3.8</v>
      </c>
      <c r="X877">
        <v>15800</v>
      </c>
      <c r="Y877">
        <v>101300</v>
      </c>
      <c r="Z877">
        <v>15.6</v>
      </c>
      <c r="AA877">
        <v>3.6</v>
      </c>
      <c r="AB877">
        <v>14100</v>
      </c>
      <c r="AC877">
        <v>99600</v>
      </c>
      <c r="AD877">
        <v>14.2</v>
      </c>
      <c r="AE877">
        <v>3.1</v>
      </c>
      <c r="AF877">
        <v>15000</v>
      </c>
      <c r="AG877">
        <v>98900</v>
      </c>
      <c r="AH877">
        <v>15.2</v>
      </c>
      <c r="AI877">
        <v>3.3</v>
      </c>
      <c r="AJ877">
        <v>18200</v>
      </c>
      <c r="AK877">
        <v>101500</v>
      </c>
      <c r="AL877">
        <v>17.899999999999999</v>
      </c>
      <c r="AM877">
        <v>3.5</v>
      </c>
      <c r="AN877">
        <v>19900</v>
      </c>
      <c r="AO877">
        <v>108700</v>
      </c>
      <c r="AP877">
        <v>18.3</v>
      </c>
      <c r="AQ877">
        <v>3.8</v>
      </c>
      <c r="AR877">
        <v>13700</v>
      </c>
      <c r="AS877">
        <v>105100</v>
      </c>
      <c r="AT877">
        <v>13</v>
      </c>
      <c r="AU877">
        <v>3.4</v>
      </c>
      <c r="AV877">
        <v>19800</v>
      </c>
      <c r="AW877">
        <v>110700</v>
      </c>
      <c r="AX877">
        <v>17.899999999999999</v>
      </c>
      <c r="AY877">
        <v>3.8</v>
      </c>
      <c r="AZ877">
        <v>17600</v>
      </c>
      <c r="BA877">
        <v>108700</v>
      </c>
      <c r="BB877">
        <v>16.2</v>
      </c>
      <c r="BC877">
        <v>3.9</v>
      </c>
      <c r="BD877">
        <v>18600</v>
      </c>
      <c r="BE877">
        <v>113600</v>
      </c>
      <c r="BF877">
        <v>16.399999999999999</v>
      </c>
      <c r="BG877">
        <v>4.0999999999999996</v>
      </c>
      <c r="BH877">
        <v>23000</v>
      </c>
      <c r="BI877">
        <v>116700</v>
      </c>
      <c r="BJ877">
        <v>19.7</v>
      </c>
      <c r="BK877">
        <v>4.2</v>
      </c>
      <c r="BL877">
        <v>21500</v>
      </c>
      <c r="BM877">
        <v>114400</v>
      </c>
      <c r="BN877">
        <v>18.8</v>
      </c>
      <c r="BO877">
        <v>3.9</v>
      </c>
      <c r="BP877">
        <v>23500</v>
      </c>
      <c r="BQ877">
        <v>116200</v>
      </c>
      <c r="BR877">
        <v>20.3</v>
      </c>
      <c r="BS877">
        <v>4.8</v>
      </c>
      <c r="BT877">
        <v>24000</v>
      </c>
      <c r="BU877">
        <v>115000</v>
      </c>
      <c r="BV877">
        <v>20.9</v>
      </c>
      <c r="BW877">
        <v>4.9000000000000004</v>
      </c>
    </row>
    <row r="878" spans="1:75" x14ac:dyDescent="0.3">
      <c r="A878" t="s">
        <v>178</v>
      </c>
      <c r="B878" t="str">
        <f>VLOOKUP(A878,'class and classification'!$A$1:$B$338,2,FALSE)</f>
        <v>Predominantly Urban</v>
      </c>
      <c r="C878" t="str">
        <f>VLOOKUP(A878,'class and classification'!$A$1:$C$338,3,FALSE)</f>
        <v>L</v>
      </c>
      <c r="D878">
        <v>16300</v>
      </c>
      <c r="E878">
        <v>122600</v>
      </c>
      <c r="F878">
        <v>13.3</v>
      </c>
      <c r="G878">
        <v>3.2</v>
      </c>
      <c r="H878">
        <v>17100</v>
      </c>
      <c r="I878">
        <v>108400</v>
      </c>
      <c r="J878">
        <v>15.8</v>
      </c>
      <c r="K878">
        <v>3.8</v>
      </c>
      <c r="L878">
        <v>15100</v>
      </c>
      <c r="M878">
        <v>113800</v>
      </c>
      <c r="N878">
        <v>13.3</v>
      </c>
      <c r="O878">
        <v>3.6</v>
      </c>
      <c r="P878">
        <v>17900</v>
      </c>
      <c r="Q878">
        <v>114900</v>
      </c>
      <c r="R878">
        <v>15.6</v>
      </c>
      <c r="S878">
        <v>3.9</v>
      </c>
      <c r="T878">
        <v>15200</v>
      </c>
      <c r="U878">
        <v>117100</v>
      </c>
      <c r="V878">
        <v>13</v>
      </c>
      <c r="W878">
        <v>3.3</v>
      </c>
      <c r="X878">
        <v>11900</v>
      </c>
      <c r="Y878">
        <v>122800</v>
      </c>
      <c r="Z878">
        <v>9.6999999999999993</v>
      </c>
      <c r="AA878">
        <v>3</v>
      </c>
      <c r="AB878">
        <v>22300</v>
      </c>
      <c r="AC878">
        <v>119100</v>
      </c>
      <c r="AD878">
        <v>18.7</v>
      </c>
      <c r="AE878">
        <v>3.7</v>
      </c>
      <c r="AF878">
        <v>15500</v>
      </c>
      <c r="AG878">
        <v>117300</v>
      </c>
      <c r="AH878">
        <v>13.2</v>
      </c>
      <c r="AI878">
        <v>3.3</v>
      </c>
      <c r="AJ878">
        <v>18200</v>
      </c>
      <c r="AK878">
        <v>124300</v>
      </c>
      <c r="AL878">
        <v>14.6</v>
      </c>
      <c r="AM878">
        <v>3.4</v>
      </c>
      <c r="AN878">
        <v>20100</v>
      </c>
      <c r="AO878">
        <v>131000</v>
      </c>
      <c r="AP878">
        <v>15.3</v>
      </c>
      <c r="AQ878">
        <v>3.4</v>
      </c>
      <c r="AR878">
        <v>21100</v>
      </c>
      <c r="AS878">
        <v>139600</v>
      </c>
      <c r="AT878">
        <v>15.1</v>
      </c>
      <c r="AU878">
        <v>3.3</v>
      </c>
      <c r="AV878">
        <v>20500</v>
      </c>
      <c r="AW878">
        <v>137600</v>
      </c>
      <c r="AX878">
        <v>14.9</v>
      </c>
      <c r="AY878">
        <v>3.3</v>
      </c>
      <c r="AZ878">
        <v>19400</v>
      </c>
      <c r="BA878">
        <v>147300</v>
      </c>
      <c r="BB878">
        <v>13.2</v>
      </c>
      <c r="BC878">
        <v>3.1</v>
      </c>
      <c r="BD878">
        <v>20700</v>
      </c>
      <c r="BE878">
        <v>142700</v>
      </c>
      <c r="BF878">
        <v>14.5</v>
      </c>
      <c r="BG878">
        <v>3.2</v>
      </c>
      <c r="BH878">
        <v>23000</v>
      </c>
      <c r="BI878">
        <v>141700</v>
      </c>
      <c r="BJ878">
        <v>16.2</v>
      </c>
      <c r="BK878">
        <v>3.5</v>
      </c>
      <c r="BL878">
        <v>17800</v>
      </c>
      <c r="BM878">
        <v>148800</v>
      </c>
      <c r="BN878">
        <v>11.9</v>
      </c>
      <c r="BO878">
        <v>3.3</v>
      </c>
      <c r="BP878">
        <v>21800</v>
      </c>
      <c r="BQ878">
        <v>157900</v>
      </c>
      <c r="BR878">
        <v>13.8</v>
      </c>
      <c r="BS878">
        <v>4.0999999999999996</v>
      </c>
      <c r="BT878">
        <v>17800</v>
      </c>
      <c r="BU878">
        <v>138800</v>
      </c>
      <c r="BV878">
        <v>12.9</v>
      </c>
      <c r="BW878">
        <v>4.4000000000000004</v>
      </c>
    </row>
    <row r="879" spans="1:75" x14ac:dyDescent="0.3">
      <c r="A879" t="s">
        <v>179</v>
      </c>
      <c r="B879" t="str">
        <f>VLOOKUP(A879,'class and classification'!$A$1:$B$338,2,FALSE)</f>
        <v>Predominantly Urban</v>
      </c>
      <c r="C879" t="str">
        <f>VLOOKUP(A879,'class and classification'!$A$1:$C$338,3,FALSE)</f>
        <v>L</v>
      </c>
      <c r="D879">
        <v>20600</v>
      </c>
      <c r="E879">
        <v>88700</v>
      </c>
      <c r="F879">
        <v>23.2</v>
      </c>
      <c r="G879">
        <v>4.3</v>
      </c>
      <c r="H879">
        <v>24300</v>
      </c>
      <c r="I879">
        <v>95600</v>
      </c>
      <c r="J879">
        <v>25.4</v>
      </c>
      <c r="K879">
        <v>3.9</v>
      </c>
      <c r="L879">
        <v>20400</v>
      </c>
      <c r="M879">
        <v>96800</v>
      </c>
      <c r="N879">
        <v>21.1</v>
      </c>
      <c r="O879">
        <v>3.6</v>
      </c>
      <c r="P879">
        <v>19500</v>
      </c>
      <c r="Q879">
        <v>97300</v>
      </c>
      <c r="R879">
        <v>20.100000000000001</v>
      </c>
      <c r="S879">
        <v>3.7</v>
      </c>
      <c r="T879">
        <v>22100</v>
      </c>
      <c r="U879">
        <v>95800</v>
      </c>
      <c r="V879">
        <v>23.1</v>
      </c>
      <c r="W879">
        <v>4</v>
      </c>
      <c r="X879">
        <v>20100</v>
      </c>
      <c r="Y879">
        <v>92200</v>
      </c>
      <c r="Z879">
        <v>21.8</v>
      </c>
      <c r="AA879">
        <v>4.2</v>
      </c>
      <c r="AB879">
        <v>21100</v>
      </c>
      <c r="AC879">
        <v>93900</v>
      </c>
      <c r="AD879">
        <v>22.5</v>
      </c>
      <c r="AE879">
        <v>4.0999999999999996</v>
      </c>
      <c r="AF879">
        <v>20800</v>
      </c>
      <c r="AG879">
        <v>98200</v>
      </c>
      <c r="AH879">
        <v>21.2</v>
      </c>
      <c r="AI879">
        <v>4.0999999999999996</v>
      </c>
      <c r="AJ879">
        <v>24100</v>
      </c>
      <c r="AK879">
        <v>101200</v>
      </c>
      <c r="AL879">
        <v>23.9</v>
      </c>
      <c r="AM879">
        <v>4.2</v>
      </c>
      <c r="AN879">
        <v>21900</v>
      </c>
      <c r="AO879">
        <v>101200</v>
      </c>
      <c r="AP879">
        <v>21.6</v>
      </c>
      <c r="AQ879">
        <v>3.8</v>
      </c>
      <c r="AR879">
        <v>24500</v>
      </c>
      <c r="AS879">
        <v>101200</v>
      </c>
      <c r="AT879">
        <v>24.2</v>
      </c>
      <c r="AU879">
        <v>4</v>
      </c>
      <c r="AV879">
        <v>26300</v>
      </c>
      <c r="AW879">
        <v>102200</v>
      </c>
      <c r="AX879">
        <v>25.8</v>
      </c>
      <c r="AY879">
        <v>4.3</v>
      </c>
      <c r="AZ879">
        <v>26400</v>
      </c>
      <c r="BA879">
        <v>106100</v>
      </c>
      <c r="BB879">
        <v>24.9</v>
      </c>
      <c r="BC879">
        <v>4.5</v>
      </c>
      <c r="BD879">
        <v>26000</v>
      </c>
      <c r="BE879">
        <v>99100</v>
      </c>
      <c r="BF879">
        <v>26.2</v>
      </c>
      <c r="BG879">
        <v>4.5999999999999996</v>
      </c>
      <c r="BH879">
        <v>23800</v>
      </c>
      <c r="BI879">
        <v>104700</v>
      </c>
      <c r="BJ879">
        <v>22.7</v>
      </c>
      <c r="BK879">
        <v>4.4000000000000004</v>
      </c>
      <c r="BL879">
        <v>22800</v>
      </c>
      <c r="BM879">
        <v>108600</v>
      </c>
      <c r="BN879">
        <v>21</v>
      </c>
      <c r="BO879">
        <v>4.4000000000000004</v>
      </c>
      <c r="BP879">
        <v>24700</v>
      </c>
      <c r="BQ879">
        <v>109400</v>
      </c>
      <c r="BR879">
        <v>22.6</v>
      </c>
      <c r="BS879">
        <v>4.5999999999999996</v>
      </c>
      <c r="BT879">
        <v>24800</v>
      </c>
      <c r="BU879">
        <v>100400</v>
      </c>
      <c r="BV879">
        <v>24.7</v>
      </c>
      <c r="BW879">
        <v>4.8</v>
      </c>
    </row>
    <row r="880" spans="1:75" x14ac:dyDescent="0.3">
      <c r="A880" t="s">
        <v>180</v>
      </c>
      <c r="B880" t="str">
        <f>VLOOKUP(A880,'class and classification'!$A$1:$B$338,2,FALSE)</f>
        <v>Predominantly Urban</v>
      </c>
      <c r="C880" t="str">
        <f>VLOOKUP(A880,'class and classification'!$A$1:$C$338,3,FALSE)</f>
        <v>L</v>
      </c>
      <c r="D880">
        <v>15600</v>
      </c>
      <c r="E880">
        <v>89600</v>
      </c>
      <c r="F880">
        <v>17.399999999999999</v>
      </c>
      <c r="G880">
        <v>3.6</v>
      </c>
      <c r="H880">
        <v>15600</v>
      </c>
      <c r="I880">
        <v>96200</v>
      </c>
      <c r="J880">
        <v>16.2</v>
      </c>
      <c r="K880">
        <v>3.6</v>
      </c>
      <c r="L880">
        <v>13100</v>
      </c>
      <c r="M880">
        <v>94400</v>
      </c>
      <c r="N880">
        <v>13.9</v>
      </c>
      <c r="O880">
        <v>3.6</v>
      </c>
      <c r="P880">
        <v>13400</v>
      </c>
      <c r="Q880">
        <v>91400</v>
      </c>
      <c r="R880">
        <v>14.7</v>
      </c>
      <c r="S880">
        <v>3.7</v>
      </c>
      <c r="T880">
        <v>17300</v>
      </c>
      <c r="U880">
        <v>95900</v>
      </c>
      <c r="V880">
        <v>18.100000000000001</v>
      </c>
      <c r="W880">
        <v>4</v>
      </c>
      <c r="X880">
        <v>17400</v>
      </c>
      <c r="Y880">
        <v>96900</v>
      </c>
      <c r="Z880">
        <v>17.899999999999999</v>
      </c>
      <c r="AA880">
        <v>3.9</v>
      </c>
      <c r="AB880">
        <v>16200</v>
      </c>
      <c r="AC880">
        <v>95300</v>
      </c>
      <c r="AD880">
        <v>17</v>
      </c>
      <c r="AE880">
        <v>3.5</v>
      </c>
      <c r="AF880">
        <v>16200</v>
      </c>
      <c r="AG880">
        <v>94800</v>
      </c>
      <c r="AH880">
        <v>17.100000000000001</v>
      </c>
      <c r="AI880">
        <v>3.8</v>
      </c>
      <c r="AJ880">
        <v>14400</v>
      </c>
      <c r="AK880">
        <v>97500</v>
      </c>
      <c r="AL880">
        <v>14.8</v>
      </c>
      <c r="AM880">
        <v>3.6</v>
      </c>
      <c r="AN880">
        <v>19800</v>
      </c>
      <c r="AO880">
        <v>100200</v>
      </c>
      <c r="AP880">
        <v>19.8</v>
      </c>
      <c r="AQ880">
        <v>4.4000000000000004</v>
      </c>
      <c r="AR880">
        <v>20100</v>
      </c>
      <c r="AS880">
        <v>102200</v>
      </c>
      <c r="AT880">
        <v>19.7</v>
      </c>
      <c r="AU880">
        <v>4.5</v>
      </c>
      <c r="AV880">
        <v>12400</v>
      </c>
      <c r="AW880">
        <v>104600</v>
      </c>
      <c r="AX880">
        <v>11.9</v>
      </c>
      <c r="AY880">
        <v>3.5</v>
      </c>
      <c r="AZ880">
        <v>16500</v>
      </c>
      <c r="BA880">
        <v>105700</v>
      </c>
      <c r="BB880">
        <v>15.6</v>
      </c>
      <c r="BC880">
        <v>3.7</v>
      </c>
      <c r="BD880">
        <v>13800</v>
      </c>
      <c r="BE880">
        <v>106800</v>
      </c>
      <c r="BF880">
        <v>12.9</v>
      </c>
      <c r="BG880">
        <v>3.4</v>
      </c>
      <c r="BH880">
        <v>13000</v>
      </c>
      <c r="BI880">
        <v>107000</v>
      </c>
      <c r="BJ880">
        <v>12.2</v>
      </c>
      <c r="BK880">
        <v>3.3</v>
      </c>
      <c r="BL880">
        <v>18200</v>
      </c>
      <c r="BM880">
        <v>107000</v>
      </c>
      <c r="BN880">
        <v>17</v>
      </c>
      <c r="BO880">
        <v>3.6</v>
      </c>
      <c r="BP880">
        <v>17600</v>
      </c>
      <c r="BQ880">
        <v>105000</v>
      </c>
      <c r="BR880">
        <v>16.7</v>
      </c>
      <c r="BS880">
        <v>4.7</v>
      </c>
      <c r="BT880">
        <v>17400</v>
      </c>
      <c r="BU880">
        <v>104400</v>
      </c>
      <c r="BV880">
        <v>16.7</v>
      </c>
      <c r="BW880">
        <v>4.3</v>
      </c>
    </row>
    <row r="881" spans="1:75" x14ac:dyDescent="0.3">
      <c r="A881" t="s">
        <v>181</v>
      </c>
      <c r="B881" t="str">
        <f>VLOOKUP(A881,'class and classification'!$A$1:$B$338,2,FALSE)</f>
        <v>Predominantly Urban</v>
      </c>
      <c r="C881" t="str">
        <f>VLOOKUP(A881,'class and classification'!$A$1:$C$338,3,FALSE)</f>
        <v>L</v>
      </c>
      <c r="D881">
        <v>17100</v>
      </c>
      <c r="E881">
        <v>94600</v>
      </c>
      <c r="F881">
        <v>18.100000000000001</v>
      </c>
      <c r="G881">
        <v>3.8</v>
      </c>
      <c r="H881">
        <v>16700</v>
      </c>
      <c r="I881">
        <v>101400</v>
      </c>
      <c r="J881">
        <v>16.5</v>
      </c>
      <c r="K881">
        <v>3.6</v>
      </c>
      <c r="L881">
        <v>14300</v>
      </c>
      <c r="M881">
        <v>105700</v>
      </c>
      <c r="N881">
        <v>13.6</v>
      </c>
      <c r="O881">
        <v>3.5</v>
      </c>
      <c r="P881">
        <v>13700</v>
      </c>
      <c r="Q881">
        <v>107600</v>
      </c>
      <c r="R881">
        <v>12.7</v>
      </c>
      <c r="S881">
        <v>3.6</v>
      </c>
      <c r="T881">
        <v>16900</v>
      </c>
      <c r="U881">
        <v>107000</v>
      </c>
      <c r="V881">
        <v>15.8</v>
      </c>
      <c r="W881">
        <v>3.8</v>
      </c>
      <c r="X881">
        <v>15800</v>
      </c>
      <c r="Y881">
        <v>112200</v>
      </c>
      <c r="Z881">
        <v>14.1</v>
      </c>
      <c r="AA881">
        <v>3.7</v>
      </c>
      <c r="AB881">
        <v>18800</v>
      </c>
      <c r="AC881">
        <v>112700</v>
      </c>
      <c r="AD881">
        <v>16.7</v>
      </c>
      <c r="AE881">
        <v>3.7</v>
      </c>
      <c r="AF881">
        <v>15300</v>
      </c>
      <c r="AG881">
        <v>123600</v>
      </c>
      <c r="AH881">
        <v>12.4</v>
      </c>
      <c r="AI881">
        <v>3.1</v>
      </c>
      <c r="AJ881">
        <v>18800</v>
      </c>
      <c r="AK881">
        <v>122500</v>
      </c>
      <c r="AL881">
        <v>15.4</v>
      </c>
      <c r="AM881">
        <v>3.6</v>
      </c>
      <c r="AN881">
        <v>15900</v>
      </c>
      <c r="AO881">
        <v>129300</v>
      </c>
      <c r="AP881">
        <v>12.3</v>
      </c>
      <c r="AQ881">
        <v>3.3</v>
      </c>
      <c r="AR881">
        <v>16400</v>
      </c>
      <c r="AS881">
        <v>124800</v>
      </c>
      <c r="AT881">
        <v>13.2</v>
      </c>
      <c r="AU881">
        <v>3.7</v>
      </c>
      <c r="AV881">
        <v>20600</v>
      </c>
      <c r="AW881">
        <v>135500</v>
      </c>
      <c r="AX881">
        <v>15.2</v>
      </c>
      <c r="AY881">
        <v>4.3</v>
      </c>
      <c r="AZ881">
        <v>19100</v>
      </c>
      <c r="BA881">
        <v>139500</v>
      </c>
      <c r="BB881">
        <v>13.7</v>
      </c>
      <c r="BC881">
        <v>3.9</v>
      </c>
      <c r="BD881">
        <v>24000</v>
      </c>
      <c r="BE881">
        <v>145700</v>
      </c>
      <c r="BF881">
        <v>16.5</v>
      </c>
      <c r="BG881">
        <v>3.8</v>
      </c>
      <c r="BH881">
        <v>25700</v>
      </c>
      <c r="BI881">
        <v>150200</v>
      </c>
      <c r="BJ881">
        <v>17.100000000000001</v>
      </c>
      <c r="BK881">
        <v>4</v>
      </c>
      <c r="BL881">
        <v>30200</v>
      </c>
      <c r="BM881">
        <v>144800</v>
      </c>
      <c r="BN881">
        <v>20.9</v>
      </c>
      <c r="BO881">
        <v>4.9000000000000004</v>
      </c>
      <c r="BP881">
        <v>25900</v>
      </c>
      <c r="BQ881">
        <v>135000</v>
      </c>
      <c r="BR881">
        <v>19.2</v>
      </c>
      <c r="BS881">
        <v>5.0999999999999996</v>
      </c>
      <c r="BT881">
        <v>27200</v>
      </c>
      <c r="BU881">
        <v>148200</v>
      </c>
      <c r="BV881">
        <v>18.399999999999999</v>
      </c>
      <c r="BW881">
        <v>5</v>
      </c>
    </row>
    <row r="882" spans="1:75" x14ac:dyDescent="0.3">
      <c r="A882" t="s">
        <v>182</v>
      </c>
      <c r="B882" t="str">
        <f>VLOOKUP(A882,'class and classification'!$A$1:$B$338,2,FALSE)</f>
        <v>Predominantly Urban</v>
      </c>
      <c r="C882" t="str">
        <f>VLOOKUP(A882,'class and classification'!$A$1:$C$338,3,FALSE)</f>
        <v>UA</v>
      </c>
      <c r="D882">
        <v>10100</v>
      </c>
      <c r="E882">
        <v>59500</v>
      </c>
      <c r="F882">
        <v>17</v>
      </c>
      <c r="G882">
        <v>2.2999999999999998</v>
      </c>
      <c r="H882">
        <v>10400</v>
      </c>
      <c r="I882">
        <v>59800</v>
      </c>
      <c r="J882">
        <v>17.3</v>
      </c>
      <c r="K882">
        <v>2.2999999999999998</v>
      </c>
      <c r="L882">
        <v>10300</v>
      </c>
      <c r="M882">
        <v>60100</v>
      </c>
      <c r="N882">
        <v>17.100000000000001</v>
      </c>
      <c r="O882">
        <v>2.4</v>
      </c>
      <c r="P882">
        <v>9300</v>
      </c>
      <c r="Q882">
        <v>61200</v>
      </c>
      <c r="R882">
        <v>15.1</v>
      </c>
      <c r="S882">
        <v>2.4</v>
      </c>
      <c r="T882">
        <v>9300</v>
      </c>
      <c r="U882">
        <v>63200</v>
      </c>
      <c r="V882">
        <v>14.7</v>
      </c>
      <c r="W882">
        <v>2.5</v>
      </c>
      <c r="X882">
        <v>8500</v>
      </c>
      <c r="Y882">
        <v>60500</v>
      </c>
      <c r="Z882">
        <v>14</v>
      </c>
      <c r="AA882">
        <v>2.6</v>
      </c>
      <c r="AB882">
        <v>9900</v>
      </c>
      <c r="AC882">
        <v>61800</v>
      </c>
      <c r="AD882">
        <v>16.100000000000001</v>
      </c>
      <c r="AE882">
        <v>2.8</v>
      </c>
      <c r="AF882">
        <v>10500</v>
      </c>
      <c r="AG882">
        <v>60500</v>
      </c>
      <c r="AH882">
        <v>17.399999999999999</v>
      </c>
      <c r="AI882">
        <v>2.8</v>
      </c>
      <c r="AJ882">
        <v>10900</v>
      </c>
      <c r="AK882">
        <v>59400</v>
      </c>
      <c r="AL882">
        <v>18.3</v>
      </c>
      <c r="AM882">
        <v>2.7</v>
      </c>
      <c r="AN882">
        <v>11000</v>
      </c>
      <c r="AO882">
        <v>63700</v>
      </c>
      <c r="AP882">
        <v>17.2</v>
      </c>
      <c r="AQ882">
        <v>2.5</v>
      </c>
      <c r="AR882">
        <v>12100</v>
      </c>
      <c r="AS882">
        <v>62700</v>
      </c>
      <c r="AT882">
        <v>19.3</v>
      </c>
      <c r="AU882">
        <v>2.6</v>
      </c>
      <c r="AV882">
        <v>12100</v>
      </c>
      <c r="AW882">
        <v>65700</v>
      </c>
      <c r="AX882">
        <v>18.5</v>
      </c>
      <c r="AY882">
        <v>2.4</v>
      </c>
      <c r="AZ882">
        <v>12400</v>
      </c>
      <c r="BA882">
        <v>65100</v>
      </c>
      <c r="BB882">
        <v>19</v>
      </c>
      <c r="BC882">
        <v>2.6</v>
      </c>
      <c r="BD882">
        <v>12300</v>
      </c>
      <c r="BE882">
        <v>65900</v>
      </c>
      <c r="BF882">
        <v>18.600000000000001</v>
      </c>
      <c r="BG882">
        <v>2.6</v>
      </c>
      <c r="BH882">
        <v>12900</v>
      </c>
      <c r="BI882">
        <v>67700</v>
      </c>
      <c r="BJ882">
        <v>19.100000000000001</v>
      </c>
      <c r="BK882">
        <v>2.7</v>
      </c>
      <c r="BL882">
        <v>11300</v>
      </c>
      <c r="BM882">
        <v>66200</v>
      </c>
      <c r="BN882">
        <v>17.100000000000001</v>
      </c>
      <c r="BO882">
        <v>2.7</v>
      </c>
      <c r="BP882">
        <v>10000</v>
      </c>
      <c r="BQ882">
        <v>63500</v>
      </c>
      <c r="BR882">
        <v>15.8</v>
      </c>
      <c r="BS882">
        <v>3.1</v>
      </c>
      <c r="BT882">
        <v>8800</v>
      </c>
      <c r="BU882">
        <v>61500</v>
      </c>
      <c r="BV882">
        <v>14.3</v>
      </c>
      <c r="BW882">
        <v>2.9</v>
      </c>
    </row>
    <row r="883" spans="1:75" x14ac:dyDescent="0.3">
      <c r="A883" t="s">
        <v>183</v>
      </c>
      <c r="B883" t="str">
        <f>VLOOKUP(A883,'class and classification'!$A$1:$B$338,2,FALSE)</f>
        <v>Predominantly Urban</v>
      </c>
      <c r="C883" t="str">
        <f>VLOOKUP(A883,'class and classification'!$A$1:$C$338,3,FALSE)</f>
        <v>UA</v>
      </c>
      <c r="D883">
        <v>18600</v>
      </c>
      <c r="E883">
        <v>129100</v>
      </c>
      <c r="F883">
        <v>14.4</v>
      </c>
      <c r="G883">
        <v>2.2999999999999998</v>
      </c>
      <c r="H883">
        <v>21000</v>
      </c>
      <c r="I883">
        <v>125300</v>
      </c>
      <c r="J883">
        <v>16.8</v>
      </c>
      <c r="K883">
        <v>2.6</v>
      </c>
      <c r="L883">
        <v>21600</v>
      </c>
      <c r="M883">
        <v>131400</v>
      </c>
      <c r="N883">
        <v>16.5</v>
      </c>
      <c r="O883">
        <v>2.4</v>
      </c>
      <c r="P883">
        <v>20200</v>
      </c>
      <c r="Q883">
        <v>132900</v>
      </c>
      <c r="R883">
        <v>15.2</v>
      </c>
      <c r="S883">
        <v>2.4</v>
      </c>
      <c r="T883">
        <v>23400</v>
      </c>
      <c r="U883">
        <v>136500</v>
      </c>
      <c r="V883">
        <v>17.100000000000001</v>
      </c>
      <c r="W883">
        <v>2.6</v>
      </c>
      <c r="X883">
        <v>20200</v>
      </c>
      <c r="Y883">
        <v>137000</v>
      </c>
      <c r="Z883">
        <v>14.7</v>
      </c>
      <c r="AA883">
        <v>2.5</v>
      </c>
      <c r="AB883">
        <v>23800</v>
      </c>
      <c r="AC883">
        <v>136900</v>
      </c>
      <c r="AD883">
        <v>17.399999999999999</v>
      </c>
      <c r="AE883">
        <v>2.8</v>
      </c>
      <c r="AF883">
        <v>26800</v>
      </c>
      <c r="AG883">
        <v>137000</v>
      </c>
      <c r="AH883">
        <v>19.600000000000001</v>
      </c>
      <c r="AI883">
        <v>2.8</v>
      </c>
      <c r="AJ883">
        <v>25500</v>
      </c>
      <c r="AK883">
        <v>140500</v>
      </c>
      <c r="AL883">
        <v>18.2</v>
      </c>
      <c r="AM883">
        <v>2.7</v>
      </c>
      <c r="AN883">
        <v>28300</v>
      </c>
      <c r="AO883">
        <v>143900</v>
      </c>
      <c r="AP883">
        <v>19.7</v>
      </c>
      <c r="AQ883">
        <v>2.7</v>
      </c>
      <c r="AR883">
        <v>30500</v>
      </c>
      <c r="AS883">
        <v>148200</v>
      </c>
      <c r="AT883">
        <v>20.6</v>
      </c>
      <c r="AU883">
        <v>2.8</v>
      </c>
      <c r="AV883">
        <v>29000</v>
      </c>
      <c r="AW883">
        <v>146100</v>
      </c>
      <c r="AX883">
        <v>19.899999999999999</v>
      </c>
      <c r="AY883">
        <v>2.8</v>
      </c>
      <c r="AZ883">
        <v>25600</v>
      </c>
      <c r="BA883">
        <v>154200</v>
      </c>
      <c r="BB883">
        <v>16.600000000000001</v>
      </c>
      <c r="BC883">
        <v>2.7</v>
      </c>
      <c r="BD883">
        <v>23600</v>
      </c>
      <c r="BE883">
        <v>152100</v>
      </c>
      <c r="BF883">
        <v>15.5</v>
      </c>
      <c r="BG883">
        <v>2.7</v>
      </c>
      <c r="BH883">
        <v>28300</v>
      </c>
      <c r="BI883">
        <v>151300</v>
      </c>
      <c r="BJ883">
        <v>18.7</v>
      </c>
      <c r="BK883">
        <v>3.1</v>
      </c>
      <c r="BL883">
        <v>29000</v>
      </c>
      <c r="BM883">
        <v>162900</v>
      </c>
      <c r="BN883">
        <v>17.8</v>
      </c>
      <c r="BO883">
        <v>3.1</v>
      </c>
      <c r="BP883">
        <v>23500</v>
      </c>
      <c r="BQ883">
        <v>160300</v>
      </c>
      <c r="BR883">
        <v>14.7</v>
      </c>
      <c r="BS883">
        <v>3.3</v>
      </c>
      <c r="BT883">
        <v>30500</v>
      </c>
      <c r="BU883">
        <v>163700</v>
      </c>
      <c r="BV883">
        <v>18.600000000000001</v>
      </c>
      <c r="BW883">
        <v>3.3</v>
      </c>
    </row>
    <row r="884" spans="1:75" x14ac:dyDescent="0.3">
      <c r="A884" t="s">
        <v>184</v>
      </c>
      <c r="B884" t="str">
        <f>VLOOKUP(A884,'class and classification'!$A$1:$B$338,2,FALSE)</f>
        <v>Predominantly Rural</v>
      </c>
      <c r="C884" t="str">
        <f>VLOOKUP(A884,'class and classification'!$A$1:$C$338,3,FALSE)</f>
        <v>UA</v>
      </c>
      <c r="D884">
        <v>5600</v>
      </c>
      <c r="E884">
        <v>60200</v>
      </c>
      <c r="F884">
        <v>9.3000000000000007</v>
      </c>
      <c r="G884">
        <v>1.8</v>
      </c>
      <c r="H884">
        <v>7500</v>
      </c>
      <c r="I884">
        <v>61300</v>
      </c>
      <c r="J884">
        <v>12.2</v>
      </c>
      <c r="K884">
        <v>2.1</v>
      </c>
      <c r="L884">
        <v>7400</v>
      </c>
      <c r="M884">
        <v>59900</v>
      </c>
      <c r="N884">
        <v>12.3</v>
      </c>
      <c r="O884">
        <v>2.2999999999999998</v>
      </c>
      <c r="P884">
        <v>7100</v>
      </c>
      <c r="Q884">
        <v>59700</v>
      </c>
      <c r="R884">
        <v>11.9</v>
      </c>
      <c r="S884">
        <v>2.2000000000000002</v>
      </c>
      <c r="T884">
        <v>8000</v>
      </c>
      <c r="U884">
        <v>60000</v>
      </c>
      <c r="V884">
        <v>13.3</v>
      </c>
      <c r="W884">
        <v>2.6</v>
      </c>
      <c r="X884">
        <v>6600</v>
      </c>
      <c r="Y884">
        <v>55000</v>
      </c>
      <c r="Z884">
        <v>12</v>
      </c>
      <c r="AA884">
        <v>2.6</v>
      </c>
      <c r="AB884">
        <v>5600</v>
      </c>
      <c r="AC884">
        <v>52200</v>
      </c>
      <c r="AD884">
        <v>10.8</v>
      </c>
      <c r="AE884">
        <v>2.4</v>
      </c>
      <c r="AF884">
        <v>6400</v>
      </c>
      <c r="AG884">
        <v>52800</v>
      </c>
      <c r="AH884">
        <v>12.1</v>
      </c>
      <c r="AI884">
        <v>2.5</v>
      </c>
      <c r="AJ884">
        <v>6000</v>
      </c>
      <c r="AK884">
        <v>56600</v>
      </c>
      <c r="AL884">
        <v>10.7</v>
      </c>
      <c r="AM884">
        <v>2.1</v>
      </c>
      <c r="AN884">
        <v>8000</v>
      </c>
      <c r="AO884">
        <v>58000</v>
      </c>
      <c r="AP884">
        <v>13.8</v>
      </c>
      <c r="AQ884">
        <v>2.2999999999999998</v>
      </c>
      <c r="AR884">
        <v>6700</v>
      </c>
      <c r="AS884">
        <v>57700</v>
      </c>
      <c r="AT884">
        <v>11.5</v>
      </c>
      <c r="AU884">
        <v>2.1</v>
      </c>
      <c r="AV884">
        <v>7900</v>
      </c>
      <c r="AW884">
        <v>59700</v>
      </c>
      <c r="AX884">
        <v>13.2</v>
      </c>
      <c r="AY884">
        <v>2.2000000000000002</v>
      </c>
      <c r="AZ884">
        <v>6200</v>
      </c>
      <c r="BA884">
        <v>60000</v>
      </c>
      <c r="BB884">
        <v>10.4</v>
      </c>
      <c r="BC884">
        <v>2.1</v>
      </c>
      <c r="BD884">
        <v>7000</v>
      </c>
      <c r="BE884">
        <v>59100</v>
      </c>
      <c r="BF884">
        <v>11.8</v>
      </c>
      <c r="BG884">
        <v>2.2000000000000002</v>
      </c>
      <c r="BH884">
        <v>7800</v>
      </c>
      <c r="BI884">
        <v>59400</v>
      </c>
      <c r="BJ884">
        <v>13.1</v>
      </c>
      <c r="BK884">
        <v>2.4</v>
      </c>
      <c r="BL884">
        <v>7800</v>
      </c>
      <c r="BM884">
        <v>60400</v>
      </c>
      <c r="BN884">
        <v>12.9</v>
      </c>
      <c r="BO884">
        <v>2.6</v>
      </c>
      <c r="BP884">
        <v>6800</v>
      </c>
      <c r="BQ884">
        <v>58400</v>
      </c>
      <c r="BR884">
        <v>11.6</v>
      </c>
      <c r="BS884">
        <v>2.8</v>
      </c>
      <c r="BT884">
        <v>6500</v>
      </c>
      <c r="BU884">
        <v>54800</v>
      </c>
      <c r="BV884">
        <v>11.8</v>
      </c>
      <c r="BW884">
        <v>3.2</v>
      </c>
    </row>
    <row r="885" spans="1:75" x14ac:dyDescent="0.3">
      <c r="A885" t="s">
        <v>185</v>
      </c>
      <c r="B885" t="str">
        <f>VLOOKUP(A885,'class and classification'!$A$1:$B$338,2,FALSE)</f>
        <v>Predominantly Urban</v>
      </c>
      <c r="C885" t="str">
        <f>VLOOKUP(A885,'class and classification'!$A$1:$C$338,3,FALSE)</f>
        <v>UA</v>
      </c>
      <c r="D885">
        <v>15400</v>
      </c>
      <c r="E885">
        <v>120000</v>
      </c>
      <c r="F885">
        <v>12.8</v>
      </c>
      <c r="G885">
        <v>2.2000000000000002</v>
      </c>
      <c r="H885">
        <v>14700</v>
      </c>
      <c r="I885">
        <v>122800</v>
      </c>
      <c r="J885">
        <v>12</v>
      </c>
      <c r="K885">
        <v>2.2999999999999998</v>
      </c>
      <c r="L885">
        <v>15600</v>
      </c>
      <c r="M885">
        <v>123900</v>
      </c>
      <c r="N885">
        <v>12.6</v>
      </c>
      <c r="O885">
        <v>2.2999999999999998</v>
      </c>
      <c r="P885">
        <v>16700</v>
      </c>
      <c r="Q885">
        <v>128000</v>
      </c>
      <c r="R885">
        <v>13</v>
      </c>
      <c r="S885">
        <v>2.4</v>
      </c>
      <c r="T885">
        <v>18800</v>
      </c>
      <c r="U885">
        <v>125700</v>
      </c>
      <c r="V885">
        <v>14.9</v>
      </c>
      <c r="W885">
        <v>2.6</v>
      </c>
      <c r="X885">
        <v>18000</v>
      </c>
      <c r="Y885">
        <v>118700</v>
      </c>
      <c r="Z885">
        <v>15.2</v>
      </c>
      <c r="AA885">
        <v>2.8</v>
      </c>
      <c r="AB885">
        <v>20700</v>
      </c>
      <c r="AC885">
        <v>120300</v>
      </c>
      <c r="AD885">
        <v>17.2</v>
      </c>
      <c r="AE885">
        <v>3.4</v>
      </c>
      <c r="AF885">
        <v>16300</v>
      </c>
      <c r="AG885">
        <v>122500</v>
      </c>
      <c r="AH885">
        <v>13.3</v>
      </c>
      <c r="AI885">
        <v>2.6</v>
      </c>
      <c r="AJ885">
        <v>17200</v>
      </c>
      <c r="AK885">
        <v>125500</v>
      </c>
      <c r="AL885">
        <v>13.7</v>
      </c>
      <c r="AM885">
        <v>2.4</v>
      </c>
      <c r="AN885">
        <v>19700</v>
      </c>
      <c r="AO885">
        <v>124100</v>
      </c>
      <c r="AP885">
        <v>15.9</v>
      </c>
      <c r="AQ885">
        <v>2.7</v>
      </c>
      <c r="AR885">
        <v>17200</v>
      </c>
      <c r="AS885">
        <v>126400</v>
      </c>
      <c r="AT885">
        <v>13.6</v>
      </c>
      <c r="AU885">
        <v>2.2999999999999998</v>
      </c>
      <c r="AV885">
        <v>16100</v>
      </c>
      <c r="AW885">
        <v>127000</v>
      </c>
      <c r="AX885">
        <v>12.7</v>
      </c>
      <c r="AY885">
        <v>2.2999999999999998</v>
      </c>
      <c r="AZ885">
        <v>18100</v>
      </c>
      <c r="BA885">
        <v>134700</v>
      </c>
      <c r="BB885">
        <v>13.4</v>
      </c>
      <c r="BC885">
        <v>2.6</v>
      </c>
      <c r="BD885">
        <v>17900</v>
      </c>
      <c r="BE885">
        <v>141200</v>
      </c>
      <c r="BF885">
        <v>12.7</v>
      </c>
      <c r="BG885">
        <v>2.6</v>
      </c>
      <c r="BH885">
        <v>20500</v>
      </c>
      <c r="BI885">
        <v>143200</v>
      </c>
      <c r="BJ885">
        <v>14.3</v>
      </c>
      <c r="BK885">
        <v>2.9</v>
      </c>
      <c r="BL885">
        <v>18600</v>
      </c>
      <c r="BM885">
        <v>141600</v>
      </c>
      <c r="BN885">
        <v>13.2</v>
      </c>
      <c r="BO885">
        <v>3</v>
      </c>
      <c r="BP885">
        <v>19000</v>
      </c>
      <c r="BQ885">
        <v>137700</v>
      </c>
      <c r="BR885">
        <v>13.8</v>
      </c>
      <c r="BS885">
        <v>3.4</v>
      </c>
      <c r="BT885">
        <v>18400</v>
      </c>
      <c r="BU885">
        <v>142200</v>
      </c>
      <c r="BV885">
        <v>12.9</v>
      </c>
      <c r="BW885">
        <v>3.6</v>
      </c>
    </row>
    <row r="886" spans="1:75" x14ac:dyDescent="0.3">
      <c r="A886" t="s">
        <v>186</v>
      </c>
      <c r="B886" t="str">
        <f>VLOOKUP(A886,'class and classification'!$A$1:$B$338,2,FALSE)</f>
        <v>Predominantly Urban</v>
      </c>
      <c r="C886" t="str">
        <f>VLOOKUP(A886,'class and classification'!$A$1:$C$338,3,FALSE)</f>
        <v>UA</v>
      </c>
      <c r="D886">
        <v>16200</v>
      </c>
      <c r="E886">
        <v>119100</v>
      </c>
      <c r="F886">
        <v>13.6</v>
      </c>
      <c r="G886">
        <v>2.2000000000000002</v>
      </c>
      <c r="H886">
        <v>18100</v>
      </c>
      <c r="I886">
        <v>120800</v>
      </c>
      <c r="J886">
        <v>15</v>
      </c>
      <c r="K886">
        <v>2.5</v>
      </c>
      <c r="L886">
        <v>19200</v>
      </c>
      <c r="M886">
        <v>119900</v>
      </c>
      <c r="N886">
        <v>16</v>
      </c>
      <c r="O886">
        <v>2.7</v>
      </c>
      <c r="P886">
        <v>20100</v>
      </c>
      <c r="Q886">
        <v>127500</v>
      </c>
      <c r="R886">
        <v>15.7</v>
      </c>
      <c r="S886">
        <v>2.7</v>
      </c>
      <c r="T886">
        <v>19000</v>
      </c>
      <c r="U886">
        <v>128500</v>
      </c>
      <c r="V886">
        <v>14.8</v>
      </c>
      <c r="W886">
        <v>2.8</v>
      </c>
      <c r="X886">
        <v>20400</v>
      </c>
      <c r="Y886">
        <v>122500</v>
      </c>
      <c r="Z886">
        <v>16.600000000000001</v>
      </c>
      <c r="AA886">
        <v>2.9</v>
      </c>
      <c r="AB886">
        <v>16400</v>
      </c>
      <c r="AC886">
        <v>122700</v>
      </c>
      <c r="AD886">
        <v>13.4</v>
      </c>
      <c r="AE886">
        <v>2.6</v>
      </c>
      <c r="AF886">
        <v>20400</v>
      </c>
      <c r="AG886">
        <v>127300</v>
      </c>
      <c r="AH886">
        <v>16</v>
      </c>
      <c r="AI886">
        <v>2.7</v>
      </c>
      <c r="AJ886">
        <v>19500</v>
      </c>
      <c r="AK886">
        <v>125000</v>
      </c>
      <c r="AL886">
        <v>15.6</v>
      </c>
      <c r="AM886">
        <v>2.5</v>
      </c>
      <c r="AN886">
        <v>19100</v>
      </c>
      <c r="AO886">
        <v>124900</v>
      </c>
      <c r="AP886">
        <v>15.3</v>
      </c>
      <c r="AQ886">
        <v>2.4</v>
      </c>
      <c r="AR886">
        <v>21300</v>
      </c>
      <c r="AS886">
        <v>126500</v>
      </c>
      <c r="AT886">
        <v>16.8</v>
      </c>
      <c r="AU886">
        <v>2.6</v>
      </c>
      <c r="AV886">
        <v>20700</v>
      </c>
      <c r="AW886">
        <v>131800</v>
      </c>
      <c r="AX886">
        <v>15.7</v>
      </c>
      <c r="AY886">
        <v>2.6</v>
      </c>
      <c r="AZ886">
        <v>18300</v>
      </c>
      <c r="BA886">
        <v>130900</v>
      </c>
      <c r="BB886">
        <v>14</v>
      </c>
      <c r="BC886">
        <v>2.6</v>
      </c>
      <c r="BD886">
        <v>16300</v>
      </c>
      <c r="BE886">
        <v>134300</v>
      </c>
      <c r="BF886">
        <v>12.2</v>
      </c>
      <c r="BG886">
        <v>2.2999999999999998</v>
      </c>
      <c r="BH886">
        <v>18100</v>
      </c>
      <c r="BI886">
        <v>129100</v>
      </c>
      <c r="BJ886">
        <v>14.1</v>
      </c>
      <c r="BK886">
        <v>2.6</v>
      </c>
      <c r="BL886">
        <v>21400</v>
      </c>
      <c r="BM886">
        <v>136600</v>
      </c>
      <c r="BN886">
        <v>15.6</v>
      </c>
      <c r="BO886">
        <v>2.7</v>
      </c>
      <c r="BP886">
        <v>19700</v>
      </c>
      <c r="BQ886">
        <v>139800</v>
      </c>
      <c r="BR886">
        <v>14.1</v>
      </c>
      <c r="BS886">
        <v>2.8</v>
      </c>
      <c r="BT886">
        <v>24900</v>
      </c>
      <c r="BU886">
        <v>144100</v>
      </c>
      <c r="BV886">
        <v>17.3</v>
      </c>
      <c r="BW886">
        <v>3.1</v>
      </c>
    </row>
    <row r="887" spans="1:75" x14ac:dyDescent="0.3">
      <c r="A887" t="s">
        <v>187</v>
      </c>
      <c r="B887" t="str">
        <f>VLOOKUP(A887,'class and classification'!$A$1:$B$338,2,FALSE)</f>
        <v>Predominantly Urban</v>
      </c>
      <c r="C887" t="str">
        <f>VLOOKUP(A887,'class and classification'!$A$1:$C$338,3,FALSE)</f>
        <v>UA</v>
      </c>
      <c r="D887">
        <v>11000</v>
      </c>
      <c r="E887">
        <v>94600</v>
      </c>
      <c r="F887">
        <v>11.6</v>
      </c>
      <c r="G887">
        <v>2.2999999999999998</v>
      </c>
      <c r="H887">
        <v>13600</v>
      </c>
      <c r="I887">
        <v>100200</v>
      </c>
      <c r="J887">
        <v>13.6</v>
      </c>
      <c r="K887">
        <v>2.4</v>
      </c>
      <c r="L887">
        <v>12500</v>
      </c>
      <c r="M887">
        <v>99600</v>
      </c>
      <c r="N887">
        <v>12.6</v>
      </c>
      <c r="O887">
        <v>2.4</v>
      </c>
      <c r="P887">
        <v>12900</v>
      </c>
      <c r="Q887">
        <v>97000</v>
      </c>
      <c r="R887">
        <v>13.3</v>
      </c>
      <c r="S887">
        <v>2.5</v>
      </c>
      <c r="T887">
        <v>14300</v>
      </c>
      <c r="U887">
        <v>98100</v>
      </c>
      <c r="V887">
        <v>14.6</v>
      </c>
      <c r="W887">
        <v>2.5</v>
      </c>
      <c r="X887">
        <v>13100</v>
      </c>
      <c r="Y887">
        <v>96400</v>
      </c>
      <c r="Z887">
        <v>13.6</v>
      </c>
      <c r="AA887">
        <v>2.5</v>
      </c>
      <c r="AB887">
        <v>12000</v>
      </c>
      <c r="AC887">
        <v>99500</v>
      </c>
      <c r="AD887">
        <v>12</v>
      </c>
      <c r="AE887">
        <v>2.5</v>
      </c>
      <c r="AF887">
        <v>13700</v>
      </c>
      <c r="AG887">
        <v>99200</v>
      </c>
      <c r="AH887">
        <v>13.8</v>
      </c>
      <c r="AI887">
        <v>2.6</v>
      </c>
      <c r="AJ887">
        <v>13800</v>
      </c>
      <c r="AK887">
        <v>101700</v>
      </c>
      <c r="AL887">
        <v>13.6</v>
      </c>
      <c r="AM887">
        <v>2.4</v>
      </c>
      <c r="AN887">
        <v>16600</v>
      </c>
      <c r="AO887">
        <v>102100</v>
      </c>
      <c r="AP887">
        <v>16.3</v>
      </c>
      <c r="AQ887">
        <v>2.6</v>
      </c>
      <c r="AR887">
        <v>13000</v>
      </c>
      <c r="AS887">
        <v>99000</v>
      </c>
      <c r="AT887">
        <v>13.1</v>
      </c>
      <c r="AU887">
        <v>2.4</v>
      </c>
      <c r="AV887">
        <v>13500</v>
      </c>
      <c r="AW887">
        <v>100100</v>
      </c>
      <c r="AX887">
        <v>13.5</v>
      </c>
      <c r="AY887">
        <v>2.5</v>
      </c>
      <c r="AZ887">
        <v>15800</v>
      </c>
      <c r="BA887">
        <v>104900</v>
      </c>
      <c r="BB887">
        <v>15</v>
      </c>
      <c r="BC887">
        <v>2.6</v>
      </c>
      <c r="BD887">
        <v>15200</v>
      </c>
      <c r="BE887">
        <v>107800</v>
      </c>
      <c r="BF887">
        <v>14.1</v>
      </c>
      <c r="BG887">
        <v>2.5</v>
      </c>
      <c r="BH887">
        <v>15700</v>
      </c>
      <c r="BI887">
        <v>107600</v>
      </c>
      <c r="BJ887">
        <v>14.6</v>
      </c>
      <c r="BK887">
        <v>3</v>
      </c>
      <c r="BL887">
        <v>15000</v>
      </c>
      <c r="BM887">
        <v>104300</v>
      </c>
      <c r="BN887">
        <v>14.4</v>
      </c>
      <c r="BO887">
        <v>2.9</v>
      </c>
      <c r="BP887">
        <v>16800</v>
      </c>
      <c r="BQ887">
        <v>108500</v>
      </c>
      <c r="BR887">
        <v>15.5</v>
      </c>
      <c r="BS887">
        <v>3.4</v>
      </c>
      <c r="BT887">
        <v>17400</v>
      </c>
      <c r="BU887">
        <v>111100</v>
      </c>
      <c r="BV887">
        <v>15.7</v>
      </c>
      <c r="BW887">
        <v>3.5</v>
      </c>
    </row>
    <row r="888" spans="1:75" x14ac:dyDescent="0.3">
      <c r="A888" t="s">
        <v>188</v>
      </c>
      <c r="B888" t="str">
        <f>VLOOKUP(A888,'class and classification'!$A$1:$B$338,2,FALSE)</f>
        <v>Predominantly Urban</v>
      </c>
      <c r="C888" t="str">
        <f>VLOOKUP(A888,'class and classification'!$A$1:$C$338,3,FALSE)</f>
        <v>UA</v>
      </c>
      <c r="D888">
        <v>11600</v>
      </c>
      <c r="E888">
        <v>76900</v>
      </c>
      <c r="F888">
        <v>15.1</v>
      </c>
      <c r="G888">
        <v>2.5</v>
      </c>
      <c r="H888">
        <v>10700</v>
      </c>
      <c r="I888">
        <v>78900</v>
      </c>
      <c r="J888">
        <v>13.5</v>
      </c>
      <c r="K888">
        <v>2.2999999999999998</v>
      </c>
      <c r="L888">
        <v>11800</v>
      </c>
      <c r="M888">
        <v>83200</v>
      </c>
      <c r="N888">
        <v>14.2</v>
      </c>
      <c r="O888">
        <v>2.4</v>
      </c>
      <c r="P888">
        <v>12800</v>
      </c>
      <c r="Q888">
        <v>82400</v>
      </c>
      <c r="R888">
        <v>15.5</v>
      </c>
      <c r="S888">
        <v>2.5</v>
      </c>
      <c r="T888">
        <v>10100</v>
      </c>
      <c r="U888">
        <v>82800</v>
      </c>
      <c r="V888">
        <v>12.2</v>
      </c>
      <c r="W888">
        <v>2.4</v>
      </c>
      <c r="X888">
        <v>12100</v>
      </c>
      <c r="Y888">
        <v>80700</v>
      </c>
      <c r="Z888">
        <v>15</v>
      </c>
      <c r="AA888">
        <v>2.8</v>
      </c>
      <c r="AB888">
        <v>11400</v>
      </c>
      <c r="AC888">
        <v>78200</v>
      </c>
      <c r="AD888">
        <v>14.6</v>
      </c>
      <c r="AE888">
        <v>2.8</v>
      </c>
      <c r="AF888">
        <v>13200</v>
      </c>
      <c r="AG888">
        <v>80900</v>
      </c>
      <c r="AH888">
        <v>16.3</v>
      </c>
      <c r="AI888">
        <v>2.7</v>
      </c>
      <c r="AJ888">
        <v>12300</v>
      </c>
      <c r="AK888">
        <v>80600</v>
      </c>
      <c r="AL888">
        <v>15.3</v>
      </c>
      <c r="AM888">
        <v>2.4</v>
      </c>
      <c r="AN888">
        <v>12500</v>
      </c>
      <c r="AO888">
        <v>82000</v>
      </c>
      <c r="AP888">
        <v>15.2</v>
      </c>
      <c r="AQ888">
        <v>2.4</v>
      </c>
      <c r="AR888">
        <v>12900</v>
      </c>
      <c r="AS888">
        <v>81900</v>
      </c>
      <c r="AT888">
        <v>15.7</v>
      </c>
      <c r="AU888">
        <v>2.2999999999999998</v>
      </c>
      <c r="AV888">
        <v>11600</v>
      </c>
      <c r="AW888">
        <v>81500</v>
      </c>
      <c r="AX888">
        <v>14.3</v>
      </c>
      <c r="AY888">
        <v>2.5</v>
      </c>
      <c r="AZ888">
        <v>14600</v>
      </c>
      <c r="BA888">
        <v>85700</v>
      </c>
      <c r="BB888">
        <v>17.100000000000001</v>
      </c>
      <c r="BC888">
        <v>2.9</v>
      </c>
      <c r="BD888">
        <v>16700</v>
      </c>
      <c r="BE888">
        <v>87800</v>
      </c>
      <c r="BF888">
        <v>19</v>
      </c>
      <c r="BG888">
        <v>3.2</v>
      </c>
      <c r="BH888">
        <v>17800</v>
      </c>
      <c r="BI888">
        <v>86500</v>
      </c>
      <c r="BJ888">
        <v>20.6</v>
      </c>
      <c r="BK888">
        <v>3.6</v>
      </c>
      <c r="BL888">
        <v>16500</v>
      </c>
      <c r="BM888">
        <v>89500</v>
      </c>
      <c r="BN888">
        <v>18.399999999999999</v>
      </c>
      <c r="BO888">
        <v>3</v>
      </c>
      <c r="BP888">
        <v>18500</v>
      </c>
      <c r="BQ888">
        <v>92700</v>
      </c>
      <c r="BR888">
        <v>20</v>
      </c>
      <c r="BS888">
        <v>3.7</v>
      </c>
      <c r="BT888">
        <v>16400</v>
      </c>
      <c r="BU888">
        <v>91300</v>
      </c>
      <c r="BV888">
        <v>18</v>
      </c>
      <c r="BW888">
        <v>3.9</v>
      </c>
    </row>
    <row r="889" spans="1:75" x14ac:dyDescent="0.3">
      <c r="A889" t="s">
        <v>189</v>
      </c>
      <c r="B889" t="str">
        <f>VLOOKUP(A889,'class and classification'!$A$1:$B$338,2,FALSE)</f>
        <v>Predominantly Urban</v>
      </c>
      <c r="C889" t="str">
        <f>VLOOKUP(A889,'class and classification'!$A$1:$C$338,3,FALSE)</f>
        <v>UA</v>
      </c>
      <c r="D889">
        <v>7300</v>
      </c>
      <c r="E889">
        <v>59600</v>
      </c>
      <c r="F889">
        <v>12.2</v>
      </c>
      <c r="G889">
        <v>2.2000000000000002</v>
      </c>
      <c r="H889">
        <v>7600</v>
      </c>
      <c r="I889">
        <v>61100</v>
      </c>
      <c r="J889">
        <v>12.5</v>
      </c>
      <c r="K889">
        <v>2.2000000000000002</v>
      </c>
      <c r="L889">
        <v>6600</v>
      </c>
      <c r="M889">
        <v>63200</v>
      </c>
      <c r="N889">
        <v>10.4</v>
      </c>
      <c r="O889">
        <v>2</v>
      </c>
      <c r="P889">
        <v>6800</v>
      </c>
      <c r="Q889">
        <v>62800</v>
      </c>
      <c r="R889">
        <v>10.9</v>
      </c>
      <c r="S889">
        <v>2.1</v>
      </c>
      <c r="T889">
        <v>8600</v>
      </c>
      <c r="U889">
        <v>64600</v>
      </c>
      <c r="V889">
        <v>13.4</v>
      </c>
      <c r="W889">
        <v>2.2999999999999998</v>
      </c>
      <c r="X889">
        <v>8300</v>
      </c>
      <c r="Y889">
        <v>66200</v>
      </c>
      <c r="Z889">
        <v>12.5</v>
      </c>
      <c r="AA889">
        <v>2.2000000000000002</v>
      </c>
      <c r="AB889">
        <v>7700</v>
      </c>
      <c r="AC889">
        <v>64500</v>
      </c>
      <c r="AD889">
        <v>11.9</v>
      </c>
      <c r="AE889">
        <v>2.4</v>
      </c>
      <c r="AF889">
        <v>7800</v>
      </c>
      <c r="AG889">
        <v>64500</v>
      </c>
      <c r="AH889">
        <v>12</v>
      </c>
      <c r="AI889">
        <v>2.2999999999999998</v>
      </c>
      <c r="AJ889">
        <v>9400</v>
      </c>
      <c r="AK889">
        <v>65800</v>
      </c>
      <c r="AL889">
        <v>14.3</v>
      </c>
      <c r="AM889">
        <v>2.6</v>
      </c>
      <c r="AN889">
        <v>7600</v>
      </c>
      <c r="AO889">
        <v>66100</v>
      </c>
      <c r="AP889">
        <v>11.5</v>
      </c>
      <c r="AQ889">
        <v>2.2999999999999998</v>
      </c>
      <c r="AR889">
        <v>7400</v>
      </c>
      <c r="AS889">
        <v>68200</v>
      </c>
      <c r="AT889">
        <v>10.9</v>
      </c>
      <c r="AU889">
        <v>2.2000000000000002</v>
      </c>
      <c r="AV889">
        <v>7900</v>
      </c>
      <c r="AW889">
        <v>72800</v>
      </c>
      <c r="AX889">
        <v>10.9</v>
      </c>
      <c r="AY889">
        <v>2.2000000000000002</v>
      </c>
      <c r="AZ889">
        <v>8100</v>
      </c>
      <c r="BA889">
        <v>72300</v>
      </c>
      <c r="BB889">
        <v>11.2</v>
      </c>
      <c r="BC889">
        <v>2.2999999999999998</v>
      </c>
      <c r="BD889">
        <v>8200</v>
      </c>
      <c r="BE889">
        <v>74100</v>
      </c>
      <c r="BF889">
        <v>11.1</v>
      </c>
      <c r="BG889">
        <v>2.2000000000000002</v>
      </c>
      <c r="BH889">
        <v>10800</v>
      </c>
      <c r="BI889">
        <v>73300</v>
      </c>
      <c r="BJ889">
        <v>14.7</v>
      </c>
      <c r="BK889">
        <v>2.6</v>
      </c>
      <c r="BL889">
        <v>10300</v>
      </c>
      <c r="BM889">
        <v>74400</v>
      </c>
      <c r="BN889">
        <v>13.9</v>
      </c>
      <c r="BO889">
        <v>2.7</v>
      </c>
      <c r="BP889">
        <v>9900</v>
      </c>
      <c r="BQ889">
        <v>69600</v>
      </c>
      <c r="BR889">
        <v>14.2</v>
      </c>
      <c r="BS889">
        <v>3.6</v>
      </c>
      <c r="BT889">
        <v>7600</v>
      </c>
      <c r="BU889">
        <v>68600</v>
      </c>
      <c r="BV889">
        <v>11.1</v>
      </c>
      <c r="BW889">
        <v>3.5</v>
      </c>
    </row>
    <row r="890" spans="1:75" x14ac:dyDescent="0.3">
      <c r="A890" t="s">
        <v>190</v>
      </c>
      <c r="B890" t="str">
        <f>VLOOKUP(A890,'class and classification'!$A$1:$B$338,2,FALSE)</f>
        <v>Predominantly Urban</v>
      </c>
      <c r="C890" t="str">
        <f>VLOOKUP(A890,'class and classification'!$A$1:$C$338,3,FALSE)</f>
        <v>UA</v>
      </c>
      <c r="D890">
        <v>14000</v>
      </c>
      <c r="E890">
        <v>114700</v>
      </c>
      <c r="F890">
        <v>12.2</v>
      </c>
      <c r="G890">
        <v>2.2000000000000002</v>
      </c>
      <c r="H890">
        <v>14000</v>
      </c>
      <c r="I890">
        <v>110500</v>
      </c>
      <c r="J890">
        <v>12.7</v>
      </c>
      <c r="K890">
        <v>2.2999999999999998</v>
      </c>
      <c r="L890">
        <v>14500</v>
      </c>
      <c r="M890">
        <v>111500</v>
      </c>
      <c r="N890">
        <v>13</v>
      </c>
      <c r="O890">
        <v>2.4</v>
      </c>
      <c r="P890">
        <v>18100</v>
      </c>
      <c r="Q890">
        <v>116400</v>
      </c>
      <c r="R890">
        <v>15.5</v>
      </c>
      <c r="S890">
        <v>2.8</v>
      </c>
      <c r="T890">
        <v>17100</v>
      </c>
      <c r="U890">
        <v>118400</v>
      </c>
      <c r="V890">
        <v>14.5</v>
      </c>
      <c r="W890">
        <v>2.6</v>
      </c>
      <c r="X890">
        <v>16300</v>
      </c>
      <c r="Y890">
        <v>112300</v>
      </c>
      <c r="Z890">
        <v>14.5</v>
      </c>
      <c r="AA890">
        <v>2.7</v>
      </c>
      <c r="AB890">
        <v>13800</v>
      </c>
      <c r="AC890">
        <v>111000</v>
      </c>
      <c r="AD890">
        <v>12.5</v>
      </c>
      <c r="AE890">
        <v>2.4</v>
      </c>
      <c r="AF890">
        <v>14700</v>
      </c>
      <c r="AG890">
        <v>115900</v>
      </c>
      <c r="AH890">
        <v>12.7</v>
      </c>
      <c r="AI890">
        <v>2.5</v>
      </c>
      <c r="AJ890">
        <v>15400</v>
      </c>
      <c r="AK890">
        <v>114400</v>
      </c>
      <c r="AL890">
        <v>13.4</v>
      </c>
      <c r="AM890">
        <v>2.5</v>
      </c>
      <c r="AN890">
        <v>15500</v>
      </c>
      <c r="AO890">
        <v>117600</v>
      </c>
      <c r="AP890">
        <v>13.2</v>
      </c>
      <c r="AQ890">
        <v>2.4</v>
      </c>
      <c r="AR890">
        <v>15900</v>
      </c>
      <c r="AS890">
        <v>117100</v>
      </c>
      <c r="AT890">
        <v>13.6</v>
      </c>
      <c r="AU890">
        <v>2.6</v>
      </c>
      <c r="AV890">
        <v>17400</v>
      </c>
      <c r="AW890">
        <v>131100</v>
      </c>
      <c r="AX890">
        <v>13.3</v>
      </c>
      <c r="AY890">
        <v>2.4</v>
      </c>
      <c r="AZ890">
        <v>12900</v>
      </c>
      <c r="BA890">
        <v>124300</v>
      </c>
      <c r="BB890">
        <v>10.3</v>
      </c>
      <c r="BC890">
        <v>2.1</v>
      </c>
      <c r="BD890">
        <v>15500</v>
      </c>
      <c r="BE890">
        <v>130500</v>
      </c>
      <c r="BF890">
        <v>11.9</v>
      </c>
      <c r="BG890">
        <v>2.2000000000000002</v>
      </c>
      <c r="BH890">
        <v>20700</v>
      </c>
      <c r="BI890">
        <v>130200</v>
      </c>
      <c r="BJ890">
        <v>15.9</v>
      </c>
      <c r="BK890">
        <v>2.6</v>
      </c>
      <c r="BL890">
        <v>19800</v>
      </c>
      <c r="BM890">
        <v>134500</v>
      </c>
      <c r="BN890">
        <v>14.7</v>
      </c>
      <c r="BO890">
        <v>2.5</v>
      </c>
      <c r="BP890">
        <v>21000</v>
      </c>
      <c r="BQ890">
        <v>137800</v>
      </c>
      <c r="BR890">
        <v>15.3</v>
      </c>
      <c r="BS890">
        <v>3.1</v>
      </c>
      <c r="BT890">
        <v>18500</v>
      </c>
      <c r="BU890">
        <v>132000</v>
      </c>
      <c r="BV890">
        <v>14</v>
      </c>
      <c r="BW890">
        <v>3.2</v>
      </c>
    </row>
    <row r="891" spans="1:75" x14ac:dyDescent="0.3">
      <c r="A891" t="s">
        <v>191</v>
      </c>
      <c r="B891" t="str">
        <f>VLOOKUP(A891,'class and classification'!$A$1:$B$338,2,FALSE)</f>
        <v>Urban with Significant Rural</v>
      </c>
      <c r="C891" t="str">
        <f>VLOOKUP(A891,'class and classification'!$A$1:$C$338,3,FALSE)</f>
        <v>UA</v>
      </c>
      <c r="D891">
        <v>12700</v>
      </c>
      <c r="E891">
        <v>77000</v>
      </c>
      <c r="F891">
        <v>16.5</v>
      </c>
      <c r="G891">
        <v>2.4</v>
      </c>
      <c r="H891">
        <v>12000</v>
      </c>
      <c r="I891">
        <v>79300</v>
      </c>
      <c r="J891">
        <v>15.1</v>
      </c>
      <c r="K891">
        <v>2.5</v>
      </c>
      <c r="L891">
        <v>13400</v>
      </c>
      <c r="M891">
        <v>80000</v>
      </c>
      <c r="N891">
        <v>16.7</v>
      </c>
      <c r="O891">
        <v>2.6</v>
      </c>
      <c r="P891">
        <v>13400</v>
      </c>
      <c r="Q891">
        <v>83000</v>
      </c>
      <c r="R891">
        <v>16.100000000000001</v>
      </c>
      <c r="S891">
        <v>2.6</v>
      </c>
      <c r="T891">
        <v>13000</v>
      </c>
      <c r="U891">
        <v>83700</v>
      </c>
      <c r="V891">
        <v>15.6</v>
      </c>
      <c r="W891">
        <v>2.6</v>
      </c>
      <c r="X891">
        <v>13800</v>
      </c>
      <c r="Y891">
        <v>80000</v>
      </c>
      <c r="Z891">
        <v>17.3</v>
      </c>
      <c r="AA891">
        <v>2.8</v>
      </c>
      <c r="AB891">
        <v>14100</v>
      </c>
      <c r="AC891">
        <v>82200</v>
      </c>
      <c r="AD891">
        <v>17.100000000000001</v>
      </c>
      <c r="AE891">
        <v>2.8</v>
      </c>
      <c r="AF891">
        <v>12200</v>
      </c>
      <c r="AG891">
        <v>79100</v>
      </c>
      <c r="AH891">
        <v>15.5</v>
      </c>
      <c r="AI891">
        <v>2.5</v>
      </c>
      <c r="AJ891">
        <v>13500</v>
      </c>
      <c r="AK891">
        <v>79800</v>
      </c>
      <c r="AL891">
        <v>17</v>
      </c>
      <c r="AM891">
        <v>2.6</v>
      </c>
      <c r="AN891">
        <v>12000</v>
      </c>
      <c r="AO891">
        <v>82800</v>
      </c>
      <c r="AP891">
        <v>14.5</v>
      </c>
      <c r="AQ891">
        <v>2.4</v>
      </c>
      <c r="AR891">
        <v>14700</v>
      </c>
      <c r="AS891">
        <v>82500</v>
      </c>
      <c r="AT891">
        <v>17.8</v>
      </c>
      <c r="AU891">
        <v>2.7</v>
      </c>
      <c r="AV891">
        <v>14500</v>
      </c>
      <c r="AW891">
        <v>85000</v>
      </c>
      <c r="AX891">
        <v>17</v>
      </c>
      <c r="AY891">
        <v>2.6</v>
      </c>
      <c r="AZ891">
        <v>13200</v>
      </c>
      <c r="BA891">
        <v>83500</v>
      </c>
      <c r="BB891">
        <v>15.8</v>
      </c>
      <c r="BC891">
        <v>2.7</v>
      </c>
      <c r="BD891">
        <v>11900</v>
      </c>
      <c r="BE891">
        <v>82100</v>
      </c>
      <c r="BF891">
        <v>14.5</v>
      </c>
      <c r="BG891">
        <v>2.8</v>
      </c>
      <c r="BH891">
        <v>12100</v>
      </c>
      <c r="BI891">
        <v>83300</v>
      </c>
      <c r="BJ891">
        <v>14.5</v>
      </c>
      <c r="BK891">
        <v>2.8</v>
      </c>
      <c r="BL891">
        <v>13200</v>
      </c>
      <c r="BM891">
        <v>85400</v>
      </c>
      <c r="BN891">
        <v>15.4</v>
      </c>
      <c r="BO891">
        <v>2.8</v>
      </c>
      <c r="BP891">
        <v>13900</v>
      </c>
      <c r="BQ891">
        <v>84200</v>
      </c>
      <c r="BR891">
        <v>16.600000000000001</v>
      </c>
      <c r="BS891">
        <v>3.4</v>
      </c>
      <c r="BT891">
        <v>14900</v>
      </c>
      <c r="BU891">
        <v>84100</v>
      </c>
      <c r="BV891">
        <v>17.7</v>
      </c>
      <c r="BW891">
        <v>3.5</v>
      </c>
    </row>
    <row r="892" spans="1:75" x14ac:dyDescent="0.3">
      <c r="A892" t="s">
        <v>192</v>
      </c>
      <c r="B892" t="str">
        <f>VLOOKUP(A892,'class and classification'!$A$1:$B$338,2,FALSE)</f>
        <v>Predominantly Urban</v>
      </c>
      <c r="C892" t="str">
        <f>VLOOKUP(A892,'class and classification'!$A$1:$C$338,3,FALSE)</f>
        <v>UA</v>
      </c>
      <c r="D892">
        <v>11000</v>
      </c>
      <c r="E892">
        <v>68700</v>
      </c>
      <c r="F892">
        <v>16.100000000000001</v>
      </c>
      <c r="G892">
        <v>2.4</v>
      </c>
      <c r="H892">
        <v>12700</v>
      </c>
      <c r="I892">
        <v>71600</v>
      </c>
      <c r="J892">
        <v>17.8</v>
      </c>
      <c r="K892">
        <v>2.2999999999999998</v>
      </c>
      <c r="L892">
        <v>14000</v>
      </c>
      <c r="M892">
        <v>70600</v>
      </c>
      <c r="N892">
        <v>19.8</v>
      </c>
      <c r="O892">
        <v>2.6</v>
      </c>
      <c r="P892">
        <v>15200</v>
      </c>
      <c r="Q892">
        <v>71900</v>
      </c>
      <c r="R892">
        <v>21.1</v>
      </c>
      <c r="S892">
        <v>2.9</v>
      </c>
      <c r="T892">
        <v>15000</v>
      </c>
      <c r="U892">
        <v>73400</v>
      </c>
      <c r="V892">
        <v>20.5</v>
      </c>
      <c r="W892">
        <v>2.8</v>
      </c>
      <c r="X892">
        <v>15400</v>
      </c>
      <c r="Y892">
        <v>72400</v>
      </c>
      <c r="Z892">
        <v>21.3</v>
      </c>
      <c r="AA892">
        <v>2.9</v>
      </c>
      <c r="AB892">
        <v>14600</v>
      </c>
      <c r="AC892">
        <v>70600</v>
      </c>
      <c r="AD892">
        <v>20.7</v>
      </c>
      <c r="AE892">
        <v>2.9</v>
      </c>
      <c r="AF892">
        <v>14700</v>
      </c>
      <c r="AG892">
        <v>71300</v>
      </c>
      <c r="AH892">
        <v>20.6</v>
      </c>
      <c r="AI892">
        <v>3.1</v>
      </c>
      <c r="AJ892">
        <v>14400</v>
      </c>
      <c r="AK892">
        <v>71500</v>
      </c>
      <c r="AL892">
        <v>20.100000000000001</v>
      </c>
      <c r="AM892">
        <v>2.9</v>
      </c>
      <c r="AN892">
        <v>12900</v>
      </c>
      <c r="AO892">
        <v>72600</v>
      </c>
      <c r="AP892">
        <v>17.8</v>
      </c>
      <c r="AQ892">
        <v>2.5</v>
      </c>
      <c r="AR892">
        <v>14500</v>
      </c>
      <c r="AS892">
        <v>74100</v>
      </c>
      <c r="AT892">
        <v>19.600000000000001</v>
      </c>
      <c r="AU892">
        <v>2.7</v>
      </c>
      <c r="AV892">
        <v>14300</v>
      </c>
      <c r="AW892">
        <v>74900</v>
      </c>
      <c r="AX892">
        <v>19.100000000000001</v>
      </c>
      <c r="AY892">
        <v>2.6</v>
      </c>
      <c r="AZ892">
        <v>13200</v>
      </c>
      <c r="BA892">
        <v>75700</v>
      </c>
      <c r="BB892">
        <v>17.5</v>
      </c>
      <c r="BC892">
        <v>2.6</v>
      </c>
      <c r="BD892">
        <v>15600</v>
      </c>
      <c r="BE892">
        <v>77900</v>
      </c>
      <c r="BF892">
        <v>20</v>
      </c>
      <c r="BG892">
        <v>2.6</v>
      </c>
      <c r="BH892">
        <v>17300</v>
      </c>
      <c r="BI892">
        <v>77200</v>
      </c>
      <c r="BJ892">
        <v>22.4</v>
      </c>
      <c r="BK892">
        <v>2.8</v>
      </c>
      <c r="BL892">
        <v>14900</v>
      </c>
      <c r="BM892">
        <v>77900</v>
      </c>
      <c r="BN892">
        <v>19.100000000000001</v>
      </c>
      <c r="BO892">
        <v>2.6</v>
      </c>
      <c r="BP892">
        <v>15900</v>
      </c>
      <c r="BQ892">
        <v>76100</v>
      </c>
      <c r="BR892">
        <v>20.8</v>
      </c>
      <c r="BS892">
        <v>3.1</v>
      </c>
      <c r="BT892">
        <v>15300</v>
      </c>
      <c r="BU892">
        <v>75900</v>
      </c>
      <c r="BV892">
        <v>20.100000000000001</v>
      </c>
      <c r="BW892">
        <v>3.2</v>
      </c>
    </row>
    <row r="893" spans="1:75" x14ac:dyDescent="0.3">
      <c r="A893" t="s">
        <v>193</v>
      </c>
      <c r="B893" t="str">
        <f>VLOOKUP(A893,'class and classification'!$A$1:$B$338,2,FALSE)</f>
        <v>Predominantly Urban</v>
      </c>
      <c r="C893" t="str">
        <f>VLOOKUP(A893,'class and classification'!$A$1:$C$338,3,FALSE)</f>
        <v>UA</v>
      </c>
      <c r="D893">
        <v>12500</v>
      </c>
      <c r="E893">
        <v>80000</v>
      </c>
      <c r="F893">
        <v>15.6</v>
      </c>
      <c r="G893">
        <v>2.2999999999999998</v>
      </c>
      <c r="H893">
        <v>14000</v>
      </c>
      <c r="I893">
        <v>80300</v>
      </c>
      <c r="J893">
        <v>17.399999999999999</v>
      </c>
      <c r="K893">
        <v>2.5</v>
      </c>
      <c r="L893">
        <v>15100</v>
      </c>
      <c r="M893">
        <v>80500</v>
      </c>
      <c r="N893">
        <v>18.8</v>
      </c>
      <c r="O893">
        <v>2.5</v>
      </c>
      <c r="P893">
        <v>14100</v>
      </c>
      <c r="Q893">
        <v>82100</v>
      </c>
      <c r="R893">
        <v>17.2</v>
      </c>
      <c r="S893">
        <v>2.5</v>
      </c>
      <c r="T893">
        <v>15700</v>
      </c>
      <c r="U893">
        <v>78800</v>
      </c>
      <c r="V893">
        <v>20</v>
      </c>
      <c r="W893">
        <v>2.8</v>
      </c>
      <c r="X893">
        <v>13800</v>
      </c>
      <c r="Y893">
        <v>79300</v>
      </c>
      <c r="Z893">
        <v>17.399999999999999</v>
      </c>
      <c r="AA893">
        <v>2.8</v>
      </c>
      <c r="AB893">
        <v>16100</v>
      </c>
      <c r="AC893">
        <v>82200</v>
      </c>
      <c r="AD893">
        <v>19.600000000000001</v>
      </c>
      <c r="AE893">
        <v>3</v>
      </c>
      <c r="AF893">
        <v>14400</v>
      </c>
      <c r="AG893">
        <v>79000</v>
      </c>
      <c r="AH893">
        <v>18.2</v>
      </c>
      <c r="AI893">
        <v>2.9</v>
      </c>
      <c r="AJ893">
        <v>15400</v>
      </c>
      <c r="AK893">
        <v>82400</v>
      </c>
      <c r="AL893">
        <v>18.7</v>
      </c>
      <c r="AM893">
        <v>2.8</v>
      </c>
      <c r="AN893">
        <v>14700</v>
      </c>
      <c r="AO893">
        <v>81800</v>
      </c>
      <c r="AP893">
        <v>18</v>
      </c>
      <c r="AQ893">
        <v>2.9</v>
      </c>
      <c r="AR893">
        <v>14300</v>
      </c>
      <c r="AS893">
        <v>80800</v>
      </c>
      <c r="AT893">
        <v>17.7</v>
      </c>
      <c r="AU893">
        <v>2.8</v>
      </c>
      <c r="AV893">
        <v>16400</v>
      </c>
      <c r="AW893">
        <v>82400</v>
      </c>
      <c r="AX893">
        <v>19.899999999999999</v>
      </c>
      <c r="AY893">
        <v>2.9</v>
      </c>
      <c r="AZ893">
        <v>15100</v>
      </c>
      <c r="BA893">
        <v>81400</v>
      </c>
      <c r="BB893">
        <v>18.600000000000001</v>
      </c>
      <c r="BC893">
        <v>3.1</v>
      </c>
      <c r="BD893">
        <v>16200</v>
      </c>
      <c r="BE893">
        <v>82100</v>
      </c>
      <c r="BF893">
        <v>19.7</v>
      </c>
      <c r="BG893">
        <v>3.1</v>
      </c>
      <c r="BH893">
        <v>15200</v>
      </c>
      <c r="BI893">
        <v>83000</v>
      </c>
      <c r="BJ893">
        <v>18.3</v>
      </c>
      <c r="BK893">
        <v>2.9</v>
      </c>
      <c r="BL893">
        <v>14100</v>
      </c>
      <c r="BM893">
        <v>84300</v>
      </c>
      <c r="BN893">
        <v>16.7</v>
      </c>
      <c r="BO893">
        <v>2.7</v>
      </c>
      <c r="BP893">
        <v>15400</v>
      </c>
      <c r="BQ893">
        <v>79600</v>
      </c>
      <c r="BR893">
        <v>19.3</v>
      </c>
      <c r="BS893">
        <v>3.2</v>
      </c>
      <c r="BT893">
        <v>16200</v>
      </c>
      <c r="BU893">
        <v>85300</v>
      </c>
      <c r="BV893">
        <v>19</v>
      </c>
      <c r="BW893">
        <v>3.4</v>
      </c>
    </row>
    <row r="894" spans="1:75" x14ac:dyDescent="0.3">
      <c r="A894" t="s">
        <v>1626</v>
      </c>
      <c r="B894" t="str">
        <f>VLOOKUP(A894,'class and classification'!$A$1:$B$338,2,FALSE)</f>
        <v>Urban with Significant Rural</v>
      </c>
      <c r="C894" t="str">
        <f>VLOOKUP(A894,'class and classification'!$A$1:$C$338,3,FALSE)</f>
        <v>UA</v>
      </c>
      <c r="D894">
        <v>37800</v>
      </c>
      <c r="E894">
        <v>248400</v>
      </c>
      <c r="F894">
        <v>15.2</v>
      </c>
      <c r="G894">
        <v>1.7</v>
      </c>
      <c r="H894">
        <v>40800</v>
      </c>
      <c r="I894">
        <v>254800</v>
      </c>
      <c r="J894">
        <v>16</v>
      </c>
      <c r="K894">
        <v>1.8</v>
      </c>
      <c r="L894">
        <v>39300</v>
      </c>
      <c r="M894">
        <v>252100</v>
      </c>
      <c r="N894">
        <v>15.6</v>
      </c>
      <c r="O894">
        <v>2.5</v>
      </c>
      <c r="P894">
        <v>43300</v>
      </c>
      <c r="Q894">
        <v>247100</v>
      </c>
      <c r="R894">
        <v>17.5</v>
      </c>
      <c r="S894">
        <v>2.8</v>
      </c>
      <c r="T894">
        <v>36300</v>
      </c>
      <c r="U894">
        <v>252600</v>
      </c>
      <c r="V894">
        <v>14.4</v>
      </c>
      <c r="W894">
        <v>2.5</v>
      </c>
      <c r="X894">
        <v>33000</v>
      </c>
      <c r="Y894">
        <v>248800</v>
      </c>
      <c r="Z894">
        <v>13.3</v>
      </c>
      <c r="AA894">
        <v>2.5</v>
      </c>
      <c r="AB894">
        <v>42700</v>
      </c>
      <c r="AC894">
        <v>245900</v>
      </c>
      <c r="AD894">
        <v>17.399999999999999</v>
      </c>
      <c r="AE894">
        <v>2.9</v>
      </c>
      <c r="AF894">
        <v>40400</v>
      </c>
      <c r="AG894">
        <v>251200</v>
      </c>
      <c r="AH894">
        <v>16.100000000000001</v>
      </c>
      <c r="AI894">
        <v>2.7</v>
      </c>
      <c r="AJ894">
        <v>40200</v>
      </c>
      <c r="AK894">
        <v>250100</v>
      </c>
      <c r="AL894">
        <v>16.100000000000001</v>
      </c>
      <c r="AM894">
        <v>2.5</v>
      </c>
      <c r="AN894">
        <v>44600</v>
      </c>
      <c r="AO894">
        <v>253100</v>
      </c>
      <c r="AP894">
        <v>17.600000000000001</v>
      </c>
      <c r="AQ894">
        <v>2.5</v>
      </c>
      <c r="AR894">
        <v>43200</v>
      </c>
      <c r="AS894">
        <v>263800</v>
      </c>
      <c r="AT894">
        <v>16.399999999999999</v>
      </c>
      <c r="AU894">
        <v>2.4</v>
      </c>
      <c r="AV894">
        <v>47900</v>
      </c>
      <c r="AW894">
        <v>266000</v>
      </c>
      <c r="AX894">
        <v>18</v>
      </c>
      <c r="AY894">
        <v>2.5</v>
      </c>
      <c r="AZ894">
        <v>53100</v>
      </c>
      <c r="BA894">
        <v>278300</v>
      </c>
      <c r="BB894">
        <v>19.100000000000001</v>
      </c>
      <c r="BC894">
        <v>2.7</v>
      </c>
      <c r="BD894">
        <v>47300</v>
      </c>
      <c r="BE894">
        <v>276200</v>
      </c>
      <c r="BF894">
        <v>17.100000000000001</v>
      </c>
      <c r="BG894">
        <v>2.5</v>
      </c>
      <c r="BH894">
        <v>49700</v>
      </c>
      <c r="BI894">
        <v>272600</v>
      </c>
      <c r="BJ894">
        <v>18.2</v>
      </c>
      <c r="BK894">
        <v>2.6</v>
      </c>
      <c r="BL894">
        <v>38100</v>
      </c>
      <c r="BM894">
        <v>273400</v>
      </c>
      <c r="BN894">
        <v>13.9</v>
      </c>
      <c r="BO894">
        <v>2.5</v>
      </c>
      <c r="BP894">
        <v>48200</v>
      </c>
      <c r="BQ894">
        <v>270600</v>
      </c>
      <c r="BR894">
        <v>17.8</v>
      </c>
      <c r="BS894">
        <v>3</v>
      </c>
      <c r="BT894">
        <v>56000</v>
      </c>
      <c r="BU894">
        <v>269800</v>
      </c>
      <c r="BV894">
        <v>20.7</v>
      </c>
      <c r="BW894">
        <v>2.9</v>
      </c>
    </row>
    <row r="895" spans="1:75" x14ac:dyDescent="0.3">
      <c r="A895" t="s">
        <v>195</v>
      </c>
      <c r="B895" t="str">
        <f>VLOOKUP(A895,'class and classification'!$A$1:$B$338,2,FALSE)</f>
        <v>Urban with Significant Rural</v>
      </c>
      <c r="C895" t="str">
        <f>VLOOKUP(A895,'class and classification'!$A$1:$C$338,3,FALSE)</f>
        <v>SC</v>
      </c>
      <c r="D895">
        <v>30100</v>
      </c>
      <c r="E895">
        <v>232100</v>
      </c>
      <c r="F895">
        <v>13</v>
      </c>
      <c r="G895">
        <v>1.4</v>
      </c>
      <c r="H895">
        <v>30200</v>
      </c>
      <c r="I895">
        <v>235000</v>
      </c>
      <c r="J895">
        <v>12.9</v>
      </c>
      <c r="K895">
        <v>1.4</v>
      </c>
      <c r="L895">
        <v>34800</v>
      </c>
      <c r="M895">
        <v>234600</v>
      </c>
      <c r="N895">
        <v>14.8</v>
      </c>
      <c r="O895">
        <v>2.5</v>
      </c>
      <c r="P895">
        <v>27700</v>
      </c>
      <c r="Q895">
        <v>239100</v>
      </c>
      <c r="R895">
        <v>11.6</v>
      </c>
      <c r="S895">
        <v>2.2000000000000002</v>
      </c>
      <c r="T895">
        <v>31200</v>
      </c>
      <c r="U895">
        <v>236200</v>
      </c>
      <c r="V895">
        <v>13.2</v>
      </c>
      <c r="W895">
        <v>2.4</v>
      </c>
      <c r="X895">
        <v>32400</v>
      </c>
      <c r="Y895">
        <v>240600</v>
      </c>
      <c r="Z895">
        <v>13.5</v>
      </c>
      <c r="AA895">
        <v>2.4</v>
      </c>
      <c r="AB895">
        <v>25000</v>
      </c>
      <c r="AC895">
        <v>238700</v>
      </c>
      <c r="AD895">
        <v>10.5</v>
      </c>
      <c r="AE895">
        <v>2.2000000000000002</v>
      </c>
      <c r="AF895">
        <v>25200</v>
      </c>
      <c r="AG895">
        <v>232800</v>
      </c>
      <c r="AH895">
        <v>10.8</v>
      </c>
      <c r="AI895">
        <v>2.4</v>
      </c>
      <c r="AJ895">
        <v>34000</v>
      </c>
      <c r="AK895">
        <v>233700</v>
      </c>
      <c r="AL895">
        <v>14.6</v>
      </c>
      <c r="AM895">
        <v>2.5</v>
      </c>
      <c r="AN895">
        <v>34900</v>
      </c>
      <c r="AO895">
        <v>241300</v>
      </c>
      <c r="AP895">
        <v>14.5</v>
      </c>
      <c r="AQ895">
        <v>2.5</v>
      </c>
      <c r="AR895">
        <v>34400</v>
      </c>
      <c r="AS895">
        <v>245300</v>
      </c>
      <c r="AT895">
        <v>14</v>
      </c>
      <c r="AU895">
        <v>2.5</v>
      </c>
      <c r="AV895">
        <v>25300</v>
      </c>
      <c r="AW895">
        <v>243600</v>
      </c>
      <c r="AX895">
        <v>10.4</v>
      </c>
      <c r="AY895">
        <v>2.2000000000000002</v>
      </c>
      <c r="AZ895">
        <v>31600</v>
      </c>
      <c r="BA895">
        <v>247200</v>
      </c>
      <c r="BB895">
        <v>12.8</v>
      </c>
      <c r="BC895">
        <v>2.5</v>
      </c>
      <c r="BD895">
        <v>40000</v>
      </c>
      <c r="BE895">
        <v>252100</v>
      </c>
      <c r="BF895">
        <v>15.9</v>
      </c>
      <c r="BG895">
        <v>2.8</v>
      </c>
      <c r="BH895">
        <v>38700</v>
      </c>
      <c r="BI895">
        <v>250200</v>
      </c>
      <c r="BJ895">
        <v>15.5</v>
      </c>
      <c r="BK895">
        <v>2.8</v>
      </c>
      <c r="BL895">
        <v>42800</v>
      </c>
      <c r="BM895">
        <v>264100</v>
      </c>
      <c r="BN895">
        <v>16.2</v>
      </c>
      <c r="BO895">
        <v>3</v>
      </c>
      <c r="BP895">
        <v>49300</v>
      </c>
      <c r="BQ895">
        <v>259300</v>
      </c>
      <c r="BR895">
        <v>19</v>
      </c>
      <c r="BS895">
        <v>3.3</v>
      </c>
      <c r="BT895">
        <v>48500</v>
      </c>
      <c r="BU895">
        <v>263000</v>
      </c>
      <c r="BV895">
        <v>18.399999999999999</v>
      </c>
      <c r="BW895">
        <v>3.1</v>
      </c>
    </row>
    <row r="896" spans="1:75" x14ac:dyDescent="0.3">
      <c r="A896" t="s">
        <v>196</v>
      </c>
      <c r="B896" t="str">
        <f>VLOOKUP(A896,'class and classification'!$A$1:$B$338,2,FALSE)</f>
        <v>Urban with Significant Rural</v>
      </c>
      <c r="C896" t="str">
        <f>VLOOKUP(A896,'class and classification'!$A$1:$C$338,3,FALSE)</f>
        <v>SC</v>
      </c>
      <c r="D896">
        <v>95400</v>
      </c>
      <c r="E896">
        <v>644900</v>
      </c>
      <c r="F896">
        <v>14.8</v>
      </c>
      <c r="G896">
        <v>1</v>
      </c>
      <c r="H896">
        <v>96700</v>
      </c>
      <c r="I896">
        <v>647600</v>
      </c>
      <c r="J896">
        <v>14.9</v>
      </c>
      <c r="K896">
        <v>1</v>
      </c>
      <c r="L896">
        <v>101700</v>
      </c>
      <c r="M896">
        <v>659700</v>
      </c>
      <c r="N896">
        <v>15.4</v>
      </c>
      <c r="O896">
        <v>1.5</v>
      </c>
      <c r="P896">
        <v>103800</v>
      </c>
      <c r="Q896">
        <v>654200</v>
      </c>
      <c r="R896">
        <v>15.9</v>
      </c>
      <c r="S896">
        <v>1.6</v>
      </c>
      <c r="T896">
        <v>99700</v>
      </c>
      <c r="U896">
        <v>655200</v>
      </c>
      <c r="V896">
        <v>15.2</v>
      </c>
      <c r="W896">
        <v>1.5</v>
      </c>
      <c r="X896">
        <v>95900</v>
      </c>
      <c r="Y896">
        <v>662500</v>
      </c>
      <c r="Z896">
        <v>14.5</v>
      </c>
      <c r="AA896">
        <v>1.6</v>
      </c>
      <c r="AB896">
        <v>101000</v>
      </c>
      <c r="AC896">
        <v>651300</v>
      </c>
      <c r="AD896">
        <v>15.5</v>
      </c>
      <c r="AE896">
        <v>1.7</v>
      </c>
      <c r="AF896">
        <v>100500</v>
      </c>
      <c r="AG896">
        <v>649600</v>
      </c>
      <c r="AH896">
        <v>15.5</v>
      </c>
      <c r="AI896">
        <v>1.8</v>
      </c>
      <c r="AJ896">
        <v>107800</v>
      </c>
      <c r="AK896">
        <v>657500</v>
      </c>
      <c r="AL896">
        <v>16.399999999999999</v>
      </c>
      <c r="AM896">
        <v>1.8</v>
      </c>
      <c r="AN896">
        <v>99400</v>
      </c>
      <c r="AO896">
        <v>659100</v>
      </c>
      <c r="AP896">
        <v>15.1</v>
      </c>
      <c r="AQ896">
        <v>1.8</v>
      </c>
      <c r="AR896">
        <v>108600</v>
      </c>
      <c r="AS896">
        <v>690000</v>
      </c>
      <c r="AT896">
        <v>15.7</v>
      </c>
      <c r="AU896">
        <v>1.8</v>
      </c>
      <c r="AV896">
        <v>112900</v>
      </c>
      <c r="AW896">
        <v>701000</v>
      </c>
      <c r="AX896">
        <v>16.100000000000001</v>
      </c>
      <c r="AY896">
        <v>1.8</v>
      </c>
      <c r="AZ896">
        <v>98900</v>
      </c>
      <c r="BA896">
        <v>687600</v>
      </c>
      <c r="BB896">
        <v>14.4</v>
      </c>
      <c r="BC896">
        <v>1.8</v>
      </c>
      <c r="BD896">
        <v>111400</v>
      </c>
      <c r="BE896">
        <v>709700</v>
      </c>
      <c r="BF896">
        <v>15.7</v>
      </c>
      <c r="BG896">
        <v>1.8</v>
      </c>
      <c r="BH896">
        <v>106000</v>
      </c>
      <c r="BI896">
        <v>700400</v>
      </c>
      <c r="BJ896">
        <v>15.1</v>
      </c>
      <c r="BK896">
        <v>1.9</v>
      </c>
      <c r="BL896">
        <v>107000</v>
      </c>
      <c r="BM896">
        <v>688600</v>
      </c>
      <c r="BN896">
        <v>15.5</v>
      </c>
      <c r="BO896">
        <v>1.8</v>
      </c>
      <c r="BP896">
        <v>114700</v>
      </c>
      <c r="BQ896">
        <v>674100</v>
      </c>
      <c r="BR896">
        <v>17</v>
      </c>
      <c r="BS896">
        <v>2</v>
      </c>
      <c r="BT896">
        <v>100500</v>
      </c>
      <c r="BU896">
        <v>685000</v>
      </c>
      <c r="BV896">
        <v>14.7</v>
      </c>
      <c r="BW896">
        <v>1.8</v>
      </c>
    </row>
    <row r="897" spans="1:75" x14ac:dyDescent="0.3">
      <c r="A897" t="s">
        <v>197</v>
      </c>
      <c r="B897" t="str">
        <f>VLOOKUP(A897,'class and classification'!$A$1:$B$338,2,FALSE)</f>
        <v>Urban with Significant Rural</v>
      </c>
      <c r="C897" t="str">
        <f>VLOOKUP(A897,'class and classification'!$A$1:$C$338,3,FALSE)</f>
        <v>SC</v>
      </c>
      <c r="D897">
        <v>82800</v>
      </c>
      <c r="E897">
        <v>653200</v>
      </c>
      <c r="F897">
        <v>12.7</v>
      </c>
      <c r="G897">
        <v>0.9</v>
      </c>
      <c r="H897">
        <v>86300</v>
      </c>
      <c r="I897">
        <v>664200</v>
      </c>
      <c r="J897">
        <v>13</v>
      </c>
      <c r="K897">
        <v>0.9</v>
      </c>
      <c r="L897">
        <v>87200</v>
      </c>
      <c r="M897">
        <v>657200</v>
      </c>
      <c r="N897">
        <v>13.3</v>
      </c>
      <c r="O897">
        <v>1.5</v>
      </c>
      <c r="P897">
        <v>82300</v>
      </c>
      <c r="Q897">
        <v>667500</v>
      </c>
      <c r="R897">
        <v>12.3</v>
      </c>
      <c r="S897">
        <v>1.4</v>
      </c>
      <c r="T897">
        <v>94600</v>
      </c>
      <c r="U897">
        <v>669900</v>
      </c>
      <c r="V897">
        <v>14.1</v>
      </c>
      <c r="W897">
        <v>1.6</v>
      </c>
      <c r="X897">
        <v>101800</v>
      </c>
      <c r="Y897">
        <v>682100</v>
      </c>
      <c r="Z897">
        <v>14.9</v>
      </c>
      <c r="AA897">
        <v>1.7</v>
      </c>
      <c r="AB897">
        <v>93400</v>
      </c>
      <c r="AC897">
        <v>678200</v>
      </c>
      <c r="AD897">
        <v>13.8</v>
      </c>
      <c r="AE897">
        <v>1.7</v>
      </c>
      <c r="AF897">
        <v>95000</v>
      </c>
      <c r="AG897">
        <v>677100</v>
      </c>
      <c r="AH897">
        <v>14</v>
      </c>
      <c r="AI897">
        <v>1.7</v>
      </c>
      <c r="AJ897">
        <v>99100</v>
      </c>
      <c r="AK897">
        <v>670900</v>
      </c>
      <c r="AL897">
        <v>14.8</v>
      </c>
      <c r="AM897">
        <v>1.7</v>
      </c>
      <c r="AN897">
        <v>106100</v>
      </c>
      <c r="AO897">
        <v>695000</v>
      </c>
      <c r="AP897">
        <v>15.3</v>
      </c>
      <c r="AQ897">
        <v>1.8</v>
      </c>
      <c r="AR897">
        <v>96300</v>
      </c>
      <c r="AS897">
        <v>712200</v>
      </c>
      <c r="AT897">
        <v>13.5</v>
      </c>
      <c r="AU897">
        <v>1.7</v>
      </c>
      <c r="AV897">
        <v>96500</v>
      </c>
      <c r="AW897">
        <v>709200</v>
      </c>
      <c r="AX897">
        <v>13.6</v>
      </c>
      <c r="AY897">
        <v>1.7</v>
      </c>
      <c r="AZ897">
        <v>107000</v>
      </c>
      <c r="BA897">
        <v>724500</v>
      </c>
      <c r="BB897">
        <v>14.8</v>
      </c>
      <c r="BC897">
        <v>1.9</v>
      </c>
      <c r="BD897">
        <v>110000</v>
      </c>
      <c r="BE897">
        <v>752700</v>
      </c>
      <c r="BF897">
        <v>14.6</v>
      </c>
      <c r="BG897">
        <v>1.8</v>
      </c>
      <c r="BH897">
        <v>110300</v>
      </c>
      <c r="BI897">
        <v>742900</v>
      </c>
      <c r="BJ897">
        <v>14.8</v>
      </c>
      <c r="BK897">
        <v>1.9</v>
      </c>
      <c r="BL897">
        <v>116000</v>
      </c>
      <c r="BM897">
        <v>765400</v>
      </c>
      <c r="BN897">
        <v>15.2</v>
      </c>
      <c r="BO897">
        <v>2</v>
      </c>
      <c r="BP897">
        <v>120400</v>
      </c>
      <c r="BQ897">
        <v>775500</v>
      </c>
      <c r="BR897">
        <v>15.5</v>
      </c>
      <c r="BS897">
        <v>2.1</v>
      </c>
      <c r="BT897">
        <v>115800</v>
      </c>
      <c r="BU897">
        <v>730400</v>
      </c>
      <c r="BV897">
        <v>15.8</v>
      </c>
      <c r="BW897">
        <v>2</v>
      </c>
    </row>
    <row r="898" spans="1:75" x14ac:dyDescent="0.3">
      <c r="A898" t="s">
        <v>198</v>
      </c>
      <c r="B898" t="str">
        <f>VLOOKUP(A898,'class and classification'!$A$1:$B$338,2,FALSE)</f>
        <v>Predominantly Rural</v>
      </c>
      <c r="C898" t="str">
        <f>VLOOKUP(A898,'class and classification'!$A$1:$C$338,3,FALSE)</f>
        <v>SC</v>
      </c>
      <c r="D898">
        <v>43500</v>
      </c>
      <c r="E898">
        <v>322900</v>
      </c>
      <c r="F898">
        <v>13.5</v>
      </c>
      <c r="G898">
        <v>1.4</v>
      </c>
      <c r="H898">
        <v>45300</v>
      </c>
      <c r="I898">
        <v>336000</v>
      </c>
      <c r="J898">
        <v>13.5</v>
      </c>
      <c r="K898">
        <v>1.4</v>
      </c>
      <c r="L898">
        <v>43100</v>
      </c>
      <c r="M898">
        <v>332100</v>
      </c>
      <c r="N898">
        <v>13</v>
      </c>
      <c r="O898">
        <v>2</v>
      </c>
      <c r="P898">
        <v>55600</v>
      </c>
      <c r="Q898">
        <v>330700</v>
      </c>
      <c r="R898">
        <v>16.8</v>
      </c>
      <c r="S898">
        <v>2.2999999999999998</v>
      </c>
      <c r="T898">
        <v>56300</v>
      </c>
      <c r="U898">
        <v>343400</v>
      </c>
      <c r="V898">
        <v>16.399999999999999</v>
      </c>
      <c r="W898">
        <v>2.2000000000000002</v>
      </c>
      <c r="X898">
        <v>48600</v>
      </c>
      <c r="Y898">
        <v>327900</v>
      </c>
      <c r="Z898">
        <v>14.8</v>
      </c>
      <c r="AA898">
        <v>2.2999999999999998</v>
      </c>
      <c r="AB898">
        <v>45200</v>
      </c>
      <c r="AC898">
        <v>331600</v>
      </c>
      <c r="AD898">
        <v>13.6</v>
      </c>
      <c r="AE898">
        <v>2.4</v>
      </c>
      <c r="AF898">
        <v>44900</v>
      </c>
      <c r="AG898">
        <v>343100</v>
      </c>
      <c r="AH898">
        <v>13.1</v>
      </c>
      <c r="AI898">
        <v>2.4</v>
      </c>
      <c r="AJ898">
        <v>56900</v>
      </c>
      <c r="AK898">
        <v>341000</v>
      </c>
      <c r="AL898">
        <v>16.7</v>
      </c>
      <c r="AM898">
        <v>2.5</v>
      </c>
      <c r="AN898">
        <v>51200</v>
      </c>
      <c r="AO898">
        <v>342100</v>
      </c>
      <c r="AP898">
        <v>15</v>
      </c>
      <c r="AQ898">
        <v>2.4</v>
      </c>
      <c r="AR898">
        <v>56600</v>
      </c>
      <c r="AS898">
        <v>338800</v>
      </c>
      <c r="AT898">
        <v>16.7</v>
      </c>
      <c r="AU898">
        <v>2.5</v>
      </c>
      <c r="AV898">
        <v>53900</v>
      </c>
      <c r="AW898">
        <v>360700</v>
      </c>
      <c r="AX898">
        <v>14.9</v>
      </c>
      <c r="AY898">
        <v>2.4</v>
      </c>
      <c r="AZ898">
        <v>51100</v>
      </c>
      <c r="BA898">
        <v>350100</v>
      </c>
      <c r="BB898">
        <v>14.6</v>
      </c>
      <c r="BC898">
        <v>2.5</v>
      </c>
      <c r="BD898">
        <v>59100</v>
      </c>
      <c r="BE898">
        <v>358600</v>
      </c>
      <c r="BF898">
        <v>16.5</v>
      </c>
      <c r="BG898">
        <v>2.7</v>
      </c>
      <c r="BH898">
        <v>67100</v>
      </c>
      <c r="BI898">
        <v>360300</v>
      </c>
      <c r="BJ898">
        <v>18.600000000000001</v>
      </c>
      <c r="BK898">
        <v>2.9</v>
      </c>
      <c r="BL898">
        <v>59300</v>
      </c>
      <c r="BM898">
        <v>368800</v>
      </c>
      <c r="BN898">
        <v>16.100000000000001</v>
      </c>
      <c r="BO898">
        <v>2.5</v>
      </c>
      <c r="BP898">
        <v>53100</v>
      </c>
      <c r="BQ898">
        <v>356500</v>
      </c>
      <c r="BR898">
        <v>14.9</v>
      </c>
      <c r="BS898">
        <v>2.7</v>
      </c>
      <c r="BT898">
        <v>48100</v>
      </c>
      <c r="BU898">
        <v>336900</v>
      </c>
      <c r="BV898">
        <v>14.3</v>
      </c>
      <c r="BW898">
        <v>2.5</v>
      </c>
    </row>
    <row r="899" spans="1:75" x14ac:dyDescent="0.3">
      <c r="A899" t="s">
        <v>199</v>
      </c>
      <c r="B899" t="str">
        <f>VLOOKUP(A899,'class and classification'!$A$1:$B$338,2,FALSE)</f>
        <v>Predominantly Urban</v>
      </c>
      <c r="C899" t="str">
        <f>VLOOKUP(A899,'class and classification'!$A$1:$C$338,3,FALSE)</f>
        <v>SC</v>
      </c>
      <c r="D899">
        <v>91300</v>
      </c>
      <c r="E899">
        <v>543600</v>
      </c>
      <c r="F899">
        <v>16.8</v>
      </c>
      <c r="G899">
        <v>1.1000000000000001</v>
      </c>
      <c r="H899">
        <v>94500</v>
      </c>
      <c r="I899">
        <v>546700</v>
      </c>
      <c r="J899">
        <v>17.3</v>
      </c>
      <c r="K899">
        <v>1.1000000000000001</v>
      </c>
      <c r="L899">
        <v>102300</v>
      </c>
      <c r="M899">
        <v>555300</v>
      </c>
      <c r="N899">
        <v>18.399999999999999</v>
      </c>
      <c r="O899">
        <v>1.8</v>
      </c>
      <c r="P899">
        <v>103400</v>
      </c>
      <c r="Q899">
        <v>562200</v>
      </c>
      <c r="R899">
        <v>18.399999999999999</v>
      </c>
      <c r="S899">
        <v>1.8</v>
      </c>
      <c r="T899">
        <v>105200</v>
      </c>
      <c r="U899">
        <v>565100</v>
      </c>
      <c r="V899">
        <v>18.600000000000001</v>
      </c>
      <c r="W899">
        <v>1.9</v>
      </c>
      <c r="X899">
        <v>100500</v>
      </c>
      <c r="Y899">
        <v>551600</v>
      </c>
      <c r="Z899">
        <v>18.2</v>
      </c>
      <c r="AA899">
        <v>2</v>
      </c>
      <c r="AB899">
        <v>96000</v>
      </c>
      <c r="AC899">
        <v>566300</v>
      </c>
      <c r="AD899">
        <v>16.899999999999999</v>
      </c>
      <c r="AE899">
        <v>2</v>
      </c>
      <c r="AF899">
        <v>95500</v>
      </c>
      <c r="AG899">
        <v>560300</v>
      </c>
      <c r="AH899">
        <v>17</v>
      </c>
      <c r="AI899">
        <v>2</v>
      </c>
      <c r="AJ899">
        <v>96800</v>
      </c>
      <c r="AK899">
        <v>570400</v>
      </c>
      <c r="AL899">
        <v>17</v>
      </c>
      <c r="AM899">
        <v>1.9</v>
      </c>
      <c r="AN899">
        <v>96800</v>
      </c>
      <c r="AO899">
        <v>573600</v>
      </c>
      <c r="AP899">
        <v>16.899999999999999</v>
      </c>
      <c r="AQ899">
        <v>1.9</v>
      </c>
      <c r="AR899">
        <v>92400</v>
      </c>
      <c r="AS899">
        <v>571200</v>
      </c>
      <c r="AT899">
        <v>16.2</v>
      </c>
      <c r="AU899">
        <v>1.9</v>
      </c>
      <c r="AV899">
        <v>87900</v>
      </c>
      <c r="AW899">
        <v>576000</v>
      </c>
      <c r="AX899">
        <v>15.3</v>
      </c>
      <c r="AY899">
        <v>1.9</v>
      </c>
      <c r="AZ899">
        <v>112100</v>
      </c>
      <c r="BA899">
        <v>610400</v>
      </c>
      <c r="BB899">
        <v>18.399999999999999</v>
      </c>
      <c r="BC899">
        <v>2.1</v>
      </c>
      <c r="BD899">
        <v>99600</v>
      </c>
      <c r="BE899">
        <v>596200</v>
      </c>
      <c r="BF899">
        <v>16.7</v>
      </c>
      <c r="BG899">
        <v>2.1</v>
      </c>
      <c r="BH899">
        <v>106000</v>
      </c>
      <c r="BI899">
        <v>596800</v>
      </c>
      <c r="BJ899">
        <v>17.8</v>
      </c>
      <c r="BK899">
        <v>2.2999999999999998</v>
      </c>
      <c r="BL899">
        <v>125500</v>
      </c>
      <c r="BM899">
        <v>625800</v>
      </c>
      <c r="BN899">
        <v>20.100000000000001</v>
      </c>
      <c r="BO899">
        <v>2.2999999999999998</v>
      </c>
      <c r="BP899">
        <v>114600</v>
      </c>
      <c r="BQ899">
        <v>619100</v>
      </c>
      <c r="BR899">
        <v>18.5</v>
      </c>
      <c r="BS899">
        <v>2.2999999999999998</v>
      </c>
      <c r="BT899">
        <v>103800</v>
      </c>
      <c r="BU899">
        <v>608200</v>
      </c>
      <c r="BV899">
        <v>17.100000000000001</v>
      </c>
      <c r="BW899">
        <v>2.2000000000000002</v>
      </c>
    </row>
    <row r="900" spans="1:75" x14ac:dyDescent="0.3">
      <c r="A900" t="s">
        <v>200</v>
      </c>
      <c r="B900" t="str">
        <f>VLOOKUP(A900,'class and classification'!$A$1:$B$338,2,FALSE)</f>
        <v>Predominantly Urban</v>
      </c>
      <c r="C900" t="str">
        <f>VLOOKUP(A900,'class and classification'!$A$1:$C$338,3,FALSE)</f>
        <v>SC</v>
      </c>
      <c r="D900">
        <v>53400</v>
      </c>
      <c r="E900">
        <v>368900</v>
      </c>
      <c r="F900">
        <v>14.5</v>
      </c>
      <c r="G900">
        <v>1.3</v>
      </c>
      <c r="H900">
        <v>55500</v>
      </c>
      <c r="I900">
        <v>373300</v>
      </c>
      <c r="J900">
        <v>14.9</v>
      </c>
      <c r="K900">
        <v>1.3</v>
      </c>
      <c r="L900">
        <v>56000</v>
      </c>
      <c r="M900">
        <v>374900</v>
      </c>
      <c r="N900">
        <v>14.9</v>
      </c>
      <c r="O900">
        <v>2</v>
      </c>
      <c r="P900">
        <v>59900</v>
      </c>
      <c r="Q900">
        <v>387500</v>
      </c>
      <c r="R900">
        <v>15.5</v>
      </c>
      <c r="S900">
        <v>2</v>
      </c>
      <c r="T900">
        <v>55600</v>
      </c>
      <c r="U900">
        <v>391100</v>
      </c>
      <c r="V900">
        <v>14.2</v>
      </c>
      <c r="W900">
        <v>1.9</v>
      </c>
      <c r="X900">
        <v>54200</v>
      </c>
      <c r="Y900">
        <v>377800</v>
      </c>
      <c r="Z900">
        <v>14.3</v>
      </c>
      <c r="AA900">
        <v>2.2000000000000002</v>
      </c>
      <c r="AB900">
        <v>54600</v>
      </c>
      <c r="AC900">
        <v>391200</v>
      </c>
      <c r="AD900">
        <v>14</v>
      </c>
      <c r="AE900">
        <v>2.2000000000000002</v>
      </c>
      <c r="AF900">
        <v>59000</v>
      </c>
      <c r="AG900">
        <v>390000</v>
      </c>
      <c r="AH900">
        <v>15.1</v>
      </c>
      <c r="AI900">
        <v>2.2999999999999998</v>
      </c>
      <c r="AJ900">
        <v>61300</v>
      </c>
      <c r="AK900">
        <v>397900</v>
      </c>
      <c r="AL900">
        <v>15.4</v>
      </c>
      <c r="AM900">
        <v>2.2999999999999998</v>
      </c>
      <c r="AN900">
        <v>61200</v>
      </c>
      <c r="AO900">
        <v>409600</v>
      </c>
      <c r="AP900">
        <v>14.9</v>
      </c>
      <c r="AQ900">
        <v>2.2999999999999998</v>
      </c>
      <c r="AR900">
        <v>73700</v>
      </c>
      <c r="AS900">
        <v>412900</v>
      </c>
      <c r="AT900">
        <v>17.899999999999999</v>
      </c>
      <c r="AU900">
        <v>2.2999999999999998</v>
      </c>
      <c r="AV900">
        <v>66600</v>
      </c>
      <c r="AW900">
        <v>413200</v>
      </c>
      <c r="AX900">
        <v>16.100000000000001</v>
      </c>
      <c r="AY900">
        <v>2.4</v>
      </c>
      <c r="AZ900">
        <v>61100</v>
      </c>
      <c r="BA900">
        <v>415200</v>
      </c>
      <c r="BB900">
        <v>14.7</v>
      </c>
      <c r="BC900">
        <v>2.4</v>
      </c>
      <c r="BD900">
        <v>58100</v>
      </c>
      <c r="BE900">
        <v>424300</v>
      </c>
      <c r="BF900">
        <v>13.7</v>
      </c>
      <c r="BG900">
        <v>2.2999999999999998</v>
      </c>
      <c r="BH900">
        <v>59000</v>
      </c>
      <c r="BI900">
        <v>415300</v>
      </c>
      <c r="BJ900">
        <v>14.2</v>
      </c>
      <c r="BK900">
        <v>2.5</v>
      </c>
      <c r="BL900">
        <v>71300</v>
      </c>
      <c r="BM900">
        <v>433700</v>
      </c>
      <c r="BN900">
        <v>16.399999999999999</v>
      </c>
      <c r="BO900">
        <v>2.6</v>
      </c>
      <c r="BP900">
        <v>71300</v>
      </c>
      <c r="BQ900">
        <v>421300</v>
      </c>
      <c r="BR900">
        <v>16.899999999999999</v>
      </c>
      <c r="BS900">
        <v>2.7</v>
      </c>
      <c r="BT900">
        <v>79900</v>
      </c>
      <c r="BU900">
        <v>416700</v>
      </c>
      <c r="BV900">
        <v>19.2</v>
      </c>
      <c r="BW900">
        <v>3</v>
      </c>
    </row>
    <row r="901" spans="1:75" x14ac:dyDescent="0.3">
      <c r="A901" t="s">
        <v>201</v>
      </c>
      <c r="B901" t="str">
        <f>VLOOKUP(A901,'class and classification'!$A$1:$B$338,2,FALSE)</f>
        <v>Urban with Significant Rural</v>
      </c>
      <c r="C901" t="str">
        <f>VLOOKUP(A901,'class and classification'!$A$1:$C$338,3,FALSE)</f>
        <v>UA</v>
      </c>
      <c r="D901">
        <v>10000</v>
      </c>
      <c r="E901">
        <v>85700</v>
      </c>
      <c r="F901">
        <v>11.7</v>
      </c>
      <c r="G901">
        <v>2</v>
      </c>
      <c r="H901">
        <v>9700</v>
      </c>
      <c r="I901">
        <v>88800</v>
      </c>
      <c r="J901">
        <v>11</v>
      </c>
      <c r="K901">
        <v>2.2000000000000002</v>
      </c>
      <c r="L901">
        <v>11000</v>
      </c>
      <c r="M901">
        <v>82300</v>
      </c>
      <c r="N901">
        <v>13.4</v>
      </c>
      <c r="O901">
        <v>2.4</v>
      </c>
      <c r="P901">
        <v>12800</v>
      </c>
      <c r="Q901">
        <v>86100</v>
      </c>
      <c r="R901">
        <v>14.9</v>
      </c>
      <c r="S901">
        <v>2.4</v>
      </c>
      <c r="T901">
        <v>11000</v>
      </c>
      <c r="U901">
        <v>88100</v>
      </c>
      <c r="V901">
        <v>12.5</v>
      </c>
      <c r="W901">
        <v>2.2999999999999998</v>
      </c>
      <c r="X901">
        <v>13600</v>
      </c>
      <c r="Y901">
        <v>84400</v>
      </c>
      <c r="Z901">
        <v>16.100000000000001</v>
      </c>
      <c r="AA901">
        <v>2.7</v>
      </c>
      <c r="AB901">
        <v>10900</v>
      </c>
      <c r="AC901">
        <v>83500</v>
      </c>
      <c r="AD901">
        <v>13</v>
      </c>
      <c r="AE901">
        <v>2.5</v>
      </c>
      <c r="AF901">
        <v>10900</v>
      </c>
      <c r="AG901">
        <v>80600</v>
      </c>
      <c r="AH901">
        <v>13.5</v>
      </c>
      <c r="AI901">
        <v>2.8</v>
      </c>
      <c r="AJ901">
        <v>11600</v>
      </c>
      <c r="AK901">
        <v>86000</v>
      </c>
      <c r="AL901">
        <v>13.5</v>
      </c>
      <c r="AM901">
        <v>2.4</v>
      </c>
      <c r="AN901">
        <v>11700</v>
      </c>
      <c r="AO901">
        <v>86500</v>
      </c>
      <c r="AP901">
        <v>13.6</v>
      </c>
      <c r="AQ901">
        <v>2.2999999999999998</v>
      </c>
      <c r="AR901">
        <v>15200</v>
      </c>
      <c r="AS901">
        <v>87700</v>
      </c>
      <c r="AT901">
        <v>17.3</v>
      </c>
      <c r="AU901">
        <v>2.4</v>
      </c>
      <c r="AV901">
        <v>16900</v>
      </c>
      <c r="AW901">
        <v>93000</v>
      </c>
      <c r="AX901">
        <v>18.2</v>
      </c>
      <c r="AY901">
        <v>2.4</v>
      </c>
      <c r="AZ901">
        <v>16900</v>
      </c>
      <c r="BA901">
        <v>95200</v>
      </c>
      <c r="BB901">
        <v>17.7</v>
      </c>
      <c r="BC901">
        <v>2.5</v>
      </c>
      <c r="BD901">
        <v>14700</v>
      </c>
      <c r="BE901">
        <v>97100</v>
      </c>
      <c r="BF901">
        <v>15.1</v>
      </c>
      <c r="BG901">
        <v>2.4</v>
      </c>
      <c r="BH901">
        <v>14400</v>
      </c>
      <c r="BI901">
        <v>99700</v>
      </c>
      <c r="BJ901">
        <v>14.4</v>
      </c>
      <c r="BK901">
        <v>2.5</v>
      </c>
      <c r="BL901">
        <v>15100</v>
      </c>
      <c r="BM901">
        <v>98500</v>
      </c>
      <c r="BN901">
        <v>15.4</v>
      </c>
      <c r="BO901">
        <v>2.6</v>
      </c>
      <c r="BP901">
        <v>16300</v>
      </c>
      <c r="BQ901">
        <v>104200</v>
      </c>
      <c r="BR901">
        <v>15.7</v>
      </c>
      <c r="BS901">
        <v>3</v>
      </c>
      <c r="BT901">
        <v>16500</v>
      </c>
      <c r="BU901">
        <v>97800</v>
      </c>
      <c r="BV901">
        <v>16.8</v>
      </c>
      <c r="BW901">
        <v>3.3</v>
      </c>
    </row>
    <row r="902" spans="1:75" x14ac:dyDescent="0.3">
      <c r="A902" t="s">
        <v>202</v>
      </c>
      <c r="B902" t="str">
        <f>VLOOKUP(A902,'class and classification'!$A$1:$B$338,2,FALSE)</f>
        <v>Predominantly Urban</v>
      </c>
      <c r="C902" t="str">
        <f>VLOOKUP(A902,'class and classification'!$A$1:$C$338,3,FALSE)</f>
        <v>UA</v>
      </c>
      <c r="D902">
        <v>27600</v>
      </c>
      <c r="E902">
        <v>197500</v>
      </c>
      <c r="F902">
        <v>14</v>
      </c>
      <c r="G902">
        <v>2.2999999999999998</v>
      </c>
      <c r="H902">
        <v>26600</v>
      </c>
      <c r="I902">
        <v>204900</v>
      </c>
      <c r="J902">
        <v>13</v>
      </c>
      <c r="K902">
        <v>2.2999999999999998</v>
      </c>
      <c r="L902">
        <v>28300</v>
      </c>
      <c r="M902">
        <v>210400</v>
      </c>
      <c r="N902">
        <v>13.4</v>
      </c>
      <c r="O902">
        <v>2.4</v>
      </c>
      <c r="P902">
        <v>33500</v>
      </c>
      <c r="Q902">
        <v>207900</v>
      </c>
      <c r="R902">
        <v>16.100000000000001</v>
      </c>
      <c r="S902">
        <v>2.5</v>
      </c>
      <c r="T902">
        <v>26300</v>
      </c>
      <c r="U902">
        <v>209800</v>
      </c>
      <c r="V902">
        <v>12.5</v>
      </c>
      <c r="W902">
        <v>2.2999999999999998</v>
      </c>
      <c r="X902">
        <v>30600</v>
      </c>
      <c r="Y902">
        <v>210500</v>
      </c>
      <c r="Z902">
        <v>14.5</v>
      </c>
      <c r="AA902">
        <v>2.5</v>
      </c>
      <c r="AB902">
        <v>34000</v>
      </c>
      <c r="AC902">
        <v>217200</v>
      </c>
      <c r="AD902">
        <v>15.7</v>
      </c>
      <c r="AE902">
        <v>2.6</v>
      </c>
      <c r="AF902">
        <v>29500</v>
      </c>
      <c r="AG902">
        <v>210900</v>
      </c>
      <c r="AH902">
        <v>14</v>
      </c>
      <c r="AI902">
        <v>2.6</v>
      </c>
      <c r="AJ902">
        <v>32200</v>
      </c>
      <c r="AK902">
        <v>211500</v>
      </c>
      <c r="AL902">
        <v>15.2</v>
      </c>
      <c r="AM902">
        <v>2.8</v>
      </c>
      <c r="AN902">
        <v>37900</v>
      </c>
      <c r="AO902">
        <v>211500</v>
      </c>
      <c r="AP902">
        <v>17.899999999999999</v>
      </c>
      <c r="AQ902">
        <v>3</v>
      </c>
      <c r="AR902">
        <v>35000</v>
      </c>
      <c r="AS902">
        <v>220400</v>
      </c>
      <c r="AT902">
        <v>15.9</v>
      </c>
      <c r="AU902">
        <v>2.7</v>
      </c>
      <c r="AV902">
        <v>41200</v>
      </c>
      <c r="AW902">
        <v>239600</v>
      </c>
      <c r="AX902">
        <v>17.2</v>
      </c>
      <c r="AY902">
        <v>2.8</v>
      </c>
      <c r="AZ902">
        <v>41000</v>
      </c>
      <c r="BA902">
        <v>239300</v>
      </c>
      <c r="BB902">
        <v>17.100000000000001</v>
      </c>
      <c r="BC902">
        <v>2.8</v>
      </c>
      <c r="BD902">
        <v>49900</v>
      </c>
      <c r="BE902">
        <v>251400</v>
      </c>
      <c r="BF902">
        <v>19.899999999999999</v>
      </c>
      <c r="BG902">
        <v>2.9</v>
      </c>
      <c r="BH902">
        <v>46600</v>
      </c>
      <c r="BI902">
        <v>250700</v>
      </c>
      <c r="BJ902">
        <v>18.600000000000001</v>
      </c>
      <c r="BK902">
        <v>2.7</v>
      </c>
      <c r="BL902">
        <v>40900</v>
      </c>
      <c r="BM902">
        <v>251600</v>
      </c>
      <c r="BN902">
        <v>16.3</v>
      </c>
      <c r="BO902">
        <v>2.6</v>
      </c>
      <c r="BP902">
        <v>45800</v>
      </c>
      <c r="BQ902">
        <v>254500</v>
      </c>
      <c r="BR902">
        <v>18</v>
      </c>
      <c r="BS902">
        <v>3.1</v>
      </c>
      <c r="BT902">
        <v>40100</v>
      </c>
      <c r="BU902">
        <v>255100</v>
      </c>
      <c r="BV902">
        <v>15.7</v>
      </c>
      <c r="BW902">
        <v>2.8</v>
      </c>
    </row>
    <row r="903" spans="1:75" x14ac:dyDescent="0.3">
      <c r="A903" t="s">
        <v>203</v>
      </c>
      <c r="B903" t="str">
        <f>VLOOKUP(A903,'class and classification'!$A$1:$B$338,2,FALSE)</f>
        <v>Predominantly Rural</v>
      </c>
      <c r="C903" t="str">
        <f>VLOOKUP(A903,'class and classification'!$A$1:$C$338,3,FALSE)</f>
        <v>UA</v>
      </c>
      <c r="D903">
        <v>24300</v>
      </c>
      <c r="E903">
        <v>231900</v>
      </c>
      <c r="F903">
        <v>10.5</v>
      </c>
      <c r="G903">
        <v>1.1000000000000001</v>
      </c>
      <c r="H903">
        <v>23000</v>
      </c>
      <c r="I903">
        <v>234600</v>
      </c>
      <c r="J903">
        <v>9.8000000000000007</v>
      </c>
      <c r="K903">
        <v>1.2</v>
      </c>
      <c r="L903">
        <v>26400</v>
      </c>
      <c r="M903">
        <v>238400</v>
      </c>
      <c r="N903">
        <v>11.1</v>
      </c>
      <c r="O903">
        <v>2.2000000000000002</v>
      </c>
      <c r="P903">
        <v>29800</v>
      </c>
      <c r="Q903">
        <v>240600</v>
      </c>
      <c r="R903">
        <v>12.4</v>
      </c>
      <c r="S903">
        <v>2.2999999999999998</v>
      </c>
      <c r="T903">
        <v>29900</v>
      </c>
      <c r="U903">
        <v>241500</v>
      </c>
      <c r="V903">
        <v>12.4</v>
      </c>
      <c r="W903">
        <v>2.4</v>
      </c>
      <c r="X903">
        <v>28500</v>
      </c>
      <c r="Y903">
        <v>236300</v>
      </c>
      <c r="Z903">
        <v>12.1</v>
      </c>
      <c r="AA903">
        <v>2.2999999999999998</v>
      </c>
      <c r="AB903">
        <v>22400</v>
      </c>
      <c r="AC903">
        <v>236900</v>
      </c>
      <c r="AD903">
        <v>9.5</v>
      </c>
      <c r="AE903">
        <v>2.2000000000000002</v>
      </c>
      <c r="AF903">
        <v>27600</v>
      </c>
      <c r="AG903">
        <v>244600</v>
      </c>
      <c r="AH903">
        <v>11.3</v>
      </c>
      <c r="AI903">
        <v>2.2999999999999998</v>
      </c>
      <c r="AJ903">
        <v>28700</v>
      </c>
      <c r="AK903">
        <v>237100</v>
      </c>
      <c r="AL903">
        <v>12.1</v>
      </c>
      <c r="AM903">
        <v>2.2999999999999998</v>
      </c>
      <c r="AN903">
        <v>27100</v>
      </c>
      <c r="AO903">
        <v>245600</v>
      </c>
      <c r="AP903">
        <v>11</v>
      </c>
      <c r="AQ903">
        <v>2.2000000000000002</v>
      </c>
      <c r="AR903">
        <v>27200</v>
      </c>
      <c r="AS903">
        <v>258000</v>
      </c>
      <c r="AT903">
        <v>10.5</v>
      </c>
      <c r="AU903">
        <v>2.1</v>
      </c>
      <c r="AV903">
        <v>30700</v>
      </c>
      <c r="AW903">
        <v>253700</v>
      </c>
      <c r="AX903">
        <v>12.1</v>
      </c>
      <c r="AY903">
        <v>2.2999999999999998</v>
      </c>
      <c r="AZ903">
        <v>36600</v>
      </c>
      <c r="BA903">
        <v>265300</v>
      </c>
      <c r="BB903">
        <v>13.8</v>
      </c>
      <c r="BC903">
        <v>2.4</v>
      </c>
      <c r="BD903">
        <v>30900</v>
      </c>
      <c r="BE903">
        <v>269900</v>
      </c>
      <c r="BF903">
        <v>11.4</v>
      </c>
      <c r="BG903">
        <v>2.2000000000000002</v>
      </c>
      <c r="BH903">
        <v>31400</v>
      </c>
      <c r="BI903">
        <v>266000</v>
      </c>
      <c r="BJ903">
        <v>11.8</v>
      </c>
      <c r="BK903">
        <v>2.4</v>
      </c>
      <c r="BL903">
        <v>29300</v>
      </c>
      <c r="BM903">
        <v>263800</v>
      </c>
      <c r="BN903">
        <v>11.1</v>
      </c>
      <c r="BO903">
        <v>2.4</v>
      </c>
      <c r="BP903">
        <v>26500</v>
      </c>
      <c r="BQ903">
        <v>263600</v>
      </c>
      <c r="BR903">
        <v>10.1</v>
      </c>
      <c r="BS903">
        <v>2.5</v>
      </c>
      <c r="BT903">
        <v>31000</v>
      </c>
      <c r="BU903">
        <v>253800</v>
      </c>
      <c r="BV903">
        <v>12.2</v>
      </c>
      <c r="BW903">
        <v>2.7</v>
      </c>
    </row>
    <row r="904" spans="1:75" x14ac:dyDescent="0.3">
      <c r="A904" t="s">
        <v>204</v>
      </c>
      <c r="B904" t="str">
        <f>VLOOKUP(A904,'class and classification'!$A$1:$B$338,2,FALSE)</f>
        <v>Predominantly Rural</v>
      </c>
      <c r="C904" t="str">
        <f>VLOOKUP(A904,'class and classification'!$A$1:$C$338,3,FALSE)</f>
        <v>UA</v>
      </c>
      <c r="D904" t="s">
        <v>40</v>
      </c>
      <c r="E904" t="s">
        <v>40</v>
      </c>
      <c r="F904" t="s">
        <v>40</v>
      </c>
      <c r="G904" t="s">
        <v>40</v>
      </c>
      <c r="H904" t="s">
        <v>40</v>
      </c>
      <c r="I904" t="s">
        <v>40</v>
      </c>
      <c r="J904" t="s">
        <v>40</v>
      </c>
      <c r="K904" t="s">
        <v>40</v>
      </c>
      <c r="L904" t="s">
        <v>40</v>
      </c>
      <c r="M904" t="s">
        <v>40</v>
      </c>
      <c r="N904" t="s">
        <v>40</v>
      </c>
      <c r="O904" t="s">
        <v>40</v>
      </c>
      <c r="P904" t="s">
        <v>40</v>
      </c>
      <c r="Q904" t="s">
        <v>40</v>
      </c>
      <c r="R904" t="s">
        <v>40</v>
      </c>
      <c r="S904" t="s">
        <v>40</v>
      </c>
      <c r="T904" t="s">
        <v>40</v>
      </c>
      <c r="U904" t="s">
        <v>40</v>
      </c>
      <c r="V904" t="s">
        <v>40</v>
      </c>
      <c r="W904" t="s">
        <v>40</v>
      </c>
      <c r="X904" t="s">
        <v>40</v>
      </c>
      <c r="Y904" t="s">
        <v>40</v>
      </c>
      <c r="Z904" t="s">
        <v>40</v>
      </c>
      <c r="AA904" t="s">
        <v>40</v>
      </c>
      <c r="AB904" t="s">
        <v>40</v>
      </c>
      <c r="AC904" t="s">
        <v>40</v>
      </c>
      <c r="AD904" t="s">
        <v>40</v>
      </c>
      <c r="AE904" t="s">
        <v>40</v>
      </c>
      <c r="AF904" t="s">
        <v>40</v>
      </c>
      <c r="AG904" t="s">
        <v>40</v>
      </c>
      <c r="AH904" t="s">
        <v>40</v>
      </c>
      <c r="AI904" t="s">
        <v>40</v>
      </c>
      <c r="AJ904" t="s">
        <v>40</v>
      </c>
      <c r="AK904" t="s">
        <v>40</v>
      </c>
      <c r="AL904" t="s">
        <v>40</v>
      </c>
      <c r="AM904" t="s">
        <v>40</v>
      </c>
      <c r="AN904" t="s">
        <v>40</v>
      </c>
      <c r="AO904" t="s">
        <v>40</v>
      </c>
      <c r="AP904" t="s">
        <v>40</v>
      </c>
      <c r="AQ904" t="s">
        <v>40</v>
      </c>
      <c r="AR904" t="s">
        <v>40</v>
      </c>
      <c r="AS904" t="s">
        <v>40</v>
      </c>
      <c r="AT904" t="s">
        <v>40</v>
      </c>
      <c r="AU904" t="s">
        <v>40</v>
      </c>
      <c r="AV904" t="s">
        <v>40</v>
      </c>
      <c r="AW904" t="s">
        <v>40</v>
      </c>
      <c r="AX904" t="s">
        <v>40</v>
      </c>
      <c r="AY904" t="s">
        <v>40</v>
      </c>
      <c r="AZ904" t="s">
        <v>40</v>
      </c>
      <c r="BA904" t="s">
        <v>40</v>
      </c>
      <c r="BB904" t="s">
        <v>40</v>
      </c>
      <c r="BC904" t="s">
        <v>40</v>
      </c>
      <c r="BD904" t="s">
        <v>40</v>
      </c>
      <c r="BE904" t="s">
        <v>40</v>
      </c>
      <c r="BF904" t="s">
        <v>40</v>
      </c>
      <c r="BG904" t="s">
        <v>40</v>
      </c>
      <c r="BH904" t="s">
        <v>40</v>
      </c>
      <c r="BI904" t="s">
        <v>40</v>
      </c>
      <c r="BJ904" t="s">
        <v>40</v>
      </c>
      <c r="BK904" t="s">
        <v>40</v>
      </c>
      <c r="BL904" t="s">
        <v>40</v>
      </c>
      <c r="BM904" t="s">
        <v>40</v>
      </c>
      <c r="BN904" t="s">
        <v>40</v>
      </c>
      <c r="BO904" t="s">
        <v>40</v>
      </c>
      <c r="BP904" t="s">
        <v>40</v>
      </c>
      <c r="BQ904" t="s">
        <v>40</v>
      </c>
      <c r="BR904" t="s">
        <v>40</v>
      </c>
      <c r="BS904" t="s">
        <v>40</v>
      </c>
      <c r="BT904" t="s">
        <v>40</v>
      </c>
      <c r="BU904" t="s">
        <v>40</v>
      </c>
      <c r="BV904" t="s">
        <v>40</v>
      </c>
      <c r="BW904" t="s">
        <v>40</v>
      </c>
    </row>
    <row r="905" spans="1:75" x14ac:dyDescent="0.3">
      <c r="A905" t="s">
        <v>205</v>
      </c>
      <c r="B905" t="str">
        <f>VLOOKUP(A905,'class and classification'!$A$1:$B$338,2,FALSE)</f>
        <v>Urban with Significant Rural</v>
      </c>
      <c r="C905" t="str">
        <f>VLOOKUP(A905,'class and classification'!$A$1:$C$338,3,FALSE)</f>
        <v>UA</v>
      </c>
      <c r="D905">
        <v>13400</v>
      </c>
      <c r="E905">
        <v>91300</v>
      </c>
      <c r="F905">
        <v>14.7</v>
      </c>
      <c r="G905">
        <v>2.2999999999999998</v>
      </c>
      <c r="H905">
        <v>12900</v>
      </c>
      <c r="I905">
        <v>93300</v>
      </c>
      <c r="J905">
        <v>13.8</v>
      </c>
      <c r="K905">
        <v>2.2999999999999998</v>
      </c>
      <c r="L905">
        <v>14000</v>
      </c>
      <c r="M905">
        <v>99100</v>
      </c>
      <c r="N905">
        <v>14.2</v>
      </c>
      <c r="O905">
        <v>2.2999999999999998</v>
      </c>
      <c r="P905">
        <v>14000</v>
      </c>
      <c r="Q905">
        <v>101200</v>
      </c>
      <c r="R905">
        <v>13.8</v>
      </c>
      <c r="S905">
        <v>2.4</v>
      </c>
      <c r="T905">
        <v>13800</v>
      </c>
      <c r="U905">
        <v>101000</v>
      </c>
      <c r="V905">
        <v>13.6</v>
      </c>
      <c r="W905">
        <v>2.2999999999999998</v>
      </c>
      <c r="X905">
        <v>13300</v>
      </c>
      <c r="Y905">
        <v>96500</v>
      </c>
      <c r="Z905">
        <v>13.8</v>
      </c>
      <c r="AA905">
        <v>2.5</v>
      </c>
      <c r="AB905">
        <v>15900</v>
      </c>
      <c r="AC905">
        <v>98300</v>
      </c>
      <c r="AD905">
        <v>16.2</v>
      </c>
      <c r="AE905">
        <v>2.6</v>
      </c>
      <c r="AF905">
        <v>16400</v>
      </c>
      <c r="AG905">
        <v>96700</v>
      </c>
      <c r="AH905">
        <v>16.899999999999999</v>
      </c>
      <c r="AI905">
        <v>2.9</v>
      </c>
      <c r="AJ905">
        <v>12000</v>
      </c>
      <c r="AK905">
        <v>91600</v>
      </c>
      <c r="AL905">
        <v>13.1</v>
      </c>
      <c r="AM905">
        <v>2.6</v>
      </c>
      <c r="AN905">
        <v>15200</v>
      </c>
      <c r="AO905">
        <v>95300</v>
      </c>
      <c r="AP905">
        <v>16</v>
      </c>
      <c r="AQ905">
        <v>2.8</v>
      </c>
      <c r="AR905">
        <v>16200</v>
      </c>
      <c r="AS905">
        <v>94600</v>
      </c>
      <c r="AT905">
        <v>17.100000000000001</v>
      </c>
      <c r="AU905">
        <v>2.9</v>
      </c>
      <c r="AV905">
        <v>16100</v>
      </c>
      <c r="AW905">
        <v>99900</v>
      </c>
      <c r="AX905">
        <v>16.100000000000001</v>
      </c>
      <c r="AY905">
        <v>2.9</v>
      </c>
      <c r="AZ905">
        <v>16800</v>
      </c>
      <c r="BA905">
        <v>104000</v>
      </c>
      <c r="BB905">
        <v>16.100000000000001</v>
      </c>
      <c r="BC905">
        <v>2.9</v>
      </c>
      <c r="BD905">
        <v>15500</v>
      </c>
      <c r="BE905">
        <v>103300</v>
      </c>
      <c r="BF905">
        <v>15</v>
      </c>
      <c r="BG905">
        <v>2.7</v>
      </c>
      <c r="BH905">
        <v>14300</v>
      </c>
      <c r="BI905">
        <v>104000</v>
      </c>
      <c r="BJ905">
        <v>13.7</v>
      </c>
      <c r="BK905">
        <v>2.6</v>
      </c>
      <c r="BL905">
        <v>14500</v>
      </c>
      <c r="BM905">
        <v>104400</v>
      </c>
      <c r="BN905">
        <v>13.9</v>
      </c>
      <c r="BO905">
        <v>2.5</v>
      </c>
      <c r="BP905">
        <v>16900</v>
      </c>
      <c r="BQ905">
        <v>106000</v>
      </c>
      <c r="BR905">
        <v>15.9</v>
      </c>
      <c r="BS905">
        <v>2.9</v>
      </c>
      <c r="BT905">
        <v>18400</v>
      </c>
      <c r="BU905">
        <v>107100</v>
      </c>
      <c r="BV905">
        <v>17.2</v>
      </c>
      <c r="BW905">
        <v>3.2</v>
      </c>
    </row>
    <row r="906" spans="1:75" x14ac:dyDescent="0.3">
      <c r="A906" t="s">
        <v>206</v>
      </c>
      <c r="B906" t="str">
        <f>VLOOKUP(A906,'class and classification'!$A$1:$B$338,2,FALSE)</f>
        <v>Predominantly Urban</v>
      </c>
      <c r="C906" t="str">
        <f>VLOOKUP(A906,'class and classification'!$A$1:$C$338,3,FALSE)</f>
        <v>UA</v>
      </c>
      <c r="D906">
        <v>13500</v>
      </c>
      <c r="E906">
        <v>115400</v>
      </c>
      <c r="F906">
        <v>11.7</v>
      </c>
      <c r="G906">
        <v>2.1</v>
      </c>
      <c r="H906">
        <v>12500</v>
      </c>
      <c r="I906">
        <v>114900</v>
      </c>
      <c r="J906">
        <v>10.9</v>
      </c>
      <c r="K906">
        <v>2.1</v>
      </c>
      <c r="L906">
        <v>10700</v>
      </c>
      <c r="M906">
        <v>117500</v>
      </c>
      <c r="N906">
        <v>9.1</v>
      </c>
      <c r="O906">
        <v>2.1</v>
      </c>
      <c r="P906">
        <v>16700</v>
      </c>
      <c r="Q906">
        <v>119900</v>
      </c>
      <c r="R906">
        <v>14</v>
      </c>
      <c r="S906">
        <v>2.6</v>
      </c>
      <c r="T906">
        <v>16000</v>
      </c>
      <c r="U906">
        <v>120500</v>
      </c>
      <c r="V906">
        <v>13.3</v>
      </c>
      <c r="W906">
        <v>2.5</v>
      </c>
      <c r="X906">
        <v>16900</v>
      </c>
      <c r="Y906">
        <v>120100</v>
      </c>
      <c r="Z906">
        <v>14</v>
      </c>
      <c r="AA906">
        <v>2.6</v>
      </c>
      <c r="AB906">
        <v>13500</v>
      </c>
      <c r="AC906">
        <v>116800</v>
      </c>
      <c r="AD906">
        <v>11.6</v>
      </c>
      <c r="AE906">
        <v>2.4</v>
      </c>
      <c r="AF906">
        <v>14200</v>
      </c>
      <c r="AG906">
        <v>119900</v>
      </c>
      <c r="AH906">
        <v>11.8</v>
      </c>
      <c r="AI906">
        <v>2.4</v>
      </c>
      <c r="AJ906">
        <v>14100</v>
      </c>
      <c r="AK906">
        <v>119500</v>
      </c>
      <c r="AL906">
        <v>11.8</v>
      </c>
      <c r="AM906">
        <v>2.2000000000000002</v>
      </c>
      <c r="AN906">
        <v>14500</v>
      </c>
      <c r="AO906">
        <v>119200</v>
      </c>
      <c r="AP906">
        <v>12.2</v>
      </c>
      <c r="AQ906">
        <v>2.2999999999999998</v>
      </c>
      <c r="AR906">
        <v>17400</v>
      </c>
      <c r="AS906">
        <v>124600</v>
      </c>
      <c r="AT906">
        <v>13.9</v>
      </c>
      <c r="AU906">
        <v>2.2000000000000002</v>
      </c>
      <c r="AV906">
        <v>15900</v>
      </c>
      <c r="AW906">
        <v>125700</v>
      </c>
      <c r="AX906">
        <v>12.6</v>
      </c>
      <c r="AY906">
        <v>2.1</v>
      </c>
      <c r="AZ906">
        <v>17300</v>
      </c>
      <c r="BA906">
        <v>125900</v>
      </c>
      <c r="BB906">
        <v>13.7</v>
      </c>
      <c r="BC906">
        <v>2.4</v>
      </c>
      <c r="BD906">
        <v>21000</v>
      </c>
      <c r="BE906">
        <v>128200</v>
      </c>
      <c r="BF906">
        <v>16.399999999999999</v>
      </c>
      <c r="BG906">
        <v>2.6</v>
      </c>
      <c r="BH906">
        <v>22700</v>
      </c>
      <c r="BI906">
        <v>129600</v>
      </c>
      <c r="BJ906">
        <v>17.5</v>
      </c>
      <c r="BK906">
        <v>2.8</v>
      </c>
      <c r="BL906">
        <v>19100</v>
      </c>
      <c r="BM906">
        <v>126700</v>
      </c>
      <c r="BN906">
        <v>15.1</v>
      </c>
      <c r="BO906">
        <v>2.8</v>
      </c>
      <c r="BP906">
        <v>16000</v>
      </c>
      <c r="BQ906">
        <v>129400</v>
      </c>
      <c r="BR906">
        <v>12.4</v>
      </c>
      <c r="BS906">
        <v>2.9</v>
      </c>
      <c r="BT906">
        <v>23300</v>
      </c>
      <c r="BU906">
        <v>126600</v>
      </c>
      <c r="BV906">
        <v>18.399999999999999</v>
      </c>
      <c r="BW906">
        <v>3.8</v>
      </c>
    </row>
    <row r="907" spans="1:75" x14ac:dyDescent="0.3">
      <c r="A907" t="s">
        <v>207</v>
      </c>
      <c r="B907" t="str">
        <f>VLOOKUP(A907,'class and classification'!$A$1:$B$338,2,FALSE)</f>
        <v>Predominantly Urban</v>
      </c>
      <c r="C907" t="str">
        <f>VLOOKUP(A907,'class and classification'!$A$1:$C$338,3,FALSE)</f>
        <v>UA</v>
      </c>
      <c r="D907">
        <v>20500</v>
      </c>
      <c r="E907">
        <v>165800</v>
      </c>
      <c r="F907">
        <v>12.4</v>
      </c>
      <c r="G907">
        <v>1.4</v>
      </c>
      <c r="H907">
        <v>22500</v>
      </c>
      <c r="I907">
        <v>167300</v>
      </c>
      <c r="J907">
        <v>13.5</v>
      </c>
      <c r="K907">
        <v>1.5</v>
      </c>
      <c r="L907">
        <v>23600</v>
      </c>
      <c r="M907">
        <v>169900</v>
      </c>
      <c r="N907">
        <v>13.9</v>
      </c>
      <c r="O907">
        <v>1.7</v>
      </c>
      <c r="P907">
        <v>24200</v>
      </c>
      <c r="Q907">
        <v>173900</v>
      </c>
      <c r="R907">
        <v>13.9</v>
      </c>
      <c r="S907">
        <v>1.7</v>
      </c>
      <c r="T907">
        <v>21900</v>
      </c>
      <c r="U907">
        <v>173600</v>
      </c>
      <c r="V907">
        <v>12.6</v>
      </c>
      <c r="W907">
        <v>1.6</v>
      </c>
      <c r="X907">
        <v>23700</v>
      </c>
      <c r="Y907">
        <v>170900</v>
      </c>
      <c r="Z907">
        <v>13.9</v>
      </c>
      <c r="AA907">
        <v>1.7</v>
      </c>
      <c r="AB907">
        <v>23100</v>
      </c>
      <c r="AC907">
        <v>177100</v>
      </c>
      <c r="AD907">
        <v>13.1</v>
      </c>
      <c r="AE907">
        <v>1.6</v>
      </c>
      <c r="AF907">
        <v>22400</v>
      </c>
      <c r="AG907">
        <v>179500</v>
      </c>
      <c r="AH907">
        <v>12.5</v>
      </c>
      <c r="AI907">
        <v>1.6</v>
      </c>
      <c r="AJ907">
        <v>25500</v>
      </c>
      <c r="AK907">
        <v>179500</v>
      </c>
      <c r="AL907">
        <v>14.2</v>
      </c>
      <c r="AM907">
        <v>1.7</v>
      </c>
      <c r="AN907">
        <v>27500</v>
      </c>
      <c r="AO907">
        <v>186400</v>
      </c>
      <c r="AP907">
        <v>14.7</v>
      </c>
      <c r="AQ907">
        <v>1.7</v>
      </c>
      <c r="AR907">
        <v>23400</v>
      </c>
      <c r="AS907">
        <v>180600</v>
      </c>
      <c r="AT907">
        <v>13</v>
      </c>
      <c r="AU907">
        <v>1.7</v>
      </c>
      <c r="AV907">
        <v>22600</v>
      </c>
      <c r="AW907">
        <v>184900</v>
      </c>
      <c r="AX907">
        <v>12.2</v>
      </c>
      <c r="AY907">
        <v>1.7</v>
      </c>
      <c r="AZ907">
        <v>24100</v>
      </c>
      <c r="BA907">
        <v>189800</v>
      </c>
      <c r="BB907">
        <v>12.7</v>
      </c>
      <c r="BC907">
        <v>1.8</v>
      </c>
      <c r="BD907">
        <v>26200</v>
      </c>
      <c r="BE907">
        <v>194200</v>
      </c>
      <c r="BF907">
        <v>13.5</v>
      </c>
      <c r="BG907">
        <v>1.8</v>
      </c>
      <c r="BH907">
        <v>30600</v>
      </c>
      <c r="BI907">
        <v>198400</v>
      </c>
      <c r="BJ907">
        <v>15.4</v>
      </c>
      <c r="BK907">
        <v>1.9</v>
      </c>
      <c r="BL907">
        <v>35000</v>
      </c>
      <c r="BM907">
        <v>208100</v>
      </c>
      <c r="BN907">
        <v>16.8</v>
      </c>
      <c r="BO907">
        <v>2.1</v>
      </c>
      <c r="BP907">
        <v>28500</v>
      </c>
      <c r="BQ907">
        <v>193100</v>
      </c>
      <c r="BR907">
        <v>14.7</v>
      </c>
      <c r="BS907">
        <v>2.4</v>
      </c>
      <c r="BT907">
        <v>30900</v>
      </c>
      <c r="BU907">
        <v>193500</v>
      </c>
      <c r="BV907">
        <v>16</v>
      </c>
      <c r="BW907">
        <v>2.6</v>
      </c>
    </row>
    <row r="908" spans="1:75" x14ac:dyDescent="0.3">
      <c r="A908" t="s">
        <v>208</v>
      </c>
      <c r="B908" t="str">
        <f>VLOOKUP(A908,'class and classification'!$A$1:$B$338,2,FALSE)</f>
        <v>Predominantly Urban</v>
      </c>
      <c r="C908" t="str">
        <f>VLOOKUP(A908,'class and classification'!$A$1:$C$338,3,FALSE)</f>
        <v>UA</v>
      </c>
      <c r="D908">
        <v>16200</v>
      </c>
      <c r="E908">
        <v>134100</v>
      </c>
      <c r="F908">
        <v>12.1</v>
      </c>
      <c r="G908">
        <v>2.2000000000000002</v>
      </c>
      <c r="H908">
        <v>20300</v>
      </c>
      <c r="I908">
        <v>137400</v>
      </c>
      <c r="J908">
        <v>14.8</v>
      </c>
      <c r="K908">
        <v>2.4</v>
      </c>
      <c r="L908">
        <v>19200</v>
      </c>
      <c r="M908">
        <v>138100</v>
      </c>
      <c r="N908">
        <v>13.9</v>
      </c>
      <c r="O908">
        <v>2.2000000000000002</v>
      </c>
      <c r="P908">
        <v>21700</v>
      </c>
      <c r="Q908">
        <v>137100</v>
      </c>
      <c r="R908">
        <v>15.9</v>
      </c>
      <c r="S908">
        <v>2.4</v>
      </c>
      <c r="T908">
        <v>19700</v>
      </c>
      <c r="U908">
        <v>139300</v>
      </c>
      <c r="V908">
        <v>14.2</v>
      </c>
      <c r="W908">
        <v>2.2999999999999998</v>
      </c>
      <c r="X908">
        <v>20400</v>
      </c>
      <c r="Y908">
        <v>135100</v>
      </c>
      <c r="Z908">
        <v>15.1</v>
      </c>
      <c r="AA908">
        <v>2.5</v>
      </c>
      <c r="AB908">
        <v>19100</v>
      </c>
      <c r="AC908">
        <v>135100</v>
      </c>
      <c r="AD908">
        <v>14.1</v>
      </c>
      <c r="AE908">
        <v>2.5</v>
      </c>
      <c r="AF908">
        <v>19300</v>
      </c>
      <c r="AG908">
        <v>131700</v>
      </c>
      <c r="AH908">
        <v>14.6</v>
      </c>
      <c r="AI908">
        <v>2.7</v>
      </c>
      <c r="AJ908">
        <v>18400</v>
      </c>
      <c r="AK908">
        <v>136000</v>
      </c>
      <c r="AL908">
        <v>13.6</v>
      </c>
      <c r="AM908">
        <v>2.6</v>
      </c>
      <c r="AN908">
        <v>18100</v>
      </c>
      <c r="AO908">
        <v>135900</v>
      </c>
      <c r="AP908">
        <v>13.3</v>
      </c>
      <c r="AQ908">
        <v>2.5</v>
      </c>
      <c r="AR908">
        <v>19900</v>
      </c>
      <c r="AS908">
        <v>143000</v>
      </c>
      <c r="AT908">
        <v>14</v>
      </c>
      <c r="AU908">
        <v>2.6</v>
      </c>
      <c r="AV908">
        <v>19800</v>
      </c>
      <c r="AW908">
        <v>141000</v>
      </c>
      <c r="AX908">
        <v>14.1</v>
      </c>
      <c r="AY908">
        <v>2.6</v>
      </c>
      <c r="AZ908">
        <v>21300</v>
      </c>
      <c r="BA908">
        <v>139700</v>
      </c>
      <c r="BB908">
        <v>15.3</v>
      </c>
      <c r="BC908">
        <v>2.9</v>
      </c>
      <c r="BD908">
        <v>18300</v>
      </c>
      <c r="BE908">
        <v>142000</v>
      </c>
      <c r="BF908">
        <v>12.9</v>
      </c>
      <c r="BG908">
        <v>2.4</v>
      </c>
      <c r="BH908">
        <v>23700</v>
      </c>
      <c r="BI908">
        <v>146900</v>
      </c>
      <c r="BJ908">
        <v>16.2</v>
      </c>
      <c r="BK908">
        <v>2.6</v>
      </c>
      <c r="BL908">
        <v>24100</v>
      </c>
      <c r="BM908">
        <v>148000</v>
      </c>
      <c r="BN908">
        <v>16.3</v>
      </c>
      <c r="BO908">
        <v>2.8</v>
      </c>
      <c r="BP908">
        <v>24200</v>
      </c>
      <c r="BQ908">
        <v>149000</v>
      </c>
      <c r="BR908">
        <v>16.3</v>
      </c>
      <c r="BS908">
        <v>3</v>
      </c>
      <c r="BT908">
        <v>22600</v>
      </c>
      <c r="BU908">
        <v>150600</v>
      </c>
      <c r="BV908">
        <v>15</v>
      </c>
      <c r="BW908">
        <v>2.7</v>
      </c>
    </row>
    <row r="909" spans="1:75" x14ac:dyDescent="0.3">
      <c r="A909" t="s">
        <v>209</v>
      </c>
      <c r="B909" t="str">
        <f>VLOOKUP(A909,'class and classification'!$A$1:$B$338,2,FALSE)</f>
        <v>Predominantly Urban</v>
      </c>
      <c r="C909" t="str">
        <f>VLOOKUP(A909,'class and classification'!$A$1:$C$338,3,FALSE)</f>
        <v>UA</v>
      </c>
      <c r="D909">
        <v>14500</v>
      </c>
      <c r="E909">
        <v>97800</v>
      </c>
      <c r="F909">
        <v>14.8</v>
      </c>
      <c r="G909">
        <v>2.6</v>
      </c>
      <c r="H909">
        <v>12900</v>
      </c>
      <c r="I909">
        <v>99000</v>
      </c>
      <c r="J909">
        <v>13.1</v>
      </c>
      <c r="K909">
        <v>2.4</v>
      </c>
      <c r="L909">
        <v>13700</v>
      </c>
      <c r="M909">
        <v>100400</v>
      </c>
      <c r="N909">
        <v>13.6</v>
      </c>
      <c r="O909">
        <v>2.4</v>
      </c>
      <c r="P909">
        <v>13900</v>
      </c>
      <c r="Q909">
        <v>108600</v>
      </c>
      <c r="R909">
        <v>12.8</v>
      </c>
      <c r="S909">
        <v>2.2999999999999998</v>
      </c>
      <c r="T909">
        <v>11600</v>
      </c>
      <c r="U909">
        <v>105600</v>
      </c>
      <c r="V909">
        <v>11</v>
      </c>
      <c r="W909">
        <v>2.2000000000000002</v>
      </c>
      <c r="X909">
        <v>14200</v>
      </c>
      <c r="Y909">
        <v>106300</v>
      </c>
      <c r="Z909">
        <v>13.4</v>
      </c>
      <c r="AA909">
        <v>2.4</v>
      </c>
      <c r="AB909">
        <v>16500</v>
      </c>
      <c r="AC909">
        <v>105500</v>
      </c>
      <c r="AD909">
        <v>15.7</v>
      </c>
      <c r="AE909">
        <v>2.9</v>
      </c>
      <c r="AF909">
        <v>14900</v>
      </c>
      <c r="AG909">
        <v>102600</v>
      </c>
      <c r="AH909">
        <v>14.5</v>
      </c>
      <c r="AI909">
        <v>2.6</v>
      </c>
      <c r="AJ909">
        <v>15300</v>
      </c>
      <c r="AK909">
        <v>103400</v>
      </c>
      <c r="AL909">
        <v>14.8</v>
      </c>
      <c r="AM909">
        <v>2.7</v>
      </c>
      <c r="AN909">
        <v>15000</v>
      </c>
      <c r="AO909">
        <v>107600</v>
      </c>
      <c r="AP909">
        <v>13.9</v>
      </c>
      <c r="AQ909">
        <v>2.7</v>
      </c>
      <c r="AR909">
        <v>16300</v>
      </c>
      <c r="AS909">
        <v>111900</v>
      </c>
      <c r="AT909">
        <v>14.6</v>
      </c>
      <c r="AU909">
        <v>2.4</v>
      </c>
      <c r="AV909">
        <v>16400</v>
      </c>
      <c r="AW909">
        <v>111400</v>
      </c>
      <c r="AX909">
        <v>14.7</v>
      </c>
      <c r="AY909">
        <v>2.4</v>
      </c>
      <c r="AZ909">
        <v>16300</v>
      </c>
      <c r="BA909">
        <v>114900</v>
      </c>
      <c r="BB909">
        <v>14.2</v>
      </c>
      <c r="BC909">
        <v>2.5</v>
      </c>
      <c r="BD909">
        <v>13800</v>
      </c>
      <c r="BE909">
        <v>113500</v>
      </c>
      <c r="BF909">
        <v>12.2</v>
      </c>
      <c r="BG909">
        <v>2.2000000000000002</v>
      </c>
      <c r="BH909">
        <v>15200</v>
      </c>
      <c r="BI909">
        <v>112600</v>
      </c>
      <c r="BJ909">
        <v>13.5</v>
      </c>
      <c r="BK909">
        <v>2.4</v>
      </c>
      <c r="BL909">
        <v>16300</v>
      </c>
      <c r="BM909">
        <v>114800</v>
      </c>
      <c r="BN909">
        <v>14.2</v>
      </c>
      <c r="BO909">
        <v>2.4</v>
      </c>
      <c r="BP909">
        <v>18200</v>
      </c>
      <c r="BQ909">
        <v>113400</v>
      </c>
      <c r="BR909">
        <v>16</v>
      </c>
      <c r="BS909">
        <v>3</v>
      </c>
      <c r="BT909">
        <v>16200</v>
      </c>
      <c r="BU909">
        <v>108200</v>
      </c>
      <c r="BV909">
        <v>15</v>
      </c>
      <c r="BW909">
        <v>3</v>
      </c>
    </row>
    <row r="910" spans="1:75" x14ac:dyDescent="0.3">
      <c r="A910" t="s">
        <v>210</v>
      </c>
      <c r="B910" t="str">
        <f>VLOOKUP(A910,'class and classification'!$A$1:$B$338,2,FALSE)</f>
        <v>Predominantly Urban</v>
      </c>
      <c r="C910" t="str">
        <f>VLOOKUP(A910,'class and classification'!$A$1:$C$338,3,FALSE)</f>
        <v>UA</v>
      </c>
      <c r="D910">
        <v>6000</v>
      </c>
      <c r="E910">
        <v>56400</v>
      </c>
      <c r="F910">
        <v>10.6</v>
      </c>
      <c r="G910">
        <v>2</v>
      </c>
      <c r="H910">
        <v>5400</v>
      </c>
      <c r="I910">
        <v>57000</v>
      </c>
      <c r="J910">
        <v>9.5</v>
      </c>
      <c r="K910">
        <v>2</v>
      </c>
      <c r="L910">
        <v>5200</v>
      </c>
      <c r="M910">
        <v>58400</v>
      </c>
      <c r="N910">
        <v>9</v>
      </c>
      <c r="O910">
        <v>2</v>
      </c>
      <c r="P910">
        <v>6200</v>
      </c>
      <c r="Q910">
        <v>58800</v>
      </c>
      <c r="R910">
        <v>10.5</v>
      </c>
      <c r="S910">
        <v>2.1</v>
      </c>
      <c r="T910">
        <v>6700</v>
      </c>
      <c r="U910">
        <v>57900</v>
      </c>
      <c r="V910">
        <v>11.6</v>
      </c>
      <c r="W910">
        <v>2.2000000000000002</v>
      </c>
      <c r="X910">
        <v>7400</v>
      </c>
      <c r="Y910">
        <v>56000</v>
      </c>
      <c r="Z910">
        <v>13.2</v>
      </c>
      <c r="AA910">
        <v>2.5</v>
      </c>
      <c r="AB910">
        <v>6600</v>
      </c>
      <c r="AC910">
        <v>54200</v>
      </c>
      <c r="AD910">
        <v>12.1</v>
      </c>
      <c r="AE910">
        <v>2.5</v>
      </c>
      <c r="AF910">
        <v>5700</v>
      </c>
      <c r="AG910">
        <v>55000</v>
      </c>
      <c r="AH910">
        <v>10.3</v>
      </c>
      <c r="AI910">
        <v>2.2999999999999998</v>
      </c>
      <c r="AJ910">
        <v>6700</v>
      </c>
      <c r="AK910">
        <v>56400</v>
      </c>
      <c r="AL910">
        <v>12</v>
      </c>
      <c r="AM910">
        <v>2.2999999999999998</v>
      </c>
      <c r="AN910">
        <v>5600</v>
      </c>
      <c r="AO910">
        <v>56000</v>
      </c>
      <c r="AP910">
        <v>9.9</v>
      </c>
      <c r="AQ910">
        <v>2.1</v>
      </c>
      <c r="AR910">
        <v>4800</v>
      </c>
      <c r="AS910">
        <v>56600</v>
      </c>
      <c r="AT910">
        <v>8.5</v>
      </c>
      <c r="AU910">
        <v>2.1</v>
      </c>
      <c r="AV910">
        <v>6300</v>
      </c>
      <c r="AW910">
        <v>58900</v>
      </c>
      <c r="AX910">
        <v>10.7</v>
      </c>
      <c r="AY910">
        <v>2.2000000000000002</v>
      </c>
      <c r="AZ910">
        <v>7400</v>
      </c>
      <c r="BA910">
        <v>59200</v>
      </c>
      <c r="BB910">
        <v>12.6</v>
      </c>
      <c r="BC910">
        <v>2.4</v>
      </c>
      <c r="BD910">
        <v>8300</v>
      </c>
      <c r="BE910">
        <v>60400</v>
      </c>
      <c r="BF910">
        <v>13.7</v>
      </c>
      <c r="BG910">
        <v>2.4</v>
      </c>
      <c r="BH910">
        <v>7400</v>
      </c>
      <c r="BI910">
        <v>59500</v>
      </c>
      <c r="BJ910">
        <v>12.4</v>
      </c>
      <c r="BK910">
        <v>2.4</v>
      </c>
      <c r="BL910">
        <v>7600</v>
      </c>
      <c r="BM910">
        <v>60700</v>
      </c>
      <c r="BN910">
        <v>12.5</v>
      </c>
      <c r="BO910">
        <v>2.6</v>
      </c>
      <c r="BP910">
        <v>6500</v>
      </c>
      <c r="BQ910">
        <v>57700</v>
      </c>
      <c r="BR910">
        <v>11.3</v>
      </c>
      <c r="BS910">
        <v>2.8</v>
      </c>
      <c r="BT910">
        <v>5600</v>
      </c>
      <c r="BU910">
        <v>58300</v>
      </c>
      <c r="BV910">
        <v>9.6</v>
      </c>
      <c r="BW910">
        <v>2.4</v>
      </c>
    </row>
    <row r="911" spans="1:75" x14ac:dyDescent="0.3">
      <c r="A911" t="s">
        <v>211</v>
      </c>
      <c r="B911" t="str">
        <f>VLOOKUP(A911,'class and classification'!$A$1:$B$338,2,FALSE)</f>
        <v>Predominantly Rural</v>
      </c>
      <c r="C911" t="str">
        <f>VLOOKUP(A911,'class and classification'!$A$1:$C$338,3,FALSE)</f>
        <v>UA</v>
      </c>
      <c r="D911">
        <v>29000</v>
      </c>
      <c r="E911">
        <v>221700</v>
      </c>
      <c r="F911">
        <v>13.1</v>
      </c>
      <c r="G911">
        <v>1.6</v>
      </c>
      <c r="H911">
        <v>29100</v>
      </c>
      <c r="I911">
        <v>224500</v>
      </c>
      <c r="J911">
        <v>13</v>
      </c>
      <c r="K911">
        <v>1.6</v>
      </c>
      <c r="L911">
        <v>31700</v>
      </c>
      <c r="M911">
        <v>228400</v>
      </c>
      <c r="N911">
        <v>13.9</v>
      </c>
      <c r="O911">
        <v>2.5</v>
      </c>
      <c r="P911">
        <v>34700</v>
      </c>
      <c r="Q911">
        <v>224800</v>
      </c>
      <c r="R911">
        <v>15.4</v>
      </c>
      <c r="S911">
        <v>2.6</v>
      </c>
      <c r="T911">
        <v>42300</v>
      </c>
      <c r="U911">
        <v>229300</v>
      </c>
      <c r="V911">
        <v>18.399999999999999</v>
      </c>
      <c r="W911">
        <v>2.7</v>
      </c>
      <c r="X911">
        <v>42700</v>
      </c>
      <c r="Y911">
        <v>238100</v>
      </c>
      <c r="Z911">
        <v>17.899999999999999</v>
      </c>
      <c r="AA911">
        <v>2.7</v>
      </c>
      <c r="AB911">
        <v>38900</v>
      </c>
      <c r="AC911">
        <v>230200</v>
      </c>
      <c r="AD911">
        <v>16.899999999999999</v>
      </c>
      <c r="AE911">
        <v>2.7</v>
      </c>
      <c r="AF911">
        <v>32100</v>
      </c>
      <c r="AG911">
        <v>226800</v>
      </c>
      <c r="AH911">
        <v>14.2</v>
      </c>
      <c r="AI911">
        <v>2.7</v>
      </c>
      <c r="AJ911">
        <v>38600</v>
      </c>
      <c r="AK911">
        <v>223700</v>
      </c>
      <c r="AL911">
        <v>17.3</v>
      </c>
      <c r="AM911">
        <v>2.7</v>
      </c>
      <c r="AN911">
        <v>38600</v>
      </c>
      <c r="AO911">
        <v>227200</v>
      </c>
      <c r="AP911">
        <v>17</v>
      </c>
      <c r="AQ911">
        <v>2.6</v>
      </c>
      <c r="AR911">
        <v>40200</v>
      </c>
      <c r="AS911">
        <v>237500</v>
      </c>
      <c r="AT911">
        <v>16.899999999999999</v>
      </c>
      <c r="AU911">
        <v>2.5</v>
      </c>
      <c r="AV911">
        <v>37700</v>
      </c>
      <c r="AW911">
        <v>243600</v>
      </c>
      <c r="AX911">
        <v>15.5</v>
      </c>
      <c r="AY911">
        <v>2.2999999999999998</v>
      </c>
      <c r="AZ911">
        <v>36500</v>
      </c>
      <c r="BA911">
        <v>247900</v>
      </c>
      <c r="BB911">
        <v>14.7</v>
      </c>
      <c r="BC911">
        <v>2.4</v>
      </c>
      <c r="BD911">
        <v>40600</v>
      </c>
      <c r="BE911">
        <v>252500</v>
      </c>
      <c r="BF911">
        <v>16.100000000000001</v>
      </c>
      <c r="BG911">
        <v>2.4</v>
      </c>
      <c r="BH911">
        <v>38100</v>
      </c>
      <c r="BI911">
        <v>247400</v>
      </c>
      <c r="BJ911">
        <v>15.4</v>
      </c>
      <c r="BK911">
        <v>2.5</v>
      </c>
      <c r="BL911">
        <v>37300</v>
      </c>
      <c r="BM911">
        <v>244800</v>
      </c>
      <c r="BN911">
        <v>15.2</v>
      </c>
      <c r="BO911">
        <v>2.6</v>
      </c>
      <c r="BP911">
        <v>40700</v>
      </c>
      <c r="BQ911">
        <v>243100</v>
      </c>
      <c r="BR911">
        <v>16.7</v>
      </c>
      <c r="BS911">
        <v>3</v>
      </c>
      <c r="BT911">
        <v>42000</v>
      </c>
      <c r="BU911">
        <v>252400</v>
      </c>
      <c r="BV911">
        <v>16.600000000000001</v>
      </c>
      <c r="BW911">
        <v>2.7</v>
      </c>
    </row>
    <row r="912" spans="1:75" x14ac:dyDescent="0.3">
      <c r="A912" t="s">
        <v>212</v>
      </c>
      <c r="B912" t="str">
        <f>VLOOKUP(A912,'class and classification'!$A$1:$B$338,2,FALSE)</f>
        <v>Predominantly Rural</v>
      </c>
      <c r="C912" t="str">
        <f>VLOOKUP(A912,'class and classification'!$A$1:$C$338,3,FALSE)</f>
        <v>SC</v>
      </c>
      <c r="D912">
        <v>35600</v>
      </c>
      <c r="E912">
        <v>341300</v>
      </c>
      <c r="F912">
        <v>10.4</v>
      </c>
      <c r="G912">
        <v>0.9</v>
      </c>
      <c r="H912">
        <v>34600</v>
      </c>
      <c r="I912">
        <v>345400</v>
      </c>
      <c r="J912">
        <v>10</v>
      </c>
      <c r="K912">
        <v>1</v>
      </c>
      <c r="L912">
        <v>35200</v>
      </c>
      <c r="M912">
        <v>346800</v>
      </c>
      <c r="N912">
        <v>10.1</v>
      </c>
      <c r="O912">
        <v>1.8</v>
      </c>
      <c r="P912">
        <v>37600</v>
      </c>
      <c r="Q912">
        <v>349100</v>
      </c>
      <c r="R912">
        <v>10.8</v>
      </c>
      <c r="S912">
        <v>1.9</v>
      </c>
      <c r="T912">
        <v>41600</v>
      </c>
      <c r="U912">
        <v>358800</v>
      </c>
      <c r="V912">
        <v>11.6</v>
      </c>
      <c r="W912">
        <v>2</v>
      </c>
      <c r="X912">
        <v>42500</v>
      </c>
      <c r="Y912">
        <v>350800</v>
      </c>
      <c r="Z912">
        <v>12.1</v>
      </c>
      <c r="AA912">
        <v>2.1</v>
      </c>
      <c r="AB912">
        <v>40800</v>
      </c>
      <c r="AC912">
        <v>343700</v>
      </c>
      <c r="AD912">
        <v>11.9</v>
      </c>
      <c r="AE912">
        <v>2.1</v>
      </c>
      <c r="AF912">
        <v>38800</v>
      </c>
      <c r="AG912">
        <v>347400</v>
      </c>
      <c r="AH912">
        <v>11.2</v>
      </c>
      <c r="AI912">
        <v>2</v>
      </c>
      <c r="AJ912">
        <v>37600</v>
      </c>
      <c r="AK912">
        <v>355200</v>
      </c>
      <c r="AL912">
        <v>10.6</v>
      </c>
      <c r="AM912">
        <v>2</v>
      </c>
      <c r="AN912">
        <v>43200</v>
      </c>
      <c r="AO912">
        <v>353700</v>
      </c>
      <c r="AP912">
        <v>12.2</v>
      </c>
      <c r="AQ912">
        <v>2.2000000000000002</v>
      </c>
      <c r="AR912">
        <v>46700</v>
      </c>
      <c r="AS912">
        <v>361600</v>
      </c>
      <c r="AT912">
        <v>12.9</v>
      </c>
      <c r="AU912">
        <v>2.2000000000000002</v>
      </c>
      <c r="AV912">
        <v>60300</v>
      </c>
      <c r="AW912">
        <v>384500</v>
      </c>
      <c r="AX912">
        <v>15.7</v>
      </c>
      <c r="AY912">
        <v>2.5</v>
      </c>
      <c r="AZ912">
        <v>52200</v>
      </c>
      <c r="BA912">
        <v>359600</v>
      </c>
      <c r="BB912">
        <v>14.5</v>
      </c>
      <c r="BC912">
        <v>2.4</v>
      </c>
      <c r="BD912">
        <v>52600</v>
      </c>
      <c r="BE912">
        <v>402800</v>
      </c>
      <c r="BF912">
        <v>13.1</v>
      </c>
      <c r="BG912">
        <v>2.2000000000000002</v>
      </c>
      <c r="BH912">
        <v>53300</v>
      </c>
      <c r="BI912">
        <v>388700</v>
      </c>
      <c r="BJ912">
        <v>13.7</v>
      </c>
      <c r="BK912">
        <v>2.2999999999999998</v>
      </c>
      <c r="BL912">
        <v>49400</v>
      </c>
      <c r="BM912">
        <v>394300</v>
      </c>
      <c r="BN912">
        <v>12.5</v>
      </c>
      <c r="BO912">
        <v>2.2000000000000002</v>
      </c>
      <c r="BP912">
        <v>47800</v>
      </c>
      <c r="BQ912">
        <v>382500</v>
      </c>
      <c r="BR912">
        <v>12.5</v>
      </c>
      <c r="BS912">
        <v>2.4</v>
      </c>
      <c r="BT912">
        <v>40500</v>
      </c>
      <c r="BU912">
        <v>369400</v>
      </c>
      <c r="BV912">
        <v>11</v>
      </c>
      <c r="BW912">
        <v>2.1</v>
      </c>
    </row>
    <row r="913" spans="1:75" x14ac:dyDescent="0.3">
      <c r="A913" t="s">
        <v>1625</v>
      </c>
      <c r="B913" t="str">
        <f>VLOOKUP(A913,'class and classification'!$A$1:$B$338,2,FALSE)</f>
        <v>Predominantly Rural</v>
      </c>
      <c r="C913" t="str">
        <f>VLOOKUP(A913,'class and classification'!$A$1:$C$338,3,FALSE)</f>
        <v>UA</v>
      </c>
      <c r="D913">
        <v>21900</v>
      </c>
      <c r="E913">
        <v>165300</v>
      </c>
      <c r="F913">
        <v>13.2</v>
      </c>
      <c r="G913">
        <v>1.4</v>
      </c>
      <c r="H913">
        <v>22700</v>
      </c>
      <c r="I913">
        <v>165100</v>
      </c>
      <c r="J913">
        <v>13.8</v>
      </c>
      <c r="K913">
        <v>1.5</v>
      </c>
      <c r="L913">
        <v>22800</v>
      </c>
      <c r="M913">
        <v>168100</v>
      </c>
      <c r="N913">
        <v>13.6</v>
      </c>
      <c r="O913">
        <v>2.8</v>
      </c>
      <c r="P913">
        <v>20300</v>
      </c>
      <c r="Q913">
        <v>173000</v>
      </c>
      <c r="R913">
        <v>11.7</v>
      </c>
      <c r="S913">
        <v>2.4</v>
      </c>
      <c r="T913">
        <v>22900</v>
      </c>
      <c r="U913">
        <v>170200</v>
      </c>
      <c r="V913">
        <v>13.5</v>
      </c>
      <c r="W913">
        <v>2.4</v>
      </c>
      <c r="X913">
        <v>22400</v>
      </c>
      <c r="Y913">
        <v>160300</v>
      </c>
      <c r="Z913">
        <v>14</v>
      </c>
      <c r="AA913">
        <v>2.5</v>
      </c>
      <c r="AB913">
        <v>19400</v>
      </c>
      <c r="AC913">
        <v>162500</v>
      </c>
      <c r="AD913">
        <v>11.9</v>
      </c>
      <c r="AE913">
        <v>2.4</v>
      </c>
      <c r="AF913">
        <v>23300</v>
      </c>
      <c r="AG913">
        <v>169000</v>
      </c>
      <c r="AH913">
        <v>13.8</v>
      </c>
      <c r="AI913">
        <v>2.4</v>
      </c>
      <c r="AJ913">
        <v>28200</v>
      </c>
      <c r="AK913">
        <v>172900</v>
      </c>
      <c r="AL913">
        <v>16.3</v>
      </c>
      <c r="AM913">
        <v>2.6</v>
      </c>
      <c r="AN913">
        <v>27000</v>
      </c>
      <c r="AO913">
        <v>175200</v>
      </c>
      <c r="AP913">
        <v>15.4</v>
      </c>
      <c r="AQ913">
        <v>2.6</v>
      </c>
      <c r="AR913">
        <v>28000</v>
      </c>
      <c r="AS913">
        <v>174700</v>
      </c>
      <c r="AT913">
        <v>16</v>
      </c>
      <c r="AU913">
        <v>2.8</v>
      </c>
      <c r="AV913">
        <v>23100</v>
      </c>
      <c r="AW913">
        <v>173500</v>
      </c>
      <c r="AX913">
        <v>13.3</v>
      </c>
      <c r="AY913">
        <v>2.7</v>
      </c>
      <c r="AZ913">
        <v>20300</v>
      </c>
      <c r="BA913">
        <v>164000</v>
      </c>
      <c r="BB913">
        <v>12.4</v>
      </c>
      <c r="BC913">
        <v>2.8</v>
      </c>
      <c r="BD913">
        <v>25200</v>
      </c>
      <c r="BE913">
        <v>174200</v>
      </c>
      <c r="BF913">
        <v>14.5</v>
      </c>
      <c r="BG913">
        <v>2.8</v>
      </c>
      <c r="BH913">
        <v>24600</v>
      </c>
      <c r="BI913">
        <v>167700</v>
      </c>
      <c r="BJ913">
        <v>14.7</v>
      </c>
      <c r="BK913">
        <v>2.9</v>
      </c>
      <c r="BL913">
        <v>20700</v>
      </c>
      <c r="BM913">
        <v>163200</v>
      </c>
      <c r="BN913">
        <v>12.7</v>
      </c>
      <c r="BO913">
        <v>2.9</v>
      </c>
      <c r="BP913">
        <v>25600</v>
      </c>
      <c r="BQ913">
        <v>169600</v>
      </c>
      <c r="BR913">
        <v>15.1</v>
      </c>
      <c r="BS913">
        <v>3.2</v>
      </c>
      <c r="BT913">
        <v>20400</v>
      </c>
      <c r="BU913">
        <v>164200</v>
      </c>
      <c r="BV913">
        <v>12.4</v>
      </c>
      <c r="BW913">
        <v>3</v>
      </c>
    </row>
    <row r="914" spans="1:75" x14ac:dyDescent="0.3">
      <c r="A914" t="s">
        <v>214</v>
      </c>
      <c r="B914" t="str">
        <f>VLOOKUP(A914,'class and classification'!$A$1:$B$338,2,FALSE)</f>
        <v>Urban with Significant Rural</v>
      </c>
      <c r="C914" t="str">
        <f>VLOOKUP(A914,'class and classification'!$A$1:$C$338,3,FALSE)</f>
        <v>SC</v>
      </c>
      <c r="D914">
        <v>37600</v>
      </c>
      <c r="E914">
        <v>285000</v>
      </c>
      <c r="F914">
        <v>13.2</v>
      </c>
      <c r="G914">
        <v>1.3</v>
      </c>
      <c r="H914">
        <v>35100</v>
      </c>
      <c r="I914">
        <v>288500</v>
      </c>
      <c r="J914">
        <v>12.2</v>
      </c>
      <c r="K914">
        <v>1.3</v>
      </c>
      <c r="L914">
        <v>39400</v>
      </c>
      <c r="M914">
        <v>294600</v>
      </c>
      <c r="N914">
        <v>13.4</v>
      </c>
      <c r="O914">
        <v>2.2000000000000002</v>
      </c>
      <c r="P914">
        <v>46900</v>
      </c>
      <c r="Q914">
        <v>303700</v>
      </c>
      <c r="R914">
        <v>15.4</v>
      </c>
      <c r="S914">
        <v>2.2999999999999998</v>
      </c>
      <c r="T914">
        <v>38700</v>
      </c>
      <c r="U914">
        <v>299600</v>
      </c>
      <c r="V914">
        <v>12.9</v>
      </c>
      <c r="W914">
        <v>2.2999999999999998</v>
      </c>
      <c r="X914">
        <v>41300</v>
      </c>
      <c r="Y914">
        <v>294300</v>
      </c>
      <c r="Z914">
        <v>14</v>
      </c>
      <c r="AA914">
        <v>2.2999999999999998</v>
      </c>
      <c r="AB914">
        <v>42300</v>
      </c>
      <c r="AC914">
        <v>294900</v>
      </c>
      <c r="AD914">
        <v>14.3</v>
      </c>
      <c r="AE914">
        <v>2.4</v>
      </c>
      <c r="AF914">
        <v>49600</v>
      </c>
      <c r="AG914">
        <v>302200</v>
      </c>
      <c r="AH914">
        <v>16.399999999999999</v>
      </c>
      <c r="AI914">
        <v>2.7</v>
      </c>
      <c r="AJ914">
        <v>40700</v>
      </c>
      <c r="AK914">
        <v>300600</v>
      </c>
      <c r="AL914">
        <v>13.5</v>
      </c>
      <c r="AM914">
        <v>2.2999999999999998</v>
      </c>
      <c r="AN914">
        <v>41700</v>
      </c>
      <c r="AO914">
        <v>300700</v>
      </c>
      <c r="AP914">
        <v>13.9</v>
      </c>
      <c r="AQ914">
        <v>2.4</v>
      </c>
      <c r="AR914">
        <v>48600</v>
      </c>
      <c r="AS914">
        <v>308800</v>
      </c>
      <c r="AT914">
        <v>15.7</v>
      </c>
      <c r="AU914">
        <v>2.5</v>
      </c>
      <c r="AV914">
        <v>42300</v>
      </c>
      <c r="AW914">
        <v>312400</v>
      </c>
      <c r="AX914">
        <v>13.5</v>
      </c>
      <c r="AY914">
        <v>2.2999999999999998</v>
      </c>
      <c r="AZ914">
        <v>46400</v>
      </c>
      <c r="BA914">
        <v>320200</v>
      </c>
      <c r="BB914">
        <v>14.5</v>
      </c>
      <c r="BC914">
        <v>2.4</v>
      </c>
      <c r="BD914">
        <v>47100</v>
      </c>
      <c r="BE914">
        <v>321200</v>
      </c>
      <c r="BF914">
        <v>14.7</v>
      </c>
      <c r="BG914">
        <v>2.2999999999999998</v>
      </c>
      <c r="BH914">
        <v>50000</v>
      </c>
      <c r="BI914">
        <v>327100</v>
      </c>
      <c r="BJ914">
        <v>15.3</v>
      </c>
      <c r="BK914">
        <v>2.5</v>
      </c>
      <c r="BL914">
        <v>41800</v>
      </c>
      <c r="BM914">
        <v>327900</v>
      </c>
      <c r="BN914">
        <v>12.7</v>
      </c>
      <c r="BO914">
        <v>2.2999999999999998</v>
      </c>
      <c r="BP914">
        <v>46600</v>
      </c>
      <c r="BQ914">
        <v>319200</v>
      </c>
      <c r="BR914">
        <v>14.6</v>
      </c>
      <c r="BS914">
        <v>2.5</v>
      </c>
      <c r="BT914">
        <v>44900</v>
      </c>
      <c r="BU914">
        <v>313900</v>
      </c>
      <c r="BV914">
        <v>14.3</v>
      </c>
      <c r="BW914">
        <v>2.2999999999999998</v>
      </c>
    </row>
    <row r="915" spans="1:75" x14ac:dyDescent="0.3">
      <c r="A915" t="s">
        <v>215</v>
      </c>
      <c r="B915" t="str">
        <f>VLOOKUP(A915,'class and classification'!$A$1:$B$338,2,FALSE)</f>
        <v>Predominantly Rural</v>
      </c>
      <c r="C915" t="str">
        <f>VLOOKUP(A915,'class and classification'!$A$1:$C$338,3,FALSE)</f>
        <v>SC</v>
      </c>
      <c r="D915">
        <v>25900</v>
      </c>
      <c r="E915">
        <v>247000</v>
      </c>
      <c r="F915">
        <v>10.5</v>
      </c>
      <c r="G915">
        <v>1.3</v>
      </c>
      <c r="H915">
        <v>27000</v>
      </c>
      <c r="I915">
        <v>245200</v>
      </c>
      <c r="J915">
        <v>11</v>
      </c>
      <c r="K915">
        <v>1.4</v>
      </c>
      <c r="L915">
        <v>26400</v>
      </c>
      <c r="M915">
        <v>240600</v>
      </c>
      <c r="N915">
        <v>11</v>
      </c>
      <c r="O915">
        <v>2.2999999999999998</v>
      </c>
      <c r="P915">
        <v>30000</v>
      </c>
      <c r="Q915">
        <v>250200</v>
      </c>
      <c r="R915">
        <v>12</v>
      </c>
      <c r="S915">
        <v>2.2999999999999998</v>
      </c>
      <c r="T915">
        <v>33100</v>
      </c>
      <c r="U915">
        <v>257000</v>
      </c>
      <c r="V915">
        <v>12.9</v>
      </c>
      <c r="W915">
        <v>2.2999999999999998</v>
      </c>
      <c r="X915">
        <v>29900</v>
      </c>
      <c r="Y915">
        <v>249300</v>
      </c>
      <c r="Z915">
        <v>12</v>
      </c>
      <c r="AA915">
        <v>2.2999999999999998</v>
      </c>
      <c r="AB915">
        <v>32600</v>
      </c>
      <c r="AC915">
        <v>252000</v>
      </c>
      <c r="AD915">
        <v>12.9</v>
      </c>
      <c r="AE915">
        <v>2.5</v>
      </c>
      <c r="AF915">
        <v>29100</v>
      </c>
      <c r="AG915">
        <v>249100</v>
      </c>
      <c r="AH915">
        <v>11.7</v>
      </c>
      <c r="AI915">
        <v>2.2999999999999998</v>
      </c>
      <c r="AJ915">
        <v>28500</v>
      </c>
      <c r="AK915">
        <v>244400</v>
      </c>
      <c r="AL915">
        <v>11.7</v>
      </c>
      <c r="AM915">
        <v>2.4</v>
      </c>
      <c r="AN915">
        <v>30400</v>
      </c>
      <c r="AO915">
        <v>255200</v>
      </c>
      <c r="AP915">
        <v>11.9</v>
      </c>
      <c r="AQ915">
        <v>2.4</v>
      </c>
      <c r="AR915">
        <v>24500</v>
      </c>
      <c r="AS915">
        <v>256800</v>
      </c>
      <c r="AT915">
        <v>9.5</v>
      </c>
      <c r="AU915">
        <v>2.1</v>
      </c>
      <c r="AV915">
        <v>32100</v>
      </c>
      <c r="AW915">
        <v>263900</v>
      </c>
      <c r="AX915">
        <v>12.1</v>
      </c>
      <c r="AY915">
        <v>2.4</v>
      </c>
      <c r="AZ915">
        <v>31600</v>
      </c>
      <c r="BA915">
        <v>258000</v>
      </c>
      <c r="BB915">
        <v>12.2</v>
      </c>
      <c r="BC915">
        <v>2.6</v>
      </c>
      <c r="BD915">
        <v>30600</v>
      </c>
      <c r="BE915">
        <v>260600</v>
      </c>
      <c r="BF915">
        <v>11.8</v>
      </c>
      <c r="BG915">
        <v>2.5</v>
      </c>
      <c r="BH915">
        <v>26500</v>
      </c>
      <c r="BI915">
        <v>271200</v>
      </c>
      <c r="BJ915">
        <v>9.8000000000000007</v>
      </c>
      <c r="BK915">
        <v>2.2000000000000002</v>
      </c>
      <c r="BL915">
        <v>30700</v>
      </c>
      <c r="BM915">
        <v>276800</v>
      </c>
      <c r="BN915">
        <v>11.1</v>
      </c>
      <c r="BO915">
        <v>2.2999999999999998</v>
      </c>
      <c r="BP915">
        <v>40300</v>
      </c>
      <c r="BQ915">
        <v>265200</v>
      </c>
      <c r="BR915">
        <v>15.2</v>
      </c>
      <c r="BS915">
        <v>3</v>
      </c>
      <c r="BT915">
        <v>32400</v>
      </c>
      <c r="BU915">
        <v>258800</v>
      </c>
      <c r="BV915">
        <v>12.5</v>
      </c>
      <c r="BW915">
        <v>2.4</v>
      </c>
    </row>
    <row r="916" spans="1:75" x14ac:dyDescent="0.3">
      <c r="A916" t="s">
        <v>270</v>
      </c>
      <c r="B916" t="str">
        <f>VLOOKUP(A916,'class and classification'!$A$1:$B$338,2,FALSE)</f>
        <v>Predominantly Rural</v>
      </c>
      <c r="C916" t="str">
        <f>VLOOKUP(A916,'class and classification'!$A$1:$C$338,3,FALSE)</f>
        <v>SD</v>
      </c>
      <c r="D916">
        <v>4100</v>
      </c>
      <c r="E916">
        <v>42200</v>
      </c>
      <c r="F916">
        <v>9.6999999999999993</v>
      </c>
      <c r="G916">
        <v>2.7</v>
      </c>
      <c r="H916">
        <v>3600</v>
      </c>
      <c r="I916">
        <v>43800</v>
      </c>
      <c r="J916">
        <v>8.1999999999999993</v>
      </c>
      <c r="K916">
        <v>2.6</v>
      </c>
      <c r="L916">
        <v>6100</v>
      </c>
      <c r="M916">
        <v>42800</v>
      </c>
      <c r="N916">
        <v>14.3</v>
      </c>
      <c r="O916">
        <v>5.4</v>
      </c>
      <c r="P916">
        <v>3300</v>
      </c>
      <c r="Q916">
        <v>47800</v>
      </c>
      <c r="R916">
        <v>7</v>
      </c>
      <c r="S916">
        <v>3.8</v>
      </c>
      <c r="T916">
        <v>4300</v>
      </c>
      <c r="U916">
        <v>46400</v>
      </c>
      <c r="V916">
        <v>9.3000000000000007</v>
      </c>
      <c r="W916">
        <v>4.5999999999999996</v>
      </c>
      <c r="X916">
        <v>6400</v>
      </c>
      <c r="Y916">
        <v>45100</v>
      </c>
      <c r="Z916">
        <v>14.3</v>
      </c>
      <c r="AA916">
        <v>5.9</v>
      </c>
      <c r="AB916">
        <v>5700</v>
      </c>
      <c r="AC916">
        <v>45600</v>
      </c>
      <c r="AD916">
        <v>12.5</v>
      </c>
      <c r="AE916">
        <v>5.0999999999999996</v>
      </c>
      <c r="AF916">
        <v>3300</v>
      </c>
      <c r="AG916">
        <v>42500</v>
      </c>
      <c r="AH916">
        <v>7.8</v>
      </c>
      <c r="AI916">
        <v>4.4000000000000004</v>
      </c>
      <c r="AJ916">
        <v>4200</v>
      </c>
      <c r="AK916">
        <v>43200</v>
      </c>
      <c r="AL916">
        <v>9.8000000000000007</v>
      </c>
      <c r="AM916">
        <v>4.7</v>
      </c>
      <c r="AN916">
        <v>3700</v>
      </c>
      <c r="AO916">
        <v>44600</v>
      </c>
      <c r="AP916">
        <v>8.3000000000000007</v>
      </c>
      <c r="AQ916">
        <v>4.2</v>
      </c>
      <c r="AR916">
        <v>3600</v>
      </c>
      <c r="AS916">
        <v>43400</v>
      </c>
      <c r="AT916">
        <v>8.1999999999999993</v>
      </c>
      <c r="AU916">
        <v>4.5999999999999996</v>
      </c>
      <c r="AV916">
        <v>5300</v>
      </c>
      <c r="AW916">
        <v>48600</v>
      </c>
      <c r="AX916">
        <v>10.8</v>
      </c>
      <c r="AY916">
        <v>4.7</v>
      </c>
      <c r="AZ916">
        <v>5500</v>
      </c>
      <c r="BA916">
        <v>48500</v>
      </c>
      <c r="BB916">
        <v>11.4</v>
      </c>
      <c r="BC916">
        <v>5.0999999999999996</v>
      </c>
      <c r="BD916">
        <v>5400</v>
      </c>
      <c r="BE916">
        <v>45200</v>
      </c>
      <c r="BF916">
        <v>12</v>
      </c>
      <c r="BG916">
        <v>5.8</v>
      </c>
      <c r="BH916">
        <v>6000</v>
      </c>
      <c r="BI916">
        <v>47100</v>
      </c>
      <c r="BJ916">
        <v>12.7</v>
      </c>
      <c r="BK916">
        <v>5.3</v>
      </c>
      <c r="BL916">
        <v>5000</v>
      </c>
      <c r="BM916">
        <v>48200</v>
      </c>
      <c r="BN916">
        <v>10.4</v>
      </c>
      <c r="BO916">
        <v>4.7</v>
      </c>
      <c r="BP916">
        <v>3600</v>
      </c>
      <c r="BQ916">
        <v>43900</v>
      </c>
      <c r="BR916">
        <v>8.3000000000000007</v>
      </c>
      <c r="BS916">
        <v>5.0999999999999996</v>
      </c>
      <c r="BT916">
        <v>5900</v>
      </c>
      <c r="BU916">
        <v>44100</v>
      </c>
      <c r="BV916">
        <v>13.3</v>
      </c>
      <c r="BW916">
        <v>5.8</v>
      </c>
    </row>
    <row r="917" spans="1:75" x14ac:dyDescent="0.3">
      <c r="A917" t="s">
        <v>271</v>
      </c>
      <c r="B917" t="str">
        <f>VLOOKUP(A917,'class and classification'!$A$1:$B$338,2,FALSE)</f>
        <v>Urban with Significant Rural</v>
      </c>
      <c r="C917" t="str">
        <f>VLOOKUP(A917,'class and classification'!$A$1:$C$338,3,FALSE)</f>
        <v>SD</v>
      </c>
      <c r="D917">
        <v>3400</v>
      </c>
      <c r="E917">
        <v>31000</v>
      </c>
      <c r="F917">
        <v>10.9</v>
      </c>
      <c r="G917">
        <v>2.7</v>
      </c>
      <c r="H917">
        <v>2300</v>
      </c>
      <c r="I917">
        <v>30200</v>
      </c>
      <c r="J917">
        <v>7.6</v>
      </c>
      <c r="K917">
        <v>2.5</v>
      </c>
      <c r="L917">
        <v>3000</v>
      </c>
      <c r="M917">
        <v>30600</v>
      </c>
      <c r="N917">
        <v>9.6999999999999993</v>
      </c>
      <c r="O917" t="s">
        <v>38</v>
      </c>
      <c r="P917">
        <v>3500</v>
      </c>
      <c r="Q917">
        <v>30900</v>
      </c>
      <c r="R917">
        <v>11.5</v>
      </c>
      <c r="S917">
        <v>6.2</v>
      </c>
      <c r="T917">
        <v>3400</v>
      </c>
      <c r="U917">
        <v>35500</v>
      </c>
      <c r="V917">
        <v>9.6999999999999993</v>
      </c>
      <c r="W917">
        <v>5.7</v>
      </c>
      <c r="X917">
        <v>3200</v>
      </c>
      <c r="Y917">
        <v>33000</v>
      </c>
      <c r="Z917">
        <v>9.8000000000000007</v>
      </c>
      <c r="AA917">
        <v>5.7</v>
      </c>
      <c r="AB917">
        <v>4300</v>
      </c>
      <c r="AC917">
        <v>31100</v>
      </c>
      <c r="AD917">
        <v>13.7</v>
      </c>
      <c r="AE917">
        <v>6.7</v>
      </c>
      <c r="AF917">
        <v>2700</v>
      </c>
      <c r="AG917">
        <v>29300</v>
      </c>
      <c r="AH917">
        <v>9.3000000000000007</v>
      </c>
      <c r="AI917" t="s">
        <v>38</v>
      </c>
      <c r="AJ917">
        <v>2200</v>
      </c>
      <c r="AK917">
        <v>29400</v>
      </c>
      <c r="AL917">
        <v>7.4</v>
      </c>
      <c r="AM917" t="s">
        <v>38</v>
      </c>
      <c r="AN917">
        <v>2200</v>
      </c>
      <c r="AO917">
        <v>27500</v>
      </c>
      <c r="AP917">
        <v>7.9</v>
      </c>
      <c r="AQ917" t="s">
        <v>38</v>
      </c>
      <c r="AR917">
        <v>3400</v>
      </c>
      <c r="AS917">
        <v>31000</v>
      </c>
      <c r="AT917">
        <v>11</v>
      </c>
      <c r="AU917">
        <v>5.6</v>
      </c>
      <c r="AV917">
        <v>3300</v>
      </c>
      <c r="AW917">
        <v>31100</v>
      </c>
      <c r="AX917">
        <v>10.8</v>
      </c>
      <c r="AY917">
        <v>5.8</v>
      </c>
      <c r="AZ917">
        <v>2900</v>
      </c>
      <c r="BA917">
        <v>29600</v>
      </c>
      <c r="BB917">
        <v>9.9</v>
      </c>
      <c r="BC917">
        <v>5.7</v>
      </c>
      <c r="BD917">
        <v>5000</v>
      </c>
      <c r="BE917">
        <v>31800</v>
      </c>
      <c r="BF917">
        <v>15.7</v>
      </c>
      <c r="BG917">
        <v>7.2</v>
      </c>
      <c r="BH917">
        <v>3100</v>
      </c>
      <c r="BI917">
        <v>30600</v>
      </c>
      <c r="BJ917">
        <v>10.199999999999999</v>
      </c>
      <c r="BK917">
        <v>6</v>
      </c>
      <c r="BL917">
        <v>2900</v>
      </c>
      <c r="BM917">
        <v>25600</v>
      </c>
      <c r="BN917">
        <v>11.4</v>
      </c>
      <c r="BO917">
        <v>6.8</v>
      </c>
      <c r="BP917">
        <v>3100</v>
      </c>
      <c r="BQ917">
        <v>28400</v>
      </c>
      <c r="BR917">
        <v>11</v>
      </c>
      <c r="BS917" t="s">
        <v>38</v>
      </c>
      <c r="BT917">
        <v>2900</v>
      </c>
      <c r="BU917">
        <v>26100</v>
      </c>
      <c r="BV917">
        <v>11</v>
      </c>
      <c r="BW917">
        <v>6.8</v>
      </c>
    </row>
    <row r="918" spans="1:75" x14ac:dyDescent="0.3">
      <c r="A918" t="s">
        <v>272</v>
      </c>
      <c r="B918" t="str">
        <f>VLOOKUP(A918,'class and classification'!$A$1:$B$338,2,FALSE)</f>
        <v>Urban with Significant Rural</v>
      </c>
      <c r="C918" t="str">
        <f>VLOOKUP(A918,'class and classification'!$A$1:$C$338,3,FALSE)</f>
        <v>SD</v>
      </c>
      <c r="D918">
        <v>5100</v>
      </c>
      <c r="E918">
        <v>49800</v>
      </c>
      <c r="F918">
        <v>10.1</v>
      </c>
      <c r="G918">
        <v>3</v>
      </c>
      <c r="H918">
        <v>5600</v>
      </c>
      <c r="I918">
        <v>52500</v>
      </c>
      <c r="J918">
        <v>10.6</v>
      </c>
      <c r="K918">
        <v>3.3</v>
      </c>
      <c r="L918">
        <v>4300</v>
      </c>
      <c r="M918">
        <v>53600</v>
      </c>
      <c r="N918">
        <v>8.1</v>
      </c>
      <c r="O918">
        <v>3.9</v>
      </c>
      <c r="P918">
        <v>5000</v>
      </c>
      <c r="Q918">
        <v>57300</v>
      </c>
      <c r="R918">
        <v>8.6999999999999993</v>
      </c>
      <c r="S918">
        <v>4.3</v>
      </c>
      <c r="T918">
        <v>4500</v>
      </c>
      <c r="U918">
        <v>50500</v>
      </c>
      <c r="V918">
        <v>9</v>
      </c>
      <c r="W918">
        <v>5.2</v>
      </c>
      <c r="X918">
        <v>5800</v>
      </c>
      <c r="Y918">
        <v>51000</v>
      </c>
      <c r="Z918">
        <v>11.3</v>
      </c>
      <c r="AA918">
        <v>4.9000000000000004</v>
      </c>
      <c r="AB918">
        <v>6300</v>
      </c>
      <c r="AC918">
        <v>53500</v>
      </c>
      <c r="AD918">
        <v>11.8</v>
      </c>
      <c r="AE918">
        <v>4.9000000000000004</v>
      </c>
      <c r="AF918">
        <v>5500</v>
      </c>
      <c r="AG918">
        <v>55300</v>
      </c>
      <c r="AH918">
        <v>10</v>
      </c>
      <c r="AI918">
        <v>4.5</v>
      </c>
      <c r="AJ918">
        <v>5400</v>
      </c>
      <c r="AK918">
        <v>55400</v>
      </c>
      <c r="AL918">
        <v>9.6999999999999993</v>
      </c>
      <c r="AM918">
        <v>4.5999999999999996</v>
      </c>
      <c r="AN918">
        <v>4000</v>
      </c>
      <c r="AO918">
        <v>51000</v>
      </c>
      <c r="AP918">
        <v>7.8</v>
      </c>
      <c r="AQ918">
        <v>4.3</v>
      </c>
      <c r="AR918">
        <v>5700</v>
      </c>
      <c r="AS918">
        <v>53100</v>
      </c>
      <c r="AT918">
        <v>10.7</v>
      </c>
      <c r="AU918">
        <v>4.4000000000000004</v>
      </c>
      <c r="AV918">
        <v>6900</v>
      </c>
      <c r="AW918">
        <v>57000</v>
      </c>
      <c r="AX918">
        <v>12.1</v>
      </c>
      <c r="AY918">
        <v>4.5</v>
      </c>
      <c r="AZ918">
        <v>5600</v>
      </c>
      <c r="BA918">
        <v>48600</v>
      </c>
      <c r="BB918">
        <v>11.4</v>
      </c>
      <c r="BC918">
        <v>4.8</v>
      </c>
      <c r="BD918">
        <v>4300</v>
      </c>
      <c r="BE918">
        <v>53200</v>
      </c>
      <c r="BF918">
        <v>8</v>
      </c>
      <c r="BG918">
        <v>3.9</v>
      </c>
      <c r="BH918">
        <v>4500</v>
      </c>
      <c r="BI918">
        <v>53000</v>
      </c>
      <c r="BJ918">
        <v>8.5</v>
      </c>
      <c r="BK918">
        <v>4</v>
      </c>
      <c r="BL918">
        <v>6500</v>
      </c>
      <c r="BM918">
        <v>54400</v>
      </c>
      <c r="BN918">
        <v>11.9</v>
      </c>
      <c r="BO918">
        <v>5.0999999999999996</v>
      </c>
      <c r="BP918">
        <v>9100</v>
      </c>
      <c r="BQ918">
        <v>52800</v>
      </c>
      <c r="BR918">
        <v>17.2</v>
      </c>
      <c r="BS918">
        <v>6.6</v>
      </c>
      <c r="BT918">
        <v>7600</v>
      </c>
      <c r="BU918">
        <v>56100</v>
      </c>
      <c r="BV918">
        <v>13.5</v>
      </c>
      <c r="BW918">
        <v>5.6</v>
      </c>
    </row>
    <row r="919" spans="1:75" x14ac:dyDescent="0.3">
      <c r="A919" t="s">
        <v>273</v>
      </c>
      <c r="B919" t="str">
        <f>VLOOKUP(A919,'class and classification'!$A$1:$B$338,2,FALSE)</f>
        <v>Predominantly Rural</v>
      </c>
      <c r="C919" t="str">
        <f>VLOOKUP(A919,'class and classification'!$A$1:$C$338,3,FALSE)</f>
        <v>SD</v>
      </c>
      <c r="D919">
        <v>4300</v>
      </c>
      <c r="E919">
        <v>31100</v>
      </c>
      <c r="F919">
        <v>13.8</v>
      </c>
      <c r="G919">
        <v>3</v>
      </c>
      <c r="H919">
        <v>4600</v>
      </c>
      <c r="I919">
        <v>30200</v>
      </c>
      <c r="J919">
        <v>15.1</v>
      </c>
      <c r="K919">
        <v>3.4</v>
      </c>
      <c r="L919">
        <v>4500</v>
      </c>
      <c r="M919">
        <v>33800</v>
      </c>
      <c r="N919">
        <v>13.2</v>
      </c>
      <c r="O919">
        <v>6.7</v>
      </c>
      <c r="P919">
        <v>2400</v>
      </c>
      <c r="Q919">
        <v>30800</v>
      </c>
      <c r="R919">
        <v>7.7</v>
      </c>
      <c r="S919" t="s">
        <v>38</v>
      </c>
      <c r="T919">
        <v>3900</v>
      </c>
      <c r="U919">
        <v>31800</v>
      </c>
      <c r="V919">
        <v>12.2</v>
      </c>
      <c r="W919">
        <v>6.3</v>
      </c>
      <c r="X919">
        <v>2200</v>
      </c>
      <c r="Y919">
        <v>32400</v>
      </c>
      <c r="Z919">
        <v>6.8</v>
      </c>
      <c r="AA919" t="s">
        <v>38</v>
      </c>
      <c r="AB919">
        <v>3400</v>
      </c>
      <c r="AC919">
        <v>31400</v>
      </c>
      <c r="AD919">
        <v>10.7</v>
      </c>
      <c r="AE919">
        <v>6.4</v>
      </c>
      <c r="AF919">
        <v>3900</v>
      </c>
      <c r="AG919">
        <v>31500</v>
      </c>
      <c r="AH919">
        <v>12.5</v>
      </c>
      <c r="AI919">
        <v>6.6</v>
      </c>
      <c r="AJ919">
        <v>5400</v>
      </c>
      <c r="AK919">
        <v>31500</v>
      </c>
      <c r="AL919">
        <v>17.2</v>
      </c>
      <c r="AM919">
        <v>6.9</v>
      </c>
      <c r="AN919">
        <v>5000</v>
      </c>
      <c r="AO919">
        <v>33000</v>
      </c>
      <c r="AP919">
        <v>15.2</v>
      </c>
      <c r="AQ919">
        <v>6.8</v>
      </c>
      <c r="AR919">
        <v>4800</v>
      </c>
      <c r="AS919">
        <v>32700</v>
      </c>
      <c r="AT919">
        <v>14.8</v>
      </c>
      <c r="AU919">
        <v>6.9</v>
      </c>
      <c r="AV919">
        <v>4100</v>
      </c>
      <c r="AW919">
        <v>31600</v>
      </c>
      <c r="AX919">
        <v>13.1</v>
      </c>
      <c r="AY919">
        <v>6.1</v>
      </c>
      <c r="AZ919">
        <v>4100</v>
      </c>
      <c r="BA919">
        <v>28300</v>
      </c>
      <c r="BB919">
        <v>14.4</v>
      </c>
      <c r="BC919">
        <v>7.8</v>
      </c>
      <c r="BD919">
        <v>4400</v>
      </c>
      <c r="BE919">
        <v>32000</v>
      </c>
      <c r="BF919">
        <v>13.8</v>
      </c>
      <c r="BG919">
        <v>6.8</v>
      </c>
      <c r="BH919">
        <v>4500</v>
      </c>
      <c r="BI919">
        <v>33100</v>
      </c>
      <c r="BJ919">
        <v>13.5</v>
      </c>
      <c r="BK919">
        <v>6.4</v>
      </c>
      <c r="BL919">
        <v>3100</v>
      </c>
      <c r="BM919">
        <v>29600</v>
      </c>
      <c r="BN919">
        <v>10.5</v>
      </c>
      <c r="BO919">
        <v>6.3</v>
      </c>
      <c r="BP919">
        <v>3600</v>
      </c>
      <c r="BQ919">
        <v>29400</v>
      </c>
      <c r="BR919">
        <v>12.1</v>
      </c>
      <c r="BS919">
        <v>7.2</v>
      </c>
      <c r="BT919">
        <v>5500</v>
      </c>
      <c r="BU919">
        <v>30000</v>
      </c>
      <c r="BV919">
        <v>18.5</v>
      </c>
      <c r="BW919">
        <v>8.4</v>
      </c>
    </row>
    <row r="920" spans="1:75" x14ac:dyDescent="0.3">
      <c r="A920" t="s">
        <v>274</v>
      </c>
      <c r="B920" t="str">
        <f>VLOOKUP(A920,'class and classification'!$A$1:$B$338,2,FALSE)</f>
        <v>Predominantly Rural</v>
      </c>
      <c r="C920" t="str">
        <f>VLOOKUP(A920,'class and classification'!$A$1:$C$338,3,FALSE)</f>
        <v>SD</v>
      </c>
      <c r="D920">
        <v>2300</v>
      </c>
      <c r="E920">
        <v>26600</v>
      </c>
      <c r="F920">
        <v>8.6</v>
      </c>
      <c r="G920">
        <v>2.8</v>
      </c>
      <c r="H920">
        <v>2700</v>
      </c>
      <c r="I920">
        <v>27900</v>
      </c>
      <c r="J920">
        <v>9.6999999999999993</v>
      </c>
      <c r="K920">
        <v>2.8</v>
      </c>
      <c r="L920">
        <v>2500</v>
      </c>
      <c r="M920">
        <v>29200</v>
      </c>
      <c r="N920">
        <v>8.6999999999999993</v>
      </c>
      <c r="O920" t="s">
        <v>38</v>
      </c>
      <c r="P920">
        <v>3700</v>
      </c>
      <c r="Q920">
        <v>27200</v>
      </c>
      <c r="R920">
        <v>13.5</v>
      </c>
      <c r="S920">
        <v>7.1</v>
      </c>
      <c r="T920">
        <v>3400</v>
      </c>
      <c r="U920">
        <v>28100</v>
      </c>
      <c r="V920">
        <v>12.1</v>
      </c>
      <c r="W920">
        <v>6.7</v>
      </c>
      <c r="X920">
        <v>3600</v>
      </c>
      <c r="Y920">
        <v>27300</v>
      </c>
      <c r="Z920">
        <v>13.1</v>
      </c>
      <c r="AA920">
        <v>6.8</v>
      </c>
      <c r="AB920">
        <v>3100</v>
      </c>
      <c r="AC920">
        <v>25600</v>
      </c>
      <c r="AD920">
        <v>12.2</v>
      </c>
      <c r="AE920">
        <v>6.3</v>
      </c>
      <c r="AF920">
        <v>2700</v>
      </c>
      <c r="AG920">
        <v>25300</v>
      </c>
      <c r="AH920">
        <v>10.6</v>
      </c>
      <c r="AI920" t="s">
        <v>38</v>
      </c>
      <c r="AJ920">
        <v>3700</v>
      </c>
      <c r="AK920">
        <v>28000</v>
      </c>
      <c r="AL920">
        <v>13.1</v>
      </c>
      <c r="AM920">
        <v>6.9</v>
      </c>
      <c r="AN920">
        <v>1900</v>
      </c>
      <c r="AO920">
        <v>27600</v>
      </c>
      <c r="AP920">
        <v>7</v>
      </c>
      <c r="AQ920" t="s">
        <v>38</v>
      </c>
      <c r="AR920">
        <v>1600</v>
      </c>
      <c r="AS920">
        <v>27300</v>
      </c>
      <c r="AT920">
        <v>5.8</v>
      </c>
      <c r="AU920" t="s">
        <v>38</v>
      </c>
      <c r="AV920">
        <v>3100</v>
      </c>
      <c r="AW920">
        <v>29500</v>
      </c>
      <c r="AX920">
        <v>10.4</v>
      </c>
      <c r="AY920" t="s">
        <v>38</v>
      </c>
      <c r="AZ920">
        <v>3400</v>
      </c>
      <c r="BA920">
        <v>28600</v>
      </c>
      <c r="BB920">
        <v>12</v>
      </c>
      <c r="BC920">
        <v>6.4</v>
      </c>
      <c r="BD920">
        <v>1300</v>
      </c>
      <c r="BE920">
        <v>28200</v>
      </c>
      <c r="BF920">
        <v>4.7</v>
      </c>
      <c r="BG920" t="s">
        <v>38</v>
      </c>
      <c r="BH920">
        <v>1400</v>
      </c>
      <c r="BI920">
        <v>28600</v>
      </c>
      <c r="BJ920">
        <v>4.9000000000000004</v>
      </c>
      <c r="BK920" t="s">
        <v>38</v>
      </c>
      <c r="BL920">
        <v>3100</v>
      </c>
      <c r="BM920">
        <v>30200</v>
      </c>
      <c r="BN920">
        <v>10.3</v>
      </c>
      <c r="BO920">
        <v>6</v>
      </c>
      <c r="BP920">
        <v>4000</v>
      </c>
      <c r="BQ920">
        <v>30400</v>
      </c>
      <c r="BR920">
        <v>13.2</v>
      </c>
      <c r="BS920">
        <v>6.8</v>
      </c>
      <c r="BT920">
        <v>2100</v>
      </c>
      <c r="BU920">
        <v>22900</v>
      </c>
      <c r="BV920">
        <v>9.1999999999999993</v>
      </c>
      <c r="BW920" t="s">
        <v>38</v>
      </c>
    </row>
    <row r="921" spans="1:75" x14ac:dyDescent="0.3">
      <c r="A921" t="s">
        <v>275</v>
      </c>
      <c r="B921" t="str">
        <f>VLOOKUP(A921,'class and classification'!$A$1:$B$338,2,FALSE)</f>
        <v>Predominantly Rural</v>
      </c>
      <c r="C921" t="str">
        <f>VLOOKUP(A921,'class and classification'!$A$1:$C$338,3,FALSE)</f>
        <v>SD</v>
      </c>
      <c r="D921">
        <v>6400</v>
      </c>
      <c r="E921">
        <v>51400</v>
      </c>
      <c r="F921">
        <v>12.5</v>
      </c>
      <c r="G921">
        <v>2.9</v>
      </c>
      <c r="H921">
        <v>5300</v>
      </c>
      <c r="I921">
        <v>50200</v>
      </c>
      <c r="J921">
        <v>10.5</v>
      </c>
      <c r="K921">
        <v>2.9</v>
      </c>
      <c r="L921">
        <v>7500</v>
      </c>
      <c r="M921">
        <v>47600</v>
      </c>
      <c r="N921">
        <v>15.7</v>
      </c>
      <c r="O921">
        <v>5.9</v>
      </c>
      <c r="P921">
        <v>6100</v>
      </c>
      <c r="Q921">
        <v>48400</v>
      </c>
      <c r="R921">
        <v>12.7</v>
      </c>
      <c r="S921">
        <v>5</v>
      </c>
      <c r="T921">
        <v>5900</v>
      </c>
      <c r="U921">
        <v>52100</v>
      </c>
      <c r="V921">
        <v>11.3</v>
      </c>
      <c r="W921">
        <v>4.7</v>
      </c>
      <c r="X921">
        <v>5600</v>
      </c>
      <c r="Y921">
        <v>49900</v>
      </c>
      <c r="Z921">
        <v>11.2</v>
      </c>
      <c r="AA921">
        <v>4.9000000000000004</v>
      </c>
      <c r="AB921">
        <v>7900</v>
      </c>
      <c r="AC921">
        <v>50000</v>
      </c>
      <c r="AD921">
        <v>15.7</v>
      </c>
      <c r="AE921">
        <v>5.4</v>
      </c>
      <c r="AF921">
        <v>7100</v>
      </c>
      <c r="AG921">
        <v>50000</v>
      </c>
      <c r="AH921">
        <v>14.2</v>
      </c>
      <c r="AI921">
        <v>5.3</v>
      </c>
      <c r="AJ921">
        <v>9400</v>
      </c>
      <c r="AK921">
        <v>51600</v>
      </c>
      <c r="AL921">
        <v>18.3</v>
      </c>
      <c r="AM921">
        <v>5.8</v>
      </c>
      <c r="AN921">
        <v>6100</v>
      </c>
      <c r="AO921">
        <v>54000</v>
      </c>
      <c r="AP921">
        <v>11.4</v>
      </c>
      <c r="AQ921">
        <v>4.5</v>
      </c>
      <c r="AR921">
        <v>5200</v>
      </c>
      <c r="AS921">
        <v>46300</v>
      </c>
      <c r="AT921">
        <v>11.2</v>
      </c>
      <c r="AU921">
        <v>5</v>
      </c>
      <c r="AV921">
        <v>7700</v>
      </c>
      <c r="AW921">
        <v>49100</v>
      </c>
      <c r="AX921">
        <v>15.7</v>
      </c>
      <c r="AY921">
        <v>5.4</v>
      </c>
      <c r="AZ921">
        <v>7100</v>
      </c>
      <c r="BA921">
        <v>50200</v>
      </c>
      <c r="BB921">
        <v>14.1</v>
      </c>
      <c r="BC921">
        <v>5</v>
      </c>
      <c r="BD921">
        <v>5500</v>
      </c>
      <c r="BE921">
        <v>50600</v>
      </c>
      <c r="BF921">
        <v>10.8</v>
      </c>
      <c r="BG921">
        <v>4.5</v>
      </c>
      <c r="BH921">
        <v>4800</v>
      </c>
      <c r="BI921">
        <v>49100</v>
      </c>
      <c r="BJ921">
        <v>9.6999999999999993</v>
      </c>
      <c r="BK921">
        <v>4.5</v>
      </c>
      <c r="BL921">
        <v>5500</v>
      </c>
      <c r="BM921">
        <v>50300</v>
      </c>
      <c r="BN921">
        <v>10.9</v>
      </c>
      <c r="BO921">
        <v>4.4000000000000004</v>
      </c>
      <c r="BP921">
        <v>6500</v>
      </c>
      <c r="BQ921">
        <v>47900</v>
      </c>
      <c r="BR921">
        <v>13.6</v>
      </c>
      <c r="BS921">
        <v>5.9</v>
      </c>
      <c r="BT921">
        <v>5300</v>
      </c>
      <c r="BU921">
        <v>48200</v>
      </c>
      <c r="BV921">
        <v>10.9</v>
      </c>
      <c r="BW921">
        <v>4.8</v>
      </c>
    </row>
    <row r="922" spans="1:75" x14ac:dyDescent="0.3">
      <c r="A922" t="s">
        <v>276</v>
      </c>
      <c r="B922" t="str">
        <f>VLOOKUP(A922,'class and classification'!$A$1:$B$338,2,FALSE)</f>
        <v>Predominantly Urban</v>
      </c>
      <c r="C922" t="str">
        <f>VLOOKUP(A922,'class and classification'!$A$1:$C$338,3,FALSE)</f>
        <v>SD</v>
      </c>
      <c r="D922">
        <v>3400</v>
      </c>
      <c r="E922">
        <v>38600</v>
      </c>
      <c r="F922">
        <v>8.9</v>
      </c>
      <c r="G922">
        <v>2.7</v>
      </c>
      <c r="H922">
        <v>3600</v>
      </c>
      <c r="I922">
        <v>38900</v>
      </c>
      <c r="J922">
        <v>9.1</v>
      </c>
      <c r="K922">
        <v>2.9</v>
      </c>
      <c r="L922">
        <v>3500</v>
      </c>
      <c r="M922">
        <v>38000</v>
      </c>
      <c r="N922">
        <v>9.3000000000000007</v>
      </c>
      <c r="O922">
        <v>5.0999999999999996</v>
      </c>
      <c r="P922">
        <v>3100</v>
      </c>
      <c r="Q922">
        <v>35000</v>
      </c>
      <c r="R922">
        <v>8.9</v>
      </c>
      <c r="S922" t="s">
        <v>38</v>
      </c>
      <c r="T922">
        <v>3300</v>
      </c>
      <c r="U922">
        <v>37100</v>
      </c>
      <c r="V922">
        <v>8.9</v>
      </c>
      <c r="W922" t="s">
        <v>38</v>
      </c>
      <c r="X922">
        <v>2700</v>
      </c>
      <c r="Y922">
        <v>35900</v>
      </c>
      <c r="Z922">
        <v>7.4</v>
      </c>
      <c r="AA922" t="s">
        <v>38</v>
      </c>
      <c r="AB922">
        <v>5000</v>
      </c>
      <c r="AC922">
        <v>39900</v>
      </c>
      <c r="AD922">
        <v>12.6</v>
      </c>
      <c r="AE922">
        <v>6.5</v>
      </c>
      <c r="AF922">
        <v>3600</v>
      </c>
      <c r="AG922">
        <v>40400</v>
      </c>
      <c r="AH922">
        <v>8.8000000000000007</v>
      </c>
      <c r="AI922" t="s">
        <v>38</v>
      </c>
      <c r="AJ922">
        <v>2600</v>
      </c>
      <c r="AK922">
        <v>38100</v>
      </c>
      <c r="AL922">
        <v>6.7</v>
      </c>
      <c r="AM922" t="s">
        <v>38</v>
      </c>
      <c r="AN922">
        <v>4800</v>
      </c>
      <c r="AO922">
        <v>35300</v>
      </c>
      <c r="AP922">
        <v>13.7</v>
      </c>
      <c r="AQ922" t="s">
        <v>38</v>
      </c>
      <c r="AR922">
        <v>3900</v>
      </c>
      <c r="AS922">
        <v>34300</v>
      </c>
      <c r="AT922">
        <v>11.4</v>
      </c>
      <c r="AU922">
        <v>6.7</v>
      </c>
      <c r="AV922">
        <v>5500</v>
      </c>
      <c r="AW922">
        <v>40800</v>
      </c>
      <c r="AX922">
        <v>13.5</v>
      </c>
      <c r="AY922">
        <v>7</v>
      </c>
      <c r="AZ922">
        <v>3800</v>
      </c>
      <c r="BA922">
        <v>43400</v>
      </c>
      <c r="BB922">
        <v>8.8000000000000007</v>
      </c>
      <c r="BC922" t="s">
        <v>38</v>
      </c>
      <c r="BD922">
        <v>2800</v>
      </c>
      <c r="BE922">
        <v>43300</v>
      </c>
      <c r="BF922">
        <v>6.5</v>
      </c>
      <c r="BG922" t="s">
        <v>38</v>
      </c>
      <c r="BH922">
        <v>1600</v>
      </c>
      <c r="BI922">
        <v>39700</v>
      </c>
      <c r="BJ922">
        <v>4</v>
      </c>
      <c r="BK922" t="s">
        <v>38</v>
      </c>
      <c r="BL922">
        <v>1200</v>
      </c>
      <c r="BM922">
        <v>37700</v>
      </c>
      <c r="BN922">
        <v>3.2</v>
      </c>
      <c r="BO922" t="s">
        <v>38</v>
      </c>
      <c r="BP922">
        <v>3700</v>
      </c>
      <c r="BQ922">
        <v>38300</v>
      </c>
      <c r="BR922">
        <v>9.6999999999999993</v>
      </c>
      <c r="BS922" t="s">
        <v>38</v>
      </c>
      <c r="BT922">
        <v>4700</v>
      </c>
      <c r="BU922">
        <v>38200</v>
      </c>
      <c r="BV922">
        <v>12.4</v>
      </c>
      <c r="BW922">
        <v>7.3</v>
      </c>
    </row>
    <row r="923" spans="1:75" x14ac:dyDescent="0.3">
      <c r="A923" t="s">
        <v>277</v>
      </c>
      <c r="B923" t="str">
        <f>VLOOKUP(A923,'class and classification'!$A$1:$B$338,2,FALSE)</f>
        <v>Urban with Significant Rural</v>
      </c>
      <c r="C923" t="str">
        <f>VLOOKUP(A923,'class and classification'!$A$1:$C$338,3,FALSE)</f>
        <v>SD</v>
      </c>
      <c r="D923">
        <v>6000</v>
      </c>
      <c r="E923">
        <v>51600</v>
      </c>
      <c r="F923">
        <v>11.6</v>
      </c>
      <c r="G923">
        <v>2.6</v>
      </c>
      <c r="H923">
        <v>6700</v>
      </c>
      <c r="I923">
        <v>52100</v>
      </c>
      <c r="J923">
        <v>12.9</v>
      </c>
      <c r="K923">
        <v>2.8</v>
      </c>
      <c r="L923">
        <v>9000</v>
      </c>
      <c r="M923">
        <v>56200</v>
      </c>
      <c r="N923">
        <v>16.100000000000001</v>
      </c>
      <c r="O923">
        <v>5.4</v>
      </c>
      <c r="P923">
        <v>7600</v>
      </c>
      <c r="Q923">
        <v>51500</v>
      </c>
      <c r="R923">
        <v>14.7</v>
      </c>
      <c r="S923">
        <v>5.0999999999999996</v>
      </c>
      <c r="T923">
        <v>8600</v>
      </c>
      <c r="U923">
        <v>52600</v>
      </c>
      <c r="V923">
        <v>16.3</v>
      </c>
      <c r="W923">
        <v>5.5</v>
      </c>
      <c r="X923">
        <v>6400</v>
      </c>
      <c r="Y923">
        <v>49800</v>
      </c>
      <c r="Z923">
        <v>12.8</v>
      </c>
      <c r="AA923">
        <v>5.2</v>
      </c>
      <c r="AB923">
        <v>9500</v>
      </c>
      <c r="AC923">
        <v>52900</v>
      </c>
      <c r="AD923">
        <v>17.899999999999999</v>
      </c>
      <c r="AE923">
        <v>5.7</v>
      </c>
      <c r="AF923">
        <v>8300</v>
      </c>
      <c r="AG923">
        <v>54500</v>
      </c>
      <c r="AH923">
        <v>15.3</v>
      </c>
      <c r="AI923">
        <v>5.5</v>
      </c>
      <c r="AJ923">
        <v>7400</v>
      </c>
      <c r="AK923">
        <v>51600</v>
      </c>
      <c r="AL923">
        <v>14.4</v>
      </c>
      <c r="AM923">
        <v>5.3</v>
      </c>
      <c r="AN923">
        <v>7100</v>
      </c>
      <c r="AO923">
        <v>54200</v>
      </c>
      <c r="AP923">
        <v>13.1</v>
      </c>
      <c r="AQ923">
        <v>5.2</v>
      </c>
      <c r="AR923">
        <v>10800</v>
      </c>
      <c r="AS923">
        <v>55500</v>
      </c>
      <c r="AT923">
        <v>19.399999999999999</v>
      </c>
      <c r="AU923">
        <v>6.2</v>
      </c>
      <c r="AV923">
        <v>9300</v>
      </c>
      <c r="AW923">
        <v>57200</v>
      </c>
      <c r="AX923">
        <v>16.3</v>
      </c>
      <c r="AY923">
        <v>6.7</v>
      </c>
      <c r="AZ923">
        <v>7700</v>
      </c>
      <c r="BA923">
        <v>51300</v>
      </c>
      <c r="BB923">
        <v>15</v>
      </c>
      <c r="BC923">
        <v>6.7</v>
      </c>
      <c r="BD923">
        <v>8500</v>
      </c>
      <c r="BE923">
        <v>63200</v>
      </c>
      <c r="BF923">
        <v>13.4</v>
      </c>
      <c r="BG923">
        <v>5.4</v>
      </c>
      <c r="BH923">
        <v>9500</v>
      </c>
      <c r="BI923">
        <v>62900</v>
      </c>
      <c r="BJ923">
        <v>15.2</v>
      </c>
      <c r="BK923">
        <v>6.3</v>
      </c>
      <c r="BL923">
        <v>6100</v>
      </c>
      <c r="BM923">
        <v>55200</v>
      </c>
      <c r="BN923">
        <v>11.1</v>
      </c>
      <c r="BO923">
        <v>5.7</v>
      </c>
      <c r="BP923">
        <v>8000</v>
      </c>
      <c r="BQ923">
        <v>53100</v>
      </c>
      <c r="BR923">
        <v>15</v>
      </c>
      <c r="BS923">
        <v>7</v>
      </c>
      <c r="BT923">
        <v>10000</v>
      </c>
      <c r="BU923">
        <v>53400</v>
      </c>
      <c r="BV923">
        <v>18.8</v>
      </c>
      <c r="BW923">
        <v>6.8</v>
      </c>
    </row>
    <row r="924" spans="1:75" x14ac:dyDescent="0.3">
      <c r="A924" t="s">
        <v>278</v>
      </c>
      <c r="B924" t="str">
        <f>VLOOKUP(A924,'class and classification'!$A$1:$B$338,2,FALSE)</f>
        <v>Predominantly Urban</v>
      </c>
      <c r="C924" t="str">
        <f>VLOOKUP(A924,'class and classification'!$A$1:$C$338,3,FALSE)</f>
        <v>SD</v>
      </c>
      <c r="D924">
        <v>4400</v>
      </c>
      <c r="E924">
        <v>33300</v>
      </c>
      <c r="F924">
        <v>13.4</v>
      </c>
      <c r="G924">
        <v>2.9</v>
      </c>
      <c r="H924">
        <v>5600</v>
      </c>
      <c r="I924">
        <v>33500</v>
      </c>
      <c r="J924">
        <v>16.7</v>
      </c>
      <c r="K924">
        <v>3.4</v>
      </c>
      <c r="L924">
        <v>3400</v>
      </c>
      <c r="M924">
        <v>33900</v>
      </c>
      <c r="N924">
        <v>10.1</v>
      </c>
      <c r="O924">
        <v>5.4</v>
      </c>
      <c r="P924">
        <v>5000</v>
      </c>
      <c r="Q924">
        <v>35700</v>
      </c>
      <c r="R924">
        <v>13.9</v>
      </c>
      <c r="S924">
        <v>5.7</v>
      </c>
      <c r="T924">
        <v>5800</v>
      </c>
      <c r="U924">
        <v>34300</v>
      </c>
      <c r="V924">
        <v>16.899999999999999</v>
      </c>
      <c r="W924">
        <v>7.6</v>
      </c>
      <c r="X924">
        <v>6100</v>
      </c>
      <c r="Y924">
        <v>32800</v>
      </c>
      <c r="Z924">
        <v>18.600000000000001</v>
      </c>
      <c r="AA924">
        <v>8</v>
      </c>
      <c r="AB924">
        <v>7700</v>
      </c>
      <c r="AC924">
        <v>34400</v>
      </c>
      <c r="AD924">
        <v>22.5</v>
      </c>
      <c r="AE924">
        <v>8.1</v>
      </c>
      <c r="AF924">
        <v>5400</v>
      </c>
      <c r="AG924">
        <v>39600</v>
      </c>
      <c r="AH924">
        <v>13.6</v>
      </c>
      <c r="AI924">
        <v>6.9</v>
      </c>
      <c r="AJ924">
        <v>4000</v>
      </c>
      <c r="AK924">
        <v>32400</v>
      </c>
      <c r="AL924">
        <v>12.3</v>
      </c>
      <c r="AM924">
        <v>7.2</v>
      </c>
      <c r="AN924">
        <v>4700</v>
      </c>
      <c r="AO924">
        <v>33200</v>
      </c>
      <c r="AP924">
        <v>14.3</v>
      </c>
      <c r="AQ924">
        <v>8</v>
      </c>
      <c r="AR924">
        <v>5000</v>
      </c>
      <c r="AS924">
        <v>36400</v>
      </c>
      <c r="AT924">
        <v>13.7</v>
      </c>
      <c r="AU924">
        <v>6.7</v>
      </c>
      <c r="AV924">
        <v>4400</v>
      </c>
      <c r="AW924">
        <v>36300</v>
      </c>
      <c r="AX924">
        <v>12.1</v>
      </c>
      <c r="AY924">
        <v>6.4</v>
      </c>
      <c r="AZ924">
        <v>6100</v>
      </c>
      <c r="BA924">
        <v>34100</v>
      </c>
      <c r="BB924">
        <v>17.8</v>
      </c>
      <c r="BC924">
        <v>8.3000000000000007</v>
      </c>
      <c r="BD924">
        <v>4700</v>
      </c>
      <c r="BE924">
        <v>33400</v>
      </c>
      <c r="BF924">
        <v>14.2</v>
      </c>
      <c r="BG924">
        <v>7.9</v>
      </c>
      <c r="BH924">
        <v>5700</v>
      </c>
      <c r="BI924">
        <v>35000</v>
      </c>
      <c r="BJ924">
        <v>16.399999999999999</v>
      </c>
      <c r="BK924">
        <v>8.4</v>
      </c>
      <c r="BL924">
        <v>4800</v>
      </c>
      <c r="BM924">
        <v>41700</v>
      </c>
      <c r="BN924">
        <v>11.6</v>
      </c>
      <c r="BO924">
        <v>6.8</v>
      </c>
      <c r="BP924">
        <v>7800</v>
      </c>
      <c r="BQ924">
        <v>37300</v>
      </c>
      <c r="BR924">
        <v>21</v>
      </c>
      <c r="BS924">
        <v>9.8000000000000007</v>
      </c>
      <c r="BT924">
        <v>7300</v>
      </c>
      <c r="BU924">
        <v>32300</v>
      </c>
      <c r="BV924">
        <v>22.7</v>
      </c>
      <c r="BW924">
        <v>9.1</v>
      </c>
    </row>
    <row r="925" spans="1:75" x14ac:dyDescent="0.3">
      <c r="A925" t="s">
        <v>279</v>
      </c>
      <c r="B925" t="str">
        <f>VLOOKUP(A925,'class and classification'!$A$1:$B$338,2,FALSE)</f>
        <v>Predominantly Urban</v>
      </c>
      <c r="C925" t="str">
        <f>VLOOKUP(A925,'class and classification'!$A$1:$C$338,3,FALSE)</f>
        <v>SD</v>
      </c>
      <c r="D925">
        <v>4200</v>
      </c>
      <c r="E925">
        <v>36000</v>
      </c>
      <c r="F925">
        <v>11.6</v>
      </c>
      <c r="G925">
        <v>2.8</v>
      </c>
      <c r="H925">
        <v>5100</v>
      </c>
      <c r="I925">
        <v>34100</v>
      </c>
      <c r="J925">
        <v>15</v>
      </c>
      <c r="K925">
        <v>3.6</v>
      </c>
      <c r="L925">
        <v>4500</v>
      </c>
      <c r="M925">
        <v>33500</v>
      </c>
      <c r="N925">
        <v>13.3</v>
      </c>
      <c r="O925">
        <v>6.8</v>
      </c>
      <c r="P925">
        <v>2600</v>
      </c>
      <c r="Q925">
        <v>31600</v>
      </c>
      <c r="R925">
        <v>8.1</v>
      </c>
      <c r="S925" t="s">
        <v>38</v>
      </c>
      <c r="T925">
        <v>3600</v>
      </c>
      <c r="U925">
        <v>34600</v>
      </c>
      <c r="V925">
        <v>10.3</v>
      </c>
      <c r="W925" t="s">
        <v>38</v>
      </c>
      <c r="X925">
        <v>4600</v>
      </c>
      <c r="Y925">
        <v>35400</v>
      </c>
      <c r="Z925">
        <v>13</v>
      </c>
      <c r="AA925">
        <v>6.7</v>
      </c>
      <c r="AB925">
        <v>4600</v>
      </c>
      <c r="AC925">
        <v>36700</v>
      </c>
      <c r="AD925">
        <v>12.6</v>
      </c>
      <c r="AE925">
        <v>5.9</v>
      </c>
      <c r="AF925">
        <v>2500</v>
      </c>
      <c r="AG925">
        <v>35700</v>
      </c>
      <c r="AH925">
        <v>7</v>
      </c>
      <c r="AI925" t="s">
        <v>38</v>
      </c>
      <c r="AJ925">
        <v>2200</v>
      </c>
      <c r="AK925">
        <v>38900</v>
      </c>
      <c r="AL925">
        <v>5.8</v>
      </c>
      <c r="AM925" t="s">
        <v>38</v>
      </c>
      <c r="AN925">
        <v>2700</v>
      </c>
      <c r="AO925">
        <v>32500</v>
      </c>
      <c r="AP925">
        <v>8.4</v>
      </c>
      <c r="AQ925" t="s">
        <v>38</v>
      </c>
      <c r="AR925">
        <v>1500</v>
      </c>
      <c r="AS925">
        <v>32800</v>
      </c>
      <c r="AT925">
        <v>4.5999999999999996</v>
      </c>
      <c r="AU925" t="s">
        <v>38</v>
      </c>
      <c r="AV925">
        <v>2500</v>
      </c>
      <c r="AW925">
        <v>36400</v>
      </c>
      <c r="AX925">
        <v>6.9</v>
      </c>
      <c r="AY925" t="s">
        <v>38</v>
      </c>
      <c r="AZ925">
        <v>6300</v>
      </c>
      <c r="BA925">
        <v>39500</v>
      </c>
      <c r="BB925">
        <v>16.100000000000001</v>
      </c>
      <c r="BC925">
        <v>7.7</v>
      </c>
      <c r="BD925">
        <v>4700</v>
      </c>
      <c r="BE925">
        <v>36500</v>
      </c>
      <c r="BF925">
        <v>12.9</v>
      </c>
      <c r="BG925" t="s">
        <v>38</v>
      </c>
      <c r="BH925">
        <v>3400</v>
      </c>
      <c r="BI925">
        <v>37300</v>
      </c>
      <c r="BJ925">
        <v>9.1</v>
      </c>
      <c r="BK925" t="s">
        <v>38</v>
      </c>
      <c r="BL925">
        <v>5100</v>
      </c>
      <c r="BM925">
        <v>39900</v>
      </c>
      <c r="BN925">
        <v>12.8</v>
      </c>
      <c r="BO925">
        <v>7</v>
      </c>
      <c r="BP925">
        <v>4200</v>
      </c>
      <c r="BQ925">
        <v>38400</v>
      </c>
      <c r="BR925">
        <v>10.9</v>
      </c>
      <c r="BS925" t="s">
        <v>38</v>
      </c>
      <c r="BT925">
        <v>6900</v>
      </c>
      <c r="BU925">
        <v>35700</v>
      </c>
      <c r="BV925">
        <v>19.399999999999999</v>
      </c>
      <c r="BW925">
        <v>9.8000000000000007</v>
      </c>
    </row>
    <row r="926" spans="1:75" x14ac:dyDescent="0.3">
      <c r="A926" t="s">
        <v>280</v>
      </c>
      <c r="B926" t="str">
        <f>VLOOKUP(A926,'class and classification'!$A$1:$B$338,2,FALSE)</f>
        <v>Urban with Significant Rural</v>
      </c>
      <c r="C926" t="str">
        <f>VLOOKUP(A926,'class and classification'!$A$1:$C$338,3,FALSE)</f>
        <v>SD</v>
      </c>
      <c r="D926">
        <v>4500</v>
      </c>
      <c r="E926">
        <v>56800</v>
      </c>
      <c r="F926">
        <v>7.9</v>
      </c>
      <c r="G926">
        <v>2.6</v>
      </c>
      <c r="H926">
        <v>6800</v>
      </c>
      <c r="I926">
        <v>63400</v>
      </c>
      <c r="J926">
        <v>10.7</v>
      </c>
      <c r="K926">
        <v>2.9</v>
      </c>
      <c r="L926">
        <v>7800</v>
      </c>
      <c r="M926">
        <v>62000</v>
      </c>
      <c r="N926">
        <v>12.7</v>
      </c>
      <c r="O926">
        <v>4.9000000000000004</v>
      </c>
      <c r="P926">
        <v>7300</v>
      </c>
      <c r="Q926">
        <v>65600</v>
      </c>
      <c r="R926">
        <v>11.1</v>
      </c>
      <c r="S926">
        <v>4.4000000000000004</v>
      </c>
      <c r="T926">
        <v>6500</v>
      </c>
      <c r="U926">
        <v>62000</v>
      </c>
      <c r="V926">
        <v>10.5</v>
      </c>
      <c r="W926">
        <v>4.0999999999999996</v>
      </c>
      <c r="X926">
        <v>8700</v>
      </c>
      <c r="Y926">
        <v>65800</v>
      </c>
      <c r="Z926">
        <v>13.2</v>
      </c>
      <c r="AA926">
        <v>4.7</v>
      </c>
      <c r="AB926">
        <v>7200</v>
      </c>
      <c r="AC926">
        <v>65800</v>
      </c>
      <c r="AD926">
        <v>11</v>
      </c>
      <c r="AE926">
        <v>4.7</v>
      </c>
      <c r="AF926">
        <v>6300</v>
      </c>
      <c r="AG926">
        <v>66500</v>
      </c>
      <c r="AH926">
        <v>9.5</v>
      </c>
      <c r="AI926">
        <v>5</v>
      </c>
      <c r="AJ926">
        <v>6600</v>
      </c>
      <c r="AK926">
        <v>60300</v>
      </c>
      <c r="AL926">
        <v>11</v>
      </c>
      <c r="AM926">
        <v>5.3</v>
      </c>
      <c r="AN926">
        <v>5000</v>
      </c>
      <c r="AO926">
        <v>61800</v>
      </c>
      <c r="AP926">
        <v>8.1999999999999993</v>
      </c>
      <c r="AQ926">
        <v>4.5</v>
      </c>
      <c r="AR926">
        <v>6000</v>
      </c>
      <c r="AS926">
        <v>61900</v>
      </c>
      <c r="AT926">
        <v>9.8000000000000007</v>
      </c>
      <c r="AU926">
        <v>4.9000000000000004</v>
      </c>
      <c r="AV926">
        <v>7200</v>
      </c>
      <c r="AW926">
        <v>63800</v>
      </c>
      <c r="AX926">
        <v>11.3</v>
      </c>
      <c r="AY926">
        <v>5.3</v>
      </c>
      <c r="AZ926">
        <v>8300</v>
      </c>
      <c r="BA926">
        <v>73000</v>
      </c>
      <c r="BB926">
        <v>11.3</v>
      </c>
      <c r="BC926">
        <v>5.4</v>
      </c>
      <c r="BD926">
        <v>8200</v>
      </c>
      <c r="BE926">
        <v>75000</v>
      </c>
      <c r="BF926">
        <v>11</v>
      </c>
      <c r="BG926">
        <v>4.8</v>
      </c>
      <c r="BH926">
        <v>9100</v>
      </c>
      <c r="BI926">
        <v>69200</v>
      </c>
      <c r="BJ926">
        <v>13.1</v>
      </c>
      <c r="BK926">
        <v>5.2</v>
      </c>
      <c r="BL926">
        <v>5500</v>
      </c>
      <c r="BM926">
        <v>62700</v>
      </c>
      <c r="BN926">
        <v>8.8000000000000007</v>
      </c>
      <c r="BO926">
        <v>4.8</v>
      </c>
      <c r="BP926">
        <v>7600</v>
      </c>
      <c r="BQ926">
        <v>69600</v>
      </c>
      <c r="BR926">
        <v>10.9</v>
      </c>
      <c r="BS926">
        <v>5.2</v>
      </c>
      <c r="BT926">
        <v>5200</v>
      </c>
      <c r="BU926">
        <v>64600</v>
      </c>
      <c r="BV926">
        <v>8.1</v>
      </c>
      <c r="BW926">
        <v>4.7</v>
      </c>
    </row>
    <row r="927" spans="1:75" x14ac:dyDescent="0.3">
      <c r="A927" t="s">
        <v>281</v>
      </c>
      <c r="B927" t="str">
        <f>VLOOKUP(A927,'class and classification'!$A$1:$B$338,2,FALSE)</f>
        <v>Predominantly Urban</v>
      </c>
      <c r="C927" t="str">
        <f>VLOOKUP(A927,'class and classification'!$A$1:$C$338,3,FALSE)</f>
        <v>SD</v>
      </c>
      <c r="D927">
        <v>3700</v>
      </c>
      <c r="E927">
        <v>38600</v>
      </c>
      <c r="F927">
        <v>9.6</v>
      </c>
      <c r="G927">
        <v>2.6</v>
      </c>
      <c r="H927">
        <v>3600</v>
      </c>
      <c r="I927">
        <v>39200</v>
      </c>
      <c r="J927">
        <v>9.3000000000000007</v>
      </c>
      <c r="K927">
        <v>2.9</v>
      </c>
      <c r="L927">
        <v>4000</v>
      </c>
      <c r="M927">
        <v>38900</v>
      </c>
      <c r="N927">
        <v>10.199999999999999</v>
      </c>
      <c r="O927">
        <v>5.5</v>
      </c>
      <c r="P927">
        <v>3500</v>
      </c>
      <c r="Q927">
        <v>39700</v>
      </c>
      <c r="R927">
        <v>8.8000000000000007</v>
      </c>
      <c r="S927">
        <v>5</v>
      </c>
      <c r="T927">
        <v>3300</v>
      </c>
      <c r="U927">
        <v>39700</v>
      </c>
      <c r="V927">
        <v>8.4</v>
      </c>
      <c r="W927">
        <v>5</v>
      </c>
      <c r="X927">
        <v>4800</v>
      </c>
      <c r="Y927">
        <v>37900</v>
      </c>
      <c r="Z927">
        <v>12.6</v>
      </c>
      <c r="AA927">
        <v>6.3</v>
      </c>
      <c r="AB927">
        <v>3200</v>
      </c>
      <c r="AC927">
        <v>40900</v>
      </c>
      <c r="AD927">
        <v>7.9</v>
      </c>
      <c r="AE927">
        <v>4.7</v>
      </c>
      <c r="AF927">
        <v>5400</v>
      </c>
      <c r="AG927">
        <v>39600</v>
      </c>
      <c r="AH927">
        <v>13.6</v>
      </c>
      <c r="AI927">
        <v>7.5</v>
      </c>
      <c r="AJ927">
        <v>5100</v>
      </c>
      <c r="AK927">
        <v>38700</v>
      </c>
      <c r="AL927">
        <v>13.2</v>
      </c>
      <c r="AM927">
        <v>7</v>
      </c>
      <c r="AN927">
        <v>4900</v>
      </c>
      <c r="AO927">
        <v>33900</v>
      </c>
      <c r="AP927">
        <v>14.6</v>
      </c>
      <c r="AQ927">
        <v>7.5</v>
      </c>
      <c r="AR927">
        <v>3200</v>
      </c>
      <c r="AS927">
        <v>35400</v>
      </c>
      <c r="AT927">
        <v>8.9</v>
      </c>
      <c r="AU927" t="s">
        <v>38</v>
      </c>
      <c r="AV927">
        <v>2000</v>
      </c>
      <c r="AW927">
        <v>39800</v>
      </c>
      <c r="AX927">
        <v>5.0999999999999996</v>
      </c>
      <c r="AY927" t="s">
        <v>38</v>
      </c>
      <c r="AZ927">
        <v>6000</v>
      </c>
      <c r="BA927">
        <v>42800</v>
      </c>
      <c r="BB927">
        <v>13.9</v>
      </c>
      <c r="BC927">
        <v>7.2</v>
      </c>
      <c r="BD927">
        <v>4700</v>
      </c>
      <c r="BE927">
        <v>38700</v>
      </c>
      <c r="BF927">
        <v>12</v>
      </c>
      <c r="BG927">
        <v>6.7</v>
      </c>
      <c r="BH927">
        <v>4600</v>
      </c>
      <c r="BI927">
        <v>39000</v>
      </c>
      <c r="BJ927">
        <v>11.8</v>
      </c>
      <c r="BK927" t="s">
        <v>38</v>
      </c>
      <c r="BL927">
        <v>3200</v>
      </c>
      <c r="BM927">
        <v>38000</v>
      </c>
      <c r="BN927">
        <v>8.4</v>
      </c>
      <c r="BO927" t="s">
        <v>38</v>
      </c>
      <c r="BP927">
        <v>6300</v>
      </c>
      <c r="BQ927">
        <v>43600</v>
      </c>
      <c r="BR927">
        <v>14.4</v>
      </c>
      <c r="BS927" t="s">
        <v>38</v>
      </c>
      <c r="BT927">
        <v>3700</v>
      </c>
      <c r="BU927">
        <v>40700</v>
      </c>
      <c r="BV927">
        <v>9.1</v>
      </c>
      <c r="BW927" t="s">
        <v>38</v>
      </c>
    </row>
    <row r="928" spans="1:75" x14ac:dyDescent="0.3">
      <c r="A928" t="s">
        <v>282</v>
      </c>
      <c r="B928" t="str">
        <f>VLOOKUP(A928,'class and classification'!$A$1:$B$338,2,FALSE)</f>
        <v>Predominantly Urban</v>
      </c>
      <c r="C928" t="str">
        <f>VLOOKUP(A928,'class and classification'!$A$1:$C$338,3,FALSE)</f>
        <v>SD</v>
      </c>
      <c r="D928">
        <v>6900</v>
      </c>
      <c r="E928">
        <v>61600</v>
      </c>
      <c r="F928">
        <v>11.2</v>
      </c>
      <c r="G928">
        <v>2.6</v>
      </c>
      <c r="H928">
        <v>8000</v>
      </c>
      <c r="I928">
        <v>59800</v>
      </c>
      <c r="J928">
        <v>13.3</v>
      </c>
      <c r="K928">
        <v>3.3</v>
      </c>
      <c r="L928">
        <v>8600</v>
      </c>
      <c r="M928">
        <v>65100</v>
      </c>
      <c r="N928">
        <v>13.3</v>
      </c>
      <c r="O928">
        <v>4.7</v>
      </c>
      <c r="P928">
        <v>6800</v>
      </c>
      <c r="Q928">
        <v>64900</v>
      </c>
      <c r="R928">
        <v>10.5</v>
      </c>
      <c r="S928">
        <v>4.4000000000000004</v>
      </c>
      <c r="T928">
        <v>7300</v>
      </c>
      <c r="U928">
        <v>62600</v>
      </c>
      <c r="V928">
        <v>11.7</v>
      </c>
      <c r="W928">
        <v>4.8</v>
      </c>
      <c r="X928">
        <v>4400</v>
      </c>
      <c r="Y928">
        <v>59100</v>
      </c>
      <c r="Z928">
        <v>7.5</v>
      </c>
      <c r="AA928">
        <v>3.9</v>
      </c>
      <c r="AB928">
        <v>4600</v>
      </c>
      <c r="AC928">
        <v>62900</v>
      </c>
      <c r="AD928">
        <v>7.3</v>
      </c>
      <c r="AE928">
        <v>3.6</v>
      </c>
      <c r="AF928">
        <v>6900</v>
      </c>
      <c r="AG928">
        <v>63700</v>
      </c>
      <c r="AH928">
        <v>10.8</v>
      </c>
      <c r="AI928">
        <v>4.5999999999999996</v>
      </c>
      <c r="AJ928">
        <v>9300</v>
      </c>
      <c r="AK928">
        <v>66200</v>
      </c>
      <c r="AL928">
        <v>14</v>
      </c>
      <c r="AM928">
        <v>5.7</v>
      </c>
      <c r="AN928">
        <v>5200</v>
      </c>
      <c r="AO928">
        <v>67700</v>
      </c>
      <c r="AP928">
        <v>7.7</v>
      </c>
      <c r="AQ928">
        <v>3.8</v>
      </c>
      <c r="AR928">
        <v>5800</v>
      </c>
      <c r="AS928">
        <v>60800</v>
      </c>
      <c r="AT928">
        <v>9.6</v>
      </c>
      <c r="AU928">
        <v>4.8</v>
      </c>
      <c r="AV928">
        <v>4800</v>
      </c>
      <c r="AW928">
        <v>65100</v>
      </c>
      <c r="AX928">
        <v>7.3</v>
      </c>
      <c r="AY928">
        <v>4.2</v>
      </c>
      <c r="AZ928">
        <v>5100</v>
      </c>
      <c r="BA928">
        <v>63800</v>
      </c>
      <c r="BB928">
        <v>8.1</v>
      </c>
      <c r="BC928">
        <v>4.3</v>
      </c>
      <c r="BD928">
        <v>7800</v>
      </c>
      <c r="BE928">
        <v>71500</v>
      </c>
      <c r="BF928">
        <v>10.9</v>
      </c>
      <c r="BG928">
        <v>5</v>
      </c>
      <c r="BH928">
        <v>11700</v>
      </c>
      <c r="BI928">
        <v>71900</v>
      </c>
      <c r="BJ928">
        <v>16.2</v>
      </c>
      <c r="BK928">
        <v>6.4</v>
      </c>
      <c r="BL928">
        <v>12100</v>
      </c>
      <c r="BM928">
        <v>72300</v>
      </c>
      <c r="BN928">
        <v>16.7</v>
      </c>
      <c r="BO928">
        <v>6.9</v>
      </c>
      <c r="BP928">
        <v>8900</v>
      </c>
      <c r="BQ928">
        <v>62000</v>
      </c>
      <c r="BR928">
        <v>14.4</v>
      </c>
      <c r="BS928">
        <v>6.2</v>
      </c>
      <c r="BT928">
        <v>7200</v>
      </c>
      <c r="BU928">
        <v>64300</v>
      </c>
      <c r="BV928">
        <v>11.2</v>
      </c>
      <c r="BW928">
        <v>5.6</v>
      </c>
    </row>
    <row r="929" spans="1:75" x14ac:dyDescent="0.3">
      <c r="A929" t="s">
        <v>283</v>
      </c>
      <c r="B929" t="str">
        <f>VLOOKUP(A929,'class and classification'!$A$1:$B$338,2,FALSE)</f>
        <v>Predominantly Rural</v>
      </c>
      <c r="C929" t="str">
        <f>VLOOKUP(A929,'class and classification'!$A$1:$C$338,3,FALSE)</f>
        <v>SD</v>
      </c>
      <c r="D929">
        <v>3100</v>
      </c>
      <c r="E929">
        <v>27600</v>
      </c>
      <c r="F929">
        <v>11.4</v>
      </c>
      <c r="G929">
        <v>2.7</v>
      </c>
      <c r="H929">
        <v>3400</v>
      </c>
      <c r="I929">
        <v>28700</v>
      </c>
      <c r="J929">
        <v>11.7</v>
      </c>
      <c r="K929">
        <v>3</v>
      </c>
      <c r="L929">
        <v>4600</v>
      </c>
      <c r="M929">
        <v>29400</v>
      </c>
      <c r="N929">
        <v>15.7</v>
      </c>
      <c r="O929">
        <v>7.8</v>
      </c>
      <c r="P929">
        <v>4700</v>
      </c>
      <c r="Q929">
        <v>28700</v>
      </c>
      <c r="R929">
        <v>16.2</v>
      </c>
      <c r="S929">
        <v>7</v>
      </c>
      <c r="T929">
        <v>4200</v>
      </c>
      <c r="U929">
        <v>27900</v>
      </c>
      <c r="V929">
        <v>15.1</v>
      </c>
      <c r="W929">
        <v>7.2</v>
      </c>
      <c r="X929">
        <v>2000</v>
      </c>
      <c r="Y929">
        <v>26900</v>
      </c>
      <c r="Z929">
        <v>7.3</v>
      </c>
      <c r="AA929" t="s">
        <v>38</v>
      </c>
      <c r="AB929">
        <v>1900</v>
      </c>
      <c r="AC929">
        <v>29100</v>
      </c>
      <c r="AD929">
        <v>6.6</v>
      </c>
      <c r="AE929" t="s">
        <v>38</v>
      </c>
      <c r="AF929">
        <v>3600</v>
      </c>
      <c r="AG929">
        <v>29300</v>
      </c>
      <c r="AH929">
        <v>12.4</v>
      </c>
      <c r="AI929">
        <v>7.3</v>
      </c>
      <c r="AJ929">
        <v>3000</v>
      </c>
      <c r="AK929">
        <v>30100</v>
      </c>
      <c r="AL929">
        <v>9.8000000000000007</v>
      </c>
      <c r="AM929" t="s">
        <v>38</v>
      </c>
      <c r="AN929">
        <v>3100</v>
      </c>
      <c r="AO929">
        <v>25300</v>
      </c>
      <c r="AP929">
        <v>12.3</v>
      </c>
      <c r="AQ929" t="s">
        <v>38</v>
      </c>
      <c r="AR929">
        <v>5100</v>
      </c>
      <c r="AS929">
        <v>24800</v>
      </c>
      <c r="AT929">
        <v>20.399999999999999</v>
      </c>
      <c r="AU929">
        <v>10.4</v>
      </c>
      <c r="AV929">
        <v>4800</v>
      </c>
      <c r="AW929">
        <v>30700</v>
      </c>
      <c r="AX929">
        <v>15.6</v>
      </c>
      <c r="AY929">
        <v>8.6</v>
      </c>
      <c r="AZ929">
        <v>2200</v>
      </c>
      <c r="BA929">
        <v>31100</v>
      </c>
      <c r="BB929">
        <v>7.1</v>
      </c>
      <c r="BC929" t="s">
        <v>38</v>
      </c>
      <c r="BD929" t="s">
        <v>37</v>
      </c>
      <c r="BE929">
        <v>30100</v>
      </c>
      <c r="BF929" t="s">
        <v>37</v>
      </c>
      <c r="BG929" t="s">
        <v>37</v>
      </c>
      <c r="BH929">
        <v>4000</v>
      </c>
      <c r="BI929">
        <v>26300</v>
      </c>
      <c r="BJ929">
        <v>15.1</v>
      </c>
      <c r="BK929">
        <v>9</v>
      </c>
      <c r="BL929">
        <v>3400</v>
      </c>
      <c r="BM929">
        <v>31400</v>
      </c>
      <c r="BN929">
        <v>10.9</v>
      </c>
      <c r="BO929" t="s">
        <v>38</v>
      </c>
      <c r="BP929">
        <v>5400</v>
      </c>
      <c r="BQ929">
        <v>29800</v>
      </c>
      <c r="BR929">
        <v>18.2</v>
      </c>
      <c r="BS929" t="s">
        <v>38</v>
      </c>
      <c r="BT929">
        <v>3500</v>
      </c>
      <c r="BU929">
        <v>29200</v>
      </c>
      <c r="BV929">
        <v>11.8</v>
      </c>
      <c r="BW929" t="s">
        <v>38</v>
      </c>
    </row>
    <row r="930" spans="1:75" x14ac:dyDescent="0.3">
      <c r="A930" t="s">
        <v>284</v>
      </c>
      <c r="B930" t="str">
        <f>VLOOKUP(A930,'class and classification'!$A$1:$B$338,2,FALSE)</f>
        <v>Predominantly Urban</v>
      </c>
      <c r="C930" t="str">
        <f>VLOOKUP(A930,'class and classification'!$A$1:$C$338,3,FALSE)</f>
        <v>SD</v>
      </c>
      <c r="D930">
        <v>3900</v>
      </c>
      <c r="E930">
        <v>32200</v>
      </c>
      <c r="F930">
        <v>12</v>
      </c>
      <c r="G930">
        <v>3.2</v>
      </c>
      <c r="H930">
        <v>4600</v>
      </c>
      <c r="I930">
        <v>30900</v>
      </c>
      <c r="J930">
        <v>15</v>
      </c>
      <c r="K930">
        <v>3.6</v>
      </c>
      <c r="L930">
        <v>3700</v>
      </c>
      <c r="M930">
        <v>31300</v>
      </c>
      <c r="N930">
        <v>11.8</v>
      </c>
      <c r="O930">
        <v>6.6</v>
      </c>
      <c r="P930">
        <v>5000</v>
      </c>
      <c r="Q930">
        <v>32400</v>
      </c>
      <c r="R930">
        <v>15.4</v>
      </c>
      <c r="S930">
        <v>7.4</v>
      </c>
      <c r="T930">
        <v>6900</v>
      </c>
      <c r="U930">
        <v>30300</v>
      </c>
      <c r="V930">
        <v>22.8</v>
      </c>
      <c r="W930">
        <v>9.1999999999999993</v>
      </c>
      <c r="X930">
        <v>3700</v>
      </c>
      <c r="Y930">
        <v>28200</v>
      </c>
      <c r="Z930">
        <v>13.1</v>
      </c>
      <c r="AA930">
        <v>7.7</v>
      </c>
      <c r="AB930">
        <v>3400</v>
      </c>
      <c r="AC930">
        <v>27600</v>
      </c>
      <c r="AD930">
        <v>12.2</v>
      </c>
      <c r="AE930" t="s">
        <v>38</v>
      </c>
      <c r="AF930">
        <v>2800</v>
      </c>
      <c r="AG930">
        <v>30200</v>
      </c>
      <c r="AH930">
        <v>9.4</v>
      </c>
      <c r="AI930" t="s">
        <v>38</v>
      </c>
      <c r="AJ930">
        <v>6100</v>
      </c>
      <c r="AK930">
        <v>35100</v>
      </c>
      <c r="AL930">
        <v>17.3</v>
      </c>
      <c r="AM930">
        <v>7.5</v>
      </c>
      <c r="AN930">
        <v>2800</v>
      </c>
      <c r="AO930">
        <v>28700</v>
      </c>
      <c r="AP930">
        <v>9.8000000000000007</v>
      </c>
      <c r="AQ930" t="s">
        <v>38</v>
      </c>
      <c r="AR930">
        <v>4400</v>
      </c>
      <c r="AS930">
        <v>30500</v>
      </c>
      <c r="AT930">
        <v>14.5</v>
      </c>
      <c r="AU930">
        <v>8.5</v>
      </c>
      <c r="AV930">
        <v>4700</v>
      </c>
      <c r="AW930">
        <v>32500</v>
      </c>
      <c r="AX930">
        <v>14.3</v>
      </c>
      <c r="AY930">
        <v>7.6</v>
      </c>
      <c r="AZ930">
        <v>2700</v>
      </c>
      <c r="BA930">
        <v>32100</v>
      </c>
      <c r="BB930">
        <v>8.3000000000000007</v>
      </c>
      <c r="BC930" t="s">
        <v>38</v>
      </c>
      <c r="BD930">
        <v>3700</v>
      </c>
      <c r="BE930">
        <v>34100</v>
      </c>
      <c r="BF930">
        <v>10.8</v>
      </c>
      <c r="BG930" t="s">
        <v>38</v>
      </c>
      <c r="BH930">
        <v>6600</v>
      </c>
      <c r="BI930">
        <v>34800</v>
      </c>
      <c r="BJ930">
        <v>18.899999999999999</v>
      </c>
      <c r="BK930">
        <v>8.1</v>
      </c>
      <c r="BL930">
        <v>4900</v>
      </c>
      <c r="BM930">
        <v>35200</v>
      </c>
      <c r="BN930">
        <v>14</v>
      </c>
      <c r="BO930">
        <v>7</v>
      </c>
      <c r="BP930">
        <v>5200</v>
      </c>
      <c r="BQ930">
        <v>35400</v>
      </c>
      <c r="BR930">
        <v>14.6</v>
      </c>
      <c r="BS930" t="s">
        <v>38</v>
      </c>
      <c r="BT930">
        <v>5200</v>
      </c>
      <c r="BU930">
        <v>32300</v>
      </c>
      <c r="BV930">
        <v>16.2</v>
      </c>
      <c r="BW930" t="s">
        <v>38</v>
      </c>
    </row>
    <row r="931" spans="1:75" x14ac:dyDescent="0.3">
      <c r="A931" t="s">
        <v>285</v>
      </c>
      <c r="B931" t="str">
        <f>VLOOKUP(A931,'class and classification'!$A$1:$B$338,2,FALSE)</f>
        <v>Predominantly Urban</v>
      </c>
      <c r="C931" t="str">
        <f>VLOOKUP(A931,'class and classification'!$A$1:$C$338,3,FALSE)</f>
        <v>SD</v>
      </c>
      <c r="D931">
        <v>7700</v>
      </c>
      <c r="E931">
        <v>54700</v>
      </c>
      <c r="F931">
        <v>14.1</v>
      </c>
      <c r="G931">
        <v>2.8</v>
      </c>
      <c r="H931">
        <v>7700</v>
      </c>
      <c r="I931">
        <v>54800</v>
      </c>
      <c r="J931">
        <v>14</v>
      </c>
      <c r="K931">
        <v>3.2</v>
      </c>
      <c r="L931">
        <v>6600</v>
      </c>
      <c r="M931">
        <v>56800</v>
      </c>
      <c r="N931">
        <v>11.6</v>
      </c>
      <c r="O931">
        <v>4.8</v>
      </c>
      <c r="P931">
        <v>7000</v>
      </c>
      <c r="Q931">
        <v>57100</v>
      </c>
      <c r="R931">
        <v>12.3</v>
      </c>
      <c r="S931">
        <v>4.8</v>
      </c>
      <c r="T931">
        <v>7400</v>
      </c>
      <c r="U931">
        <v>57800</v>
      </c>
      <c r="V931">
        <v>12.7</v>
      </c>
      <c r="W931">
        <v>4.7</v>
      </c>
      <c r="X931">
        <v>9000</v>
      </c>
      <c r="Y931">
        <v>55000</v>
      </c>
      <c r="Z931">
        <v>16.3</v>
      </c>
      <c r="AA931">
        <v>5.9</v>
      </c>
      <c r="AB931">
        <v>5500</v>
      </c>
      <c r="AC931">
        <v>58200</v>
      </c>
      <c r="AD931">
        <v>9.4</v>
      </c>
      <c r="AE931">
        <v>4.4000000000000004</v>
      </c>
      <c r="AF931">
        <v>7200</v>
      </c>
      <c r="AG931">
        <v>57000</v>
      </c>
      <c r="AH931">
        <v>12.6</v>
      </c>
      <c r="AI931">
        <v>5</v>
      </c>
      <c r="AJ931">
        <v>7400</v>
      </c>
      <c r="AK931">
        <v>53500</v>
      </c>
      <c r="AL931">
        <v>13.8</v>
      </c>
      <c r="AM931">
        <v>5.9</v>
      </c>
      <c r="AN931">
        <v>6400</v>
      </c>
      <c r="AO931">
        <v>53600</v>
      </c>
      <c r="AP931">
        <v>12</v>
      </c>
      <c r="AQ931">
        <v>5.8</v>
      </c>
      <c r="AR931">
        <v>7100</v>
      </c>
      <c r="AS931">
        <v>53700</v>
      </c>
      <c r="AT931">
        <v>13.1</v>
      </c>
      <c r="AU931">
        <v>5.6</v>
      </c>
      <c r="AV931">
        <v>6800</v>
      </c>
      <c r="AW931">
        <v>53400</v>
      </c>
      <c r="AX931">
        <v>12.7</v>
      </c>
      <c r="AY931">
        <v>5.8</v>
      </c>
      <c r="AZ931">
        <v>8600</v>
      </c>
      <c r="BA931">
        <v>60400</v>
      </c>
      <c r="BB931">
        <v>14.3</v>
      </c>
      <c r="BC931">
        <v>5.9</v>
      </c>
      <c r="BD931">
        <v>10900</v>
      </c>
      <c r="BE931">
        <v>59000</v>
      </c>
      <c r="BF931">
        <v>18.5</v>
      </c>
      <c r="BG931">
        <v>6.1</v>
      </c>
      <c r="BH931">
        <v>7400</v>
      </c>
      <c r="BI931">
        <v>55500</v>
      </c>
      <c r="BJ931">
        <v>13.3</v>
      </c>
      <c r="BK931">
        <v>5.4</v>
      </c>
      <c r="BL931">
        <v>9000</v>
      </c>
      <c r="BM931">
        <v>59300</v>
      </c>
      <c r="BN931">
        <v>15.2</v>
      </c>
      <c r="BO931">
        <v>6.2</v>
      </c>
      <c r="BP931">
        <v>7300</v>
      </c>
      <c r="BQ931">
        <v>59100</v>
      </c>
      <c r="BR931">
        <v>12.4</v>
      </c>
      <c r="BS931">
        <v>6.2</v>
      </c>
      <c r="BT931">
        <v>6000</v>
      </c>
      <c r="BU931">
        <v>51300</v>
      </c>
      <c r="BV931">
        <v>11.7</v>
      </c>
      <c r="BW931">
        <v>5.9</v>
      </c>
    </row>
    <row r="932" spans="1:75" x14ac:dyDescent="0.3">
      <c r="A932" t="s">
        <v>286</v>
      </c>
      <c r="B932" t="str">
        <f>VLOOKUP(A932,'class and classification'!$A$1:$B$338,2,FALSE)</f>
        <v>Urban with Significant Rural</v>
      </c>
      <c r="C932" t="str">
        <f>VLOOKUP(A932,'class and classification'!$A$1:$C$338,3,FALSE)</f>
        <v>SD</v>
      </c>
      <c r="D932">
        <v>7100</v>
      </c>
      <c r="E932">
        <v>51500</v>
      </c>
      <c r="F932">
        <v>13.8</v>
      </c>
      <c r="G932">
        <v>2.6</v>
      </c>
      <c r="H932">
        <v>6800</v>
      </c>
      <c r="I932">
        <v>52600</v>
      </c>
      <c r="J932">
        <v>13</v>
      </c>
      <c r="K932">
        <v>3</v>
      </c>
      <c r="L932">
        <v>5100</v>
      </c>
      <c r="M932">
        <v>50400</v>
      </c>
      <c r="N932">
        <v>10.199999999999999</v>
      </c>
      <c r="O932">
        <v>4.5999999999999996</v>
      </c>
      <c r="P932">
        <v>5600</v>
      </c>
      <c r="Q932">
        <v>53500</v>
      </c>
      <c r="R932">
        <v>10.5</v>
      </c>
      <c r="S932">
        <v>4.5</v>
      </c>
      <c r="T932">
        <v>6400</v>
      </c>
      <c r="U932">
        <v>53800</v>
      </c>
      <c r="V932">
        <v>11.9</v>
      </c>
      <c r="W932">
        <v>4.9000000000000004</v>
      </c>
      <c r="X932">
        <v>7500</v>
      </c>
      <c r="Y932">
        <v>50100</v>
      </c>
      <c r="Z932">
        <v>15</v>
      </c>
      <c r="AA932">
        <v>5.6</v>
      </c>
      <c r="AB932">
        <v>7200</v>
      </c>
      <c r="AC932">
        <v>54600</v>
      </c>
      <c r="AD932">
        <v>13.3</v>
      </c>
      <c r="AE932">
        <v>5.4</v>
      </c>
      <c r="AF932">
        <v>4500</v>
      </c>
      <c r="AG932">
        <v>53700</v>
      </c>
      <c r="AH932">
        <v>8.4</v>
      </c>
      <c r="AI932">
        <v>4.9000000000000004</v>
      </c>
      <c r="AJ932">
        <v>3100</v>
      </c>
      <c r="AK932">
        <v>50400</v>
      </c>
      <c r="AL932">
        <v>6.1</v>
      </c>
      <c r="AM932" t="s">
        <v>38</v>
      </c>
      <c r="AN932">
        <v>4800</v>
      </c>
      <c r="AO932">
        <v>51200</v>
      </c>
      <c r="AP932">
        <v>9.4</v>
      </c>
      <c r="AQ932">
        <v>5</v>
      </c>
      <c r="AR932">
        <v>5200</v>
      </c>
      <c r="AS932">
        <v>49100</v>
      </c>
      <c r="AT932">
        <v>10.7</v>
      </c>
      <c r="AU932">
        <v>5.3</v>
      </c>
      <c r="AV932">
        <v>6000</v>
      </c>
      <c r="AW932">
        <v>47600</v>
      </c>
      <c r="AX932">
        <v>12.6</v>
      </c>
      <c r="AY932">
        <v>6.6</v>
      </c>
      <c r="AZ932">
        <v>4700</v>
      </c>
      <c r="BA932">
        <v>52300</v>
      </c>
      <c r="BB932">
        <v>8.9</v>
      </c>
      <c r="BC932">
        <v>5.3</v>
      </c>
      <c r="BD932">
        <v>7500</v>
      </c>
      <c r="BE932">
        <v>47800</v>
      </c>
      <c r="BF932">
        <v>15.8</v>
      </c>
      <c r="BG932">
        <v>7</v>
      </c>
      <c r="BH932">
        <v>5000</v>
      </c>
      <c r="BI932">
        <v>48700</v>
      </c>
      <c r="BJ932">
        <v>10.3</v>
      </c>
      <c r="BK932">
        <v>5.6</v>
      </c>
      <c r="BL932">
        <v>5400</v>
      </c>
      <c r="BM932">
        <v>48700</v>
      </c>
      <c r="BN932">
        <v>11</v>
      </c>
      <c r="BO932">
        <v>6.1</v>
      </c>
      <c r="BP932">
        <v>3400</v>
      </c>
      <c r="BQ932">
        <v>48900</v>
      </c>
      <c r="BR932">
        <v>7.1</v>
      </c>
      <c r="BS932" t="s">
        <v>38</v>
      </c>
      <c r="BT932">
        <v>9800</v>
      </c>
      <c r="BU932">
        <v>55700</v>
      </c>
      <c r="BV932">
        <v>17.600000000000001</v>
      </c>
      <c r="BW932">
        <v>7.3</v>
      </c>
    </row>
    <row r="933" spans="1:75" x14ac:dyDescent="0.3">
      <c r="A933" t="s">
        <v>287</v>
      </c>
      <c r="B933" t="str">
        <f>VLOOKUP(A933,'class and classification'!$A$1:$B$338,2,FALSE)</f>
        <v>Predominantly Rural</v>
      </c>
      <c r="C933" t="str">
        <f>VLOOKUP(A933,'class and classification'!$A$1:$C$338,3,FALSE)</f>
        <v>SD</v>
      </c>
      <c r="D933">
        <v>5200</v>
      </c>
      <c r="E933">
        <v>49600</v>
      </c>
      <c r="F933">
        <v>10.5</v>
      </c>
      <c r="G933">
        <v>2.6</v>
      </c>
      <c r="H933">
        <v>5600</v>
      </c>
      <c r="I933">
        <v>49200</v>
      </c>
      <c r="J933">
        <v>11.4</v>
      </c>
      <c r="K933">
        <v>3.1</v>
      </c>
      <c r="L933">
        <v>5600</v>
      </c>
      <c r="M933">
        <v>46400</v>
      </c>
      <c r="N933">
        <v>12.1</v>
      </c>
      <c r="O933">
        <v>5.3</v>
      </c>
      <c r="P933">
        <v>7200</v>
      </c>
      <c r="Q933">
        <v>50200</v>
      </c>
      <c r="R933">
        <v>14.3</v>
      </c>
      <c r="S933">
        <v>5.5</v>
      </c>
      <c r="T933">
        <v>5800</v>
      </c>
      <c r="U933">
        <v>44100</v>
      </c>
      <c r="V933">
        <v>13.1</v>
      </c>
      <c r="W933">
        <v>5.4</v>
      </c>
      <c r="X933">
        <v>3600</v>
      </c>
      <c r="Y933">
        <v>48100</v>
      </c>
      <c r="Z933">
        <v>7.4</v>
      </c>
      <c r="AA933">
        <v>4.5</v>
      </c>
      <c r="AB933">
        <v>6600</v>
      </c>
      <c r="AC933">
        <v>51700</v>
      </c>
      <c r="AD933">
        <v>12.7</v>
      </c>
      <c r="AE933">
        <v>5.4</v>
      </c>
      <c r="AF933">
        <v>7100</v>
      </c>
      <c r="AG933">
        <v>47000</v>
      </c>
      <c r="AH933">
        <v>15.1</v>
      </c>
      <c r="AI933">
        <v>6.1</v>
      </c>
      <c r="AJ933">
        <v>8000</v>
      </c>
      <c r="AK933">
        <v>44600</v>
      </c>
      <c r="AL933">
        <v>17.899999999999999</v>
      </c>
      <c r="AM933">
        <v>6.7</v>
      </c>
      <c r="AN933">
        <v>5500</v>
      </c>
      <c r="AO933">
        <v>47800</v>
      </c>
      <c r="AP933">
        <v>11.4</v>
      </c>
      <c r="AQ933">
        <v>6</v>
      </c>
      <c r="AR933">
        <v>3200</v>
      </c>
      <c r="AS933">
        <v>52900</v>
      </c>
      <c r="AT933">
        <v>6.1</v>
      </c>
      <c r="AU933" t="s">
        <v>38</v>
      </c>
      <c r="AV933">
        <v>7700</v>
      </c>
      <c r="AW933">
        <v>47800</v>
      </c>
      <c r="AX933">
        <v>16.100000000000001</v>
      </c>
      <c r="AY933">
        <v>7</v>
      </c>
      <c r="AZ933">
        <v>8300</v>
      </c>
      <c r="BA933">
        <v>47900</v>
      </c>
      <c r="BB933">
        <v>17.3</v>
      </c>
      <c r="BC933">
        <v>7.1</v>
      </c>
      <c r="BD933">
        <v>5500</v>
      </c>
      <c r="BE933">
        <v>50600</v>
      </c>
      <c r="BF933">
        <v>10.9</v>
      </c>
      <c r="BG933">
        <v>5.8</v>
      </c>
      <c r="BH933">
        <v>7000</v>
      </c>
      <c r="BI933">
        <v>51200</v>
      </c>
      <c r="BJ933">
        <v>13.7</v>
      </c>
      <c r="BK933">
        <v>6</v>
      </c>
      <c r="BL933">
        <v>7500</v>
      </c>
      <c r="BM933">
        <v>51800</v>
      </c>
      <c r="BN933">
        <v>14.5</v>
      </c>
      <c r="BO933">
        <v>6.3</v>
      </c>
      <c r="BP933">
        <v>8500</v>
      </c>
      <c r="BQ933">
        <v>53900</v>
      </c>
      <c r="BR933">
        <v>15.8</v>
      </c>
      <c r="BS933">
        <v>7.2</v>
      </c>
      <c r="BT933">
        <v>6200</v>
      </c>
      <c r="BU933">
        <v>48100</v>
      </c>
      <c r="BV933">
        <v>12.9</v>
      </c>
      <c r="BW933">
        <v>6</v>
      </c>
    </row>
    <row r="934" spans="1:75" x14ac:dyDescent="0.3">
      <c r="A934" t="s">
        <v>288</v>
      </c>
      <c r="B934" t="str">
        <f>VLOOKUP(A934,'class and classification'!$A$1:$B$338,2,FALSE)</f>
        <v>Predominantly Rural</v>
      </c>
      <c r="C934" t="str">
        <f>VLOOKUP(A934,'class and classification'!$A$1:$C$338,3,FALSE)</f>
        <v>SD</v>
      </c>
      <c r="D934">
        <v>3600</v>
      </c>
      <c r="E934">
        <v>27000</v>
      </c>
      <c r="F934">
        <v>13.2</v>
      </c>
      <c r="G934">
        <v>3</v>
      </c>
      <c r="H934">
        <v>3400</v>
      </c>
      <c r="I934">
        <v>28200</v>
      </c>
      <c r="J934">
        <v>12.1</v>
      </c>
      <c r="K934">
        <v>3.1</v>
      </c>
      <c r="L934">
        <v>1800</v>
      </c>
      <c r="M934">
        <v>28400</v>
      </c>
      <c r="N934">
        <v>6.2</v>
      </c>
      <c r="O934" t="s">
        <v>38</v>
      </c>
      <c r="P934">
        <v>4100</v>
      </c>
      <c r="Q934">
        <v>28500</v>
      </c>
      <c r="R934">
        <v>14.3</v>
      </c>
      <c r="S934">
        <v>7.9</v>
      </c>
      <c r="T934">
        <v>3900</v>
      </c>
      <c r="U934">
        <v>26500</v>
      </c>
      <c r="V934">
        <v>14.6</v>
      </c>
      <c r="W934" t="s">
        <v>38</v>
      </c>
      <c r="X934">
        <v>3400</v>
      </c>
      <c r="Y934">
        <v>25200</v>
      </c>
      <c r="Z934">
        <v>13.4</v>
      </c>
      <c r="AA934" t="s">
        <v>38</v>
      </c>
      <c r="AB934">
        <v>2500</v>
      </c>
      <c r="AC934">
        <v>27300</v>
      </c>
      <c r="AD934">
        <v>9.3000000000000007</v>
      </c>
      <c r="AE934" t="s">
        <v>38</v>
      </c>
      <c r="AF934">
        <v>2300</v>
      </c>
      <c r="AG934">
        <v>25100</v>
      </c>
      <c r="AH934">
        <v>9</v>
      </c>
      <c r="AI934" t="s">
        <v>38</v>
      </c>
      <c r="AJ934">
        <v>3400</v>
      </c>
      <c r="AK934">
        <v>28000</v>
      </c>
      <c r="AL934">
        <v>12</v>
      </c>
      <c r="AM934">
        <v>7</v>
      </c>
      <c r="AN934">
        <v>4000</v>
      </c>
      <c r="AO934">
        <v>26600</v>
      </c>
      <c r="AP934">
        <v>15</v>
      </c>
      <c r="AQ934">
        <v>8.4</v>
      </c>
      <c r="AR934">
        <v>2800</v>
      </c>
      <c r="AS934">
        <v>27500</v>
      </c>
      <c r="AT934">
        <v>10.3</v>
      </c>
      <c r="AU934" t="s">
        <v>38</v>
      </c>
      <c r="AV934">
        <v>3500</v>
      </c>
      <c r="AW934">
        <v>26700</v>
      </c>
      <c r="AX934">
        <v>13</v>
      </c>
      <c r="AY934">
        <v>7.1</v>
      </c>
      <c r="AZ934">
        <v>1500</v>
      </c>
      <c r="BA934">
        <v>26400</v>
      </c>
      <c r="BB934">
        <v>5.6</v>
      </c>
      <c r="BC934" t="s">
        <v>38</v>
      </c>
      <c r="BD934">
        <v>5100</v>
      </c>
      <c r="BE934">
        <v>25100</v>
      </c>
      <c r="BF934">
        <v>20.399999999999999</v>
      </c>
      <c r="BG934">
        <v>10.5</v>
      </c>
      <c r="BH934">
        <v>3600</v>
      </c>
      <c r="BI934">
        <v>25400</v>
      </c>
      <c r="BJ934">
        <v>14.1</v>
      </c>
      <c r="BK934" t="s">
        <v>38</v>
      </c>
      <c r="BL934">
        <v>2600</v>
      </c>
      <c r="BM934">
        <v>23500</v>
      </c>
      <c r="BN934">
        <v>11.1</v>
      </c>
      <c r="BO934" t="s">
        <v>38</v>
      </c>
      <c r="BP934">
        <v>3400</v>
      </c>
      <c r="BQ934">
        <v>27600</v>
      </c>
      <c r="BR934">
        <v>12.4</v>
      </c>
      <c r="BS934" t="s">
        <v>38</v>
      </c>
      <c r="BT934">
        <v>7100</v>
      </c>
      <c r="BU934">
        <v>27200</v>
      </c>
      <c r="BV934">
        <v>26.1</v>
      </c>
      <c r="BW934">
        <v>10.9</v>
      </c>
    </row>
    <row r="935" spans="1:75" x14ac:dyDescent="0.3">
      <c r="A935" t="s">
        <v>289</v>
      </c>
      <c r="B935" t="str">
        <f>VLOOKUP(A935,'class and classification'!$A$1:$B$338,2,FALSE)</f>
        <v>Predominantly Rural</v>
      </c>
      <c r="C935" t="str">
        <f>VLOOKUP(A935,'class and classification'!$A$1:$C$338,3,FALSE)</f>
        <v>SD</v>
      </c>
      <c r="D935">
        <v>6100</v>
      </c>
      <c r="E935">
        <v>43200</v>
      </c>
      <c r="F935">
        <v>14.1</v>
      </c>
      <c r="G935">
        <v>3.3</v>
      </c>
      <c r="H935">
        <v>4900</v>
      </c>
      <c r="I935">
        <v>42400</v>
      </c>
      <c r="J935">
        <v>11.5</v>
      </c>
      <c r="K935">
        <v>3.4</v>
      </c>
      <c r="L935">
        <v>3400</v>
      </c>
      <c r="M935">
        <v>41600</v>
      </c>
      <c r="N935">
        <v>8.1</v>
      </c>
      <c r="O935" t="s">
        <v>38</v>
      </c>
      <c r="P935">
        <v>5700</v>
      </c>
      <c r="Q935">
        <v>41400</v>
      </c>
      <c r="R935">
        <v>13.7</v>
      </c>
      <c r="S935">
        <v>6.7</v>
      </c>
      <c r="T935">
        <v>5900</v>
      </c>
      <c r="U935">
        <v>42600</v>
      </c>
      <c r="V935">
        <v>13.9</v>
      </c>
      <c r="W935">
        <v>6.1</v>
      </c>
      <c r="X935">
        <v>6600</v>
      </c>
      <c r="Y935">
        <v>43000</v>
      </c>
      <c r="Z935">
        <v>15.3</v>
      </c>
      <c r="AA935">
        <v>6.7</v>
      </c>
      <c r="AB935">
        <v>5000</v>
      </c>
      <c r="AC935">
        <v>45400</v>
      </c>
      <c r="AD935">
        <v>11.1</v>
      </c>
      <c r="AE935">
        <v>5.6</v>
      </c>
      <c r="AF935">
        <v>6200</v>
      </c>
      <c r="AG935">
        <v>42100</v>
      </c>
      <c r="AH935">
        <v>14.7</v>
      </c>
      <c r="AI935">
        <v>6.7</v>
      </c>
      <c r="AJ935">
        <v>6300</v>
      </c>
      <c r="AK935">
        <v>44600</v>
      </c>
      <c r="AL935">
        <v>14</v>
      </c>
      <c r="AM935">
        <v>6.7</v>
      </c>
      <c r="AN935">
        <v>5500</v>
      </c>
      <c r="AO935">
        <v>42300</v>
      </c>
      <c r="AP935">
        <v>13</v>
      </c>
      <c r="AQ935">
        <v>6.4</v>
      </c>
      <c r="AR935">
        <v>7700</v>
      </c>
      <c r="AS935">
        <v>41300</v>
      </c>
      <c r="AT935">
        <v>18.8</v>
      </c>
      <c r="AU935">
        <v>8.5</v>
      </c>
      <c r="AV935">
        <v>5400</v>
      </c>
      <c r="AW935">
        <v>48000</v>
      </c>
      <c r="AX935">
        <v>11.3</v>
      </c>
      <c r="AY935">
        <v>5.8</v>
      </c>
      <c r="AZ935">
        <v>5100</v>
      </c>
      <c r="BA935">
        <v>45800</v>
      </c>
      <c r="BB935">
        <v>11.1</v>
      </c>
      <c r="BC935">
        <v>5.7</v>
      </c>
      <c r="BD935">
        <v>7700</v>
      </c>
      <c r="BE935">
        <v>42400</v>
      </c>
      <c r="BF935">
        <v>18.2</v>
      </c>
      <c r="BG935">
        <v>7.5</v>
      </c>
      <c r="BH935">
        <v>4300</v>
      </c>
      <c r="BI935">
        <v>42800</v>
      </c>
      <c r="BJ935">
        <v>10.1</v>
      </c>
      <c r="BK935">
        <v>5.6</v>
      </c>
      <c r="BL935">
        <v>6600</v>
      </c>
      <c r="BM935">
        <v>44100</v>
      </c>
      <c r="BN935">
        <v>14.9</v>
      </c>
      <c r="BO935">
        <v>6.2</v>
      </c>
      <c r="BP935">
        <v>5900</v>
      </c>
      <c r="BQ935">
        <v>44800</v>
      </c>
      <c r="BR935">
        <v>13.2</v>
      </c>
      <c r="BS935">
        <v>6.1</v>
      </c>
      <c r="BT935">
        <v>5200</v>
      </c>
      <c r="BU935">
        <v>42400</v>
      </c>
      <c r="BV935">
        <v>12.2</v>
      </c>
      <c r="BW935">
        <v>6</v>
      </c>
    </row>
    <row r="936" spans="1:75" x14ac:dyDescent="0.3">
      <c r="A936" t="s">
        <v>290</v>
      </c>
      <c r="B936" t="str">
        <f>VLOOKUP(A936,'class and classification'!$A$1:$B$338,2,FALSE)</f>
        <v>Urban with Significant Rural</v>
      </c>
      <c r="C936" t="str">
        <f>VLOOKUP(A936,'class and classification'!$A$1:$C$338,3,FALSE)</f>
        <v>SD</v>
      </c>
      <c r="D936">
        <v>11100</v>
      </c>
      <c r="E936">
        <v>78100</v>
      </c>
      <c r="F936">
        <v>14.2</v>
      </c>
      <c r="G936">
        <v>3.1</v>
      </c>
      <c r="H936">
        <v>8900</v>
      </c>
      <c r="I936">
        <v>79200</v>
      </c>
      <c r="J936">
        <v>11.3</v>
      </c>
      <c r="K936">
        <v>3.1</v>
      </c>
      <c r="L936">
        <v>7200</v>
      </c>
      <c r="M936">
        <v>77000</v>
      </c>
      <c r="N936">
        <v>9.4</v>
      </c>
      <c r="O936">
        <v>3.8</v>
      </c>
      <c r="P936">
        <v>13000</v>
      </c>
      <c r="Q936">
        <v>78100</v>
      </c>
      <c r="R936">
        <v>16.600000000000001</v>
      </c>
      <c r="S936">
        <v>4.9000000000000004</v>
      </c>
      <c r="T936">
        <v>10000</v>
      </c>
      <c r="U936">
        <v>78300</v>
      </c>
      <c r="V936">
        <v>12.8</v>
      </c>
      <c r="W936">
        <v>4.4000000000000004</v>
      </c>
      <c r="X936">
        <v>10300</v>
      </c>
      <c r="Y936">
        <v>80200</v>
      </c>
      <c r="Z936">
        <v>12.8</v>
      </c>
      <c r="AA936">
        <v>4.4000000000000004</v>
      </c>
      <c r="AB936">
        <v>14800</v>
      </c>
      <c r="AC936">
        <v>75100</v>
      </c>
      <c r="AD936">
        <v>19.7</v>
      </c>
      <c r="AE936">
        <v>5.0999999999999996</v>
      </c>
      <c r="AF936">
        <v>11000</v>
      </c>
      <c r="AG936">
        <v>72300</v>
      </c>
      <c r="AH936">
        <v>15.2</v>
      </c>
      <c r="AI936">
        <v>5.3</v>
      </c>
      <c r="AJ936">
        <v>10100</v>
      </c>
      <c r="AK936">
        <v>78000</v>
      </c>
      <c r="AL936">
        <v>13</v>
      </c>
      <c r="AM936">
        <v>4.5999999999999996</v>
      </c>
      <c r="AN936">
        <v>9100</v>
      </c>
      <c r="AO936">
        <v>80800</v>
      </c>
      <c r="AP936">
        <v>11.2</v>
      </c>
      <c r="AQ936">
        <v>4.0999999999999996</v>
      </c>
      <c r="AR936">
        <v>7600</v>
      </c>
      <c r="AS936">
        <v>79200</v>
      </c>
      <c r="AT936">
        <v>9.6</v>
      </c>
      <c r="AU936">
        <v>4</v>
      </c>
      <c r="AV936">
        <v>13300</v>
      </c>
      <c r="AW936">
        <v>81300</v>
      </c>
      <c r="AX936">
        <v>16.3</v>
      </c>
      <c r="AY936">
        <v>4.9000000000000004</v>
      </c>
      <c r="AZ936">
        <v>14400</v>
      </c>
      <c r="BA936">
        <v>83400</v>
      </c>
      <c r="BB936">
        <v>17.2</v>
      </c>
      <c r="BC936">
        <v>5.0999999999999996</v>
      </c>
      <c r="BD936">
        <v>12400</v>
      </c>
      <c r="BE936">
        <v>77500</v>
      </c>
      <c r="BF936">
        <v>16</v>
      </c>
      <c r="BG936">
        <v>4.8</v>
      </c>
      <c r="BH936">
        <v>13900</v>
      </c>
      <c r="BI936">
        <v>83600</v>
      </c>
      <c r="BJ936">
        <v>16.600000000000001</v>
      </c>
      <c r="BK936">
        <v>5.0999999999999996</v>
      </c>
      <c r="BL936">
        <v>11400</v>
      </c>
      <c r="BM936">
        <v>84200</v>
      </c>
      <c r="BN936">
        <v>13.6</v>
      </c>
      <c r="BO936">
        <v>4.7</v>
      </c>
      <c r="BP936">
        <v>7900</v>
      </c>
      <c r="BQ936">
        <v>79800</v>
      </c>
      <c r="BR936">
        <v>9.9</v>
      </c>
      <c r="BS936">
        <v>4.5</v>
      </c>
      <c r="BT936">
        <v>13200</v>
      </c>
      <c r="BU936">
        <v>76600</v>
      </c>
      <c r="BV936">
        <v>17.2</v>
      </c>
      <c r="BW936">
        <v>5</v>
      </c>
    </row>
    <row r="937" spans="1:75" x14ac:dyDescent="0.3">
      <c r="A937" t="s">
        <v>291</v>
      </c>
      <c r="B937" t="str">
        <f>VLOOKUP(A937,'class and classification'!$A$1:$B$338,2,FALSE)</f>
        <v>Predominantly Rural</v>
      </c>
      <c r="C937" t="str">
        <f>VLOOKUP(A937,'class and classification'!$A$1:$C$338,3,FALSE)</f>
        <v>SD</v>
      </c>
      <c r="D937">
        <v>4000</v>
      </c>
      <c r="E937">
        <v>22200</v>
      </c>
      <c r="F937">
        <v>17.899999999999999</v>
      </c>
      <c r="G937">
        <v>3.4</v>
      </c>
      <c r="H937">
        <v>3800</v>
      </c>
      <c r="I937">
        <v>22300</v>
      </c>
      <c r="J937">
        <v>17.100000000000001</v>
      </c>
      <c r="K937">
        <v>3.6</v>
      </c>
      <c r="L937">
        <v>4400</v>
      </c>
      <c r="M937">
        <v>25200</v>
      </c>
      <c r="N937">
        <v>17.3</v>
      </c>
      <c r="O937">
        <v>8.1999999999999993</v>
      </c>
      <c r="P937">
        <v>5900</v>
      </c>
      <c r="Q937">
        <v>23700</v>
      </c>
      <c r="R937">
        <v>25.1</v>
      </c>
      <c r="S937">
        <v>9.6</v>
      </c>
      <c r="T937">
        <v>6400</v>
      </c>
      <c r="U937">
        <v>26300</v>
      </c>
      <c r="V937">
        <v>24.2</v>
      </c>
      <c r="W937">
        <v>9.4</v>
      </c>
      <c r="X937">
        <v>3900</v>
      </c>
      <c r="Y937">
        <v>26100</v>
      </c>
      <c r="Z937">
        <v>14.8</v>
      </c>
      <c r="AA937">
        <v>8.1999999999999993</v>
      </c>
      <c r="AB937">
        <v>2800</v>
      </c>
      <c r="AC937">
        <v>24600</v>
      </c>
      <c r="AD937">
        <v>11.3</v>
      </c>
      <c r="AE937" t="s">
        <v>38</v>
      </c>
      <c r="AF937">
        <v>3000</v>
      </c>
      <c r="AG937">
        <v>21900</v>
      </c>
      <c r="AH937">
        <v>13.5</v>
      </c>
      <c r="AI937" t="s">
        <v>38</v>
      </c>
      <c r="AJ937">
        <v>5000</v>
      </c>
      <c r="AK937">
        <v>22900</v>
      </c>
      <c r="AL937">
        <v>21.7</v>
      </c>
      <c r="AM937">
        <v>9.3000000000000007</v>
      </c>
      <c r="AN937">
        <v>5100</v>
      </c>
      <c r="AO937">
        <v>24700</v>
      </c>
      <c r="AP937">
        <v>20.5</v>
      </c>
      <c r="AQ937">
        <v>9.5</v>
      </c>
      <c r="AR937">
        <v>3000</v>
      </c>
      <c r="AS937">
        <v>22600</v>
      </c>
      <c r="AT937">
        <v>13.2</v>
      </c>
      <c r="AU937" t="s">
        <v>38</v>
      </c>
      <c r="AV937">
        <v>4900</v>
      </c>
      <c r="AW937">
        <v>25400</v>
      </c>
      <c r="AX937">
        <v>19.100000000000001</v>
      </c>
      <c r="AY937" t="s">
        <v>38</v>
      </c>
      <c r="AZ937">
        <v>4900</v>
      </c>
      <c r="BA937">
        <v>25700</v>
      </c>
      <c r="BB937">
        <v>18.899999999999999</v>
      </c>
      <c r="BC937" t="s">
        <v>38</v>
      </c>
      <c r="BD937">
        <v>2600</v>
      </c>
      <c r="BE937">
        <v>24800</v>
      </c>
      <c r="BF937">
        <v>10.4</v>
      </c>
      <c r="BG937" t="s">
        <v>38</v>
      </c>
      <c r="BH937">
        <v>3900</v>
      </c>
      <c r="BI937">
        <v>23300</v>
      </c>
      <c r="BJ937">
        <v>16.8</v>
      </c>
      <c r="BK937" t="s">
        <v>38</v>
      </c>
      <c r="BL937">
        <v>4700</v>
      </c>
      <c r="BM937">
        <v>24100</v>
      </c>
      <c r="BN937">
        <v>19.399999999999999</v>
      </c>
      <c r="BO937" t="s">
        <v>38</v>
      </c>
      <c r="BP937">
        <v>5700</v>
      </c>
      <c r="BQ937">
        <v>24200</v>
      </c>
      <c r="BR937">
        <v>23.4</v>
      </c>
      <c r="BS937">
        <v>11.6</v>
      </c>
      <c r="BT937">
        <v>4100</v>
      </c>
      <c r="BU937">
        <v>25900</v>
      </c>
      <c r="BV937">
        <v>15.8</v>
      </c>
      <c r="BW937" t="s">
        <v>38</v>
      </c>
    </row>
    <row r="938" spans="1:75" x14ac:dyDescent="0.3">
      <c r="A938" t="s">
        <v>292</v>
      </c>
      <c r="B938" t="str">
        <f>VLOOKUP(A938,'class and classification'!$A$1:$B$338,2,FALSE)</f>
        <v>Predominantly Rural</v>
      </c>
      <c r="C938" t="str">
        <f>VLOOKUP(A938,'class and classification'!$A$1:$C$338,3,FALSE)</f>
        <v>SD</v>
      </c>
      <c r="D938">
        <v>2700</v>
      </c>
      <c r="E938">
        <v>25900</v>
      </c>
      <c r="F938">
        <v>10.5</v>
      </c>
      <c r="G938">
        <v>2.5</v>
      </c>
      <c r="H938">
        <v>2300</v>
      </c>
      <c r="I938">
        <v>26900</v>
      </c>
      <c r="J938">
        <v>8.4</v>
      </c>
      <c r="K938">
        <v>2.5</v>
      </c>
      <c r="L938">
        <v>1200</v>
      </c>
      <c r="M938">
        <v>24600</v>
      </c>
      <c r="N938">
        <v>4.8</v>
      </c>
      <c r="O938" t="s">
        <v>38</v>
      </c>
      <c r="P938">
        <v>700</v>
      </c>
      <c r="Q938">
        <v>22600</v>
      </c>
      <c r="R938">
        <v>3.2</v>
      </c>
      <c r="S938" t="s">
        <v>38</v>
      </c>
      <c r="T938">
        <v>1900</v>
      </c>
      <c r="U938">
        <v>24200</v>
      </c>
      <c r="V938">
        <v>7.9</v>
      </c>
      <c r="W938" t="s">
        <v>38</v>
      </c>
      <c r="X938">
        <v>3500</v>
      </c>
      <c r="Y938">
        <v>25800</v>
      </c>
      <c r="Z938">
        <v>13.6</v>
      </c>
      <c r="AA938">
        <v>7.3</v>
      </c>
      <c r="AB938">
        <v>1600</v>
      </c>
      <c r="AC938">
        <v>24900</v>
      </c>
      <c r="AD938">
        <v>6.6</v>
      </c>
      <c r="AE938" t="s">
        <v>38</v>
      </c>
      <c r="AF938">
        <v>3600</v>
      </c>
      <c r="AG938">
        <v>26400</v>
      </c>
      <c r="AH938">
        <v>13.5</v>
      </c>
      <c r="AI938" t="s">
        <v>38</v>
      </c>
      <c r="AJ938">
        <v>1800</v>
      </c>
      <c r="AK938">
        <v>24600</v>
      </c>
      <c r="AL938">
        <v>7.4</v>
      </c>
      <c r="AM938" t="s">
        <v>38</v>
      </c>
      <c r="AN938">
        <v>3900</v>
      </c>
      <c r="AO938">
        <v>27400</v>
      </c>
      <c r="AP938">
        <v>14.3</v>
      </c>
      <c r="AQ938">
        <v>8</v>
      </c>
      <c r="AR938">
        <v>3800</v>
      </c>
      <c r="AS938">
        <v>25600</v>
      </c>
      <c r="AT938">
        <v>14.7</v>
      </c>
      <c r="AU938" t="s">
        <v>38</v>
      </c>
      <c r="AV938">
        <v>2000</v>
      </c>
      <c r="AW938">
        <v>24700</v>
      </c>
      <c r="AX938">
        <v>8.1</v>
      </c>
      <c r="AY938" t="s">
        <v>38</v>
      </c>
      <c r="AZ938">
        <v>3800</v>
      </c>
      <c r="BA938">
        <v>25600</v>
      </c>
      <c r="BB938">
        <v>14.7</v>
      </c>
      <c r="BC938">
        <v>7.7</v>
      </c>
      <c r="BD938">
        <v>3300</v>
      </c>
      <c r="BE938">
        <v>26500</v>
      </c>
      <c r="BF938">
        <v>12.6</v>
      </c>
      <c r="BG938">
        <v>7</v>
      </c>
      <c r="BH938">
        <v>4100</v>
      </c>
      <c r="BI938">
        <v>26200</v>
      </c>
      <c r="BJ938">
        <v>15.6</v>
      </c>
      <c r="BK938">
        <v>8.4</v>
      </c>
      <c r="BL938">
        <v>6000</v>
      </c>
      <c r="BM938">
        <v>27700</v>
      </c>
      <c r="BN938">
        <v>21.7</v>
      </c>
      <c r="BO938">
        <v>9.5</v>
      </c>
      <c r="BP938">
        <v>4500</v>
      </c>
      <c r="BQ938">
        <v>23700</v>
      </c>
      <c r="BR938">
        <v>19.100000000000001</v>
      </c>
      <c r="BS938">
        <v>9.8000000000000007</v>
      </c>
      <c r="BT938">
        <v>3700</v>
      </c>
      <c r="BU938">
        <v>24700</v>
      </c>
      <c r="BV938">
        <v>15.1</v>
      </c>
      <c r="BW938" t="s">
        <v>38</v>
      </c>
    </row>
    <row r="939" spans="1:75" x14ac:dyDescent="0.3">
      <c r="A939" t="s">
        <v>293</v>
      </c>
      <c r="B939" t="str">
        <f>VLOOKUP(A939,'class and classification'!$A$1:$B$338,2,FALSE)</f>
        <v>Urban with Significant Rural</v>
      </c>
      <c r="C939" t="str">
        <f>VLOOKUP(A939,'class and classification'!$A$1:$C$338,3,FALSE)</f>
        <v>SD</v>
      </c>
      <c r="D939">
        <v>3300</v>
      </c>
      <c r="E939">
        <v>46600</v>
      </c>
      <c r="F939">
        <v>7.1</v>
      </c>
      <c r="G939">
        <v>2.6</v>
      </c>
      <c r="H939">
        <v>3100</v>
      </c>
      <c r="I939">
        <v>49600</v>
      </c>
      <c r="J939">
        <v>6.3</v>
      </c>
      <c r="K939">
        <v>2.4</v>
      </c>
      <c r="L939">
        <v>4400</v>
      </c>
      <c r="M939">
        <v>48300</v>
      </c>
      <c r="N939">
        <v>9.1</v>
      </c>
      <c r="O939">
        <v>4.7</v>
      </c>
      <c r="P939">
        <v>3800</v>
      </c>
      <c r="Q939">
        <v>43800</v>
      </c>
      <c r="R939">
        <v>8.6999999999999993</v>
      </c>
      <c r="S939">
        <v>4.7</v>
      </c>
      <c r="T939">
        <v>6600</v>
      </c>
      <c r="U939">
        <v>50400</v>
      </c>
      <c r="V939">
        <v>13</v>
      </c>
      <c r="W939">
        <v>5.4</v>
      </c>
      <c r="X939">
        <v>3300</v>
      </c>
      <c r="Y939">
        <v>44900</v>
      </c>
      <c r="Z939">
        <v>7.4</v>
      </c>
      <c r="AA939" t="s">
        <v>38</v>
      </c>
      <c r="AB939">
        <v>4100</v>
      </c>
      <c r="AC939">
        <v>43600</v>
      </c>
      <c r="AD939">
        <v>9.4</v>
      </c>
      <c r="AE939">
        <v>5</v>
      </c>
      <c r="AF939">
        <v>5800</v>
      </c>
      <c r="AG939">
        <v>52400</v>
      </c>
      <c r="AH939">
        <v>11.1</v>
      </c>
      <c r="AI939">
        <v>5.6</v>
      </c>
      <c r="AJ939">
        <v>4900</v>
      </c>
      <c r="AK939">
        <v>47800</v>
      </c>
      <c r="AL939">
        <v>10.3</v>
      </c>
      <c r="AM939">
        <v>5.4</v>
      </c>
      <c r="AN939">
        <v>6000</v>
      </c>
      <c r="AO939">
        <v>45200</v>
      </c>
      <c r="AP939">
        <v>13.3</v>
      </c>
      <c r="AQ939">
        <v>6.2</v>
      </c>
      <c r="AR939">
        <v>4800</v>
      </c>
      <c r="AS939">
        <v>42600</v>
      </c>
      <c r="AT939">
        <v>11.3</v>
      </c>
      <c r="AU939">
        <v>6</v>
      </c>
      <c r="AV939">
        <v>8200</v>
      </c>
      <c r="AW939">
        <v>56200</v>
      </c>
      <c r="AX939">
        <v>14.7</v>
      </c>
      <c r="AY939">
        <v>5.8</v>
      </c>
      <c r="AZ939">
        <v>6000</v>
      </c>
      <c r="BA939">
        <v>56600</v>
      </c>
      <c r="BB939">
        <v>10.6</v>
      </c>
      <c r="BC939">
        <v>5</v>
      </c>
      <c r="BD939">
        <v>4800</v>
      </c>
      <c r="BE939">
        <v>50400</v>
      </c>
      <c r="BF939">
        <v>9.5</v>
      </c>
      <c r="BG939">
        <v>5</v>
      </c>
      <c r="BH939">
        <v>3800</v>
      </c>
      <c r="BI939">
        <v>48100</v>
      </c>
      <c r="BJ939">
        <v>7.9</v>
      </c>
      <c r="BK939">
        <v>4.7</v>
      </c>
      <c r="BL939">
        <v>3200</v>
      </c>
      <c r="BM939">
        <v>50600</v>
      </c>
      <c r="BN939">
        <v>6.3</v>
      </c>
      <c r="BO939">
        <v>4</v>
      </c>
      <c r="BP939">
        <v>5800</v>
      </c>
      <c r="BQ939">
        <v>44000</v>
      </c>
      <c r="BR939">
        <v>13.2</v>
      </c>
      <c r="BS939">
        <v>7</v>
      </c>
      <c r="BT939">
        <v>8200</v>
      </c>
      <c r="BU939">
        <v>50900</v>
      </c>
      <c r="BV939">
        <v>16.2</v>
      </c>
      <c r="BW939">
        <v>6.7</v>
      </c>
    </row>
    <row r="940" spans="1:75" x14ac:dyDescent="0.3">
      <c r="A940" t="s">
        <v>294</v>
      </c>
      <c r="B940" t="str">
        <f>VLOOKUP(A940,'class and classification'!$A$1:$B$338,2,FALSE)</f>
        <v>Predominantly Rural</v>
      </c>
      <c r="C940" t="str">
        <f>VLOOKUP(A940,'class and classification'!$A$1:$C$338,3,FALSE)</f>
        <v>SD</v>
      </c>
      <c r="D940">
        <v>4400</v>
      </c>
      <c r="E940">
        <v>37600</v>
      </c>
      <c r="F940">
        <v>11.6</v>
      </c>
      <c r="G940">
        <v>2.9</v>
      </c>
      <c r="H940">
        <v>4800</v>
      </c>
      <c r="I940">
        <v>38200</v>
      </c>
      <c r="J940">
        <v>12.7</v>
      </c>
      <c r="K940">
        <v>3.2</v>
      </c>
      <c r="L940">
        <v>4100</v>
      </c>
      <c r="M940">
        <v>35600</v>
      </c>
      <c r="N940">
        <v>11.4</v>
      </c>
      <c r="O940">
        <v>5.6</v>
      </c>
      <c r="P940">
        <v>3200</v>
      </c>
      <c r="Q940">
        <v>38400</v>
      </c>
      <c r="R940">
        <v>8.4</v>
      </c>
      <c r="S940" t="s">
        <v>38</v>
      </c>
      <c r="T940">
        <v>5400</v>
      </c>
      <c r="U940">
        <v>42600</v>
      </c>
      <c r="V940">
        <v>12.6</v>
      </c>
      <c r="W940">
        <v>6.2</v>
      </c>
      <c r="X940">
        <v>4600</v>
      </c>
      <c r="Y940">
        <v>37700</v>
      </c>
      <c r="Z940">
        <v>12.3</v>
      </c>
      <c r="AA940" t="s">
        <v>38</v>
      </c>
      <c r="AB940">
        <v>5000</v>
      </c>
      <c r="AC940">
        <v>43700</v>
      </c>
      <c r="AD940">
        <v>11.5</v>
      </c>
      <c r="AE940">
        <v>5.3</v>
      </c>
      <c r="AF940">
        <v>4100</v>
      </c>
      <c r="AG940">
        <v>40800</v>
      </c>
      <c r="AH940">
        <v>10</v>
      </c>
      <c r="AI940">
        <v>5</v>
      </c>
      <c r="AJ940">
        <v>7300</v>
      </c>
      <c r="AK940">
        <v>43400</v>
      </c>
      <c r="AL940">
        <v>16.899999999999999</v>
      </c>
      <c r="AM940">
        <v>6.4</v>
      </c>
      <c r="AN940">
        <v>5600</v>
      </c>
      <c r="AO940">
        <v>41800</v>
      </c>
      <c r="AP940">
        <v>13.4</v>
      </c>
      <c r="AQ940">
        <v>5.6</v>
      </c>
      <c r="AR940">
        <v>5100</v>
      </c>
      <c r="AS940">
        <v>41100</v>
      </c>
      <c r="AT940">
        <v>12.5</v>
      </c>
      <c r="AU940">
        <v>5.6</v>
      </c>
      <c r="AV940">
        <v>3200</v>
      </c>
      <c r="AW940">
        <v>44300</v>
      </c>
      <c r="AX940">
        <v>7.2</v>
      </c>
      <c r="AY940" t="s">
        <v>38</v>
      </c>
      <c r="AZ940">
        <v>5400</v>
      </c>
      <c r="BA940">
        <v>45800</v>
      </c>
      <c r="BB940">
        <v>11.9</v>
      </c>
      <c r="BC940">
        <v>6.2</v>
      </c>
      <c r="BD940">
        <v>4600</v>
      </c>
      <c r="BE940">
        <v>46400</v>
      </c>
      <c r="BF940">
        <v>9.8000000000000007</v>
      </c>
      <c r="BG940">
        <v>5.5</v>
      </c>
      <c r="BH940">
        <v>6600</v>
      </c>
      <c r="BI940">
        <v>45400</v>
      </c>
      <c r="BJ940">
        <v>14.6</v>
      </c>
      <c r="BK940">
        <v>6.5</v>
      </c>
      <c r="BL940">
        <v>6900</v>
      </c>
      <c r="BM940">
        <v>40900</v>
      </c>
      <c r="BN940">
        <v>16.899999999999999</v>
      </c>
      <c r="BO940">
        <v>6.8</v>
      </c>
      <c r="BP940">
        <v>7100</v>
      </c>
      <c r="BQ940">
        <v>44900</v>
      </c>
      <c r="BR940">
        <v>15.8</v>
      </c>
      <c r="BS940">
        <v>7.5</v>
      </c>
      <c r="BT940">
        <v>5100</v>
      </c>
      <c r="BU940">
        <v>41800</v>
      </c>
      <c r="BV940">
        <v>12.2</v>
      </c>
      <c r="BW940">
        <v>7.4</v>
      </c>
    </row>
    <row r="941" spans="1:75" x14ac:dyDescent="0.3">
      <c r="A941" t="s">
        <v>295</v>
      </c>
      <c r="B941" t="str">
        <f>VLOOKUP(A941,'class and classification'!$A$1:$B$338,2,FALSE)</f>
        <v>Predominantly Urban</v>
      </c>
      <c r="C941" t="str">
        <f>VLOOKUP(A941,'class and classification'!$A$1:$C$338,3,FALSE)</f>
        <v>SD</v>
      </c>
      <c r="D941">
        <v>7400</v>
      </c>
      <c r="E941">
        <v>58200</v>
      </c>
      <c r="F941">
        <v>12.8</v>
      </c>
      <c r="G941">
        <v>3.1</v>
      </c>
      <c r="H941">
        <v>6900</v>
      </c>
      <c r="I941">
        <v>59200</v>
      </c>
      <c r="J941">
        <v>11.6</v>
      </c>
      <c r="K941">
        <v>3.4</v>
      </c>
      <c r="L941">
        <v>5600</v>
      </c>
      <c r="M941">
        <v>60200</v>
      </c>
      <c r="N941">
        <v>9.4</v>
      </c>
      <c r="O941">
        <v>3.9</v>
      </c>
      <c r="P941">
        <v>4700</v>
      </c>
      <c r="Q941">
        <v>57900</v>
      </c>
      <c r="R941">
        <v>8</v>
      </c>
      <c r="S941">
        <v>3.9</v>
      </c>
      <c r="T941">
        <v>6900</v>
      </c>
      <c r="U941">
        <v>60600</v>
      </c>
      <c r="V941">
        <v>11.4</v>
      </c>
      <c r="W941">
        <v>4.7</v>
      </c>
      <c r="X941">
        <v>5500</v>
      </c>
      <c r="Y941">
        <v>59900</v>
      </c>
      <c r="Z941">
        <v>9.1999999999999993</v>
      </c>
      <c r="AA941">
        <v>4.5999999999999996</v>
      </c>
      <c r="AB941">
        <v>4500</v>
      </c>
      <c r="AC941">
        <v>61900</v>
      </c>
      <c r="AD941">
        <v>7.3</v>
      </c>
      <c r="AE941">
        <v>4.2</v>
      </c>
      <c r="AF941">
        <v>6300</v>
      </c>
      <c r="AG941">
        <v>57200</v>
      </c>
      <c r="AH941">
        <v>11.1</v>
      </c>
      <c r="AI941">
        <v>5.3</v>
      </c>
      <c r="AJ941">
        <v>7100</v>
      </c>
      <c r="AK941">
        <v>59500</v>
      </c>
      <c r="AL941">
        <v>12</v>
      </c>
      <c r="AM941">
        <v>5.2</v>
      </c>
      <c r="AN941">
        <v>8200</v>
      </c>
      <c r="AO941">
        <v>64100</v>
      </c>
      <c r="AP941">
        <v>12.8</v>
      </c>
      <c r="AQ941">
        <v>5</v>
      </c>
      <c r="AR941">
        <v>11200</v>
      </c>
      <c r="AS941">
        <v>63500</v>
      </c>
      <c r="AT941">
        <v>17.7</v>
      </c>
      <c r="AU941">
        <v>6.3</v>
      </c>
      <c r="AV941">
        <v>10100</v>
      </c>
      <c r="AW941">
        <v>59400</v>
      </c>
      <c r="AX941">
        <v>17</v>
      </c>
      <c r="AY941">
        <v>6.4</v>
      </c>
      <c r="AZ941">
        <v>9400</v>
      </c>
      <c r="BA941">
        <v>65500</v>
      </c>
      <c r="BB941">
        <v>14.4</v>
      </c>
      <c r="BC941">
        <v>6.2</v>
      </c>
      <c r="BD941">
        <v>8200</v>
      </c>
      <c r="BE941">
        <v>64500</v>
      </c>
      <c r="BF941">
        <v>12.7</v>
      </c>
      <c r="BG941">
        <v>4.8</v>
      </c>
      <c r="BH941">
        <v>9200</v>
      </c>
      <c r="BI941">
        <v>65600</v>
      </c>
      <c r="BJ941">
        <v>14</v>
      </c>
      <c r="BK941">
        <v>5.2</v>
      </c>
      <c r="BL941">
        <v>10800</v>
      </c>
      <c r="BM941">
        <v>70900</v>
      </c>
      <c r="BN941">
        <v>15.2</v>
      </c>
      <c r="BO941">
        <v>5.9</v>
      </c>
      <c r="BP941">
        <v>9300</v>
      </c>
      <c r="BQ941">
        <v>66900</v>
      </c>
      <c r="BR941">
        <v>14</v>
      </c>
      <c r="BS941">
        <v>6.4</v>
      </c>
      <c r="BT941">
        <v>7500</v>
      </c>
      <c r="BU941">
        <v>60600</v>
      </c>
      <c r="BV941">
        <v>12.5</v>
      </c>
      <c r="BW941">
        <v>5.6</v>
      </c>
    </row>
    <row r="942" spans="1:75" x14ac:dyDescent="0.3">
      <c r="A942" t="s">
        <v>296</v>
      </c>
      <c r="B942" t="str">
        <f>VLOOKUP(A942,'class and classification'!$A$1:$B$338,2,FALSE)</f>
        <v>Urban with Significant Rural</v>
      </c>
      <c r="C942" t="str">
        <f>VLOOKUP(A942,'class and classification'!$A$1:$C$338,3,FALSE)</f>
        <v>SD</v>
      </c>
      <c r="D942">
        <v>3200</v>
      </c>
      <c r="E942">
        <v>31300</v>
      </c>
      <c r="F942">
        <v>10.1</v>
      </c>
      <c r="G942">
        <v>3.1</v>
      </c>
      <c r="H942">
        <v>3400</v>
      </c>
      <c r="I942">
        <v>32500</v>
      </c>
      <c r="J942">
        <v>10.6</v>
      </c>
      <c r="K942">
        <v>3.2</v>
      </c>
      <c r="L942">
        <v>1600</v>
      </c>
      <c r="M942">
        <v>32700</v>
      </c>
      <c r="N942">
        <v>4.9000000000000004</v>
      </c>
      <c r="O942" t="s">
        <v>38</v>
      </c>
      <c r="P942">
        <v>3500</v>
      </c>
      <c r="Q942">
        <v>33300</v>
      </c>
      <c r="R942">
        <v>10.4</v>
      </c>
      <c r="S942">
        <v>5.7</v>
      </c>
      <c r="T942">
        <v>2400</v>
      </c>
      <c r="U942">
        <v>35300</v>
      </c>
      <c r="V942">
        <v>6.7</v>
      </c>
      <c r="W942" t="s">
        <v>38</v>
      </c>
      <c r="X942">
        <v>2400</v>
      </c>
      <c r="Y942">
        <v>35800</v>
      </c>
      <c r="Z942">
        <v>6.8</v>
      </c>
      <c r="AA942" t="s">
        <v>38</v>
      </c>
      <c r="AB942">
        <v>2300</v>
      </c>
      <c r="AC942">
        <v>33900</v>
      </c>
      <c r="AD942">
        <v>6.7</v>
      </c>
      <c r="AE942" t="s">
        <v>38</v>
      </c>
      <c r="AF942">
        <v>2600</v>
      </c>
      <c r="AG942">
        <v>36100</v>
      </c>
      <c r="AH942">
        <v>7.1</v>
      </c>
      <c r="AI942" t="s">
        <v>38</v>
      </c>
      <c r="AJ942">
        <v>5300</v>
      </c>
      <c r="AK942">
        <v>36400</v>
      </c>
      <c r="AL942">
        <v>14.7</v>
      </c>
      <c r="AM942">
        <v>8.1</v>
      </c>
      <c r="AN942">
        <v>4100</v>
      </c>
      <c r="AO942">
        <v>36500</v>
      </c>
      <c r="AP942">
        <v>11.3</v>
      </c>
      <c r="AQ942">
        <v>6.4</v>
      </c>
      <c r="AR942">
        <v>3100</v>
      </c>
      <c r="AS942">
        <v>33000</v>
      </c>
      <c r="AT942">
        <v>9.6</v>
      </c>
      <c r="AU942" t="s">
        <v>38</v>
      </c>
      <c r="AV942">
        <v>6000</v>
      </c>
      <c r="AW942">
        <v>36700</v>
      </c>
      <c r="AX942">
        <v>16.2</v>
      </c>
      <c r="AY942">
        <v>9.6999999999999993</v>
      </c>
      <c r="AZ942">
        <v>5100</v>
      </c>
      <c r="BA942">
        <v>37300</v>
      </c>
      <c r="BB942">
        <v>13.7</v>
      </c>
      <c r="BC942">
        <v>7.6</v>
      </c>
      <c r="BD942">
        <v>5500</v>
      </c>
      <c r="BE942">
        <v>36300</v>
      </c>
      <c r="BF942">
        <v>15.3</v>
      </c>
      <c r="BG942">
        <v>7.4</v>
      </c>
      <c r="BH942">
        <v>4800</v>
      </c>
      <c r="BI942">
        <v>40800</v>
      </c>
      <c r="BJ942">
        <v>11.7</v>
      </c>
      <c r="BK942">
        <v>6.2</v>
      </c>
      <c r="BL942">
        <v>3500</v>
      </c>
      <c r="BM942">
        <v>37300</v>
      </c>
      <c r="BN942">
        <v>9.4</v>
      </c>
      <c r="BO942" t="s">
        <v>38</v>
      </c>
      <c r="BP942">
        <v>5600</v>
      </c>
      <c r="BQ942">
        <v>32800</v>
      </c>
      <c r="BR942">
        <v>17</v>
      </c>
      <c r="BS942" t="s">
        <v>38</v>
      </c>
      <c r="BT942" t="s">
        <v>37</v>
      </c>
      <c r="BU942">
        <v>38800</v>
      </c>
      <c r="BV942" t="s">
        <v>37</v>
      </c>
      <c r="BW942" t="s">
        <v>37</v>
      </c>
    </row>
    <row r="943" spans="1:75" x14ac:dyDescent="0.3">
      <c r="A943" t="s">
        <v>297</v>
      </c>
      <c r="B943" t="str">
        <f>VLOOKUP(A943,'class and classification'!$A$1:$B$338,2,FALSE)</f>
        <v>Predominantly Urban</v>
      </c>
      <c r="C943" t="str">
        <f>VLOOKUP(A943,'class and classification'!$A$1:$C$338,3,FALSE)</f>
        <v>SD</v>
      </c>
      <c r="D943">
        <v>4600</v>
      </c>
      <c r="E943">
        <v>44500</v>
      </c>
      <c r="F943">
        <v>10.3</v>
      </c>
      <c r="G943">
        <v>2.8</v>
      </c>
      <c r="H943">
        <v>5000</v>
      </c>
      <c r="I943">
        <v>48800</v>
      </c>
      <c r="J943">
        <v>10.199999999999999</v>
      </c>
      <c r="K943">
        <v>3</v>
      </c>
      <c r="L943">
        <v>6400</v>
      </c>
      <c r="M943">
        <v>48300</v>
      </c>
      <c r="N943">
        <v>13.2</v>
      </c>
      <c r="O943">
        <v>5.3</v>
      </c>
      <c r="P943">
        <v>6500</v>
      </c>
      <c r="Q943">
        <v>46500</v>
      </c>
      <c r="R943">
        <v>14.1</v>
      </c>
      <c r="S943">
        <v>5.5</v>
      </c>
      <c r="T943">
        <v>7200</v>
      </c>
      <c r="U943">
        <v>48500</v>
      </c>
      <c r="V943">
        <v>14.9</v>
      </c>
      <c r="W943">
        <v>5.7</v>
      </c>
      <c r="X943">
        <v>6900</v>
      </c>
      <c r="Y943">
        <v>47200</v>
      </c>
      <c r="Z943">
        <v>14.6</v>
      </c>
      <c r="AA943">
        <v>5.8</v>
      </c>
      <c r="AB943">
        <v>4900</v>
      </c>
      <c r="AC943">
        <v>46700</v>
      </c>
      <c r="AD943">
        <v>10.6</v>
      </c>
      <c r="AE943">
        <v>5.5</v>
      </c>
      <c r="AF943">
        <v>4500</v>
      </c>
      <c r="AG943">
        <v>48600</v>
      </c>
      <c r="AH943">
        <v>9.4</v>
      </c>
      <c r="AI943">
        <v>5.4</v>
      </c>
      <c r="AJ943">
        <v>9300</v>
      </c>
      <c r="AK943">
        <v>49000</v>
      </c>
      <c r="AL943">
        <v>19</v>
      </c>
      <c r="AM943">
        <v>6.9</v>
      </c>
      <c r="AN943">
        <v>4400</v>
      </c>
      <c r="AO943">
        <v>47300</v>
      </c>
      <c r="AP943">
        <v>9.3000000000000007</v>
      </c>
      <c r="AQ943">
        <v>5.4</v>
      </c>
      <c r="AR943">
        <v>6000</v>
      </c>
      <c r="AS943">
        <v>48000</v>
      </c>
      <c r="AT943">
        <v>12.6</v>
      </c>
      <c r="AU943">
        <v>6.4</v>
      </c>
      <c r="AV943">
        <v>3400</v>
      </c>
      <c r="AW943">
        <v>48000</v>
      </c>
      <c r="AX943">
        <v>7.1</v>
      </c>
      <c r="AY943" t="s">
        <v>38</v>
      </c>
      <c r="AZ943">
        <v>5800</v>
      </c>
      <c r="BA943">
        <v>47900</v>
      </c>
      <c r="BB943">
        <v>12.1</v>
      </c>
      <c r="BC943">
        <v>6</v>
      </c>
      <c r="BD943">
        <v>5200</v>
      </c>
      <c r="BE943">
        <v>44200</v>
      </c>
      <c r="BF943">
        <v>11.8</v>
      </c>
      <c r="BG943">
        <v>6</v>
      </c>
      <c r="BH943">
        <v>6900</v>
      </c>
      <c r="BI943">
        <v>50000</v>
      </c>
      <c r="BJ943">
        <v>13.7</v>
      </c>
      <c r="BK943">
        <v>6.2</v>
      </c>
      <c r="BL943">
        <v>4000</v>
      </c>
      <c r="BM943">
        <v>44900</v>
      </c>
      <c r="BN943">
        <v>8.9</v>
      </c>
      <c r="BO943">
        <v>5.5</v>
      </c>
      <c r="BP943">
        <v>7500</v>
      </c>
      <c r="BQ943">
        <v>48200</v>
      </c>
      <c r="BR943">
        <v>15.5</v>
      </c>
      <c r="BS943">
        <v>7.2</v>
      </c>
      <c r="BT943">
        <v>7900</v>
      </c>
      <c r="BU943">
        <v>48700</v>
      </c>
      <c r="BV943">
        <v>16.2</v>
      </c>
      <c r="BW943">
        <v>6.4</v>
      </c>
    </row>
    <row r="944" spans="1:75" x14ac:dyDescent="0.3">
      <c r="A944" t="s">
        <v>298</v>
      </c>
      <c r="B944" t="str">
        <f>VLOOKUP(A944,'class and classification'!$A$1:$B$338,2,FALSE)</f>
        <v>Predominantly Rural</v>
      </c>
      <c r="C944" t="str">
        <f>VLOOKUP(A944,'class and classification'!$A$1:$C$338,3,FALSE)</f>
        <v>SD</v>
      </c>
      <c r="D944">
        <v>3900</v>
      </c>
      <c r="E944">
        <v>34400</v>
      </c>
      <c r="F944">
        <v>11.3</v>
      </c>
      <c r="G944">
        <v>2.6</v>
      </c>
      <c r="H944">
        <v>3100</v>
      </c>
      <c r="I944">
        <v>35600</v>
      </c>
      <c r="J944">
        <v>8.6</v>
      </c>
      <c r="K944">
        <v>2.6</v>
      </c>
      <c r="L944">
        <v>3400</v>
      </c>
      <c r="M944">
        <v>32000</v>
      </c>
      <c r="N944">
        <v>10.8</v>
      </c>
      <c r="O944">
        <v>6</v>
      </c>
      <c r="P944">
        <v>3200</v>
      </c>
      <c r="Q944">
        <v>31400</v>
      </c>
      <c r="R944">
        <v>10.199999999999999</v>
      </c>
      <c r="S944">
        <v>5.9</v>
      </c>
      <c r="T944">
        <v>6200</v>
      </c>
      <c r="U944">
        <v>35000</v>
      </c>
      <c r="V944">
        <v>17.600000000000001</v>
      </c>
      <c r="W944">
        <v>6.9</v>
      </c>
      <c r="X944">
        <v>3300</v>
      </c>
      <c r="Y944">
        <v>32400</v>
      </c>
      <c r="Z944">
        <v>10.199999999999999</v>
      </c>
      <c r="AA944">
        <v>6</v>
      </c>
      <c r="AB944">
        <v>3200</v>
      </c>
      <c r="AC944">
        <v>34700</v>
      </c>
      <c r="AD944">
        <v>9.1999999999999993</v>
      </c>
      <c r="AE944" t="s">
        <v>38</v>
      </c>
      <c r="AF944">
        <v>5700</v>
      </c>
      <c r="AG944">
        <v>34800</v>
      </c>
      <c r="AH944">
        <v>16.399999999999999</v>
      </c>
      <c r="AI944">
        <v>7.9</v>
      </c>
      <c r="AJ944">
        <v>3800</v>
      </c>
      <c r="AK944">
        <v>31500</v>
      </c>
      <c r="AL944">
        <v>12.2</v>
      </c>
      <c r="AM944" t="s">
        <v>38</v>
      </c>
      <c r="AN944">
        <v>5200</v>
      </c>
      <c r="AO944">
        <v>34300</v>
      </c>
      <c r="AP944">
        <v>15.1</v>
      </c>
      <c r="AQ944">
        <v>7.4</v>
      </c>
      <c r="AR944">
        <v>3600</v>
      </c>
      <c r="AS944">
        <v>35000</v>
      </c>
      <c r="AT944">
        <v>10.3</v>
      </c>
      <c r="AU944">
        <v>6.1</v>
      </c>
      <c r="AV944">
        <v>3700</v>
      </c>
      <c r="AW944">
        <v>38300</v>
      </c>
      <c r="AX944">
        <v>9.8000000000000007</v>
      </c>
      <c r="AY944" t="s">
        <v>38</v>
      </c>
      <c r="AZ944">
        <v>2900</v>
      </c>
      <c r="BA944">
        <v>38100</v>
      </c>
      <c r="BB944">
        <v>7.7</v>
      </c>
      <c r="BC944" t="s">
        <v>38</v>
      </c>
      <c r="BD944">
        <v>7200</v>
      </c>
      <c r="BE944">
        <v>34600</v>
      </c>
      <c r="BF944">
        <v>20.7</v>
      </c>
      <c r="BG944">
        <v>8.4</v>
      </c>
      <c r="BH944">
        <v>6000</v>
      </c>
      <c r="BI944">
        <v>38000</v>
      </c>
      <c r="BJ944">
        <v>15.8</v>
      </c>
      <c r="BK944">
        <v>6.7</v>
      </c>
      <c r="BL944">
        <v>4000</v>
      </c>
      <c r="BM944">
        <v>36900</v>
      </c>
      <c r="BN944">
        <v>10.7</v>
      </c>
      <c r="BO944">
        <v>6.4</v>
      </c>
      <c r="BP944">
        <v>2400</v>
      </c>
      <c r="BQ944">
        <v>31300</v>
      </c>
      <c r="BR944">
        <v>7.7</v>
      </c>
      <c r="BS944" t="s">
        <v>38</v>
      </c>
      <c r="BT944">
        <v>3100</v>
      </c>
      <c r="BU944">
        <v>29300</v>
      </c>
      <c r="BV944">
        <v>10.6</v>
      </c>
      <c r="BW944" t="s">
        <v>38</v>
      </c>
    </row>
    <row r="945" spans="1:75" x14ac:dyDescent="0.3">
      <c r="A945" t="s">
        <v>299</v>
      </c>
      <c r="B945" t="str">
        <f>VLOOKUP(A945,'class and classification'!$A$1:$B$338,2,FALSE)</f>
        <v>Predominantly Urban</v>
      </c>
      <c r="C945" t="str">
        <f>VLOOKUP(A945,'class and classification'!$A$1:$C$338,3,FALSE)</f>
        <v>SD</v>
      </c>
      <c r="D945">
        <v>6100</v>
      </c>
      <c r="E945">
        <v>56900</v>
      </c>
      <c r="F945">
        <v>10.7</v>
      </c>
      <c r="G945">
        <v>2.9</v>
      </c>
      <c r="H945">
        <v>5200</v>
      </c>
      <c r="I945">
        <v>54600</v>
      </c>
      <c r="J945">
        <v>9.5</v>
      </c>
      <c r="K945">
        <v>3</v>
      </c>
      <c r="L945">
        <v>7200</v>
      </c>
      <c r="M945">
        <v>55000</v>
      </c>
      <c r="N945">
        <v>13</v>
      </c>
      <c r="O945">
        <v>4.7</v>
      </c>
      <c r="P945">
        <v>9000</v>
      </c>
      <c r="Q945">
        <v>56900</v>
      </c>
      <c r="R945">
        <v>15.7</v>
      </c>
      <c r="S945">
        <v>5.3</v>
      </c>
      <c r="T945">
        <v>8900</v>
      </c>
      <c r="U945">
        <v>55900</v>
      </c>
      <c r="V945">
        <v>16</v>
      </c>
      <c r="W945">
        <v>5.3</v>
      </c>
      <c r="X945">
        <v>7300</v>
      </c>
      <c r="Y945">
        <v>54800</v>
      </c>
      <c r="Z945">
        <v>13.4</v>
      </c>
      <c r="AA945">
        <v>5.3</v>
      </c>
      <c r="AB945">
        <v>7000</v>
      </c>
      <c r="AC945">
        <v>53200</v>
      </c>
      <c r="AD945">
        <v>13.2</v>
      </c>
      <c r="AE945">
        <v>6</v>
      </c>
      <c r="AF945">
        <v>6000</v>
      </c>
      <c r="AG945">
        <v>51800</v>
      </c>
      <c r="AH945">
        <v>11.6</v>
      </c>
      <c r="AI945">
        <v>5.6</v>
      </c>
      <c r="AJ945">
        <v>6200</v>
      </c>
      <c r="AK945">
        <v>60800</v>
      </c>
      <c r="AL945">
        <v>10.1</v>
      </c>
      <c r="AM945">
        <v>5.2</v>
      </c>
      <c r="AN945">
        <v>4100</v>
      </c>
      <c r="AO945">
        <v>53100</v>
      </c>
      <c r="AP945">
        <v>7.8</v>
      </c>
      <c r="AQ945" t="s">
        <v>38</v>
      </c>
      <c r="AR945">
        <v>8800</v>
      </c>
      <c r="AS945">
        <v>55400</v>
      </c>
      <c r="AT945">
        <v>16</v>
      </c>
      <c r="AU945">
        <v>6.2</v>
      </c>
      <c r="AV945">
        <v>11000</v>
      </c>
      <c r="AW945">
        <v>60600</v>
      </c>
      <c r="AX945">
        <v>18.100000000000001</v>
      </c>
      <c r="AY945">
        <v>7.3</v>
      </c>
      <c r="AZ945">
        <v>11400</v>
      </c>
      <c r="BA945">
        <v>65400</v>
      </c>
      <c r="BB945">
        <v>17.399999999999999</v>
      </c>
      <c r="BC945">
        <v>6.8</v>
      </c>
      <c r="BD945">
        <v>6500</v>
      </c>
      <c r="BE945">
        <v>59800</v>
      </c>
      <c r="BF945">
        <v>10.9</v>
      </c>
      <c r="BG945">
        <v>5.7</v>
      </c>
      <c r="BH945">
        <v>8900</v>
      </c>
      <c r="BI945">
        <v>57200</v>
      </c>
      <c r="BJ945">
        <v>15.6</v>
      </c>
      <c r="BK945">
        <v>6</v>
      </c>
      <c r="BL945">
        <v>8800</v>
      </c>
      <c r="BM945">
        <v>60200</v>
      </c>
      <c r="BN945">
        <v>14.6</v>
      </c>
      <c r="BO945">
        <v>5.7</v>
      </c>
      <c r="BP945">
        <v>9900</v>
      </c>
      <c r="BQ945">
        <v>64300</v>
      </c>
      <c r="BR945">
        <v>15.4</v>
      </c>
      <c r="BS945">
        <v>7</v>
      </c>
      <c r="BT945">
        <v>8600</v>
      </c>
      <c r="BU945">
        <v>55500</v>
      </c>
      <c r="BV945">
        <v>15.4</v>
      </c>
      <c r="BW945">
        <v>6.2</v>
      </c>
    </row>
    <row r="946" spans="1:75" x14ac:dyDescent="0.3">
      <c r="A946" t="s">
        <v>300</v>
      </c>
      <c r="B946" t="str">
        <f>VLOOKUP(A946,'class and classification'!$A$1:$B$338,2,FALSE)</f>
        <v>Predominantly Rural</v>
      </c>
      <c r="C946" t="str">
        <f>VLOOKUP(A946,'class and classification'!$A$1:$C$338,3,FALSE)</f>
        <v>SD</v>
      </c>
      <c r="D946">
        <v>5200</v>
      </c>
      <c r="E946">
        <v>44000</v>
      </c>
      <c r="F946">
        <v>11.8</v>
      </c>
      <c r="G946">
        <v>3</v>
      </c>
      <c r="H946">
        <v>5400</v>
      </c>
      <c r="I946">
        <v>44100</v>
      </c>
      <c r="J946">
        <v>12.1</v>
      </c>
      <c r="K946">
        <v>3.2</v>
      </c>
      <c r="L946">
        <v>5200</v>
      </c>
      <c r="M946">
        <v>46300</v>
      </c>
      <c r="N946">
        <v>11.3</v>
      </c>
      <c r="O946">
        <v>5.3</v>
      </c>
      <c r="P946">
        <v>5400</v>
      </c>
      <c r="Q946">
        <v>47100</v>
      </c>
      <c r="R946">
        <v>11.4</v>
      </c>
      <c r="S946">
        <v>4.7</v>
      </c>
      <c r="T946">
        <v>4400</v>
      </c>
      <c r="U946">
        <v>46000</v>
      </c>
      <c r="V946">
        <v>9.6</v>
      </c>
      <c r="W946">
        <v>4.7</v>
      </c>
      <c r="X946">
        <v>6800</v>
      </c>
      <c r="Y946">
        <v>49700</v>
      </c>
      <c r="Z946">
        <v>13.6</v>
      </c>
      <c r="AA946">
        <v>5.4</v>
      </c>
      <c r="AB946">
        <v>7800</v>
      </c>
      <c r="AC946">
        <v>43400</v>
      </c>
      <c r="AD946">
        <v>18.100000000000001</v>
      </c>
      <c r="AE946">
        <v>6.3</v>
      </c>
      <c r="AF946">
        <v>5600</v>
      </c>
      <c r="AG946">
        <v>45900</v>
      </c>
      <c r="AH946">
        <v>12.2</v>
      </c>
      <c r="AI946">
        <v>5.5</v>
      </c>
      <c r="AJ946">
        <v>6100</v>
      </c>
      <c r="AK946">
        <v>42500</v>
      </c>
      <c r="AL946">
        <v>14.5</v>
      </c>
      <c r="AM946">
        <v>6.3</v>
      </c>
      <c r="AN946">
        <v>6400</v>
      </c>
      <c r="AO946">
        <v>45500</v>
      </c>
      <c r="AP946">
        <v>14.1</v>
      </c>
      <c r="AQ946">
        <v>6.1</v>
      </c>
      <c r="AR946">
        <v>6100</v>
      </c>
      <c r="AS946">
        <v>43200</v>
      </c>
      <c r="AT946">
        <v>14</v>
      </c>
      <c r="AU946">
        <v>6.8</v>
      </c>
      <c r="AV946">
        <v>4600</v>
      </c>
      <c r="AW946">
        <v>46400</v>
      </c>
      <c r="AX946">
        <v>10</v>
      </c>
      <c r="AY946">
        <v>5.4</v>
      </c>
      <c r="AZ946">
        <v>5800</v>
      </c>
      <c r="BA946">
        <v>46000</v>
      </c>
      <c r="BB946">
        <v>12.6</v>
      </c>
      <c r="BC946">
        <v>6.2</v>
      </c>
      <c r="BD946">
        <v>5400</v>
      </c>
      <c r="BE946">
        <v>49600</v>
      </c>
      <c r="BF946">
        <v>10.8</v>
      </c>
      <c r="BG946">
        <v>5.4</v>
      </c>
      <c r="BH946">
        <v>7100</v>
      </c>
      <c r="BI946">
        <v>44600</v>
      </c>
      <c r="BJ946">
        <v>16</v>
      </c>
      <c r="BK946">
        <v>7.7</v>
      </c>
      <c r="BL946">
        <v>7600</v>
      </c>
      <c r="BM946">
        <v>44200</v>
      </c>
      <c r="BN946">
        <v>17.2</v>
      </c>
      <c r="BO946">
        <v>7.6</v>
      </c>
      <c r="BP946">
        <v>7400</v>
      </c>
      <c r="BQ946">
        <v>47800</v>
      </c>
      <c r="BR946">
        <v>15.4</v>
      </c>
      <c r="BS946">
        <v>7.2</v>
      </c>
      <c r="BT946">
        <v>5500</v>
      </c>
      <c r="BU946">
        <v>44500</v>
      </c>
      <c r="BV946">
        <v>12.3</v>
      </c>
      <c r="BW946">
        <v>7.4</v>
      </c>
    </row>
    <row r="947" spans="1:75" x14ac:dyDescent="0.3">
      <c r="A947" t="s">
        <v>301</v>
      </c>
      <c r="B947" t="str">
        <f>VLOOKUP(A947,'class and classification'!$A$1:$B$338,2,FALSE)</f>
        <v>Predominantly Urban</v>
      </c>
      <c r="C947" t="str">
        <f>VLOOKUP(A947,'class and classification'!$A$1:$C$338,3,FALSE)</f>
        <v>SD</v>
      </c>
      <c r="D947">
        <v>4100</v>
      </c>
      <c r="E947">
        <v>46000</v>
      </c>
      <c r="F947">
        <v>8.9</v>
      </c>
      <c r="G947">
        <v>2.8</v>
      </c>
      <c r="H947">
        <v>5700</v>
      </c>
      <c r="I947">
        <v>45800</v>
      </c>
      <c r="J947">
        <v>12.4</v>
      </c>
      <c r="K947">
        <v>3.6</v>
      </c>
      <c r="L947">
        <v>9300</v>
      </c>
      <c r="M947">
        <v>48100</v>
      </c>
      <c r="N947">
        <v>19.399999999999999</v>
      </c>
      <c r="O947">
        <v>6.2</v>
      </c>
      <c r="P947">
        <v>7600</v>
      </c>
      <c r="Q947">
        <v>44600</v>
      </c>
      <c r="R947">
        <v>17.100000000000001</v>
      </c>
      <c r="S947">
        <v>6.4</v>
      </c>
      <c r="T947">
        <v>4900</v>
      </c>
      <c r="U947">
        <v>46700</v>
      </c>
      <c r="V947">
        <v>10.5</v>
      </c>
      <c r="W947">
        <v>5.3</v>
      </c>
      <c r="X947">
        <v>3900</v>
      </c>
      <c r="Y947">
        <v>49500</v>
      </c>
      <c r="Z947">
        <v>7.8</v>
      </c>
      <c r="AA947">
        <v>4.7</v>
      </c>
      <c r="AB947">
        <v>6300</v>
      </c>
      <c r="AC947">
        <v>43100</v>
      </c>
      <c r="AD947">
        <v>14.5</v>
      </c>
      <c r="AE947">
        <v>6.2</v>
      </c>
      <c r="AF947">
        <v>4600</v>
      </c>
      <c r="AG947">
        <v>43700</v>
      </c>
      <c r="AH947">
        <v>10.6</v>
      </c>
      <c r="AI947">
        <v>5.7</v>
      </c>
      <c r="AJ947">
        <v>4900</v>
      </c>
      <c r="AK947">
        <v>44000</v>
      </c>
      <c r="AL947">
        <v>11</v>
      </c>
      <c r="AM947">
        <v>5.6</v>
      </c>
      <c r="AN947">
        <v>5000</v>
      </c>
      <c r="AO947">
        <v>46400</v>
      </c>
      <c r="AP947">
        <v>10.8</v>
      </c>
      <c r="AQ947">
        <v>5.6</v>
      </c>
      <c r="AR947">
        <v>9100</v>
      </c>
      <c r="AS947">
        <v>49900</v>
      </c>
      <c r="AT947">
        <v>18.2</v>
      </c>
      <c r="AU947">
        <v>6.8</v>
      </c>
      <c r="AV947">
        <v>6600</v>
      </c>
      <c r="AW947">
        <v>49500</v>
      </c>
      <c r="AX947">
        <v>13.4</v>
      </c>
      <c r="AY947">
        <v>6.5</v>
      </c>
      <c r="AZ947">
        <v>4500</v>
      </c>
      <c r="BA947">
        <v>49700</v>
      </c>
      <c r="BB947">
        <v>9</v>
      </c>
      <c r="BC947" t="s">
        <v>38</v>
      </c>
      <c r="BD947">
        <v>4700</v>
      </c>
      <c r="BE947">
        <v>48600</v>
      </c>
      <c r="BF947">
        <v>9.6</v>
      </c>
      <c r="BG947">
        <v>5.4</v>
      </c>
      <c r="BH947">
        <v>6400</v>
      </c>
      <c r="BI947">
        <v>49300</v>
      </c>
      <c r="BJ947">
        <v>13.1</v>
      </c>
      <c r="BK947">
        <v>6</v>
      </c>
      <c r="BL947">
        <v>8300</v>
      </c>
      <c r="BM947">
        <v>47900</v>
      </c>
      <c r="BN947">
        <v>17.399999999999999</v>
      </c>
      <c r="BO947">
        <v>7.8</v>
      </c>
      <c r="BP947">
        <v>6000</v>
      </c>
      <c r="BQ947">
        <v>47200</v>
      </c>
      <c r="BR947">
        <v>12.7</v>
      </c>
      <c r="BS947">
        <v>7.1</v>
      </c>
      <c r="BT947">
        <v>5900</v>
      </c>
      <c r="BU947">
        <v>52300</v>
      </c>
      <c r="BV947">
        <v>11.2</v>
      </c>
      <c r="BW947">
        <v>7</v>
      </c>
    </row>
    <row r="948" spans="1:75" x14ac:dyDescent="0.3">
      <c r="A948" t="s">
        <v>302</v>
      </c>
      <c r="B948" t="str">
        <f>VLOOKUP(A948,'class and classification'!$A$1:$B$338,2,FALSE)</f>
        <v>Urban with Significant Rural</v>
      </c>
      <c r="C948" t="str">
        <f>VLOOKUP(A948,'class and classification'!$A$1:$C$338,3,FALSE)</f>
        <v>SD</v>
      </c>
      <c r="D948">
        <v>4800</v>
      </c>
      <c r="E948">
        <v>45000</v>
      </c>
      <c r="F948">
        <v>10.6</v>
      </c>
      <c r="G948">
        <v>3</v>
      </c>
      <c r="H948">
        <v>4400</v>
      </c>
      <c r="I948">
        <v>46400</v>
      </c>
      <c r="J948">
        <v>9.4</v>
      </c>
      <c r="K948">
        <v>3.1</v>
      </c>
      <c r="L948">
        <v>3800</v>
      </c>
      <c r="M948">
        <v>47200</v>
      </c>
      <c r="N948">
        <v>8.1</v>
      </c>
      <c r="O948">
        <v>4.5999999999999996</v>
      </c>
      <c r="P948">
        <v>5200</v>
      </c>
      <c r="Q948">
        <v>44500</v>
      </c>
      <c r="R948">
        <v>11.6</v>
      </c>
      <c r="S948">
        <v>5.9</v>
      </c>
      <c r="T948">
        <v>5500</v>
      </c>
      <c r="U948">
        <v>47000</v>
      </c>
      <c r="V948">
        <v>11.6</v>
      </c>
      <c r="W948">
        <v>5.0999999999999996</v>
      </c>
      <c r="X948">
        <v>6400</v>
      </c>
      <c r="Y948">
        <v>49100</v>
      </c>
      <c r="Z948">
        <v>12.9</v>
      </c>
      <c r="AA948">
        <v>5.2</v>
      </c>
      <c r="AB948">
        <v>6700</v>
      </c>
      <c r="AC948">
        <v>50900</v>
      </c>
      <c r="AD948">
        <v>13.1</v>
      </c>
      <c r="AE948">
        <v>5.6</v>
      </c>
      <c r="AF948">
        <v>6200</v>
      </c>
      <c r="AG948">
        <v>47400</v>
      </c>
      <c r="AH948">
        <v>13.1</v>
      </c>
      <c r="AI948">
        <v>6.1</v>
      </c>
      <c r="AJ948">
        <v>4900</v>
      </c>
      <c r="AK948">
        <v>43900</v>
      </c>
      <c r="AL948">
        <v>11.1</v>
      </c>
      <c r="AM948">
        <v>5.9</v>
      </c>
      <c r="AN948">
        <v>8100</v>
      </c>
      <c r="AO948">
        <v>49400</v>
      </c>
      <c r="AP948">
        <v>16.399999999999999</v>
      </c>
      <c r="AQ948">
        <v>6.9</v>
      </c>
      <c r="AR948">
        <v>7400</v>
      </c>
      <c r="AS948">
        <v>50600</v>
      </c>
      <c r="AT948">
        <v>14.7</v>
      </c>
      <c r="AU948">
        <v>6</v>
      </c>
      <c r="AV948">
        <v>8100</v>
      </c>
      <c r="AW948">
        <v>48700</v>
      </c>
      <c r="AX948">
        <v>16.600000000000001</v>
      </c>
      <c r="AY948">
        <v>6.9</v>
      </c>
      <c r="AZ948">
        <v>9200</v>
      </c>
      <c r="BA948">
        <v>51400</v>
      </c>
      <c r="BB948">
        <v>17.899999999999999</v>
      </c>
      <c r="BC948">
        <v>6.6</v>
      </c>
      <c r="BD948">
        <v>7200</v>
      </c>
      <c r="BE948">
        <v>52900</v>
      </c>
      <c r="BF948">
        <v>13.6</v>
      </c>
      <c r="BG948">
        <v>6.3</v>
      </c>
      <c r="BH948">
        <v>8700</v>
      </c>
      <c r="BI948">
        <v>52500</v>
      </c>
      <c r="BJ948">
        <v>16.5</v>
      </c>
      <c r="BK948">
        <v>6.4</v>
      </c>
      <c r="BL948">
        <v>7800</v>
      </c>
      <c r="BM948">
        <v>57500</v>
      </c>
      <c r="BN948">
        <v>13.6</v>
      </c>
      <c r="BO948">
        <v>5.9</v>
      </c>
      <c r="BP948">
        <v>8700</v>
      </c>
      <c r="BQ948">
        <v>52700</v>
      </c>
      <c r="BR948">
        <v>16.5</v>
      </c>
      <c r="BS948">
        <v>7</v>
      </c>
      <c r="BT948">
        <v>6400</v>
      </c>
      <c r="BU948">
        <v>51700</v>
      </c>
      <c r="BV948">
        <v>12.5</v>
      </c>
      <c r="BW948">
        <v>5.9</v>
      </c>
    </row>
    <row r="949" spans="1:75" x14ac:dyDescent="0.3">
      <c r="A949" t="s">
        <v>303</v>
      </c>
      <c r="B949" t="str">
        <f>VLOOKUP(A949,'class and classification'!$A$1:$B$338,2,FALSE)</f>
        <v>Predominantly Urban</v>
      </c>
      <c r="C949" t="str">
        <f>VLOOKUP(A949,'class and classification'!$A$1:$C$338,3,FALSE)</f>
        <v>SD</v>
      </c>
      <c r="D949">
        <v>5300</v>
      </c>
      <c r="E949">
        <v>48100</v>
      </c>
      <c r="F949">
        <v>11</v>
      </c>
      <c r="G949">
        <v>3.2</v>
      </c>
      <c r="H949">
        <v>6600</v>
      </c>
      <c r="I949">
        <v>47400</v>
      </c>
      <c r="J949">
        <v>14</v>
      </c>
      <c r="K949">
        <v>3.5</v>
      </c>
      <c r="L949">
        <v>9600</v>
      </c>
      <c r="M949">
        <v>49800</v>
      </c>
      <c r="N949">
        <v>19.3</v>
      </c>
      <c r="O949">
        <v>6.1</v>
      </c>
      <c r="P949">
        <v>8600</v>
      </c>
      <c r="Q949">
        <v>48500</v>
      </c>
      <c r="R949">
        <v>17.7</v>
      </c>
      <c r="S949">
        <v>6</v>
      </c>
      <c r="T949">
        <v>6100</v>
      </c>
      <c r="U949">
        <v>49400</v>
      </c>
      <c r="V949">
        <v>12.3</v>
      </c>
      <c r="W949">
        <v>5</v>
      </c>
      <c r="X949">
        <v>6400</v>
      </c>
      <c r="Y949">
        <v>48300</v>
      </c>
      <c r="Z949">
        <v>13.2</v>
      </c>
      <c r="AA949">
        <v>5.9</v>
      </c>
      <c r="AB949">
        <v>7000</v>
      </c>
      <c r="AC949">
        <v>46000</v>
      </c>
      <c r="AD949">
        <v>15.1</v>
      </c>
      <c r="AE949">
        <v>6.2</v>
      </c>
      <c r="AF949">
        <v>5500</v>
      </c>
      <c r="AG949">
        <v>47800</v>
      </c>
      <c r="AH949">
        <v>11.4</v>
      </c>
      <c r="AI949">
        <v>5.3</v>
      </c>
      <c r="AJ949">
        <v>6500</v>
      </c>
      <c r="AK949">
        <v>46500</v>
      </c>
      <c r="AL949">
        <v>14</v>
      </c>
      <c r="AM949">
        <v>5.6</v>
      </c>
      <c r="AN949">
        <v>7600</v>
      </c>
      <c r="AO949">
        <v>48100</v>
      </c>
      <c r="AP949">
        <v>15.8</v>
      </c>
      <c r="AQ949">
        <v>6.1</v>
      </c>
      <c r="AR949">
        <v>7800</v>
      </c>
      <c r="AS949">
        <v>48200</v>
      </c>
      <c r="AT949">
        <v>16.2</v>
      </c>
      <c r="AU949">
        <v>6.3</v>
      </c>
      <c r="AV949">
        <v>7600</v>
      </c>
      <c r="AW949">
        <v>47000</v>
      </c>
      <c r="AX949">
        <v>16.2</v>
      </c>
      <c r="AY949">
        <v>6.5</v>
      </c>
      <c r="AZ949">
        <v>8000</v>
      </c>
      <c r="BA949">
        <v>54800</v>
      </c>
      <c r="BB949">
        <v>14.6</v>
      </c>
      <c r="BC949">
        <v>6.3</v>
      </c>
      <c r="BD949">
        <v>9200</v>
      </c>
      <c r="BE949">
        <v>48700</v>
      </c>
      <c r="BF949">
        <v>19</v>
      </c>
      <c r="BG949">
        <v>7</v>
      </c>
      <c r="BH949">
        <v>11300</v>
      </c>
      <c r="BI949">
        <v>51400</v>
      </c>
      <c r="BJ949">
        <v>22</v>
      </c>
      <c r="BK949">
        <v>7.9</v>
      </c>
      <c r="BL949">
        <v>7400</v>
      </c>
      <c r="BM949">
        <v>51300</v>
      </c>
      <c r="BN949">
        <v>14.4</v>
      </c>
      <c r="BO949">
        <v>6.4</v>
      </c>
      <c r="BP949">
        <v>11300</v>
      </c>
      <c r="BQ949">
        <v>48800</v>
      </c>
      <c r="BR949">
        <v>23.2</v>
      </c>
      <c r="BS949">
        <v>8.8000000000000007</v>
      </c>
      <c r="BT949">
        <v>10600</v>
      </c>
      <c r="BU949">
        <v>45700</v>
      </c>
      <c r="BV949">
        <v>23.1</v>
      </c>
      <c r="BW949">
        <v>7.8</v>
      </c>
    </row>
    <row r="950" spans="1:75" x14ac:dyDescent="0.3">
      <c r="A950" t="s">
        <v>304</v>
      </c>
      <c r="B950" t="str">
        <f>VLOOKUP(A950,'class and classification'!$A$1:$B$338,2,FALSE)</f>
        <v>Predominantly Urban</v>
      </c>
      <c r="C950" t="str">
        <f>VLOOKUP(A950,'class and classification'!$A$1:$C$338,3,FALSE)</f>
        <v>SD</v>
      </c>
      <c r="D950">
        <v>12200</v>
      </c>
      <c r="E950">
        <v>79900</v>
      </c>
      <c r="F950">
        <v>15.2</v>
      </c>
      <c r="G950">
        <v>3.3</v>
      </c>
      <c r="H950">
        <v>12600</v>
      </c>
      <c r="I950">
        <v>83300</v>
      </c>
      <c r="J950">
        <v>15.2</v>
      </c>
      <c r="K950">
        <v>3.5</v>
      </c>
      <c r="L950">
        <v>9600</v>
      </c>
      <c r="M950">
        <v>83500</v>
      </c>
      <c r="N950">
        <v>11.5</v>
      </c>
      <c r="O950">
        <v>3.6</v>
      </c>
      <c r="P950">
        <v>10400</v>
      </c>
      <c r="Q950">
        <v>84500</v>
      </c>
      <c r="R950">
        <v>12.3</v>
      </c>
      <c r="S950">
        <v>3.8</v>
      </c>
      <c r="T950">
        <v>8800</v>
      </c>
      <c r="U950">
        <v>85700</v>
      </c>
      <c r="V950">
        <v>10.3</v>
      </c>
      <c r="W950">
        <v>3.8</v>
      </c>
      <c r="X950">
        <v>12000</v>
      </c>
      <c r="Y950">
        <v>80600</v>
      </c>
      <c r="Z950">
        <v>14.9</v>
      </c>
      <c r="AA950">
        <v>4.4000000000000004</v>
      </c>
      <c r="AB950">
        <v>11800</v>
      </c>
      <c r="AC950">
        <v>75500</v>
      </c>
      <c r="AD950">
        <v>15.7</v>
      </c>
      <c r="AE950">
        <v>4.5999999999999996</v>
      </c>
      <c r="AF950">
        <v>14600</v>
      </c>
      <c r="AG950">
        <v>82100</v>
      </c>
      <c r="AH950">
        <v>17.7</v>
      </c>
      <c r="AI950">
        <v>5.0999999999999996</v>
      </c>
      <c r="AJ950">
        <v>11100</v>
      </c>
      <c r="AK950">
        <v>75900</v>
      </c>
      <c r="AL950">
        <v>14.6</v>
      </c>
      <c r="AM950">
        <v>5.0999999999999996</v>
      </c>
      <c r="AN950">
        <v>8700</v>
      </c>
      <c r="AO950">
        <v>80900</v>
      </c>
      <c r="AP950">
        <v>10.7</v>
      </c>
      <c r="AQ950">
        <v>4.0999999999999996</v>
      </c>
      <c r="AR950">
        <v>12500</v>
      </c>
      <c r="AS950">
        <v>87300</v>
      </c>
      <c r="AT950">
        <v>14.3</v>
      </c>
      <c r="AU950">
        <v>4.7</v>
      </c>
      <c r="AV950">
        <v>10500</v>
      </c>
      <c r="AW950">
        <v>83400</v>
      </c>
      <c r="AX950">
        <v>12.6</v>
      </c>
      <c r="AY950">
        <v>4.5</v>
      </c>
      <c r="AZ950">
        <v>15600</v>
      </c>
      <c r="BA950">
        <v>80900</v>
      </c>
      <c r="BB950">
        <v>19.3</v>
      </c>
      <c r="BC950">
        <v>5.4</v>
      </c>
      <c r="BD950">
        <v>13400</v>
      </c>
      <c r="BE950">
        <v>85100</v>
      </c>
      <c r="BF950">
        <v>15.7</v>
      </c>
      <c r="BG950">
        <v>5.6</v>
      </c>
      <c r="BH950">
        <v>15100</v>
      </c>
      <c r="BI950">
        <v>87800</v>
      </c>
      <c r="BJ950">
        <v>17.100000000000001</v>
      </c>
      <c r="BK950">
        <v>5.3</v>
      </c>
      <c r="BL950">
        <v>15000</v>
      </c>
      <c r="BM950">
        <v>96700</v>
      </c>
      <c r="BN950">
        <v>15.5</v>
      </c>
      <c r="BO950">
        <v>5.0999999999999996</v>
      </c>
      <c r="BP950">
        <v>17600</v>
      </c>
      <c r="BQ950">
        <v>101200</v>
      </c>
      <c r="BR950">
        <v>17.399999999999999</v>
      </c>
      <c r="BS950">
        <v>6</v>
      </c>
      <c r="BT950">
        <v>15300</v>
      </c>
      <c r="BU950">
        <v>99500</v>
      </c>
      <c r="BV950">
        <v>15.4</v>
      </c>
      <c r="BW950">
        <v>5.2</v>
      </c>
    </row>
    <row r="951" spans="1:75" x14ac:dyDescent="0.3">
      <c r="A951" t="s">
        <v>305</v>
      </c>
      <c r="B951" t="str">
        <f>VLOOKUP(A951,'class and classification'!$A$1:$B$338,2,FALSE)</f>
        <v>Predominantly Rural</v>
      </c>
      <c r="C951" t="str">
        <f>VLOOKUP(A951,'class and classification'!$A$1:$C$338,3,FALSE)</f>
        <v>SD</v>
      </c>
      <c r="D951">
        <v>6800</v>
      </c>
      <c r="E951">
        <v>42400</v>
      </c>
      <c r="F951">
        <v>16.100000000000001</v>
      </c>
      <c r="G951">
        <v>3.4</v>
      </c>
      <c r="H951">
        <v>5800</v>
      </c>
      <c r="I951">
        <v>41800</v>
      </c>
      <c r="J951">
        <v>13.8</v>
      </c>
      <c r="K951">
        <v>3.4</v>
      </c>
      <c r="L951">
        <v>8600</v>
      </c>
      <c r="M951">
        <v>40700</v>
      </c>
      <c r="N951">
        <v>21</v>
      </c>
      <c r="O951">
        <v>7</v>
      </c>
      <c r="P951">
        <v>6300</v>
      </c>
      <c r="Q951">
        <v>41500</v>
      </c>
      <c r="R951">
        <v>15.2</v>
      </c>
      <c r="S951">
        <v>5.9</v>
      </c>
      <c r="T951">
        <v>5600</v>
      </c>
      <c r="U951">
        <v>42800</v>
      </c>
      <c r="V951">
        <v>13.1</v>
      </c>
      <c r="W951">
        <v>5.8</v>
      </c>
      <c r="X951">
        <v>4600</v>
      </c>
      <c r="Y951">
        <v>39800</v>
      </c>
      <c r="Z951">
        <v>11.6</v>
      </c>
      <c r="AA951">
        <v>5.4</v>
      </c>
      <c r="AB951">
        <v>7300</v>
      </c>
      <c r="AC951">
        <v>39400</v>
      </c>
      <c r="AD951">
        <v>18.5</v>
      </c>
      <c r="AE951">
        <v>6.9</v>
      </c>
      <c r="AF951">
        <v>6300</v>
      </c>
      <c r="AG951">
        <v>43200</v>
      </c>
      <c r="AH951">
        <v>14.6</v>
      </c>
      <c r="AI951">
        <v>6.3</v>
      </c>
      <c r="AJ951">
        <v>10600</v>
      </c>
      <c r="AK951">
        <v>45700</v>
      </c>
      <c r="AL951">
        <v>23.3</v>
      </c>
      <c r="AM951">
        <v>7.9</v>
      </c>
      <c r="AN951">
        <v>11100</v>
      </c>
      <c r="AO951">
        <v>42400</v>
      </c>
      <c r="AP951">
        <v>26.2</v>
      </c>
      <c r="AQ951">
        <v>8.9</v>
      </c>
      <c r="AR951">
        <v>7900</v>
      </c>
      <c r="AS951">
        <v>45000</v>
      </c>
      <c r="AT951">
        <v>17.7</v>
      </c>
      <c r="AU951">
        <v>6.5</v>
      </c>
      <c r="AV951">
        <v>8700</v>
      </c>
      <c r="AW951">
        <v>45200</v>
      </c>
      <c r="AX951">
        <v>19.2</v>
      </c>
      <c r="AY951">
        <v>6.9</v>
      </c>
      <c r="AZ951">
        <v>8100</v>
      </c>
      <c r="BA951">
        <v>47700</v>
      </c>
      <c r="BB951">
        <v>17</v>
      </c>
      <c r="BC951">
        <v>6.9</v>
      </c>
      <c r="BD951">
        <v>5900</v>
      </c>
      <c r="BE951">
        <v>45100</v>
      </c>
      <c r="BF951">
        <v>13.1</v>
      </c>
      <c r="BG951">
        <v>6.6</v>
      </c>
      <c r="BH951">
        <v>9500</v>
      </c>
      <c r="BI951">
        <v>48600</v>
      </c>
      <c r="BJ951">
        <v>19.600000000000001</v>
      </c>
      <c r="BK951">
        <v>8</v>
      </c>
      <c r="BL951">
        <v>5700</v>
      </c>
      <c r="BM951">
        <v>49000</v>
      </c>
      <c r="BN951">
        <v>11.7</v>
      </c>
      <c r="BO951">
        <v>6</v>
      </c>
      <c r="BP951">
        <v>5800</v>
      </c>
      <c r="BQ951">
        <v>47200</v>
      </c>
      <c r="BR951">
        <v>12.3</v>
      </c>
      <c r="BS951">
        <v>6.1</v>
      </c>
      <c r="BT951">
        <v>6200</v>
      </c>
      <c r="BU951">
        <v>45900</v>
      </c>
      <c r="BV951">
        <v>13.6</v>
      </c>
      <c r="BW951">
        <v>6.3</v>
      </c>
    </row>
    <row r="952" spans="1:75" x14ac:dyDescent="0.3">
      <c r="A952" t="s">
        <v>306</v>
      </c>
      <c r="B952" t="str">
        <f>VLOOKUP(A952,'class and classification'!$A$1:$B$338,2,FALSE)</f>
        <v>Predominantly Rural</v>
      </c>
      <c r="C952" t="str">
        <f>VLOOKUP(A952,'class and classification'!$A$1:$C$338,3,FALSE)</f>
        <v>SD</v>
      </c>
      <c r="D952">
        <v>7500</v>
      </c>
      <c r="E952">
        <v>53100</v>
      </c>
      <c r="F952">
        <v>14.1</v>
      </c>
      <c r="G952">
        <v>3.4</v>
      </c>
      <c r="H952">
        <v>7200</v>
      </c>
      <c r="I952">
        <v>54800</v>
      </c>
      <c r="J952">
        <v>13.2</v>
      </c>
      <c r="K952">
        <v>3.1</v>
      </c>
      <c r="L952">
        <v>6100</v>
      </c>
      <c r="M952">
        <v>52200</v>
      </c>
      <c r="N952">
        <v>11.7</v>
      </c>
      <c r="O952">
        <v>4.7</v>
      </c>
      <c r="P952">
        <v>5100</v>
      </c>
      <c r="Q952">
        <v>51500</v>
      </c>
      <c r="R952">
        <v>9.9</v>
      </c>
      <c r="S952">
        <v>4.5</v>
      </c>
      <c r="T952">
        <v>5800</v>
      </c>
      <c r="U952">
        <v>53400</v>
      </c>
      <c r="V952">
        <v>10.9</v>
      </c>
      <c r="W952">
        <v>5</v>
      </c>
      <c r="X952">
        <v>8800</v>
      </c>
      <c r="Y952">
        <v>53800</v>
      </c>
      <c r="Z952">
        <v>16.399999999999999</v>
      </c>
      <c r="AA952">
        <v>6.2</v>
      </c>
      <c r="AB952">
        <v>5500</v>
      </c>
      <c r="AC952">
        <v>46600</v>
      </c>
      <c r="AD952">
        <v>11.8</v>
      </c>
      <c r="AE952">
        <v>5.9</v>
      </c>
      <c r="AF952">
        <v>6500</v>
      </c>
      <c r="AG952">
        <v>44700</v>
      </c>
      <c r="AH952">
        <v>14.6</v>
      </c>
      <c r="AI952">
        <v>6.5</v>
      </c>
      <c r="AJ952">
        <v>5700</v>
      </c>
      <c r="AK952">
        <v>51000</v>
      </c>
      <c r="AL952">
        <v>11.2</v>
      </c>
      <c r="AM952">
        <v>5.5</v>
      </c>
      <c r="AN952">
        <v>8600</v>
      </c>
      <c r="AO952">
        <v>45900</v>
      </c>
      <c r="AP952">
        <v>18.8</v>
      </c>
      <c r="AQ952">
        <v>7.6</v>
      </c>
      <c r="AR952">
        <v>5700</v>
      </c>
      <c r="AS952">
        <v>49700</v>
      </c>
      <c r="AT952">
        <v>11.5</v>
      </c>
      <c r="AU952">
        <v>6.3</v>
      </c>
      <c r="AV952">
        <v>8300</v>
      </c>
      <c r="AW952">
        <v>53900</v>
      </c>
      <c r="AX952">
        <v>15.4</v>
      </c>
      <c r="AY952">
        <v>6.8</v>
      </c>
      <c r="AZ952">
        <v>7500</v>
      </c>
      <c r="BA952">
        <v>56500</v>
      </c>
      <c r="BB952">
        <v>13.3</v>
      </c>
      <c r="BC952">
        <v>5.8</v>
      </c>
      <c r="BD952">
        <v>9600</v>
      </c>
      <c r="BE952">
        <v>54000</v>
      </c>
      <c r="BF952">
        <v>17.7</v>
      </c>
      <c r="BG952">
        <v>6.7</v>
      </c>
      <c r="BH952">
        <v>12800</v>
      </c>
      <c r="BI952">
        <v>53700</v>
      </c>
      <c r="BJ952">
        <v>23.8</v>
      </c>
      <c r="BK952">
        <v>8.3000000000000007</v>
      </c>
      <c r="BL952">
        <v>10200</v>
      </c>
      <c r="BM952">
        <v>61200</v>
      </c>
      <c r="BN952">
        <v>16.600000000000001</v>
      </c>
      <c r="BO952">
        <v>6.8</v>
      </c>
      <c r="BP952">
        <v>9100</v>
      </c>
      <c r="BQ952">
        <v>57200</v>
      </c>
      <c r="BR952">
        <v>15.9</v>
      </c>
      <c r="BS952">
        <v>6.2</v>
      </c>
      <c r="BT952">
        <v>7400</v>
      </c>
      <c r="BU952">
        <v>57400</v>
      </c>
      <c r="BV952">
        <v>12.9</v>
      </c>
      <c r="BW952">
        <v>5.8</v>
      </c>
    </row>
    <row r="953" spans="1:75" x14ac:dyDescent="0.3">
      <c r="A953" t="s">
        <v>307</v>
      </c>
      <c r="B953" t="str">
        <f>VLOOKUP(A953,'class and classification'!$A$1:$B$338,2,FALSE)</f>
        <v>Predominantly Rural</v>
      </c>
      <c r="C953" t="str">
        <f>VLOOKUP(A953,'class and classification'!$A$1:$C$338,3,FALSE)</f>
        <v>SD</v>
      </c>
      <c r="D953">
        <v>3300</v>
      </c>
      <c r="E953">
        <v>26200</v>
      </c>
      <c r="F953">
        <v>12.6</v>
      </c>
      <c r="G953">
        <v>3.2</v>
      </c>
      <c r="H953">
        <v>3100</v>
      </c>
      <c r="I953">
        <v>25500</v>
      </c>
      <c r="J953">
        <v>12.3</v>
      </c>
      <c r="K953">
        <v>3.3</v>
      </c>
      <c r="L953">
        <v>4500</v>
      </c>
      <c r="M953">
        <v>26700</v>
      </c>
      <c r="N953">
        <v>16.8</v>
      </c>
      <c r="O953">
        <v>8.9</v>
      </c>
      <c r="P953">
        <v>3100</v>
      </c>
      <c r="Q953">
        <v>25800</v>
      </c>
      <c r="R953">
        <v>11.9</v>
      </c>
      <c r="S953">
        <v>6.9</v>
      </c>
      <c r="T953">
        <v>5600</v>
      </c>
      <c r="U953">
        <v>25800</v>
      </c>
      <c r="V953">
        <v>21.8</v>
      </c>
      <c r="W953">
        <v>9.5</v>
      </c>
      <c r="X953">
        <v>4100</v>
      </c>
      <c r="Y953">
        <v>24900</v>
      </c>
      <c r="Z953">
        <v>16.7</v>
      </c>
      <c r="AA953">
        <v>8.6999999999999993</v>
      </c>
      <c r="AB953">
        <v>4200</v>
      </c>
      <c r="AC953">
        <v>23300</v>
      </c>
      <c r="AD953">
        <v>18.100000000000001</v>
      </c>
      <c r="AE953">
        <v>8.6999999999999993</v>
      </c>
      <c r="AF953">
        <v>5400</v>
      </c>
      <c r="AG953">
        <v>27600</v>
      </c>
      <c r="AH953">
        <v>19.5</v>
      </c>
      <c r="AI953">
        <v>8.1999999999999993</v>
      </c>
      <c r="AJ953">
        <v>5400</v>
      </c>
      <c r="AK953">
        <v>26500</v>
      </c>
      <c r="AL953">
        <v>20.3</v>
      </c>
      <c r="AM953">
        <v>9.1999999999999993</v>
      </c>
      <c r="AN953">
        <v>4200</v>
      </c>
      <c r="AO953">
        <v>26800</v>
      </c>
      <c r="AP953">
        <v>15.5</v>
      </c>
      <c r="AQ953">
        <v>9.1</v>
      </c>
      <c r="AR953">
        <v>4100</v>
      </c>
      <c r="AS953">
        <v>25100</v>
      </c>
      <c r="AT953">
        <v>16.2</v>
      </c>
      <c r="AU953">
        <v>8.1999999999999993</v>
      </c>
      <c r="AV953">
        <v>3900</v>
      </c>
      <c r="AW953">
        <v>26000</v>
      </c>
      <c r="AX953">
        <v>15.1</v>
      </c>
      <c r="AY953">
        <v>7.8</v>
      </c>
      <c r="AZ953">
        <v>4000</v>
      </c>
      <c r="BA953">
        <v>24800</v>
      </c>
      <c r="BB953">
        <v>16</v>
      </c>
      <c r="BC953">
        <v>8.8000000000000007</v>
      </c>
      <c r="BD953">
        <v>5000</v>
      </c>
      <c r="BE953">
        <v>25500</v>
      </c>
      <c r="BF953">
        <v>19.600000000000001</v>
      </c>
      <c r="BG953">
        <v>8.6999999999999993</v>
      </c>
      <c r="BH953">
        <v>4200</v>
      </c>
      <c r="BI953">
        <v>26400</v>
      </c>
      <c r="BJ953">
        <v>15.8</v>
      </c>
      <c r="BK953">
        <v>8.3000000000000007</v>
      </c>
      <c r="BL953">
        <v>2400</v>
      </c>
      <c r="BM953">
        <v>25300</v>
      </c>
      <c r="BN953">
        <v>9.3000000000000007</v>
      </c>
      <c r="BO953" t="s">
        <v>38</v>
      </c>
      <c r="BP953">
        <v>2900</v>
      </c>
      <c r="BQ953">
        <v>25200</v>
      </c>
      <c r="BR953">
        <v>11.3</v>
      </c>
      <c r="BS953" t="s">
        <v>38</v>
      </c>
      <c r="BT953">
        <v>3400</v>
      </c>
      <c r="BU953">
        <v>21500</v>
      </c>
      <c r="BV953">
        <v>15.7</v>
      </c>
      <c r="BW953" t="s">
        <v>38</v>
      </c>
    </row>
    <row r="954" spans="1:75" x14ac:dyDescent="0.3">
      <c r="A954" t="s">
        <v>308</v>
      </c>
      <c r="B954" t="str">
        <f>VLOOKUP(A954,'class and classification'!$A$1:$B$338,2,FALSE)</f>
        <v>Predominantly Rural</v>
      </c>
      <c r="C954" t="str">
        <f>VLOOKUP(A954,'class and classification'!$A$1:$C$338,3,FALSE)</f>
        <v>SD</v>
      </c>
      <c r="D954">
        <v>5900</v>
      </c>
      <c r="E954">
        <v>44300</v>
      </c>
      <c r="F954">
        <v>13.3</v>
      </c>
      <c r="G954">
        <v>3.3</v>
      </c>
      <c r="H954">
        <v>5600</v>
      </c>
      <c r="I954">
        <v>45800</v>
      </c>
      <c r="J954">
        <v>12.3</v>
      </c>
      <c r="K954">
        <v>3.2</v>
      </c>
      <c r="L954">
        <v>7400</v>
      </c>
      <c r="M954">
        <v>47400</v>
      </c>
      <c r="N954">
        <v>15.7</v>
      </c>
      <c r="O954">
        <v>5.4</v>
      </c>
      <c r="P954">
        <v>3300</v>
      </c>
      <c r="Q954">
        <v>46100</v>
      </c>
      <c r="R954">
        <v>7.2</v>
      </c>
      <c r="S954">
        <v>4.0999999999999996</v>
      </c>
      <c r="T954">
        <v>5100</v>
      </c>
      <c r="U954">
        <v>45600</v>
      </c>
      <c r="V954">
        <v>11.1</v>
      </c>
      <c r="W954">
        <v>4.8</v>
      </c>
      <c r="X954">
        <v>5200</v>
      </c>
      <c r="Y954">
        <v>49200</v>
      </c>
      <c r="Z954">
        <v>10.6</v>
      </c>
      <c r="AA954">
        <v>4.5</v>
      </c>
      <c r="AB954">
        <v>6800</v>
      </c>
      <c r="AC954">
        <v>47500</v>
      </c>
      <c r="AD954">
        <v>14.4</v>
      </c>
      <c r="AE954">
        <v>5.8</v>
      </c>
      <c r="AF954">
        <v>5900</v>
      </c>
      <c r="AG954">
        <v>45500</v>
      </c>
      <c r="AH954">
        <v>12.9</v>
      </c>
      <c r="AI954">
        <v>5.8</v>
      </c>
      <c r="AJ954">
        <v>7000</v>
      </c>
      <c r="AK954">
        <v>45500</v>
      </c>
      <c r="AL954">
        <v>15.4</v>
      </c>
      <c r="AM954">
        <v>6.2</v>
      </c>
      <c r="AN954">
        <v>5000</v>
      </c>
      <c r="AO954">
        <v>42600</v>
      </c>
      <c r="AP954">
        <v>11.6</v>
      </c>
      <c r="AQ954">
        <v>5.9</v>
      </c>
      <c r="AR954">
        <v>5400</v>
      </c>
      <c r="AS954">
        <v>46500</v>
      </c>
      <c r="AT954">
        <v>11.7</v>
      </c>
      <c r="AU954">
        <v>5.6</v>
      </c>
      <c r="AV954">
        <v>6800</v>
      </c>
      <c r="AW954">
        <v>51300</v>
      </c>
      <c r="AX954">
        <v>13.2</v>
      </c>
      <c r="AY954">
        <v>5.5</v>
      </c>
      <c r="AZ954">
        <v>11100</v>
      </c>
      <c r="BA954">
        <v>48200</v>
      </c>
      <c r="BB954">
        <v>23</v>
      </c>
      <c r="BC954">
        <v>7.8</v>
      </c>
      <c r="BD954">
        <v>11500</v>
      </c>
      <c r="BE954">
        <v>54000</v>
      </c>
      <c r="BF954">
        <v>21.2</v>
      </c>
      <c r="BG954">
        <v>7.9</v>
      </c>
      <c r="BH954">
        <v>3700</v>
      </c>
      <c r="BI954">
        <v>46400</v>
      </c>
      <c r="BJ954">
        <v>7.9</v>
      </c>
      <c r="BK954" t="s">
        <v>38</v>
      </c>
      <c r="BL954">
        <v>8400</v>
      </c>
      <c r="BM954">
        <v>48700</v>
      </c>
      <c r="BN954">
        <v>17.2</v>
      </c>
      <c r="BO954">
        <v>7.2</v>
      </c>
      <c r="BP954">
        <v>9200</v>
      </c>
      <c r="BQ954">
        <v>47900</v>
      </c>
      <c r="BR954">
        <v>19.3</v>
      </c>
      <c r="BS954">
        <v>7.3</v>
      </c>
      <c r="BT954">
        <v>10800</v>
      </c>
      <c r="BU954">
        <v>49900</v>
      </c>
      <c r="BV954">
        <v>21.5</v>
      </c>
      <c r="BW954">
        <v>8</v>
      </c>
    </row>
    <row r="955" spans="1:75" x14ac:dyDescent="0.3">
      <c r="A955" t="s">
        <v>309</v>
      </c>
      <c r="B955" t="str">
        <f>VLOOKUP(A955,'class and classification'!$A$1:$B$338,2,FALSE)</f>
        <v>Predominantly Urban</v>
      </c>
      <c r="C955" t="str">
        <f>VLOOKUP(A955,'class and classification'!$A$1:$C$338,3,FALSE)</f>
        <v>SD</v>
      </c>
      <c r="D955">
        <v>3300</v>
      </c>
      <c r="E955">
        <v>27700</v>
      </c>
      <c r="F955">
        <v>12.1</v>
      </c>
      <c r="G955">
        <v>3.1</v>
      </c>
      <c r="H955">
        <v>3400</v>
      </c>
      <c r="I955">
        <v>27900</v>
      </c>
      <c r="J955">
        <v>12.1</v>
      </c>
      <c r="K955">
        <v>3.1</v>
      </c>
      <c r="L955">
        <v>2600</v>
      </c>
      <c r="M955">
        <v>30400</v>
      </c>
      <c r="N955">
        <v>8.5</v>
      </c>
      <c r="O955" t="s">
        <v>38</v>
      </c>
      <c r="P955">
        <v>2700</v>
      </c>
      <c r="Q955">
        <v>28100</v>
      </c>
      <c r="R955">
        <v>9.5</v>
      </c>
      <c r="S955" t="s">
        <v>38</v>
      </c>
      <c r="T955">
        <v>4200</v>
      </c>
      <c r="U955">
        <v>26400</v>
      </c>
      <c r="V955">
        <v>15.9</v>
      </c>
      <c r="W955">
        <v>8.1999999999999993</v>
      </c>
      <c r="X955">
        <v>2600</v>
      </c>
      <c r="Y955">
        <v>24100</v>
      </c>
      <c r="Z955">
        <v>10.8</v>
      </c>
      <c r="AA955">
        <v>6.3</v>
      </c>
      <c r="AB955">
        <v>3500</v>
      </c>
      <c r="AC955">
        <v>26000</v>
      </c>
      <c r="AD955">
        <v>13.3</v>
      </c>
      <c r="AE955">
        <v>7.4</v>
      </c>
      <c r="AF955">
        <v>1100</v>
      </c>
      <c r="AG955">
        <v>27800</v>
      </c>
      <c r="AH955">
        <v>3.9</v>
      </c>
      <c r="AI955" t="s">
        <v>38</v>
      </c>
      <c r="AJ955">
        <v>2900</v>
      </c>
      <c r="AK955">
        <v>26500</v>
      </c>
      <c r="AL955">
        <v>10.9</v>
      </c>
      <c r="AM955" t="s">
        <v>38</v>
      </c>
      <c r="AN955">
        <v>3200</v>
      </c>
      <c r="AO955">
        <v>26700</v>
      </c>
      <c r="AP955">
        <v>12</v>
      </c>
      <c r="AQ955" t="s">
        <v>38</v>
      </c>
      <c r="AR955">
        <v>4600</v>
      </c>
      <c r="AS955">
        <v>30700</v>
      </c>
      <c r="AT955">
        <v>14.9</v>
      </c>
      <c r="AU955">
        <v>8.1</v>
      </c>
      <c r="AV955">
        <v>3600</v>
      </c>
      <c r="AW955">
        <v>26900</v>
      </c>
      <c r="AX955">
        <v>13.5</v>
      </c>
      <c r="AY955">
        <v>8</v>
      </c>
      <c r="AZ955">
        <v>5000</v>
      </c>
      <c r="BA955">
        <v>27600</v>
      </c>
      <c r="BB955">
        <v>18.100000000000001</v>
      </c>
      <c r="BC955">
        <v>8.4</v>
      </c>
      <c r="BD955">
        <v>5300</v>
      </c>
      <c r="BE955">
        <v>24900</v>
      </c>
      <c r="BF955">
        <v>21.1</v>
      </c>
      <c r="BG955">
        <v>10.3</v>
      </c>
      <c r="BH955">
        <v>3800</v>
      </c>
      <c r="BI955">
        <v>25600</v>
      </c>
      <c r="BJ955">
        <v>15</v>
      </c>
      <c r="BK955" t="s">
        <v>38</v>
      </c>
      <c r="BL955">
        <v>4000</v>
      </c>
      <c r="BM955">
        <v>26400</v>
      </c>
      <c r="BN955">
        <v>15.3</v>
      </c>
      <c r="BO955" t="s">
        <v>38</v>
      </c>
      <c r="BP955">
        <v>2700</v>
      </c>
      <c r="BQ955">
        <v>25400</v>
      </c>
      <c r="BR955">
        <v>10.7</v>
      </c>
      <c r="BS955" t="s">
        <v>38</v>
      </c>
      <c r="BT955">
        <v>4400</v>
      </c>
      <c r="BU955">
        <v>26700</v>
      </c>
      <c r="BV955">
        <v>16.600000000000001</v>
      </c>
      <c r="BW955" t="s">
        <v>38</v>
      </c>
    </row>
    <row r="956" spans="1:75" x14ac:dyDescent="0.3">
      <c r="A956" t="s">
        <v>310</v>
      </c>
      <c r="B956" t="str">
        <f>VLOOKUP(A956,'class and classification'!$A$1:$B$338,2,FALSE)</f>
        <v>Urban with Significant Rural</v>
      </c>
      <c r="C956" t="str">
        <f>VLOOKUP(A956,'class and classification'!$A$1:$C$338,3,FALSE)</f>
        <v>SD</v>
      </c>
      <c r="D956">
        <v>1900</v>
      </c>
      <c r="E956">
        <v>26600</v>
      </c>
      <c r="F956">
        <v>7.2</v>
      </c>
      <c r="G956">
        <v>2.1</v>
      </c>
      <c r="H956">
        <v>3000</v>
      </c>
      <c r="I956">
        <v>27000</v>
      </c>
      <c r="J956">
        <v>11.3</v>
      </c>
      <c r="K956">
        <v>2.9</v>
      </c>
      <c r="L956" t="s">
        <v>37</v>
      </c>
      <c r="M956">
        <v>29800</v>
      </c>
      <c r="N956" t="s">
        <v>37</v>
      </c>
      <c r="O956" t="s">
        <v>37</v>
      </c>
      <c r="P956">
        <v>1700</v>
      </c>
      <c r="Q956">
        <v>27800</v>
      </c>
      <c r="R956">
        <v>6.3</v>
      </c>
      <c r="S956" t="s">
        <v>38</v>
      </c>
      <c r="T956">
        <v>1800</v>
      </c>
      <c r="U956">
        <v>31300</v>
      </c>
      <c r="V956">
        <v>5.8</v>
      </c>
      <c r="W956" t="s">
        <v>38</v>
      </c>
      <c r="X956">
        <v>2100</v>
      </c>
      <c r="Y956">
        <v>29600</v>
      </c>
      <c r="Z956">
        <v>7.2</v>
      </c>
      <c r="AA956" t="s">
        <v>38</v>
      </c>
      <c r="AB956">
        <v>3000</v>
      </c>
      <c r="AC956">
        <v>27900</v>
      </c>
      <c r="AD956">
        <v>10.8</v>
      </c>
      <c r="AE956" t="s">
        <v>38</v>
      </c>
      <c r="AF956">
        <v>2100</v>
      </c>
      <c r="AG956">
        <v>27100</v>
      </c>
      <c r="AH956">
        <v>7.8</v>
      </c>
      <c r="AI956" t="s">
        <v>38</v>
      </c>
      <c r="AJ956">
        <v>1500</v>
      </c>
      <c r="AK956">
        <v>32000</v>
      </c>
      <c r="AL956">
        <v>4.5999999999999996</v>
      </c>
      <c r="AM956" t="s">
        <v>38</v>
      </c>
      <c r="AN956" t="s">
        <v>37</v>
      </c>
      <c r="AO956">
        <v>34200</v>
      </c>
      <c r="AP956" t="s">
        <v>37</v>
      </c>
      <c r="AQ956" t="s">
        <v>37</v>
      </c>
      <c r="AR956" t="s">
        <v>37</v>
      </c>
      <c r="AS956">
        <v>28700</v>
      </c>
      <c r="AT956" t="s">
        <v>37</v>
      </c>
      <c r="AU956" t="s">
        <v>37</v>
      </c>
      <c r="AV956">
        <v>1500</v>
      </c>
      <c r="AW956">
        <v>29400</v>
      </c>
      <c r="AX956">
        <v>5.0999999999999996</v>
      </c>
      <c r="AY956" t="s">
        <v>38</v>
      </c>
      <c r="AZ956">
        <v>2400</v>
      </c>
      <c r="BA956">
        <v>30700</v>
      </c>
      <c r="BB956">
        <v>7.7</v>
      </c>
      <c r="BC956" t="s">
        <v>38</v>
      </c>
      <c r="BD956" t="s">
        <v>37</v>
      </c>
      <c r="BE956">
        <v>31400</v>
      </c>
      <c r="BF956" t="s">
        <v>37</v>
      </c>
      <c r="BG956" t="s">
        <v>37</v>
      </c>
      <c r="BH956">
        <v>1600</v>
      </c>
      <c r="BI956">
        <v>33800</v>
      </c>
      <c r="BJ956">
        <v>4.8</v>
      </c>
      <c r="BK956" t="s">
        <v>38</v>
      </c>
      <c r="BL956">
        <v>1900</v>
      </c>
      <c r="BM956">
        <v>32300</v>
      </c>
      <c r="BN956">
        <v>5.8</v>
      </c>
      <c r="BO956" t="s">
        <v>38</v>
      </c>
      <c r="BP956">
        <v>7400</v>
      </c>
      <c r="BQ956">
        <v>30300</v>
      </c>
      <c r="BR956">
        <v>24.3</v>
      </c>
      <c r="BS956" t="s">
        <v>38</v>
      </c>
      <c r="BT956">
        <v>3000</v>
      </c>
      <c r="BU956">
        <v>31400</v>
      </c>
      <c r="BV956">
        <v>9.5</v>
      </c>
      <c r="BW956" t="s">
        <v>38</v>
      </c>
    </row>
    <row r="957" spans="1:75" x14ac:dyDescent="0.3">
      <c r="A957" t="s">
        <v>311</v>
      </c>
      <c r="B957" t="str">
        <f>VLOOKUP(A957,'class and classification'!$A$1:$B$338,2,FALSE)</f>
        <v>Predominantly Rural</v>
      </c>
      <c r="C957" t="str">
        <f>VLOOKUP(A957,'class and classification'!$A$1:$C$338,3,FALSE)</f>
        <v>SD</v>
      </c>
      <c r="D957">
        <v>7500</v>
      </c>
      <c r="E957">
        <v>56700</v>
      </c>
      <c r="F957">
        <v>13.2</v>
      </c>
      <c r="G957">
        <v>3</v>
      </c>
      <c r="H957">
        <v>5800</v>
      </c>
      <c r="I957">
        <v>58500</v>
      </c>
      <c r="J957">
        <v>9.9</v>
      </c>
      <c r="K957">
        <v>2.9</v>
      </c>
      <c r="L957">
        <v>5000</v>
      </c>
      <c r="M957">
        <v>57300</v>
      </c>
      <c r="N957">
        <v>8.6999999999999993</v>
      </c>
      <c r="O957">
        <v>4.5</v>
      </c>
      <c r="P957">
        <v>4300</v>
      </c>
      <c r="Q957">
        <v>57600</v>
      </c>
      <c r="R957">
        <v>7.5</v>
      </c>
      <c r="S957">
        <v>3.8</v>
      </c>
      <c r="T957">
        <v>5200</v>
      </c>
      <c r="U957">
        <v>62700</v>
      </c>
      <c r="V957">
        <v>8.3000000000000007</v>
      </c>
      <c r="W957">
        <v>3.9</v>
      </c>
      <c r="X957">
        <v>6600</v>
      </c>
      <c r="Y957">
        <v>58900</v>
      </c>
      <c r="Z957">
        <v>11.1</v>
      </c>
      <c r="AA957">
        <v>4.5999999999999996</v>
      </c>
      <c r="AB957">
        <v>7400</v>
      </c>
      <c r="AC957">
        <v>59400</v>
      </c>
      <c r="AD957">
        <v>12.4</v>
      </c>
      <c r="AE957">
        <v>5.2</v>
      </c>
      <c r="AF957">
        <v>6000</v>
      </c>
      <c r="AG957">
        <v>62000</v>
      </c>
      <c r="AH957">
        <v>9.6999999999999993</v>
      </c>
      <c r="AI957">
        <v>4.7</v>
      </c>
      <c r="AJ957">
        <v>5700</v>
      </c>
      <c r="AK957">
        <v>55600</v>
      </c>
      <c r="AL957">
        <v>10.199999999999999</v>
      </c>
      <c r="AM957">
        <v>5</v>
      </c>
      <c r="AN957">
        <v>4600</v>
      </c>
      <c r="AO957">
        <v>53400</v>
      </c>
      <c r="AP957">
        <v>8.6</v>
      </c>
      <c r="AQ957">
        <v>4.5999999999999996</v>
      </c>
      <c r="AR957">
        <v>2900</v>
      </c>
      <c r="AS957">
        <v>55400</v>
      </c>
      <c r="AT957">
        <v>5.3</v>
      </c>
      <c r="AU957">
        <v>3.1</v>
      </c>
      <c r="AV957">
        <v>3300</v>
      </c>
      <c r="AW957">
        <v>51400</v>
      </c>
      <c r="AX957">
        <v>6.5</v>
      </c>
      <c r="AY957" t="s">
        <v>38</v>
      </c>
      <c r="AZ957">
        <v>4800</v>
      </c>
      <c r="BA957">
        <v>54900</v>
      </c>
      <c r="BB957">
        <v>8.8000000000000007</v>
      </c>
      <c r="BC957">
        <v>4.7</v>
      </c>
      <c r="BD957">
        <v>5900</v>
      </c>
      <c r="BE957">
        <v>61000</v>
      </c>
      <c r="BF957">
        <v>9.6999999999999993</v>
      </c>
      <c r="BG957">
        <v>5</v>
      </c>
      <c r="BH957">
        <v>4600</v>
      </c>
      <c r="BI957">
        <v>52100</v>
      </c>
      <c r="BJ957">
        <v>8.8000000000000007</v>
      </c>
      <c r="BK957">
        <v>5.2</v>
      </c>
      <c r="BL957">
        <v>7100</v>
      </c>
      <c r="BM957">
        <v>56500</v>
      </c>
      <c r="BN957">
        <v>12.6</v>
      </c>
      <c r="BO957">
        <v>6.3</v>
      </c>
      <c r="BP957">
        <v>10300</v>
      </c>
      <c r="BQ957">
        <v>60600</v>
      </c>
      <c r="BR957">
        <v>17.100000000000001</v>
      </c>
      <c r="BS957">
        <v>7.1</v>
      </c>
      <c r="BT957">
        <v>7000</v>
      </c>
      <c r="BU957">
        <v>46200</v>
      </c>
      <c r="BV957">
        <v>15.2</v>
      </c>
      <c r="BW957">
        <v>7.3</v>
      </c>
    </row>
    <row r="958" spans="1:75" x14ac:dyDescent="0.3">
      <c r="A958" t="s">
        <v>312</v>
      </c>
      <c r="B958" t="str">
        <f>VLOOKUP(A958,'class and classification'!$A$1:$B$338,2,FALSE)</f>
        <v>Predominantly Urban</v>
      </c>
      <c r="C958" t="str">
        <f>VLOOKUP(A958,'class and classification'!$A$1:$C$338,3,FALSE)</f>
        <v>SD</v>
      </c>
      <c r="D958">
        <v>2800</v>
      </c>
      <c r="E958">
        <v>41000</v>
      </c>
      <c r="F958">
        <v>6.9</v>
      </c>
      <c r="G958">
        <v>2.2999999999999998</v>
      </c>
      <c r="H958">
        <v>3700</v>
      </c>
      <c r="I958">
        <v>43700</v>
      </c>
      <c r="J958">
        <v>8.4</v>
      </c>
      <c r="K958">
        <v>2.6</v>
      </c>
      <c r="L958">
        <v>4500</v>
      </c>
      <c r="M958">
        <v>45300</v>
      </c>
      <c r="N958">
        <v>9.8000000000000007</v>
      </c>
      <c r="O958">
        <v>4.7</v>
      </c>
      <c r="P958">
        <v>3200</v>
      </c>
      <c r="Q958">
        <v>46100</v>
      </c>
      <c r="R958">
        <v>6.9</v>
      </c>
      <c r="S958">
        <v>4.0999999999999996</v>
      </c>
      <c r="T958">
        <v>4200</v>
      </c>
      <c r="U958">
        <v>40900</v>
      </c>
      <c r="V958">
        <v>10.199999999999999</v>
      </c>
      <c r="W958">
        <v>5.5</v>
      </c>
      <c r="X958">
        <v>5500</v>
      </c>
      <c r="Y958">
        <v>45500</v>
      </c>
      <c r="Z958">
        <v>12.1</v>
      </c>
      <c r="AA958">
        <v>5.5</v>
      </c>
      <c r="AB958">
        <v>5200</v>
      </c>
      <c r="AC958">
        <v>50700</v>
      </c>
      <c r="AD958">
        <v>10.199999999999999</v>
      </c>
      <c r="AE958">
        <v>5.0999999999999996</v>
      </c>
      <c r="AF958">
        <v>5800</v>
      </c>
      <c r="AG958">
        <v>43100</v>
      </c>
      <c r="AH958">
        <v>13.4</v>
      </c>
      <c r="AI958">
        <v>6.1</v>
      </c>
      <c r="AJ958">
        <v>5000</v>
      </c>
      <c r="AK958">
        <v>45100</v>
      </c>
      <c r="AL958">
        <v>11.2</v>
      </c>
      <c r="AM958">
        <v>5.8</v>
      </c>
      <c r="AN958">
        <v>8200</v>
      </c>
      <c r="AO958">
        <v>49800</v>
      </c>
      <c r="AP958">
        <v>16.399999999999999</v>
      </c>
      <c r="AQ958">
        <v>6.8</v>
      </c>
      <c r="AR958">
        <v>5700</v>
      </c>
      <c r="AS958">
        <v>53300</v>
      </c>
      <c r="AT958">
        <v>10.7</v>
      </c>
      <c r="AU958">
        <v>5.3</v>
      </c>
      <c r="AV958">
        <v>4000</v>
      </c>
      <c r="AW958">
        <v>50400</v>
      </c>
      <c r="AX958">
        <v>8</v>
      </c>
      <c r="AY958" t="s">
        <v>38</v>
      </c>
      <c r="AZ958">
        <v>6000</v>
      </c>
      <c r="BA958">
        <v>45500</v>
      </c>
      <c r="BB958">
        <v>13.2</v>
      </c>
      <c r="BC958">
        <v>7.1</v>
      </c>
      <c r="BD958">
        <v>4500</v>
      </c>
      <c r="BE958">
        <v>44500</v>
      </c>
      <c r="BF958">
        <v>10.1</v>
      </c>
      <c r="BG958">
        <v>6.1</v>
      </c>
      <c r="BH958">
        <v>5600</v>
      </c>
      <c r="BI958">
        <v>45100</v>
      </c>
      <c r="BJ958">
        <v>12.4</v>
      </c>
      <c r="BK958">
        <v>6.3</v>
      </c>
      <c r="BL958">
        <v>6500</v>
      </c>
      <c r="BM958">
        <v>48000</v>
      </c>
      <c r="BN958">
        <v>13.5</v>
      </c>
      <c r="BO958">
        <v>6.4</v>
      </c>
      <c r="BP958">
        <v>7900</v>
      </c>
      <c r="BQ958">
        <v>42500</v>
      </c>
      <c r="BR958">
        <v>18.5</v>
      </c>
      <c r="BS958">
        <v>8</v>
      </c>
      <c r="BT958">
        <v>6300</v>
      </c>
      <c r="BU958">
        <v>52000</v>
      </c>
      <c r="BV958">
        <v>12.1</v>
      </c>
      <c r="BW958">
        <v>6.4</v>
      </c>
    </row>
    <row r="959" spans="1:75" x14ac:dyDescent="0.3">
      <c r="A959" t="s">
        <v>313</v>
      </c>
      <c r="B959" t="str">
        <f>VLOOKUP(A959,'class and classification'!$A$1:$B$338,2,FALSE)</f>
        <v>Predominantly Rural</v>
      </c>
      <c r="C959" t="str">
        <f>VLOOKUP(A959,'class and classification'!$A$1:$C$338,3,FALSE)</f>
        <v>SD</v>
      </c>
      <c r="D959">
        <v>7100</v>
      </c>
      <c r="E959">
        <v>48200</v>
      </c>
      <c r="F959">
        <v>14.8</v>
      </c>
      <c r="G959">
        <v>3</v>
      </c>
      <c r="H959">
        <v>8000</v>
      </c>
      <c r="I959">
        <v>47600</v>
      </c>
      <c r="J959">
        <v>16.899999999999999</v>
      </c>
      <c r="K959">
        <v>3.4</v>
      </c>
      <c r="L959">
        <v>8100</v>
      </c>
      <c r="M959">
        <v>49200</v>
      </c>
      <c r="N959">
        <v>16.5</v>
      </c>
      <c r="O959">
        <v>5.7</v>
      </c>
      <c r="P959">
        <v>7600</v>
      </c>
      <c r="Q959">
        <v>48000</v>
      </c>
      <c r="R959">
        <v>15.8</v>
      </c>
      <c r="S959">
        <v>5.2</v>
      </c>
      <c r="T959">
        <v>6900</v>
      </c>
      <c r="U959">
        <v>52200</v>
      </c>
      <c r="V959">
        <v>13.2</v>
      </c>
      <c r="W959">
        <v>4.8</v>
      </c>
      <c r="X959">
        <v>8000</v>
      </c>
      <c r="Y959">
        <v>52500</v>
      </c>
      <c r="Z959">
        <v>15.3</v>
      </c>
      <c r="AA959">
        <v>5.3</v>
      </c>
      <c r="AB959">
        <v>6600</v>
      </c>
      <c r="AC959">
        <v>50700</v>
      </c>
      <c r="AD959">
        <v>13.1</v>
      </c>
      <c r="AE959">
        <v>5.2</v>
      </c>
      <c r="AF959">
        <v>8700</v>
      </c>
      <c r="AG959">
        <v>49300</v>
      </c>
      <c r="AH959">
        <v>17.600000000000001</v>
      </c>
      <c r="AI959">
        <v>6.8</v>
      </c>
      <c r="AJ959">
        <v>6400</v>
      </c>
      <c r="AK959">
        <v>49900</v>
      </c>
      <c r="AL959">
        <v>12.8</v>
      </c>
      <c r="AM959">
        <v>5.0999999999999996</v>
      </c>
      <c r="AN959">
        <v>7900</v>
      </c>
      <c r="AO959">
        <v>50800</v>
      </c>
      <c r="AP959">
        <v>15.5</v>
      </c>
      <c r="AQ959">
        <v>5.5</v>
      </c>
      <c r="AR959">
        <v>8400</v>
      </c>
      <c r="AS959">
        <v>53500</v>
      </c>
      <c r="AT959">
        <v>15.7</v>
      </c>
      <c r="AU959">
        <v>5.8</v>
      </c>
      <c r="AV959">
        <v>8900</v>
      </c>
      <c r="AW959">
        <v>56700</v>
      </c>
      <c r="AX959">
        <v>15.7</v>
      </c>
      <c r="AY959">
        <v>6.5</v>
      </c>
      <c r="AZ959">
        <v>5500</v>
      </c>
      <c r="BA959">
        <v>52400</v>
      </c>
      <c r="BB959">
        <v>10.5</v>
      </c>
      <c r="BC959">
        <v>5.4</v>
      </c>
      <c r="BD959">
        <v>8000</v>
      </c>
      <c r="BE959">
        <v>58000</v>
      </c>
      <c r="BF959">
        <v>13.8</v>
      </c>
      <c r="BG959">
        <v>5.9</v>
      </c>
      <c r="BH959">
        <v>8700</v>
      </c>
      <c r="BI959">
        <v>58800</v>
      </c>
      <c r="BJ959">
        <v>14.8</v>
      </c>
      <c r="BK959">
        <v>6.1</v>
      </c>
      <c r="BL959">
        <v>5400</v>
      </c>
      <c r="BM959">
        <v>56700</v>
      </c>
      <c r="BN959">
        <v>9.5</v>
      </c>
      <c r="BO959">
        <v>5</v>
      </c>
      <c r="BP959">
        <v>9600</v>
      </c>
      <c r="BQ959">
        <v>54900</v>
      </c>
      <c r="BR959">
        <v>17.5</v>
      </c>
      <c r="BS959">
        <v>6.7</v>
      </c>
      <c r="BT959">
        <v>7500</v>
      </c>
      <c r="BU959">
        <v>55300</v>
      </c>
      <c r="BV959">
        <v>13.5</v>
      </c>
      <c r="BW959">
        <v>6</v>
      </c>
    </row>
    <row r="960" spans="1:75" x14ac:dyDescent="0.3">
      <c r="A960" t="s">
        <v>314</v>
      </c>
      <c r="B960" t="str">
        <f>VLOOKUP(A960,'class and classification'!$A$1:$B$338,2,FALSE)</f>
        <v>Predominantly Rural</v>
      </c>
      <c r="C960" t="str">
        <f>VLOOKUP(A960,'class and classification'!$A$1:$C$338,3,FALSE)</f>
        <v>SD</v>
      </c>
      <c r="D960">
        <v>2900</v>
      </c>
      <c r="E960">
        <v>37100</v>
      </c>
      <c r="F960">
        <v>7.8</v>
      </c>
      <c r="G960">
        <v>2.2999999999999998</v>
      </c>
      <c r="H960">
        <v>3500</v>
      </c>
      <c r="I960">
        <v>37800</v>
      </c>
      <c r="J960">
        <v>9.4</v>
      </c>
      <c r="K960">
        <v>2.7</v>
      </c>
      <c r="L960">
        <v>3700</v>
      </c>
      <c r="M960">
        <v>39700</v>
      </c>
      <c r="N960">
        <v>9.3000000000000007</v>
      </c>
      <c r="O960">
        <v>5.4</v>
      </c>
      <c r="P960">
        <v>2500</v>
      </c>
      <c r="Q960">
        <v>39800</v>
      </c>
      <c r="R960">
        <v>6.3</v>
      </c>
      <c r="S960" t="s">
        <v>38</v>
      </c>
      <c r="T960">
        <v>4300</v>
      </c>
      <c r="U960">
        <v>39000</v>
      </c>
      <c r="V960">
        <v>10.9</v>
      </c>
      <c r="W960">
        <v>5.6</v>
      </c>
      <c r="X960">
        <v>2900</v>
      </c>
      <c r="Y960">
        <v>39700</v>
      </c>
      <c r="Z960">
        <v>7.4</v>
      </c>
      <c r="AA960" t="s">
        <v>38</v>
      </c>
      <c r="AB960">
        <v>4400</v>
      </c>
      <c r="AC960">
        <v>41700</v>
      </c>
      <c r="AD960">
        <v>10.5</v>
      </c>
      <c r="AE960">
        <v>5.6</v>
      </c>
      <c r="AF960">
        <v>3600</v>
      </c>
      <c r="AG960">
        <v>43900</v>
      </c>
      <c r="AH960">
        <v>8.1</v>
      </c>
      <c r="AI960" t="s">
        <v>38</v>
      </c>
      <c r="AJ960">
        <v>3300</v>
      </c>
      <c r="AK960">
        <v>34900</v>
      </c>
      <c r="AL960">
        <v>9.5</v>
      </c>
      <c r="AM960" t="s">
        <v>38</v>
      </c>
      <c r="AN960">
        <v>4100</v>
      </c>
      <c r="AO960">
        <v>38000</v>
      </c>
      <c r="AP960">
        <v>10.7</v>
      </c>
      <c r="AQ960">
        <v>6.1</v>
      </c>
      <c r="AR960">
        <v>2900</v>
      </c>
      <c r="AS960">
        <v>41000</v>
      </c>
      <c r="AT960">
        <v>7.1</v>
      </c>
      <c r="AU960" t="s">
        <v>38</v>
      </c>
      <c r="AV960">
        <v>3100</v>
      </c>
      <c r="AW960">
        <v>43600</v>
      </c>
      <c r="AX960">
        <v>7.2</v>
      </c>
      <c r="AY960" t="s">
        <v>38</v>
      </c>
      <c r="AZ960">
        <v>4400</v>
      </c>
      <c r="BA960">
        <v>41500</v>
      </c>
      <c r="BB960">
        <v>10.6</v>
      </c>
      <c r="BC960">
        <v>5.9</v>
      </c>
      <c r="BD960">
        <v>4100</v>
      </c>
      <c r="BE960">
        <v>43100</v>
      </c>
      <c r="BF960">
        <v>9.4</v>
      </c>
      <c r="BG960" t="s">
        <v>38</v>
      </c>
      <c r="BH960">
        <v>6600</v>
      </c>
      <c r="BI960">
        <v>44300</v>
      </c>
      <c r="BJ960">
        <v>14.9</v>
      </c>
      <c r="BK960">
        <v>6.7</v>
      </c>
      <c r="BL960">
        <v>2800</v>
      </c>
      <c r="BM960">
        <v>43900</v>
      </c>
      <c r="BN960">
        <v>6.4</v>
      </c>
      <c r="BO960" t="s">
        <v>38</v>
      </c>
      <c r="BP960">
        <v>3200</v>
      </c>
      <c r="BQ960">
        <v>40800</v>
      </c>
      <c r="BR960">
        <v>7.9</v>
      </c>
      <c r="BS960" t="s">
        <v>38</v>
      </c>
      <c r="BT960">
        <v>3300</v>
      </c>
      <c r="BU960">
        <v>45000</v>
      </c>
      <c r="BV960">
        <v>7.3</v>
      </c>
      <c r="BW960" t="s">
        <v>38</v>
      </c>
    </row>
    <row r="961" spans="1:75" x14ac:dyDescent="0.3">
      <c r="A961" t="s">
        <v>315</v>
      </c>
      <c r="B961" t="str">
        <f>VLOOKUP(A961,'class and classification'!$A$1:$B$338,2,FALSE)</f>
        <v>Predominantly Rural</v>
      </c>
      <c r="C961" t="str">
        <f>VLOOKUP(A961,'class and classification'!$A$1:$C$338,3,FALSE)</f>
        <v>SD</v>
      </c>
      <c r="D961">
        <v>8100</v>
      </c>
      <c r="E961">
        <v>63400</v>
      </c>
      <c r="F961">
        <v>12.7</v>
      </c>
      <c r="G961">
        <v>3.1</v>
      </c>
      <c r="H961">
        <v>9000</v>
      </c>
      <c r="I961">
        <v>63500</v>
      </c>
      <c r="J961">
        <v>14.2</v>
      </c>
      <c r="K961">
        <v>3.5</v>
      </c>
      <c r="L961">
        <v>8000</v>
      </c>
      <c r="M961">
        <v>62900</v>
      </c>
      <c r="N961">
        <v>12.7</v>
      </c>
      <c r="O961">
        <v>4.5</v>
      </c>
      <c r="P961">
        <v>12500</v>
      </c>
      <c r="Q961">
        <v>65100</v>
      </c>
      <c r="R961">
        <v>19.2</v>
      </c>
      <c r="S961">
        <v>5.2</v>
      </c>
      <c r="T961">
        <v>10300</v>
      </c>
      <c r="U961">
        <v>66200</v>
      </c>
      <c r="V961">
        <v>15.5</v>
      </c>
      <c r="W961">
        <v>4.9000000000000004</v>
      </c>
      <c r="X961">
        <v>9100</v>
      </c>
      <c r="Y961">
        <v>67400</v>
      </c>
      <c r="Z961">
        <v>13.5</v>
      </c>
      <c r="AA961">
        <v>4.9000000000000004</v>
      </c>
      <c r="AB961">
        <v>11300</v>
      </c>
      <c r="AC961">
        <v>65900</v>
      </c>
      <c r="AD961">
        <v>17.100000000000001</v>
      </c>
      <c r="AE961">
        <v>5.2</v>
      </c>
      <c r="AF961">
        <v>6700</v>
      </c>
      <c r="AG961">
        <v>68200</v>
      </c>
      <c r="AH961">
        <v>9.8000000000000007</v>
      </c>
      <c r="AI961">
        <v>4</v>
      </c>
      <c r="AJ961">
        <v>8500</v>
      </c>
      <c r="AK961">
        <v>66700</v>
      </c>
      <c r="AL961">
        <v>12.7</v>
      </c>
      <c r="AM961">
        <v>4.7</v>
      </c>
      <c r="AN961">
        <v>9000</v>
      </c>
      <c r="AO961">
        <v>67800</v>
      </c>
      <c r="AP961">
        <v>13.3</v>
      </c>
      <c r="AQ961">
        <v>4.8</v>
      </c>
      <c r="AR961">
        <v>7700</v>
      </c>
      <c r="AS961">
        <v>72300</v>
      </c>
      <c r="AT961">
        <v>10.6</v>
      </c>
      <c r="AU961">
        <v>4.2</v>
      </c>
      <c r="AV961">
        <v>8900</v>
      </c>
      <c r="AW961">
        <v>66400</v>
      </c>
      <c r="AX961">
        <v>13.4</v>
      </c>
      <c r="AY961">
        <v>5.0999999999999996</v>
      </c>
      <c r="AZ961">
        <v>7400</v>
      </c>
      <c r="BA961">
        <v>66600</v>
      </c>
      <c r="BB961">
        <v>11.1</v>
      </c>
      <c r="BC961">
        <v>4.8</v>
      </c>
      <c r="BD961">
        <v>8000</v>
      </c>
      <c r="BE961">
        <v>72900</v>
      </c>
      <c r="BF961">
        <v>10.9</v>
      </c>
      <c r="BG961">
        <v>4.4000000000000004</v>
      </c>
      <c r="BH961">
        <v>9900</v>
      </c>
      <c r="BI961">
        <v>74200</v>
      </c>
      <c r="BJ961">
        <v>13.3</v>
      </c>
      <c r="BK961">
        <v>5</v>
      </c>
      <c r="BL961">
        <v>10000</v>
      </c>
      <c r="BM961">
        <v>70400</v>
      </c>
      <c r="BN961">
        <v>14.1</v>
      </c>
      <c r="BO961">
        <v>5.8</v>
      </c>
      <c r="BP961">
        <v>15500</v>
      </c>
      <c r="BQ961">
        <v>62400</v>
      </c>
      <c r="BR961">
        <v>24.8</v>
      </c>
      <c r="BS961">
        <v>7.9</v>
      </c>
      <c r="BT961">
        <v>9100</v>
      </c>
      <c r="BU961">
        <v>70700</v>
      </c>
      <c r="BV961">
        <v>12.8</v>
      </c>
      <c r="BW961">
        <v>5.7</v>
      </c>
    </row>
    <row r="962" spans="1:75" x14ac:dyDescent="0.3">
      <c r="A962" t="s">
        <v>316</v>
      </c>
      <c r="B962" t="str">
        <f>VLOOKUP(A962,'class and classification'!$A$1:$B$338,2,FALSE)</f>
        <v>Predominantly Rural</v>
      </c>
      <c r="C962" t="str">
        <f>VLOOKUP(A962,'class and classification'!$A$1:$C$338,3,FALSE)</f>
        <v>SD</v>
      </c>
      <c r="D962">
        <v>5000</v>
      </c>
      <c r="E962">
        <v>38800</v>
      </c>
      <c r="F962">
        <v>12.8</v>
      </c>
      <c r="G962">
        <v>3.1</v>
      </c>
      <c r="H962">
        <v>4000</v>
      </c>
      <c r="I962">
        <v>40200</v>
      </c>
      <c r="J962">
        <v>10</v>
      </c>
      <c r="K962">
        <v>2.8</v>
      </c>
      <c r="L962">
        <v>3100</v>
      </c>
      <c r="M962">
        <v>41300</v>
      </c>
      <c r="N962">
        <v>7.4</v>
      </c>
      <c r="O962">
        <v>4.5</v>
      </c>
      <c r="P962">
        <v>3700</v>
      </c>
      <c r="Q962">
        <v>43200</v>
      </c>
      <c r="R962">
        <v>8.5</v>
      </c>
      <c r="S962">
        <v>4.9000000000000004</v>
      </c>
      <c r="T962">
        <v>4100</v>
      </c>
      <c r="U962">
        <v>42300</v>
      </c>
      <c r="V962">
        <v>9.6</v>
      </c>
      <c r="W962">
        <v>5</v>
      </c>
      <c r="X962">
        <v>3400</v>
      </c>
      <c r="Y962">
        <v>37400</v>
      </c>
      <c r="Z962">
        <v>9</v>
      </c>
      <c r="AA962" t="s">
        <v>38</v>
      </c>
      <c r="AB962">
        <v>5200</v>
      </c>
      <c r="AC962">
        <v>39800</v>
      </c>
      <c r="AD962">
        <v>13.2</v>
      </c>
      <c r="AE962">
        <v>6</v>
      </c>
      <c r="AF962">
        <v>5400</v>
      </c>
      <c r="AG962">
        <v>38200</v>
      </c>
      <c r="AH962">
        <v>14.3</v>
      </c>
      <c r="AI962">
        <v>6.2</v>
      </c>
      <c r="AJ962">
        <v>2400</v>
      </c>
      <c r="AK962">
        <v>39100</v>
      </c>
      <c r="AL962">
        <v>6.2</v>
      </c>
      <c r="AM962" t="s">
        <v>38</v>
      </c>
      <c r="AN962">
        <v>2800</v>
      </c>
      <c r="AO962">
        <v>38900</v>
      </c>
      <c r="AP962">
        <v>7.1</v>
      </c>
      <c r="AQ962" t="s">
        <v>38</v>
      </c>
      <c r="AR962">
        <v>4200</v>
      </c>
      <c r="AS962">
        <v>44000</v>
      </c>
      <c r="AT962">
        <v>9.4</v>
      </c>
      <c r="AU962">
        <v>5.4</v>
      </c>
      <c r="AV962">
        <v>3800</v>
      </c>
      <c r="AW962">
        <v>46400</v>
      </c>
      <c r="AX962">
        <v>8.1</v>
      </c>
      <c r="AY962">
        <v>4.5</v>
      </c>
      <c r="AZ962">
        <v>4800</v>
      </c>
      <c r="BA962">
        <v>44700</v>
      </c>
      <c r="BB962">
        <v>10.7</v>
      </c>
      <c r="BC962">
        <v>5.9</v>
      </c>
      <c r="BD962">
        <v>2800</v>
      </c>
      <c r="BE962">
        <v>41100</v>
      </c>
      <c r="BF962">
        <v>6.9</v>
      </c>
      <c r="BG962" t="s">
        <v>38</v>
      </c>
      <c r="BH962">
        <v>4100</v>
      </c>
      <c r="BI962">
        <v>43700</v>
      </c>
      <c r="BJ962">
        <v>9.3000000000000007</v>
      </c>
      <c r="BK962" t="s">
        <v>38</v>
      </c>
      <c r="BL962">
        <v>2900</v>
      </c>
      <c r="BM962">
        <v>45400</v>
      </c>
      <c r="BN962">
        <v>6.4</v>
      </c>
      <c r="BO962" t="s">
        <v>38</v>
      </c>
      <c r="BP962">
        <v>2900</v>
      </c>
      <c r="BQ962">
        <v>38200</v>
      </c>
      <c r="BR962">
        <v>7.6</v>
      </c>
      <c r="BS962">
        <v>5.4</v>
      </c>
      <c r="BT962">
        <v>5100</v>
      </c>
      <c r="BU962">
        <v>42400</v>
      </c>
      <c r="BV962">
        <v>12</v>
      </c>
      <c r="BW962">
        <v>6.4</v>
      </c>
    </row>
    <row r="963" spans="1:75" x14ac:dyDescent="0.3">
      <c r="A963" t="s">
        <v>317</v>
      </c>
      <c r="B963" t="str">
        <f>VLOOKUP(A963,'class and classification'!$A$1:$B$338,2,FALSE)</f>
        <v>Predominantly Urban</v>
      </c>
      <c r="C963" t="str">
        <f>VLOOKUP(A963,'class and classification'!$A$1:$C$338,3,FALSE)</f>
        <v>SD</v>
      </c>
      <c r="D963">
        <v>6600</v>
      </c>
      <c r="E963">
        <v>53900</v>
      </c>
      <c r="F963">
        <v>12.3</v>
      </c>
      <c r="G963">
        <v>3</v>
      </c>
      <c r="H963">
        <v>5200</v>
      </c>
      <c r="I963">
        <v>54700</v>
      </c>
      <c r="J963">
        <v>9.6</v>
      </c>
      <c r="K963">
        <v>2.9</v>
      </c>
      <c r="L963">
        <v>5400</v>
      </c>
      <c r="M963">
        <v>56500</v>
      </c>
      <c r="N963">
        <v>9.5</v>
      </c>
      <c r="O963">
        <v>4.4000000000000004</v>
      </c>
      <c r="P963">
        <v>5400</v>
      </c>
      <c r="Q963">
        <v>52300</v>
      </c>
      <c r="R963">
        <v>10.4</v>
      </c>
      <c r="S963">
        <v>4.5999999999999996</v>
      </c>
      <c r="T963">
        <v>5800</v>
      </c>
      <c r="U963">
        <v>54100</v>
      </c>
      <c r="V963">
        <v>10.8</v>
      </c>
      <c r="W963">
        <v>5</v>
      </c>
      <c r="X963">
        <v>5800</v>
      </c>
      <c r="Y963">
        <v>53400</v>
      </c>
      <c r="Z963">
        <v>10.8</v>
      </c>
      <c r="AA963">
        <v>5</v>
      </c>
      <c r="AB963">
        <v>7800</v>
      </c>
      <c r="AC963">
        <v>52000</v>
      </c>
      <c r="AD963">
        <v>15.1</v>
      </c>
      <c r="AE963">
        <v>5.9</v>
      </c>
      <c r="AF963">
        <v>5100</v>
      </c>
      <c r="AG963">
        <v>51600</v>
      </c>
      <c r="AH963">
        <v>9.9</v>
      </c>
      <c r="AI963">
        <v>4.9000000000000004</v>
      </c>
      <c r="AJ963">
        <v>5400</v>
      </c>
      <c r="AK963">
        <v>53400</v>
      </c>
      <c r="AL963">
        <v>10.1</v>
      </c>
      <c r="AM963">
        <v>5.6</v>
      </c>
      <c r="AN963">
        <v>6400</v>
      </c>
      <c r="AO963">
        <v>55100</v>
      </c>
      <c r="AP963">
        <v>11.5</v>
      </c>
      <c r="AQ963">
        <v>5.8</v>
      </c>
      <c r="AR963">
        <v>5800</v>
      </c>
      <c r="AS963">
        <v>54600</v>
      </c>
      <c r="AT963">
        <v>10.7</v>
      </c>
      <c r="AU963">
        <v>5.2</v>
      </c>
      <c r="AV963">
        <v>7300</v>
      </c>
      <c r="AW963">
        <v>60100</v>
      </c>
      <c r="AX963">
        <v>12.1</v>
      </c>
      <c r="AY963">
        <v>5.7</v>
      </c>
      <c r="AZ963">
        <v>5200</v>
      </c>
      <c r="BA963">
        <v>57800</v>
      </c>
      <c r="BB963">
        <v>9</v>
      </c>
      <c r="BC963">
        <v>5</v>
      </c>
      <c r="BD963">
        <v>4900</v>
      </c>
      <c r="BE963">
        <v>56800</v>
      </c>
      <c r="BF963">
        <v>8.6</v>
      </c>
      <c r="BG963">
        <v>5</v>
      </c>
      <c r="BH963">
        <v>9500</v>
      </c>
      <c r="BI963">
        <v>58400</v>
      </c>
      <c r="BJ963">
        <v>16.3</v>
      </c>
      <c r="BK963">
        <v>6.5</v>
      </c>
      <c r="BL963">
        <v>13000</v>
      </c>
      <c r="BM963">
        <v>65800</v>
      </c>
      <c r="BN963">
        <v>19.8</v>
      </c>
      <c r="BO963">
        <v>6.3</v>
      </c>
      <c r="BP963">
        <v>6300</v>
      </c>
      <c r="BQ963">
        <v>60400</v>
      </c>
      <c r="BR963">
        <v>10.5</v>
      </c>
      <c r="BS963">
        <v>5.8</v>
      </c>
      <c r="BT963">
        <v>9600</v>
      </c>
      <c r="BU963">
        <v>66500</v>
      </c>
      <c r="BV963">
        <v>14.4</v>
      </c>
      <c r="BW963">
        <v>6.7</v>
      </c>
    </row>
    <row r="964" spans="1:75" x14ac:dyDescent="0.3">
      <c r="A964" t="s">
        <v>318</v>
      </c>
      <c r="B964" t="str">
        <f>VLOOKUP(A964,'class and classification'!$A$1:$B$338,2,FALSE)</f>
        <v>Predominantly Rural</v>
      </c>
      <c r="C964" t="str">
        <f>VLOOKUP(A964,'class and classification'!$A$1:$C$338,3,FALSE)</f>
        <v>SD</v>
      </c>
      <c r="D964">
        <v>5300</v>
      </c>
      <c r="E964">
        <v>51400</v>
      </c>
      <c r="F964">
        <v>10.3</v>
      </c>
      <c r="G964">
        <v>2.6</v>
      </c>
      <c r="H964">
        <v>4800</v>
      </c>
      <c r="I964">
        <v>51200</v>
      </c>
      <c r="J964">
        <v>9.4</v>
      </c>
      <c r="K964">
        <v>2.7</v>
      </c>
      <c r="L964">
        <v>4800</v>
      </c>
      <c r="M964">
        <v>49600</v>
      </c>
      <c r="N964">
        <v>9.8000000000000007</v>
      </c>
      <c r="O964">
        <v>4.5999999999999996</v>
      </c>
      <c r="P964">
        <v>6900</v>
      </c>
      <c r="Q964">
        <v>53100</v>
      </c>
      <c r="R964">
        <v>13</v>
      </c>
      <c r="S964">
        <v>5.0999999999999996</v>
      </c>
      <c r="T964">
        <v>5000</v>
      </c>
      <c r="U964">
        <v>52000</v>
      </c>
      <c r="V964">
        <v>9.6</v>
      </c>
      <c r="W964">
        <v>4.4000000000000004</v>
      </c>
      <c r="X964">
        <v>5400</v>
      </c>
      <c r="Y964">
        <v>50200</v>
      </c>
      <c r="Z964">
        <v>10.8</v>
      </c>
      <c r="AA964">
        <v>5</v>
      </c>
      <c r="AB964">
        <v>5400</v>
      </c>
      <c r="AC964">
        <v>52800</v>
      </c>
      <c r="AD964">
        <v>10.3</v>
      </c>
      <c r="AE964">
        <v>4.9000000000000004</v>
      </c>
      <c r="AF964">
        <v>5500</v>
      </c>
      <c r="AG964">
        <v>49300</v>
      </c>
      <c r="AH964">
        <v>11.2</v>
      </c>
      <c r="AI964">
        <v>5.3</v>
      </c>
      <c r="AJ964">
        <v>4000</v>
      </c>
      <c r="AK964">
        <v>52100</v>
      </c>
      <c r="AL964">
        <v>7.6</v>
      </c>
      <c r="AM964">
        <v>4.0999999999999996</v>
      </c>
      <c r="AN964">
        <v>4600</v>
      </c>
      <c r="AO964">
        <v>49600</v>
      </c>
      <c r="AP964">
        <v>9.1999999999999993</v>
      </c>
      <c r="AQ964">
        <v>4.7</v>
      </c>
      <c r="AR964">
        <v>5300</v>
      </c>
      <c r="AS964">
        <v>47900</v>
      </c>
      <c r="AT964">
        <v>11.2</v>
      </c>
      <c r="AU964">
        <v>6.1</v>
      </c>
      <c r="AV964">
        <v>4000</v>
      </c>
      <c r="AW964">
        <v>47900</v>
      </c>
      <c r="AX964">
        <v>8.3000000000000007</v>
      </c>
      <c r="AY964" t="s">
        <v>38</v>
      </c>
      <c r="AZ964">
        <v>5100</v>
      </c>
      <c r="BA964">
        <v>49400</v>
      </c>
      <c r="BB964">
        <v>10.3</v>
      </c>
      <c r="BC964">
        <v>5.7</v>
      </c>
      <c r="BD964">
        <v>7100</v>
      </c>
      <c r="BE964">
        <v>51100</v>
      </c>
      <c r="BF964">
        <v>14</v>
      </c>
      <c r="BG964">
        <v>6.5</v>
      </c>
      <c r="BH964">
        <v>5800</v>
      </c>
      <c r="BI964">
        <v>51800</v>
      </c>
      <c r="BJ964">
        <v>11.2</v>
      </c>
      <c r="BK964">
        <v>5.9</v>
      </c>
      <c r="BL964">
        <v>6300</v>
      </c>
      <c r="BM964">
        <v>57600</v>
      </c>
      <c r="BN964">
        <v>11</v>
      </c>
      <c r="BO964">
        <v>5.5</v>
      </c>
      <c r="BP964">
        <v>6200</v>
      </c>
      <c r="BQ964">
        <v>51600</v>
      </c>
      <c r="BR964">
        <v>12</v>
      </c>
      <c r="BS964" t="s">
        <v>38</v>
      </c>
      <c r="BT964">
        <v>4000</v>
      </c>
      <c r="BU964">
        <v>50300</v>
      </c>
      <c r="BV964">
        <v>7.9</v>
      </c>
      <c r="BW964" t="s">
        <v>38</v>
      </c>
    </row>
    <row r="965" spans="1:75" x14ac:dyDescent="0.3">
      <c r="A965" t="s">
        <v>319</v>
      </c>
      <c r="B965" t="str">
        <f>VLOOKUP(A965,'class and classification'!$A$1:$B$338,2,FALSE)</f>
        <v>Predominantly Urban</v>
      </c>
      <c r="C965" t="str">
        <f>VLOOKUP(A965,'class and classification'!$A$1:$C$338,3,FALSE)</f>
        <v>SD</v>
      </c>
      <c r="D965">
        <v>6700</v>
      </c>
      <c r="E965">
        <v>50500</v>
      </c>
      <c r="F965">
        <v>13.3</v>
      </c>
      <c r="G965">
        <v>3.4</v>
      </c>
      <c r="H965">
        <v>7000</v>
      </c>
      <c r="I965">
        <v>54800</v>
      </c>
      <c r="J965">
        <v>12.8</v>
      </c>
      <c r="K965">
        <v>3.5</v>
      </c>
      <c r="L965">
        <v>8200</v>
      </c>
      <c r="M965">
        <v>49200</v>
      </c>
      <c r="N965">
        <v>16.600000000000001</v>
      </c>
      <c r="O965">
        <v>5.7</v>
      </c>
      <c r="P965">
        <v>6300</v>
      </c>
      <c r="Q965">
        <v>54900</v>
      </c>
      <c r="R965">
        <v>11.5</v>
      </c>
      <c r="S965">
        <v>4.7</v>
      </c>
      <c r="T965">
        <v>8600</v>
      </c>
      <c r="U965">
        <v>53800</v>
      </c>
      <c r="V965">
        <v>16</v>
      </c>
      <c r="W965">
        <v>5.5</v>
      </c>
      <c r="X965">
        <v>6900</v>
      </c>
      <c r="Y965">
        <v>52200</v>
      </c>
      <c r="Z965">
        <v>13.2</v>
      </c>
      <c r="AA965">
        <v>5.2</v>
      </c>
      <c r="AB965">
        <v>8400</v>
      </c>
      <c r="AC965">
        <v>53300</v>
      </c>
      <c r="AD965">
        <v>15.7</v>
      </c>
      <c r="AE965">
        <v>6</v>
      </c>
      <c r="AF965">
        <v>6500</v>
      </c>
      <c r="AG965">
        <v>51000</v>
      </c>
      <c r="AH965">
        <v>12.7</v>
      </c>
      <c r="AI965">
        <v>5.9</v>
      </c>
      <c r="AJ965">
        <v>9000</v>
      </c>
      <c r="AK965">
        <v>53900</v>
      </c>
      <c r="AL965">
        <v>16.600000000000001</v>
      </c>
      <c r="AM965">
        <v>6.6</v>
      </c>
      <c r="AN965">
        <v>7800</v>
      </c>
      <c r="AO965">
        <v>49500</v>
      </c>
      <c r="AP965">
        <v>15.7</v>
      </c>
      <c r="AQ965">
        <v>6.8</v>
      </c>
      <c r="AR965">
        <v>5900</v>
      </c>
      <c r="AS965">
        <v>49100</v>
      </c>
      <c r="AT965">
        <v>12.1</v>
      </c>
      <c r="AU965">
        <v>6.6</v>
      </c>
      <c r="AV965">
        <v>6800</v>
      </c>
      <c r="AW965">
        <v>53100</v>
      </c>
      <c r="AX965">
        <v>12.8</v>
      </c>
      <c r="AY965">
        <v>6.1</v>
      </c>
      <c r="AZ965">
        <v>9500</v>
      </c>
      <c r="BA965">
        <v>61800</v>
      </c>
      <c r="BB965">
        <v>15.4</v>
      </c>
      <c r="BC965">
        <v>6.5</v>
      </c>
      <c r="BD965">
        <v>13000</v>
      </c>
      <c r="BE965">
        <v>59600</v>
      </c>
      <c r="BF965">
        <v>21.8</v>
      </c>
      <c r="BG965">
        <v>7.4</v>
      </c>
      <c r="BH965">
        <v>8000</v>
      </c>
      <c r="BI965">
        <v>52200</v>
      </c>
      <c r="BJ965">
        <v>15.2</v>
      </c>
      <c r="BK965">
        <v>6</v>
      </c>
      <c r="BL965">
        <v>4800</v>
      </c>
      <c r="BM965">
        <v>55700</v>
      </c>
      <c r="BN965">
        <v>8.6</v>
      </c>
      <c r="BO965">
        <v>4.5</v>
      </c>
      <c r="BP965">
        <v>11600</v>
      </c>
      <c r="BQ965">
        <v>54900</v>
      </c>
      <c r="BR965">
        <v>21.1</v>
      </c>
      <c r="BS965">
        <v>7.5</v>
      </c>
      <c r="BT965">
        <v>6700</v>
      </c>
      <c r="BU965">
        <v>54700</v>
      </c>
      <c r="BV965">
        <v>12.2</v>
      </c>
      <c r="BW965">
        <v>5.7</v>
      </c>
    </row>
    <row r="966" spans="1:75" x14ac:dyDescent="0.3">
      <c r="A966" t="s">
        <v>320</v>
      </c>
      <c r="B966" t="str">
        <f>VLOOKUP(A966,'class and classification'!$A$1:$B$338,2,FALSE)</f>
        <v>Predominantly Urban</v>
      </c>
      <c r="C966" t="str">
        <f>VLOOKUP(A966,'class and classification'!$A$1:$C$338,3,FALSE)</f>
        <v>SD</v>
      </c>
      <c r="D966">
        <v>6100</v>
      </c>
      <c r="E966">
        <v>54000</v>
      </c>
      <c r="F966">
        <v>11.3</v>
      </c>
      <c r="G966">
        <v>3</v>
      </c>
      <c r="H966">
        <v>6600</v>
      </c>
      <c r="I966">
        <v>54200</v>
      </c>
      <c r="J966">
        <v>12.2</v>
      </c>
      <c r="K966">
        <v>3.3</v>
      </c>
      <c r="L966">
        <v>7400</v>
      </c>
      <c r="M966">
        <v>55900</v>
      </c>
      <c r="N966">
        <v>13.3</v>
      </c>
      <c r="O966">
        <v>5</v>
      </c>
      <c r="P966">
        <v>7000</v>
      </c>
      <c r="Q966">
        <v>55900</v>
      </c>
      <c r="R966">
        <v>12.5</v>
      </c>
      <c r="S966">
        <v>5</v>
      </c>
      <c r="T966">
        <v>6300</v>
      </c>
      <c r="U966">
        <v>54700</v>
      </c>
      <c r="V966">
        <v>11.5</v>
      </c>
      <c r="W966">
        <v>4.8</v>
      </c>
      <c r="X966">
        <v>6900</v>
      </c>
      <c r="Y966">
        <v>54500</v>
      </c>
      <c r="Z966">
        <v>12.6</v>
      </c>
      <c r="AA966">
        <v>5.0999999999999996</v>
      </c>
      <c r="AB966">
        <v>7300</v>
      </c>
      <c r="AC966">
        <v>55400</v>
      </c>
      <c r="AD966">
        <v>13.1</v>
      </c>
      <c r="AE966">
        <v>5.5</v>
      </c>
      <c r="AF966">
        <v>6000</v>
      </c>
      <c r="AG966">
        <v>53700</v>
      </c>
      <c r="AH966">
        <v>11.1</v>
      </c>
      <c r="AI966">
        <v>5.5</v>
      </c>
      <c r="AJ966">
        <v>7000</v>
      </c>
      <c r="AK966">
        <v>56300</v>
      </c>
      <c r="AL966">
        <v>12.5</v>
      </c>
      <c r="AM966">
        <v>5.6</v>
      </c>
      <c r="AN966">
        <v>6000</v>
      </c>
      <c r="AO966">
        <v>51900</v>
      </c>
      <c r="AP966">
        <v>11.6</v>
      </c>
      <c r="AQ966">
        <v>5.3</v>
      </c>
      <c r="AR966">
        <v>7300</v>
      </c>
      <c r="AS966">
        <v>53500</v>
      </c>
      <c r="AT966">
        <v>13.6</v>
      </c>
      <c r="AU966">
        <v>5.9</v>
      </c>
      <c r="AV966">
        <v>8800</v>
      </c>
      <c r="AW966">
        <v>55800</v>
      </c>
      <c r="AX966">
        <v>15.7</v>
      </c>
      <c r="AY966">
        <v>6.6</v>
      </c>
      <c r="AZ966">
        <v>14100</v>
      </c>
      <c r="BA966">
        <v>56600</v>
      </c>
      <c r="BB966">
        <v>24.9</v>
      </c>
      <c r="BC966">
        <v>7.2</v>
      </c>
      <c r="BD966">
        <v>10900</v>
      </c>
      <c r="BE966">
        <v>58100</v>
      </c>
      <c r="BF966">
        <v>18.8</v>
      </c>
      <c r="BG966">
        <v>7</v>
      </c>
      <c r="BH966">
        <v>7500</v>
      </c>
      <c r="BI966">
        <v>57700</v>
      </c>
      <c r="BJ966">
        <v>13</v>
      </c>
      <c r="BK966">
        <v>5.9</v>
      </c>
      <c r="BL966">
        <v>8900</v>
      </c>
      <c r="BM966">
        <v>59400</v>
      </c>
      <c r="BN966">
        <v>15</v>
      </c>
      <c r="BO966">
        <v>5.9</v>
      </c>
      <c r="BP966">
        <v>7300</v>
      </c>
      <c r="BQ966">
        <v>57100</v>
      </c>
      <c r="BR966">
        <v>12.7</v>
      </c>
      <c r="BS966">
        <v>5.8</v>
      </c>
      <c r="BT966">
        <v>8700</v>
      </c>
      <c r="BU966">
        <v>52800</v>
      </c>
      <c r="BV966">
        <v>16.5</v>
      </c>
      <c r="BW966">
        <v>6.2</v>
      </c>
    </row>
    <row r="967" spans="1:75" x14ac:dyDescent="0.3">
      <c r="A967" t="s">
        <v>321</v>
      </c>
      <c r="B967" t="str">
        <f>VLOOKUP(A967,'class and classification'!$A$1:$B$338,2,FALSE)</f>
        <v>Predominantly Urban</v>
      </c>
      <c r="C967" t="str">
        <f>VLOOKUP(A967,'class and classification'!$A$1:$C$338,3,FALSE)</f>
        <v>SD</v>
      </c>
      <c r="D967">
        <v>5100</v>
      </c>
      <c r="E967">
        <v>45000</v>
      </c>
      <c r="F967">
        <v>11.4</v>
      </c>
      <c r="G967">
        <v>2.8</v>
      </c>
      <c r="H967">
        <v>4200</v>
      </c>
      <c r="I967">
        <v>42900</v>
      </c>
      <c r="J967">
        <v>9.6999999999999993</v>
      </c>
      <c r="K967">
        <v>2.9</v>
      </c>
      <c r="L967">
        <v>6200</v>
      </c>
      <c r="M967">
        <v>44900</v>
      </c>
      <c r="N967">
        <v>13.8</v>
      </c>
      <c r="O967">
        <v>5.4</v>
      </c>
      <c r="P967">
        <v>5600</v>
      </c>
      <c r="Q967">
        <v>48500</v>
      </c>
      <c r="R967">
        <v>11.6</v>
      </c>
      <c r="S967">
        <v>4.9000000000000004</v>
      </c>
      <c r="T967">
        <v>8100</v>
      </c>
      <c r="U967">
        <v>50500</v>
      </c>
      <c r="V967">
        <v>16</v>
      </c>
      <c r="W967">
        <v>5.8</v>
      </c>
      <c r="X967">
        <v>3500</v>
      </c>
      <c r="Y967">
        <v>44500</v>
      </c>
      <c r="Z967">
        <v>8</v>
      </c>
      <c r="AA967">
        <v>4.5999999999999996</v>
      </c>
      <c r="AB967">
        <v>5200</v>
      </c>
      <c r="AC967">
        <v>47600</v>
      </c>
      <c r="AD967">
        <v>10.9</v>
      </c>
      <c r="AE967">
        <v>5.6</v>
      </c>
      <c r="AF967">
        <v>3400</v>
      </c>
      <c r="AG967">
        <v>43800</v>
      </c>
      <c r="AH967">
        <v>7.7</v>
      </c>
      <c r="AI967" t="s">
        <v>38</v>
      </c>
      <c r="AJ967">
        <v>3300</v>
      </c>
      <c r="AK967">
        <v>43900</v>
      </c>
      <c r="AL967">
        <v>7.5</v>
      </c>
      <c r="AM967" t="s">
        <v>38</v>
      </c>
      <c r="AN967">
        <v>5200</v>
      </c>
      <c r="AO967">
        <v>42900</v>
      </c>
      <c r="AP967">
        <v>12.1</v>
      </c>
      <c r="AQ967">
        <v>6.4</v>
      </c>
      <c r="AR967">
        <v>3600</v>
      </c>
      <c r="AS967">
        <v>55100</v>
      </c>
      <c r="AT967">
        <v>6.5</v>
      </c>
      <c r="AU967" t="s">
        <v>38</v>
      </c>
      <c r="AV967">
        <v>6200</v>
      </c>
      <c r="AW967">
        <v>54700</v>
      </c>
      <c r="AX967">
        <v>11.3</v>
      </c>
      <c r="AY967">
        <v>5.8</v>
      </c>
      <c r="AZ967">
        <v>5000</v>
      </c>
      <c r="BA967">
        <v>50700</v>
      </c>
      <c r="BB967">
        <v>9.8000000000000007</v>
      </c>
      <c r="BC967">
        <v>5.2</v>
      </c>
      <c r="BD967">
        <v>4000</v>
      </c>
      <c r="BE967">
        <v>50500</v>
      </c>
      <c r="BF967">
        <v>8</v>
      </c>
      <c r="BG967" t="s">
        <v>38</v>
      </c>
      <c r="BH967">
        <v>5400</v>
      </c>
      <c r="BI967">
        <v>49900</v>
      </c>
      <c r="BJ967">
        <v>10.9</v>
      </c>
      <c r="BK967">
        <v>6.4</v>
      </c>
      <c r="BL967">
        <v>5400</v>
      </c>
      <c r="BM967">
        <v>52500</v>
      </c>
      <c r="BN967">
        <v>10.3</v>
      </c>
      <c r="BO967">
        <v>5.6</v>
      </c>
      <c r="BP967">
        <v>4000</v>
      </c>
      <c r="BQ967">
        <v>47400</v>
      </c>
      <c r="BR967">
        <v>8.5</v>
      </c>
      <c r="BS967" t="s">
        <v>38</v>
      </c>
      <c r="BT967">
        <v>2100</v>
      </c>
      <c r="BU967">
        <v>41800</v>
      </c>
      <c r="BV967">
        <v>5</v>
      </c>
      <c r="BW967" t="s">
        <v>38</v>
      </c>
    </row>
    <row r="968" spans="1:75" x14ac:dyDescent="0.3">
      <c r="A968" t="s">
        <v>322</v>
      </c>
      <c r="B968" t="str">
        <f>VLOOKUP(A968,'class and classification'!$A$1:$B$338,2,FALSE)</f>
        <v>Predominantly Rural</v>
      </c>
      <c r="C968" t="str">
        <f>VLOOKUP(A968,'class and classification'!$A$1:$C$338,3,FALSE)</f>
        <v>SD</v>
      </c>
      <c r="D968">
        <v>5600</v>
      </c>
      <c r="E968">
        <v>52100</v>
      </c>
      <c r="F968">
        <v>10.8</v>
      </c>
      <c r="G968">
        <v>2.8</v>
      </c>
      <c r="H968">
        <v>5500</v>
      </c>
      <c r="I968">
        <v>53200</v>
      </c>
      <c r="J968">
        <v>10.4</v>
      </c>
      <c r="K968">
        <v>3</v>
      </c>
      <c r="L968">
        <v>3500</v>
      </c>
      <c r="M968">
        <v>54100</v>
      </c>
      <c r="N968">
        <v>6.4</v>
      </c>
      <c r="O968">
        <v>3.4</v>
      </c>
      <c r="P968">
        <v>6100</v>
      </c>
      <c r="Q968">
        <v>53800</v>
      </c>
      <c r="R968">
        <v>11.3</v>
      </c>
      <c r="S968">
        <v>4.4000000000000004</v>
      </c>
      <c r="T968">
        <v>3900</v>
      </c>
      <c r="U968">
        <v>51300</v>
      </c>
      <c r="V968">
        <v>7.6</v>
      </c>
      <c r="W968">
        <v>4.0999999999999996</v>
      </c>
      <c r="X968">
        <v>2900</v>
      </c>
      <c r="Y968">
        <v>54500</v>
      </c>
      <c r="Z968">
        <v>5.3</v>
      </c>
      <c r="AA968">
        <v>3.1</v>
      </c>
      <c r="AB968">
        <v>7700</v>
      </c>
      <c r="AC968">
        <v>52000</v>
      </c>
      <c r="AD968">
        <v>14.9</v>
      </c>
      <c r="AE968">
        <v>5.5</v>
      </c>
      <c r="AF968">
        <v>8500</v>
      </c>
      <c r="AG968">
        <v>52700</v>
      </c>
      <c r="AH968">
        <v>16.2</v>
      </c>
      <c r="AI968">
        <v>6</v>
      </c>
      <c r="AJ968">
        <v>9000</v>
      </c>
      <c r="AK968">
        <v>53500</v>
      </c>
      <c r="AL968">
        <v>16.8</v>
      </c>
      <c r="AM968">
        <v>6.4</v>
      </c>
      <c r="AN968">
        <v>9400</v>
      </c>
      <c r="AO968">
        <v>57700</v>
      </c>
      <c r="AP968">
        <v>16.3</v>
      </c>
      <c r="AQ968">
        <v>6.1</v>
      </c>
      <c r="AR968">
        <v>5700</v>
      </c>
      <c r="AS968">
        <v>52000</v>
      </c>
      <c r="AT968">
        <v>10.9</v>
      </c>
      <c r="AU968">
        <v>5.8</v>
      </c>
      <c r="AV968">
        <v>7500</v>
      </c>
      <c r="AW968">
        <v>52600</v>
      </c>
      <c r="AX968">
        <v>14.3</v>
      </c>
      <c r="AY968">
        <v>6.2</v>
      </c>
      <c r="AZ968">
        <v>8200</v>
      </c>
      <c r="BA968">
        <v>59900</v>
      </c>
      <c r="BB968">
        <v>13.7</v>
      </c>
      <c r="BC968">
        <v>5.7</v>
      </c>
      <c r="BD968">
        <v>8300</v>
      </c>
      <c r="BE968">
        <v>59500</v>
      </c>
      <c r="BF968">
        <v>14</v>
      </c>
      <c r="BG968">
        <v>5.8</v>
      </c>
      <c r="BH968">
        <v>4500</v>
      </c>
      <c r="BI968">
        <v>54900</v>
      </c>
      <c r="BJ968">
        <v>8.3000000000000007</v>
      </c>
      <c r="BK968">
        <v>4.8</v>
      </c>
      <c r="BL968">
        <v>5800</v>
      </c>
      <c r="BM968">
        <v>56800</v>
      </c>
      <c r="BN968">
        <v>10.3</v>
      </c>
      <c r="BO968">
        <v>5</v>
      </c>
      <c r="BP968">
        <v>6300</v>
      </c>
      <c r="BQ968">
        <v>56900</v>
      </c>
      <c r="BR968">
        <v>11</v>
      </c>
      <c r="BS968">
        <v>5.9</v>
      </c>
      <c r="BT968">
        <v>5400</v>
      </c>
      <c r="BU968">
        <v>51400</v>
      </c>
      <c r="BV968">
        <v>10.5</v>
      </c>
      <c r="BW968" t="s">
        <v>38</v>
      </c>
    </row>
    <row r="969" spans="1:75" x14ac:dyDescent="0.3">
      <c r="A969" t="s">
        <v>323</v>
      </c>
      <c r="B969" t="str">
        <f>VLOOKUP(A969,'class and classification'!$A$1:$B$338,2,FALSE)</f>
        <v>Predominantly Rural</v>
      </c>
      <c r="C969" t="str">
        <f>VLOOKUP(A969,'class and classification'!$A$1:$C$338,3,FALSE)</f>
        <v>SD</v>
      </c>
      <c r="D969">
        <v>6800</v>
      </c>
      <c r="E969">
        <v>54600</v>
      </c>
      <c r="F969">
        <v>12.5</v>
      </c>
      <c r="G969">
        <v>3</v>
      </c>
      <c r="H969">
        <v>6700</v>
      </c>
      <c r="I969">
        <v>52300</v>
      </c>
      <c r="J969">
        <v>12.8</v>
      </c>
      <c r="K969">
        <v>3.2</v>
      </c>
      <c r="L969">
        <v>9900</v>
      </c>
      <c r="M969">
        <v>59000</v>
      </c>
      <c r="N969">
        <v>16.7</v>
      </c>
      <c r="O969">
        <v>5.2</v>
      </c>
      <c r="P969">
        <v>9100</v>
      </c>
      <c r="Q969">
        <v>54300</v>
      </c>
      <c r="R969">
        <v>16.7</v>
      </c>
      <c r="S969">
        <v>5.2</v>
      </c>
      <c r="T969">
        <v>7300</v>
      </c>
      <c r="U969">
        <v>54800</v>
      </c>
      <c r="V969">
        <v>13.4</v>
      </c>
      <c r="W969">
        <v>5.3</v>
      </c>
      <c r="X969">
        <v>7400</v>
      </c>
      <c r="Y969">
        <v>54200</v>
      </c>
      <c r="Z969">
        <v>13.6</v>
      </c>
      <c r="AA969">
        <v>5.4</v>
      </c>
      <c r="AB969">
        <v>8400</v>
      </c>
      <c r="AC969">
        <v>56300</v>
      </c>
      <c r="AD969">
        <v>14.8</v>
      </c>
      <c r="AE969">
        <v>5.6</v>
      </c>
      <c r="AF969">
        <v>8500</v>
      </c>
      <c r="AG969">
        <v>52400</v>
      </c>
      <c r="AH969">
        <v>16.100000000000001</v>
      </c>
      <c r="AI969">
        <v>6</v>
      </c>
      <c r="AJ969">
        <v>8300</v>
      </c>
      <c r="AK969">
        <v>54700</v>
      </c>
      <c r="AL969">
        <v>15.2</v>
      </c>
      <c r="AM969">
        <v>6.1</v>
      </c>
      <c r="AN969">
        <v>6900</v>
      </c>
      <c r="AO969">
        <v>52900</v>
      </c>
      <c r="AP969">
        <v>13.1</v>
      </c>
      <c r="AQ969">
        <v>5.7</v>
      </c>
      <c r="AR969">
        <v>6600</v>
      </c>
      <c r="AS969">
        <v>56500</v>
      </c>
      <c r="AT969">
        <v>11.8</v>
      </c>
      <c r="AU969">
        <v>5.3</v>
      </c>
      <c r="AV969">
        <v>10900</v>
      </c>
      <c r="AW969">
        <v>59800</v>
      </c>
      <c r="AX969">
        <v>18.3</v>
      </c>
      <c r="AY969">
        <v>6.5</v>
      </c>
      <c r="AZ969">
        <v>10500</v>
      </c>
      <c r="BA969">
        <v>58200</v>
      </c>
      <c r="BB969">
        <v>18.100000000000001</v>
      </c>
      <c r="BC969">
        <v>6.9</v>
      </c>
      <c r="BD969">
        <v>7300</v>
      </c>
      <c r="BE969">
        <v>58600</v>
      </c>
      <c r="BF969">
        <v>12.4</v>
      </c>
      <c r="BG969">
        <v>5.5</v>
      </c>
      <c r="BH969">
        <v>9800</v>
      </c>
      <c r="BI969">
        <v>56300</v>
      </c>
      <c r="BJ969">
        <v>17.399999999999999</v>
      </c>
      <c r="BK969">
        <v>6.8</v>
      </c>
      <c r="BL969">
        <v>11400</v>
      </c>
      <c r="BM969">
        <v>60300</v>
      </c>
      <c r="BN969">
        <v>19</v>
      </c>
      <c r="BO969">
        <v>6.4</v>
      </c>
      <c r="BP969">
        <v>8000</v>
      </c>
      <c r="BQ969">
        <v>53900</v>
      </c>
      <c r="BR969">
        <v>14.9</v>
      </c>
      <c r="BS969">
        <v>6.3</v>
      </c>
      <c r="BT969">
        <v>5800</v>
      </c>
      <c r="BU969">
        <v>60400</v>
      </c>
      <c r="BV969">
        <v>9.6</v>
      </c>
      <c r="BW969">
        <v>4.8</v>
      </c>
    </row>
    <row r="970" spans="1:75" x14ac:dyDescent="0.3">
      <c r="A970" t="s">
        <v>324</v>
      </c>
      <c r="B970" t="str">
        <f>VLOOKUP(A970,'class and classification'!$A$1:$B$338,2,FALSE)</f>
        <v>Urban with Significant Rural</v>
      </c>
      <c r="C970" t="str">
        <f>VLOOKUP(A970,'class and classification'!$A$1:$C$338,3,FALSE)</f>
        <v>SD</v>
      </c>
      <c r="D970">
        <v>5600</v>
      </c>
      <c r="E970">
        <v>46200</v>
      </c>
      <c r="F970">
        <v>12.1</v>
      </c>
      <c r="G970">
        <v>3.3</v>
      </c>
      <c r="H970">
        <v>4600</v>
      </c>
      <c r="I970">
        <v>46200</v>
      </c>
      <c r="J970">
        <v>9.9</v>
      </c>
      <c r="K970">
        <v>2.9</v>
      </c>
      <c r="L970">
        <v>6800</v>
      </c>
      <c r="M970">
        <v>48300</v>
      </c>
      <c r="N970">
        <v>14</v>
      </c>
      <c r="O970">
        <v>6.1</v>
      </c>
      <c r="P970">
        <v>6200</v>
      </c>
      <c r="Q970">
        <v>47100</v>
      </c>
      <c r="R970">
        <v>13.3</v>
      </c>
      <c r="S970">
        <v>6</v>
      </c>
      <c r="T970">
        <v>6400</v>
      </c>
      <c r="U970">
        <v>43900</v>
      </c>
      <c r="V970">
        <v>14.5</v>
      </c>
      <c r="W970">
        <v>6.1</v>
      </c>
      <c r="X970">
        <v>4600</v>
      </c>
      <c r="Y970">
        <v>42100</v>
      </c>
      <c r="Z970">
        <v>10.9</v>
      </c>
      <c r="AA970">
        <v>5.6</v>
      </c>
      <c r="AB970">
        <v>5400</v>
      </c>
      <c r="AC970">
        <v>50700</v>
      </c>
      <c r="AD970">
        <v>10.7</v>
      </c>
      <c r="AE970">
        <v>4.8</v>
      </c>
      <c r="AF970">
        <v>8200</v>
      </c>
      <c r="AG970">
        <v>45200</v>
      </c>
      <c r="AH970">
        <v>18.100000000000001</v>
      </c>
      <c r="AI970">
        <v>7</v>
      </c>
      <c r="AJ970">
        <v>6300</v>
      </c>
      <c r="AK970">
        <v>43400</v>
      </c>
      <c r="AL970">
        <v>14.5</v>
      </c>
      <c r="AM970">
        <v>6.7</v>
      </c>
      <c r="AN970">
        <v>6000</v>
      </c>
      <c r="AO970">
        <v>46300</v>
      </c>
      <c r="AP970">
        <v>13.1</v>
      </c>
      <c r="AQ970">
        <v>7.3</v>
      </c>
      <c r="AR970">
        <v>7000</v>
      </c>
      <c r="AS970">
        <v>46200</v>
      </c>
      <c r="AT970">
        <v>15.1</v>
      </c>
      <c r="AU970">
        <v>6.9</v>
      </c>
      <c r="AV970">
        <v>5900</v>
      </c>
      <c r="AW970">
        <v>48000</v>
      </c>
      <c r="AX970">
        <v>12.4</v>
      </c>
      <c r="AY970">
        <v>6.2</v>
      </c>
      <c r="AZ970">
        <v>7000</v>
      </c>
      <c r="BA970">
        <v>51000</v>
      </c>
      <c r="BB970">
        <v>13.7</v>
      </c>
      <c r="BC970">
        <v>6.7</v>
      </c>
      <c r="BD970">
        <v>8200</v>
      </c>
      <c r="BE970">
        <v>51300</v>
      </c>
      <c r="BF970">
        <v>16</v>
      </c>
      <c r="BG970">
        <v>7.1</v>
      </c>
      <c r="BH970">
        <v>6000</v>
      </c>
      <c r="BI970">
        <v>46900</v>
      </c>
      <c r="BJ970">
        <v>12.9</v>
      </c>
      <c r="BK970">
        <v>7.1</v>
      </c>
      <c r="BL970">
        <v>6200</v>
      </c>
      <c r="BM970">
        <v>52600</v>
      </c>
      <c r="BN970">
        <v>11.8</v>
      </c>
      <c r="BO970" t="s">
        <v>38</v>
      </c>
      <c r="BP970">
        <v>5500</v>
      </c>
      <c r="BQ970">
        <v>54400</v>
      </c>
      <c r="BR970">
        <v>10.1</v>
      </c>
      <c r="BS970" t="s">
        <v>38</v>
      </c>
      <c r="BT970">
        <v>5600</v>
      </c>
      <c r="BU970">
        <v>47400</v>
      </c>
      <c r="BV970">
        <v>11.9</v>
      </c>
      <c r="BW970">
        <v>7</v>
      </c>
    </row>
    <row r="971" spans="1:75" x14ac:dyDescent="0.3">
      <c r="A971" t="s">
        <v>325</v>
      </c>
      <c r="B971" t="str">
        <f>VLOOKUP(A971,'class and classification'!$A$1:$B$338,2,FALSE)</f>
        <v>Urban with Significant Rural</v>
      </c>
      <c r="C971" t="str">
        <f>VLOOKUP(A971,'class and classification'!$A$1:$C$338,3,FALSE)</f>
        <v>SD</v>
      </c>
      <c r="D971">
        <v>3900</v>
      </c>
      <c r="E971">
        <v>50600</v>
      </c>
      <c r="F971">
        <v>7.7</v>
      </c>
      <c r="G971">
        <v>2.6</v>
      </c>
      <c r="H971">
        <v>6300</v>
      </c>
      <c r="I971">
        <v>52200</v>
      </c>
      <c r="J971">
        <v>12</v>
      </c>
      <c r="K971">
        <v>3</v>
      </c>
      <c r="L971">
        <v>8200</v>
      </c>
      <c r="M971">
        <v>50400</v>
      </c>
      <c r="N971">
        <v>16.3</v>
      </c>
      <c r="O971">
        <v>6.1</v>
      </c>
      <c r="P971">
        <v>7800</v>
      </c>
      <c r="Q971">
        <v>53900</v>
      </c>
      <c r="R971">
        <v>14.6</v>
      </c>
      <c r="S971">
        <v>5.4</v>
      </c>
      <c r="T971">
        <v>6100</v>
      </c>
      <c r="U971">
        <v>55500</v>
      </c>
      <c r="V971">
        <v>11</v>
      </c>
      <c r="W971">
        <v>5</v>
      </c>
      <c r="X971">
        <v>7000</v>
      </c>
      <c r="Y971">
        <v>55200</v>
      </c>
      <c r="Z971">
        <v>12.6</v>
      </c>
      <c r="AA971">
        <v>4.9000000000000004</v>
      </c>
      <c r="AB971">
        <v>6000</v>
      </c>
      <c r="AC971">
        <v>55300</v>
      </c>
      <c r="AD971">
        <v>10.8</v>
      </c>
      <c r="AE971">
        <v>4.8</v>
      </c>
      <c r="AF971">
        <v>5200</v>
      </c>
      <c r="AG971">
        <v>56800</v>
      </c>
      <c r="AH971">
        <v>9.1</v>
      </c>
      <c r="AI971">
        <v>4.4000000000000004</v>
      </c>
      <c r="AJ971">
        <v>7400</v>
      </c>
      <c r="AK971">
        <v>55200</v>
      </c>
      <c r="AL971">
        <v>13.5</v>
      </c>
      <c r="AM971">
        <v>5.7</v>
      </c>
      <c r="AN971">
        <v>9100</v>
      </c>
      <c r="AO971">
        <v>58500</v>
      </c>
      <c r="AP971">
        <v>15.6</v>
      </c>
      <c r="AQ971">
        <v>6.3</v>
      </c>
      <c r="AR971">
        <v>3600</v>
      </c>
      <c r="AS971">
        <v>56700</v>
      </c>
      <c r="AT971">
        <v>6.4</v>
      </c>
      <c r="AU971" t="s">
        <v>38</v>
      </c>
      <c r="AV971">
        <v>6900</v>
      </c>
      <c r="AW971">
        <v>57800</v>
      </c>
      <c r="AX971">
        <v>11.8</v>
      </c>
      <c r="AY971">
        <v>5.7</v>
      </c>
      <c r="AZ971">
        <v>4600</v>
      </c>
      <c r="BA971">
        <v>58900</v>
      </c>
      <c r="BB971">
        <v>7.9</v>
      </c>
      <c r="BC971">
        <v>4.3</v>
      </c>
      <c r="BD971">
        <v>8200</v>
      </c>
      <c r="BE971">
        <v>64000</v>
      </c>
      <c r="BF971">
        <v>12.8</v>
      </c>
      <c r="BG971">
        <v>5.4</v>
      </c>
      <c r="BH971">
        <v>5400</v>
      </c>
      <c r="BI971">
        <v>64300</v>
      </c>
      <c r="BJ971">
        <v>8.4</v>
      </c>
      <c r="BK971">
        <v>4.0999999999999996</v>
      </c>
      <c r="BL971">
        <v>5900</v>
      </c>
      <c r="BM971">
        <v>60100</v>
      </c>
      <c r="BN971">
        <v>9.8000000000000007</v>
      </c>
      <c r="BO971">
        <v>4.8</v>
      </c>
      <c r="BP971">
        <v>10700</v>
      </c>
      <c r="BQ971">
        <v>55600</v>
      </c>
      <c r="BR971">
        <v>19.2</v>
      </c>
      <c r="BS971">
        <v>7.7</v>
      </c>
      <c r="BT971">
        <v>3100</v>
      </c>
      <c r="BU971">
        <v>60400</v>
      </c>
      <c r="BV971">
        <v>5.0999999999999996</v>
      </c>
      <c r="BW971" t="s">
        <v>38</v>
      </c>
    </row>
    <row r="972" spans="1:75" x14ac:dyDescent="0.3">
      <c r="A972" t="s">
        <v>326</v>
      </c>
      <c r="B972" t="str">
        <f>VLOOKUP(A972,'class and classification'!$A$1:$B$338,2,FALSE)</f>
        <v>Urban with Significant Rural</v>
      </c>
      <c r="C972" t="str">
        <f>VLOOKUP(A972,'class and classification'!$A$1:$C$338,3,FALSE)</f>
        <v>SD</v>
      </c>
      <c r="D972">
        <v>6500</v>
      </c>
      <c r="E972">
        <v>46900</v>
      </c>
      <c r="F972">
        <v>13.9</v>
      </c>
      <c r="G972">
        <v>3.2</v>
      </c>
      <c r="H972">
        <v>5600</v>
      </c>
      <c r="I972">
        <v>47400</v>
      </c>
      <c r="J972">
        <v>11.8</v>
      </c>
      <c r="K972">
        <v>3.1</v>
      </c>
      <c r="L972">
        <v>7300</v>
      </c>
      <c r="M972">
        <v>47600</v>
      </c>
      <c r="N972">
        <v>15.4</v>
      </c>
      <c r="O972">
        <v>6.3</v>
      </c>
      <c r="P972">
        <v>5500</v>
      </c>
      <c r="Q972">
        <v>48400</v>
      </c>
      <c r="R972">
        <v>11.4</v>
      </c>
      <c r="S972">
        <v>5.6</v>
      </c>
      <c r="T972">
        <v>5000</v>
      </c>
      <c r="U972">
        <v>52100</v>
      </c>
      <c r="V972">
        <v>9.6</v>
      </c>
      <c r="W972">
        <v>4.5999999999999996</v>
      </c>
      <c r="X972">
        <v>8000</v>
      </c>
      <c r="Y972">
        <v>51100</v>
      </c>
      <c r="Z972">
        <v>15.7</v>
      </c>
      <c r="AA972">
        <v>5.4</v>
      </c>
      <c r="AB972">
        <v>7000</v>
      </c>
      <c r="AC972">
        <v>48100</v>
      </c>
      <c r="AD972">
        <v>14.5</v>
      </c>
      <c r="AE972">
        <v>5.9</v>
      </c>
      <c r="AF972">
        <v>6900</v>
      </c>
      <c r="AG972">
        <v>46300</v>
      </c>
      <c r="AH972">
        <v>14.8</v>
      </c>
      <c r="AI972">
        <v>6.3</v>
      </c>
      <c r="AJ972">
        <v>8400</v>
      </c>
      <c r="AK972">
        <v>49600</v>
      </c>
      <c r="AL972">
        <v>17</v>
      </c>
      <c r="AM972">
        <v>6.6</v>
      </c>
      <c r="AN972">
        <v>8200</v>
      </c>
      <c r="AO972">
        <v>48000</v>
      </c>
      <c r="AP972">
        <v>17</v>
      </c>
      <c r="AQ972">
        <v>6.5</v>
      </c>
      <c r="AR972">
        <v>8000</v>
      </c>
      <c r="AS972">
        <v>48200</v>
      </c>
      <c r="AT972">
        <v>16.600000000000001</v>
      </c>
      <c r="AU972">
        <v>6.5</v>
      </c>
      <c r="AV972">
        <v>6100</v>
      </c>
      <c r="AW972">
        <v>53500</v>
      </c>
      <c r="AX972">
        <v>11.5</v>
      </c>
      <c r="AY972">
        <v>6.1</v>
      </c>
      <c r="AZ972">
        <v>8600</v>
      </c>
      <c r="BA972">
        <v>49400</v>
      </c>
      <c r="BB972">
        <v>17.399999999999999</v>
      </c>
      <c r="BC972">
        <v>7.1</v>
      </c>
      <c r="BD972">
        <v>5300</v>
      </c>
      <c r="BE972">
        <v>49700</v>
      </c>
      <c r="BF972">
        <v>10.7</v>
      </c>
      <c r="BG972">
        <v>5.9</v>
      </c>
      <c r="BH972">
        <v>10200</v>
      </c>
      <c r="BI972">
        <v>48400</v>
      </c>
      <c r="BJ972">
        <v>21.1</v>
      </c>
      <c r="BK972">
        <v>8.1999999999999993</v>
      </c>
      <c r="BL972">
        <v>10800</v>
      </c>
      <c r="BM972">
        <v>50400</v>
      </c>
      <c r="BN972">
        <v>21.4</v>
      </c>
      <c r="BO972">
        <v>7.7</v>
      </c>
      <c r="BP972">
        <v>7300</v>
      </c>
      <c r="BQ972">
        <v>50100</v>
      </c>
      <c r="BR972">
        <v>14.6</v>
      </c>
      <c r="BS972">
        <v>6.9</v>
      </c>
      <c r="BT972">
        <v>7200</v>
      </c>
      <c r="BU972">
        <v>42900</v>
      </c>
      <c r="BV972">
        <v>16.7</v>
      </c>
      <c r="BW972">
        <v>8.1999999999999993</v>
      </c>
    </row>
    <row r="973" spans="1:75" x14ac:dyDescent="0.3">
      <c r="A973" t="s">
        <v>327</v>
      </c>
      <c r="B973" t="str">
        <f>VLOOKUP(A973,'class and classification'!$A$1:$B$338,2,FALSE)</f>
        <v>Predominantly Urban</v>
      </c>
      <c r="C973" t="str">
        <f>VLOOKUP(A973,'class and classification'!$A$1:$C$338,3,FALSE)</f>
        <v>SD</v>
      </c>
      <c r="D973">
        <v>7600</v>
      </c>
      <c r="E973">
        <v>57800</v>
      </c>
      <c r="F973">
        <v>13.2</v>
      </c>
      <c r="G973">
        <v>3.1</v>
      </c>
      <c r="H973">
        <v>6000</v>
      </c>
      <c r="I973">
        <v>57500</v>
      </c>
      <c r="J973">
        <v>10.5</v>
      </c>
      <c r="K973">
        <v>2.9</v>
      </c>
      <c r="L973">
        <v>6900</v>
      </c>
      <c r="M973">
        <v>55000</v>
      </c>
      <c r="N973">
        <v>12.5</v>
      </c>
      <c r="O973">
        <v>5.2</v>
      </c>
      <c r="P973">
        <v>6400</v>
      </c>
      <c r="Q973">
        <v>55100</v>
      </c>
      <c r="R973">
        <v>11.6</v>
      </c>
      <c r="S973">
        <v>5.2</v>
      </c>
      <c r="T973">
        <v>7700</v>
      </c>
      <c r="U973">
        <v>59100</v>
      </c>
      <c r="V973">
        <v>13</v>
      </c>
      <c r="W973">
        <v>5.4</v>
      </c>
      <c r="X973">
        <v>8200</v>
      </c>
      <c r="Y973">
        <v>59400</v>
      </c>
      <c r="Z973">
        <v>13.8</v>
      </c>
      <c r="AA973">
        <v>4.9000000000000004</v>
      </c>
      <c r="AB973">
        <v>8400</v>
      </c>
      <c r="AC973">
        <v>56800</v>
      </c>
      <c r="AD973">
        <v>14.8</v>
      </c>
      <c r="AE973">
        <v>5.7</v>
      </c>
      <c r="AF973">
        <v>6800</v>
      </c>
      <c r="AG973">
        <v>53600</v>
      </c>
      <c r="AH973">
        <v>12.7</v>
      </c>
      <c r="AI973">
        <v>6.2</v>
      </c>
      <c r="AJ973">
        <v>4000</v>
      </c>
      <c r="AK973">
        <v>57900</v>
      </c>
      <c r="AL973">
        <v>6.9</v>
      </c>
      <c r="AM973" t="s">
        <v>38</v>
      </c>
      <c r="AN973">
        <v>6800</v>
      </c>
      <c r="AO973">
        <v>60900</v>
      </c>
      <c r="AP973">
        <v>11.1</v>
      </c>
      <c r="AQ973">
        <v>5.4</v>
      </c>
      <c r="AR973">
        <v>6600</v>
      </c>
      <c r="AS973">
        <v>59200</v>
      </c>
      <c r="AT973">
        <v>11.2</v>
      </c>
      <c r="AU973">
        <v>5.5</v>
      </c>
      <c r="AV973">
        <v>6400</v>
      </c>
      <c r="AW973">
        <v>62000</v>
      </c>
      <c r="AX973">
        <v>10.3</v>
      </c>
      <c r="AY973">
        <v>5.3</v>
      </c>
      <c r="AZ973">
        <v>10200</v>
      </c>
      <c r="BA973">
        <v>68300</v>
      </c>
      <c r="BB973">
        <v>14.9</v>
      </c>
      <c r="BC973">
        <v>6.7</v>
      </c>
      <c r="BD973">
        <v>9600</v>
      </c>
      <c r="BE973">
        <v>66100</v>
      </c>
      <c r="BF973">
        <v>14.5</v>
      </c>
      <c r="BG973">
        <v>5.8</v>
      </c>
      <c r="BH973">
        <v>6800</v>
      </c>
      <c r="BI973">
        <v>66000</v>
      </c>
      <c r="BJ973">
        <v>10.3</v>
      </c>
      <c r="BK973">
        <v>5.6</v>
      </c>
      <c r="BL973">
        <v>10000</v>
      </c>
      <c r="BM973">
        <v>60800</v>
      </c>
      <c r="BN973">
        <v>16.399999999999999</v>
      </c>
      <c r="BO973">
        <v>7.2</v>
      </c>
      <c r="BP973">
        <v>7400</v>
      </c>
      <c r="BQ973">
        <v>58600</v>
      </c>
      <c r="BR973">
        <v>12.6</v>
      </c>
      <c r="BS973">
        <v>6.7</v>
      </c>
      <c r="BT973">
        <v>7300</v>
      </c>
      <c r="BU973">
        <v>63100</v>
      </c>
      <c r="BV973">
        <v>11.5</v>
      </c>
      <c r="BW973">
        <v>6</v>
      </c>
    </row>
    <row r="974" spans="1:75" x14ac:dyDescent="0.3">
      <c r="A974" t="s">
        <v>328</v>
      </c>
      <c r="B974" t="str">
        <f>VLOOKUP(A974,'class and classification'!$A$1:$B$338,2,FALSE)</f>
        <v>Urban with Significant Rural</v>
      </c>
      <c r="C974" t="str">
        <f>VLOOKUP(A974,'class and classification'!$A$1:$C$338,3,FALSE)</f>
        <v>SD</v>
      </c>
      <c r="D974">
        <v>6600</v>
      </c>
      <c r="E974">
        <v>53600</v>
      </c>
      <c r="F974">
        <v>12.2</v>
      </c>
      <c r="G974">
        <v>3.3</v>
      </c>
      <c r="H974">
        <v>8800</v>
      </c>
      <c r="I974">
        <v>53300</v>
      </c>
      <c r="J974">
        <v>16.5</v>
      </c>
      <c r="K974">
        <v>3.7</v>
      </c>
      <c r="L974">
        <v>6700</v>
      </c>
      <c r="M974">
        <v>53200</v>
      </c>
      <c r="N974">
        <v>12.6</v>
      </c>
      <c r="O974">
        <v>5.5</v>
      </c>
      <c r="P974">
        <v>7600</v>
      </c>
      <c r="Q974">
        <v>53200</v>
      </c>
      <c r="R974">
        <v>14.3</v>
      </c>
      <c r="S974">
        <v>5.6</v>
      </c>
      <c r="T974">
        <v>6900</v>
      </c>
      <c r="U974">
        <v>54900</v>
      </c>
      <c r="V974">
        <v>12.5</v>
      </c>
      <c r="W974">
        <v>5.0999999999999996</v>
      </c>
      <c r="X974">
        <v>9500</v>
      </c>
      <c r="Y974">
        <v>55600</v>
      </c>
      <c r="Z974">
        <v>17.100000000000001</v>
      </c>
      <c r="AA974">
        <v>5.5</v>
      </c>
      <c r="AB974">
        <v>7600</v>
      </c>
      <c r="AC974">
        <v>48600</v>
      </c>
      <c r="AD974">
        <v>15.6</v>
      </c>
      <c r="AE974">
        <v>5.7</v>
      </c>
      <c r="AF974">
        <v>6300</v>
      </c>
      <c r="AG974">
        <v>50600</v>
      </c>
      <c r="AH974">
        <v>12.4</v>
      </c>
      <c r="AI974">
        <v>5.3</v>
      </c>
      <c r="AJ974">
        <v>7400</v>
      </c>
      <c r="AK974">
        <v>50300</v>
      </c>
      <c r="AL974">
        <v>14.8</v>
      </c>
      <c r="AM974">
        <v>6.1</v>
      </c>
      <c r="AN974">
        <v>7600</v>
      </c>
      <c r="AO974">
        <v>52700</v>
      </c>
      <c r="AP974">
        <v>14.4</v>
      </c>
      <c r="AQ974">
        <v>5.7</v>
      </c>
      <c r="AR974">
        <v>6700</v>
      </c>
      <c r="AS974">
        <v>50600</v>
      </c>
      <c r="AT974">
        <v>13.2</v>
      </c>
      <c r="AU974">
        <v>6</v>
      </c>
      <c r="AV974">
        <v>8600</v>
      </c>
      <c r="AW974">
        <v>54500</v>
      </c>
      <c r="AX974">
        <v>15.8</v>
      </c>
      <c r="AY974">
        <v>6.4</v>
      </c>
      <c r="AZ974">
        <v>8300</v>
      </c>
      <c r="BA974">
        <v>57400</v>
      </c>
      <c r="BB974">
        <v>14.5</v>
      </c>
      <c r="BC974">
        <v>6.2</v>
      </c>
      <c r="BD974">
        <v>7400</v>
      </c>
      <c r="BE974">
        <v>54700</v>
      </c>
      <c r="BF974">
        <v>13.5</v>
      </c>
      <c r="BG974">
        <v>6.6</v>
      </c>
      <c r="BH974">
        <v>7700</v>
      </c>
      <c r="BI974">
        <v>55000</v>
      </c>
      <c r="BJ974">
        <v>14.1</v>
      </c>
      <c r="BK974">
        <v>6.7</v>
      </c>
      <c r="BL974">
        <v>11800</v>
      </c>
      <c r="BM974">
        <v>56200</v>
      </c>
      <c r="BN974">
        <v>20.9</v>
      </c>
      <c r="BO974">
        <v>7.7</v>
      </c>
      <c r="BP974">
        <v>9400</v>
      </c>
      <c r="BQ974">
        <v>49300</v>
      </c>
      <c r="BR974">
        <v>19.100000000000001</v>
      </c>
      <c r="BS974">
        <v>8.1999999999999993</v>
      </c>
      <c r="BT974">
        <v>6700</v>
      </c>
      <c r="BU974">
        <v>54800</v>
      </c>
      <c r="BV974">
        <v>12.3</v>
      </c>
      <c r="BW974">
        <v>6.1</v>
      </c>
    </row>
    <row r="975" spans="1:75" x14ac:dyDescent="0.3">
      <c r="A975" t="s">
        <v>329</v>
      </c>
      <c r="B975" t="str">
        <f>VLOOKUP(A975,'class and classification'!$A$1:$B$338,2,FALSE)</f>
        <v>Urban with Significant Rural</v>
      </c>
      <c r="C975" t="str">
        <f>VLOOKUP(A975,'class and classification'!$A$1:$C$338,3,FALSE)</f>
        <v>SD</v>
      </c>
      <c r="D975">
        <v>9400</v>
      </c>
      <c r="E975">
        <v>61300</v>
      </c>
      <c r="F975">
        <v>15.4</v>
      </c>
      <c r="G975">
        <v>3.5</v>
      </c>
      <c r="H975">
        <v>9800</v>
      </c>
      <c r="I975">
        <v>60500</v>
      </c>
      <c r="J975">
        <v>16.2</v>
      </c>
      <c r="K975">
        <v>3.6</v>
      </c>
      <c r="L975">
        <v>10500</v>
      </c>
      <c r="M975">
        <v>64800</v>
      </c>
      <c r="N975">
        <v>16.2</v>
      </c>
      <c r="O975">
        <v>5.4</v>
      </c>
      <c r="P975">
        <v>10600</v>
      </c>
      <c r="Q975">
        <v>63900</v>
      </c>
      <c r="R975">
        <v>16.600000000000001</v>
      </c>
      <c r="S975">
        <v>5.5</v>
      </c>
      <c r="T975">
        <v>7300</v>
      </c>
      <c r="U975">
        <v>61800</v>
      </c>
      <c r="V975">
        <v>11.8</v>
      </c>
      <c r="W975">
        <v>4.8</v>
      </c>
      <c r="X975">
        <v>3800</v>
      </c>
      <c r="Y975">
        <v>58700</v>
      </c>
      <c r="Z975">
        <v>6.5</v>
      </c>
      <c r="AA975">
        <v>3.7</v>
      </c>
      <c r="AB975">
        <v>8000</v>
      </c>
      <c r="AC975">
        <v>59500</v>
      </c>
      <c r="AD975">
        <v>13.5</v>
      </c>
      <c r="AE975">
        <v>5.0999999999999996</v>
      </c>
      <c r="AF975">
        <v>7300</v>
      </c>
      <c r="AG975">
        <v>63600</v>
      </c>
      <c r="AH975">
        <v>11.5</v>
      </c>
      <c r="AI975">
        <v>4.7</v>
      </c>
      <c r="AJ975">
        <v>7700</v>
      </c>
      <c r="AK975">
        <v>67500</v>
      </c>
      <c r="AL975">
        <v>11.3</v>
      </c>
      <c r="AM975">
        <v>4.7</v>
      </c>
      <c r="AN975">
        <v>10600</v>
      </c>
      <c r="AO975">
        <v>66700</v>
      </c>
      <c r="AP975">
        <v>15.8</v>
      </c>
      <c r="AQ975">
        <v>5.8</v>
      </c>
      <c r="AR975">
        <v>10400</v>
      </c>
      <c r="AS975">
        <v>59700</v>
      </c>
      <c r="AT975">
        <v>17.399999999999999</v>
      </c>
      <c r="AU975">
        <v>6.1</v>
      </c>
      <c r="AV975">
        <v>6800</v>
      </c>
      <c r="AW975">
        <v>62200</v>
      </c>
      <c r="AX975">
        <v>11</v>
      </c>
      <c r="AY975">
        <v>4.7</v>
      </c>
      <c r="AZ975">
        <v>6500</v>
      </c>
      <c r="BA975">
        <v>61800</v>
      </c>
      <c r="BB975">
        <v>10.5</v>
      </c>
      <c r="BC975">
        <v>5</v>
      </c>
      <c r="BD975">
        <v>11100</v>
      </c>
      <c r="BE975">
        <v>68600</v>
      </c>
      <c r="BF975">
        <v>16.100000000000001</v>
      </c>
      <c r="BG975">
        <v>6</v>
      </c>
      <c r="BH975">
        <v>7100</v>
      </c>
      <c r="BI975">
        <v>66300</v>
      </c>
      <c r="BJ975">
        <v>10.6</v>
      </c>
      <c r="BK975">
        <v>5.2</v>
      </c>
      <c r="BL975">
        <v>9000</v>
      </c>
      <c r="BM975">
        <v>63700</v>
      </c>
      <c r="BN975">
        <v>14.1</v>
      </c>
      <c r="BO975">
        <v>6.1</v>
      </c>
      <c r="BP975">
        <v>11200</v>
      </c>
      <c r="BQ975">
        <v>64300</v>
      </c>
      <c r="BR975">
        <v>17.399999999999999</v>
      </c>
      <c r="BS975">
        <v>6.6</v>
      </c>
      <c r="BT975">
        <v>9500</v>
      </c>
      <c r="BU975">
        <v>67500</v>
      </c>
      <c r="BV975">
        <v>14.1</v>
      </c>
      <c r="BW975">
        <v>5.4</v>
      </c>
    </row>
    <row r="976" spans="1:75" x14ac:dyDescent="0.3">
      <c r="A976" t="s">
        <v>330</v>
      </c>
      <c r="B976" t="str">
        <f>VLOOKUP(A976,'class and classification'!$A$1:$B$338,2,FALSE)</f>
        <v>Predominantly Rural</v>
      </c>
      <c r="C976" t="str">
        <f>VLOOKUP(A976,'class and classification'!$A$1:$C$338,3,FALSE)</f>
        <v>SD</v>
      </c>
      <c r="D976">
        <v>5100</v>
      </c>
      <c r="E976">
        <v>48100</v>
      </c>
      <c r="F976">
        <v>10.5</v>
      </c>
      <c r="G976">
        <v>2.5</v>
      </c>
      <c r="H976">
        <v>6200</v>
      </c>
      <c r="I976">
        <v>48800</v>
      </c>
      <c r="J976">
        <v>12.7</v>
      </c>
      <c r="K976">
        <v>3.1</v>
      </c>
      <c r="L976">
        <v>4500</v>
      </c>
      <c r="M976">
        <v>47000</v>
      </c>
      <c r="N976">
        <v>9.6</v>
      </c>
      <c r="O976">
        <v>4.8</v>
      </c>
      <c r="P976">
        <v>4400</v>
      </c>
      <c r="Q976">
        <v>49100</v>
      </c>
      <c r="R976">
        <v>9</v>
      </c>
      <c r="S976">
        <v>4.3</v>
      </c>
      <c r="T976">
        <v>4600</v>
      </c>
      <c r="U976">
        <v>47800</v>
      </c>
      <c r="V976">
        <v>9.6999999999999993</v>
      </c>
      <c r="W976">
        <v>4.5999999999999996</v>
      </c>
      <c r="X976">
        <v>2200</v>
      </c>
      <c r="Y976">
        <v>49600</v>
      </c>
      <c r="Z976">
        <v>4.4000000000000004</v>
      </c>
      <c r="AA976" t="s">
        <v>38</v>
      </c>
      <c r="AB976">
        <v>4300</v>
      </c>
      <c r="AC976">
        <v>48500</v>
      </c>
      <c r="AD976">
        <v>8.9</v>
      </c>
      <c r="AE976">
        <v>5</v>
      </c>
      <c r="AF976">
        <v>5900</v>
      </c>
      <c r="AG976">
        <v>45000</v>
      </c>
      <c r="AH976">
        <v>13.1</v>
      </c>
      <c r="AI976">
        <v>6.2</v>
      </c>
      <c r="AJ976">
        <v>6600</v>
      </c>
      <c r="AK976">
        <v>43900</v>
      </c>
      <c r="AL976">
        <v>15</v>
      </c>
      <c r="AM976">
        <v>7.5</v>
      </c>
      <c r="AN976">
        <v>7800</v>
      </c>
      <c r="AO976">
        <v>45300</v>
      </c>
      <c r="AP976">
        <v>17.2</v>
      </c>
      <c r="AQ976">
        <v>7.5</v>
      </c>
      <c r="AR976">
        <v>9800</v>
      </c>
      <c r="AS976">
        <v>45800</v>
      </c>
      <c r="AT976">
        <v>21.4</v>
      </c>
      <c r="AU976">
        <v>8.1</v>
      </c>
      <c r="AV976">
        <v>6700</v>
      </c>
      <c r="AW976">
        <v>48400</v>
      </c>
      <c r="AX976">
        <v>13.9</v>
      </c>
      <c r="AY976">
        <v>6.9</v>
      </c>
      <c r="AZ976">
        <v>7300</v>
      </c>
      <c r="BA976">
        <v>50100</v>
      </c>
      <c r="BB976">
        <v>14.6</v>
      </c>
      <c r="BC976">
        <v>6.7</v>
      </c>
      <c r="BD976">
        <v>7900</v>
      </c>
      <c r="BE976">
        <v>47100</v>
      </c>
      <c r="BF976">
        <v>16.899999999999999</v>
      </c>
      <c r="BG976">
        <v>7.2</v>
      </c>
      <c r="BH976">
        <v>9000</v>
      </c>
      <c r="BI976">
        <v>49300</v>
      </c>
      <c r="BJ976">
        <v>18.2</v>
      </c>
      <c r="BK976">
        <v>6.6</v>
      </c>
      <c r="BL976">
        <v>6900</v>
      </c>
      <c r="BM976">
        <v>50600</v>
      </c>
      <c r="BN976">
        <v>13.7</v>
      </c>
      <c r="BO976">
        <v>6.9</v>
      </c>
      <c r="BP976">
        <v>4100</v>
      </c>
      <c r="BQ976">
        <v>49600</v>
      </c>
      <c r="BR976">
        <v>8.3000000000000007</v>
      </c>
      <c r="BS976" t="s">
        <v>38</v>
      </c>
      <c r="BT976">
        <v>8000</v>
      </c>
      <c r="BU976">
        <v>50500</v>
      </c>
      <c r="BV976">
        <v>15.8</v>
      </c>
      <c r="BW976">
        <v>7.1</v>
      </c>
    </row>
    <row r="977" spans="1:75" x14ac:dyDescent="0.3">
      <c r="A977" t="s">
        <v>331</v>
      </c>
      <c r="B977" t="str">
        <f>VLOOKUP(A977,'class and classification'!$A$1:$B$338,2,FALSE)</f>
        <v>Predominantly Urban</v>
      </c>
      <c r="C977" t="str">
        <f>VLOOKUP(A977,'class and classification'!$A$1:$C$338,3,FALSE)</f>
        <v>SD</v>
      </c>
      <c r="D977">
        <v>4200</v>
      </c>
      <c r="E977">
        <v>38600</v>
      </c>
      <c r="F977">
        <v>10.8</v>
      </c>
      <c r="G977">
        <v>2.9</v>
      </c>
      <c r="H977">
        <v>4100</v>
      </c>
      <c r="I977">
        <v>38400</v>
      </c>
      <c r="J977">
        <v>10.8</v>
      </c>
      <c r="K977">
        <v>2.8</v>
      </c>
      <c r="L977">
        <v>5800</v>
      </c>
      <c r="M977">
        <v>40800</v>
      </c>
      <c r="N977">
        <v>14.3</v>
      </c>
      <c r="O977">
        <v>6.3</v>
      </c>
      <c r="P977">
        <v>2900</v>
      </c>
      <c r="Q977">
        <v>37200</v>
      </c>
      <c r="R977">
        <v>7.8</v>
      </c>
      <c r="S977" t="s">
        <v>38</v>
      </c>
      <c r="T977">
        <v>2800</v>
      </c>
      <c r="U977">
        <v>40800</v>
      </c>
      <c r="V977">
        <v>6.8</v>
      </c>
      <c r="W977" t="s">
        <v>38</v>
      </c>
      <c r="X977">
        <v>3600</v>
      </c>
      <c r="Y977">
        <v>35600</v>
      </c>
      <c r="Z977">
        <v>10.1</v>
      </c>
      <c r="AA977" t="s">
        <v>38</v>
      </c>
      <c r="AB977">
        <v>2800</v>
      </c>
      <c r="AC977">
        <v>31200</v>
      </c>
      <c r="AD977">
        <v>9</v>
      </c>
      <c r="AE977" t="s">
        <v>38</v>
      </c>
      <c r="AF977">
        <v>3200</v>
      </c>
      <c r="AG977">
        <v>31300</v>
      </c>
      <c r="AH977">
        <v>10.199999999999999</v>
      </c>
      <c r="AI977" t="s">
        <v>38</v>
      </c>
      <c r="AJ977">
        <v>1900</v>
      </c>
      <c r="AK977">
        <v>33400</v>
      </c>
      <c r="AL977">
        <v>5.7</v>
      </c>
      <c r="AM977" t="s">
        <v>38</v>
      </c>
      <c r="AN977">
        <v>1900</v>
      </c>
      <c r="AO977">
        <v>36700</v>
      </c>
      <c r="AP977">
        <v>5.3</v>
      </c>
      <c r="AQ977" t="s">
        <v>38</v>
      </c>
      <c r="AR977">
        <v>3600</v>
      </c>
      <c r="AS977">
        <v>36600</v>
      </c>
      <c r="AT977">
        <v>9.8000000000000007</v>
      </c>
      <c r="AU977" t="s">
        <v>38</v>
      </c>
      <c r="AV977">
        <v>4700</v>
      </c>
      <c r="AW977">
        <v>38700</v>
      </c>
      <c r="AX977">
        <v>12.1</v>
      </c>
      <c r="AY977" t="s">
        <v>38</v>
      </c>
      <c r="AZ977">
        <v>4400</v>
      </c>
      <c r="BA977">
        <v>38300</v>
      </c>
      <c r="BB977">
        <v>11.4</v>
      </c>
      <c r="BC977">
        <v>6.3</v>
      </c>
      <c r="BD977">
        <v>5600</v>
      </c>
      <c r="BE977">
        <v>38200</v>
      </c>
      <c r="BF977">
        <v>14.8</v>
      </c>
      <c r="BG977">
        <v>6.8</v>
      </c>
      <c r="BH977">
        <v>5300</v>
      </c>
      <c r="BI977">
        <v>39500</v>
      </c>
      <c r="BJ977">
        <v>13.5</v>
      </c>
      <c r="BK977">
        <v>7</v>
      </c>
      <c r="BL977">
        <v>5500</v>
      </c>
      <c r="BM977">
        <v>38900</v>
      </c>
      <c r="BN977">
        <v>14.2</v>
      </c>
      <c r="BO977">
        <v>7.1</v>
      </c>
      <c r="BP977">
        <v>5700</v>
      </c>
      <c r="BQ977">
        <v>40100</v>
      </c>
      <c r="BR977">
        <v>14.1</v>
      </c>
      <c r="BS977">
        <v>8.1999999999999993</v>
      </c>
      <c r="BT977">
        <v>5400</v>
      </c>
      <c r="BU977">
        <v>33900</v>
      </c>
      <c r="BV977">
        <v>15.8</v>
      </c>
      <c r="BW977">
        <v>9</v>
      </c>
    </row>
    <row r="978" spans="1:75" x14ac:dyDescent="0.3">
      <c r="A978" t="s">
        <v>332</v>
      </c>
      <c r="B978" t="str">
        <f>VLOOKUP(A978,'class and classification'!$A$1:$B$338,2,FALSE)</f>
        <v>Predominantly Rural</v>
      </c>
      <c r="C978" t="str">
        <f>VLOOKUP(A978,'class and classification'!$A$1:$C$338,3,FALSE)</f>
        <v>SD</v>
      </c>
      <c r="D978">
        <v>3200</v>
      </c>
      <c r="E978">
        <v>31000</v>
      </c>
      <c r="F978">
        <v>10.3</v>
      </c>
      <c r="G978">
        <v>2.8</v>
      </c>
      <c r="H978">
        <v>4000</v>
      </c>
      <c r="I978">
        <v>31500</v>
      </c>
      <c r="J978">
        <v>12.7</v>
      </c>
      <c r="K978">
        <v>2.9</v>
      </c>
      <c r="L978">
        <v>3100</v>
      </c>
      <c r="M978">
        <v>32500</v>
      </c>
      <c r="N978">
        <v>9.4</v>
      </c>
      <c r="O978">
        <v>5.3</v>
      </c>
      <c r="P978">
        <v>2200</v>
      </c>
      <c r="Q978">
        <v>32800</v>
      </c>
      <c r="R978">
        <v>6.7</v>
      </c>
      <c r="S978" t="s">
        <v>38</v>
      </c>
      <c r="T978">
        <v>2400</v>
      </c>
      <c r="U978">
        <v>32500</v>
      </c>
      <c r="V978">
        <v>7.4</v>
      </c>
      <c r="W978" t="s">
        <v>38</v>
      </c>
      <c r="X978">
        <v>2600</v>
      </c>
      <c r="Y978">
        <v>30200</v>
      </c>
      <c r="Z978">
        <v>8.5</v>
      </c>
      <c r="AA978" t="s">
        <v>38</v>
      </c>
      <c r="AB978">
        <v>3400</v>
      </c>
      <c r="AC978">
        <v>29300</v>
      </c>
      <c r="AD978">
        <v>11.5</v>
      </c>
      <c r="AE978" t="s">
        <v>38</v>
      </c>
      <c r="AF978">
        <v>1400</v>
      </c>
      <c r="AG978">
        <v>29300</v>
      </c>
      <c r="AH978">
        <v>4.7</v>
      </c>
      <c r="AI978" t="s">
        <v>38</v>
      </c>
      <c r="AJ978">
        <v>2200</v>
      </c>
      <c r="AK978">
        <v>26400</v>
      </c>
      <c r="AL978">
        <v>8.4</v>
      </c>
      <c r="AM978" t="s">
        <v>38</v>
      </c>
      <c r="AN978">
        <v>6300</v>
      </c>
      <c r="AO978">
        <v>29000</v>
      </c>
      <c r="AP978">
        <v>21.9</v>
      </c>
      <c r="AQ978">
        <v>10.8</v>
      </c>
      <c r="AR978">
        <v>4300</v>
      </c>
      <c r="AS978">
        <v>30500</v>
      </c>
      <c r="AT978">
        <v>14.1</v>
      </c>
      <c r="AU978" t="s">
        <v>38</v>
      </c>
      <c r="AV978">
        <v>5600</v>
      </c>
      <c r="AW978">
        <v>32000</v>
      </c>
      <c r="AX978">
        <v>17.5</v>
      </c>
      <c r="AY978">
        <v>9.3000000000000007</v>
      </c>
      <c r="AZ978">
        <v>6600</v>
      </c>
      <c r="BA978">
        <v>33500</v>
      </c>
      <c r="BB978">
        <v>19.8</v>
      </c>
      <c r="BC978">
        <v>9</v>
      </c>
      <c r="BD978">
        <v>5000</v>
      </c>
      <c r="BE978">
        <v>35500</v>
      </c>
      <c r="BF978">
        <v>14</v>
      </c>
      <c r="BG978">
        <v>7.1</v>
      </c>
      <c r="BH978">
        <v>3600</v>
      </c>
      <c r="BI978">
        <v>31400</v>
      </c>
      <c r="BJ978">
        <v>11.3</v>
      </c>
      <c r="BK978">
        <v>6.9</v>
      </c>
      <c r="BL978">
        <v>4500</v>
      </c>
      <c r="BM978">
        <v>31600</v>
      </c>
      <c r="BN978">
        <v>14.4</v>
      </c>
      <c r="BO978">
        <v>8.1</v>
      </c>
      <c r="BP978">
        <v>3800</v>
      </c>
      <c r="BQ978">
        <v>29700</v>
      </c>
      <c r="BR978">
        <v>12.6</v>
      </c>
      <c r="BS978">
        <v>6.9</v>
      </c>
      <c r="BT978">
        <v>3800</v>
      </c>
      <c r="BU978">
        <v>32700</v>
      </c>
      <c r="BV978">
        <v>11.7</v>
      </c>
      <c r="BW978" t="s">
        <v>38</v>
      </c>
    </row>
    <row r="979" spans="1:75" x14ac:dyDescent="0.3">
      <c r="A979" t="s">
        <v>333</v>
      </c>
      <c r="B979" t="str">
        <f>VLOOKUP(A979,'class and classification'!$A$1:$B$338,2,FALSE)</f>
        <v>Predominantly Urban</v>
      </c>
      <c r="C979" t="str">
        <f>VLOOKUP(A979,'class and classification'!$A$1:$C$338,3,FALSE)</f>
        <v>SD</v>
      </c>
      <c r="D979">
        <v>5300</v>
      </c>
      <c r="E979">
        <v>56500</v>
      </c>
      <c r="F979">
        <v>9.4</v>
      </c>
      <c r="G979">
        <v>2.7</v>
      </c>
      <c r="H979">
        <v>6500</v>
      </c>
      <c r="I979">
        <v>58700</v>
      </c>
      <c r="J979">
        <v>11.1</v>
      </c>
      <c r="K979">
        <v>2.6</v>
      </c>
      <c r="L979">
        <v>5300</v>
      </c>
      <c r="M979">
        <v>58800</v>
      </c>
      <c r="N979">
        <v>9</v>
      </c>
      <c r="O979">
        <v>3.7</v>
      </c>
      <c r="P979">
        <v>7200</v>
      </c>
      <c r="Q979">
        <v>60500</v>
      </c>
      <c r="R979">
        <v>11.9</v>
      </c>
      <c r="S979">
        <v>4.0999999999999996</v>
      </c>
      <c r="T979">
        <v>7400</v>
      </c>
      <c r="U979">
        <v>62000</v>
      </c>
      <c r="V979">
        <v>11.9</v>
      </c>
      <c r="W979">
        <v>4.5</v>
      </c>
      <c r="X979">
        <v>7500</v>
      </c>
      <c r="Y979">
        <v>59100</v>
      </c>
      <c r="Z979">
        <v>12.6</v>
      </c>
      <c r="AA979">
        <v>5.0999999999999996</v>
      </c>
      <c r="AB979">
        <v>8000</v>
      </c>
      <c r="AC979">
        <v>56000</v>
      </c>
      <c r="AD979">
        <v>14.2</v>
      </c>
      <c r="AE979">
        <v>5.6</v>
      </c>
      <c r="AF979">
        <v>5500</v>
      </c>
      <c r="AG979">
        <v>56600</v>
      </c>
      <c r="AH979">
        <v>9.6999999999999993</v>
      </c>
      <c r="AI979">
        <v>5.0999999999999996</v>
      </c>
      <c r="AJ979">
        <v>8100</v>
      </c>
      <c r="AK979">
        <v>58500</v>
      </c>
      <c r="AL979">
        <v>13.9</v>
      </c>
      <c r="AM979">
        <v>5.9</v>
      </c>
      <c r="AN979">
        <v>7300</v>
      </c>
      <c r="AO979">
        <v>62300</v>
      </c>
      <c r="AP979">
        <v>11.8</v>
      </c>
      <c r="AQ979">
        <v>5.3</v>
      </c>
      <c r="AR979">
        <v>5100</v>
      </c>
      <c r="AS979">
        <v>58500</v>
      </c>
      <c r="AT979">
        <v>8.6999999999999993</v>
      </c>
      <c r="AU979">
        <v>4.8</v>
      </c>
      <c r="AV979">
        <v>5900</v>
      </c>
      <c r="AW979">
        <v>54600</v>
      </c>
      <c r="AX979">
        <v>10.8</v>
      </c>
      <c r="AY979">
        <v>5.0999999999999996</v>
      </c>
      <c r="AZ979">
        <v>7200</v>
      </c>
      <c r="BA979">
        <v>53300</v>
      </c>
      <c r="BB979">
        <v>13.4</v>
      </c>
      <c r="BC979">
        <v>6.3</v>
      </c>
      <c r="BD979">
        <v>8200</v>
      </c>
      <c r="BE979">
        <v>58700</v>
      </c>
      <c r="BF979">
        <v>13.9</v>
      </c>
      <c r="BG979">
        <v>6.2</v>
      </c>
      <c r="BH979">
        <v>9600</v>
      </c>
      <c r="BI979">
        <v>65900</v>
      </c>
      <c r="BJ979">
        <v>14.5</v>
      </c>
      <c r="BK979">
        <v>5.9</v>
      </c>
      <c r="BL979">
        <v>9100</v>
      </c>
      <c r="BM979">
        <v>61800</v>
      </c>
      <c r="BN979">
        <v>14.8</v>
      </c>
      <c r="BO979">
        <v>5.6</v>
      </c>
      <c r="BP979">
        <v>7300</v>
      </c>
      <c r="BQ979">
        <v>62200</v>
      </c>
      <c r="BR979">
        <v>11.8</v>
      </c>
      <c r="BS979">
        <v>5.0999999999999996</v>
      </c>
      <c r="BT979">
        <v>10600</v>
      </c>
      <c r="BU979">
        <v>68500</v>
      </c>
      <c r="BV979">
        <v>15.5</v>
      </c>
      <c r="BW979">
        <v>5.7</v>
      </c>
    </row>
    <row r="980" spans="1:75" x14ac:dyDescent="0.3">
      <c r="A980" t="s">
        <v>334</v>
      </c>
      <c r="B980" t="str">
        <f>VLOOKUP(A980,'class and classification'!$A$1:$B$338,2,FALSE)</f>
        <v>Predominantly Urban</v>
      </c>
      <c r="C980" t="str">
        <f>VLOOKUP(A980,'class and classification'!$A$1:$C$338,3,FALSE)</f>
        <v>SD</v>
      </c>
      <c r="D980">
        <v>6600</v>
      </c>
      <c r="E980">
        <v>46500</v>
      </c>
      <c r="F980">
        <v>14.2</v>
      </c>
      <c r="G980">
        <v>3.5</v>
      </c>
      <c r="H980">
        <v>4800</v>
      </c>
      <c r="I980">
        <v>46500</v>
      </c>
      <c r="J980">
        <v>10.3</v>
      </c>
      <c r="K980">
        <v>2.6</v>
      </c>
      <c r="L980">
        <v>5700</v>
      </c>
      <c r="M980">
        <v>46400</v>
      </c>
      <c r="N980">
        <v>12.3</v>
      </c>
      <c r="O980">
        <v>5.3</v>
      </c>
      <c r="P980">
        <v>6100</v>
      </c>
      <c r="Q980">
        <v>48600</v>
      </c>
      <c r="R980">
        <v>12.5</v>
      </c>
      <c r="S980">
        <v>5.0999999999999996</v>
      </c>
      <c r="T980">
        <v>8600</v>
      </c>
      <c r="U980">
        <v>48500</v>
      </c>
      <c r="V980">
        <v>17.8</v>
      </c>
      <c r="W980">
        <v>6</v>
      </c>
      <c r="X980">
        <v>7800</v>
      </c>
      <c r="Y980">
        <v>45200</v>
      </c>
      <c r="Z980">
        <v>17.2</v>
      </c>
      <c r="AA980">
        <v>7</v>
      </c>
      <c r="AB980">
        <v>5300</v>
      </c>
      <c r="AC980">
        <v>44500</v>
      </c>
      <c r="AD980">
        <v>12</v>
      </c>
      <c r="AE980">
        <v>6</v>
      </c>
      <c r="AF980">
        <v>3600</v>
      </c>
      <c r="AG980">
        <v>42600</v>
      </c>
      <c r="AH980">
        <v>8.4</v>
      </c>
      <c r="AI980" t="s">
        <v>38</v>
      </c>
      <c r="AJ980">
        <v>8600</v>
      </c>
      <c r="AK980">
        <v>53700</v>
      </c>
      <c r="AL980">
        <v>16</v>
      </c>
      <c r="AM980">
        <v>6.1</v>
      </c>
      <c r="AN980">
        <v>4300</v>
      </c>
      <c r="AO980">
        <v>48800</v>
      </c>
      <c r="AP980">
        <v>8.8000000000000007</v>
      </c>
      <c r="AQ980" t="s">
        <v>38</v>
      </c>
      <c r="AR980">
        <v>6500</v>
      </c>
      <c r="AS980">
        <v>50200</v>
      </c>
      <c r="AT980">
        <v>12.9</v>
      </c>
      <c r="AU980">
        <v>5.4</v>
      </c>
      <c r="AV980">
        <v>7000</v>
      </c>
      <c r="AW980">
        <v>55200</v>
      </c>
      <c r="AX980">
        <v>12.7</v>
      </c>
      <c r="AY980">
        <v>5.3</v>
      </c>
      <c r="AZ980">
        <v>7700</v>
      </c>
      <c r="BA980">
        <v>53600</v>
      </c>
      <c r="BB980">
        <v>14.3</v>
      </c>
      <c r="BC980">
        <v>5.5</v>
      </c>
      <c r="BD980">
        <v>10100</v>
      </c>
      <c r="BE980">
        <v>54900</v>
      </c>
      <c r="BF980">
        <v>18.3</v>
      </c>
      <c r="BG980">
        <v>6.5</v>
      </c>
      <c r="BH980">
        <v>8800</v>
      </c>
      <c r="BI980">
        <v>53700</v>
      </c>
      <c r="BJ980">
        <v>16.399999999999999</v>
      </c>
      <c r="BK980">
        <v>6.5</v>
      </c>
      <c r="BL980">
        <v>8600</v>
      </c>
      <c r="BM980">
        <v>56600</v>
      </c>
      <c r="BN980">
        <v>15.2</v>
      </c>
      <c r="BO980">
        <v>6</v>
      </c>
      <c r="BP980">
        <v>6900</v>
      </c>
      <c r="BQ980">
        <v>54600</v>
      </c>
      <c r="BR980">
        <v>12.6</v>
      </c>
      <c r="BS980">
        <v>5.5</v>
      </c>
      <c r="BT980">
        <v>7500</v>
      </c>
      <c r="BU980">
        <v>53300</v>
      </c>
      <c r="BV980">
        <v>14</v>
      </c>
      <c r="BW980">
        <v>5.5</v>
      </c>
    </row>
    <row r="981" spans="1:75" x14ac:dyDescent="0.3">
      <c r="A981" t="s">
        <v>335</v>
      </c>
      <c r="B981" t="str">
        <f>VLOOKUP(A981,'class and classification'!$A$1:$B$338,2,FALSE)</f>
        <v>Predominantly Rural</v>
      </c>
      <c r="C981" t="str">
        <f>VLOOKUP(A981,'class and classification'!$A$1:$C$338,3,FALSE)</f>
        <v>SD</v>
      </c>
      <c r="D981">
        <v>8300</v>
      </c>
      <c r="E981">
        <v>57800</v>
      </c>
      <c r="F981">
        <v>14.3</v>
      </c>
      <c r="G981">
        <v>3.6</v>
      </c>
      <c r="H981">
        <v>8400</v>
      </c>
      <c r="I981">
        <v>58600</v>
      </c>
      <c r="J981">
        <v>14.4</v>
      </c>
      <c r="K981">
        <v>3</v>
      </c>
      <c r="L981">
        <v>10500</v>
      </c>
      <c r="M981">
        <v>61900</v>
      </c>
      <c r="N981">
        <v>16.899999999999999</v>
      </c>
      <c r="O981">
        <v>4.5999999999999996</v>
      </c>
      <c r="P981">
        <v>8400</v>
      </c>
      <c r="Q981">
        <v>62800</v>
      </c>
      <c r="R981">
        <v>13.4</v>
      </c>
      <c r="S981">
        <v>4.3</v>
      </c>
      <c r="T981">
        <v>7400</v>
      </c>
      <c r="U981">
        <v>63100</v>
      </c>
      <c r="V981">
        <v>11.7</v>
      </c>
      <c r="W981">
        <v>4.0999999999999996</v>
      </c>
      <c r="X981">
        <v>9000</v>
      </c>
      <c r="Y981">
        <v>61500</v>
      </c>
      <c r="Z981">
        <v>14.6</v>
      </c>
      <c r="AA981">
        <v>4.8</v>
      </c>
      <c r="AB981">
        <v>7500</v>
      </c>
      <c r="AC981">
        <v>58000</v>
      </c>
      <c r="AD981">
        <v>12.9</v>
      </c>
      <c r="AE981">
        <v>4.7</v>
      </c>
      <c r="AF981">
        <v>5400</v>
      </c>
      <c r="AG981">
        <v>55600</v>
      </c>
      <c r="AH981">
        <v>9.6999999999999993</v>
      </c>
      <c r="AI981">
        <v>4.3</v>
      </c>
      <c r="AJ981">
        <v>8000</v>
      </c>
      <c r="AK981">
        <v>58400</v>
      </c>
      <c r="AL981">
        <v>13.6</v>
      </c>
      <c r="AM981">
        <v>5.2</v>
      </c>
      <c r="AN981">
        <v>8200</v>
      </c>
      <c r="AO981">
        <v>58700</v>
      </c>
      <c r="AP981">
        <v>13.9</v>
      </c>
      <c r="AQ981">
        <v>5</v>
      </c>
      <c r="AR981">
        <v>7400</v>
      </c>
      <c r="AS981">
        <v>60300</v>
      </c>
      <c r="AT981">
        <v>12.3</v>
      </c>
      <c r="AU981">
        <v>4.5</v>
      </c>
      <c r="AV981">
        <v>9300</v>
      </c>
      <c r="AW981">
        <v>62800</v>
      </c>
      <c r="AX981">
        <v>14.7</v>
      </c>
      <c r="AY981">
        <v>5.2</v>
      </c>
      <c r="AZ981">
        <v>14000</v>
      </c>
      <c r="BA981">
        <v>60100</v>
      </c>
      <c r="BB981">
        <v>23.3</v>
      </c>
      <c r="BC981">
        <v>5.8</v>
      </c>
      <c r="BD981">
        <v>13100</v>
      </c>
      <c r="BE981">
        <v>63800</v>
      </c>
      <c r="BF981">
        <v>20.6</v>
      </c>
      <c r="BG981">
        <v>6.1</v>
      </c>
      <c r="BH981">
        <v>6900</v>
      </c>
      <c r="BI981">
        <v>59200</v>
      </c>
      <c r="BJ981">
        <v>11.7</v>
      </c>
      <c r="BK981">
        <v>5</v>
      </c>
      <c r="BL981">
        <v>9500</v>
      </c>
      <c r="BM981">
        <v>67000</v>
      </c>
      <c r="BN981">
        <v>14.2</v>
      </c>
      <c r="BO981">
        <v>5</v>
      </c>
      <c r="BP981">
        <v>6200</v>
      </c>
      <c r="BQ981">
        <v>62500</v>
      </c>
      <c r="BR981">
        <v>10</v>
      </c>
      <c r="BS981">
        <v>4.7</v>
      </c>
      <c r="BT981">
        <v>10000</v>
      </c>
      <c r="BU981">
        <v>59900</v>
      </c>
      <c r="BV981">
        <v>16.600000000000001</v>
      </c>
      <c r="BW981">
        <v>5.0999999999999996</v>
      </c>
    </row>
    <row r="982" spans="1:75" x14ac:dyDescent="0.3">
      <c r="A982" t="s">
        <v>336</v>
      </c>
      <c r="B982" t="str">
        <f>VLOOKUP(A982,'class and classification'!$A$1:$B$338,2,FALSE)</f>
        <v>Predominantly Urban</v>
      </c>
      <c r="C982" t="str">
        <f>VLOOKUP(A982,'class and classification'!$A$1:$C$338,3,FALSE)</f>
        <v>SD</v>
      </c>
      <c r="D982">
        <v>8000</v>
      </c>
      <c r="E982">
        <v>66500</v>
      </c>
      <c r="F982">
        <v>12</v>
      </c>
      <c r="G982">
        <v>3.9</v>
      </c>
      <c r="H982">
        <v>9400</v>
      </c>
      <c r="I982">
        <v>68900</v>
      </c>
      <c r="J982">
        <v>13.6</v>
      </c>
      <c r="K982">
        <v>3</v>
      </c>
      <c r="L982">
        <v>10900</v>
      </c>
      <c r="M982">
        <v>67900</v>
      </c>
      <c r="N982">
        <v>16.100000000000001</v>
      </c>
      <c r="O982">
        <v>4.3</v>
      </c>
      <c r="P982">
        <v>13400</v>
      </c>
      <c r="Q982">
        <v>67000</v>
      </c>
      <c r="R982">
        <v>20.100000000000001</v>
      </c>
      <c r="S982">
        <v>5.0999999999999996</v>
      </c>
      <c r="T982">
        <v>11300</v>
      </c>
      <c r="U982">
        <v>71600</v>
      </c>
      <c r="V982">
        <v>15.8</v>
      </c>
      <c r="W982">
        <v>4.7</v>
      </c>
      <c r="X982">
        <v>12300</v>
      </c>
      <c r="Y982">
        <v>69100</v>
      </c>
      <c r="Z982">
        <v>17.7</v>
      </c>
      <c r="AA982">
        <v>5.2</v>
      </c>
      <c r="AB982">
        <v>10800</v>
      </c>
      <c r="AC982">
        <v>68400</v>
      </c>
      <c r="AD982">
        <v>15.8</v>
      </c>
      <c r="AE982">
        <v>5.3</v>
      </c>
      <c r="AF982">
        <v>9300</v>
      </c>
      <c r="AG982">
        <v>71300</v>
      </c>
      <c r="AH982">
        <v>13.1</v>
      </c>
      <c r="AI982">
        <v>4.5999999999999996</v>
      </c>
      <c r="AJ982">
        <v>11100</v>
      </c>
      <c r="AK982">
        <v>71700</v>
      </c>
      <c r="AL982">
        <v>15.5</v>
      </c>
      <c r="AM982">
        <v>4.9000000000000004</v>
      </c>
      <c r="AN982">
        <v>5800</v>
      </c>
      <c r="AO982">
        <v>69900</v>
      </c>
      <c r="AP982">
        <v>8.3000000000000007</v>
      </c>
      <c r="AQ982">
        <v>3.8</v>
      </c>
      <c r="AR982">
        <v>7200</v>
      </c>
      <c r="AS982">
        <v>73700</v>
      </c>
      <c r="AT982">
        <v>9.8000000000000007</v>
      </c>
      <c r="AU982">
        <v>3.8</v>
      </c>
      <c r="AV982">
        <v>7200</v>
      </c>
      <c r="AW982">
        <v>73700</v>
      </c>
      <c r="AX982">
        <v>9.8000000000000007</v>
      </c>
      <c r="AY982">
        <v>4.3</v>
      </c>
      <c r="AZ982">
        <v>7400</v>
      </c>
      <c r="BA982">
        <v>71500</v>
      </c>
      <c r="BB982">
        <v>10.4</v>
      </c>
      <c r="BC982">
        <v>3.9</v>
      </c>
      <c r="BD982">
        <v>11000</v>
      </c>
      <c r="BE982">
        <v>73900</v>
      </c>
      <c r="BF982">
        <v>14.9</v>
      </c>
      <c r="BG982">
        <v>5.5</v>
      </c>
      <c r="BH982">
        <v>12400</v>
      </c>
      <c r="BI982">
        <v>77700</v>
      </c>
      <c r="BJ982">
        <v>15.9</v>
      </c>
      <c r="BK982">
        <v>5</v>
      </c>
      <c r="BL982">
        <v>10000</v>
      </c>
      <c r="BM982">
        <v>73900</v>
      </c>
      <c r="BN982">
        <v>13.6</v>
      </c>
      <c r="BO982">
        <v>4.5999999999999996</v>
      </c>
      <c r="BP982">
        <v>12600</v>
      </c>
      <c r="BQ982">
        <v>73800</v>
      </c>
      <c r="BR982">
        <v>17.100000000000001</v>
      </c>
      <c r="BS982">
        <v>5.5</v>
      </c>
      <c r="BT982">
        <v>13900</v>
      </c>
      <c r="BU982">
        <v>70500</v>
      </c>
      <c r="BV982">
        <v>19.7</v>
      </c>
      <c r="BW982">
        <v>5.4</v>
      </c>
    </row>
    <row r="983" spans="1:75" x14ac:dyDescent="0.3">
      <c r="A983" t="s">
        <v>337</v>
      </c>
      <c r="B983" t="str">
        <f>VLOOKUP(A983,'class and classification'!$A$1:$B$338,2,FALSE)</f>
        <v>Predominantly Urban</v>
      </c>
      <c r="C983" t="str">
        <f>VLOOKUP(A983,'class and classification'!$A$1:$C$338,3,FALSE)</f>
        <v>SD</v>
      </c>
      <c r="D983">
        <v>5500</v>
      </c>
      <c r="E983">
        <v>43600</v>
      </c>
      <c r="F983">
        <v>12.5</v>
      </c>
      <c r="G983">
        <v>3.2</v>
      </c>
      <c r="H983">
        <v>5800</v>
      </c>
      <c r="I983">
        <v>45200</v>
      </c>
      <c r="J983">
        <v>12.8</v>
      </c>
      <c r="K983">
        <v>3.2</v>
      </c>
      <c r="L983">
        <v>5300</v>
      </c>
      <c r="M983">
        <v>51000</v>
      </c>
      <c r="N983">
        <v>10.3</v>
      </c>
      <c r="O983">
        <v>4.5999999999999996</v>
      </c>
      <c r="P983">
        <v>7200</v>
      </c>
      <c r="Q983">
        <v>47200</v>
      </c>
      <c r="R983">
        <v>15.3</v>
      </c>
      <c r="S983">
        <v>5.8</v>
      </c>
      <c r="T983">
        <v>6900</v>
      </c>
      <c r="U983">
        <v>46400</v>
      </c>
      <c r="V983">
        <v>15</v>
      </c>
      <c r="W983">
        <v>5.8</v>
      </c>
      <c r="X983">
        <v>5300</v>
      </c>
      <c r="Y983">
        <v>46300</v>
      </c>
      <c r="Z983">
        <v>11.5</v>
      </c>
      <c r="AA983">
        <v>5.5</v>
      </c>
      <c r="AB983">
        <v>3600</v>
      </c>
      <c r="AC983">
        <v>43300</v>
      </c>
      <c r="AD983">
        <v>8.3000000000000007</v>
      </c>
      <c r="AE983">
        <v>4.8</v>
      </c>
      <c r="AF983">
        <v>4000</v>
      </c>
      <c r="AG983">
        <v>41200</v>
      </c>
      <c r="AH983">
        <v>9.6</v>
      </c>
      <c r="AI983">
        <v>5.6</v>
      </c>
      <c r="AJ983">
        <v>7300</v>
      </c>
      <c r="AK983">
        <v>44200</v>
      </c>
      <c r="AL983">
        <v>16.600000000000001</v>
      </c>
      <c r="AM983">
        <v>6.5</v>
      </c>
      <c r="AN983">
        <v>3600</v>
      </c>
      <c r="AO983">
        <v>48600</v>
      </c>
      <c r="AP983">
        <v>7.3</v>
      </c>
      <c r="AQ983" t="s">
        <v>38</v>
      </c>
      <c r="AR983">
        <v>6700</v>
      </c>
      <c r="AS983">
        <v>47000</v>
      </c>
      <c r="AT983">
        <v>14.3</v>
      </c>
      <c r="AU983">
        <v>6</v>
      </c>
      <c r="AV983">
        <v>5900</v>
      </c>
      <c r="AW983">
        <v>43800</v>
      </c>
      <c r="AX983">
        <v>13.4</v>
      </c>
      <c r="AY983">
        <v>5.8</v>
      </c>
      <c r="AZ983">
        <v>10100</v>
      </c>
      <c r="BA983">
        <v>49000</v>
      </c>
      <c r="BB983">
        <v>20.7</v>
      </c>
      <c r="BC983">
        <v>6.9</v>
      </c>
      <c r="BD983">
        <v>9400</v>
      </c>
      <c r="BE983">
        <v>50000</v>
      </c>
      <c r="BF983">
        <v>18.7</v>
      </c>
      <c r="BG983">
        <v>6.1</v>
      </c>
      <c r="BH983">
        <v>7500</v>
      </c>
      <c r="BI983">
        <v>44700</v>
      </c>
      <c r="BJ983">
        <v>16.8</v>
      </c>
      <c r="BK983">
        <v>6.1</v>
      </c>
      <c r="BL983">
        <v>5600</v>
      </c>
      <c r="BM983">
        <v>46900</v>
      </c>
      <c r="BN983">
        <v>11.9</v>
      </c>
      <c r="BO983">
        <v>5.8</v>
      </c>
      <c r="BP983">
        <v>7500</v>
      </c>
      <c r="BQ983">
        <v>50000</v>
      </c>
      <c r="BR983">
        <v>14.9</v>
      </c>
      <c r="BS983">
        <v>6.3</v>
      </c>
      <c r="BT983">
        <v>10500</v>
      </c>
      <c r="BU983">
        <v>51300</v>
      </c>
      <c r="BV983">
        <v>20.5</v>
      </c>
      <c r="BW983">
        <v>7.3</v>
      </c>
    </row>
    <row r="984" spans="1:75" x14ac:dyDescent="0.3">
      <c r="A984" t="s">
        <v>338</v>
      </c>
      <c r="B984" t="str">
        <f>VLOOKUP(A984,'class and classification'!$A$1:$B$338,2,FALSE)</f>
        <v>Predominantly Rural</v>
      </c>
      <c r="C984" t="str">
        <f>VLOOKUP(A984,'class and classification'!$A$1:$C$338,3,FALSE)</f>
        <v>SD</v>
      </c>
      <c r="D984">
        <v>4100</v>
      </c>
      <c r="E984">
        <v>34500</v>
      </c>
      <c r="F984">
        <v>11.9</v>
      </c>
      <c r="G984">
        <v>3</v>
      </c>
      <c r="H984">
        <v>3400</v>
      </c>
      <c r="I984">
        <v>32800</v>
      </c>
      <c r="J984">
        <v>10.4</v>
      </c>
      <c r="K984">
        <v>3.1</v>
      </c>
      <c r="L984">
        <v>6800</v>
      </c>
      <c r="M984">
        <v>36800</v>
      </c>
      <c r="N984">
        <v>18.600000000000001</v>
      </c>
      <c r="O984">
        <v>7.2</v>
      </c>
      <c r="P984">
        <v>3300</v>
      </c>
      <c r="Q984">
        <v>32900</v>
      </c>
      <c r="R984">
        <v>10.199999999999999</v>
      </c>
      <c r="S984" t="s">
        <v>38</v>
      </c>
      <c r="T984">
        <v>5000</v>
      </c>
      <c r="U984">
        <v>34100</v>
      </c>
      <c r="V984">
        <v>14.8</v>
      </c>
      <c r="W984">
        <v>6.4</v>
      </c>
      <c r="X984">
        <v>4700</v>
      </c>
      <c r="Y984">
        <v>35800</v>
      </c>
      <c r="Z984">
        <v>13.2</v>
      </c>
      <c r="AA984">
        <v>5.7</v>
      </c>
      <c r="AB984">
        <v>4600</v>
      </c>
      <c r="AC984">
        <v>33000</v>
      </c>
      <c r="AD984">
        <v>14.1</v>
      </c>
      <c r="AE984">
        <v>6.6</v>
      </c>
      <c r="AF984">
        <v>4400</v>
      </c>
      <c r="AG984">
        <v>30400</v>
      </c>
      <c r="AH984">
        <v>14.3</v>
      </c>
      <c r="AI984">
        <v>7.9</v>
      </c>
      <c r="AJ984">
        <v>4500</v>
      </c>
      <c r="AK984">
        <v>34700</v>
      </c>
      <c r="AL984">
        <v>12.8</v>
      </c>
      <c r="AM984">
        <v>6.7</v>
      </c>
      <c r="AN984">
        <v>4900</v>
      </c>
      <c r="AO984">
        <v>38800</v>
      </c>
      <c r="AP984">
        <v>12.6</v>
      </c>
      <c r="AQ984">
        <v>6.6</v>
      </c>
      <c r="AR984">
        <v>4300</v>
      </c>
      <c r="AS984">
        <v>37600</v>
      </c>
      <c r="AT984">
        <v>11.5</v>
      </c>
      <c r="AU984">
        <v>5.8</v>
      </c>
      <c r="AV984">
        <v>6200</v>
      </c>
      <c r="AW984">
        <v>33600</v>
      </c>
      <c r="AX984">
        <v>18.5</v>
      </c>
      <c r="AY984">
        <v>7.3</v>
      </c>
      <c r="AZ984">
        <v>6000</v>
      </c>
      <c r="BA984">
        <v>33500</v>
      </c>
      <c r="BB984">
        <v>17.899999999999999</v>
      </c>
      <c r="BC984">
        <v>7.7</v>
      </c>
      <c r="BD984">
        <v>2700</v>
      </c>
      <c r="BE984">
        <v>32000</v>
      </c>
      <c r="BF984">
        <v>8.3000000000000007</v>
      </c>
      <c r="BG984" t="s">
        <v>38</v>
      </c>
      <c r="BH984">
        <v>3400</v>
      </c>
      <c r="BI984">
        <v>34200</v>
      </c>
      <c r="BJ984">
        <v>10</v>
      </c>
      <c r="BK984">
        <v>6.1</v>
      </c>
      <c r="BL984">
        <v>5000</v>
      </c>
      <c r="BM984">
        <v>36200</v>
      </c>
      <c r="BN984">
        <v>13.9</v>
      </c>
      <c r="BO984">
        <v>7.2</v>
      </c>
      <c r="BP984">
        <v>5900</v>
      </c>
      <c r="BQ984">
        <v>35500</v>
      </c>
      <c r="BR984">
        <v>16.600000000000001</v>
      </c>
      <c r="BS984">
        <v>7.6</v>
      </c>
      <c r="BT984">
        <v>2600</v>
      </c>
      <c r="BU984">
        <v>34700</v>
      </c>
      <c r="BV984">
        <v>7.6</v>
      </c>
      <c r="BW984" t="s">
        <v>38</v>
      </c>
    </row>
    <row r="985" spans="1:75" x14ac:dyDescent="0.3">
      <c r="A985" t="s">
        <v>339</v>
      </c>
      <c r="B985" t="str">
        <f>VLOOKUP(A985,'class and classification'!$A$1:$B$338,2,FALSE)</f>
        <v>Predominantly Urban</v>
      </c>
      <c r="C985" t="str">
        <f>VLOOKUP(A985,'class and classification'!$A$1:$C$338,3,FALSE)</f>
        <v>SD</v>
      </c>
      <c r="D985">
        <v>4400</v>
      </c>
      <c r="E985">
        <v>41600</v>
      </c>
      <c r="F985">
        <v>10.6</v>
      </c>
      <c r="G985">
        <v>3.1</v>
      </c>
      <c r="H985">
        <v>4400</v>
      </c>
      <c r="I985">
        <v>40200</v>
      </c>
      <c r="J985">
        <v>10.8</v>
      </c>
      <c r="K985">
        <v>2.9</v>
      </c>
      <c r="L985">
        <v>5700</v>
      </c>
      <c r="M985">
        <v>43500</v>
      </c>
      <c r="N985">
        <v>13</v>
      </c>
      <c r="O985">
        <v>5.0999999999999996</v>
      </c>
      <c r="P985">
        <v>6600</v>
      </c>
      <c r="Q985">
        <v>45000</v>
      </c>
      <c r="R985">
        <v>14.7</v>
      </c>
      <c r="S985">
        <v>5.4</v>
      </c>
      <c r="T985">
        <v>5500</v>
      </c>
      <c r="U985">
        <v>40200</v>
      </c>
      <c r="V985">
        <v>13.6</v>
      </c>
      <c r="W985">
        <v>5.9</v>
      </c>
      <c r="X985">
        <v>3800</v>
      </c>
      <c r="Y985">
        <v>41200</v>
      </c>
      <c r="Z985">
        <v>9.1999999999999993</v>
      </c>
      <c r="AA985">
        <v>5.0999999999999996</v>
      </c>
      <c r="AB985">
        <v>3500</v>
      </c>
      <c r="AC985">
        <v>42400</v>
      </c>
      <c r="AD985">
        <v>8.3000000000000007</v>
      </c>
      <c r="AE985">
        <v>5</v>
      </c>
      <c r="AF985">
        <v>3200</v>
      </c>
      <c r="AG985">
        <v>41800</v>
      </c>
      <c r="AH985">
        <v>7.7</v>
      </c>
      <c r="AI985" t="s">
        <v>38</v>
      </c>
      <c r="AJ985">
        <v>7000</v>
      </c>
      <c r="AK985">
        <v>45500</v>
      </c>
      <c r="AL985">
        <v>15.5</v>
      </c>
      <c r="AM985">
        <v>6</v>
      </c>
      <c r="AN985">
        <v>6700</v>
      </c>
      <c r="AO985">
        <v>43900</v>
      </c>
      <c r="AP985">
        <v>15.3</v>
      </c>
      <c r="AQ985">
        <v>5.9</v>
      </c>
      <c r="AR985">
        <v>4200</v>
      </c>
      <c r="AS985">
        <v>43500</v>
      </c>
      <c r="AT985">
        <v>9.6</v>
      </c>
      <c r="AU985">
        <v>5</v>
      </c>
      <c r="AV985">
        <v>4900</v>
      </c>
      <c r="AW985">
        <v>40600</v>
      </c>
      <c r="AX985">
        <v>12</v>
      </c>
      <c r="AY985">
        <v>6</v>
      </c>
      <c r="AZ985">
        <v>5000</v>
      </c>
      <c r="BA985">
        <v>41700</v>
      </c>
      <c r="BB985">
        <v>12.1</v>
      </c>
      <c r="BC985">
        <v>5.7</v>
      </c>
      <c r="BD985">
        <v>3100</v>
      </c>
      <c r="BE985">
        <v>42700</v>
      </c>
      <c r="BF985">
        <v>7.1</v>
      </c>
      <c r="BG985">
        <v>4.5999999999999996</v>
      </c>
      <c r="BH985">
        <v>5600</v>
      </c>
      <c r="BI985">
        <v>44100</v>
      </c>
      <c r="BJ985">
        <v>12.7</v>
      </c>
      <c r="BK985">
        <v>5.8</v>
      </c>
      <c r="BL985">
        <v>6100</v>
      </c>
      <c r="BM985">
        <v>44200</v>
      </c>
      <c r="BN985">
        <v>13.9</v>
      </c>
      <c r="BO985">
        <v>5.8</v>
      </c>
      <c r="BP985">
        <v>5800</v>
      </c>
      <c r="BQ985">
        <v>43200</v>
      </c>
      <c r="BR985">
        <v>13.3</v>
      </c>
      <c r="BS985">
        <v>6.7</v>
      </c>
      <c r="BT985">
        <v>5200</v>
      </c>
      <c r="BU985">
        <v>40800</v>
      </c>
      <c r="BV985">
        <v>12.8</v>
      </c>
      <c r="BW985">
        <v>6.8</v>
      </c>
    </row>
    <row r="986" spans="1:75" x14ac:dyDescent="0.3">
      <c r="A986" t="s">
        <v>340</v>
      </c>
      <c r="B986" t="str">
        <f>VLOOKUP(A986,'class and classification'!$A$1:$B$338,2,FALSE)</f>
        <v>Predominantly Urban</v>
      </c>
      <c r="C986" t="str">
        <f>VLOOKUP(A986,'class and classification'!$A$1:$C$338,3,FALSE)</f>
        <v>SD</v>
      </c>
      <c r="D986">
        <v>6000</v>
      </c>
      <c r="E986">
        <v>46900</v>
      </c>
      <c r="F986">
        <v>12.8</v>
      </c>
      <c r="G986">
        <v>3.1</v>
      </c>
      <c r="H986">
        <v>5000</v>
      </c>
      <c r="I986">
        <v>49600</v>
      </c>
      <c r="J986">
        <v>10.1</v>
      </c>
      <c r="K986">
        <v>2.8</v>
      </c>
      <c r="L986">
        <v>7900</v>
      </c>
      <c r="M986">
        <v>48200</v>
      </c>
      <c r="N986">
        <v>16.399999999999999</v>
      </c>
      <c r="O986">
        <v>5.5</v>
      </c>
      <c r="P986">
        <v>6800</v>
      </c>
      <c r="Q986">
        <v>50000</v>
      </c>
      <c r="R986">
        <v>13.6</v>
      </c>
      <c r="S986">
        <v>5.5</v>
      </c>
      <c r="T986">
        <v>6200</v>
      </c>
      <c r="U986">
        <v>48300</v>
      </c>
      <c r="V986">
        <v>12.9</v>
      </c>
      <c r="W986">
        <v>5.8</v>
      </c>
      <c r="X986">
        <v>5000</v>
      </c>
      <c r="Y986">
        <v>49600</v>
      </c>
      <c r="Z986">
        <v>10.1</v>
      </c>
      <c r="AA986">
        <v>5.4</v>
      </c>
      <c r="AB986">
        <v>7200</v>
      </c>
      <c r="AC986">
        <v>48400</v>
      </c>
      <c r="AD986">
        <v>14.8</v>
      </c>
      <c r="AE986">
        <v>6.5</v>
      </c>
      <c r="AF986">
        <v>6200</v>
      </c>
      <c r="AG986">
        <v>46400</v>
      </c>
      <c r="AH986">
        <v>13.3</v>
      </c>
      <c r="AI986">
        <v>6.6</v>
      </c>
      <c r="AJ986">
        <v>9100</v>
      </c>
      <c r="AK986">
        <v>46900</v>
      </c>
      <c r="AL986">
        <v>19.399999999999999</v>
      </c>
      <c r="AM986">
        <v>7.7</v>
      </c>
      <c r="AN986">
        <v>6600</v>
      </c>
      <c r="AO986">
        <v>50200</v>
      </c>
      <c r="AP986">
        <v>13.2</v>
      </c>
      <c r="AQ986">
        <v>6.2</v>
      </c>
      <c r="AR986">
        <v>8500</v>
      </c>
      <c r="AS986">
        <v>56200</v>
      </c>
      <c r="AT986">
        <v>15.1</v>
      </c>
      <c r="AU986">
        <v>6.1</v>
      </c>
      <c r="AV986">
        <v>8600</v>
      </c>
      <c r="AW986">
        <v>53200</v>
      </c>
      <c r="AX986">
        <v>16.100000000000001</v>
      </c>
      <c r="AY986">
        <v>6.2</v>
      </c>
      <c r="AZ986">
        <v>7600</v>
      </c>
      <c r="BA986">
        <v>53200</v>
      </c>
      <c r="BB986">
        <v>14.3</v>
      </c>
      <c r="BC986">
        <v>5.8</v>
      </c>
      <c r="BD986">
        <v>5000</v>
      </c>
      <c r="BE986">
        <v>53000</v>
      </c>
      <c r="BF986">
        <v>9.3000000000000007</v>
      </c>
      <c r="BG986">
        <v>4.5999999999999996</v>
      </c>
      <c r="BH986">
        <v>6600</v>
      </c>
      <c r="BI986">
        <v>54300</v>
      </c>
      <c r="BJ986">
        <v>12.2</v>
      </c>
      <c r="BK986">
        <v>5.0999999999999996</v>
      </c>
      <c r="BL986">
        <v>8200</v>
      </c>
      <c r="BM986">
        <v>54900</v>
      </c>
      <c r="BN986">
        <v>15</v>
      </c>
      <c r="BO986">
        <v>5.5</v>
      </c>
      <c r="BP986">
        <v>4600</v>
      </c>
      <c r="BQ986">
        <v>50100</v>
      </c>
      <c r="BR986">
        <v>9.1999999999999993</v>
      </c>
      <c r="BS986">
        <v>5.4</v>
      </c>
      <c r="BT986">
        <v>8200</v>
      </c>
      <c r="BU986">
        <v>58300</v>
      </c>
      <c r="BV986">
        <v>14</v>
      </c>
      <c r="BW986">
        <v>6.1</v>
      </c>
    </row>
    <row r="987" spans="1:75" x14ac:dyDescent="0.3">
      <c r="A987" t="s">
        <v>341</v>
      </c>
      <c r="B987" t="str">
        <f>VLOOKUP(A987,'class and classification'!$A$1:$B$338,2,FALSE)</f>
        <v>Predominantly Rural</v>
      </c>
      <c r="C987" t="str">
        <f>VLOOKUP(A987,'class and classification'!$A$1:$C$338,3,FALSE)</f>
        <v>SD</v>
      </c>
      <c r="D987">
        <v>6600</v>
      </c>
      <c r="E987">
        <v>56600</v>
      </c>
      <c r="F987">
        <v>11.7</v>
      </c>
      <c r="G987">
        <v>2.8</v>
      </c>
      <c r="H987">
        <v>5500</v>
      </c>
      <c r="I987">
        <v>58400</v>
      </c>
      <c r="J987">
        <v>9.4</v>
      </c>
      <c r="K987">
        <v>2.7</v>
      </c>
      <c r="L987">
        <v>6300</v>
      </c>
      <c r="M987">
        <v>60000</v>
      </c>
      <c r="N987">
        <v>10.5</v>
      </c>
      <c r="O987">
        <v>4.2</v>
      </c>
      <c r="P987">
        <v>5600</v>
      </c>
      <c r="Q987">
        <v>56200</v>
      </c>
      <c r="R987">
        <v>10</v>
      </c>
      <c r="S987">
        <v>4.7</v>
      </c>
      <c r="T987">
        <v>5900</v>
      </c>
      <c r="U987">
        <v>59000</v>
      </c>
      <c r="V987">
        <v>10.1</v>
      </c>
      <c r="W987">
        <v>4.5</v>
      </c>
      <c r="X987">
        <v>5900</v>
      </c>
      <c r="Y987">
        <v>58200</v>
      </c>
      <c r="Z987">
        <v>10.199999999999999</v>
      </c>
      <c r="AA987">
        <v>4.8</v>
      </c>
      <c r="AB987">
        <v>9300</v>
      </c>
      <c r="AC987">
        <v>58800</v>
      </c>
      <c r="AD987">
        <v>15.9</v>
      </c>
      <c r="AE987">
        <v>5.4</v>
      </c>
      <c r="AF987">
        <v>8300</v>
      </c>
      <c r="AG987">
        <v>59400</v>
      </c>
      <c r="AH987">
        <v>14</v>
      </c>
      <c r="AI987">
        <v>5.6</v>
      </c>
      <c r="AJ987">
        <v>8700</v>
      </c>
      <c r="AK987">
        <v>57600</v>
      </c>
      <c r="AL987">
        <v>15</v>
      </c>
      <c r="AM987">
        <v>5.5</v>
      </c>
      <c r="AN987">
        <v>7700</v>
      </c>
      <c r="AO987">
        <v>58300</v>
      </c>
      <c r="AP987">
        <v>13.1</v>
      </c>
      <c r="AQ987">
        <v>5.0999999999999996</v>
      </c>
      <c r="AR987">
        <v>10000</v>
      </c>
      <c r="AS987">
        <v>61600</v>
      </c>
      <c r="AT987">
        <v>16.3</v>
      </c>
      <c r="AU987">
        <v>5.3</v>
      </c>
      <c r="AV987">
        <v>8900</v>
      </c>
      <c r="AW987">
        <v>62900</v>
      </c>
      <c r="AX987">
        <v>14.2</v>
      </c>
      <c r="AY987">
        <v>5.4</v>
      </c>
      <c r="AZ987">
        <v>8500</v>
      </c>
      <c r="BA987">
        <v>63900</v>
      </c>
      <c r="BB987">
        <v>13.3</v>
      </c>
      <c r="BC987">
        <v>5.3</v>
      </c>
      <c r="BD987">
        <v>7400</v>
      </c>
      <c r="BE987">
        <v>57200</v>
      </c>
      <c r="BF987">
        <v>12.9</v>
      </c>
      <c r="BG987">
        <v>5.4</v>
      </c>
      <c r="BH987">
        <v>9800</v>
      </c>
      <c r="BI987">
        <v>67200</v>
      </c>
      <c r="BJ987">
        <v>14.6</v>
      </c>
      <c r="BK987">
        <v>6.2</v>
      </c>
      <c r="BL987">
        <v>8900</v>
      </c>
      <c r="BM987">
        <v>61000</v>
      </c>
      <c r="BN987">
        <v>14.6</v>
      </c>
      <c r="BO987">
        <v>5.6</v>
      </c>
      <c r="BP987">
        <v>8000</v>
      </c>
      <c r="BQ987">
        <v>62600</v>
      </c>
      <c r="BR987">
        <v>12.8</v>
      </c>
      <c r="BS987">
        <v>4.8</v>
      </c>
      <c r="BT987">
        <v>7800</v>
      </c>
      <c r="BU987">
        <v>59800</v>
      </c>
      <c r="BV987">
        <v>13</v>
      </c>
      <c r="BW987">
        <v>4.8</v>
      </c>
    </row>
    <row r="988" spans="1:75" x14ac:dyDescent="0.3">
      <c r="A988" t="s">
        <v>342</v>
      </c>
      <c r="B988" t="str">
        <f>VLOOKUP(A988,'class and classification'!$A$1:$B$338,2,FALSE)</f>
        <v>Urban with Significant Rural</v>
      </c>
      <c r="C988" t="str">
        <f>VLOOKUP(A988,'class and classification'!$A$1:$C$338,3,FALSE)</f>
        <v>SD</v>
      </c>
      <c r="D988">
        <v>4300</v>
      </c>
      <c r="E988">
        <v>44800</v>
      </c>
      <c r="F988">
        <v>9.6999999999999993</v>
      </c>
      <c r="G988">
        <v>2.8</v>
      </c>
      <c r="H988">
        <v>3400</v>
      </c>
      <c r="I988">
        <v>46700</v>
      </c>
      <c r="J988">
        <v>7.3</v>
      </c>
      <c r="K988">
        <v>2.7</v>
      </c>
      <c r="L988">
        <v>4100</v>
      </c>
      <c r="M988">
        <v>45900</v>
      </c>
      <c r="N988">
        <v>9</v>
      </c>
      <c r="O988">
        <v>4.9000000000000004</v>
      </c>
      <c r="P988">
        <v>4700</v>
      </c>
      <c r="Q988">
        <v>43200</v>
      </c>
      <c r="R988">
        <v>11</v>
      </c>
      <c r="S988">
        <v>5.7</v>
      </c>
      <c r="T988">
        <v>6500</v>
      </c>
      <c r="U988">
        <v>46800</v>
      </c>
      <c r="V988">
        <v>13.8</v>
      </c>
      <c r="W988">
        <v>5.8</v>
      </c>
      <c r="X988">
        <v>4900</v>
      </c>
      <c r="Y988">
        <v>44700</v>
      </c>
      <c r="Z988">
        <v>11.1</v>
      </c>
      <c r="AA988">
        <v>5.9</v>
      </c>
      <c r="AB988">
        <v>6100</v>
      </c>
      <c r="AC988">
        <v>45600</v>
      </c>
      <c r="AD988">
        <v>13.3</v>
      </c>
      <c r="AE988">
        <v>6.1</v>
      </c>
      <c r="AF988">
        <v>8400</v>
      </c>
      <c r="AG988">
        <v>48700</v>
      </c>
      <c r="AH988">
        <v>17.2</v>
      </c>
      <c r="AI988">
        <v>6.4</v>
      </c>
      <c r="AJ988">
        <v>6200</v>
      </c>
      <c r="AK988">
        <v>47800</v>
      </c>
      <c r="AL988">
        <v>13</v>
      </c>
      <c r="AM988">
        <v>5.5</v>
      </c>
      <c r="AN988">
        <v>5700</v>
      </c>
      <c r="AO988">
        <v>47600</v>
      </c>
      <c r="AP988">
        <v>12.1</v>
      </c>
      <c r="AQ988">
        <v>5.6</v>
      </c>
      <c r="AR988">
        <v>6200</v>
      </c>
      <c r="AS988">
        <v>44600</v>
      </c>
      <c r="AT988">
        <v>13.8</v>
      </c>
      <c r="AU988">
        <v>5.6</v>
      </c>
      <c r="AV988">
        <v>3600</v>
      </c>
      <c r="AW988">
        <v>44300</v>
      </c>
      <c r="AX988">
        <v>8.1</v>
      </c>
      <c r="AY988">
        <v>4.9000000000000004</v>
      </c>
      <c r="AZ988">
        <v>3400</v>
      </c>
      <c r="BA988">
        <v>44200</v>
      </c>
      <c r="BB988">
        <v>7.6</v>
      </c>
      <c r="BC988" t="s">
        <v>38</v>
      </c>
      <c r="BD988">
        <v>6500</v>
      </c>
      <c r="BE988">
        <v>46900</v>
      </c>
      <c r="BF988">
        <v>13.9</v>
      </c>
      <c r="BG988">
        <v>6.1</v>
      </c>
      <c r="BH988">
        <v>6200</v>
      </c>
      <c r="BI988">
        <v>48900</v>
      </c>
      <c r="BJ988">
        <v>12.6</v>
      </c>
      <c r="BK988">
        <v>5.5</v>
      </c>
      <c r="BL988">
        <v>4700</v>
      </c>
      <c r="BM988">
        <v>44900</v>
      </c>
      <c r="BN988">
        <v>10.5</v>
      </c>
      <c r="BO988">
        <v>5.5</v>
      </c>
      <c r="BP988">
        <v>6500</v>
      </c>
      <c r="BQ988">
        <v>46500</v>
      </c>
      <c r="BR988">
        <v>14</v>
      </c>
      <c r="BS988">
        <v>6.5</v>
      </c>
      <c r="BT988">
        <v>8100</v>
      </c>
      <c r="BU988">
        <v>43500</v>
      </c>
      <c r="BV988">
        <v>18.5</v>
      </c>
      <c r="BW988">
        <v>7.9</v>
      </c>
    </row>
    <row r="989" spans="1:75" x14ac:dyDescent="0.3">
      <c r="A989" t="s">
        <v>343</v>
      </c>
      <c r="B989" t="str">
        <f>VLOOKUP(A989,'class and classification'!$A$1:$B$338,2,FALSE)</f>
        <v>Predominantly Urban</v>
      </c>
      <c r="C989" t="str">
        <f>VLOOKUP(A989,'class and classification'!$A$1:$C$338,3,FALSE)</f>
        <v>SD</v>
      </c>
      <c r="D989">
        <v>8400</v>
      </c>
      <c r="E989">
        <v>59200</v>
      </c>
      <c r="F989">
        <v>14.3</v>
      </c>
      <c r="G989">
        <v>3.2</v>
      </c>
      <c r="H989">
        <v>9000</v>
      </c>
      <c r="I989">
        <v>60800</v>
      </c>
      <c r="J989">
        <v>14.8</v>
      </c>
      <c r="K989">
        <v>3.4</v>
      </c>
      <c r="L989">
        <v>9000</v>
      </c>
      <c r="M989">
        <v>60200</v>
      </c>
      <c r="N989">
        <v>14.9</v>
      </c>
      <c r="O989">
        <v>5.8</v>
      </c>
      <c r="P989">
        <v>14200</v>
      </c>
      <c r="Q989">
        <v>58700</v>
      </c>
      <c r="R989">
        <v>24.3</v>
      </c>
      <c r="S989">
        <v>7.5</v>
      </c>
      <c r="T989">
        <v>9400</v>
      </c>
      <c r="U989">
        <v>57300</v>
      </c>
      <c r="V989">
        <v>16.3</v>
      </c>
      <c r="W989">
        <v>6.5</v>
      </c>
      <c r="X989">
        <v>7100</v>
      </c>
      <c r="Y989">
        <v>62900</v>
      </c>
      <c r="Z989">
        <v>11.4</v>
      </c>
      <c r="AA989">
        <v>5</v>
      </c>
      <c r="AB989">
        <v>9600</v>
      </c>
      <c r="AC989">
        <v>65500</v>
      </c>
      <c r="AD989">
        <v>14.7</v>
      </c>
      <c r="AE989">
        <v>5.7</v>
      </c>
      <c r="AF989">
        <v>10500</v>
      </c>
      <c r="AG989">
        <v>67000</v>
      </c>
      <c r="AH989">
        <v>15.7</v>
      </c>
      <c r="AI989">
        <v>6.1</v>
      </c>
      <c r="AJ989">
        <v>9500</v>
      </c>
      <c r="AK989">
        <v>68500</v>
      </c>
      <c r="AL989">
        <v>13.9</v>
      </c>
      <c r="AM989">
        <v>5.6</v>
      </c>
      <c r="AN989">
        <v>10400</v>
      </c>
      <c r="AO989">
        <v>67300</v>
      </c>
      <c r="AP989">
        <v>15.4</v>
      </c>
      <c r="AQ989">
        <v>5.8</v>
      </c>
      <c r="AR989">
        <v>10300</v>
      </c>
      <c r="AS989">
        <v>70200</v>
      </c>
      <c r="AT989">
        <v>14.7</v>
      </c>
      <c r="AU989">
        <v>5.3</v>
      </c>
      <c r="AV989">
        <v>8100</v>
      </c>
      <c r="AW989">
        <v>72000</v>
      </c>
      <c r="AX989">
        <v>11.3</v>
      </c>
      <c r="AY989">
        <v>4.9000000000000004</v>
      </c>
      <c r="AZ989">
        <v>12600</v>
      </c>
      <c r="BA989">
        <v>68200</v>
      </c>
      <c r="BB989">
        <v>18.5</v>
      </c>
      <c r="BC989">
        <v>6.3</v>
      </c>
      <c r="BD989">
        <v>11100</v>
      </c>
      <c r="BE989">
        <v>63900</v>
      </c>
      <c r="BF989">
        <v>17.399999999999999</v>
      </c>
      <c r="BG989">
        <v>6.3</v>
      </c>
      <c r="BH989">
        <v>11000</v>
      </c>
      <c r="BI989">
        <v>67500</v>
      </c>
      <c r="BJ989">
        <v>16.3</v>
      </c>
      <c r="BK989">
        <v>5.8</v>
      </c>
      <c r="BL989">
        <v>10100</v>
      </c>
      <c r="BM989">
        <v>70700</v>
      </c>
      <c r="BN989">
        <v>14.3</v>
      </c>
      <c r="BO989">
        <v>5.7</v>
      </c>
      <c r="BP989">
        <v>6400</v>
      </c>
      <c r="BQ989">
        <v>68200</v>
      </c>
      <c r="BR989">
        <v>9.4</v>
      </c>
      <c r="BS989" t="s">
        <v>38</v>
      </c>
      <c r="BT989">
        <v>13100</v>
      </c>
      <c r="BU989">
        <v>70800</v>
      </c>
      <c r="BV989">
        <v>18.399999999999999</v>
      </c>
      <c r="BW989">
        <v>6.9</v>
      </c>
    </row>
    <row r="990" spans="1:75" x14ac:dyDescent="0.3">
      <c r="A990" t="s">
        <v>344</v>
      </c>
      <c r="B990" t="str">
        <f>VLOOKUP(A990,'class and classification'!$A$1:$B$338,2,FALSE)</f>
        <v>Predominantly Rural</v>
      </c>
      <c r="C990" t="str">
        <f>VLOOKUP(A990,'class and classification'!$A$1:$C$338,3,FALSE)</f>
        <v>SD</v>
      </c>
      <c r="D990">
        <v>3700</v>
      </c>
      <c r="E990">
        <v>39400</v>
      </c>
      <c r="F990">
        <v>9.5</v>
      </c>
      <c r="G990">
        <v>3</v>
      </c>
      <c r="H990">
        <v>4100</v>
      </c>
      <c r="I990">
        <v>40600</v>
      </c>
      <c r="J990">
        <v>10.1</v>
      </c>
      <c r="K990">
        <v>2.8</v>
      </c>
      <c r="L990">
        <v>4900</v>
      </c>
      <c r="M990">
        <v>40900</v>
      </c>
      <c r="N990">
        <v>11.9</v>
      </c>
      <c r="O990">
        <v>5.7</v>
      </c>
      <c r="P990">
        <v>4600</v>
      </c>
      <c r="Q990">
        <v>37200</v>
      </c>
      <c r="R990">
        <v>12.4</v>
      </c>
      <c r="S990">
        <v>6.5</v>
      </c>
      <c r="T990">
        <v>2700</v>
      </c>
      <c r="U990">
        <v>45900</v>
      </c>
      <c r="V990">
        <v>5.9</v>
      </c>
      <c r="W990" t="s">
        <v>38</v>
      </c>
      <c r="X990">
        <v>2300</v>
      </c>
      <c r="Y990">
        <v>41500</v>
      </c>
      <c r="Z990">
        <v>5.5</v>
      </c>
      <c r="AA990" t="s">
        <v>38</v>
      </c>
      <c r="AB990">
        <v>6800</v>
      </c>
      <c r="AC990">
        <v>41600</v>
      </c>
      <c r="AD990">
        <v>16.3</v>
      </c>
      <c r="AE990">
        <v>6.6</v>
      </c>
      <c r="AF990">
        <v>5400</v>
      </c>
      <c r="AG990">
        <v>42900</v>
      </c>
      <c r="AH990">
        <v>12.6</v>
      </c>
      <c r="AI990">
        <v>6</v>
      </c>
      <c r="AJ990">
        <v>7500</v>
      </c>
      <c r="AK990">
        <v>41800</v>
      </c>
      <c r="AL990">
        <v>18</v>
      </c>
      <c r="AM990">
        <v>6.7</v>
      </c>
      <c r="AN990">
        <v>7000</v>
      </c>
      <c r="AO990">
        <v>43300</v>
      </c>
      <c r="AP990">
        <v>16.100000000000001</v>
      </c>
      <c r="AQ990">
        <v>6</v>
      </c>
      <c r="AR990">
        <v>7100</v>
      </c>
      <c r="AS990">
        <v>41700</v>
      </c>
      <c r="AT990">
        <v>17.100000000000001</v>
      </c>
      <c r="AU990">
        <v>7</v>
      </c>
      <c r="AV990">
        <v>5400</v>
      </c>
      <c r="AW990">
        <v>44100</v>
      </c>
      <c r="AX990">
        <v>12.3</v>
      </c>
      <c r="AY990">
        <v>5.6</v>
      </c>
      <c r="AZ990">
        <v>5400</v>
      </c>
      <c r="BA990">
        <v>43600</v>
      </c>
      <c r="BB990">
        <v>12.4</v>
      </c>
      <c r="BC990">
        <v>6.4</v>
      </c>
      <c r="BD990">
        <v>6300</v>
      </c>
      <c r="BE990">
        <v>47200</v>
      </c>
      <c r="BF990">
        <v>13.3</v>
      </c>
      <c r="BG990">
        <v>6.3</v>
      </c>
      <c r="BH990">
        <v>7400</v>
      </c>
      <c r="BI990">
        <v>45300</v>
      </c>
      <c r="BJ990">
        <v>16.399999999999999</v>
      </c>
      <c r="BK990">
        <v>8.1</v>
      </c>
      <c r="BL990">
        <v>1800</v>
      </c>
      <c r="BM990">
        <v>45900</v>
      </c>
      <c r="BN990">
        <v>3.9</v>
      </c>
      <c r="BO990" t="s">
        <v>38</v>
      </c>
      <c r="BP990">
        <v>6600</v>
      </c>
      <c r="BQ990">
        <v>45300</v>
      </c>
      <c r="BR990">
        <v>14.6</v>
      </c>
      <c r="BS990">
        <v>6.4</v>
      </c>
      <c r="BT990">
        <v>7100</v>
      </c>
      <c r="BU990">
        <v>46500</v>
      </c>
      <c r="BV990">
        <v>15.2</v>
      </c>
      <c r="BW990">
        <v>6.5</v>
      </c>
    </row>
    <row r="991" spans="1:75" x14ac:dyDescent="0.3">
      <c r="A991" t="s">
        <v>345</v>
      </c>
      <c r="B991" t="str">
        <f>VLOOKUP(A991,'class and classification'!$A$1:$B$338,2,FALSE)</f>
        <v>Predominantly Rural</v>
      </c>
      <c r="C991" t="str">
        <f>VLOOKUP(A991,'class and classification'!$A$1:$C$338,3,FALSE)</f>
        <v>SD</v>
      </c>
      <c r="D991">
        <v>3500</v>
      </c>
      <c r="E991">
        <v>40800</v>
      </c>
      <c r="F991">
        <v>8.5</v>
      </c>
      <c r="G991">
        <v>2.4</v>
      </c>
      <c r="H991">
        <v>4100</v>
      </c>
      <c r="I991">
        <v>40500</v>
      </c>
      <c r="J991">
        <v>10.1</v>
      </c>
      <c r="K991">
        <v>2.7</v>
      </c>
      <c r="L991">
        <v>2200</v>
      </c>
      <c r="M991">
        <v>39100</v>
      </c>
      <c r="N991">
        <v>5.7</v>
      </c>
      <c r="O991" t="s">
        <v>38</v>
      </c>
      <c r="P991">
        <v>4000</v>
      </c>
      <c r="Q991">
        <v>43400</v>
      </c>
      <c r="R991">
        <v>9.1999999999999993</v>
      </c>
      <c r="S991">
        <v>4.7</v>
      </c>
      <c r="T991">
        <v>5500</v>
      </c>
      <c r="U991">
        <v>41500</v>
      </c>
      <c r="V991">
        <v>13.3</v>
      </c>
      <c r="W991">
        <v>5.8</v>
      </c>
      <c r="X991">
        <v>3800</v>
      </c>
      <c r="Y991">
        <v>43700</v>
      </c>
      <c r="Z991">
        <v>8.8000000000000007</v>
      </c>
      <c r="AA991">
        <v>5</v>
      </c>
      <c r="AB991">
        <v>3700</v>
      </c>
      <c r="AC991">
        <v>41700</v>
      </c>
      <c r="AD991">
        <v>8.9</v>
      </c>
      <c r="AE991" t="s">
        <v>38</v>
      </c>
      <c r="AF991">
        <v>5100</v>
      </c>
      <c r="AG991">
        <v>40800</v>
      </c>
      <c r="AH991">
        <v>12.5</v>
      </c>
      <c r="AI991">
        <v>6.8</v>
      </c>
      <c r="AJ991">
        <v>7600</v>
      </c>
      <c r="AK991">
        <v>36500</v>
      </c>
      <c r="AL991">
        <v>20.8</v>
      </c>
      <c r="AM991">
        <v>8.3000000000000007</v>
      </c>
      <c r="AN991">
        <v>6400</v>
      </c>
      <c r="AO991">
        <v>45800</v>
      </c>
      <c r="AP991">
        <v>14.1</v>
      </c>
      <c r="AQ991">
        <v>6.5</v>
      </c>
      <c r="AR991">
        <v>7000</v>
      </c>
      <c r="AS991">
        <v>49200</v>
      </c>
      <c r="AT991">
        <v>14.2</v>
      </c>
      <c r="AU991">
        <v>6.5</v>
      </c>
      <c r="AV991">
        <v>5700</v>
      </c>
      <c r="AW991">
        <v>47500</v>
      </c>
      <c r="AX991">
        <v>12</v>
      </c>
      <c r="AY991">
        <v>6.2</v>
      </c>
      <c r="AZ991">
        <v>7500</v>
      </c>
      <c r="BA991">
        <v>44500</v>
      </c>
      <c r="BB991">
        <v>16.8</v>
      </c>
      <c r="BC991">
        <v>7</v>
      </c>
      <c r="BD991">
        <v>8400</v>
      </c>
      <c r="BE991">
        <v>49500</v>
      </c>
      <c r="BF991">
        <v>16.899999999999999</v>
      </c>
      <c r="BG991">
        <v>7.4</v>
      </c>
      <c r="BH991">
        <v>4300</v>
      </c>
      <c r="BI991">
        <v>47300</v>
      </c>
      <c r="BJ991">
        <v>9.1</v>
      </c>
      <c r="BK991" t="s">
        <v>38</v>
      </c>
      <c r="BL991">
        <v>6800</v>
      </c>
      <c r="BM991">
        <v>45600</v>
      </c>
      <c r="BN991">
        <v>14.9</v>
      </c>
      <c r="BO991" t="s">
        <v>38</v>
      </c>
      <c r="BP991">
        <v>4500</v>
      </c>
      <c r="BQ991">
        <v>47800</v>
      </c>
      <c r="BR991">
        <v>9.3000000000000007</v>
      </c>
      <c r="BS991" t="s">
        <v>38</v>
      </c>
      <c r="BT991">
        <v>5100</v>
      </c>
      <c r="BU991">
        <v>47100</v>
      </c>
      <c r="BV991">
        <v>10.8</v>
      </c>
      <c r="BW991">
        <v>6.7</v>
      </c>
    </row>
    <row r="992" spans="1:75" x14ac:dyDescent="0.3">
      <c r="A992" t="s">
        <v>346</v>
      </c>
      <c r="B992" t="str">
        <f>VLOOKUP(A992,'class and classification'!$A$1:$B$338,2,FALSE)</f>
        <v>Predominantly Rural</v>
      </c>
      <c r="C992" t="str">
        <f>VLOOKUP(A992,'class and classification'!$A$1:$C$338,3,FALSE)</f>
        <v>SD</v>
      </c>
      <c r="D992">
        <v>12300</v>
      </c>
      <c r="E992">
        <v>86100</v>
      </c>
      <c r="F992">
        <v>14.3</v>
      </c>
      <c r="G992">
        <v>3.4</v>
      </c>
      <c r="H992">
        <v>14400</v>
      </c>
      <c r="I992">
        <v>87000</v>
      </c>
      <c r="J992">
        <v>16.600000000000001</v>
      </c>
      <c r="K992">
        <v>3.6</v>
      </c>
      <c r="L992">
        <v>13400</v>
      </c>
      <c r="M992">
        <v>86400</v>
      </c>
      <c r="N992">
        <v>15.6</v>
      </c>
      <c r="O992">
        <v>4.3</v>
      </c>
      <c r="P992">
        <v>11600</v>
      </c>
      <c r="Q992">
        <v>85800</v>
      </c>
      <c r="R992">
        <v>13.5</v>
      </c>
      <c r="S992">
        <v>4.2</v>
      </c>
      <c r="T992">
        <v>17500</v>
      </c>
      <c r="U992">
        <v>87800</v>
      </c>
      <c r="V992">
        <v>19.899999999999999</v>
      </c>
      <c r="W992">
        <v>4.5</v>
      </c>
      <c r="X992">
        <v>14900</v>
      </c>
      <c r="Y992">
        <v>83800</v>
      </c>
      <c r="Z992">
        <v>17.8</v>
      </c>
      <c r="AA992">
        <v>4.8</v>
      </c>
      <c r="AB992">
        <v>12600</v>
      </c>
      <c r="AC992">
        <v>83600</v>
      </c>
      <c r="AD992">
        <v>15.1</v>
      </c>
      <c r="AE992">
        <v>4.5999999999999996</v>
      </c>
      <c r="AF992">
        <v>11500</v>
      </c>
      <c r="AG992">
        <v>83300</v>
      </c>
      <c r="AH992">
        <v>13.8</v>
      </c>
      <c r="AI992">
        <v>4.3</v>
      </c>
      <c r="AJ992">
        <v>11400</v>
      </c>
      <c r="AK992">
        <v>89000</v>
      </c>
      <c r="AL992">
        <v>12.8</v>
      </c>
      <c r="AM992">
        <v>4.0999999999999996</v>
      </c>
      <c r="AN992">
        <v>16600</v>
      </c>
      <c r="AO992">
        <v>88400</v>
      </c>
      <c r="AP992">
        <v>18.8</v>
      </c>
      <c r="AQ992">
        <v>5</v>
      </c>
      <c r="AR992">
        <v>13700</v>
      </c>
      <c r="AS992">
        <v>95100</v>
      </c>
      <c r="AT992">
        <v>14.4</v>
      </c>
      <c r="AU992">
        <v>4.2</v>
      </c>
      <c r="AV992">
        <v>14900</v>
      </c>
      <c r="AW992">
        <v>95800</v>
      </c>
      <c r="AX992">
        <v>15.5</v>
      </c>
      <c r="AY992">
        <v>4.5999999999999996</v>
      </c>
      <c r="AZ992">
        <v>16000</v>
      </c>
      <c r="BA992">
        <v>89200</v>
      </c>
      <c r="BB992">
        <v>17.899999999999999</v>
      </c>
      <c r="BC992">
        <v>4.9000000000000004</v>
      </c>
      <c r="BD992">
        <v>13500</v>
      </c>
      <c r="BE992">
        <v>88100</v>
      </c>
      <c r="BF992">
        <v>15.4</v>
      </c>
      <c r="BG992">
        <v>4.8</v>
      </c>
      <c r="BH992">
        <v>15000</v>
      </c>
      <c r="BI992">
        <v>94200</v>
      </c>
      <c r="BJ992">
        <v>15.9</v>
      </c>
      <c r="BK992">
        <v>5.3</v>
      </c>
      <c r="BL992">
        <v>13000</v>
      </c>
      <c r="BM992">
        <v>88600</v>
      </c>
      <c r="BN992">
        <v>14.6</v>
      </c>
      <c r="BO992">
        <v>4.8</v>
      </c>
      <c r="BP992">
        <v>10400</v>
      </c>
      <c r="BQ992">
        <v>87600</v>
      </c>
      <c r="BR992">
        <v>11.9</v>
      </c>
      <c r="BS992">
        <v>5</v>
      </c>
      <c r="BT992">
        <v>13100</v>
      </c>
      <c r="BU992">
        <v>87000</v>
      </c>
      <c r="BV992">
        <v>15.1</v>
      </c>
      <c r="BW992">
        <v>5.0999999999999996</v>
      </c>
    </row>
    <row r="993" spans="1:75" x14ac:dyDescent="0.3">
      <c r="A993" t="s">
        <v>347</v>
      </c>
      <c r="B993" t="str">
        <f>VLOOKUP(A993,'class and classification'!$A$1:$B$338,2,FALSE)</f>
        <v>Predominantly Rural</v>
      </c>
      <c r="C993" t="str">
        <f>VLOOKUP(A993,'class and classification'!$A$1:$C$338,3,FALSE)</f>
        <v>SD</v>
      </c>
      <c r="D993">
        <v>9300</v>
      </c>
      <c r="E993">
        <v>74700</v>
      </c>
      <c r="F993">
        <v>12.4</v>
      </c>
      <c r="G993">
        <v>2.9</v>
      </c>
      <c r="H993">
        <v>10400</v>
      </c>
      <c r="I993">
        <v>75000</v>
      </c>
      <c r="J993">
        <v>13.9</v>
      </c>
      <c r="K993">
        <v>3</v>
      </c>
      <c r="L993">
        <v>11500</v>
      </c>
      <c r="M993">
        <v>73000</v>
      </c>
      <c r="N993">
        <v>15.7</v>
      </c>
      <c r="O993">
        <v>4.4000000000000004</v>
      </c>
      <c r="P993">
        <v>13200</v>
      </c>
      <c r="Q993">
        <v>75200</v>
      </c>
      <c r="R993">
        <v>17.5</v>
      </c>
      <c r="S993">
        <v>4.4000000000000004</v>
      </c>
      <c r="T993">
        <v>10100</v>
      </c>
      <c r="U993">
        <v>76300</v>
      </c>
      <c r="V993">
        <v>13.3</v>
      </c>
      <c r="W993">
        <v>4.0999999999999996</v>
      </c>
      <c r="X993">
        <v>7600</v>
      </c>
      <c r="Y993">
        <v>74600</v>
      </c>
      <c r="Z993">
        <v>10.199999999999999</v>
      </c>
      <c r="AA993">
        <v>3.8</v>
      </c>
      <c r="AB993">
        <v>10700</v>
      </c>
      <c r="AC993">
        <v>75000</v>
      </c>
      <c r="AD993">
        <v>14.2</v>
      </c>
      <c r="AE993">
        <v>4.4000000000000004</v>
      </c>
      <c r="AF993">
        <v>11000</v>
      </c>
      <c r="AG993">
        <v>80200</v>
      </c>
      <c r="AH993">
        <v>13.8</v>
      </c>
      <c r="AI993">
        <v>4.3</v>
      </c>
      <c r="AJ993">
        <v>11100</v>
      </c>
      <c r="AK993">
        <v>76200</v>
      </c>
      <c r="AL993">
        <v>14.6</v>
      </c>
      <c r="AM993">
        <v>4.5</v>
      </c>
      <c r="AN993">
        <v>11800</v>
      </c>
      <c r="AO993">
        <v>74300</v>
      </c>
      <c r="AP993">
        <v>15.9</v>
      </c>
      <c r="AQ993">
        <v>4.5999999999999996</v>
      </c>
      <c r="AR993">
        <v>12500</v>
      </c>
      <c r="AS993">
        <v>77800</v>
      </c>
      <c r="AT993">
        <v>16.100000000000001</v>
      </c>
      <c r="AU993">
        <v>4.8</v>
      </c>
      <c r="AV993">
        <v>12400</v>
      </c>
      <c r="AW993">
        <v>80200</v>
      </c>
      <c r="AX993">
        <v>15.4</v>
      </c>
      <c r="AY993">
        <v>4.4000000000000004</v>
      </c>
      <c r="AZ993">
        <v>10300</v>
      </c>
      <c r="BA993">
        <v>83800</v>
      </c>
      <c r="BB993">
        <v>12.2</v>
      </c>
      <c r="BC993">
        <v>4.0999999999999996</v>
      </c>
      <c r="BD993">
        <v>8500</v>
      </c>
      <c r="BE993">
        <v>83300</v>
      </c>
      <c r="BF993">
        <v>10.199999999999999</v>
      </c>
      <c r="BG993">
        <v>3.9</v>
      </c>
      <c r="BH993">
        <v>10500</v>
      </c>
      <c r="BI993">
        <v>85600</v>
      </c>
      <c r="BJ993">
        <v>12.3</v>
      </c>
      <c r="BK993">
        <v>4.5999999999999996</v>
      </c>
      <c r="BL993">
        <v>10800</v>
      </c>
      <c r="BM993">
        <v>83200</v>
      </c>
      <c r="BN993">
        <v>12.9</v>
      </c>
      <c r="BO993">
        <v>4.9000000000000004</v>
      </c>
      <c r="BP993">
        <v>10400</v>
      </c>
      <c r="BQ993">
        <v>77500</v>
      </c>
      <c r="BR993">
        <v>13.4</v>
      </c>
      <c r="BS993">
        <v>5</v>
      </c>
      <c r="BT993">
        <v>10400</v>
      </c>
      <c r="BU993">
        <v>80000</v>
      </c>
      <c r="BV993">
        <v>13</v>
      </c>
      <c r="BW993">
        <v>4.5999999999999996</v>
      </c>
    </row>
    <row r="994" spans="1:75" x14ac:dyDescent="0.3">
      <c r="A994" t="s">
        <v>348</v>
      </c>
      <c r="B994" t="str">
        <f>VLOOKUP(A994,'class and classification'!$A$1:$B$338,2,FALSE)</f>
        <v>Predominantly Urban</v>
      </c>
      <c r="C994" t="str">
        <f>VLOOKUP(A994,'class and classification'!$A$1:$C$338,3,FALSE)</f>
        <v>SD</v>
      </c>
      <c r="D994">
        <v>12700</v>
      </c>
      <c r="E994">
        <v>79800</v>
      </c>
      <c r="F994">
        <v>15.9</v>
      </c>
      <c r="G994">
        <v>3.4</v>
      </c>
      <c r="H994">
        <v>12400</v>
      </c>
      <c r="I994">
        <v>83400</v>
      </c>
      <c r="J994">
        <v>14.9</v>
      </c>
      <c r="K994">
        <v>3.6</v>
      </c>
      <c r="L994">
        <v>11800</v>
      </c>
      <c r="M994">
        <v>83800</v>
      </c>
      <c r="N994">
        <v>14.1</v>
      </c>
      <c r="O994">
        <v>4.4000000000000004</v>
      </c>
      <c r="P994">
        <v>13000</v>
      </c>
      <c r="Q994">
        <v>86400</v>
      </c>
      <c r="R994">
        <v>15</v>
      </c>
      <c r="S994">
        <v>4.8</v>
      </c>
      <c r="T994">
        <v>9000</v>
      </c>
      <c r="U994">
        <v>83000</v>
      </c>
      <c r="V994">
        <v>10.9</v>
      </c>
      <c r="W994">
        <v>4</v>
      </c>
      <c r="X994">
        <v>9600</v>
      </c>
      <c r="Y994">
        <v>82000</v>
      </c>
      <c r="Z994">
        <v>11.7</v>
      </c>
      <c r="AA994">
        <v>4.2</v>
      </c>
      <c r="AB994">
        <v>9100</v>
      </c>
      <c r="AC994">
        <v>79800</v>
      </c>
      <c r="AD994">
        <v>11.4</v>
      </c>
      <c r="AE994">
        <v>4.3</v>
      </c>
      <c r="AF994">
        <v>10600</v>
      </c>
      <c r="AG994">
        <v>82300</v>
      </c>
      <c r="AH994">
        <v>12.9</v>
      </c>
      <c r="AI994">
        <v>4.8</v>
      </c>
      <c r="AJ994">
        <v>17600</v>
      </c>
      <c r="AK994">
        <v>86400</v>
      </c>
      <c r="AL994">
        <v>20.399999999999999</v>
      </c>
      <c r="AM994">
        <v>6.1</v>
      </c>
      <c r="AN994">
        <v>10100</v>
      </c>
      <c r="AO994">
        <v>81600</v>
      </c>
      <c r="AP994">
        <v>12.4</v>
      </c>
      <c r="AQ994">
        <v>5.3</v>
      </c>
      <c r="AR994">
        <v>12100</v>
      </c>
      <c r="AS994">
        <v>86500</v>
      </c>
      <c r="AT994">
        <v>14</v>
      </c>
      <c r="AU994">
        <v>5.0999999999999996</v>
      </c>
      <c r="AV994">
        <v>14100</v>
      </c>
      <c r="AW994">
        <v>89000</v>
      </c>
      <c r="AX994">
        <v>15.9</v>
      </c>
      <c r="AY994">
        <v>5.5</v>
      </c>
      <c r="AZ994">
        <v>16800</v>
      </c>
      <c r="BA994">
        <v>89200</v>
      </c>
      <c r="BB994">
        <v>18.8</v>
      </c>
      <c r="BC994">
        <v>5.7</v>
      </c>
      <c r="BD994">
        <v>16700</v>
      </c>
      <c r="BE994">
        <v>88300</v>
      </c>
      <c r="BF994">
        <v>18.899999999999999</v>
      </c>
      <c r="BG994">
        <v>6.3</v>
      </c>
      <c r="BH994">
        <v>14100</v>
      </c>
      <c r="BI994">
        <v>86700</v>
      </c>
      <c r="BJ994">
        <v>16.2</v>
      </c>
      <c r="BK994">
        <v>5.5</v>
      </c>
      <c r="BL994">
        <v>13900</v>
      </c>
      <c r="BM994">
        <v>91500</v>
      </c>
      <c r="BN994">
        <v>15.2</v>
      </c>
      <c r="BO994">
        <v>5.0999999999999996</v>
      </c>
      <c r="BP994">
        <v>15000</v>
      </c>
      <c r="BQ994">
        <v>90800</v>
      </c>
      <c r="BR994">
        <v>16.5</v>
      </c>
      <c r="BS994">
        <v>5.8</v>
      </c>
      <c r="BT994">
        <v>15200</v>
      </c>
      <c r="BU994">
        <v>94100</v>
      </c>
      <c r="BV994">
        <v>16.2</v>
      </c>
      <c r="BW994">
        <v>5.6</v>
      </c>
    </row>
    <row r="995" spans="1:75" x14ac:dyDescent="0.3">
      <c r="A995" t="s">
        <v>349</v>
      </c>
      <c r="B995" t="str">
        <f>VLOOKUP(A995,'class and classification'!$A$1:$B$338,2,FALSE)</f>
        <v>Predominantly Rural</v>
      </c>
      <c r="C995" t="str">
        <f>VLOOKUP(A995,'class and classification'!$A$1:$C$338,3,FALSE)</f>
        <v>SD</v>
      </c>
      <c r="D995">
        <v>9300</v>
      </c>
      <c r="E995">
        <v>68800</v>
      </c>
      <c r="F995">
        <v>13.6</v>
      </c>
      <c r="G995">
        <v>3.3</v>
      </c>
      <c r="H995">
        <v>9000</v>
      </c>
      <c r="I995">
        <v>73500</v>
      </c>
      <c r="J995">
        <v>12.2</v>
      </c>
      <c r="K995">
        <v>3</v>
      </c>
      <c r="L995">
        <v>9700</v>
      </c>
      <c r="M995">
        <v>72800</v>
      </c>
      <c r="N995">
        <v>13.3</v>
      </c>
      <c r="O995">
        <v>4.4000000000000004</v>
      </c>
      <c r="P995">
        <v>7900</v>
      </c>
      <c r="Q995">
        <v>70300</v>
      </c>
      <c r="R995">
        <v>11.3</v>
      </c>
      <c r="S995">
        <v>4.0999999999999996</v>
      </c>
      <c r="T995">
        <v>7800</v>
      </c>
      <c r="U995">
        <v>67400</v>
      </c>
      <c r="V995">
        <v>11.6</v>
      </c>
      <c r="W995">
        <v>4.2</v>
      </c>
      <c r="X995">
        <v>9300</v>
      </c>
      <c r="Y995">
        <v>70200</v>
      </c>
      <c r="Z995">
        <v>13.2</v>
      </c>
      <c r="AA995">
        <v>4.7</v>
      </c>
      <c r="AB995">
        <v>8300</v>
      </c>
      <c r="AC995">
        <v>73900</v>
      </c>
      <c r="AD995">
        <v>11.2</v>
      </c>
      <c r="AE995">
        <v>4.5</v>
      </c>
      <c r="AF995">
        <v>10300</v>
      </c>
      <c r="AG995">
        <v>73800</v>
      </c>
      <c r="AH995">
        <v>13.9</v>
      </c>
      <c r="AI995">
        <v>4.7</v>
      </c>
      <c r="AJ995">
        <v>5900</v>
      </c>
      <c r="AK995">
        <v>69200</v>
      </c>
      <c r="AL995">
        <v>8.6</v>
      </c>
      <c r="AM995">
        <v>4.0999999999999996</v>
      </c>
      <c r="AN995">
        <v>6100</v>
      </c>
      <c r="AO995">
        <v>68500</v>
      </c>
      <c r="AP995">
        <v>8.9</v>
      </c>
      <c r="AQ995">
        <v>4.2</v>
      </c>
      <c r="AR995">
        <v>11000</v>
      </c>
      <c r="AS995">
        <v>71300</v>
      </c>
      <c r="AT995">
        <v>15.5</v>
      </c>
      <c r="AU995">
        <v>5.5</v>
      </c>
      <c r="AV995">
        <v>12700</v>
      </c>
      <c r="AW995">
        <v>78600</v>
      </c>
      <c r="AX995">
        <v>16.100000000000001</v>
      </c>
      <c r="AY995">
        <v>5.2</v>
      </c>
      <c r="AZ995">
        <v>13700</v>
      </c>
      <c r="BA995">
        <v>74700</v>
      </c>
      <c r="BB995">
        <v>18.3</v>
      </c>
      <c r="BC995">
        <v>5.7</v>
      </c>
      <c r="BD995">
        <v>10300</v>
      </c>
      <c r="BE995">
        <v>80400</v>
      </c>
      <c r="BF995">
        <v>12.8</v>
      </c>
      <c r="BG995">
        <v>4.7</v>
      </c>
      <c r="BH995">
        <v>11500</v>
      </c>
      <c r="BI995">
        <v>80200</v>
      </c>
      <c r="BJ995">
        <v>14.3</v>
      </c>
      <c r="BK995">
        <v>5.4</v>
      </c>
      <c r="BL995">
        <v>9900</v>
      </c>
      <c r="BM995">
        <v>75700</v>
      </c>
      <c r="BN995">
        <v>13.1</v>
      </c>
      <c r="BO995">
        <v>5.5</v>
      </c>
      <c r="BP995">
        <v>14500</v>
      </c>
      <c r="BQ995">
        <v>81200</v>
      </c>
      <c r="BR995">
        <v>17.899999999999999</v>
      </c>
      <c r="BS995">
        <v>6.4</v>
      </c>
      <c r="BT995">
        <v>13300</v>
      </c>
      <c r="BU995">
        <v>85800</v>
      </c>
      <c r="BV995">
        <v>15.5</v>
      </c>
      <c r="BW995">
        <v>5.7</v>
      </c>
    </row>
    <row r="996" spans="1:75" x14ac:dyDescent="0.3">
      <c r="A996" t="s">
        <v>350</v>
      </c>
      <c r="B996" t="str">
        <f>VLOOKUP(A996,'class and classification'!$A$1:$B$338,2,FALSE)</f>
        <v>Urban with Significant Rural</v>
      </c>
      <c r="C996" t="str">
        <f>VLOOKUP(A996,'class and classification'!$A$1:$C$338,3,FALSE)</f>
        <v>SD</v>
      </c>
      <c r="D996">
        <v>6700</v>
      </c>
      <c r="E996">
        <v>34300</v>
      </c>
      <c r="F996">
        <v>19.399999999999999</v>
      </c>
      <c r="G996">
        <v>3.5</v>
      </c>
      <c r="H996">
        <v>6800</v>
      </c>
      <c r="I996">
        <v>34100</v>
      </c>
      <c r="J996">
        <v>20.100000000000001</v>
      </c>
      <c r="K996">
        <v>4.3</v>
      </c>
      <c r="L996">
        <v>4000</v>
      </c>
      <c r="M996">
        <v>31800</v>
      </c>
      <c r="N996">
        <v>12.5</v>
      </c>
      <c r="O996">
        <v>7.3</v>
      </c>
      <c r="P996">
        <v>6000</v>
      </c>
      <c r="Q996">
        <v>32400</v>
      </c>
      <c r="R996">
        <v>18.399999999999999</v>
      </c>
      <c r="S996">
        <v>7.3</v>
      </c>
      <c r="T996">
        <v>6200</v>
      </c>
      <c r="U996">
        <v>33300</v>
      </c>
      <c r="V996">
        <v>18.600000000000001</v>
      </c>
      <c r="W996">
        <v>7.8</v>
      </c>
      <c r="X996">
        <v>6000</v>
      </c>
      <c r="Y996">
        <v>39500</v>
      </c>
      <c r="Z996">
        <v>15.1</v>
      </c>
      <c r="AA996">
        <v>7.1</v>
      </c>
      <c r="AB996">
        <v>6000</v>
      </c>
      <c r="AC996">
        <v>36200</v>
      </c>
      <c r="AD996">
        <v>16.5</v>
      </c>
      <c r="AE996">
        <v>7.1</v>
      </c>
      <c r="AF996">
        <v>7200</v>
      </c>
      <c r="AG996">
        <v>40600</v>
      </c>
      <c r="AH996">
        <v>17.8</v>
      </c>
      <c r="AI996">
        <v>7.6</v>
      </c>
      <c r="AJ996">
        <v>8300</v>
      </c>
      <c r="AK996">
        <v>38600</v>
      </c>
      <c r="AL996">
        <v>21.6</v>
      </c>
      <c r="AM996">
        <v>9</v>
      </c>
      <c r="AN996">
        <v>6400</v>
      </c>
      <c r="AO996">
        <v>41000</v>
      </c>
      <c r="AP996">
        <v>15.6</v>
      </c>
      <c r="AQ996">
        <v>8.4</v>
      </c>
      <c r="AR996">
        <v>6300</v>
      </c>
      <c r="AS996">
        <v>39200</v>
      </c>
      <c r="AT996">
        <v>15.9</v>
      </c>
      <c r="AU996">
        <v>8.1</v>
      </c>
      <c r="AV996">
        <v>8000</v>
      </c>
      <c r="AW996">
        <v>39400</v>
      </c>
      <c r="AX996">
        <v>20.399999999999999</v>
      </c>
      <c r="AY996">
        <v>9.6999999999999993</v>
      </c>
      <c r="AZ996">
        <v>7200</v>
      </c>
      <c r="BA996">
        <v>34700</v>
      </c>
      <c r="BB996">
        <v>20.7</v>
      </c>
      <c r="BC996">
        <v>11.1</v>
      </c>
      <c r="BD996">
        <v>5900</v>
      </c>
      <c r="BE996">
        <v>36900</v>
      </c>
      <c r="BF996">
        <v>15.8</v>
      </c>
      <c r="BG996">
        <v>8.4</v>
      </c>
      <c r="BH996">
        <v>7200</v>
      </c>
      <c r="BI996">
        <v>34400</v>
      </c>
      <c r="BJ996">
        <v>21.1</v>
      </c>
      <c r="BK996">
        <v>10.1</v>
      </c>
      <c r="BL996">
        <v>5600</v>
      </c>
      <c r="BM996">
        <v>41100</v>
      </c>
      <c r="BN996">
        <v>13.5</v>
      </c>
      <c r="BO996" t="s">
        <v>38</v>
      </c>
      <c r="BP996">
        <v>4700</v>
      </c>
      <c r="BQ996">
        <v>30100</v>
      </c>
      <c r="BR996">
        <v>15.7</v>
      </c>
      <c r="BS996" t="s">
        <v>38</v>
      </c>
      <c r="BT996">
        <v>6500</v>
      </c>
      <c r="BU996">
        <v>38500</v>
      </c>
      <c r="BV996">
        <v>16.8</v>
      </c>
      <c r="BW996">
        <v>8.3000000000000007</v>
      </c>
    </row>
    <row r="997" spans="1:75" x14ac:dyDescent="0.3">
      <c r="A997" t="s">
        <v>351</v>
      </c>
      <c r="B997" t="str">
        <f>VLOOKUP(A997,'class and classification'!$A$1:$B$338,2,FALSE)</f>
        <v>Predominantly Urban</v>
      </c>
      <c r="C997" t="str">
        <f>VLOOKUP(A997,'class and classification'!$A$1:$C$338,3,FALSE)</f>
        <v>SD</v>
      </c>
      <c r="D997">
        <v>5600</v>
      </c>
      <c r="E997">
        <v>43600</v>
      </c>
      <c r="F997">
        <v>13</v>
      </c>
      <c r="G997">
        <v>3</v>
      </c>
      <c r="H997">
        <v>4900</v>
      </c>
      <c r="I997">
        <v>43200</v>
      </c>
      <c r="J997">
        <v>11.4</v>
      </c>
      <c r="K997">
        <v>3.2</v>
      </c>
      <c r="L997">
        <v>5000</v>
      </c>
      <c r="M997">
        <v>42100</v>
      </c>
      <c r="N997">
        <v>11.8</v>
      </c>
      <c r="O997">
        <v>6.3</v>
      </c>
      <c r="P997">
        <v>2300</v>
      </c>
      <c r="Q997">
        <v>42800</v>
      </c>
      <c r="R997">
        <v>5.3</v>
      </c>
      <c r="S997" t="s">
        <v>38</v>
      </c>
      <c r="T997">
        <v>2800</v>
      </c>
      <c r="U997">
        <v>41300</v>
      </c>
      <c r="V997">
        <v>6.7</v>
      </c>
      <c r="W997" t="s">
        <v>38</v>
      </c>
      <c r="X997">
        <v>5000</v>
      </c>
      <c r="Y997">
        <v>39700</v>
      </c>
      <c r="Z997">
        <v>12.6</v>
      </c>
      <c r="AA997">
        <v>6.7</v>
      </c>
      <c r="AB997">
        <v>3600</v>
      </c>
      <c r="AC997">
        <v>40500</v>
      </c>
      <c r="AD997">
        <v>9</v>
      </c>
      <c r="AE997">
        <v>5.2</v>
      </c>
      <c r="AF997">
        <v>6600</v>
      </c>
      <c r="AG997">
        <v>39200</v>
      </c>
      <c r="AH997">
        <v>17</v>
      </c>
      <c r="AI997">
        <v>6.8</v>
      </c>
      <c r="AJ997">
        <v>7700</v>
      </c>
      <c r="AK997">
        <v>39800</v>
      </c>
      <c r="AL997">
        <v>19.3</v>
      </c>
      <c r="AM997">
        <v>8.4</v>
      </c>
      <c r="AN997">
        <v>5500</v>
      </c>
      <c r="AO997">
        <v>42400</v>
      </c>
      <c r="AP997">
        <v>13</v>
      </c>
      <c r="AQ997">
        <v>6.5</v>
      </c>
      <c r="AR997">
        <v>4200</v>
      </c>
      <c r="AS997">
        <v>39600</v>
      </c>
      <c r="AT997">
        <v>10.6</v>
      </c>
      <c r="AU997" t="s">
        <v>38</v>
      </c>
      <c r="AV997">
        <v>11800</v>
      </c>
      <c r="AW997">
        <v>45400</v>
      </c>
      <c r="AX997">
        <v>26</v>
      </c>
      <c r="AY997">
        <v>9.4</v>
      </c>
      <c r="AZ997">
        <v>5000</v>
      </c>
      <c r="BA997">
        <v>41700</v>
      </c>
      <c r="BB997">
        <v>11.9</v>
      </c>
      <c r="BC997" t="s">
        <v>38</v>
      </c>
      <c r="BD997">
        <v>7800</v>
      </c>
      <c r="BE997">
        <v>43600</v>
      </c>
      <c r="BF997">
        <v>17.8</v>
      </c>
      <c r="BG997">
        <v>8.3000000000000007</v>
      </c>
      <c r="BH997">
        <v>4700</v>
      </c>
      <c r="BI997">
        <v>46600</v>
      </c>
      <c r="BJ997">
        <v>10</v>
      </c>
      <c r="BK997" t="s">
        <v>38</v>
      </c>
      <c r="BL997">
        <v>3300</v>
      </c>
      <c r="BM997">
        <v>45800</v>
      </c>
      <c r="BN997">
        <v>7.2</v>
      </c>
      <c r="BO997" t="s">
        <v>38</v>
      </c>
      <c r="BP997">
        <v>5000</v>
      </c>
      <c r="BQ997">
        <v>43600</v>
      </c>
      <c r="BR997">
        <v>11.5</v>
      </c>
      <c r="BS997">
        <v>7.3</v>
      </c>
      <c r="BT997">
        <v>3700</v>
      </c>
      <c r="BU997">
        <v>40700</v>
      </c>
      <c r="BV997">
        <v>9.1999999999999993</v>
      </c>
      <c r="BW997" t="s">
        <v>38</v>
      </c>
    </row>
    <row r="998" spans="1:75" x14ac:dyDescent="0.3">
      <c r="A998" t="s">
        <v>352</v>
      </c>
      <c r="B998" t="str">
        <f>VLOOKUP(A998,'class and classification'!$A$1:$B$338,2,FALSE)</f>
        <v>Predominantly Urban</v>
      </c>
      <c r="C998" t="str">
        <f>VLOOKUP(A998,'class and classification'!$A$1:$C$338,3,FALSE)</f>
        <v>SD</v>
      </c>
      <c r="D998">
        <v>11400</v>
      </c>
      <c r="E998">
        <v>84800</v>
      </c>
      <c r="F998">
        <v>13.5</v>
      </c>
      <c r="G998">
        <v>3</v>
      </c>
      <c r="H998">
        <v>16200</v>
      </c>
      <c r="I998">
        <v>84700</v>
      </c>
      <c r="J998">
        <v>19.2</v>
      </c>
      <c r="K998">
        <v>3.8</v>
      </c>
      <c r="L998">
        <v>14700</v>
      </c>
      <c r="M998">
        <v>86700</v>
      </c>
      <c r="N998">
        <v>17</v>
      </c>
      <c r="O998">
        <v>4.5</v>
      </c>
      <c r="P998">
        <v>15000</v>
      </c>
      <c r="Q998">
        <v>87100</v>
      </c>
      <c r="R998">
        <v>17.2</v>
      </c>
      <c r="S998">
        <v>4.7</v>
      </c>
      <c r="T998">
        <v>14300</v>
      </c>
      <c r="U998">
        <v>86600</v>
      </c>
      <c r="V998">
        <v>16.5</v>
      </c>
      <c r="W998">
        <v>4.8</v>
      </c>
      <c r="X998">
        <v>12900</v>
      </c>
      <c r="Y998">
        <v>84100</v>
      </c>
      <c r="Z998">
        <v>15.3</v>
      </c>
      <c r="AA998">
        <v>4.3</v>
      </c>
      <c r="AB998">
        <v>14200</v>
      </c>
      <c r="AC998">
        <v>83000</v>
      </c>
      <c r="AD998">
        <v>17.100000000000001</v>
      </c>
      <c r="AE998">
        <v>4.5</v>
      </c>
      <c r="AF998">
        <v>12600</v>
      </c>
      <c r="AG998">
        <v>82200</v>
      </c>
      <c r="AH998">
        <v>15.3</v>
      </c>
      <c r="AI998">
        <v>4.5</v>
      </c>
      <c r="AJ998">
        <v>12700</v>
      </c>
      <c r="AK998">
        <v>86800</v>
      </c>
      <c r="AL998">
        <v>14.6</v>
      </c>
      <c r="AM998">
        <v>4.3</v>
      </c>
      <c r="AN998">
        <v>16300</v>
      </c>
      <c r="AO998">
        <v>87400</v>
      </c>
      <c r="AP998">
        <v>18.600000000000001</v>
      </c>
      <c r="AQ998">
        <v>4.8</v>
      </c>
      <c r="AR998">
        <v>19300</v>
      </c>
      <c r="AS998">
        <v>91000</v>
      </c>
      <c r="AT998">
        <v>21.3</v>
      </c>
      <c r="AU998">
        <v>5.2</v>
      </c>
      <c r="AV998">
        <v>15300</v>
      </c>
      <c r="AW998">
        <v>86100</v>
      </c>
      <c r="AX998">
        <v>17.8</v>
      </c>
      <c r="AY998">
        <v>5.0999999999999996</v>
      </c>
      <c r="AZ998">
        <v>12600</v>
      </c>
      <c r="BA998">
        <v>90700</v>
      </c>
      <c r="BB998">
        <v>13.9</v>
      </c>
      <c r="BC998">
        <v>5.0999999999999996</v>
      </c>
      <c r="BD998">
        <v>11900</v>
      </c>
      <c r="BE998">
        <v>92900</v>
      </c>
      <c r="BF998">
        <v>12.8</v>
      </c>
      <c r="BG998">
        <v>4.5</v>
      </c>
      <c r="BH998">
        <v>16200</v>
      </c>
      <c r="BI998">
        <v>91300</v>
      </c>
      <c r="BJ998">
        <v>17.8</v>
      </c>
      <c r="BK998">
        <v>5.6</v>
      </c>
      <c r="BL998">
        <v>15600</v>
      </c>
      <c r="BM998">
        <v>94100</v>
      </c>
      <c r="BN998">
        <v>16.5</v>
      </c>
      <c r="BO998">
        <v>5.6</v>
      </c>
      <c r="BP998">
        <v>20800</v>
      </c>
      <c r="BQ998">
        <v>93600</v>
      </c>
      <c r="BR998">
        <v>22.2</v>
      </c>
      <c r="BS998">
        <v>6.4</v>
      </c>
      <c r="BT998">
        <v>15500</v>
      </c>
      <c r="BU998">
        <v>89800</v>
      </c>
      <c r="BV998">
        <v>17.2</v>
      </c>
      <c r="BW998">
        <v>5.7</v>
      </c>
    </row>
    <row r="999" spans="1:75" x14ac:dyDescent="0.3">
      <c r="A999" t="s">
        <v>353</v>
      </c>
      <c r="B999" t="str">
        <f>VLOOKUP(A999,'class and classification'!$A$1:$B$338,2,FALSE)</f>
        <v>Urban with Significant Rural</v>
      </c>
      <c r="C999" t="str">
        <f>VLOOKUP(A999,'class and classification'!$A$1:$C$338,3,FALSE)</f>
        <v>SD</v>
      </c>
      <c r="D999">
        <v>8800</v>
      </c>
      <c r="E999">
        <v>80700</v>
      </c>
      <c r="F999">
        <v>10.9</v>
      </c>
      <c r="G999">
        <v>2.8</v>
      </c>
      <c r="H999">
        <v>13400</v>
      </c>
      <c r="I999">
        <v>82600</v>
      </c>
      <c r="J999">
        <v>16.2</v>
      </c>
      <c r="K999">
        <v>3.8</v>
      </c>
      <c r="L999">
        <v>13300</v>
      </c>
      <c r="M999">
        <v>80000</v>
      </c>
      <c r="N999">
        <v>16.600000000000001</v>
      </c>
      <c r="O999">
        <v>4.5</v>
      </c>
      <c r="P999">
        <v>14300</v>
      </c>
      <c r="Q999">
        <v>79600</v>
      </c>
      <c r="R999">
        <v>17.899999999999999</v>
      </c>
      <c r="S999">
        <v>5</v>
      </c>
      <c r="T999">
        <v>11900</v>
      </c>
      <c r="U999">
        <v>84700</v>
      </c>
      <c r="V999">
        <v>14.1</v>
      </c>
      <c r="W999">
        <v>4.5999999999999996</v>
      </c>
      <c r="X999">
        <v>11400</v>
      </c>
      <c r="Y999">
        <v>79800</v>
      </c>
      <c r="Z999">
        <v>14.3</v>
      </c>
      <c r="AA999">
        <v>4.5999999999999996</v>
      </c>
      <c r="AB999">
        <v>12100</v>
      </c>
      <c r="AC999">
        <v>84200</v>
      </c>
      <c r="AD999">
        <v>14.4</v>
      </c>
      <c r="AE999">
        <v>4.9000000000000004</v>
      </c>
      <c r="AF999">
        <v>11300</v>
      </c>
      <c r="AG999">
        <v>88700</v>
      </c>
      <c r="AH999">
        <v>12.7</v>
      </c>
      <c r="AI999">
        <v>4.4000000000000004</v>
      </c>
      <c r="AJ999">
        <v>9800</v>
      </c>
      <c r="AK999">
        <v>85000</v>
      </c>
      <c r="AL999">
        <v>11.5</v>
      </c>
      <c r="AM999">
        <v>4.4000000000000004</v>
      </c>
      <c r="AN999">
        <v>14900</v>
      </c>
      <c r="AO999">
        <v>89100</v>
      </c>
      <c r="AP999">
        <v>16.7</v>
      </c>
      <c r="AQ999">
        <v>5.0999999999999996</v>
      </c>
      <c r="AR999">
        <v>13000</v>
      </c>
      <c r="AS999">
        <v>84800</v>
      </c>
      <c r="AT999">
        <v>15.3</v>
      </c>
      <c r="AU999">
        <v>5.5</v>
      </c>
      <c r="AV999">
        <v>12800</v>
      </c>
      <c r="AW999">
        <v>96900</v>
      </c>
      <c r="AX999">
        <v>13.3</v>
      </c>
      <c r="AY999">
        <v>4.4000000000000004</v>
      </c>
      <c r="AZ999">
        <v>16300</v>
      </c>
      <c r="BA999">
        <v>92700</v>
      </c>
      <c r="BB999">
        <v>17.5</v>
      </c>
      <c r="BC999">
        <v>5.0999999999999996</v>
      </c>
      <c r="BD999">
        <v>15400</v>
      </c>
      <c r="BE999">
        <v>97300</v>
      </c>
      <c r="BF999">
        <v>15.8</v>
      </c>
      <c r="BG999">
        <v>4.9000000000000004</v>
      </c>
      <c r="BH999">
        <v>12700</v>
      </c>
      <c r="BI999">
        <v>97100</v>
      </c>
      <c r="BJ999">
        <v>13.1</v>
      </c>
      <c r="BK999">
        <v>4.4000000000000004</v>
      </c>
      <c r="BL999">
        <v>12700</v>
      </c>
      <c r="BM999">
        <v>93100</v>
      </c>
      <c r="BN999">
        <v>13.6</v>
      </c>
      <c r="BO999">
        <v>4.5999999999999996</v>
      </c>
      <c r="BP999">
        <v>10700</v>
      </c>
      <c r="BQ999">
        <v>91000</v>
      </c>
      <c r="BR999">
        <v>11.7</v>
      </c>
      <c r="BS999">
        <v>4.8</v>
      </c>
      <c r="BT999">
        <v>12400</v>
      </c>
      <c r="BU999">
        <v>94700</v>
      </c>
      <c r="BV999">
        <v>13.1</v>
      </c>
      <c r="BW999">
        <v>5.6</v>
      </c>
    </row>
    <row r="1000" spans="1:75" x14ac:dyDescent="0.3">
      <c r="A1000" t="s">
        <v>354</v>
      </c>
      <c r="B1000" t="str">
        <f>VLOOKUP(A1000,'class and classification'!$A$1:$B$338,2,FALSE)</f>
        <v>Urban with Significant Rural</v>
      </c>
      <c r="C1000" t="str">
        <f>VLOOKUP(A1000,'class and classification'!$A$1:$C$338,3,FALSE)</f>
        <v>SD</v>
      </c>
      <c r="D1000">
        <v>9300</v>
      </c>
      <c r="E1000">
        <v>58400</v>
      </c>
      <c r="F1000">
        <v>16</v>
      </c>
      <c r="G1000">
        <v>3.3</v>
      </c>
      <c r="H1000">
        <v>9900</v>
      </c>
      <c r="I1000">
        <v>60400</v>
      </c>
      <c r="J1000">
        <v>16.3</v>
      </c>
      <c r="K1000">
        <v>3.6</v>
      </c>
      <c r="L1000">
        <v>13200</v>
      </c>
      <c r="M1000">
        <v>61500</v>
      </c>
      <c r="N1000">
        <v>21.5</v>
      </c>
      <c r="O1000">
        <v>6.3</v>
      </c>
      <c r="P1000">
        <v>15400</v>
      </c>
      <c r="Q1000">
        <v>58700</v>
      </c>
      <c r="R1000">
        <v>26.2</v>
      </c>
      <c r="S1000">
        <v>6.9</v>
      </c>
      <c r="T1000">
        <v>11200</v>
      </c>
      <c r="U1000">
        <v>58500</v>
      </c>
      <c r="V1000">
        <v>19.2</v>
      </c>
      <c r="W1000">
        <v>6.3</v>
      </c>
      <c r="X1000">
        <v>8300</v>
      </c>
      <c r="Y1000">
        <v>56700</v>
      </c>
      <c r="Z1000">
        <v>14.6</v>
      </c>
      <c r="AA1000">
        <v>6</v>
      </c>
      <c r="AB1000">
        <v>14300</v>
      </c>
      <c r="AC1000">
        <v>55900</v>
      </c>
      <c r="AD1000">
        <v>25.6</v>
      </c>
      <c r="AE1000">
        <v>7.9</v>
      </c>
      <c r="AF1000">
        <v>8400</v>
      </c>
      <c r="AG1000">
        <v>55500</v>
      </c>
      <c r="AH1000">
        <v>15.2</v>
      </c>
      <c r="AI1000">
        <v>6.1</v>
      </c>
      <c r="AJ1000">
        <v>6900</v>
      </c>
      <c r="AK1000">
        <v>65500</v>
      </c>
      <c r="AL1000">
        <v>10.5</v>
      </c>
      <c r="AM1000">
        <v>5.0999999999999996</v>
      </c>
      <c r="AN1000">
        <v>9200</v>
      </c>
      <c r="AO1000">
        <v>66800</v>
      </c>
      <c r="AP1000">
        <v>13.8</v>
      </c>
      <c r="AQ1000">
        <v>5.5</v>
      </c>
      <c r="AR1000">
        <v>7600</v>
      </c>
      <c r="AS1000">
        <v>57500</v>
      </c>
      <c r="AT1000">
        <v>13.2</v>
      </c>
      <c r="AU1000">
        <v>5.8</v>
      </c>
      <c r="AV1000">
        <v>9200</v>
      </c>
      <c r="AW1000">
        <v>63300</v>
      </c>
      <c r="AX1000">
        <v>14.6</v>
      </c>
      <c r="AY1000">
        <v>5.7</v>
      </c>
      <c r="AZ1000">
        <v>10300</v>
      </c>
      <c r="BA1000">
        <v>64800</v>
      </c>
      <c r="BB1000">
        <v>16</v>
      </c>
      <c r="BC1000">
        <v>6.5</v>
      </c>
      <c r="BD1000">
        <v>9300</v>
      </c>
      <c r="BE1000">
        <v>65300</v>
      </c>
      <c r="BF1000">
        <v>14.3</v>
      </c>
      <c r="BG1000">
        <v>6.2</v>
      </c>
      <c r="BH1000">
        <v>11000</v>
      </c>
      <c r="BI1000">
        <v>66100</v>
      </c>
      <c r="BJ1000">
        <v>16.7</v>
      </c>
      <c r="BK1000">
        <v>6.5</v>
      </c>
      <c r="BL1000">
        <v>6300</v>
      </c>
      <c r="BM1000">
        <v>65400</v>
      </c>
      <c r="BN1000">
        <v>9.6</v>
      </c>
      <c r="BO1000">
        <v>5.2</v>
      </c>
      <c r="BP1000">
        <v>10100</v>
      </c>
      <c r="BQ1000">
        <v>65400</v>
      </c>
      <c r="BR1000">
        <v>15.4</v>
      </c>
      <c r="BS1000">
        <v>6.7</v>
      </c>
      <c r="BT1000">
        <v>11700</v>
      </c>
      <c r="BU1000">
        <v>68800</v>
      </c>
      <c r="BV1000">
        <v>17</v>
      </c>
      <c r="BW1000">
        <v>6.1</v>
      </c>
    </row>
    <row r="1001" spans="1:75" x14ac:dyDescent="0.3">
      <c r="A1001" t="s">
        <v>355</v>
      </c>
      <c r="B1001" t="str">
        <f>VLOOKUP(A1001,'class and classification'!$A$1:$B$338,2,FALSE)</f>
        <v>Predominantly Urban</v>
      </c>
      <c r="C1001" t="str">
        <f>VLOOKUP(A1001,'class and classification'!$A$1:$C$338,3,FALSE)</f>
        <v>SD</v>
      </c>
      <c r="D1001">
        <v>4200</v>
      </c>
      <c r="E1001">
        <v>39100</v>
      </c>
      <c r="F1001">
        <v>10.7</v>
      </c>
      <c r="G1001">
        <v>2.9</v>
      </c>
      <c r="H1001">
        <v>5700</v>
      </c>
      <c r="I1001">
        <v>39900</v>
      </c>
      <c r="J1001">
        <v>14.2</v>
      </c>
      <c r="K1001">
        <v>3.4</v>
      </c>
      <c r="L1001">
        <v>5700</v>
      </c>
      <c r="M1001">
        <v>40900</v>
      </c>
      <c r="N1001">
        <v>14</v>
      </c>
      <c r="O1001">
        <v>6.1</v>
      </c>
      <c r="P1001">
        <v>5800</v>
      </c>
      <c r="Q1001">
        <v>42900</v>
      </c>
      <c r="R1001">
        <v>13.6</v>
      </c>
      <c r="S1001">
        <v>6.3</v>
      </c>
      <c r="T1001">
        <v>5900</v>
      </c>
      <c r="U1001">
        <v>40500</v>
      </c>
      <c r="V1001">
        <v>14.5</v>
      </c>
      <c r="W1001">
        <v>6.8</v>
      </c>
      <c r="X1001">
        <v>4200</v>
      </c>
      <c r="Y1001">
        <v>39400</v>
      </c>
      <c r="Z1001">
        <v>10.6</v>
      </c>
      <c r="AA1001">
        <v>6.3</v>
      </c>
      <c r="AB1001">
        <v>5200</v>
      </c>
      <c r="AC1001">
        <v>37900</v>
      </c>
      <c r="AD1001">
        <v>13.6</v>
      </c>
      <c r="AE1001">
        <v>6.5</v>
      </c>
      <c r="AF1001">
        <v>4400</v>
      </c>
      <c r="AG1001">
        <v>38600</v>
      </c>
      <c r="AH1001">
        <v>11.4</v>
      </c>
      <c r="AI1001">
        <v>6.6</v>
      </c>
      <c r="AJ1001">
        <v>4300</v>
      </c>
      <c r="AK1001">
        <v>35900</v>
      </c>
      <c r="AL1001">
        <v>11.9</v>
      </c>
      <c r="AM1001" t="s">
        <v>38</v>
      </c>
      <c r="AN1001">
        <v>5900</v>
      </c>
      <c r="AO1001">
        <v>38900</v>
      </c>
      <c r="AP1001">
        <v>15.2</v>
      </c>
      <c r="AQ1001">
        <v>7.6</v>
      </c>
      <c r="AR1001">
        <v>1800</v>
      </c>
      <c r="AS1001">
        <v>41200</v>
      </c>
      <c r="AT1001">
        <v>4.3</v>
      </c>
      <c r="AU1001" t="s">
        <v>38</v>
      </c>
      <c r="AV1001">
        <v>6500</v>
      </c>
      <c r="AW1001">
        <v>41800</v>
      </c>
      <c r="AX1001">
        <v>15.5</v>
      </c>
      <c r="AY1001">
        <v>7.9</v>
      </c>
      <c r="AZ1001">
        <v>2800</v>
      </c>
      <c r="BA1001">
        <v>46400</v>
      </c>
      <c r="BB1001">
        <v>6.1</v>
      </c>
      <c r="BC1001" t="s">
        <v>38</v>
      </c>
      <c r="BD1001">
        <v>4700</v>
      </c>
      <c r="BE1001">
        <v>43000</v>
      </c>
      <c r="BF1001">
        <v>11</v>
      </c>
      <c r="BG1001">
        <v>6.5</v>
      </c>
      <c r="BH1001">
        <v>8700</v>
      </c>
      <c r="BI1001">
        <v>42000</v>
      </c>
      <c r="BJ1001">
        <v>20.7</v>
      </c>
      <c r="BK1001">
        <v>8.9</v>
      </c>
      <c r="BL1001">
        <v>4400</v>
      </c>
      <c r="BM1001">
        <v>38700</v>
      </c>
      <c r="BN1001">
        <v>11.3</v>
      </c>
      <c r="BO1001" t="s">
        <v>38</v>
      </c>
      <c r="BP1001">
        <v>3400</v>
      </c>
      <c r="BQ1001">
        <v>39000</v>
      </c>
      <c r="BR1001">
        <v>8.8000000000000007</v>
      </c>
      <c r="BS1001" t="s">
        <v>38</v>
      </c>
      <c r="BT1001">
        <v>5600</v>
      </c>
      <c r="BU1001">
        <v>43600</v>
      </c>
      <c r="BV1001">
        <v>12.9</v>
      </c>
      <c r="BW1001">
        <v>7.2</v>
      </c>
    </row>
    <row r="1002" spans="1:75" x14ac:dyDescent="0.3">
      <c r="A1002" t="s">
        <v>356</v>
      </c>
      <c r="B1002" t="str">
        <f>VLOOKUP(A1002,'class and classification'!$A$1:$B$338,2,FALSE)</f>
        <v>Predominantly Rural</v>
      </c>
      <c r="C1002" t="str">
        <f>VLOOKUP(A1002,'class and classification'!$A$1:$C$338,3,FALSE)</f>
        <v>SD</v>
      </c>
      <c r="D1002">
        <v>4100</v>
      </c>
      <c r="E1002">
        <v>31300</v>
      </c>
      <c r="F1002">
        <v>13.2</v>
      </c>
      <c r="G1002">
        <v>3.3</v>
      </c>
      <c r="H1002">
        <v>4000</v>
      </c>
      <c r="I1002">
        <v>31600</v>
      </c>
      <c r="J1002">
        <v>12.8</v>
      </c>
      <c r="K1002">
        <v>3.3</v>
      </c>
      <c r="L1002">
        <v>3600</v>
      </c>
      <c r="M1002">
        <v>30100</v>
      </c>
      <c r="N1002">
        <v>12</v>
      </c>
      <c r="O1002">
        <v>6.5</v>
      </c>
      <c r="P1002">
        <v>2700</v>
      </c>
      <c r="Q1002">
        <v>29800</v>
      </c>
      <c r="R1002">
        <v>9</v>
      </c>
      <c r="S1002" t="s">
        <v>38</v>
      </c>
      <c r="T1002">
        <v>5300</v>
      </c>
      <c r="U1002">
        <v>31800</v>
      </c>
      <c r="V1002">
        <v>16.7</v>
      </c>
      <c r="W1002">
        <v>8.4</v>
      </c>
      <c r="X1002">
        <v>5500</v>
      </c>
      <c r="Y1002">
        <v>30700</v>
      </c>
      <c r="Z1002">
        <v>17.8</v>
      </c>
      <c r="AA1002">
        <v>7.7</v>
      </c>
      <c r="AB1002">
        <v>4000</v>
      </c>
      <c r="AC1002">
        <v>28300</v>
      </c>
      <c r="AD1002">
        <v>14</v>
      </c>
      <c r="AE1002">
        <v>7.3</v>
      </c>
      <c r="AF1002">
        <v>6300</v>
      </c>
      <c r="AG1002">
        <v>25500</v>
      </c>
      <c r="AH1002">
        <v>24.7</v>
      </c>
      <c r="AI1002">
        <v>10.7</v>
      </c>
      <c r="AJ1002">
        <v>2800</v>
      </c>
      <c r="AK1002">
        <v>29500</v>
      </c>
      <c r="AL1002">
        <v>9.4</v>
      </c>
      <c r="AM1002" t="s">
        <v>38</v>
      </c>
      <c r="AN1002">
        <v>2000</v>
      </c>
      <c r="AO1002">
        <v>30300</v>
      </c>
      <c r="AP1002">
        <v>6.6</v>
      </c>
      <c r="AQ1002" t="s">
        <v>38</v>
      </c>
      <c r="AR1002">
        <v>3600</v>
      </c>
      <c r="AS1002">
        <v>29900</v>
      </c>
      <c r="AT1002">
        <v>11.9</v>
      </c>
      <c r="AU1002" t="s">
        <v>38</v>
      </c>
      <c r="AV1002">
        <v>5500</v>
      </c>
      <c r="AW1002">
        <v>32400</v>
      </c>
      <c r="AX1002">
        <v>17</v>
      </c>
      <c r="AY1002">
        <v>9.4</v>
      </c>
      <c r="AZ1002">
        <v>4800</v>
      </c>
      <c r="BA1002">
        <v>30000</v>
      </c>
      <c r="BB1002">
        <v>16.2</v>
      </c>
      <c r="BC1002" t="s">
        <v>38</v>
      </c>
      <c r="BD1002">
        <v>3800</v>
      </c>
      <c r="BE1002">
        <v>30900</v>
      </c>
      <c r="BF1002">
        <v>12.5</v>
      </c>
      <c r="BG1002">
        <v>7.6</v>
      </c>
      <c r="BH1002">
        <v>2900</v>
      </c>
      <c r="BI1002">
        <v>27600</v>
      </c>
      <c r="BJ1002">
        <v>10.7</v>
      </c>
      <c r="BK1002" t="s">
        <v>38</v>
      </c>
      <c r="BL1002">
        <v>6500</v>
      </c>
      <c r="BM1002">
        <v>32900</v>
      </c>
      <c r="BN1002">
        <v>19.7</v>
      </c>
      <c r="BO1002">
        <v>9.6999999999999993</v>
      </c>
      <c r="BP1002">
        <v>4900</v>
      </c>
      <c r="BQ1002">
        <v>29200</v>
      </c>
      <c r="BR1002">
        <v>16.899999999999999</v>
      </c>
      <c r="BS1002">
        <v>9.6999999999999993</v>
      </c>
      <c r="BT1002">
        <v>4000</v>
      </c>
      <c r="BU1002">
        <v>30700</v>
      </c>
      <c r="BV1002">
        <v>13</v>
      </c>
      <c r="BW1002" t="s">
        <v>38</v>
      </c>
    </row>
    <row r="1003" spans="1:75" x14ac:dyDescent="0.3">
      <c r="A1003" t="s">
        <v>357</v>
      </c>
      <c r="B1003" t="str">
        <f>VLOOKUP(A1003,'class and classification'!$A$1:$B$338,2,FALSE)</f>
        <v>Predominantly Urban</v>
      </c>
      <c r="C1003" t="str">
        <f>VLOOKUP(A1003,'class and classification'!$A$1:$C$338,3,FALSE)</f>
        <v>SD</v>
      </c>
      <c r="D1003">
        <v>6300</v>
      </c>
      <c r="E1003">
        <v>39000</v>
      </c>
      <c r="F1003">
        <v>16.2</v>
      </c>
      <c r="G1003">
        <v>3.7</v>
      </c>
      <c r="H1003">
        <v>6600</v>
      </c>
      <c r="I1003">
        <v>38700</v>
      </c>
      <c r="J1003">
        <v>17.100000000000001</v>
      </c>
      <c r="K1003">
        <v>3.8</v>
      </c>
      <c r="L1003">
        <v>3900</v>
      </c>
      <c r="M1003">
        <v>40500</v>
      </c>
      <c r="N1003">
        <v>9.6999999999999993</v>
      </c>
      <c r="O1003">
        <v>5.0999999999999996</v>
      </c>
      <c r="P1003">
        <v>4500</v>
      </c>
      <c r="Q1003">
        <v>39600</v>
      </c>
      <c r="R1003">
        <v>11.4</v>
      </c>
      <c r="S1003">
        <v>5.8</v>
      </c>
      <c r="T1003">
        <v>7300</v>
      </c>
      <c r="U1003">
        <v>38700</v>
      </c>
      <c r="V1003">
        <v>18.8</v>
      </c>
      <c r="W1003">
        <v>7.9</v>
      </c>
      <c r="X1003">
        <v>7100</v>
      </c>
      <c r="Y1003">
        <v>38100</v>
      </c>
      <c r="Z1003">
        <v>18.7</v>
      </c>
      <c r="AA1003">
        <v>7.8</v>
      </c>
      <c r="AB1003">
        <v>7900</v>
      </c>
      <c r="AC1003">
        <v>43000</v>
      </c>
      <c r="AD1003">
        <v>18.5</v>
      </c>
      <c r="AE1003">
        <v>7.8</v>
      </c>
      <c r="AF1003">
        <v>4700</v>
      </c>
      <c r="AG1003">
        <v>40800</v>
      </c>
      <c r="AH1003">
        <v>11.6</v>
      </c>
      <c r="AI1003">
        <v>6.7</v>
      </c>
      <c r="AJ1003">
        <v>6000</v>
      </c>
      <c r="AK1003">
        <v>41700</v>
      </c>
      <c r="AL1003">
        <v>14.3</v>
      </c>
      <c r="AM1003">
        <v>7</v>
      </c>
      <c r="AN1003">
        <v>2500</v>
      </c>
      <c r="AO1003">
        <v>42400</v>
      </c>
      <c r="AP1003">
        <v>5.8</v>
      </c>
      <c r="AQ1003" t="s">
        <v>38</v>
      </c>
      <c r="AR1003">
        <v>4800</v>
      </c>
      <c r="AS1003">
        <v>41900</v>
      </c>
      <c r="AT1003">
        <v>11.6</v>
      </c>
      <c r="AU1003" t="s">
        <v>38</v>
      </c>
      <c r="AV1003">
        <v>4900</v>
      </c>
      <c r="AW1003">
        <v>42000</v>
      </c>
      <c r="AX1003">
        <v>11.6</v>
      </c>
      <c r="AY1003">
        <v>6.8</v>
      </c>
      <c r="AZ1003">
        <v>3600</v>
      </c>
      <c r="BA1003">
        <v>43500</v>
      </c>
      <c r="BB1003">
        <v>8.3000000000000007</v>
      </c>
      <c r="BC1003" t="s">
        <v>38</v>
      </c>
      <c r="BD1003">
        <v>5400</v>
      </c>
      <c r="BE1003">
        <v>43600</v>
      </c>
      <c r="BF1003">
        <v>12.3</v>
      </c>
      <c r="BG1003" t="s">
        <v>38</v>
      </c>
      <c r="BH1003">
        <v>9200</v>
      </c>
      <c r="BI1003">
        <v>46500</v>
      </c>
      <c r="BJ1003">
        <v>19.7</v>
      </c>
      <c r="BK1003">
        <v>7.6</v>
      </c>
      <c r="BL1003">
        <v>8700</v>
      </c>
      <c r="BM1003">
        <v>47100</v>
      </c>
      <c r="BN1003">
        <v>18.5</v>
      </c>
      <c r="BO1003">
        <v>8</v>
      </c>
      <c r="BP1003">
        <v>10000</v>
      </c>
      <c r="BQ1003">
        <v>45500</v>
      </c>
      <c r="BR1003">
        <v>22</v>
      </c>
      <c r="BS1003">
        <v>9</v>
      </c>
      <c r="BT1003">
        <v>9100</v>
      </c>
      <c r="BU1003">
        <v>45800</v>
      </c>
      <c r="BV1003">
        <v>19.8</v>
      </c>
      <c r="BW1003">
        <v>7.2</v>
      </c>
    </row>
    <row r="1004" spans="1:75" x14ac:dyDescent="0.3">
      <c r="A1004" t="s">
        <v>358</v>
      </c>
      <c r="B1004" t="str">
        <f>VLOOKUP(A1004,'class and classification'!$A$1:$B$338,2,FALSE)</f>
        <v>Predominantly Rural</v>
      </c>
      <c r="C1004" t="str">
        <f>VLOOKUP(A1004,'class and classification'!$A$1:$C$338,3,FALSE)</f>
        <v>SD</v>
      </c>
      <c r="D1004">
        <v>5500</v>
      </c>
      <c r="E1004">
        <v>58300</v>
      </c>
      <c r="F1004">
        <v>9.4</v>
      </c>
      <c r="G1004">
        <v>2.6</v>
      </c>
      <c r="H1004">
        <v>5900</v>
      </c>
      <c r="I1004">
        <v>55400</v>
      </c>
      <c r="J1004">
        <v>10.6</v>
      </c>
      <c r="K1004">
        <v>3.2</v>
      </c>
      <c r="L1004">
        <v>4900</v>
      </c>
      <c r="M1004">
        <v>52800</v>
      </c>
      <c r="N1004">
        <v>9.3000000000000007</v>
      </c>
      <c r="O1004">
        <v>4.7</v>
      </c>
      <c r="P1004">
        <v>5100</v>
      </c>
      <c r="Q1004">
        <v>56000</v>
      </c>
      <c r="R1004">
        <v>9.1999999999999993</v>
      </c>
      <c r="S1004">
        <v>4.5999999999999996</v>
      </c>
      <c r="T1004">
        <v>4200</v>
      </c>
      <c r="U1004">
        <v>59200</v>
      </c>
      <c r="V1004">
        <v>7.1</v>
      </c>
      <c r="W1004">
        <v>3.9</v>
      </c>
      <c r="X1004">
        <v>5900</v>
      </c>
      <c r="Y1004">
        <v>56700</v>
      </c>
      <c r="Z1004">
        <v>10.4</v>
      </c>
      <c r="AA1004">
        <v>4.7</v>
      </c>
      <c r="AB1004">
        <v>8100</v>
      </c>
      <c r="AC1004">
        <v>54100</v>
      </c>
      <c r="AD1004">
        <v>15</v>
      </c>
      <c r="AE1004">
        <v>6.5</v>
      </c>
      <c r="AF1004">
        <v>7500</v>
      </c>
      <c r="AG1004">
        <v>55700</v>
      </c>
      <c r="AH1004">
        <v>13.5</v>
      </c>
      <c r="AI1004">
        <v>6.6</v>
      </c>
      <c r="AJ1004">
        <v>8400</v>
      </c>
      <c r="AK1004">
        <v>52100</v>
      </c>
      <c r="AL1004">
        <v>16.100000000000001</v>
      </c>
      <c r="AM1004">
        <v>6.1</v>
      </c>
      <c r="AN1004">
        <v>7000</v>
      </c>
      <c r="AO1004">
        <v>52900</v>
      </c>
      <c r="AP1004">
        <v>13.3</v>
      </c>
      <c r="AQ1004">
        <v>5.4</v>
      </c>
      <c r="AR1004">
        <v>5500</v>
      </c>
      <c r="AS1004">
        <v>52600</v>
      </c>
      <c r="AT1004">
        <v>10.5</v>
      </c>
      <c r="AU1004">
        <v>5.4</v>
      </c>
      <c r="AV1004">
        <v>6700</v>
      </c>
      <c r="AW1004">
        <v>54800</v>
      </c>
      <c r="AX1004">
        <v>12.2</v>
      </c>
      <c r="AY1004">
        <v>6.1</v>
      </c>
      <c r="AZ1004">
        <v>6100</v>
      </c>
      <c r="BA1004">
        <v>52500</v>
      </c>
      <c r="BB1004">
        <v>11.7</v>
      </c>
      <c r="BC1004">
        <v>5.5</v>
      </c>
      <c r="BD1004">
        <v>8300</v>
      </c>
      <c r="BE1004">
        <v>55900</v>
      </c>
      <c r="BF1004">
        <v>14.8</v>
      </c>
      <c r="BG1004">
        <v>5.7</v>
      </c>
      <c r="BH1004">
        <v>8500</v>
      </c>
      <c r="BI1004">
        <v>63200</v>
      </c>
      <c r="BJ1004">
        <v>13.5</v>
      </c>
      <c r="BK1004">
        <v>5.8</v>
      </c>
      <c r="BL1004">
        <v>6000</v>
      </c>
      <c r="BM1004">
        <v>57700</v>
      </c>
      <c r="BN1004">
        <v>10.5</v>
      </c>
      <c r="BO1004">
        <v>5.4</v>
      </c>
      <c r="BP1004">
        <v>8100</v>
      </c>
      <c r="BQ1004">
        <v>56500</v>
      </c>
      <c r="BR1004">
        <v>14.4</v>
      </c>
      <c r="BS1004">
        <v>6.7</v>
      </c>
      <c r="BT1004">
        <v>6800</v>
      </c>
      <c r="BU1004">
        <v>55300</v>
      </c>
      <c r="BV1004">
        <v>12.2</v>
      </c>
      <c r="BW1004">
        <v>6.4</v>
      </c>
    </row>
    <row r="1005" spans="1:75" x14ac:dyDescent="0.3">
      <c r="A1005" t="s">
        <v>359</v>
      </c>
      <c r="B1005" t="str">
        <f>VLOOKUP(A1005,'class and classification'!$A$1:$B$338,2,FALSE)</f>
        <v>Predominantly Rural</v>
      </c>
      <c r="C1005" t="str">
        <f>VLOOKUP(A1005,'class and classification'!$A$1:$C$338,3,FALSE)</f>
        <v>SD</v>
      </c>
      <c r="D1005">
        <v>5600</v>
      </c>
      <c r="E1005">
        <v>35300</v>
      </c>
      <c r="F1005">
        <v>16</v>
      </c>
      <c r="G1005">
        <v>3.3</v>
      </c>
      <c r="H1005">
        <v>5500</v>
      </c>
      <c r="I1005">
        <v>37400</v>
      </c>
      <c r="J1005">
        <v>14.8</v>
      </c>
      <c r="K1005">
        <v>3.6</v>
      </c>
      <c r="L1005">
        <v>4400</v>
      </c>
      <c r="M1005">
        <v>39500</v>
      </c>
      <c r="N1005">
        <v>11.2</v>
      </c>
      <c r="O1005">
        <v>5.5</v>
      </c>
      <c r="P1005">
        <v>7200</v>
      </c>
      <c r="Q1005">
        <v>41400</v>
      </c>
      <c r="R1005">
        <v>17.3</v>
      </c>
      <c r="S1005">
        <v>6.6</v>
      </c>
      <c r="T1005">
        <v>5700</v>
      </c>
      <c r="U1005">
        <v>40000</v>
      </c>
      <c r="V1005">
        <v>14.2</v>
      </c>
      <c r="W1005">
        <v>5.9</v>
      </c>
      <c r="X1005">
        <v>7500</v>
      </c>
      <c r="Y1005">
        <v>41000</v>
      </c>
      <c r="Z1005">
        <v>18.2</v>
      </c>
      <c r="AA1005">
        <v>6.9</v>
      </c>
      <c r="AB1005">
        <v>5800</v>
      </c>
      <c r="AC1005">
        <v>39100</v>
      </c>
      <c r="AD1005">
        <v>14.8</v>
      </c>
      <c r="AE1005">
        <v>6.9</v>
      </c>
      <c r="AF1005">
        <v>7500</v>
      </c>
      <c r="AG1005">
        <v>39100</v>
      </c>
      <c r="AH1005">
        <v>19.3</v>
      </c>
      <c r="AI1005">
        <v>7.5</v>
      </c>
      <c r="AJ1005">
        <v>8100</v>
      </c>
      <c r="AK1005">
        <v>44800</v>
      </c>
      <c r="AL1005">
        <v>18.100000000000001</v>
      </c>
      <c r="AM1005">
        <v>6.8</v>
      </c>
      <c r="AN1005">
        <v>6500</v>
      </c>
      <c r="AO1005">
        <v>44900</v>
      </c>
      <c r="AP1005">
        <v>14.5</v>
      </c>
      <c r="AQ1005">
        <v>6.5</v>
      </c>
      <c r="AR1005">
        <v>7500</v>
      </c>
      <c r="AS1005">
        <v>43300</v>
      </c>
      <c r="AT1005">
        <v>17.2</v>
      </c>
      <c r="AU1005">
        <v>7</v>
      </c>
      <c r="AV1005">
        <v>4200</v>
      </c>
      <c r="AW1005">
        <v>41600</v>
      </c>
      <c r="AX1005">
        <v>10</v>
      </c>
      <c r="AY1005" t="s">
        <v>38</v>
      </c>
      <c r="AZ1005">
        <v>10200</v>
      </c>
      <c r="BA1005">
        <v>45500</v>
      </c>
      <c r="BB1005">
        <v>22.4</v>
      </c>
      <c r="BC1005">
        <v>8.9</v>
      </c>
      <c r="BD1005">
        <v>10800</v>
      </c>
      <c r="BE1005">
        <v>46600</v>
      </c>
      <c r="BF1005">
        <v>23.1</v>
      </c>
      <c r="BG1005">
        <v>8.1999999999999993</v>
      </c>
      <c r="BH1005">
        <v>7200</v>
      </c>
      <c r="BI1005">
        <v>41300</v>
      </c>
      <c r="BJ1005">
        <v>17.399999999999999</v>
      </c>
      <c r="BK1005">
        <v>8.3000000000000007</v>
      </c>
      <c r="BL1005">
        <v>7300</v>
      </c>
      <c r="BM1005">
        <v>46600</v>
      </c>
      <c r="BN1005">
        <v>15.6</v>
      </c>
      <c r="BO1005">
        <v>7.4</v>
      </c>
      <c r="BP1005">
        <v>5900</v>
      </c>
      <c r="BQ1005">
        <v>42400</v>
      </c>
      <c r="BR1005">
        <v>14</v>
      </c>
      <c r="BS1005" t="s">
        <v>38</v>
      </c>
      <c r="BT1005">
        <v>8700</v>
      </c>
      <c r="BU1005">
        <v>46300</v>
      </c>
      <c r="BV1005">
        <v>18.8</v>
      </c>
      <c r="BW1005">
        <v>7</v>
      </c>
    </row>
    <row r="1006" spans="1:75" x14ac:dyDescent="0.3">
      <c r="A1006" t="s">
        <v>360</v>
      </c>
      <c r="B1006" t="str">
        <f>VLOOKUP(A1006,'class and classification'!$A$1:$B$338,2,FALSE)</f>
        <v>Predominantly Urban</v>
      </c>
      <c r="C1006" t="str">
        <f>VLOOKUP(A1006,'class and classification'!$A$1:$C$338,3,FALSE)</f>
        <v>SD</v>
      </c>
      <c r="D1006">
        <v>5200</v>
      </c>
      <c r="E1006">
        <v>42900</v>
      </c>
      <c r="F1006">
        <v>12.1</v>
      </c>
      <c r="G1006">
        <v>2.9</v>
      </c>
      <c r="H1006">
        <v>5300</v>
      </c>
      <c r="I1006">
        <v>44800</v>
      </c>
      <c r="J1006">
        <v>11.8</v>
      </c>
      <c r="K1006">
        <v>3.2</v>
      </c>
      <c r="L1006">
        <v>7200</v>
      </c>
      <c r="M1006">
        <v>46400</v>
      </c>
      <c r="N1006">
        <v>15.6</v>
      </c>
      <c r="O1006">
        <v>6.1</v>
      </c>
      <c r="P1006">
        <v>7100</v>
      </c>
      <c r="Q1006">
        <v>44600</v>
      </c>
      <c r="R1006">
        <v>16</v>
      </c>
      <c r="S1006">
        <v>6.1</v>
      </c>
      <c r="T1006">
        <v>8800</v>
      </c>
      <c r="U1006">
        <v>49000</v>
      </c>
      <c r="V1006">
        <v>18</v>
      </c>
      <c r="W1006">
        <v>6.4</v>
      </c>
      <c r="X1006">
        <v>2800</v>
      </c>
      <c r="Y1006">
        <v>44700</v>
      </c>
      <c r="Z1006">
        <v>6.2</v>
      </c>
      <c r="AA1006" t="s">
        <v>38</v>
      </c>
      <c r="AB1006">
        <v>3800</v>
      </c>
      <c r="AC1006">
        <v>42600</v>
      </c>
      <c r="AD1006">
        <v>8.9</v>
      </c>
      <c r="AE1006" t="s">
        <v>38</v>
      </c>
      <c r="AF1006">
        <v>5200</v>
      </c>
      <c r="AG1006">
        <v>48300</v>
      </c>
      <c r="AH1006">
        <v>10.9</v>
      </c>
      <c r="AI1006">
        <v>6.1</v>
      </c>
      <c r="AJ1006">
        <v>5500</v>
      </c>
      <c r="AK1006">
        <v>49000</v>
      </c>
      <c r="AL1006">
        <v>11.3</v>
      </c>
      <c r="AM1006" t="s">
        <v>38</v>
      </c>
      <c r="AN1006">
        <v>4300</v>
      </c>
      <c r="AO1006">
        <v>47300</v>
      </c>
      <c r="AP1006">
        <v>9.1</v>
      </c>
      <c r="AQ1006" t="s">
        <v>38</v>
      </c>
      <c r="AR1006">
        <v>8100</v>
      </c>
      <c r="AS1006">
        <v>50200</v>
      </c>
      <c r="AT1006">
        <v>16.100000000000001</v>
      </c>
      <c r="AU1006">
        <v>6.5</v>
      </c>
      <c r="AV1006">
        <v>8400</v>
      </c>
      <c r="AW1006">
        <v>47800</v>
      </c>
      <c r="AX1006">
        <v>17.600000000000001</v>
      </c>
      <c r="AY1006">
        <v>7</v>
      </c>
      <c r="AZ1006">
        <v>5700</v>
      </c>
      <c r="BA1006">
        <v>47100</v>
      </c>
      <c r="BB1006">
        <v>12</v>
      </c>
      <c r="BC1006">
        <v>6.4</v>
      </c>
      <c r="BD1006">
        <v>6700</v>
      </c>
      <c r="BE1006">
        <v>47100</v>
      </c>
      <c r="BF1006">
        <v>14.2</v>
      </c>
      <c r="BG1006">
        <v>7.5</v>
      </c>
      <c r="BH1006">
        <v>7500</v>
      </c>
      <c r="BI1006">
        <v>50100</v>
      </c>
      <c r="BJ1006">
        <v>14.9</v>
      </c>
      <c r="BK1006">
        <v>8.5</v>
      </c>
      <c r="BL1006">
        <v>4000</v>
      </c>
      <c r="BM1006">
        <v>49500</v>
      </c>
      <c r="BN1006">
        <v>8.1</v>
      </c>
      <c r="BO1006" t="s">
        <v>38</v>
      </c>
      <c r="BP1006">
        <v>5200</v>
      </c>
      <c r="BQ1006">
        <v>50800</v>
      </c>
      <c r="BR1006">
        <v>10.199999999999999</v>
      </c>
      <c r="BS1006" t="s">
        <v>38</v>
      </c>
      <c r="BT1006">
        <v>5000</v>
      </c>
      <c r="BU1006">
        <v>50300</v>
      </c>
      <c r="BV1006">
        <v>9.9</v>
      </c>
      <c r="BW1006" t="s">
        <v>38</v>
      </c>
    </row>
    <row r="1007" spans="1:75" x14ac:dyDescent="0.3">
      <c r="A1007" t="s">
        <v>361</v>
      </c>
      <c r="B1007" t="str">
        <f>VLOOKUP(A1007,'class and classification'!$A$1:$B$338,2,FALSE)</f>
        <v>Urban with Significant Rural</v>
      </c>
      <c r="C1007" t="str">
        <f>VLOOKUP(A1007,'class and classification'!$A$1:$C$338,3,FALSE)</f>
        <v>SD</v>
      </c>
      <c r="D1007">
        <v>11600</v>
      </c>
      <c r="E1007">
        <v>75000</v>
      </c>
      <c r="F1007">
        <v>15.4</v>
      </c>
      <c r="G1007">
        <v>3.4</v>
      </c>
      <c r="H1007">
        <v>9900</v>
      </c>
      <c r="I1007">
        <v>74400</v>
      </c>
      <c r="J1007">
        <v>13.3</v>
      </c>
      <c r="K1007">
        <v>3.4</v>
      </c>
      <c r="L1007">
        <v>9500</v>
      </c>
      <c r="M1007">
        <v>74300</v>
      </c>
      <c r="N1007">
        <v>12.7</v>
      </c>
      <c r="O1007">
        <v>4.3</v>
      </c>
      <c r="P1007">
        <v>10000</v>
      </c>
      <c r="Q1007">
        <v>72600</v>
      </c>
      <c r="R1007">
        <v>13.8</v>
      </c>
      <c r="S1007">
        <v>5</v>
      </c>
      <c r="T1007">
        <v>10700</v>
      </c>
      <c r="U1007">
        <v>72600</v>
      </c>
      <c r="V1007">
        <v>14.7</v>
      </c>
      <c r="W1007">
        <v>5.4</v>
      </c>
      <c r="X1007">
        <v>13000</v>
      </c>
      <c r="Y1007">
        <v>65200</v>
      </c>
      <c r="Z1007">
        <v>19.899999999999999</v>
      </c>
      <c r="AA1007">
        <v>6</v>
      </c>
      <c r="AB1007">
        <v>14400</v>
      </c>
      <c r="AC1007">
        <v>75100</v>
      </c>
      <c r="AD1007">
        <v>19.2</v>
      </c>
      <c r="AE1007">
        <v>5.9</v>
      </c>
      <c r="AF1007">
        <v>14000</v>
      </c>
      <c r="AG1007">
        <v>73000</v>
      </c>
      <c r="AH1007">
        <v>19.2</v>
      </c>
      <c r="AI1007">
        <v>6.3</v>
      </c>
      <c r="AJ1007">
        <v>14800</v>
      </c>
      <c r="AK1007">
        <v>70300</v>
      </c>
      <c r="AL1007">
        <v>21.1</v>
      </c>
      <c r="AM1007">
        <v>5.8</v>
      </c>
      <c r="AN1007">
        <v>13600</v>
      </c>
      <c r="AO1007">
        <v>81600</v>
      </c>
      <c r="AP1007">
        <v>16.7</v>
      </c>
      <c r="AQ1007">
        <v>5.2</v>
      </c>
      <c r="AR1007">
        <v>13100</v>
      </c>
      <c r="AS1007">
        <v>79500</v>
      </c>
      <c r="AT1007">
        <v>16.5</v>
      </c>
      <c r="AU1007">
        <v>5.2</v>
      </c>
      <c r="AV1007">
        <v>13600</v>
      </c>
      <c r="AW1007">
        <v>80500</v>
      </c>
      <c r="AX1007">
        <v>16.899999999999999</v>
      </c>
      <c r="AY1007">
        <v>5.4</v>
      </c>
      <c r="AZ1007">
        <v>13800</v>
      </c>
      <c r="BA1007">
        <v>83200</v>
      </c>
      <c r="BB1007">
        <v>16.600000000000001</v>
      </c>
      <c r="BC1007">
        <v>5.8</v>
      </c>
      <c r="BD1007">
        <v>15400</v>
      </c>
      <c r="BE1007">
        <v>80400</v>
      </c>
      <c r="BF1007">
        <v>19.100000000000001</v>
      </c>
      <c r="BG1007">
        <v>5.8</v>
      </c>
      <c r="BH1007">
        <v>14600</v>
      </c>
      <c r="BI1007">
        <v>80100</v>
      </c>
      <c r="BJ1007">
        <v>18.2</v>
      </c>
      <c r="BK1007">
        <v>5.7</v>
      </c>
      <c r="BL1007">
        <v>15300</v>
      </c>
      <c r="BM1007">
        <v>80400</v>
      </c>
      <c r="BN1007">
        <v>19.100000000000001</v>
      </c>
      <c r="BO1007">
        <v>6.2</v>
      </c>
      <c r="BP1007">
        <v>17500</v>
      </c>
      <c r="BQ1007">
        <v>81100</v>
      </c>
      <c r="BR1007">
        <v>21.6</v>
      </c>
      <c r="BS1007">
        <v>6.9</v>
      </c>
      <c r="BT1007">
        <v>13500</v>
      </c>
      <c r="BU1007">
        <v>82900</v>
      </c>
      <c r="BV1007">
        <v>16.3</v>
      </c>
      <c r="BW1007">
        <v>5.7</v>
      </c>
    </row>
    <row r="1008" spans="1:75" x14ac:dyDescent="0.3">
      <c r="A1008" t="s">
        <v>362</v>
      </c>
      <c r="B1008" t="str">
        <f>VLOOKUP(A1008,'class and classification'!$A$1:$B$338,2,FALSE)</f>
        <v>Urban with Significant Rural</v>
      </c>
      <c r="C1008" t="str">
        <f>VLOOKUP(A1008,'class and classification'!$A$1:$C$338,3,FALSE)</f>
        <v>SD</v>
      </c>
      <c r="D1008">
        <v>9400</v>
      </c>
      <c r="E1008">
        <v>69600</v>
      </c>
      <c r="F1008">
        <v>13.5</v>
      </c>
      <c r="G1008">
        <v>3.4</v>
      </c>
      <c r="H1008">
        <v>10000</v>
      </c>
      <c r="I1008">
        <v>68900</v>
      </c>
      <c r="J1008">
        <v>14.5</v>
      </c>
      <c r="K1008">
        <v>3.3</v>
      </c>
      <c r="L1008">
        <v>8600</v>
      </c>
      <c r="M1008">
        <v>63700</v>
      </c>
      <c r="N1008">
        <v>13.6</v>
      </c>
      <c r="O1008">
        <v>4.7</v>
      </c>
      <c r="P1008">
        <v>11400</v>
      </c>
      <c r="Q1008">
        <v>68500</v>
      </c>
      <c r="R1008">
        <v>16.7</v>
      </c>
      <c r="S1008">
        <v>5</v>
      </c>
      <c r="T1008">
        <v>11200</v>
      </c>
      <c r="U1008">
        <v>73800</v>
      </c>
      <c r="V1008">
        <v>15.2</v>
      </c>
      <c r="W1008">
        <v>4.8</v>
      </c>
      <c r="X1008">
        <v>13100</v>
      </c>
      <c r="Y1008">
        <v>69600</v>
      </c>
      <c r="Z1008">
        <v>18.8</v>
      </c>
      <c r="AA1008">
        <v>5.5</v>
      </c>
      <c r="AB1008">
        <v>11400</v>
      </c>
      <c r="AC1008">
        <v>72000</v>
      </c>
      <c r="AD1008">
        <v>15.8</v>
      </c>
      <c r="AE1008">
        <v>5.2</v>
      </c>
      <c r="AF1008">
        <v>12700</v>
      </c>
      <c r="AG1008">
        <v>67300</v>
      </c>
      <c r="AH1008">
        <v>18.8</v>
      </c>
      <c r="AI1008">
        <v>5.7</v>
      </c>
      <c r="AJ1008">
        <v>15100</v>
      </c>
      <c r="AK1008">
        <v>75500</v>
      </c>
      <c r="AL1008">
        <v>20</v>
      </c>
      <c r="AM1008">
        <v>5.6</v>
      </c>
      <c r="AN1008">
        <v>12800</v>
      </c>
      <c r="AO1008">
        <v>73500</v>
      </c>
      <c r="AP1008">
        <v>17.5</v>
      </c>
      <c r="AQ1008">
        <v>5.6</v>
      </c>
      <c r="AR1008">
        <v>10400</v>
      </c>
      <c r="AS1008">
        <v>74400</v>
      </c>
      <c r="AT1008">
        <v>13.9</v>
      </c>
      <c r="AU1008">
        <v>5.0999999999999996</v>
      </c>
      <c r="AV1008">
        <v>18600</v>
      </c>
      <c r="AW1008">
        <v>81700</v>
      </c>
      <c r="AX1008">
        <v>22.8</v>
      </c>
      <c r="AY1008">
        <v>6</v>
      </c>
      <c r="AZ1008">
        <v>16200</v>
      </c>
      <c r="BA1008">
        <v>74800</v>
      </c>
      <c r="BB1008">
        <v>21.7</v>
      </c>
      <c r="BC1008">
        <v>5.7</v>
      </c>
      <c r="BD1008">
        <v>8100</v>
      </c>
      <c r="BE1008">
        <v>75600</v>
      </c>
      <c r="BF1008">
        <v>10.7</v>
      </c>
      <c r="BG1008">
        <v>4.5999999999999996</v>
      </c>
      <c r="BH1008">
        <v>8800</v>
      </c>
      <c r="BI1008">
        <v>76900</v>
      </c>
      <c r="BJ1008">
        <v>11.5</v>
      </c>
      <c r="BK1008">
        <v>4.7</v>
      </c>
      <c r="BL1008">
        <v>10300</v>
      </c>
      <c r="BM1008">
        <v>72400</v>
      </c>
      <c r="BN1008">
        <v>14.2</v>
      </c>
      <c r="BO1008">
        <v>5.4</v>
      </c>
      <c r="BP1008">
        <v>16700</v>
      </c>
      <c r="BQ1008">
        <v>75200</v>
      </c>
      <c r="BR1008">
        <v>22.2</v>
      </c>
      <c r="BS1008">
        <v>6.4</v>
      </c>
      <c r="BT1008">
        <v>16000</v>
      </c>
      <c r="BU1008">
        <v>78500</v>
      </c>
      <c r="BV1008">
        <v>20.3</v>
      </c>
      <c r="BW1008">
        <v>6.3</v>
      </c>
    </row>
    <row r="1009" spans="1:75" x14ac:dyDescent="0.3">
      <c r="A1009" t="s">
        <v>363</v>
      </c>
      <c r="B1009" t="str">
        <f>VLOOKUP(A1009,'class and classification'!$A$1:$B$338,2,FALSE)</f>
        <v>Predominantly Urban</v>
      </c>
      <c r="C1009" t="str">
        <f>VLOOKUP(A1009,'class and classification'!$A$1:$C$338,3,FALSE)</f>
        <v>SD</v>
      </c>
      <c r="D1009">
        <v>8400</v>
      </c>
      <c r="E1009">
        <v>46000</v>
      </c>
      <c r="F1009">
        <v>18.2</v>
      </c>
      <c r="G1009">
        <v>3.8</v>
      </c>
      <c r="H1009">
        <v>6400</v>
      </c>
      <c r="I1009">
        <v>44400</v>
      </c>
      <c r="J1009">
        <v>14.4</v>
      </c>
      <c r="K1009">
        <v>3.5</v>
      </c>
      <c r="L1009">
        <v>9100</v>
      </c>
      <c r="M1009">
        <v>46400</v>
      </c>
      <c r="N1009">
        <v>19.600000000000001</v>
      </c>
      <c r="O1009">
        <v>6.8</v>
      </c>
      <c r="P1009">
        <v>7600</v>
      </c>
      <c r="Q1009">
        <v>46700</v>
      </c>
      <c r="R1009">
        <v>16.2</v>
      </c>
      <c r="S1009">
        <v>5.7</v>
      </c>
      <c r="T1009">
        <v>8900</v>
      </c>
      <c r="U1009">
        <v>46800</v>
      </c>
      <c r="V1009">
        <v>19</v>
      </c>
      <c r="W1009">
        <v>6.1</v>
      </c>
      <c r="X1009">
        <v>7000</v>
      </c>
      <c r="Y1009">
        <v>48400</v>
      </c>
      <c r="Z1009">
        <v>14.6</v>
      </c>
      <c r="AA1009">
        <v>5.9</v>
      </c>
      <c r="AB1009">
        <v>6500</v>
      </c>
      <c r="AC1009">
        <v>47100</v>
      </c>
      <c r="AD1009">
        <v>13.8</v>
      </c>
      <c r="AE1009">
        <v>6.1</v>
      </c>
      <c r="AF1009">
        <v>7700</v>
      </c>
      <c r="AG1009">
        <v>52500</v>
      </c>
      <c r="AH1009">
        <v>14.6</v>
      </c>
      <c r="AI1009">
        <v>6.3</v>
      </c>
      <c r="AJ1009">
        <v>11000</v>
      </c>
      <c r="AK1009">
        <v>51300</v>
      </c>
      <c r="AL1009">
        <v>21.5</v>
      </c>
      <c r="AM1009">
        <v>7.8</v>
      </c>
      <c r="AN1009">
        <v>6900</v>
      </c>
      <c r="AO1009">
        <v>48000</v>
      </c>
      <c r="AP1009">
        <v>14.4</v>
      </c>
      <c r="AQ1009">
        <v>6.6</v>
      </c>
      <c r="AR1009">
        <v>9000</v>
      </c>
      <c r="AS1009">
        <v>49800</v>
      </c>
      <c r="AT1009">
        <v>18.100000000000001</v>
      </c>
      <c r="AU1009">
        <v>7.2</v>
      </c>
      <c r="AV1009">
        <v>7400</v>
      </c>
      <c r="AW1009">
        <v>48500</v>
      </c>
      <c r="AX1009">
        <v>15.3</v>
      </c>
      <c r="AY1009">
        <v>7.2</v>
      </c>
      <c r="AZ1009">
        <v>8600</v>
      </c>
      <c r="BA1009">
        <v>52500</v>
      </c>
      <c r="BB1009">
        <v>16.5</v>
      </c>
      <c r="BC1009">
        <v>7.4</v>
      </c>
      <c r="BD1009">
        <v>7200</v>
      </c>
      <c r="BE1009">
        <v>51500</v>
      </c>
      <c r="BF1009">
        <v>14.1</v>
      </c>
      <c r="BG1009">
        <v>6.4</v>
      </c>
      <c r="BH1009">
        <v>6600</v>
      </c>
      <c r="BI1009">
        <v>48100</v>
      </c>
      <c r="BJ1009">
        <v>13.8</v>
      </c>
      <c r="BK1009">
        <v>7.6</v>
      </c>
      <c r="BL1009">
        <v>8600</v>
      </c>
      <c r="BM1009">
        <v>53700</v>
      </c>
      <c r="BN1009">
        <v>16</v>
      </c>
      <c r="BO1009">
        <v>9.1</v>
      </c>
      <c r="BP1009">
        <v>6100</v>
      </c>
      <c r="BQ1009">
        <v>48800</v>
      </c>
      <c r="BR1009">
        <v>12.4</v>
      </c>
      <c r="BS1009">
        <v>7.1</v>
      </c>
      <c r="BT1009">
        <v>9100</v>
      </c>
      <c r="BU1009">
        <v>48700</v>
      </c>
      <c r="BV1009">
        <v>18.7</v>
      </c>
      <c r="BW1009">
        <v>7.3</v>
      </c>
    </row>
    <row r="1010" spans="1:75" x14ac:dyDescent="0.3">
      <c r="A1010" t="s">
        <v>364</v>
      </c>
      <c r="B1010" t="str">
        <f>VLOOKUP(A1010,'class and classification'!$A$1:$B$338,2,FALSE)</f>
        <v>Urban with Significant Rural</v>
      </c>
      <c r="C1010" t="str">
        <f>VLOOKUP(A1010,'class and classification'!$A$1:$C$338,3,FALSE)</f>
        <v>SD</v>
      </c>
      <c r="D1010">
        <v>8900</v>
      </c>
      <c r="E1010">
        <v>63600</v>
      </c>
      <c r="F1010">
        <v>13.9</v>
      </c>
      <c r="G1010">
        <v>3.2</v>
      </c>
      <c r="H1010">
        <v>8700</v>
      </c>
      <c r="I1010">
        <v>60800</v>
      </c>
      <c r="J1010">
        <v>14.3</v>
      </c>
      <c r="K1010">
        <v>3.5</v>
      </c>
      <c r="L1010">
        <v>10100</v>
      </c>
      <c r="M1010">
        <v>59000</v>
      </c>
      <c r="N1010">
        <v>17</v>
      </c>
      <c r="O1010">
        <v>5.0999999999999996</v>
      </c>
      <c r="P1010">
        <v>9800</v>
      </c>
      <c r="Q1010">
        <v>62400</v>
      </c>
      <c r="R1010">
        <v>15.6</v>
      </c>
      <c r="S1010">
        <v>5.2</v>
      </c>
      <c r="T1010">
        <v>7800</v>
      </c>
      <c r="U1010">
        <v>63400</v>
      </c>
      <c r="V1010">
        <v>12.4</v>
      </c>
      <c r="W1010">
        <v>4.9000000000000004</v>
      </c>
      <c r="X1010">
        <v>8600</v>
      </c>
      <c r="Y1010">
        <v>62800</v>
      </c>
      <c r="Z1010">
        <v>13.7</v>
      </c>
      <c r="AA1010">
        <v>5.0999999999999996</v>
      </c>
      <c r="AB1010">
        <v>8300</v>
      </c>
      <c r="AC1010">
        <v>63300</v>
      </c>
      <c r="AD1010">
        <v>13.1</v>
      </c>
      <c r="AE1010">
        <v>4.9000000000000004</v>
      </c>
      <c r="AF1010">
        <v>11800</v>
      </c>
      <c r="AG1010">
        <v>62400</v>
      </c>
      <c r="AH1010">
        <v>18.899999999999999</v>
      </c>
      <c r="AI1010">
        <v>5.6</v>
      </c>
      <c r="AJ1010">
        <v>9000</v>
      </c>
      <c r="AK1010">
        <v>58600</v>
      </c>
      <c r="AL1010">
        <v>15.3</v>
      </c>
      <c r="AM1010">
        <v>5.6</v>
      </c>
      <c r="AN1010">
        <v>9800</v>
      </c>
      <c r="AO1010">
        <v>62700</v>
      </c>
      <c r="AP1010">
        <v>15.7</v>
      </c>
      <c r="AQ1010">
        <v>5.0999999999999996</v>
      </c>
      <c r="AR1010">
        <v>12700</v>
      </c>
      <c r="AS1010">
        <v>64000</v>
      </c>
      <c r="AT1010">
        <v>19.899999999999999</v>
      </c>
      <c r="AU1010">
        <v>6</v>
      </c>
      <c r="AV1010">
        <v>12700</v>
      </c>
      <c r="AW1010">
        <v>68600</v>
      </c>
      <c r="AX1010">
        <v>18.600000000000001</v>
      </c>
      <c r="AY1010">
        <v>6</v>
      </c>
      <c r="AZ1010">
        <v>8600</v>
      </c>
      <c r="BA1010">
        <v>71100</v>
      </c>
      <c r="BB1010">
        <v>12.1</v>
      </c>
      <c r="BC1010">
        <v>5.2</v>
      </c>
      <c r="BD1010">
        <v>9000</v>
      </c>
      <c r="BE1010">
        <v>66600</v>
      </c>
      <c r="BF1010">
        <v>13.5</v>
      </c>
      <c r="BG1010">
        <v>5.3</v>
      </c>
      <c r="BH1010">
        <v>13000</v>
      </c>
      <c r="BI1010">
        <v>66400</v>
      </c>
      <c r="BJ1010">
        <v>19.600000000000001</v>
      </c>
      <c r="BK1010">
        <v>6.1</v>
      </c>
      <c r="BL1010">
        <v>11700</v>
      </c>
      <c r="BM1010">
        <v>71300</v>
      </c>
      <c r="BN1010">
        <v>16.399999999999999</v>
      </c>
      <c r="BO1010">
        <v>5.7</v>
      </c>
      <c r="BP1010">
        <v>14800</v>
      </c>
      <c r="BQ1010">
        <v>71500</v>
      </c>
      <c r="BR1010">
        <v>20.7</v>
      </c>
      <c r="BS1010">
        <v>6.4</v>
      </c>
      <c r="BT1010">
        <v>13000</v>
      </c>
      <c r="BU1010">
        <v>73300</v>
      </c>
      <c r="BV1010">
        <v>17.7</v>
      </c>
      <c r="BW1010">
        <v>6.3</v>
      </c>
    </row>
    <row r="1011" spans="1:75" x14ac:dyDescent="0.3">
      <c r="A1011" t="s">
        <v>365</v>
      </c>
      <c r="B1011" t="str">
        <f>VLOOKUP(A1011,'class and classification'!$A$1:$B$338,2,FALSE)</f>
        <v>Predominantly Urban</v>
      </c>
      <c r="C1011" t="str">
        <f>VLOOKUP(A1011,'class and classification'!$A$1:$C$338,3,FALSE)</f>
        <v>SD</v>
      </c>
      <c r="D1011">
        <v>14700</v>
      </c>
      <c r="E1011">
        <v>68700</v>
      </c>
      <c r="F1011">
        <v>21.3</v>
      </c>
      <c r="G1011">
        <v>3.8</v>
      </c>
      <c r="H1011">
        <v>13600</v>
      </c>
      <c r="I1011">
        <v>68600</v>
      </c>
      <c r="J1011">
        <v>19.899999999999999</v>
      </c>
      <c r="K1011">
        <v>3.7</v>
      </c>
      <c r="L1011">
        <v>12400</v>
      </c>
      <c r="M1011">
        <v>67300</v>
      </c>
      <c r="N1011">
        <v>18.5</v>
      </c>
      <c r="O1011">
        <v>4.8</v>
      </c>
      <c r="P1011">
        <v>12600</v>
      </c>
      <c r="Q1011">
        <v>66400</v>
      </c>
      <c r="R1011">
        <v>19</v>
      </c>
      <c r="S1011">
        <v>5</v>
      </c>
      <c r="T1011">
        <v>11100</v>
      </c>
      <c r="U1011">
        <v>71200</v>
      </c>
      <c r="V1011">
        <v>15.5</v>
      </c>
      <c r="W1011">
        <v>4.7</v>
      </c>
      <c r="X1011">
        <v>13000</v>
      </c>
      <c r="Y1011">
        <v>68900</v>
      </c>
      <c r="Z1011">
        <v>18.899999999999999</v>
      </c>
      <c r="AA1011">
        <v>5.5</v>
      </c>
      <c r="AB1011">
        <v>13200</v>
      </c>
      <c r="AC1011">
        <v>66300</v>
      </c>
      <c r="AD1011">
        <v>19.899999999999999</v>
      </c>
      <c r="AE1011">
        <v>5.6</v>
      </c>
      <c r="AF1011">
        <v>15400</v>
      </c>
      <c r="AG1011">
        <v>71000</v>
      </c>
      <c r="AH1011">
        <v>21.7</v>
      </c>
      <c r="AI1011">
        <v>6</v>
      </c>
      <c r="AJ1011">
        <v>16200</v>
      </c>
      <c r="AK1011">
        <v>71800</v>
      </c>
      <c r="AL1011">
        <v>22.5</v>
      </c>
      <c r="AM1011">
        <v>5.9</v>
      </c>
      <c r="AN1011">
        <v>14700</v>
      </c>
      <c r="AO1011">
        <v>72200</v>
      </c>
      <c r="AP1011">
        <v>20.399999999999999</v>
      </c>
      <c r="AQ1011">
        <v>5.9</v>
      </c>
      <c r="AR1011">
        <v>13100</v>
      </c>
      <c r="AS1011">
        <v>72700</v>
      </c>
      <c r="AT1011">
        <v>18</v>
      </c>
      <c r="AU1011">
        <v>5.8</v>
      </c>
      <c r="AV1011">
        <v>13500</v>
      </c>
      <c r="AW1011">
        <v>74800</v>
      </c>
      <c r="AX1011">
        <v>18.100000000000001</v>
      </c>
      <c r="AY1011">
        <v>6</v>
      </c>
      <c r="AZ1011">
        <v>10200</v>
      </c>
      <c r="BA1011">
        <v>66300</v>
      </c>
      <c r="BB1011">
        <v>15.4</v>
      </c>
      <c r="BC1011">
        <v>5.9</v>
      </c>
      <c r="BD1011">
        <v>16300</v>
      </c>
      <c r="BE1011">
        <v>71800</v>
      </c>
      <c r="BF1011">
        <v>22.7</v>
      </c>
      <c r="BG1011">
        <v>6.6</v>
      </c>
      <c r="BH1011">
        <v>14600</v>
      </c>
      <c r="BI1011">
        <v>73100</v>
      </c>
      <c r="BJ1011">
        <v>20</v>
      </c>
      <c r="BK1011">
        <v>7</v>
      </c>
      <c r="BL1011">
        <v>11900</v>
      </c>
      <c r="BM1011">
        <v>71700</v>
      </c>
      <c r="BN1011">
        <v>16.600000000000001</v>
      </c>
      <c r="BO1011">
        <v>6.8</v>
      </c>
      <c r="BP1011">
        <v>14500</v>
      </c>
      <c r="BQ1011">
        <v>77000</v>
      </c>
      <c r="BR1011">
        <v>18.8</v>
      </c>
      <c r="BS1011">
        <v>5.9</v>
      </c>
      <c r="BT1011">
        <v>11600</v>
      </c>
      <c r="BU1011">
        <v>78500</v>
      </c>
      <c r="BV1011">
        <v>14.8</v>
      </c>
      <c r="BW1011">
        <v>5.2</v>
      </c>
    </row>
    <row r="1012" spans="1:75" x14ac:dyDescent="0.3">
      <c r="A1012" t="s">
        <v>366</v>
      </c>
      <c r="B1012" t="str">
        <f>VLOOKUP(A1012,'class and classification'!$A$1:$B$338,2,FALSE)</f>
        <v>Predominantly Urban</v>
      </c>
      <c r="C1012" t="str">
        <f>VLOOKUP(A1012,'class and classification'!$A$1:$C$338,3,FALSE)</f>
        <v>SD</v>
      </c>
      <c r="D1012">
        <v>6000</v>
      </c>
      <c r="E1012">
        <v>41900</v>
      </c>
      <c r="F1012">
        <v>14.3</v>
      </c>
      <c r="G1012">
        <v>3.3</v>
      </c>
      <c r="H1012">
        <v>5700</v>
      </c>
      <c r="I1012">
        <v>41800</v>
      </c>
      <c r="J1012">
        <v>13.5</v>
      </c>
      <c r="K1012">
        <v>3.3</v>
      </c>
      <c r="L1012">
        <v>7300</v>
      </c>
      <c r="M1012">
        <v>39400</v>
      </c>
      <c r="N1012">
        <v>18.600000000000001</v>
      </c>
      <c r="O1012">
        <v>6.9</v>
      </c>
      <c r="P1012">
        <v>8600</v>
      </c>
      <c r="Q1012">
        <v>43800</v>
      </c>
      <c r="R1012">
        <v>19.600000000000001</v>
      </c>
      <c r="S1012">
        <v>6.6</v>
      </c>
      <c r="T1012">
        <v>6400</v>
      </c>
      <c r="U1012">
        <v>43500</v>
      </c>
      <c r="V1012">
        <v>14.8</v>
      </c>
      <c r="W1012">
        <v>6.8</v>
      </c>
      <c r="X1012">
        <v>4400</v>
      </c>
      <c r="Y1012">
        <v>40500</v>
      </c>
      <c r="Z1012">
        <v>10.8</v>
      </c>
      <c r="AA1012">
        <v>6.5</v>
      </c>
      <c r="AB1012">
        <v>3900</v>
      </c>
      <c r="AC1012">
        <v>43600</v>
      </c>
      <c r="AD1012">
        <v>8.9</v>
      </c>
      <c r="AE1012" t="s">
        <v>38</v>
      </c>
      <c r="AF1012">
        <v>3800</v>
      </c>
      <c r="AG1012">
        <v>40700</v>
      </c>
      <c r="AH1012">
        <v>9.3000000000000007</v>
      </c>
      <c r="AI1012" t="s">
        <v>38</v>
      </c>
      <c r="AJ1012">
        <v>5000</v>
      </c>
      <c r="AK1012">
        <v>45700</v>
      </c>
      <c r="AL1012">
        <v>10.9</v>
      </c>
      <c r="AM1012">
        <v>5.8</v>
      </c>
      <c r="AN1012">
        <v>4200</v>
      </c>
      <c r="AO1012">
        <v>43800</v>
      </c>
      <c r="AP1012">
        <v>9.6</v>
      </c>
      <c r="AQ1012">
        <v>5.3</v>
      </c>
      <c r="AR1012">
        <v>5600</v>
      </c>
      <c r="AS1012">
        <v>43200</v>
      </c>
      <c r="AT1012">
        <v>12.9</v>
      </c>
      <c r="AU1012">
        <v>5.5</v>
      </c>
      <c r="AV1012">
        <v>5600</v>
      </c>
      <c r="AW1012">
        <v>47100</v>
      </c>
      <c r="AX1012">
        <v>11.9</v>
      </c>
      <c r="AY1012">
        <v>5.7</v>
      </c>
      <c r="AZ1012">
        <v>5900</v>
      </c>
      <c r="BA1012">
        <v>45400</v>
      </c>
      <c r="BB1012">
        <v>13</v>
      </c>
      <c r="BC1012">
        <v>6.9</v>
      </c>
      <c r="BD1012">
        <v>6100</v>
      </c>
      <c r="BE1012">
        <v>43600</v>
      </c>
      <c r="BF1012">
        <v>14</v>
      </c>
      <c r="BG1012">
        <v>7.7</v>
      </c>
      <c r="BH1012">
        <v>8000</v>
      </c>
      <c r="BI1012">
        <v>48100</v>
      </c>
      <c r="BJ1012">
        <v>16.7</v>
      </c>
      <c r="BK1012">
        <v>7.1</v>
      </c>
      <c r="BL1012">
        <v>8800</v>
      </c>
      <c r="BM1012">
        <v>46500</v>
      </c>
      <c r="BN1012">
        <v>18.899999999999999</v>
      </c>
      <c r="BO1012">
        <v>7.7</v>
      </c>
      <c r="BP1012">
        <v>4600</v>
      </c>
      <c r="BQ1012">
        <v>50000</v>
      </c>
      <c r="BR1012">
        <v>9.3000000000000007</v>
      </c>
      <c r="BS1012" t="s">
        <v>38</v>
      </c>
      <c r="BT1012">
        <v>7900</v>
      </c>
      <c r="BU1012">
        <v>41100</v>
      </c>
      <c r="BV1012">
        <v>19.2</v>
      </c>
      <c r="BW1012">
        <v>9.3000000000000007</v>
      </c>
    </row>
    <row r="1013" spans="1:75" x14ac:dyDescent="0.3">
      <c r="A1013" t="s">
        <v>367</v>
      </c>
      <c r="B1013" t="str">
        <f>VLOOKUP(A1013,'class and classification'!$A$1:$B$338,2,FALSE)</f>
        <v>Predominantly Urban</v>
      </c>
      <c r="C1013" t="str">
        <f>VLOOKUP(A1013,'class and classification'!$A$1:$C$338,3,FALSE)</f>
        <v>SD</v>
      </c>
      <c r="D1013">
        <v>6000</v>
      </c>
      <c r="E1013">
        <v>41200</v>
      </c>
      <c r="F1013">
        <v>14.7</v>
      </c>
      <c r="G1013">
        <v>3.5</v>
      </c>
      <c r="H1013">
        <v>6300</v>
      </c>
      <c r="I1013">
        <v>41500</v>
      </c>
      <c r="J1013">
        <v>15.2</v>
      </c>
      <c r="K1013">
        <v>3.5</v>
      </c>
      <c r="L1013">
        <v>4800</v>
      </c>
      <c r="M1013">
        <v>40500</v>
      </c>
      <c r="N1013">
        <v>11.8</v>
      </c>
      <c r="O1013">
        <v>5.2</v>
      </c>
      <c r="P1013">
        <v>5700</v>
      </c>
      <c r="Q1013">
        <v>43000</v>
      </c>
      <c r="R1013">
        <v>13.2</v>
      </c>
      <c r="S1013">
        <v>5.6</v>
      </c>
      <c r="T1013">
        <v>7400</v>
      </c>
      <c r="U1013">
        <v>41100</v>
      </c>
      <c r="V1013">
        <v>18</v>
      </c>
      <c r="W1013">
        <v>6.4</v>
      </c>
      <c r="X1013">
        <v>5400</v>
      </c>
      <c r="Y1013">
        <v>42000</v>
      </c>
      <c r="Z1013">
        <v>12.9</v>
      </c>
      <c r="AA1013">
        <v>5.6</v>
      </c>
      <c r="AB1013">
        <v>3800</v>
      </c>
      <c r="AC1013">
        <v>40200</v>
      </c>
      <c r="AD1013">
        <v>9.4</v>
      </c>
      <c r="AE1013">
        <v>5</v>
      </c>
      <c r="AF1013">
        <v>5000</v>
      </c>
      <c r="AG1013">
        <v>39200</v>
      </c>
      <c r="AH1013">
        <v>12.7</v>
      </c>
      <c r="AI1013">
        <v>6.4</v>
      </c>
      <c r="AJ1013">
        <v>7800</v>
      </c>
      <c r="AK1013">
        <v>38800</v>
      </c>
      <c r="AL1013">
        <v>20.100000000000001</v>
      </c>
      <c r="AM1013">
        <v>7.7</v>
      </c>
      <c r="AN1013">
        <v>8300</v>
      </c>
      <c r="AO1013">
        <v>41400</v>
      </c>
      <c r="AP1013">
        <v>19.899999999999999</v>
      </c>
      <c r="AQ1013">
        <v>7.3</v>
      </c>
      <c r="AR1013">
        <v>7100</v>
      </c>
      <c r="AS1013">
        <v>44300</v>
      </c>
      <c r="AT1013">
        <v>16.100000000000001</v>
      </c>
      <c r="AU1013">
        <v>6.8</v>
      </c>
      <c r="AV1013">
        <v>6700</v>
      </c>
      <c r="AW1013">
        <v>47300</v>
      </c>
      <c r="AX1013">
        <v>14.1</v>
      </c>
      <c r="AY1013">
        <v>7.5</v>
      </c>
      <c r="AZ1013">
        <v>5500</v>
      </c>
      <c r="BA1013">
        <v>45000</v>
      </c>
      <c r="BB1013">
        <v>12.2</v>
      </c>
      <c r="BC1013">
        <v>7.2</v>
      </c>
      <c r="BD1013">
        <v>7200</v>
      </c>
      <c r="BE1013">
        <v>48100</v>
      </c>
      <c r="BF1013">
        <v>15</v>
      </c>
      <c r="BG1013">
        <v>8.1999999999999993</v>
      </c>
      <c r="BH1013">
        <v>5800</v>
      </c>
      <c r="BI1013">
        <v>45800</v>
      </c>
      <c r="BJ1013">
        <v>12.7</v>
      </c>
      <c r="BK1013" t="s">
        <v>38</v>
      </c>
      <c r="BL1013">
        <v>5800</v>
      </c>
      <c r="BM1013">
        <v>47000</v>
      </c>
      <c r="BN1013">
        <v>12.3</v>
      </c>
      <c r="BO1013">
        <v>7.1</v>
      </c>
      <c r="BP1013">
        <v>8000</v>
      </c>
      <c r="BQ1013">
        <v>44300</v>
      </c>
      <c r="BR1013">
        <v>18.100000000000001</v>
      </c>
      <c r="BS1013">
        <v>8.5</v>
      </c>
      <c r="BT1013">
        <v>7300</v>
      </c>
      <c r="BU1013">
        <v>47400</v>
      </c>
      <c r="BV1013">
        <v>15.4</v>
      </c>
      <c r="BW1013">
        <v>6.8</v>
      </c>
    </row>
    <row r="1014" spans="1:75" x14ac:dyDescent="0.3">
      <c r="A1014" t="s">
        <v>368</v>
      </c>
      <c r="B1014" t="str">
        <f>VLOOKUP(A1014,'class and classification'!$A$1:$B$338,2,FALSE)</f>
        <v>Predominantly Urban</v>
      </c>
      <c r="C1014" t="str">
        <f>VLOOKUP(A1014,'class and classification'!$A$1:$C$338,3,FALSE)</f>
        <v>SD</v>
      </c>
      <c r="D1014">
        <v>6900</v>
      </c>
      <c r="E1014">
        <v>42600</v>
      </c>
      <c r="F1014">
        <v>16.3</v>
      </c>
      <c r="G1014">
        <v>3.8</v>
      </c>
      <c r="H1014">
        <v>8000</v>
      </c>
      <c r="I1014">
        <v>45000</v>
      </c>
      <c r="J1014">
        <v>17.8</v>
      </c>
      <c r="K1014">
        <v>4.0999999999999996</v>
      </c>
      <c r="L1014">
        <v>9400</v>
      </c>
      <c r="M1014">
        <v>45600</v>
      </c>
      <c r="N1014">
        <v>20.6</v>
      </c>
      <c r="O1014">
        <v>7</v>
      </c>
      <c r="P1014">
        <v>7500</v>
      </c>
      <c r="Q1014">
        <v>42500</v>
      </c>
      <c r="R1014">
        <v>17.600000000000001</v>
      </c>
      <c r="S1014">
        <v>6.1</v>
      </c>
      <c r="T1014">
        <v>3400</v>
      </c>
      <c r="U1014">
        <v>43200</v>
      </c>
      <c r="V1014">
        <v>7.8</v>
      </c>
      <c r="W1014">
        <v>4.3</v>
      </c>
      <c r="X1014">
        <v>6600</v>
      </c>
      <c r="Y1014">
        <v>45500</v>
      </c>
      <c r="Z1014">
        <v>14.6</v>
      </c>
      <c r="AA1014">
        <v>6.2</v>
      </c>
      <c r="AB1014">
        <v>5600</v>
      </c>
      <c r="AC1014">
        <v>44000</v>
      </c>
      <c r="AD1014">
        <v>12.8</v>
      </c>
      <c r="AE1014">
        <v>6.6</v>
      </c>
      <c r="AF1014">
        <v>8300</v>
      </c>
      <c r="AG1014">
        <v>47500</v>
      </c>
      <c r="AH1014">
        <v>17.5</v>
      </c>
      <c r="AI1014">
        <v>7.3</v>
      </c>
      <c r="AJ1014">
        <v>6500</v>
      </c>
      <c r="AK1014">
        <v>52500</v>
      </c>
      <c r="AL1014">
        <v>12.5</v>
      </c>
      <c r="AM1014">
        <v>6</v>
      </c>
      <c r="AN1014">
        <v>6500</v>
      </c>
      <c r="AO1014">
        <v>52300</v>
      </c>
      <c r="AP1014">
        <v>12.5</v>
      </c>
      <c r="AQ1014">
        <v>5.8</v>
      </c>
      <c r="AR1014">
        <v>9900</v>
      </c>
      <c r="AS1014">
        <v>52000</v>
      </c>
      <c r="AT1014">
        <v>19</v>
      </c>
      <c r="AU1014">
        <v>7.2</v>
      </c>
      <c r="AV1014">
        <v>11000</v>
      </c>
      <c r="AW1014">
        <v>57100</v>
      </c>
      <c r="AX1014">
        <v>19.3</v>
      </c>
      <c r="AY1014">
        <v>7.5</v>
      </c>
      <c r="AZ1014">
        <v>7700</v>
      </c>
      <c r="BA1014">
        <v>49500</v>
      </c>
      <c r="BB1014">
        <v>15.5</v>
      </c>
      <c r="BC1014">
        <v>7.6</v>
      </c>
      <c r="BD1014">
        <v>12600</v>
      </c>
      <c r="BE1014">
        <v>50400</v>
      </c>
      <c r="BF1014">
        <v>25.1</v>
      </c>
      <c r="BG1014">
        <v>9.1999999999999993</v>
      </c>
      <c r="BH1014">
        <v>7000</v>
      </c>
      <c r="BI1014">
        <v>50400</v>
      </c>
      <c r="BJ1014">
        <v>13.9</v>
      </c>
      <c r="BK1014">
        <v>7.4</v>
      </c>
      <c r="BL1014">
        <v>8900</v>
      </c>
      <c r="BM1014">
        <v>55000</v>
      </c>
      <c r="BN1014">
        <v>16.2</v>
      </c>
      <c r="BO1014">
        <v>8.3000000000000007</v>
      </c>
      <c r="BP1014">
        <v>9900</v>
      </c>
      <c r="BQ1014">
        <v>47300</v>
      </c>
      <c r="BR1014">
        <v>20.8</v>
      </c>
      <c r="BS1014">
        <v>9.3000000000000007</v>
      </c>
      <c r="BT1014">
        <v>6100</v>
      </c>
      <c r="BU1014">
        <v>50000</v>
      </c>
      <c r="BV1014">
        <v>12.1</v>
      </c>
      <c r="BW1014">
        <v>5.9</v>
      </c>
    </row>
    <row r="1015" spans="1:75" x14ac:dyDescent="0.3">
      <c r="A1015" t="s">
        <v>369</v>
      </c>
      <c r="B1015" t="str">
        <f>VLOOKUP(A1015,'class and classification'!$A$1:$B$338,2,FALSE)</f>
        <v>Predominantly Urban</v>
      </c>
      <c r="C1015" t="str">
        <f>VLOOKUP(A1015,'class and classification'!$A$1:$C$338,3,FALSE)</f>
        <v>SD</v>
      </c>
      <c r="D1015">
        <v>7200</v>
      </c>
      <c r="E1015">
        <v>48300</v>
      </c>
      <c r="F1015">
        <v>14.9</v>
      </c>
      <c r="G1015">
        <v>3.3</v>
      </c>
      <c r="H1015">
        <v>6100</v>
      </c>
      <c r="I1015">
        <v>53200</v>
      </c>
      <c r="J1015">
        <v>11.4</v>
      </c>
      <c r="K1015">
        <v>3.3</v>
      </c>
      <c r="L1015">
        <v>10500</v>
      </c>
      <c r="M1015">
        <v>52000</v>
      </c>
      <c r="N1015">
        <v>20.100000000000001</v>
      </c>
      <c r="O1015">
        <v>6.7</v>
      </c>
      <c r="P1015">
        <v>5900</v>
      </c>
      <c r="Q1015">
        <v>49300</v>
      </c>
      <c r="R1015">
        <v>12</v>
      </c>
      <c r="S1015">
        <v>5.5</v>
      </c>
      <c r="T1015">
        <v>8900</v>
      </c>
      <c r="U1015">
        <v>56200</v>
      </c>
      <c r="V1015">
        <v>15.8</v>
      </c>
      <c r="W1015">
        <v>5.9</v>
      </c>
      <c r="X1015">
        <v>10300</v>
      </c>
      <c r="Y1015">
        <v>55200</v>
      </c>
      <c r="Z1015">
        <v>18.600000000000001</v>
      </c>
      <c r="AA1015">
        <v>6.2</v>
      </c>
      <c r="AB1015">
        <v>10100</v>
      </c>
      <c r="AC1015">
        <v>54000</v>
      </c>
      <c r="AD1015">
        <v>18.7</v>
      </c>
      <c r="AE1015">
        <v>6.9</v>
      </c>
      <c r="AF1015">
        <v>7700</v>
      </c>
      <c r="AG1015">
        <v>50200</v>
      </c>
      <c r="AH1015">
        <v>15.4</v>
      </c>
      <c r="AI1015">
        <v>6.5</v>
      </c>
      <c r="AJ1015">
        <v>9000</v>
      </c>
      <c r="AK1015">
        <v>54200</v>
      </c>
      <c r="AL1015">
        <v>16.5</v>
      </c>
      <c r="AM1015">
        <v>7.2</v>
      </c>
      <c r="AN1015">
        <v>13200</v>
      </c>
      <c r="AO1015">
        <v>56000</v>
      </c>
      <c r="AP1015">
        <v>23.6</v>
      </c>
      <c r="AQ1015">
        <v>8</v>
      </c>
      <c r="AR1015">
        <v>7800</v>
      </c>
      <c r="AS1015">
        <v>55500</v>
      </c>
      <c r="AT1015">
        <v>14</v>
      </c>
      <c r="AU1015">
        <v>6</v>
      </c>
      <c r="AV1015">
        <v>7400</v>
      </c>
      <c r="AW1015">
        <v>56600</v>
      </c>
      <c r="AX1015">
        <v>13.2</v>
      </c>
      <c r="AY1015">
        <v>5.6</v>
      </c>
      <c r="AZ1015">
        <v>13600</v>
      </c>
      <c r="BA1015">
        <v>67000</v>
      </c>
      <c r="BB1015">
        <v>20.3</v>
      </c>
      <c r="BC1015">
        <v>6.4</v>
      </c>
      <c r="BD1015">
        <v>16200</v>
      </c>
      <c r="BE1015">
        <v>68400</v>
      </c>
      <c r="BF1015">
        <v>23.6</v>
      </c>
      <c r="BG1015">
        <v>6.8</v>
      </c>
      <c r="BH1015">
        <v>11800</v>
      </c>
      <c r="BI1015">
        <v>66100</v>
      </c>
      <c r="BJ1015">
        <v>17.899999999999999</v>
      </c>
      <c r="BK1015">
        <v>6.9</v>
      </c>
      <c r="BL1015">
        <v>6900</v>
      </c>
      <c r="BM1015">
        <v>67700</v>
      </c>
      <c r="BN1015">
        <v>10.1</v>
      </c>
      <c r="BO1015">
        <v>5.4</v>
      </c>
      <c r="BP1015">
        <v>9600</v>
      </c>
      <c r="BQ1015">
        <v>70700</v>
      </c>
      <c r="BR1015">
        <v>13.6</v>
      </c>
      <c r="BS1015">
        <v>6</v>
      </c>
      <c r="BT1015">
        <v>9100</v>
      </c>
      <c r="BU1015">
        <v>69500</v>
      </c>
      <c r="BV1015">
        <v>13.1</v>
      </c>
      <c r="BW1015">
        <v>6.6</v>
      </c>
    </row>
    <row r="1016" spans="1:75" x14ac:dyDescent="0.3">
      <c r="A1016" t="s">
        <v>370</v>
      </c>
      <c r="B1016" t="str">
        <f>VLOOKUP(A1016,'class and classification'!$A$1:$B$338,2,FALSE)</f>
        <v>Predominantly Rural</v>
      </c>
      <c r="C1016" t="str">
        <f>VLOOKUP(A1016,'class and classification'!$A$1:$C$338,3,FALSE)</f>
        <v>SD</v>
      </c>
      <c r="D1016">
        <v>7600</v>
      </c>
      <c r="E1016">
        <v>59800</v>
      </c>
      <c r="F1016">
        <v>12.7</v>
      </c>
      <c r="G1016">
        <v>3.3</v>
      </c>
      <c r="H1016">
        <v>6700</v>
      </c>
      <c r="I1016">
        <v>56800</v>
      </c>
      <c r="J1016">
        <v>11.8</v>
      </c>
      <c r="K1016">
        <v>3.3</v>
      </c>
      <c r="L1016">
        <v>5600</v>
      </c>
      <c r="M1016">
        <v>64000</v>
      </c>
      <c r="N1016">
        <v>8.8000000000000007</v>
      </c>
      <c r="O1016">
        <v>3.9</v>
      </c>
      <c r="P1016">
        <v>7100</v>
      </c>
      <c r="Q1016">
        <v>62400</v>
      </c>
      <c r="R1016">
        <v>11.4</v>
      </c>
      <c r="S1016">
        <v>4.4000000000000004</v>
      </c>
      <c r="T1016">
        <v>7000</v>
      </c>
      <c r="U1016">
        <v>59900</v>
      </c>
      <c r="V1016">
        <v>11.7</v>
      </c>
      <c r="W1016">
        <v>4.8</v>
      </c>
      <c r="X1016">
        <v>4800</v>
      </c>
      <c r="Y1016">
        <v>62800</v>
      </c>
      <c r="Z1016">
        <v>7.6</v>
      </c>
      <c r="AA1016">
        <v>3.6</v>
      </c>
      <c r="AB1016">
        <v>3500</v>
      </c>
      <c r="AC1016">
        <v>60100</v>
      </c>
      <c r="AD1016">
        <v>5.9</v>
      </c>
      <c r="AE1016" t="s">
        <v>38</v>
      </c>
      <c r="AF1016">
        <v>9100</v>
      </c>
      <c r="AG1016">
        <v>62400</v>
      </c>
      <c r="AH1016">
        <v>14.6</v>
      </c>
      <c r="AI1016">
        <v>5.7</v>
      </c>
      <c r="AJ1016">
        <v>9600</v>
      </c>
      <c r="AK1016">
        <v>58900</v>
      </c>
      <c r="AL1016">
        <v>16.2</v>
      </c>
      <c r="AM1016">
        <v>5.3</v>
      </c>
      <c r="AN1016">
        <v>7600</v>
      </c>
      <c r="AO1016">
        <v>58700</v>
      </c>
      <c r="AP1016">
        <v>13</v>
      </c>
      <c r="AQ1016">
        <v>5.3</v>
      </c>
      <c r="AR1016">
        <v>8200</v>
      </c>
      <c r="AS1016">
        <v>65200</v>
      </c>
      <c r="AT1016">
        <v>12.6</v>
      </c>
      <c r="AU1016">
        <v>4.9000000000000004</v>
      </c>
      <c r="AV1016">
        <v>7700</v>
      </c>
      <c r="AW1016">
        <v>63800</v>
      </c>
      <c r="AX1016">
        <v>12</v>
      </c>
      <c r="AY1016">
        <v>4.5</v>
      </c>
      <c r="AZ1016">
        <v>10200</v>
      </c>
      <c r="BA1016">
        <v>65200</v>
      </c>
      <c r="BB1016">
        <v>15.7</v>
      </c>
      <c r="BC1016">
        <v>6.2</v>
      </c>
      <c r="BD1016">
        <v>6100</v>
      </c>
      <c r="BE1016">
        <v>60300</v>
      </c>
      <c r="BF1016">
        <v>10.1</v>
      </c>
      <c r="BG1016">
        <v>5.7</v>
      </c>
      <c r="BH1016">
        <v>5800</v>
      </c>
      <c r="BI1016">
        <v>65000</v>
      </c>
      <c r="BJ1016">
        <v>8.9</v>
      </c>
      <c r="BK1016">
        <v>4.5</v>
      </c>
      <c r="BL1016">
        <v>2300</v>
      </c>
      <c r="BM1016">
        <v>66400</v>
      </c>
      <c r="BN1016">
        <v>3.4</v>
      </c>
      <c r="BO1016" t="s">
        <v>38</v>
      </c>
      <c r="BP1016">
        <v>7700</v>
      </c>
      <c r="BQ1016">
        <v>67800</v>
      </c>
      <c r="BR1016">
        <v>11.3</v>
      </c>
      <c r="BS1016">
        <v>5.5</v>
      </c>
      <c r="BT1016">
        <v>10700</v>
      </c>
      <c r="BU1016">
        <v>63200</v>
      </c>
      <c r="BV1016">
        <v>16.899999999999999</v>
      </c>
      <c r="BW1016">
        <v>6.8</v>
      </c>
    </row>
    <row r="1017" spans="1:75" x14ac:dyDescent="0.3">
      <c r="A1017" t="s">
        <v>371</v>
      </c>
      <c r="B1017" t="str">
        <f>VLOOKUP(A1017,'class and classification'!$A$1:$B$338,2,FALSE)</f>
        <v>Urban with Significant Rural</v>
      </c>
      <c r="C1017" t="str">
        <f>VLOOKUP(A1017,'class and classification'!$A$1:$C$338,3,FALSE)</f>
        <v>SD</v>
      </c>
      <c r="D1017">
        <v>5500</v>
      </c>
      <c r="E1017">
        <v>58200</v>
      </c>
      <c r="F1017">
        <v>9.4</v>
      </c>
      <c r="G1017">
        <v>2.8</v>
      </c>
      <c r="H1017">
        <v>8500</v>
      </c>
      <c r="I1017">
        <v>59300</v>
      </c>
      <c r="J1017">
        <v>14.3</v>
      </c>
      <c r="K1017">
        <v>3.4</v>
      </c>
      <c r="L1017">
        <v>7300</v>
      </c>
      <c r="M1017">
        <v>60600</v>
      </c>
      <c r="N1017">
        <v>12</v>
      </c>
      <c r="O1017">
        <v>4.3</v>
      </c>
      <c r="P1017">
        <v>10800</v>
      </c>
      <c r="Q1017">
        <v>63200</v>
      </c>
      <c r="R1017">
        <v>17.100000000000001</v>
      </c>
      <c r="S1017">
        <v>5.4</v>
      </c>
      <c r="T1017">
        <v>7000</v>
      </c>
      <c r="U1017">
        <v>58200</v>
      </c>
      <c r="V1017">
        <v>12</v>
      </c>
      <c r="W1017">
        <v>4.8</v>
      </c>
      <c r="X1017">
        <v>10100</v>
      </c>
      <c r="Y1017">
        <v>61000</v>
      </c>
      <c r="Z1017">
        <v>16.5</v>
      </c>
      <c r="AA1017">
        <v>5.3</v>
      </c>
      <c r="AB1017">
        <v>7500</v>
      </c>
      <c r="AC1017">
        <v>57600</v>
      </c>
      <c r="AD1017">
        <v>13</v>
      </c>
      <c r="AE1017">
        <v>5.2</v>
      </c>
      <c r="AF1017">
        <v>6900</v>
      </c>
      <c r="AG1017">
        <v>60600</v>
      </c>
      <c r="AH1017">
        <v>11.4</v>
      </c>
      <c r="AI1017">
        <v>5</v>
      </c>
      <c r="AJ1017">
        <v>9100</v>
      </c>
      <c r="AK1017">
        <v>65200</v>
      </c>
      <c r="AL1017">
        <v>13.9</v>
      </c>
      <c r="AM1017">
        <v>5.3</v>
      </c>
      <c r="AN1017">
        <v>9800</v>
      </c>
      <c r="AO1017">
        <v>60000</v>
      </c>
      <c r="AP1017">
        <v>16.3</v>
      </c>
      <c r="AQ1017">
        <v>5.5</v>
      </c>
      <c r="AR1017">
        <v>8100</v>
      </c>
      <c r="AS1017">
        <v>61600</v>
      </c>
      <c r="AT1017">
        <v>13.1</v>
      </c>
      <c r="AU1017">
        <v>5</v>
      </c>
      <c r="AV1017">
        <v>6400</v>
      </c>
      <c r="AW1017">
        <v>60700</v>
      </c>
      <c r="AX1017">
        <v>10.5</v>
      </c>
      <c r="AY1017">
        <v>4.8</v>
      </c>
      <c r="AZ1017">
        <v>8600</v>
      </c>
      <c r="BA1017">
        <v>61800</v>
      </c>
      <c r="BB1017">
        <v>14</v>
      </c>
      <c r="BC1017">
        <v>5.5</v>
      </c>
      <c r="BD1017">
        <v>6800</v>
      </c>
      <c r="BE1017">
        <v>66300</v>
      </c>
      <c r="BF1017">
        <v>10.199999999999999</v>
      </c>
      <c r="BG1017">
        <v>4.8</v>
      </c>
      <c r="BH1017">
        <v>7300</v>
      </c>
      <c r="BI1017">
        <v>63200</v>
      </c>
      <c r="BJ1017">
        <v>11.6</v>
      </c>
      <c r="BK1017">
        <v>5.0999999999999996</v>
      </c>
      <c r="BL1017">
        <v>12100</v>
      </c>
      <c r="BM1017">
        <v>69600</v>
      </c>
      <c r="BN1017">
        <v>17.399999999999999</v>
      </c>
      <c r="BO1017">
        <v>6.4</v>
      </c>
      <c r="BP1017">
        <v>10300</v>
      </c>
      <c r="BQ1017">
        <v>65000</v>
      </c>
      <c r="BR1017">
        <v>15.8</v>
      </c>
      <c r="BS1017">
        <v>6.4</v>
      </c>
      <c r="BT1017">
        <v>9600</v>
      </c>
      <c r="BU1017">
        <v>61700</v>
      </c>
      <c r="BV1017">
        <v>15.5</v>
      </c>
      <c r="BW1017">
        <v>6</v>
      </c>
    </row>
    <row r="1018" spans="1:75" x14ac:dyDescent="0.3">
      <c r="A1018" t="s">
        <v>372</v>
      </c>
      <c r="B1018" t="str">
        <f>VLOOKUP(A1018,'class and classification'!$A$1:$B$338,2,FALSE)</f>
        <v>Urban with Significant Rural</v>
      </c>
      <c r="C1018" t="str">
        <f>VLOOKUP(A1018,'class and classification'!$A$1:$C$338,3,FALSE)</f>
        <v>SD</v>
      </c>
      <c r="D1018">
        <v>4000</v>
      </c>
      <c r="E1018">
        <v>39900</v>
      </c>
      <c r="F1018">
        <v>10.1</v>
      </c>
      <c r="G1018">
        <v>2.8</v>
      </c>
      <c r="H1018">
        <v>3600</v>
      </c>
      <c r="I1018">
        <v>39900</v>
      </c>
      <c r="J1018">
        <v>9.1</v>
      </c>
      <c r="K1018">
        <v>2.6</v>
      </c>
      <c r="L1018">
        <v>3100</v>
      </c>
      <c r="M1018">
        <v>38200</v>
      </c>
      <c r="N1018">
        <v>8.1999999999999993</v>
      </c>
      <c r="O1018" t="s">
        <v>38</v>
      </c>
      <c r="P1018">
        <v>3100</v>
      </c>
      <c r="Q1018">
        <v>44200</v>
      </c>
      <c r="R1018">
        <v>7</v>
      </c>
      <c r="S1018" t="s">
        <v>38</v>
      </c>
      <c r="T1018">
        <v>2600</v>
      </c>
      <c r="U1018">
        <v>40200</v>
      </c>
      <c r="V1018">
        <v>6.4</v>
      </c>
      <c r="W1018" t="s">
        <v>38</v>
      </c>
      <c r="X1018">
        <v>2600</v>
      </c>
      <c r="Y1018">
        <v>42500</v>
      </c>
      <c r="Z1018">
        <v>6</v>
      </c>
      <c r="AA1018" t="s">
        <v>38</v>
      </c>
      <c r="AB1018">
        <v>6800</v>
      </c>
      <c r="AC1018">
        <v>44000</v>
      </c>
      <c r="AD1018">
        <v>15.5</v>
      </c>
      <c r="AE1018">
        <v>7.6</v>
      </c>
      <c r="AF1018">
        <v>4100</v>
      </c>
      <c r="AG1018">
        <v>42300</v>
      </c>
      <c r="AH1018">
        <v>9.6</v>
      </c>
      <c r="AI1018">
        <v>5.8</v>
      </c>
      <c r="AJ1018">
        <v>4200</v>
      </c>
      <c r="AK1018">
        <v>42900</v>
      </c>
      <c r="AL1018">
        <v>9.9</v>
      </c>
      <c r="AM1018">
        <v>5.3</v>
      </c>
      <c r="AN1018">
        <v>4600</v>
      </c>
      <c r="AO1018">
        <v>46200</v>
      </c>
      <c r="AP1018">
        <v>10</v>
      </c>
      <c r="AQ1018">
        <v>5.4</v>
      </c>
      <c r="AR1018">
        <v>5300</v>
      </c>
      <c r="AS1018">
        <v>44000</v>
      </c>
      <c r="AT1018">
        <v>12.1</v>
      </c>
      <c r="AU1018">
        <v>6</v>
      </c>
      <c r="AV1018">
        <v>5100</v>
      </c>
      <c r="AW1018">
        <v>42400</v>
      </c>
      <c r="AX1018">
        <v>12</v>
      </c>
      <c r="AY1018">
        <v>6.7</v>
      </c>
      <c r="AZ1018">
        <v>4500</v>
      </c>
      <c r="BA1018">
        <v>45400</v>
      </c>
      <c r="BB1018">
        <v>9.9</v>
      </c>
      <c r="BC1018" t="s">
        <v>38</v>
      </c>
      <c r="BD1018">
        <v>4800</v>
      </c>
      <c r="BE1018">
        <v>39900</v>
      </c>
      <c r="BF1018">
        <v>12.1</v>
      </c>
      <c r="BG1018" t="s">
        <v>38</v>
      </c>
      <c r="BH1018">
        <v>3500</v>
      </c>
      <c r="BI1018">
        <v>37800</v>
      </c>
      <c r="BJ1018">
        <v>9.1999999999999993</v>
      </c>
      <c r="BK1018" t="s">
        <v>38</v>
      </c>
      <c r="BL1018">
        <v>3500</v>
      </c>
      <c r="BM1018">
        <v>44300</v>
      </c>
      <c r="BN1018">
        <v>7.8</v>
      </c>
      <c r="BO1018" t="s">
        <v>38</v>
      </c>
      <c r="BP1018">
        <v>3600</v>
      </c>
      <c r="BQ1018">
        <v>40500</v>
      </c>
      <c r="BR1018">
        <v>9</v>
      </c>
      <c r="BS1018" t="s">
        <v>38</v>
      </c>
      <c r="BT1018">
        <v>7700</v>
      </c>
      <c r="BU1018">
        <v>41300</v>
      </c>
      <c r="BV1018">
        <v>18.7</v>
      </c>
      <c r="BW1018">
        <v>10.1</v>
      </c>
    </row>
    <row r="1019" spans="1:75" x14ac:dyDescent="0.3">
      <c r="A1019" t="s">
        <v>373</v>
      </c>
      <c r="B1019" t="str">
        <f>VLOOKUP(A1019,'class and classification'!$A$1:$B$338,2,FALSE)</f>
        <v>Predominantly Rural</v>
      </c>
      <c r="C1019" t="str">
        <f>VLOOKUP(A1019,'class and classification'!$A$1:$C$338,3,FALSE)</f>
        <v>SD</v>
      </c>
      <c r="D1019">
        <v>5700</v>
      </c>
      <c r="E1019">
        <v>64100</v>
      </c>
      <c r="F1019">
        <v>8.8000000000000007</v>
      </c>
      <c r="G1019">
        <v>2.6</v>
      </c>
      <c r="H1019">
        <v>7600</v>
      </c>
      <c r="I1019">
        <v>64800</v>
      </c>
      <c r="J1019">
        <v>11.7</v>
      </c>
      <c r="K1019">
        <v>2.9</v>
      </c>
      <c r="L1019">
        <v>7800</v>
      </c>
      <c r="M1019">
        <v>64300</v>
      </c>
      <c r="N1019">
        <v>12.1</v>
      </c>
      <c r="O1019">
        <v>4.5999999999999996</v>
      </c>
      <c r="P1019">
        <v>7400</v>
      </c>
      <c r="Q1019">
        <v>59000</v>
      </c>
      <c r="R1019">
        <v>12.6</v>
      </c>
      <c r="S1019">
        <v>4.7</v>
      </c>
      <c r="T1019">
        <v>6500</v>
      </c>
      <c r="U1019">
        <v>64900</v>
      </c>
      <c r="V1019">
        <v>10</v>
      </c>
      <c r="W1019">
        <v>4.3</v>
      </c>
      <c r="X1019">
        <v>8300</v>
      </c>
      <c r="Y1019">
        <v>61900</v>
      </c>
      <c r="Z1019">
        <v>13.5</v>
      </c>
      <c r="AA1019">
        <v>5.2</v>
      </c>
      <c r="AB1019">
        <v>8800</v>
      </c>
      <c r="AC1019">
        <v>65200</v>
      </c>
      <c r="AD1019">
        <v>13.5</v>
      </c>
      <c r="AE1019">
        <v>5.3</v>
      </c>
      <c r="AF1019">
        <v>4800</v>
      </c>
      <c r="AG1019">
        <v>68300</v>
      </c>
      <c r="AH1019">
        <v>7</v>
      </c>
      <c r="AI1019">
        <v>3.8</v>
      </c>
      <c r="AJ1019">
        <v>5600</v>
      </c>
      <c r="AK1019">
        <v>60500</v>
      </c>
      <c r="AL1019">
        <v>9.3000000000000007</v>
      </c>
      <c r="AM1019">
        <v>4.7</v>
      </c>
      <c r="AN1019">
        <v>9000</v>
      </c>
      <c r="AO1019">
        <v>65000</v>
      </c>
      <c r="AP1019">
        <v>13.8</v>
      </c>
      <c r="AQ1019">
        <v>5.6</v>
      </c>
      <c r="AR1019">
        <v>6700</v>
      </c>
      <c r="AS1019">
        <v>65900</v>
      </c>
      <c r="AT1019">
        <v>10.1</v>
      </c>
      <c r="AU1019">
        <v>4.8</v>
      </c>
      <c r="AV1019">
        <v>9000</v>
      </c>
      <c r="AW1019">
        <v>68200</v>
      </c>
      <c r="AX1019">
        <v>13.2</v>
      </c>
      <c r="AY1019">
        <v>5.3</v>
      </c>
      <c r="AZ1019">
        <v>6900</v>
      </c>
      <c r="BA1019">
        <v>67100</v>
      </c>
      <c r="BB1019">
        <v>10.3</v>
      </c>
      <c r="BC1019">
        <v>4.7</v>
      </c>
      <c r="BD1019">
        <v>11300</v>
      </c>
      <c r="BE1019">
        <v>70200</v>
      </c>
      <c r="BF1019">
        <v>16.100000000000001</v>
      </c>
      <c r="BG1019">
        <v>6.3</v>
      </c>
      <c r="BH1019">
        <v>8800</v>
      </c>
      <c r="BI1019">
        <v>66500</v>
      </c>
      <c r="BJ1019">
        <v>13.3</v>
      </c>
      <c r="BK1019">
        <v>5.4</v>
      </c>
      <c r="BL1019">
        <v>12500</v>
      </c>
      <c r="BM1019">
        <v>71600</v>
      </c>
      <c r="BN1019">
        <v>17.5</v>
      </c>
      <c r="BO1019">
        <v>5.7</v>
      </c>
      <c r="BP1019">
        <v>12200</v>
      </c>
      <c r="BQ1019">
        <v>69400</v>
      </c>
      <c r="BR1019">
        <v>17.600000000000001</v>
      </c>
      <c r="BS1019">
        <v>6.4</v>
      </c>
      <c r="BT1019">
        <v>8100</v>
      </c>
      <c r="BU1019">
        <v>64900</v>
      </c>
      <c r="BV1019">
        <v>12.5</v>
      </c>
      <c r="BW1019">
        <v>5.2</v>
      </c>
    </row>
    <row r="1020" spans="1:75" x14ac:dyDescent="0.3">
      <c r="A1020" t="s">
        <v>374</v>
      </c>
      <c r="B1020" t="str">
        <f>VLOOKUP(A1020,'class and classification'!$A$1:$B$338,2,FALSE)</f>
        <v>Predominantly Rural</v>
      </c>
      <c r="C1020" t="str">
        <f>VLOOKUP(A1020,'class and classification'!$A$1:$C$338,3,FALSE)</f>
        <v>SD</v>
      </c>
      <c r="D1020">
        <v>4000</v>
      </c>
      <c r="E1020">
        <v>42200</v>
      </c>
      <c r="F1020">
        <v>9.4</v>
      </c>
      <c r="G1020">
        <v>2.5</v>
      </c>
      <c r="H1020">
        <v>4700</v>
      </c>
      <c r="I1020">
        <v>40800</v>
      </c>
      <c r="J1020">
        <v>11.5</v>
      </c>
      <c r="K1020">
        <v>2.8</v>
      </c>
      <c r="L1020">
        <v>4900</v>
      </c>
      <c r="M1020">
        <v>42800</v>
      </c>
      <c r="N1020">
        <v>11.4</v>
      </c>
      <c r="O1020">
        <v>5.2</v>
      </c>
      <c r="P1020">
        <v>5200</v>
      </c>
      <c r="Q1020">
        <v>43900</v>
      </c>
      <c r="R1020">
        <v>11.8</v>
      </c>
      <c r="S1020">
        <v>5.0999999999999996</v>
      </c>
      <c r="T1020">
        <v>4000</v>
      </c>
      <c r="U1020">
        <v>39100</v>
      </c>
      <c r="V1020">
        <v>10.199999999999999</v>
      </c>
      <c r="W1020">
        <v>5.0999999999999996</v>
      </c>
      <c r="X1020">
        <v>4500</v>
      </c>
      <c r="Y1020">
        <v>42000</v>
      </c>
      <c r="Z1020">
        <v>10.7</v>
      </c>
      <c r="AA1020">
        <v>5.8</v>
      </c>
      <c r="AB1020">
        <v>5600</v>
      </c>
      <c r="AC1020">
        <v>40800</v>
      </c>
      <c r="AD1020">
        <v>13.6</v>
      </c>
      <c r="AE1020">
        <v>6.2</v>
      </c>
      <c r="AF1020">
        <v>3800</v>
      </c>
      <c r="AG1020">
        <v>44000</v>
      </c>
      <c r="AH1020">
        <v>8.6999999999999993</v>
      </c>
      <c r="AI1020">
        <v>5</v>
      </c>
      <c r="AJ1020">
        <v>3900</v>
      </c>
      <c r="AK1020">
        <v>45800</v>
      </c>
      <c r="AL1020">
        <v>8.5</v>
      </c>
      <c r="AM1020" t="s">
        <v>38</v>
      </c>
      <c r="AN1020">
        <v>6400</v>
      </c>
      <c r="AO1020">
        <v>45400</v>
      </c>
      <c r="AP1020">
        <v>14.1</v>
      </c>
      <c r="AQ1020">
        <v>6.6</v>
      </c>
      <c r="AR1020">
        <v>3900</v>
      </c>
      <c r="AS1020">
        <v>43100</v>
      </c>
      <c r="AT1020">
        <v>9</v>
      </c>
      <c r="AU1020" t="s">
        <v>38</v>
      </c>
      <c r="AV1020">
        <v>3300</v>
      </c>
      <c r="AW1020">
        <v>42400</v>
      </c>
      <c r="AX1020">
        <v>7.8</v>
      </c>
      <c r="AY1020" t="s">
        <v>38</v>
      </c>
      <c r="AZ1020">
        <v>5000</v>
      </c>
      <c r="BA1020">
        <v>40500</v>
      </c>
      <c r="BB1020">
        <v>12.3</v>
      </c>
      <c r="BC1020">
        <v>6.9</v>
      </c>
      <c r="BD1020">
        <v>4300</v>
      </c>
      <c r="BE1020">
        <v>45600</v>
      </c>
      <c r="BF1020">
        <v>9.3000000000000007</v>
      </c>
      <c r="BG1020" t="s">
        <v>38</v>
      </c>
      <c r="BH1020">
        <v>4000</v>
      </c>
      <c r="BI1020">
        <v>47600</v>
      </c>
      <c r="BJ1020">
        <v>8.5</v>
      </c>
      <c r="BK1020" t="s">
        <v>38</v>
      </c>
      <c r="BL1020">
        <v>3900</v>
      </c>
      <c r="BM1020">
        <v>42400</v>
      </c>
      <c r="BN1020">
        <v>9.1</v>
      </c>
      <c r="BO1020" t="s">
        <v>38</v>
      </c>
      <c r="BP1020">
        <v>2700</v>
      </c>
      <c r="BQ1020">
        <v>42700</v>
      </c>
      <c r="BR1020">
        <v>6.3</v>
      </c>
      <c r="BS1020" t="s">
        <v>38</v>
      </c>
      <c r="BT1020">
        <v>2300</v>
      </c>
      <c r="BU1020">
        <v>42500</v>
      </c>
      <c r="BV1020">
        <v>5.4</v>
      </c>
      <c r="BW1020" t="s">
        <v>38</v>
      </c>
    </row>
    <row r="1021" spans="1:75" x14ac:dyDescent="0.3">
      <c r="A1021" t="s">
        <v>375</v>
      </c>
      <c r="B1021" t="str">
        <f>VLOOKUP(A1021,'class and classification'!$A$1:$B$338,2,FALSE)</f>
        <v>Predominantly Urban</v>
      </c>
      <c r="C1021" t="str">
        <f>VLOOKUP(A1021,'class and classification'!$A$1:$C$338,3,FALSE)</f>
        <v>SD</v>
      </c>
      <c r="D1021">
        <v>6800</v>
      </c>
      <c r="E1021">
        <v>59900</v>
      </c>
      <c r="F1021">
        <v>11.3</v>
      </c>
      <c r="G1021">
        <v>2.8</v>
      </c>
      <c r="H1021">
        <v>7900</v>
      </c>
      <c r="I1021">
        <v>60100</v>
      </c>
      <c r="J1021">
        <v>13.2</v>
      </c>
      <c r="K1021">
        <v>3.3</v>
      </c>
      <c r="L1021">
        <v>8300</v>
      </c>
      <c r="M1021">
        <v>62800</v>
      </c>
      <c r="N1021">
        <v>13.2</v>
      </c>
      <c r="O1021">
        <v>5.3</v>
      </c>
      <c r="P1021">
        <v>6700</v>
      </c>
      <c r="Q1021">
        <v>59900</v>
      </c>
      <c r="R1021">
        <v>11.1</v>
      </c>
      <c r="S1021">
        <v>4.9000000000000004</v>
      </c>
      <c r="T1021">
        <v>9900</v>
      </c>
      <c r="U1021">
        <v>61300</v>
      </c>
      <c r="V1021">
        <v>16.2</v>
      </c>
      <c r="W1021">
        <v>5.6</v>
      </c>
      <c r="X1021">
        <v>9500</v>
      </c>
      <c r="Y1021">
        <v>65000</v>
      </c>
      <c r="Z1021">
        <v>14.6</v>
      </c>
      <c r="AA1021">
        <v>5.7</v>
      </c>
      <c r="AB1021">
        <v>5500</v>
      </c>
      <c r="AC1021">
        <v>63800</v>
      </c>
      <c r="AD1021">
        <v>8.6</v>
      </c>
      <c r="AE1021">
        <v>4.2</v>
      </c>
      <c r="AF1021">
        <v>8100</v>
      </c>
      <c r="AG1021">
        <v>65800</v>
      </c>
      <c r="AH1021">
        <v>12.3</v>
      </c>
      <c r="AI1021">
        <v>4.8</v>
      </c>
      <c r="AJ1021">
        <v>13100</v>
      </c>
      <c r="AK1021">
        <v>65800</v>
      </c>
      <c r="AL1021">
        <v>20</v>
      </c>
      <c r="AM1021">
        <v>6</v>
      </c>
      <c r="AN1021">
        <v>8800</v>
      </c>
      <c r="AO1021">
        <v>66400</v>
      </c>
      <c r="AP1021">
        <v>13.2</v>
      </c>
      <c r="AQ1021">
        <v>5.0999999999999996</v>
      </c>
      <c r="AR1021">
        <v>8900</v>
      </c>
      <c r="AS1021">
        <v>65400</v>
      </c>
      <c r="AT1021">
        <v>13.6</v>
      </c>
      <c r="AU1021">
        <v>5.5</v>
      </c>
      <c r="AV1021">
        <v>8400</v>
      </c>
      <c r="AW1021">
        <v>70800</v>
      </c>
      <c r="AX1021">
        <v>11.8</v>
      </c>
      <c r="AY1021">
        <v>4.5</v>
      </c>
      <c r="AZ1021">
        <v>8200</v>
      </c>
      <c r="BA1021">
        <v>75000</v>
      </c>
      <c r="BB1021">
        <v>10.9</v>
      </c>
      <c r="BC1021">
        <v>4.5999999999999996</v>
      </c>
      <c r="BD1021">
        <v>10300</v>
      </c>
      <c r="BE1021">
        <v>70100</v>
      </c>
      <c r="BF1021">
        <v>14.7</v>
      </c>
      <c r="BG1021">
        <v>5.9</v>
      </c>
      <c r="BH1021">
        <v>11700</v>
      </c>
      <c r="BI1021">
        <v>72700</v>
      </c>
      <c r="BJ1021">
        <v>16.100000000000001</v>
      </c>
      <c r="BK1021">
        <v>6.1</v>
      </c>
      <c r="BL1021">
        <v>8300</v>
      </c>
      <c r="BM1021">
        <v>69800</v>
      </c>
      <c r="BN1021">
        <v>11.9</v>
      </c>
      <c r="BO1021">
        <v>5.5</v>
      </c>
      <c r="BP1021">
        <v>9900</v>
      </c>
      <c r="BQ1021">
        <v>78200</v>
      </c>
      <c r="BR1021">
        <v>12.6</v>
      </c>
      <c r="BS1021">
        <v>6.6</v>
      </c>
      <c r="BT1021">
        <v>8000</v>
      </c>
      <c r="BU1021">
        <v>83300</v>
      </c>
      <c r="BV1021">
        <v>9.6</v>
      </c>
      <c r="BW1021">
        <v>5.2</v>
      </c>
    </row>
    <row r="1022" spans="1:75" x14ac:dyDescent="0.3">
      <c r="A1022" t="s">
        <v>376</v>
      </c>
      <c r="B1022" t="str">
        <f>VLOOKUP(A1022,'class and classification'!$A$1:$B$338,2,FALSE)</f>
        <v>Predominantly Rural</v>
      </c>
      <c r="C1022" t="str">
        <f>VLOOKUP(A1022,'class and classification'!$A$1:$C$338,3,FALSE)</f>
        <v>SD</v>
      </c>
      <c r="D1022">
        <v>6500</v>
      </c>
      <c r="E1022">
        <v>54700</v>
      </c>
      <c r="F1022">
        <v>11.8</v>
      </c>
      <c r="G1022">
        <v>3</v>
      </c>
      <c r="H1022">
        <v>6200</v>
      </c>
      <c r="I1022">
        <v>57300</v>
      </c>
      <c r="J1022">
        <v>10.8</v>
      </c>
      <c r="K1022">
        <v>2.8</v>
      </c>
      <c r="L1022">
        <v>6700</v>
      </c>
      <c r="M1022">
        <v>59900</v>
      </c>
      <c r="N1022">
        <v>11.2</v>
      </c>
      <c r="O1022">
        <v>4.3</v>
      </c>
      <c r="P1022">
        <v>6000</v>
      </c>
      <c r="Q1022">
        <v>59000</v>
      </c>
      <c r="R1022">
        <v>10.199999999999999</v>
      </c>
      <c r="S1022">
        <v>4.2</v>
      </c>
      <c r="T1022">
        <v>7100</v>
      </c>
      <c r="U1022">
        <v>55400</v>
      </c>
      <c r="V1022">
        <v>12.7</v>
      </c>
      <c r="W1022">
        <v>5</v>
      </c>
      <c r="X1022">
        <v>7900</v>
      </c>
      <c r="Y1022">
        <v>59900</v>
      </c>
      <c r="Z1022">
        <v>13.2</v>
      </c>
      <c r="AA1022">
        <v>4.9000000000000004</v>
      </c>
      <c r="AB1022">
        <v>5800</v>
      </c>
      <c r="AC1022">
        <v>55800</v>
      </c>
      <c r="AD1022">
        <v>10.5</v>
      </c>
      <c r="AE1022">
        <v>4.3</v>
      </c>
      <c r="AF1022">
        <v>8300</v>
      </c>
      <c r="AG1022">
        <v>57900</v>
      </c>
      <c r="AH1022">
        <v>14.3</v>
      </c>
      <c r="AI1022">
        <v>5.4</v>
      </c>
      <c r="AJ1022">
        <v>10500</v>
      </c>
      <c r="AK1022">
        <v>68100</v>
      </c>
      <c r="AL1022">
        <v>15.4</v>
      </c>
      <c r="AM1022">
        <v>5.3</v>
      </c>
      <c r="AN1022">
        <v>11800</v>
      </c>
      <c r="AO1022">
        <v>61600</v>
      </c>
      <c r="AP1022">
        <v>19.2</v>
      </c>
      <c r="AQ1022">
        <v>5.9</v>
      </c>
      <c r="AR1022">
        <v>7600</v>
      </c>
      <c r="AS1022">
        <v>57500</v>
      </c>
      <c r="AT1022">
        <v>13.2</v>
      </c>
      <c r="AU1022">
        <v>5.4</v>
      </c>
      <c r="AV1022">
        <v>8200</v>
      </c>
      <c r="AW1022">
        <v>63600</v>
      </c>
      <c r="AX1022">
        <v>12.8</v>
      </c>
      <c r="AY1022">
        <v>5.6</v>
      </c>
      <c r="AZ1022">
        <v>6300</v>
      </c>
      <c r="BA1022">
        <v>70100</v>
      </c>
      <c r="BB1022">
        <v>9</v>
      </c>
      <c r="BC1022">
        <v>4.0999999999999996</v>
      </c>
      <c r="BD1022">
        <v>6800</v>
      </c>
      <c r="BE1022">
        <v>61500</v>
      </c>
      <c r="BF1022">
        <v>11</v>
      </c>
      <c r="BG1022">
        <v>5.0999999999999996</v>
      </c>
      <c r="BH1022">
        <v>8800</v>
      </c>
      <c r="BI1022">
        <v>63700</v>
      </c>
      <c r="BJ1022">
        <v>13.8</v>
      </c>
      <c r="BK1022">
        <v>5.6</v>
      </c>
      <c r="BL1022">
        <v>8800</v>
      </c>
      <c r="BM1022">
        <v>72100</v>
      </c>
      <c r="BN1022">
        <v>12.2</v>
      </c>
      <c r="BO1022">
        <v>5</v>
      </c>
      <c r="BP1022">
        <v>10700</v>
      </c>
      <c r="BQ1022">
        <v>68600</v>
      </c>
      <c r="BR1022">
        <v>15.6</v>
      </c>
      <c r="BS1022">
        <v>5.9</v>
      </c>
      <c r="BT1022">
        <v>10700</v>
      </c>
      <c r="BU1022">
        <v>67300</v>
      </c>
      <c r="BV1022">
        <v>15.9</v>
      </c>
      <c r="BW1022">
        <v>6.1</v>
      </c>
    </row>
    <row r="1023" spans="1:75" x14ac:dyDescent="0.3">
      <c r="A1023" t="s">
        <v>377</v>
      </c>
      <c r="B1023" t="str">
        <f>VLOOKUP(A1023,'class and classification'!$A$1:$B$338,2,FALSE)</f>
        <v>Predominantly Rural</v>
      </c>
      <c r="C1023" t="str">
        <f>VLOOKUP(A1023,'class and classification'!$A$1:$C$338,3,FALSE)</f>
        <v>SD</v>
      </c>
      <c r="D1023">
        <v>6000</v>
      </c>
      <c r="E1023">
        <v>40500</v>
      </c>
      <c r="F1023">
        <v>14.7</v>
      </c>
      <c r="G1023">
        <v>3.8</v>
      </c>
      <c r="H1023">
        <v>5700</v>
      </c>
      <c r="I1023">
        <v>41800</v>
      </c>
      <c r="J1023">
        <v>13.6</v>
      </c>
      <c r="K1023">
        <v>3.2</v>
      </c>
      <c r="L1023">
        <v>6300</v>
      </c>
      <c r="M1023">
        <v>41500</v>
      </c>
      <c r="N1023">
        <v>15.3</v>
      </c>
      <c r="O1023">
        <v>6</v>
      </c>
      <c r="P1023">
        <v>6300</v>
      </c>
      <c r="Q1023">
        <v>43500</v>
      </c>
      <c r="R1023">
        <v>14.4</v>
      </c>
      <c r="S1023">
        <v>6</v>
      </c>
      <c r="T1023">
        <v>6900</v>
      </c>
      <c r="U1023">
        <v>45000</v>
      </c>
      <c r="V1023">
        <v>15.4</v>
      </c>
      <c r="W1023">
        <v>6.5</v>
      </c>
      <c r="X1023">
        <v>4800</v>
      </c>
      <c r="Y1023">
        <v>42500</v>
      </c>
      <c r="Z1023">
        <v>11.3</v>
      </c>
      <c r="AA1023">
        <v>5.6</v>
      </c>
      <c r="AB1023">
        <v>5000</v>
      </c>
      <c r="AC1023">
        <v>39900</v>
      </c>
      <c r="AD1023">
        <v>12.7</v>
      </c>
      <c r="AE1023">
        <v>5.9</v>
      </c>
      <c r="AF1023">
        <v>7200</v>
      </c>
      <c r="AG1023">
        <v>39100</v>
      </c>
      <c r="AH1023">
        <v>18.399999999999999</v>
      </c>
      <c r="AI1023">
        <v>6.8</v>
      </c>
      <c r="AJ1023">
        <v>6600</v>
      </c>
      <c r="AK1023">
        <v>41800</v>
      </c>
      <c r="AL1023">
        <v>15.8</v>
      </c>
      <c r="AM1023">
        <v>6.5</v>
      </c>
      <c r="AN1023">
        <v>7300</v>
      </c>
      <c r="AO1023">
        <v>40000</v>
      </c>
      <c r="AP1023">
        <v>18.3</v>
      </c>
      <c r="AQ1023">
        <v>8.1999999999999993</v>
      </c>
      <c r="AR1023">
        <v>6700</v>
      </c>
      <c r="AS1023">
        <v>42000</v>
      </c>
      <c r="AT1023">
        <v>15.9</v>
      </c>
      <c r="AU1023">
        <v>7</v>
      </c>
      <c r="AV1023">
        <v>5800</v>
      </c>
      <c r="AW1023">
        <v>41000</v>
      </c>
      <c r="AX1023">
        <v>14</v>
      </c>
      <c r="AY1023">
        <v>6.8</v>
      </c>
      <c r="AZ1023">
        <v>4000</v>
      </c>
      <c r="BA1023">
        <v>40200</v>
      </c>
      <c r="BB1023">
        <v>9.8000000000000007</v>
      </c>
      <c r="BC1023">
        <v>5.9</v>
      </c>
      <c r="BD1023">
        <v>3800</v>
      </c>
      <c r="BE1023">
        <v>37700</v>
      </c>
      <c r="BF1023">
        <v>10.1</v>
      </c>
      <c r="BG1023">
        <v>5.9</v>
      </c>
      <c r="BH1023">
        <v>6500</v>
      </c>
      <c r="BI1023">
        <v>45600</v>
      </c>
      <c r="BJ1023">
        <v>14.2</v>
      </c>
      <c r="BK1023">
        <v>6</v>
      </c>
      <c r="BL1023">
        <v>3700</v>
      </c>
      <c r="BM1023">
        <v>40500</v>
      </c>
      <c r="BN1023">
        <v>9</v>
      </c>
      <c r="BO1023">
        <v>5.3</v>
      </c>
      <c r="BP1023">
        <v>3900</v>
      </c>
      <c r="BQ1023">
        <v>45200</v>
      </c>
      <c r="BR1023">
        <v>8.6999999999999993</v>
      </c>
      <c r="BS1023">
        <v>5.6</v>
      </c>
      <c r="BT1023">
        <v>5200</v>
      </c>
      <c r="BU1023">
        <v>42300</v>
      </c>
      <c r="BV1023">
        <v>12.2</v>
      </c>
      <c r="BW1023">
        <v>6.3</v>
      </c>
    </row>
    <row r="1024" spans="1:75" x14ac:dyDescent="0.3">
      <c r="A1024" t="s">
        <v>378</v>
      </c>
      <c r="B1024" t="str">
        <f>VLOOKUP(A1024,'class and classification'!$A$1:$B$338,2,FALSE)</f>
        <v>Predominantly Urban</v>
      </c>
      <c r="C1024" t="str">
        <f>VLOOKUP(A1024,'class and classification'!$A$1:$C$338,3,FALSE)</f>
        <v>SD</v>
      </c>
      <c r="D1024">
        <v>6400</v>
      </c>
      <c r="E1024">
        <v>61000</v>
      </c>
      <c r="F1024">
        <v>10.5</v>
      </c>
      <c r="G1024">
        <v>3</v>
      </c>
      <c r="H1024">
        <v>6800</v>
      </c>
      <c r="I1024">
        <v>60100</v>
      </c>
      <c r="J1024">
        <v>11.3</v>
      </c>
      <c r="K1024">
        <v>3.2</v>
      </c>
      <c r="L1024">
        <v>5000</v>
      </c>
      <c r="M1024">
        <v>65600</v>
      </c>
      <c r="N1024">
        <v>7.6</v>
      </c>
      <c r="O1024">
        <v>3.6</v>
      </c>
      <c r="P1024">
        <v>6700</v>
      </c>
      <c r="Q1024">
        <v>63800</v>
      </c>
      <c r="R1024">
        <v>10.6</v>
      </c>
      <c r="S1024">
        <v>4.2</v>
      </c>
      <c r="T1024">
        <v>8000</v>
      </c>
      <c r="U1024">
        <v>63500</v>
      </c>
      <c r="V1024">
        <v>12.6</v>
      </c>
      <c r="W1024">
        <v>4.5</v>
      </c>
      <c r="X1024">
        <v>7600</v>
      </c>
      <c r="Y1024">
        <v>63000</v>
      </c>
      <c r="Z1024">
        <v>12</v>
      </c>
      <c r="AA1024">
        <v>4.4000000000000004</v>
      </c>
      <c r="AB1024">
        <v>9600</v>
      </c>
      <c r="AC1024">
        <v>62000</v>
      </c>
      <c r="AD1024">
        <v>15.5</v>
      </c>
      <c r="AE1024">
        <v>5.5</v>
      </c>
      <c r="AF1024">
        <v>7200</v>
      </c>
      <c r="AG1024">
        <v>64300</v>
      </c>
      <c r="AH1024">
        <v>11.2</v>
      </c>
      <c r="AI1024">
        <v>4.7</v>
      </c>
      <c r="AJ1024">
        <v>8000</v>
      </c>
      <c r="AK1024">
        <v>66000</v>
      </c>
      <c r="AL1024">
        <v>12.1</v>
      </c>
      <c r="AM1024">
        <v>4.5999999999999996</v>
      </c>
      <c r="AN1024">
        <v>6500</v>
      </c>
      <c r="AO1024">
        <v>65700</v>
      </c>
      <c r="AP1024">
        <v>10</v>
      </c>
      <c r="AQ1024">
        <v>4.2</v>
      </c>
      <c r="AR1024">
        <v>9900</v>
      </c>
      <c r="AS1024">
        <v>67500</v>
      </c>
      <c r="AT1024">
        <v>14.6</v>
      </c>
      <c r="AU1024">
        <v>4.8</v>
      </c>
      <c r="AV1024">
        <v>8500</v>
      </c>
      <c r="AW1024">
        <v>65200</v>
      </c>
      <c r="AX1024">
        <v>13</v>
      </c>
      <c r="AY1024">
        <v>4.5999999999999996</v>
      </c>
      <c r="AZ1024">
        <v>7300</v>
      </c>
      <c r="BA1024">
        <v>67700</v>
      </c>
      <c r="BB1024">
        <v>10.8</v>
      </c>
      <c r="BC1024">
        <v>4.5</v>
      </c>
      <c r="BD1024">
        <v>9000</v>
      </c>
      <c r="BE1024">
        <v>69900</v>
      </c>
      <c r="BF1024">
        <v>12.8</v>
      </c>
      <c r="BG1024">
        <v>4.5</v>
      </c>
      <c r="BH1024">
        <v>11500</v>
      </c>
      <c r="BI1024">
        <v>68600</v>
      </c>
      <c r="BJ1024">
        <v>16.8</v>
      </c>
      <c r="BK1024">
        <v>5.4</v>
      </c>
      <c r="BL1024">
        <v>8800</v>
      </c>
      <c r="BM1024">
        <v>64300</v>
      </c>
      <c r="BN1024">
        <v>13.7</v>
      </c>
      <c r="BO1024">
        <v>5.5</v>
      </c>
      <c r="BP1024">
        <v>9800</v>
      </c>
      <c r="BQ1024">
        <v>68800</v>
      </c>
      <c r="BR1024">
        <v>14.2</v>
      </c>
      <c r="BS1024">
        <v>5.9</v>
      </c>
      <c r="BT1024">
        <v>13800</v>
      </c>
      <c r="BU1024">
        <v>77600</v>
      </c>
      <c r="BV1024">
        <v>17.8</v>
      </c>
      <c r="BW1024">
        <v>6.9</v>
      </c>
    </row>
    <row r="1025" spans="1:75" x14ac:dyDescent="0.3">
      <c r="A1025" t="s">
        <v>379</v>
      </c>
      <c r="B1025" t="str">
        <f>VLOOKUP(A1025,'class and classification'!$A$1:$B$338,2,FALSE)</f>
        <v>Predominantly Rural</v>
      </c>
      <c r="C1025" t="str">
        <f>VLOOKUP(A1025,'class and classification'!$A$1:$C$338,3,FALSE)</f>
        <v>SD</v>
      </c>
      <c r="D1025">
        <v>6200</v>
      </c>
      <c r="E1025">
        <v>45500</v>
      </c>
      <c r="F1025">
        <v>13.5</v>
      </c>
      <c r="G1025">
        <v>3.3</v>
      </c>
      <c r="H1025">
        <v>6100</v>
      </c>
      <c r="I1025">
        <v>45800</v>
      </c>
      <c r="J1025">
        <v>13.3</v>
      </c>
      <c r="K1025">
        <v>3.1</v>
      </c>
      <c r="L1025">
        <v>5500</v>
      </c>
      <c r="M1025">
        <v>44500</v>
      </c>
      <c r="N1025">
        <v>12.3</v>
      </c>
      <c r="O1025">
        <v>5.2</v>
      </c>
      <c r="P1025">
        <v>6700</v>
      </c>
      <c r="Q1025">
        <v>47500</v>
      </c>
      <c r="R1025">
        <v>14.1</v>
      </c>
      <c r="S1025">
        <v>5.6</v>
      </c>
      <c r="T1025">
        <v>5500</v>
      </c>
      <c r="U1025">
        <v>47900</v>
      </c>
      <c r="V1025">
        <v>11.4</v>
      </c>
      <c r="W1025">
        <v>5.3</v>
      </c>
      <c r="X1025">
        <v>4700</v>
      </c>
      <c r="Y1025">
        <v>46400</v>
      </c>
      <c r="Z1025">
        <v>10.1</v>
      </c>
      <c r="AA1025">
        <v>5.0999999999999996</v>
      </c>
      <c r="AB1025">
        <v>6200</v>
      </c>
      <c r="AC1025">
        <v>48000</v>
      </c>
      <c r="AD1025">
        <v>13</v>
      </c>
      <c r="AE1025">
        <v>5</v>
      </c>
      <c r="AF1025">
        <v>7600</v>
      </c>
      <c r="AG1025">
        <v>48200</v>
      </c>
      <c r="AH1025">
        <v>15.8</v>
      </c>
      <c r="AI1025">
        <v>5.9</v>
      </c>
      <c r="AJ1025">
        <v>4700</v>
      </c>
      <c r="AK1025">
        <v>49500</v>
      </c>
      <c r="AL1025">
        <v>9.5</v>
      </c>
      <c r="AM1025">
        <v>4.9000000000000004</v>
      </c>
      <c r="AN1025">
        <v>7800</v>
      </c>
      <c r="AO1025">
        <v>50600</v>
      </c>
      <c r="AP1025">
        <v>15.5</v>
      </c>
      <c r="AQ1025">
        <v>6.1</v>
      </c>
      <c r="AR1025">
        <v>4900</v>
      </c>
      <c r="AS1025">
        <v>49000</v>
      </c>
      <c r="AT1025">
        <v>9.9</v>
      </c>
      <c r="AU1025">
        <v>5.4</v>
      </c>
      <c r="AV1025">
        <v>10100</v>
      </c>
      <c r="AW1025">
        <v>49200</v>
      </c>
      <c r="AX1025">
        <v>20.5</v>
      </c>
      <c r="AY1025">
        <v>7.5</v>
      </c>
      <c r="AZ1025">
        <v>8800</v>
      </c>
      <c r="BA1025">
        <v>47900</v>
      </c>
      <c r="BB1025">
        <v>18.399999999999999</v>
      </c>
      <c r="BC1025">
        <v>7</v>
      </c>
      <c r="BD1025">
        <v>4300</v>
      </c>
      <c r="BE1025">
        <v>50000</v>
      </c>
      <c r="BF1025">
        <v>8.5</v>
      </c>
      <c r="BG1025">
        <v>4.7</v>
      </c>
      <c r="BH1025">
        <v>6000</v>
      </c>
      <c r="BI1025">
        <v>48200</v>
      </c>
      <c r="BJ1025">
        <v>12.3</v>
      </c>
      <c r="BK1025">
        <v>6.4</v>
      </c>
      <c r="BL1025">
        <v>9100</v>
      </c>
      <c r="BM1025">
        <v>53900</v>
      </c>
      <c r="BN1025">
        <v>16.899999999999999</v>
      </c>
      <c r="BO1025">
        <v>6.4</v>
      </c>
      <c r="BP1025">
        <v>10800</v>
      </c>
      <c r="BQ1025">
        <v>48800</v>
      </c>
      <c r="BR1025">
        <v>22.1</v>
      </c>
      <c r="BS1025">
        <v>7.6</v>
      </c>
      <c r="BT1025">
        <v>7700</v>
      </c>
      <c r="BU1025">
        <v>50300</v>
      </c>
      <c r="BV1025">
        <v>15.4</v>
      </c>
      <c r="BW1025">
        <v>6.6</v>
      </c>
    </row>
    <row r="1026" spans="1:75" x14ac:dyDescent="0.3">
      <c r="A1026" t="s">
        <v>380</v>
      </c>
      <c r="B1026" t="str">
        <f>VLOOKUP(A1026,'class and classification'!$A$1:$B$338,2,FALSE)</f>
        <v>Predominantly Rural</v>
      </c>
      <c r="C1026" t="str">
        <f>VLOOKUP(A1026,'class and classification'!$A$1:$C$338,3,FALSE)</f>
        <v>SD</v>
      </c>
      <c r="D1026">
        <v>14200</v>
      </c>
      <c r="E1026">
        <v>105600</v>
      </c>
      <c r="F1026">
        <v>13.4</v>
      </c>
      <c r="G1026">
        <v>2.4</v>
      </c>
      <c r="H1026">
        <v>13500</v>
      </c>
      <c r="I1026">
        <v>107300</v>
      </c>
      <c r="J1026">
        <v>12.6</v>
      </c>
      <c r="K1026">
        <v>2.2999999999999998</v>
      </c>
      <c r="L1026">
        <v>9100</v>
      </c>
      <c r="M1026">
        <v>107100</v>
      </c>
      <c r="N1026">
        <v>8.5</v>
      </c>
      <c r="O1026">
        <v>2.8</v>
      </c>
      <c r="P1026">
        <v>9700</v>
      </c>
      <c r="Q1026">
        <v>105900</v>
      </c>
      <c r="R1026">
        <v>9.1999999999999993</v>
      </c>
      <c r="S1026">
        <v>3</v>
      </c>
      <c r="T1026">
        <v>9100</v>
      </c>
      <c r="U1026">
        <v>109500</v>
      </c>
      <c r="V1026">
        <v>8.3000000000000007</v>
      </c>
      <c r="W1026">
        <v>3</v>
      </c>
      <c r="X1026">
        <v>13000</v>
      </c>
      <c r="Y1026">
        <v>109900</v>
      </c>
      <c r="Z1026">
        <v>11.9</v>
      </c>
      <c r="AA1026">
        <v>3.3</v>
      </c>
      <c r="AB1026">
        <v>14700</v>
      </c>
      <c r="AC1026">
        <v>105600</v>
      </c>
      <c r="AD1026">
        <v>14</v>
      </c>
      <c r="AE1026">
        <v>3.8</v>
      </c>
      <c r="AF1026">
        <v>14900</v>
      </c>
      <c r="AG1026">
        <v>115000</v>
      </c>
      <c r="AH1026">
        <v>13</v>
      </c>
      <c r="AI1026">
        <v>3.6</v>
      </c>
      <c r="AJ1026">
        <v>14600</v>
      </c>
      <c r="AK1026">
        <v>107700</v>
      </c>
      <c r="AL1026">
        <v>13.6</v>
      </c>
      <c r="AM1026">
        <v>3.9</v>
      </c>
      <c r="AN1026">
        <v>15700</v>
      </c>
      <c r="AO1026">
        <v>105000</v>
      </c>
      <c r="AP1026">
        <v>14.9</v>
      </c>
      <c r="AQ1026">
        <v>3.9</v>
      </c>
      <c r="AR1026">
        <v>13000</v>
      </c>
      <c r="AS1026">
        <v>104800</v>
      </c>
      <c r="AT1026">
        <v>12.4</v>
      </c>
      <c r="AU1026">
        <v>3.6</v>
      </c>
      <c r="AV1026">
        <v>11600</v>
      </c>
      <c r="AW1026">
        <v>110700</v>
      </c>
      <c r="AX1026">
        <v>10.5</v>
      </c>
      <c r="AY1026">
        <v>3.3</v>
      </c>
      <c r="AZ1026">
        <v>9700</v>
      </c>
      <c r="BA1026">
        <v>111400</v>
      </c>
      <c r="BB1026">
        <v>8.6999999999999993</v>
      </c>
      <c r="BC1026">
        <v>3.3</v>
      </c>
      <c r="BD1026">
        <v>14300</v>
      </c>
      <c r="BE1026">
        <v>114200</v>
      </c>
      <c r="BF1026">
        <v>12.5</v>
      </c>
      <c r="BG1026">
        <v>3.8</v>
      </c>
      <c r="BH1026">
        <v>13600</v>
      </c>
      <c r="BI1026">
        <v>113100</v>
      </c>
      <c r="BJ1026">
        <v>12.1</v>
      </c>
      <c r="BK1026">
        <v>3.7</v>
      </c>
      <c r="BL1026">
        <v>11700</v>
      </c>
      <c r="BM1026">
        <v>112700</v>
      </c>
      <c r="BN1026">
        <v>10.4</v>
      </c>
      <c r="BO1026">
        <v>3.7</v>
      </c>
      <c r="BP1026">
        <v>9900</v>
      </c>
      <c r="BQ1026">
        <v>103800</v>
      </c>
      <c r="BR1026">
        <v>9.5</v>
      </c>
      <c r="BS1026">
        <v>3.9</v>
      </c>
      <c r="BT1026">
        <v>11700</v>
      </c>
      <c r="BU1026">
        <v>104400</v>
      </c>
      <c r="BV1026">
        <v>11.2</v>
      </c>
      <c r="BW1026">
        <v>4.3</v>
      </c>
    </row>
    <row r="1027" spans="1:75" x14ac:dyDescent="0.3">
      <c r="A1027" t="s">
        <v>381</v>
      </c>
      <c r="B1027" t="str">
        <f>VLOOKUP(A1027,'class and classification'!$A$1:$B$338,2,FALSE)</f>
        <v>Predominantly Rural</v>
      </c>
      <c r="C1027" t="str">
        <f>VLOOKUP(A1027,'class and classification'!$A$1:$C$338,3,FALSE)</f>
        <v>SD</v>
      </c>
      <c r="D1027">
        <v>11900</v>
      </c>
      <c r="E1027">
        <v>80100</v>
      </c>
      <c r="F1027">
        <v>14.8</v>
      </c>
      <c r="G1027">
        <v>2.7</v>
      </c>
      <c r="H1027">
        <v>10700</v>
      </c>
      <c r="I1027">
        <v>83500</v>
      </c>
      <c r="J1027">
        <v>12.8</v>
      </c>
      <c r="K1027">
        <v>2.2000000000000002</v>
      </c>
      <c r="L1027">
        <v>13000</v>
      </c>
      <c r="M1027">
        <v>78800</v>
      </c>
      <c r="N1027">
        <v>16.600000000000001</v>
      </c>
      <c r="O1027">
        <v>5.0999999999999996</v>
      </c>
      <c r="P1027">
        <v>11600</v>
      </c>
      <c r="Q1027">
        <v>82200</v>
      </c>
      <c r="R1027">
        <v>14.1</v>
      </c>
      <c r="S1027">
        <v>4.7</v>
      </c>
      <c r="T1027">
        <v>16900</v>
      </c>
      <c r="U1027">
        <v>86500</v>
      </c>
      <c r="V1027">
        <v>19.5</v>
      </c>
      <c r="W1027">
        <v>4.9000000000000004</v>
      </c>
      <c r="X1027">
        <v>15000</v>
      </c>
      <c r="Y1027">
        <v>81500</v>
      </c>
      <c r="Z1027">
        <v>18.399999999999999</v>
      </c>
      <c r="AA1027">
        <v>4.9000000000000004</v>
      </c>
      <c r="AB1027">
        <v>12700</v>
      </c>
      <c r="AC1027">
        <v>81600</v>
      </c>
      <c r="AD1027">
        <v>15.6</v>
      </c>
      <c r="AE1027">
        <v>4.7</v>
      </c>
      <c r="AF1027">
        <v>12900</v>
      </c>
      <c r="AG1027">
        <v>84400</v>
      </c>
      <c r="AH1027">
        <v>15.2</v>
      </c>
      <c r="AI1027">
        <v>4.5</v>
      </c>
      <c r="AJ1027">
        <v>13500</v>
      </c>
      <c r="AK1027">
        <v>86200</v>
      </c>
      <c r="AL1027">
        <v>15.6</v>
      </c>
      <c r="AM1027">
        <v>4.4000000000000004</v>
      </c>
      <c r="AN1027">
        <v>14200</v>
      </c>
      <c r="AO1027">
        <v>87300</v>
      </c>
      <c r="AP1027">
        <v>16.3</v>
      </c>
      <c r="AQ1027">
        <v>4.7</v>
      </c>
      <c r="AR1027">
        <v>12200</v>
      </c>
      <c r="AS1027">
        <v>88400</v>
      </c>
      <c r="AT1027">
        <v>13.8</v>
      </c>
      <c r="AU1027">
        <v>4.2</v>
      </c>
      <c r="AV1027">
        <v>15800</v>
      </c>
      <c r="AW1027">
        <v>87400</v>
      </c>
      <c r="AX1027">
        <v>18.100000000000001</v>
      </c>
      <c r="AY1027">
        <v>4.9000000000000004</v>
      </c>
      <c r="AZ1027">
        <v>11800</v>
      </c>
      <c r="BA1027">
        <v>89600</v>
      </c>
      <c r="BB1027">
        <v>13.2</v>
      </c>
      <c r="BC1027">
        <v>4.7</v>
      </c>
      <c r="BD1027">
        <v>10800</v>
      </c>
      <c r="BE1027">
        <v>87900</v>
      </c>
      <c r="BF1027">
        <v>12.2</v>
      </c>
      <c r="BG1027">
        <v>4.4000000000000004</v>
      </c>
      <c r="BH1027">
        <v>12500</v>
      </c>
      <c r="BI1027">
        <v>89600</v>
      </c>
      <c r="BJ1027">
        <v>14</v>
      </c>
      <c r="BK1027">
        <v>4.7</v>
      </c>
      <c r="BL1027">
        <v>11700</v>
      </c>
      <c r="BM1027">
        <v>93300</v>
      </c>
      <c r="BN1027">
        <v>12.5</v>
      </c>
      <c r="BO1027">
        <v>4.8</v>
      </c>
      <c r="BP1027">
        <v>11100</v>
      </c>
      <c r="BQ1027">
        <v>90700</v>
      </c>
      <c r="BR1027">
        <v>12.2</v>
      </c>
      <c r="BS1027">
        <v>5</v>
      </c>
      <c r="BT1027">
        <v>11200</v>
      </c>
      <c r="BU1027">
        <v>82500</v>
      </c>
      <c r="BV1027">
        <v>13.5</v>
      </c>
      <c r="BW1027">
        <v>4.8</v>
      </c>
    </row>
    <row r="1028" spans="1:75" x14ac:dyDescent="0.3">
      <c r="A1028" t="s">
        <v>382</v>
      </c>
      <c r="B1028" t="str">
        <f>VLOOKUP(A1028,'class and classification'!$A$1:$B$338,2,FALSE)</f>
        <v>Predominantly Urban</v>
      </c>
      <c r="C1028" t="str">
        <f>VLOOKUP(A1028,'class and classification'!$A$1:$C$338,3,FALSE)</f>
        <v>SD</v>
      </c>
      <c r="D1028">
        <v>4100</v>
      </c>
      <c r="E1028">
        <v>42600</v>
      </c>
      <c r="F1028">
        <v>9.5</v>
      </c>
      <c r="G1028">
        <v>2.7</v>
      </c>
      <c r="H1028">
        <v>4700</v>
      </c>
      <c r="I1028">
        <v>45400</v>
      </c>
      <c r="J1028">
        <v>10.199999999999999</v>
      </c>
      <c r="K1028">
        <v>2.8</v>
      </c>
      <c r="L1028">
        <v>6000</v>
      </c>
      <c r="M1028">
        <v>43300</v>
      </c>
      <c r="N1028">
        <v>13.7</v>
      </c>
      <c r="O1028">
        <v>6</v>
      </c>
      <c r="P1028">
        <v>5400</v>
      </c>
      <c r="Q1028">
        <v>44600</v>
      </c>
      <c r="R1028">
        <v>12.2</v>
      </c>
      <c r="S1028">
        <v>5.2</v>
      </c>
      <c r="T1028">
        <v>8700</v>
      </c>
      <c r="U1028">
        <v>44900</v>
      </c>
      <c r="V1028">
        <v>19.3</v>
      </c>
      <c r="W1028">
        <v>7.2</v>
      </c>
      <c r="X1028">
        <v>6000</v>
      </c>
      <c r="Y1028">
        <v>40600</v>
      </c>
      <c r="Z1028">
        <v>14.9</v>
      </c>
      <c r="AA1028">
        <v>6.1</v>
      </c>
      <c r="AB1028">
        <v>5400</v>
      </c>
      <c r="AC1028">
        <v>49100</v>
      </c>
      <c r="AD1028">
        <v>11.1</v>
      </c>
      <c r="AE1028">
        <v>5.3</v>
      </c>
      <c r="AF1028">
        <v>3200</v>
      </c>
      <c r="AG1028">
        <v>46200</v>
      </c>
      <c r="AH1028">
        <v>6.9</v>
      </c>
      <c r="AI1028">
        <v>4.5</v>
      </c>
      <c r="AJ1028">
        <v>6800</v>
      </c>
      <c r="AK1028">
        <v>43600</v>
      </c>
      <c r="AL1028">
        <v>15.6</v>
      </c>
      <c r="AM1028">
        <v>6</v>
      </c>
      <c r="AN1028">
        <v>8200</v>
      </c>
      <c r="AO1028">
        <v>47600</v>
      </c>
      <c r="AP1028">
        <v>17.3</v>
      </c>
      <c r="AQ1028">
        <v>6.7</v>
      </c>
      <c r="AR1028">
        <v>6300</v>
      </c>
      <c r="AS1028">
        <v>46700</v>
      </c>
      <c r="AT1028">
        <v>13.4</v>
      </c>
      <c r="AU1028">
        <v>5.7</v>
      </c>
      <c r="AV1028">
        <v>3700</v>
      </c>
      <c r="AW1028">
        <v>44400</v>
      </c>
      <c r="AX1028">
        <v>8.4</v>
      </c>
      <c r="AY1028">
        <v>4.8</v>
      </c>
      <c r="AZ1028">
        <v>5900</v>
      </c>
      <c r="BA1028">
        <v>44600</v>
      </c>
      <c r="BB1028">
        <v>13.1</v>
      </c>
      <c r="BC1028">
        <v>6.3</v>
      </c>
      <c r="BD1028">
        <v>6600</v>
      </c>
      <c r="BE1028">
        <v>42700</v>
      </c>
      <c r="BF1028">
        <v>15.6</v>
      </c>
      <c r="BG1028">
        <v>6.8</v>
      </c>
      <c r="BH1028">
        <v>8200</v>
      </c>
      <c r="BI1028">
        <v>46600</v>
      </c>
      <c r="BJ1028">
        <v>17.7</v>
      </c>
      <c r="BK1028">
        <v>7.5</v>
      </c>
      <c r="BL1028">
        <v>8000</v>
      </c>
      <c r="BM1028">
        <v>46000</v>
      </c>
      <c r="BN1028">
        <v>17.3</v>
      </c>
      <c r="BO1028">
        <v>7.7</v>
      </c>
      <c r="BP1028">
        <v>9000</v>
      </c>
      <c r="BQ1028">
        <v>47300</v>
      </c>
      <c r="BR1028">
        <v>19</v>
      </c>
      <c r="BS1028">
        <v>9.1</v>
      </c>
      <c r="BT1028">
        <v>8100</v>
      </c>
      <c r="BU1028">
        <v>46400</v>
      </c>
      <c r="BV1028">
        <v>17.5</v>
      </c>
      <c r="BW1028">
        <v>8.4</v>
      </c>
    </row>
    <row r="1029" spans="1:75" x14ac:dyDescent="0.3">
      <c r="A1029" t="s">
        <v>383</v>
      </c>
      <c r="B1029" t="str">
        <f>VLOOKUP(A1029,'class and classification'!$A$1:$B$338,2,FALSE)</f>
        <v>Predominantly Urban</v>
      </c>
      <c r="C1029" t="str">
        <f>VLOOKUP(A1029,'class and classification'!$A$1:$C$338,3,FALSE)</f>
        <v>SD</v>
      </c>
      <c r="D1029">
        <v>4300</v>
      </c>
      <c r="E1029">
        <v>38700</v>
      </c>
      <c r="F1029">
        <v>11.1</v>
      </c>
      <c r="G1029">
        <v>3.2</v>
      </c>
      <c r="H1029">
        <v>4300</v>
      </c>
      <c r="I1029">
        <v>39200</v>
      </c>
      <c r="J1029">
        <v>11</v>
      </c>
      <c r="K1029">
        <v>3</v>
      </c>
      <c r="L1029">
        <v>5600</v>
      </c>
      <c r="M1029">
        <v>40900</v>
      </c>
      <c r="N1029">
        <v>13.7</v>
      </c>
      <c r="O1029">
        <v>5.8</v>
      </c>
      <c r="P1029">
        <v>3500</v>
      </c>
      <c r="Q1029">
        <v>40800</v>
      </c>
      <c r="R1029">
        <v>8.5</v>
      </c>
      <c r="S1029">
        <v>4.9000000000000004</v>
      </c>
      <c r="T1029">
        <v>4400</v>
      </c>
      <c r="U1029">
        <v>38800</v>
      </c>
      <c r="V1029">
        <v>11.3</v>
      </c>
      <c r="W1029">
        <v>5.5</v>
      </c>
      <c r="X1029">
        <v>6100</v>
      </c>
      <c r="Y1029">
        <v>45800</v>
      </c>
      <c r="Z1029">
        <v>13.3</v>
      </c>
      <c r="AA1029">
        <v>5.6</v>
      </c>
      <c r="AB1029">
        <v>5000</v>
      </c>
      <c r="AC1029">
        <v>40200</v>
      </c>
      <c r="AD1029">
        <v>12.4</v>
      </c>
      <c r="AE1029">
        <v>6.2</v>
      </c>
      <c r="AF1029">
        <v>4800</v>
      </c>
      <c r="AG1029">
        <v>39500</v>
      </c>
      <c r="AH1029">
        <v>12.2</v>
      </c>
      <c r="AI1029">
        <v>6.2</v>
      </c>
      <c r="AJ1029">
        <v>4200</v>
      </c>
      <c r="AK1029">
        <v>39100</v>
      </c>
      <c r="AL1029">
        <v>10.7</v>
      </c>
      <c r="AM1029">
        <v>5.8</v>
      </c>
      <c r="AN1029">
        <v>2800</v>
      </c>
      <c r="AO1029">
        <v>38500</v>
      </c>
      <c r="AP1029">
        <v>7.4</v>
      </c>
      <c r="AQ1029" t="s">
        <v>38</v>
      </c>
      <c r="AR1029">
        <v>2500</v>
      </c>
      <c r="AS1029">
        <v>41400</v>
      </c>
      <c r="AT1029">
        <v>6.1</v>
      </c>
      <c r="AU1029" t="s">
        <v>38</v>
      </c>
      <c r="AV1029">
        <v>4000</v>
      </c>
      <c r="AW1029">
        <v>40300</v>
      </c>
      <c r="AX1029">
        <v>9.8000000000000007</v>
      </c>
      <c r="AY1029" t="s">
        <v>38</v>
      </c>
      <c r="AZ1029">
        <v>5400</v>
      </c>
      <c r="BA1029">
        <v>39000</v>
      </c>
      <c r="BB1029">
        <v>13.9</v>
      </c>
      <c r="BC1029">
        <v>7.8</v>
      </c>
      <c r="BD1029">
        <v>5000</v>
      </c>
      <c r="BE1029">
        <v>43000</v>
      </c>
      <c r="BF1029">
        <v>11.6</v>
      </c>
      <c r="BG1029">
        <v>6.6</v>
      </c>
      <c r="BH1029">
        <v>2400</v>
      </c>
      <c r="BI1029">
        <v>45300</v>
      </c>
      <c r="BJ1029">
        <v>5.3</v>
      </c>
      <c r="BK1029" t="s">
        <v>38</v>
      </c>
      <c r="BL1029">
        <v>6700</v>
      </c>
      <c r="BM1029">
        <v>49100</v>
      </c>
      <c r="BN1029">
        <v>13.6</v>
      </c>
      <c r="BO1029">
        <v>7.7</v>
      </c>
      <c r="BP1029">
        <v>4400</v>
      </c>
      <c r="BQ1029">
        <v>42800</v>
      </c>
      <c r="BR1029">
        <v>10.199999999999999</v>
      </c>
      <c r="BS1029" t="s">
        <v>38</v>
      </c>
      <c r="BT1029">
        <v>5100</v>
      </c>
      <c r="BU1029">
        <v>42100</v>
      </c>
      <c r="BV1029">
        <v>12.2</v>
      </c>
      <c r="BW1029">
        <v>6.7</v>
      </c>
    </row>
    <row r="1030" spans="1:75" x14ac:dyDescent="0.3">
      <c r="A1030" t="s">
        <v>384</v>
      </c>
      <c r="B1030" t="str">
        <f>VLOOKUP(A1030,'class and classification'!$A$1:$B$338,2,FALSE)</f>
        <v>Urban with Significant Rural</v>
      </c>
      <c r="C1030" t="str">
        <f>VLOOKUP(A1030,'class and classification'!$A$1:$C$338,3,FALSE)</f>
        <v>SD</v>
      </c>
      <c r="D1030">
        <v>6200</v>
      </c>
      <c r="E1030">
        <v>44700</v>
      </c>
      <c r="F1030">
        <v>13.8</v>
      </c>
      <c r="G1030">
        <v>3.2</v>
      </c>
      <c r="H1030">
        <v>5100</v>
      </c>
      <c r="I1030">
        <v>43900</v>
      </c>
      <c r="J1030">
        <v>11.6</v>
      </c>
      <c r="K1030">
        <v>3.2</v>
      </c>
      <c r="L1030">
        <v>4900</v>
      </c>
      <c r="M1030">
        <v>40800</v>
      </c>
      <c r="N1030">
        <v>11.9</v>
      </c>
      <c r="O1030">
        <v>5.6</v>
      </c>
      <c r="P1030">
        <v>5400</v>
      </c>
      <c r="Q1030">
        <v>45600</v>
      </c>
      <c r="R1030">
        <v>11.9</v>
      </c>
      <c r="S1030">
        <v>5</v>
      </c>
      <c r="T1030">
        <v>4000</v>
      </c>
      <c r="U1030">
        <v>46200</v>
      </c>
      <c r="V1030">
        <v>8.8000000000000007</v>
      </c>
      <c r="W1030">
        <v>4.7</v>
      </c>
      <c r="X1030">
        <v>4400</v>
      </c>
      <c r="Y1030">
        <v>44600</v>
      </c>
      <c r="Z1030">
        <v>9.8000000000000007</v>
      </c>
      <c r="AA1030">
        <v>4.9000000000000004</v>
      </c>
      <c r="AB1030">
        <v>6500</v>
      </c>
      <c r="AC1030">
        <v>46300</v>
      </c>
      <c r="AD1030">
        <v>14.1</v>
      </c>
      <c r="AE1030">
        <v>5.6</v>
      </c>
      <c r="AF1030">
        <v>6000</v>
      </c>
      <c r="AG1030">
        <v>46000</v>
      </c>
      <c r="AH1030">
        <v>13.1</v>
      </c>
      <c r="AI1030">
        <v>5.9</v>
      </c>
      <c r="AJ1030">
        <v>5000</v>
      </c>
      <c r="AK1030">
        <v>45400</v>
      </c>
      <c r="AL1030">
        <v>10.9</v>
      </c>
      <c r="AM1030">
        <v>5.2</v>
      </c>
      <c r="AN1030">
        <v>7100</v>
      </c>
      <c r="AO1030">
        <v>45100</v>
      </c>
      <c r="AP1030">
        <v>15.8</v>
      </c>
      <c r="AQ1030">
        <v>6.2</v>
      </c>
      <c r="AR1030">
        <v>6300</v>
      </c>
      <c r="AS1030">
        <v>45400</v>
      </c>
      <c r="AT1030">
        <v>14</v>
      </c>
      <c r="AU1030">
        <v>5.8</v>
      </c>
      <c r="AV1030">
        <v>5600</v>
      </c>
      <c r="AW1030">
        <v>44500</v>
      </c>
      <c r="AX1030">
        <v>12.5</v>
      </c>
      <c r="AY1030">
        <v>5.6</v>
      </c>
      <c r="AZ1030">
        <v>7500</v>
      </c>
      <c r="BA1030">
        <v>49400</v>
      </c>
      <c r="BB1030">
        <v>15.2</v>
      </c>
      <c r="BC1030">
        <v>6</v>
      </c>
      <c r="BD1030">
        <v>12200</v>
      </c>
      <c r="BE1030">
        <v>51400</v>
      </c>
      <c r="BF1030">
        <v>23.8</v>
      </c>
      <c r="BG1030">
        <v>6.8</v>
      </c>
      <c r="BH1030">
        <v>10600</v>
      </c>
      <c r="BI1030">
        <v>48400</v>
      </c>
      <c r="BJ1030">
        <v>21.9</v>
      </c>
      <c r="BK1030">
        <v>7.4</v>
      </c>
      <c r="BL1030">
        <v>8800</v>
      </c>
      <c r="BM1030">
        <v>47600</v>
      </c>
      <c r="BN1030">
        <v>18.5</v>
      </c>
      <c r="BO1030">
        <v>7.1</v>
      </c>
      <c r="BP1030">
        <v>11200</v>
      </c>
      <c r="BQ1030">
        <v>48200</v>
      </c>
      <c r="BR1030">
        <v>23.2</v>
      </c>
      <c r="BS1030">
        <v>8.3000000000000007</v>
      </c>
      <c r="BT1030">
        <v>11200</v>
      </c>
      <c r="BU1030">
        <v>51700</v>
      </c>
      <c r="BV1030">
        <v>21.7</v>
      </c>
      <c r="BW1030">
        <v>7.9</v>
      </c>
    </row>
    <row r="1031" spans="1:75" x14ac:dyDescent="0.3">
      <c r="A1031" t="s">
        <v>385</v>
      </c>
      <c r="B1031" t="str">
        <f>VLOOKUP(A1031,'class and classification'!$A$1:$B$338,2,FALSE)</f>
        <v>Predominantly Rural</v>
      </c>
      <c r="C1031" t="str">
        <f>VLOOKUP(A1031,'class and classification'!$A$1:$C$338,3,FALSE)</f>
        <v>SD</v>
      </c>
      <c r="D1031">
        <v>4500</v>
      </c>
      <c r="E1031">
        <v>38300</v>
      </c>
      <c r="F1031">
        <v>11.7</v>
      </c>
      <c r="G1031">
        <v>3</v>
      </c>
      <c r="H1031">
        <v>4600</v>
      </c>
      <c r="I1031">
        <v>38900</v>
      </c>
      <c r="J1031">
        <v>11.8</v>
      </c>
      <c r="K1031">
        <v>3.1</v>
      </c>
      <c r="L1031">
        <v>6700</v>
      </c>
      <c r="M1031">
        <v>39700</v>
      </c>
      <c r="N1031">
        <v>17</v>
      </c>
      <c r="O1031">
        <v>6.2</v>
      </c>
      <c r="P1031">
        <v>4700</v>
      </c>
      <c r="Q1031">
        <v>39900</v>
      </c>
      <c r="R1031">
        <v>11.8</v>
      </c>
      <c r="S1031">
        <v>5.7</v>
      </c>
      <c r="T1031">
        <v>6300</v>
      </c>
      <c r="U1031">
        <v>38000</v>
      </c>
      <c r="V1031">
        <v>16.7</v>
      </c>
      <c r="W1031">
        <v>6.4</v>
      </c>
      <c r="X1031">
        <v>5700</v>
      </c>
      <c r="Y1031">
        <v>39900</v>
      </c>
      <c r="Z1031">
        <v>14.4</v>
      </c>
      <c r="AA1031">
        <v>5.9</v>
      </c>
      <c r="AB1031">
        <v>2600</v>
      </c>
      <c r="AC1031">
        <v>37300</v>
      </c>
      <c r="AD1031">
        <v>6.9</v>
      </c>
      <c r="AE1031" t="s">
        <v>38</v>
      </c>
      <c r="AF1031">
        <v>1600</v>
      </c>
      <c r="AG1031">
        <v>33700</v>
      </c>
      <c r="AH1031">
        <v>4.9000000000000004</v>
      </c>
      <c r="AI1031" t="s">
        <v>38</v>
      </c>
      <c r="AJ1031">
        <v>5900</v>
      </c>
      <c r="AK1031">
        <v>35900</v>
      </c>
      <c r="AL1031">
        <v>16.399999999999999</v>
      </c>
      <c r="AM1031">
        <v>7.3</v>
      </c>
      <c r="AN1031">
        <v>4100</v>
      </c>
      <c r="AO1031">
        <v>36700</v>
      </c>
      <c r="AP1031">
        <v>11.1</v>
      </c>
      <c r="AQ1031">
        <v>6</v>
      </c>
      <c r="AR1031">
        <v>5800</v>
      </c>
      <c r="AS1031">
        <v>37700</v>
      </c>
      <c r="AT1031">
        <v>15.4</v>
      </c>
      <c r="AU1031">
        <v>7.5</v>
      </c>
      <c r="AV1031">
        <v>4100</v>
      </c>
      <c r="AW1031">
        <v>41800</v>
      </c>
      <c r="AX1031">
        <v>9.8000000000000007</v>
      </c>
      <c r="AY1031">
        <v>5.3</v>
      </c>
      <c r="AZ1031">
        <v>3900</v>
      </c>
      <c r="BA1031">
        <v>40200</v>
      </c>
      <c r="BB1031">
        <v>9.6</v>
      </c>
      <c r="BC1031">
        <v>5.4</v>
      </c>
      <c r="BD1031">
        <v>6800</v>
      </c>
      <c r="BE1031">
        <v>41300</v>
      </c>
      <c r="BF1031">
        <v>16.600000000000001</v>
      </c>
      <c r="BG1031">
        <v>7.6</v>
      </c>
      <c r="BH1031">
        <v>7300</v>
      </c>
      <c r="BI1031">
        <v>39300</v>
      </c>
      <c r="BJ1031">
        <v>18.5</v>
      </c>
      <c r="BK1031">
        <v>7.4</v>
      </c>
      <c r="BL1031">
        <v>7800</v>
      </c>
      <c r="BM1031">
        <v>46700</v>
      </c>
      <c r="BN1031">
        <v>16.7</v>
      </c>
      <c r="BO1031">
        <v>7.2</v>
      </c>
      <c r="BP1031">
        <v>11500</v>
      </c>
      <c r="BQ1031">
        <v>43900</v>
      </c>
      <c r="BR1031">
        <v>26.3</v>
      </c>
      <c r="BS1031">
        <v>8.9</v>
      </c>
      <c r="BT1031">
        <v>10700</v>
      </c>
      <c r="BU1031">
        <v>43100</v>
      </c>
      <c r="BV1031">
        <v>24.9</v>
      </c>
      <c r="BW1031">
        <v>8.6</v>
      </c>
    </row>
    <row r="1032" spans="1:75" x14ac:dyDescent="0.3">
      <c r="A1032" t="s">
        <v>386</v>
      </c>
      <c r="B1032" t="str">
        <f>VLOOKUP(A1032,'class and classification'!$A$1:$B$338,2,FALSE)</f>
        <v>Predominantly Rural</v>
      </c>
      <c r="C1032" t="str">
        <f>VLOOKUP(A1032,'class and classification'!$A$1:$C$338,3,FALSE)</f>
        <v>SD</v>
      </c>
      <c r="D1032">
        <v>11100</v>
      </c>
      <c r="E1032">
        <v>67800</v>
      </c>
      <c r="F1032">
        <v>16.3</v>
      </c>
      <c r="G1032">
        <v>3.6</v>
      </c>
      <c r="H1032">
        <v>11600</v>
      </c>
      <c r="I1032">
        <v>67700</v>
      </c>
      <c r="J1032">
        <v>17.100000000000001</v>
      </c>
      <c r="K1032">
        <v>3.7</v>
      </c>
      <c r="L1032">
        <v>11700</v>
      </c>
      <c r="M1032">
        <v>69900</v>
      </c>
      <c r="N1032">
        <v>16.7</v>
      </c>
      <c r="O1032">
        <v>4.7</v>
      </c>
      <c r="P1032">
        <v>8600</v>
      </c>
      <c r="Q1032">
        <v>68200</v>
      </c>
      <c r="R1032">
        <v>12.7</v>
      </c>
      <c r="S1032">
        <v>3.9</v>
      </c>
      <c r="T1032">
        <v>7800</v>
      </c>
      <c r="U1032">
        <v>68300</v>
      </c>
      <c r="V1032">
        <v>11.4</v>
      </c>
      <c r="W1032">
        <v>3.7</v>
      </c>
      <c r="X1032">
        <v>10200</v>
      </c>
      <c r="Y1032">
        <v>69700</v>
      </c>
      <c r="Z1032">
        <v>14.6</v>
      </c>
      <c r="AA1032">
        <v>4.5</v>
      </c>
      <c r="AB1032">
        <v>5500</v>
      </c>
      <c r="AC1032">
        <v>65800</v>
      </c>
      <c r="AD1032">
        <v>8.4</v>
      </c>
      <c r="AE1032">
        <v>3.8</v>
      </c>
      <c r="AF1032">
        <v>9600</v>
      </c>
      <c r="AG1032">
        <v>67500</v>
      </c>
      <c r="AH1032">
        <v>14.2</v>
      </c>
      <c r="AI1032">
        <v>4.8</v>
      </c>
      <c r="AJ1032">
        <v>12200</v>
      </c>
      <c r="AK1032">
        <v>69800</v>
      </c>
      <c r="AL1032">
        <v>17.5</v>
      </c>
      <c r="AM1032">
        <v>4.5999999999999996</v>
      </c>
      <c r="AN1032">
        <v>12700</v>
      </c>
      <c r="AO1032">
        <v>73300</v>
      </c>
      <c r="AP1032">
        <v>17.3</v>
      </c>
      <c r="AQ1032">
        <v>4.3</v>
      </c>
      <c r="AR1032">
        <v>13500</v>
      </c>
      <c r="AS1032">
        <v>74100</v>
      </c>
      <c r="AT1032">
        <v>18.2</v>
      </c>
      <c r="AU1032">
        <v>4.5999999999999996</v>
      </c>
      <c r="AV1032">
        <v>8000</v>
      </c>
      <c r="AW1032">
        <v>72600</v>
      </c>
      <c r="AX1032">
        <v>11</v>
      </c>
      <c r="AY1032">
        <v>3.9</v>
      </c>
      <c r="AZ1032">
        <v>9000</v>
      </c>
      <c r="BA1032">
        <v>73900</v>
      </c>
      <c r="BB1032">
        <v>12.2</v>
      </c>
      <c r="BC1032">
        <v>4.2</v>
      </c>
      <c r="BD1032">
        <v>9300</v>
      </c>
      <c r="BE1032">
        <v>73700</v>
      </c>
      <c r="BF1032">
        <v>12.6</v>
      </c>
      <c r="BG1032">
        <v>4.4000000000000004</v>
      </c>
      <c r="BH1032">
        <v>10200</v>
      </c>
      <c r="BI1032">
        <v>70600</v>
      </c>
      <c r="BJ1032">
        <v>14.4</v>
      </c>
      <c r="BK1032">
        <v>4.5999999999999996</v>
      </c>
      <c r="BL1032">
        <v>11600</v>
      </c>
      <c r="BM1032">
        <v>74800</v>
      </c>
      <c r="BN1032">
        <v>15.5</v>
      </c>
      <c r="BO1032">
        <v>5.3</v>
      </c>
      <c r="BP1032">
        <v>13300</v>
      </c>
      <c r="BQ1032">
        <v>77200</v>
      </c>
      <c r="BR1032">
        <v>17.2</v>
      </c>
      <c r="BS1032">
        <v>5.4</v>
      </c>
      <c r="BT1032">
        <v>13300</v>
      </c>
      <c r="BU1032">
        <v>79700</v>
      </c>
      <c r="BV1032">
        <v>16.7</v>
      </c>
      <c r="BW1032">
        <v>4.7</v>
      </c>
    </row>
    <row r="1033" spans="1:75" x14ac:dyDescent="0.3">
      <c r="A1033" t="s">
        <v>387</v>
      </c>
      <c r="B1033" t="str">
        <f>VLOOKUP(A1033,'class and classification'!$A$1:$B$338,2,FALSE)</f>
        <v>Urban with Significant Rural</v>
      </c>
      <c r="C1033" t="str">
        <f>VLOOKUP(A1033,'class and classification'!$A$1:$C$338,3,FALSE)</f>
        <v>SD</v>
      </c>
      <c r="D1033">
        <v>10800</v>
      </c>
      <c r="E1033">
        <v>85700</v>
      </c>
      <c r="F1033">
        <v>12.6</v>
      </c>
      <c r="G1033">
        <v>3</v>
      </c>
      <c r="H1033">
        <v>15100</v>
      </c>
      <c r="I1033">
        <v>86400</v>
      </c>
      <c r="J1033">
        <v>17.5</v>
      </c>
      <c r="K1033">
        <v>3.5</v>
      </c>
      <c r="L1033">
        <v>18200</v>
      </c>
      <c r="M1033">
        <v>88300</v>
      </c>
      <c r="N1033">
        <v>20.6</v>
      </c>
      <c r="O1033">
        <v>4.5999999999999996</v>
      </c>
      <c r="P1033">
        <v>16900</v>
      </c>
      <c r="Q1033">
        <v>85600</v>
      </c>
      <c r="R1033">
        <v>19.7</v>
      </c>
      <c r="S1033">
        <v>4.7</v>
      </c>
      <c r="T1033">
        <v>13300</v>
      </c>
      <c r="U1033">
        <v>86500</v>
      </c>
      <c r="V1033">
        <v>15.3</v>
      </c>
      <c r="W1033">
        <v>4.3</v>
      </c>
      <c r="X1033">
        <v>14900</v>
      </c>
      <c r="Y1033">
        <v>84700</v>
      </c>
      <c r="Z1033">
        <v>17.600000000000001</v>
      </c>
      <c r="AA1033">
        <v>4.8</v>
      </c>
      <c r="AB1033">
        <v>20000</v>
      </c>
      <c r="AC1033">
        <v>85800</v>
      </c>
      <c r="AD1033">
        <v>23.3</v>
      </c>
      <c r="AE1033">
        <v>5.5</v>
      </c>
      <c r="AF1033">
        <v>17600</v>
      </c>
      <c r="AG1033">
        <v>89600</v>
      </c>
      <c r="AH1033">
        <v>19.600000000000001</v>
      </c>
      <c r="AI1033">
        <v>5.4</v>
      </c>
      <c r="AJ1033">
        <v>16400</v>
      </c>
      <c r="AK1033">
        <v>90600</v>
      </c>
      <c r="AL1033">
        <v>18.100000000000001</v>
      </c>
      <c r="AM1033">
        <v>4.8</v>
      </c>
      <c r="AN1033">
        <v>14200</v>
      </c>
      <c r="AO1033">
        <v>89300</v>
      </c>
      <c r="AP1033">
        <v>15.9</v>
      </c>
      <c r="AQ1033">
        <v>4.7</v>
      </c>
      <c r="AR1033">
        <v>18300</v>
      </c>
      <c r="AS1033">
        <v>93400</v>
      </c>
      <c r="AT1033">
        <v>19.600000000000001</v>
      </c>
      <c r="AU1033">
        <v>5.0999999999999996</v>
      </c>
      <c r="AV1033">
        <v>15700</v>
      </c>
      <c r="AW1033">
        <v>92900</v>
      </c>
      <c r="AX1033">
        <v>16.899999999999999</v>
      </c>
      <c r="AY1033">
        <v>4.7</v>
      </c>
      <c r="AZ1033">
        <v>13100</v>
      </c>
      <c r="BA1033">
        <v>95100</v>
      </c>
      <c r="BB1033">
        <v>13.8</v>
      </c>
      <c r="BC1033">
        <v>4.5999999999999996</v>
      </c>
      <c r="BD1033">
        <v>14900</v>
      </c>
      <c r="BE1033">
        <v>101200</v>
      </c>
      <c r="BF1033">
        <v>14.7</v>
      </c>
      <c r="BG1033">
        <v>5.3</v>
      </c>
      <c r="BH1033">
        <v>19300</v>
      </c>
      <c r="BI1033">
        <v>100700</v>
      </c>
      <c r="BJ1033">
        <v>19.2</v>
      </c>
      <c r="BK1033">
        <v>5.7</v>
      </c>
      <c r="BL1033">
        <v>17000</v>
      </c>
      <c r="BM1033">
        <v>96400</v>
      </c>
      <c r="BN1033">
        <v>17.600000000000001</v>
      </c>
      <c r="BO1033">
        <v>5.3</v>
      </c>
      <c r="BP1033">
        <v>20200</v>
      </c>
      <c r="BQ1033">
        <v>90000</v>
      </c>
      <c r="BR1033">
        <v>22.5</v>
      </c>
      <c r="BS1033">
        <v>6.2</v>
      </c>
      <c r="BT1033">
        <v>12700</v>
      </c>
      <c r="BU1033">
        <v>92000</v>
      </c>
      <c r="BV1033">
        <v>13.8</v>
      </c>
      <c r="BW1033">
        <v>4.7</v>
      </c>
    </row>
    <row r="1034" spans="1:75" x14ac:dyDescent="0.3">
      <c r="A1034" t="s">
        <v>388</v>
      </c>
      <c r="B1034" t="str">
        <f>VLOOKUP(A1034,'class and classification'!$A$1:$B$338,2,FALSE)</f>
        <v>Predominantly Rural</v>
      </c>
      <c r="C1034" t="str">
        <f>VLOOKUP(A1034,'class and classification'!$A$1:$C$338,3,FALSE)</f>
        <v>SD</v>
      </c>
      <c r="D1034">
        <v>9100</v>
      </c>
      <c r="E1034">
        <v>56300</v>
      </c>
      <c r="F1034">
        <v>16.100000000000001</v>
      </c>
      <c r="G1034">
        <v>3.3</v>
      </c>
      <c r="H1034">
        <v>8800</v>
      </c>
      <c r="I1034">
        <v>57500</v>
      </c>
      <c r="J1034">
        <v>15.3</v>
      </c>
      <c r="K1034">
        <v>3.3</v>
      </c>
      <c r="L1034">
        <v>5400</v>
      </c>
      <c r="M1034">
        <v>58500</v>
      </c>
      <c r="N1034">
        <v>9.1999999999999993</v>
      </c>
      <c r="O1034">
        <v>4.3</v>
      </c>
      <c r="P1034">
        <v>8600</v>
      </c>
      <c r="Q1034">
        <v>55900</v>
      </c>
      <c r="R1034">
        <v>15.4</v>
      </c>
      <c r="S1034">
        <v>5.4</v>
      </c>
      <c r="T1034">
        <v>6900</v>
      </c>
      <c r="U1034">
        <v>54200</v>
      </c>
      <c r="V1034">
        <v>12.7</v>
      </c>
      <c r="W1034">
        <v>4.8</v>
      </c>
      <c r="X1034">
        <v>8700</v>
      </c>
      <c r="Y1034">
        <v>55500</v>
      </c>
      <c r="Z1034">
        <v>15.6</v>
      </c>
      <c r="AA1034">
        <v>5.4</v>
      </c>
      <c r="AB1034">
        <v>8400</v>
      </c>
      <c r="AC1034">
        <v>55200</v>
      </c>
      <c r="AD1034">
        <v>15.3</v>
      </c>
      <c r="AE1034">
        <v>5.5</v>
      </c>
      <c r="AF1034">
        <v>12000</v>
      </c>
      <c r="AG1034">
        <v>57300</v>
      </c>
      <c r="AH1034">
        <v>20.8</v>
      </c>
      <c r="AI1034">
        <v>6.5</v>
      </c>
      <c r="AJ1034">
        <v>10400</v>
      </c>
      <c r="AK1034">
        <v>57400</v>
      </c>
      <c r="AL1034">
        <v>18.100000000000001</v>
      </c>
      <c r="AM1034">
        <v>5.6</v>
      </c>
      <c r="AN1034">
        <v>9500</v>
      </c>
      <c r="AO1034">
        <v>57500</v>
      </c>
      <c r="AP1034">
        <v>16.5</v>
      </c>
      <c r="AQ1034">
        <v>5.9</v>
      </c>
      <c r="AR1034">
        <v>8000</v>
      </c>
      <c r="AS1034">
        <v>57200</v>
      </c>
      <c r="AT1034">
        <v>13.9</v>
      </c>
      <c r="AU1034">
        <v>5.5</v>
      </c>
      <c r="AV1034">
        <v>9100</v>
      </c>
      <c r="AW1034">
        <v>57500</v>
      </c>
      <c r="AX1034">
        <v>15.9</v>
      </c>
      <c r="AY1034">
        <v>6.3</v>
      </c>
      <c r="AZ1034">
        <v>9800</v>
      </c>
      <c r="BA1034">
        <v>57800</v>
      </c>
      <c r="BB1034">
        <v>16.899999999999999</v>
      </c>
      <c r="BC1034">
        <v>6.8</v>
      </c>
      <c r="BD1034">
        <v>8700</v>
      </c>
      <c r="BE1034">
        <v>59600</v>
      </c>
      <c r="BF1034">
        <v>14.6</v>
      </c>
      <c r="BG1034">
        <v>5.6</v>
      </c>
      <c r="BH1034">
        <v>10500</v>
      </c>
      <c r="BI1034">
        <v>63000</v>
      </c>
      <c r="BJ1034">
        <v>16.7</v>
      </c>
      <c r="BK1034">
        <v>6.7</v>
      </c>
      <c r="BL1034">
        <v>13400</v>
      </c>
      <c r="BM1034">
        <v>60200</v>
      </c>
      <c r="BN1034">
        <v>22.3</v>
      </c>
      <c r="BO1034">
        <v>7.1</v>
      </c>
      <c r="BP1034">
        <v>11700</v>
      </c>
      <c r="BQ1034">
        <v>57000</v>
      </c>
      <c r="BR1034">
        <v>20.6</v>
      </c>
      <c r="BS1034">
        <v>7</v>
      </c>
      <c r="BT1034">
        <v>6900</v>
      </c>
      <c r="BU1034">
        <v>63000</v>
      </c>
      <c r="BV1034">
        <v>11</v>
      </c>
      <c r="BW1034">
        <v>5.4</v>
      </c>
    </row>
    <row r="1035" spans="1:75" x14ac:dyDescent="0.3">
      <c r="A1035" t="s">
        <v>389</v>
      </c>
      <c r="B1035" t="str">
        <f>VLOOKUP(A1035,'class and classification'!$A$1:$B$338,2,FALSE)</f>
        <v>Predominantly Urban</v>
      </c>
      <c r="C1035" t="str">
        <f>VLOOKUP(A1035,'class and classification'!$A$1:$C$338,3,FALSE)</f>
        <v>SD</v>
      </c>
      <c r="D1035">
        <v>7600</v>
      </c>
      <c r="E1035">
        <v>63200</v>
      </c>
      <c r="F1035">
        <v>12</v>
      </c>
      <c r="G1035">
        <v>3.1</v>
      </c>
      <c r="H1035">
        <v>7200</v>
      </c>
      <c r="I1035">
        <v>61600</v>
      </c>
      <c r="J1035">
        <v>11.7</v>
      </c>
      <c r="K1035">
        <v>3.3</v>
      </c>
      <c r="L1035">
        <v>7900</v>
      </c>
      <c r="M1035">
        <v>59200</v>
      </c>
      <c r="N1035">
        <v>13.3</v>
      </c>
      <c r="O1035">
        <v>4.9000000000000004</v>
      </c>
      <c r="P1035">
        <v>7900</v>
      </c>
      <c r="Q1035">
        <v>61100</v>
      </c>
      <c r="R1035">
        <v>12.9</v>
      </c>
      <c r="S1035">
        <v>5</v>
      </c>
      <c r="T1035">
        <v>11900</v>
      </c>
      <c r="U1035">
        <v>64300</v>
      </c>
      <c r="V1035">
        <v>18.5</v>
      </c>
      <c r="W1035">
        <v>5.5</v>
      </c>
      <c r="X1035">
        <v>8900</v>
      </c>
      <c r="Y1035">
        <v>67500</v>
      </c>
      <c r="Z1035">
        <v>13.3</v>
      </c>
      <c r="AA1035">
        <v>4.9000000000000004</v>
      </c>
      <c r="AB1035">
        <v>7400</v>
      </c>
      <c r="AC1035">
        <v>62100</v>
      </c>
      <c r="AD1035">
        <v>12</v>
      </c>
      <c r="AE1035">
        <v>5</v>
      </c>
      <c r="AF1035">
        <v>12300</v>
      </c>
      <c r="AG1035">
        <v>60400</v>
      </c>
      <c r="AH1035">
        <v>20.399999999999999</v>
      </c>
      <c r="AI1035">
        <v>6.2</v>
      </c>
      <c r="AJ1035">
        <v>13700</v>
      </c>
      <c r="AK1035">
        <v>65800</v>
      </c>
      <c r="AL1035">
        <v>20.9</v>
      </c>
      <c r="AM1035">
        <v>6.4</v>
      </c>
      <c r="AN1035">
        <v>13300</v>
      </c>
      <c r="AO1035">
        <v>60200</v>
      </c>
      <c r="AP1035">
        <v>22</v>
      </c>
      <c r="AQ1035">
        <v>7.1</v>
      </c>
      <c r="AR1035">
        <v>6900</v>
      </c>
      <c r="AS1035">
        <v>69700</v>
      </c>
      <c r="AT1035">
        <v>9.9</v>
      </c>
      <c r="AU1035">
        <v>4.7</v>
      </c>
      <c r="AV1035">
        <v>10900</v>
      </c>
      <c r="AW1035">
        <v>71600</v>
      </c>
      <c r="AX1035">
        <v>15.2</v>
      </c>
      <c r="AY1035">
        <v>5.7</v>
      </c>
      <c r="AZ1035">
        <v>8600</v>
      </c>
      <c r="BA1035">
        <v>69100</v>
      </c>
      <c r="BB1035">
        <v>12.4</v>
      </c>
      <c r="BC1035">
        <v>5.0999999999999996</v>
      </c>
      <c r="BD1035">
        <v>10000</v>
      </c>
      <c r="BE1035">
        <v>66100</v>
      </c>
      <c r="BF1035">
        <v>15.1</v>
      </c>
      <c r="BG1035">
        <v>5.4</v>
      </c>
      <c r="BH1035">
        <v>8800</v>
      </c>
      <c r="BI1035">
        <v>65500</v>
      </c>
      <c r="BJ1035">
        <v>13.4</v>
      </c>
      <c r="BK1035">
        <v>6.1</v>
      </c>
      <c r="BL1035">
        <v>8600</v>
      </c>
      <c r="BM1035">
        <v>64700</v>
      </c>
      <c r="BN1035">
        <v>13.3</v>
      </c>
      <c r="BO1035">
        <v>5.7</v>
      </c>
      <c r="BP1035">
        <v>11300</v>
      </c>
      <c r="BQ1035">
        <v>69700</v>
      </c>
      <c r="BR1035">
        <v>16.2</v>
      </c>
      <c r="BS1035">
        <v>6.5</v>
      </c>
      <c r="BT1035">
        <v>9300</v>
      </c>
      <c r="BU1035">
        <v>69800</v>
      </c>
      <c r="BV1035">
        <v>13.3</v>
      </c>
      <c r="BW1035">
        <v>5.5</v>
      </c>
    </row>
    <row r="1036" spans="1:75" x14ac:dyDescent="0.3">
      <c r="A1036" t="s">
        <v>390</v>
      </c>
      <c r="B1036" t="str">
        <f>VLOOKUP(A1036,'class and classification'!$A$1:$B$338,2,FALSE)</f>
        <v>Predominantly Urban</v>
      </c>
      <c r="C1036" t="str">
        <f>VLOOKUP(A1036,'class and classification'!$A$1:$C$338,3,FALSE)</f>
        <v>SD</v>
      </c>
      <c r="D1036">
        <v>9700</v>
      </c>
      <c r="E1036">
        <v>56000</v>
      </c>
      <c r="F1036">
        <v>17.399999999999999</v>
      </c>
      <c r="G1036">
        <v>3.8</v>
      </c>
      <c r="H1036">
        <v>7800</v>
      </c>
      <c r="I1036">
        <v>55700</v>
      </c>
      <c r="J1036">
        <v>14</v>
      </c>
      <c r="K1036">
        <v>3.5</v>
      </c>
      <c r="L1036">
        <v>9900</v>
      </c>
      <c r="M1036">
        <v>55100</v>
      </c>
      <c r="N1036">
        <v>17.899999999999999</v>
      </c>
      <c r="O1036">
        <v>5.7</v>
      </c>
      <c r="P1036">
        <v>10500</v>
      </c>
      <c r="Q1036">
        <v>54500</v>
      </c>
      <c r="R1036">
        <v>19.399999999999999</v>
      </c>
      <c r="S1036">
        <v>5.8</v>
      </c>
      <c r="T1036">
        <v>8800</v>
      </c>
      <c r="U1036">
        <v>54400</v>
      </c>
      <c r="V1036">
        <v>16.2</v>
      </c>
      <c r="W1036">
        <v>5.0999999999999996</v>
      </c>
      <c r="X1036">
        <v>7300</v>
      </c>
      <c r="Y1036">
        <v>55200</v>
      </c>
      <c r="Z1036">
        <v>13.2</v>
      </c>
      <c r="AA1036">
        <v>5.3</v>
      </c>
      <c r="AB1036">
        <v>10400</v>
      </c>
      <c r="AC1036">
        <v>57900</v>
      </c>
      <c r="AD1036">
        <v>18</v>
      </c>
      <c r="AE1036">
        <v>6.3</v>
      </c>
      <c r="AF1036">
        <v>8800</v>
      </c>
      <c r="AG1036">
        <v>60500</v>
      </c>
      <c r="AH1036">
        <v>14.6</v>
      </c>
      <c r="AI1036">
        <v>6.3</v>
      </c>
      <c r="AJ1036">
        <v>11000</v>
      </c>
      <c r="AK1036">
        <v>58200</v>
      </c>
      <c r="AL1036">
        <v>18.899999999999999</v>
      </c>
      <c r="AM1036">
        <v>6.2</v>
      </c>
      <c r="AN1036">
        <v>9500</v>
      </c>
      <c r="AO1036">
        <v>56900</v>
      </c>
      <c r="AP1036">
        <v>16.7</v>
      </c>
      <c r="AQ1036">
        <v>6.7</v>
      </c>
      <c r="AR1036">
        <v>11400</v>
      </c>
      <c r="AS1036">
        <v>62400</v>
      </c>
      <c r="AT1036">
        <v>18.3</v>
      </c>
      <c r="AU1036">
        <v>6.9</v>
      </c>
      <c r="AV1036">
        <v>13800</v>
      </c>
      <c r="AW1036">
        <v>59900</v>
      </c>
      <c r="AX1036">
        <v>23</v>
      </c>
      <c r="AY1036">
        <v>7.6</v>
      </c>
      <c r="AZ1036">
        <v>7200</v>
      </c>
      <c r="BA1036">
        <v>58200</v>
      </c>
      <c r="BB1036">
        <v>12.4</v>
      </c>
      <c r="BC1036">
        <v>5.9</v>
      </c>
      <c r="BD1036">
        <v>10200</v>
      </c>
      <c r="BE1036">
        <v>61500</v>
      </c>
      <c r="BF1036">
        <v>16.600000000000001</v>
      </c>
      <c r="BG1036">
        <v>5.7</v>
      </c>
      <c r="BH1036">
        <v>8600</v>
      </c>
      <c r="BI1036">
        <v>58800</v>
      </c>
      <c r="BJ1036">
        <v>14.7</v>
      </c>
      <c r="BK1036">
        <v>6.5</v>
      </c>
      <c r="BL1036">
        <v>9900</v>
      </c>
      <c r="BM1036">
        <v>58900</v>
      </c>
      <c r="BN1036">
        <v>16.8</v>
      </c>
      <c r="BO1036">
        <v>6.1</v>
      </c>
      <c r="BP1036">
        <v>8000</v>
      </c>
      <c r="BQ1036">
        <v>57300</v>
      </c>
      <c r="BR1036">
        <v>14</v>
      </c>
      <c r="BS1036">
        <v>6.2</v>
      </c>
      <c r="BT1036">
        <v>11800</v>
      </c>
      <c r="BU1036">
        <v>56700</v>
      </c>
      <c r="BV1036">
        <v>20.8</v>
      </c>
      <c r="BW1036">
        <v>6.6</v>
      </c>
    </row>
    <row r="1037" spans="1:75" x14ac:dyDescent="0.3">
      <c r="A1037" t="s">
        <v>391</v>
      </c>
      <c r="B1037" t="str">
        <f>VLOOKUP(A1037,'class and classification'!$A$1:$B$338,2,FALSE)</f>
        <v>Predominantly Urban</v>
      </c>
      <c r="C1037" t="str">
        <f>VLOOKUP(A1037,'class and classification'!$A$1:$C$338,3,FALSE)</f>
        <v>SD</v>
      </c>
      <c r="D1037">
        <v>5900</v>
      </c>
      <c r="E1037">
        <v>37300</v>
      </c>
      <c r="F1037">
        <v>15.7</v>
      </c>
      <c r="G1037">
        <v>4.0999999999999996</v>
      </c>
      <c r="H1037">
        <v>6200</v>
      </c>
      <c r="I1037">
        <v>39300</v>
      </c>
      <c r="J1037">
        <v>15.7</v>
      </c>
      <c r="K1037">
        <v>3.5</v>
      </c>
      <c r="L1037">
        <v>5900</v>
      </c>
      <c r="M1037">
        <v>40500</v>
      </c>
      <c r="N1037">
        <v>14.6</v>
      </c>
      <c r="O1037">
        <v>6.2</v>
      </c>
      <c r="P1037">
        <v>5800</v>
      </c>
      <c r="Q1037">
        <v>43500</v>
      </c>
      <c r="R1037">
        <v>13.4</v>
      </c>
      <c r="S1037">
        <v>5.7</v>
      </c>
      <c r="T1037">
        <v>7100</v>
      </c>
      <c r="U1037">
        <v>42200</v>
      </c>
      <c r="V1037">
        <v>16.7</v>
      </c>
      <c r="W1037">
        <v>6.9</v>
      </c>
      <c r="X1037">
        <v>9400</v>
      </c>
      <c r="Y1037">
        <v>45000</v>
      </c>
      <c r="Z1037">
        <v>21</v>
      </c>
      <c r="AA1037">
        <v>7.5</v>
      </c>
      <c r="AB1037">
        <v>6700</v>
      </c>
      <c r="AC1037">
        <v>38300</v>
      </c>
      <c r="AD1037">
        <v>17.399999999999999</v>
      </c>
      <c r="AE1037">
        <v>8.1</v>
      </c>
      <c r="AF1037">
        <v>6200</v>
      </c>
      <c r="AG1037">
        <v>40800</v>
      </c>
      <c r="AH1037">
        <v>15.1</v>
      </c>
      <c r="AI1037">
        <v>7.2</v>
      </c>
      <c r="AJ1037">
        <v>4900</v>
      </c>
      <c r="AK1037">
        <v>39300</v>
      </c>
      <c r="AL1037">
        <v>12.6</v>
      </c>
      <c r="AM1037">
        <v>6.7</v>
      </c>
      <c r="AN1037">
        <v>5100</v>
      </c>
      <c r="AO1037">
        <v>38600</v>
      </c>
      <c r="AP1037">
        <v>13.4</v>
      </c>
      <c r="AQ1037" t="s">
        <v>38</v>
      </c>
      <c r="AR1037">
        <v>7100</v>
      </c>
      <c r="AS1037">
        <v>41200</v>
      </c>
      <c r="AT1037">
        <v>17.100000000000001</v>
      </c>
      <c r="AU1037">
        <v>8.6</v>
      </c>
      <c r="AV1037">
        <v>7600</v>
      </c>
      <c r="AW1037">
        <v>42200</v>
      </c>
      <c r="AX1037">
        <v>18</v>
      </c>
      <c r="AY1037">
        <v>8.8000000000000007</v>
      </c>
      <c r="AZ1037">
        <v>5700</v>
      </c>
      <c r="BA1037">
        <v>41100</v>
      </c>
      <c r="BB1037">
        <v>13.9</v>
      </c>
      <c r="BC1037" t="s">
        <v>38</v>
      </c>
      <c r="BD1037">
        <v>8000</v>
      </c>
      <c r="BE1037">
        <v>40300</v>
      </c>
      <c r="BF1037">
        <v>19.7</v>
      </c>
      <c r="BG1037">
        <v>9.3000000000000007</v>
      </c>
      <c r="BH1037">
        <v>8400</v>
      </c>
      <c r="BI1037">
        <v>40200</v>
      </c>
      <c r="BJ1037">
        <v>20.9</v>
      </c>
      <c r="BK1037">
        <v>9.6999999999999993</v>
      </c>
      <c r="BL1037">
        <v>6100</v>
      </c>
      <c r="BM1037">
        <v>41800</v>
      </c>
      <c r="BN1037">
        <v>14.6</v>
      </c>
      <c r="BO1037">
        <v>7.7</v>
      </c>
      <c r="BP1037">
        <v>6400</v>
      </c>
      <c r="BQ1037">
        <v>38700</v>
      </c>
      <c r="BR1037">
        <v>16.399999999999999</v>
      </c>
      <c r="BS1037">
        <v>8.3000000000000007</v>
      </c>
      <c r="BT1037">
        <v>3700</v>
      </c>
      <c r="BU1037">
        <v>35300</v>
      </c>
      <c r="BV1037">
        <v>10.5</v>
      </c>
      <c r="BW1037" t="s">
        <v>38</v>
      </c>
    </row>
    <row r="1038" spans="1:75" x14ac:dyDescent="0.3">
      <c r="A1038" t="s">
        <v>392</v>
      </c>
      <c r="B1038" t="str">
        <f>VLOOKUP(A1038,'class and classification'!$A$1:$B$338,2,FALSE)</f>
        <v>Urban with Significant Rural</v>
      </c>
      <c r="C1038" t="str">
        <f>VLOOKUP(A1038,'class and classification'!$A$1:$C$338,3,FALSE)</f>
        <v>SD</v>
      </c>
      <c r="D1038">
        <v>8500</v>
      </c>
      <c r="E1038">
        <v>45600</v>
      </c>
      <c r="F1038">
        <v>18.600000000000001</v>
      </c>
      <c r="G1038">
        <v>3.6</v>
      </c>
      <c r="H1038">
        <v>7800</v>
      </c>
      <c r="I1038">
        <v>45300</v>
      </c>
      <c r="J1038">
        <v>17.3</v>
      </c>
      <c r="K1038">
        <v>3.5</v>
      </c>
      <c r="L1038">
        <v>7100</v>
      </c>
      <c r="M1038">
        <v>49600</v>
      </c>
      <c r="N1038">
        <v>14.4</v>
      </c>
      <c r="O1038">
        <v>5</v>
      </c>
      <c r="P1038">
        <v>8100</v>
      </c>
      <c r="Q1038">
        <v>47200</v>
      </c>
      <c r="R1038">
        <v>17.2</v>
      </c>
      <c r="S1038">
        <v>5.7</v>
      </c>
      <c r="T1038">
        <v>10700</v>
      </c>
      <c r="U1038">
        <v>51100</v>
      </c>
      <c r="V1038">
        <v>21</v>
      </c>
      <c r="W1038">
        <v>6.2</v>
      </c>
      <c r="X1038">
        <v>11300</v>
      </c>
      <c r="Y1038">
        <v>50300</v>
      </c>
      <c r="Z1038">
        <v>22.4</v>
      </c>
      <c r="AA1038">
        <v>6.5</v>
      </c>
      <c r="AB1038">
        <v>5100</v>
      </c>
      <c r="AC1038">
        <v>43800</v>
      </c>
      <c r="AD1038">
        <v>11.7</v>
      </c>
      <c r="AE1038">
        <v>6</v>
      </c>
      <c r="AF1038">
        <v>5700</v>
      </c>
      <c r="AG1038">
        <v>46100</v>
      </c>
      <c r="AH1038">
        <v>12.3</v>
      </c>
      <c r="AI1038">
        <v>5.6</v>
      </c>
      <c r="AJ1038">
        <v>8500</v>
      </c>
      <c r="AK1038">
        <v>48300</v>
      </c>
      <c r="AL1038">
        <v>17.600000000000001</v>
      </c>
      <c r="AM1038">
        <v>6.7</v>
      </c>
      <c r="AN1038">
        <v>10300</v>
      </c>
      <c r="AO1038">
        <v>48300</v>
      </c>
      <c r="AP1038">
        <v>21.3</v>
      </c>
      <c r="AQ1038">
        <v>7.6</v>
      </c>
      <c r="AR1038">
        <v>10900</v>
      </c>
      <c r="AS1038">
        <v>47700</v>
      </c>
      <c r="AT1038">
        <v>22.9</v>
      </c>
      <c r="AU1038">
        <v>7.5</v>
      </c>
      <c r="AV1038">
        <v>9200</v>
      </c>
      <c r="AW1038">
        <v>49700</v>
      </c>
      <c r="AX1038">
        <v>18.5</v>
      </c>
      <c r="AY1038">
        <v>7.1</v>
      </c>
      <c r="AZ1038">
        <v>7700</v>
      </c>
      <c r="BA1038">
        <v>49300</v>
      </c>
      <c r="BB1038">
        <v>15.5</v>
      </c>
      <c r="BC1038">
        <v>7.4</v>
      </c>
      <c r="BD1038">
        <v>10700</v>
      </c>
      <c r="BE1038">
        <v>51600</v>
      </c>
      <c r="BF1038">
        <v>20.8</v>
      </c>
      <c r="BG1038">
        <v>7.4</v>
      </c>
      <c r="BH1038">
        <v>7300</v>
      </c>
      <c r="BI1038">
        <v>47700</v>
      </c>
      <c r="BJ1038">
        <v>15.3</v>
      </c>
      <c r="BK1038">
        <v>6.3</v>
      </c>
      <c r="BL1038">
        <v>11400</v>
      </c>
      <c r="BM1038">
        <v>49100</v>
      </c>
      <c r="BN1038">
        <v>23.2</v>
      </c>
      <c r="BO1038">
        <v>7.9</v>
      </c>
      <c r="BP1038">
        <v>10300</v>
      </c>
      <c r="BQ1038">
        <v>47100</v>
      </c>
      <c r="BR1038">
        <v>21.9</v>
      </c>
      <c r="BS1038">
        <v>7.6</v>
      </c>
      <c r="BT1038">
        <v>6100</v>
      </c>
      <c r="BU1038">
        <v>46500</v>
      </c>
      <c r="BV1038">
        <v>13.2</v>
      </c>
      <c r="BW1038">
        <v>5.5</v>
      </c>
    </row>
    <row r="1039" spans="1:75" x14ac:dyDescent="0.3">
      <c r="A1039" t="s">
        <v>393</v>
      </c>
      <c r="B1039" t="str">
        <f>VLOOKUP(A1039,'class and classification'!$A$1:$B$338,2,FALSE)</f>
        <v>Predominantly Urban</v>
      </c>
      <c r="C1039" t="str">
        <f>VLOOKUP(A1039,'class and classification'!$A$1:$C$338,3,FALSE)</f>
        <v>SD</v>
      </c>
      <c r="D1039">
        <v>5700</v>
      </c>
      <c r="E1039">
        <v>56300</v>
      </c>
      <c r="F1039">
        <v>10.1</v>
      </c>
      <c r="G1039">
        <v>3.2</v>
      </c>
      <c r="H1039">
        <v>4400</v>
      </c>
      <c r="I1039">
        <v>57100</v>
      </c>
      <c r="J1039">
        <v>7.7</v>
      </c>
      <c r="K1039">
        <v>2.6</v>
      </c>
      <c r="L1039">
        <v>6900</v>
      </c>
      <c r="M1039">
        <v>58900</v>
      </c>
      <c r="N1039">
        <v>11.8</v>
      </c>
      <c r="O1039">
        <v>4.5</v>
      </c>
      <c r="P1039">
        <v>8400</v>
      </c>
      <c r="Q1039">
        <v>56300</v>
      </c>
      <c r="R1039">
        <v>14.9</v>
      </c>
      <c r="S1039">
        <v>5</v>
      </c>
      <c r="T1039">
        <v>4200</v>
      </c>
      <c r="U1039">
        <v>53700</v>
      </c>
      <c r="V1039">
        <v>7.7</v>
      </c>
      <c r="W1039">
        <v>3.9</v>
      </c>
      <c r="X1039">
        <v>4400</v>
      </c>
      <c r="Y1039">
        <v>59000</v>
      </c>
      <c r="Z1039">
        <v>7.4</v>
      </c>
      <c r="AA1039">
        <v>3.8</v>
      </c>
      <c r="AB1039">
        <v>6200</v>
      </c>
      <c r="AC1039">
        <v>57500</v>
      </c>
      <c r="AD1039">
        <v>10.8</v>
      </c>
      <c r="AE1039">
        <v>5.2</v>
      </c>
      <c r="AF1039">
        <v>6400</v>
      </c>
      <c r="AG1039">
        <v>55800</v>
      </c>
      <c r="AH1039">
        <v>11.4</v>
      </c>
      <c r="AI1039">
        <v>5.6</v>
      </c>
      <c r="AJ1039">
        <v>8300</v>
      </c>
      <c r="AK1039">
        <v>54300</v>
      </c>
      <c r="AL1039">
        <v>15.3</v>
      </c>
      <c r="AM1039">
        <v>6.4</v>
      </c>
      <c r="AN1039">
        <v>8700</v>
      </c>
      <c r="AO1039">
        <v>55000</v>
      </c>
      <c r="AP1039">
        <v>15.9</v>
      </c>
      <c r="AQ1039">
        <v>6.3</v>
      </c>
      <c r="AR1039">
        <v>5500</v>
      </c>
      <c r="AS1039">
        <v>56200</v>
      </c>
      <c r="AT1039">
        <v>9.8000000000000007</v>
      </c>
      <c r="AU1039">
        <v>4.9000000000000004</v>
      </c>
      <c r="AV1039">
        <v>9900</v>
      </c>
      <c r="AW1039">
        <v>56500</v>
      </c>
      <c r="AX1039">
        <v>17.5</v>
      </c>
      <c r="AY1039">
        <v>6.8</v>
      </c>
      <c r="AZ1039">
        <v>11300</v>
      </c>
      <c r="BA1039">
        <v>55900</v>
      </c>
      <c r="BB1039">
        <v>20.2</v>
      </c>
      <c r="BC1039">
        <v>8</v>
      </c>
      <c r="BD1039">
        <v>8500</v>
      </c>
      <c r="BE1039">
        <v>60400</v>
      </c>
      <c r="BF1039">
        <v>14.1</v>
      </c>
      <c r="BG1039">
        <v>6.3</v>
      </c>
      <c r="BH1039">
        <v>6500</v>
      </c>
      <c r="BI1039">
        <v>57200</v>
      </c>
      <c r="BJ1039">
        <v>11.4</v>
      </c>
      <c r="BK1039">
        <v>6.3</v>
      </c>
      <c r="BL1039">
        <v>4800</v>
      </c>
      <c r="BM1039">
        <v>57700</v>
      </c>
      <c r="BN1039">
        <v>8.1999999999999993</v>
      </c>
      <c r="BO1039" t="s">
        <v>38</v>
      </c>
      <c r="BP1039">
        <v>6000</v>
      </c>
      <c r="BQ1039">
        <v>55600</v>
      </c>
      <c r="BR1039">
        <v>10.8</v>
      </c>
      <c r="BS1039">
        <v>6.7</v>
      </c>
      <c r="BT1039">
        <v>8700</v>
      </c>
      <c r="BU1039">
        <v>59900</v>
      </c>
      <c r="BV1039">
        <v>14.6</v>
      </c>
      <c r="BW1039">
        <v>6.5</v>
      </c>
    </row>
    <row r="1040" spans="1:75" x14ac:dyDescent="0.3">
      <c r="A1040" t="s">
        <v>394</v>
      </c>
      <c r="B1040" t="str">
        <f>VLOOKUP(A1040,'class and classification'!$A$1:$B$338,2,FALSE)</f>
        <v>Urban with Significant Rural</v>
      </c>
      <c r="C1040" t="str">
        <f>VLOOKUP(A1040,'class and classification'!$A$1:$C$338,3,FALSE)</f>
        <v>SD</v>
      </c>
      <c r="D1040">
        <v>13100</v>
      </c>
      <c r="E1040">
        <v>81700</v>
      </c>
      <c r="F1040">
        <v>16.100000000000001</v>
      </c>
      <c r="G1040">
        <v>3.2</v>
      </c>
      <c r="H1040">
        <v>11500</v>
      </c>
      <c r="I1040">
        <v>80300</v>
      </c>
      <c r="J1040">
        <v>14.4</v>
      </c>
      <c r="K1040">
        <v>3.3</v>
      </c>
      <c r="L1040">
        <v>10000</v>
      </c>
      <c r="M1040">
        <v>78500</v>
      </c>
      <c r="N1040">
        <v>12.7</v>
      </c>
      <c r="O1040">
        <v>4</v>
      </c>
      <c r="P1040">
        <v>11000</v>
      </c>
      <c r="Q1040">
        <v>79100</v>
      </c>
      <c r="R1040">
        <v>13.9</v>
      </c>
      <c r="S1040">
        <v>4.2</v>
      </c>
      <c r="T1040">
        <v>10100</v>
      </c>
      <c r="U1040">
        <v>80500</v>
      </c>
      <c r="V1040">
        <v>12.5</v>
      </c>
      <c r="W1040">
        <v>4.2</v>
      </c>
      <c r="X1040">
        <v>5200</v>
      </c>
      <c r="Y1040">
        <v>79600</v>
      </c>
      <c r="Z1040">
        <v>6.5</v>
      </c>
      <c r="AA1040">
        <v>3.1</v>
      </c>
      <c r="AB1040">
        <v>9800</v>
      </c>
      <c r="AC1040">
        <v>81500</v>
      </c>
      <c r="AD1040">
        <v>12</v>
      </c>
      <c r="AE1040">
        <v>4.4000000000000004</v>
      </c>
      <c r="AF1040">
        <v>7800</v>
      </c>
      <c r="AG1040">
        <v>78600</v>
      </c>
      <c r="AH1040">
        <v>9.9</v>
      </c>
      <c r="AI1040">
        <v>4.0999999999999996</v>
      </c>
      <c r="AJ1040">
        <v>10100</v>
      </c>
      <c r="AK1040">
        <v>82100</v>
      </c>
      <c r="AL1040">
        <v>12.3</v>
      </c>
      <c r="AM1040">
        <v>4.3</v>
      </c>
      <c r="AN1040">
        <v>8600</v>
      </c>
      <c r="AO1040">
        <v>87500</v>
      </c>
      <c r="AP1040">
        <v>9.8000000000000007</v>
      </c>
      <c r="AQ1040">
        <v>3.9</v>
      </c>
      <c r="AR1040">
        <v>11000</v>
      </c>
      <c r="AS1040">
        <v>85300</v>
      </c>
      <c r="AT1040">
        <v>12.9</v>
      </c>
      <c r="AU1040">
        <v>4.4000000000000004</v>
      </c>
      <c r="AV1040">
        <v>10800</v>
      </c>
      <c r="AW1040">
        <v>85700</v>
      </c>
      <c r="AX1040">
        <v>12.6</v>
      </c>
      <c r="AY1040">
        <v>4.5</v>
      </c>
      <c r="AZ1040">
        <v>7200</v>
      </c>
      <c r="BA1040">
        <v>83900</v>
      </c>
      <c r="BB1040">
        <v>8.6</v>
      </c>
      <c r="BC1040">
        <v>4</v>
      </c>
      <c r="BD1040">
        <v>5300</v>
      </c>
      <c r="BE1040">
        <v>84600</v>
      </c>
      <c r="BF1040">
        <v>6.3</v>
      </c>
      <c r="BG1040">
        <v>3.4</v>
      </c>
      <c r="BH1040">
        <v>11500</v>
      </c>
      <c r="BI1040">
        <v>82500</v>
      </c>
      <c r="BJ1040">
        <v>13.9</v>
      </c>
      <c r="BK1040">
        <v>5.0999999999999996</v>
      </c>
      <c r="BL1040">
        <v>9800</v>
      </c>
      <c r="BM1040">
        <v>87900</v>
      </c>
      <c r="BN1040">
        <v>11.2</v>
      </c>
      <c r="BO1040">
        <v>4.3</v>
      </c>
      <c r="BP1040">
        <v>11900</v>
      </c>
      <c r="BQ1040">
        <v>83700</v>
      </c>
      <c r="BR1040">
        <v>14.2</v>
      </c>
      <c r="BS1040">
        <v>5</v>
      </c>
      <c r="BT1040">
        <v>9800</v>
      </c>
      <c r="BU1040">
        <v>76700</v>
      </c>
      <c r="BV1040">
        <v>12.7</v>
      </c>
      <c r="BW1040">
        <v>4.5999999999999996</v>
      </c>
    </row>
    <row r="1041" spans="1:75" x14ac:dyDescent="0.3">
      <c r="A1041" t="s">
        <v>395</v>
      </c>
      <c r="B1041" t="str">
        <f>VLOOKUP(A1041,'class and classification'!$A$1:$B$338,2,FALSE)</f>
        <v>Predominantly Urban</v>
      </c>
      <c r="C1041" t="str">
        <f>VLOOKUP(A1041,'class and classification'!$A$1:$C$338,3,FALSE)</f>
        <v>SD</v>
      </c>
      <c r="D1041">
        <v>8000</v>
      </c>
      <c r="E1041">
        <v>48800</v>
      </c>
      <c r="F1041">
        <v>16.399999999999999</v>
      </c>
      <c r="G1041">
        <v>3.7</v>
      </c>
      <c r="H1041">
        <v>8500</v>
      </c>
      <c r="I1041">
        <v>48600</v>
      </c>
      <c r="J1041">
        <v>17.399999999999999</v>
      </c>
      <c r="K1041">
        <v>3.5</v>
      </c>
      <c r="L1041">
        <v>10200</v>
      </c>
      <c r="M1041">
        <v>50500</v>
      </c>
      <c r="N1041">
        <v>20.3</v>
      </c>
      <c r="O1041">
        <v>6.1</v>
      </c>
      <c r="P1041">
        <v>8400</v>
      </c>
      <c r="Q1041">
        <v>49300</v>
      </c>
      <c r="R1041">
        <v>17</v>
      </c>
      <c r="S1041">
        <v>5.9</v>
      </c>
      <c r="T1041">
        <v>10500</v>
      </c>
      <c r="U1041">
        <v>49200</v>
      </c>
      <c r="V1041">
        <v>21.3</v>
      </c>
      <c r="W1041">
        <v>6.3</v>
      </c>
      <c r="X1041">
        <v>10000</v>
      </c>
      <c r="Y1041">
        <v>55100</v>
      </c>
      <c r="Z1041">
        <v>18.100000000000001</v>
      </c>
      <c r="AA1041">
        <v>6.4</v>
      </c>
      <c r="AB1041">
        <v>8600</v>
      </c>
      <c r="AC1041">
        <v>50500</v>
      </c>
      <c r="AD1041">
        <v>17.100000000000001</v>
      </c>
      <c r="AE1041">
        <v>6.9</v>
      </c>
      <c r="AF1041">
        <v>7200</v>
      </c>
      <c r="AG1041">
        <v>49400</v>
      </c>
      <c r="AH1041">
        <v>14.6</v>
      </c>
      <c r="AI1041">
        <v>6.2</v>
      </c>
      <c r="AJ1041">
        <v>9100</v>
      </c>
      <c r="AK1041">
        <v>45500</v>
      </c>
      <c r="AL1041">
        <v>20</v>
      </c>
      <c r="AM1041">
        <v>7.5</v>
      </c>
      <c r="AN1041">
        <v>5500</v>
      </c>
      <c r="AO1041">
        <v>45600</v>
      </c>
      <c r="AP1041">
        <v>12.2</v>
      </c>
      <c r="AQ1041">
        <v>6.1</v>
      </c>
      <c r="AR1041">
        <v>7800</v>
      </c>
      <c r="AS1041">
        <v>50600</v>
      </c>
      <c r="AT1041">
        <v>15.4</v>
      </c>
      <c r="AU1041">
        <v>6</v>
      </c>
      <c r="AV1041">
        <v>7800</v>
      </c>
      <c r="AW1041">
        <v>55500</v>
      </c>
      <c r="AX1041">
        <v>14</v>
      </c>
      <c r="AY1041">
        <v>5.9</v>
      </c>
      <c r="AZ1041">
        <v>7000</v>
      </c>
      <c r="BA1041">
        <v>53100</v>
      </c>
      <c r="BB1041">
        <v>13.2</v>
      </c>
      <c r="BC1041">
        <v>7</v>
      </c>
      <c r="BD1041">
        <v>11000</v>
      </c>
      <c r="BE1041">
        <v>54700</v>
      </c>
      <c r="BF1041">
        <v>20.100000000000001</v>
      </c>
      <c r="BG1041">
        <v>8</v>
      </c>
      <c r="BH1041">
        <v>7700</v>
      </c>
      <c r="BI1041">
        <v>56000</v>
      </c>
      <c r="BJ1041">
        <v>13.7</v>
      </c>
      <c r="BK1041">
        <v>6.2</v>
      </c>
      <c r="BL1041">
        <v>7800</v>
      </c>
      <c r="BM1041">
        <v>54800</v>
      </c>
      <c r="BN1041">
        <v>14.3</v>
      </c>
      <c r="BO1041">
        <v>6.3</v>
      </c>
      <c r="BP1041">
        <v>6500</v>
      </c>
      <c r="BQ1041">
        <v>49500</v>
      </c>
      <c r="BR1041">
        <v>13.1</v>
      </c>
      <c r="BS1041">
        <v>6.7</v>
      </c>
      <c r="BT1041">
        <v>11400</v>
      </c>
      <c r="BU1041">
        <v>53700</v>
      </c>
      <c r="BV1041">
        <v>21.1</v>
      </c>
      <c r="BW1041">
        <v>9</v>
      </c>
    </row>
    <row r="1042" spans="1:75" x14ac:dyDescent="0.3">
      <c r="A1042" t="s">
        <v>396</v>
      </c>
      <c r="B1042" t="str">
        <f>VLOOKUP(A1042,'class and classification'!$A$1:$B$338,2,FALSE)</f>
        <v>Urban with Significant Rural</v>
      </c>
      <c r="C1042" t="str">
        <f>VLOOKUP(A1042,'class and classification'!$A$1:$C$338,3,FALSE)</f>
        <v>SD</v>
      </c>
      <c r="D1042">
        <v>9300</v>
      </c>
      <c r="E1042">
        <v>59300</v>
      </c>
      <c r="F1042">
        <v>15.7</v>
      </c>
      <c r="G1042">
        <v>3.7</v>
      </c>
      <c r="H1042">
        <v>10700</v>
      </c>
      <c r="I1042">
        <v>60100</v>
      </c>
      <c r="J1042">
        <v>17.8</v>
      </c>
      <c r="K1042">
        <v>3.9</v>
      </c>
      <c r="L1042">
        <v>9900</v>
      </c>
      <c r="M1042">
        <v>63000</v>
      </c>
      <c r="N1042">
        <v>15.7</v>
      </c>
      <c r="O1042">
        <v>4.8</v>
      </c>
      <c r="P1042">
        <v>8800</v>
      </c>
      <c r="Q1042">
        <v>63900</v>
      </c>
      <c r="R1042">
        <v>13.8</v>
      </c>
      <c r="S1042">
        <v>4.7</v>
      </c>
      <c r="T1042">
        <v>8700</v>
      </c>
      <c r="U1042">
        <v>62100</v>
      </c>
      <c r="V1042">
        <v>14</v>
      </c>
      <c r="W1042">
        <v>5</v>
      </c>
      <c r="X1042">
        <v>7700</v>
      </c>
      <c r="Y1042">
        <v>57500</v>
      </c>
      <c r="Z1042">
        <v>13.4</v>
      </c>
      <c r="AA1042">
        <v>5.3</v>
      </c>
      <c r="AB1042">
        <v>7800</v>
      </c>
      <c r="AC1042">
        <v>62700</v>
      </c>
      <c r="AD1042">
        <v>12.4</v>
      </c>
      <c r="AE1042">
        <v>4.7</v>
      </c>
      <c r="AF1042">
        <v>7500</v>
      </c>
      <c r="AG1042">
        <v>55000</v>
      </c>
      <c r="AH1042">
        <v>13.7</v>
      </c>
      <c r="AI1042">
        <v>6.1</v>
      </c>
      <c r="AJ1042">
        <v>5400</v>
      </c>
      <c r="AK1042">
        <v>56400</v>
      </c>
      <c r="AL1042">
        <v>9.6</v>
      </c>
      <c r="AM1042">
        <v>5.2</v>
      </c>
      <c r="AN1042">
        <v>6900</v>
      </c>
      <c r="AO1042">
        <v>63000</v>
      </c>
      <c r="AP1042">
        <v>10.9</v>
      </c>
      <c r="AQ1042">
        <v>5.5</v>
      </c>
      <c r="AR1042">
        <v>11100</v>
      </c>
      <c r="AS1042">
        <v>61000</v>
      </c>
      <c r="AT1042">
        <v>18.100000000000001</v>
      </c>
      <c r="AU1042">
        <v>6.2</v>
      </c>
      <c r="AV1042">
        <v>8000</v>
      </c>
      <c r="AW1042">
        <v>62200</v>
      </c>
      <c r="AX1042">
        <v>12.8</v>
      </c>
      <c r="AY1042">
        <v>5.6</v>
      </c>
      <c r="AZ1042">
        <v>9300</v>
      </c>
      <c r="BA1042">
        <v>61200</v>
      </c>
      <c r="BB1042">
        <v>15.2</v>
      </c>
      <c r="BC1042">
        <v>6.5</v>
      </c>
      <c r="BD1042">
        <v>9500</v>
      </c>
      <c r="BE1042">
        <v>64900</v>
      </c>
      <c r="BF1042">
        <v>14.6</v>
      </c>
      <c r="BG1042">
        <v>5.8</v>
      </c>
      <c r="BH1042">
        <v>6300</v>
      </c>
      <c r="BI1042">
        <v>63600</v>
      </c>
      <c r="BJ1042">
        <v>9.9</v>
      </c>
      <c r="BK1042">
        <v>4.5999999999999996</v>
      </c>
      <c r="BL1042">
        <v>8100</v>
      </c>
      <c r="BM1042">
        <v>61700</v>
      </c>
      <c r="BN1042">
        <v>13.2</v>
      </c>
      <c r="BO1042">
        <v>5.7</v>
      </c>
      <c r="BP1042">
        <v>9900</v>
      </c>
      <c r="BQ1042">
        <v>67000</v>
      </c>
      <c r="BR1042">
        <v>14.8</v>
      </c>
      <c r="BS1042">
        <v>6</v>
      </c>
      <c r="BT1042">
        <v>8800</v>
      </c>
      <c r="BU1042">
        <v>63400</v>
      </c>
      <c r="BV1042">
        <v>13.9</v>
      </c>
      <c r="BW1042">
        <v>5.2</v>
      </c>
    </row>
    <row r="1043" spans="1:75" x14ac:dyDescent="0.3">
      <c r="A1043" t="s">
        <v>397</v>
      </c>
      <c r="B1043" t="str">
        <f>VLOOKUP(A1043,'class and classification'!$A$1:$B$338,2,FALSE)</f>
        <v>Predominantly Rural</v>
      </c>
      <c r="C1043" t="str">
        <f>VLOOKUP(A1043,'class and classification'!$A$1:$C$338,3,FALSE)</f>
        <v>SD</v>
      </c>
      <c r="D1043">
        <v>7700</v>
      </c>
      <c r="E1043">
        <v>54600</v>
      </c>
      <c r="F1043">
        <v>14.1</v>
      </c>
      <c r="G1043">
        <v>3.5</v>
      </c>
      <c r="H1043">
        <v>8700</v>
      </c>
      <c r="I1043">
        <v>55800</v>
      </c>
      <c r="J1043">
        <v>15.7</v>
      </c>
      <c r="K1043">
        <v>3.6</v>
      </c>
      <c r="L1043">
        <v>10300</v>
      </c>
      <c r="M1043">
        <v>57700</v>
      </c>
      <c r="N1043">
        <v>17.8</v>
      </c>
      <c r="O1043">
        <v>5.4</v>
      </c>
      <c r="P1043">
        <v>9300</v>
      </c>
      <c r="Q1043">
        <v>57900</v>
      </c>
      <c r="R1043">
        <v>16.100000000000001</v>
      </c>
      <c r="S1043">
        <v>5.2</v>
      </c>
      <c r="T1043">
        <v>7700</v>
      </c>
      <c r="U1043">
        <v>56900</v>
      </c>
      <c r="V1043">
        <v>13.5</v>
      </c>
      <c r="W1043">
        <v>4.9000000000000004</v>
      </c>
      <c r="X1043">
        <v>8100</v>
      </c>
      <c r="Y1043">
        <v>53200</v>
      </c>
      <c r="Z1043">
        <v>15.2</v>
      </c>
      <c r="AA1043">
        <v>5.8</v>
      </c>
      <c r="AB1043">
        <v>10600</v>
      </c>
      <c r="AC1043">
        <v>56000</v>
      </c>
      <c r="AD1043">
        <v>18.899999999999999</v>
      </c>
      <c r="AE1043">
        <v>7</v>
      </c>
      <c r="AF1043">
        <v>9100</v>
      </c>
      <c r="AG1043">
        <v>56200</v>
      </c>
      <c r="AH1043">
        <v>16.2</v>
      </c>
      <c r="AI1043">
        <v>6.3</v>
      </c>
      <c r="AJ1043">
        <v>9900</v>
      </c>
      <c r="AK1043">
        <v>59500</v>
      </c>
      <c r="AL1043">
        <v>16.600000000000001</v>
      </c>
      <c r="AM1043">
        <v>5.9</v>
      </c>
      <c r="AN1043">
        <v>7800</v>
      </c>
      <c r="AO1043">
        <v>57100</v>
      </c>
      <c r="AP1043">
        <v>13.6</v>
      </c>
      <c r="AQ1043">
        <v>5.2</v>
      </c>
      <c r="AR1043">
        <v>10700</v>
      </c>
      <c r="AS1043">
        <v>65200</v>
      </c>
      <c r="AT1043">
        <v>16.5</v>
      </c>
      <c r="AU1043">
        <v>6.1</v>
      </c>
      <c r="AV1043">
        <v>10300</v>
      </c>
      <c r="AW1043">
        <v>67400</v>
      </c>
      <c r="AX1043">
        <v>15.2</v>
      </c>
      <c r="AY1043">
        <v>6.3</v>
      </c>
      <c r="AZ1043">
        <v>12000</v>
      </c>
      <c r="BA1043">
        <v>62800</v>
      </c>
      <c r="BB1043">
        <v>19.100000000000001</v>
      </c>
      <c r="BC1043">
        <v>6.9</v>
      </c>
      <c r="BD1043">
        <v>14700</v>
      </c>
      <c r="BE1043">
        <v>64700</v>
      </c>
      <c r="BF1043">
        <v>22.7</v>
      </c>
      <c r="BG1043">
        <v>6.9</v>
      </c>
      <c r="BH1043">
        <v>11000</v>
      </c>
      <c r="BI1043">
        <v>65200</v>
      </c>
      <c r="BJ1043">
        <v>16.899999999999999</v>
      </c>
      <c r="BK1043">
        <v>6.5</v>
      </c>
      <c r="BL1043">
        <v>10000</v>
      </c>
      <c r="BM1043">
        <v>55400</v>
      </c>
      <c r="BN1043">
        <v>18.100000000000001</v>
      </c>
      <c r="BO1043">
        <v>6.6</v>
      </c>
      <c r="BP1043">
        <v>12400</v>
      </c>
      <c r="BQ1043">
        <v>58600</v>
      </c>
      <c r="BR1043">
        <v>21.2</v>
      </c>
      <c r="BS1043">
        <v>7.7</v>
      </c>
      <c r="BT1043">
        <v>11300</v>
      </c>
      <c r="BU1043">
        <v>68000</v>
      </c>
      <c r="BV1043">
        <v>16.600000000000001</v>
      </c>
      <c r="BW1043">
        <v>6.7</v>
      </c>
    </row>
    <row r="1044" spans="1:75" x14ac:dyDescent="0.3">
      <c r="A1044" t="s">
        <v>398</v>
      </c>
      <c r="B1044" t="str">
        <f>VLOOKUP(A1044,'class and classification'!$A$1:$B$338,2,FALSE)</f>
        <v>Urban with Significant Rural</v>
      </c>
      <c r="C1044" t="str">
        <f>VLOOKUP(A1044,'class and classification'!$A$1:$C$338,3,FALSE)</f>
        <v>SD</v>
      </c>
      <c r="D1044">
        <v>7000</v>
      </c>
      <c r="E1044">
        <v>54700</v>
      </c>
      <c r="F1044">
        <v>12.8</v>
      </c>
      <c r="G1044">
        <v>3.5</v>
      </c>
      <c r="H1044">
        <v>6100</v>
      </c>
      <c r="I1044">
        <v>55600</v>
      </c>
      <c r="J1044">
        <v>11</v>
      </c>
      <c r="K1044">
        <v>2.8</v>
      </c>
      <c r="L1044">
        <v>4900</v>
      </c>
      <c r="M1044">
        <v>53300</v>
      </c>
      <c r="N1044">
        <v>9.1999999999999993</v>
      </c>
      <c r="O1044">
        <v>4.4000000000000004</v>
      </c>
      <c r="P1044">
        <v>4500</v>
      </c>
      <c r="Q1044">
        <v>58700</v>
      </c>
      <c r="R1044">
        <v>7.7</v>
      </c>
      <c r="S1044">
        <v>3.8</v>
      </c>
      <c r="T1044">
        <v>8300</v>
      </c>
      <c r="U1044">
        <v>59600</v>
      </c>
      <c r="V1044">
        <v>14</v>
      </c>
      <c r="W1044">
        <v>4.5999999999999996</v>
      </c>
      <c r="X1044">
        <v>5800</v>
      </c>
      <c r="Y1044">
        <v>56300</v>
      </c>
      <c r="Z1044">
        <v>10.3</v>
      </c>
      <c r="AA1044">
        <v>4.4000000000000004</v>
      </c>
      <c r="AB1044">
        <v>6000</v>
      </c>
      <c r="AC1044">
        <v>56300</v>
      </c>
      <c r="AD1044">
        <v>10.7</v>
      </c>
      <c r="AE1044">
        <v>4.7</v>
      </c>
      <c r="AF1044">
        <v>6000</v>
      </c>
      <c r="AG1044">
        <v>53800</v>
      </c>
      <c r="AH1044">
        <v>11.2</v>
      </c>
      <c r="AI1044">
        <v>5.0999999999999996</v>
      </c>
      <c r="AJ1044">
        <v>8000</v>
      </c>
      <c r="AK1044">
        <v>57800</v>
      </c>
      <c r="AL1044">
        <v>13.8</v>
      </c>
      <c r="AM1044">
        <v>5.4</v>
      </c>
      <c r="AN1044">
        <v>10100</v>
      </c>
      <c r="AO1044">
        <v>61900</v>
      </c>
      <c r="AP1044">
        <v>16.3</v>
      </c>
      <c r="AQ1044">
        <v>5.7</v>
      </c>
      <c r="AR1044">
        <v>8700</v>
      </c>
      <c r="AS1044">
        <v>59600</v>
      </c>
      <c r="AT1044">
        <v>14.6</v>
      </c>
      <c r="AU1044">
        <v>5.2</v>
      </c>
      <c r="AV1044">
        <v>5000</v>
      </c>
      <c r="AW1044">
        <v>58700</v>
      </c>
      <c r="AX1044">
        <v>8.4</v>
      </c>
      <c r="AY1044">
        <v>4.5999999999999996</v>
      </c>
      <c r="AZ1044">
        <v>6100</v>
      </c>
      <c r="BA1044">
        <v>59600</v>
      </c>
      <c r="BB1044">
        <v>10.199999999999999</v>
      </c>
      <c r="BC1044">
        <v>4.8</v>
      </c>
      <c r="BD1044">
        <v>7200</v>
      </c>
      <c r="BE1044">
        <v>61100</v>
      </c>
      <c r="BF1044">
        <v>11.8</v>
      </c>
      <c r="BG1044">
        <v>5.5</v>
      </c>
      <c r="BH1044">
        <v>5800</v>
      </c>
      <c r="BI1044">
        <v>65300</v>
      </c>
      <c r="BJ1044">
        <v>8.8000000000000007</v>
      </c>
      <c r="BK1044">
        <v>4.7</v>
      </c>
      <c r="BL1044">
        <v>10200</v>
      </c>
      <c r="BM1044">
        <v>66500</v>
      </c>
      <c r="BN1044">
        <v>15.3</v>
      </c>
      <c r="BO1044">
        <v>6.6</v>
      </c>
      <c r="BP1044">
        <v>13000</v>
      </c>
      <c r="BQ1044">
        <v>64000</v>
      </c>
      <c r="BR1044">
        <v>20.399999999999999</v>
      </c>
      <c r="BS1044">
        <v>7.3</v>
      </c>
      <c r="BT1044">
        <v>11000</v>
      </c>
      <c r="BU1044">
        <v>57000</v>
      </c>
      <c r="BV1044">
        <v>19.3</v>
      </c>
      <c r="BW1044">
        <v>6.9</v>
      </c>
    </row>
    <row r="1045" spans="1:75" x14ac:dyDescent="0.3">
      <c r="A1045" t="s">
        <v>399</v>
      </c>
      <c r="B1045" t="str">
        <f>VLOOKUP(A1045,'class and classification'!$A$1:$B$338,2,FALSE)</f>
        <v>Predominantly Urban</v>
      </c>
      <c r="C1045" t="str">
        <f>VLOOKUP(A1045,'class and classification'!$A$1:$C$338,3,FALSE)</f>
        <v>SD</v>
      </c>
      <c r="D1045">
        <v>6200</v>
      </c>
      <c r="E1045">
        <v>66600</v>
      </c>
      <c r="F1045">
        <v>9.4</v>
      </c>
      <c r="G1045">
        <v>3</v>
      </c>
      <c r="H1045">
        <v>8100</v>
      </c>
      <c r="I1045">
        <v>66600</v>
      </c>
      <c r="J1045">
        <v>12.2</v>
      </c>
      <c r="K1045">
        <v>3.3</v>
      </c>
      <c r="L1045">
        <v>8100</v>
      </c>
      <c r="M1045">
        <v>65400</v>
      </c>
      <c r="N1045">
        <v>12.4</v>
      </c>
      <c r="O1045">
        <v>4.7</v>
      </c>
      <c r="P1045">
        <v>11800</v>
      </c>
      <c r="Q1045">
        <v>70200</v>
      </c>
      <c r="R1045">
        <v>16.7</v>
      </c>
      <c r="S1045">
        <v>5.2</v>
      </c>
      <c r="T1045">
        <v>10100</v>
      </c>
      <c r="U1045">
        <v>68600</v>
      </c>
      <c r="V1045">
        <v>14.8</v>
      </c>
      <c r="W1045">
        <v>5.2</v>
      </c>
      <c r="X1045">
        <v>9800</v>
      </c>
      <c r="Y1045">
        <v>67500</v>
      </c>
      <c r="Z1045">
        <v>14.5</v>
      </c>
      <c r="AA1045">
        <v>5.4</v>
      </c>
      <c r="AB1045">
        <v>10800</v>
      </c>
      <c r="AC1045">
        <v>68500</v>
      </c>
      <c r="AD1045">
        <v>15.8</v>
      </c>
      <c r="AE1045">
        <v>5.7</v>
      </c>
      <c r="AF1045">
        <v>7200</v>
      </c>
      <c r="AG1045">
        <v>63600</v>
      </c>
      <c r="AH1045">
        <v>11.3</v>
      </c>
      <c r="AI1045">
        <v>5</v>
      </c>
      <c r="AJ1045">
        <v>6800</v>
      </c>
      <c r="AK1045">
        <v>64600</v>
      </c>
      <c r="AL1045">
        <v>10.6</v>
      </c>
      <c r="AM1045">
        <v>4.9000000000000004</v>
      </c>
      <c r="AN1045">
        <v>10800</v>
      </c>
      <c r="AO1045">
        <v>63300</v>
      </c>
      <c r="AP1045">
        <v>17</v>
      </c>
      <c r="AQ1045">
        <v>6.5</v>
      </c>
      <c r="AR1045">
        <v>10500</v>
      </c>
      <c r="AS1045">
        <v>68600</v>
      </c>
      <c r="AT1045">
        <v>15.2</v>
      </c>
      <c r="AU1045">
        <v>6</v>
      </c>
      <c r="AV1045">
        <v>8800</v>
      </c>
      <c r="AW1045">
        <v>67000</v>
      </c>
      <c r="AX1045">
        <v>13.1</v>
      </c>
      <c r="AY1045">
        <v>5.8</v>
      </c>
      <c r="AZ1045">
        <v>11700</v>
      </c>
      <c r="BA1045">
        <v>68800</v>
      </c>
      <c r="BB1045">
        <v>17</v>
      </c>
      <c r="BC1045">
        <v>7.2</v>
      </c>
      <c r="BD1045">
        <v>10500</v>
      </c>
      <c r="BE1045">
        <v>76200</v>
      </c>
      <c r="BF1045">
        <v>13.8</v>
      </c>
      <c r="BG1045">
        <v>6</v>
      </c>
      <c r="BH1045">
        <v>6100</v>
      </c>
      <c r="BI1045">
        <v>70400</v>
      </c>
      <c r="BJ1045">
        <v>8.6</v>
      </c>
      <c r="BK1045">
        <v>4.8</v>
      </c>
      <c r="BL1045">
        <v>6800</v>
      </c>
      <c r="BM1045">
        <v>73900</v>
      </c>
      <c r="BN1045">
        <v>9.1999999999999993</v>
      </c>
      <c r="BO1045">
        <v>4.8</v>
      </c>
      <c r="BP1045">
        <v>9400</v>
      </c>
      <c r="BQ1045">
        <v>86300</v>
      </c>
      <c r="BR1045">
        <v>10.9</v>
      </c>
      <c r="BS1045">
        <v>5.0999999999999996</v>
      </c>
      <c r="BT1045">
        <v>9900</v>
      </c>
      <c r="BU1045">
        <v>83000</v>
      </c>
      <c r="BV1045">
        <v>11.9</v>
      </c>
      <c r="BW1045">
        <v>4.5999999999999996</v>
      </c>
    </row>
    <row r="1046" spans="1:75" x14ac:dyDescent="0.3">
      <c r="A1046" t="s">
        <v>400</v>
      </c>
      <c r="B1046" t="str">
        <f>VLOOKUP(A1046,'class and classification'!$A$1:$B$338,2,FALSE)</f>
        <v>Predominantly Urban</v>
      </c>
      <c r="C1046" t="str">
        <f>VLOOKUP(A1046,'class and classification'!$A$1:$C$338,3,FALSE)</f>
        <v>SD</v>
      </c>
      <c r="D1046">
        <v>5600</v>
      </c>
      <c r="E1046">
        <v>42500</v>
      </c>
      <c r="F1046">
        <v>13.2</v>
      </c>
      <c r="G1046">
        <v>3.6</v>
      </c>
      <c r="H1046">
        <v>5400</v>
      </c>
      <c r="I1046">
        <v>44900</v>
      </c>
      <c r="J1046">
        <v>11.9</v>
      </c>
      <c r="K1046">
        <v>3.3</v>
      </c>
      <c r="L1046">
        <v>6500</v>
      </c>
      <c r="M1046">
        <v>45600</v>
      </c>
      <c r="N1046">
        <v>14.2</v>
      </c>
      <c r="O1046">
        <v>6</v>
      </c>
      <c r="P1046">
        <v>6800</v>
      </c>
      <c r="Q1046">
        <v>46400</v>
      </c>
      <c r="R1046">
        <v>14.6</v>
      </c>
      <c r="S1046">
        <v>6.6</v>
      </c>
      <c r="T1046">
        <v>7200</v>
      </c>
      <c r="U1046">
        <v>43600</v>
      </c>
      <c r="V1046">
        <v>16.5</v>
      </c>
      <c r="W1046">
        <v>7.3</v>
      </c>
      <c r="X1046">
        <v>8800</v>
      </c>
      <c r="Y1046">
        <v>49200</v>
      </c>
      <c r="Z1046">
        <v>17.899999999999999</v>
      </c>
      <c r="AA1046">
        <v>7.2</v>
      </c>
      <c r="AB1046">
        <v>5500</v>
      </c>
      <c r="AC1046">
        <v>48500</v>
      </c>
      <c r="AD1046">
        <v>11.4</v>
      </c>
      <c r="AE1046" t="s">
        <v>38</v>
      </c>
      <c r="AF1046">
        <v>6200</v>
      </c>
      <c r="AG1046">
        <v>47300</v>
      </c>
      <c r="AH1046">
        <v>13</v>
      </c>
      <c r="AI1046">
        <v>7.2</v>
      </c>
      <c r="AJ1046">
        <v>8400</v>
      </c>
      <c r="AK1046">
        <v>50300</v>
      </c>
      <c r="AL1046">
        <v>16.600000000000001</v>
      </c>
      <c r="AM1046">
        <v>8.1999999999999993</v>
      </c>
      <c r="AN1046">
        <v>7600</v>
      </c>
      <c r="AO1046">
        <v>49900</v>
      </c>
      <c r="AP1046">
        <v>15.3</v>
      </c>
      <c r="AQ1046">
        <v>6.9</v>
      </c>
      <c r="AR1046">
        <v>5700</v>
      </c>
      <c r="AS1046">
        <v>54400</v>
      </c>
      <c r="AT1046">
        <v>10.4</v>
      </c>
      <c r="AU1046">
        <v>6</v>
      </c>
      <c r="AV1046">
        <v>4700</v>
      </c>
      <c r="AW1046">
        <v>50500</v>
      </c>
      <c r="AX1046">
        <v>9.3000000000000007</v>
      </c>
      <c r="AY1046" t="s">
        <v>38</v>
      </c>
      <c r="AZ1046">
        <v>8200</v>
      </c>
      <c r="BA1046">
        <v>58000</v>
      </c>
      <c r="BB1046">
        <v>14.2</v>
      </c>
      <c r="BC1046">
        <v>6.6</v>
      </c>
      <c r="BD1046">
        <v>8500</v>
      </c>
      <c r="BE1046">
        <v>63700</v>
      </c>
      <c r="BF1046">
        <v>13.3</v>
      </c>
      <c r="BG1046">
        <v>6.6</v>
      </c>
      <c r="BH1046">
        <v>10100</v>
      </c>
      <c r="BI1046">
        <v>59500</v>
      </c>
      <c r="BJ1046">
        <v>16.899999999999999</v>
      </c>
      <c r="BK1046">
        <v>6.9</v>
      </c>
      <c r="BL1046">
        <v>8800</v>
      </c>
      <c r="BM1046">
        <v>63200</v>
      </c>
      <c r="BN1046">
        <v>14</v>
      </c>
      <c r="BO1046">
        <v>7</v>
      </c>
      <c r="BP1046">
        <v>5700</v>
      </c>
      <c r="BQ1046">
        <v>60900</v>
      </c>
      <c r="BR1046">
        <v>9.3000000000000007</v>
      </c>
      <c r="BS1046" t="s">
        <v>38</v>
      </c>
      <c r="BT1046">
        <v>9100</v>
      </c>
      <c r="BU1046">
        <v>49200</v>
      </c>
      <c r="BV1046">
        <v>18.5</v>
      </c>
      <c r="BW1046" t="s">
        <v>38</v>
      </c>
    </row>
    <row r="1047" spans="1:75" x14ac:dyDescent="0.3">
      <c r="A1047" t="s">
        <v>401</v>
      </c>
      <c r="B1047" t="str">
        <f>VLOOKUP(A1047,'class and classification'!$A$1:$B$338,2,FALSE)</f>
        <v>Urban with Significant Rural</v>
      </c>
      <c r="C1047" t="str">
        <f>VLOOKUP(A1047,'class and classification'!$A$1:$C$338,3,FALSE)</f>
        <v>SD</v>
      </c>
      <c r="D1047">
        <v>6300</v>
      </c>
      <c r="E1047">
        <v>47700</v>
      </c>
      <c r="F1047">
        <v>13.2</v>
      </c>
      <c r="G1047">
        <v>3.2</v>
      </c>
      <c r="H1047">
        <v>5700</v>
      </c>
      <c r="I1047">
        <v>48700</v>
      </c>
      <c r="J1047">
        <v>11.7</v>
      </c>
      <c r="K1047">
        <v>3</v>
      </c>
      <c r="L1047">
        <v>6100</v>
      </c>
      <c r="M1047">
        <v>47100</v>
      </c>
      <c r="N1047">
        <v>13</v>
      </c>
      <c r="O1047">
        <v>5</v>
      </c>
      <c r="P1047">
        <v>5500</v>
      </c>
      <c r="Q1047">
        <v>50100</v>
      </c>
      <c r="R1047">
        <v>11</v>
      </c>
      <c r="S1047">
        <v>4.7</v>
      </c>
      <c r="T1047">
        <v>6200</v>
      </c>
      <c r="U1047">
        <v>52900</v>
      </c>
      <c r="V1047">
        <v>11.7</v>
      </c>
      <c r="W1047">
        <v>4.7</v>
      </c>
      <c r="X1047">
        <v>6600</v>
      </c>
      <c r="Y1047">
        <v>48900</v>
      </c>
      <c r="Z1047">
        <v>13.5</v>
      </c>
      <c r="AA1047">
        <v>5.7</v>
      </c>
      <c r="AB1047">
        <v>7800</v>
      </c>
      <c r="AC1047">
        <v>49000</v>
      </c>
      <c r="AD1047">
        <v>15.8</v>
      </c>
      <c r="AE1047">
        <v>6.3</v>
      </c>
      <c r="AF1047">
        <v>5400</v>
      </c>
      <c r="AG1047">
        <v>50000</v>
      </c>
      <c r="AH1047">
        <v>10.9</v>
      </c>
      <c r="AI1047">
        <v>5.7</v>
      </c>
      <c r="AJ1047">
        <v>7100</v>
      </c>
      <c r="AK1047">
        <v>47700</v>
      </c>
      <c r="AL1047">
        <v>14.9</v>
      </c>
      <c r="AM1047">
        <v>6.6</v>
      </c>
      <c r="AN1047">
        <v>8300</v>
      </c>
      <c r="AO1047">
        <v>52900</v>
      </c>
      <c r="AP1047">
        <v>15.6</v>
      </c>
      <c r="AQ1047">
        <v>6</v>
      </c>
      <c r="AR1047">
        <v>7000</v>
      </c>
      <c r="AS1047">
        <v>46600</v>
      </c>
      <c r="AT1047">
        <v>15</v>
      </c>
      <c r="AU1047">
        <v>6.8</v>
      </c>
      <c r="AV1047">
        <v>6200</v>
      </c>
      <c r="AW1047">
        <v>50400</v>
      </c>
      <c r="AX1047">
        <v>12.2</v>
      </c>
      <c r="AY1047">
        <v>5.8</v>
      </c>
      <c r="AZ1047">
        <v>7200</v>
      </c>
      <c r="BA1047">
        <v>56200</v>
      </c>
      <c r="BB1047">
        <v>12.8</v>
      </c>
      <c r="BC1047">
        <v>6.6</v>
      </c>
      <c r="BD1047">
        <v>10100</v>
      </c>
      <c r="BE1047">
        <v>53400</v>
      </c>
      <c r="BF1047">
        <v>18.899999999999999</v>
      </c>
      <c r="BG1047">
        <v>6.9</v>
      </c>
      <c r="BH1047">
        <v>8600</v>
      </c>
      <c r="BI1047">
        <v>58100</v>
      </c>
      <c r="BJ1047">
        <v>14.8</v>
      </c>
      <c r="BK1047">
        <v>6.1</v>
      </c>
      <c r="BL1047">
        <v>5400</v>
      </c>
      <c r="BM1047">
        <v>51500</v>
      </c>
      <c r="BN1047">
        <v>10.4</v>
      </c>
      <c r="BO1047">
        <v>5.6</v>
      </c>
      <c r="BP1047">
        <v>6400</v>
      </c>
      <c r="BQ1047">
        <v>51700</v>
      </c>
      <c r="BR1047">
        <v>12.4</v>
      </c>
      <c r="BS1047">
        <v>6.6</v>
      </c>
      <c r="BT1047">
        <v>4400</v>
      </c>
      <c r="BU1047">
        <v>49200</v>
      </c>
      <c r="BV1047">
        <v>9</v>
      </c>
      <c r="BW1047">
        <v>5</v>
      </c>
    </row>
    <row r="1048" spans="1:75" x14ac:dyDescent="0.3">
      <c r="A1048" t="s">
        <v>402</v>
      </c>
      <c r="B1048" t="str">
        <f>VLOOKUP(A1048,'class and classification'!$A$1:$B$338,2,FALSE)</f>
        <v>Predominantly Urban</v>
      </c>
      <c r="C1048" t="str">
        <f>VLOOKUP(A1048,'class and classification'!$A$1:$C$338,3,FALSE)</f>
        <v>SD</v>
      </c>
      <c r="D1048">
        <v>6600</v>
      </c>
      <c r="E1048">
        <v>47800</v>
      </c>
      <c r="F1048">
        <v>13.8</v>
      </c>
      <c r="G1048">
        <v>3.3</v>
      </c>
      <c r="H1048">
        <v>6000</v>
      </c>
      <c r="I1048">
        <v>47400</v>
      </c>
      <c r="J1048">
        <v>12.7</v>
      </c>
      <c r="K1048">
        <v>3.5</v>
      </c>
      <c r="L1048">
        <v>7000</v>
      </c>
      <c r="M1048">
        <v>49900</v>
      </c>
      <c r="N1048">
        <v>14.1</v>
      </c>
      <c r="O1048">
        <v>6.2</v>
      </c>
      <c r="P1048">
        <v>3000</v>
      </c>
      <c r="Q1048">
        <v>45500</v>
      </c>
      <c r="R1048">
        <v>6.7</v>
      </c>
      <c r="S1048" t="s">
        <v>38</v>
      </c>
      <c r="T1048">
        <v>4800</v>
      </c>
      <c r="U1048">
        <v>48400</v>
      </c>
      <c r="V1048">
        <v>9.9</v>
      </c>
      <c r="W1048">
        <v>5.5</v>
      </c>
      <c r="X1048">
        <v>6500</v>
      </c>
      <c r="Y1048">
        <v>49100</v>
      </c>
      <c r="Z1048">
        <v>13.3</v>
      </c>
      <c r="AA1048">
        <v>7.2</v>
      </c>
      <c r="AB1048">
        <v>9200</v>
      </c>
      <c r="AC1048">
        <v>50200</v>
      </c>
      <c r="AD1048">
        <v>18.3</v>
      </c>
      <c r="AE1048">
        <v>7.7</v>
      </c>
      <c r="AF1048">
        <v>5400</v>
      </c>
      <c r="AG1048">
        <v>43400</v>
      </c>
      <c r="AH1048">
        <v>12.5</v>
      </c>
      <c r="AI1048">
        <v>6.8</v>
      </c>
      <c r="AJ1048">
        <v>4500</v>
      </c>
      <c r="AK1048">
        <v>43300</v>
      </c>
      <c r="AL1048">
        <v>10.4</v>
      </c>
      <c r="AM1048">
        <v>6.3</v>
      </c>
      <c r="AN1048">
        <v>10000</v>
      </c>
      <c r="AO1048">
        <v>48100</v>
      </c>
      <c r="AP1048">
        <v>20.7</v>
      </c>
      <c r="AQ1048">
        <v>8.6999999999999993</v>
      </c>
      <c r="AR1048">
        <v>6600</v>
      </c>
      <c r="AS1048">
        <v>49500</v>
      </c>
      <c r="AT1048">
        <v>13.4</v>
      </c>
      <c r="AU1048">
        <v>7</v>
      </c>
      <c r="AV1048">
        <v>7700</v>
      </c>
      <c r="AW1048">
        <v>46600</v>
      </c>
      <c r="AX1048">
        <v>16.600000000000001</v>
      </c>
      <c r="AY1048">
        <v>8.8000000000000007</v>
      </c>
      <c r="AZ1048">
        <v>4500</v>
      </c>
      <c r="BA1048">
        <v>43100</v>
      </c>
      <c r="BB1048">
        <v>10.4</v>
      </c>
      <c r="BC1048" t="s">
        <v>38</v>
      </c>
      <c r="BD1048">
        <v>6700</v>
      </c>
      <c r="BE1048">
        <v>49800</v>
      </c>
      <c r="BF1048">
        <v>13.4</v>
      </c>
      <c r="BG1048" t="s">
        <v>38</v>
      </c>
      <c r="BH1048">
        <v>11200</v>
      </c>
      <c r="BI1048">
        <v>55700</v>
      </c>
      <c r="BJ1048">
        <v>20.2</v>
      </c>
      <c r="BK1048">
        <v>8.6</v>
      </c>
      <c r="BL1048">
        <v>13700</v>
      </c>
      <c r="BM1048">
        <v>53400</v>
      </c>
      <c r="BN1048">
        <v>25.7</v>
      </c>
      <c r="BO1048">
        <v>9.8000000000000007</v>
      </c>
      <c r="BP1048">
        <v>7600</v>
      </c>
      <c r="BQ1048">
        <v>56600</v>
      </c>
      <c r="BR1048">
        <v>13.5</v>
      </c>
      <c r="BS1048">
        <v>7.7</v>
      </c>
      <c r="BT1048">
        <v>7100</v>
      </c>
      <c r="BU1048">
        <v>56200</v>
      </c>
      <c r="BV1048">
        <v>12.6</v>
      </c>
      <c r="BW1048" t="s">
        <v>38</v>
      </c>
    </row>
    <row r="1049" spans="1:75" x14ac:dyDescent="0.3">
      <c r="A1049" t="s">
        <v>403</v>
      </c>
      <c r="B1049" t="str">
        <f>VLOOKUP(A1049,'class and classification'!$A$1:$B$338,2,FALSE)</f>
        <v>Urban with Significant Rural</v>
      </c>
      <c r="C1049" t="str">
        <f>VLOOKUP(A1049,'class and classification'!$A$1:$C$338,3,FALSE)</f>
        <v>SD</v>
      </c>
      <c r="D1049">
        <v>10400</v>
      </c>
      <c r="E1049">
        <v>73100</v>
      </c>
      <c r="F1049">
        <v>14.2</v>
      </c>
      <c r="G1049">
        <v>3.3</v>
      </c>
      <c r="H1049">
        <v>10500</v>
      </c>
      <c r="I1049">
        <v>69800</v>
      </c>
      <c r="J1049">
        <v>15.1</v>
      </c>
      <c r="K1049">
        <v>3.7</v>
      </c>
      <c r="L1049">
        <v>10600</v>
      </c>
      <c r="M1049">
        <v>69900</v>
      </c>
      <c r="N1049">
        <v>15.1</v>
      </c>
      <c r="O1049">
        <v>4.8</v>
      </c>
      <c r="P1049">
        <v>11800</v>
      </c>
      <c r="Q1049">
        <v>71000</v>
      </c>
      <c r="R1049">
        <v>16.7</v>
      </c>
      <c r="S1049">
        <v>5.3</v>
      </c>
      <c r="T1049">
        <v>10400</v>
      </c>
      <c r="U1049">
        <v>68700</v>
      </c>
      <c r="V1049">
        <v>15.1</v>
      </c>
      <c r="W1049">
        <v>5.3</v>
      </c>
      <c r="X1049">
        <v>12700</v>
      </c>
      <c r="Y1049">
        <v>75300</v>
      </c>
      <c r="Z1049">
        <v>16.8</v>
      </c>
      <c r="AA1049">
        <v>5.0999999999999996</v>
      </c>
      <c r="AB1049">
        <v>12900</v>
      </c>
      <c r="AC1049">
        <v>80900</v>
      </c>
      <c r="AD1049">
        <v>15.9</v>
      </c>
      <c r="AE1049">
        <v>5.6</v>
      </c>
      <c r="AF1049">
        <v>14400</v>
      </c>
      <c r="AG1049">
        <v>81600</v>
      </c>
      <c r="AH1049">
        <v>17.7</v>
      </c>
      <c r="AI1049">
        <v>5.4</v>
      </c>
      <c r="AJ1049">
        <v>13600</v>
      </c>
      <c r="AK1049">
        <v>78600</v>
      </c>
      <c r="AL1049">
        <v>17.3</v>
      </c>
      <c r="AM1049">
        <v>5.4</v>
      </c>
      <c r="AN1049">
        <v>10000</v>
      </c>
      <c r="AO1049">
        <v>80700</v>
      </c>
      <c r="AP1049">
        <v>12.4</v>
      </c>
      <c r="AQ1049">
        <v>4.7</v>
      </c>
      <c r="AR1049">
        <v>11900</v>
      </c>
      <c r="AS1049">
        <v>79600</v>
      </c>
      <c r="AT1049">
        <v>15</v>
      </c>
      <c r="AU1049">
        <v>5.2</v>
      </c>
      <c r="AV1049">
        <v>15400</v>
      </c>
      <c r="AW1049">
        <v>85400</v>
      </c>
      <c r="AX1049">
        <v>18</v>
      </c>
      <c r="AY1049">
        <v>5.0999999999999996</v>
      </c>
      <c r="AZ1049">
        <v>13300</v>
      </c>
      <c r="BA1049">
        <v>76300</v>
      </c>
      <c r="BB1049">
        <v>17.5</v>
      </c>
      <c r="BC1049">
        <v>5.7</v>
      </c>
      <c r="BD1049">
        <v>11000</v>
      </c>
      <c r="BE1049">
        <v>80800</v>
      </c>
      <c r="BF1049">
        <v>13.6</v>
      </c>
      <c r="BG1049">
        <v>5.7</v>
      </c>
      <c r="BH1049">
        <v>16700</v>
      </c>
      <c r="BI1049">
        <v>88000</v>
      </c>
      <c r="BJ1049">
        <v>18.899999999999999</v>
      </c>
      <c r="BK1049">
        <v>6.8</v>
      </c>
      <c r="BL1049">
        <v>14500</v>
      </c>
      <c r="BM1049">
        <v>88000</v>
      </c>
      <c r="BN1049">
        <v>16.5</v>
      </c>
      <c r="BO1049">
        <v>6.9</v>
      </c>
      <c r="BP1049">
        <v>15900</v>
      </c>
      <c r="BQ1049">
        <v>89200</v>
      </c>
      <c r="BR1049">
        <v>17.899999999999999</v>
      </c>
      <c r="BS1049">
        <v>7.8</v>
      </c>
      <c r="BT1049">
        <v>12500</v>
      </c>
      <c r="BU1049">
        <v>87700</v>
      </c>
      <c r="BV1049">
        <v>14.3</v>
      </c>
      <c r="BW1049">
        <v>6.3</v>
      </c>
    </row>
    <row r="1050" spans="1:75" x14ac:dyDescent="0.3">
      <c r="A1050" t="s">
        <v>404</v>
      </c>
      <c r="B1050" t="str">
        <f>VLOOKUP(A1050,'class and classification'!$A$1:$B$338,2,FALSE)</f>
        <v>Predominantly Rural</v>
      </c>
      <c r="C1050" t="str">
        <f>VLOOKUP(A1050,'class and classification'!$A$1:$C$338,3,FALSE)</f>
        <v>SD</v>
      </c>
      <c r="D1050">
        <v>8100</v>
      </c>
      <c r="E1050">
        <v>51900</v>
      </c>
      <c r="F1050">
        <v>15.7</v>
      </c>
      <c r="G1050">
        <v>3.3</v>
      </c>
      <c r="H1050">
        <v>6600</v>
      </c>
      <c r="I1050">
        <v>53500</v>
      </c>
      <c r="J1050">
        <v>12.4</v>
      </c>
      <c r="K1050">
        <v>3.3</v>
      </c>
      <c r="L1050">
        <v>6700</v>
      </c>
      <c r="M1050">
        <v>55700</v>
      </c>
      <c r="N1050">
        <v>12.1</v>
      </c>
      <c r="O1050">
        <v>5</v>
      </c>
      <c r="P1050">
        <v>7900</v>
      </c>
      <c r="Q1050">
        <v>61300</v>
      </c>
      <c r="R1050">
        <v>12.9</v>
      </c>
      <c r="S1050">
        <v>5.0999999999999996</v>
      </c>
      <c r="T1050">
        <v>7800</v>
      </c>
      <c r="U1050">
        <v>51000</v>
      </c>
      <c r="V1050">
        <v>15.3</v>
      </c>
      <c r="W1050">
        <v>6.1</v>
      </c>
      <c r="X1050">
        <v>11400</v>
      </c>
      <c r="Y1050">
        <v>55300</v>
      </c>
      <c r="Z1050">
        <v>20.6</v>
      </c>
      <c r="AA1050">
        <v>7.3</v>
      </c>
      <c r="AB1050">
        <v>7900</v>
      </c>
      <c r="AC1050">
        <v>51100</v>
      </c>
      <c r="AD1050">
        <v>15.5</v>
      </c>
      <c r="AE1050">
        <v>7.1</v>
      </c>
      <c r="AF1050">
        <v>8700</v>
      </c>
      <c r="AG1050">
        <v>57400</v>
      </c>
      <c r="AH1050">
        <v>15.2</v>
      </c>
      <c r="AI1050">
        <v>6.4</v>
      </c>
      <c r="AJ1050">
        <v>10900</v>
      </c>
      <c r="AK1050">
        <v>56100</v>
      </c>
      <c r="AL1050">
        <v>19.399999999999999</v>
      </c>
      <c r="AM1050">
        <v>6.8</v>
      </c>
      <c r="AN1050">
        <v>11000</v>
      </c>
      <c r="AO1050">
        <v>56400</v>
      </c>
      <c r="AP1050">
        <v>19.399999999999999</v>
      </c>
      <c r="AQ1050">
        <v>7.2</v>
      </c>
      <c r="AR1050">
        <v>8100</v>
      </c>
      <c r="AS1050">
        <v>55800</v>
      </c>
      <c r="AT1050">
        <v>14.4</v>
      </c>
      <c r="AU1050">
        <v>7.1</v>
      </c>
      <c r="AV1050">
        <v>8100</v>
      </c>
      <c r="AW1050">
        <v>55000</v>
      </c>
      <c r="AX1050">
        <v>14.8</v>
      </c>
      <c r="AY1050">
        <v>7.3</v>
      </c>
      <c r="AZ1050">
        <v>6700</v>
      </c>
      <c r="BA1050">
        <v>51900</v>
      </c>
      <c r="BB1050">
        <v>12.8</v>
      </c>
      <c r="BC1050">
        <v>7.1</v>
      </c>
      <c r="BD1050">
        <v>7900</v>
      </c>
      <c r="BE1050">
        <v>55200</v>
      </c>
      <c r="BF1050">
        <v>14.3</v>
      </c>
      <c r="BG1050">
        <v>7.4</v>
      </c>
      <c r="BH1050">
        <v>6800</v>
      </c>
      <c r="BI1050">
        <v>53400</v>
      </c>
      <c r="BJ1050">
        <v>12.8</v>
      </c>
      <c r="BK1050" t="s">
        <v>38</v>
      </c>
      <c r="BL1050">
        <v>5900</v>
      </c>
      <c r="BM1050">
        <v>58600</v>
      </c>
      <c r="BN1050">
        <v>10.199999999999999</v>
      </c>
      <c r="BO1050" t="s">
        <v>38</v>
      </c>
      <c r="BP1050">
        <v>12000</v>
      </c>
      <c r="BQ1050">
        <v>55500</v>
      </c>
      <c r="BR1050">
        <v>21.6</v>
      </c>
      <c r="BS1050">
        <v>8.3000000000000007</v>
      </c>
      <c r="BT1050">
        <v>10900</v>
      </c>
      <c r="BU1050">
        <v>52400</v>
      </c>
      <c r="BV1050">
        <v>20.9</v>
      </c>
      <c r="BW1050">
        <v>7.9</v>
      </c>
    </row>
    <row r="1051" spans="1:75" x14ac:dyDescent="0.3">
      <c r="A1051" t="s">
        <v>405</v>
      </c>
      <c r="B1051" t="str">
        <f>VLOOKUP(A1051,'class and classification'!$A$1:$B$338,2,FALSE)</f>
        <v>Urban with Significant Rural</v>
      </c>
      <c r="C1051" t="str">
        <f>VLOOKUP(A1051,'class and classification'!$A$1:$C$338,3,FALSE)</f>
        <v>SD</v>
      </c>
      <c r="D1051">
        <v>5100</v>
      </c>
      <c r="E1051">
        <v>44600</v>
      </c>
      <c r="F1051">
        <v>11.5</v>
      </c>
      <c r="G1051">
        <v>3.1</v>
      </c>
      <c r="H1051">
        <v>6500</v>
      </c>
      <c r="I1051">
        <v>47300</v>
      </c>
      <c r="J1051">
        <v>13.7</v>
      </c>
      <c r="K1051">
        <v>3.3</v>
      </c>
      <c r="L1051">
        <v>6900</v>
      </c>
      <c r="M1051">
        <v>46900</v>
      </c>
      <c r="N1051">
        <v>14.7</v>
      </c>
      <c r="O1051">
        <v>5.5</v>
      </c>
      <c r="P1051">
        <v>6700</v>
      </c>
      <c r="Q1051">
        <v>49100</v>
      </c>
      <c r="R1051">
        <v>13.6</v>
      </c>
      <c r="S1051">
        <v>5</v>
      </c>
      <c r="T1051">
        <v>7800</v>
      </c>
      <c r="U1051">
        <v>48900</v>
      </c>
      <c r="V1051">
        <v>16</v>
      </c>
      <c r="W1051">
        <v>6.1</v>
      </c>
      <c r="X1051">
        <v>7100</v>
      </c>
      <c r="Y1051">
        <v>48000</v>
      </c>
      <c r="Z1051">
        <v>14.7</v>
      </c>
      <c r="AA1051">
        <v>6.2</v>
      </c>
      <c r="AB1051">
        <v>3000</v>
      </c>
      <c r="AC1051">
        <v>45500</v>
      </c>
      <c r="AD1051">
        <v>6.6</v>
      </c>
      <c r="AE1051" t="s">
        <v>38</v>
      </c>
      <c r="AF1051">
        <v>8000</v>
      </c>
      <c r="AG1051">
        <v>50200</v>
      </c>
      <c r="AH1051">
        <v>15.9</v>
      </c>
      <c r="AI1051">
        <v>6.3</v>
      </c>
      <c r="AJ1051">
        <v>7700</v>
      </c>
      <c r="AK1051">
        <v>50900</v>
      </c>
      <c r="AL1051">
        <v>15.2</v>
      </c>
      <c r="AM1051">
        <v>6.1</v>
      </c>
      <c r="AN1051">
        <v>7600</v>
      </c>
      <c r="AO1051">
        <v>48400</v>
      </c>
      <c r="AP1051">
        <v>15.6</v>
      </c>
      <c r="AQ1051">
        <v>5.9</v>
      </c>
      <c r="AR1051">
        <v>5700</v>
      </c>
      <c r="AS1051">
        <v>54200</v>
      </c>
      <c r="AT1051">
        <v>10.6</v>
      </c>
      <c r="AU1051">
        <v>5.4</v>
      </c>
      <c r="AV1051">
        <v>4900</v>
      </c>
      <c r="AW1051">
        <v>53900</v>
      </c>
      <c r="AX1051">
        <v>9.1</v>
      </c>
      <c r="AY1051">
        <v>5.2</v>
      </c>
      <c r="AZ1051">
        <v>4800</v>
      </c>
      <c r="BA1051">
        <v>51600</v>
      </c>
      <c r="BB1051">
        <v>9.1999999999999993</v>
      </c>
      <c r="BC1051">
        <v>5.0999999999999996</v>
      </c>
      <c r="BD1051">
        <v>6900</v>
      </c>
      <c r="BE1051">
        <v>52400</v>
      </c>
      <c r="BF1051">
        <v>13.2</v>
      </c>
      <c r="BG1051">
        <v>6.5</v>
      </c>
      <c r="BH1051">
        <v>8600</v>
      </c>
      <c r="BI1051">
        <v>48300</v>
      </c>
      <c r="BJ1051">
        <v>17.899999999999999</v>
      </c>
      <c r="BK1051">
        <v>7.2</v>
      </c>
      <c r="BL1051">
        <v>8900</v>
      </c>
      <c r="BM1051">
        <v>55400</v>
      </c>
      <c r="BN1051">
        <v>16.100000000000001</v>
      </c>
      <c r="BO1051">
        <v>7.3</v>
      </c>
      <c r="BP1051">
        <v>13000</v>
      </c>
      <c r="BQ1051">
        <v>52900</v>
      </c>
      <c r="BR1051">
        <v>24.5</v>
      </c>
      <c r="BS1051">
        <v>8.8000000000000007</v>
      </c>
      <c r="BT1051">
        <v>12200</v>
      </c>
      <c r="BU1051">
        <v>47800</v>
      </c>
      <c r="BV1051">
        <v>25.5</v>
      </c>
      <c r="BW1051">
        <v>9.3000000000000007</v>
      </c>
    </row>
    <row r="1052" spans="1:75" x14ac:dyDescent="0.3">
      <c r="A1052" t="s">
        <v>406</v>
      </c>
      <c r="B1052" t="str">
        <f>VLOOKUP(A1052,'class and classification'!$A$1:$B$338,2,FALSE)</f>
        <v>Predominantly Rural</v>
      </c>
      <c r="C1052" t="str">
        <f>VLOOKUP(A1052,'class and classification'!$A$1:$C$338,3,FALSE)</f>
        <v>SD</v>
      </c>
      <c r="D1052">
        <v>7600</v>
      </c>
      <c r="E1052">
        <v>61900</v>
      </c>
      <c r="F1052">
        <v>12.2</v>
      </c>
      <c r="G1052">
        <v>3.3</v>
      </c>
      <c r="H1052">
        <v>8600</v>
      </c>
      <c r="I1052">
        <v>62900</v>
      </c>
      <c r="J1052">
        <v>13.6</v>
      </c>
      <c r="K1052">
        <v>3.5</v>
      </c>
      <c r="L1052">
        <v>8600</v>
      </c>
      <c r="M1052">
        <v>60600</v>
      </c>
      <c r="N1052">
        <v>14.1</v>
      </c>
      <c r="O1052">
        <v>4.8</v>
      </c>
      <c r="P1052">
        <v>7700</v>
      </c>
      <c r="Q1052">
        <v>59200</v>
      </c>
      <c r="R1052">
        <v>13</v>
      </c>
      <c r="S1052">
        <v>4.5</v>
      </c>
      <c r="T1052">
        <v>9000</v>
      </c>
      <c r="U1052">
        <v>63000</v>
      </c>
      <c r="V1052">
        <v>14.2</v>
      </c>
      <c r="W1052">
        <v>4.7</v>
      </c>
      <c r="X1052">
        <v>7300</v>
      </c>
      <c r="Y1052">
        <v>58300</v>
      </c>
      <c r="Z1052">
        <v>12.6</v>
      </c>
      <c r="AA1052">
        <v>5.0999999999999996</v>
      </c>
      <c r="AB1052">
        <v>6100</v>
      </c>
      <c r="AC1052">
        <v>60200</v>
      </c>
      <c r="AD1052">
        <v>10.1</v>
      </c>
      <c r="AE1052">
        <v>4.5999999999999996</v>
      </c>
      <c r="AF1052">
        <v>8700</v>
      </c>
      <c r="AG1052">
        <v>64100</v>
      </c>
      <c r="AH1052">
        <v>13.6</v>
      </c>
      <c r="AI1052">
        <v>5.0999999999999996</v>
      </c>
      <c r="AJ1052">
        <v>8400</v>
      </c>
      <c r="AK1052">
        <v>64300</v>
      </c>
      <c r="AL1052">
        <v>13.1</v>
      </c>
      <c r="AM1052">
        <v>5</v>
      </c>
      <c r="AN1052">
        <v>7600</v>
      </c>
      <c r="AO1052">
        <v>62900</v>
      </c>
      <c r="AP1052">
        <v>12</v>
      </c>
      <c r="AQ1052">
        <v>5</v>
      </c>
      <c r="AR1052">
        <v>9400</v>
      </c>
      <c r="AS1052">
        <v>69800</v>
      </c>
      <c r="AT1052">
        <v>13.4</v>
      </c>
      <c r="AU1052">
        <v>5.3</v>
      </c>
      <c r="AV1052">
        <v>8100</v>
      </c>
      <c r="AW1052">
        <v>65400</v>
      </c>
      <c r="AX1052">
        <v>12.4</v>
      </c>
      <c r="AY1052">
        <v>5.3</v>
      </c>
      <c r="AZ1052">
        <v>9900</v>
      </c>
      <c r="BA1052">
        <v>69300</v>
      </c>
      <c r="BB1052">
        <v>14.3</v>
      </c>
      <c r="BC1052">
        <v>6</v>
      </c>
      <c r="BD1052">
        <v>10200</v>
      </c>
      <c r="BE1052">
        <v>65900</v>
      </c>
      <c r="BF1052">
        <v>15.5</v>
      </c>
      <c r="BG1052">
        <v>6.5</v>
      </c>
      <c r="BH1052">
        <v>8000</v>
      </c>
      <c r="BI1052">
        <v>61200</v>
      </c>
      <c r="BJ1052">
        <v>13</v>
      </c>
      <c r="BK1052">
        <v>5.8</v>
      </c>
      <c r="BL1052">
        <v>7400</v>
      </c>
      <c r="BM1052">
        <v>64700</v>
      </c>
      <c r="BN1052">
        <v>11.5</v>
      </c>
      <c r="BO1052">
        <v>5.2</v>
      </c>
      <c r="BP1052">
        <v>9300</v>
      </c>
      <c r="BQ1052">
        <v>69900</v>
      </c>
      <c r="BR1052">
        <v>13.3</v>
      </c>
      <c r="BS1052">
        <v>5.9</v>
      </c>
      <c r="BT1052">
        <v>9600</v>
      </c>
      <c r="BU1052">
        <v>67600</v>
      </c>
      <c r="BV1052">
        <v>14.2</v>
      </c>
      <c r="BW1052">
        <v>6.5</v>
      </c>
    </row>
    <row r="1053" spans="1:75" x14ac:dyDescent="0.3">
      <c r="A1053" t="s">
        <v>407</v>
      </c>
      <c r="B1053" t="str">
        <f>VLOOKUP(A1053,'class and classification'!$A$1:$B$338,2,FALSE)</f>
        <v>Predominantly Urban</v>
      </c>
      <c r="C1053" t="str">
        <f>VLOOKUP(A1053,'class and classification'!$A$1:$C$338,3,FALSE)</f>
        <v>SD</v>
      </c>
      <c r="D1053">
        <v>6600</v>
      </c>
      <c r="E1053">
        <v>56000</v>
      </c>
      <c r="F1053">
        <v>11.7</v>
      </c>
      <c r="G1053">
        <v>3.2</v>
      </c>
      <c r="H1053">
        <v>6500</v>
      </c>
      <c r="I1053">
        <v>56800</v>
      </c>
      <c r="J1053">
        <v>11.5</v>
      </c>
      <c r="K1053">
        <v>2.7</v>
      </c>
      <c r="L1053">
        <v>5300</v>
      </c>
      <c r="M1053">
        <v>52400</v>
      </c>
      <c r="N1053">
        <v>10</v>
      </c>
      <c r="O1053">
        <v>4.7</v>
      </c>
      <c r="P1053">
        <v>4600</v>
      </c>
      <c r="Q1053">
        <v>49500</v>
      </c>
      <c r="R1053">
        <v>9.1999999999999993</v>
      </c>
      <c r="S1053">
        <v>4.5999999999999996</v>
      </c>
      <c r="T1053">
        <v>5200</v>
      </c>
      <c r="U1053">
        <v>57600</v>
      </c>
      <c r="V1053">
        <v>9</v>
      </c>
      <c r="W1053">
        <v>4.7</v>
      </c>
      <c r="X1053">
        <v>7100</v>
      </c>
      <c r="Y1053">
        <v>59700</v>
      </c>
      <c r="Z1053">
        <v>11.8</v>
      </c>
      <c r="AA1053">
        <v>5</v>
      </c>
      <c r="AB1053">
        <v>5000</v>
      </c>
      <c r="AC1053">
        <v>57000</v>
      </c>
      <c r="AD1053">
        <v>8.6999999999999993</v>
      </c>
      <c r="AE1053">
        <v>4.5</v>
      </c>
      <c r="AF1053">
        <v>6800</v>
      </c>
      <c r="AG1053">
        <v>49200</v>
      </c>
      <c r="AH1053">
        <v>13.7</v>
      </c>
      <c r="AI1053">
        <v>6.1</v>
      </c>
      <c r="AJ1053">
        <v>7100</v>
      </c>
      <c r="AK1053">
        <v>51800</v>
      </c>
      <c r="AL1053">
        <v>13.6</v>
      </c>
      <c r="AM1053">
        <v>6.1</v>
      </c>
      <c r="AN1053">
        <v>5300</v>
      </c>
      <c r="AO1053">
        <v>54200</v>
      </c>
      <c r="AP1053">
        <v>9.9</v>
      </c>
      <c r="AQ1053">
        <v>6.1</v>
      </c>
      <c r="AR1053">
        <v>3400</v>
      </c>
      <c r="AS1053">
        <v>54400</v>
      </c>
      <c r="AT1053">
        <v>6.2</v>
      </c>
      <c r="AU1053" t="s">
        <v>38</v>
      </c>
      <c r="AV1053">
        <v>6300</v>
      </c>
      <c r="AW1053">
        <v>58800</v>
      </c>
      <c r="AX1053">
        <v>10.8</v>
      </c>
      <c r="AY1053">
        <v>4.9000000000000004</v>
      </c>
      <c r="AZ1053">
        <v>9500</v>
      </c>
      <c r="BA1053">
        <v>64700</v>
      </c>
      <c r="BB1053">
        <v>14.7</v>
      </c>
      <c r="BC1053">
        <v>6.7</v>
      </c>
      <c r="BD1053">
        <v>10800</v>
      </c>
      <c r="BE1053">
        <v>71900</v>
      </c>
      <c r="BF1053">
        <v>15</v>
      </c>
      <c r="BG1053">
        <v>6.2</v>
      </c>
      <c r="BH1053">
        <v>10500</v>
      </c>
      <c r="BI1053">
        <v>62300</v>
      </c>
      <c r="BJ1053">
        <v>16.899999999999999</v>
      </c>
      <c r="BK1053">
        <v>7.1</v>
      </c>
      <c r="BL1053">
        <v>8200</v>
      </c>
      <c r="BM1053">
        <v>60900</v>
      </c>
      <c r="BN1053">
        <v>13.4</v>
      </c>
      <c r="BO1053">
        <v>6.9</v>
      </c>
      <c r="BP1053">
        <v>5800</v>
      </c>
      <c r="BQ1053">
        <v>61500</v>
      </c>
      <c r="BR1053">
        <v>9.4</v>
      </c>
      <c r="BS1053">
        <v>5.7</v>
      </c>
      <c r="BT1053">
        <v>9600</v>
      </c>
      <c r="BU1053">
        <v>56400</v>
      </c>
      <c r="BV1053">
        <v>17.100000000000001</v>
      </c>
      <c r="BW1053">
        <v>7.1</v>
      </c>
    </row>
    <row r="1054" spans="1:75" x14ac:dyDescent="0.3">
      <c r="A1054" t="s">
        <v>408</v>
      </c>
      <c r="B1054" t="str">
        <f>VLOOKUP(A1054,'class and classification'!$A$1:$B$338,2,FALSE)</f>
        <v>Urban with Significant Rural</v>
      </c>
      <c r="C1054" t="str">
        <f>VLOOKUP(A1054,'class and classification'!$A$1:$C$338,3,FALSE)</f>
        <v>SD</v>
      </c>
      <c r="D1054">
        <v>6100</v>
      </c>
      <c r="E1054">
        <v>52900</v>
      </c>
      <c r="F1054">
        <v>11.4</v>
      </c>
      <c r="G1054">
        <v>3.1</v>
      </c>
      <c r="H1054">
        <v>8200</v>
      </c>
      <c r="I1054">
        <v>56000</v>
      </c>
      <c r="J1054">
        <v>14.6</v>
      </c>
      <c r="K1054">
        <v>3.5</v>
      </c>
      <c r="L1054">
        <v>10100</v>
      </c>
      <c r="M1054">
        <v>57100</v>
      </c>
      <c r="N1054">
        <v>17.7</v>
      </c>
      <c r="O1054">
        <v>5.8</v>
      </c>
      <c r="P1054">
        <v>4000</v>
      </c>
      <c r="Q1054">
        <v>54200</v>
      </c>
      <c r="R1054">
        <v>7.4</v>
      </c>
      <c r="S1054">
        <v>4</v>
      </c>
      <c r="T1054">
        <v>7300</v>
      </c>
      <c r="U1054">
        <v>54400</v>
      </c>
      <c r="V1054">
        <v>13.4</v>
      </c>
      <c r="W1054">
        <v>5.0999999999999996</v>
      </c>
      <c r="X1054">
        <v>9300</v>
      </c>
      <c r="Y1054">
        <v>59200</v>
      </c>
      <c r="Z1054">
        <v>15.7</v>
      </c>
      <c r="AA1054">
        <v>5.7</v>
      </c>
      <c r="AB1054">
        <v>9800</v>
      </c>
      <c r="AC1054">
        <v>56700</v>
      </c>
      <c r="AD1054">
        <v>17.3</v>
      </c>
      <c r="AE1054">
        <v>6.8</v>
      </c>
      <c r="AF1054">
        <v>9800</v>
      </c>
      <c r="AG1054">
        <v>58000</v>
      </c>
      <c r="AH1054">
        <v>16.899999999999999</v>
      </c>
      <c r="AI1054">
        <v>6.5</v>
      </c>
      <c r="AJ1054">
        <v>7200</v>
      </c>
      <c r="AK1054">
        <v>49000</v>
      </c>
      <c r="AL1054">
        <v>14.7</v>
      </c>
      <c r="AM1054">
        <v>7.3</v>
      </c>
      <c r="AN1054">
        <v>9200</v>
      </c>
      <c r="AO1054">
        <v>58100</v>
      </c>
      <c r="AP1054">
        <v>15.8</v>
      </c>
      <c r="AQ1054">
        <v>6.5</v>
      </c>
      <c r="AR1054">
        <v>12900</v>
      </c>
      <c r="AS1054">
        <v>65500</v>
      </c>
      <c r="AT1054">
        <v>19.600000000000001</v>
      </c>
      <c r="AU1054">
        <v>7</v>
      </c>
      <c r="AV1054">
        <v>10200</v>
      </c>
      <c r="AW1054">
        <v>63400</v>
      </c>
      <c r="AX1054">
        <v>16.100000000000001</v>
      </c>
      <c r="AY1054">
        <v>6.1</v>
      </c>
      <c r="AZ1054">
        <v>10800</v>
      </c>
      <c r="BA1054">
        <v>65900</v>
      </c>
      <c r="BB1054">
        <v>16.399999999999999</v>
      </c>
      <c r="BC1054">
        <v>5.9</v>
      </c>
      <c r="BD1054">
        <v>8900</v>
      </c>
      <c r="BE1054">
        <v>61300</v>
      </c>
      <c r="BF1054">
        <v>14.6</v>
      </c>
      <c r="BG1054">
        <v>6.2</v>
      </c>
      <c r="BH1054">
        <v>8600</v>
      </c>
      <c r="BI1054">
        <v>66400</v>
      </c>
      <c r="BJ1054">
        <v>13</v>
      </c>
      <c r="BK1054">
        <v>6.2</v>
      </c>
      <c r="BL1054">
        <v>11100</v>
      </c>
      <c r="BM1054">
        <v>71700</v>
      </c>
      <c r="BN1054">
        <v>15.4</v>
      </c>
      <c r="BO1054">
        <v>6.5</v>
      </c>
      <c r="BP1054">
        <v>9900</v>
      </c>
      <c r="BQ1054">
        <v>69500</v>
      </c>
      <c r="BR1054">
        <v>14.2</v>
      </c>
      <c r="BS1054">
        <v>7.4</v>
      </c>
      <c r="BT1054">
        <v>9300</v>
      </c>
      <c r="BU1054">
        <v>66900</v>
      </c>
      <c r="BV1054">
        <v>13.9</v>
      </c>
      <c r="BW1054">
        <v>6.7</v>
      </c>
    </row>
    <row r="1055" spans="1:75" x14ac:dyDescent="0.3">
      <c r="A1055" t="s">
        <v>409</v>
      </c>
      <c r="B1055" t="str">
        <f>VLOOKUP(A1055,'class and classification'!$A$1:$B$338,2,FALSE)</f>
        <v>Urban with Significant Rural</v>
      </c>
      <c r="C1055" t="str">
        <f>VLOOKUP(A1055,'class and classification'!$A$1:$C$338,3,FALSE)</f>
        <v>SD</v>
      </c>
      <c r="D1055">
        <v>7200</v>
      </c>
      <c r="E1055">
        <v>53500</v>
      </c>
      <c r="F1055">
        <v>13.5</v>
      </c>
      <c r="G1055">
        <v>3.3</v>
      </c>
      <c r="H1055">
        <v>8100</v>
      </c>
      <c r="I1055">
        <v>54700</v>
      </c>
      <c r="J1055">
        <v>14.7</v>
      </c>
      <c r="K1055">
        <v>3.4</v>
      </c>
      <c r="L1055">
        <v>6500</v>
      </c>
      <c r="M1055">
        <v>53300</v>
      </c>
      <c r="N1055">
        <v>12.1</v>
      </c>
      <c r="O1055">
        <v>4.9000000000000004</v>
      </c>
      <c r="P1055">
        <v>8000</v>
      </c>
      <c r="Q1055">
        <v>52200</v>
      </c>
      <c r="R1055">
        <v>15.4</v>
      </c>
      <c r="S1055">
        <v>5.5</v>
      </c>
      <c r="T1055">
        <v>10600</v>
      </c>
      <c r="U1055">
        <v>53300</v>
      </c>
      <c r="V1055">
        <v>19.899999999999999</v>
      </c>
      <c r="W1055">
        <v>6.2</v>
      </c>
      <c r="X1055">
        <v>9500</v>
      </c>
      <c r="Y1055">
        <v>55200</v>
      </c>
      <c r="Z1055">
        <v>17.2</v>
      </c>
      <c r="AA1055">
        <v>6.4</v>
      </c>
      <c r="AB1055">
        <v>9500</v>
      </c>
      <c r="AC1055">
        <v>54400</v>
      </c>
      <c r="AD1055">
        <v>17.399999999999999</v>
      </c>
      <c r="AE1055">
        <v>6.2</v>
      </c>
      <c r="AF1055">
        <v>8300</v>
      </c>
      <c r="AG1055">
        <v>58400</v>
      </c>
      <c r="AH1055">
        <v>14.3</v>
      </c>
      <c r="AI1055">
        <v>5.7</v>
      </c>
      <c r="AJ1055">
        <v>9400</v>
      </c>
      <c r="AK1055">
        <v>56400</v>
      </c>
      <c r="AL1055">
        <v>16.600000000000001</v>
      </c>
      <c r="AM1055">
        <v>6.1</v>
      </c>
      <c r="AN1055">
        <v>8800</v>
      </c>
      <c r="AO1055">
        <v>58200</v>
      </c>
      <c r="AP1055">
        <v>15.1</v>
      </c>
      <c r="AQ1055">
        <v>6.2</v>
      </c>
      <c r="AR1055">
        <v>6600</v>
      </c>
      <c r="AS1055">
        <v>54200</v>
      </c>
      <c r="AT1055">
        <v>12.1</v>
      </c>
      <c r="AU1055">
        <v>6</v>
      </c>
      <c r="AV1055">
        <v>11100</v>
      </c>
      <c r="AW1055">
        <v>54200</v>
      </c>
      <c r="AX1055">
        <v>20.5</v>
      </c>
      <c r="AY1055">
        <v>7.7</v>
      </c>
      <c r="AZ1055">
        <v>14300</v>
      </c>
      <c r="BA1055">
        <v>59100</v>
      </c>
      <c r="BB1055">
        <v>24.2</v>
      </c>
      <c r="BC1055">
        <v>7.5</v>
      </c>
      <c r="BD1055">
        <v>11300</v>
      </c>
      <c r="BE1055">
        <v>60800</v>
      </c>
      <c r="BF1055">
        <v>18.7</v>
      </c>
      <c r="BG1055">
        <v>6.2</v>
      </c>
      <c r="BH1055">
        <v>9300</v>
      </c>
      <c r="BI1055">
        <v>54300</v>
      </c>
      <c r="BJ1055">
        <v>17.100000000000001</v>
      </c>
      <c r="BK1055">
        <v>6.3</v>
      </c>
      <c r="BL1055">
        <v>15100</v>
      </c>
      <c r="BM1055">
        <v>57600</v>
      </c>
      <c r="BN1055">
        <v>26.2</v>
      </c>
      <c r="BO1055">
        <v>8.6999999999999993</v>
      </c>
      <c r="BP1055">
        <v>12300</v>
      </c>
      <c r="BQ1055">
        <v>57600</v>
      </c>
      <c r="BR1055">
        <v>21.4</v>
      </c>
      <c r="BS1055">
        <v>8.1999999999999993</v>
      </c>
      <c r="BT1055">
        <v>10100</v>
      </c>
      <c r="BU1055">
        <v>57100</v>
      </c>
      <c r="BV1055">
        <v>17.7</v>
      </c>
      <c r="BW1055">
        <v>6.5</v>
      </c>
    </row>
    <row r="1056" spans="1:75" x14ac:dyDescent="0.3">
      <c r="A1056" t="s">
        <v>410</v>
      </c>
      <c r="B1056" t="str">
        <f>VLOOKUP(A1056,'class and classification'!$A$1:$B$338,2,FALSE)</f>
        <v>Urban with Significant Rural</v>
      </c>
      <c r="C1056" t="str">
        <f>VLOOKUP(A1056,'class and classification'!$A$1:$C$338,3,FALSE)</f>
        <v>SD</v>
      </c>
      <c r="D1056">
        <v>8900</v>
      </c>
      <c r="E1056">
        <v>73700</v>
      </c>
      <c r="F1056">
        <v>12</v>
      </c>
      <c r="G1056">
        <v>2.7</v>
      </c>
      <c r="H1056">
        <v>10100</v>
      </c>
      <c r="I1056">
        <v>73300</v>
      </c>
      <c r="J1056">
        <v>13.7</v>
      </c>
      <c r="K1056">
        <v>3</v>
      </c>
      <c r="L1056">
        <v>7600</v>
      </c>
      <c r="M1056">
        <v>75200</v>
      </c>
      <c r="N1056">
        <v>10.1</v>
      </c>
      <c r="O1056">
        <v>3.7</v>
      </c>
      <c r="P1056">
        <v>8500</v>
      </c>
      <c r="Q1056">
        <v>73800</v>
      </c>
      <c r="R1056">
        <v>11.5</v>
      </c>
      <c r="S1056">
        <v>4.3</v>
      </c>
      <c r="T1056">
        <v>12100</v>
      </c>
      <c r="U1056">
        <v>78600</v>
      </c>
      <c r="V1056">
        <v>15.4</v>
      </c>
      <c r="W1056">
        <v>4.7</v>
      </c>
      <c r="X1056">
        <v>8200</v>
      </c>
      <c r="Y1056">
        <v>68300</v>
      </c>
      <c r="Z1056">
        <v>12</v>
      </c>
      <c r="AA1056">
        <v>4.8</v>
      </c>
      <c r="AB1056">
        <v>8300</v>
      </c>
      <c r="AC1056">
        <v>71200</v>
      </c>
      <c r="AD1056">
        <v>11.6</v>
      </c>
      <c r="AE1056">
        <v>4.7</v>
      </c>
      <c r="AF1056">
        <v>8400</v>
      </c>
      <c r="AG1056">
        <v>72200</v>
      </c>
      <c r="AH1056">
        <v>11.6</v>
      </c>
      <c r="AI1056">
        <v>4.8</v>
      </c>
      <c r="AJ1056">
        <v>10000</v>
      </c>
      <c r="AK1056">
        <v>77800</v>
      </c>
      <c r="AL1056">
        <v>12.9</v>
      </c>
      <c r="AM1056">
        <v>4.7</v>
      </c>
      <c r="AN1056">
        <v>6900</v>
      </c>
      <c r="AO1056">
        <v>75700</v>
      </c>
      <c r="AP1056">
        <v>9</v>
      </c>
      <c r="AQ1056">
        <v>4.4000000000000004</v>
      </c>
      <c r="AR1056">
        <v>12100</v>
      </c>
      <c r="AS1056">
        <v>70500</v>
      </c>
      <c r="AT1056">
        <v>17.100000000000001</v>
      </c>
      <c r="AU1056">
        <v>5.6</v>
      </c>
      <c r="AV1056">
        <v>6500</v>
      </c>
      <c r="AW1056">
        <v>71600</v>
      </c>
      <c r="AX1056">
        <v>9.1</v>
      </c>
      <c r="AY1056">
        <v>4.2</v>
      </c>
      <c r="AZ1056">
        <v>11200</v>
      </c>
      <c r="BA1056">
        <v>72000</v>
      </c>
      <c r="BB1056">
        <v>15.6</v>
      </c>
      <c r="BC1056">
        <v>5.5</v>
      </c>
      <c r="BD1056">
        <v>12000</v>
      </c>
      <c r="BE1056">
        <v>78800</v>
      </c>
      <c r="BF1056">
        <v>15.3</v>
      </c>
      <c r="BG1056">
        <v>5.2</v>
      </c>
      <c r="BH1056">
        <v>10300</v>
      </c>
      <c r="BI1056">
        <v>77100</v>
      </c>
      <c r="BJ1056">
        <v>13.3</v>
      </c>
      <c r="BK1056">
        <v>5.3</v>
      </c>
      <c r="BL1056">
        <v>15100</v>
      </c>
      <c r="BM1056">
        <v>80600</v>
      </c>
      <c r="BN1056">
        <v>18.7</v>
      </c>
      <c r="BO1056">
        <v>5.8</v>
      </c>
      <c r="BP1056">
        <v>12900</v>
      </c>
      <c r="BQ1056">
        <v>79100</v>
      </c>
      <c r="BR1056">
        <v>16.3</v>
      </c>
      <c r="BS1056">
        <v>5.9</v>
      </c>
      <c r="BT1056">
        <v>10800</v>
      </c>
      <c r="BU1056">
        <v>77900</v>
      </c>
      <c r="BV1056">
        <v>13.9</v>
      </c>
      <c r="BW1056">
        <v>5.2</v>
      </c>
    </row>
    <row r="1057" spans="1:75" x14ac:dyDescent="0.3">
      <c r="A1057" t="s">
        <v>411</v>
      </c>
      <c r="B1057" t="str">
        <f>VLOOKUP(A1057,'class and classification'!$A$1:$B$338,2,FALSE)</f>
        <v>Predominantly Urban</v>
      </c>
      <c r="C1057" t="str">
        <f>VLOOKUP(A1057,'class and classification'!$A$1:$C$338,3,FALSE)</f>
        <v>SD</v>
      </c>
      <c r="D1057">
        <v>10100</v>
      </c>
      <c r="E1057">
        <v>71300</v>
      </c>
      <c r="F1057">
        <v>14.1</v>
      </c>
      <c r="G1057">
        <v>3.1</v>
      </c>
      <c r="H1057">
        <v>8400</v>
      </c>
      <c r="I1057">
        <v>76400</v>
      </c>
      <c r="J1057">
        <v>11</v>
      </c>
      <c r="K1057">
        <v>2.9</v>
      </c>
      <c r="L1057">
        <v>8400</v>
      </c>
      <c r="M1057">
        <v>72600</v>
      </c>
      <c r="N1057">
        <v>11.6</v>
      </c>
      <c r="O1057">
        <v>4.5</v>
      </c>
      <c r="P1057">
        <v>11600</v>
      </c>
      <c r="Q1057">
        <v>69700</v>
      </c>
      <c r="R1057">
        <v>16.7</v>
      </c>
      <c r="S1057">
        <v>5.7</v>
      </c>
      <c r="T1057">
        <v>11000</v>
      </c>
      <c r="U1057">
        <v>78100</v>
      </c>
      <c r="V1057">
        <v>14.1</v>
      </c>
      <c r="W1057">
        <v>4.7</v>
      </c>
      <c r="X1057">
        <v>9800</v>
      </c>
      <c r="Y1057">
        <v>76100</v>
      </c>
      <c r="Z1057">
        <v>12.9</v>
      </c>
      <c r="AA1057">
        <v>4.8</v>
      </c>
      <c r="AB1057">
        <v>8600</v>
      </c>
      <c r="AC1057">
        <v>74400</v>
      </c>
      <c r="AD1057">
        <v>11.5</v>
      </c>
      <c r="AE1057">
        <v>5.2</v>
      </c>
      <c r="AF1057">
        <v>9200</v>
      </c>
      <c r="AG1057">
        <v>82900</v>
      </c>
      <c r="AH1057">
        <v>11.1</v>
      </c>
      <c r="AI1057">
        <v>5.3</v>
      </c>
      <c r="AJ1057">
        <v>15000</v>
      </c>
      <c r="AK1057">
        <v>79300</v>
      </c>
      <c r="AL1057">
        <v>18.899999999999999</v>
      </c>
      <c r="AM1057">
        <v>6.3</v>
      </c>
      <c r="AN1057">
        <v>9600</v>
      </c>
      <c r="AO1057">
        <v>80000</v>
      </c>
      <c r="AP1057">
        <v>12</v>
      </c>
      <c r="AQ1057">
        <v>5.0999999999999996</v>
      </c>
      <c r="AR1057">
        <v>10700</v>
      </c>
      <c r="AS1057">
        <v>80900</v>
      </c>
      <c r="AT1057">
        <v>13.2</v>
      </c>
      <c r="AU1057">
        <v>5.4</v>
      </c>
      <c r="AV1057">
        <v>12900</v>
      </c>
      <c r="AW1057">
        <v>91000</v>
      </c>
      <c r="AX1057">
        <v>14.2</v>
      </c>
      <c r="AY1057">
        <v>5.3</v>
      </c>
      <c r="AZ1057">
        <v>11600</v>
      </c>
      <c r="BA1057">
        <v>85100</v>
      </c>
      <c r="BB1057">
        <v>13.7</v>
      </c>
      <c r="BC1057">
        <v>5</v>
      </c>
      <c r="BD1057">
        <v>10300</v>
      </c>
      <c r="BE1057">
        <v>87200</v>
      </c>
      <c r="BF1057">
        <v>11.8</v>
      </c>
      <c r="BG1057">
        <v>6.4</v>
      </c>
      <c r="BH1057">
        <v>19900</v>
      </c>
      <c r="BI1057">
        <v>88700</v>
      </c>
      <c r="BJ1057">
        <v>22.5</v>
      </c>
      <c r="BK1057">
        <v>8.1999999999999993</v>
      </c>
      <c r="BL1057">
        <v>15200</v>
      </c>
      <c r="BM1057">
        <v>87000</v>
      </c>
      <c r="BN1057">
        <v>17.399999999999999</v>
      </c>
      <c r="BO1057">
        <v>6</v>
      </c>
      <c r="BP1057">
        <v>10900</v>
      </c>
      <c r="BQ1057">
        <v>74200</v>
      </c>
      <c r="BR1057">
        <v>14.6</v>
      </c>
      <c r="BS1057">
        <v>6.3</v>
      </c>
      <c r="BT1057">
        <v>7300</v>
      </c>
      <c r="BU1057">
        <v>75000</v>
      </c>
      <c r="BV1057">
        <v>9.6999999999999993</v>
      </c>
      <c r="BW1057">
        <v>5.9</v>
      </c>
    </row>
    <row r="1058" spans="1:75" x14ac:dyDescent="0.3">
      <c r="A1058" t="s">
        <v>412</v>
      </c>
      <c r="B1058" t="str">
        <f>VLOOKUP(A1058,'class and classification'!$A$1:$B$338,2,FALSE)</f>
        <v>Predominantly Rural</v>
      </c>
      <c r="C1058" t="str">
        <f>VLOOKUP(A1058,'class and classification'!$A$1:$C$338,3,FALSE)</f>
        <v>SD</v>
      </c>
      <c r="D1058">
        <v>7900</v>
      </c>
      <c r="E1058">
        <v>65900</v>
      </c>
      <c r="F1058">
        <v>12</v>
      </c>
      <c r="G1058">
        <v>3</v>
      </c>
      <c r="H1058">
        <v>7900</v>
      </c>
      <c r="I1058">
        <v>67500</v>
      </c>
      <c r="J1058">
        <v>11.7</v>
      </c>
      <c r="K1058">
        <v>3</v>
      </c>
      <c r="L1058">
        <v>5300</v>
      </c>
      <c r="M1058">
        <v>65600</v>
      </c>
      <c r="N1058">
        <v>8.1</v>
      </c>
      <c r="O1058">
        <v>3.7</v>
      </c>
      <c r="P1058">
        <v>9900</v>
      </c>
      <c r="Q1058">
        <v>65000</v>
      </c>
      <c r="R1058">
        <v>15.3</v>
      </c>
      <c r="S1058">
        <v>4.9000000000000004</v>
      </c>
      <c r="T1058">
        <v>12200</v>
      </c>
      <c r="U1058">
        <v>67300</v>
      </c>
      <c r="V1058">
        <v>18.100000000000001</v>
      </c>
      <c r="W1058">
        <v>4.9000000000000004</v>
      </c>
      <c r="X1058">
        <v>13300</v>
      </c>
      <c r="Y1058">
        <v>71400</v>
      </c>
      <c r="Z1058">
        <v>18.600000000000001</v>
      </c>
      <c r="AA1058">
        <v>5.2</v>
      </c>
      <c r="AB1058">
        <v>11400</v>
      </c>
      <c r="AC1058">
        <v>68200</v>
      </c>
      <c r="AD1058">
        <v>16.7</v>
      </c>
      <c r="AE1058">
        <v>5.4</v>
      </c>
      <c r="AF1058">
        <v>9800</v>
      </c>
      <c r="AG1058">
        <v>69400</v>
      </c>
      <c r="AH1058">
        <v>14.1</v>
      </c>
      <c r="AI1058">
        <v>5.2</v>
      </c>
      <c r="AJ1058">
        <v>12300</v>
      </c>
      <c r="AK1058">
        <v>68100</v>
      </c>
      <c r="AL1058">
        <v>18</v>
      </c>
      <c r="AM1058">
        <v>5.7</v>
      </c>
      <c r="AN1058">
        <v>14700</v>
      </c>
      <c r="AO1058">
        <v>68600</v>
      </c>
      <c r="AP1058">
        <v>21.4</v>
      </c>
      <c r="AQ1058">
        <v>5.7</v>
      </c>
      <c r="AR1058">
        <v>12800</v>
      </c>
      <c r="AS1058">
        <v>73400</v>
      </c>
      <c r="AT1058">
        <v>17.399999999999999</v>
      </c>
      <c r="AU1058">
        <v>5.3</v>
      </c>
      <c r="AV1058">
        <v>14400</v>
      </c>
      <c r="AW1058">
        <v>76600</v>
      </c>
      <c r="AX1058">
        <v>18.8</v>
      </c>
      <c r="AY1058">
        <v>5.5</v>
      </c>
      <c r="AZ1058">
        <v>10200</v>
      </c>
      <c r="BA1058">
        <v>69400</v>
      </c>
      <c r="BB1058">
        <v>14.7</v>
      </c>
      <c r="BC1058">
        <v>5.6</v>
      </c>
      <c r="BD1058">
        <v>15200</v>
      </c>
      <c r="BE1058">
        <v>66600</v>
      </c>
      <c r="BF1058">
        <v>22.8</v>
      </c>
      <c r="BG1058">
        <v>6.4</v>
      </c>
      <c r="BH1058">
        <v>14700</v>
      </c>
      <c r="BI1058">
        <v>72100</v>
      </c>
      <c r="BJ1058">
        <v>20.3</v>
      </c>
      <c r="BK1058">
        <v>6.2</v>
      </c>
      <c r="BL1058">
        <v>10800</v>
      </c>
      <c r="BM1058">
        <v>77700</v>
      </c>
      <c r="BN1058">
        <v>13.9</v>
      </c>
      <c r="BO1058">
        <v>5</v>
      </c>
      <c r="BP1058">
        <v>12400</v>
      </c>
      <c r="BQ1058">
        <v>75600</v>
      </c>
      <c r="BR1058">
        <v>16.5</v>
      </c>
      <c r="BS1058">
        <v>6.1</v>
      </c>
      <c r="BT1058">
        <v>11200</v>
      </c>
      <c r="BU1058">
        <v>68600</v>
      </c>
      <c r="BV1058">
        <v>16.3</v>
      </c>
      <c r="BW1058">
        <v>5.4</v>
      </c>
    </row>
    <row r="1059" spans="1:75" x14ac:dyDescent="0.3">
      <c r="A1059" t="s">
        <v>413</v>
      </c>
      <c r="B1059" t="str">
        <f>VLOOKUP(A1059,'class and classification'!$A$1:$B$338,2,FALSE)</f>
        <v>Predominantly Rural</v>
      </c>
      <c r="C1059" t="str">
        <f>VLOOKUP(A1059,'class and classification'!$A$1:$C$338,3,FALSE)</f>
        <v>SD</v>
      </c>
      <c r="D1059">
        <v>9600</v>
      </c>
      <c r="E1059">
        <v>60100</v>
      </c>
      <c r="F1059">
        <v>16</v>
      </c>
      <c r="G1059">
        <v>3.7</v>
      </c>
      <c r="H1059">
        <v>10200</v>
      </c>
      <c r="I1059">
        <v>63700</v>
      </c>
      <c r="J1059">
        <v>15.9</v>
      </c>
      <c r="K1059">
        <v>3.5</v>
      </c>
      <c r="L1059">
        <v>10400</v>
      </c>
      <c r="M1059">
        <v>62800</v>
      </c>
      <c r="N1059">
        <v>16.600000000000001</v>
      </c>
      <c r="O1059">
        <v>5</v>
      </c>
      <c r="P1059">
        <v>12500</v>
      </c>
      <c r="Q1059">
        <v>66900</v>
      </c>
      <c r="R1059">
        <v>18.600000000000001</v>
      </c>
      <c r="S1059">
        <v>5.0999999999999996</v>
      </c>
      <c r="T1059">
        <v>12600</v>
      </c>
      <c r="U1059">
        <v>63600</v>
      </c>
      <c r="V1059">
        <v>19.8</v>
      </c>
      <c r="W1059">
        <v>5.4</v>
      </c>
      <c r="X1059">
        <v>10100</v>
      </c>
      <c r="Y1059">
        <v>60300</v>
      </c>
      <c r="Z1059">
        <v>16.7</v>
      </c>
      <c r="AA1059">
        <v>5.3</v>
      </c>
      <c r="AB1059">
        <v>10900</v>
      </c>
      <c r="AC1059">
        <v>62600</v>
      </c>
      <c r="AD1059">
        <v>17.5</v>
      </c>
      <c r="AE1059">
        <v>6</v>
      </c>
      <c r="AF1059">
        <v>9100</v>
      </c>
      <c r="AG1059">
        <v>61700</v>
      </c>
      <c r="AH1059">
        <v>14.8</v>
      </c>
      <c r="AI1059">
        <v>5.7</v>
      </c>
      <c r="AJ1059">
        <v>11000</v>
      </c>
      <c r="AK1059">
        <v>61800</v>
      </c>
      <c r="AL1059">
        <v>17.7</v>
      </c>
      <c r="AM1059">
        <v>5.7</v>
      </c>
      <c r="AN1059">
        <v>10600</v>
      </c>
      <c r="AO1059">
        <v>62200</v>
      </c>
      <c r="AP1059">
        <v>17</v>
      </c>
      <c r="AQ1059">
        <v>5.4</v>
      </c>
      <c r="AR1059">
        <v>10200</v>
      </c>
      <c r="AS1059">
        <v>57900</v>
      </c>
      <c r="AT1059">
        <v>17.600000000000001</v>
      </c>
      <c r="AU1059">
        <v>5.5</v>
      </c>
      <c r="AV1059">
        <v>11200</v>
      </c>
      <c r="AW1059">
        <v>62300</v>
      </c>
      <c r="AX1059">
        <v>18</v>
      </c>
      <c r="AY1059">
        <v>6.1</v>
      </c>
      <c r="AZ1059">
        <v>11400</v>
      </c>
      <c r="BA1059">
        <v>67600</v>
      </c>
      <c r="BB1059">
        <v>16.8</v>
      </c>
      <c r="BC1059">
        <v>6.3</v>
      </c>
      <c r="BD1059">
        <v>11600</v>
      </c>
      <c r="BE1059">
        <v>68500</v>
      </c>
      <c r="BF1059">
        <v>16.899999999999999</v>
      </c>
      <c r="BG1059">
        <v>6</v>
      </c>
      <c r="BH1059">
        <v>11200</v>
      </c>
      <c r="BI1059">
        <v>61700</v>
      </c>
      <c r="BJ1059">
        <v>18.2</v>
      </c>
      <c r="BK1059">
        <v>6.9</v>
      </c>
      <c r="BL1059">
        <v>12600</v>
      </c>
      <c r="BM1059">
        <v>63800</v>
      </c>
      <c r="BN1059">
        <v>19.7</v>
      </c>
      <c r="BO1059">
        <v>6.2</v>
      </c>
      <c r="BP1059">
        <v>13100</v>
      </c>
      <c r="BQ1059">
        <v>74100</v>
      </c>
      <c r="BR1059">
        <v>17.7</v>
      </c>
      <c r="BS1059">
        <v>6</v>
      </c>
      <c r="BT1059">
        <v>9000</v>
      </c>
      <c r="BU1059">
        <v>60700</v>
      </c>
      <c r="BV1059">
        <v>14.8</v>
      </c>
      <c r="BW1059">
        <v>5.2</v>
      </c>
    </row>
    <row r="1060" spans="1:75" x14ac:dyDescent="0.3">
      <c r="A1060" t="s">
        <v>414</v>
      </c>
      <c r="B1060" t="str">
        <f>VLOOKUP(A1060,'class and classification'!$A$1:$B$338,2,FALSE)</f>
        <v>Predominantly Rural</v>
      </c>
      <c r="C1060" t="str">
        <f>VLOOKUP(A1060,'class and classification'!$A$1:$C$338,3,FALSE)</f>
        <v>SD</v>
      </c>
      <c r="D1060">
        <v>7100</v>
      </c>
      <c r="E1060">
        <v>51800</v>
      </c>
      <c r="F1060">
        <v>13.6</v>
      </c>
      <c r="G1060">
        <v>3</v>
      </c>
      <c r="H1060">
        <v>8700</v>
      </c>
      <c r="I1060">
        <v>55200</v>
      </c>
      <c r="J1060">
        <v>15.8</v>
      </c>
      <c r="K1060">
        <v>3.1</v>
      </c>
      <c r="L1060">
        <v>11400</v>
      </c>
      <c r="M1060">
        <v>55900</v>
      </c>
      <c r="N1060">
        <v>20.399999999999999</v>
      </c>
      <c r="O1060">
        <v>5.5</v>
      </c>
      <c r="P1060">
        <v>13100</v>
      </c>
      <c r="Q1060">
        <v>55300</v>
      </c>
      <c r="R1060">
        <v>23.6</v>
      </c>
      <c r="S1060">
        <v>6.2</v>
      </c>
      <c r="T1060">
        <v>8400</v>
      </c>
      <c r="U1060">
        <v>55800</v>
      </c>
      <c r="V1060">
        <v>15.1</v>
      </c>
      <c r="W1060">
        <v>5.6</v>
      </c>
      <c r="X1060">
        <v>7300</v>
      </c>
      <c r="Y1060">
        <v>51800</v>
      </c>
      <c r="Z1060">
        <v>14.1</v>
      </c>
      <c r="AA1060">
        <v>6</v>
      </c>
      <c r="AB1060">
        <v>6000</v>
      </c>
      <c r="AC1060">
        <v>55200</v>
      </c>
      <c r="AD1060">
        <v>10.8</v>
      </c>
      <c r="AE1060">
        <v>5.4</v>
      </c>
      <c r="AF1060">
        <v>8500</v>
      </c>
      <c r="AG1060">
        <v>57000</v>
      </c>
      <c r="AH1060">
        <v>14.9</v>
      </c>
      <c r="AI1060">
        <v>5.7</v>
      </c>
      <c r="AJ1060">
        <v>8700</v>
      </c>
      <c r="AK1060">
        <v>54000</v>
      </c>
      <c r="AL1060">
        <v>16.100000000000001</v>
      </c>
      <c r="AM1060">
        <v>6</v>
      </c>
      <c r="AN1060">
        <v>9500</v>
      </c>
      <c r="AO1060">
        <v>55600</v>
      </c>
      <c r="AP1060">
        <v>17.2</v>
      </c>
      <c r="AQ1060">
        <v>6.4</v>
      </c>
      <c r="AR1060">
        <v>10900</v>
      </c>
      <c r="AS1060">
        <v>56200</v>
      </c>
      <c r="AT1060">
        <v>19.3</v>
      </c>
      <c r="AU1060">
        <v>6.5</v>
      </c>
      <c r="AV1060">
        <v>8900</v>
      </c>
      <c r="AW1060">
        <v>59100</v>
      </c>
      <c r="AX1060">
        <v>15</v>
      </c>
      <c r="AY1060">
        <v>5.7</v>
      </c>
      <c r="AZ1060">
        <v>6700</v>
      </c>
      <c r="BA1060">
        <v>56000</v>
      </c>
      <c r="BB1060">
        <v>11.9</v>
      </c>
      <c r="BC1060">
        <v>5.8</v>
      </c>
      <c r="BD1060">
        <v>10100</v>
      </c>
      <c r="BE1060">
        <v>57600</v>
      </c>
      <c r="BF1060">
        <v>17.5</v>
      </c>
      <c r="BG1060">
        <v>7</v>
      </c>
      <c r="BH1060">
        <v>11000</v>
      </c>
      <c r="BI1060">
        <v>60700</v>
      </c>
      <c r="BJ1060">
        <v>18.100000000000001</v>
      </c>
      <c r="BK1060">
        <v>6.5</v>
      </c>
      <c r="BL1060">
        <v>5700</v>
      </c>
      <c r="BM1060">
        <v>59700</v>
      </c>
      <c r="BN1060">
        <v>9.6</v>
      </c>
      <c r="BO1060">
        <v>4.9000000000000004</v>
      </c>
      <c r="BP1060">
        <v>3800</v>
      </c>
      <c r="BQ1060">
        <v>53600</v>
      </c>
      <c r="BR1060">
        <v>7.1</v>
      </c>
      <c r="BS1060" t="s">
        <v>38</v>
      </c>
      <c r="BT1060">
        <v>9800</v>
      </c>
      <c r="BU1060">
        <v>54800</v>
      </c>
      <c r="BV1060">
        <v>17.899999999999999</v>
      </c>
      <c r="BW1060">
        <v>7.2</v>
      </c>
    </row>
    <row r="1061" spans="1:75" x14ac:dyDescent="0.3">
      <c r="A1061" t="s">
        <v>415</v>
      </c>
      <c r="B1061" t="str">
        <f>VLOOKUP(A1061,'class and classification'!$A$1:$B$338,2,FALSE)</f>
        <v>Predominantly Urban</v>
      </c>
      <c r="C1061" t="str">
        <f>VLOOKUP(A1061,'class and classification'!$A$1:$C$338,3,FALSE)</f>
        <v>SD</v>
      </c>
      <c r="D1061">
        <v>11100</v>
      </c>
      <c r="E1061">
        <v>62600</v>
      </c>
      <c r="F1061">
        <v>17.8</v>
      </c>
      <c r="G1061">
        <v>3.7</v>
      </c>
      <c r="H1061">
        <v>11900</v>
      </c>
      <c r="I1061">
        <v>65300</v>
      </c>
      <c r="J1061">
        <v>18.2</v>
      </c>
      <c r="K1061">
        <v>3.9</v>
      </c>
      <c r="L1061">
        <v>14200</v>
      </c>
      <c r="M1061">
        <v>60900</v>
      </c>
      <c r="N1061">
        <v>23.3</v>
      </c>
      <c r="O1061">
        <v>6.1</v>
      </c>
      <c r="P1061">
        <v>14600</v>
      </c>
      <c r="Q1061">
        <v>64800</v>
      </c>
      <c r="R1061">
        <v>22.5</v>
      </c>
      <c r="S1061">
        <v>6.1</v>
      </c>
      <c r="T1061">
        <v>14700</v>
      </c>
      <c r="U1061">
        <v>63900</v>
      </c>
      <c r="V1061">
        <v>23</v>
      </c>
      <c r="W1061">
        <v>6.1</v>
      </c>
      <c r="X1061">
        <v>13200</v>
      </c>
      <c r="Y1061">
        <v>63800</v>
      </c>
      <c r="Z1061">
        <v>20.6</v>
      </c>
      <c r="AA1061">
        <v>6.1</v>
      </c>
      <c r="AB1061">
        <v>11900</v>
      </c>
      <c r="AC1061">
        <v>65000</v>
      </c>
      <c r="AD1061">
        <v>18.2</v>
      </c>
      <c r="AE1061">
        <v>5.9</v>
      </c>
      <c r="AF1061">
        <v>9200</v>
      </c>
      <c r="AG1061">
        <v>62600</v>
      </c>
      <c r="AH1061">
        <v>14.7</v>
      </c>
      <c r="AI1061">
        <v>5.4</v>
      </c>
      <c r="AJ1061">
        <v>9200</v>
      </c>
      <c r="AK1061">
        <v>60700</v>
      </c>
      <c r="AL1061">
        <v>15.2</v>
      </c>
      <c r="AM1061">
        <v>5.3</v>
      </c>
      <c r="AN1061">
        <v>10700</v>
      </c>
      <c r="AO1061">
        <v>64700</v>
      </c>
      <c r="AP1061">
        <v>16.5</v>
      </c>
      <c r="AQ1061">
        <v>5.5</v>
      </c>
      <c r="AR1061">
        <v>11600</v>
      </c>
      <c r="AS1061">
        <v>63300</v>
      </c>
      <c r="AT1061">
        <v>18.3</v>
      </c>
      <c r="AU1061">
        <v>5.7</v>
      </c>
      <c r="AV1061">
        <v>9500</v>
      </c>
      <c r="AW1061">
        <v>62000</v>
      </c>
      <c r="AX1061">
        <v>15.3</v>
      </c>
      <c r="AY1061">
        <v>5.4</v>
      </c>
      <c r="AZ1061">
        <v>12400</v>
      </c>
      <c r="BA1061">
        <v>61000</v>
      </c>
      <c r="BB1061">
        <v>20.3</v>
      </c>
      <c r="BC1061">
        <v>7</v>
      </c>
      <c r="BD1061">
        <v>18500</v>
      </c>
      <c r="BE1061">
        <v>62800</v>
      </c>
      <c r="BF1061">
        <v>29.4</v>
      </c>
      <c r="BG1061">
        <v>7.6</v>
      </c>
      <c r="BH1061">
        <v>9900</v>
      </c>
      <c r="BI1061">
        <v>64100</v>
      </c>
      <c r="BJ1061">
        <v>15.5</v>
      </c>
      <c r="BK1061">
        <v>6.2</v>
      </c>
      <c r="BL1061">
        <v>10400</v>
      </c>
      <c r="BM1061">
        <v>64000</v>
      </c>
      <c r="BN1061">
        <v>16.2</v>
      </c>
      <c r="BO1061">
        <v>6.3</v>
      </c>
      <c r="BP1061">
        <v>13400</v>
      </c>
      <c r="BQ1061">
        <v>66400</v>
      </c>
      <c r="BR1061">
        <v>20.2</v>
      </c>
      <c r="BS1061">
        <v>7.4</v>
      </c>
      <c r="BT1061">
        <v>13100</v>
      </c>
      <c r="BU1061">
        <v>68100</v>
      </c>
      <c r="BV1061">
        <v>19.3</v>
      </c>
      <c r="BW1061">
        <v>5.9</v>
      </c>
    </row>
    <row r="1062" spans="1:75" x14ac:dyDescent="0.3">
      <c r="A1062" t="s">
        <v>416</v>
      </c>
      <c r="B1062" t="str">
        <f>VLOOKUP(A1062,'class and classification'!$A$1:$B$338,2,FALSE)</f>
        <v>Predominantly Urban</v>
      </c>
      <c r="C1062" t="str">
        <f>VLOOKUP(A1062,'class and classification'!$A$1:$C$338,3,FALSE)</f>
        <v>SD</v>
      </c>
      <c r="D1062">
        <v>5300</v>
      </c>
      <c r="E1062">
        <v>35900</v>
      </c>
      <c r="F1062">
        <v>14.7</v>
      </c>
      <c r="G1062">
        <v>3.6</v>
      </c>
      <c r="H1062">
        <v>5600</v>
      </c>
      <c r="I1062">
        <v>35800</v>
      </c>
      <c r="J1062">
        <v>15.6</v>
      </c>
      <c r="K1062">
        <v>3.6</v>
      </c>
      <c r="L1062">
        <v>4300</v>
      </c>
      <c r="M1062">
        <v>35400</v>
      </c>
      <c r="N1062">
        <v>12.2</v>
      </c>
      <c r="O1062">
        <v>5.9</v>
      </c>
      <c r="P1062">
        <v>3800</v>
      </c>
      <c r="Q1062">
        <v>37600</v>
      </c>
      <c r="R1062">
        <v>10.199999999999999</v>
      </c>
      <c r="S1062">
        <v>5.5</v>
      </c>
      <c r="T1062">
        <v>8300</v>
      </c>
      <c r="U1062">
        <v>38200</v>
      </c>
      <c r="V1062">
        <v>21.8</v>
      </c>
      <c r="W1062">
        <v>7.8</v>
      </c>
      <c r="X1062">
        <v>6100</v>
      </c>
      <c r="Y1062">
        <v>34800</v>
      </c>
      <c r="Z1062">
        <v>17.399999999999999</v>
      </c>
      <c r="AA1062">
        <v>8.3000000000000007</v>
      </c>
      <c r="AB1062">
        <v>5600</v>
      </c>
      <c r="AC1062">
        <v>36300</v>
      </c>
      <c r="AD1062">
        <v>15.4</v>
      </c>
      <c r="AE1062">
        <v>7.6</v>
      </c>
      <c r="AF1062">
        <v>7800</v>
      </c>
      <c r="AG1062">
        <v>35300</v>
      </c>
      <c r="AH1062">
        <v>22</v>
      </c>
      <c r="AI1062">
        <v>9.8000000000000007</v>
      </c>
      <c r="AJ1062">
        <v>7600</v>
      </c>
      <c r="AK1062">
        <v>37100</v>
      </c>
      <c r="AL1062">
        <v>20.5</v>
      </c>
      <c r="AM1062">
        <v>9.3000000000000007</v>
      </c>
      <c r="AN1062">
        <v>6300</v>
      </c>
      <c r="AO1062">
        <v>37000</v>
      </c>
      <c r="AP1062">
        <v>16.899999999999999</v>
      </c>
      <c r="AQ1062">
        <v>8.5</v>
      </c>
      <c r="AR1062">
        <v>6500</v>
      </c>
      <c r="AS1062">
        <v>41900</v>
      </c>
      <c r="AT1062">
        <v>15.5</v>
      </c>
      <c r="AU1062">
        <v>7.3</v>
      </c>
      <c r="AV1062">
        <v>5300</v>
      </c>
      <c r="AW1062">
        <v>38800</v>
      </c>
      <c r="AX1062">
        <v>13.6</v>
      </c>
      <c r="AY1062">
        <v>7.8</v>
      </c>
      <c r="AZ1062">
        <v>5800</v>
      </c>
      <c r="BA1062">
        <v>40700</v>
      </c>
      <c r="BB1062">
        <v>14.1</v>
      </c>
      <c r="BC1062">
        <v>7.6</v>
      </c>
      <c r="BD1062">
        <v>7400</v>
      </c>
      <c r="BE1062">
        <v>35100</v>
      </c>
      <c r="BF1062">
        <v>21</v>
      </c>
      <c r="BG1062">
        <v>9.8000000000000007</v>
      </c>
      <c r="BH1062">
        <v>7400</v>
      </c>
      <c r="BI1062">
        <v>41600</v>
      </c>
      <c r="BJ1062">
        <v>17.8</v>
      </c>
      <c r="BK1062">
        <v>8.3000000000000007</v>
      </c>
      <c r="BL1062">
        <v>6600</v>
      </c>
      <c r="BM1062">
        <v>39700</v>
      </c>
      <c r="BN1062">
        <v>16.600000000000001</v>
      </c>
      <c r="BO1062">
        <v>8</v>
      </c>
      <c r="BP1062">
        <v>7200</v>
      </c>
      <c r="BQ1062">
        <v>42600</v>
      </c>
      <c r="BR1062">
        <v>16.899999999999999</v>
      </c>
      <c r="BS1062">
        <v>8.1999999999999993</v>
      </c>
      <c r="BT1062">
        <v>6800</v>
      </c>
      <c r="BU1062">
        <v>40200</v>
      </c>
      <c r="BV1062">
        <v>17</v>
      </c>
      <c r="BW1062">
        <v>8.1999999999999993</v>
      </c>
    </row>
    <row r="1063" spans="1:75" x14ac:dyDescent="0.3">
      <c r="A1063" t="s">
        <v>417</v>
      </c>
      <c r="B1063" t="str">
        <f>VLOOKUP(A1063,'class and classification'!$A$1:$B$338,2,FALSE)</f>
        <v>Predominantly Urban</v>
      </c>
      <c r="C1063" t="str">
        <f>VLOOKUP(A1063,'class and classification'!$A$1:$C$338,3,FALSE)</f>
        <v>SD</v>
      </c>
      <c r="D1063">
        <v>11400</v>
      </c>
      <c r="E1063">
        <v>67800</v>
      </c>
      <c r="F1063">
        <v>16.899999999999999</v>
      </c>
      <c r="G1063">
        <v>3.6</v>
      </c>
      <c r="H1063">
        <v>11400</v>
      </c>
      <c r="I1063">
        <v>68000</v>
      </c>
      <c r="J1063">
        <v>16.8</v>
      </c>
      <c r="K1063">
        <v>4</v>
      </c>
      <c r="L1063">
        <v>15700</v>
      </c>
      <c r="M1063">
        <v>71900</v>
      </c>
      <c r="N1063">
        <v>21.9</v>
      </c>
      <c r="O1063">
        <v>5.5</v>
      </c>
      <c r="P1063">
        <v>14400</v>
      </c>
      <c r="Q1063">
        <v>74400</v>
      </c>
      <c r="R1063">
        <v>19.3</v>
      </c>
      <c r="S1063">
        <v>5.3</v>
      </c>
      <c r="T1063">
        <v>13100</v>
      </c>
      <c r="U1063">
        <v>73900</v>
      </c>
      <c r="V1063">
        <v>17.8</v>
      </c>
      <c r="W1063">
        <v>5.3</v>
      </c>
      <c r="X1063">
        <v>11800</v>
      </c>
      <c r="Y1063">
        <v>66000</v>
      </c>
      <c r="Z1063">
        <v>17.899999999999999</v>
      </c>
      <c r="AA1063">
        <v>6.1</v>
      </c>
      <c r="AB1063">
        <v>9100</v>
      </c>
      <c r="AC1063">
        <v>71000</v>
      </c>
      <c r="AD1063">
        <v>12.8</v>
      </c>
      <c r="AE1063">
        <v>5.3</v>
      </c>
      <c r="AF1063">
        <v>11400</v>
      </c>
      <c r="AG1063">
        <v>73400</v>
      </c>
      <c r="AH1063">
        <v>15.5</v>
      </c>
      <c r="AI1063">
        <v>5.0999999999999996</v>
      </c>
      <c r="AJ1063">
        <v>11600</v>
      </c>
      <c r="AK1063">
        <v>67400</v>
      </c>
      <c r="AL1063">
        <v>17.100000000000001</v>
      </c>
      <c r="AM1063">
        <v>5.8</v>
      </c>
      <c r="AN1063">
        <v>15100</v>
      </c>
      <c r="AO1063">
        <v>64200</v>
      </c>
      <c r="AP1063">
        <v>23.5</v>
      </c>
      <c r="AQ1063">
        <v>6.5</v>
      </c>
      <c r="AR1063">
        <v>9000</v>
      </c>
      <c r="AS1063">
        <v>69800</v>
      </c>
      <c r="AT1063">
        <v>12.9</v>
      </c>
      <c r="AU1063">
        <v>5.2</v>
      </c>
      <c r="AV1063">
        <v>8100</v>
      </c>
      <c r="AW1063">
        <v>69600</v>
      </c>
      <c r="AX1063">
        <v>11.7</v>
      </c>
      <c r="AY1063">
        <v>5.4</v>
      </c>
      <c r="AZ1063">
        <v>15700</v>
      </c>
      <c r="BA1063">
        <v>75600</v>
      </c>
      <c r="BB1063">
        <v>20.8</v>
      </c>
      <c r="BC1063">
        <v>6.9</v>
      </c>
      <c r="BD1063">
        <v>13800</v>
      </c>
      <c r="BE1063">
        <v>81900</v>
      </c>
      <c r="BF1063">
        <v>16.8</v>
      </c>
      <c r="BG1063">
        <v>6.4</v>
      </c>
      <c r="BH1063">
        <v>7700</v>
      </c>
      <c r="BI1063">
        <v>75300</v>
      </c>
      <c r="BJ1063">
        <v>10.199999999999999</v>
      </c>
      <c r="BK1063">
        <v>5.9</v>
      </c>
      <c r="BL1063">
        <v>18800</v>
      </c>
      <c r="BM1063">
        <v>87900</v>
      </c>
      <c r="BN1063">
        <v>21.4</v>
      </c>
      <c r="BO1063">
        <v>6.7</v>
      </c>
      <c r="BP1063">
        <v>13200</v>
      </c>
      <c r="BQ1063">
        <v>82000</v>
      </c>
      <c r="BR1063">
        <v>16.100000000000001</v>
      </c>
      <c r="BS1063">
        <v>6.5</v>
      </c>
      <c r="BT1063">
        <v>10400</v>
      </c>
      <c r="BU1063">
        <v>78800</v>
      </c>
      <c r="BV1063">
        <v>13.2</v>
      </c>
      <c r="BW1063">
        <v>6.1</v>
      </c>
    </row>
    <row r="1064" spans="1:75" x14ac:dyDescent="0.3">
      <c r="A1064" t="s">
        <v>418</v>
      </c>
      <c r="B1064" t="str">
        <f>VLOOKUP(A1064,'class and classification'!$A$1:$B$338,2,FALSE)</f>
        <v>Urban with Significant Rural</v>
      </c>
      <c r="C1064" t="str">
        <f>VLOOKUP(A1064,'class and classification'!$A$1:$C$338,3,FALSE)</f>
        <v>SD</v>
      </c>
      <c r="D1064">
        <v>7500</v>
      </c>
      <c r="E1064">
        <v>38800</v>
      </c>
      <c r="F1064">
        <v>19.399999999999999</v>
      </c>
      <c r="G1064">
        <v>3.9</v>
      </c>
      <c r="H1064">
        <v>6500</v>
      </c>
      <c r="I1064">
        <v>41300</v>
      </c>
      <c r="J1064">
        <v>15.8</v>
      </c>
      <c r="K1064">
        <v>3.5</v>
      </c>
      <c r="L1064">
        <v>7300</v>
      </c>
      <c r="M1064">
        <v>40000</v>
      </c>
      <c r="N1064">
        <v>18.2</v>
      </c>
      <c r="O1064">
        <v>7.4</v>
      </c>
      <c r="P1064">
        <v>8900</v>
      </c>
      <c r="Q1064">
        <v>41200</v>
      </c>
      <c r="R1064">
        <v>21.5</v>
      </c>
      <c r="S1064">
        <v>7.4</v>
      </c>
      <c r="T1064">
        <v>7500</v>
      </c>
      <c r="U1064">
        <v>41100</v>
      </c>
      <c r="V1064">
        <v>18.3</v>
      </c>
      <c r="W1064">
        <v>7.1</v>
      </c>
      <c r="X1064">
        <v>7800</v>
      </c>
      <c r="Y1064">
        <v>38900</v>
      </c>
      <c r="Z1064">
        <v>20.100000000000001</v>
      </c>
      <c r="AA1064">
        <v>7.3</v>
      </c>
      <c r="AB1064">
        <v>9800</v>
      </c>
      <c r="AC1064">
        <v>41100</v>
      </c>
      <c r="AD1064">
        <v>23.8</v>
      </c>
      <c r="AE1064">
        <v>7.9</v>
      </c>
      <c r="AF1064">
        <v>5600</v>
      </c>
      <c r="AG1064">
        <v>38200</v>
      </c>
      <c r="AH1064">
        <v>14.7</v>
      </c>
      <c r="AI1064">
        <v>6.3</v>
      </c>
      <c r="AJ1064">
        <v>6200</v>
      </c>
      <c r="AK1064">
        <v>41800</v>
      </c>
      <c r="AL1064">
        <v>14.8</v>
      </c>
      <c r="AM1064">
        <v>6.1</v>
      </c>
      <c r="AN1064">
        <v>6400</v>
      </c>
      <c r="AO1064">
        <v>44200</v>
      </c>
      <c r="AP1064">
        <v>14.5</v>
      </c>
      <c r="AQ1064">
        <v>6.5</v>
      </c>
      <c r="AR1064">
        <v>8700</v>
      </c>
      <c r="AS1064">
        <v>42800</v>
      </c>
      <c r="AT1064">
        <v>20.3</v>
      </c>
      <c r="AU1064">
        <v>8.4</v>
      </c>
      <c r="AV1064">
        <v>6100</v>
      </c>
      <c r="AW1064">
        <v>40700</v>
      </c>
      <c r="AX1064">
        <v>14.9</v>
      </c>
      <c r="AY1064">
        <v>6.7</v>
      </c>
      <c r="AZ1064">
        <v>8500</v>
      </c>
      <c r="BA1064">
        <v>43700</v>
      </c>
      <c r="BB1064">
        <v>19.399999999999999</v>
      </c>
      <c r="BC1064">
        <v>7</v>
      </c>
      <c r="BD1064">
        <v>5000</v>
      </c>
      <c r="BE1064">
        <v>38000</v>
      </c>
      <c r="BF1064">
        <v>13.1</v>
      </c>
      <c r="BG1064" t="s">
        <v>38</v>
      </c>
      <c r="BH1064">
        <v>8400</v>
      </c>
      <c r="BI1064">
        <v>41400</v>
      </c>
      <c r="BJ1064">
        <v>20.3</v>
      </c>
      <c r="BK1064">
        <v>8.5</v>
      </c>
      <c r="BL1064">
        <v>12300</v>
      </c>
      <c r="BM1064">
        <v>45000</v>
      </c>
      <c r="BN1064">
        <v>27.4</v>
      </c>
      <c r="BO1064">
        <v>8.6999999999999993</v>
      </c>
      <c r="BP1064">
        <v>11700</v>
      </c>
      <c r="BQ1064">
        <v>43200</v>
      </c>
      <c r="BR1064">
        <v>27.1</v>
      </c>
      <c r="BS1064">
        <v>8.8000000000000007</v>
      </c>
      <c r="BT1064">
        <v>6300</v>
      </c>
      <c r="BU1064">
        <v>43300</v>
      </c>
      <c r="BV1064">
        <v>14.7</v>
      </c>
      <c r="BW1064">
        <v>7.1</v>
      </c>
    </row>
    <row r="1065" spans="1:75" x14ac:dyDescent="0.3">
      <c r="A1065" t="s">
        <v>419</v>
      </c>
      <c r="B1065" t="str">
        <f>VLOOKUP(A1065,'class and classification'!$A$1:$B$338,2,FALSE)</f>
        <v>Predominantly Urban</v>
      </c>
      <c r="C1065" t="str">
        <f>VLOOKUP(A1065,'class and classification'!$A$1:$C$338,3,FALSE)</f>
        <v>SD</v>
      </c>
      <c r="D1065">
        <v>8400</v>
      </c>
      <c r="E1065">
        <v>62000</v>
      </c>
      <c r="F1065">
        <v>13.6</v>
      </c>
      <c r="G1065">
        <v>3.4</v>
      </c>
      <c r="H1065">
        <v>12700</v>
      </c>
      <c r="I1065">
        <v>61700</v>
      </c>
      <c r="J1065">
        <v>20.6</v>
      </c>
      <c r="K1065">
        <v>3.9</v>
      </c>
      <c r="L1065">
        <v>12300</v>
      </c>
      <c r="M1065">
        <v>62800</v>
      </c>
      <c r="N1065">
        <v>19.600000000000001</v>
      </c>
      <c r="O1065">
        <v>5.7</v>
      </c>
      <c r="P1065">
        <v>14500</v>
      </c>
      <c r="Q1065">
        <v>67500</v>
      </c>
      <c r="R1065">
        <v>21.5</v>
      </c>
      <c r="S1065">
        <v>5.2</v>
      </c>
      <c r="T1065">
        <v>12500</v>
      </c>
      <c r="U1065">
        <v>68400</v>
      </c>
      <c r="V1065">
        <v>18.2</v>
      </c>
      <c r="W1065">
        <v>5.0999999999999996</v>
      </c>
      <c r="X1065">
        <v>12300</v>
      </c>
      <c r="Y1065">
        <v>67200</v>
      </c>
      <c r="Z1065">
        <v>18.3</v>
      </c>
      <c r="AA1065">
        <v>5.7</v>
      </c>
      <c r="AB1065">
        <v>11900</v>
      </c>
      <c r="AC1065">
        <v>70300</v>
      </c>
      <c r="AD1065">
        <v>16.899999999999999</v>
      </c>
      <c r="AE1065">
        <v>6.1</v>
      </c>
      <c r="AF1065">
        <v>11400</v>
      </c>
      <c r="AG1065">
        <v>69100</v>
      </c>
      <c r="AH1065">
        <v>16.5</v>
      </c>
      <c r="AI1065">
        <v>5.8</v>
      </c>
      <c r="AJ1065">
        <v>13300</v>
      </c>
      <c r="AK1065">
        <v>69000</v>
      </c>
      <c r="AL1065">
        <v>19.3</v>
      </c>
      <c r="AM1065">
        <v>6.3</v>
      </c>
      <c r="AN1065">
        <v>11900</v>
      </c>
      <c r="AO1065">
        <v>74400</v>
      </c>
      <c r="AP1065">
        <v>16</v>
      </c>
      <c r="AQ1065">
        <v>5.6</v>
      </c>
      <c r="AR1065">
        <v>11100</v>
      </c>
      <c r="AS1065">
        <v>73000</v>
      </c>
      <c r="AT1065">
        <v>15.2</v>
      </c>
      <c r="AU1065">
        <v>5.8</v>
      </c>
      <c r="AV1065">
        <v>15200</v>
      </c>
      <c r="AW1065">
        <v>72800</v>
      </c>
      <c r="AX1065">
        <v>20.9</v>
      </c>
      <c r="AY1065">
        <v>6.2</v>
      </c>
      <c r="AZ1065">
        <v>12000</v>
      </c>
      <c r="BA1065">
        <v>77100</v>
      </c>
      <c r="BB1065">
        <v>15.5</v>
      </c>
      <c r="BC1065">
        <v>5.4</v>
      </c>
      <c r="BD1065">
        <v>11200</v>
      </c>
      <c r="BE1065">
        <v>78800</v>
      </c>
      <c r="BF1065">
        <v>14.2</v>
      </c>
      <c r="BG1065">
        <v>5.3</v>
      </c>
      <c r="BH1065">
        <v>17200</v>
      </c>
      <c r="BI1065">
        <v>71300</v>
      </c>
      <c r="BJ1065">
        <v>24.1</v>
      </c>
      <c r="BK1065">
        <v>8.1</v>
      </c>
      <c r="BL1065">
        <v>20300</v>
      </c>
      <c r="BM1065">
        <v>78700</v>
      </c>
      <c r="BN1065">
        <v>25.8</v>
      </c>
      <c r="BO1065">
        <v>7.1</v>
      </c>
      <c r="BP1065">
        <v>11500</v>
      </c>
      <c r="BQ1065">
        <v>76700</v>
      </c>
      <c r="BR1065">
        <v>15</v>
      </c>
      <c r="BS1065">
        <v>6.7</v>
      </c>
      <c r="BT1065">
        <v>13200</v>
      </c>
      <c r="BU1065">
        <v>77800</v>
      </c>
      <c r="BV1065">
        <v>17</v>
      </c>
      <c r="BW1065">
        <v>6</v>
      </c>
    </row>
    <row r="1066" spans="1:75" x14ac:dyDescent="0.3">
      <c r="A1066" t="s">
        <v>420</v>
      </c>
      <c r="B1066" t="str">
        <f>VLOOKUP(A1066,'class and classification'!$A$1:$B$338,2,FALSE)</f>
        <v>Predominantly Urban</v>
      </c>
      <c r="C1066" t="str">
        <f>VLOOKUP(A1066,'class and classification'!$A$1:$C$338,3,FALSE)</f>
        <v>SD</v>
      </c>
      <c r="D1066">
        <v>7300</v>
      </c>
      <c r="E1066">
        <v>41900</v>
      </c>
      <c r="F1066">
        <v>17.399999999999999</v>
      </c>
      <c r="G1066">
        <v>3.6</v>
      </c>
      <c r="H1066">
        <v>6700</v>
      </c>
      <c r="I1066">
        <v>41500</v>
      </c>
      <c r="J1066">
        <v>16.100000000000001</v>
      </c>
      <c r="K1066">
        <v>3.6</v>
      </c>
      <c r="L1066">
        <v>6900</v>
      </c>
      <c r="M1066">
        <v>43100</v>
      </c>
      <c r="N1066">
        <v>16</v>
      </c>
      <c r="O1066">
        <v>6.6</v>
      </c>
      <c r="P1066">
        <v>4600</v>
      </c>
      <c r="Q1066">
        <v>44200</v>
      </c>
      <c r="R1066">
        <v>10.5</v>
      </c>
      <c r="S1066">
        <v>5.6</v>
      </c>
      <c r="T1066">
        <v>5300</v>
      </c>
      <c r="U1066">
        <v>40200</v>
      </c>
      <c r="V1066">
        <v>13.1</v>
      </c>
      <c r="W1066">
        <v>5.9</v>
      </c>
      <c r="X1066">
        <v>9500</v>
      </c>
      <c r="Y1066">
        <v>42600</v>
      </c>
      <c r="Z1066">
        <v>22.3</v>
      </c>
      <c r="AA1066">
        <v>8.1999999999999993</v>
      </c>
      <c r="AB1066">
        <v>5600</v>
      </c>
      <c r="AC1066">
        <v>39800</v>
      </c>
      <c r="AD1066">
        <v>14.2</v>
      </c>
      <c r="AE1066">
        <v>6.8</v>
      </c>
      <c r="AF1066">
        <v>9100</v>
      </c>
      <c r="AG1066">
        <v>37900</v>
      </c>
      <c r="AH1066">
        <v>23.9</v>
      </c>
      <c r="AI1066">
        <v>8.6999999999999993</v>
      </c>
      <c r="AJ1066">
        <v>4300</v>
      </c>
      <c r="AK1066">
        <v>43300</v>
      </c>
      <c r="AL1066">
        <v>9.9</v>
      </c>
      <c r="AM1066">
        <v>5.7</v>
      </c>
      <c r="AN1066">
        <v>8400</v>
      </c>
      <c r="AO1066">
        <v>43900</v>
      </c>
      <c r="AP1066">
        <v>19.100000000000001</v>
      </c>
      <c r="AQ1066">
        <v>7.9</v>
      </c>
      <c r="AR1066">
        <v>7400</v>
      </c>
      <c r="AS1066">
        <v>41500</v>
      </c>
      <c r="AT1066">
        <v>17.7</v>
      </c>
      <c r="AU1066">
        <v>7.5</v>
      </c>
      <c r="AV1066">
        <v>8300</v>
      </c>
      <c r="AW1066">
        <v>43100</v>
      </c>
      <c r="AX1066">
        <v>19.3</v>
      </c>
      <c r="AY1066">
        <v>7.8</v>
      </c>
      <c r="AZ1066">
        <v>9800</v>
      </c>
      <c r="BA1066">
        <v>48600</v>
      </c>
      <c r="BB1066">
        <v>20.2</v>
      </c>
      <c r="BC1066">
        <v>8</v>
      </c>
      <c r="BD1066">
        <v>7500</v>
      </c>
      <c r="BE1066">
        <v>51000</v>
      </c>
      <c r="BF1066">
        <v>14.6</v>
      </c>
      <c r="BG1066">
        <v>6.2</v>
      </c>
      <c r="BH1066">
        <v>7200</v>
      </c>
      <c r="BI1066">
        <v>45000</v>
      </c>
      <c r="BJ1066">
        <v>16</v>
      </c>
      <c r="BK1066">
        <v>7.6</v>
      </c>
      <c r="BL1066">
        <v>8200</v>
      </c>
      <c r="BM1066">
        <v>47700</v>
      </c>
      <c r="BN1066">
        <v>17.2</v>
      </c>
      <c r="BO1066">
        <v>8.4</v>
      </c>
      <c r="BP1066">
        <v>11100</v>
      </c>
      <c r="BQ1066">
        <v>52300</v>
      </c>
      <c r="BR1066">
        <v>21.2</v>
      </c>
      <c r="BS1066">
        <v>9.1</v>
      </c>
      <c r="BT1066">
        <v>9200</v>
      </c>
      <c r="BU1066">
        <v>45100</v>
      </c>
      <c r="BV1066">
        <v>20.3</v>
      </c>
      <c r="BW1066">
        <v>11.6</v>
      </c>
    </row>
    <row r="1067" spans="1:75" x14ac:dyDescent="0.3">
      <c r="A1067" t="s">
        <v>421</v>
      </c>
      <c r="B1067" t="str">
        <f>VLOOKUP(A1067,'class and classification'!$A$1:$B$338,2,FALSE)</f>
        <v>Predominantly Urban</v>
      </c>
      <c r="C1067" t="str">
        <f>VLOOKUP(A1067,'class and classification'!$A$1:$C$338,3,FALSE)</f>
        <v>SD</v>
      </c>
      <c r="D1067">
        <v>8100</v>
      </c>
      <c r="E1067">
        <v>46100</v>
      </c>
      <c r="F1067">
        <v>17.600000000000001</v>
      </c>
      <c r="G1067">
        <v>3.5</v>
      </c>
      <c r="H1067">
        <v>8100</v>
      </c>
      <c r="I1067">
        <v>48300</v>
      </c>
      <c r="J1067">
        <v>16.899999999999999</v>
      </c>
      <c r="K1067">
        <v>3.7</v>
      </c>
      <c r="L1067">
        <v>6500</v>
      </c>
      <c r="M1067">
        <v>44400</v>
      </c>
      <c r="N1067">
        <v>14.7</v>
      </c>
      <c r="O1067">
        <v>5.9</v>
      </c>
      <c r="P1067">
        <v>7500</v>
      </c>
      <c r="Q1067">
        <v>45300</v>
      </c>
      <c r="R1067">
        <v>16.600000000000001</v>
      </c>
      <c r="S1067">
        <v>6.1</v>
      </c>
      <c r="T1067">
        <v>9200</v>
      </c>
      <c r="U1067">
        <v>48300</v>
      </c>
      <c r="V1067">
        <v>18.899999999999999</v>
      </c>
      <c r="W1067">
        <v>6.3</v>
      </c>
      <c r="X1067">
        <v>8000</v>
      </c>
      <c r="Y1067">
        <v>48700</v>
      </c>
      <c r="Z1067">
        <v>16.5</v>
      </c>
      <c r="AA1067">
        <v>6.9</v>
      </c>
      <c r="AB1067">
        <v>7800</v>
      </c>
      <c r="AC1067">
        <v>45900</v>
      </c>
      <c r="AD1067">
        <v>16.899999999999999</v>
      </c>
      <c r="AE1067">
        <v>6.5</v>
      </c>
      <c r="AF1067">
        <v>11000</v>
      </c>
      <c r="AG1067">
        <v>51900</v>
      </c>
      <c r="AH1067">
        <v>21.2</v>
      </c>
      <c r="AI1067">
        <v>7.6</v>
      </c>
      <c r="AJ1067">
        <v>11000</v>
      </c>
      <c r="AK1067">
        <v>54300</v>
      </c>
      <c r="AL1067">
        <v>20.399999999999999</v>
      </c>
      <c r="AM1067">
        <v>6.8</v>
      </c>
      <c r="AN1067">
        <v>7900</v>
      </c>
      <c r="AO1067">
        <v>49500</v>
      </c>
      <c r="AP1067">
        <v>16.100000000000001</v>
      </c>
      <c r="AQ1067">
        <v>6</v>
      </c>
      <c r="AR1067">
        <v>6900</v>
      </c>
      <c r="AS1067">
        <v>47100</v>
      </c>
      <c r="AT1067">
        <v>14.7</v>
      </c>
      <c r="AU1067">
        <v>6.2</v>
      </c>
      <c r="AV1067">
        <v>7300</v>
      </c>
      <c r="AW1067">
        <v>51700</v>
      </c>
      <c r="AX1067">
        <v>14</v>
      </c>
      <c r="AY1067">
        <v>5.8</v>
      </c>
      <c r="AZ1067">
        <v>9800</v>
      </c>
      <c r="BA1067">
        <v>50500</v>
      </c>
      <c r="BB1067">
        <v>19.399999999999999</v>
      </c>
      <c r="BC1067">
        <v>6.9</v>
      </c>
      <c r="BD1067">
        <v>10400</v>
      </c>
      <c r="BE1067">
        <v>51900</v>
      </c>
      <c r="BF1067">
        <v>20.100000000000001</v>
      </c>
      <c r="BG1067">
        <v>6.7</v>
      </c>
      <c r="BH1067">
        <v>11700</v>
      </c>
      <c r="BI1067">
        <v>56100</v>
      </c>
      <c r="BJ1067">
        <v>20.8</v>
      </c>
      <c r="BK1067">
        <v>7.9</v>
      </c>
      <c r="BL1067">
        <v>7400</v>
      </c>
      <c r="BM1067">
        <v>54600</v>
      </c>
      <c r="BN1067">
        <v>13.5</v>
      </c>
      <c r="BO1067">
        <v>6</v>
      </c>
      <c r="BP1067">
        <v>11700</v>
      </c>
      <c r="BQ1067">
        <v>50400</v>
      </c>
      <c r="BR1067">
        <v>23.3</v>
      </c>
      <c r="BS1067">
        <v>8.4</v>
      </c>
      <c r="BT1067">
        <v>9500</v>
      </c>
      <c r="BU1067">
        <v>49800</v>
      </c>
      <c r="BV1067">
        <v>19</v>
      </c>
      <c r="BW1067">
        <v>7</v>
      </c>
    </row>
    <row r="1068" spans="1:75" x14ac:dyDescent="0.3">
      <c r="A1068" t="s">
        <v>422</v>
      </c>
      <c r="B1068" t="str">
        <f>VLOOKUP(A1068,'class and classification'!$A$1:$B$338,2,FALSE)</f>
        <v>Predominantly Urban</v>
      </c>
      <c r="C1068" t="str">
        <f>VLOOKUP(A1068,'class and classification'!$A$1:$C$338,3,FALSE)</f>
        <v>SD</v>
      </c>
      <c r="D1068">
        <v>7300</v>
      </c>
      <c r="E1068">
        <v>42700</v>
      </c>
      <c r="F1068">
        <v>17.100000000000001</v>
      </c>
      <c r="G1068">
        <v>3.5</v>
      </c>
      <c r="H1068">
        <v>7600</v>
      </c>
      <c r="I1068">
        <v>42800</v>
      </c>
      <c r="J1068">
        <v>17.8</v>
      </c>
      <c r="K1068">
        <v>3.8</v>
      </c>
      <c r="L1068">
        <v>9000</v>
      </c>
      <c r="M1068">
        <v>48100</v>
      </c>
      <c r="N1068">
        <v>18.600000000000001</v>
      </c>
      <c r="O1068">
        <v>6</v>
      </c>
      <c r="P1068">
        <v>9000</v>
      </c>
      <c r="Q1068">
        <v>44300</v>
      </c>
      <c r="R1068">
        <v>20.399999999999999</v>
      </c>
      <c r="S1068">
        <v>6.5</v>
      </c>
      <c r="T1068">
        <v>10500</v>
      </c>
      <c r="U1068">
        <v>45500</v>
      </c>
      <c r="V1068">
        <v>23.1</v>
      </c>
      <c r="W1068">
        <v>7.1</v>
      </c>
      <c r="X1068">
        <v>8600</v>
      </c>
      <c r="Y1068">
        <v>42300</v>
      </c>
      <c r="Z1068">
        <v>20.3</v>
      </c>
      <c r="AA1068">
        <v>7.3</v>
      </c>
      <c r="AB1068">
        <v>8700</v>
      </c>
      <c r="AC1068">
        <v>43700</v>
      </c>
      <c r="AD1068">
        <v>20</v>
      </c>
      <c r="AE1068">
        <v>7.3</v>
      </c>
      <c r="AF1068">
        <v>9400</v>
      </c>
      <c r="AG1068">
        <v>43100</v>
      </c>
      <c r="AH1068">
        <v>21.8</v>
      </c>
      <c r="AI1068">
        <v>7.8</v>
      </c>
      <c r="AJ1068">
        <v>6600</v>
      </c>
      <c r="AK1068">
        <v>41200</v>
      </c>
      <c r="AL1068">
        <v>16.100000000000001</v>
      </c>
      <c r="AM1068">
        <v>7.2</v>
      </c>
      <c r="AN1068">
        <v>5300</v>
      </c>
      <c r="AO1068">
        <v>42900</v>
      </c>
      <c r="AP1068">
        <v>12.3</v>
      </c>
      <c r="AQ1068">
        <v>6.2</v>
      </c>
      <c r="AR1068">
        <v>7300</v>
      </c>
      <c r="AS1068">
        <v>46000</v>
      </c>
      <c r="AT1068">
        <v>16</v>
      </c>
      <c r="AU1068">
        <v>6.5</v>
      </c>
      <c r="AV1068">
        <v>8100</v>
      </c>
      <c r="AW1068">
        <v>42600</v>
      </c>
      <c r="AX1068">
        <v>19.100000000000001</v>
      </c>
      <c r="AY1068">
        <v>7.2</v>
      </c>
      <c r="AZ1068">
        <v>7400</v>
      </c>
      <c r="BA1068">
        <v>45500</v>
      </c>
      <c r="BB1068">
        <v>16.2</v>
      </c>
      <c r="BC1068">
        <v>6.7</v>
      </c>
      <c r="BD1068">
        <v>3300</v>
      </c>
      <c r="BE1068">
        <v>43700</v>
      </c>
      <c r="BF1068">
        <v>7.6</v>
      </c>
      <c r="BG1068" t="s">
        <v>38</v>
      </c>
      <c r="BH1068">
        <v>11100</v>
      </c>
      <c r="BI1068">
        <v>43300</v>
      </c>
      <c r="BJ1068">
        <v>25.7</v>
      </c>
      <c r="BK1068">
        <v>10.5</v>
      </c>
      <c r="BL1068">
        <v>10300</v>
      </c>
      <c r="BM1068">
        <v>44600</v>
      </c>
      <c r="BN1068">
        <v>23.1</v>
      </c>
      <c r="BO1068">
        <v>9.1</v>
      </c>
      <c r="BP1068">
        <v>6800</v>
      </c>
      <c r="BQ1068">
        <v>45600</v>
      </c>
      <c r="BR1068">
        <v>15</v>
      </c>
      <c r="BS1068">
        <v>9</v>
      </c>
      <c r="BT1068">
        <v>10200</v>
      </c>
      <c r="BU1068">
        <v>49100</v>
      </c>
      <c r="BV1068">
        <v>20.9</v>
      </c>
      <c r="BW1068">
        <v>9.6999999999999993</v>
      </c>
    </row>
    <row r="1069" spans="1:75" x14ac:dyDescent="0.3">
      <c r="A1069" t="s">
        <v>423</v>
      </c>
      <c r="B1069" t="str">
        <f>VLOOKUP(A1069,'class and classification'!$A$1:$B$338,2,FALSE)</f>
        <v>Urban with Significant Rural</v>
      </c>
      <c r="C1069" t="str">
        <f>VLOOKUP(A1069,'class and classification'!$A$1:$C$338,3,FALSE)</f>
        <v>SD</v>
      </c>
      <c r="D1069">
        <v>7300</v>
      </c>
      <c r="E1069">
        <v>40100</v>
      </c>
      <c r="F1069">
        <v>18.2</v>
      </c>
      <c r="G1069">
        <v>3.6</v>
      </c>
      <c r="H1069">
        <v>6700</v>
      </c>
      <c r="I1069">
        <v>38100</v>
      </c>
      <c r="J1069">
        <v>17.7</v>
      </c>
      <c r="K1069">
        <v>3.7</v>
      </c>
      <c r="L1069">
        <v>7100</v>
      </c>
      <c r="M1069">
        <v>41900</v>
      </c>
      <c r="N1069">
        <v>17</v>
      </c>
      <c r="O1069">
        <v>6.9</v>
      </c>
      <c r="P1069">
        <v>8900</v>
      </c>
      <c r="Q1069">
        <v>38400</v>
      </c>
      <c r="R1069">
        <v>23</v>
      </c>
      <c r="S1069">
        <v>7.5</v>
      </c>
      <c r="T1069">
        <v>7000</v>
      </c>
      <c r="U1069">
        <v>40300</v>
      </c>
      <c r="V1069">
        <v>17.3</v>
      </c>
      <c r="W1069">
        <v>6.6</v>
      </c>
      <c r="X1069">
        <v>6000</v>
      </c>
      <c r="Y1069">
        <v>40500</v>
      </c>
      <c r="Z1069">
        <v>14.9</v>
      </c>
      <c r="AA1069">
        <v>6.2</v>
      </c>
      <c r="AB1069">
        <v>5700</v>
      </c>
      <c r="AC1069">
        <v>42900</v>
      </c>
      <c r="AD1069">
        <v>13.2</v>
      </c>
      <c r="AE1069">
        <v>6.2</v>
      </c>
      <c r="AF1069">
        <v>6800</v>
      </c>
      <c r="AG1069">
        <v>38600</v>
      </c>
      <c r="AH1069">
        <v>17.600000000000001</v>
      </c>
      <c r="AI1069">
        <v>7.8</v>
      </c>
      <c r="AJ1069">
        <v>8800</v>
      </c>
      <c r="AK1069">
        <v>39500</v>
      </c>
      <c r="AL1069">
        <v>22.3</v>
      </c>
      <c r="AM1069">
        <v>8</v>
      </c>
      <c r="AN1069">
        <v>9300</v>
      </c>
      <c r="AO1069">
        <v>44500</v>
      </c>
      <c r="AP1069">
        <v>20.9</v>
      </c>
      <c r="AQ1069">
        <v>7.9</v>
      </c>
      <c r="AR1069">
        <v>6400</v>
      </c>
      <c r="AS1069">
        <v>41600</v>
      </c>
      <c r="AT1069">
        <v>15.5</v>
      </c>
      <c r="AU1069">
        <v>7.8</v>
      </c>
      <c r="AV1069">
        <v>3500</v>
      </c>
      <c r="AW1069">
        <v>44300</v>
      </c>
      <c r="AX1069">
        <v>7.9</v>
      </c>
      <c r="AY1069" t="s">
        <v>38</v>
      </c>
      <c r="AZ1069">
        <v>12600</v>
      </c>
      <c r="BA1069">
        <v>48900</v>
      </c>
      <c r="BB1069">
        <v>25.7</v>
      </c>
      <c r="BC1069">
        <v>9.1999999999999993</v>
      </c>
      <c r="BD1069">
        <v>6700</v>
      </c>
      <c r="BE1069">
        <v>42700</v>
      </c>
      <c r="BF1069">
        <v>15.6</v>
      </c>
      <c r="BG1069">
        <v>8</v>
      </c>
      <c r="BH1069">
        <v>6700</v>
      </c>
      <c r="BI1069">
        <v>40600</v>
      </c>
      <c r="BJ1069">
        <v>16.600000000000001</v>
      </c>
      <c r="BK1069">
        <v>8.1</v>
      </c>
      <c r="BL1069">
        <v>6000</v>
      </c>
      <c r="BM1069">
        <v>44700</v>
      </c>
      <c r="BN1069">
        <v>13.3</v>
      </c>
      <c r="BO1069">
        <v>7.5</v>
      </c>
      <c r="BP1069">
        <v>6500</v>
      </c>
      <c r="BQ1069">
        <v>43200</v>
      </c>
      <c r="BR1069">
        <v>15.1</v>
      </c>
      <c r="BS1069" t="s">
        <v>38</v>
      </c>
      <c r="BT1069">
        <v>7100</v>
      </c>
      <c r="BU1069">
        <v>49900</v>
      </c>
      <c r="BV1069">
        <v>14.2</v>
      </c>
      <c r="BW1069">
        <v>7.2</v>
      </c>
    </row>
    <row r="1070" spans="1:75" x14ac:dyDescent="0.3">
      <c r="A1070" t="s">
        <v>424</v>
      </c>
      <c r="B1070" t="str">
        <f>VLOOKUP(A1070,'class and classification'!$A$1:$B$338,2,FALSE)</f>
        <v>Predominantly Rural</v>
      </c>
      <c r="C1070" t="str">
        <f>VLOOKUP(A1070,'class and classification'!$A$1:$C$338,3,FALSE)</f>
        <v>SD</v>
      </c>
      <c r="D1070">
        <v>9700</v>
      </c>
      <c r="E1070">
        <v>58500</v>
      </c>
      <c r="F1070">
        <v>16.600000000000001</v>
      </c>
      <c r="G1070">
        <v>3.5</v>
      </c>
      <c r="H1070">
        <v>10000</v>
      </c>
      <c r="I1070">
        <v>57600</v>
      </c>
      <c r="J1070">
        <v>17.3</v>
      </c>
      <c r="K1070">
        <v>3.8</v>
      </c>
      <c r="L1070">
        <v>8900</v>
      </c>
      <c r="M1070">
        <v>57300</v>
      </c>
      <c r="N1070">
        <v>15.6</v>
      </c>
      <c r="O1070">
        <v>4.8</v>
      </c>
      <c r="P1070">
        <v>8400</v>
      </c>
      <c r="Q1070">
        <v>56100</v>
      </c>
      <c r="R1070">
        <v>14.9</v>
      </c>
      <c r="S1070">
        <v>5.3</v>
      </c>
      <c r="T1070">
        <v>9000</v>
      </c>
      <c r="U1070">
        <v>54300</v>
      </c>
      <c r="V1070">
        <v>16.600000000000001</v>
      </c>
      <c r="W1070">
        <v>5.9</v>
      </c>
      <c r="X1070">
        <v>10000</v>
      </c>
      <c r="Y1070">
        <v>53600</v>
      </c>
      <c r="Z1070">
        <v>18.600000000000001</v>
      </c>
      <c r="AA1070">
        <v>6.1</v>
      </c>
      <c r="AB1070">
        <v>10900</v>
      </c>
      <c r="AC1070">
        <v>60300</v>
      </c>
      <c r="AD1070">
        <v>18.2</v>
      </c>
      <c r="AE1070">
        <v>6.1</v>
      </c>
      <c r="AF1070">
        <v>9900</v>
      </c>
      <c r="AG1070">
        <v>59400</v>
      </c>
      <c r="AH1070">
        <v>16.7</v>
      </c>
      <c r="AI1070">
        <v>6.3</v>
      </c>
      <c r="AJ1070">
        <v>10600</v>
      </c>
      <c r="AK1070">
        <v>61400</v>
      </c>
      <c r="AL1070">
        <v>17.3</v>
      </c>
      <c r="AM1070">
        <v>5.8</v>
      </c>
      <c r="AN1070">
        <v>8100</v>
      </c>
      <c r="AO1070">
        <v>55300</v>
      </c>
      <c r="AP1070">
        <v>14.7</v>
      </c>
      <c r="AQ1070">
        <v>5.6</v>
      </c>
      <c r="AR1070">
        <v>8700</v>
      </c>
      <c r="AS1070">
        <v>54800</v>
      </c>
      <c r="AT1070">
        <v>15.9</v>
      </c>
      <c r="AU1070">
        <v>5.8</v>
      </c>
      <c r="AV1070">
        <v>7700</v>
      </c>
      <c r="AW1070">
        <v>58400</v>
      </c>
      <c r="AX1070">
        <v>13.2</v>
      </c>
      <c r="AY1070">
        <v>5.6</v>
      </c>
      <c r="AZ1070">
        <v>8600</v>
      </c>
      <c r="BA1070">
        <v>63700</v>
      </c>
      <c r="BB1070">
        <v>13.5</v>
      </c>
      <c r="BC1070">
        <v>5.9</v>
      </c>
      <c r="BD1070">
        <v>7400</v>
      </c>
      <c r="BE1070">
        <v>59200</v>
      </c>
      <c r="BF1070">
        <v>12.5</v>
      </c>
      <c r="BG1070">
        <v>5.9</v>
      </c>
      <c r="BH1070">
        <v>11800</v>
      </c>
      <c r="BI1070">
        <v>60800</v>
      </c>
      <c r="BJ1070">
        <v>19.399999999999999</v>
      </c>
      <c r="BK1070">
        <v>7.1</v>
      </c>
      <c r="BL1070">
        <v>14400</v>
      </c>
      <c r="BM1070">
        <v>61100</v>
      </c>
      <c r="BN1070">
        <v>23.6</v>
      </c>
      <c r="BO1070">
        <v>7.1</v>
      </c>
      <c r="BP1070">
        <v>15700</v>
      </c>
      <c r="BQ1070">
        <v>63600</v>
      </c>
      <c r="BR1070">
        <v>24.7</v>
      </c>
      <c r="BS1070">
        <v>7.2</v>
      </c>
      <c r="BT1070">
        <v>9000</v>
      </c>
      <c r="BU1070">
        <v>58500</v>
      </c>
      <c r="BV1070">
        <v>15.4</v>
      </c>
      <c r="BW1070">
        <v>7.1</v>
      </c>
    </row>
    <row r="1071" spans="1:75" x14ac:dyDescent="0.3">
      <c r="A1071" t="s">
        <v>425</v>
      </c>
      <c r="B1071" t="str">
        <f>VLOOKUP(A1071,'class and classification'!$A$1:$B$338,2,FALSE)</f>
        <v>Predominantly Urban</v>
      </c>
      <c r="C1071" t="str">
        <f>VLOOKUP(A1071,'class and classification'!$A$1:$C$338,3,FALSE)</f>
        <v>SD</v>
      </c>
      <c r="D1071">
        <v>7700</v>
      </c>
      <c r="E1071">
        <v>47300</v>
      </c>
      <c r="F1071">
        <v>16.3</v>
      </c>
      <c r="G1071">
        <v>3.3</v>
      </c>
      <c r="H1071">
        <v>7200</v>
      </c>
      <c r="I1071">
        <v>46400</v>
      </c>
      <c r="J1071">
        <v>15.5</v>
      </c>
      <c r="K1071">
        <v>3.4</v>
      </c>
      <c r="L1071">
        <v>10000</v>
      </c>
      <c r="M1071">
        <v>49500</v>
      </c>
      <c r="N1071">
        <v>20.3</v>
      </c>
      <c r="O1071">
        <v>6.7</v>
      </c>
      <c r="P1071">
        <v>8800</v>
      </c>
      <c r="Q1071">
        <v>48400</v>
      </c>
      <c r="R1071">
        <v>18.100000000000001</v>
      </c>
      <c r="S1071">
        <v>6.4</v>
      </c>
      <c r="T1071">
        <v>8200</v>
      </c>
      <c r="U1071">
        <v>50900</v>
      </c>
      <c r="V1071">
        <v>16.100000000000001</v>
      </c>
      <c r="W1071">
        <v>6</v>
      </c>
      <c r="X1071">
        <v>7200</v>
      </c>
      <c r="Y1071">
        <v>53100</v>
      </c>
      <c r="Z1071">
        <v>13.6</v>
      </c>
      <c r="AA1071">
        <v>5.7</v>
      </c>
      <c r="AB1071">
        <v>9100</v>
      </c>
      <c r="AC1071">
        <v>50100</v>
      </c>
      <c r="AD1071">
        <v>18.2</v>
      </c>
      <c r="AE1071">
        <v>7.1</v>
      </c>
      <c r="AF1071">
        <v>4000</v>
      </c>
      <c r="AG1071">
        <v>50800</v>
      </c>
      <c r="AH1071">
        <v>7.8</v>
      </c>
      <c r="AI1071" t="s">
        <v>38</v>
      </c>
      <c r="AJ1071">
        <v>7600</v>
      </c>
      <c r="AK1071">
        <v>54600</v>
      </c>
      <c r="AL1071">
        <v>13.9</v>
      </c>
      <c r="AM1071">
        <v>6</v>
      </c>
      <c r="AN1071">
        <v>7500</v>
      </c>
      <c r="AO1071">
        <v>53100</v>
      </c>
      <c r="AP1071">
        <v>14</v>
      </c>
      <c r="AQ1071">
        <v>6.3</v>
      </c>
      <c r="AR1071">
        <v>8800</v>
      </c>
      <c r="AS1071">
        <v>49300</v>
      </c>
      <c r="AT1071">
        <v>17.8</v>
      </c>
      <c r="AU1071">
        <v>6.7</v>
      </c>
      <c r="AV1071">
        <v>8800</v>
      </c>
      <c r="AW1071">
        <v>51800</v>
      </c>
      <c r="AX1071">
        <v>17</v>
      </c>
      <c r="AY1071">
        <v>6.6</v>
      </c>
      <c r="AZ1071">
        <v>9700</v>
      </c>
      <c r="BA1071">
        <v>55200</v>
      </c>
      <c r="BB1071">
        <v>17.5</v>
      </c>
      <c r="BC1071">
        <v>6.4</v>
      </c>
      <c r="BD1071">
        <v>8500</v>
      </c>
      <c r="BE1071">
        <v>51200</v>
      </c>
      <c r="BF1071">
        <v>16.600000000000001</v>
      </c>
      <c r="BG1071">
        <v>6.6</v>
      </c>
      <c r="BH1071">
        <v>6900</v>
      </c>
      <c r="BI1071">
        <v>57400</v>
      </c>
      <c r="BJ1071">
        <v>12</v>
      </c>
      <c r="BK1071">
        <v>6.5</v>
      </c>
      <c r="BL1071">
        <v>10800</v>
      </c>
      <c r="BM1071">
        <v>57900</v>
      </c>
      <c r="BN1071">
        <v>18.7</v>
      </c>
      <c r="BO1071">
        <v>8.1</v>
      </c>
      <c r="BP1071">
        <v>5700</v>
      </c>
      <c r="BQ1071">
        <v>53100</v>
      </c>
      <c r="BR1071">
        <v>10.8</v>
      </c>
      <c r="BS1071">
        <v>6.5</v>
      </c>
      <c r="BT1071">
        <v>8900</v>
      </c>
      <c r="BU1071">
        <v>47700</v>
      </c>
      <c r="BV1071">
        <v>18.7</v>
      </c>
      <c r="BW1071">
        <v>7.6</v>
      </c>
    </row>
    <row r="1072" spans="1:75" x14ac:dyDescent="0.3">
      <c r="A1072" t="s">
        <v>426</v>
      </c>
      <c r="B1072" t="str">
        <f>VLOOKUP(A1072,'class and classification'!$A$1:$B$338,2,FALSE)</f>
        <v>Predominantly Urban</v>
      </c>
      <c r="C1072" t="str">
        <f>VLOOKUP(A1072,'class and classification'!$A$1:$C$338,3,FALSE)</f>
        <v>SD</v>
      </c>
      <c r="D1072">
        <v>2900</v>
      </c>
      <c r="E1072">
        <v>28700</v>
      </c>
      <c r="F1072">
        <v>10</v>
      </c>
      <c r="G1072">
        <v>2.9</v>
      </c>
      <c r="H1072">
        <v>3700</v>
      </c>
      <c r="I1072">
        <v>28300</v>
      </c>
      <c r="J1072">
        <v>13</v>
      </c>
      <c r="K1072">
        <v>3.2</v>
      </c>
      <c r="L1072">
        <v>3100</v>
      </c>
      <c r="M1072">
        <v>30900</v>
      </c>
      <c r="N1072">
        <v>9.9</v>
      </c>
      <c r="O1072">
        <v>5.7</v>
      </c>
      <c r="P1072">
        <v>4300</v>
      </c>
      <c r="Q1072">
        <v>31700</v>
      </c>
      <c r="R1072">
        <v>13.6</v>
      </c>
      <c r="S1072">
        <v>6.8</v>
      </c>
      <c r="T1072">
        <v>3900</v>
      </c>
      <c r="U1072">
        <v>30000</v>
      </c>
      <c r="V1072">
        <v>13.1</v>
      </c>
      <c r="W1072">
        <v>6.8</v>
      </c>
      <c r="X1072" t="s">
        <v>39</v>
      </c>
      <c r="Y1072">
        <v>28900</v>
      </c>
      <c r="Z1072">
        <v>3.3</v>
      </c>
      <c r="AA1072" t="s">
        <v>38</v>
      </c>
      <c r="AB1072">
        <v>2700</v>
      </c>
      <c r="AC1072">
        <v>28800</v>
      </c>
      <c r="AD1072">
        <v>9.1999999999999993</v>
      </c>
      <c r="AE1072" t="s">
        <v>38</v>
      </c>
      <c r="AF1072">
        <v>5000</v>
      </c>
      <c r="AG1072">
        <v>28400</v>
      </c>
      <c r="AH1072">
        <v>17.600000000000001</v>
      </c>
      <c r="AI1072">
        <v>9.3000000000000007</v>
      </c>
      <c r="AJ1072">
        <v>4700</v>
      </c>
      <c r="AK1072">
        <v>30500</v>
      </c>
      <c r="AL1072">
        <v>15.5</v>
      </c>
      <c r="AM1072" t="s">
        <v>38</v>
      </c>
      <c r="AN1072">
        <v>1700</v>
      </c>
      <c r="AO1072">
        <v>30700</v>
      </c>
      <c r="AP1072">
        <v>5.7</v>
      </c>
      <c r="AQ1072" t="s">
        <v>38</v>
      </c>
      <c r="AR1072">
        <v>5500</v>
      </c>
      <c r="AS1072">
        <v>29000</v>
      </c>
      <c r="AT1072">
        <v>19</v>
      </c>
      <c r="AU1072">
        <v>9.4</v>
      </c>
      <c r="AV1072">
        <v>2900</v>
      </c>
      <c r="AW1072">
        <v>31700</v>
      </c>
      <c r="AX1072">
        <v>9.1</v>
      </c>
      <c r="AY1072" t="s">
        <v>38</v>
      </c>
      <c r="AZ1072">
        <v>2600</v>
      </c>
      <c r="BA1072">
        <v>31200</v>
      </c>
      <c r="BB1072">
        <v>8.4</v>
      </c>
      <c r="BC1072" t="s">
        <v>38</v>
      </c>
      <c r="BD1072">
        <v>3100</v>
      </c>
      <c r="BE1072">
        <v>29800</v>
      </c>
      <c r="BF1072">
        <v>10.5</v>
      </c>
      <c r="BG1072" t="s">
        <v>38</v>
      </c>
      <c r="BH1072">
        <v>4000</v>
      </c>
      <c r="BI1072">
        <v>30700</v>
      </c>
      <c r="BJ1072">
        <v>13</v>
      </c>
      <c r="BK1072" t="s">
        <v>38</v>
      </c>
      <c r="BL1072">
        <v>6200</v>
      </c>
      <c r="BM1072">
        <v>34600</v>
      </c>
      <c r="BN1072">
        <v>17.899999999999999</v>
      </c>
      <c r="BO1072" t="s">
        <v>38</v>
      </c>
      <c r="BP1072">
        <v>4700</v>
      </c>
      <c r="BQ1072">
        <v>33200</v>
      </c>
      <c r="BR1072">
        <v>14</v>
      </c>
      <c r="BS1072" t="s">
        <v>38</v>
      </c>
      <c r="BT1072">
        <v>5200</v>
      </c>
      <c r="BU1072">
        <v>32800</v>
      </c>
      <c r="BV1072">
        <v>15.9</v>
      </c>
      <c r="BW1072">
        <v>8.5</v>
      </c>
    </row>
    <row r="1073" spans="1:75" x14ac:dyDescent="0.3">
      <c r="A1073" t="s">
        <v>427</v>
      </c>
      <c r="B1073" t="str">
        <f>VLOOKUP(A1073,'class and classification'!$A$1:$B$338,2,FALSE)</f>
        <v>Predominantly Urban</v>
      </c>
      <c r="C1073" t="str">
        <f>VLOOKUP(A1073,'class and classification'!$A$1:$C$338,3,FALSE)</f>
        <v>SD</v>
      </c>
      <c r="D1073">
        <v>10100</v>
      </c>
      <c r="E1073">
        <v>62800</v>
      </c>
      <c r="F1073">
        <v>16.100000000000001</v>
      </c>
      <c r="G1073">
        <v>3.5</v>
      </c>
      <c r="H1073">
        <v>8300</v>
      </c>
      <c r="I1073">
        <v>62300</v>
      </c>
      <c r="J1073">
        <v>13.4</v>
      </c>
      <c r="K1073">
        <v>3.3</v>
      </c>
      <c r="L1073">
        <v>7500</v>
      </c>
      <c r="M1073">
        <v>65000</v>
      </c>
      <c r="N1073">
        <v>11.5</v>
      </c>
      <c r="O1073">
        <v>4.2</v>
      </c>
      <c r="P1073">
        <v>10100</v>
      </c>
      <c r="Q1073">
        <v>71000</v>
      </c>
      <c r="R1073">
        <v>14.2</v>
      </c>
      <c r="S1073">
        <v>4.4000000000000004</v>
      </c>
      <c r="T1073">
        <v>9400</v>
      </c>
      <c r="U1073">
        <v>70800</v>
      </c>
      <c r="V1073">
        <v>13.3</v>
      </c>
      <c r="W1073">
        <v>4.3</v>
      </c>
      <c r="X1073">
        <v>6800</v>
      </c>
      <c r="Y1073">
        <v>62300</v>
      </c>
      <c r="Z1073">
        <v>11</v>
      </c>
      <c r="AA1073">
        <v>4.8</v>
      </c>
      <c r="AB1073">
        <v>7600</v>
      </c>
      <c r="AC1073">
        <v>65800</v>
      </c>
      <c r="AD1073">
        <v>11.5</v>
      </c>
      <c r="AE1073">
        <v>5.0999999999999996</v>
      </c>
      <c r="AF1073">
        <v>7400</v>
      </c>
      <c r="AG1073">
        <v>64100</v>
      </c>
      <c r="AH1073">
        <v>11.6</v>
      </c>
      <c r="AI1073">
        <v>5.5</v>
      </c>
      <c r="AJ1073">
        <v>8700</v>
      </c>
      <c r="AK1073">
        <v>70600</v>
      </c>
      <c r="AL1073">
        <v>12.3</v>
      </c>
      <c r="AM1073">
        <v>5</v>
      </c>
      <c r="AN1073">
        <v>10300</v>
      </c>
      <c r="AO1073">
        <v>73500</v>
      </c>
      <c r="AP1073">
        <v>14</v>
      </c>
      <c r="AQ1073">
        <v>5.5</v>
      </c>
      <c r="AR1073">
        <v>14200</v>
      </c>
      <c r="AS1073">
        <v>78700</v>
      </c>
      <c r="AT1073">
        <v>18</v>
      </c>
      <c r="AU1073">
        <v>5.9</v>
      </c>
      <c r="AV1073">
        <v>12600</v>
      </c>
      <c r="AW1073">
        <v>70700</v>
      </c>
      <c r="AX1073">
        <v>17.8</v>
      </c>
      <c r="AY1073">
        <v>6.5</v>
      </c>
      <c r="AZ1073">
        <v>7400</v>
      </c>
      <c r="BA1073">
        <v>70800</v>
      </c>
      <c r="BB1073">
        <v>10.5</v>
      </c>
      <c r="BC1073">
        <v>4.9000000000000004</v>
      </c>
      <c r="BD1073">
        <v>7500</v>
      </c>
      <c r="BE1073">
        <v>70000</v>
      </c>
      <c r="BF1073">
        <v>10.7</v>
      </c>
      <c r="BG1073">
        <v>5.0999999999999996</v>
      </c>
      <c r="BH1073">
        <v>8900</v>
      </c>
      <c r="BI1073">
        <v>69000</v>
      </c>
      <c r="BJ1073">
        <v>12.9</v>
      </c>
      <c r="BK1073">
        <v>5.9</v>
      </c>
      <c r="BL1073">
        <v>8300</v>
      </c>
      <c r="BM1073">
        <v>68700</v>
      </c>
      <c r="BN1073">
        <v>12</v>
      </c>
      <c r="BO1073">
        <v>5.9</v>
      </c>
      <c r="BP1073">
        <v>10800</v>
      </c>
      <c r="BQ1073">
        <v>70700</v>
      </c>
      <c r="BR1073">
        <v>15.3</v>
      </c>
      <c r="BS1073">
        <v>6.6</v>
      </c>
      <c r="BT1073">
        <v>13900</v>
      </c>
      <c r="BU1073">
        <v>74400</v>
      </c>
      <c r="BV1073">
        <v>18.7</v>
      </c>
      <c r="BW1073">
        <v>7.6</v>
      </c>
    </row>
    <row r="1074" spans="1:75" x14ac:dyDescent="0.3">
      <c r="A1074" t="s">
        <v>428</v>
      </c>
      <c r="B1074" t="str">
        <f>VLOOKUP(A1074,'class and classification'!$A$1:$B$338,2,FALSE)</f>
        <v>Predominantly Rural</v>
      </c>
      <c r="C1074" t="str">
        <f>VLOOKUP(A1074,'class and classification'!$A$1:$C$338,3,FALSE)</f>
        <v>SD</v>
      </c>
      <c r="D1074">
        <v>6700</v>
      </c>
      <c r="E1074">
        <v>48900</v>
      </c>
      <c r="F1074">
        <v>13.6</v>
      </c>
      <c r="G1074">
        <v>3.8</v>
      </c>
      <c r="H1074">
        <v>5700</v>
      </c>
      <c r="I1074">
        <v>51400</v>
      </c>
      <c r="J1074">
        <v>11.1</v>
      </c>
      <c r="K1074">
        <v>2.9</v>
      </c>
      <c r="L1074">
        <v>8200</v>
      </c>
      <c r="M1074">
        <v>50400</v>
      </c>
      <c r="N1074">
        <v>16.2</v>
      </c>
      <c r="O1074">
        <v>5.9</v>
      </c>
      <c r="P1074">
        <v>9200</v>
      </c>
      <c r="Q1074">
        <v>48600</v>
      </c>
      <c r="R1074">
        <v>18.899999999999999</v>
      </c>
      <c r="S1074">
        <v>6.2</v>
      </c>
      <c r="T1074">
        <v>8900</v>
      </c>
      <c r="U1074">
        <v>53100</v>
      </c>
      <c r="V1074">
        <v>16.7</v>
      </c>
      <c r="W1074">
        <v>6</v>
      </c>
      <c r="X1074">
        <v>7200</v>
      </c>
      <c r="Y1074">
        <v>51900</v>
      </c>
      <c r="Z1074">
        <v>13.9</v>
      </c>
      <c r="AA1074">
        <v>5.7</v>
      </c>
      <c r="AB1074">
        <v>11400</v>
      </c>
      <c r="AC1074">
        <v>57000</v>
      </c>
      <c r="AD1074">
        <v>20.100000000000001</v>
      </c>
      <c r="AE1074">
        <v>6.5</v>
      </c>
      <c r="AF1074">
        <v>7200</v>
      </c>
      <c r="AG1074">
        <v>52000</v>
      </c>
      <c r="AH1074">
        <v>13.9</v>
      </c>
      <c r="AI1074">
        <v>6.2</v>
      </c>
      <c r="AJ1074">
        <v>6400</v>
      </c>
      <c r="AK1074">
        <v>53900</v>
      </c>
      <c r="AL1074">
        <v>11.8</v>
      </c>
      <c r="AM1074">
        <v>5.3</v>
      </c>
      <c r="AN1074">
        <v>7100</v>
      </c>
      <c r="AO1074">
        <v>59900</v>
      </c>
      <c r="AP1074">
        <v>11.9</v>
      </c>
      <c r="AQ1074">
        <v>5.4</v>
      </c>
      <c r="AR1074">
        <v>9500</v>
      </c>
      <c r="AS1074">
        <v>59800</v>
      </c>
      <c r="AT1074">
        <v>15.9</v>
      </c>
      <c r="AU1074">
        <v>5.8</v>
      </c>
      <c r="AV1074">
        <v>9000</v>
      </c>
      <c r="AW1074">
        <v>59200</v>
      </c>
      <c r="AX1074">
        <v>15.1</v>
      </c>
      <c r="AY1074">
        <v>6.4</v>
      </c>
      <c r="AZ1074">
        <v>6800</v>
      </c>
      <c r="BA1074">
        <v>55200</v>
      </c>
      <c r="BB1074">
        <v>12.3</v>
      </c>
      <c r="BC1074">
        <v>7</v>
      </c>
      <c r="BD1074">
        <v>7400</v>
      </c>
      <c r="BE1074">
        <v>63100</v>
      </c>
      <c r="BF1074">
        <v>11.7</v>
      </c>
      <c r="BG1074">
        <v>5.7</v>
      </c>
      <c r="BH1074">
        <v>7700</v>
      </c>
      <c r="BI1074">
        <v>58800</v>
      </c>
      <c r="BJ1074">
        <v>13</v>
      </c>
      <c r="BK1074">
        <v>5.7</v>
      </c>
      <c r="BL1074">
        <v>6500</v>
      </c>
      <c r="BM1074">
        <v>62100</v>
      </c>
      <c r="BN1074">
        <v>10.5</v>
      </c>
      <c r="BO1074">
        <v>5.7</v>
      </c>
      <c r="BP1074">
        <v>6500</v>
      </c>
      <c r="BQ1074">
        <v>54700</v>
      </c>
      <c r="BR1074">
        <v>11.8</v>
      </c>
      <c r="BS1074">
        <v>6.4</v>
      </c>
      <c r="BT1074">
        <v>11400</v>
      </c>
      <c r="BU1074">
        <v>51100</v>
      </c>
      <c r="BV1074">
        <v>22.3</v>
      </c>
      <c r="BW1074">
        <v>8.8000000000000007</v>
      </c>
    </row>
    <row r="1075" spans="1:75" x14ac:dyDescent="0.3">
      <c r="A1075" t="s">
        <v>429</v>
      </c>
      <c r="B1075" t="str">
        <f>VLOOKUP(A1075,'class and classification'!$A$1:$B$338,2,FALSE)</f>
        <v>Predominantly Urban</v>
      </c>
      <c r="C1075" t="str">
        <f>VLOOKUP(A1075,'class and classification'!$A$1:$C$338,3,FALSE)</f>
        <v>SD</v>
      </c>
      <c r="D1075">
        <v>5200</v>
      </c>
      <c r="E1075">
        <v>48700</v>
      </c>
      <c r="F1075">
        <v>10.7</v>
      </c>
      <c r="G1075">
        <v>3.5</v>
      </c>
      <c r="H1075">
        <v>7400</v>
      </c>
      <c r="I1075">
        <v>50500</v>
      </c>
      <c r="J1075">
        <v>14.6</v>
      </c>
      <c r="K1075">
        <v>3.3</v>
      </c>
      <c r="L1075">
        <v>8200</v>
      </c>
      <c r="M1075">
        <v>53200</v>
      </c>
      <c r="N1075">
        <v>15.4</v>
      </c>
      <c r="O1075">
        <v>5.0999999999999996</v>
      </c>
      <c r="P1075">
        <v>8000</v>
      </c>
      <c r="Q1075">
        <v>53300</v>
      </c>
      <c r="R1075">
        <v>14.9</v>
      </c>
      <c r="S1075">
        <v>5.3</v>
      </c>
      <c r="T1075">
        <v>5300</v>
      </c>
      <c r="U1075">
        <v>52300</v>
      </c>
      <c r="V1075">
        <v>10.1</v>
      </c>
      <c r="W1075">
        <v>4.9000000000000004</v>
      </c>
      <c r="X1075">
        <v>6100</v>
      </c>
      <c r="Y1075">
        <v>50300</v>
      </c>
      <c r="Z1075">
        <v>12.1</v>
      </c>
      <c r="AA1075">
        <v>5.9</v>
      </c>
      <c r="AB1075">
        <v>4800</v>
      </c>
      <c r="AC1075">
        <v>53800</v>
      </c>
      <c r="AD1075">
        <v>8.9</v>
      </c>
      <c r="AE1075" t="s">
        <v>38</v>
      </c>
      <c r="AF1075">
        <v>9300</v>
      </c>
      <c r="AG1075">
        <v>56400</v>
      </c>
      <c r="AH1075">
        <v>16.399999999999999</v>
      </c>
      <c r="AI1075">
        <v>6.2</v>
      </c>
      <c r="AJ1075">
        <v>8000</v>
      </c>
      <c r="AK1075">
        <v>54300</v>
      </c>
      <c r="AL1075">
        <v>14.7</v>
      </c>
      <c r="AM1075">
        <v>6.2</v>
      </c>
      <c r="AN1075">
        <v>8000</v>
      </c>
      <c r="AO1075">
        <v>52400</v>
      </c>
      <c r="AP1075">
        <v>15.3</v>
      </c>
      <c r="AQ1075">
        <v>6.3</v>
      </c>
      <c r="AR1075">
        <v>8500</v>
      </c>
      <c r="AS1075">
        <v>56500</v>
      </c>
      <c r="AT1075">
        <v>15.1</v>
      </c>
      <c r="AU1075">
        <v>5.8</v>
      </c>
      <c r="AV1075">
        <v>8400</v>
      </c>
      <c r="AW1075">
        <v>58400</v>
      </c>
      <c r="AX1075">
        <v>14.3</v>
      </c>
      <c r="AY1075">
        <v>6.7</v>
      </c>
      <c r="AZ1075">
        <v>7500</v>
      </c>
      <c r="BA1075">
        <v>60900</v>
      </c>
      <c r="BB1075">
        <v>12.3</v>
      </c>
      <c r="BC1075">
        <v>6.3</v>
      </c>
      <c r="BD1075">
        <v>6700</v>
      </c>
      <c r="BE1075">
        <v>64200</v>
      </c>
      <c r="BF1075">
        <v>10.4</v>
      </c>
      <c r="BG1075">
        <v>6.2</v>
      </c>
      <c r="BH1075">
        <v>9200</v>
      </c>
      <c r="BI1075">
        <v>54200</v>
      </c>
      <c r="BJ1075">
        <v>16.899999999999999</v>
      </c>
      <c r="BK1075">
        <v>8.3000000000000007</v>
      </c>
      <c r="BL1075">
        <v>10600</v>
      </c>
      <c r="BM1075">
        <v>59300</v>
      </c>
      <c r="BN1075">
        <v>17.899999999999999</v>
      </c>
      <c r="BO1075">
        <v>7.3</v>
      </c>
      <c r="BP1075">
        <v>15200</v>
      </c>
      <c r="BQ1075">
        <v>61800</v>
      </c>
      <c r="BR1075">
        <v>24.6</v>
      </c>
      <c r="BS1075">
        <v>9.4</v>
      </c>
      <c r="BT1075">
        <v>15800</v>
      </c>
      <c r="BU1075">
        <v>65000</v>
      </c>
      <c r="BV1075">
        <v>24.3</v>
      </c>
      <c r="BW1075">
        <v>9.3000000000000007</v>
      </c>
    </row>
    <row r="1076" spans="1:75" x14ac:dyDescent="0.3">
      <c r="A1076" t="s">
        <v>430</v>
      </c>
      <c r="B1076" t="str">
        <f>VLOOKUP(A1076,'class and classification'!$A$1:$B$338,2,FALSE)</f>
        <v>Predominantly Rural</v>
      </c>
      <c r="C1076" t="str">
        <f>VLOOKUP(A1076,'class and classification'!$A$1:$C$338,3,FALSE)</f>
        <v>SD</v>
      </c>
      <c r="D1076">
        <v>11200</v>
      </c>
      <c r="E1076">
        <v>65500</v>
      </c>
      <c r="F1076">
        <v>17.100000000000001</v>
      </c>
      <c r="G1076">
        <v>3.8</v>
      </c>
      <c r="H1076">
        <v>10700</v>
      </c>
      <c r="I1076">
        <v>64200</v>
      </c>
      <c r="J1076">
        <v>16.7</v>
      </c>
      <c r="K1076">
        <v>3.4</v>
      </c>
      <c r="L1076">
        <v>10100</v>
      </c>
      <c r="M1076">
        <v>59900</v>
      </c>
      <c r="N1076">
        <v>16.899999999999999</v>
      </c>
      <c r="O1076">
        <v>4.9000000000000004</v>
      </c>
      <c r="P1076">
        <v>11400</v>
      </c>
      <c r="Q1076">
        <v>66500</v>
      </c>
      <c r="R1076">
        <v>17.2</v>
      </c>
      <c r="S1076">
        <v>4.5999999999999996</v>
      </c>
      <c r="T1076">
        <v>12400</v>
      </c>
      <c r="U1076">
        <v>66400</v>
      </c>
      <c r="V1076">
        <v>18.7</v>
      </c>
      <c r="W1076">
        <v>5</v>
      </c>
      <c r="X1076">
        <v>12900</v>
      </c>
      <c r="Y1076">
        <v>66200</v>
      </c>
      <c r="Z1076">
        <v>19.5</v>
      </c>
      <c r="AA1076">
        <v>5.7</v>
      </c>
      <c r="AB1076">
        <v>11800</v>
      </c>
      <c r="AC1076">
        <v>64500</v>
      </c>
      <c r="AD1076">
        <v>18.3</v>
      </c>
      <c r="AE1076">
        <v>5.7</v>
      </c>
      <c r="AF1076">
        <v>11600</v>
      </c>
      <c r="AG1076">
        <v>65900</v>
      </c>
      <c r="AH1076">
        <v>17.600000000000001</v>
      </c>
      <c r="AI1076">
        <v>5.4</v>
      </c>
      <c r="AJ1076">
        <v>13300</v>
      </c>
      <c r="AK1076">
        <v>64900</v>
      </c>
      <c r="AL1076">
        <v>20.5</v>
      </c>
      <c r="AM1076">
        <v>5.8</v>
      </c>
      <c r="AN1076">
        <v>11200</v>
      </c>
      <c r="AO1076">
        <v>67800</v>
      </c>
      <c r="AP1076">
        <v>16.5</v>
      </c>
      <c r="AQ1076">
        <v>5.6</v>
      </c>
      <c r="AR1076">
        <v>11200</v>
      </c>
      <c r="AS1076">
        <v>63800</v>
      </c>
      <c r="AT1076">
        <v>17.600000000000001</v>
      </c>
      <c r="AU1076">
        <v>5.8</v>
      </c>
      <c r="AV1076">
        <v>10000</v>
      </c>
      <c r="AW1076">
        <v>67300</v>
      </c>
      <c r="AX1076">
        <v>14.8</v>
      </c>
      <c r="AY1076">
        <v>5.0999999999999996</v>
      </c>
      <c r="AZ1076">
        <v>10900</v>
      </c>
      <c r="BA1076">
        <v>71600</v>
      </c>
      <c r="BB1076">
        <v>15.2</v>
      </c>
      <c r="BC1076">
        <v>5.4</v>
      </c>
      <c r="BD1076">
        <v>11400</v>
      </c>
      <c r="BE1076">
        <v>69100</v>
      </c>
      <c r="BF1076">
        <v>16.5</v>
      </c>
      <c r="BG1076">
        <v>5.9</v>
      </c>
      <c r="BH1076">
        <v>10000</v>
      </c>
      <c r="BI1076">
        <v>65000</v>
      </c>
      <c r="BJ1076">
        <v>15.4</v>
      </c>
      <c r="BK1076">
        <v>6</v>
      </c>
      <c r="BL1076">
        <v>16500</v>
      </c>
      <c r="BM1076">
        <v>71300</v>
      </c>
      <c r="BN1076">
        <v>23.2</v>
      </c>
      <c r="BO1076">
        <v>6.7</v>
      </c>
      <c r="BP1076">
        <v>11800</v>
      </c>
      <c r="BQ1076">
        <v>68800</v>
      </c>
      <c r="BR1076">
        <v>17.2</v>
      </c>
      <c r="BS1076">
        <v>6.5</v>
      </c>
      <c r="BT1076">
        <v>10100</v>
      </c>
      <c r="BU1076">
        <v>65200</v>
      </c>
      <c r="BV1076">
        <v>15.4</v>
      </c>
      <c r="BW1076">
        <v>7.1</v>
      </c>
    </row>
    <row r="1077" spans="1:75" x14ac:dyDescent="0.3">
      <c r="A1077" t="s">
        <v>431</v>
      </c>
      <c r="B1077" t="str">
        <f>VLOOKUP(A1077,'class and classification'!$A$1:$B$338,2,FALSE)</f>
        <v>Predominantly Urban</v>
      </c>
      <c r="C1077" t="str">
        <f>VLOOKUP(A1077,'class and classification'!$A$1:$C$338,3,FALSE)</f>
        <v>SD</v>
      </c>
      <c r="D1077">
        <v>10900</v>
      </c>
      <c r="E1077">
        <v>64800</v>
      </c>
      <c r="F1077">
        <v>16.8</v>
      </c>
      <c r="G1077">
        <v>3.6</v>
      </c>
      <c r="H1077">
        <v>11700</v>
      </c>
      <c r="I1077">
        <v>67900</v>
      </c>
      <c r="J1077">
        <v>17.2</v>
      </c>
      <c r="K1077">
        <v>3.5</v>
      </c>
      <c r="L1077">
        <v>10900</v>
      </c>
      <c r="M1077">
        <v>66800</v>
      </c>
      <c r="N1077">
        <v>16.3</v>
      </c>
      <c r="O1077">
        <v>5.2</v>
      </c>
      <c r="P1077">
        <v>11300</v>
      </c>
      <c r="Q1077">
        <v>69100</v>
      </c>
      <c r="R1077">
        <v>16.3</v>
      </c>
      <c r="S1077">
        <v>4.7</v>
      </c>
      <c r="T1077">
        <v>10700</v>
      </c>
      <c r="U1077">
        <v>70100</v>
      </c>
      <c r="V1077">
        <v>15.3</v>
      </c>
      <c r="W1077">
        <v>4.5999999999999996</v>
      </c>
      <c r="X1077">
        <v>12500</v>
      </c>
      <c r="Y1077">
        <v>70600</v>
      </c>
      <c r="Z1077">
        <v>17.7</v>
      </c>
      <c r="AA1077">
        <v>5.3</v>
      </c>
      <c r="AB1077">
        <v>9800</v>
      </c>
      <c r="AC1077">
        <v>71500</v>
      </c>
      <c r="AD1077">
        <v>13.7</v>
      </c>
      <c r="AE1077">
        <v>5.0999999999999996</v>
      </c>
      <c r="AF1077">
        <v>10800</v>
      </c>
      <c r="AG1077">
        <v>71700</v>
      </c>
      <c r="AH1077">
        <v>15.1</v>
      </c>
      <c r="AI1077">
        <v>5.3</v>
      </c>
      <c r="AJ1077">
        <v>11700</v>
      </c>
      <c r="AK1077">
        <v>72800</v>
      </c>
      <c r="AL1077">
        <v>16.100000000000001</v>
      </c>
      <c r="AM1077">
        <v>5.3</v>
      </c>
      <c r="AN1077">
        <v>12000</v>
      </c>
      <c r="AO1077">
        <v>78200</v>
      </c>
      <c r="AP1077">
        <v>15.3</v>
      </c>
      <c r="AQ1077">
        <v>5.0999999999999996</v>
      </c>
      <c r="AR1077">
        <v>14600</v>
      </c>
      <c r="AS1077">
        <v>74000</v>
      </c>
      <c r="AT1077">
        <v>19.8</v>
      </c>
      <c r="AU1077">
        <v>5.5</v>
      </c>
      <c r="AV1077">
        <v>15600</v>
      </c>
      <c r="AW1077">
        <v>74700</v>
      </c>
      <c r="AX1077">
        <v>20.8</v>
      </c>
      <c r="AY1077">
        <v>5.7</v>
      </c>
      <c r="AZ1077">
        <v>15300</v>
      </c>
      <c r="BA1077">
        <v>72600</v>
      </c>
      <c r="BB1077">
        <v>21</v>
      </c>
      <c r="BC1077">
        <v>6</v>
      </c>
      <c r="BD1077">
        <v>15000</v>
      </c>
      <c r="BE1077">
        <v>71300</v>
      </c>
      <c r="BF1077">
        <v>21.1</v>
      </c>
      <c r="BG1077">
        <v>6.7</v>
      </c>
      <c r="BH1077">
        <v>13100</v>
      </c>
      <c r="BI1077">
        <v>79900</v>
      </c>
      <c r="BJ1077">
        <v>16.3</v>
      </c>
      <c r="BK1077">
        <v>6.7</v>
      </c>
      <c r="BL1077">
        <v>13700</v>
      </c>
      <c r="BM1077">
        <v>81100</v>
      </c>
      <c r="BN1077">
        <v>16.899999999999999</v>
      </c>
      <c r="BO1077">
        <v>6.7</v>
      </c>
      <c r="BP1077">
        <v>11100</v>
      </c>
      <c r="BQ1077">
        <v>76500</v>
      </c>
      <c r="BR1077">
        <v>14.5</v>
      </c>
      <c r="BS1077">
        <v>6.5</v>
      </c>
      <c r="BT1077">
        <v>14300</v>
      </c>
      <c r="BU1077">
        <v>76100</v>
      </c>
      <c r="BV1077">
        <v>18.8</v>
      </c>
      <c r="BW1077">
        <v>6.8</v>
      </c>
    </row>
    <row r="1078" spans="1:75" x14ac:dyDescent="0.3">
      <c r="A1078" t="s">
        <v>432</v>
      </c>
      <c r="B1078" t="str">
        <f>VLOOKUP(A1078,'class and classification'!$A$1:$B$338,2,FALSE)</f>
        <v>Predominantly Urban</v>
      </c>
      <c r="C1078" t="str">
        <f>VLOOKUP(A1078,'class and classification'!$A$1:$C$338,3,FALSE)</f>
        <v>SD</v>
      </c>
      <c r="D1078">
        <v>6400</v>
      </c>
      <c r="E1078">
        <v>49500</v>
      </c>
      <c r="F1078">
        <v>13</v>
      </c>
      <c r="G1078">
        <v>3.2</v>
      </c>
      <c r="H1078">
        <v>7900</v>
      </c>
      <c r="I1078">
        <v>48700</v>
      </c>
      <c r="J1078">
        <v>16.2</v>
      </c>
      <c r="K1078">
        <v>3.3</v>
      </c>
      <c r="L1078">
        <v>8000</v>
      </c>
      <c r="M1078">
        <v>48700</v>
      </c>
      <c r="N1078">
        <v>16.5</v>
      </c>
      <c r="O1078">
        <v>5.8</v>
      </c>
      <c r="P1078">
        <v>5700</v>
      </c>
      <c r="Q1078">
        <v>47300</v>
      </c>
      <c r="R1078">
        <v>12.1</v>
      </c>
      <c r="S1078">
        <v>5.4</v>
      </c>
      <c r="T1078">
        <v>5000</v>
      </c>
      <c r="U1078">
        <v>48500</v>
      </c>
      <c r="V1078">
        <v>10.3</v>
      </c>
      <c r="W1078">
        <v>5</v>
      </c>
      <c r="X1078">
        <v>7700</v>
      </c>
      <c r="Y1078">
        <v>47700</v>
      </c>
      <c r="Z1078">
        <v>16.2</v>
      </c>
      <c r="AA1078">
        <v>6.9</v>
      </c>
      <c r="AB1078">
        <v>6500</v>
      </c>
      <c r="AC1078">
        <v>49800</v>
      </c>
      <c r="AD1078">
        <v>13</v>
      </c>
      <c r="AE1078">
        <v>5.9</v>
      </c>
      <c r="AF1078">
        <v>7700</v>
      </c>
      <c r="AG1078">
        <v>51500</v>
      </c>
      <c r="AH1078">
        <v>15</v>
      </c>
      <c r="AI1078">
        <v>6.4</v>
      </c>
      <c r="AJ1078">
        <v>8500</v>
      </c>
      <c r="AK1078">
        <v>50800</v>
      </c>
      <c r="AL1078">
        <v>16.8</v>
      </c>
      <c r="AM1078">
        <v>7</v>
      </c>
      <c r="AN1078">
        <v>10800</v>
      </c>
      <c r="AO1078">
        <v>47100</v>
      </c>
      <c r="AP1078">
        <v>23</v>
      </c>
      <c r="AQ1078">
        <v>7.9</v>
      </c>
      <c r="AR1078">
        <v>10200</v>
      </c>
      <c r="AS1078">
        <v>51100</v>
      </c>
      <c r="AT1078">
        <v>19.899999999999999</v>
      </c>
      <c r="AU1078">
        <v>7.1</v>
      </c>
      <c r="AV1078">
        <v>8200</v>
      </c>
      <c r="AW1078">
        <v>51300</v>
      </c>
      <c r="AX1078">
        <v>16</v>
      </c>
      <c r="AY1078">
        <v>6.6</v>
      </c>
      <c r="AZ1078">
        <v>10600</v>
      </c>
      <c r="BA1078">
        <v>52900</v>
      </c>
      <c r="BB1078">
        <v>20</v>
      </c>
      <c r="BC1078">
        <v>7.3</v>
      </c>
      <c r="BD1078">
        <v>7000</v>
      </c>
      <c r="BE1078">
        <v>56800</v>
      </c>
      <c r="BF1078">
        <v>12.3</v>
      </c>
      <c r="BG1078">
        <v>5.9</v>
      </c>
      <c r="BH1078">
        <v>6200</v>
      </c>
      <c r="BI1078">
        <v>57600</v>
      </c>
      <c r="BJ1078">
        <v>10.7</v>
      </c>
      <c r="BK1078">
        <v>5.5</v>
      </c>
      <c r="BL1078">
        <v>9500</v>
      </c>
      <c r="BM1078">
        <v>56700</v>
      </c>
      <c r="BN1078">
        <v>16.8</v>
      </c>
      <c r="BO1078">
        <v>6.7</v>
      </c>
      <c r="BP1078">
        <v>11200</v>
      </c>
      <c r="BQ1078">
        <v>55500</v>
      </c>
      <c r="BR1078">
        <v>20.2</v>
      </c>
      <c r="BS1078">
        <v>7.6</v>
      </c>
      <c r="BT1078">
        <v>9200</v>
      </c>
      <c r="BU1078">
        <v>52100</v>
      </c>
      <c r="BV1078">
        <v>17.7</v>
      </c>
      <c r="BW1078">
        <v>8.4</v>
      </c>
    </row>
    <row r="1079" spans="1:75" x14ac:dyDescent="0.3">
      <c r="A1079" t="s">
        <v>433</v>
      </c>
      <c r="B1079" t="str">
        <f>VLOOKUP(A1079,'class and classification'!$A$1:$B$338,2,FALSE)</f>
        <v>Predominantly Rural</v>
      </c>
      <c r="C1079" t="str">
        <f>VLOOKUP(A1079,'class and classification'!$A$1:$C$338,3,FALSE)</f>
        <v>SD</v>
      </c>
      <c r="D1079">
        <v>6000</v>
      </c>
      <c r="E1079">
        <v>58200</v>
      </c>
      <c r="F1079">
        <v>10.3</v>
      </c>
      <c r="G1079">
        <v>2.6</v>
      </c>
      <c r="H1079">
        <v>5100</v>
      </c>
      <c r="I1079">
        <v>55800</v>
      </c>
      <c r="J1079">
        <v>9.1</v>
      </c>
      <c r="K1079">
        <v>2.7</v>
      </c>
      <c r="L1079">
        <v>6500</v>
      </c>
      <c r="M1079">
        <v>57900</v>
      </c>
      <c r="N1079">
        <v>11.3</v>
      </c>
      <c r="O1079">
        <v>4.7</v>
      </c>
      <c r="P1079">
        <v>7100</v>
      </c>
      <c r="Q1079">
        <v>62000</v>
      </c>
      <c r="R1079">
        <v>11.4</v>
      </c>
      <c r="S1079">
        <v>4.4000000000000004</v>
      </c>
      <c r="T1079">
        <v>8400</v>
      </c>
      <c r="U1079">
        <v>61800</v>
      </c>
      <c r="V1079">
        <v>13.6</v>
      </c>
      <c r="W1079">
        <v>5.2</v>
      </c>
      <c r="X1079">
        <v>7300</v>
      </c>
      <c r="Y1079">
        <v>59900</v>
      </c>
      <c r="Z1079">
        <v>12.3</v>
      </c>
      <c r="AA1079">
        <v>4.8</v>
      </c>
      <c r="AB1079">
        <v>6100</v>
      </c>
      <c r="AC1079">
        <v>55900</v>
      </c>
      <c r="AD1079">
        <v>10.8</v>
      </c>
      <c r="AE1079">
        <v>4.9000000000000004</v>
      </c>
      <c r="AF1079">
        <v>8600</v>
      </c>
      <c r="AG1079">
        <v>56300</v>
      </c>
      <c r="AH1079">
        <v>15.3</v>
      </c>
      <c r="AI1079">
        <v>5.5</v>
      </c>
      <c r="AJ1079">
        <v>8400</v>
      </c>
      <c r="AK1079">
        <v>58100</v>
      </c>
      <c r="AL1079">
        <v>14.5</v>
      </c>
      <c r="AM1079">
        <v>5.5</v>
      </c>
      <c r="AN1079">
        <v>6400</v>
      </c>
      <c r="AO1079">
        <v>57700</v>
      </c>
      <c r="AP1079">
        <v>11</v>
      </c>
      <c r="AQ1079">
        <v>5.5</v>
      </c>
      <c r="AR1079">
        <v>7200</v>
      </c>
      <c r="AS1079">
        <v>60600</v>
      </c>
      <c r="AT1079">
        <v>11.8</v>
      </c>
      <c r="AU1079">
        <v>5.7</v>
      </c>
      <c r="AV1079">
        <v>12000</v>
      </c>
      <c r="AW1079">
        <v>67000</v>
      </c>
      <c r="AX1079">
        <v>17.899999999999999</v>
      </c>
      <c r="AY1079">
        <v>7.2</v>
      </c>
      <c r="AZ1079">
        <v>9400</v>
      </c>
      <c r="BA1079">
        <v>61900</v>
      </c>
      <c r="BB1079">
        <v>15.1</v>
      </c>
      <c r="BC1079">
        <v>5.9</v>
      </c>
      <c r="BD1079">
        <v>7500</v>
      </c>
      <c r="BE1079">
        <v>63900</v>
      </c>
      <c r="BF1079">
        <v>11.7</v>
      </c>
      <c r="BG1079">
        <v>4.5</v>
      </c>
      <c r="BH1079">
        <v>8000</v>
      </c>
      <c r="BI1079">
        <v>67200</v>
      </c>
      <c r="BJ1079">
        <v>11.9</v>
      </c>
      <c r="BK1079">
        <v>4.5</v>
      </c>
      <c r="BL1079">
        <v>8100</v>
      </c>
      <c r="BM1079">
        <v>67400</v>
      </c>
      <c r="BN1079">
        <v>12.1</v>
      </c>
      <c r="BO1079">
        <v>4.7</v>
      </c>
      <c r="BP1079">
        <v>7800</v>
      </c>
      <c r="BQ1079">
        <v>67000</v>
      </c>
      <c r="BR1079">
        <v>11.7</v>
      </c>
      <c r="BS1079">
        <v>5.0999999999999996</v>
      </c>
      <c r="BT1079">
        <v>7600</v>
      </c>
      <c r="BU1079">
        <v>60100</v>
      </c>
      <c r="BV1079">
        <v>12.6</v>
      </c>
      <c r="BW1079">
        <v>5.2</v>
      </c>
    </row>
    <row r="1080" spans="1:75" x14ac:dyDescent="0.3">
      <c r="A1080" t="s">
        <v>434</v>
      </c>
      <c r="B1080" t="str">
        <f>VLOOKUP(A1080,'class and classification'!$A$1:$B$338,2,FALSE)</f>
        <v>Predominantly Urban</v>
      </c>
      <c r="C1080" t="str">
        <f>VLOOKUP(A1080,'class and classification'!$A$1:$C$338,3,FALSE)</f>
        <v>SD</v>
      </c>
      <c r="D1080">
        <v>6000</v>
      </c>
      <c r="E1080">
        <v>54000</v>
      </c>
      <c r="F1080">
        <v>11.1</v>
      </c>
      <c r="G1080">
        <v>2.7</v>
      </c>
      <c r="H1080">
        <v>7500</v>
      </c>
      <c r="I1080">
        <v>59000</v>
      </c>
      <c r="J1080">
        <v>12.7</v>
      </c>
      <c r="K1080">
        <v>3</v>
      </c>
      <c r="L1080">
        <v>4500</v>
      </c>
      <c r="M1080">
        <v>54100</v>
      </c>
      <c r="N1080">
        <v>8.3000000000000007</v>
      </c>
      <c r="O1080">
        <v>3.8</v>
      </c>
      <c r="P1080">
        <v>5400</v>
      </c>
      <c r="Q1080">
        <v>55000</v>
      </c>
      <c r="R1080">
        <v>9.8000000000000007</v>
      </c>
      <c r="S1080">
        <v>4.5999999999999996</v>
      </c>
      <c r="T1080">
        <v>6300</v>
      </c>
      <c r="U1080">
        <v>58900</v>
      </c>
      <c r="V1080">
        <v>10.7</v>
      </c>
      <c r="W1080">
        <v>4.9000000000000004</v>
      </c>
      <c r="X1080">
        <v>6300</v>
      </c>
      <c r="Y1080">
        <v>59500</v>
      </c>
      <c r="Z1080">
        <v>10.6</v>
      </c>
      <c r="AA1080">
        <v>5</v>
      </c>
      <c r="AB1080">
        <v>8300</v>
      </c>
      <c r="AC1080">
        <v>63100</v>
      </c>
      <c r="AD1080">
        <v>13.2</v>
      </c>
      <c r="AE1080">
        <v>6.1</v>
      </c>
      <c r="AF1080">
        <v>9300</v>
      </c>
      <c r="AG1080">
        <v>61400</v>
      </c>
      <c r="AH1080">
        <v>15.1</v>
      </c>
      <c r="AI1080">
        <v>6.2</v>
      </c>
      <c r="AJ1080">
        <v>4800</v>
      </c>
      <c r="AK1080">
        <v>61000</v>
      </c>
      <c r="AL1080">
        <v>7.9</v>
      </c>
      <c r="AM1080">
        <v>4.5999999999999996</v>
      </c>
      <c r="AN1080">
        <v>5500</v>
      </c>
      <c r="AO1080">
        <v>60200</v>
      </c>
      <c r="AP1080">
        <v>9.1</v>
      </c>
      <c r="AQ1080">
        <v>4.9000000000000004</v>
      </c>
      <c r="AR1080">
        <v>7100</v>
      </c>
      <c r="AS1080">
        <v>66100</v>
      </c>
      <c r="AT1080">
        <v>10.8</v>
      </c>
      <c r="AU1080">
        <v>5.2</v>
      </c>
      <c r="AV1080">
        <v>11700</v>
      </c>
      <c r="AW1080">
        <v>70300</v>
      </c>
      <c r="AX1080">
        <v>16.600000000000001</v>
      </c>
      <c r="AY1080">
        <v>6.2</v>
      </c>
      <c r="AZ1080">
        <v>9300</v>
      </c>
      <c r="BA1080">
        <v>58700</v>
      </c>
      <c r="BB1080">
        <v>15.8</v>
      </c>
      <c r="BC1080">
        <v>6.7</v>
      </c>
      <c r="BD1080">
        <v>14400</v>
      </c>
      <c r="BE1080">
        <v>70800</v>
      </c>
      <c r="BF1080">
        <v>20.3</v>
      </c>
      <c r="BG1080">
        <v>6.9</v>
      </c>
      <c r="BH1080">
        <v>11600</v>
      </c>
      <c r="BI1080">
        <v>67000</v>
      </c>
      <c r="BJ1080">
        <v>17.399999999999999</v>
      </c>
      <c r="BK1080">
        <v>6.4</v>
      </c>
      <c r="BL1080">
        <v>9200</v>
      </c>
      <c r="BM1080">
        <v>72300</v>
      </c>
      <c r="BN1080">
        <v>12.8</v>
      </c>
      <c r="BO1080">
        <v>5.3</v>
      </c>
      <c r="BP1080">
        <v>8600</v>
      </c>
      <c r="BQ1080">
        <v>71500</v>
      </c>
      <c r="BR1080">
        <v>12</v>
      </c>
      <c r="BS1080">
        <v>5.8</v>
      </c>
      <c r="BT1080">
        <v>6300</v>
      </c>
      <c r="BU1080">
        <v>71500</v>
      </c>
      <c r="BV1080">
        <v>8.9</v>
      </c>
      <c r="BW1080">
        <v>4.9000000000000004</v>
      </c>
    </row>
    <row r="1081" spans="1:75" x14ac:dyDescent="0.3">
      <c r="A1081" t="s">
        <v>435</v>
      </c>
      <c r="B1081" t="str">
        <f>VLOOKUP(A1081,'class and classification'!$A$1:$B$338,2,FALSE)</f>
        <v>Predominantly Rural</v>
      </c>
      <c r="C1081" t="str">
        <f>VLOOKUP(A1081,'class and classification'!$A$1:$C$338,3,FALSE)</f>
        <v>SD</v>
      </c>
      <c r="D1081">
        <v>4300</v>
      </c>
      <c r="E1081">
        <v>36800</v>
      </c>
      <c r="F1081">
        <v>11.6</v>
      </c>
      <c r="G1081">
        <v>2.7</v>
      </c>
      <c r="H1081">
        <v>3300</v>
      </c>
      <c r="I1081">
        <v>36700</v>
      </c>
      <c r="J1081">
        <v>8.9</v>
      </c>
      <c r="K1081">
        <v>2.5</v>
      </c>
      <c r="L1081">
        <v>4100</v>
      </c>
      <c r="M1081">
        <v>35500</v>
      </c>
      <c r="N1081">
        <v>11.6</v>
      </c>
      <c r="O1081">
        <v>6.3</v>
      </c>
      <c r="P1081">
        <v>2900</v>
      </c>
      <c r="Q1081">
        <v>36300</v>
      </c>
      <c r="R1081">
        <v>8.1</v>
      </c>
      <c r="S1081" t="s">
        <v>38</v>
      </c>
      <c r="T1081">
        <v>3100</v>
      </c>
      <c r="U1081">
        <v>37400</v>
      </c>
      <c r="V1081">
        <v>8.3000000000000007</v>
      </c>
      <c r="W1081" t="s">
        <v>38</v>
      </c>
      <c r="X1081">
        <v>3200</v>
      </c>
      <c r="Y1081">
        <v>39500</v>
      </c>
      <c r="Z1081">
        <v>8</v>
      </c>
      <c r="AA1081" t="s">
        <v>38</v>
      </c>
      <c r="AB1081">
        <v>4200</v>
      </c>
      <c r="AC1081">
        <v>36000</v>
      </c>
      <c r="AD1081">
        <v>11.6</v>
      </c>
      <c r="AE1081">
        <v>6.7</v>
      </c>
      <c r="AF1081">
        <v>2200</v>
      </c>
      <c r="AG1081">
        <v>36400</v>
      </c>
      <c r="AH1081">
        <v>6</v>
      </c>
      <c r="AI1081" t="s">
        <v>38</v>
      </c>
      <c r="AJ1081">
        <v>4500</v>
      </c>
      <c r="AK1081">
        <v>36100</v>
      </c>
      <c r="AL1081">
        <v>12.6</v>
      </c>
      <c r="AM1081">
        <v>6.7</v>
      </c>
      <c r="AN1081">
        <v>7000</v>
      </c>
      <c r="AO1081">
        <v>39100</v>
      </c>
      <c r="AP1081">
        <v>17.8</v>
      </c>
      <c r="AQ1081">
        <v>7.7</v>
      </c>
      <c r="AR1081">
        <v>6400</v>
      </c>
      <c r="AS1081">
        <v>39800</v>
      </c>
      <c r="AT1081">
        <v>16.2</v>
      </c>
      <c r="AU1081">
        <v>7.4</v>
      </c>
      <c r="AV1081">
        <v>5100</v>
      </c>
      <c r="AW1081">
        <v>42100</v>
      </c>
      <c r="AX1081">
        <v>12.2</v>
      </c>
      <c r="AY1081">
        <v>6.8</v>
      </c>
      <c r="AZ1081">
        <v>4600</v>
      </c>
      <c r="BA1081">
        <v>39400</v>
      </c>
      <c r="BB1081">
        <v>11.7</v>
      </c>
      <c r="BC1081">
        <v>6.7</v>
      </c>
      <c r="BD1081">
        <v>6300</v>
      </c>
      <c r="BE1081">
        <v>43100</v>
      </c>
      <c r="BF1081">
        <v>14.7</v>
      </c>
      <c r="BG1081">
        <v>7</v>
      </c>
      <c r="BH1081">
        <v>5100</v>
      </c>
      <c r="BI1081">
        <v>41600</v>
      </c>
      <c r="BJ1081">
        <v>12.3</v>
      </c>
      <c r="BK1081">
        <v>6.7</v>
      </c>
      <c r="BL1081">
        <v>5900</v>
      </c>
      <c r="BM1081">
        <v>41100</v>
      </c>
      <c r="BN1081">
        <v>14.5</v>
      </c>
      <c r="BO1081">
        <v>6.8</v>
      </c>
      <c r="BP1081">
        <v>5900</v>
      </c>
      <c r="BQ1081">
        <v>40200</v>
      </c>
      <c r="BR1081">
        <v>14.6</v>
      </c>
      <c r="BS1081">
        <v>7.3</v>
      </c>
      <c r="BT1081">
        <v>5300</v>
      </c>
      <c r="BU1081">
        <v>37900</v>
      </c>
      <c r="BV1081">
        <v>14.1</v>
      </c>
      <c r="BW1081">
        <v>6.8</v>
      </c>
    </row>
    <row r="1082" spans="1:75" x14ac:dyDescent="0.3">
      <c r="A1082" t="s">
        <v>436</v>
      </c>
      <c r="B1082" t="str">
        <f>VLOOKUP(A1082,'class and classification'!$A$1:$B$338,2,FALSE)</f>
        <v>Predominantly Rural</v>
      </c>
      <c r="C1082" t="str">
        <f>VLOOKUP(A1082,'class and classification'!$A$1:$C$338,3,FALSE)</f>
        <v>SD</v>
      </c>
      <c r="D1082">
        <v>4100</v>
      </c>
      <c r="E1082">
        <v>42700</v>
      </c>
      <c r="F1082">
        <v>9.6999999999999993</v>
      </c>
      <c r="G1082">
        <v>2.5</v>
      </c>
      <c r="H1082">
        <v>4400</v>
      </c>
      <c r="I1082">
        <v>42900</v>
      </c>
      <c r="J1082">
        <v>10.199999999999999</v>
      </c>
      <c r="K1082">
        <v>2.8</v>
      </c>
      <c r="L1082">
        <v>3500</v>
      </c>
      <c r="M1082">
        <v>43900</v>
      </c>
      <c r="N1082">
        <v>8</v>
      </c>
      <c r="O1082" t="s">
        <v>38</v>
      </c>
      <c r="P1082">
        <v>6200</v>
      </c>
      <c r="Q1082">
        <v>43000</v>
      </c>
      <c r="R1082">
        <v>14.5</v>
      </c>
      <c r="S1082">
        <v>6.3</v>
      </c>
      <c r="T1082">
        <v>7500</v>
      </c>
      <c r="U1082">
        <v>44800</v>
      </c>
      <c r="V1082">
        <v>16.8</v>
      </c>
      <c r="W1082">
        <v>6.6</v>
      </c>
      <c r="X1082">
        <v>5100</v>
      </c>
      <c r="Y1082">
        <v>41100</v>
      </c>
      <c r="Z1082">
        <v>12.5</v>
      </c>
      <c r="AA1082">
        <v>6.6</v>
      </c>
      <c r="AB1082">
        <v>4800</v>
      </c>
      <c r="AC1082">
        <v>43700</v>
      </c>
      <c r="AD1082">
        <v>11.1</v>
      </c>
      <c r="AE1082">
        <v>5.6</v>
      </c>
      <c r="AF1082">
        <v>4300</v>
      </c>
      <c r="AG1082">
        <v>43800</v>
      </c>
      <c r="AH1082">
        <v>9.8000000000000007</v>
      </c>
      <c r="AI1082">
        <v>5.0999999999999996</v>
      </c>
      <c r="AJ1082">
        <v>5200</v>
      </c>
      <c r="AK1082">
        <v>45200</v>
      </c>
      <c r="AL1082">
        <v>11.4</v>
      </c>
      <c r="AM1082">
        <v>5.8</v>
      </c>
      <c r="AN1082">
        <v>5200</v>
      </c>
      <c r="AO1082">
        <v>41000</v>
      </c>
      <c r="AP1082">
        <v>12.6</v>
      </c>
      <c r="AQ1082">
        <v>6.4</v>
      </c>
      <c r="AR1082">
        <v>3300</v>
      </c>
      <c r="AS1082">
        <v>42900</v>
      </c>
      <c r="AT1082">
        <v>7.8</v>
      </c>
      <c r="AU1082" t="s">
        <v>38</v>
      </c>
      <c r="AV1082">
        <v>6500</v>
      </c>
      <c r="AW1082">
        <v>50700</v>
      </c>
      <c r="AX1082">
        <v>12.9</v>
      </c>
      <c r="AY1082">
        <v>6.3</v>
      </c>
      <c r="AZ1082">
        <v>7700</v>
      </c>
      <c r="BA1082">
        <v>44200</v>
      </c>
      <c r="BB1082">
        <v>17.3</v>
      </c>
      <c r="BC1082">
        <v>8.6999999999999993</v>
      </c>
      <c r="BD1082">
        <v>5900</v>
      </c>
      <c r="BE1082">
        <v>53200</v>
      </c>
      <c r="BF1082">
        <v>11.2</v>
      </c>
      <c r="BG1082">
        <v>5.4</v>
      </c>
      <c r="BH1082">
        <v>5200</v>
      </c>
      <c r="BI1082">
        <v>54100</v>
      </c>
      <c r="BJ1082">
        <v>9.6</v>
      </c>
      <c r="BK1082">
        <v>5.7</v>
      </c>
      <c r="BL1082">
        <v>3900</v>
      </c>
      <c r="BM1082">
        <v>47600</v>
      </c>
      <c r="BN1082">
        <v>8.1</v>
      </c>
      <c r="BO1082" t="s">
        <v>38</v>
      </c>
      <c r="BP1082">
        <v>4800</v>
      </c>
      <c r="BQ1082">
        <v>47100</v>
      </c>
      <c r="BR1082">
        <v>10.3</v>
      </c>
      <c r="BS1082" t="s">
        <v>38</v>
      </c>
      <c r="BT1082">
        <v>4500</v>
      </c>
      <c r="BU1082">
        <v>47400</v>
      </c>
      <c r="BV1082">
        <v>9.5</v>
      </c>
      <c r="BW1082">
        <v>5.0999999999999996</v>
      </c>
    </row>
    <row r="1083" spans="1:75" x14ac:dyDescent="0.3">
      <c r="A1083" t="s">
        <v>437</v>
      </c>
      <c r="B1083" t="str">
        <f>VLOOKUP(A1083,'class and classification'!$A$1:$B$338,2,FALSE)</f>
        <v>Predominantly Rural</v>
      </c>
      <c r="C1083" t="str">
        <f>VLOOKUP(A1083,'class and classification'!$A$1:$C$338,3,FALSE)</f>
        <v>SD</v>
      </c>
      <c r="D1083">
        <v>4400</v>
      </c>
      <c r="E1083">
        <v>37800</v>
      </c>
      <c r="F1083">
        <v>11.6</v>
      </c>
      <c r="G1083">
        <v>3</v>
      </c>
      <c r="H1083">
        <v>3400</v>
      </c>
      <c r="I1083">
        <v>39600</v>
      </c>
      <c r="J1083">
        <v>8.5</v>
      </c>
      <c r="K1083">
        <v>2.7</v>
      </c>
      <c r="L1083">
        <v>4500</v>
      </c>
      <c r="M1083">
        <v>43100</v>
      </c>
      <c r="N1083">
        <v>10.4</v>
      </c>
      <c r="O1083">
        <v>5.7</v>
      </c>
      <c r="P1083">
        <v>5100</v>
      </c>
      <c r="Q1083">
        <v>42700</v>
      </c>
      <c r="R1083">
        <v>12</v>
      </c>
      <c r="S1083">
        <v>5.6</v>
      </c>
      <c r="T1083">
        <v>6300</v>
      </c>
      <c r="U1083">
        <v>39300</v>
      </c>
      <c r="V1083">
        <v>16</v>
      </c>
      <c r="W1083">
        <v>6.3</v>
      </c>
      <c r="X1083">
        <v>5500</v>
      </c>
      <c r="Y1083">
        <v>39200</v>
      </c>
      <c r="Z1083">
        <v>14</v>
      </c>
      <c r="AA1083">
        <v>6.3</v>
      </c>
      <c r="AB1083">
        <v>4500</v>
      </c>
      <c r="AC1083">
        <v>40100</v>
      </c>
      <c r="AD1083">
        <v>11.2</v>
      </c>
      <c r="AE1083">
        <v>6</v>
      </c>
      <c r="AF1083">
        <v>4300</v>
      </c>
      <c r="AG1083">
        <v>42400</v>
      </c>
      <c r="AH1083">
        <v>10.1</v>
      </c>
      <c r="AI1083">
        <v>5.9</v>
      </c>
      <c r="AJ1083">
        <v>3500</v>
      </c>
      <c r="AK1083">
        <v>42600</v>
      </c>
      <c r="AL1083">
        <v>8.1999999999999993</v>
      </c>
      <c r="AM1083">
        <v>4.5999999999999996</v>
      </c>
      <c r="AN1083">
        <v>6100</v>
      </c>
      <c r="AO1083">
        <v>41400</v>
      </c>
      <c r="AP1083">
        <v>14.8</v>
      </c>
      <c r="AQ1083">
        <v>5.8</v>
      </c>
      <c r="AR1083">
        <v>6600</v>
      </c>
      <c r="AS1083">
        <v>37100</v>
      </c>
      <c r="AT1083">
        <v>17.7</v>
      </c>
      <c r="AU1083">
        <v>6.7</v>
      </c>
      <c r="AV1083">
        <v>6200</v>
      </c>
      <c r="AW1083">
        <v>36900</v>
      </c>
      <c r="AX1083">
        <v>16.899999999999999</v>
      </c>
      <c r="AY1083">
        <v>7.5</v>
      </c>
      <c r="AZ1083">
        <v>7400</v>
      </c>
      <c r="BA1083">
        <v>39800</v>
      </c>
      <c r="BB1083">
        <v>18.5</v>
      </c>
      <c r="BC1083">
        <v>7.7</v>
      </c>
      <c r="BD1083">
        <v>6200</v>
      </c>
      <c r="BE1083">
        <v>43900</v>
      </c>
      <c r="BF1083">
        <v>14.1</v>
      </c>
      <c r="BG1083">
        <v>7.4</v>
      </c>
      <c r="BH1083">
        <v>5100</v>
      </c>
      <c r="BI1083">
        <v>41800</v>
      </c>
      <c r="BJ1083">
        <v>12.2</v>
      </c>
      <c r="BK1083">
        <v>6.6</v>
      </c>
      <c r="BL1083">
        <v>3900</v>
      </c>
      <c r="BM1083">
        <v>39800</v>
      </c>
      <c r="BN1083">
        <v>9.6999999999999993</v>
      </c>
      <c r="BO1083" t="s">
        <v>38</v>
      </c>
      <c r="BP1083">
        <v>4400</v>
      </c>
      <c r="BQ1083">
        <v>38900</v>
      </c>
      <c r="BR1083">
        <v>11.2</v>
      </c>
      <c r="BS1083" t="s">
        <v>38</v>
      </c>
      <c r="BT1083">
        <v>2500</v>
      </c>
      <c r="BU1083">
        <v>38900</v>
      </c>
      <c r="BV1083">
        <v>6.5</v>
      </c>
      <c r="BW1083" t="s">
        <v>38</v>
      </c>
    </row>
    <row r="1084" spans="1:75" x14ac:dyDescent="0.3">
      <c r="A1084" t="s">
        <v>438</v>
      </c>
      <c r="B1084" t="str">
        <f>VLOOKUP(A1084,'class and classification'!$A$1:$B$338,2,FALSE)</f>
        <v>Predominantly Rural</v>
      </c>
      <c r="C1084" t="str">
        <f>VLOOKUP(A1084,'class and classification'!$A$1:$C$338,3,FALSE)</f>
        <v>SD</v>
      </c>
      <c r="D1084">
        <v>7300</v>
      </c>
      <c r="E1084">
        <v>59900</v>
      </c>
      <c r="F1084">
        <v>12.1</v>
      </c>
      <c r="G1084">
        <v>2.7</v>
      </c>
      <c r="H1084">
        <v>6500</v>
      </c>
      <c r="I1084">
        <v>59700</v>
      </c>
      <c r="J1084">
        <v>10.9</v>
      </c>
      <c r="K1084">
        <v>2.7</v>
      </c>
      <c r="L1084">
        <v>8200</v>
      </c>
      <c r="M1084">
        <v>62000</v>
      </c>
      <c r="N1084">
        <v>13.2</v>
      </c>
      <c r="O1084">
        <v>5.0999999999999996</v>
      </c>
      <c r="P1084">
        <v>7100</v>
      </c>
      <c r="Q1084">
        <v>59600</v>
      </c>
      <c r="R1084">
        <v>12</v>
      </c>
      <c r="S1084">
        <v>4.5999999999999996</v>
      </c>
      <c r="T1084">
        <v>6400</v>
      </c>
      <c r="U1084">
        <v>62700</v>
      </c>
      <c r="V1084">
        <v>10.199999999999999</v>
      </c>
      <c r="W1084">
        <v>4.4000000000000004</v>
      </c>
      <c r="X1084">
        <v>8100</v>
      </c>
      <c r="Y1084">
        <v>57600</v>
      </c>
      <c r="Z1084">
        <v>14.1</v>
      </c>
      <c r="AA1084">
        <v>5.7</v>
      </c>
      <c r="AB1084">
        <v>8700</v>
      </c>
      <c r="AC1084">
        <v>55900</v>
      </c>
      <c r="AD1084">
        <v>15.6</v>
      </c>
      <c r="AE1084">
        <v>5.8</v>
      </c>
      <c r="AF1084">
        <v>7100</v>
      </c>
      <c r="AG1084">
        <v>57100</v>
      </c>
      <c r="AH1084">
        <v>12.4</v>
      </c>
      <c r="AI1084">
        <v>4.9000000000000004</v>
      </c>
      <c r="AJ1084">
        <v>7700</v>
      </c>
      <c r="AK1084">
        <v>59100</v>
      </c>
      <c r="AL1084">
        <v>13</v>
      </c>
      <c r="AM1084">
        <v>5</v>
      </c>
      <c r="AN1084">
        <v>5400</v>
      </c>
      <c r="AO1084">
        <v>57900</v>
      </c>
      <c r="AP1084">
        <v>9.3000000000000007</v>
      </c>
      <c r="AQ1084">
        <v>4.5999999999999996</v>
      </c>
      <c r="AR1084">
        <v>6900</v>
      </c>
      <c r="AS1084">
        <v>61500</v>
      </c>
      <c r="AT1084">
        <v>11.2</v>
      </c>
      <c r="AU1084">
        <v>5.3</v>
      </c>
      <c r="AV1084">
        <v>12500</v>
      </c>
      <c r="AW1084">
        <v>65400</v>
      </c>
      <c r="AX1084">
        <v>19</v>
      </c>
      <c r="AY1084">
        <v>6</v>
      </c>
      <c r="AZ1084">
        <v>7700</v>
      </c>
      <c r="BA1084">
        <v>61100</v>
      </c>
      <c r="BB1084">
        <v>12.6</v>
      </c>
      <c r="BC1084">
        <v>5.0999999999999996</v>
      </c>
      <c r="BD1084">
        <v>7800</v>
      </c>
      <c r="BE1084">
        <v>69000</v>
      </c>
      <c r="BF1084">
        <v>11.3</v>
      </c>
      <c r="BG1084">
        <v>4.8</v>
      </c>
      <c r="BH1084">
        <v>11900</v>
      </c>
      <c r="BI1084">
        <v>62400</v>
      </c>
      <c r="BJ1084">
        <v>19.100000000000001</v>
      </c>
      <c r="BK1084">
        <v>6.5</v>
      </c>
      <c r="BL1084">
        <v>11300</v>
      </c>
      <c r="BM1084">
        <v>62200</v>
      </c>
      <c r="BN1084">
        <v>18.2</v>
      </c>
      <c r="BO1084">
        <v>6.2</v>
      </c>
      <c r="BP1084">
        <v>10100</v>
      </c>
      <c r="BQ1084">
        <v>62800</v>
      </c>
      <c r="BR1084">
        <v>16</v>
      </c>
      <c r="BS1084">
        <v>6.4</v>
      </c>
      <c r="BT1084">
        <v>7000</v>
      </c>
      <c r="BU1084">
        <v>59100</v>
      </c>
      <c r="BV1084">
        <v>11.8</v>
      </c>
      <c r="BW1084">
        <v>4.5999999999999996</v>
      </c>
    </row>
    <row r="1085" spans="1:75" x14ac:dyDescent="0.3">
      <c r="A1085" t="s">
        <v>439</v>
      </c>
      <c r="B1085" t="str">
        <f>VLOOKUP(A1085,'class and classification'!$A$1:$B$338,2,FALSE)</f>
        <v>Predominantly Rural</v>
      </c>
      <c r="C1085" t="str">
        <f>VLOOKUP(A1085,'class and classification'!$A$1:$C$338,3,FALSE)</f>
        <v>SD</v>
      </c>
      <c r="D1085">
        <v>1400</v>
      </c>
      <c r="E1085">
        <v>28800</v>
      </c>
      <c r="F1085">
        <v>4.8</v>
      </c>
      <c r="G1085">
        <v>2</v>
      </c>
      <c r="H1085">
        <v>2300</v>
      </c>
      <c r="I1085">
        <v>27900</v>
      </c>
      <c r="J1085">
        <v>8.3000000000000007</v>
      </c>
      <c r="K1085">
        <v>2.8</v>
      </c>
      <c r="L1085">
        <v>1900</v>
      </c>
      <c r="M1085">
        <v>26800</v>
      </c>
      <c r="N1085">
        <v>6.9</v>
      </c>
      <c r="O1085" t="s">
        <v>38</v>
      </c>
      <c r="P1085">
        <v>2200</v>
      </c>
      <c r="Q1085">
        <v>26100</v>
      </c>
      <c r="R1085">
        <v>8.6</v>
      </c>
      <c r="S1085" t="s">
        <v>38</v>
      </c>
      <c r="T1085">
        <v>1900</v>
      </c>
      <c r="U1085">
        <v>27800</v>
      </c>
      <c r="V1085">
        <v>6.9</v>
      </c>
      <c r="W1085" t="s">
        <v>38</v>
      </c>
      <c r="X1085">
        <v>5000</v>
      </c>
      <c r="Y1085">
        <v>28400</v>
      </c>
      <c r="Z1085">
        <v>17.7</v>
      </c>
      <c r="AA1085">
        <v>7.9</v>
      </c>
      <c r="AB1085">
        <v>2400</v>
      </c>
      <c r="AC1085">
        <v>27000</v>
      </c>
      <c r="AD1085">
        <v>9</v>
      </c>
      <c r="AE1085" t="s">
        <v>38</v>
      </c>
      <c r="AF1085">
        <v>1500</v>
      </c>
      <c r="AG1085">
        <v>26600</v>
      </c>
      <c r="AH1085">
        <v>5.6</v>
      </c>
      <c r="AI1085" t="s">
        <v>38</v>
      </c>
      <c r="AJ1085">
        <v>1100</v>
      </c>
      <c r="AK1085">
        <v>27700</v>
      </c>
      <c r="AL1085">
        <v>4</v>
      </c>
      <c r="AM1085" t="s">
        <v>38</v>
      </c>
      <c r="AN1085">
        <v>3200</v>
      </c>
      <c r="AO1085">
        <v>29000</v>
      </c>
      <c r="AP1085">
        <v>10.9</v>
      </c>
      <c r="AQ1085" t="s">
        <v>38</v>
      </c>
      <c r="AR1085">
        <v>3600</v>
      </c>
      <c r="AS1085">
        <v>28700</v>
      </c>
      <c r="AT1085">
        <v>12.4</v>
      </c>
      <c r="AU1085" t="s">
        <v>38</v>
      </c>
      <c r="AV1085">
        <v>2400</v>
      </c>
      <c r="AW1085">
        <v>26100</v>
      </c>
      <c r="AX1085">
        <v>9</v>
      </c>
      <c r="AY1085" t="s">
        <v>38</v>
      </c>
      <c r="AZ1085">
        <v>2700</v>
      </c>
      <c r="BA1085">
        <v>29100</v>
      </c>
      <c r="BB1085">
        <v>9.1999999999999993</v>
      </c>
      <c r="BC1085" t="s">
        <v>38</v>
      </c>
      <c r="BD1085">
        <v>2200</v>
      </c>
      <c r="BE1085">
        <v>33200</v>
      </c>
      <c r="BF1085">
        <v>6.5</v>
      </c>
      <c r="BG1085" t="s">
        <v>38</v>
      </c>
      <c r="BH1085">
        <v>3300</v>
      </c>
      <c r="BI1085">
        <v>31200</v>
      </c>
      <c r="BJ1085">
        <v>10.5</v>
      </c>
      <c r="BK1085" t="s">
        <v>38</v>
      </c>
      <c r="BL1085">
        <v>4900</v>
      </c>
      <c r="BM1085">
        <v>38400</v>
      </c>
      <c r="BN1085">
        <v>12.8</v>
      </c>
      <c r="BO1085" t="s">
        <v>38</v>
      </c>
      <c r="BP1085">
        <v>3300</v>
      </c>
      <c r="BQ1085">
        <v>31200</v>
      </c>
      <c r="BR1085">
        <v>10.4</v>
      </c>
      <c r="BS1085" t="s">
        <v>38</v>
      </c>
      <c r="BT1085">
        <v>4000</v>
      </c>
      <c r="BU1085">
        <v>32900</v>
      </c>
      <c r="BV1085">
        <v>12.1</v>
      </c>
      <c r="BW1085" t="s">
        <v>38</v>
      </c>
    </row>
    <row r="1086" spans="1:75" x14ac:dyDescent="0.3">
      <c r="A1086" t="s">
        <v>440</v>
      </c>
      <c r="B1086" t="str">
        <f>VLOOKUP(A1086,'class and classification'!$A$1:$B$338,2,FALSE)</f>
        <v>Predominantly Rural</v>
      </c>
      <c r="C1086" t="str">
        <f>VLOOKUP(A1086,'class and classification'!$A$1:$C$338,3,FALSE)</f>
        <v>SD</v>
      </c>
      <c r="D1086">
        <v>2100</v>
      </c>
      <c r="E1086">
        <v>23100</v>
      </c>
      <c r="F1086">
        <v>9.1</v>
      </c>
      <c r="G1086">
        <v>2.2999999999999998</v>
      </c>
      <c r="H1086">
        <v>2200</v>
      </c>
      <c r="I1086">
        <v>23900</v>
      </c>
      <c r="J1086">
        <v>9.3000000000000007</v>
      </c>
      <c r="K1086">
        <v>2.6</v>
      </c>
      <c r="L1086">
        <v>2100</v>
      </c>
      <c r="M1086">
        <v>23500</v>
      </c>
      <c r="N1086">
        <v>8.6999999999999993</v>
      </c>
      <c r="O1086" t="s">
        <v>38</v>
      </c>
      <c r="P1086">
        <v>1500</v>
      </c>
      <c r="Q1086">
        <v>24500</v>
      </c>
      <c r="R1086">
        <v>5.9</v>
      </c>
      <c r="S1086" t="s">
        <v>38</v>
      </c>
      <c r="T1086">
        <v>1700</v>
      </c>
      <c r="U1086">
        <v>26000</v>
      </c>
      <c r="V1086">
        <v>6.4</v>
      </c>
      <c r="W1086" t="s">
        <v>38</v>
      </c>
      <c r="X1086">
        <v>2000</v>
      </c>
      <c r="Y1086">
        <v>25700</v>
      </c>
      <c r="Z1086">
        <v>7.6</v>
      </c>
      <c r="AA1086" t="s">
        <v>38</v>
      </c>
      <c r="AB1086">
        <v>1700</v>
      </c>
      <c r="AC1086">
        <v>22000</v>
      </c>
      <c r="AD1086">
        <v>7.7</v>
      </c>
      <c r="AE1086" t="s">
        <v>38</v>
      </c>
      <c r="AF1086">
        <v>1600</v>
      </c>
      <c r="AG1086">
        <v>23300</v>
      </c>
      <c r="AH1086">
        <v>6.8</v>
      </c>
      <c r="AI1086" t="s">
        <v>38</v>
      </c>
      <c r="AJ1086">
        <v>2400</v>
      </c>
      <c r="AK1086">
        <v>25400</v>
      </c>
      <c r="AL1086">
        <v>9.3000000000000007</v>
      </c>
      <c r="AM1086" t="s">
        <v>38</v>
      </c>
      <c r="AN1086">
        <v>4600</v>
      </c>
      <c r="AO1086">
        <v>27400</v>
      </c>
      <c r="AP1086">
        <v>16.8</v>
      </c>
      <c r="AQ1086" t="s">
        <v>38</v>
      </c>
      <c r="AR1086">
        <v>5600</v>
      </c>
      <c r="AS1086">
        <v>24900</v>
      </c>
      <c r="AT1086">
        <v>22.3</v>
      </c>
      <c r="AU1086">
        <v>10.5</v>
      </c>
      <c r="AV1086">
        <v>3900</v>
      </c>
      <c r="AW1086">
        <v>26000</v>
      </c>
      <c r="AX1086">
        <v>15.2</v>
      </c>
      <c r="AY1086">
        <v>7.9</v>
      </c>
      <c r="AZ1086">
        <v>3500</v>
      </c>
      <c r="BA1086">
        <v>25200</v>
      </c>
      <c r="BB1086">
        <v>14</v>
      </c>
      <c r="BC1086" t="s">
        <v>38</v>
      </c>
      <c r="BD1086">
        <v>2300</v>
      </c>
      <c r="BE1086">
        <v>25700</v>
      </c>
      <c r="BF1086">
        <v>9</v>
      </c>
      <c r="BG1086" t="s">
        <v>38</v>
      </c>
      <c r="BH1086">
        <v>3100</v>
      </c>
      <c r="BI1086">
        <v>23300</v>
      </c>
      <c r="BJ1086">
        <v>13.1</v>
      </c>
      <c r="BK1086" t="s">
        <v>38</v>
      </c>
      <c r="BL1086">
        <v>2100</v>
      </c>
      <c r="BM1086">
        <v>25400</v>
      </c>
      <c r="BN1086">
        <v>8.4</v>
      </c>
      <c r="BO1086" t="s">
        <v>38</v>
      </c>
      <c r="BP1086">
        <v>3000</v>
      </c>
      <c r="BQ1086">
        <v>23800</v>
      </c>
      <c r="BR1086">
        <v>12.4</v>
      </c>
      <c r="BS1086" t="s">
        <v>38</v>
      </c>
      <c r="BT1086" t="s">
        <v>39</v>
      </c>
      <c r="BU1086">
        <v>21600</v>
      </c>
      <c r="BV1086">
        <v>14.8</v>
      </c>
      <c r="BW1086" t="s">
        <v>38</v>
      </c>
    </row>
    <row r="1087" spans="1:75" x14ac:dyDescent="0.3">
      <c r="A1087" t="s">
        <v>441</v>
      </c>
      <c r="B1087" t="str">
        <f>VLOOKUP(A1087,'class and classification'!$A$1:$B$338,2,FALSE)</f>
        <v>Predominantly Urban</v>
      </c>
      <c r="C1087" t="str">
        <f>VLOOKUP(A1087,'class and classification'!$A$1:$C$338,3,FALSE)</f>
        <v>SD</v>
      </c>
      <c r="D1087">
        <v>9600</v>
      </c>
      <c r="E1087">
        <v>55000</v>
      </c>
      <c r="F1087">
        <v>17.399999999999999</v>
      </c>
      <c r="G1087">
        <v>3.6</v>
      </c>
      <c r="H1087">
        <v>7900</v>
      </c>
      <c r="I1087">
        <v>57300</v>
      </c>
      <c r="J1087">
        <v>13.9</v>
      </c>
      <c r="K1087">
        <v>3.4</v>
      </c>
      <c r="L1087">
        <v>8700</v>
      </c>
      <c r="M1087">
        <v>56900</v>
      </c>
      <c r="N1087">
        <v>15.3</v>
      </c>
      <c r="O1087">
        <v>5.0999999999999996</v>
      </c>
      <c r="P1087">
        <v>12200</v>
      </c>
      <c r="Q1087">
        <v>60600</v>
      </c>
      <c r="R1087">
        <v>20.2</v>
      </c>
      <c r="S1087">
        <v>5.6</v>
      </c>
      <c r="T1087">
        <v>8200</v>
      </c>
      <c r="U1087">
        <v>57900</v>
      </c>
      <c r="V1087">
        <v>14.1</v>
      </c>
      <c r="W1087">
        <v>5.4</v>
      </c>
      <c r="X1087">
        <v>10100</v>
      </c>
      <c r="Y1087">
        <v>63700</v>
      </c>
      <c r="Z1087">
        <v>15.8</v>
      </c>
      <c r="AA1087">
        <v>5.6</v>
      </c>
      <c r="AB1087">
        <v>7200</v>
      </c>
      <c r="AC1087">
        <v>56900</v>
      </c>
      <c r="AD1087">
        <v>12.7</v>
      </c>
      <c r="AE1087">
        <v>5.3</v>
      </c>
      <c r="AF1087">
        <v>7800</v>
      </c>
      <c r="AG1087">
        <v>58500</v>
      </c>
      <c r="AH1087">
        <v>13.3</v>
      </c>
      <c r="AI1087">
        <v>6</v>
      </c>
      <c r="AJ1087">
        <v>6000</v>
      </c>
      <c r="AK1087">
        <v>56200</v>
      </c>
      <c r="AL1087">
        <v>10.6</v>
      </c>
      <c r="AM1087">
        <v>4.9000000000000004</v>
      </c>
      <c r="AN1087">
        <v>5500</v>
      </c>
      <c r="AO1087">
        <v>59000</v>
      </c>
      <c r="AP1087">
        <v>9.3000000000000007</v>
      </c>
      <c r="AQ1087">
        <v>4.7</v>
      </c>
      <c r="AR1087">
        <v>11000</v>
      </c>
      <c r="AS1087">
        <v>58600</v>
      </c>
      <c r="AT1087">
        <v>18.7</v>
      </c>
      <c r="AU1087">
        <v>6.4</v>
      </c>
      <c r="AV1087">
        <v>8800</v>
      </c>
      <c r="AW1087">
        <v>55500</v>
      </c>
      <c r="AX1087">
        <v>15.9</v>
      </c>
      <c r="AY1087">
        <v>5.9</v>
      </c>
      <c r="AZ1087">
        <v>8600</v>
      </c>
      <c r="BA1087">
        <v>57500</v>
      </c>
      <c r="BB1087">
        <v>14.9</v>
      </c>
      <c r="BC1087">
        <v>5.6</v>
      </c>
      <c r="BD1087">
        <v>9400</v>
      </c>
      <c r="BE1087">
        <v>63400</v>
      </c>
      <c r="BF1087">
        <v>14.9</v>
      </c>
      <c r="BG1087">
        <v>5.6</v>
      </c>
      <c r="BH1087">
        <v>10500</v>
      </c>
      <c r="BI1087">
        <v>62200</v>
      </c>
      <c r="BJ1087">
        <v>16.899999999999999</v>
      </c>
      <c r="BK1087">
        <v>5.8</v>
      </c>
      <c r="BL1087">
        <v>9900</v>
      </c>
      <c r="BM1087">
        <v>63600</v>
      </c>
      <c r="BN1087">
        <v>15.5</v>
      </c>
      <c r="BO1087">
        <v>5.8</v>
      </c>
      <c r="BP1087">
        <v>8400</v>
      </c>
      <c r="BQ1087">
        <v>57500</v>
      </c>
      <c r="BR1087">
        <v>14.6</v>
      </c>
      <c r="BS1087">
        <v>5.9</v>
      </c>
      <c r="BT1087">
        <v>6400</v>
      </c>
      <c r="BU1087">
        <v>58900</v>
      </c>
      <c r="BV1087">
        <v>10.8</v>
      </c>
      <c r="BW1087">
        <v>5</v>
      </c>
    </row>
    <row r="1088" spans="1:75" x14ac:dyDescent="0.3">
      <c r="A1088" t="s">
        <v>442</v>
      </c>
      <c r="B1088" t="str">
        <f>VLOOKUP(A1088,'class and classification'!$A$1:$B$338,2,FALSE)</f>
        <v>Predominantly Rural</v>
      </c>
      <c r="C1088" t="str">
        <f>VLOOKUP(A1088,'class and classification'!$A$1:$C$338,3,FALSE)</f>
        <v>SD</v>
      </c>
      <c r="D1088">
        <v>4500</v>
      </c>
      <c r="E1088">
        <v>41200</v>
      </c>
      <c r="F1088">
        <v>11</v>
      </c>
      <c r="G1088">
        <v>2.8</v>
      </c>
      <c r="H1088">
        <v>5100</v>
      </c>
      <c r="I1088">
        <v>42600</v>
      </c>
      <c r="J1088">
        <v>12</v>
      </c>
      <c r="K1088">
        <v>3</v>
      </c>
      <c r="L1088">
        <v>4100</v>
      </c>
      <c r="M1088">
        <v>44800</v>
      </c>
      <c r="N1088">
        <v>9.1</v>
      </c>
      <c r="O1088">
        <v>5</v>
      </c>
      <c r="P1088">
        <v>6000</v>
      </c>
      <c r="Q1088">
        <v>44700</v>
      </c>
      <c r="R1088">
        <v>13.5</v>
      </c>
      <c r="S1088">
        <v>6.4</v>
      </c>
      <c r="T1088">
        <v>5000</v>
      </c>
      <c r="U1088">
        <v>44000</v>
      </c>
      <c r="V1088">
        <v>11.4</v>
      </c>
      <c r="W1088">
        <v>5.8</v>
      </c>
      <c r="X1088">
        <v>5100</v>
      </c>
      <c r="Y1088">
        <v>42800</v>
      </c>
      <c r="Z1088">
        <v>12</v>
      </c>
      <c r="AA1088">
        <v>5.8</v>
      </c>
      <c r="AB1088">
        <v>6200</v>
      </c>
      <c r="AC1088">
        <v>39000</v>
      </c>
      <c r="AD1088">
        <v>16</v>
      </c>
      <c r="AE1088">
        <v>6.9</v>
      </c>
      <c r="AF1088">
        <v>6700</v>
      </c>
      <c r="AG1088">
        <v>40300</v>
      </c>
      <c r="AH1088">
        <v>16.5</v>
      </c>
      <c r="AI1088">
        <v>7.4</v>
      </c>
      <c r="AJ1088">
        <v>5100</v>
      </c>
      <c r="AK1088">
        <v>37700</v>
      </c>
      <c r="AL1088">
        <v>13.6</v>
      </c>
      <c r="AM1088">
        <v>7</v>
      </c>
      <c r="AN1088">
        <v>5200</v>
      </c>
      <c r="AO1088">
        <v>43200</v>
      </c>
      <c r="AP1088">
        <v>12.1</v>
      </c>
      <c r="AQ1088">
        <v>5.7</v>
      </c>
      <c r="AR1088">
        <v>6400</v>
      </c>
      <c r="AS1088">
        <v>44200</v>
      </c>
      <c r="AT1088">
        <v>14.5</v>
      </c>
      <c r="AU1088">
        <v>6.3</v>
      </c>
      <c r="AV1088">
        <v>4800</v>
      </c>
      <c r="AW1088">
        <v>43600</v>
      </c>
      <c r="AX1088">
        <v>11.1</v>
      </c>
      <c r="AY1088">
        <v>5.9</v>
      </c>
      <c r="AZ1088">
        <v>8600</v>
      </c>
      <c r="BA1088">
        <v>45900</v>
      </c>
      <c r="BB1088">
        <v>18.8</v>
      </c>
      <c r="BC1088">
        <v>8.1999999999999993</v>
      </c>
      <c r="BD1088">
        <v>7200</v>
      </c>
      <c r="BE1088">
        <v>46300</v>
      </c>
      <c r="BF1088">
        <v>15.6</v>
      </c>
      <c r="BG1088">
        <v>6.8</v>
      </c>
      <c r="BH1088">
        <v>5200</v>
      </c>
      <c r="BI1088">
        <v>41200</v>
      </c>
      <c r="BJ1088">
        <v>12.7</v>
      </c>
      <c r="BK1088">
        <v>7</v>
      </c>
      <c r="BL1088">
        <v>5500</v>
      </c>
      <c r="BM1088">
        <v>44100</v>
      </c>
      <c r="BN1088">
        <v>12.4</v>
      </c>
      <c r="BO1088">
        <v>6.1</v>
      </c>
      <c r="BP1088">
        <v>6000</v>
      </c>
      <c r="BQ1088">
        <v>43100</v>
      </c>
      <c r="BR1088">
        <v>13.9</v>
      </c>
      <c r="BS1088">
        <v>6.6</v>
      </c>
      <c r="BT1088">
        <v>7200</v>
      </c>
      <c r="BU1088">
        <v>44700</v>
      </c>
      <c r="BV1088">
        <v>16.100000000000001</v>
      </c>
      <c r="BW1088">
        <v>6.4</v>
      </c>
    </row>
    <row r="1089" spans="1:75" x14ac:dyDescent="0.3">
      <c r="A1089" t="s">
        <v>443</v>
      </c>
      <c r="B1089" t="str">
        <f>VLOOKUP(A1089,'class and classification'!$A$1:$B$338,2,FALSE)</f>
        <v>Predominantly Rural</v>
      </c>
      <c r="C1089" t="str">
        <f>VLOOKUP(A1089,'class and classification'!$A$1:$C$338,3,FALSE)</f>
        <v>SD</v>
      </c>
      <c r="D1089">
        <v>3700</v>
      </c>
      <c r="E1089">
        <v>39100</v>
      </c>
      <c r="F1089">
        <v>9.5</v>
      </c>
      <c r="G1089">
        <v>2.6</v>
      </c>
      <c r="H1089">
        <v>2600</v>
      </c>
      <c r="I1089">
        <v>38500</v>
      </c>
      <c r="J1089">
        <v>6.9</v>
      </c>
      <c r="K1089">
        <v>2.6</v>
      </c>
      <c r="L1089">
        <v>4500</v>
      </c>
      <c r="M1089">
        <v>39700</v>
      </c>
      <c r="N1089">
        <v>11.3</v>
      </c>
      <c r="O1089">
        <v>5.2</v>
      </c>
      <c r="P1089">
        <v>4500</v>
      </c>
      <c r="Q1089">
        <v>37600</v>
      </c>
      <c r="R1089">
        <v>12</v>
      </c>
      <c r="S1089">
        <v>5.8</v>
      </c>
      <c r="T1089">
        <v>3400</v>
      </c>
      <c r="U1089">
        <v>36800</v>
      </c>
      <c r="V1089">
        <v>9.1999999999999993</v>
      </c>
      <c r="W1089">
        <v>5.5</v>
      </c>
      <c r="X1089">
        <v>3400</v>
      </c>
      <c r="Y1089">
        <v>34600</v>
      </c>
      <c r="Z1089">
        <v>9.9</v>
      </c>
      <c r="AA1089">
        <v>5.7</v>
      </c>
      <c r="AB1089">
        <v>5600</v>
      </c>
      <c r="AC1089">
        <v>38400</v>
      </c>
      <c r="AD1089">
        <v>14.7</v>
      </c>
      <c r="AE1089">
        <v>6.2</v>
      </c>
      <c r="AF1089">
        <v>4200</v>
      </c>
      <c r="AG1089">
        <v>43300</v>
      </c>
      <c r="AH1089">
        <v>9.6999999999999993</v>
      </c>
      <c r="AI1089">
        <v>5.4</v>
      </c>
      <c r="AJ1089">
        <v>4500</v>
      </c>
      <c r="AK1089">
        <v>39300</v>
      </c>
      <c r="AL1089">
        <v>11.6</v>
      </c>
      <c r="AM1089">
        <v>5.9</v>
      </c>
      <c r="AN1089">
        <v>6800</v>
      </c>
      <c r="AO1089">
        <v>37200</v>
      </c>
      <c r="AP1089">
        <v>18.3</v>
      </c>
      <c r="AQ1089">
        <v>7.2</v>
      </c>
      <c r="AR1089">
        <v>5700</v>
      </c>
      <c r="AS1089">
        <v>41800</v>
      </c>
      <c r="AT1089">
        <v>13.6</v>
      </c>
      <c r="AU1089">
        <v>6.5</v>
      </c>
      <c r="AV1089">
        <v>4600</v>
      </c>
      <c r="AW1089">
        <v>42700</v>
      </c>
      <c r="AX1089">
        <v>10.7</v>
      </c>
      <c r="AY1089">
        <v>5.4</v>
      </c>
      <c r="AZ1089">
        <v>5800</v>
      </c>
      <c r="BA1089">
        <v>39500</v>
      </c>
      <c r="BB1089">
        <v>14.7</v>
      </c>
      <c r="BC1089">
        <v>6.1</v>
      </c>
      <c r="BD1089">
        <v>5100</v>
      </c>
      <c r="BE1089">
        <v>39000</v>
      </c>
      <c r="BF1089">
        <v>13.1</v>
      </c>
      <c r="BG1089">
        <v>6</v>
      </c>
      <c r="BH1089">
        <v>5000</v>
      </c>
      <c r="BI1089">
        <v>43500</v>
      </c>
      <c r="BJ1089">
        <v>11.4</v>
      </c>
      <c r="BK1089">
        <v>6.3</v>
      </c>
      <c r="BL1089">
        <v>3600</v>
      </c>
      <c r="BM1089">
        <v>41900</v>
      </c>
      <c r="BN1089">
        <v>8.5</v>
      </c>
      <c r="BO1089" t="s">
        <v>38</v>
      </c>
      <c r="BP1089">
        <v>6000</v>
      </c>
      <c r="BQ1089">
        <v>43600</v>
      </c>
      <c r="BR1089">
        <v>13.8</v>
      </c>
      <c r="BS1089">
        <v>6.5</v>
      </c>
      <c r="BT1089">
        <v>5100</v>
      </c>
      <c r="BU1089">
        <v>40900</v>
      </c>
      <c r="BV1089">
        <v>12.4</v>
      </c>
      <c r="BW1089">
        <v>5.5</v>
      </c>
    </row>
    <row r="1090" spans="1:75" x14ac:dyDescent="0.3">
      <c r="A1090" t="s">
        <v>444</v>
      </c>
      <c r="B1090" t="str">
        <f>VLOOKUP(A1090,'class and classification'!$A$1:$B$338,2,FALSE)</f>
        <v>Predominantly Urban</v>
      </c>
      <c r="C1090" t="str">
        <f>VLOOKUP(A1090,'class and classification'!$A$1:$C$338,3,FALSE)</f>
        <v>SD</v>
      </c>
      <c r="D1090">
        <v>6100</v>
      </c>
      <c r="E1090">
        <v>55400</v>
      </c>
      <c r="F1090">
        <v>11</v>
      </c>
      <c r="G1090">
        <v>2.9</v>
      </c>
      <c r="H1090">
        <v>5100</v>
      </c>
      <c r="I1090">
        <v>55300</v>
      </c>
      <c r="J1090">
        <v>9.1999999999999993</v>
      </c>
      <c r="K1090">
        <v>2.8</v>
      </c>
      <c r="L1090">
        <v>8200</v>
      </c>
      <c r="M1090">
        <v>59900</v>
      </c>
      <c r="N1090">
        <v>13.7</v>
      </c>
      <c r="O1090">
        <v>5.3</v>
      </c>
      <c r="P1090">
        <v>8200</v>
      </c>
      <c r="Q1090">
        <v>60600</v>
      </c>
      <c r="R1090">
        <v>13.6</v>
      </c>
      <c r="S1090">
        <v>4.7</v>
      </c>
      <c r="T1090">
        <v>10000</v>
      </c>
      <c r="U1090">
        <v>58700</v>
      </c>
      <c r="V1090">
        <v>17</v>
      </c>
      <c r="W1090">
        <v>5.8</v>
      </c>
      <c r="X1090">
        <v>9400</v>
      </c>
      <c r="Y1090">
        <v>61200</v>
      </c>
      <c r="Z1090">
        <v>15.3</v>
      </c>
      <c r="AA1090">
        <v>5.6</v>
      </c>
      <c r="AB1090">
        <v>9600</v>
      </c>
      <c r="AC1090">
        <v>61700</v>
      </c>
      <c r="AD1090">
        <v>15.6</v>
      </c>
      <c r="AE1090">
        <v>5.7</v>
      </c>
      <c r="AF1090">
        <v>12100</v>
      </c>
      <c r="AG1090">
        <v>60200</v>
      </c>
      <c r="AH1090">
        <v>20.100000000000001</v>
      </c>
      <c r="AI1090">
        <v>6.9</v>
      </c>
      <c r="AJ1090">
        <v>10100</v>
      </c>
      <c r="AK1090">
        <v>62600</v>
      </c>
      <c r="AL1090">
        <v>16.100000000000001</v>
      </c>
      <c r="AM1090">
        <v>5.7</v>
      </c>
      <c r="AN1090">
        <v>11800</v>
      </c>
      <c r="AO1090">
        <v>62300</v>
      </c>
      <c r="AP1090">
        <v>18.899999999999999</v>
      </c>
      <c r="AQ1090">
        <v>6.3</v>
      </c>
      <c r="AR1090">
        <v>8900</v>
      </c>
      <c r="AS1090">
        <v>59100</v>
      </c>
      <c r="AT1090">
        <v>15.1</v>
      </c>
      <c r="AU1090">
        <v>6</v>
      </c>
      <c r="AV1090">
        <v>8900</v>
      </c>
      <c r="AW1090">
        <v>63200</v>
      </c>
      <c r="AX1090">
        <v>14.1</v>
      </c>
      <c r="AY1090">
        <v>5.2</v>
      </c>
      <c r="AZ1090">
        <v>7000</v>
      </c>
      <c r="BA1090">
        <v>67800</v>
      </c>
      <c r="BB1090">
        <v>10.4</v>
      </c>
      <c r="BC1090">
        <v>4.8</v>
      </c>
      <c r="BD1090">
        <v>9500</v>
      </c>
      <c r="BE1090">
        <v>64700</v>
      </c>
      <c r="BF1090">
        <v>14.7</v>
      </c>
      <c r="BG1090">
        <v>5.5</v>
      </c>
      <c r="BH1090">
        <v>11500</v>
      </c>
      <c r="BI1090">
        <v>67700</v>
      </c>
      <c r="BJ1090">
        <v>17</v>
      </c>
      <c r="BK1090">
        <v>5.8</v>
      </c>
      <c r="BL1090">
        <v>5600</v>
      </c>
      <c r="BM1090">
        <v>70200</v>
      </c>
      <c r="BN1090">
        <v>8</v>
      </c>
      <c r="BO1090">
        <v>4</v>
      </c>
      <c r="BP1090">
        <v>9800</v>
      </c>
      <c r="BQ1090">
        <v>65600</v>
      </c>
      <c r="BR1090">
        <v>14.9</v>
      </c>
      <c r="BS1090">
        <v>6.3</v>
      </c>
      <c r="BT1090">
        <v>10100</v>
      </c>
      <c r="BU1090">
        <v>71700</v>
      </c>
      <c r="BV1090">
        <v>14.1</v>
      </c>
      <c r="BW1090">
        <v>5.4</v>
      </c>
    </row>
    <row r="1091" spans="1:75" x14ac:dyDescent="0.3">
      <c r="A1091" t="s">
        <v>445</v>
      </c>
      <c r="B1091" t="str">
        <f>VLOOKUP(A1091,'class and classification'!$A$1:$B$338,2,FALSE)</f>
        <v>Urban with Significant Rural</v>
      </c>
      <c r="C1091" t="str">
        <f>VLOOKUP(A1091,'class and classification'!$A$1:$C$338,3,FALSE)</f>
        <v>SD</v>
      </c>
      <c r="D1091">
        <v>7200</v>
      </c>
      <c r="E1091">
        <v>54700</v>
      </c>
      <c r="F1091">
        <v>13.2</v>
      </c>
      <c r="G1091">
        <v>3.2</v>
      </c>
      <c r="H1091">
        <v>7700</v>
      </c>
      <c r="I1091">
        <v>54000</v>
      </c>
      <c r="J1091">
        <v>14.3</v>
      </c>
      <c r="K1091">
        <v>3.1</v>
      </c>
      <c r="L1091">
        <v>8200</v>
      </c>
      <c r="M1091">
        <v>53100</v>
      </c>
      <c r="N1091">
        <v>15.5</v>
      </c>
      <c r="O1091">
        <v>4.8</v>
      </c>
      <c r="P1091">
        <v>12000</v>
      </c>
      <c r="Q1091">
        <v>57700</v>
      </c>
      <c r="R1091">
        <v>20.9</v>
      </c>
      <c r="S1091">
        <v>5.6</v>
      </c>
      <c r="T1091">
        <v>7600</v>
      </c>
      <c r="U1091">
        <v>59400</v>
      </c>
      <c r="V1091">
        <v>12.8</v>
      </c>
      <c r="W1091">
        <v>4.9000000000000004</v>
      </c>
      <c r="X1091">
        <v>7800</v>
      </c>
      <c r="Y1091">
        <v>55800</v>
      </c>
      <c r="Z1091">
        <v>13.9</v>
      </c>
      <c r="AA1091">
        <v>4.9000000000000004</v>
      </c>
      <c r="AB1091">
        <v>7700</v>
      </c>
      <c r="AC1091">
        <v>57400</v>
      </c>
      <c r="AD1091">
        <v>13.5</v>
      </c>
      <c r="AE1091">
        <v>5.0999999999999996</v>
      </c>
      <c r="AF1091">
        <v>8400</v>
      </c>
      <c r="AG1091">
        <v>59600</v>
      </c>
      <c r="AH1091">
        <v>14</v>
      </c>
      <c r="AI1091">
        <v>5.4</v>
      </c>
      <c r="AJ1091">
        <v>7800</v>
      </c>
      <c r="AK1091">
        <v>62800</v>
      </c>
      <c r="AL1091">
        <v>12.5</v>
      </c>
      <c r="AM1091">
        <v>4.9000000000000004</v>
      </c>
      <c r="AN1091">
        <v>9100</v>
      </c>
      <c r="AO1091">
        <v>58800</v>
      </c>
      <c r="AP1091">
        <v>15.4</v>
      </c>
      <c r="AQ1091">
        <v>5.7</v>
      </c>
      <c r="AR1091">
        <v>11700</v>
      </c>
      <c r="AS1091">
        <v>61500</v>
      </c>
      <c r="AT1091">
        <v>19.100000000000001</v>
      </c>
      <c r="AU1091">
        <v>6.2</v>
      </c>
      <c r="AV1091">
        <v>10400</v>
      </c>
      <c r="AW1091">
        <v>63000</v>
      </c>
      <c r="AX1091">
        <v>16.5</v>
      </c>
      <c r="AY1091">
        <v>5.6</v>
      </c>
      <c r="AZ1091">
        <v>11700</v>
      </c>
      <c r="BA1091">
        <v>67200</v>
      </c>
      <c r="BB1091">
        <v>17.399999999999999</v>
      </c>
      <c r="BC1091">
        <v>5.9</v>
      </c>
      <c r="BD1091">
        <v>9400</v>
      </c>
      <c r="BE1091">
        <v>61300</v>
      </c>
      <c r="BF1091">
        <v>15.3</v>
      </c>
      <c r="BG1091">
        <v>5.2</v>
      </c>
      <c r="BH1091">
        <v>10300</v>
      </c>
      <c r="BI1091">
        <v>65300</v>
      </c>
      <c r="BJ1091">
        <v>15.7</v>
      </c>
      <c r="BK1091">
        <v>5.9</v>
      </c>
      <c r="BL1091">
        <v>10700</v>
      </c>
      <c r="BM1091">
        <v>64100</v>
      </c>
      <c r="BN1091">
        <v>16.7</v>
      </c>
      <c r="BO1091">
        <v>6</v>
      </c>
      <c r="BP1091">
        <v>10200</v>
      </c>
      <c r="BQ1091">
        <v>62300</v>
      </c>
      <c r="BR1091">
        <v>16.399999999999999</v>
      </c>
      <c r="BS1091">
        <v>5.8</v>
      </c>
      <c r="BT1091">
        <v>9300</v>
      </c>
      <c r="BU1091">
        <v>56300</v>
      </c>
      <c r="BV1091">
        <v>16.399999999999999</v>
      </c>
      <c r="BW1091">
        <v>5.3</v>
      </c>
    </row>
    <row r="1092" spans="1:75" x14ac:dyDescent="0.3">
      <c r="A1092" t="s">
        <v>446</v>
      </c>
      <c r="B1092" t="str">
        <f>VLOOKUP(A1092,'class and classification'!$A$1:$B$338,2,FALSE)</f>
        <v>Predominantly Rural</v>
      </c>
      <c r="C1092" t="str">
        <f>VLOOKUP(A1092,'class and classification'!$A$1:$C$338,3,FALSE)</f>
        <v>SD</v>
      </c>
      <c r="D1092">
        <v>6500</v>
      </c>
      <c r="E1092">
        <v>39700</v>
      </c>
      <c r="F1092">
        <v>16.5</v>
      </c>
      <c r="G1092">
        <v>3.7</v>
      </c>
      <c r="H1092">
        <v>6600</v>
      </c>
      <c r="I1092">
        <v>40900</v>
      </c>
      <c r="J1092">
        <v>16.2</v>
      </c>
      <c r="K1092">
        <v>3.8</v>
      </c>
      <c r="L1092">
        <v>5700</v>
      </c>
      <c r="M1092">
        <v>40300</v>
      </c>
      <c r="N1092">
        <v>14.1</v>
      </c>
      <c r="O1092">
        <v>6.5</v>
      </c>
      <c r="P1092">
        <v>3800</v>
      </c>
      <c r="Q1092">
        <v>42500</v>
      </c>
      <c r="R1092">
        <v>9.1</v>
      </c>
      <c r="S1092">
        <v>4.8</v>
      </c>
      <c r="T1092">
        <v>4600</v>
      </c>
      <c r="U1092">
        <v>42700</v>
      </c>
      <c r="V1092">
        <v>10.7</v>
      </c>
      <c r="W1092">
        <v>5.3</v>
      </c>
      <c r="X1092">
        <v>5500</v>
      </c>
      <c r="Y1092">
        <v>36300</v>
      </c>
      <c r="Z1092">
        <v>15.2</v>
      </c>
      <c r="AA1092">
        <v>7.2</v>
      </c>
      <c r="AB1092">
        <v>5900</v>
      </c>
      <c r="AC1092">
        <v>41600</v>
      </c>
      <c r="AD1092">
        <v>14.2</v>
      </c>
      <c r="AE1092">
        <v>6.8</v>
      </c>
      <c r="AF1092">
        <v>10500</v>
      </c>
      <c r="AG1092">
        <v>40300</v>
      </c>
      <c r="AH1092">
        <v>26.1</v>
      </c>
      <c r="AI1092">
        <v>8.6</v>
      </c>
      <c r="AJ1092">
        <v>7100</v>
      </c>
      <c r="AK1092">
        <v>42100</v>
      </c>
      <c r="AL1092">
        <v>17</v>
      </c>
      <c r="AM1092">
        <v>6.3</v>
      </c>
      <c r="AN1092">
        <v>3300</v>
      </c>
      <c r="AO1092">
        <v>40200</v>
      </c>
      <c r="AP1092">
        <v>8.3000000000000007</v>
      </c>
      <c r="AQ1092">
        <v>5.0999999999999996</v>
      </c>
      <c r="AR1092">
        <v>4800</v>
      </c>
      <c r="AS1092">
        <v>43600</v>
      </c>
      <c r="AT1092">
        <v>11.1</v>
      </c>
      <c r="AU1092">
        <v>5.3</v>
      </c>
      <c r="AV1092">
        <v>4800</v>
      </c>
      <c r="AW1092">
        <v>44300</v>
      </c>
      <c r="AX1092">
        <v>10.8</v>
      </c>
      <c r="AY1092">
        <v>5.5</v>
      </c>
      <c r="AZ1092">
        <v>4700</v>
      </c>
      <c r="BA1092">
        <v>42300</v>
      </c>
      <c r="BB1092">
        <v>11.1</v>
      </c>
      <c r="BC1092">
        <v>5.6</v>
      </c>
      <c r="BD1092">
        <v>6400</v>
      </c>
      <c r="BE1092">
        <v>46500</v>
      </c>
      <c r="BF1092">
        <v>13.8</v>
      </c>
      <c r="BG1092">
        <v>5.6</v>
      </c>
      <c r="BH1092">
        <v>7500</v>
      </c>
      <c r="BI1092">
        <v>47100</v>
      </c>
      <c r="BJ1092">
        <v>15.9</v>
      </c>
      <c r="BK1092">
        <v>5.8</v>
      </c>
      <c r="BL1092">
        <v>6600</v>
      </c>
      <c r="BM1092">
        <v>44000</v>
      </c>
      <c r="BN1092">
        <v>14.9</v>
      </c>
      <c r="BO1092">
        <v>6.1</v>
      </c>
      <c r="BP1092">
        <v>6300</v>
      </c>
      <c r="BQ1092">
        <v>47100</v>
      </c>
      <c r="BR1092">
        <v>13.3</v>
      </c>
      <c r="BS1092">
        <v>6.1</v>
      </c>
      <c r="BT1092">
        <v>6900</v>
      </c>
      <c r="BU1092">
        <v>41500</v>
      </c>
      <c r="BV1092">
        <v>16.7</v>
      </c>
      <c r="BW1092">
        <v>6.8</v>
      </c>
    </row>
    <row r="1093" spans="1:75" x14ac:dyDescent="0.3">
      <c r="A1093" t="s">
        <v>447</v>
      </c>
      <c r="B1093" t="str">
        <f>VLOOKUP(A1093,'class and classification'!$A$1:$B$338,2,FALSE)</f>
        <v>Predominantly Rural</v>
      </c>
      <c r="C1093" t="str">
        <f>VLOOKUP(A1093,'class and classification'!$A$1:$C$338,3,FALSE)</f>
        <v>SD</v>
      </c>
      <c r="D1093">
        <v>4500</v>
      </c>
      <c r="E1093">
        <v>52400</v>
      </c>
      <c r="F1093">
        <v>8.6</v>
      </c>
      <c r="G1093">
        <v>2.5</v>
      </c>
      <c r="H1093">
        <v>5900</v>
      </c>
      <c r="I1093">
        <v>52200</v>
      </c>
      <c r="J1093">
        <v>11.3</v>
      </c>
      <c r="K1093">
        <v>3.1</v>
      </c>
      <c r="L1093">
        <v>7900</v>
      </c>
      <c r="M1093">
        <v>52300</v>
      </c>
      <c r="N1093">
        <v>15.1</v>
      </c>
      <c r="O1093">
        <v>5.6</v>
      </c>
      <c r="P1093">
        <v>7800</v>
      </c>
      <c r="Q1093">
        <v>55800</v>
      </c>
      <c r="R1093">
        <v>14</v>
      </c>
      <c r="S1093">
        <v>4.9000000000000004</v>
      </c>
      <c r="T1093">
        <v>7400</v>
      </c>
      <c r="U1093">
        <v>54800</v>
      </c>
      <c r="V1093">
        <v>13.5</v>
      </c>
      <c r="W1093">
        <v>5</v>
      </c>
      <c r="X1093">
        <v>5400</v>
      </c>
      <c r="Y1093">
        <v>49300</v>
      </c>
      <c r="Z1093">
        <v>10.9</v>
      </c>
      <c r="AA1093">
        <v>4.8</v>
      </c>
      <c r="AB1093">
        <v>6300</v>
      </c>
      <c r="AC1093">
        <v>52800</v>
      </c>
      <c r="AD1093">
        <v>11.9</v>
      </c>
      <c r="AE1093">
        <v>5.0999999999999996</v>
      </c>
      <c r="AF1093">
        <v>4000</v>
      </c>
      <c r="AG1093">
        <v>51500</v>
      </c>
      <c r="AH1093">
        <v>7.7</v>
      </c>
      <c r="AI1093">
        <v>4.3</v>
      </c>
      <c r="AJ1093">
        <v>6400</v>
      </c>
      <c r="AK1093">
        <v>52100</v>
      </c>
      <c r="AL1093">
        <v>12.4</v>
      </c>
      <c r="AM1093">
        <v>5.0999999999999996</v>
      </c>
      <c r="AN1093">
        <v>6600</v>
      </c>
      <c r="AO1093">
        <v>48800</v>
      </c>
      <c r="AP1093">
        <v>13.5</v>
      </c>
      <c r="AQ1093">
        <v>5.2</v>
      </c>
      <c r="AR1093">
        <v>5500</v>
      </c>
      <c r="AS1093">
        <v>51600</v>
      </c>
      <c r="AT1093">
        <v>10.7</v>
      </c>
      <c r="AU1093">
        <v>4.9000000000000004</v>
      </c>
      <c r="AV1093">
        <v>7700</v>
      </c>
      <c r="AW1093">
        <v>54600</v>
      </c>
      <c r="AX1093">
        <v>14</v>
      </c>
      <c r="AY1093">
        <v>5.7</v>
      </c>
      <c r="AZ1093">
        <v>5800</v>
      </c>
      <c r="BA1093">
        <v>53100</v>
      </c>
      <c r="BB1093">
        <v>10.9</v>
      </c>
      <c r="BC1093">
        <v>5.2</v>
      </c>
      <c r="BD1093">
        <v>3300</v>
      </c>
      <c r="BE1093">
        <v>51500</v>
      </c>
      <c r="BF1093">
        <v>6.4</v>
      </c>
      <c r="BG1093">
        <v>4</v>
      </c>
      <c r="BH1093">
        <v>6500</v>
      </c>
      <c r="BI1093">
        <v>55900</v>
      </c>
      <c r="BJ1093">
        <v>11.6</v>
      </c>
      <c r="BK1093">
        <v>5.2</v>
      </c>
      <c r="BL1093">
        <v>6700</v>
      </c>
      <c r="BM1093">
        <v>62100</v>
      </c>
      <c r="BN1093">
        <v>10.8</v>
      </c>
      <c r="BO1093">
        <v>5</v>
      </c>
      <c r="BP1093">
        <v>8000</v>
      </c>
      <c r="BQ1093">
        <v>59400</v>
      </c>
      <c r="BR1093">
        <v>13.5</v>
      </c>
      <c r="BS1093">
        <v>6.4</v>
      </c>
      <c r="BT1093">
        <v>6700</v>
      </c>
      <c r="BU1093">
        <v>55800</v>
      </c>
      <c r="BV1093">
        <v>12</v>
      </c>
      <c r="BW1093">
        <v>5.2</v>
      </c>
    </row>
    <row r="1094" spans="1:75" x14ac:dyDescent="0.3">
      <c r="A1094" t="s">
        <v>448</v>
      </c>
      <c r="B1094" t="str">
        <f>VLOOKUP(A1094,'class and classification'!$A$1:$B$338,2,FALSE)</f>
        <v>Predominantly Rural</v>
      </c>
      <c r="C1094" t="str">
        <f>VLOOKUP(A1094,'class and classification'!$A$1:$C$338,3,FALSE)</f>
        <v>SD</v>
      </c>
      <c r="D1094">
        <v>4500</v>
      </c>
      <c r="E1094">
        <v>52400</v>
      </c>
      <c r="F1094">
        <v>8.6</v>
      </c>
      <c r="G1094">
        <v>2.7</v>
      </c>
      <c r="H1094">
        <v>5300</v>
      </c>
      <c r="I1094">
        <v>53800</v>
      </c>
      <c r="J1094">
        <v>9.9</v>
      </c>
      <c r="K1094">
        <v>3</v>
      </c>
      <c r="L1094">
        <v>4500</v>
      </c>
      <c r="M1094">
        <v>50100</v>
      </c>
      <c r="N1094">
        <v>8.9</v>
      </c>
      <c r="O1094">
        <v>4.8</v>
      </c>
      <c r="P1094">
        <v>5500</v>
      </c>
      <c r="Q1094">
        <v>50000</v>
      </c>
      <c r="R1094">
        <v>11</v>
      </c>
      <c r="S1094">
        <v>5</v>
      </c>
      <c r="T1094">
        <v>4600</v>
      </c>
      <c r="U1094">
        <v>52800</v>
      </c>
      <c r="V1094">
        <v>8.8000000000000007</v>
      </c>
      <c r="W1094">
        <v>4</v>
      </c>
      <c r="X1094">
        <v>6200</v>
      </c>
      <c r="Y1094">
        <v>51600</v>
      </c>
      <c r="Z1094">
        <v>12.1</v>
      </c>
      <c r="AA1094">
        <v>4.5999999999999996</v>
      </c>
      <c r="AB1094">
        <v>5600</v>
      </c>
      <c r="AC1094">
        <v>49100</v>
      </c>
      <c r="AD1094">
        <v>11.3</v>
      </c>
      <c r="AE1094">
        <v>5</v>
      </c>
      <c r="AF1094">
        <v>6400</v>
      </c>
      <c r="AG1094">
        <v>51700</v>
      </c>
      <c r="AH1094">
        <v>12.3</v>
      </c>
      <c r="AI1094">
        <v>5.0999999999999996</v>
      </c>
      <c r="AJ1094">
        <v>7600</v>
      </c>
      <c r="AK1094">
        <v>49800</v>
      </c>
      <c r="AL1094">
        <v>15.2</v>
      </c>
      <c r="AM1094">
        <v>5.8</v>
      </c>
      <c r="AN1094">
        <v>5100</v>
      </c>
      <c r="AO1094">
        <v>59600</v>
      </c>
      <c r="AP1094">
        <v>8.6</v>
      </c>
      <c r="AQ1094">
        <v>4.3</v>
      </c>
      <c r="AR1094">
        <v>4400</v>
      </c>
      <c r="AS1094">
        <v>54800</v>
      </c>
      <c r="AT1094">
        <v>8.1</v>
      </c>
      <c r="AU1094">
        <v>4.3</v>
      </c>
      <c r="AV1094">
        <v>5700</v>
      </c>
      <c r="AW1094">
        <v>58000</v>
      </c>
      <c r="AX1094">
        <v>9.8000000000000007</v>
      </c>
      <c r="AY1094">
        <v>4.7</v>
      </c>
      <c r="AZ1094">
        <v>5300</v>
      </c>
      <c r="BA1094">
        <v>55300</v>
      </c>
      <c r="BB1094">
        <v>9.6999999999999993</v>
      </c>
      <c r="BC1094">
        <v>5.0999999999999996</v>
      </c>
      <c r="BD1094">
        <v>8300</v>
      </c>
      <c r="BE1094">
        <v>53400</v>
      </c>
      <c r="BF1094">
        <v>15.5</v>
      </c>
      <c r="BG1094">
        <v>6.6</v>
      </c>
      <c r="BH1094">
        <v>6600</v>
      </c>
      <c r="BI1094">
        <v>61700</v>
      </c>
      <c r="BJ1094">
        <v>10.8</v>
      </c>
      <c r="BK1094">
        <v>4.9000000000000004</v>
      </c>
      <c r="BL1094">
        <v>7600</v>
      </c>
      <c r="BM1094">
        <v>63100</v>
      </c>
      <c r="BN1094">
        <v>12</v>
      </c>
      <c r="BO1094">
        <v>4.9000000000000004</v>
      </c>
      <c r="BP1094">
        <v>8300</v>
      </c>
      <c r="BQ1094">
        <v>56800</v>
      </c>
      <c r="BR1094">
        <v>14.6</v>
      </c>
      <c r="BS1094">
        <v>6</v>
      </c>
      <c r="BT1094">
        <v>5300</v>
      </c>
      <c r="BU1094">
        <v>59900</v>
      </c>
      <c r="BV1094">
        <v>8.8000000000000007</v>
      </c>
      <c r="BW1094">
        <v>4.3</v>
      </c>
    </row>
    <row r="1095" spans="1:75" x14ac:dyDescent="0.3">
      <c r="A1095" t="s">
        <v>449</v>
      </c>
      <c r="B1095" t="str">
        <f>VLOOKUP(A1095,'class and classification'!$A$1:$B$338,2,FALSE)</f>
        <v>Predominantly Rural</v>
      </c>
      <c r="C1095" t="str">
        <f>VLOOKUP(A1095,'class and classification'!$A$1:$C$338,3,FALSE)</f>
        <v>SD</v>
      </c>
      <c r="D1095">
        <v>10100</v>
      </c>
      <c r="E1095">
        <v>75200</v>
      </c>
      <c r="F1095">
        <v>13.4</v>
      </c>
      <c r="G1095">
        <v>3.4</v>
      </c>
      <c r="H1095">
        <v>8600</v>
      </c>
      <c r="I1095">
        <v>72200</v>
      </c>
      <c r="J1095">
        <v>11.9</v>
      </c>
      <c r="K1095">
        <v>3.5</v>
      </c>
      <c r="L1095">
        <v>7600</v>
      </c>
      <c r="M1095">
        <v>74500</v>
      </c>
      <c r="N1095">
        <v>10.1</v>
      </c>
      <c r="O1095">
        <v>4</v>
      </c>
      <c r="P1095">
        <v>9300</v>
      </c>
      <c r="Q1095">
        <v>78300</v>
      </c>
      <c r="R1095">
        <v>11.8</v>
      </c>
      <c r="S1095">
        <v>4.2</v>
      </c>
      <c r="T1095">
        <v>11900</v>
      </c>
      <c r="U1095">
        <v>82300</v>
      </c>
      <c r="V1095">
        <v>14.5</v>
      </c>
      <c r="W1095">
        <v>4.3</v>
      </c>
      <c r="X1095">
        <v>10600</v>
      </c>
      <c r="Y1095">
        <v>79200</v>
      </c>
      <c r="Z1095">
        <v>13.4</v>
      </c>
      <c r="AA1095">
        <v>4.5</v>
      </c>
      <c r="AB1095">
        <v>10300</v>
      </c>
      <c r="AC1095">
        <v>79900</v>
      </c>
      <c r="AD1095">
        <v>12.8</v>
      </c>
      <c r="AE1095">
        <v>4.5</v>
      </c>
      <c r="AF1095">
        <v>9800</v>
      </c>
      <c r="AG1095">
        <v>75800</v>
      </c>
      <c r="AH1095">
        <v>13</v>
      </c>
      <c r="AI1095">
        <v>4.3</v>
      </c>
      <c r="AJ1095">
        <v>6600</v>
      </c>
      <c r="AK1095">
        <v>73700</v>
      </c>
      <c r="AL1095">
        <v>9</v>
      </c>
      <c r="AM1095">
        <v>3.9</v>
      </c>
      <c r="AN1095">
        <v>10100</v>
      </c>
      <c r="AO1095">
        <v>79900</v>
      </c>
      <c r="AP1095">
        <v>12.6</v>
      </c>
      <c r="AQ1095">
        <v>4.5999999999999996</v>
      </c>
      <c r="AR1095">
        <v>5900</v>
      </c>
      <c r="AS1095">
        <v>78400</v>
      </c>
      <c r="AT1095">
        <v>7.6</v>
      </c>
      <c r="AU1095">
        <v>3.5</v>
      </c>
      <c r="AV1095">
        <v>11000</v>
      </c>
      <c r="AW1095">
        <v>82000</v>
      </c>
      <c r="AX1095">
        <v>13.4</v>
      </c>
      <c r="AY1095">
        <v>4.5</v>
      </c>
      <c r="AZ1095">
        <v>11000</v>
      </c>
      <c r="BA1095">
        <v>77700</v>
      </c>
      <c r="BB1095">
        <v>14.2</v>
      </c>
      <c r="BC1095">
        <v>5.3</v>
      </c>
      <c r="BD1095">
        <v>9600</v>
      </c>
      <c r="BE1095">
        <v>77900</v>
      </c>
      <c r="BF1095">
        <v>12.3</v>
      </c>
      <c r="BG1095">
        <v>4.9000000000000004</v>
      </c>
      <c r="BH1095">
        <v>5200</v>
      </c>
      <c r="BI1095">
        <v>82500</v>
      </c>
      <c r="BJ1095">
        <v>6.3</v>
      </c>
      <c r="BK1095">
        <v>3.3</v>
      </c>
      <c r="BL1095">
        <v>9600</v>
      </c>
      <c r="BM1095">
        <v>80000</v>
      </c>
      <c r="BN1095">
        <v>12</v>
      </c>
      <c r="BO1095">
        <v>4.5999999999999996</v>
      </c>
      <c r="BP1095">
        <v>10800</v>
      </c>
      <c r="BQ1095">
        <v>74900</v>
      </c>
      <c r="BR1095">
        <v>14.4</v>
      </c>
      <c r="BS1095">
        <v>5.6</v>
      </c>
      <c r="BT1095">
        <v>9500</v>
      </c>
      <c r="BU1095">
        <v>72400</v>
      </c>
      <c r="BV1095">
        <v>13.1</v>
      </c>
      <c r="BW1095">
        <v>4.8</v>
      </c>
    </row>
    <row r="1096" spans="1:75" x14ac:dyDescent="0.3">
      <c r="A1096" t="s">
        <v>450</v>
      </c>
      <c r="B1096" t="str">
        <f>VLOOKUP(A1096,'class and classification'!$A$1:$B$338,2,FALSE)</f>
        <v>Predominantly Rural</v>
      </c>
      <c r="C1096" t="str">
        <f>VLOOKUP(A1096,'class and classification'!$A$1:$C$338,3,FALSE)</f>
        <v>SD</v>
      </c>
      <c r="D1096">
        <v>6800</v>
      </c>
      <c r="E1096">
        <v>66900</v>
      </c>
      <c r="F1096">
        <v>10.199999999999999</v>
      </c>
      <c r="G1096">
        <v>2.1</v>
      </c>
      <c r="H1096">
        <v>7200</v>
      </c>
      <c r="I1096">
        <v>67100</v>
      </c>
      <c r="J1096">
        <v>10.8</v>
      </c>
      <c r="K1096">
        <v>2.2999999999999998</v>
      </c>
      <c r="L1096">
        <v>6500</v>
      </c>
      <c r="M1096">
        <v>63600</v>
      </c>
      <c r="N1096">
        <v>10.199999999999999</v>
      </c>
      <c r="O1096">
        <v>4.4000000000000004</v>
      </c>
      <c r="P1096">
        <v>7500</v>
      </c>
      <c r="Q1096">
        <v>66100</v>
      </c>
      <c r="R1096">
        <v>11.3</v>
      </c>
      <c r="S1096">
        <v>4.3</v>
      </c>
      <c r="T1096">
        <v>9200</v>
      </c>
      <c r="U1096">
        <v>67100</v>
      </c>
      <c r="V1096">
        <v>13.7</v>
      </c>
      <c r="W1096">
        <v>4.9000000000000004</v>
      </c>
      <c r="X1096">
        <v>7700</v>
      </c>
      <c r="Y1096">
        <v>69200</v>
      </c>
      <c r="Z1096">
        <v>11.1</v>
      </c>
      <c r="AA1096">
        <v>4.4000000000000004</v>
      </c>
      <c r="AB1096">
        <v>10500</v>
      </c>
      <c r="AC1096">
        <v>70200</v>
      </c>
      <c r="AD1096">
        <v>15</v>
      </c>
      <c r="AE1096">
        <v>5.0999999999999996</v>
      </c>
      <c r="AF1096">
        <v>8900</v>
      </c>
      <c r="AG1096">
        <v>70100</v>
      </c>
      <c r="AH1096">
        <v>12.7</v>
      </c>
      <c r="AI1096">
        <v>4.9000000000000004</v>
      </c>
      <c r="AJ1096">
        <v>7900</v>
      </c>
      <c r="AK1096">
        <v>68800</v>
      </c>
      <c r="AL1096">
        <v>11.4</v>
      </c>
      <c r="AM1096">
        <v>4.7</v>
      </c>
      <c r="AN1096">
        <v>8600</v>
      </c>
      <c r="AO1096">
        <v>66900</v>
      </c>
      <c r="AP1096">
        <v>12.9</v>
      </c>
      <c r="AQ1096">
        <v>4.9000000000000004</v>
      </c>
      <c r="AR1096">
        <v>8600</v>
      </c>
      <c r="AS1096">
        <v>71900</v>
      </c>
      <c r="AT1096">
        <v>11.9</v>
      </c>
      <c r="AU1096">
        <v>4.5999999999999996</v>
      </c>
      <c r="AV1096">
        <v>7800</v>
      </c>
      <c r="AW1096">
        <v>69400</v>
      </c>
      <c r="AX1096">
        <v>11.2</v>
      </c>
      <c r="AY1096">
        <v>4.7</v>
      </c>
      <c r="AZ1096">
        <v>9400</v>
      </c>
      <c r="BA1096">
        <v>71900</v>
      </c>
      <c r="BB1096">
        <v>13.1</v>
      </c>
      <c r="BC1096">
        <v>4.8</v>
      </c>
      <c r="BD1096">
        <v>9400</v>
      </c>
      <c r="BE1096">
        <v>77700</v>
      </c>
      <c r="BF1096">
        <v>12.1</v>
      </c>
      <c r="BG1096">
        <v>4.3</v>
      </c>
      <c r="BH1096">
        <v>8200</v>
      </c>
      <c r="BI1096">
        <v>71000</v>
      </c>
      <c r="BJ1096">
        <v>11.5</v>
      </c>
      <c r="BK1096">
        <v>4.4000000000000004</v>
      </c>
      <c r="BL1096">
        <v>6900</v>
      </c>
      <c r="BM1096">
        <v>71600</v>
      </c>
      <c r="BN1096">
        <v>9.6</v>
      </c>
      <c r="BO1096">
        <v>4.0999999999999996</v>
      </c>
      <c r="BP1096">
        <v>13200</v>
      </c>
      <c r="BQ1096">
        <v>74100</v>
      </c>
      <c r="BR1096">
        <v>17.8</v>
      </c>
      <c r="BS1096">
        <v>5.9</v>
      </c>
      <c r="BT1096">
        <v>10900</v>
      </c>
      <c r="BU1096">
        <v>70700</v>
      </c>
      <c r="BV1096">
        <v>15.5</v>
      </c>
      <c r="BW1096">
        <v>5</v>
      </c>
    </row>
    <row r="1101" spans="1:75" x14ac:dyDescent="0.3">
      <c r="A1101" t="s">
        <v>39</v>
      </c>
      <c r="D1101" t="s">
        <v>41</v>
      </c>
    </row>
    <row r="1103" spans="1:75" x14ac:dyDescent="0.3">
      <c r="A1103" t="s">
        <v>37</v>
      </c>
      <c r="D1103" t="s">
        <v>42</v>
      </c>
    </row>
    <row r="1104" spans="1:75" x14ac:dyDescent="0.3">
      <c r="D1104" t="s">
        <v>43</v>
      </c>
    </row>
    <row r="1106" spans="1:4" x14ac:dyDescent="0.3">
      <c r="A1106" t="s">
        <v>38</v>
      </c>
      <c r="D1106" t="s">
        <v>44</v>
      </c>
    </row>
    <row r="1107" spans="1:4" x14ac:dyDescent="0.3">
      <c r="D1107" t="s">
        <v>45</v>
      </c>
    </row>
    <row r="1109" spans="1:4" x14ac:dyDescent="0.3">
      <c r="A1109" t="s">
        <v>61</v>
      </c>
      <c r="D1109" t="s">
        <v>62</v>
      </c>
    </row>
    <row r="1111" spans="1:4" x14ac:dyDescent="0.3">
      <c r="A1111" t="s">
        <v>40</v>
      </c>
      <c r="D1111" t="s">
        <v>46</v>
      </c>
    </row>
    <row r="1113" spans="1:4" x14ac:dyDescent="0.3">
      <c r="D1113" t="s">
        <v>47</v>
      </c>
    </row>
    <row r="1114" spans="1:4" x14ac:dyDescent="0.3">
      <c r="D1114" t="s">
        <v>48</v>
      </c>
    </row>
    <row r="1115" spans="1:4" x14ac:dyDescent="0.3">
      <c r="D1115" t="s">
        <v>49</v>
      </c>
    </row>
    <row r="1116" spans="1:4" x14ac:dyDescent="0.3">
      <c r="D1116" t="s">
        <v>50</v>
      </c>
    </row>
    <row r="1117" spans="1:4" x14ac:dyDescent="0.3">
      <c r="D1117" t="s">
        <v>51</v>
      </c>
    </row>
    <row r="1118" spans="1:4" x14ac:dyDescent="0.3">
      <c r="D1118" t="s">
        <v>52</v>
      </c>
    </row>
    <row r="1119" spans="1:4" x14ac:dyDescent="0.3">
      <c r="D1119" t="s">
        <v>53</v>
      </c>
    </row>
    <row r="1120" spans="1:4" x14ac:dyDescent="0.3">
      <c r="D1120" t="s">
        <v>54</v>
      </c>
    </row>
    <row r="1121" spans="1:4" x14ac:dyDescent="0.3">
      <c r="D1121" t="s">
        <v>55</v>
      </c>
    </row>
    <row r="1124" spans="1:4" x14ac:dyDescent="0.3">
      <c r="D1124" t="s">
        <v>56</v>
      </c>
    </row>
    <row r="1125" spans="1:4" x14ac:dyDescent="0.3">
      <c r="D1125" t="s">
        <v>57</v>
      </c>
    </row>
    <row r="1126" spans="1:4" x14ac:dyDescent="0.3">
      <c r="D1126" t="s">
        <v>58</v>
      </c>
    </row>
    <row r="1135" spans="1:4" x14ac:dyDescent="0.3">
      <c r="A1135" t="s">
        <v>7</v>
      </c>
    </row>
    <row r="1136" spans="1:4" x14ac:dyDescent="0.3">
      <c r="A1136" t="s">
        <v>8</v>
      </c>
    </row>
    <row r="1137" spans="1:75" x14ac:dyDescent="0.3">
      <c r="A1137" t="s">
        <v>9</v>
      </c>
      <c r="D1137" t="s">
        <v>10</v>
      </c>
    </row>
    <row r="1138" spans="1:75" x14ac:dyDescent="0.3">
      <c r="A1138" t="s">
        <v>11</v>
      </c>
      <c r="D1138" t="s">
        <v>12</v>
      </c>
    </row>
    <row r="1139" spans="1:75" x14ac:dyDescent="0.3">
      <c r="A1139" t="s">
        <v>13</v>
      </c>
      <c r="D1139" t="s">
        <v>63</v>
      </c>
    </row>
    <row r="1141" spans="1:75" x14ac:dyDescent="0.3">
      <c r="A1141" t="s">
        <v>15</v>
      </c>
      <c r="D1141" t="s">
        <v>16</v>
      </c>
      <c r="E1141" t="s">
        <v>17</v>
      </c>
      <c r="F1141" t="s">
        <v>18</v>
      </c>
      <c r="G1141" t="s">
        <v>19</v>
      </c>
      <c r="H1141" t="s">
        <v>16</v>
      </c>
      <c r="I1141" t="s">
        <v>17</v>
      </c>
      <c r="J1141" t="s">
        <v>20</v>
      </c>
      <c r="K1141" t="s">
        <v>19</v>
      </c>
      <c r="L1141" t="s">
        <v>16</v>
      </c>
      <c r="M1141" t="s">
        <v>17</v>
      </c>
      <c r="N1141" t="s">
        <v>21</v>
      </c>
      <c r="O1141" t="s">
        <v>19</v>
      </c>
      <c r="P1141" t="s">
        <v>16</v>
      </c>
      <c r="Q1141" t="s">
        <v>17</v>
      </c>
      <c r="R1141" t="s">
        <v>22</v>
      </c>
      <c r="S1141" t="s">
        <v>19</v>
      </c>
      <c r="T1141" t="s">
        <v>16</v>
      </c>
      <c r="U1141" t="s">
        <v>17</v>
      </c>
      <c r="V1141" t="s">
        <v>23</v>
      </c>
      <c r="W1141" t="s">
        <v>19</v>
      </c>
      <c r="X1141" t="s">
        <v>16</v>
      </c>
      <c r="Y1141" t="s">
        <v>17</v>
      </c>
      <c r="Z1141" t="s">
        <v>24</v>
      </c>
      <c r="AA1141" t="s">
        <v>19</v>
      </c>
      <c r="AB1141" t="s">
        <v>16</v>
      </c>
      <c r="AC1141" t="s">
        <v>17</v>
      </c>
      <c r="AD1141" t="s">
        <v>25</v>
      </c>
      <c r="AE1141" t="s">
        <v>19</v>
      </c>
      <c r="AF1141" t="s">
        <v>16</v>
      </c>
      <c r="AG1141" t="s">
        <v>17</v>
      </c>
      <c r="AH1141" t="s">
        <v>26</v>
      </c>
      <c r="AI1141" t="s">
        <v>19</v>
      </c>
      <c r="AJ1141" t="s">
        <v>16</v>
      </c>
      <c r="AK1141" t="s">
        <v>17</v>
      </c>
      <c r="AL1141" t="s">
        <v>27</v>
      </c>
      <c r="AM1141" t="s">
        <v>19</v>
      </c>
      <c r="AN1141" t="s">
        <v>16</v>
      </c>
      <c r="AO1141" t="s">
        <v>17</v>
      </c>
      <c r="AP1141" t="s">
        <v>28</v>
      </c>
      <c r="AQ1141" t="s">
        <v>19</v>
      </c>
      <c r="AR1141" t="s">
        <v>16</v>
      </c>
      <c r="AS1141" t="s">
        <v>17</v>
      </c>
      <c r="AT1141" t="s">
        <v>29</v>
      </c>
      <c r="AU1141" t="s">
        <v>19</v>
      </c>
      <c r="AV1141" t="s">
        <v>16</v>
      </c>
      <c r="AW1141" t="s">
        <v>17</v>
      </c>
      <c r="AX1141" t="s">
        <v>30</v>
      </c>
      <c r="AY1141" t="s">
        <v>19</v>
      </c>
      <c r="AZ1141" t="s">
        <v>16</v>
      </c>
      <c r="BA1141" t="s">
        <v>17</v>
      </c>
      <c r="BB1141" t="s">
        <v>31</v>
      </c>
      <c r="BC1141" t="s">
        <v>19</v>
      </c>
      <c r="BD1141" t="s">
        <v>16</v>
      </c>
      <c r="BE1141" t="s">
        <v>17</v>
      </c>
      <c r="BF1141" t="s">
        <v>32</v>
      </c>
      <c r="BG1141" t="s">
        <v>19</v>
      </c>
      <c r="BH1141" t="s">
        <v>16</v>
      </c>
      <c r="BI1141" t="s">
        <v>17</v>
      </c>
      <c r="BJ1141" t="s">
        <v>33</v>
      </c>
      <c r="BK1141" t="s">
        <v>19</v>
      </c>
      <c r="BL1141" t="s">
        <v>16</v>
      </c>
      <c r="BM1141" t="s">
        <v>17</v>
      </c>
      <c r="BN1141" t="s">
        <v>34</v>
      </c>
      <c r="BO1141" t="s">
        <v>19</v>
      </c>
      <c r="BP1141" t="s">
        <v>16</v>
      </c>
      <c r="BQ1141" t="s">
        <v>17</v>
      </c>
      <c r="BR1141" t="s">
        <v>35</v>
      </c>
      <c r="BS1141" t="s">
        <v>19</v>
      </c>
      <c r="BT1141" t="s">
        <v>16</v>
      </c>
      <c r="BU1141" t="s">
        <v>17</v>
      </c>
      <c r="BV1141" t="s">
        <v>36</v>
      </c>
      <c r="BW1141" t="s">
        <v>19</v>
      </c>
    </row>
    <row r="1142" spans="1:75" x14ac:dyDescent="0.3">
      <c r="A1142" t="s">
        <v>1010</v>
      </c>
      <c r="D1142">
        <v>2813400</v>
      </c>
      <c r="E1142">
        <v>23858900</v>
      </c>
      <c r="F1142">
        <v>11.8</v>
      </c>
      <c r="G1142">
        <v>0.1</v>
      </c>
      <c r="H1142">
        <v>2815400</v>
      </c>
      <c r="I1142">
        <v>24143000</v>
      </c>
      <c r="J1142">
        <v>11.7</v>
      </c>
      <c r="K1142">
        <v>0.1</v>
      </c>
      <c r="L1142">
        <v>2764700</v>
      </c>
      <c r="M1142">
        <v>24356500</v>
      </c>
      <c r="N1142">
        <v>11.4</v>
      </c>
      <c r="O1142">
        <v>0.2</v>
      </c>
      <c r="P1142">
        <v>2772700</v>
      </c>
      <c r="Q1142">
        <v>24602500</v>
      </c>
      <c r="R1142">
        <v>11.3</v>
      </c>
      <c r="S1142">
        <v>0.2</v>
      </c>
      <c r="T1142">
        <v>2761700</v>
      </c>
      <c r="U1142">
        <v>24746700</v>
      </c>
      <c r="V1142">
        <v>11.2</v>
      </c>
      <c r="W1142">
        <v>0.2</v>
      </c>
      <c r="X1142">
        <v>2650400</v>
      </c>
      <c r="Y1142">
        <v>24412700</v>
      </c>
      <c r="Z1142">
        <v>10.9</v>
      </c>
      <c r="AA1142">
        <v>0.2</v>
      </c>
      <c r="AB1142">
        <v>2599100</v>
      </c>
      <c r="AC1142">
        <v>24471200</v>
      </c>
      <c r="AD1142">
        <v>10.6</v>
      </c>
      <c r="AE1142">
        <v>0.2</v>
      </c>
      <c r="AF1142">
        <v>2614000</v>
      </c>
      <c r="AG1142">
        <v>24572000</v>
      </c>
      <c r="AH1142">
        <v>10.6</v>
      </c>
      <c r="AI1142">
        <v>0.2</v>
      </c>
      <c r="AJ1142">
        <v>2560400</v>
      </c>
      <c r="AK1142">
        <v>24848200</v>
      </c>
      <c r="AL1142">
        <v>10.3</v>
      </c>
      <c r="AM1142">
        <v>0.2</v>
      </c>
      <c r="AN1142">
        <v>2629800</v>
      </c>
      <c r="AO1142">
        <v>25212200</v>
      </c>
      <c r="AP1142">
        <v>10.4</v>
      </c>
      <c r="AQ1142">
        <v>0.2</v>
      </c>
      <c r="AR1142">
        <v>2693200</v>
      </c>
      <c r="AS1142">
        <v>25728800</v>
      </c>
      <c r="AT1142">
        <v>10.5</v>
      </c>
      <c r="AU1142">
        <v>0.2</v>
      </c>
      <c r="AV1142">
        <v>2747800</v>
      </c>
      <c r="AW1142">
        <v>26358400</v>
      </c>
      <c r="AX1142">
        <v>10.4</v>
      </c>
      <c r="AY1142">
        <v>0.2</v>
      </c>
      <c r="AZ1142">
        <v>2713400</v>
      </c>
      <c r="BA1142">
        <v>26649200</v>
      </c>
      <c r="BB1142">
        <v>10.199999999999999</v>
      </c>
      <c r="BC1142">
        <v>0.2</v>
      </c>
      <c r="BD1142">
        <v>2758600</v>
      </c>
      <c r="BE1142">
        <v>27026400</v>
      </c>
      <c r="BF1142">
        <v>10.199999999999999</v>
      </c>
      <c r="BG1142">
        <v>0.2</v>
      </c>
      <c r="BH1142">
        <v>2682500</v>
      </c>
      <c r="BI1142">
        <v>27223500</v>
      </c>
      <c r="BJ1142">
        <v>9.9</v>
      </c>
      <c r="BK1142">
        <v>0.2</v>
      </c>
      <c r="BL1142">
        <v>2720800</v>
      </c>
      <c r="BM1142">
        <v>27555100</v>
      </c>
      <c r="BN1142">
        <v>9.9</v>
      </c>
      <c r="BO1142">
        <v>0.2</v>
      </c>
      <c r="BP1142">
        <v>2487100</v>
      </c>
      <c r="BQ1142">
        <v>27451100</v>
      </c>
      <c r="BR1142">
        <v>9.1</v>
      </c>
      <c r="BS1142">
        <v>0.2</v>
      </c>
      <c r="BT1142">
        <v>2361900</v>
      </c>
      <c r="BU1142">
        <v>27207100</v>
      </c>
      <c r="BV1142">
        <v>8.6999999999999993</v>
      </c>
      <c r="BW1142">
        <v>0.2</v>
      </c>
    </row>
    <row r="1143" spans="1:75" x14ac:dyDescent="0.3">
      <c r="A1143" t="s">
        <v>64</v>
      </c>
      <c r="B1143" t="str">
        <f>VLOOKUP(A1143,'class and classification'!$A$1:$B$338,2,FALSE)</f>
        <v>Predominantly Urban</v>
      </c>
      <c r="C1143" t="str">
        <f>VLOOKUP(A1143,'class and classification'!$A$1:$C$338,3,FALSE)</f>
        <v>UA</v>
      </c>
      <c r="D1143">
        <v>6300</v>
      </c>
      <c r="E1143">
        <v>46800</v>
      </c>
      <c r="F1143">
        <v>13.5</v>
      </c>
      <c r="G1143">
        <v>2.4</v>
      </c>
      <c r="H1143">
        <v>5300</v>
      </c>
      <c r="I1143">
        <v>46300</v>
      </c>
      <c r="J1143">
        <v>11.6</v>
      </c>
      <c r="K1143">
        <v>2.2000000000000002</v>
      </c>
      <c r="L1143">
        <v>6100</v>
      </c>
      <c r="M1143">
        <v>48200</v>
      </c>
      <c r="N1143">
        <v>12.6</v>
      </c>
      <c r="O1143">
        <v>2.2999999999999998</v>
      </c>
      <c r="P1143">
        <v>6000</v>
      </c>
      <c r="Q1143">
        <v>48400</v>
      </c>
      <c r="R1143">
        <v>12.4</v>
      </c>
      <c r="S1143">
        <v>2.4</v>
      </c>
      <c r="T1143">
        <v>5800</v>
      </c>
      <c r="U1143">
        <v>48100</v>
      </c>
      <c r="V1143">
        <v>12</v>
      </c>
      <c r="W1143">
        <v>2.2999999999999998</v>
      </c>
      <c r="X1143">
        <v>4900</v>
      </c>
      <c r="Y1143">
        <v>46200</v>
      </c>
      <c r="Z1143">
        <v>10.6</v>
      </c>
      <c r="AA1143">
        <v>2.2000000000000002</v>
      </c>
      <c r="AB1143">
        <v>5800</v>
      </c>
      <c r="AC1143">
        <v>47600</v>
      </c>
      <c r="AD1143">
        <v>12.3</v>
      </c>
      <c r="AE1143">
        <v>2.4</v>
      </c>
      <c r="AF1143">
        <v>4700</v>
      </c>
      <c r="AG1143">
        <v>46200</v>
      </c>
      <c r="AH1143">
        <v>10.1</v>
      </c>
      <c r="AI1143">
        <v>2.2999999999999998</v>
      </c>
      <c r="AJ1143">
        <v>4200</v>
      </c>
      <c r="AK1143">
        <v>46700</v>
      </c>
      <c r="AL1143">
        <v>9.1</v>
      </c>
      <c r="AM1143">
        <v>2.1</v>
      </c>
      <c r="AN1143">
        <v>4700</v>
      </c>
      <c r="AO1143">
        <v>49700</v>
      </c>
      <c r="AP1143">
        <v>9.5</v>
      </c>
      <c r="AQ1143">
        <v>2.1</v>
      </c>
      <c r="AR1143">
        <v>5200</v>
      </c>
      <c r="AS1143">
        <v>48500</v>
      </c>
      <c r="AT1143">
        <v>10.6</v>
      </c>
      <c r="AU1143">
        <v>2.1</v>
      </c>
      <c r="AV1143">
        <v>4800</v>
      </c>
      <c r="AW1143">
        <v>48500</v>
      </c>
      <c r="AX1143">
        <v>9.8000000000000007</v>
      </c>
      <c r="AY1143">
        <v>2</v>
      </c>
      <c r="AZ1143">
        <v>4600</v>
      </c>
      <c r="BA1143">
        <v>50300</v>
      </c>
      <c r="BB1143">
        <v>9.1</v>
      </c>
      <c r="BC1143">
        <v>2.1</v>
      </c>
      <c r="BD1143">
        <v>4100</v>
      </c>
      <c r="BE1143">
        <v>49800</v>
      </c>
      <c r="BF1143">
        <v>8.1999999999999993</v>
      </c>
      <c r="BG1143">
        <v>2</v>
      </c>
      <c r="BH1143">
        <v>5200</v>
      </c>
      <c r="BI1143">
        <v>49700</v>
      </c>
      <c r="BJ1143">
        <v>10.5</v>
      </c>
      <c r="BK1143">
        <v>2.2000000000000002</v>
      </c>
      <c r="BL1143">
        <v>5200</v>
      </c>
      <c r="BM1143">
        <v>48700</v>
      </c>
      <c r="BN1143">
        <v>10.6</v>
      </c>
      <c r="BO1143">
        <v>2.2999999999999998</v>
      </c>
      <c r="BP1143">
        <v>5500</v>
      </c>
      <c r="BQ1143">
        <v>48900</v>
      </c>
      <c r="BR1143">
        <v>11.3</v>
      </c>
      <c r="BS1143">
        <v>2.7</v>
      </c>
      <c r="BT1143">
        <v>3500</v>
      </c>
      <c r="BU1143">
        <v>49900</v>
      </c>
      <c r="BV1143">
        <v>7</v>
      </c>
      <c r="BW1143">
        <v>2.2000000000000002</v>
      </c>
    </row>
    <row r="1144" spans="1:75" x14ac:dyDescent="0.3">
      <c r="A1144" t="s">
        <v>65</v>
      </c>
      <c r="B1144" t="str">
        <f>VLOOKUP(A1144,'class and classification'!$A$1:$B$338,2,FALSE)</f>
        <v>Predominantly Rural</v>
      </c>
      <c r="C1144" t="str">
        <f>VLOOKUP(A1144,'class and classification'!$A$1:$C$338,3,FALSE)</f>
        <v>UA</v>
      </c>
      <c r="D1144">
        <v>28300</v>
      </c>
      <c r="E1144">
        <v>215700</v>
      </c>
      <c r="F1144">
        <v>13.1</v>
      </c>
      <c r="G1144">
        <v>1.3</v>
      </c>
      <c r="H1144">
        <v>28700</v>
      </c>
      <c r="I1144">
        <v>219600</v>
      </c>
      <c r="J1144">
        <v>13.1</v>
      </c>
      <c r="K1144">
        <v>1.3</v>
      </c>
      <c r="L1144">
        <v>31700</v>
      </c>
      <c r="M1144">
        <v>227700</v>
      </c>
      <c r="N1144">
        <v>13.9</v>
      </c>
      <c r="O1144">
        <v>2.2999999999999998</v>
      </c>
      <c r="P1144">
        <v>27400</v>
      </c>
      <c r="Q1144">
        <v>234500</v>
      </c>
      <c r="R1144">
        <v>11.7</v>
      </c>
      <c r="S1144">
        <v>2.1</v>
      </c>
      <c r="T1144">
        <v>26100</v>
      </c>
      <c r="U1144">
        <v>233900</v>
      </c>
      <c r="V1144">
        <v>11.2</v>
      </c>
      <c r="W1144">
        <v>2.1</v>
      </c>
      <c r="X1144">
        <v>26200</v>
      </c>
      <c r="Y1144">
        <v>221400</v>
      </c>
      <c r="Z1144">
        <v>11.8</v>
      </c>
      <c r="AA1144">
        <v>2.4</v>
      </c>
      <c r="AB1144">
        <v>25300</v>
      </c>
      <c r="AC1144">
        <v>222700</v>
      </c>
      <c r="AD1144">
        <v>11.3</v>
      </c>
      <c r="AE1144">
        <v>2.5</v>
      </c>
      <c r="AF1144">
        <v>28000</v>
      </c>
      <c r="AG1144">
        <v>226200</v>
      </c>
      <c r="AH1144">
        <v>12.4</v>
      </c>
      <c r="AI1144">
        <v>2.6</v>
      </c>
      <c r="AJ1144">
        <v>27000</v>
      </c>
      <c r="AK1144">
        <v>217300</v>
      </c>
      <c r="AL1144">
        <v>12.4</v>
      </c>
      <c r="AM1144">
        <v>2.6</v>
      </c>
      <c r="AN1144">
        <v>30900</v>
      </c>
      <c r="AO1144">
        <v>220200</v>
      </c>
      <c r="AP1144">
        <v>14</v>
      </c>
      <c r="AQ1144">
        <v>2.7</v>
      </c>
      <c r="AR1144">
        <v>26600</v>
      </c>
      <c r="AS1144">
        <v>229500</v>
      </c>
      <c r="AT1144">
        <v>11.6</v>
      </c>
      <c r="AU1144">
        <v>2.2999999999999998</v>
      </c>
      <c r="AV1144">
        <v>27300</v>
      </c>
      <c r="AW1144">
        <v>226600</v>
      </c>
      <c r="AX1144">
        <v>12</v>
      </c>
      <c r="AY1144">
        <v>2.5</v>
      </c>
      <c r="AZ1144">
        <v>28400</v>
      </c>
      <c r="BA1144">
        <v>238000</v>
      </c>
      <c r="BB1144">
        <v>11.9</v>
      </c>
      <c r="BC1144">
        <v>2.6</v>
      </c>
      <c r="BD1144">
        <v>24700</v>
      </c>
      <c r="BE1144">
        <v>238300</v>
      </c>
      <c r="BF1144">
        <v>10.4</v>
      </c>
      <c r="BG1144">
        <v>2.4</v>
      </c>
      <c r="BH1144">
        <v>33300</v>
      </c>
      <c r="BI1144">
        <v>252100</v>
      </c>
      <c r="BJ1144">
        <v>13.2</v>
      </c>
      <c r="BK1144">
        <v>2.4</v>
      </c>
      <c r="BL1144">
        <v>26900</v>
      </c>
      <c r="BM1144">
        <v>241000</v>
      </c>
      <c r="BN1144">
        <v>11.2</v>
      </c>
      <c r="BO1144">
        <v>2.2999999999999998</v>
      </c>
      <c r="BP1144">
        <v>22000</v>
      </c>
      <c r="BQ1144">
        <v>237200</v>
      </c>
      <c r="BR1144">
        <v>9.3000000000000007</v>
      </c>
      <c r="BS1144">
        <v>2.2999999999999998</v>
      </c>
      <c r="BT1144">
        <v>31300</v>
      </c>
      <c r="BU1144">
        <v>237900</v>
      </c>
      <c r="BV1144">
        <v>13.1</v>
      </c>
      <c r="BW1144">
        <v>2.6</v>
      </c>
    </row>
    <row r="1145" spans="1:75" x14ac:dyDescent="0.3">
      <c r="A1145" t="s">
        <v>66</v>
      </c>
      <c r="B1145" t="str">
        <f>VLOOKUP(A1145,'class and classification'!$A$1:$B$338,2,FALSE)</f>
        <v>Predominantly Urban</v>
      </c>
      <c r="C1145" t="str">
        <f>VLOOKUP(A1145,'class and classification'!$A$1:$C$338,3,FALSE)</f>
        <v>UA</v>
      </c>
      <c r="D1145">
        <v>5300</v>
      </c>
      <c r="E1145">
        <v>35500</v>
      </c>
      <c r="F1145">
        <v>14.9</v>
      </c>
      <c r="G1145">
        <v>2.5</v>
      </c>
      <c r="H1145">
        <v>5300</v>
      </c>
      <c r="I1145">
        <v>37100</v>
      </c>
      <c r="J1145">
        <v>14.4</v>
      </c>
      <c r="K1145">
        <v>2.4</v>
      </c>
      <c r="L1145">
        <v>4900</v>
      </c>
      <c r="M1145">
        <v>37200</v>
      </c>
      <c r="N1145">
        <v>13.2</v>
      </c>
      <c r="O1145">
        <v>2.4</v>
      </c>
      <c r="P1145">
        <v>5500</v>
      </c>
      <c r="Q1145">
        <v>37200</v>
      </c>
      <c r="R1145">
        <v>14.7</v>
      </c>
      <c r="S1145">
        <v>2.7</v>
      </c>
      <c r="T1145">
        <v>4600</v>
      </c>
      <c r="U1145">
        <v>38400</v>
      </c>
      <c r="V1145">
        <v>12.1</v>
      </c>
      <c r="W1145">
        <v>2.4</v>
      </c>
      <c r="X1145">
        <v>5600</v>
      </c>
      <c r="Y1145">
        <v>36000</v>
      </c>
      <c r="Z1145">
        <v>15.6</v>
      </c>
      <c r="AA1145">
        <v>2.7</v>
      </c>
      <c r="AB1145">
        <v>5000</v>
      </c>
      <c r="AC1145">
        <v>37100</v>
      </c>
      <c r="AD1145">
        <v>13.3</v>
      </c>
      <c r="AE1145">
        <v>2.6</v>
      </c>
      <c r="AF1145">
        <v>4700</v>
      </c>
      <c r="AG1145">
        <v>35000</v>
      </c>
      <c r="AH1145">
        <v>13.4</v>
      </c>
      <c r="AI1145">
        <v>2.6</v>
      </c>
      <c r="AJ1145">
        <v>4400</v>
      </c>
      <c r="AK1145">
        <v>35600</v>
      </c>
      <c r="AL1145">
        <v>12.5</v>
      </c>
      <c r="AM1145">
        <v>2.5</v>
      </c>
      <c r="AN1145">
        <v>4100</v>
      </c>
      <c r="AO1145">
        <v>37000</v>
      </c>
      <c r="AP1145">
        <v>11</v>
      </c>
      <c r="AQ1145">
        <v>2.2999999999999998</v>
      </c>
      <c r="AR1145">
        <v>4800</v>
      </c>
      <c r="AS1145">
        <v>37300</v>
      </c>
      <c r="AT1145">
        <v>12.8</v>
      </c>
      <c r="AU1145">
        <v>2.2999999999999998</v>
      </c>
      <c r="AV1145">
        <v>5500</v>
      </c>
      <c r="AW1145">
        <v>37900</v>
      </c>
      <c r="AX1145">
        <v>14.6</v>
      </c>
      <c r="AY1145">
        <v>2.4</v>
      </c>
      <c r="AZ1145">
        <v>4900</v>
      </c>
      <c r="BA1145">
        <v>37700</v>
      </c>
      <c r="BB1145">
        <v>13.1</v>
      </c>
      <c r="BC1145">
        <v>2.8</v>
      </c>
      <c r="BD1145">
        <v>4500</v>
      </c>
      <c r="BE1145">
        <v>36400</v>
      </c>
      <c r="BF1145">
        <v>12.4</v>
      </c>
      <c r="BG1145">
        <v>2.6</v>
      </c>
      <c r="BH1145">
        <v>3600</v>
      </c>
      <c r="BI1145">
        <v>37600</v>
      </c>
      <c r="BJ1145">
        <v>9.5</v>
      </c>
      <c r="BK1145">
        <v>2.4</v>
      </c>
      <c r="BL1145">
        <v>5200</v>
      </c>
      <c r="BM1145">
        <v>39500</v>
      </c>
      <c r="BN1145">
        <v>13.3</v>
      </c>
      <c r="BO1145">
        <v>2.7</v>
      </c>
      <c r="BP1145">
        <v>3900</v>
      </c>
      <c r="BQ1145">
        <v>38600</v>
      </c>
      <c r="BR1145">
        <v>10.199999999999999</v>
      </c>
      <c r="BS1145">
        <v>2.7</v>
      </c>
      <c r="BT1145">
        <v>5000</v>
      </c>
      <c r="BU1145">
        <v>39600</v>
      </c>
      <c r="BV1145">
        <v>12.7</v>
      </c>
      <c r="BW1145">
        <v>2.9</v>
      </c>
    </row>
    <row r="1146" spans="1:75" x14ac:dyDescent="0.3">
      <c r="A1146" t="s">
        <v>67</v>
      </c>
      <c r="B1146" t="str">
        <f>VLOOKUP(A1146,'class and classification'!$A$1:$B$338,2,FALSE)</f>
        <v>Predominantly Urban</v>
      </c>
      <c r="C1146" t="str">
        <f>VLOOKUP(A1146,'class and classification'!$A$1:$C$338,3,FALSE)</f>
        <v>UA</v>
      </c>
      <c r="D1146">
        <v>7000</v>
      </c>
      <c r="E1146">
        <v>56900</v>
      </c>
      <c r="F1146">
        <v>12.2</v>
      </c>
      <c r="G1146">
        <v>2.2000000000000002</v>
      </c>
      <c r="H1146">
        <v>6800</v>
      </c>
      <c r="I1146">
        <v>58300</v>
      </c>
      <c r="J1146">
        <v>11.6</v>
      </c>
      <c r="K1146">
        <v>2.1</v>
      </c>
      <c r="L1146">
        <v>7700</v>
      </c>
      <c r="M1146">
        <v>59000</v>
      </c>
      <c r="N1146">
        <v>13</v>
      </c>
      <c r="O1146">
        <v>2.2999999999999998</v>
      </c>
      <c r="P1146">
        <v>6500</v>
      </c>
      <c r="Q1146">
        <v>59300</v>
      </c>
      <c r="R1146">
        <v>10.9</v>
      </c>
      <c r="S1146">
        <v>2.2999999999999998</v>
      </c>
      <c r="T1146">
        <v>6800</v>
      </c>
      <c r="U1146">
        <v>56300</v>
      </c>
      <c r="V1146">
        <v>12</v>
      </c>
      <c r="W1146">
        <v>2.2999999999999998</v>
      </c>
      <c r="X1146">
        <v>5700</v>
      </c>
      <c r="Y1146">
        <v>55500</v>
      </c>
      <c r="Z1146">
        <v>10.199999999999999</v>
      </c>
      <c r="AA1146">
        <v>2.2000000000000002</v>
      </c>
      <c r="AB1146">
        <v>5600</v>
      </c>
      <c r="AC1146">
        <v>52900</v>
      </c>
      <c r="AD1146">
        <v>10.5</v>
      </c>
      <c r="AE1146">
        <v>2.2999999999999998</v>
      </c>
      <c r="AF1146">
        <v>5600</v>
      </c>
      <c r="AG1146">
        <v>50200</v>
      </c>
      <c r="AH1146">
        <v>11.2</v>
      </c>
      <c r="AI1146">
        <v>2.4</v>
      </c>
      <c r="AJ1146">
        <v>5900</v>
      </c>
      <c r="AK1146">
        <v>53300</v>
      </c>
      <c r="AL1146">
        <v>11.1</v>
      </c>
      <c r="AM1146">
        <v>2.4</v>
      </c>
      <c r="AN1146">
        <v>6100</v>
      </c>
      <c r="AO1146">
        <v>54800</v>
      </c>
      <c r="AP1146">
        <v>11.2</v>
      </c>
      <c r="AQ1146">
        <v>2.4</v>
      </c>
      <c r="AR1146">
        <v>6200</v>
      </c>
      <c r="AS1146">
        <v>55500</v>
      </c>
      <c r="AT1146">
        <v>11.3</v>
      </c>
      <c r="AU1146">
        <v>2.2999999999999998</v>
      </c>
      <c r="AV1146">
        <v>5900</v>
      </c>
      <c r="AW1146">
        <v>57500</v>
      </c>
      <c r="AX1146">
        <v>10.199999999999999</v>
      </c>
      <c r="AY1146">
        <v>2.2000000000000002</v>
      </c>
      <c r="AZ1146">
        <v>6700</v>
      </c>
      <c r="BA1146">
        <v>60400</v>
      </c>
      <c r="BB1146">
        <v>11.1</v>
      </c>
      <c r="BC1146">
        <v>2.4</v>
      </c>
      <c r="BD1146">
        <v>5600</v>
      </c>
      <c r="BE1146">
        <v>58000</v>
      </c>
      <c r="BF1146">
        <v>9.6999999999999993</v>
      </c>
      <c r="BG1146">
        <v>2.2000000000000002</v>
      </c>
      <c r="BH1146">
        <v>7400</v>
      </c>
      <c r="BI1146">
        <v>57000</v>
      </c>
      <c r="BJ1146">
        <v>12.9</v>
      </c>
      <c r="BK1146">
        <v>2.5</v>
      </c>
      <c r="BL1146">
        <v>6700</v>
      </c>
      <c r="BM1146">
        <v>57000</v>
      </c>
      <c r="BN1146">
        <v>11.8</v>
      </c>
      <c r="BO1146">
        <v>2.5</v>
      </c>
      <c r="BP1146">
        <v>4100</v>
      </c>
      <c r="BQ1146">
        <v>58200</v>
      </c>
      <c r="BR1146">
        <v>7.1</v>
      </c>
      <c r="BS1146">
        <v>2.4</v>
      </c>
      <c r="BT1146">
        <v>5700</v>
      </c>
      <c r="BU1146">
        <v>58400</v>
      </c>
      <c r="BV1146">
        <v>9.8000000000000007</v>
      </c>
      <c r="BW1146">
        <v>3</v>
      </c>
    </row>
    <row r="1147" spans="1:75" x14ac:dyDescent="0.3">
      <c r="A1147" t="s">
        <v>68</v>
      </c>
      <c r="B1147" t="str">
        <f>VLOOKUP(A1147,'class and classification'!$A$1:$B$338,2,FALSE)</f>
        <v>Predominantly Rural</v>
      </c>
      <c r="C1147" t="str">
        <f>VLOOKUP(A1147,'class and classification'!$A$1:$C$338,3,FALSE)</f>
        <v>UA</v>
      </c>
      <c r="D1147">
        <v>16800</v>
      </c>
      <c r="E1147">
        <v>141200</v>
      </c>
      <c r="F1147">
        <v>11.9</v>
      </c>
      <c r="G1147">
        <v>1.2</v>
      </c>
      <c r="H1147">
        <v>16900</v>
      </c>
      <c r="I1147">
        <v>146400</v>
      </c>
      <c r="J1147">
        <v>11.5</v>
      </c>
      <c r="K1147">
        <v>1.3</v>
      </c>
      <c r="L1147">
        <v>14600</v>
      </c>
      <c r="M1147">
        <v>142100</v>
      </c>
      <c r="N1147">
        <v>10.3</v>
      </c>
      <c r="O1147">
        <v>2.2000000000000002</v>
      </c>
      <c r="P1147">
        <v>15600</v>
      </c>
      <c r="Q1147">
        <v>146600</v>
      </c>
      <c r="R1147">
        <v>10.6</v>
      </c>
      <c r="S1147">
        <v>2.1</v>
      </c>
      <c r="T1147">
        <v>21400</v>
      </c>
      <c r="U1147">
        <v>145900</v>
      </c>
      <c r="V1147">
        <v>14.7</v>
      </c>
      <c r="W1147">
        <v>2.5</v>
      </c>
      <c r="X1147">
        <v>18800</v>
      </c>
      <c r="Y1147">
        <v>142300</v>
      </c>
      <c r="Z1147">
        <v>13.2</v>
      </c>
      <c r="AA1147">
        <v>2.6</v>
      </c>
      <c r="AB1147">
        <v>17200</v>
      </c>
      <c r="AC1147">
        <v>138400</v>
      </c>
      <c r="AD1147">
        <v>12.4</v>
      </c>
      <c r="AE1147">
        <v>2.6</v>
      </c>
      <c r="AF1147">
        <v>19100</v>
      </c>
      <c r="AG1147">
        <v>138500</v>
      </c>
      <c r="AH1147">
        <v>13.8</v>
      </c>
      <c r="AI1147">
        <v>2.7</v>
      </c>
      <c r="AJ1147">
        <v>14500</v>
      </c>
      <c r="AK1147">
        <v>145900</v>
      </c>
      <c r="AL1147">
        <v>10</v>
      </c>
      <c r="AM1147">
        <v>2.2000000000000002</v>
      </c>
      <c r="AN1147">
        <v>19200</v>
      </c>
      <c r="AO1147">
        <v>146200</v>
      </c>
      <c r="AP1147">
        <v>13.1</v>
      </c>
      <c r="AQ1147">
        <v>2.4</v>
      </c>
      <c r="AR1147">
        <v>20900</v>
      </c>
      <c r="AS1147">
        <v>144200</v>
      </c>
      <c r="AT1147">
        <v>14.5</v>
      </c>
      <c r="AU1147">
        <v>2.4</v>
      </c>
      <c r="AV1147">
        <v>18300</v>
      </c>
      <c r="AW1147">
        <v>145700</v>
      </c>
      <c r="AX1147">
        <v>12.6</v>
      </c>
      <c r="AY1147">
        <v>2.2999999999999998</v>
      </c>
      <c r="AZ1147">
        <v>17600</v>
      </c>
      <c r="BA1147">
        <v>141900</v>
      </c>
      <c r="BB1147">
        <v>12.4</v>
      </c>
      <c r="BC1147">
        <v>2.4</v>
      </c>
      <c r="BD1147">
        <v>19300</v>
      </c>
      <c r="BE1147">
        <v>143500</v>
      </c>
      <c r="BF1147">
        <v>13.4</v>
      </c>
      <c r="BG1147">
        <v>2.5</v>
      </c>
      <c r="BH1147">
        <v>20100</v>
      </c>
      <c r="BI1147">
        <v>140400</v>
      </c>
      <c r="BJ1147">
        <v>14.3</v>
      </c>
      <c r="BK1147">
        <v>2.6</v>
      </c>
      <c r="BL1147">
        <v>19400</v>
      </c>
      <c r="BM1147">
        <v>142800</v>
      </c>
      <c r="BN1147">
        <v>13.6</v>
      </c>
      <c r="BO1147">
        <v>2.6</v>
      </c>
      <c r="BP1147">
        <v>17700</v>
      </c>
      <c r="BQ1147">
        <v>140600</v>
      </c>
      <c r="BR1147">
        <v>12.6</v>
      </c>
      <c r="BS1147">
        <v>2.8</v>
      </c>
      <c r="BT1147">
        <v>15300</v>
      </c>
      <c r="BU1147">
        <v>133900</v>
      </c>
      <c r="BV1147">
        <v>11.4</v>
      </c>
      <c r="BW1147">
        <v>2.7</v>
      </c>
    </row>
    <row r="1148" spans="1:75" x14ac:dyDescent="0.3">
      <c r="A1148" t="s">
        <v>69</v>
      </c>
      <c r="B1148" t="str">
        <f>VLOOKUP(A1148,'class and classification'!$A$1:$B$338,2,FALSE)</f>
        <v>Urban with Significant Rural</v>
      </c>
      <c r="C1148" t="str">
        <f>VLOOKUP(A1148,'class and classification'!$A$1:$C$338,3,FALSE)</f>
        <v>UA</v>
      </c>
      <c r="D1148">
        <v>7600</v>
      </c>
      <c r="E1148">
        <v>61200</v>
      </c>
      <c r="F1148">
        <v>12.5</v>
      </c>
      <c r="G1148">
        <v>2.1</v>
      </c>
      <c r="H1148">
        <v>8500</v>
      </c>
      <c r="I1148">
        <v>58600</v>
      </c>
      <c r="J1148">
        <v>14.5</v>
      </c>
      <c r="K1148">
        <v>2.2999999999999998</v>
      </c>
      <c r="L1148">
        <v>8800</v>
      </c>
      <c r="M1148">
        <v>60100</v>
      </c>
      <c r="N1148">
        <v>14.6</v>
      </c>
      <c r="O1148">
        <v>2.4</v>
      </c>
      <c r="P1148">
        <v>7300</v>
      </c>
      <c r="Q1148">
        <v>59500</v>
      </c>
      <c r="R1148">
        <v>12.2</v>
      </c>
      <c r="S1148">
        <v>2.2999999999999998</v>
      </c>
      <c r="T1148">
        <v>7000</v>
      </c>
      <c r="U1148">
        <v>56800</v>
      </c>
      <c r="V1148">
        <v>12.3</v>
      </c>
      <c r="W1148">
        <v>2.5</v>
      </c>
      <c r="X1148">
        <v>6100</v>
      </c>
      <c r="Y1148">
        <v>54500</v>
      </c>
      <c r="Z1148">
        <v>11.2</v>
      </c>
      <c r="AA1148">
        <v>2.4</v>
      </c>
      <c r="AB1148">
        <v>6300</v>
      </c>
      <c r="AC1148">
        <v>53500</v>
      </c>
      <c r="AD1148">
        <v>11.7</v>
      </c>
      <c r="AE1148">
        <v>2.2999999999999998</v>
      </c>
      <c r="AF1148">
        <v>7100</v>
      </c>
      <c r="AG1148">
        <v>52500</v>
      </c>
      <c r="AH1148">
        <v>13.6</v>
      </c>
      <c r="AI1148">
        <v>2.7</v>
      </c>
      <c r="AJ1148">
        <v>8000</v>
      </c>
      <c r="AK1148">
        <v>55100</v>
      </c>
      <c r="AL1148">
        <v>14.5</v>
      </c>
      <c r="AM1148">
        <v>2.6</v>
      </c>
      <c r="AN1148">
        <v>7700</v>
      </c>
      <c r="AO1148">
        <v>55100</v>
      </c>
      <c r="AP1148">
        <v>13.9</v>
      </c>
      <c r="AQ1148">
        <v>2.6</v>
      </c>
      <c r="AR1148">
        <v>7100</v>
      </c>
      <c r="AS1148">
        <v>56900</v>
      </c>
      <c r="AT1148">
        <v>12.4</v>
      </c>
      <c r="AU1148">
        <v>2.5</v>
      </c>
      <c r="AV1148">
        <v>6800</v>
      </c>
      <c r="AW1148">
        <v>57100</v>
      </c>
      <c r="AX1148">
        <v>11.9</v>
      </c>
      <c r="AY1148">
        <v>2.5</v>
      </c>
      <c r="AZ1148">
        <v>7300</v>
      </c>
      <c r="BA1148">
        <v>56700</v>
      </c>
      <c r="BB1148">
        <v>12.8</v>
      </c>
      <c r="BC1148">
        <v>2.8</v>
      </c>
      <c r="BD1148">
        <v>8200</v>
      </c>
      <c r="BE1148">
        <v>57000</v>
      </c>
      <c r="BF1148">
        <v>14.5</v>
      </c>
      <c r="BG1148">
        <v>2.9</v>
      </c>
      <c r="BH1148">
        <v>6400</v>
      </c>
      <c r="BI1148">
        <v>57100</v>
      </c>
      <c r="BJ1148">
        <v>11.2</v>
      </c>
      <c r="BK1148">
        <v>2.5</v>
      </c>
      <c r="BL1148">
        <v>7200</v>
      </c>
      <c r="BM1148">
        <v>56000</v>
      </c>
      <c r="BN1148">
        <v>12.9</v>
      </c>
      <c r="BO1148">
        <v>2.7</v>
      </c>
      <c r="BP1148">
        <v>6400</v>
      </c>
      <c r="BQ1148">
        <v>57100</v>
      </c>
      <c r="BR1148">
        <v>11.2</v>
      </c>
      <c r="BS1148">
        <v>3</v>
      </c>
      <c r="BT1148">
        <v>6500</v>
      </c>
      <c r="BU1148">
        <v>54400</v>
      </c>
      <c r="BV1148">
        <v>11.9</v>
      </c>
      <c r="BW1148">
        <v>3.2</v>
      </c>
    </row>
    <row r="1149" spans="1:75" x14ac:dyDescent="0.3">
      <c r="A1149" t="s">
        <v>70</v>
      </c>
      <c r="B1149" t="str">
        <f>VLOOKUP(A1149,'class and classification'!$A$1:$B$338,2,FALSE)</f>
        <v>Predominantly Urban</v>
      </c>
      <c r="C1149" t="str">
        <f>VLOOKUP(A1149,'class and classification'!$A$1:$C$338,3,FALSE)</f>
        <v>UA</v>
      </c>
      <c r="D1149">
        <v>11000</v>
      </c>
      <c r="E1149">
        <v>84200</v>
      </c>
      <c r="F1149">
        <v>13.1</v>
      </c>
      <c r="G1149">
        <v>2.2000000000000002</v>
      </c>
      <c r="H1149">
        <v>11200</v>
      </c>
      <c r="I1149">
        <v>87000</v>
      </c>
      <c r="J1149">
        <v>12.9</v>
      </c>
      <c r="K1149">
        <v>2.2999999999999998</v>
      </c>
      <c r="L1149">
        <v>10200</v>
      </c>
      <c r="M1149">
        <v>86500</v>
      </c>
      <c r="N1149">
        <v>11.8</v>
      </c>
      <c r="O1149">
        <v>2.2999999999999998</v>
      </c>
      <c r="P1149">
        <v>9500</v>
      </c>
      <c r="Q1149">
        <v>85800</v>
      </c>
      <c r="R1149">
        <v>11</v>
      </c>
      <c r="S1149">
        <v>2.4</v>
      </c>
      <c r="T1149">
        <v>8100</v>
      </c>
      <c r="U1149">
        <v>84500</v>
      </c>
      <c r="V1149">
        <v>9.6</v>
      </c>
      <c r="W1149">
        <v>2.2999999999999998</v>
      </c>
      <c r="X1149">
        <v>8300</v>
      </c>
      <c r="Y1149">
        <v>86100</v>
      </c>
      <c r="Z1149">
        <v>9.6999999999999993</v>
      </c>
      <c r="AA1149">
        <v>2.2999999999999998</v>
      </c>
      <c r="AB1149">
        <v>10600</v>
      </c>
      <c r="AC1149">
        <v>87800</v>
      </c>
      <c r="AD1149">
        <v>12.1</v>
      </c>
      <c r="AE1149">
        <v>2.4</v>
      </c>
      <c r="AF1149">
        <v>10300</v>
      </c>
      <c r="AG1149">
        <v>87700</v>
      </c>
      <c r="AH1149">
        <v>11.7</v>
      </c>
      <c r="AI1149">
        <v>2.2999999999999998</v>
      </c>
      <c r="AJ1149">
        <v>10700</v>
      </c>
      <c r="AK1149">
        <v>84900</v>
      </c>
      <c r="AL1149">
        <v>12.6</v>
      </c>
      <c r="AM1149">
        <v>2.5</v>
      </c>
      <c r="AN1149">
        <v>10100</v>
      </c>
      <c r="AO1149">
        <v>87900</v>
      </c>
      <c r="AP1149">
        <v>11.5</v>
      </c>
      <c r="AQ1149">
        <v>2.5</v>
      </c>
      <c r="AR1149">
        <v>9900</v>
      </c>
      <c r="AS1149">
        <v>86200</v>
      </c>
      <c r="AT1149">
        <v>11.5</v>
      </c>
      <c r="AU1149">
        <v>2.5</v>
      </c>
      <c r="AV1149">
        <v>11100</v>
      </c>
      <c r="AW1149">
        <v>90500</v>
      </c>
      <c r="AX1149">
        <v>12.3</v>
      </c>
      <c r="AY1149">
        <v>2.7</v>
      </c>
      <c r="AZ1149">
        <v>9300</v>
      </c>
      <c r="BA1149">
        <v>88400</v>
      </c>
      <c r="BB1149">
        <v>10.6</v>
      </c>
      <c r="BC1149">
        <v>2.6</v>
      </c>
      <c r="BD1149">
        <v>9300</v>
      </c>
      <c r="BE1149">
        <v>88600</v>
      </c>
      <c r="BF1149">
        <v>10.5</v>
      </c>
      <c r="BG1149">
        <v>2.5</v>
      </c>
      <c r="BH1149">
        <v>9700</v>
      </c>
      <c r="BI1149">
        <v>86200</v>
      </c>
      <c r="BJ1149">
        <v>11.3</v>
      </c>
      <c r="BK1149">
        <v>2.5</v>
      </c>
      <c r="BL1149">
        <v>11100</v>
      </c>
      <c r="BM1149">
        <v>89000</v>
      </c>
      <c r="BN1149">
        <v>12.5</v>
      </c>
      <c r="BO1149">
        <v>2.7</v>
      </c>
      <c r="BP1149">
        <v>7400</v>
      </c>
      <c r="BQ1149">
        <v>91300</v>
      </c>
      <c r="BR1149">
        <v>8.1</v>
      </c>
      <c r="BS1149">
        <v>2.4</v>
      </c>
      <c r="BT1149">
        <v>8600</v>
      </c>
      <c r="BU1149">
        <v>87800</v>
      </c>
      <c r="BV1149">
        <v>9.8000000000000007</v>
      </c>
      <c r="BW1149">
        <v>2.6</v>
      </c>
    </row>
    <row r="1150" spans="1:75" x14ac:dyDescent="0.3">
      <c r="A1150" t="s">
        <v>71</v>
      </c>
      <c r="B1150" t="str">
        <f>VLOOKUP(A1150,'class and classification'!$A$1:$B$338,2,FALSE)</f>
        <v>Predominantly Urban</v>
      </c>
      <c r="C1150" t="str">
        <f>VLOOKUP(A1150,'class and classification'!$A$1:$C$338,3,FALSE)</f>
        <v>MD</v>
      </c>
      <c r="D1150">
        <v>10300</v>
      </c>
      <c r="E1150">
        <v>86300</v>
      </c>
      <c r="F1150">
        <v>11.9</v>
      </c>
      <c r="G1150">
        <v>2.1</v>
      </c>
      <c r="H1150">
        <v>11500</v>
      </c>
      <c r="I1150">
        <v>86100</v>
      </c>
      <c r="J1150">
        <v>13.3</v>
      </c>
      <c r="K1150">
        <v>2.2000000000000002</v>
      </c>
      <c r="L1150">
        <v>10200</v>
      </c>
      <c r="M1150">
        <v>88000</v>
      </c>
      <c r="N1150">
        <v>11.6</v>
      </c>
      <c r="O1150">
        <v>2.1</v>
      </c>
      <c r="P1150">
        <v>12300</v>
      </c>
      <c r="Q1150">
        <v>88600</v>
      </c>
      <c r="R1150">
        <v>13.8</v>
      </c>
      <c r="S1150">
        <v>2.5</v>
      </c>
      <c r="T1150">
        <v>9800</v>
      </c>
      <c r="U1150">
        <v>90300</v>
      </c>
      <c r="V1150">
        <v>10.8</v>
      </c>
      <c r="W1150">
        <v>2.2000000000000002</v>
      </c>
      <c r="X1150">
        <v>10400</v>
      </c>
      <c r="Y1150">
        <v>89500</v>
      </c>
      <c r="Z1150">
        <v>11.6</v>
      </c>
      <c r="AA1150">
        <v>2.2999999999999998</v>
      </c>
      <c r="AB1150">
        <v>7100</v>
      </c>
      <c r="AC1150">
        <v>87900</v>
      </c>
      <c r="AD1150">
        <v>8.1</v>
      </c>
      <c r="AE1150">
        <v>2</v>
      </c>
      <c r="AF1150">
        <v>8800</v>
      </c>
      <c r="AG1150">
        <v>86900</v>
      </c>
      <c r="AH1150">
        <v>10.199999999999999</v>
      </c>
      <c r="AI1150">
        <v>2.2999999999999998</v>
      </c>
      <c r="AJ1150">
        <v>9100</v>
      </c>
      <c r="AK1150">
        <v>86700</v>
      </c>
      <c r="AL1150">
        <v>10.5</v>
      </c>
      <c r="AM1150">
        <v>2.4</v>
      </c>
      <c r="AN1150">
        <v>11300</v>
      </c>
      <c r="AO1150">
        <v>88000</v>
      </c>
      <c r="AP1150">
        <v>12.9</v>
      </c>
      <c r="AQ1150">
        <v>2.5</v>
      </c>
      <c r="AR1150">
        <v>11200</v>
      </c>
      <c r="AS1150">
        <v>92400</v>
      </c>
      <c r="AT1150">
        <v>12.1</v>
      </c>
      <c r="AU1150">
        <v>2.4</v>
      </c>
      <c r="AV1150">
        <v>9500</v>
      </c>
      <c r="AW1150">
        <v>96400</v>
      </c>
      <c r="AX1150">
        <v>9.9</v>
      </c>
      <c r="AY1150">
        <v>2.2000000000000002</v>
      </c>
      <c r="AZ1150">
        <v>9800</v>
      </c>
      <c r="BA1150">
        <v>95700</v>
      </c>
      <c r="BB1150">
        <v>10.3</v>
      </c>
      <c r="BC1150">
        <v>2.2999999999999998</v>
      </c>
      <c r="BD1150">
        <v>9600</v>
      </c>
      <c r="BE1150">
        <v>96400</v>
      </c>
      <c r="BF1150">
        <v>10</v>
      </c>
      <c r="BG1150">
        <v>2.2999999999999998</v>
      </c>
      <c r="BH1150">
        <v>10500</v>
      </c>
      <c r="BI1150">
        <v>97300</v>
      </c>
      <c r="BJ1150">
        <v>10.8</v>
      </c>
      <c r="BK1150">
        <v>2.4</v>
      </c>
      <c r="BL1150">
        <v>8800</v>
      </c>
      <c r="BM1150">
        <v>95300</v>
      </c>
      <c r="BN1150">
        <v>9.1999999999999993</v>
      </c>
      <c r="BO1150">
        <v>2.4</v>
      </c>
      <c r="BP1150">
        <v>8700</v>
      </c>
      <c r="BQ1150">
        <v>98300</v>
      </c>
      <c r="BR1150">
        <v>8.8000000000000007</v>
      </c>
      <c r="BS1150">
        <v>2.5</v>
      </c>
      <c r="BT1150">
        <v>7500</v>
      </c>
      <c r="BU1150">
        <v>92800</v>
      </c>
      <c r="BV1150">
        <v>8</v>
      </c>
      <c r="BW1150">
        <v>2.6</v>
      </c>
    </row>
    <row r="1151" spans="1:75" x14ac:dyDescent="0.3">
      <c r="A1151" t="s">
        <v>72</v>
      </c>
      <c r="B1151" t="str">
        <f>VLOOKUP(A1151,'class and classification'!$A$1:$B$338,2,FALSE)</f>
        <v>Predominantly Urban</v>
      </c>
      <c r="C1151" t="str">
        <f>VLOOKUP(A1151,'class and classification'!$A$1:$C$338,3,FALSE)</f>
        <v>MD</v>
      </c>
      <c r="D1151">
        <v>12100</v>
      </c>
      <c r="E1151">
        <v>117400</v>
      </c>
      <c r="F1151">
        <v>10.3</v>
      </c>
      <c r="G1151">
        <v>1.9</v>
      </c>
      <c r="H1151">
        <v>12800</v>
      </c>
      <c r="I1151">
        <v>120600</v>
      </c>
      <c r="J1151">
        <v>10.6</v>
      </c>
      <c r="K1151">
        <v>2</v>
      </c>
      <c r="L1151">
        <v>10600</v>
      </c>
      <c r="M1151">
        <v>117500</v>
      </c>
      <c r="N1151">
        <v>9</v>
      </c>
      <c r="O1151">
        <v>2</v>
      </c>
      <c r="P1151">
        <v>9800</v>
      </c>
      <c r="Q1151">
        <v>120900</v>
      </c>
      <c r="R1151">
        <v>8.1</v>
      </c>
      <c r="S1151">
        <v>1.9</v>
      </c>
      <c r="T1151">
        <v>11200</v>
      </c>
      <c r="U1151">
        <v>121100</v>
      </c>
      <c r="V1151">
        <v>9.1999999999999993</v>
      </c>
      <c r="W1151">
        <v>2.1</v>
      </c>
      <c r="X1151">
        <v>8300</v>
      </c>
      <c r="Y1151">
        <v>114100</v>
      </c>
      <c r="Z1151">
        <v>7.2</v>
      </c>
      <c r="AA1151">
        <v>1.9</v>
      </c>
      <c r="AB1151">
        <v>12500</v>
      </c>
      <c r="AC1151">
        <v>122900</v>
      </c>
      <c r="AD1151">
        <v>10.199999999999999</v>
      </c>
      <c r="AE1151">
        <v>2.2999999999999998</v>
      </c>
      <c r="AF1151">
        <v>13200</v>
      </c>
      <c r="AG1151">
        <v>117800</v>
      </c>
      <c r="AH1151">
        <v>11.2</v>
      </c>
      <c r="AI1151">
        <v>2.5</v>
      </c>
      <c r="AJ1151">
        <v>12500</v>
      </c>
      <c r="AK1151">
        <v>122200</v>
      </c>
      <c r="AL1151">
        <v>10.199999999999999</v>
      </c>
      <c r="AM1151">
        <v>2.2999999999999998</v>
      </c>
      <c r="AN1151">
        <v>10600</v>
      </c>
      <c r="AO1151">
        <v>117100</v>
      </c>
      <c r="AP1151">
        <v>9.1</v>
      </c>
      <c r="AQ1151">
        <v>2.1</v>
      </c>
      <c r="AR1151">
        <v>10700</v>
      </c>
      <c r="AS1151">
        <v>128800</v>
      </c>
      <c r="AT1151">
        <v>8.3000000000000007</v>
      </c>
      <c r="AU1151">
        <v>2</v>
      </c>
      <c r="AV1151">
        <v>11600</v>
      </c>
      <c r="AW1151">
        <v>130500</v>
      </c>
      <c r="AX1151">
        <v>8.9</v>
      </c>
      <c r="AY1151">
        <v>2.1</v>
      </c>
      <c r="AZ1151">
        <v>11500</v>
      </c>
      <c r="BA1151">
        <v>136700</v>
      </c>
      <c r="BB1151">
        <v>8.4</v>
      </c>
      <c r="BC1151">
        <v>2.2999999999999998</v>
      </c>
      <c r="BD1151">
        <v>13200</v>
      </c>
      <c r="BE1151">
        <v>136800</v>
      </c>
      <c r="BF1151">
        <v>9.6</v>
      </c>
      <c r="BG1151">
        <v>2.4</v>
      </c>
      <c r="BH1151">
        <v>13200</v>
      </c>
      <c r="BI1151">
        <v>140500</v>
      </c>
      <c r="BJ1151">
        <v>9.4</v>
      </c>
      <c r="BK1151">
        <v>2.4</v>
      </c>
      <c r="BL1151">
        <v>9700</v>
      </c>
      <c r="BM1151">
        <v>137200</v>
      </c>
      <c r="BN1151">
        <v>7.1</v>
      </c>
      <c r="BO1151">
        <v>2.2000000000000002</v>
      </c>
      <c r="BP1151">
        <v>8900</v>
      </c>
      <c r="BQ1151">
        <v>146600</v>
      </c>
      <c r="BR1151">
        <v>6.1</v>
      </c>
      <c r="BS1151">
        <v>2.2000000000000002</v>
      </c>
      <c r="BT1151">
        <v>9800</v>
      </c>
      <c r="BU1151">
        <v>141000</v>
      </c>
      <c r="BV1151">
        <v>6.9</v>
      </c>
      <c r="BW1151">
        <v>2.5</v>
      </c>
    </row>
    <row r="1152" spans="1:75" x14ac:dyDescent="0.3">
      <c r="A1152" t="s">
        <v>73</v>
      </c>
      <c r="B1152" t="str">
        <f>VLOOKUP(A1152,'class and classification'!$A$1:$B$338,2,FALSE)</f>
        <v>Predominantly Urban</v>
      </c>
      <c r="C1152" t="str">
        <f>VLOOKUP(A1152,'class and classification'!$A$1:$C$338,3,FALSE)</f>
        <v>MD</v>
      </c>
      <c r="D1152">
        <v>10600</v>
      </c>
      <c r="E1152">
        <v>90100</v>
      </c>
      <c r="F1152">
        <v>11.7</v>
      </c>
      <c r="G1152">
        <v>2</v>
      </c>
      <c r="H1152">
        <v>8900</v>
      </c>
      <c r="I1152">
        <v>91200</v>
      </c>
      <c r="J1152">
        <v>9.8000000000000007</v>
      </c>
      <c r="K1152">
        <v>1.9</v>
      </c>
      <c r="L1152">
        <v>8500</v>
      </c>
      <c r="M1152">
        <v>94000</v>
      </c>
      <c r="N1152">
        <v>9.1</v>
      </c>
      <c r="O1152">
        <v>2</v>
      </c>
      <c r="P1152">
        <v>9900</v>
      </c>
      <c r="Q1152">
        <v>94000</v>
      </c>
      <c r="R1152">
        <v>10.5</v>
      </c>
      <c r="S1152">
        <v>2.2999999999999998</v>
      </c>
      <c r="T1152">
        <v>9600</v>
      </c>
      <c r="U1152">
        <v>92900</v>
      </c>
      <c r="V1152">
        <v>10.4</v>
      </c>
      <c r="W1152">
        <v>2.4</v>
      </c>
      <c r="X1152">
        <v>8700</v>
      </c>
      <c r="Y1152">
        <v>93300</v>
      </c>
      <c r="Z1152">
        <v>9.3000000000000007</v>
      </c>
      <c r="AA1152">
        <v>2.1</v>
      </c>
      <c r="AB1152">
        <v>9800</v>
      </c>
      <c r="AC1152">
        <v>95500</v>
      </c>
      <c r="AD1152">
        <v>10.3</v>
      </c>
      <c r="AE1152">
        <v>2.1</v>
      </c>
      <c r="AF1152">
        <v>9000</v>
      </c>
      <c r="AG1152">
        <v>92400</v>
      </c>
      <c r="AH1152">
        <v>9.6999999999999993</v>
      </c>
      <c r="AI1152">
        <v>2.2000000000000002</v>
      </c>
      <c r="AJ1152">
        <v>8600</v>
      </c>
      <c r="AK1152">
        <v>89700</v>
      </c>
      <c r="AL1152">
        <v>9.5</v>
      </c>
      <c r="AM1152">
        <v>2.2000000000000002</v>
      </c>
      <c r="AN1152">
        <v>9700</v>
      </c>
      <c r="AO1152">
        <v>90700</v>
      </c>
      <c r="AP1152">
        <v>10.7</v>
      </c>
      <c r="AQ1152">
        <v>2.4</v>
      </c>
      <c r="AR1152">
        <v>10200</v>
      </c>
      <c r="AS1152">
        <v>96000</v>
      </c>
      <c r="AT1152">
        <v>10.7</v>
      </c>
      <c r="AU1152">
        <v>2.2999999999999998</v>
      </c>
      <c r="AV1152">
        <v>8900</v>
      </c>
      <c r="AW1152">
        <v>98300</v>
      </c>
      <c r="AX1152">
        <v>9</v>
      </c>
      <c r="AY1152">
        <v>2.1</v>
      </c>
      <c r="AZ1152">
        <v>7600</v>
      </c>
      <c r="BA1152">
        <v>100700</v>
      </c>
      <c r="BB1152">
        <v>7.5</v>
      </c>
      <c r="BC1152">
        <v>2</v>
      </c>
      <c r="BD1152">
        <v>7900</v>
      </c>
      <c r="BE1152">
        <v>98100</v>
      </c>
      <c r="BF1152">
        <v>8</v>
      </c>
      <c r="BG1152">
        <v>2.1</v>
      </c>
      <c r="BH1152">
        <v>7200</v>
      </c>
      <c r="BI1152">
        <v>95000</v>
      </c>
      <c r="BJ1152">
        <v>7.6</v>
      </c>
      <c r="BK1152">
        <v>2.2000000000000002</v>
      </c>
      <c r="BL1152">
        <v>7700</v>
      </c>
      <c r="BM1152">
        <v>101800</v>
      </c>
      <c r="BN1152">
        <v>7.6</v>
      </c>
      <c r="BO1152">
        <v>2.2000000000000002</v>
      </c>
      <c r="BP1152">
        <v>6500</v>
      </c>
      <c r="BQ1152">
        <v>98100</v>
      </c>
      <c r="BR1152">
        <v>6.6</v>
      </c>
      <c r="BS1152">
        <v>2.4</v>
      </c>
      <c r="BT1152">
        <v>7500</v>
      </c>
      <c r="BU1152">
        <v>91100</v>
      </c>
      <c r="BV1152">
        <v>8.1999999999999993</v>
      </c>
      <c r="BW1152">
        <v>2.4</v>
      </c>
    </row>
    <row r="1153" spans="1:75" x14ac:dyDescent="0.3">
      <c r="A1153" t="s">
        <v>74</v>
      </c>
      <c r="B1153" t="str">
        <f>VLOOKUP(A1153,'class and classification'!$A$1:$B$338,2,FALSE)</f>
        <v>Predominantly Urban</v>
      </c>
      <c r="C1153" t="str">
        <f>VLOOKUP(A1153,'class and classification'!$A$1:$C$338,3,FALSE)</f>
        <v>MD</v>
      </c>
      <c r="D1153">
        <v>8700</v>
      </c>
      <c r="E1153">
        <v>60200</v>
      </c>
      <c r="F1153">
        <v>14.4</v>
      </c>
      <c r="G1153">
        <v>2.2999999999999998</v>
      </c>
      <c r="H1153">
        <v>9400</v>
      </c>
      <c r="I1153">
        <v>62700</v>
      </c>
      <c r="J1153">
        <v>15</v>
      </c>
      <c r="K1153">
        <v>2.4</v>
      </c>
      <c r="L1153">
        <v>8400</v>
      </c>
      <c r="M1153">
        <v>61000</v>
      </c>
      <c r="N1153">
        <v>13.7</v>
      </c>
      <c r="O1153">
        <v>2.4</v>
      </c>
      <c r="P1153">
        <v>7500</v>
      </c>
      <c r="Q1153">
        <v>64500</v>
      </c>
      <c r="R1153">
        <v>11.7</v>
      </c>
      <c r="S1153">
        <v>2.2999999999999998</v>
      </c>
      <c r="T1153">
        <v>7800</v>
      </c>
      <c r="U1153">
        <v>64400</v>
      </c>
      <c r="V1153">
        <v>12.1</v>
      </c>
      <c r="W1153">
        <v>2.4</v>
      </c>
      <c r="X1153">
        <v>7300</v>
      </c>
      <c r="Y1153">
        <v>61900</v>
      </c>
      <c r="Z1153">
        <v>11.8</v>
      </c>
      <c r="AA1153">
        <v>2.4</v>
      </c>
      <c r="AB1153">
        <v>7700</v>
      </c>
      <c r="AC1153">
        <v>61800</v>
      </c>
      <c r="AD1153">
        <v>12.4</v>
      </c>
      <c r="AE1153">
        <v>2.4</v>
      </c>
      <c r="AF1153">
        <v>6500</v>
      </c>
      <c r="AG1153">
        <v>61600</v>
      </c>
      <c r="AH1153">
        <v>10.6</v>
      </c>
      <c r="AI1153">
        <v>2.2999999999999998</v>
      </c>
      <c r="AJ1153">
        <v>6300</v>
      </c>
      <c r="AK1153">
        <v>62000</v>
      </c>
      <c r="AL1153">
        <v>10.199999999999999</v>
      </c>
      <c r="AM1153">
        <v>2.1</v>
      </c>
      <c r="AN1153">
        <v>7900</v>
      </c>
      <c r="AO1153">
        <v>64200</v>
      </c>
      <c r="AP1153">
        <v>12.3</v>
      </c>
      <c r="AQ1153">
        <v>2.2000000000000002</v>
      </c>
      <c r="AR1153">
        <v>8500</v>
      </c>
      <c r="AS1153">
        <v>66300</v>
      </c>
      <c r="AT1153">
        <v>12.8</v>
      </c>
      <c r="AU1153">
        <v>2.2999999999999998</v>
      </c>
      <c r="AV1153">
        <v>8800</v>
      </c>
      <c r="AW1153">
        <v>67100</v>
      </c>
      <c r="AX1153">
        <v>13.1</v>
      </c>
      <c r="AY1153">
        <v>2.5</v>
      </c>
      <c r="AZ1153">
        <v>8300</v>
      </c>
      <c r="BA1153">
        <v>66500</v>
      </c>
      <c r="BB1153">
        <v>12.4</v>
      </c>
      <c r="BC1153">
        <v>2.5</v>
      </c>
      <c r="BD1153">
        <v>7200</v>
      </c>
      <c r="BE1153">
        <v>65000</v>
      </c>
      <c r="BF1153">
        <v>11</v>
      </c>
      <c r="BG1153">
        <v>2.4</v>
      </c>
      <c r="BH1153">
        <v>6500</v>
      </c>
      <c r="BI1153">
        <v>64400</v>
      </c>
      <c r="BJ1153">
        <v>10</v>
      </c>
      <c r="BK1153">
        <v>2.4</v>
      </c>
      <c r="BL1153">
        <v>5300</v>
      </c>
      <c r="BM1153">
        <v>63400</v>
      </c>
      <c r="BN1153">
        <v>8.3000000000000007</v>
      </c>
      <c r="BO1153">
        <v>2.2999999999999998</v>
      </c>
      <c r="BP1153">
        <v>6100</v>
      </c>
      <c r="BQ1153">
        <v>61800</v>
      </c>
      <c r="BR1153">
        <v>9.9</v>
      </c>
      <c r="BS1153">
        <v>2.8</v>
      </c>
      <c r="BT1153">
        <v>5500</v>
      </c>
      <c r="BU1153">
        <v>65400</v>
      </c>
      <c r="BV1153">
        <v>8.5</v>
      </c>
      <c r="BW1153">
        <v>2.7</v>
      </c>
    </row>
    <row r="1154" spans="1:75" x14ac:dyDescent="0.3">
      <c r="A1154" t="s">
        <v>75</v>
      </c>
      <c r="B1154" t="str">
        <f>VLOOKUP(A1154,'class and classification'!$A$1:$B$338,2,FALSE)</f>
        <v>Predominantly Urban</v>
      </c>
      <c r="C1154" t="str">
        <f>VLOOKUP(A1154,'class and classification'!$A$1:$C$338,3,FALSE)</f>
        <v>MD</v>
      </c>
      <c r="D1154">
        <v>15600</v>
      </c>
      <c r="E1154">
        <v>122400</v>
      </c>
      <c r="F1154">
        <v>12.7</v>
      </c>
      <c r="G1154">
        <v>2.2000000000000002</v>
      </c>
      <c r="H1154">
        <v>15300</v>
      </c>
      <c r="I1154">
        <v>123900</v>
      </c>
      <c r="J1154">
        <v>12.4</v>
      </c>
      <c r="K1154">
        <v>2.2999999999999998</v>
      </c>
      <c r="L1154">
        <v>14200</v>
      </c>
      <c r="M1154">
        <v>122700</v>
      </c>
      <c r="N1154">
        <v>11.6</v>
      </c>
      <c r="O1154">
        <v>2.2999999999999998</v>
      </c>
      <c r="P1154">
        <v>16900</v>
      </c>
      <c r="Q1154">
        <v>125400</v>
      </c>
      <c r="R1154">
        <v>13.5</v>
      </c>
      <c r="S1154">
        <v>2.4</v>
      </c>
      <c r="T1154">
        <v>15100</v>
      </c>
      <c r="U1154">
        <v>124500</v>
      </c>
      <c r="V1154">
        <v>12.1</v>
      </c>
      <c r="W1154">
        <v>2.4</v>
      </c>
      <c r="X1154">
        <v>12900</v>
      </c>
      <c r="Y1154">
        <v>121600</v>
      </c>
      <c r="Z1154">
        <v>10.6</v>
      </c>
      <c r="AA1154">
        <v>2.2999999999999998</v>
      </c>
      <c r="AB1154">
        <v>11900</v>
      </c>
      <c r="AC1154">
        <v>117200</v>
      </c>
      <c r="AD1154">
        <v>10.1</v>
      </c>
      <c r="AE1154">
        <v>2.2000000000000002</v>
      </c>
      <c r="AF1154">
        <v>13100</v>
      </c>
      <c r="AG1154">
        <v>111100</v>
      </c>
      <c r="AH1154">
        <v>11.8</v>
      </c>
      <c r="AI1154">
        <v>2.5</v>
      </c>
      <c r="AJ1154">
        <v>13600</v>
      </c>
      <c r="AK1154">
        <v>120900</v>
      </c>
      <c r="AL1154">
        <v>11.2</v>
      </c>
      <c r="AM1154">
        <v>2.2999999999999998</v>
      </c>
      <c r="AN1154">
        <v>11400</v>
      </c>
      <c r="AO1154">
        <v>115100</v>
      </c>
      <c r="AP1154">
        <v>9.9</v>
      </c>
      <c r="AQ1154">
        <v>2.2000000000000002</v>
      </c>
      <c r="AR1154">
        <v>14100</v>
      </c>
      <c r="AS1154">
        <v>116300</v>
      </c>
      <c r="AT1154">
        <v>12.1</v>
      </c>
      <c r="AU1154">
        <v>2.5</v>
      </c>
      <c r="AV1154">
        <v>15500</v>
      </c>
      <c r="AW1154">
        <v>117900</v>
      </c>
      <c r="AX1154">
        <v>13.1</v>
      </c>
      <c r="AY1154">
        <v>2.6</v>
      </c>
      <c r="AZ1154">
        <v>16500</v>
      </c>
      <c r="BA1154">
        <v>123800</v>
      </c>
      <c r="BB1154">
        <v>13.3</v>
      </c>
      <c r="BC1154">
        <v>2.8</v>
      </c>
      <c r="BD1154">
        <v>15100</v>
      </c>
      <c r="BE1154">
        <v>126100</v>
      </c>
      <c r="BF1154">
        <v>12</v>
      </c>
      <c r="BG1154">
        <v>2.2999999999999998</v>
      </c>
      <c r="BH1154">
        <v>13700</v>
      </c>
      <c r="BI1154">
        <v>125600</v>
      </c>
      <c r="BJ1154">
        <v>10.9</v>
      </c>
      <c r="BK1154">
        <v>2.2000000000000002</v>
      </c>
      <c r="BL1154">
        <v>12700</v>
      </c>
      <c r="BM1154">
        <v>123900</v>
      </c>
      <c r="BN1154">
        <v>10.3</v>
      </c>
      <c r="BO1154">
        <v>2.2999999999999998</v>
      </c>
      <c r="BP1154">
        <v>12400</v>
      </c>
      <c r="BQ1154">
        <v>125300</v>
      </c>
      <c r="BR1154">
        <v>9.9</v>
      </c>
      <c r="BS1154">
        <v>2.6</v>
      </c>
      <c r="BT1154">
        <v>11700</v>
      </c>
      <c r="BU1154">
        <v>124900</v>
      </c>
      <c r="BV1154">
        <v>9.4</v>
      </c>
      <c r="BW1154">
        <v>2.6</v>
      </c>
    </row>
    <row r="1155" spans="1:75" x14ac:dyDescent="0.3">
      <c r="A1155" t="s">
        <v>76</v>
      </c>
      <c r="B1155" t="str">
        <f>VLOOKUP(A1155,'class and classification'!$A$1:$B$338,2,FALSE)</f>
        <v>Predominantly Urban</v>
      </c>
      <c r="C1155" t="str">
        <f>VLOOKUP(A1155,'class and classification'!$A$1:$C$338,3,FALSE)</f>
        <v>UA</v>
      </c>
      <c r="D1155">
        <v>7400</v>
      </c>
      <c r="E1155">
        <v>60900</v>
      </c>
      <c r="F1155">
        <v>12.2</v>
      </c>
      <c r="G1155">
        <v>2.2000000000000002</v>
      </c>
      <c r="H1155">
        <v>7100</v>
      </c>
      <c r="I1155">
        <v>60100</v>
      </c>
      <c r="J1155">
        <v>11.9</v>
      </c>
      <c r="K1155">
        <v>2.1</v>
      </c>
      <c r="L1155">
        <v>7900</v>
      </c>
      <c r="M1155">
        <v>59700</v>
      </c>
      <c r="N1155">
        <v>13.3</v>
      </c>
      <c r="O1155">
        <v>2.2000000000000002</v>
      </c>
      <c r="P1155">
        <v>8200</v>
      </c>
      <c r="Q1155">
        <v>61900</v>
      </c>
      <c r="R1155">
        <v>13.3</v>
      </c>
      <c r="S1155">
        <v>2.2999999999999998</v>
      </c>
      <c r="T1155">
        <v>7600</v>
      </c>
      <c r="U1155">
        <v>59700</v>
      </c>
      <c r="V1155">
        <v>12.7</v>
      </c>
      <c r="W1155">
        <v>2.4</v>
      </c>
      <c r="X1155">
        <v>7800</v>
      </c>
      <c r="Y1155">
        <v>60200</v>
      </c>
      <c r="Z1155">
        <v>12.9</v>
      </c>
      <c r="AA1155">
        <v>2.4</v>
      </c>
      <c r="AB1155">
        <v>5900</v>
      </c>
      <c r="AC1155">
        <v>59400</v>
      </c>
      <c r="AD1155">
        <v>9.9</v>
      </c>
      <c r="AE1155">
        <v>2.2000000000000002</v>
      </c>
      <c r="AF1155">
        <v>7000</v>
      </c>
      <c r="AG1155">
        <v>57800</v>
      </c>
      <c r="AH1155">
        <v>12.1</v>
      </c>
      <c r="AI1155">
        <v>2.6</v>
      </c>
      <c r="AJ1155">
        <v>7000</v>
      </c>
      <c r="AK1155">
        <v>59700</v>
      </c>
      <c r="AL1155">
        <v>11.7</v>
      </c>
      <c r="AM1155">
        <v>2.4</v>
      </c>
      <c r="AN1155">
        <v>6100</v>
      </c>
      <c r="AO1155">
        <v>59800</v>
      </c>
      <c r="AP1155">
        <v>10.199999999999999</v>
      </c>
      <c r="AQ1155">
        <v>2.2999999999999998</v>
      </c>
      <c r="AR1155">
        <v>6100</v>
      </c>
      <c r="AS1155">
        <v>59700</v>
      </c>
      <c r="AT1155">
        <v>10.3</v>
      </c>
      <c r="AU1155">
        <v>2.2999999999999998</v>
      </c>
      <c r="AV1155">
        <v>6400</v>
      </c>
      <c r="AW1155">
        <v>60900</v>
      </c>
      <c r="AX1155">
        <v>10.5</v>
      </c>
      <c r="AY1155">
        <v>2.2000000000000002</v>
      </c>
      <c r="AZ1155">
        <v>6600</v>
      </c>
      <c r="BA1155">
        <v>62300</v>
      </c>
      <c r="BB1155">
        <v>10.5</v>
      </c>
      <c r="BC1155">
        <v>2.2999999999999998</v>
      </c>
      <c r="BD1155">
        <v>6100</v>
      </c>
      <c r="BE1155">
        <v>61200</v>
      </c>
      <c r="BF1155">
        <v>9.9</v>
      </c>
      <c r="BG1155">
        <v>2.2000000000000002</v>
      </c>
      <c r="BH1155">
        <v>6600</v>
      </c>
      <c r="BI1155">
        <v>63500</v>
      </c>
      <c r="BJ1155">
        <v>10.5</v>
      </c>
      <c r="BK1155">
        <v>2.2000000000000002</v>
      </c>
      <c r="BL1155">
        <v>5600</v>
      </c>
      <c r="BM1155">
        <v>64600</v>
      </c>
      <c r="BN1155">
        <v>8.6999999999999993</v>
      </c>
      <c r="BO1155">
        <v>2</v>
      </c>
      <c r="BP1155">
        <v>6800</v>
      </c>
      <c r="BQ1155">
        <v>63300</v>
      </c>
      <c r="BR1155">
        <v>10.7</v>
      </c>
      <c r="BS1155">
        <v>2.9</v>
      </c>
      <c r="BT1155">
        <v>6400</v>
      </c>
      <c r="BU1155">
        <v>62400</v>
      </c>
      <c r="BV1155">
        <v>10.199999999999999</v>
      </c>
      <c r="BW1155">
        <v>3.1</v>
      </c>
    </row>
    <row r="1156" spans="1:75" x14ac:dyDescent="0.3">
      <c r="A1156" t="s">
        <v>77</v>
      </c>
      <c r="B1156" t="str">
        <f>VLOOKUP(A1156,'class and classification'!$A$1:$B$338,2,FALSE)</f>
        <v>Predominantly Urban</v>
      </c>
      <c r="C1156" t="str">
        <f>VLOOKUP(A1156,'class and classification'!$A$1:$C$338,3,FALSE)</f>
        <v>UA</v>
      </c>
      <c r="D1156">
        <v>7700</v>
      </c>
      <c r="E1156">
        <v>60700</v>
      </c>
      <c r="F1156">
        <v>12.7</v>
      </c>
      <c r="G1156">
        <v>2.2999999999999998</v>
      </c>
      <c r="H1156">
        <v>7100</v>
      </c>
      <c r="I1156">
        <v>61400</v>
      </c>
      <c r="J1156">
        <v>11.6</v>
      </c>
      <c r="K1156">
        <v>2.2999999999999998</v>
      </c>
      <c r="L1156">
        <v>8200</v>
      </c>
      <c r="M1156">
        <v>59800</v>
      </c>
      <c r="N1156">
        <v>13.7</v>
      </c>
      <c r="O1156">
        <v>2.4</v>
      </c>
      <c r="P1156">
        <v>7100</v>
      </c>
      <c r="Q1156">
        <v>59200</v>
      </c>
      <c r="R1156">
        <v>11.9</v>
      </c>
      <c r="S1156">
        <v>2.2000000000000002</v>
      </c>
      <c r="T1156">
        <v>7600</v>
      </c>
      <c r="U1156">
        <v>62100</v>
      </c>
      <c r="V1156">
        <v>12.2</v>
      </c>
      <c r="W1156">
        <v>2.2999999999999998</v>
      </c>
      <c r="X1156">
        <v>6900</v>
      </c>
      <c r="Y1156">
        <v>61800</v>
      </c>
      <c r="Z1156">
        <v>11.2</v>
      </c>
      <c r="AA1156">
        <v>2.1</v>
      </c>
      <c r="AB1156">
        <v>6900</v>
      </c>
      <c r="AC1156">
        <v>60200</v>
      </c>
      <c r="AD1156">
        <v>11.4</v>
      </c>
      <c r="AE1156">
        <v>2.2000000000000002</v>
      </c>
      <c r="AF1156">
        <v>7400</v>
      </c>
      <c r="AG1156">
        <v>59000</v>
      </c>
      <c r="AH1156">
        <v>12.6</v>
      </c>
      <c r="AI1156">
        <v>2.2999999999999998</v>
      </c>
      <c r="AJ1156">
        <v>7100</v>
      </c>
      <c r="AK1156">
        <v>60000</v>
      </c>
      <c r="AL1156">
        <v>11.8</v>
      </c>
      <c r="AM1156">
        <v>2.4</v>
      </c>
      <c r="AN1156">
        <v>6100</v>
      </c>
      <c r="AO1156">
        <v>59600</v>
      </c>
      <c r="AP1156">
        <v>10.199999999999999</v>
      </c>
      <c r="AQ1156">
        <v>2.2999999999999998</v>
      </c>
      <c r="AR1156">
        <v>5300</v>
      </c>
      <c r="AS1156">
        <v>57000</v>
      </c>
      <c r="AT1156">
        <v>9.1999999999999993</v>
      </c>
      <c r="AU1156">
        <v>2.4</v>
      </c>
      <c r="AV1156">
        <v>8100</v>
      </c>
      <c r="AW1156">
        <v>62700</v>
      </c>
      <c r="AX1156">
        <v>12.9</v>
      </c>
      <c r="AY1156">
        <v>2.6</v>
      </c>
      <c r="AZ1156">
        <v>7400</v>
      </c>
      <c r="BA1156">
        <v>60300</v>
      </c>
      <c r="BB1156">
        <v>12.2</v>
      </c>
      <c r="BC1156">
        <v>2.5</v>
      </c>
      <c r="BD1156">
        <v>6700</v>
      </c>
      <c r="BE1156">
        <v>61500</v>
      </c>
      <c r="BF1156">
        <v>10.9</v>
      </c>
      <c r="BG1156">
        <v>2.2999999999999998</v>
      </c>
      <c r="BH1156">
        <v>5200</v>
      </c>
      <c r="BI1156">
        <v>60000</v>
      </c>
      <c r="BJ1156">
        <v>8.6999999999999993</v>
      </c>
      <c r="BK1156">
        <v>2.1</v>
      </c>
      <c r="BL1156">
        <v>5700</v>
      </c>
      <c r="BM1156">
        <v>61700</v>
      </c>
      <c r="BN1156">
        <v>9.3000000000000007</v>
      </c>
      <c r="BO1156">
        <v>2</v>
      </c>
      <c r="BP1156">
        <v>6200</v>
      </c>
      <c r="BQ1156">
        <v>61400</v>
      </c>
      <c r="BR1156">
        <v>10.199999999999999</v>
      </c>
      <c r="BS1156">
        <v>2.7</v>
      </c>
      <c r="BT1156">
        <v>4700</v>
      </c>
      <c r="BU1156">
        <v>59500</v>
      </c>
      <c r="BV1156">
        <v>7.8</v>
      </c>
      <c r="BW1156">
        <v>2.6</v>
      </c>
    </row>
    <row r="1157" spans="1:75" x14ac:dyDescent="0.3">
      <c r="A1157" t="s">
        <v>78</v>
      </c>
      <c r="B1157" t="str">
        <f>VLOOKUP(A1157,'class and classification'!$A$1:$B$338,2,FALSE)</f>
        <v>Urban with Significant Rural</v>
      </c>
      <c r="C1157" t="str">
        <f>VLOOKUP(A1157,'class and classification'!$A$1:$C$338,3,FALSE)</f>
        <v>UA</v>
      </c>
      <c r="D1157">
        <v>15000</v>
      </c>
      <c r="E1157">
        <v>179400</v>
      </c>
      <c r="F1157">
        <v>8.4</v>
      </c>
      <c r="G1157">
        <v>1.4</v>
      </c>
      <c r="H1157">
        <v>15100</v>
      </c>
      <c r="I1157">
        <v>176400</v>
      </c>
      <c r="J1157">
        <v>8.5</v>
      </c>
      <c r="K1157">
        <v>1.5</v>
      </c>
      <c r="L1157">
        <v>19600</v>
      </c>
      <c r="M1157">
        <v>183600</v>
      </c>
      <c r="N1157">
        <v>10.7</v>
      </c>
      <c r="O1157">
        <v>2.6</v>
      </c>
      <c r="P1157">
        <v>22000</v>
      </c>
      <c r="Q1157">
        <v>184900</v>
      </c>
      <c r="R1157">
        <v>11.9</v>
      </c>
      <c r="S1157">
        <v>2.7</v>
      </c>
      <c r="T1157">
        <v>16900</v>
      </c>
      <c r="U1157">
        <v>182200</v>
      </c>
      <c r="V1157">
        <v>9.3000000000000007</v>
      </c>
      <c r="W1157">
        <v>2.4</v>
      </c>
      <c r="X1157">
        <v>18400</v>
      </c>
      <c r="Y1157">
        <v>177200</v>
      </c>
      <c r="Z1157">
        <v>10.4</v>
      </c>
      <c r="AA1157">
        <v>2.6</v>
      </c>
      <c r="AB1157">
        <v>19200</v>
      </c>
      <c r="AC1157">
        <v>177000</v>
      </c>
      <c r="AD1157">
        <v>10.8</v>
      </c>
      <c r="AE1157">
        <v>2.6</v>
      </c>
      <c r="AF1157">
        <v>15300</v>
      </c>
      <c r="AG1157">
        <v>176400</v>
      </c>
      <c r="AH1157">
        <v>8.6</v>
      </c>
      <c r="AI1157">
        <v>2.5</v>
      </c>
      <c r="AJ1157">
        <v>13600</v>
      </c>
      <c r="AK1157">
        <v>180200</v>
      </c>
      <c r="AL1157">
        <v>7.5</v>
      </c>
      <c r="AM1157">
        <v>2.4</v>
      </c>
      <c r="AN1157">
        <v>16000</v>
      </c>
      <c r="AO1157">
        <v>172500</v>
      </c>
      <c r="AP1157">
        <v>9.3000000000000007</v>
      </c>
      <c r="AQ1157">
        <v>2.7</v>
      </c>
      <c r="AR1157">
        <v>16700</v>
      </c>
      <c r="AS1157">
        <v>181600</v>
      </c>
      <c r="AT1157">
        <v>9.1999999999999993</v>
      </c>
      <c r="AU1157">
        <v>2.6</v>
      </c>
      <c r="AV1157">
        <v>17100</v>
      </c>
      <c r="AW1157">
        <v>181000</v>
      </c>
      <c r="AX1157">
        <v>9.4</v>
      </c>
      <c r="AY1157">
        <v>2.8</v>
      </c>
      <c r="AZ1157">
        <v>12800</v>
      </c>
      <c r="BA1157">
        <v>179900</v>
      </c>
      <c r="BB1157">
        <v>7.1</v>
      </c>
      <c r="BC1157">
        <v>2.6</v>
      </c>
      <c r="BD1157">
        <v>18400</v>
      </c>
      <c r="BE1157">
        <v>176500</v>
      </c>
      <c r="BF1157">
        <v>10.4</v>
      </c>
      <c r="BG1157">
        <v>3.1</v>
      </c>
      <c r="BH1157">
        <v>17100</v>
      </c>
      <c r="BI1157">
        <v>185400</v>
      </c>
      <c r="BJ1157">
        <v>9.1999999999999993</v>
      </c>
      <c r="BK1157">
        <v>2.8</v>
      </c>
      <c r="BL1157">
        <v>16500</v>
      </c>
      <c r="BM1157">
        <v>189000</v>
      </c>
      <c r="BN1157">
        <v>8.6999999999999993</v>
      </c>
      <c r="BO1157">
        <v>2.7</v>
      </c>
      <c r="BP1157">
        <v>14700</v>
      </c>
      <c r="BQ1157">
        <v>182500</v>
      </c>
      <c r="BR1157">
        <v>8.1</v>
      </c>
      <c r="BS1157">
        <v>2.9</v>
      </c>
      <c r="BT1157">
        <v>11000</v>
      </c>
      <c r="BU1157">
        <v>168800</v>
      </c>
      <c r="BV1157">
        <v>6.5</v>
      </c>
      <c r="BW1157">
        <v>2.5</v>
      </c>
    </row>
    <row r="1158" spans="1:75" x14ac:dyDescent="0.3">
      <c r="A1158" t="s">
        <v>79</v>
      </c>
      <c r="B1158" t="str">
        <f>VLOOKUP(A1158,'class and classification'!$A$1:$B$338,2,FALSE)</f>
        <v>Urban with Significant Rural</v>
      </c>
      <c r="C1158" t="str">
        <f>VLOOKUP(A1158,'class and classification'!$A$1:$C$338,3,FALSE)</f>
        <v>UA</v>
      </c>
      <c r="D1158">
        <v>16900</v>
      </c>
      <c r="E1158">
        <v>157300</v>
      </c>
      <c r="F1158">
        <v>10.7</v>
      </c>
      <c r="G1158">
        <v>1.5</v>
      </c>
      <c r="H1158">
        <v>17700</v>
      </c>
      <c r="I1158">
        <v>162900</v>
      </c>
      <c r="J1158">
        <v>10.9</v>
      </c>
      <c r="K1158">
        <v>1.7</v>
      </c>
      <c r="L1158">
        <v>14200</v>
      </c>
      <c r="M1158">
        <v>156500</v>
      </c>
      <c r="N1158">
        <v>9.1</v>
      </c>
      <c r="O1158">
        <v>2.7</v>
      </c>
      <c r="P1158">
        <v>16000</v>
      </c>
      <c r="Q1158">
        <v>159300</v>
      </c>
      <c r="R1158">
        <v>10.1</v>
      </c>
      <c r="S1158">
        <v>2.8</v>
      </c>
      <c r="T1158">
        <v>17200</v>
      </c>
      <c r="U1158">
        <v>162200</v>
      </c>
      <c r="V1158">
        <v>10.6</v>
      </c>
      <c r="W1158">
        <v>2.7</v>
      </c>
      <c r="X1158">
        <v>13800</v>
      </c>
      <c r="Y1158">
        <v>157600</v>
      </c>
      <c r="Z1158">
        <v>8.6999999999999993</v>
      </c>
      <c r="AA1158">
        <v>2.5</v>
      </c>
      <c r="AB1158">
        <v>17400</v>
      </c>
      <c r="AC1158">
        <v>160400</v>
      </c>
      <c r="AD1158">
        <v>10.9</v>
      </c>
      <c r="AE1158">
        <v>2.9</v>
      </c>
      <c r="AF1158">
        <v>17200</v>
      </c>
      <c r="AG1158">
        <v>157700</v>
      </c>
      <c r="AH1158">
        <v>10.9</v>
      </c>
      <c r="AI1158">
        <v>3.1</v>
      </c>
      <c r="AJ1158">
        <v>16300</v>
      </c>
      <c r="AK1158">
        <v>153000</v>
      </c>
      <c r="AL1158">
        <v>10.7</v>
      </c>
      <c r="AM1158">
        <v>3.3</v>
      </c>
      <c r="AN1158">
        <v>21100</v>
      </c>
      <c r="AO1158">
        <v>156300</v>
      </c>
      <c r="AP1158">
        <v>13.5</v>
      </c>
      <c r="AQ1158">
        <v>3.4</v>
      </c>
      <c r="AR1158">
        <v>14300</v>
      </c>
      <c r="AS1158">
        <v>158400</v>
      </c>
      <c r="AT1158">
        <v>9.1</v>
      </c>
      <c r="AU1158">
        <v>2.8</v>
      </c>
      <c r="AV1158">
        <v>13900</v>
      </c>
      <c r="AW1158">
        <v>155600</v>
      </c>
      <c r="AX1158">
        <v>8.9</v>
      </c>
      <c r="AY1158">
        <v>2.8</v>
      </c>
      <c r="AZ1158">
        <v>18700</v>
      </c>
      <c r="BA1158">
        <v>156000</v>
      </c>
      <c r="BB1158">
        <v>12</v>
      </c>
      <c r="BC1158">
        <v>3.3</v>
      </c>
      <c r="BD1158">
        <v>15400</v>
      </c>
      <c r="BE1158">
        <v>158600</v>
      </c>
      <c r="BF1158">
        <v>9.6999999999999993</v>
      </c>
      <c r="BG1158">
        <v>3</v>
      </c>
      <c r="BH1158">
        <v>8500</v>
      </c>
      <c r="BI1158">
        <v>163000</v>
      </c>
      <c r="BJ1158">
        <v>5.2</v>
      </c>
      <c r="BK1158">
        <v>2.4</v>
      </c>
      <c r="BL1158">
        <v>13400</v>
      </c>
      <c r="BM1158">
        <v>162000</v>
      </c>
      <c r="BN1158">
        <v>8.3000000000000007</v>
      </c>
      <c r="BO1158">
        <v>3.1</v>
      </c>
      <c r="BP1158">
        <v>16300</v>
      </c>
      <c r="BQ1158">
        <v>171700</v>
      </c>
      <c r="BR1158">
        <v>9.5</v>
      </c>
      <c r="BS1158">
        <v>3.4</v>
      </c>
      <c r="BT1158">
        <v>16200</v>
      </c>
      <c r="BU1158">
        <v>159600</v>
      </c>
      <c r="BV1158">
        <v>10.199999999999999</v>
      </c>
      <c r="BW1158">
        <v>3.2</v>
      </c>
    </row>
    <row r="1159" spans="1:75" x14ac:dyDescent="0.3">
      <c r="A1159" t="s">
        <v>80</v>
      </c>
      <c r="B1159" t="str">
        <f>VLOOKUP(A1159,'class and classification'!$A$1:$B$338,2,FALSE)</f>
        <v>Predominantly Urban</v>
      </c>
      <c r="C1159" t="str">
        <f>VLOOKUP(A1159,'class and classification'!$A$1:$C$338,3,FALSE)</f>
        <v>UA</v>
      </c>
      <c r="D1159">
        <v>5400</v>
      </c>
      <c r="E1159">
        <v>51400</v>
      </c>
      <c r="F1159">
        <v>10.6</v>
      </c>
      <c r="G1159">
        <v>2.1</v>
      </c>
      <c r="H1159">
        <v>5700</v>
      </c>
      <c r="I1159">
        <v>56400</v>
      </c>
      <c r="J1159">
        <v>10.199999999999999</v>
      </c>
      <c r="K1159">
        <v>2.1</v>
      </c>
      <c r="L1159">
        <v>4800</v>
      </c>
      <c r="M1159">
        <v>53700</v>
      </c>
      <c r="N1159">
        <v>8.9</v>
      </c>
      <c r="O1159">
        <v>2.1</v>
      </c>
      <c r="P1159">
        <v>5500</v>
      </c>
      <c r="Q1159">
        <v>55400</v>
      </c>
      <c r="R1159">
        <v>10</v>
      </c>
      <c r="S1159">
        <v>2.2000000000000002</v>
      </c>
      <c r="T1159">
        <v>5500</v>
      </c>
      <c r="U1159">
        <v>56400</v>
      </c>
      <c r="V1159">
        <v>9.6999999999999993</v>
      </c>
      <c r="W1159">
        <v>2.1</v>
      </c>
      <c r="X1159">
        <v>4800</v>
      </c>
      <c r="Y1159">
        <v>53700</v>
      </c>
      <c r="Z1159">
        <v>8.9</v>
      </c>
      <c r="AA1159">
        <v>2.1</v>
      </c>
      <c r="AB1159">
        <v>4300</v>
      </c>
      <c r="AC1159">
        <v>56300</v>
      </c>
      <c r="AD1159">
        <v>7.7</v>
      </c>
      <c r="AE1159">
        <v>1.9</v>
      </c>
      <c r="AF1159">
        <v>5300</v>
      </c>
      <c r="AG1159">
        <v>56800</v>
      </c>
      <c r="AH1159">
        <v>9.4</v>
      </c>
      <c r="AI1159">
        <v>2.2000000000000002</v>
      </c>
      <c r="AJ1159">
        <v>4900</v>
      </c>
      <c r="AK1159">
        <v>56300</v>
      </c>
      <c r="AL1159">
        <v>8.6999999999999993</v>
      </c>
      <c r="AM1159">
        <v>2.1</v>
      </c>
      <c r="AN1159">
        <v>6200</v>
      </c>
      <c r="AO1159">
        <v>55800</v>
      </c>
      <c r="AP1159">
        <v>11.1</v>
      </c>
      <c r="AQ1159">
        <v>2.2999999999999998</v>
      </c>
      <c r="AR1159">
        <v>4900</v>
      </c>
      <c r="AS1159">
        <v>55700</v>
      </c>
      <c r="AT1159">
        <v>8.6999999999999993</v>
      </c>
      <c r="AU1159">
        <v>2.1</v>
      </c>
      <c r="AV1159">
        <v>7400</v>
      </c>
      <c r="AW1159">
        <v>60500</v>
      </c>
      <c r="AX1159">
        <v>12.2</v>
      </c>
      <c r="AY1159">
        <v>2.2000000000000002</v>
      </c>
      <c r="AZ1159">
        <v>6400</v>
      </c>
      <c r="BA1159">
        <v>59000</v>
      </c>
      <c r="BB1159">
        <v>10.9</v>
      </c>
      <c r="BC1159">
        <v>2.4</v>
      </c>
      <c r="BD1159">
        <v>5300</v>
      </c>
      <c r="BE1159">
        <v>61000</v>
      </c>
      <c r="BF1159">
        <v>8.6999999999999993</v>
      </c>
      <c r="BG1159">
        <v>2.1</v>
      </c>
      <c r="BH1159">
        <v>5600</v>
      </c>
      <c r="BI1159">
        <v>59400</v>
      </c>
      <c r="BJ1159">
        <v>9.4</v>
      </c>
      <c r="BK1159">
        <v>2.2999999999999998</v>
      </c>
      <c r="BL1159">
        <v>6100</v>
      </c>
      <c r="BM1159">
        <v>63400</v>
      </c>
      <c r="BN1159">
        <v>9.6999999999999993</v>
      </c>
      <c r="BO1159">
        <v>2.4</v>
      </c>
      <c r="BP1159">
        <v>6200</v>
      </c>
      <c r="BQ1159">
        <v>59000</v>
      </c>
      <c r="BR1159">
        <v>10.5</v>
      </c>
      <c r="BS1159">
        <v>2.8</v>
      </c>
      <c r="BT1159">
        <v>5600</v>
      </c>
      <c r="BU1159">
        <v>61600</v>
      </c>
      <c r="BV1159">
        <v>9.1</v>
      </c>
      <c r="BW1159">
        <v>2.9</v>
      </c>
    </row>
    <row r="1160" spans="1:75" x14ac:dyDescent="0.3">
      <c r="A1160" t="s">
        <v>81</v>
      </c>
      <c r="B1160" t="str">
        <f>VLOOKUP(A1160,'class and classification'!$A$1:$B$338,2,FALSE)</f>
        <v>Predominantly Urban</v>
      </c>
      <c r="C1160" t="str">
        <f>VLOOKUP(A1160,'class and classification'!$A$1:$C$338,3,FALSE)</f>
        <v>UA</v>
      </c>
      <c r="D1160">
        <v>8700</v>
      </c>
      <c r="E1160">
        <v>94700</v>
      </c>
      <c r="F1160">
        <v>9.1999999999999993</v>
      </c>
      <c r="G1160">
        <v>2.1</v>
      </c>
      <c r="H1160">
        <v>9400</v>
      </c>
      <c r="I1160">
        <v>95300</v>
      </c>
      <c r="J1160">
        <v>9.9</v>
      </c>
      <c r="K1160">
        <v>2.1</v>
      </c>
      <c r="L1160">
        <v>8100</v>
      </c>
      <c r="M1160">
        <v>96800</v>
      </c>
      <c r="N1160">
        <v>8.4</v>
      </c>
      <c r="O1160">
        <v>1.8</v>
      </c>
      <c r="P1160">
        <v>8300</v>
      </c>
      <c r="Q1160">
        <v>97000</v>
      </c>
      <c r="R1160">
        <v>8.6</v>
      </c>
      <c r="S1160">
        <v>1.8</v>
      </c>
      <c r="T1160">
        <v>7400</v>
      </c>
      <c r="U1160">
        <v>99000</v>
      </c>
      <c r="V1160">
        <v>7.5</v>
      </c>
      <c r="W1160">
        <v>1.6</v>
      </c>
      <c r="X1160">
        <v>8700</v>
      </c>
      <c r="Y1160">
        <v>97500</v>
      </c>
      <c r="Z1160">
        <v>8.9</v>
      </c>
      <c r="AA1160">
        <v>2</v>
      </c>
      <c r="AB1160">
        <v>9400</v>
      </c>
      <c r="AC1160">
        <v>100500</v>
      </c>
      <c r="AD1160">
        <v>9.3000000000000007</v>
      </c>
      <c r="AE1160">
        <v>2</v>
      </c>
      <c r="AF1160">
        <v>7600</v>
      </c>
      <c r="AG1160">
        <v>98000</v>
      </c>
      <c r="AH1160">
        <v>7.8</v>
      </c>
      <c r="AI1160">
        <v>2</v>
      </c>
      <c r="AJ1160">
        <v>9300</v>
      </c>
      <c r="AK1160">
        <v>101100</v>
      </c>
      <c r="AL1160">
        <v>9.1999999999999993</v>
      </c>
      <c r="AM1160">
        <v>2.2000000000000002</v>
      </c>
      <c r="AN1160">
        <v>8200</v>
      </c>
      <c r="AO1160">
        <v>102000</v>
      </c>
      <c r="AP1160">
        <v>8.1</v>
      </c>
      <c r="AQ1160">
        <v>1.9</v>
      </c>
      <c r="AR1160">
        <v>8200</v>
      </c>
      <c r="AS1160">
        <v>102600</v>
      </c>
      <c r="AT1160">
        <v>8</v>
      </c>
      <c r="AU1160">
        <v>2</v>
      </c>
      <c r="AV1160">
        <v>9100</v>
      </c>
      <c r="AW1160">
        <v>103800</v>
      </c>
      <c r="AX1160">
        <v>8.6999999999999993</v>
      </c>
      <c r="AY1160">
        <v>2.1</v>
      </c>
      <c r="AZ1160">
        <v>8200</v>
      </c>
      <c r="BA1160">
        <v>103700</v>
      </c>
      <c r="BB1160">
        <v>7.9</v>
      </c>
      <c r="BC1160">
        <v>2.1</v>
      </c>
      <c r="BD1160">
        <v>9100</v>
      </c>
      <c r="BE1160">
        <v>104500</v>
      </c>
      <c r="BF1160">
        <v>8.6999999999999993</v>
      </c>
      <c r="BG1160">
        <v>2.1</v>
      </c>
      <c r="BH1160">
        <v>7100</v>
      </c>
      <c r="BI1160">
        <v>101400</v>
      </c>
      <c r="BJ1160">
        <v>7</v>
      </c>
      <c r="BK1160">
        <v>2</v>
      </c>
      <c r="BL1160">
        <v>9400</v>
      </c>
      <c r="BM1160">
        <v>107500</v>
      </c>
      <c r="BN1160">
        <v>8.6999999999999993</v>
      </c>
      <c r="BO1160">
        <v>2.2000000000000002</v>
      </c>
      <c r="BP1160">
        <v>7300</v>
      </c>
      <c r="BQ1160">
        <v>105900</v>
      </c>
      <c r="BR1160">
        <v>6.9</v>
      </c>
      <c r="BS1160">
        <v>2.2000000000000002</v>
      </c>
      <c r="BT1160">
        <v>5200</v>
      </c>
      <c r="BU1160">
        <v>105000</v>
      </c>
      <c r="BV1160">
        <v>5</v>
      </c>
      <c r="BW1160">
        <v>2.1</v>
      </c>
    </row>
    <row r="1161" spans="1:75" x14ac:dyDescent="0.3">
      <c r="A1161" t="s">
        <v>82</v>
      </c>
      <c r="B1161" t="str">
        <f>VLOOKUP(A1161,'class and classification'!$A$1:$B$338,2,FALSE)</f>
        <v>Predominantly Rural</v>
      </c>
      <c r="C1161" t="str">
        <f>VLOOKUP(A1161,'class and classification'!$A$1:$C$338,3,FALSE)</f>
        <v>SC</v>
      </c>
      <c r="D1161">
        <v>37300</v>
      </c>
      <c r="E1161">
        <v>232000</v>
      </c>
      <c r="F1161">
        <v>16.100000000000001</v>
      </c>
      <c r="G1161">
        <v>1.4</v>
      </c>
      <c r="H1161">
        <v>33900</v>
      </c>
      <c r="I1161">
        <v>234700</v>
      </c>
      <c r="J1161">
        <v>14.4</v>
      </c>
      <c r="K1161">
        <v>1.4</v>
      </c>
      <c r="L1161">
        <v>37500</v>
      </c>
      <c r="M1161">
        <v>237600</v>
      </c>
      <c r="N1161">
        <v>15.8</v>
      </c>
      <c r="O1161">
        <v>2.6</v>
      </c>
      <c r="P1161">
        <v>37600</v>
      </c>
      <c r="Q1161">
        <v>242300</v>
      </c>
      <c r="R1161">
        <v>15.5</v>
      </c>
      <c r="S1161">
        <v>2.5</v>
      </c>
      <c r="T1161">
        <v>38100</v>
      </c>
      <c r="U1161">
        <v>244400</v>
      </c>
      <c r="V1161">
        <v>15.6</v>
      </c>
      <c r="W1161">
        <v>2.6</v>
      </c>
      <c r="X1161">
        <v>38800</v>
      </c>
      <c r="Y1161">
        <v>238700</v>
      </c>
      <c r="Z1161">
        <v>16.3</v>
      </c>
      <c r="AA1161">
        <v>2.6</v>
      </c>
      <c r="AB1161">
        <v>35500</v>
      </c>
      <c r="AC1161">
        <v>237200</v>
      </c>
      <c r="AD1161">
        <v>15</v>
      </c>
      <c r="AE1161">
        <v>2.5</v>
      </c>
      <c r="AF1161">
        <v>36600</v>
      </c>
      <c r="AG1161">
        <v>233800</v>
      </c>
      <c r="AH1161">
        <v>15.7</v>
      </c>
      <c r="AI1161">
        <v>2.6</v>
      </c>
      <c r="AJ1161">
        <v>33700</v>
      </c>
      <c r="AK1161">
        <v>238900</v>
      </c>
      <c r="AL1161">
        <v>14.1</v>
      </c>
      <c r="AM1161">
        <v>2.4</v>
      </c>
      <c r="AN1161">
        <v>38200</v>
      </c>
      <c r="AO1161">
        <v>237600</v>
      </c>
      <c r="AP1161">
        <v>16.100000000000001</v>
      </c>
      <c r="AQ1161">
        <v>2.5</v>
      </c>
      <c r="AR1161">
        <v>40400</v>
      </c>
      <c r="AS1161">
        <v>233900</v>
      </c>
      <c r="AT1161">
        <v>17.3</v>
      </c>
      <c r="AU1161">
        <v>2.6</v>
      </c>
      <c r="AV1161">
        <v>39100</v>
      </c>
      <c r="AW1161">
        <v>246800</v>
      </c>
      <c r="AX1161">
        <v>15.8</v>
      </c>
      <c r="AY1161">
        <v>2.5</v>
      </c>
      <c r="AZ1161">
        <v>35000</v>
      </c>
      <c r="BA1161">
        <v>233900</v>
      </c>
      <c r="BB1161">
        <v>15</v>
      </c>
      <c r="BC1161">
        <v>2.5</v>
      </c>
      <c r="BD1161">
        <v>32800</v>
      </c>
      <c r="BE1161">
        <v>241000</v>
      </c>
      <c r="BF1161">
        <v>13.6</v>
      </c>
      <c r="BG1161">
        <v>2.4</v>
      </c>
      <c r="BH1161">
        <v>33700</v>
      </c>
      <c r="BI1161">
        <v>241500</v>
      </c>
      <c r="BJ1161">
        <v>14</v>
      </c>
      <c r="BK1161">
        <v>2.4</v>
      </c>
      <c r="BL1161">
        <v>40300</v>
      </c>
      <c r="BM1161">
        <v>238300</v>
      </c>
      <c r="BN1161">
        <v>16.899999999999999</v>
      </c>
      <c r="BO1161">
        <v>2.6</v>
      </c>
      <c r="BP1161">
        <v>30400</v>
      </c>
      <c r="BQ1161">
        <v>232800</v>
      </c>
      <c r="BR1161">
        <v>13.1</v>
      </c>
      <c r="BS1161">
        <v>2.7</v>
      </c>
      <c r="BT1161">
        <v>26500</v>
      </c>
      <c r="BU1161">
        <v>227200</v>
      </c>
      <c r="BV1161">
        <v>11.7</v>
      </c>
      <c r="BW1161">
        <v>2.4</v>
      </c>
    </row>
    <row r="1162" spans="1:75" x14ac:dyDescent="0.3">
      <c r="A1162" t="s">
        <v>83</v>
      </c>
      <c r="B1162" t="str">
        <f>VLOOKUP(A1162,'class and classification'!$A$1:$B$338,2,FALSE)</f>
        <v>Predominantly Urban</v>
      </c>
      <c r="C1162" t="str">
        <f>VLOOKUP(A1162,'class and classification'!$A$1:$C$338,3,FALSE)</f>
        <v>MD</v>
      </c>
      <c r="D1162">
        <v>15600</v>
      </c>
      <c r="E1162">
        <v>124900</v>
      </c>
      <c r="F1162">
        <v>12.5</v>
      </c>
      <c r="G1162">
        <v>2.2000000000000002</v>
      </c>
      <c r="H1162">
        <v>14800</v>
      </c>
      <c r="I1162">
        <v>118900</v>
      </c>
      <c r="J1162">
        <v>12.5</v>
      </c>
      <c r="K1162">
        <v>2.2000000000000002</v>
      </c>
      <c r="L1162">
        <v>12400</v>
      </c>
      <c r="M1162">
        <v>123000</v>
      </c>
      <c r="N1162">
        <v>10.1</v>
      </c>
      <c r="O1162">
        <v>2.1</v>
      </c>
      <c r="P1162">
        <v>11300</v>
      </c>
      <c r="Q1162">
        <v>126200</v>
      </c>
      <c r="R1162">
        <v>9</v>
      </c>
      <c r="S1162">
        <v>2</v>
      </c>
      <c r="T1162">
        <v>15500</v>
      </c>
      <c r="U1162">
        <v>122100</v>
      </c>
      <c r="V1162">
        <v>12.7</v>
      </c>
      <c r="W1162">
        <v>2.5</v>
      </c>
      <c r="X1162">
        <v>14000</v>
      </c>
      <c r="Y1162">
        <v>125300</v>
      </c>
      <c r="Z1162">
        <v>11.2</v>
      </c>
      <c r="AA1162">
        <v>2.4</v>
      </c>
      <c r="AB1162">
        <v>12100</v>
      </c>
      <c r="AC1162">
        <v>117800</v>
      </c>
      <c r="AD1162">
        <v>10.3</v>
      </c>
      <c r="AE1162">
        <v>2.4</v>
      </c>
      <c r="AF1162">
        <v>11900</v>
      </c>
      <c r="AG1162">
        <v>122600</v>
      </c>
      <c r="AH1162">
        <v>9.6999999999999993</v>
      </c>
      <c r="AI1162">
        <v>2.2999999999999998</v>
      </c>
      <c r="AJ1162">
        <v>11500</v>
      </c>
      <c r="AK1162">
        <v>119500</v>
      </c>
      <c r="AL1162">
        <v>9.6</v>
      </c>
      <c r="AM1162">
        <v>2.2000000000000002</v>
      </c>
      <c r="AN1162">
        <v>13100</v>
      </c>
      <c r="AO1162">
        <v>118800</v>
      </c>
      <c r="AP1162">
        <v>11</v>
      </c>
      <c r="AQ1162">
        <v>2.2000000000000002</v>
      </c>
      <c r="AR1162">
        <v>13500</v>
      </c>
      <c r="AS1162">
        <v>123900</v>
      </c>
      <c r="AT1162">
        <v>10.9</v>
      </c>
      <c r="AU1162">
        <v>2.2999999999999998</v>
      </c>
      <c r="AV1162">
        <v>11800</v>
      </c>
      <c r="AW1162">
        <v>126400</v>
      </c>
      <c r="AX1162">
        <v>9.3000000000000007</v>
      </c>
      <c r="AY1162">
        <v>2.2000000000000002</v>
      </c>
      <c r="AZ1162">
        <v>14500</v>
      </c>
      <c r="BA1162">
        <v>127200</v>
      </c>
      <c r="BB1162">
        <v>11.4</v>
      </c>
      <c r="BC1162">
        <v>2.5</v>
      </c>
      <c r="BD1162">
        <v>15400</v>
      </c>
      <c r="BE1162">
        <v>127900</v>
      </c>
      <c r="BF1162">
        <v>12</v>
      </c>
      <c r="BG1162">
        <v>2.7</v>
      </c>
      <c r="BH1162">
        <v>9600</v>
      </c>
      <c r="BI1162">
        <v>126800</v>
      </c>
      <c r="BJ1162">
        <v>7.6</v>
      </c>
      <c r="BK1162">
        <v>2.1</v>
      </c>
      <c r="BL1162">
        <v>11900</v>
      </c>
      <c r="BM1162">
        <v>126600</v>
      </c>
      <c r="BN1162">
        <v>9.4</v>
      </c>
      <c r="BO1162">
        <v>2.2999999999999998</v>
      </c>
      <c r="BP1162">
        <v>11000</v>
      </c>
      <c r="BQ1162">
        <v>124600</v>
      </c>
      <c r="BR1162">
        <v>8.8000000000000007</v>
      </c>
      <c r="BS1162">
        <v>2.8</v>
      </c>
      <c r="BT1162">
        <v>11700</v>
      </c>
      <c r="BU1162">
        <v>124600</v>
      </c>
      <c r="BV1162">
        <v>9.4</v>
      </c>
      <c r="BW1162">
        <v>3</v>
      </c>
    </row>
    <row r="1163" spans="1:75" x14ac:dyDescent="0.3">
      <c r="A1163" t="s">
        <v>84</v>
      </c>
      <c r="B1163" t="str">
        <f>VLOOKUP(A1163,'class and classification'!$A$1:$B$338,2,FALSE)</f>
        <v>Predominantly Urban</v>
      </c>
      <c r="C1163" t="str">
        <f>VLOOKUP(A1163,'class and classification'!$A$1:$C$338,3,FALSE)</f>
        <v>MD</v>
      </c>
      <c r="D1163">
        <v>8200</v>
      </c>
      <c r="E1163">
        <v>88200</v>
      </c>
      <c r="F1163">
        <v>9.3000000000000007</v>
      </c>
      <c r="G1163">
        <v>1.9</v>
      </c>
      <c r="H1163">
        <v>8400</v>
      </c>
      <c r="I1163">
        <v>89000</v>
      </c>
      <c r="J1163">
        <v>9.4</v>
      </c>
      <c r="K1163">
        <v>2</v>
      </c>
      <c r="L1163">
        <v>8400</v>
      </c>
      <c r="M1163">
        <v>84700</v>
      </c>
      <c r="N1163">
        <v>10</v>
      </c>
      <c r="O1163">
        <v>2.1</v>
      </c>
      <c r="P1163">
        <v>8600</v>
      </c>
      <c r="Q1163">
        <v>88300</v>
      </c>
      <c r="R1163">
        <v>9.8000000000000007</v>
      </c>
      <c r="S1163">
        <v>2</v>
      </c>
      <c r="T1163">
        <v>7700</v>
      </c>
      <c r="U1163">
        <v>85900</v>
      </c>
      <c r="V1163">
        <v>8.9</v>
      </c>
      <c r="W1163">
        <v>2</v>
      </c>
      <c r="X1163">
        <v>7000</v>
      </c>
      <c r="Y1163">
        <v>82700</v>
      </c>
      <c r="Z1163">
        <v>8.4</v>
      </c>
      <c r="AA1163">
        <v>2.1</v>
      </c>
      <c r="AB1163">
        <v>8200</v>
      </c>
      <c r="AC1163">
        <v>85600</v>
      </c>
      <c r="AD1163">
        <v>9.6</v>
      </c>
      <c r="AE1163">
        <v>2.1</v>
      </c>
      <c r="AF1163">
        <v>8100</v>
      </c>
      <c r="AG1163">
        <v>86200</v>
      </c>
      <c r="AH1163">
        <v>9.4</v>
      </c>
      <c r="AI1163">
        <v>2.2000000000000002</v>
      </c>
      <c r="AJ1163">
        <v>6900</v>
      </c>
      <c r="AK1163">
        <v>90100</v>
      </c>
      <c r="AL1163">
        <v>7.7</v>
      </c>
      <c r="AM1163">
        <v>2.1</v>
      </c>
      <c r="AN1163">
        <v>7400</v>
      </c>
      <c r="AO1163">
        <v>87600</v>
      </c>
      <c r="AP1163">
        <v>8.5</v>
      </c>
      <c r="AQ1163">
        <v>2.2000000000000002</v>
      </c>
      <c r="AR1163">
        <v>8000</v>
      </c>
      <c r="AS1163">
        <v>86500</v>
      </c>
      <c r="AT1163">
        <v>9.3000000000000007</v>
      </c>
      <c r="AU1163">
        <v>2.4</v>
      </c>
      <c r="AV1163">
        <v>7400</v>
      </c>
      <c r="AW1163">
        <v>86500</v>
      </c>
      <c r="AX1163">
        <v>8.6</v>
      </c>
      <c r="AY1163">
        <v>2.2999999999999998</v>
      </c>
      <c r="AZ1163">
        <v>6600</v>
      </c>
      <c r="BA1163">
        <v>87700</v>
      </c>
      <c r="BB1163">
        <v>7.5</v>
      </c>
      <c r="BC1163">
        <v>2.1</v>
      </c>
      <c r="BD1163">
        <v>8000</v>
      </c>
      <c r="BE1163">
        <v>88900</v>
      </c>
      <c r="BF1163">
        <v>9</v>
      </c>
      <c r="BG1163">
        <v>2.2000000000000002</v>
      </c>
      <c r="BH1163">
        <v>6800</v>
      </c>
      <c r="BI1163">
        <v>85100</v>
      </c>
      <c r="BJ1163">
        <v>8</v>
      </c>
      <c r="BK1163">
        <v>2</v>
      </c>
      <c r="BL1163">
        <v>7900</v>
      </c>
      <c r="BM1163">
        <v>87200</v>
      </c>
      <c r="BN1163">
        <v>9</v>
      </c>
      <c r="BO1163">
        <v>2.2000000000000002</v>
      </c>
      <c r="BP1163">
        <v>6100</v>
      </c>
      <c r="BQ1163">
        <v>88300</v>
      </c>
      <c r="BR1163">
        <v>6.9</v>
      </c>
      <c r="BS1163">
        <v>2.2000000000000002</v>
      </c>
      <c r="BT1163">
        <v>8200</v>
      </c>
      <c r="BU1163">
        <v>90500</v>
      </c>
      <c r="BV1163">
        <v>9.1</v>
      </c>
      <c r="BW1163">
        <v>2.7</v>
      </c>
    </row>
    <row r="1164" spans="1:75" x14ac:dyDescent="0.3">
      <c r="A1164" t="s">
        <v>85</v>
      </c>
      <c r="B1164" t="str">
        <f>VLOOKUP(A1164,'class and classification'!$A$1:$B$338,2,FALSE)</f>
        <v>Predominantly Urban</v>
      </c>
      <c r="C1164" t="str">
        <f>VLOOKUP(A1164,'class and classification'!$A$1:$C$338,3,FALSE)</f>
        <v>MD</v>
      </c>
      <c r="D1164">
        <v>18000</v>
      </c>
      <c r="E1164">
        <v>181200</v>
      </c>
      <c r="F1164">
        <v>9.9</v>
      </c>
      <c r="G1164">
        <v>2</v>
      </c>
      <c r="H1164">
        <v>17100</v>
      </c>
      <c r="I1164">
        <v>188500</v>
      </c>
      <c r="J1164">
        <v>9.1</v>
      </c>
      <c r="K1164">
        <v>2</v>
      </c>
      <c r="L1164">
        <v>18900</v>
      </c>
      <c r="M1164">
        <v>208200</v>
      </c>
      <c r="N1164">
        <v>9.1</v>
      </c>
      <c r="O1164">
        <v>2</v>
      </c>
      <c r="P1164">
        <v>17300</v>
      </c>
      <c r="Q1164">
        <v>207700</v>
      </c>
      <c r="R1164">
        <v>8.3000000000000007</v>
      </c>
      <c r="S1164">
        <v>1.9</v>
      </c>
      <c r="T1164">
        <v>18900</v>
      </c>
      <c r="U1164">
        <v>199300</v>
      </c>
      <c r="V1164">
        <v>9.5</v>
      </c>
      <c r="W1164">
        <v>2.1</v>
      </c>
      <c r="X1164">
        <v>16600</v>
      </c>
      <c r="Y1164">
        <v>202200</v>
      </c>
      <c r="Z1164">
        <v>8.1999999999999993</v>
      </c>
      <c r="AA1164">
        <v>1.9</v>
      </c>
      <c r="AB1164">
        <v>12100</v>
      </c>
      <c r="AC1164">
        <v>208600</v>
      </c>
      <c r="AD1164">
        <v>5.8</v>
      </c>
      <c r="AE1164">
        <v>1.6</v>
      </c>
      <c r="AF1164">
        <v>10100</v>
      </c>
      <c r="AG1164">
        <v>209300</v>
      </c>
      <c r="AH1164">
        <v>4.8</v>
      </c>
      <c r="AI1164">
        <v>1.5</v>
      </c>
      <c r="AJ1164">
        <v>13700</v>
      </c>
      <c r="AK1164">
        <v>214900</v>
      </c>
      <c r="AL1164">
        <v>6.4</v>
      </c>
      <c r="AM1164">
        <v>1.7</v>
      </c>
      <c r="AN1164">
        <v>16200</v>
      </c>
      <c r="AO1164">
        <v>224300</v>
      </c>
      <c r="AP1164">
        <v>7.2</v>
      </c>
      <c r="AQ1164">
        <v>1.8</v>
      </c>
      <c r="AR1164">
        <v>20800</v>
      </c>
      <c r="AS1164">
        <v>228400</v>
      </c>
      <c r="AT1164">
        <v>9.1</v>
      </c>
      <c r="AU1164">
        <v>1.9</v>
      </c>
      <c r="AV1164">
        <v>17700</v>
      </c>
      <c r="AW1164">
        <v>236300</v>
      </c>
      <c r="AX1164">
        <v>7.5</v>
      </c>
      <c r="AY1164">
        <v>1.8</v>
      </c>
      <c r="AZ1164">
        <v>19300</v>
      </c>
      <c r="BA1164">
        <v>244300</v>
      </c>
      <c r="BB1164">
        <v>7.9</v>
      </c>
      <c r="BC1164">
        <v>1.9</v>
      </c>
      <c r="BD1164">
        <v>23400</v>
      </c>
      <c r="BE1164">
        <v>263100</v>
      </c>
      <c r="BF1164">
        <v>8.9</v>
      </c>
      <c r="BG1164">
        <v>2.1</v>
      </c>
      <c r="BH1164">
        <v>16700</v>
      </c>
      <c r="BI1164">
        <v>270000</v>
      </c>
      <c r="BJ1164">
        <v>6.2</v>
      </c>
      <c r="BK1164">
        <v>1.8</v>
      </c>
      <c r="BL1164">
        <v>13700</v>
      </c>
      <c r="BM1164">
        <v>262300</v>
      </c>
      <c r="BN1164">
        <v>5.2</v>
      </c>
      <c r="BO1164">
        <v>1.8</v>
      </c>
      <c r="BP1164">
        <v>16400</v>
      </c>
      <c r="BQ1164">
        <v>264200</v>
      </c>
      <c r="BR1164">
        <v>6.2</v>
      </c>
      <c r="BS1164">
        <v>2.4</v>
      </c>
      <c r="BT1164">
        <v>16300</v>
      </c>
      <c r="BU1164">
        <v>273900</v>
      </c>
      <c r="BV1164">
        <v>6</v>
      </c>
      <c r="BW1164">
        <v>2.4</v>
      </c>
    </row>
    <row r="1165" spans="1:75" x14ac:dyDescent="0.3">
      <c r="A1165" t="s">
        <v>86</v>
      </c>
      <c r="B1165" t="str">
        <f>VLOOKUP(A1165,'class and classification'!$A$1:$B$338,2,FALSE)</f>
        <v>Predominantly Urban</v>
      </c>
      <c r="C1165" t="str">
        <f>VLOOKUP(A1165,'class and classification'!$A$1:$C$338,3,FALSE)</f>
        <v>MD</v>
      </c>
      <c r="D1165">
        <v>14000</v>
      </c>
      <c r="E1165">
        <v>98400</v>
      </c>
      <c r="F1165">
        <v>14.2</v>
      </c>
      <c r="G1165">
        <v>2.5</v>
      </c>
      <c r="H1165">
        <v>15300</v>
      </c>
      <c r="I1165">
        <v>103900</v>
      </c>
      <c r="J1165">
        <v>14.8</v>
      </c>
      <c r="K1165">
        <v>2.6</v>
      </c>
      <c r="L1165">
        <v>13000</v>
      </c>
      <c r="M1165">
        <v>96500</v>
      </c>
      <c r="N1165">
        <v>13.4</v>
      </c>
      <c r="O1165">
        <v>2.4</v>
      </c>
      <c r="P1165">
        <v>12600</v>
      </c>
      <c r="Q1165">
        <v>94100</v>
      </c>
      <c r="R1165">
        <v>13.3</v>
      </c>
      <c r="S1165">
        <v>2.6</v>
      </c>
      <c r="T1165">
        <v>12700</v>
      </c>
      <c r="U1165">
        <v>92800</v>
      </c>
      <c r="V1165">
        <v>13.7</v>
      </c>
      <c r="W1165">
        <v>2.5</v>
      </c>
      <c r="X1165">
        <v>13500</v>
      </c>
      <c r="Y1165">
        <v>94500</v>
      </c>
      <c r="Z1165">
        <v>14.3</v>
      </c>
      <c r="AA1165">
        <v>2.5</v>
      </c>
      <c r="AB1165">
        <v>12600</v>
      </c>
      <c r="AC1165">
        <v>98000</v>
      </c>
      <c r="AD1165">
        <v>12.9</v>
      </c>
      <c r="AE1165">
        <v>2.4</v>
      </c>
      <c r="AF1165">
        <v>12400</v>
      </c>
      <c r="AG1165">
        <v>93800</v>
      </c>
      <c r="AH1165">
        <v>13.2</v>
      </c>
      <c r="AI1165">
        <v>2.4</v>
      </c>
      <c r="AJ1165">
        <v>9300</v>
      </c>
      <c r="AK1165">
        <v>93600</v>
      </c>
      <c r="AL1165">
        <v>9.9</v>
      </c>
      <c r="AM1165">
        <v>2.2000000000000002</v>
      </c>
      <c r="AN1165">
        <v>12400</v>
      </c>
      <c r="AO1165">
        <v>96300</v>
      </c>
      <c r="AP1165">
        <v>12.9</v>
      </c>
      <c r="AQ1165">
        <v>2.5</v>
      </c>
      <c r="AR1165">
        <v>9500</v>
      </c>
      <c r="AS1165">
        <v>93400</v>
      </c>
      <c r="AT1165">
        <v>10.1</v>
      </c>
      <c r="AU1165">
        <v>2.2999999999999998</v>
      </c>
      <c r="AV1165">
        <v>11600</v>
      </c>
      <c r="AW1165">
        <v>94100</v>
      </c>
      <c r="AX1165">
        <v>12.4</v>
      </c>
      <c r="AY1165">
        <v>2.6</v>
      </c>
      <c r="AZ1165">
        <v>10200</v>
      </c>
      <c r="BA1165">
        <v>100900</v>
      </c>
      <c r="BB1165">
        <v>10.1</v>
      </c>
      <c r="BC1165">
        <v>2.4</v>
      </c>
      <c r="BD1165">
        <v>9000</v>
      </c>
      <c r="BE1165">
        <v>98700</v>
      </c>
      <c r="BF1165">
        <v>9.1</v>
      </c>
      <c r="BG1165">
        <v>2.2999999999999998</v>
      </c>
      <c r="BH1165">
        <v>12500</v>
      </c>
      <c r="BI1165">
        <v>99500</v>
      </c>
      <c r="BJ1165">
        <v>12.5</v>
      </c>
      <c r="BK1165">
        <v>2.7</v>
      </c>
      <c r="BL1165">
        <v>12600</v>
      </c>
      <c r="BM1165">
        <v>105000</v>
      </c>
      <c r="BN1165">
        <v>12</v>
      </c>
      <c r="BO1165">
        <v>2.5</v>
      </c>
      <c r="BP1165">
        <v>12900</v>
      </c>
      <c r="BQ1165">
        <v>106000</v>
      </c>
      <c r="BR1165">
        <v>12.2</v>
      </c>
      <c r="BS1165">
        <v>3.1</v>
      </c>
      <c r="BT1165">
        <v>9500</v>
      </c>
      <c r="BU1165">
        <v>97300</v>
      </c>
      <c r="BV1165">
        <v>9.8000000000000007</v>
      </c>
      <c r="BW1165">
        <v>3</v>
      </c>
    </row>
    <row r="1166" spans="1:75" x14ac:dyDescent="0.3">
      <c r="A1166" t="s">
        <v>87</v>
      </c>
      <c r="B1166" t="str">
        <f>VLOOKUP(A1166,'class and classification'!$A$1:$B$338,2,FALSE)</f>
        <v>Predominantly Urban</v>
      </c>
      <c r="C1166" t="str">
        <f>VLOOKUP(A1166,'class and classification'!$A$1:$C$338,3,FALSE)</f>
        <v>MD</v>
      </c>
      <c r="D1166">
        <v>11300</v>
      </c>
      <c r="E1166">
        <v>92600</v>
      </c>
      <c r="F1166">
        <v>12.2</v>
      </c>
      <c r="G1166">
        <v>2.2999999999999998</v>
      </c>
      <c r="H1166">
        <v>12000</v>
      </c>
      <c r="I1166">
        <v>94000</v>
      </c>
      <c r="J1166">
        <v>12.7</v>
      </c>
      <c r="K1166">
        <v>2.2999999999999998</v>
      </c>
      <c r="L1166">
        <v>10200</v>
      </c>
      <c r="M1166">
        <v>94800</v>
      </c>
      <c r="N1166">
        <v>10.8</v>
      </c>
      <c r="O1166">
        <v>2.2000000000000002</v>
      </c>
      <c r="P1166">
        <v>9500</v>
      </c>
      <c r="Q1166">
        <v>90600</v>
      </c>
      <c r="R1166">
        <v>10.5</v>
      </c>
      <c r="S1166">
        <v>2.2000000000000002</v>
      </c>
      <c r="T1166">
        <v>11300</v>
      </c>
      <c r="U1166">
        <v>93400</v>
      </c>
      <c r="V1166">
        <v>12.1</v>
      </c>
      <c r="W1166">
        <v>2.2999999999999998</v>
      </c>
      <c r="X1166">
        <v>10800</v>
      </c>
      <c r="Y1166">
        <v>89900</v>
      </c>
      <c r="Z1166">
        <v>12.1</v>
      </c>
      <c r="AA1166">
        <v>2.2999999999999998</v>
      </c>
      <c r="AB1166">
        <v>10500</v>
      </c>
      <c r="AC1166">
        <v>90400</v>
      </c>
      <c r="AD1166">
        <v>11.6</v>
      </c>
      <c r="AE1166">
        <v>2.2000000000000002</v>
      </c>
      <c r="AF1166">
        <v>9600</v>
      </c>
      <c r="AG1166">
        <v>87500</v>
      </c>
      <c r="AH1166">
        <v>11</v>
      </c>
      <c r="AI1166">
        <v>2.2999999999999998</v>
      </c>
      <c r="AJ1166">
        <v>9600</v>
      </c>
      <c r="AK1166">
        <v>85900</v>
      </c>
      <c r="AL1166">
        <v>11.2</v>
      </c>
      <c r="AM1166">
        <v>2.2999999999999998</v>
      </c>
      <c r="AN1166">
        <v>8800</v>
      </c>
      <c r="AO1166">
        <v>86700</v>
      </c>
      <c r="AP1166">
        <v>10.199999999999999</v>
      </c>
      <c r="AQ1166">
        <v>2.2000000000000002</v>
      </c>
      <c r="AR1166">
        <v>9400</v>
      </c>
      <c r="AS1166">
        <v>86800</v>
      </c>
      <c r="AT1166">
        <v>10.8</v>
      </c>
      <c r="AU1166">
        <v>2.2999999999999998</v>
      </c>
      <c r="AV1166">
        <v>9000</v>
      </c>
      <c r="AW1166">
        <v>88600</v>
      </c>
      <c r="AX1166">
        <v>10.199999999999999</v>
      </c>
      <c r="AY1166">
        <v>2.2000000000000002</v>
      </c>
      <c r="AZ1166">
        <v>9100</v>
      </c>
      <c r="BA1166">
        <v>85600</v>
      </c>
      <c r="BB1166">
        <v>10.7</v>
      </c>
      <c r="BC1166">
        <v>2.2999999999999998</v>
      </c>
      <c r="BD1166">
        <v>9300</v>
      </c>
      <c r="BE1166">
        <v>93500</v>
      </c>
      <c r="BF1166">
        <v>9.9</v>
      </c>
      <c r="BG1166">
        <v>2.2999999999999998</v>
      </c>
      <c r="BH1166">
        <v>9300</v>
      </c>
      <c r="BI1166">
        <v>96300</v>
      </c>
      <c r="BJ1166">
        <v>9.6</v>
      </c>
      <c r="BK1166">
        <v>2.2000000000000002</v>
      </c>
      <c r="BL1166">
        <v>10800</v>
      </c>
      <c r="BM1166">
        <v>95700</v>
      </c>
      <c r="BN1166">
        <v>11.2</v>
      </c>
      <c r="BO1166">
        <v>2.4</v>
      </c>
      <c r="BP1166">
        <v>11300</v>
      </c>
      <c r="BQ1166">
        <v>96900</v>
      </c>
      <c r="BR1166">
        <v>11.7</v>
      </c>
      <c r="BS1166">
        <v>2.9</v>
      </c>
      <c r="BT1166">
        <v>8600</v>
      </c>
      <c r="BU1166">
        <v>89500</v>
      </c>
      <c r="BV1166">
        <v>9.6</v>
      </c>
      <c r="BW1166">
        <v>2.9</v>
      </c>
    </row>
    <row r="1167" spans="1:75" x14ac:dyDescent="0.3">
      <c r="A1167" t="s">
        <v>88</v>
      </c>
      <c r="B1167" t="str">
        <f>VLOOKUP(A1167,'class and classification'!$A$1:$B$338,2,FALSE)</f>
        <v>Predominantly Urban</v>
      </c>
      <c r="C1167" t="str">
        <f>VLOOKUP(A1167,'class and classification'!$A$1:$C$338,3,FALSE)</f>
        <v>MD</v>
      </c>
      <c r="D1167">
        <v>11100</v>
      </c>
      <c r="E1167">
        <v>93400</v>
      </c>
      <c r="F1167">
        <v>11.9</v>
      </c>
      <c r="G1167">
        <v>2.4</v>
      </c>
      <c r="H1167">
        <v>11700</v>
      </c>
      <c r="I1167">
        <v>98600</v>
      </c>
      <c r="J1167">
        <v>11.9</v>
      </c>
      <c r="K1167">
        <v>2</v>
      </c>
      <c r="L1167">
        <v>10400</v>
      </c>
      <c r="M1167">
        <v>103100</v>
      </c>
      <c r="N1167">
        <v>10.1</v>
      </c>
      <c r="O1167">
        <v>1.9</v>
      </c>
      <c r="P1167">
        <v>10900</v>
      </c>
      <c r="Q1167">
        <v>105400</v>
      </c>
      <c r="R1167">
        <v>10.3</v>
      </c>
      <c r="S1167">
        <v>1.9</v>
      </c>
      <c r="T1167">
        <v>10500</v>
      </c>
      <c r="U1167">
        <v>102200</v>
      </c>
      <c r="V1167">
        <v>10.199999999999999</v>
      </c>
      <c r="W1167">
        <v>2</v>
      </c>
      <c r="X1167">
        <v>9700</v>
      </c>
      <c r="Y1167">
        <v>98200</v>
      </c>
      <c r="Z1167">
        <v>9.9</v>
      </c>
      <c r="AA1167">
        <v>2.1</v>
      </c>
      <c r="AB1167">
        <v>8300</v>
      </c>
      <c r="AC1167">
        <v>101600</v>
      </c>
      <c r="AD1167">
        <v>8.1999999999999993</v>
      </c>
      <c r="AE1167">
        <v>1.9</v>
      </c>
      <c r="AF1167">
        <v>9300</v>
      </c>
      <c r="AG1167">
        <v>102500</v>
      </c>
      <c r="AH1167">
        <v>9</v>
      </c>
      <c r="AI1167">
        <v>2</v>
      </c>
      <c r="AJ1167">
        <v>11400</v>
      </c>
      <c r="AK1167">
        <v>106900</v>
      </c>
      <c r="AL1167">
        <v>10.7</v>
      </c>
      <c r="AM1167">
        <v>2.2999999999999998</v>
      </c>
      <c r="AN1167">
        <v>10500</v>
      </c>
      <c r="AO1167">
        <v>102300</v>
      </c>
      <c r="AP1167">
        <v>10.3</v>
      </c>
      <c r="AQ1167">
        <v>2.2999999999999998</v>
      </c>
      <c r="AR1167">
        <v>10000</v>
      </c>
      <c r="AS1167">
        <v>112000</v>
      </c>
      <c r="AT1167">
        <v>9</v>
      </c>
      <c r="AU1167">
        <v>2.1</v>
      </c>
      <c r="AV1167">
        <v>8600</v>
      </c>
      <c r="AW1167">
        <v>114300</v>
      </c>
      <c r="AX1167">
        <v>7.6</v>
      </c>
      <c r="AY1167">
        <v>2</v>
      </c>
      <c r="AZ1167">
        <v>6500</v>
      </c>
      <c r="BA1167">
        <v>114100</v>
      </c>
      <c r="BB1167">
        <v>5.7</v>
      </c>
      <c r="BC1167">
        <v>1.8</v>
      </c>
      <c r="BD1167">
        <v>11300</v>
      </c>
      <c r="BE1167">
        <v>126000</v>
      </c>
      <c r="BF1167">
        <v>8.9</v>
      </c>
      <c r="BG1167">
        <v>2.2000000000000002</v>
      </c>
      <c r="BH1167">
        <v>13900</v>
      </c>
      <c r="BI1167">
        <v>128900</v>
      </c>
      <c r="BJ1167">
        <v>10.8</v>
      </c>
      <c r="BK1167">
        <v>2.4</v>
      </c>
      <c r="BL1167">
        <v>10500</v>
      </c>
      <c r="BM1167">
        <v>129400</v>
      </c>
      <c r="BN1167">
        <v>8.1</v>
      </c>
      <c r="BO1167">
        <v>2.1</v>
      </c>
      <c r="BP1167">
        <v>8700</v>
      </c>
      <c r="BQ1167">
        <v>125300</v>
      </c>
      <c r="BR1167">
        <v>6.9</v>
      </c>
      <c r="BS1167">
        <v>2.2999999999999998</v>
      </c>
      <c r="BT1167">
        <v>6300</v>
      </c>
      <c r="BU1167">
        <v>122900</v>
      </c>
      <c r="BV1167">
        <v>5.0999999999999996</v>
      </c>
      <c r="BW1167">
        <v>2.4</v>
      </c>
    </row>
    <row r="1168" spans="1:75" x14ac:dyDescent="0.3">
      <c r="A1168" t="s">
        <v>89</v>
      </c>
      <c r="B1168" t="str">
        <f>VLOOKUP(A1168,'class and classification'!$A$1:$B$338,2,FALSE)</f>
        <v>Predominantly Urban</v>
      </c>
      <c r="C1168" t="str">
        <f>VLOOKUP(A1168,'class and classification'!$A$1:$C$338,3,FALSE)</f>
        <v>MD</v>
      </c>
      <c r="D1168">
        <v>13500</v>
      </c>
      <c r="E1168">
        <v>145300</v>
      </c>
      <c r="F1168">
        <v>9.3000000000000007</v>
      </c>
      <c r="G1168">
        <v>2</v>
      </c>
      <c r="H1168">
        <v>12800</v>
      </c>
      <c r="I1168">
        <v>141800</v>
      </c>
      <c r="J1168">
        <v>9</v>
      </c>
      <c r="K1168">
        <v>1.9</v>
      </c>
      <c r="L1168">
        <v>12200</v>
      </c>
      <c r="M1168">
        <v>142700</v>
      </c>
      <c r="N1168">
        <v>8.6</v>
      </c>
      <c r="O1168">
        <v>2</v>
      </c>
      <c r="P1168">
        <v>13300</v>
      </c>
      <c r="Q1168">
        <v>142000</v>
      </c>
      <c r="R1168">
        <v>9.3000000000000007</v>
      </c>
      <c r="S1168">
        <v>2</v>
      </c>
      <c r="T1168">
        <v>13900</v>
      </c>
      <c r="U1168">
        <v>136600</v>
      </c>
      <c r="V1168">
        <v>10.199999999999999</v>
      </c>
      <c r="W1168">
        <v>2</v>
      </c>
      <c r="X1168">
        <v>12000</v>
      </c>
      <c r="Y1168">
        <v>131600</v>
      </c>
      <c r="Z1168">
        <v>9.1</v>
      </c>
      <c r="AA1168">
        <v>2.1</v>
      </c>
      <c r="AB1168">
        <v>12000</v>
      </c>
      <c r="AC1168">
        <v>134100</v>
      </c>
      <c r="AD1168">
        <v>9</v>
      </c>
      <c r="AE1168">
        <v>2</v>
      </c>
      <c r="AF1168">
        <v>12000</v>
      </c>
      <c r="AG1168">
        <v>130000</v>
      </c>
      <c r="AH1168">
        <v>9.1999999999999993</v>
      </c>
      <c r="AI1168">
        <v>2.1</v>
      </c>
      <c r="AJ1168">
        <v>13000</v>
      </c>
      <c r="AK1168">
        <v>135400</v>
      </c>
      <c r="AL1168">
        <v>9.6</v>
      </c>
      <c r="AM1168">
        <v>2.1</v>
      </c>
      <c r="AN1168">
        <v>10700</v>
      </c>
      <c r="AO1168">
        <v>138300</v>
      </c>
      <c r="AP1168">
        <v>7.8</v>
      </c>
      <c r="AQ1168">
        <v>1.8</v>
      </c>
      <c r="AR1168">
        <v>12200</v>
      </c>
      <c r="AS1168">
        <v>139300</v>
      </c>
      <c r="AT1168">
        <v>8.8000000000000007</v>
      </c>
      <c r="AU1168">
        <v>1.8</v>
      </c>
      <c r="AV1168">
        <v>11900</v>
      </c>
      <c r="AW1168">
        <v>140200</v>
      </c>
      <c r="AX1168">
        <v>8.5</v>
      </c>
      <c r="AY1168">
        <v>1.8</v>
      </c>
      <c r="AZ1168">
        <v>12300</v>
      </c>
      <c r="BA1168">
        <v>142900</v>
      </c>
      <c r="BB1168">
        <v>8.6</v>
      </c>
      <c r="BC1168">
        <v>2</v>
      </c>
      <c r="BD1168">
        <v>12600</v>
      </c>
      <c r="BE1168">
        <v>140200</v>
      </c>
      <c r="BF1168">
        <v>9</v>
      </c>
      <c r="BG1168">
        <v>2</v>
      </c>
      <c r="BH1168">
        <v>13000</v>
      </c>
      <c r="BI1168">
        <v>147500</v>
      </c>
      <c r="BJ1168">
        <v>8.8000000000000007</v>
      </c>
      <c r="BK1168">
        <v>2.1</v>
      </c>
      <c r="BL1168">
        <v>11000</v>
      </c>
      <c r="BM1168">
        <v>142100</v>
      </c>
      <c r="BN1168">
        <v>7.7</v>
      </c>
      <c r="BO1168">
        <v>2.2000000000000002</v>
      </c>
      <c r="BP1168">
        <v>10300</v>
      </c>
      <c r="BQ1168">
        <v>139700</v>
      </c>
      <c r="BR1168">
        <v>7.4</v>
      </c>
      <c r="BS1168">
        <v>2.5</v>
      </c>
      <c r="BT1168">
        <v>7300</v>
      </c>
      <c r="BU1168">
        <v>135800</v>
      </c>
      <c r="BV1168">
        <v>5.4</v>
      </c>
      <c r="BW1168">
        <v>2</v>
      </c>
    </row>
    <row r="1169" spans="1:75" x14ac:dyDescent="0.3">
      <c r="A1169" t="s">
        <v>90</v>
      </c>
      <c r="B1169" t="str">
        <f>VLOOKUP(A1169,'class and classification'!$A$1:$B$338,2,FALSE)</f>
        <v>Predominantly Urban</v>
      </c>
      <c r="C1169" t="str">
        <f>VLOOKUP(A1169,'class and classification'!$A$1:$C$338,3,FALSE)</f>
        <v>MD</v>
      </c>
      <c r="D1169">
        <v>12800</v>
      </c>
      <c r="E1169">
        <v>100800</v>
      </c>
      <c r="F1169">
        <v>12.7</v>
      </c>
      <c r="G1169">
        <v>2.4</v>
      </c>
      <c r="H1169">
        <v>14100</v>
      </c>
      <c r="I1169">
        <v>98000</v>
      </c>
      <c r="J1169">
        <v>14.4</v>
      </c>
      <c r="K1169">
        <v>2.5</v>
      </c>
      <c r="L1169">
        <v>14000</v>
      </c>
      <c r="M1169">
        <v>101700</v>
      </c>
      <c r="N1169">
        <v>13.8</v>
      </c>
      <c r="O1169">
        <v>2.2999999999999998</v>
      </c>
      <c r="P1169">
        <v>15400</v>
      </c>
      <c r="Q1169">
        <v>102200</v>
      </c>
      <c r="R1169">
        <v>15.1</v>
      </c>
      <c r="S1169">
        <v>2.2000000000000002</v>
      </c>
      <c r="T1169">
        <v>13500</v>
      </c>
      <c r="U1169">
        <v>101000</v>
      </c>
      <c r="V1169">
        <v>13.4</v>
      </c>
      <c r="W1169">
        <v>2.2999999999999998</v>
      </c>
      <c r="X1169">
        <v>11200</v>
      </c>
      <c r="Y1169">
        <v>100700</v>
      </c>
      <c r="Z1169">
        <v>11.2</v>
      </c>
      <c r="AA1169">
        <v>2.2000000000000002</v>
      </c>
      <c r="AB1169">
        <v>11800</v>
      </c>
      <c r="AC1169">
        <v>96700</v>
      </c>
      <c r="AD1169">
        <v>12.2</v>
      </c>
      <c r="AE1169">
        <v>2.4</v>
      </c>
      <c r="AF1169">
        <v>12100</v>
      </c>
      <c r="AG1169">
        <v>95500</v>
      </c>
      <c r="AH1169">
        <v>12.7</v>
      </c>
      <c r="AI1169">
        <v>2.8</v>
      </c>
      <c r="AJ1169">
        <v>10900</v>
      </c>
      <c r="AK1169">
        <v>97300</v>
      </c>
      <c r="AL1169">
        <v>11.2</v>
      </c>
      <c r="AM1169">
        <v>2.4</v>
      </c>
      <c r="AN1169">
        <v>12100</v>
      </c>
      <c r="AO1169">
        <v>98400</v>
      </c>
      <c r="AP1169">
        <v>12.3</v>
      </c>
      <c r="AQ1169">
        <v>2.4</v>
      </c>
      <c r="AR1169">
        <v>13300</v>
      </c>
      <c r="AS1169">
        <v>99500</v>
      </c>
      <c r="AT1169">
        <v>13.3</v>
      </c>
      <c r="AU1169">
        <v>2.4</v>
      </c>
      <c r="AV1169">
        <v>11900</v>
      </c>
      <c r="AW1169">
        <v>101700</v>
      </c>
      <c r="AX1169">
        <v>11.7</v>
      </c>
      <c r="AY1169">
        <v>2.2000000000000002</v>
      </c>
      <c r="AZ1169">
        <v>10600</v>
      </c>
      <c r="BA1169">
        <v>101000</v>
      </c>
      <c r="BB1169">
        <v>10.5</v>
      </c>
      <c r="BC1169">
        <v>2.2000000000000002</v>
      </c>
      <c r="BD1169">
        <v>12000</v>
      </c>
      <c r="BE1169">
        <v>104000</v>
      </c>
      <c r="BF1169">
        <v>11.5</v>
      </c>
      <c r="BG1169">
        <v>2.2999999999999998</v>
      </c>
      <c r="BH1169">
        <v>13300</v>
      </c>
      <c r="BI1169">
        <v>106000</v>
      </c>
      <c r="BJ1169">
        <v>12.6</v>
      </c>
      <c r="BK1169">
        <v>2.4</v>
      </c>
      <c r="BL1169">
        <v>13900</v>
      </c>
      <c r="BM1169">
        <v>107700</v>
      </c>
      <c r="BN1169">
        <v>12.9</v>
      </c>
      <c r="BO1169">
        <v>2.5</v>
      </c>
      <c r="BP1169">
        <v>14200</v>
      </c>
      <c r="BQ1169">
        <v>104800</v>
      </c>
      <c r="BR1169">
        <v>13.5</v>
      </c>
      <c r="BS1169">
        <v>3</v>
      </c>
      <c r="BT1169">
        <v>12400</v>
      </c>
      <c r="BU1169">
        <v>107200</v>
      </c>
      <c r="BV1169">
        <v>11.5</v>
      </c>
      <c r="BW1169">
        <v>3</v>
      </c>
    </row>
    <row r="1170" spans="1:75" x14ac:dyDescent="0.3">
      <c r="A1170" t="s">
        <v>91</v>
      </c>
      <c r="B1170" t="str">
        <f>VLOOKUP(A1170,'class and classification'!$A$1:$B$338,2,FALSE)</f>
        <v>Predominantly Urban</v>
      </c>
      <c r="C1170" t="str">
        <f>VLOOKUP(A1170,'class and classification'!$A$1:$C$338,3,FALSE)</f>
        <v>MD</v>
      </c>
      <c r="D1170">
        <v>9700</v>
      </c>
      <c r="E1170">
        <v>102500</v>
      </c>
      <c r="F1170">
        <v>9.5</v>
      </c>
      <c r="G1170">
        <v>2</v>
      </c>
      <c r="H1170">
        <v>10300</v>
      </c>
      <c r="I1170">
        <v>104800</v>
      </c>
      <c r="J1170">
        <v>9.8000000000000007</v>
      </c>
      <c r="K1170">
        <v>2</v>
      </c>
      <c r="L1170">
        <v>10000</v>
      </c>
      <c r="M1170">
        <v>109100</v>
      </c>
      <c r="N1170">
        <v>9.1</v>
      </c>
      <c r="O1170">
        <v>1.9</v>
      </c>
      <c r="P1170">
        <v>9600</v>
      </c>
      <c r="Q1170">
        <v>106900</v>
      </c>
      <c r="R1170">
        <v>9</v>
      </c>
      <c r="S1170">
        <v>1.9</v>
      </c>
      <c r="T1170">
        <v>9300</v>
      </c>
      <c r="U1170">
        <v>109200</v>
      </c>
      <c r="V1170">
        <v>8.5</v>
      </c>
      <c r="W1170">
        <v>1.8</v>
      </c>
      <c r="X1170">
        <v>9600</v>
      </c>
      <c r="Y1170">
        <v>103700</v>
      </c>
      <c r="Z1170">
        <v>9.3000000000000007</v>
      </c>
      <c r="AA1170">
        <v>2</v>
      </c>
      <c r="AB1170">
        <v>7500</v>
      </c>
      <c r="AC1170">
        <v>105100</v>
      </c>
      <c r="AD1170">
        <v>7.1</v>
      </c>
      <c r="AE1170">
        <v>1.8</v>
      </c>
      <c r="AF1170">
        <v>6400</v>
      </c>
      <c r="AG1170">
        <v>105800</v>
      </c>
      <c r="AH1170">
        <v>6.1</v>
      </c>
      <c r="AI1170">
        <v>1.7</v>
      </c>
      <c r="AJ1170">
        <v>6900</v>
      </c>
      <c r="AK1170">
        <v>105500</v>
      </c>
      <c r="AL1170">
        <v>6.5</v>
      </c>
      <c r="AM1170">
        <v>1.8</v>
      </c>
      <c r="AN1170">
        <v>7700</v>
      </c>
      <c r="AO1170">
        <v>108200</v>
      </c>
      <c r="AP1170">
        <v>7.1</v>
      </c>
      <c r="AQ1170">
        <v>1.8</v>
      </c>
      <c r="AR1170">
        <v>10000</v>
      </c>
      <c r="AS1170">
        <v>112700</v>
      </c>
      <c r="AT1170">
        <v>8.9</v>
      </c>
      <c r="AU1170">
        <v>1.9</v>
      </c>
      <c r="AV1170">
        <v>8100</v>
      </c>
      <c r="AW1170">
        <v>117900</v>
      </c>
      <c r="AX1170">
        <v>6.9</v>
      </c>
      <c r="AY1170">
        <v>1.7</v>
      </c>
      <c r="AZ1170">
        <v>7900</v>
      </c>
      <c r="BA1170">
        <v>120600</v>
      </c>
      <c r="BB1170">
        <v>6.5</v>
      </c>
      <c r="BC1170">
        <v>1.8</v>
      </c>
      <c r="BD1170">
        <v>8200</v>
      </c>
      <c r="BE1170">
        <v>115800</v>
      </c>
      <c r="BF1170">
        <v>7.1</v>
      </c>
      <c r="BG1170">
        <v>1.8</v>
      </c>
      <c r="BH1170">
        <v>7700</v>
      </c>
      <c r="BI1170">
        <v>113100</v>
      </c>
      <c r="BJ1170">
        <v>6.8</v>
      </c>
      <c r="BK1170">
        <v>1.8</v>
      </c>
      <c r="BL1170">
        <v>6600</v>
      </c>
      <c r="BM1170">
        <v>117900</v>
      </c>
      <c r="BN1170">
        <v>5.6</v>
      </c>
      <c r="BO1170">
        <v>1.7</v>
      </c>
      <c r="BP1170">
        <v>5400</v>
      </c>
      <c r="BQ1170">
        <v>117100</v>
      </c>
      <c r="BR1170">
        <v>4.5999999999999996</v>
      </c>
      <c r="BS1170">
        <v>1.9</v>
      </c>
      <c r="BT1170">
        <v>4400</v>
      </c>
      <c r="BU1170">
        <v>114900</v>
      </c>
      <c r="BV1170">
        <v>3.8</v>
      </c>
      <c r="BW1170">
        <v>1.8</v>
      </c>
    </row>
    <row r="1171" spans="1:75" x14ac:dyDescent="0.3">
      <c r="A1171" t="s">
        <v>92</v>
      </c>
      <c r="B1171" t="str">
        <f>VLOOKUP(A1171,'class and classification'!$A$1:$B$338,2,FALSE)</f>
        <v>Predominantly Urban</v>
      </c>
      <c r="C1171" t="str">
        <f>VLOOKUP(A1171,'class and classification'!$A$1:$C$338,3,FALSE)</f>
        <v>MD</v>
      </c>
      <c r="D1171">
        <v>20000</v>
      </c>
      <c r="E1171">
        <v>147700</v>
      </c>
      <c r="F1171">
        <v>13.5</v>
      </c>
      <c r="G1171">
        <v>2.4</v>
      </c>
      <c r="H1171">
        <v>20000</v>
      </c>
      <c r="I1171">
        <v>144900</v>
      </c>
      <c r="J1171">
        <v>13.8</v>
      </c>
      <c r="K1171">
        <v>2.5</v>
      </c>
      <c r="L1171">
        <v>21300</v>
      </c>
      <c r="M1171">
        <v>143400</v>
      </c>
      <c r="N1171">
        <v>14.9</v>
      </c>
      <c r="O1171">
        <v>2.8</v>
      </c>
      <c r="P1171">
        <v>17200</v>
      </c>
      <c r="Q1171">
        <v>139500</v>
      </c>
      <c r="R1171">
        <v>12.3</v>
      </c>
      <c r="S1171">
        <v>2.4</v>
      </c>
      <c r="T1171">
        <v>17500</v>
      </c>
      <c r="U1171">
        <v>150500</v>
      </c>
      <c r="V1171">
        <v>11.6</v>
      </c>
      <c r="W1171">
        <v>2.2000000000000002</v>
      </c>
      <c r="X1171">
        <v>19700</v>
      </c>
      <c r="Y1171">
        <v>147100</v>
      </c>
      <c r="Z1171">
        <v>13.4</v>
      </c>
      <c r="AA1171">
        <v>2.2999999999999998</v>
      </c>
      <c r="AB1171">
        <v>20000</v>
      </c>
      <c r="AC1171">
        <v>148800</v>
      </c>
      <c r="AD1171">
        <v>13.4</v>
      </c>
      <c r="AE1171">
        <v>2.2999999999999998</v>
      </c>
      <c r="AF1171">
        <v>16800</v>
      </c>
      <c r="AG1171">
        <v>148300</v>
      </c>
      <c r="AH1171">
        <v>11.3</v>
      </c>
      <c r="AI1171">
        <v>2.2999999999999998</v>
      </c>
      <c r="AJ1171">
        <v>17500</v>
      </c>
      <c r="AK1171">
        <v>146800</v>
      </c>
      <c r="AL1171">
        <v>11.9</v>
      </c>
      <c r="AM1171">
        <v>2.2999999999999998</v>
      </c>
      <c r="AN1171">
        <v>16400</v>
      </c>
      <c r="AO1171">
        <v>145900</v>
      </c>
      <c r="AP1171">
        <v>11.2</v>
      </c>
      <c r="AQ1171">
        <v>2.2999999999999998</v>
      </c>
      <c r="AR1171">
        <v>17800</v>
      </c>
      <c r="AS1171">
        <v>153600</v>
      </c>
      <c r="AT1171">
        <v>11.6</v>
      </c>
      <c r="AU1171">
        <v>2.2999999999999998</v>
      </c>
      <c r="AV1171">
        <v>19000</v>
      </c>
      <c r="AW1171">
        <v>158100</v>
      </c>
      <c r="AX1171">
        <v>12</v>
      </c>
      <c r="AY1171">
        <v>2.4</v>
      </c>
      <c r="AZ1171">
        <v>17200</v>
      </c>
      <c r="BA1171">
        <v>155400</v>
      </c>
      <c r="BB1171">
        <v>11.1</v>
      </c>
      <c r="BC1171">
        <v>2.4</v>
      </c>
      <c r="BD1171">
        <v>18000</v>
      </c>
      <c r="BE1171">
        <v>158500</v>
      </c>
      <c r="BF1171">
        <v>11.4</v>
      </c>
      <c r="BG1171">
        <v>2.5</v>
      </c>
      <c r="BH1171">
        <v>18800</v>
      </c>
      <c r="BI1171">
        <v>156200</v>
      </c>
      <c r="BJ1171">
        <v>12</v>
      </c>
      <c r="BK1171">
        <v>2.6</v>
      </c>
      <c r="BL1171">
        <v>16700</v>
      </c>
      <c r="BM1171">
        <v>160400</v>
      </c>
      <c r="BN1171">
        <v>10.4</v>
      </c>
      <c r="BO1171">
        <v>2.4</v>
      </c>
      <c r="BP1171">
        <v>18300</v>
      </c>
      <c r="BQ1171">
        <v>159500</v>
      </c>
      <c r="BR1171">
        <v>11.5</v>
      </c>
      <c r="BS1171">
        <v>3</v>
      </c>
      <c r="BT1171">
        <v>17300</v>
      </c>
      <c r="BU1171">
        <v>161800</v>
      </c>
      <c r="BV1171">
        <v>10.7</v>
      </c>
      <c r="BW1171">
        <v>2.9</v>
      </c>
    </row>
    <row r="1172" spans="1:75" x14ac:dyDescent="0.3">
      <c r="A1172" t="s">
        <v>93</v>
      </c>
      <c r="B1172" t="str">
        <f>VLOOKUP(A1172,'class and classification'!$A$1:$B$338,2,FALSE)</f>
        <v>Predominantly Urban</v>
      </c>
      <c r="C1172" t="str">
        <f>VLOOKUP(A1172,'class and classification'!$A$1:$C$338,3,FALSE)</f>
        <v>SC</v>
      </c>
      <c r="D1172">
        <v>72200</v>
      </c>
      <c r="E1172">
        <v>532200</v>
      </c>
      <c r="F1172">
        <v>13.6</v>
      </c>
      <c r="G1172">
        <v>0.8</v>
      </c>
      <c r="H1172">
        <v>68300</v>
      </c>
      <c r="I1172">
        <v>537100</v>
      </c>
      <c r="J1172">
        <v>12.7</v>
      </c>
      <c r="K1172">
        <v>0.9</v>
      </c>
      <c r="L1172">
        <v>64200</v>
      </c>
      <c r="M1172">
        <v>542000</v>
      </c>
      <c r="N1172">
        <v>11.8</v>
      </c>
      <c r="O1172">
        <v>1.5</v>
      </c>
      <c r="P1172">
        <v>65400</v>
      </c>
      <c r="Q1172">
        <v>546000</v>
      </c>
      <c r="R1172">
        <v>12</v>
      </c>
      <c r="S1172">
        <v>1.5</v>
      </c>
      <c r="T1172">
        <v>67400</v>
      </c>
      <c r="U1172">
        <v>536700</v>
      </c>
      <c r="V1172">
        <v>12.6</v>
      </c>
      <c r="W1172">
        <v>1.6</v>
      </c>
      <c r="X1172">
        <v>61700</v>
      </c>
      <c r="Y1172">
        <v>524900</v>
      </c>
      <c r="Z1172">
        <v>11.7</v>
      </c>
      <c r="AA1172">
        <v>1.6</v>
      </c>
      <c r="AB1172">
        <v>63600</v>
      </c>
      <c r="AC1172">
        <v>554700</v>
      </c>
      <c r="AD1172">
        <v>11.5</v>
      </c>
      <c r="AE1172">
        <v>1.5</v>
      </c>
      <c r="AF1172">
        <v>68400</v>
      </c>
      <c r="AG1172">
        <v>557100</v>
      </c>
      <c r="AH1172">
        <v>12.3</v>
      </c>
      <c r="AI1172">
        <v>1.7</v>
      </c>
      <c r="AJ1172">
        <v>57200</v>
      </c>
      <c r="AK1172">
        <v>539800</v>
      </c>
      <c r="AL1172">
        <v>10.6</v>
      </c>
      <c r="AM1172">
        <v>1.6</v>
      </c>
      <c r="AN1172">
        <v>60600</v>
      </c>
      <c r="AO1172">
        <v>525200</v>
      </c>
      <c r="AP1172">
        <v>11.5</v>
      </c>
      <c r="AQ1172">
        <v>1.8</v>
      </c>
      <c r="AR1172">
        <v>69400</v>
      </c>
      <c r="AS1172">
        <v>528300</v>
      </c>
      <c r="AT1172">
        <v>13.1</v>
      </c>
      <c r="AU1172">
        <v>1.8</v>
      </c>
      <c r="AV1172">
        <v>68700</v>
      </c>
      <c r="AW1172">
        <v>551500</v>
      </c>
      <c r="AX1172">
        <v>12.5</v>
      </c>
      <c r="AY1172">
        <v>1.8</v>
      </c>
      <c r="AZ1172">
        <v>68400</v>
      </c>
      <c r="BA1172">
        <v>571800</v>
      </c>
      <c r="BB1172">
        <v>12</v>
      </c>
      <c r="BC1172">
        <v>1.8</v>
      </c>
      <c r="BD1172">
        <v>60500</v>
      </c>
      <c r="BE1172">
        <v>583300</v>
      </c>
      <c r="BF1172">
        <v>10.4</v>
      </c>
      <c r="BG1172">
        <v>1.7</v>
      </c>
      <c r="BH1172">
        <v>58600</v>
      </c>
      <c r="BI1172">
        <v>571600</v>
      </c>
      <c r="BJ1172">
        <v>10.3</v>
      </c>
      <c r="BK1172">
        <v>1.7</v>
      </c>
      <c r="BL1172">
        <v>67300</v>
      </c>
      <c r="BM1172">
        <v>574000</v>
      </c>
      <c r="BN1172">
        <v>11.7</v>
      </c>
      <c r="BO1172">
        <v>1.8</v>
      </c>
      <c r="BP1172">
        <v>57600</v>
      </c>
      <c r="BQ1172">
        <v>569400</v>
      </c>
      <c r="BR1172">
        <v>10.1</v>
      </c>
      <c r="BS1172">
        <v>1.9</v>
      </c>
      <c r="BT1172">
        <v>62300</v>
      </c>
      <c r="BU1172">
        <v>545800</v>
      </c>
      <c r="BV1172">
        <v>11.4</v>
      </c>
      <c r="BW1172">
        <v>1.8</v>
      </c>
    </row>
    <row r="1173" spans="1:75" x14ac:dyDescent="0.3">
      <c r="A1173" t="s">
        <v>94</v>
      </c>
      <c r="B1173" t="str">
        <f>VLOOKUP(A1173,'class and classification'!$A$1:$B$338,2,FALSE)</f>
        <v>Predominantly Urban</v>
      </c>
      <c r="C1173" t="str">
        <f>VLOOKUP(A1173,'class and classification'!$A$1:$C$338,3,FALSE)</f>
        <v>MD</v>
      </c>
      <c r="D1173">
        <v>6600</v>
      </c>
      <c r="E1173">
        <v>61300</v>
      </c>
      <c r="F1173">
        <v>10.7</v>
      </c>
      <c r="G1173">
        <v>2.2000000000000002</v>
      </c>
      <c r="H1173">
        <v>7900</v>
      </c>
      <c r="I1173">
        <v>63400</v>
      </c>
      <c r="J1173">
        <v>12.4</v>
      </c>
      <c r="K1173">
        <v>2.2000000000000002</v>
      </c>
      <c r="L1173">
        <v>7900</v>
      </c>
      <c r="M1173">
        <v>62900</v>
      </c>
      <c r="N1173">
        <v>12.6</v>
      </c>
      <c r="O1173">
        <v>2.2000000000000002</v>
      </c>
      <c r="P1173">
        <v>8100</v>
      </c>
      <c r="Q1173">
        <v>62100</v>
      </c>
      <c r="R1173">
        <v>13.1</v>
      </c>
      <c r="S1173">
        <v>2.2999999999999998</v>
      </c>
      <c r="T1173">
        <v>7800</v>
      </c>
      <c r="U1173">
        <v>61500</v>
      </c>
      <c r="V1173">
        <v>12.7</v>
      </c>
      <c r="W1173">
        <v>2.2000000000000002</v>
      </c>
      <c r="X1173">
        <v>6900</v>
      </c>
      <c r="Y1173">
        <v>60400</v>
      </c>
      <c r="Z1173">
        <v>11.4</v>
      </c>
      <c r="AA1173">
        <v>2.2999999999999998</v>
      </c>
      <c r="AB1173">
        <v>6900</v>
      </c>
      <c r="AC1173">
        <v>58800</v>
      </c>
      <c r="AD1173">
        <v>11.8</v>
      </c>
      <c r="AE1173">
        <v>2.4</v>
      </c>
      <c r="AF1173">
        <v>7200</v>
      </c>
      <c r="AG1173">
        <v>61200</v>
      </c>
      <c r="AH1173">
        <v>11.8</v>
      </c>
      <c r="AI1173">
        <v>2.4</v>
      </c>
      <c r="AJ1173">
        <v>7100</v>
      </c>
      <c r="AK1173">
        <v>58700</v>
      </c>
      <c r="AL1173">
        <v>12.1</v>
      </c>
      <c r="AM1173">
        <v>2.5</v>
      </c>
      <c r="AN1173">
        <v>7800</v>
      </c>
      <c r="AO1173">
        <v>61700</v>
      </c>
      <c r="AP1173">
        <v>12.6</v>
      </c>
      <c r="AQ1173">
        <v>2.6</v>
      </c>
      <c r="AR1173">
        <v>8200</v>
      </c>
      <c r="AS1173">
        <v>62000</v>
      </c>
      <c r="AT1173">
        <v>13.2</v>
      </c>
      <c r="AU1173">
        <v>2.6</v>
      </c>
      <c r="AV1173">
        <v>8200</v>
      </c>
      <c r="AW1173">
        <v>64600</v>
      </c>
      <c r="AX1173">
        <v>12.7</v>
      </c>
      <c r="AY1173">
        <v>2.5</v>
      </c>
      <c r="AZ1173">
        <v>7800</v>
      </c>
      <c r="BA1173">
        <v>66800</v>
      </c>
      <c r="BB1173">
        <v>11.7</v>
      </c>
      <c r="BC1173">
        <v>2.6</v>
      </c>
      <c r="BD1173">
        <v>9000</v>
      </c>
      <c r="BE1173">
        <v>67500</v>
      </c>
      <c r="BF1173">
        <v>13.4</v>
      </c>
      <c r="BG1173">
        <v>2.7</v>
      </c>
      <c r="BH1173">
        <v>7600</v>
      </c>
      <c r="BI1173">
        <v>67100</v>
      </c>
      <c r="BJ1173">
        <v>11.3</v>
      </c>
      <c r="BK1173">
        <v>2.7</v>
      </c>
      <c r="BL1173">
        <v>7000</v>
      </c>
      <c r="BM1173">
        <v>72000</v>
      </c>
      <c r="BN1173">
        <v>9.6999999999999993</v>
      </c>
      <c r="BO1173">
        <v>2.4</v>
      </c>
      <c r="BP1173">
        <v>6400</v>
      </c>
      <c r="BQ1173">
        <v>71700</v>
      </c>
      <c r="BR1173">
        <v>8.9</v>
      </c>
      <c r="BS1173">
        <v>2.8</v>
      </c>
      <c r="BT1173">
        <v>9500</v>
      </c>
      <c r="BU1173">
        <v>70300</v>
      </c>
      <c r="BV1173">
        <v>13.6</v>
      </c>
      <c r="BW1173">
        <v>3.9</v>
      </c>
    </row>
    <row r="1174" spans="1:75" x14ac:dyDescent="0.3">
      <c r="A1174" t="s">
        <v>95</v>
      </c>
      <c r="B1174" t="str">
        <f>VLOOKUP(A1174,'class and classification'!$A$1:$B$338,2,FALSE)</f>
        <v>Predominantly Urban</v>
      </c>
      <c r="C1174" t="str">
        <f>VLOOKUP(A1174,'class and classification'!$A$1:$C$338,3,FALSE)</f>
        <v>MD</v>
      </c>
      <c r="D1174">
        <v>17600</v>
      </c>
      <c r="E1174">
        <v>179900</v>
      </c>
      <c r="F1174">
        <v>9.8000000000000007</v>
      </c>
      <c r="G1174">
        <v>2</v>
      </c>
      <c r="H1174">
        <v>18800</v>
      </c>
      <c r="I1174">
        <v>184700</v>
      </c>
      <c r="J1174">
        <v>10.199999999999999</v>
      </c>
      <c r="K1174">
        <v>2</v>
      </c>
      <c r="L1174">
        <v>19500</v>
      </c>
      <c r="M1174">
        <v>189400</v>
      </c>
      <c r="N1174">
        <v>10.3</v>
      </c>
      <c r="O1174">
        <v>2.1</v>
      </c>
      <c r="P1174">
        <v>19300</v>
      </c>
      <c r="Q1174">
        <v>193900</v>
      </c>
      <c r="R1174">
        <v>10</v>
      </c>
      <c r="S1174">
        <v>2.1</v>
      </c>
      <c r="T1174">
        <v>18700</v>
      </c>
      <c r="U1174">
        <v>184800</v>
      </c>
      <c r="V1174">
        <v>10.1</v>
      </c>
      <c r="W1174">
        <v>2.2999999999999998</v>
      </c>
      <c r="X1174">
        <v>14400</v>
      </c>
      <c r="Y1174">
        <v>186800</v>
      </c>
      <c r="Z1174">
        <v>7.7</v>
      </c>
      <c r="AA1174">
        <v>2</v>
      </c>
      <c r="AB1174">
        <v>15400</v>
      </c>
      <c r="AC1174">
        <v>193900</v>
      </c>
      <c r="AD1174">
        <v>7.9</v>
      </c>
      <c r="AE1174">
        <v>1.9</v>
      </c>
      <c r="AF1174">
        <v>15100</v>
      </c>
      <c r="AG1174">
        <v>192500</v>
      </c>
      <c r="AH1174">
        <v>7.9</v>
      </c>
      <c r="AI1174">
        <v>2.1</v>
      </c>
      <c r="AJ1174">
        <v>15100</v>
      </c>
      <c r="AK1174">
        <v>196000</v>
      </c>
      <c r="AL1174">
        <v>7.7</v>
      </c>
      <c r="AM1174">
        <v>1.9</v>
      </c>
      <c r="AN1174">
        <v>15100</v>
      </c>
      <c r="AO1174">
        <v>199900</v>
      </c>
      <c r="AP1174">
        <v>7.5</v>
      </c>
      <c r="AQ1174">
        <v>1.9</v>
      </c>
      <c r="AR1174">
        <v>18100</v>
      </c>
      <c r="AS1174">
        <v>194800</v>
      </c>
      <c r="AT1174">
        <v>9.3000000000000007</v>
      </c>
      <c r="AU1174">
        <v>2.2999999999999998</v>
      </c>
      <c r="AV1174">
        <v>16700</v>
      </c>
      <c r="AW1174">
        <v>202200</v>
      </c>
      <c r="AX1174">
        <v>8.1999999999999993</v>
      </c>
      <c r="AY1174">
        <v>2.1</v>
      </c>
      <c r="AZ1174">
        <v>17800</v>
      </c>
      <c r="BA1174">
        <v>218800</v>
      </c>
      <c r="BB1174">
        <v>8.1</v>
      </c>
      <c r="BC1174">
        <v>2</v>
      </c>
      <c r="BD1174">
        <v>19000</v>
      </c>
      <c r="BE1174">
        <v>228000</v>
      </c>
      <c r="BF1174">
        <v>8.3000000000000007</v>
      </c>
      <c r="BG1174">
        <v>2.1</v>
      </c>
      <c r="BH1174">
        <v>18400</v>
      </c>
      <c r="BI1174">
        <v>232400</v>
      </c>
      <c r="BJ1174">
        <v>7.9</v>
      </c>
      <c r="BK1174">
        <v>2</v>
      </c>
      <c r="BL1174">
        <v>20100</v>
      </c>
      <c r="BM1174">
        <v>230400</v>
      </c>
      <c r="BN1174">
        <v>8.6999999999999993</v>
      </c>
      <c r="BO1174">
        <v>2.2999999999999998</v>
      </c>
      <c r="BP1174">
        <v>17600</v>
      </c>
      <c r="BQ1174">
        <v>244700</v>
      </c>
      <c r="BR1174">
        <v>7.2</v>
      </c>
      <c r="BS1174">
        <v>2.1</v>
      </c>
      <c r="BT1174">
        <v>17400</v>
      </c>
      <c r="BU1174">
        <v>251400</v>
      </c>
      <c r="BV1174">
        <v>6.9</v>
      </c>
      <c r="BW1174">
        <v>2.4</v>
      </c>
    </row>
    <row r="1175" spans="1:75" x14ac:dyDescent="0.3">
      <c r="A1175" t="s">
        <v>96</v>
      </c>
      <c r="B1175" t="str">
        <f>VLOOKUP(A1175,'class and classification'!$A$1:$B$338,2,FALSE)</f>
        <v>Predominantly Urban</v>
      </c>
      <c r="C1175" t="str">
        <f>VLOOKUP(A1175,'class and classification'!$A$1:$C$338,3,FALSE)</f>
        <v>MD</v>
      </c>
      <c r="D1175">
        <v>15700</v>
      </c>
      <c r="E1175">
        <v>124300</v>
      </c>
      <c r="F1175">
        <v>12.6</v>
      </c>
      <c r="G1175">
        <v>2.1</v>
      </c>
      <c r="H1175">
        <v>12100</v>
      </c>
      <c r="I1175">
        <v>121500</v>
      </c>
      <c r="J1175">
        <v>9.9</v>
      </c>
      <c r="K1175">
        <v>2</v>
      </c>
      <c r="L1175">
        <v>13900</v>
      </c>
      <c r="M1175">
        <v>118400</v>
      </c>
      <c r="N1175">
        <v>11.8</v>
      </c>
      <c r="O1175">
        <v>2.2999999999999998</v>
      </c>
      <c r="P1175">
        <v>11100</v>
      </c>
      <c r="Q1175">
        <v>118300</v>
      </c>
      <c r="R1175">
        <v>9.4</v>
      </c>
      <c r="S1175">
        <v>2.1</v>
      </c>
      <c r="T1175">
        <v>13100</v>
      </c>
      <c r="U1175">
        <v>121800</v>
      </c>
      <c r="V1175">
        <v>10.8</v>
      </c>
      <c r="W1175">
        <v>2.2000000000000002</v>
      </c>
      <c r="X1175">
        <v>12000</v>
      </c>
      <c r="Y1175">
        <v>122900</v>
      </c>
      <c r="Z1175">
        <v>9.8000000000000007</v>
      </c>
      <c r="AA1175">
        <v>2.2000000000000002</v>
      </c>
      <c r="AB1175">
        <v>12400</v>
      </c>
      <c r="AC1175">
        <v>121500</v>
      </c>
      <c r="AD1175">
        <v>10.199999999999999</v>
      </c>
      <c r="AE1175">
        <v>2.2000000000000002</v>
      </c>
      <c r="AF1175">
        <v>11400</v>
      </c>
      <c r="AG1175">
        <v>117600</v>
      </c>
      <c r="AH1175">
        <v>9.6999999999999993</v>
      </c>
      <c r="AI1175">
        <v>2.4</v>
      </c>
      <c r="AJ1175">
        <v>11500</v>
      </c>
      <c r="AK1175">
        <v>120700</v>
      </c>
      <c r="AL1175">
        <v>9.6</v>
      </c>
      <c r="AM1175">
        <v>2.2999999999999998</v>
      </c>
      <c r="AN1175">
        <v>11100</v>
      </c>
      <c r="AO1175">
        <v>124300</v>
      </c>
      <c r="AP1175">
        <v>9</v>
      </c>
      <c r="AQ1175">
        <v>2.1</v>
      </c>
      <c r="AR1175">
        <v>13400</v>
      </c>
      <c r="AS1175">
        <v>121100</v>
      </c>
      <c r="AT1175">
        <v>11.1</v>
      </c>
      <c r="AU1175">
        <v>2.4</v>
      </c>
      <c r="AV1175">
        <v>10600</v>
      </c>
      <c r="AW1175">
        <v>126000</v>
      </c>
      <c r="AX1175">
        <v>8.4</v>
      </c>
      <c r="AY1175">
        <v>2.1</v>
      </c>
      <c r="AZ1175">
        <v>9800</v>
      </c>
      <c r="BA1175">
        <v>119000</v>
      </c>
      <c r="BB1175">
        <v>8.1999999999999993</v>
      </c>
      <c r="BC1175">
        <v>2.1</v>
      </c>
      <c r="BD1175">
        <v>10700</v>
      </c>
      <c r="BE1175">
        <v>117300</v>
      </c>
      <c r="BF1175">
        <v>9.1</v>
      </c>
      <c r="BG1175">
        <v>2.2000000000000002</v>
      </c>
      <c r="BH1175">
        <v>13100</v>
      </c>
      <c r="BI1175">
        <v>127400</v>
      </c>
      <c r="BJ1175">
        <v>10.3</v>
      </c>
      <c r="BK1175">
        <v>2.2000000000000002</v>
      </c>
      <c r="BL1175">
        <v>15000</v>
      </c>
      <c r="BM1175">
        <v>129000</v>
      </c>
      <c r="BN1175">
        <v>11.7</v>
      </c>
      <c r="BO1175">
        <v>2.5</v>
      </c>
      <c r="BP1175">
        <v>10700</v>
      </c>
      <c r="BQ1175">
        <v>123600</v>
      </c>
      <c r="BR1175">
        <v>8.6</v>
      </c>
      <c r="BS1175">
        <v>2.4</v>
      </c>
      <c r="BT1175">
        <v>8100</v>
      </c>
      <c r="BU1175">
        <v>124800</v>
      </c>
      <c r="BV1175">
        <v>6.5</v>
      </c>
      <c r="BW1175">
        <v>2.2999999999999998</v>
      </c>
    </row>
    <row r="1176" spans="1:75" x14ac:dyDescent="0.3">
      <c r="A1176" t="s">
        <v>97</v>
      </c>
      <c r="B1176" t="str">
        <f>VLOOKUP(A1176,'class and classification'!$A$1:$B$338,2,FALSE)</f>
        <v>Predominantly Urban</v>
      </c>
      <c r="C1176" t="str">
        <f>VLOOKUP(A1176,'class and classification'!$A$1:$C$338,3,FALSE)</f>
        <v>MD</v>
      </c>
      <c r="D1176">
        <v>8600</v>
      </c>
      <c r="E1176">
        <v>77800</v>
      </c>
      <c r="F1176">
        <v>11</v>
      </c>
      <c r="G1176">
        <v>2.2000000000000002</v>
      </c>
      <c r="H1176">
        <v>10500</v>
      </c>
      <c r="I1176">
        <v>78800</v>
      </c>
      <c r="J1176">
        <v>13.3</v>
      </c>
      <c r="K1176">
        <v>2.2000000000000002</v>
      </c>
      <c r="L1176">
        <v>8900</v>
      </c>
      <c r="M1176">
        <v>77900</v>
      </c>
      <c r="N1176">
        <v>11.4</v>
      </c>
      <c r="O1176">
        <v>2.1</v>
      </c>
      <c r="P1176">
        <v>8900</v>
      </c>
      <c r="Q1176">
        <v>76100</v>
      </c>
      <c r="R1176">
        <v>11.8</v>
      </c>
      <c r="S1176">
        <v>2.2000000000000002</v>
      </c>
      <c r="T1176">
        <v>9200</v>
      </c>
      <c r="U1176">
        <v>73600</v>
      </c>
      <c r="V1176">
        <v>12.4</v>
      </c>
      <c r="W1176">
        <v>2.2000000000000002</v>
      </c>
      <c r="X1176">
        <v>8500</v>
      </c>
      <c r="Y1176">
        <v>76000</v>
      </c>
      <c r="Z1176">
        <v>11.2</v>
      </c>
      <c r="AA1176">
        <v>2.2000000000000002</v>
      </c>
      <c r="AB1176">
        <v>8600</v>
      </c>
      <c r="AC1176">
        <v>79100</v>
      </c>
      <c r="AD1176">
        <v>10.8</v>
      </c>
      <c r="AE1176">
        <v>2.2999999999999998</v>
      </c>
      <c r="AF1176">
        <v>9400</v>
      </c>
      <c r="AG1176">
        <v>74700</v>
      </c>
      <c r="AH1176">
        <v>12.6</v>
      </c>
      <c r="AI1176">
        <v>2.6</v>
      </c>
      <c r="AJ1176">
        <v>8300</v>
      </c>
      <c r="AK1176">
        <v>77400</v>
      </c>
      <c r="AL1176">
        <v>10.7</v>
      </c>
      <c r="AM1176">
        <v>2.2999999999999998</v>
      </c>
      <c r="AN1176">
        <v>9300</v>
      </c>
      <c r="AO1176">
        <v>80100</v>
      </c>
      <c r="AP1176">
        <v>11.6</v>
      </c>
      <c r="AQ1176">
        <v>2.2999999999999998</v>
      </c>
      <c r="AR1176">
        <v>9600</v>
      </c>
      <c r="AS1176">
        <v>76300</v>
      </c>
      <c r="AT1176">
        <v>12.6</v>
      </c>
      <c r="AU1176">
        <v>2.5</v>
      </c>
      <c r="AV1176">
        <v>11500</v>
      </c>
      <c r="AW1176">
        <v>79700</v>
      </c>
      <c r="AX1176">
        <v>14.5</v>
      </c>
      <c r="AY1176">
        <v>2.6</v>
      </c>
      <c r="AZ1176">
        <v>9600</v>
      </c>
      <c r="BA1176">
        <v>82600</v>
      </c>
      <c r="BB1176">
        <v>11.6</v>
      </c>
      <c r="BC1176">
        <v>2.5</v>
      </c>
      <c r="BD1176">
        <v>8900</v>
      </c>
      <c r="BE1176">
        <v>79300</v>
      </c>
      <c r="BF1176">
        <v>11.3</v>
      </c>
      <c r="BG1176">
        <v>2.5</v>
      </c>
      <c r="BH1176">
        <v>9000</v>
      </c>
      <c r="BI1176">
        <v>81900</v>
      </c>
      <c r="BJ1176">
        <v>11</v>
      </c>
      <c r="BK1176">
        <v>2.5</v>
      </c>
      <c r="BL1176">
        <v>9000</v>
      </c>
      <c r="BM1176">
        <v>84400</v>
      </c>
      <c r="BN1176">
        <v>10.6</v>
      </c>
      <c r="BO1176">
        <v>2.5</v>
      </c>
      <c r="BP1176">
        <v>8500</v>
      </c>
      <c r="BQ1176">
        <v>84700</v>
      </c>
      <c r="BR1176">
        <v>10</v>
      </c>
      <c r="BS1176">
        <v>2.8</v>
      </c>
      <c r="BT1176">
        <v>8000</v>
      </c>
      <c r="BU1176">
        <v>82800</v>
      </c>
      <c r="BV1176">
        <v>9.6999999999999993</v>
      </c>
      <c r="BW1176">
        <v>3.1</v>
      </c>
    </row>
    <row r="1177" spans="1:75" x14ac:dyDescent="0.3">
      <c r="A1177" t="s">
        <v>98</v>
      </c>
      <c r="B1177" t="str">
        <f>VLOOKUP(A1177,'class and classification'!$A$1:$B$338,2,FALSE)</f>
        <v>Predominantly Urban</v>
      </c>
      <c r="C1177" t="str">
        <f>VLOOKUP(A1177,'class and classification'!$A$1:$C$338,3,FALSE)</f>
        <v>MD</v>
      </c>
      <c r="D1177">
        <v>15900</v>
      </c>
      <c r="E1177">
        <v>140000</v>
      </c>
      <c r="F1177">
        <v>11.3</v>
      </c>
      <c r="G1177">
        <v>2.1</v>
      </c>
      <c r="H1177">
        <v>13400</v>
      </c>
      <c r="I1177">
        <v>137200</v>
      </c>
      <c r="J1177">
        <v>9.8000000000000007</v>
      </c>
      <c r="K1177">
        <v>2.2000000000000002</v>
      </c>
      <c r="L1177">
        <v>11700</v>
      </c>
      <c r="M1177">
        <v>135600</v>
      </c>
      <c r="N1177">
        <v>8.6999999999999993</v>
      </c>
      <c r="O1177">
        <v>2.2000000000000002</v>
      </c>
      <c r="P1177">
        <v>11400</v>
      </c>
      <c r="Q1177">
        <v>140500</v>
      </c>
      <c r="R1177">
        <v>8.1</v>
      </c>
      <c r="S1177">
        <v>2.1</v>
      </c>
      <c r="T1177">
        <v>13000</v>
      </c>
      <c r="U1177">
        <v>135100</v>
      </c>
      <c r="V1177">
        <v>9.6</v>
      </c>
      <c r="W1177">
        <v>2.2000000000000002</v>
      </c>
      <c r="X1177">
        <v>14800</v>
      </c>
      <c r="Y1177">
        <v>133200</v>
      </c>
      <c r="Z1177">
        <v>11.1</v>
      </c>
      <c r="AA1177">
        <v>2.4</v>
      </c>
      <c r="AB1177">
        <v>14200</v>
      </c>
      <c r="AC1177">
        <v>134000</v>
      </c>
      <c r="AD1177">
        <v>10.6</v>
      </c>
      <c r="AE1177">
        <v>2.2000000000000002</v>
      </c>
      <c r="AF1177">
        <v>15000</v>
      </c>
      <c r="AG1177">
        <v>137900</v>
      </c>
      <c r="AH1177">
        <v>10.9</v>
      </c>
      <c r="AI1177">
        <v>2.2000000000000002</v>
      </c>
      <c r="AJ1177">
        <v>13600</v>
      </c>
      <c r="AK1177">
        <v>141400</v>
      </c>
      <c r="AL1177">
        <v>9.6</v>
      </c>
      <c r="AM1177">
        <v>2.2000000000000002</v>
      </c>
      <c r="AN1177">
        <v>16100</v>
      </c>
      <c r="AO1177">
        <v>140000</v>
      </c>
      <c r="AP1177">
        <v>11.5</v>
      </c>
      <c r="AQ1177">
        <v>2.4</v>
      </c>
      <c r="AR1177">
        <v>14000</v>
      </c>
      <c r="AS1177">
        <v>137600</v>
      </c>
      <c r="AT1177">
        <v>10.199999999999999</v>
      </c>
      <c r="AU1177">
        <v>2.4</v>
      </c>
      <c r="AV1177">
        <v>11700</v>
      </c>
      <c r="AW1177">
        <v>140500</v>
      </c>
      <c r="AX1177">
        <v>8.4</v>
      </c>
      <c r="AY1177">
        <v>2.2000000000000002</v>
      </c>
      <c r="AZ1177">
        <v>10700</v>
      </c>
      <c r="BA1177">
        <v>139500</v>
      </c>
      <c r="BB1177">
        <v>7.6</v>
      </c>
      <c r="BC1177">
        <v>2.1</v>
      </c>
      <c r="BD1177">
        <v>14600</v>
      </c>
      <c r="BE1177">
        <v>143800</v>
      </c>
      <c r="BF1177">
        <v>10.1</v>
      </c>
      <c r="BG1177">
        <v>2.4</v>
      </c>
      <c r="BH1177">
        <v>11600</v>
      </c>
      <c r="BI1177">
        <v>148700</v>
      </c>
      <c r="BJ1177">
        <v>7.8</v>
      </c>
      <c r="BK1177">
        <v>2.2000000000000002</v>
      </c>
      <c r="BL1177">
        <v>13600</v>
      </c>
      <c r="BM1177">
        <v>151700</v>
      </c>
      <c r="BN1177">
        <v>9</v>
      </c>
      <c r="BO1177">
        <v>2.2000000000000002</v>
      </c>
      <c r="BP1177">
        <v>11900</v>
      </c>
      <c r="BQ1177">
        <v>141200</v>
      </c>
      <c r="BR1177">
        <v>8.5</v>
      </c>
      <c r="BS1177">
        <v>2.5</v>
      </c>
      <c r="BT1177">
        <v>13300</v>
      </c>
      <c r="BU1177">
        <v>141000</v>
      </c>
      <c r="BV1177">
        <v>9.4</v>
      </c>
      <c r="BW1177">
        <v>2.8</v>
      </c>
    </row>
    <row r="1178" spans="1:75" x14ac:dyDescent="0.3">
      <c r="A1178" t="s">
        <v>99</v>
      </c>
      <c r="B1178" t="str">
        <f>VLOOKUP(A1178,'class and classification'!$A$1:$B$338,2,FALSE)</f>
        <v>Predominantly Rural</v>
      </c>
      <c r="C1178" t="str">
        <f>VLOOKUP(A1178,'class and classification'!$A$1:$C$338,3,FALSE)</f>
        <v>UA</v>
      </c>
      <c r="D1178">
        <v>19400</v>
      </c>
      <c r="E1178">
        <v>151400</v>
      </c>
      <c r="F1178">
        <v>12.8</v>
      </c>
      <c r="G1178">
        <v>2.2999999999999998</v>
      </c>
      <c r="H1178">
        <v>21100</v>
      </c>
      <c r="I1178">
        <v>156500</v>
      </c>
      <c r="J1178">
        <v>13.5</v>
      </c>
      <c r="K1178">
        <v>2.2999999999999998</v>
      </c>
      <c r="L1178">
        <v>20500</v>
      </c>
      <c r="M1178">
        <v>157700</v>
      </c>
      <c r="N1178">
        <v>13</v>
      </c>
      <c r="O1178">
        <v>2.2000000000000002</v>
      </c>
      <c r="P1178">
        <v>20600</v>
      </c>
      <c r="Q1178">
        <v>159600</v>
      </c>
      <c r="R1178">
        <v>12.9</v>
      </c>
      <c r="S1178">
        <v>2.2000000000000002</v>
      </c>
      <c r="T1178">
        <v>20300</v>
      </c>
      <c r="U1178">
        <v>158100</v>
      </c>
      <c r="V1178">
        <v>12.8</v>
      </c>
      <c r="W1178">
        <v>2.2999999999999998</v>
      </c>
      <c r="X1178">
        <v>18700</v>
      </c>
      <c r="Y1178">
        <v>157900</v>
      </c>
      <c r="Z1178">
        <v>11.9</v>
      </c>
      <c r="AA1178">
        <v>2.2999999999999998</v>
      </c>
      <c r="AB1178">
        <v>16200</v>
      </c>
      <c r="AC1178">
        <v>155800</v>
      </c>
      <c r="AD1178">
        <v>10.4</v>
      </c>
      <c r="AE1178">
        <v>2.2000000000000002</v>
      </c>
      <c r="AF1178">
        <v>20900</v>
      </c>
      <c r="AG1178">
        <v>155500</v>
      </c>
      <c r="AH1178">
        <v>13.5</v>
      </c>
      <c r="AI1178">
        <v>2.6</v>
      </c>
      <c r="AJ1178">
        <v>19300</v>
      </c>
      <c r="AK1178">
        <v>154000</v>
      </c>
      <c r="AL1178">
        <v>12.6</v>
      </c>
      <c r="AM1178">
        <v>2.4</v>
      </c>
      <c r="AN1178">
        <v>16000</v>
      </c>
      <c r="AO1178">
        <v>154400</v>
      </c>
      <c r="AP1178">
        <v>10.4</v>
      </c>
      <c r="AQ1178">
        <v>2.2999999999999998</v>
      </c>
      <c r="AR1178">
        <v>17900</v>
      </c>
      <c r="AS1178">
        <v>159200</v>
      </c>
      <c r="AT1178">
        <v>11.2</v>
      </c>
      <c r="AU1178">
        <v>2.4</v>
      </c>
      <c r="AV1178">
        <v>20300</v>
      </c>
      <c r="AW1178">
        <v>159300</v>
      </c>
      <c r="AX1178">
        <v>12.8</v>
      </c>
      <c r="AY1178">
        <v>2.5</v>
      </c>
      <c r="AZ1178">
        <v>19500</v>
      </c>
      <c r="BA1178">
        <v>160100</v>
      </c>
      <c r="BB1178">
        <v>12.2</v>
      </c>
      <c r="BC1178">
        <v>2.5</v>
      </c>
      <c r="BD1178">
        <v>17200</v>
      </c>
      <c r="BE1178">
        <v>157700</v>
      </c>
      <c r="BF1178">
        <v>10.9</v>
      </c>
      <c r="BG1178">
        <v>2.2999999999999998</v>
      </c>
      <c r="BH1178">
        <v>20400</v>
      </c>
      <c r="BI1178">
        <v>154900</v>
      </c>
      <c r="BJ1178">
        <v>13.2</v>
      </c>
      <c r="BK1178">
        <v>2.5</v>
      </c>
      <c r="BL1178">
        <v>17600</v>
      </c>
      <c r="BM1178">
        <v>160400</v>
      </c>
      <c r="BN1178">
        <v>11</v>
      </c>
      <c r="BO1178">
        <v>2.4</v>
      </c>
      <c r="BP1178">
        <v>20500</v>
      </c>
      <c r="BQ1178">
        <v>151100</v>
      </c>
      <c r="BR1178">
        <v>13.5</v>
      </c>
      <c r="BS1178">
        <v>2.9</v>
      </c>
      <c r="BT1178">
        <v>17100</v>
      </c>
      <c r="BU1178">
        <v>153100</v>
      </c>
      <c r="BV1178">
        <v>11.2</v>
      </c>
      <c r="BW1178">
        <v>2.6</v>
      </c>
    </row>
    <row r="1179" spans="1:75" x14ac:dyDescent="0.3">
      <c r="A1179" t="s">
        <v>100</v>
      </c>
      <c r="B1179" t="str">
        <f>VLOOKUP(A1179,'class and classification'!$A$1:$B$338,2,FALSE)</f>
        <v>Predominantly Urban</v>
      </c>
      <c r="C1179" t="str">
        <f>VLOOKUP(A1179,'class and classification'!$A$1:$C$338,3,FALSE)</f>
        <v>UA</v>
      </c>
      <c r="D1179">
        <v>14900</v>
      </c>
      <c r="E1179">
        <v>113700</v>
      </c>
      <c r="F1179">
        <v>13.1</v>
      </c>
      <c r="G1179">
        <v>2.4</v>
      </c>
      <c r="H1179">
        <v>14300</v>
      </c>
      <c r="I1179">
        <v>111600</v>
      </c>
      <c r="J1179">
        <v>12.8</v>
      </c>
      <c r="K1179">
        <v>2.5</v>
      </c>
      <c r="L1179">
        <v>14600</v>
      </c>
      <c r="M1179">
        <v>110900</v>
      </c>
      <c r="N1179">
        <v>13.2</v>
      </c>
      <c r="O1179">
        <v>2.5</v>
      </c>
      <c r="P1179">
        <v>16700</v>
      </c>
      <c r="Q1179">
        <v>110700</v>
      </c>
      <c r="R1179">
        <v>15.1</v>
      </c>
      <c r="S1179">
        <v>2.5</v>
      </c>
      <c r="T1179">
        <v>17200</v>
      </c>
      <c r="U1179">
        <v>104600</v>
      </c>
      <c r="V1179">
        <v>16.5</v>
      </c>
      <c r="W1179">
        <v>2.7</v>
      </c>
      <c r="X1179">
        <v>15400</v>
      </c>
      <c r="Y1179">
        <v>105300</v>
      </c>
      <c r="Z1179">
        <v>14.6</v>
      </c>
      <c r="AA1179">
        <v>2.4</v>
      </c>
      <c r="AB1179">
        <v>15800</v>
      </c>
      <c r="AC1179">
        <v>107500</v>
      </c>
      <c r="AD1179">
        <v>14.7</v>
      </c>
      <c r="AE1179">
        <v>2.5</v>
      </c>
      <c r="AF1179">
        <v>14500</v>
      </c>
      <c r="AG1179">
        <v>108200</v>
      </c>
      <c r="AH1179">
        <v>13.4</v>
      </c>
      <c r="AI1179">
        <v>2.4</v>
      </c>
      <c r="AJ1179">
        <v>15200</v>
      </c>
      <c r="AK1179">
        <v>104700</v>
      </c>
      <c r="AL1179">
        <v>14.5</v>
      </c>
      <c r="AM1179">
        <v>2.6</v>
      </c>
      <c r="AN1179">
        <v>14600</v>
      </c>
      <c r="AO1179">
        <v>108700</v>
      </c>
      <c r="AP1179">
        <v>13.4</v>
      </c>
      <c r="AQ1179">
        <v>2.5</v>
      </c>
      <c r="AR1179">
        <v>14500</v>
      </c>
      <c r="AS1179">
        <v>110600</v>
      </c>
      <c r="AT1179">
        <v>13.1</v>
      </c>
      <c r="AU1179">
        <v>2.5</v>
      </c>
      <c r="AV1179">
        <v>14800</v>
      </c>
      <c r="AW1179">
        <v>114800</v>
      </c>
      <c r="AX1179">
        <v>12.9</v>
      </c>
      <c r="AY1179">
        <v>2.6</v>
      </c>
      <c r="AZ1179">
        <v>16500</v>
      </c>
      <c r="BA1179">
        <v>118700</v>
      </c>
      <c r="BB1179">
        <v>13.9</v>
      </c>
      <c r="BC1179">
        <v>2.9</v>
      </c>
      <c r="BD1179">
        <v>14700</v>
      </c>
      <c r="BE1179">
        <v>120200</v>
      </c>
      <c r="BF1179">
        <v>12.2</v>
      </c>
      <c r="BG1179">
        <v>2.7</v>
      </c>
      <c r="BH1179">
        <v>15800</v>
      </c>
      <c r="BI1179">
        <v>127100</v>
      </c>
      <c r="BJ1179">
        <v>12.5</v>
      </c>
      <c r="BK1179">
        <v>2.6</v>
      </c>
      <c r="BL1179">
        <v>14800</v>
      </c>
      <c r="BM1179">
        <v>122900</v>
      </c>
      <c r="BN1179">
        <v>12</v>
      </c>
      <c r="BO1179">
        <v>2.8</v>
      </c>
      <c r="BP1179">
        <v>16400</v>
      </c>
      <c r="BQ1179">
        <v>127100</v>
      </c>
      <c r="BR1179">
        <v>12.9</v>
      </c>
      <c r="BS1179">
        <v>3.3</v>
      </c>
      <c r="BT1179">
        <v>13000</v>
      </c>
      <c r="BU1179">
        <v>123700</v>
      </c>
      <c r="BV1179">
        <v>10.5</v>
      </c>
      <c r="BW1179">
        <v>3</v>
      </c>
    </row>
    <row r="1180" spans="1:75" x14ac:dyDescent="0.3">
      <c r="A1180" t="s">
        <v>101</v>
      </c>
      <c r="B1180" t="str">
        <f>VLOOKUP(A1180,'class and classification'!$A$1:$B$338,2,FALSE)</f>
        <v>Predominantly Urban</v>
      </c>
      <c r="C1180" t="str">
        <f>VLOOKUP(A1180,'class and classification'!$A$1:$C$338,3,FALSE)</f>
        <v>UA</v>
      </c>
      <c r="D1180">
        <v>10600</v>
      </c>
      <c r="E1180">
        <v>70800</v>
      </c>
      <c r="F1180">
        <v>14.9</v>
      </c>
      <c r="G1180">
        <v>2.2999999999999998</v>
      </c>
      <c r="H1180">
        <v>8700</v>
      </c>
      <c r="I1180">
        <v>70500</v>
      </c>
      <c r="J1180">
        <v>12.3</v>
      </c>
      <c r="K1180">
        <v>2.4</v>
      </c>
      <c r="L1180">
        <v>10000</v>
      </c>
      <c r="M1180">
        <v>72400</v>
      </c>
      <c r="N1180">
        <v>13.8</v>
      </c>
      <c r="O1180">
        <v>2.4</v>
      </c>
      <c r="P1180">
        <v>9800</v>
      </c>
      <c r="Q1180">
        <v>73800</v>
      </c>
      <c r="R1180">
        <v>13.2</v>
      </c>
      <c r="S1180">
        <v>2.4</v>
      </c>
      <c r="T1180">
        <v>10700</v>
      </c>
      <c r="U1180">
        <v>72500</v>
      </c>
      <c r="V1180">
        <v>14.8</v>
      </c>
      <c r="W1180">
        <v>2.6</v>
      </c>
      <c r="X1180">
        <v>8900</v>
      </c>
      <c r="Y1180">
        <v>70500</v>
      </c>
      <c r="Z1180">
        <v>12.6</v>
      </c>
      <c r="AA1180">
        <v>2.4</v>
      </c>
      <c r="AB1180">
        <v>9000</v>
      </c>
      <c r="AC1180">
        <v>71300</v>
      </c>
      <c r="AD1180">
        <v>12.6</v>
      </c>
      <c r="AE1180">
        <v>2.4</v>
      </c>
      <c r="AF1180">
        <v>9200</v>
      </c>
      <c r="AG1180">
        <v>68100</v>
      </c>
      <c r="AH1180">
        <v>13.6</v>
      </c>
      <c r="AI1180">
        <v>2.7</v>
      </c>
      <c r="AJ1180">
        <v>9200</v>
      </c>
      <c r="AK1180">
        <v>69000</v>
      </c>
      <c r="AL1180">
        <v>13.3</v>
      </c>
      <c r="AM1180">
        <v>2.5</v>
      </c>
      <c r="AN1180">
        <v>9500</v>
      </c>
      <c r="AO1180">
        <v>70400</v>
      </c>
      <c r="AP1180">
        <v>13.5</v>
      </c>
      <c r="AQ1180">
        <v>2.5</v>
      </c>
      <c r="AR1180">
        <v>8300</v>
      </c>
      <c r="AS1180">
        <v>70800</v>
      </c>
      <c r="AT1180">
        <v>11.7</v>
      </c>
      <c r="AU1180">
        <v>2.2999999999999998</v>
      </c>
      <c r="AV1180">
        <v>9700</v>
      </c>
      <c r="AW1180">
        <v>72000</v>
      </c>
      <c r="AX1180">
        <v>13.4</v>
      </c>
      <c r="AY1180">
        <v>2.4</v>
      </c>
      <c r="AZ1180">
        <v>9400</v>
      </c>
      <c r="BA1180">
        <v>71800</v>
      </c>
      <c r="BB1180">
        <v>13</v>
      </c>
      <c r="BC1180">
        <v>2.5</v>
      </c>
      <c r="BD1180">
        <v>8100</v>
      </c>
      <c r="BE1180">
        <v>70300</v>
      </c>
      <c r="BF1180">
        <v>11.5</v>
      </c>
      <c r="BG1180">
        <v>2.2999999999999998</v>
      </c>
      <c r="BH1180">
        <v>8800</v>
      </c>
      <c r="BI1180">
        <v>72300</v>
      </c>
      <c r="BJ1180">
        <v>12.2</v>
      </c>
      <c r="BK1180">
        <v>2.5</v>
      </c>
      <c r="BL1180">
        <v>9800</v>
      </c>
      <c r="BM1180">
        <v>69900</v>
      </c>
      <c r="BN1180">
        <v>14</v>
      </c>
      <c r="BO1180">
        <v>2.7</v>
      </c>
      <c r="BP1180">
        <v>7100</v>
      </c>
      <c r="BQ1180">
        <v>71200</v>
      </c>
      <c r="BR1180">
        <v>9.9</v>
      </c>
      <c r="BS1180">
        <v>2.8</v>
      </c>
      <c r="BT1180">
        <v>7600</v>
      </c>
      <c r="BU1180">
        <v>69700</v>
      </c>
      <c r="BV1180">
        <v>10.9</v>
      </c>
      <c r="BW1180">
        <v>3</v>
      </c>
    </row>
    <row r="1181" spans="1:75" x14ac:dyDescent="0.3">
      <c r="A1181" t="s">
        <v>102</v>
      </c>
      <c r="B1181" t="str">
        <f>VLOOKUP(A1181,'class and classification'!$A$1:$B$338,2,FALSE)</f>
        <v>Urban with Significant Rural</v>
      </c>
      <c r="C1181" t="str">
        <f>VLOOKUP(A1181,'class and classification'!$A$1:$C$338,3,FALSE)</f>
        <v>UA</v>
      </c>
      <c r="D1181">
        <v>11200</v>
      </c>
      <c r="E1181">
        <v>75000</v>
      </c>
      <c r="F1181">
        <v>14.9</v>
      </c>
      <c r="G1181">
        <v>2.2999999999999998</v>
      </c>
      <c r="H1181">
        <v>11000</v>
      </c>
      <c r="I1181">
        <v>75800</v>
      </c>
      <c r="J1181">
        <v>14.5</v>
      </c>
      <c r="K1181">
        <v>2.4</v>
      </c>
      <c r="L1181">
        <v>11100</v>
      </c>
      <c r="M1181">
        <v>77000</v>
      </c>
      <c r="N1181">
        <v>14.4</v>
      </c>
      <c r="O1181">
        <v>2.5</v>
      </c>
      <c r="P1181">
        <v>10600</v>
      </c>
      <c r="Q1181">
        <v>78500</v>
      </c>
      <c r="R1181">
        <v>13.5</v>
      </c>
      <c r="S1181">
        <v>2.5</v>
      </c>
      <c r="T1181">
        <v>10200</v>
      </c>
      <c r="U1181">
        <v>78400</v>
      </c>
      <c r="V1181">
        <v>12.9</v>
      </c>
      <c r="W1181">
        <v>2.5</v>
      </c>
      <c r="X1181">
        <v>8100</v>
      </c>
      <c r="Y1181">
        <v>75400</v>
      </c>
      <c r="Z1181">
        <v>10.7</v>
      </c>
      <c r="AA1181">
        <v>2.2000000000000002</v>
      </c>
      <c r="AB1181">
        <v>8400</v>
      </c>
      <c r="AC1181">
        <v>76800</v>
      </c>
      <c r="AD1181">
        <v>10.9</v>
      </c>
      <c r="AE1181">
        <v>2.2999999999999998</v>
      </c>
      <c r="AF1181">
        <v>11400</v>
      </c>
      <c r="AG1181">
        <v>78900</v>
      </c>
      <c r="AH1181">
        <v>14.5</v>
      </c>
      <c r="AI1181">
        <v>2.6</v>
      </c>
      <c r="AJ1181">
        <v>10900</v>
      </c>
      <c r="AK1181">
        <v>77300</v>
      </c>
      <c r="AL1181">
        <v>14.1</v>
      </c>
      <c r="AM1181">
        <v>2.5</v>
      </c>
      <c r="AN1181">
        <v>10900</v>
      </c>
      <c r="AO1181">
        <v>79800</v>
      </c>
      <c r="AP1181">
        <v>13.7</v>
      </c>
      <c r="AQ1181">
        <v>2.5</v>
      </c>
      <c r="AR1181">
        <v>9800</v>
      </c>
      <c r="AS1181">
        <v>79600</v>
      </c>
      <c r="AT1181">
        <v>12.3</v>
      </c>
      <c r="AU1181">
        <v>2.5</v>
      </c>
      <c r="AV1181">
        <v>10200</v>
      </c>
      <c r="AW1181">
        <v>77300</v>
      </c>
      <c r="AX1181">
        <v>13.2</v>
      </c>
      <c r="AY1181">
        <v>2.7</v>
      </c>
      <c r="AZ1181">
        <v>10900</v>
      </c>
      <c r="BA1181">
        <v>78000</v>
      </c>
      <c r="BB1181">
        <v>14</v>
      </c>
      <c r="BC1181">
        <v>2.8</v>
      </c>
      <c r="BD1181">
        <v>11700</v>
      </c>
      <c r="BE1181">
        <v>79700</v>
      </c>
      <c r="BF1181">
        <v>14.7</v>
      </c>
      <c r="BG1181">
        <v>2.7</v>
      </c>
      <c r="BH1181">
        <v>9900</v>
      </c>
      <c r="BI1181">
        <v>75100</v>
      </c>
      <c r="BJ1181">
        <v>13.2</v>
      </c>
      <c r="BK1181">
        <v>2.8</v>
      </c>
      <c r="BL1181">
        <v>9800</v>
      </c>
      <c r="BM1181">
        <v>76900</v>
      </c>
      <c r="BN1181">
        <v>12.8</v>
      </c>
      <c r="BO1181">
        <v>2.8</v>
      </c>
      <c r="BP1181">
        <v>9400</v>
      </c>
      <c r="BQ1181">
        <v>78100</v>
      </c>
      <c r="BR1181">
        <v>12.1</v>
      </c>
      <c r="BS1181">
        <v>3.2</v>
      </c>
      <c r="BT1181">
        <v>9500</v>
      </c>
      <c r="BU1181">
        <v>76500</v>
      </c>
      <c r="BV1181">
        <v>12.3</v>
      </c>
      <c r="BW1181">
        <v>3.6</v>
      </c>
    </row>
    <row r="1182" spans="1:75" x14ac:dyDescent="0.3">
      <c r="A1182" t="s">
        <v>103</v>
      </c>
      <c r="B1182" t="str">
        <f>VLOOKUP(A1182,'class and classification'!$A$1:$B$338,2,FALSE)</f>
        <v>Predominantly Urban</v>
      </c>
      <c r="C1182" t="str">
        <f>VLOOKUP(A1182,'class and classification'!$A$1:$C$338,3,FALSE)</f>
        <v>UA</v>
      </c>
      <c r="D1182">
        <v>9100</v>
      </c>
      <c r="E1182">
        <v>97200</v>
      </c>
      <c r="F1182">
        <v>9.4</v>
      </c>
      <c r="G1182">
        <v>1.9</v>
      </c>
      <c r="H1182">
        <v>10700</v>
      </c>
      <c r="I1182">
        <v>97900</v>
      </c>
      <c r="J1182">
        <v>10.9</v>
      </c>
      <c r="K1182">
        <v>2.1</v>
      </c>
      <c r="L1182">
        <v>9700</v>
      </c>
      <c r="M1182">
        <v>100300</v>
      </c>
      <c r="N1182">
        <v>9.6999999999999993</v>
      </c>
      <c r="O1182">
        <v>2</v>
      </c>
      <c r="P1182">
        <v>10800</v>
      </c>
      <c r="Q1182">
        <v>99200</v>
      </c>
      <c r="R1182">
        <v>10.9</v>
      </c>
      <c r="S1182">
        <v>2.2000000000000002</v>
      </c>
      <c r="T1182">
        <v>9300</v>
      </c>
      <c r="U1182">
        <v>100000</v>
      </c>
      <c r="V1182">
        <v>9.3000000000000007</v>
      </c>
      <c r="W1182">
        <v>2</v>
      </c>
      <c r="X1182">
        <v>7300</v>
      </c>
      <c r="Y1182">
        <v>95700</v>
      </c>
      <c r="Z1182">
        <v>7.7</v>
      </c>
      <c r="AA1182">
        <v>1.9</v>
      </c>
      <c r="AB1182">
        <v>9700</v>
      </c>
      <c r="AC1182">
        <v>93600</v>
      </c>
      <c r="AD1182">
        <v>10.4</v>
      </c>
      <c r="AE1182">
        <v>2.2000000000000002</v>
      </c>
      <c r="AF1182">
        <v>10800</v>
      </c>
      <c r="AG1182">
        <v>98800</v>
      </c>
      <c r="AH1182">
        <v>11</v>
      </c>
      <c r="AI1182">
        <v>2.4</v>
      </c>
      <c r="AJ1182">
        <v>10600</v>
      </c>
      <c r="AK1182">
        <v>103400</v>
      </c>
      <c r="AL1182">
        <v>10.3</v>
      </c>
      <c r="AM1182">
        <v>2.1</v>
      </c>
      <c r="AN1182">
        <v>8100</v>
      </c>
      <c r="AO1182">
        <v>100000</v>
      </c>
      <c r="AP1182">
        <v>8.1</v>
      </c>
      <c r="AQ1182">
        <v>1.8</v>
      </c>
      <c r="AR1182">
        <v>9300</v>
      </c>
      <c r="AS1182">
        <v>99900</v>
      </c>
      <c r="AT1182">
        <v>9.3000000000000007</v>
      </c>
      <c r="AU1182">
        <v>1.9</v>
      </c>
      <c r="AV1182">
        <v>10400</v>
      </c>
      <c r="AW1182">
        <v>105900</v>
      </c>
      <c r="AX1182">
        <v>9.8000000000000007</v>
      </c>
      <c r="AY1182">
        <v>1.9</v>
      </c>
      <c r="AZ1182">
        <v>10800</v>
      </c>
      <c r="BA1182">
        <v>109800</v>
      </c>
      <c r="BB1182">
        <v>9.8000000000000007</v>
      </c>
      <c r="BC1182">
        <v>2</v>
      </c>
      <c r="BD1182">
        <v>9700</v>
      </c>
      <c r="BE1182">
        <v>104100</v>
      </c>
      <c r="BF1182">
        <v>9.4</v>
      </c>
      <c r="BG1182">
        <v>2</v>
      </c>
      <c r="BH1182">
        <v>8400</v>
      </c>
      <c r="BI1182">
        <v>111900</v>
      </c>
      <c r="BJ1182">
        <v>7.5</v>
      </c>
      <c r="BK1182">
        <v>1.9</v>
      </c>
      <c r="BL1182">
        <v>9300</v>
      </c>
      <c r="BM1182">
        <v>110400</v>
      </c>
      <c r="BN1182">
        <v>8.4</v>
      </c>
      <c r="BO1182">
        <v>2.1</v>
      </c>
      <c r="BP1182">
        <v>9500</v>
      </c>
      <c r="BQ1182">
        <v>108300</v>
      </c>
      <c r="BR1182">
        <v>8.6999999999999993</v>
      </c>
      <c r="BS1182">
        <v>2.5</v>
      </c>
      <c r="BT1182">
        <v>7100</v>
      </c>
      <c r="BU1182">
        <v>112500</v>
      </c>
      <c r="BV1182">
        <v>6.3</v>
      </c>
      <c r="BW1182">
        <v>2.1</v>
      </c>
    </row>
    <row r="1183" spans="1:75" x14ac:dyDescent="0.3">
      <c r="A1183" t="s">
        <v>104</v>
      </c>
      <c r="B1183" t="str">
        <f>VLOOKUP(A1183,'class and classification'!$A$1:$B$338,2,FALSE)</f>
        <v>Predominantly Rural</v>
      </c>
      <c r="C1183" t="str">
        <f>VLOOKUP(A1183,'class and classification'!$A$1:$C$338,3,FALSE)</f>
        <v>SC</v>
      </c>
      <c r="D1183">
        <v>36100</v>
      </c>
      <c r="E1183">
        <v>280600</v>
      </c>
      <c r="F1183">
        <v>12.9</v>
      </c>
      <c r="G1183">
        <v>1.1000000000000001</v>
      </c>
      <c r="H1183">
        <v>37100</v>
      </c>
      <c r="I1183">
        <v>286800</v>
      </c>
      <c r="J1183">
        <v>13</v>
      </c>
      <c r="K1183">
        <v>1.2</v>
      </c>
      <c r="L1183">
        <v>38800</v>
      </c>
      <c r="M1183">
        <v>280600</v>
      </c>
      <c r="N1183">
        <v>13.8</v>
      </c>
      <c r="O1183">
        <v>2.2999999999999998</v>
      </c>
      <c r="P1183">
        <v>34300</v>
      </c>
      <c r="Q1183">
        <v>276400</v>
      </c>
      <c r="R1183">
        <v>12.4</v>
      </c>
      <c r="S1183">
        <v>2.2999999999999998</v>
      </c>
      <c r="T1183">
        <v>32800</v>
      </c>
      <c r="U1183">
        <v>290900</v>
      </c>
      <c r="V1183">
        <v>11.3</v>
      </c>
      <c r="W1183">
        <v>2.2000000000000002</v>
      </c>
      <c r="X1183">
        <v>34500</v>
      </c>
      <c r="Y1183">
        <v>283000</v>
      </c>
      <c r="Z1183">
        <v>12.2</v>
      </c>
      <c r="AA1183">
        <v>2.2999999999999998</v>
      </c>
      <c r="AB1183">
        <v>37300</v>
      </c>
      <c r="AC1183">
        <v>284700</v>
      </c>
      <c r="AD1183">
        <v>13.1</v>
      </c>
      <c r="AE1183">
        <v>2.2999999999999998</v>
      </c>
      <c r="AF1183">
        <v>42300</v>
      </c>
      <c r="AG1183">
        <v>280900</v>
      </c>
      <c r="AH1183">
        <v>15.1</v>
      </c>
      <c r="AI1183">
        <v>2.5</v>
      </c>
      <c r="AJ1183">
        <v>37300</v>
      </c>
      <c r="AK1183">
        <v>289100</v>
      </c>
      <c r="AL1183">
        <v>12.9</v>
      </c>
      <c r="AM1183">
        <v>2.2999999999999998</v>
      </c>
      <c r="AN1183">
        <v>40400</v>
      </c>
      <c r="AO1183">
        <v>288900</v>
      </c>
      <c r="AP1183">
        <v>14</v>
      </c>
      <c r="AQ1183">
        <v>2.4</v>
      </c>
      <c r="AR1183">
        <v>45200</v>
      </c>
      <c r="AS1183">
        <v>279900</v>
      </c>
      <c r="AT1183">
        <v>16.100000000000001</v>
      </c>
      <c r="AU1183">
        <v>2.7</v>
      </c>
      <c r="AV1183">
        <v>48600</v>
      </c>
      <c r="AW1183">
        <v>306600</v>
      </c>
      <c r="AX1183">
        <v>15.9</v>
      </c>
      <c r="AY1183">
        <v>2.5</v>
      </c>
      <c r="AZ1183">
        <v>42300</v>
      </c>
      <c r="BA1183">
        <v>309400</v>
      </c>
      <c r="BB1183">
        <v>13.7</v>
      </c>
      <c r="BC1183">
        <v>2.4</v>
      </c>
      <c r="BD1183">
        <v>42400</v>
      </c>
      <c r="BE1183">
        <v>293100</v>
      </c>
      <c r="BF1183">
        <v>14.5</v>
      </c>
      <c r="BG1183">
        <v>2.5</v>
      </c>
      <c r="BH1183">
        <v>36900</v>
      </c>
      <c r="BI1183">
        <v>294800</v>
      </c>
      <c r="BJ1183">
        <v>12.5</v>
      </c>
      <c r="BK1183">
        <v>2.4</v>
      </c>
      <c r="BL1183">
        <v>31700</v>
      </c>
      <c r="BM1183">
        <v>295200</v>
      </c>
      <c r="BN1183">
        <v>10.8</v>
      </c>
      <c r="BO1183">
        <v>2.2000000000000002</v>
      </c>
      <c r="BP1183">
        <v>27700</v>
      </c>
      <c r="BQ1183">
        <v>289000</v>
      </c>
      <c r="BR1183">
        <v>9.6</v>
      </c>
      <c r="BS1183">
        <v>2.2999999999999998</v>
      </c>
      <c r="BT1183">
        <v>30000</v>
      </c>
      <c r="BU1183">
        <v>289600</v>
      </c>
      <c r="BV1183">
        <v>10.4</v>
      </c>
      <c r="BW1183">
        <v>2.2000000000000002</v>
      </c>
    </row>
    <row r="1184" spans="1:75" x14ac:dyDescent="0.3">
      <c r="A1184" t="s">
        <v>105</v>
      </c>
      <c r="B1184" t="str">
        <f>VLOOKUP(A1184,'class and classification'!$A$1:$B$338,2,FALSE)</f>
        <v>Predominantly Urban</v>
      </c>
      <c r="C1184" t="str">
        <f>VLOOKUP(A1184,'class and classification'!$A$1:$C$338,3,FALSE)</f>
        <v>MD</v>
      </c>
      <c r="D1184">
        <v>14500</v>
      </c>
      <c r="E1184">
        <v>99100</v>
      </c>
      <c r="F1184">
        <v>14.6</v>
      </c>
      <c r="G1184">
        <v>2.2000000000000002</v>
      </c>
      <c r="H1184">
        <v>14200</v>
      </c>
      <c r="I1184">
        <v>97400</v>
      </c>
      <c r="J1184">
        <v>14.6</v>
      </c>
      <c r="K1184">
        <v>2.2999999999999998</v>
      </c>
      <c r="L1184">
        <v>12900</v>
      </c>
      <c r="M1184">
        <v>97400</v>
      </c>
      <c r="N1184">
        <v>13.2</v>
      </c>
      <c r="O1184">
        <v>2.4</v>
      </c>
      <c r="P1184">
        <v>13800</v>
      </c>
      <c r="Q1184">
        <v>101600</v>
      </c>
      <c r="R1184">
        <v>13.5</v>
      </c>
      <c r="S1184">
        <v>2.4</v>
      </c>
      <c r="T1184">
        <v>12600</v>
      </c>
      <c r="U1184">
        <v>98200</v>
      </c>
      <c r="V1184">
        <v>12.9</v>
      </c>
      <c r="W1184">
        <v>2.5</v>
      </c>
      <c r="X1184">
        <v>11100</v>
      </c>
      <c r="Y1184">
        <v>96700</v>
      </c>
      <c r="Z1184">
        <v>11.5</v>
      </c>
      <c r="AA1184">
        <v>2.2999999999999998</v>
      </c>
      <c r="AB1184">
        <v>12100</v>
      </c>
      <c r="AC1184">
        <v>97700</v>
      </c>
      <c r="AD1184">
        <v>12.4</v>
      </c>
      <c r="AE1184">
        <v>2.2999999999999998</v>
      </c>
      <c r="AF1184">
        <v>11700</v>
      </c>
      <c r="AG1184">
        <v>99700</v>
      </c>
      <c r="AH1184">
        <v>11.7</v>
      </c>
      <c r="AI1184">
        <v>2.5</v>
      </c>
      <c r="AJ1184">
        <v>12100</v>
      </c>
      <c r="AK1184">
        <v>102000</v>
      </c>
      <c r="AL1184">
        <v>11.9</v>
      </c>
      <c r="AM1184">
        <v>2.4</v>
      </c>
      <c r="AN1184">
        <v>13000</v>
      </c>
      <c r="AO1184">
        <v>107200</v>
      </c>
      <c r="AP1184">
        <v>12.1</v>
      </c>
      <c r="AQ1184">
        <v>2.2999999999999998</v>
      </c>
      <c r="AR1184">
        <v>15900</v>
      </c>
      <c r="AS1184">
        <v>109900</v>
      </c>
      <c r="AT1184">
        <v>14.4</v>
      </c>
      <c r="AU1184">
        <v>2.5</v>
      </c>
      <c r="AV1184">
        <v>12800</v>
      </c>
      <c r="AW1184">
        <v>113300</v>
      </c>
      <c r="AX1184">
        <v>11.3</v>
      </c>
      <c r="AY1184">
        <v>2.2000000000000002</v>
      </c>
      <c r="AZ1184">
        <v>14500</v>
      </c>
      <c r="BA1184">
        <v>111200</v>
      </c>
      <c r="BB1184">
        <v>13.1</v>
      </c>
      <c r="BC1184">
        <v>2.6</v>
      </c>
      <c r="BD1184">
        <v>13300</v>
      </c>
      <c r="BE1184">
        <v>113000</v>
      </c>
      <c r="BF1184">
        <v>11.7</v>
      </c>
      <c r="BG1184">
        <v>2.6</v>
      </c>
      <c r="BH1184">
        <v>17600</v>
      </c>
      <c r="BI1184">
        <v>113000</v>
      </c>
      <c r="BJ1184">
        <v>15.6</v>
      </c>
      <c r="BK1184">
        <v>2.9</v>
      </c>
      <c r="BL1184">
        <v>14800</v>
      </c>
      <c r="BM1184">
        <v>116200</v>
      </c>
      <c r="BN1184">
        <v>12.7</v>
      </c>
      <c r="BO1184">
        <v>2.5</v>
      </c>
      <c r="BP1184">
        <v>11000</v>
      </c>
      <c r="BQ1184">
        <v>111000</v>
      </c>
      <c r="BR1184">
        <v>9.9</v>
      </c>
      <c r="BS1184">
        <v>2.8</v>
      </c>
      <c r="BT1184">
        <v>16500</v>
      </c>
      <c r="BU1184">
        <v>112000</v>
      </c>
      <c r="BV1184">
        <v>14.7</v>
      </c>
      <c r="BW1184">
        <v>3.2</v>
      </c>
    </row>
    <row r="1185" spans="1:75" x14ac:dyDescent="0.3">
      <c r="A1185" t="s">
        <v>106</v>
      </c>
      <c r="B1185" t="str">
        <f>VLOOKUP(A1185,'class and classification'!$A$1:$B$338,2,FALSE)</f>
        <v>Predominantly Urban</v>
      </c>
      <c r="C1185" t="str">
        <f>VLOOKUP(A1185,'class and classification'!$A$1:$C$338,3,FALSE)</f>
        <v>MD</v>
      </c>
      <c r="D1185">
        <v>18100</v>
      </c>
      <c r="E1185">
        <v>126300</v>
      </c>
      <c r="F1185">
        <v>14.3</v>
      </c>
      <c r="G1185">
        <v>2.4</v>
      </c>
      <c r="H1185">
        <v>19400</v>
      </c>
      <c r="I1185">
        <v>129700</v>
      </c>
      <c r="J1185">
        <v>15</v>
      </c>
      <c r="K1185">
        <v>2.5</v>
      </c>
      <c r="L1185">
        <v>17400</v>
      </c>
      <c r="M1185">
        <v>128800</v>
      </c>
      <c r="N1185">
        <v>13.5</v>
      </c>
      <c r="O1185">
        <v>2.4</v>
      </c>
      <c r="P1185">
        <v>16200</v>
      </c>
      <c r="Q1185">
        <v>133500</v>
      </c>
      <c r="R1185">
        <v>12.1</v>
      </c>
      <c r="S1185">
        <v>2.2999999999999998</v>
      </c>
      <c r="T1185">
        <v>16400</v>
      </c>
      <c r="U1185">
        <v>131400</v>
      </c>
      <c r="V1185">
        <v>12.5</v>
      </c>
      <c r="W1185">
        <v>2.2999999999999998</v>
      </c>
      <c r="X1185">
        <v>11400</v>
      </c>
      <c r="Y1185">
        <v>124900</v>
      </c>
      <c r="Z1185">
        <v>9.1</v>
      </c>
      <c r="AA1185">
        <v>2.1</v>
      </c>
      <c r="AB1185">
        <v>13600</v>
      </c>
      <c r="AC1185">
        <v>130800</v>
      </c>
      <c r="AD1185">
        <v>10.4</v>
      </c>
      <c r="AE1185">
        <v>2.1</v>
      </c>
      <c r="AF1185">
        <v>13400</v>
      </c>
      <c r="AG1185">
        <v>125200</v>
      </c>
      <c r="AH1185">
        <v>10.7</v>
      </c>
      <c r="AI1185">
        <v>2.2999999999999998</v>
      </c>
      <c r="AJ1185">
        <v>16300</v>
      </c>
      <c r="AK1185">
        <v>129000</v>
      </c>
      <c r="AL1185">
        <v>12.6</v>
      </c>
      <c r="AM1185">
        <v>2.5</v>
      </c>
      <c r="AN1185">
        <v>15900</v>
      </c>
      <c r="AO1185">
        <v>130700</v>
      </c>
      <c r="AP1185">
        <v>12.1</v>
      </c>
      <c r="AQ1185">
        <v>2.4</v>
      </c>
      <c r="AR1185">
        <v>15100</v>
      </c>
      <c r="AS1185">
        <v>136600</v>
      </c>
      <c r="AT1185">
        <v>11.1</v>
      </c>
      <c r="AU1185">
        <v>2.2999999999999998</v>
      </c>
      <c r="AV1185">
        <v>15700</v>
      </c>
      <c r="AW1185">
        <v>137300</v>
      </c>
      <c r="AX1185">
        <v>11.4</v>
      </c>
      <c r="AY1185">
        <v>2.5</v>
      </c>
      <c r="AZ1185">
        <v>19400</v>
      </c>
      <c r="BA1185">
        <v>140700</v>
      </c>
      <c r="BB1185">
        <v>13.8</v>
      </c>
      <c r="BC1185">
        <v>2.6</v>
      </c>
      <c r="BD1185">
        <v>15700</v>
      </c>
      <c r="BE1185">
        <v>141800</v>
      </c>
      <c r="BF1185">
        <v>11.1</v>
      </c>
      <c r="BG1185">
        <v>2.4</v>
      </c>
      <c r="BH1185">
        <v>16800</v>
      </c>
      <c r="BI1185">
        <v>141000</v>
      </c>
      <c r="BJ1185">
        <v>11.9</v>
      </c>
      <c r="BK1185">
        <v>2.4</v>
      </c>
      <c r="BL1185">
        <v>14800</v>
      </c>
      <c r="BM1185">
        <v>139700</v>
      </c>
      <c r="BN1185">
        <v>10.6</v>
      </c>
      <c r="BO1185">
        <v>2.5</v>
      </c>
      <c r="BP1185">
        <v>14900</v>
      </c>
      <c r="BQ1185">
        <v>137200</v>
      </c>
      <c r="BR1185">
        <v>10.8</v>
      </c>
      <c r="BS1185">
        <v>3.2</v>
      </c>
      <c r="BT1185">
        <v>14300</v>
      </c>
      <c r="BU1185">
        <v>133700</v>
      </c>
      <c r="BV1185">
        <v>10.7</v>
      </c>
      <c r="BW1185">
        <v>2.9</v>
      </c>
    </row>
    <row r="1186" spans="1:75" x14ac:dyDescent="0.3">
      <c r="A1186" t="s">
        <v>107</v>
      </c>
      <c r="B1186" t="str">
        <f>VLOOKUP(A1186,'class and classification'!$A$1:$B$338,2,FALSE)</f>
        <v>Predominantly Urban</v>
      </c>
      <c r="C1186" t="str">
        <f>VLOOKUP(A1186,'class and classification'!$A$1:$C$338,3,FALSE)</f>
        <v>MD</v>
      </c>
      <c r="D1186">
        <v>16800</v>
      </c>
      <c r="E1186">
        <v>118300</v>
      </c>
      <c r="F1186">
        <v>14.2</v>
      </c>
      <c r="G1186">
        <v>2.2000000000000002</v>
      </c>
      <c r="H1186">
        <v>16500</v>
      </c>
      <c r="I1186">
        <v>118300</v>
      </c>
      <c r="J1186">
        <v>14</v>
      </c>
      <c r="K1186">
        <v>2.2000000000000002</v>
      </c>
      <c r="L1186">
        <v>16000</v>
      </c>
      <c r="M1186">
        <v>115000</v>
      </c>
      <c r="N1186">
        <v>13.9</v>
      </c>
      <c r="O1186">
        <v>2.2999999999999998</v>
      </c>
      <c r="P1186">
        <v>16700</v>
      </c>
      <c r="Q1186">
        <v>115000</v>
      </c>
      <c r="R1186">
        <v>14.5</v>
      </c>
      <c r="S1186">
        <v>2.5</v>
      </c>
      <c r="T1186">
        <v>13600</v>
      </c>
      <c r="U1186">
        <v>112600</v>
      </c>
      <c r="V1186">
        <v>12.1</v>
      </c>
      <c r="W1186">
        <v>2.4</v>
      </c>
      <c r="X1186">
        <v>12600</v>
      </c>
      <c r="Y1186">
        <v>107600</v>
      </c>
      <c r="Z1186">
        <v>11.7</v>
      </c>
      <c r="AA1186">
        <v>2.2999999999999998</v>
      </c>
      <c r="AB1186">
        <v>12300</v>
      </c>
      <c r="AC1186">
        <v>112700</v>
      </c>
      <c r="AD1186">
        <v>10.9</v>
      </c>
      <c r="AE1186">
        <v>2.2000000000000002</v>
      </c>
      <c r="AF1186">
        <v>12400</v>
      </c>
      <c r="AG1186">
        <v>108300</v>
      </c>
      <c r="AH1186">
        <v>11.5</v>
      </c>
      <c r="AI1186">
        <v>2.2999999999999998</v>
      </c>
      <c r="AJ1186">
        <v>12700</v>
      </c>
      <c r="AK1186">
        <v>112100</v>
      </c>
      <c r="AL1186">
        <v>11.3</v>
      </c>
      <c r="AM1186">
        <v>2.2999999999999998</v>
      </c>
      <c r="AN1186">
        <v>12900</v>
      </c>
      <c r="AO1186">
        <v>108100</v>
      </c>
      <c r="AP1186">
        <v>11.9</v>
      </c>
      <c r="AQ1186">
        <v>2.4</v>
      </c>
      <c r="AR1186">
        <v>12600</v>
      </c>
      <c r="AS1186">
        <v>111000</v>
      </c>
      <c r="AT1186">
        <v>11.3</v>
      </c>
      <c r="AU1186">
        <v>2.4</v>
      </c>
      <c r="AV1186">
        <v>13800</v>
      </c>
      <c r="AW1186">
        <v>117700</v>
      </c>
      <c r="AX1186">
        <v>11.7</v>
      </c>
      <c r="AY1186">
        <v>2.4</v>
      </c>
      <c r="AZ1186">
        <v>12400</v>
      </c>
      <c r="BA1186">
        <v>108300</v>
      </c>
      <c r="BB1186">
        <v>11.4</v>
      </c>
      <c r="BC1186">
        <v>2.6</v>
      </c>
      <c r="BD1186">
        <v>16700</v>
      </c>
      <c r="BE1186">
        <v>119500</v>
      </c>
      <c r="BF1186">
        <v>14</v>
      </c>
      <c r="BG1186">
        <v>2.7</v>
      </c>
      <c r="BH1186">
        <v>14600</v>
      </c>
      <c r="BI1186">
        <v>119600</v>
      </c>
      <c r="BJ1186">
        <v>12.2</v>
      </c>
      <c r="BK1186">
        <v>2.6</v>
      </c>
      <c r="BL1186">
        <v>12700</v>
      </c>
      <c r="BM1186">
        <v>117000</v>
      </c>
      <c r="BN1186">
        <v>10.8</v>
      </c>
      <c r="BO1186">
        <v>2.6</v>
      </c>
      <c r="BP1186">
        <v>10800</v>
      </c>
      <c r="BQ1186">
        <v>127800</v>
      </c>
      <c r="BR1186">
        <v>8.5</v>
      </c>
      <c r="BS1186">
        <v>2.6</v>
      </c>
      <c r="BT1186">
        <v>9200</v>
      </c>
      <c r="BU1186">
        <v>120300</v>
      </c>
      <c r="BV1186">
        <v>7.7</v>
      </c>
      <c r="BW1186">
        <v>2.5</v>
      </c>
    </row>
    <row r="1187" spans="1:75" x14ac:dyDescent="0.3">
      <c r="A1187" t="s">
        <v>108</v>
      </c>
      <c r="B1187" t="str">
        <f>VLOOKUP(A1187,'class and classification'!$A$1:$B$338,2,FALSE)</f>
        <v>Predominantly Urban</v>
      </c>
      <c r="C1187" t="str">
        <f>VLOOKUP(A1187,'class and classification'!$A$1:$C$338,3,FALSE)</f>
        <v>MD</v>
      </c>
      <c r="D1187">
        <v>29200</v>
      </c>
      <c r="E1187">
        <v>229300</v>
      </c>
      <c r="F1187">
        <v>12.7</v>
      </c>
      <c r="G1187">
        <v>2.2999999999999998</v>
      </c>
      <c r="H1187">
        <v>34400</v>
      </c>
      <c r="I1187">
        <v>240100</v>
      </c>
      <c r="J1187">
        <v>14.3</v>
      </c>
      <c r="K1187">
        <v>2.4</v>
      </c>
      <c r="L1187">
        <v>26200</v>
      </c>
      <c r="M1187">
        <v>230000</v>
      </c>
      <c r="N1187">
        <v>11.4</v>
      </c>
      <c r="O1187">
        <v>2.2000000000000002</v>
      </c>
      <c r="P1187">
        <v>23300</v>
      </c>
      <c r="Q1187">
        <v>242800</v>
      </c>
      <c r="R1187">
        <v>9.6</v>
      </c>
      <c r="S1187">
        <v>2.1</v>
      </c>
      <c r="T1187">
        <v>22000</v>
      </c>
      <c r="U1187">
        <v>245200</v>
      </c>
      <c r="V1187">
        <v>9</v>
      </c>
      <c r="W1187">
        <v>2.1</v>
      </c>
      <c r="X1187">
        <v>21100</v>
      </c>
      <c r="Y1187">
        <v>237700</v>
      </c>
      <c r="Z1187">
        <v>8.9</v>
      </c>
      <c r="AA1187">
        <v>2.1</v>
      </c>
      <c r="AB1187">
        <v>17500</v>
      </c>
      <c r="AC1187">
        <v>241800</v>
      </c>
      <c r="AD1187">
        <v>7.2</v>
      </c>
      <c r="AE1187">
        <v>1.9</v>
      </c>
      <c r="AF1187">
        <v>21200</v>
      </c>
      <c r="AG1187">
        <v>241900</v>
      </c>
      <c r="AH1187">
        <v>8.8000000000000007</v>
      </c>
      <c r="AI1187">
        <v>2.1</v>
      </c>
      <c r="AJ1187">
        <v>23000</v>
      </c>
      <c r="AK1187">
        <v>244400</v>
      </c>
      <c r="AL1187">
        <v>9.4</v>
      </c>
      <c r="AM1187">
        <v>2.1</v>
      </c>
      <c r="AN1187">
        <v>22100</v>
      </c>
      <c r="AO1187">
        <v>259700</v>
      </c>
      <c r="AP1187">
        <v>8.5</v>
      </c>
      <c r="AQ1187">
        <v>2</v>
      </c>
      <c r="AR1187">
        <v>22900</v>
      </c>
      <c r="AS1187">
        <v>262900</v>
      </c>
      <c r="AT1187">
        <v>8.6999999999999993</v>
      </c>
      <c r="AU1187">
        <v>2.1</v>
      </c>
      <c r="AV1187">
        <v>21900</v>
      </c>
      <c r="AW1187">
        <v>264400</v>
      </c>
      <c r="AX1187">
        <v>8.3000000000000007</v>
      </c>
      <c r="AY1187">
        <v>2.1</v>
      </c>
      <c r="AZ1187">
        <v>20900</v>
      </c>
      <c r="BA1187">
        <v>260700</v>
      </c>
      <c r="BB1187">
        <v>8</v>
      </c>
      <c r="BC1187">
        <v>2.1</v>
      </c>
      <c r="BD1187">
        <v>26600</v>
      </c>
      <c r="BE1187">
        <v>269800</v>
      </c>
      <c r="BF1187">
        <v>9.9</v>
      </c>
      <c r="BG1187">
        <v>2.2999999999999998</v>
      </c>
      <c r="BH1187">
        <v>23500</v>
      </c>
      <c r="BI1187">
        <v>282600</v>
      </c>
      <c r="BJ1187">
        <v>8.3000000000000007</v>
      </c>
      <c r="BK1187">
        <v>2.2000000000000002</v>
      </c>
      <c r="BL1187">
        <v>19100</v>
      </c>
      <c r="BM1187">
        <v>289000</v>
      </c>
      <c r="BN1187">
        <v>6.6</v>
      </c>
      <c r="BO1187">
        <v>2</v>
      </c>
      <c r="BP1187">
        <v>22000</v>
      </c>
      <c r="BQ1187">
        <v>276700</v>
      </c>
      <c r="BR1187">
        <v>7.9</v>
      </c>
      <c r="BS1187">
        <v>2.2999999999999998</v>
      </c>
      <c r="BT1187">
        <v>24600</v>
      </c>
      <c r="BU1187">
        <v>293700</v>
      </c>
      <c r="BV1187">
        <v>8.4</v>
      </c>
      <c r="BW1187">
        <v>2.2000000000000002</v>
      </c>
    </row>
    <row r="1188" spans="1:75" x14ac:dyDescent="0.3">
      <c r="A1188" t="s">
        <v>109</v>
      </c>
      <c r="B1188" t="str">
        <f>VLOOKUP(A1188,'class and classification'!$A$1:$B$338,2,FALSE)</f>
        <v>Predominantly Urban</v>
      </c>
      <c r="C1188" t="str">
        <f>VLOOKUP(A1188,'class and classification'!$A$1:$C$338,3,FALSE)</f>
        <v>MD</v>
      </c>
      <c r="D1188">
        <v>24100</v>
      </c>
      <c r="E1188">
        <v>207500</v>
      </c>
      <c r="F1188">
        <v>11.6</v>
      </c>
      <c r="G1188">
        <v>2.1</v>
      </c>
      <c r="H1188">
        <v>25900</v>
      </c>
      <c r="I1188">
        <v>214900</v>
      </c>
      <c r="J1188">
        <v>12.1</v>
      </c>
      <c r="K1188">
        <v>2.2999999999999998</v>
      </c>
      <c r="L1188">
        <v>26100</v>
      </c>
      <c r="M1188">
        <v>217000</v>
      </c>
      <c r="N1188">
        <v>12</v>
      </c>
      <c r="O1188">
        <v>2.2999999999999998</v>
      </c>
      <c r="P1188">
        <v>26300</v>
      </c>
      <c r="Q1188">
        <v>215600</v>
      </c>
      <c r="R1188">
        <v>12.2</v>
      </c>
      <c r="S1188">
        <v>2.4</v>
      </c>
      <c r="T1188">
        <v>28700</v>
      </c>
      <c r="U1188">
        <v>223200</v>
      </c>
      <c r="V1188">
        <v>12.9</v>
      </c>
      <c r="W1188">
        <v>2.5</v>
      </c>
      <c r="X1188">
        <v>30500</v>
      </c>
      <c r="Y1188">
        <v>220800</v>
      </c>
      <c r="Z1188">
        <v>13.8</v>
      </c>
      <c r="AA1188">
        <v>2.7</v>
      </c>
      <c r="AB1188">
        <v>24600</v>
      </c>
      <c r="AC1188">
        <v>205200</v>
      </c>
      <c r="AD1188">
        <v>12</v>
      </c>
      <c r="AE1188">
        <v>2.5</v>
      </c>
      <c r="AF1188">
        <v>23000</v>
      </c>
      <c r="AG1188">
        <v>207200</v>
      </c>
      <c r="AH1188">
        <v>11.1</v>
      </c>
      <c r="AI1188">
        <v>2.4</v>
      </c>
      <c r="AJ1188">
        <v>24400</v>
      </c>
      <c r="AK1188">
        <v>217300</v>
      </c>
      <c r="AL1188">
        <v>11.2</v>
      </c>
      <c r="AM1188">
        <v>2.2999999999999998</v>
      </c>
      <c r="AN1188">
        <v>26000</v>
      </c>
      <c r="AO1188">
        <v>221100</v>
      </c>
      <c r="AP1188">
        <v>11.7</v>
      </c>
      <c r="AQ1188">
        <v>2.5</v>
      </c>
      <c r="AR1188">
        <v>24200</v>
      </c>
      <c r="AS1188">
        <v>221700</v>
      </c>
      <c r="AT1188">
        <v>10.9</v>
      </c>
      <c r="AU1188">
        <v>2.2999999999999998</v>
      </c>
      <c r="AV1188">
        <v>24300</v>
      </c>
      <c r="AW1188">
        <v>222800</v>
      </c>
      <c r="AX1188">
        <v>10.9</v>
      </c>
      <c r="AY1188">
        <v>2.2999999999999998</v>
      </c>
      <c r="AZ1188">
        <v>29800</v>
      </c>
      <c r="BA1188">
        <v>225300</v>
      </c>
      <c r="BB1188">
        <v>13.2</v>
      </c>
      <c r="BC1188">
        <v>2.6</v>
      </c>
      <c r="BD1188">
        <v>26100</v>
      </c>
      <c r="BE1188">
        <v>226000</v>
      </c>
      <c r="BF1188">
        <v>11.6</v>
      </c>
      <c r="BG1188">
        <v>2.5</v>
      </c>
      <c r="BH1188">
        <v>23000</v>
      </c>
      <c r="BI1188">
        <v>216400</v>
      </c>
      <c r="BJ1188">
        <v>10.6</v>
      </c>
      <c r="BK1188">
        <v>2.5</v>
      </c>
      <c r="BL1188">
        <v>24800</v>
      </c>
      <c r="BM1188">
        <v>222700</v>
      </c>
      <c r="BN1188">
        <v>11.1</v>
      </c>
      <c r="BO1188">
        <v>2.5</v>
      </c>
      <c r="BP1188">
        <v>27600</v>
      </c>
      <c r="BQ1188">
        <v>238200</v>
      </c>
      <c r="BR1188">
        <v>11.6</v>
      </c>
      <c r="BS1188">
        <v>2.9</v>
      </c>
      <c r="BT1188">
        <v>24200</v>
      </c>
      <c r="BU1188">
        <v>241600</v>
      </c>
      <c r="BV1188">
        <v>10</v>
      </c>
      <c r="BW1188">
        <v>2.8</v>
      </c>
    </row>
    <row r="1189" spans="1:75" x14ac:dyDescent="0.3">
      <c r="A1189" t="s">
        <v>110</v>
      </c>
      <c r="B1189" t="str">
        <f>VLOOKUP(A1189,'class and classification'!$A$1:$B$338,2,FALSE)</f>
        <v>Predominantly Urban</v>
      </c>
      <c r="C1189" t="str">
        <f>VLOOKUP(A1189,'class and classification'!$A$1:$C$338,3,FALSE)</f>
        <v>MD</v>
      </c>
      <c r="D1189">
        <v>11900</v>
      </c>
      <c r="E1189">
        <v>91700</v>
      </c>
      <c r="F1189">
        <v>12.9</v>
      </c>
      <c r="G1189">
        <v>2.2999999999999998</v>
      </c>
      <c r="H1189">
        <v>10600</v>
      </c>
      <c r="I1189">
        <v>92800</v>
      </c>
      <c r="J1189">
        <v>11.4</v>
      </c>
      <c r="K1189">
        <v>2.2999999999999998</v>
      </c>
      <c r="L1189">
        <v>10700</v>
      </c>
      <c r="M1189">
        <v>94400</v>
      </c>
      <c r="N1189">
        <v>11.3</v>
      </c>
      <c r="O1189">
        <v>2.2000000000000002</v>
      </c>
      <c r="P1189">
        <v>10900</v>
      </c>
      <c r="Q1189">
        <v>93000</v>
      </c>
      <c r="R1189">
        <v>11.8</v>
      </c>
      <c r="S1189">
        <v>2.2000000000000002</v>
      </c>
      <c r="T1189">
        <v>11100</v>
      </c>
      <c r="U1189">
        <v>95800</v>
      </c>
      <c r="V1189">
        <v>11.6</v>
      </c>
      <c r="W1189">
        <v>2.2000000000000002</v>
      </c>
      <c r="X1189">
        <v>10200</v>
      </c>
      <c r="Y1189">
        <v>92200</v>
      </c>
      <c r="Z1189">
        <v>11.1</v>
      </c>
      <c r="AA1189">
        <v>2.2999999999999998</v>
      </c>
      <c r="AB1189">
        <v>8500</v>
      </c>
      <c r="AC1189">
        <v>92200</v>
      </c>
      <c r="AD1189">
        <v>9.1999999999999993</v>
      </c>
      <c r="AE1189">
        <v>2.2000000000000002</v>
      </c>
      <c r="AF1189">
        <v>11100</v>
      </c>
      <c r="AG1189">
        <v>94100</v>
      </c>
      <c r="AH1189">
        <v>11.8</v>
      </c>
      <c r="AI1189">
        <v>2.2999999999999998</v>
      </c>
      <c r="AJ1189">
        <v>11000</v>
      </c>
      <c r="AK1189">
        <v>95300</v>
      </c>
      <c r="AL1189">
        <v>11.5</v>
      </c>
      <c r="AM1189">
        <v>2.2999999999999998</v>
      </c>
      <c r="AN1189">
        <v>10100</v>
      </c>
      <c r="AO1189">
        <v>95200</v>
      </c>
      <c r="AP1189">
        <v>10.6</v>
      </c>
      <c r="AQ1189">
        <v>2.2999999999999998</v>
      </c>
      <c r="AR1189">
        <v>9400</v>
      </c>
      <c r="AS1189">
        <v>101500</v>
      </c>
      <c r="AT1189">
        <v>9.3000000000000007</v>
      </c>
      <c r="AU1189">
        <v>2.1</v>
      </c>
      <c r="AV1189">
        <v>10100</v>
      </c>
      <c r="AW1189">
        <v>101000</v>
      </c>
      <c r="AX1189">
        <v>10</v>
      </c>
      <c r="AY1189">
        <v>2.2000000000000002</v>
      </c>
      <c r="AZ1189">
        <v>11100</v>
      </c>
      <c r="BA1189">
        <v>101400</v>
      </c>
      <c r="BB1189">
        <v>10.9</v>
      </c>
      <c r="BC1189">
        <v>2.4</v>
      </c>
      <c r="BD1189">
        <v>12100</v>
      </c>
      <c r="BE1189">
        <v>103800</v>
      </c>
      <c r="BF1189">
        <v>11.6</v>
      </c>
      <c r="BG1189">
        <v>2.4</v>
      </c>
      <c r="BH1189">
        <v>9800</v>
      </c>
      <c r="BI1189">
        <v>104800</v>
      </c>
      <c r="BJ1189">
        <v>9.4</v>
      </c>
      <c r="BK1189">
        <v>2.2000000000000002</v>
      </c>
      <c r="BL1189">
        <v>8600</v>
      </c>
      <c r="BM1189">
        <v>98500</v>
      </c>
      <c r="BN1189">
        <v>8.8000000000000007</v>
      </c>
      <c r="BO1189">
        <v>2.1</v>
      </c>
      <c r="BP1189">
        <v>6400</v>
      </c>
      <c r="BQ1189">
        <v>97500</v>
      </c>
      <c r="BR1189">
        <v>6.6</v>
      </c>
      <c r="BS1189">
        <v>2.2999999999999998</v>
      </c>
      <c r="BT1189">
        <v>9600</v>
      </c>
      <c r="BU1189">
        <v>97600</v>
      </c>
      <c r="BV1189">
        <v>9.8000000000000007</v>
      </c>
      <c r="BW1189">
        <v>2.7</v>
      </c>
    </row>
    <row r="1190" spans="1:75" x14ac:dyDescent="0.3">
      <c r="A1190" t="s">
        <v>111</v>
      </c>
      <c r="B1190" t="str">
        <f>VLOOKUP(A1190,'class and classification'!$A$1:$B$338,2,FALSE)</f>
        <v>Predominantly Urban</v>
      </c>
      <c r="C1190" t="str">
        <f>VLOOKUP(A1190,'class and classification'!$A$1:$C$338,3,FALSE)</f>
        <v>MD</v>
      </c>
      <c r="D1190">
        <v>19000</v>
      </c>
      <c r="E1190">
        <v>189200</v>
      </c>
      <c r="F1190">
        <v>10.1</v>
      </c>
      <c r="G1190">
        <v>2</v>
      </c>
      <c r="H1190">
        <v>21900</v>
      </c>
      <c r="I1190">
        <v>195900</v>
      </c>
      <c r="J1190">
        <v>11.2</v>
      </c>
      <c r="K1190">
        <v>2.2000000000000002</v>
      </c>
      <c r="L1190">
        <v>24800</v>
      </c>
      <c r="M1190">
        <v>192100</v>
      </c>
      <c r="N1190">
        <v>12.9</v>
      </c>
      <c r="O1190">
        <v>2.2999999999999998</v>
      </c>
      <c r="P1190">
        <v>28100</v>
      </c>
      <c r="Q1190">
        <v>197100</v>
      </c>
      <c r="R1190">
        <v>14.3</v>
      </c>
      <c r="S1190">
        <v>2.4</v>
      </c>
      <c r="T1190">
        <v>25800</v>
      </c>
      <c r="U1190">
        <v>195200</v>
      </c>
      <c r="V1190">
        <v>13.2</v>
      </c>
      <c r="W1190">
        <v>2.4</v>
      </c>
      <c r="X1190">
        <v>23300</v>
      </c>
      <c r="Y1190">
        <v>190100</v>
      </c>
      <c r="Z1190">
        <v>12.3</v>
      </c>
      <c r="AA1190">
        <v>2.4</v>
      </c>
      <c r="AB1190">
        <v>24600</v>
      </c>
      <c r="AC1190">
        <v>194300</v>
      </c>
      <c r="AD1190">
        <v>12.6</v>
      </c>
      <c r="AE1190">
        <v>2.5</v>
      </c>
      <c r="AF1190">
        <v>23200</v>
      </c>
      <c r="AG1190">
        <v>187700</v>
      </c>
      <c r="AH1190">
        <v>12.4</v>
      </c>
      <c r="AI1190">
        <v>2.5</v>
      </c>
      <c r="AJ1190">
        <v>21300</v>
      </c>
      <c r="AK1190">
        <v>187800</v>
      </c>
      <c r="AL1190">
        <v>11.3</v>
      </c>
      <c r="AM1190">
        <v>2.4</v>
      </c>
      <c r="AN1190">
        <v>20100</v>
      </c>
      <c r="AO1190">
        <v>192400</v>
      </c>
      <c r="AP1190">
        <v>10.4</v>
      </c>
      <c r="AQ1190">
        <v>2.4</v>
      </c>
      <c r="AR1190">
        <v>22800</v>
      </c>
      <c r="AS1190">
        <v>192700</v>
      </c>
      <c r="AT1190">
        <v>11.8</v>
      </c>
      <c r="AU1190">
        <v>2.4</v>
      </c>
      <c r="AV1190">
        <v>22100</v>
      </c>
      <c r="AW1190">
        <v>196800</v>
      </c>
      <c r="AX1190">
        <v>11.2</v>
      </c>
      <c r="AY1190">
        <v>2.4</v>
      </c>
      <c r="AZ1190">
        <v>20500</v>
      </c>
      <c r="BA1190">
        <v>195600</v>
      </c>
      <c r="BB1190">
        <v>10.5</v>
      </c>
      <c r="BC1190">
        <v>2.4</v>
      </c>
      <c r="BD1190">
        <v>24800</v>
      </c>
      <c r="BE1190">
        <v>199600</v>
      </c>
      <c r="BF1190">
        <v>12.4</v>
      </c>
      <c r="BG1190">
        <v>2.5</v>
      </c>
      <c r="BH1190">
        <v>21200</v>
      </c>
      <c r="BI1190">
        <v>199700</v>
      </c>
      <c r="BJ1190">
        <v>10.6</v>
      </c>
      <c r="BK1190">
        <v>2.2999999999999998</v>
      </c>
      <c r="BL1190">
        <v>22100</v>
      </c>
      <c r="BM1190">
        <v>202300</v>
      </c>
      <c r="BN1190">
        <v>10.9</v>
      </c>
      <c r="BO1190">
        <v>2.2999999999999998</v>
      </c>
      <c r="BP1190">
        <v>17200</v>
      </c>
      <c r="BQ1190">
        <v>200300</v>
      </c>
      <c r="BR1190">
        <v>8.6</v>
      </c>
      <c r="BS1190">
        <v>2.4</v>
      </c>
      <c r="BT1190">
        <v>20900</v>
      </c>
      <c r="BU1190">
        <v>203800</v>
      </c>
      <c r="BV1190">
        <v>10.3</v>
      </c>
      <c r="BW1190">
        <v>2.6</v>
      </c>
    </row>
    <row r="1191" spans="1:75" x14ac:dyDescent="0.3">
      <c r="A1191" t="s">
        <v>112</v>
      </c>
      <c r="B1191" t="str">
        <f>VLOOKUP(A1191,'class and classification'!$A$1:$B$338,2,FALSE)</f>
        <v>Predominantly Urban</v>
      </c>
      <c r="C1191" t="str">
        <f>VLOOKUP(A1191,'class and classification'!$A$1:$C$338,3,FALSE)</f>
        <v>MD</v>
      </c>
      <c r="D1191">
        <v>40900</v>
      </c>
      <c r="E1191">
        <v>358300</v>
      </c>
      <c r="F1191">
        <v>11.4</v>
      </c>
      <c r="G1191">
        <v>1.8</v>
      </c>
      <c r="H1191">
        <v>42400</v>
      </c>
      <c r="I1191">
        <v>356000</v>
      </c>
      <c r="J1191">
        <v>11.9</v>
      </c>
      <c r="K1191">
        <v>1.9</v>
      </c>
      <c r="L1191">
        <v>42000</v>
      </c>
      <c r="M1191">
        <v>379800</v>
      </c>
      <c r="N1191">
        <v>11.1</v>
      </c>
      <c r="O1191">
        <v>1.8</v>
      </c>
      <c r="P1191">
        <v>37900</v>
      </c>
      <c r="Q1191">
        <v>368100</v>
      </c>
      <c r="R1191">
        <v>10.3</v>
      </c>
      <c r="S1191">
        <v>1.7</v>
      </c>
      <c r="T1191">
        <v>34600</v>
      </c>
      <c r="U1191">
        <v>362100</v>
      </c>
      <c r="V1191">
        <v>9.5</v>
      </c>
      <c r="W1191">
        <v>1.6</v>
      </c>
      <c r="X1191">
        <v>29100</v>
      </c>
      <c r="Y1191">
        <v>354400</v>
      </c>
      <c r="Z1191">
        <v>8.1999999999999993</v>
      </c>
      <c r="AA1191">
        <v>1.6</v>
      </c>
      <c r="AB1191">
        <v>30100</v>
      </c>
      <c r="AC1191">
        <v>352100</v>
      </c>
      <c r="AD1191">
        <v>8.5</v>
      </c>
      <c r="AE1191">
        <v>1.7</v>
      </c>
      <c r="AF1191">
        <v>37500</v>
      </c>
      <c r="AG1191">
        <v>345200</v>
      </c>
      <c r="AH1191">
        <v>10.9</v>
      </c>
      <c r="AI1191">
        <v>2</v>
      </c>
      <c r="AJ1191">
        <v>35000</v>
      </c>
      <c r="AK1191">
        <v>348900</v>
      </c>
      <c r="AL1191">
        <v>10</v>
      </c>
      <c r="AM1191">
        <v>1.9</v>
      </c>
      <c r="AN1191">
        <v>29300</v>
      </c>
      <c r="AO1191">
        <v>349500</v>
      </c>
      <c r="AP1191">
        <v>8.4</v>
      </c>
      <c r="AQ1191">
        <v>1.8</v>
      </c>
      <c r="AR1191">
        <v>34100</v>
      </c>
      <c r="AS1191">
        <v>357200</v>
      </c>
      <c r="AT1191">
        <v>9.5</v>
      </c>
      <c r="AU1191">
        <v>1.9</v>
      </c>
      <c r="AV1191">
        <v>35100</v>
      </c>
      <c r="AW1191">
        <v>392400</v>
      </c>
      <c r="AX1191">
        <v>8.9</v>
      </c>
      <c r="AY1191">
        <v>1.8</v>
      </c>
      <c r="AZ1191">
        <v>34100</v>
      </c>
      <c r="BA1191">
        <v>391400</v>
      </c>
      <c r="BB1191">
        <v>8.6999999999999993</v>
      </c>
      <c r="BC1191">
        <v>1.8</v>
      </c>
      <c r="BD1191">
        <v>43600</v>
      </c>
      <c r="BE1191">
        <v>399300</v>
      </c>
      <c r="BF1191">
        <v>10.9</v>
      </c>
      <c r="BG1191">
        <v>2</v>
      </c>
      <c r="BH1191">
        <v>40800</v>
      </c>
      <c r="BI1191">
        <v>399100</v>
      </c>
      <c r="BJ1191">
        <v>10.199999999999999</v>
      </c>
      <c r="BK1191">
        <v>2</v>
      </c>
      <c r="BL1191">
        <v>36200</v>
      </c>
      <c r="BM1191">
        <v>397800</v>
      </c>
      <c r="BN1191">
        <v>9.1</v>
      </c>
      <c r="BO1191">
        <v>1.9</v>
      </c>
      <c r="BP1191">
        <v>34100</v>
      </c>
      <c r="BQ1191">
        <v>424700</v>
      </c>
      <c r="BR1191">
        <v>8</v>
      </c>
      <c r="BS1191">
        <v>1.9</v>
      </c>
      <c r="BT1191">
        <v>24200</v>
      </c>
      <c r="BU1191">
        <v>385600</v>
      </c>
      <c r="BV1191">
        <v>6.3</v>
      </c>
      <c r="BW1191">
        <v>1.8</v>
      </c>
    </row>
    <row r="1192" spans="1:75" x14ac:dyDescent="0.3">
      <c r="A1192" t="s">
        <v>113</v>
      </c>
      <c r="B1192" t="str">
        <f>VLOOKUP(A1192,'class and classification'!$A$1:$B$338,2,FALSE)</f>
        <v>Predominantly Urban</v>
      </c>
      <c r="C1192" t="str">
        <f>VLOOKUP(A1192,'class and classification'!$A$1:$C$338,3,FALSE)</f>
        <v>MD</v>
      </c>
      <c r="D1192">
        <v>14000</v>
      </c>
      <c r="E1192">
        <v>154200</v>
      </c>
      <c r="F1192">
        <v>9.1</v>
      </c>
      <c r="G1192">
        <v>1.9</v>
      </c>
      <c r="H1192">
        <v>18000</v>
      </c>
      <c r="I1192">
        <v>151600</v>
      </c>
      <c r="J1192">
        <v>11.8</v>
      </c>
      <c r="K1192">
        <v>2.2000000000000002</v>
      </c>
      <c r="L1192">
        <v>18400</v>
      </c>
      <c r="M1192">
        <v>154700</v>
      </c>
      <c r="N1192">
        <v>11.9</v>
      </c>
      <c r="O1192">
        <v>2.2999999999999998</v>
      </c>
      <c r="P1192">
        <v>18700</v>
      </c>
      <c r="Q1192">
        <v>149800</v>
      </c>
      <c r="R1192">
        <v>12.5</v>
      </c>
      <c r="S1192">
        <v>2.2999999999999998</v>
      </c>
      <c r="T1192">
        <v>19300</v>
      </c>
      <c r="U1192">
        <v>153100</v>
      </c>
      <c r="V1192">
        <v>12.6</v>
      </c>
      <c r="W1192">
        <v>2.2999999999999998</v>
      </c>
      <c r="X1192">
        <v>19000</v>
      </c>
      <c r="Y1192">
        <v>149100</v>
      </c>
      <c r="Z1192">
        <v>12.8</v>
      </c>
      <c r="AA1192">
        <v>2.2999999999999998</v>
      </c>
      <c r="AB1192">
        <v>16900</v>
      </c>
      <c r="AC1192">
        <v>146700</v>
      </c>
      <c r="AD1192">
        <v>11.5</v>
      </c>
      <c r="AE1192">
        <v>2.2000000000000002</v>
      </c>
      <c r="AF1192">
        <v>17400</v>
      </c>
      <c r="AG1192">
        <v>145600</v>
      </c>
      <c r="AH1192">
        <v>12</v>
      </c>
      <c r="AI1192">
        <v>2.4</v>
      </c>
      <c r="AJ1192">
        <v>17300</v>
      </c>
      <c r="AK1192">
        <v>147600</v>
      </c>
      <c r="AL1192">
        <v>11.7</v>
      </c>
      <c r="AM1192">
        <v>2.2999999999999998</v>
      </c>
      <c r="AN1192">
        <v>16700</v>
      </c>
      <c r="AO1192">
        <v>148600</v>
      </c>
      <c r="AP1192">
        <v>11.2</v>
      </c>
      <c r="AQ1192">
        <v>2.1</v>
      </c>
      <c r="AR1192">
        <v>17500</v>
      </c>
      <c r="AS1192">
        <v>150700</v>
      </c>
      <c r="AT1192">
        <v>11.6</v>
      </c>
      <c r="AU1192">
        <v>2.2999999999999998</v>
      </c>
      <c r="AV1192">
        <v>17200</v>
      </c>
      <c r="AW1192">
        <v>149100</v>
      </c>
      <c r="AX1192">
        <v>11.5</v>
      </c>
      <c r="AY1192">
        <v>2.2999999999999998</v>
      </c>
      <c r="AZ1192">
        <v>18300</v>
      </c>
      <c r="BA1192">
        <v>158600</v>
      </c>
      <c r="BB1192">
        <v>11.5</v>
      </c>
      <c r="BC1192">
        <v>2.2999999999999998</v>
      </c>
      <c r="BD1192">
        <v>18700</v>
      </c>
      <c r="BE1192">
        <v>162200</v>
      </c>
      <c r="BF1192">
        <v>11.5</v>
      </c>
      <c r="BG1192">
        <v>2.2999999999999998</v>
      </c>
      <c r="BH1192">
        <v>17300</v>
      </c>
      <c r="BI1192">
        <v>157000</v>
      </c>
      <c r="BJ1192">
        <v>11</v>
      </c>
      <c r="BK1192">
        <v>2.2999999999999998</v>
      </c>
      <c r="BL1192">
        <v>18900</v>
      </c>
      <c r="BM1192">
        <v>160800</v>
      </c>
      <c r="BN1192">
        <v>11.7</v>
      </c>
      <c r="BO1192">
        <v>2.5</v>
      </c>
      <c r="BP1192">
        <v>16600</v>
      </c>
      <c r="BQ1192">
        <v>159300</v>
      </c>
      <c r="BR1192">
        <v>10.4</v>
      </c>
      <c r="BS1192">
        <v>2.6</v>
      </c>
      <c r="BT1192">
        <v>19500</v>
      </c>
      <c r="BU1192">
        <v>161000</v>
      </c>
      <c r="BV1192">
        <v>12.1</v>
      </c>
      <c r="BW1192">
        <v>2.8</v>
      </c>
    </row>
    <row r="1193" spans="1:75" x14ac:dyDescent="0.3">
      <c r="A1193" t="s">
        <v>114</v>
      </c>
      <c r="B1193" t="str">
        <f>VLOOKUP(A1193,'class and classification'!$A$1:$B$338,2,FALSE)</f>
        <v>Predominantly Urban</v>
      </c>
      <c r="C1193" t="str">
        <f>VLOOKUP(A1193,'class and classification'!$A$1:$C$338,3,FALSE)</f>
        <v>UA</v>
      </c>
      <c r="D1193">
        <v>12400</v>
      </c>
      <c r="E1193">
        <v>102800</v>
      </c>
      <c r="F1193">
        <v>12.1</v>
      </c>
      <c r="G1193">
        <v>2.2000000000000002</v>
      </c>
      <c r="H1193">
        <v>13300</v>
      </c>
      <c r="I1193">
        <v>103400</v>
      </c>
      <c r="J1193">
        <v>12.8</v>
      </c>
      <c r="K1193">
        <v>2.2999999999999998</v>
      </c>
      <c r="L1193">
        <v>13300</v>
      </c>
      <c r="M1193">
        <v>108000</v>
      </c>
      <c r="N1193">
        <v>12.3</v>
      </c>
      <c r="O1193">
        <v>2.2000000000000002</v>
      </c>
      <c r="P1193">
        <v>12200</v>
      </c>
      <c r="Q1193">
        <v>110200</v>
      </c>
      <c r="R1193">
        <v>11.1</v>
      </c>
      <c r="S1193">
        <v>2.2000000000000002</v>
      </c>
      <c r="T1193">
        <v>13600</v>
      </c>
      <c r="U1193">
        <v>112200</v>
      </c>
      <c r="V1193">
        <v>12.2</v>
      </c>
      <c r="W1193">
        <v>2.2999999999999998</v>
      </c>
      <c r="X1193">
        <v>13000</v>
      </c>
      <c r="Y1193">
        <v>113500</v>
      </c>
      <c r="Z1193">
        <v>11.4</v>
      </c>
      <c r="AA1193">
        <v>2.2000000000000002</v>
      </c>
      <c r="AB1193">
        <v>11200</v>
      </c>
      <c r="AC1193">
        <v>111200</v>
      </c>
      <c r="AD1193">
        <v>10.1</v>
      </c>
      <c r="AE1193">
        <v>2.2000000000000002</v>
      </c>
      <c r="AF1193">
        <v>13700</v>
      </c>
      <c r="AG1193">
        <v>111700</v>
      </c>
      <c r="AH1193">
        <v>12.3</v>
      </c>
      <c r="AI1193">
        <v>2.2999999999999998</v>
      </c>
      <c r="AJ1193">
        <v>11000</v>
      </c>
      <c r="AK1193">
        <v>114400</v>
      </c>
      <c r="AL1193">
        <v>9.6</v>
      </c>
      <c r="AM1193">
        <v>2</v>
      </c>
      <c r="AN1193">
        <v>12300</v>
      </c>
      <c r="AO1193">
        <v>115100</v>
      </c>
      <c r="AP1193">
        <v>10.7</v>
      </c>
      <c r="AQ1193">
        <v>2.2000000000000002</v>
      </c>
      <c r="AR1193">
        <v>11500</v>
      </c>
      <c r="AS1193">
        <v>118400</v>
      </c>
      <c r="AT1193">
        <v>9.6999999999999993</v>
      </c>
      <c r="AU1193">
        <v>2.1</v>
      </c>
      <c r="AV1193">
        <v>11900</v>
      </c>
      <c r="AW1193">
        <v>119600</v>
      </c>
      <c r="AX1193">
        <v>9.9</v>
      </c>
      <c r="AY1193">
        <v>2.2999999999999998</v>
      </c>
      <c r="AZ1193">
        <v>10100</v>
      </c>
      <c r="BA1193">
        <v>121700</v>
      </c>
      <c r="BB1193">
        <v>8.3000000000000007</v>
      </c>
      <c r="BC1193">
        <v>2.1</v>
      </c>
      <c r="BD1193">
        <v>12200</v>
      </c>
      <c r="BE1193">
        <v>116000</v>
      </c>
      <c r="BF1193">
        <v>10.5</v>
      </c>
      <c r="BG1193">
        <v>2.4</v>
      </c>
      <c r="BH1193">
        <v>11000</v>
      </c>
      <c r="BI1193">
        <v>122400</v>
      </c>
      <c r="BJ1193">
        <v>9</v>
      </c>
      <c r="BK1193">
        <v>2.1</v>
      </c>
      <c r="BL1193">
        <v>12200</v>
      </c>
      <c r="BM1193">
        <v>123100</v>
      </c>
      <c r="BN1193">
        <v>9.9</v>
      </c>
      <c r="BO1193">
        <v>2.2999999999999998</v>
      </c>
      <c r="BP1193">
        <v>11900</v>
      </c>
      <c r="BQ1193">
        <v>123700</v>
      </c>
      <c r="BR1193">
        <v>9.6</v>
      </c>
      <c r="BS1193">
        <v>2.6</v>
      </c>
      <c r="BT1193">
        <v>12100</v>
      </c>
      <c r="BU1193">
        <v>120500</v>
      </c>
      <c r="BV1193">
        <v>10</v>
      </c>
      <c r="BW1193">
        <v>2.7</v>
      </c>
    </row>
    <row r="1194" spans="1:75" x14ac:dyDescent="0.3">
      <c r="A1194" t="s">
        <v>115</v>
      </c>
      <c r="B1194" t="str">
        <f>VLOOKUP(A1194,'class and classification'!$A$1:$B$338,2,FALSE)</f>
        <v>Predominantly Urban</v>
      </c>
      <c r="C1194" t="str">
        <f>VLOOKUP(A1194,'class and classification'!$A$1:$C$338,3,FALSE)</f>
        <v>UA</v>
      </c>
      <c r="D1194">
        <v>13800</v>
      </c>
      <c r="E1194">
        <v>124800</v>
      </c>
      <c r="F1194">
        <v>11</v>
      </c>
      <c r="G1194">
        <v>2.2000000000000002</v>
      </c>
      <c r="H1194">
        <v>13000</v>
      </c>
      <c r="I1194">
        <v>128700</v>
      </c>
      <c r="J1194">
        <v>10.1</v>
      </c>
      <c r="K1194">
        <v>2.1</v>
      </c>
      <c r="L1194">
        <v>16900</v>
      </c>
      <c r="M1194">
        <v>139900</v>
      </c>
      <c r="N1194">
        <v>12.1</v>
      </c>
      <c r="O1194">
        <v>2.1</v>
      </c>
      <c r="P1194">
        <v>12100</v>
      </c>
      <c r="Q1194">
        <v>140600</v>
      </c>
      <c r="R1194">
        <v>8.6</v>
      </c>
      <c r="S1194">
        <v>1.8</v>
      </c>
      <c r="T1194">
        <v>12500</v>
      </c>
      <c r="U1194">
        <v>131800</v>
      </c>
      <c r="V1194">
        <v>9.5</v>
      </c>
      <c r="W1194">
        <v>2.1</v>
      </c>
      <c r="X1194">
        <v>10100</v>
      </c>
      <c r="Y1194">
        <v>137100</v>
      </c>
      <c r="Z1194">
        <v>7.4</v>
      </c>
      <c r="AA1194">
        <v>1.9</v>
      </c>
      <c r="AB1194">
        <v>10800</v>
      </c>
      <c r="AC1194">
        <v>138400</v>
      </c>
      <c r="AD1194">
        <v>7.8</v>
      </c>
      <c r="AE1194">
        <v>1.9</v>
      </c>
      <c r="AF1194">
        <v>11600</v>
      </c>
      <c r="AG1194">
        <v>136700</v>
      </c>
      <c r="AH1194">
        <v>8.5</v>
      </c>
      <c r="AI1194">
        <v>2.1</v>
      </c>
      <c r="AJ1194">
        <v>11900</v>
      </c>
      <c r="AK1194">
        <v>140800</v>
      </c>
      <c r="AL1194">
        <v>8.5</v>
      </c>
      <c r="AM1194">
        <v>2</v>
      </c>
      <c r="AN1194">
        <v>11500</v>
      </c>
      <c r="AO1194">
        <v>141700</v>
      </c>
      <c r="AP1194">
        <v>8.1</v>
      </c>
      <c r="AQ1194">
        <v>1.9</v>
      </c>
      <c r="AR1194">
        <v>11200</v>
      </c>
      <c r="AS1194">
        <v>146600</v>
      </c>
      <c r="AT1194">
        <v>7.6</v>
      </c>
      <c r="AU1194">
        <v>1.8</v>
      </c>
      <c r="AV1194">
        <v>12400</v>
      </c>
      <c r="AW1194">
        <v>148300</v>
      </c>
      <c r="AX1194">
        <v>8.4</v>
      </c>
      <c r="AY1194">
        <v>2</v>
      </c>
      <c r="AZ1194">
        <v>12600</v>
      </c>
      <c r="BA1194">
        <v>147500</v>
      </c>
      <c r="BB1194">
        <v>8.5</v>
      </c>
      <c r="BC1194">
        <v>2.1</v>
      </c>
      <c r="BD1194">
        <v>16600</v>
      </c>
      <c r="BE1194">
        <v>160500</v>
      </c>
      <c r="BF1194">
        <v>10.4</v>
      </c>
      <c r="BG1194">
        <v>2.4</v>
      </c>
      <c r="BH1194">
        <v>15300</v>
      </c>
      <c r="BI1194">
        <v>159200</v>
      </c>
      <c r="BJ1194">
        <v>9.6</v>
      </c>
      <c r="BK1194">
        <v>2.4</v>
      </c>
      <c r="BL1194">
        <v>16600</v>
      </c>
      <c r="BM1194">
        <v>171200</v>
      </c>
      <c r="BN1194">
        <v>9.6999999999999993</v>
      </c>
      <c r="BO1194">
        <v>2.6</v>
      </c>
      <c r="BP1194">
        <v>16700</v>
      </c>
      <c r="BQ1194">
        <v>175400</v>
      </c>
      <c r="BR1194">
        <v>9.5</v>
      </c>
      <c r="BS1194">
        <v>3</v>
      </c>
      <c r="BT1194">
        <v>8900</v>
      </c>
      <c r="BU1194">
        <v>152800</v>
      </c>
      <c r="BV1194">
        <v>5.8</v>
      </c>
      <c r="BW1194">
        <v>2.5</v>
      </c>
    </row>
    <row r="1195" spans="1:75" x14ac:dyDescent="0.3">
      <c r="A1195" t="s">
        <v>116</v>
      </c>
      <c r="B1195" t="str">
        <f>VLOOKUP(A1195,'class and classification'!$A$1:$B$338,2,FALSE)</f>
        <v>Predominantly Urban</v>
      </c>
      <c r="C1195" t="str">
        <f>VLOOKUP(A1195,'class and classification'!$A$1:$C$338,3,FALSE)</f>
        <v>UA</v>
      </c>
      <c r="D1195">
        <v>14300</v>
      </c>
      <c r="E1195">
        <v>121100</v>
      </c>
      <c r="F1195">
        <v>11.8</v>
      </c>
      <c r="G1195">
        <v>2.2000000000000002</v>
      </c>
      <c r="H1195">
        <v>12700</v>
      </c>
      <c r="I1195">
        <v>126400</v>
      </c>
      <c r="J1195">
        <v>10.1</v>
      </c>
      <c r="K1195">
        <v>2.1</v>
      </c>
      <c r="L1195">
        <v>12800</v>
      </c>
      <c r="M1195">
        <v>127500</v>
      </c>
      <c r="N1195">
        <v>10.1</v>
      </c>
      <c r="O1195">
        <v>2.1</v>
      </c>
      <c r="P1195">
        <v>13900</v>
      </c>
      <c r="Q1195">
        <v>126800</v>
      </c>
      <c r="R1195">
        <v>10.9</v>
      </c>
      <c r="S1195">
        <v>2.2000000000000002</v>
      </c>
      <c r="T1195">
        <v>13500</v>
      </c>
      <c r="U1195">
        <v>130100</v>
      </c>
      <c r="V1195">
        <v>10.4</v>
      </c>
      <c r="W1195">
        <v>2.2000000000000002</v>
      </c>
      <c r="X1195">
        <v>12800</v>
      </c>
      <c r="Y1195">
        <v>117900</v>
      </c>
      <c r="Z1195">
        <v>10.9</v>
      </c>
      <c r="AA1195">
        <v>2.2999999999999998</v>
      </c>
      <c r="AB1195">
        <v>13700</v>
      </c>
      <c r="AC1195">
        <v>115800</v>
      </c>
      <c r="AD1195">
        <v>11.9</v>
      </c>
      <c r="AE1195">
        <v>2.5</v>
      </c>
      <c r="AF1195">
        <v>12100</v>
      </c>
      <c r="AG1195">
        <v>126000</v>
      </c>
      <c r="AH1195">
        <v>9.6</v>
      </c>
      <c r="AI1195">
        <v>2.2000000000000002</v>
      </c>
      <c r="AJ1195">
        <v>11900</v>
      </c>
      <c r="AK1195">
        <v>127300</v>
      </c>
      <c r="AL1195">
        <v>9.4</v>
      </c>
      <c r="AM1195">
        <v>2.1</v>
      </c>
      <c r="AN1195">
        <v>11700</v>
      </c>
      <c r="AO1195">
        <v>126100</v>
      </c>
      <c r="AP1195">
        <v>9.3000000000000007</v>
      </c>
      <c r="AQ1195">
        <v>2.1</v>
      </c>
      <c r="AR1195">
        <v>11500</v>
      </c>
      <c r="AS1195">
        <v>137300</v>
      </c>
      <c r="AT1195">
        <v>8.4</v>
      </c>
      <c r="AU1195">
        <v>2</v>
      </c>
      <c r="AV1195">
        <v>12600</v>
      </c>
      <c r="AW1195">
        <v>140600</v>
      </c>
      <c r="AX1195">
        <v>8.9</v>
      </c>
      <c r="AY1195">
        <v>2</v>
      </c>
      <c r="AZ1195">
        <v>14500</v>
      </c>
      <c r="BA1195">
        <v>141200</v>
      </c>
      <c r="BB1195">
        <v>10.3</v>
      </c>
      <c r="BC1195">
        <v>2.2999999999999998</v>
      </c>
      <c r="BD1195">
        <v>11400</v>
      </c>
      <c r="BE1195">
        <v>132200</v>
      </c>
      <c r="BF1195">
        <v>8.6</v>
      </c>
      <c r="BG1195">
        <v>2.2000000000000002</v>
      </c>
      <c r="BH1195">
        <v>12300</v>
      </c>
      <c r="BI1195">
        <v>145100</v>
      </c>
      <c r="BJ1195">
        <v>8.5</v>
      </c>
      <c r="BK1195">
        <v>2.1</v>
      </c>
      <c r="BL1195">
        <v>14600</v>
      </c>
      <c r="BM1195">
        <v>146600</v>
      </c>
      <c r="BN1195">
        <v>9.9</v>
      </c>
      <c r="BO1195">
        <v>2.2999999999999998</v>
      </c>
      <c r="BP1195">
        <v>14100</v>
      </c>
      <c r="BQ1195">
        <v>163100</v>
      </c>
      <c r="BR1195">
        <v>8.6999999999999993</v>
      </c>
      <c r="BS1195">
        <v>2.4</v>
      </c>
      <c r="BT1195">
        <v>14600</v>
      </c>
      <c r="BU1195">
        <v>163400</v>
      </c>
      <c r="BV1195">
        <v>9</v>
      </c>
      <c r="BW1195">
        <v>2.6</v>
      </c>
    </row>
    <row r="1196" spans="1:75" x14ac:dyDescent="0.3">
      <c r="A1196" t="s">
        <v>117</v>
      </c>
      <c r="B1196" t="str">
        <f>VLOOKUP(A1196,'class and classification'!$A$1:$B$338,2,FALSE)</f>
        <v>Predominantly Rural</v>
      </c>
      <c r="C1196" t="str">
        <f>VLOOKUP(A1196,'class and classification'!$A$1:$C$338,3,FALSE)</f>
        <v>UA</v>
      </c>
      <c r="D1196">
        <v>1800</v>
      </c>
      <c r="E1196">
        <v>16800</v>
      </c>
      <c r="F1196">
        <v>10.6</v>
      </c>
      <c r="G1196">
        <v>3.2</v>
      </c>
      <c r="H1196">
        <v>2300</v>
      </c>
      <c r="I1196">
        <v>17600</v>
      </c>
      <c r="J1196">
        <v>13.3</v>
      </c>
      <c r="K1196">
        <v>3.9</v>
      </c>
      <c r="L1196">
        <v>2800</v>
      </c>
      <c r="M1196">
        <v>17400</v>
      </c>
      <c r="N1196">
        <v>16.3</v>
      </c>
      <c r="O1196">
        <v>4.2</v>
      </c>
      <c r="P1196">
        <v>2800</v>
      </c>
      <c r="Q1196">
        <v>17800</v>
      </c>
      <c r="R1196">
        <v>15.5</v>
      </c>
      <c r="S1196">
        <v>4.5</v>
      </c>
      <c r="T1196">
        <v>2200</v>
      </c>
      <c r="U1196">
        <v>16900</v>
      </c>
      <c r="V1196">
        <v>13.1</v>
      </c>
      <c r="W1196">
        <v>4</v>
      </c>
      <c r="X1196">
        <v>2400</v>
      </c>
      <c r="Y1196">
        <v>16700</v>
      </c>
      <c r="Z1196">
        <v>14.2</v>
      </c>
      <c r="AA1196">
        <v>4.4000000000000004</v>
      </c>
      <c r="AB1196">
        <v>2100</v>
      </c>
      <c r="AC1196">
        <v>16800</v>
      </c>
      <c r="AD1196">
        <v>12.6</v>
      </c>
      <c r="AE1196">
        <v>3.9</v>
      </c>
      <c r="AF1196">
        <v>2100</v>
      </c>
      <c r="AG1196">
        <v>17000</v>
      </c>
      <c r="AH1196">
        <v>12.4</v>
      </c>
      <c r="AI1196">
        <v>4</v>
      </c>
      <c r="AJ1196">
        <v>1700</v>
      </c>
      <c r="AK1196">
        <v>15900</v>
      </c>
      <c r="AL1196">
        <v>10.9</v>
      </c>
      <c r="AM1196">
        <v>4.2</v>
      </c>
      <c r="AN1196">
        <v>2400</v>
      </c>
      <c r="AO1196">
        <v>17000</v>
      </c>
      <c r="AP1196">
        <v>14.1</v>
      </c>
      <c r="AQ1196">
        <v>4.8</v>
      </c>
      <c r="AR1196">
        <v>1900</v>
      </c>
      <c r="AS1196">
        <v>17500</v>
      </c>
      <c r="AT1196">
        <v>10.6</v>
      </c>
      <c r="AU1196">
        <v>4</v>
      </c>
      <c r="AV1196">
        <v>1500</v>
      </c>
      <c r="AW1196">
        <v>16700</v>
      </c>
      <c r="AX1196">
        <v>8.9</v>
      </c>
      <c r="AY1196">
        <v>3.7</v>
      </c>
      <c r="AZ1196">
        <v>1400</v>
      </c>
      <c r="BA1196">
        <v>18000</v>
      </c>
      <c r="BB1196">
        <v>8</v>
      </c>
      <c r="BC1196">
        <v>3.6</v>
      </c>
      <c r="BD1196">
        <v>1800</v>
      </c>
      <c r="BE1196">
        <v>18800</v>
      </c>
      <c r="BF1196">
        <v>9.5</v>
      </c>
      <c r="BG1196">
        <v>3.8</v>
      </c>
      <c r="BH1196">
        <v>2200</v>
      </c>
      <c r="BI1196">
        <v>17200</v>
      </c>
      <c r="BJ1196">
        <v>13</v>
      </c>
      <c r="BK1196">
        <v>4.4000000000000004</v>
      </c>
      <c r="BL1196">
        <v>2200</v>
      </c>
      <c r="BM1196">
        <v>16700</v>
      </c>
      <c r="BN1196">
        <v>13.5</v>
      </c>
      <c r="BO1196">
        <v>4.5999999999999996</v>
      </c>
      <c r="BP1196">
        <v>1300</v>
      </c>
      <c r="BQ1196">
        <v>15500</v>
      </c>
      <c r="BR1196">
        <v>8.6999999999999993</v>
      </c>
      <c r="BS1196">
        <v>4.5</v>
      </c>
      <c r="BT1196">
        <v>2400</v>
      </c>
      <c r="BU1196">
        <v>15900</v>
      </c>
      <c r="BV1196">
        <v>15.2</v>
      </c>
      <c r="BW1196">
        <v>5.8</v>
      </c>
    </row>
    <row r="1197" spans="1:75" x14ac:dyDescent="0.3">
      <c r="A1197" t="s">
        <v>118</v>
      </c>
      <c r="B1197" t="str">
        <f>VLOOKUP(A1197,'class and classification'!$A$1:$B$338,2,FALSE)</f>
        <v>Urban with Significant Rural</v>
      </c>
      <c r="C1197" t="str">
        <f>VLOOKUP(A1197,'class and classification'!$A$1:$C$338,3,FALSE)</f>
        <v>SC</v>
      </c>
      <c r="D1197">
        <v>50000</v>
      </c>
      <c r="E1197">
        <v>360200</v>
      </c>
      <c r="F1197">
        <v>13.9</v>
      </c>
      <c r="G1197">
        <v>1.1000000000000001</v>
      </c>
      <c r="H1197">
        <v>50000</v>
      </c>
      <c r="I1197">
        <v>367100</v>
      </c>
      <c r="J1197">
        <v>13.6</v>
      </c>
      <c r="K1197">
        <v>1.2</v>
      </c>
      <c r="L1197">
        <v>51000</v>
      </c>
      <c r="M1197">
        <v>369800</v>
      </c>
      <c r="N1197">
        <v>13.8</v>
      </c>
      <c r="O1197">
        <v>1.9</v>
      </c>
      <c r="P1197">
        <v>49400</v>
      </c>
      <c r="Q1197">
        <v>362200</v>
      </c>
      <c r="R1197">
        <v>13.6</v>
      </c>
      <c r="S1197">
        <v>2</v>
      </c>
      <c r="T1197">
        <v>52800</v>
      </c>
      <c r="U1197">
        <v>375100</v>
      </c>
      <c r="V1197">
        <v>14.1</v>
      </c>
      <c r="W1197">
        <v>2</v>
      </c>
      <c r="X1197">
        <v>48900</v>
      </c>
      <c r="Y1197">
        <v>378400</v>
      </c>
      <c r="Z1197">
        <v>12.9</v>
      </c>
      <c r="AA1197">
        <v>2</v>
      </c>
      <c r="AB1197">
        <v>49500</v>
      </c>
      <c r="AC1197">
        <v>367800</v>
      </c>
      <c r="AD1197">
        <v>13.4</v>
      </c>
      <c r="AE1197">
        <v>2.1</v>
      </c>
      <c r="AF1197">
        <v>52200</v>
      </c>
      <c r="AG1197">
        <v>365500</v>
      </c>
      <c r="AH1197">
        <v>14.3</v>
      </c>
      <c r="AI1197">
        <v>2.2999999999999998</v>
      </c>
      <c r="AJ1197">
        <v>47100</v>
      </c>
      <c r="AK1197">
        <v>367700</v>
      </c>
      <c r="AL1197">
        <v>12.8</v>
      </c>
      <c r="AM1197">
        <v>2.2000000000000002</v>
      </c>
      <c r="AN1197">
        <v>44100</v>
      </c>
      <c r="AO1197">
        <v>376600</v>
      </c>
      <c r="AP1197">
        <v>11.7</v>
      </c>
      <c r="AQ1197">
        <v>2.1</v>
      </c>
      <c r="AR1197">
        <v>47600</v>
      </c>
      <c r="AS1197">
        <v>378300</v>
      </c>
      <c r="AT1197">
        <v>12.6</v>
      </c>
      <c r="AU1197">
        <v>2.2000000000000002</v>
      </c>
      <c r="AV1197">
        <v>48000</v>
      </c>
      <c r="AW1197">
        <v>387500</v>
      </c>
      <c r="AX1197">
        <v>12.4</v>
      </c>
      <c r="AY1197">
        <v>2.2000000000000002</v>
      </c>
      <c r="AZ1197">
        <v>51400</v>
      </c>
      <c r="BA1197">
        <v>401200</v>
      </c>
      <c r="BB1197">
        <v>12.8</v>
      </c>
      <c r="BC1197">
        <v>2.2000000000000002</v>
      </c>
      <c r="BD1197">
        <v>48000</v>
      </c>
      <c r="BE1197">
        <v>390600</v>
      </c>
      <c r="BF1197">
        <v>12.3</v>
      </c>
      <c r="BG1197">
        <v>2.1</v>
      </c>
      <c r="BH1197">
        <v>48400</v>
      </c>
      <c r="BI1197">
        <v>398000</v>
      </c>
      <c r="BJ1197">
        <v>12.2</v>
      </c>
      <c r="BK1197">
        <v>2</v>
      </c>
      <c r="BL1197">
        <v>55200</v>
      </c>
      <c r="BM1197">
        <v>399700</v>
      </c>
      <c r="BN1197">
        <v>13.8</v>
      </c>
      <c r="BO1197">
        <v>2.2999999999999998</v>
      </c>
      <c r="BP1197">
        <v>42700</v>
      </c>
      <c r="BQ1197">
        <v>391300</v>
      </c>
      <c r="BR1197">
        <v>10.9</v>
      </c>
      <c r="BS1197">
        <v>2.2999999999999998</v>
      </c>
      <c r="BT1197">
        <v>40300</v>
      </c>
      <c r="BU1197">
        <v>381400</v>
      </c>
      <c r="BV1197">
        <v>10.6</v>
      </c>
      <c r="BW1197">
        <v>2.1</v>
      </c>
    </row>
    <row r="1198" spans="1:75" x14ac:dyDescent="0.3">
      <c r="A1198" t="s">
        <v>119</v>
      </c>
      <c r="B1198" t="str">
        <f>VLOOKUP(A1198,'class and classification'!$A$1:$B$338,2,FALSE)</f>
        <v>Urban with Significant Rural</v>
      </c>
      <c r="C1198" t="str">
        <f>VLOOKUP(A1198,'class and classification'!$A$1:$C$338,3,FALSE)</f>
        <v>SC</v>
      </c>
      <c r="D1198">
        <v>41800</v>
      </c>
      <c r="E1198">
        <v>321700</v>
      </c>
      <c r="F1198">
        <v>13</v>
      </c>
      <c r="G1198">
        <v>1.2</v>
      </c>
      <c r="H1198">
        <v>43200</v>
      </c>
      <c r="I1198">
        <v>326500</v>
      </c>
      <c r="J1198">
        <v>13.2</v>
      </c>
      <c r="K1198">
        <v>1.2</v>
      </c>
      <c r="L1198">
        <v>35900</v>
      </c>
      <c r="M1198">
        <v>330700</v>
      </c>
      <c r="N1198">
        <v>10.9</v>
      </c>
      <c r="O1198">
        <v>1.8</v>
      </c>
      <c r="P1198">
        <v>37400</v>
      </c>
      <c r="Q1198">
        <v>326100</v>
      </c>
      <c r="R1198">
        <v>11.5</v>
      </c>
      <c r="S1198">
        <v>1.9</v>
      </c>
      <c r="T1198">
        <v>38300</v>
      </c>
      <c r="U1198">
        <v>329100</v>
      </c>
      <c r="V1198">
        <v>11.6</v>
      </c>
      <c r="W1198">
        <v>2</v>
      </c>
      <c r="X1198">
        <v>36200</v>
      </c>
      <c r="Y1198">
        <v>320700</v>
      </c>
      <c r="Z1198">
        <v>11.3</v>
      </c>
      <c r="AA1198">
        <v>2</v>
      </c>
      <c r="AB1198">
        <v>37600</v>
      </c>
      <c r="AC1198">
        <v>304300</v>
      </c>
      <c r="AD1198">
        <v>12.4</v>
      </c>
      <c r="AE1198">
        <v>2.1</v>
      </c>
      <c r="AF1198">
        <v>44700</v>
      </c>
      <c r="AG1198">
        <v>318700</v>
      </c>
      <c r="AH1198">
        <v>14</v>
      </c>
      <c r="AI1198">
        <v>2.2999999999999998</v>
      </c>
      <c r="AJ1198">
        <v>41100</v>
      </c>
      <c r="AK1198">
        <v>317600</v>
      </c>
      <c r="AL1198">
        <v>12.9</v>
      </c>
      <c r="AM1198">
        <v>2.2999999999999998</v>
      </c>
      <c r="AN1198">
        <v>34700</v>
      </c>
      <c r="AO1198">
        <v>313300</v>
      </c>
      <c r="AP1198">
        <v>11.1</v>
      </c>
      <c r="AQ1198">
        <v>2.2000000000000002</v>
      </c>
      <c r="AR1198">
        <v>38700</v>
      </c>
      <c r="AS1198">
        <v>332400</v>
      </c>
      <c r="AT1198">
        <v>11.6</v>
      </c>
      <c r="AU1198">
        <v>2.1</v>
      </c>
      <c r="AV1198">
        <v>34800</v>
      </c>
      <c r="AW1198">
        <v>333700</v>
      </c>
      <c r="AX1198">
        <v>10.4</v>
      </c>
      <c r="AY1198">
        <v>2</v>
      </c>
      <c r="AZ1198">
        <v>32200</v>
      </c>
      <c r="BA1198">
        <v>340500</v>
      </c>
      <c r="BB1198">
        <v>9.4</v>
      </c>
      <c r="BC1198">
        <v>2</v>
      </c>
      <c r="BD1198">
        <v>34300</v>
      </c>
      <c r="BE1198">
        <v>337300</v>
      </c>
      <c r="BF1198">
        <v>10.199999999999999</v>
      </c>
      <c r="BG1198">
        <v>2.2000000000000002</v>
      </c>
      <c r="BH1198">
        <v>36700</v>
      </c>
      <c r="BI1198">
        <v>339900</v>
      </c>
      <c r="BJ1198">
        <v>10.8</v>
      </c>
      <c r="BK1198">
        <v>2.2999999999999998</v>
      </c>
      <c r="BL1198">
        <v>40100</v>
      </c>
      <c r="BM1198">
        <v>358500</v>
      </c>
      <c r="BN1198">
        <v>11.2</v>
      </c>
      <c r="BO1198">
        <v>2.2000000000000002</v>
      </c>
      <c r="BP1198">
        <v>30600</v>
      </c>
      <c r="BQ1198">
        <v>352800</v>
      </c>
      <c r="BR1198">
        <v>8.6999999999999993</v>
      </c>
      <c r="BS1198">
        <v>2.1</v>
      </c>
      <c r="BT1198">
        <v>38500</v>
      </c>
      <c r="BU1198">
        <v>346600</v>
      </c>
      <c r="BV1198">
        <v>11.1</v>
      </c>
      <c r="BW1198">
        <v>2.2999999999999998</v>
      </c>
    </row>
    <row r="1199" spans="1:75" x14ac:dyDescent="0.3">
      <c r="A1199" t="s">
        <v>120</v>
      </c>
      <c r="B1199" t="str">
        <f>VLOOKUP(A1199,'class and classification'!$A$1:$B$338,2,FALSE)</f>
        <v>Predominantly Rural</v>
      </c>
      <c r="C1199" t="str">
        <f>VLOOKUP(A1199,'class and classification'!$A$1:$C$338,3,FALSE)</f>
        <v>SC</v>
      </c>
      <c r="D1199">
        <v>43800</v>
      </c>
      <c r="E1199">
        <v>311800</v>
      </c>
      <c r="F1199">
        <v>14.1</v>
      </c>
      <c r="G1199">
        <v>1.2</v>
      </c>
      <c r="H1199">
        <v>46100</v>
      </c>
      <c r="I1199">
        <v>318200</v>
      </c>
      <c r="J1199">
        <v>14.5</v>
      </c>
      <c r="K1199">
        <v>1.2</v>
      </c>
      <c r="L1199">
        <v>45900</v>
      </c>
      <c r="M1199">
        <v>325700</v>
      </c>
      <c r="N1199">
        <v>14.1</v>
      </c>
      <c r="O1199">
        <v>2.1</v>
      </c>
      <c r="P1199">
        <v>42300</v>
      </c>
      <c r="Q1199">
        <v>327600</v>
      </c>
      <c r="R1199">
        <v>12.9</v>
      </c>
      <c r="S1199">
        <v>2</v>
      </c>
      <c r="T1199">
        <v>43600</v>
      </c>
      <c r="U1199">
        <v>334600</v>
      </c>
      <c r="V1199">
        <v>13</v>
      </c>
      <c r="W1199">
        <v>2</v>
      </c>
      <c r="X1199">
        <v>39000</v>
      </c>
      <c r="Y1199">
        <v>331000</v>
      </c>
      <c r="Z1199">
        <v>11.8</v>
      </c>
      <c r="AA1199">
        <v>2</v>
      </c>
      <c r="AB1199">
        <v>40800</v>
      </c>
      <c r="AC1199">
        <v>336100</v>
      </c>
      <c r="AD1199">
        <v>12.1</v>
      </c>
      <c r="AE1199">
        <v>2.1</v>
      </c>
      <c r="AF1199">
        <v>40100</v>
      </c>
      <c r="AG1199">
        <v>331900</v>
      </c>
      <c r="AH1199">
        <v>12.1</v>
      </c>
      <c r="AI1199">
        <v>2.1</v>
      </c>
      <c r="AJ1199">
        <v>37500</v>
      </c>
      <c r="AK1199">
        <v>323500</v>
      </c>
      <c r="AL1199">
        <v>11.6</v>
      </c>
      <c r="AM1199">
        <v>2.1</v>
      </c>
      <c r="AN1199">
        <v>43400</v>
      </c>
      <c r="AO1199">
        <v>332800</v>
      </c>
      <c r="AP1199">
        <v>13</v>
      </c>
      <c r="AQ1199">
        <v>2.2000000000000002</v>
      </c>
      <c r="AR1199">
        <v>39500</v>
      </c>
      <c r="AS1199">
        <v>348100</v>
      </c>
      <c r="AT1199">
        <v>11.4</v>
      </c>
      <c r="AU1199">
        <v>2</v>
      </c>
      <c r="AV1199">
        <v>38900</v>
      </c>
      <c r="AW1199">
        <v>344400</v>
      </c>
      <c r="AX1199">
        <v>11.3</v>
      </c>
      <c r="AY1199">
        <v>2.1</v>
      </c>
      <c r="AZ1199">
        <v>43700</v>
      </c>
      <c r="BA1199">
        <v>336300</v>
      </c>
      <c r="BB1199">
        <v>13</v>
      </c>
      <c r="BC1199">
        <v>2.2999999999999998</v>
      </c>
      <c r="BD1199">
        <v>47400</v>
      </c>
      <c r="BE1199">
        <v>352100</v>
      </c>
      <c r="BF1199">
        <v>13.4</v>
      </c>
      <c r="BG1199">
        <v>2.2999999999999998</v>
      </c>
      <c r="BH1199">
        <v>44900</v>
      </c>
      <c r="BI1199">
        <v>351900</v>
      </c>
      <c r="BJ1199">
        <v>12.7</v>
      </c>
      <c r="BK1199">
        <v>2.2999999999999998</v>
      </c>
      <c r="BL1199">
        <v>46700</v>
      </c>
      <c r="BM1199">
        <v>353100</v>
      </c>
      <c r="BN1199">
        <v>13.2</v>
      </c>
      <c r="BO1199">
        <v>2.5</v>
      </c>
      <c r="BP1199">
        <v>48900</v>
      </c>
      <c r="BQ1199">
        <v>329700</v>
      </c>
      <c r="BR1199">
        <v>14.8</v>
      </c>
      <c r="BS1199">
        <v>2.7</v>
      </c>
      <c r="BT1199">
        <v>48400</v>
      </c>
      <c r="BU1199">
        <v>343000</v>
      </c>
      <c r="BV1199">
        <v>14.1</v>
      </c>
      <c r="BW1199">
        <v>2.6</v>
      </c>
    </row>
    <row r="1200" spans="1:75" x14ac:dyDescent="0.3">
      <c r="A1200" t="s">
        <v>121</v>
      </c>
      <c r="B1200" t="str">
        <f>VLOOKUP(A1200,'class and classification'!$A$1:$B$338,2,FALSE)</f>
        <v>Urban with Significant Rural</v>
      </c>
      <c r="C1200" t="str">
        <f>VLOOKUP(A1200,'class and classification'!$A$1:$C$338,3,FALSE)</f>
        <v>SC</v>
      </c>
      <c r="D1200">
        <v>47200</v>
      </c>
      <c r="E1200">
        <v>361500</v>
      </c>
      <c r="F1200">
        <v>13.1</v>
      </c>
      <c r="G1200">
        <v>1.2</v>
      </c>
      <c r="H1200">
        <v>50100</v>
      </c>
      <c r="I1200">
        <v>363300</v>
      </c>
      <c r="J1200">
        <v>13.8</v>
      </c>
      <c r="K1200">
        <v>1.3</v>
      </c>
      <c r="L1200">
        <v>44600</v>
      </c>
      <c r="M1200">
        <v>369100</v>
      </c>
      <c r="N1200">
        <v>12.1</v>
      </c>
      <c r="O1200">
        <v>1.8</v>
      </c>
      <c r="P1200">
        <v>51600</v>
      </c>
      <c r="Q1200">
        <v>372700</v>
      </c>
      <c r="R1200">
        <v>13.9</v>
      </c>
      <c r="S1200">
        <v>1.9</v>
      </c>
      <c r="T1200">
        <v>53300</v>
      </c>
      <c r="U1200">
        <v>371200</v>
      </c>
      <c r="V1200">
        <v>14.4</v>
      </c>
      <c r="W1200">
        <v>2</v>
      </c>
      <c r="X1200">
        <v>45400</v>
      </c>
      <c r="Y1200">
        <v>363500</v>
      </c>
      <c r="Z1200">
        <v>12.5</v>
      </c>
      <c r="AA1200">
        <v>1.9</v>
      </c>
      <c r="AB1200">
        <v>40900</v>
      </c>
      <c r="AC1200">
        <v>369500</v>
      </c>
      <c r="AD1200">
        <v>11.1</v>
      </c>
      <c r="AE1200">
        <v>1.9</v>
      </c>
      <c r="AF1200">
        <v>45100</v>
      </c>
      <c r="AG1200">
        <v>354500</v>
      </c>
      <c r="AH1200">
        <v>12.7</v>
      </c>
      <c r="AI1200">
        <v>2.1</v>
      </c>
      <c r="AJ1200">
        <v>38000</v>
      </c>
      <c r="AK1200">
        <v>367700</v>
      </c>
      <c r="AL1200">
        <v>10.3</v>
      </c>
      <c r="AM1200">
        <v>2</v>
      </c>
      <c r="AN1200">
        <v>38300</v>
      </c>
      <c r="AO1200">
        <v>359600</v>
      </c>
      <c r="AP1200">
        <v>10.7</v>
      </c>
      <c r="AQ1200">
        <v>2</v>
      </c>
      <c r="AR1200">
        <v>47500</v>
      </c>
      <c r="AS1200">
        <v>368600</v>
      </c>
      <c r="AT1200">
        <v>12.9</v>
      </c>
      <c r="AU1200">
        <v>2.2999999999999998</v>
      </c>
      <c r="AV1200">
        <v>43500</v>
      </c>
      <c r="AW1200">
        <v>384000</v>
      </c>
      <c r="AX1200">
        <v>11.3</v>
      </c>
      <c r="AY1200">
        <v>2.2000000000000002</v>
      </c>
      <c r="AZ1200">
        <v>42400</v>
      </c>
      <c r="BA1200">
        <v>394500</v>
      </c>
      <c r="BB1200">
        <v>10.7</v>
      </c>
      <c r="BC1200">
        <v>2</v>
      </c>
      <c r="BD1200">
        <v>45400</v>
      </c>
      <c r="BE1200">
        <v>394200</v>
      </c>
      <c r="BF1200">
        <v>11.5</v>
      </c>
      <c r="BG1200">
        <v>2.1</v>
      </c>
      <c r="BH1200">
        <v>41000</v>
      </c>
      <c r="BI1200">
        <v>381200</v>
      </c>
      <c r="BJ1200">
        <v>10.8</v>
      </c>
      <c r="BK1200">
        <v>2.1</v>
      </c>
      <c r="BL1200">
        <v>46500</v>
      </c>
      <c r="BM1200">
        <v>408000</v>
      </c>
      <c r="BN1200">
        <v>11.4</v>
      </c>
      <c r="BO1200">
        <v>2</v>
      </c>
      <c r="BP1200">
        <v>43000</v>
      </c>
      <c r="BQ1200">
        <v>382200</v>
      </c>
      <c r="BR1200">
        <v>11.2</v>
      </c>
      <c r="BS1200">
        <v>2.2999999999999998</v>
      </c>
      <c r="BT1200">
        <v>38500</v>
      </c>
      <c r="BU1200">
        <v>377900</v>
      </c>
      <c r="BV1200">
        <v>10.199999999999999</v>
      </c>
      <c r="BW1200">
        <v>2.1</v>
      </c>
    </row>
    <row r="1201" spans="1:75" x14ac:dyDescent="0.3">
      <c r="A1201" t="s">
        <v>122</v>
      </c>
      <c r="B1201" t="str">
        <f>VLOOKUP(A1201,'class and classification'!$A$1:$B$338,2,FALSE)</f>
        <v>Urban with Significant Rural</v>
      </c>
      <c r="C1201" t="str">
        <f>VLOOKUP(A1201,'class and classification'!$A$1:$C$338,3,FALSE)</f>
        <v>UA</v>
      </c>
      <c r="D1201">
        <v>20300</v>
      </c>
      <c r="E1201">
        <v>147600</v>
      </c>
      <c r="F1201">
        <v>13.8</v>
      </c>
      <c r="G1201">
        <v>1.6</v>
      </c>
      <c r="H1201">
        <v>18400</v>
      </c>
      <c r="I1201">
        <v>151200</v>
      </c>
      <c r="J1201">
        <v>12.2</v>
      </c>
      <c r="K1201">
        <v>1.4</v>
      </c>
      <c r="L1201">
        <v>17300</v>
      </c>
      <c r="M1201">
        <v>154100</v>
      </c>
      <c r="N1201">
        <v>11.2</v>
      </c>
      <c r="O1201">
        <v>2.7</v>
      </c>
      <c r="P1201">
        <v>18600</v>
      </c>
      <c r="Q1201">
        <v>161200</v>
      </c>
      <c r="R1201">
        <v>11.6</v>
      </c>
      <c r="S1201">
        <v>2.7</v>
      </c>
      <c r="T1201">
        <v>20300</v>
      </c>
      <c r="U1201">
        <v>155000</v>
      </c>
      <c r="V1201">
        <v>13.1</v>
      </c>
      <c r="W1201">
        <v>3</v>
      </c>
      <c r="X1201">
        <v>21700</v>
      </c>
      <c r="Y1201">
        <v>153800</v>
      </c>
      <c r="Z1201">
        <v>14.1</v>
      </c>
      <c r="AA1201">
        <v>3.2</v>
      </c>
      <c r="AB1201">
        <v>20900</v>
      </c>
      <c r="AC1201">
        <v>159900</v>
      </c>
      <c r="AD1201">
        <v>13.1</v>
      </c>
      <c r="AE1201">
        <v>3.1</v>
      </c>
      <c r="AF1201">
        <v>17200</v>
      </c>
      <c r="AG1201">
        <v>167700</v>
      </c>
      <c r="AH1201">
        <v>10.3</v>
      </c>
      <c r="AI1201">
        <v>2.9</v>
      </c>
      <c r="AJ1201">
        <v>15700</v>
      </c>
      <c r="AK1201">
        <v>160800</v>
      </c>
      <c r="AL1201">
        <v>9.8000000000000007</v>
      </c>
      <c r="AM1201">
        <v>3</v>
      </c>
      <c r="AN1201">
        <v>16400</v>
      </c>
      <c r="AO1201">
        <v>156200</v>
      </c>
      <c r="AP1201">
        <v>10.5</v>
      </c>
      <c r="AQ1201">
        <v>3</v>
      </c>
      <c r="AR1201">
        <v>18500</v>
      </c>
      <c r="AS1201">
        <v>162200</v>
      </c>
      <c r="AT1201">
        <v>11.4</v>
      </c>
      <c r="AU1201">
        <v>2.9</v>
      </c>
      <c r="AV1201">
        <v>15800</v>
      </c>
      <c r="AW1201">
        <v>161000</v>
      </c>
      <c r="AX1201">
        <v>9.8000000000000007</v>
      </c>
      <c r="AY1201">
        <v>2.7</v>
      </c>
      <c r="AZ1201">
        <v>21000</v>
      </c>
      <c r="BA1201">
        <v>162000</v>
      </c>
      <c r="BB1201">
        <v>12.9</v>
      </c>
      <c r="BC1201">
        <v>3.5</v>
      </c>
      <c r="BD1201">
        <v>19700</v>
      </c>
      <c r="BE1201">
        <v>172300</v>
      </c>
      <c r="BF1201">
        <v>11.5</v>
      </c>
      <c r="BG1201">
        <v>3.3</v>
      </c>
      <c r="BH1201">
        <v>19500</v>
      </c>
      <c r="BI1201">
        <v>167500</v>
      </c>
      <c r="BJ1201">
        <v>11.7</v>
      </c>
      <c r="BK1201">
        <v>3.3</v>
      </c>
      <c r="BL1201">
        <v>28500</v>
      </c>
      <c r="BM1201">
        <v>178300</v>
      </c>
      <c r="BN1201">
        <v>16</v>
      </c>
      <c r="BO1201">
        <v>3.9</v>
      </c>
      <c r="BP1201">
        <v>19600</v>
      </c>
      <c r="BQ1201">
        <v>185000</v>
      </c>
      <c r="BR1201">
        <v>10.6</v>
      </c>
      <c r="BS1201">
        <v>3.4</v>
      </c>
      <c r="BT1201">
        <v>20200</v>
      </c>
      <c r="BU1201">
        <v>171200</v>
      </c>
      <c r="BV1201">
        <v>11.8</v>
      </c>
      <c r="BW1201">
        <v>3.3</v>
      </c>
    </row>
    <row r="1202" spans="1:75" x14ac:dyDescent="0.3">
      <c r="A1202" t="s">
        <v>123</v>
      </c>
      <c r="B1202" t="str">
        <f>VLOOKUP(A1202,'class and classification'!$A$1:$B$338,2,FALSE)</f>
        <v>Urban with Significant Rural</v>
      </c>
      <c r="C1202" t="str">
        <f>VLOOKUP(A1202,'class and classification'!$A$1:$C$338,3,FALSE)</f>
        <v>UA</v>
      </c>
      <c r="D1202">
        <v>19300</v>
      </c>
      <c r="E1202">
        <v>185600</v>
      </c>
      <c r="F1202">
        <v>10.4</v>
      </c>
      <c r="G1202">
        <v>1.6</v>
      </c>
      <c r="H1202">
        <v>23200</v>
      </c>
      <c r="I1202">
        <v>184900</v>
      </c>
      <c r="J1202">
        <v>12.5</v>
      </c>
      <c r="K1202">
        <v>1.7</v>
      </c>
      <c r="L1202">
        <v>19700</v>
      </c>
      <c r="M1202">
        <v>191700</v>
      </c>
      <c r="N1202">
        <v>10.3</v>
      </c>
      <c r="O1202">
        <v>2.4</v>
      </c>
      <c r="P1202">
        <v>20800</v>
      </c>
      <c r="Q1202">
        <v>196100</v>
      </c>
      <c r="R1202">
        <v>10.6</v>
      </c>
      <c r="S1202">
        <v>2.4</v>
      </c>
      <c r="T1202">
        <v>20300</v>
      </c>
      <c r="U1202">
        <v>193200</v>
      </c>
      <c r="V1202">
        <v>10.5</v>
      </c>
      <c r="W1202">
        <v>2.4</v>
      </c>
      <c r="X1202">
        <v>20900</v>
      </c>
      <c r="Y1202">
        <v>188800</v>
      </c>
      <c r="Z1202">
        <v>11.1</v>
      </c>
      <c r="AA1202">
        <v>2.6</v>
      </c>
      <c r="AB1202">
        <v>23200</v>
      </c>
      <c r="AC1202">
        <v>185000</v>
      </c>
      <c r="AD1202">
        <v>12.5</v>
      </c>
      <c r="AE1202">
        <v>2.8</v>
      </c>
      <c r="AF1202">
        <v>18700</v>
      </c>
      <c r="AG1202">
        <v>184100</v>
      </c>
      <c r="AH1202">
        <v>10.199999999999999</v>
      </c>
      <c r="AI1202">
        <v>2.6</v>
      </c>
      <c r="AJ1202">
        <v>18700</v>
      </c>
      <c r="AK1202">
        <v>190000</v>
      </c>
      <c r="AL1202">
        <v>9.8000000000000007</v>
      </c>
      <c r="AM1202">
        <v>2.6</v>
      </c>
      <c r="AN1202">
        <v>18700</v>
      </c>
      <c r="AO1202">
        <v>195600</v>
      </c>
      <c r="AP1202">
        <v>9.6</v>
      </c>
      <c r="AQ1202">
        <v>2.5</v>
      </c>
      <c r="AR1202">
        <v>21100</v>
      </c>
      <c r="AS1202">
        <v>199700</v>
      </c>
      <c r="AT1202">
        <v>10.6</v>
      </c>
      <c r="AU1202">
        <v>2.7</v>
      </c>
      <c r="AV1202">
        <v>22000</v>
      </c>
      <c r="AW1202">
        <v>198000</v>
      </c>
      <c r="AX1202">
        <v>11.1</v>
      </c>
      <c r="AY1202">
        <v>2.7</v>
      </c>
      <c r="AZ1202">
        <v>23300</v>
      </c>
      <c r="BA1202">
        <v>202700</v>
      </c>
      <c r="BB1202">
        <v>11.5</v>
      </c>
      <c r="BC1202">
        <v>2.8</v>
      </c>
      <c r="BD1202">
        <v>21000</v>
      </c>
      <c r="BE1202">
        <v>193800</v>
      </c>
      <c r="BF1202">
        <v>10.8</v>
      </c>
      <c r="BG1202">
        <v>3</v>
      </c>
      <c r="BH1202">
        <v>18600</v>
      </c>
      <c r="BI1202">
        <v>206800</v>
      </c>
      <c r="BJ1202">
        <v>9</v>
      </c>
      <c r="BK1202">
        <v>2.6</v>
      </c>
      <c r="BL1202">
        <v>15800</v>
      </c>
      <c r="BM1202">
        <v>206500</v>
      </c>
      <c r="BN1202">
        <v>7.7</v>
      </c>
      <c r="BO1202">
        <v>2.6</v>
      </c>
      <c r="BP1202">
        <v>17200</v>
      </c>
      <c r="BQ1202">
        <v>195600</v>
      </c>
      <c r="BR1202">
        <v>8.8000000000000007</v>
      </c>
      <c r="BS1202">
        <v>2.8</v>
      </c>
      <c r="BT1202">
        <v>21700</v>
      </c>
      <c r="BU1202">
        <v>194700</v>
      </c>
      <c r="BV1202">
        <v>11.2</v>
      </c>
      <c r="BW1202">
        <v>3</v>
      </c>
    </row>
    <row r="1203" spans="1:75" x14ac:dyDescent="0.3">
      <c r="A1203" t="s">
        <v>124</v>
      </c>
      <c r="B1203" t="str">
        <f>VLOOKUP(A1203,'class and classification'!$A$1:$B$338,2,FALSE)</f>
        <v>Predominantly Rural</v>
      </c>
      <c r="C1203" t="str">
        <f>VLOOKUP(A1203,'class and classification'!$A$1:$C$338,3,FALSE)</f>
        <v>UA</v>
      </c>
      <c r="D1203">
        <v>16100</v>
      </c>
      <c r="E1203">
        <v>87600</v>
      </c>
      <c r="F1203">
        <v>18.3</v>
      </c>
      <c r="G1203">
        <v>2.4</v>
      </c>
      <c r="H1203">
        <v>14600</v>
      </c>
      <c r="I1203">
        <v>84200</v>
      </c>
      <c r="J1203">
        <v>17.3</v>
      </c>
      <c r="K1203">
        <v>2.5</v>
      </c>
      <c r="L1203">
        <v>13200</v>
      </c>
      <c r="M1203">
        <v>89100</v>
      </c>
      <c r="N1203">
        <v>14.8</v>
      </c>
      <c r="O1203">
        <v>2.4</v>
      </c>
      <c r="P1203">
        <v>13200</v>
      </c>
      <c r="Q1203">
        <v>88700</v>
      </c>
      <c r="R1203">
        <v>14.9</v>
      </c>
      <c r="S1203">
        <v>2.5</v>
      </c>
      <c r="T1203">
        <v>14900</v>
      </c>
      <c r="U1203">
        <v>87500</v>
      </c>
      <c r="V1203">
        <v>17.100000000000001</v>
      </c>
      <c r="W1203">
        <v>2.6</v>
      </c>
      <c r="X1203">
        <v>16300</v>
      </c>
      <c r="Y1203">
        <v>88600</v>
      </c>
      <c r="Z1203">
        <v>18.399999999999999</v>
      </c>
      <c r="AA1203">
        <v>2.8</v>
      </c>
      <c r="AB1203">
        <v>14100</v>
      </c>
      <c r="AC1203">
        <v>84600</v>
      </c>
      <c r="AD1203">
        <v>16.7</v>
      </c>
      <c r="AE1203">
        <v>2.7</v>
      </c>
      <c r="AF1203">
        <v>13300</v>
      </c>
      <c r="AG1203">
        <v>84300</v>
      </c>
      <c r="AH1203">
        <v>15.8</v>
      </c>
      <c r="AI1203">
        <v>2.7</v>
      </c>
      <c r="AJ1203">
        <v>14100</v>
      </c>
      <c r="AK1203">
        <v>84400</v>
      </c>
      <c r="AL1203">
        <v>16.7</v>
      </c>
      <c r="AM1203">
        <v>2.6</v>
      </c>
      <c r="AN1203">
        <v>13600</v>
      </c>
      <c r="AO1203">
        <v>87700</v>
      </c>
      <c r="AP1203">
        <v>15.6</v>
      </c>
      <c r="AQ1203">
        <v>2.4</v>
      </c>
      <c r="AR1203">
        <v>13600</v>
      </c>
      <c r="AS1203">
        <v>91800</v>
      </c>
      <c r="AT1203">
        <v>14.8</v>
      </c>
      <c r="AU1203">
        <v>2.2999999999999998</v>
      </c>
      <c r="AV1203">
        <v>13500</v>
      </c>
      <c r="AW1203">
        <v>91900</v>
      </c>
      <c r="AX1203">
        <v>14.7</v>
      </c>
      <c r="AY1203">
        <v>2.2000000000000002</v>
      </c>
      <c r="AZ1203">
        <v>13100</v>
      </c>
      <c r="BA1203">
        <v>89500</v>
      </c>
      <c r="BB1203">
        <v>14.6</v>
      </c>
      <c r="BC1203">
        <v>2.5</v>
      </c>
      <c r="BD1203">
        <v>14100</v>
      </c>
      <c r="BE1203">
        <v>95100</v>
      </c>
      <c r="BF1203">
        <v>14.9</v>
      </c>
      <c r="BG1203">
        <v>2.6</v>
      </c>
      <c r="BH1203">
        <v>15400</v>
      </c>
      <c r="BI1203">
        <v>97300</v>
      </c>
      <c r="BJ1203">
        <v>15.9</v>
      </c>
      <c r="BK1203">
        <v>2.6</v>
      </c>
      <c r="BL1203">
        <v>14300</v>
      </c>
      <c r="BM1203">
        <v>97800</v>
      </c>
      <c r="BN1203">
        <v>14.6</v>
      </c>
      <c r="BO1203">
        <v>2.5</v>
      </c>
      <c r="BP1203">
        <v>12300</v>
      </c>
      <c r="BQ1203">
        <v>94100</v>
      </c>
      <c r="BR1203">
        <v>13.1</v>
      </c>
      <c r="BS1203">
        <v>2.8</v>
      </c>
      <c r="BT1203">
        <v>11100</v>
      </c>
      <c r="BU1203">
        <v>92800</v>
      </c>
      <c r="BV1203">
        <v>11.9</v>
      </c>
      <c r="BW1203">
        <v>2.8</v>
      </c>
    </row>
    <row r="1204" spans="1:75" x14ac:dyDescent="0.3">
      <c r="A1204" t="s">
        <v>125</v>
      </c>
      <c r="B1204" t="str">
        <f>VLOOKUP(A1204,'class and classification'!$A$1:$B$338,2,FALSE)</f>
        <v>Predominantly Rural</v>
      </c>
      <c r="C1204" t="str">
        <f>VLOOKUP(A1204,'class and classification'!$A$1:$C$338,3,FALSE)</f>
        <v>UA</v>
      </c>
      <c r="D1204">
        <v>19100</v>
      </c>
      <c r="E1204">
        <v>138900</v>
      </c>
      <c r="F1204">
        <v>13.7</v>
      </c>
      <c r="G1204">
        <v>1.4</v>
      </c>
      <c r="H1204">
        <v>18800</v>
      </c>
      <c r="I1204">
        <v>142600</v>
      </c>
      <c r="J1204">
        <v>13.2</v>
      </c>
      <c r="K1204">
        <v>1.5</v>
      </c>
      <c r="L1204">
        <v>21000</v>
      </c>
      <c r="M1204">
        <v>139500</v>
      </c>
      <c r="N1204">
        <v>15.1</v>
      </c>
      <c r="O1204">
        <v>2.6</v>
      </c>
      <c r="P1204">
        <v>23400</v>
      </c>
      <c r="Q1204">
        <v>140500</v>
      </c>
      <c r="R1204">
        <v>16.7</v>
      </c>
      <c r="S1204">
        <v>2.6</v>
      </c>
      <c r="T1204">
        <v>19300</v>
      </c>
      <c r="U1204">
        <v>143500</v>
      </c>
      <c r="V1204">
        <v>13.4</v>
      </c>
      <c r="W1204">
        <v>2.2000000000000002</v>
      </c>
      <c r="X1204">
        <v>20500</v>
      </c>
      <c r="Y1204">
        <v>145400</v>
      </c>
      <c r="Z1204">
        <v>14.1</v>
      </c>
      <c r="AA1204">
        <v>2.2999999999999998</v>
      </c>
      <c r="AB1204">
        <v>22800</v>
      </c>
      <c r="AC1204">
        <v>145900</v>
      </c>
      <c r="AD1204">
        <v>15.6</v>
      </c>
      <c r="AE1204">
        <v>2.5</v>
      </c>
      <c r="AF1204">
        <v>19400</v>
      </c>
      <c r="AG1204">
        <v>144300</v>
      </c>
      <c r="AH1204">
        <v>13.4</v>
      </c>
      <c r="AI1204">
        <v>2.4</v>
      </c>
      <c r="AJ1204">
        <v>21900</v>
      </c>
      <c r="AK1204">
        <v>147200</v>
      </c>
      <c r="AL1204">
        <v>14.8</v>
      </c>
      <c r="AM1204">
        <v>2.6</v>
      </c>
      <c r="AN1204">
        <v>20400</v>
      </c>
      <c r="AO1204">
        <v>152500</v>
      </c>
      <c r="AP1204">
        <v>13.4</v>
      </c>
      <c r="AQ1204">
        <v>2.4</v>
      </c>
      <c r="AR1204">
        <v>20600</v>
      </c>
      <c r="AS1204">
        <v>150800</v>
      </c>
      <c r="AT1204">
        <v>13.7</v>
      </c>
      <c r="AU1204">
        <v>2.5</v>
      </c>
      <c r="AV1204">
        <v>22000</v>
      </c>
      <c r="AW1204">
        <v>156500</v>
      </c>
      <c r="AX1204">
        <v>14.1</v>
      </c>
      <c r="AY1204">
        <v>2.5</v>
      </c>
      <c r="AZ1204">
        <v>25500</v>
      </c>
      <c r="BA1204">
        <v>154700</v>
      </c>
      <c r="BB1204">
        <v>16.5</v>
      </c>
      <c r="BC1204">
        <v>2.9</v>
      </c>
      <c r="BD1204">
        <v>23200</v>
      </c>
      <c r="BE1204">
        <v>153100</v>
      </c>
      <c r="BF1204">
        <v>15.1</v>
      </c>
      <c r="BG1204">
        <v>2.7</v>
      </c>
      <c r="BH1204">
        <v>20700</v>
      </c>
      <c r="BI1204">
        <v>159000</v>
      </c>
      <c r="BJ1204">
        <v>13</v>
      </c>
      <c r="BK1204">
        <v>2.4</v>
      </c>
      <c r="BL1204">
        <v>22400</v>
      </c>
      <c r="BM1204">
        <v>155700</v>
      </c>
      <c r="BN1204">
        <v>14.4</v>
      </c>
      <c r="BO1204">
        <v>2.6</v>
      </c>
      <c r="BP1204">
        <v>16200</v>
      </c>
      <c r="BQ1204">
        <v>150600</v>
      </c>
      <c r="BR1204">
        <v>10.8</v>
      </c>
      <c r="BS1204">
        <v>2.6</v>
      </c>
      <c r="BT1204">
        <v>17100</v>
      </c>
      <c r="BU1204">
        <v>142000</v>
      </c>
      <c r="BV1204">
        <v>12.1</v>
      </c>
      <c r="BW1204">
        <v>3</v>
      </c>
    </row>
    <row r="1205" spans="1:75" x14ac:dyDescent="0.3">
      <c r="A1205" t="s">
        <v>126</v>
      </c>
      <c r="B1205" t="str">
        <f>VLOOKUP(A1205,'class and classification'!$A$1:$B$338,2,FALSE)</f>
        <v>Predominantly Urban</v>
      </c>
      <c r="C1205" t="str">
        <f>VLOOKUP(A1205,'class and classification'!$A$1:$C$338,3,FALSE)</f>
        <v>UA</v>
      </c>
      <c r="D1205">
        <v>17900</v>
      </c>
      <c r="E1205">
        <v>105800</v>
      </c>
      <c r="F1205">
        <v>16.899999999999999</v>
      </c>
      <c r="G1205">
        <v>2.6</v>
      </c>
      <c r="H1205">
        <v>17100</v>
      </c>
      <c r="I1205">
        <v>106200</v>
      </c>
      <c r="J1205">
        <v>16.100000000000001</v>
      </c>
      <c r="K1205">
        <v>2.6</v>
      </c>
      <c r="L1205">
        <v>17400</v>
      </c>
      <c r="M1205">
        <v>108500</v>
      </c>
      <c r="N1205">
        <v>16.100000000000001</v>
      </c>
      <c r="O1205">
        <v>2.5</v>
      </c>
      <c r="P1205">
        <v>15100</v>
      </c>
      <c r="Q1205">
        <v>109300</v>
      </c>
      <c r="R1205">
        <v>13.8</v>
      </c>
      <c r="S1205">
        <v>2.2999999999999998</v>
      </c>
      <c r="T1205">
        <v>15000</v>
      </c>
      <c r="U1205">
        <v>108200</v>
      </c>
      <c r="V1205">
        <v>13.9</v>
      </c>
      <c r="W1205">
        <v>2.4</v>
      </c>
      <c r="X1205">
        <v>15500</v>
      </c>
      <c r="Y1205">
        <v>105800</v>
      </c>
      <c r="Z1205">
        <v>14.7</v>
      </c>
      <c r="AA1205">
        <v>2.4</v>
      </c>
      <c r="AB1205">
        <v>15000</v>
      </c>
      <c r="AC1205">
        <v>106300</v>
      </c>
      <c r="AD1205">
        <v>14.1</v>
      </c>
      <c r="AE1205">
        <v>2.4</v>
      </c>
      <c r="AF1205">
        <v>15400</v>
      </c>
      <c r="AG1205">
        <v>108700</v>
      </c>
      <c r="AH1205">
        <v>14.2</v>
      </c>
      <c r="AI1205">
        <v>2.6</v>
      </c>
      <c r="AJ1205">
        <v>13800</v>
      </c>
      <c r="AK1205">
        <v>108000</v>
      </c>
      <c r="AL1205">
        <v>12.8</v>
      </c>
      <c r="AM1205">
        <v>2.6</v>
      </c>
      <c r="AN1205">
        <v>13800</v>
      </c>
      <c r="AO1205">
        <v>107500</v>
      </c>
      <c r="AP1205">
        <v>12.8</v>
      </c>
      <c r="AQ1205">
        <v>2.8</v>
      </c>
      <c r="AR1205">
        <v>15600</v>
      </c>
      <c r="AS1205">
        <v>109400</v>
      </c>
      <c r="AT1205">
        <v>14.3</v>
      </c>
      <c r="AU1205">
        <v>3.1</v>
      </c>
      <c r="AV1205">
        <v>15000</v>
      </c>
      <c r="AW1205">
        <v>109500</v>
      </c>
      <c r="AX1205">
        <v>13.6</v>
      </c>
      <c r="AY1205">
        <v>2.9</v>
      </c>
      <c r="AZ1205">
        <v>16900</v>
      </c>
      <c r="BA1205">
        <v>116400</v>
      </c>
      <c r="BB1205">
        <v>14.5</v>
      </c>
      <c r="BC1205">
        <v>2.6</v>
      </c>
      <c r="BD1205">
        <v>16000</v>
      </c>
      <c r="BE1205">
        <v>112900</v>
      </c>
      <c r="BF1205">
        <v>14.2</v>
      </c>
      <c r="BG1205">
        <v>2.7</v>
      </c>
      <c r="BH1205">
        <v>14100</v>
      </c>
      <c r="BI1205">
        <v>112900</v>
      </c>
      <c r="BJ1205">
        <v>12.5</v>
      </c>
      <c r="BK1205">
        <v>2.4</v>
      </c>
      <c r="BL1205">
        <v>15900</v>
      </c>
      <c r="BM1205">
        <v>118700</v>
      </c>
      <c r="BN1205">
        <v>13.4</v>
      </c>
      <c r="BO1205">
        <v>2.6</v>
      </c>
      <c r="BP1205">
        <v>10200</v>
      </c>
      <c r="BQ1205">
        <v>122300</v>
      </c>
      <c r="BR1205">
        <v>8.3000000000000007</v>
      </c>
      <c r="BS1205">
        <v>2.5</v>
      </c>
      <c r="BT1205">
        <v>11600</v>
      </c>
      <c r="BU1205">
        <v>124200</v>
      </c>
      <c r="BV1205">
        <v>9.3000000000000007</v>
      </c>
      <c r="BW1205">
        <v>2.7</v>
      </c>
    </row>
    <row r="1206" spans="1:75" x14ac:dyDescent="0.3">
      <c r="A1206" t="s">
        <v>127</v>
      </c>
      <c r="B1206" t="str">
        <f>VLOOKUP(A1206,'class and classification'!$A$1:$B$338,2,FALSE)</f>
        <v>Predominantly Urban</v>
      </c>
      <c r="C1206" t="str">
        <f>VLOOKUP(A1206,'class and classification'!$A$1:$C$338,3,FALSE)</f>
        <v>UA</v>
      </c>
      <c r="D1206">
        <v>10500</v>
      </c>
      <c r="E1206">
        <v>78300</v>
      </c>
      <c r="F1206">
        <v>13.4</v>
      </c>
      <c r="G1206">
        <v>2.2999999999999998</v>
      </c>
      <c r="H1206">
        <v>8800</v>
      </c>
      <c r="I1206">
        <v>81600</v>
      </c>
      <c r="J1206">
        <v>10.8</v>
      </c>
      <c r="K1206">
        <v>2.2000000000000002</v>
      </c>
      <c r="L1206">
        <v>10000</v>
      </c>
      <c r="M1206">
        <v>79100</v>
      </c>
      <c r="N1206">
        <v>12.6</v>
      </c>
      <c r="O1206">
        <v>2.4</v>
      </c>
      <c r="P1206">
        <v>10500</v>
      </c>
      <c r="Q1206">
        <v>77400</v>
      </c>
      <c r="R1206">
        <v>13.6</v>
      </c>
      <c r="S1206">
        <v>2.7</v>
      </c>
      <c r="T1206">
        <v>9400</v>
      </c>
      <c r="U1206">
        <v>80900</v>
      </c>
      <c r="V1206">
        <v>11.6</v>
      </c>
      <c r="W1206">
        <v>2.2999999999999998</v>
      </c>
      <c r="X1206">
        <v>8800</v>
      </c>
      <c r="Y1206">
        <v>75400</v>
      </c>
      <c r="Z1206">
        <v>11.7</v>
      </c>
      <c r="AA1206">
        <v>2.4</v>
      </c>
      <c r="AB1206">
        <v>7900</v>
      </c>
      <c r="AC1206">
        <v>76100</v>
      </c>
      <c r="AD1206">
        <v>10.3</v>
      </c>
      <c r="AE1206">
        <v>2.2000000000000002</v>
      </c>
      <c r="AF1206">
        <v>8000</v>
      </c>
      <c r="AG1206">
        <v>76400</v>
      </c>
      <c r="AH1206">
        <v>10.5</v>
      </c>
      <c r="AI1206">
        <v>2.2000000000000002</v>
      </c>
      <c r="AJ1206">
        <v>9100</v>
      </c>
      <c r="AK1206">
        <v>75800</v>
      </c>
      <c r="AL1206">
        <v>12</v>
      </c>
      <c r="AM1206">
        <v>2.4</v>
      </c>
      <c r="AN1206">
        <v>7800</v>
      </c>
      <c r="AO1206">
        <v>78600</v>
      </c>
      <c r="AP1206">
        <v>10</v>
      </c>
      <c r="AQ1206">
        <v>2.2000000000000002</v>
      </c>
      <c r="AR1206">
        <v>9000</v>
      </c>
      <c r="AS1206">
        <v>79900</v>
      </c>
      <c r="AT1206">
        <v>11.3</v>
      </c>
      <c r="AU1206">
        <v>2.2999999999999998</v>
      </c>
      <c r="AV1206">
        <v>9100</v>
      </c>
      <c r="AW1206">
        <v>81700</v>
      </c>
      <c r="AX1206">
        <v>11.2</v>
      </c>
      <c r="AY1206">
        <v>2.4</v>
      </c>
      <c r="AZ1206">
        <v>8800</v>
      </c>
      <c r="BA1206">
        <v>84900</v>
      </c>
      <c r="BB1206">
        <v>10.4</v>
      </c>
      <c r="BC1206">
        <v>2.4</v>
      </c>
      <c r="BD1206">
        <v>7400</v>
      </c>
      <c r="BE1206">
        <v>82900</v>
      </c>
      <c r="BF1206">
        <v>8.9</v>
      </c>
      <c r="BG1206">
        <v>2.2999999999999998</v>
      </c>
      <c r="BH1206">
        <v>9700</v>
      </c>
      <c r="BI1206">
        <v>82600</v>
      </c>
      <c r="BJ1206">
        <v>11.7</v>
      </c>
      <c r="BK1206">
        <v>2.4</v>
      </c>
      <c r="BL1206">
        <v>9300</v>
      </c>
      <c r="BM1206">
        <v>87700</v>
      </c>
      <c r="BN1206">
        <v>10.6</v>
      </c>
      <c r="BO1206">
        <v>2.2999999999999998</v>
      </c>
      <c r="BP1206">
        <v>9600</v>
      </c>
      <c r="BQ1206">
        <v>84000</v>
      </c>
      <c r="BR1206">
        <v>11.4</v>
      </c>
      <c r="BS1206">
        <v>2.9</v>
      </c>
      <c r="BT1206">
        <v>6300</v>
      </c>
      <c r="BU1206">
        <v>83100</v>
      </c>
      <c r="BV1206">
        <v>7.6</v>
      </c>
      <c r="BW1206">
        <v>2.7</v>
      </c>
    </row>
    <row r="1207" spans="1:75" x14ac:dyDescent="0.3">
      <c r="A1207" t="s">
        <v>128</v>
      </c>
      <c r="B1207" t="str">
        <f>VLOOKUP(A1207,'class and classification'!$A$1:$B$338,2,FALSE)</f>
        <v>Urban with Significant Rural</v>
      </c>
      <c r="C1207" t="str">
        <f>VLOOKUP(A1207,'class and classification'!$A$1:$C$338,3,FALSE)</f>
        <v>SC</v>
      </c>
      <c r="D1207">
        <v>55300</v>
      </c>
      <c r="E1207">
        <v>403100</v>
      </c>
      <c r="F1207">
        <v>13.7</v>
      </c>
      <c r="G1207">
        <v>1.1000000000000001</v>
      </c>
      <c r="H1207">
        <v>54100</v>
      </c>
      <c r="I1207">
        <v>404300</v>
      </c>
      <c r="J1207">
        <v>13.4</v>
      </c>
      <c r="K1207">
        <v>1.1000000000000001</v>
      </c>
      <c r="L1207">
        <v>49300</v>
      </c>
      <c r="M1207">
        <v>407000</v>
      </c>
      <c r="N1207">
        <v>12.1</v>
      </c>
      <c r="O1207">
        <v>1.9</v>
      </c>
      <c r="P1207">
        <v>48900</v>
      </c>
      <c r="Q1207">
        <v>407700</v>
      </c>
      <c r="R1207">
        <v>12</v>
      </c>
      <c r="S1207">
        <v>1.9</v>
      </c>
      <c r="T1207">
        <v>56900</v>
      </c>
      <c r="U1207">
        <v>415900</v>
      </c>
      <c r="V1207">
        <v>13.7</v>
      </c>
      <c r="W1207">
        <v>1.9</v>
      </c>
      <c r="X1207">
        <v>47300</v>
      </c>
      <c r="Y1207">
        <v>407500</v>
      </c>
      <c r="Z1207">
        <v>11.6</v>
      </c>
      <c r="AA1207">
        <v>1.8</v>
      </c>
      <c r="AB1207">
        <v>50200</v>
      </c>
      <c r="AC1207">
        <v>398800</v>
      </c>
      <c r="AD1207">
        <v>12.6</v>
      </c>
      <c r="AE1207">
        <v>1.9</v>
      </c>
      <c r="AF1207">
        <v>51200</v>
      </c>
      <c r="AG1207">
        <v>392400</v>
      </c>
      <c r="AH1207">
        <v>13</v>
      </c>
      <c r="AI1207">
        <v>2.1</v>
      </c>
      <c r="AJ1207">
        <v>55500</v>
      </c>
      <c r="AK1207">
        <v>401200</v>
      </c>
      <c r="AL1207">
        <v>13.8</v>
      </c>
      <c r="AM1207">
        <v>2.2000000000000002</v>
      </c>
      <c r="AN1207">
        <v>52800</v>
      </c>
      <c r="AO1207">
        <v>415100</v>
      </c>
      <c r="AP1207">
        <v>12.7</v>
      </c>
      <c r="AQ1207">
        <v>2.1</v>
      </c>
      <c r="AR1207">
        <v>50600</v>
      </c>
      <c r="AS1207">
        <v>403000</v>
      </c>
      <c r="AT1207">
        <v>12.5</v>
      </c>
      <c r="AU1207">
        <v>2.2000000000000002</v>
      </c>
      <c r="AV1207">
        <v>47800</v>
      </c>
      <c r="AW1207">
        <v>425200</v>
      </c>
      <c r="AX1207">
        <v>11.2</v>
      </c>
      <c r="AY1207">
        <v>2</v>
      </c>
      <c r="AZ1207">
        <v>51300</v>
      </c>
      <c r="BA1207">
        <v>435200</v>
      </c>
      <c r="BB1207">
        <v>11.8</v>
      </c>
      <c r="BC1207">
        <v>2.1</v>
      </c>
      <c r="BD1207">
        <v>47000</v>
      </c>
      <c r="BE1207">
        <v>439700</v>
      </c>
      <c r="BF1207">
        <v>10.7</v>
      </c>
      <c r="BG1207">
        <v>2</v>
      </c>
      <c r="BH1207">
        <v>49900</v>
      </c>
      <c r="BI1207">
        <v>435800</v>
      </c>
      <c r="BJ1207">
        <v>11.4</v>
      </c>
      <c r="BK1207">
        <v>2</v>
      </c>
      <c r="BL1207">
        <v>51600</v>
      </c>
      <c r="BM1207">
        <v>433300</v>
      </c>
      <c r="BN1207">
        <v>11.9</v>
      </c>
      <c r="BO1207">
        <v>2.2000000000000002</v>
      </c>
      <c r="BP1207">
        <v>37500</v>
      </c>
      <c r="BQ1207">
        <v>422000</v>
      </c>
      <c r="BR1207">
        <v>8.9</v>
      </c>
      <c r="BS1207">
        <v>2.1</v>
      </c>
      <c r="BT1207">
        <v>35400</v>
      </c>
      <c r="BU1207">
        <v>420500</v>
      </c>
      <c r="BV1207">
        <v>8.4</v>
      </c>
      <c r="BW1207">
        <v>1.9</v>
      </c>
    </row>
    <row r="1208" spans="1:75" x14ac:dyDescent="0.3">
      <c r="A1208" t="s">
        <v>129</v>
      </c>
      <c r="B1208" t="str">
        <f>VLOOKUP(A1208,'class and classification'!$A$1:$B$338,2,FALSE)</f>
        <v>Urban with Significant Rural</v>
      </c>
      <c r="C1208" t="str">
        <f>VLOOKUP(A1208,'class and classification'!$A$1:$C$338,3,FALSE)</f>
        <v>SC</v>
      </c>
      <c r="D1208">
        <v>30500</v>
      </c>
      <c r="E1208">
        <v>258300</v>
      </c>
      <c r="F1208">
        <v>11.8</v>
      </c>
      <c r="G1208">
        <v>1.4</v>
      </c>
      <c r="H1208">
        <v>34300</v>
      </c>
      <c r="I1208">
        <v>264200</v>
      </c>
      <c r="J1208">
        <v>13</v>
      </c>
      <c r="K1208">
        <v>1.3</v>
      </c>
      <c r="L1208">
        <v>31400</v>
      </c>
      <c r="M1208">
        <v>267600</v>
      </c>
      <c r="N1208">
        <v>11.7</v>
      </c>
      <c r="O1208">
        <v>2</v>
      </c>
      <c r="P1208">
        <v>31400</v>
      </c>
      <c r="Q1208">
        <v>271600</v>
      </c>
      <c r="R1208">
        <v>11.6</v>
      </c>
      <c r="S1208">
        <v>2</v>
      </c>
      <c r="T1208">
        <v>36600</v>
      </c>
      <c r="U1208">
        <v>277800</v>
      </c>
      <c r="V1208">
        <v>13.2</v>
      </c>
      <c r="W1208">
        <v>2.2000000000000002</v>
      </c>
      <c r="X1208">
        <v>26500</v>
      </c>
      <c r="Y1208">
        <v>265200</v>
      </c>
      <c r="Z1208">
        <v>10</v>
      </c>
      <c r="AA1208">
        <v>2.1</v>
      </c>
      <c r="AB1208">
        <v>28500</v>
      </c>
      <c r="AC1208">
        <v>256200</v>
      </c>
      <c r="AD1208">
        <v>11.1</v>
      </c>
      <c r="AE1208">
        <v>2.2999999999999998</v>
      </c>
      <c r="AF1208">
        <v>26700</v>
      </c>
      <c r="AG1208">
        <v>255400</v>
      </c>
      <c r="AH1208">
        <v>10.4</v>
      </c>
      <c r="AI1208">
        <v>2.2999999999999998</v>
      </c>
      <c r="AJ1208">
        <v>25400</v>
      </c>
      <c r="AK1208">
        <v>268800</v>
      </c>
      <c r="AL1208">
        <v>9.4</v>
      </c>
      <c r="AM1208">
        <v>2.2000000000000002</v>
      </c>
      <c r="AN1208">
        <v>29700</v>
      </c>
      <c r="AO1208">
        <v>268600</v>
      </c>
      <c r="AP1208">
        <v>11.1</v>
      </c>
      <c r="AQ1208">
        <v>2.4</v>
      </c>
      <c r="AR1208">
        <v>33000</v>
      </c>
      <c r="AS1208">
        <v>273200</v>
      </c>
      <c r="AT1208">
        <v>12.1</v>
      </c>
      <c r="AU1208">
        <v>2.2999999999999998</v>
      </c>
      <c r="AV1208">
        <v>32700</v>
      </c>
      <c r="AW1208">
        <v>278300</v>
      </c>
      <c r="AX1208">
        <v>11.7</v>
      </c>
      <c r="AY1208">
        <v>2.2999999999999998</v>
      </c>
      <c r="AZ1208">
        <v>29300</v>
      </c>
      <c r="BA1208">
        <v>272000</v>
      </c>
      <c r="BB1208">
        <v>10.8</v>
      </c>
      <c r="BC1208">
        <v>2.2000000000000002</v>
      </c>
      <c r="BD1208">
        <v>31700</v>
      </c>
      <c r="BE1208">
        <v>286700</v>
      </c>
      <c r="BF1208">
        <v>11.1</v>
      </c>
      <c r="BG1208">
        <v>2.4</v>
      </c>
      <c r="BH1208">
        <v>33100</v>
      </c>
      <c r="BI1208">
        <v>287800</v>
      </c>
      <c r="BJ1208">
        <v>11.5</v>
      </c>
      <c r="BK1208">
        <v>2.2999999999999998</v>
      </c>
      <c r="BL1208">
        <v>26300</v>
      </c>
      <c r="BM1208">
        <v>290800</v>
      </c>
      <c r="BN1208">
        <v>9</v>
      </c>
      <c r="BO1208">
        <v>2</v>
      </c>
      <c r="BP1208">
        <v>16400</v>
      </c>
      <c r="BQ1208">
        <v>282800</v>
      </c>
      <c r="BR1208">
        <v>5.8</v>
      </c>
      <c r="BS1208">
        <v>1.7</v>
      </c>
      <c r="BT1208">
        <v>21900</v>
      </c>
      <c r="BU1208">
        <v>284900</v>
      </c>
      <c r="BV1208">
        <v>7.7</v>
      </c>
      <c r="BW1208">
        <v>1.8</v>
      </c>
    </row>
    <row r="1209" spans="1:75" x14ac:dyDescent="0.3">
      <c r="A1209" t="s">
        <v>130</v>
      </c>
      <c r="B1209" t="str">
        <f>VLOOKUP(A1209,'class and classification'!$A$1:$B$338,2,FALSE)</f>
        <v>Predominantly Urban</v>
      </c>
      <c r="C1209" t="str">
        <f>VLOOKUP(A1209,'class and classification'!$A$1:$C$338,3,FALSE)</f>
        <v>MD</v>
      </c>
      <c r="D1209">
        <v>45800</v>
      </c>
      <c r="E1209">
        <v>414200</v>
      </c>
      <c r="F1209">
        <v>11.1</v>
      </c>
      <c r="G1209">
        <v>1.8</v>
      </c>
      <c r="H1209">
        <v>52100</v>
      </c>
      <c r="I1209">
        <v>410900</v>
      </c>
      <c r="J1209">
        <v>12.7</v>
      </c>
      <c r="K1209">
        <v>1.9</v>
      </c>
      <c r="L1209">
        <v>47400</v>
      </c>
      <c r="M1209">
        <v>409700</v>
      </c>
      <c r="N1209">
        <v>11.6</v>
      </c>
      <c r="O1209">
        <v>1.8</v>
      </c>
      <c r="P1209">
        <v>42300</v>
      </c>
      <c r="Q1209">
        <v>415000</v>
      </c>
      <c r="R1209">
        <v>10.199999999999999</v>
      </c>
      <c r="S1209">
        <v>1.8</v>
      </c>
      <c r="T1209">
        <v>34800</v>
      </c>
      <c r="U1209">
        <v>409800</v>
      </c>
      <c r="V1209">
        <v>8.5</v>
      </c>
      <c r="W1209">
        <v>1.7</v>
      </c>
      <c r="X1209">
        <v>32600</v>
      </c>
      <c r="Y1209">
        <v>404500</v>
      </c>
      <c r="Z1209">
        <v>8.1</v>
      </c>
      <c r="AA1209">
        <v>1.7</v>
      </c>
      <c r="AB1209">
        <v>45600</v>
      </c>
      <c r="AC1209">
        <v>413100</v>
      </c>
      <c r="AD1209">
        <v>11</v>
      </c>
      <c r="AE1209">
        <v>2</v>
      </c>
      <c r="AF1209">
        <v>44200</v>
      </c>
      <c r="AG1209">
        <v>406000</v>
      </c>
      <c r="AH1209">
        <v>10.9</v>
      </c>
      <c r="AI1209">
        <v>2</v>
      </c>
      <c r="AJ1209">
        <v>39700</v>
      </c>
      <c r="AK1209">
        <v>400300</v>
      </c>
      <c r="AL1209">
        <v>9.9</v>
      </c>
      <c r="AM1209">
        <v>1.9</v>
      </c>
      <c r="AN1209">
        <v>37500</v>
      </c>
      <c r="AO1209">
        <v>419300</v>
      </c>
      <c r="AP1209">
        <v>8.9</v>
      </c>
      <c r="AQ1209">
        <v>2</v>
      </c>
      <c r="AR1209">
        <v>41500</v>
      </c>
      <c r="AS1209">
        <v>445400</v>
      </c>
      <c r="AT1209">
        <v>9.3000000000000007</v>
      </c>
      <c r="AU1209">
        <v>1.9</v>
      </c>
      <c r="AV1209">
        <v>42200</v>
      </c>
      <c r="AW1209">
        <v>442500</v>
      </c>
      <c r="AX1209">
        <v>9.5</v>
      </c>
      <c r="AY1209">
        <v>2</v>
      </c>
      <c r="AZ1209">
        <v>36100</v>
      </c>
      <c r="BA1209">
        <v>464600</v>
      </c>
      <c r="BB1209">
        <v>7.8</v>
      </c>
      <c r="BC1209">
        <v>1.7</v>
      </c>
      <c r="BD1209">
        <v>41500</v>
      </c>
      <c r="BE1209">
        <v>470700</v>
      </c>
      <c r="BF1209">
        <v>8.8000000000000007</v>
      </c>
      <c r="BG1209">
        <v>1.8</v>
      </c>
      <c r="BH1209">
        <v>38900</v>
      </c>
      <c r="BI1209">
        <v>488200</v>
      </c>
      <c r="BJ1209">
        <v>8</v>
      </c>
      <c r="BK1209">
        <v>1.7</v>
      </c>
      <c r="BL1209">
        <v>42300</v>
      </c>
      <c r="BM1209">
        <v>489400</v>
      </c>
      <c r="BN1209">
        <v>8.6</v>
      </c>
      <c r="BO1209">
        <v>1.8</v>
      </c>
      <c r="BP1209">
        <v>42500</v>
      </c>
      <c r="BQ1209">
        <v>493800</v>
      </c>
      <c r="BR1209">
        <v>8.6</v>
      </c>
      <c r="BS1209">
        <v>2.1</v>
      </c>
      <c r="BT1209">
        <v>32700</v>
      </c>
      <c r="BU1209">
        <v>490800</v>
      </c>
      <c r="BV1209">
        <v>6.7</v>
      </c>
      <c r="BW1209">
        <v>1.7</v>
      </c>
    </row>
    <row r="1210" spans="1:75" x14ac:dyDescent="0.3">
      <c r="A1210" t="s">
        <v>131</v>
      </c>
      <c r="B1210" t="str">
        <f>VLOOKUP(A1210,'class and classification'!$A$1:$B$338,2,FALSE)</f>
        <v>Predominantly Urban</v>
      </c>
      <c r="C1210" t="str">
        <f>VLOOKUP(A1210,'class and classification'!$A$1:$C$338,3,FALSE)</f>
        <v>MD</v>
      </c>
      <c r="D1210">
        <v>14900</v>
      </c>
      <c r="E1210">
        <v>138600</v>
      </c>
      <c r="F1210">
        <v>10.8</v>
      </c>
      <c r="G1210">
        <v>2</v>
      </c>
      <c r="H1210">
        <v>15300</v>
      </c>
      <c r="I1210">
        <v>139500</v>
      </c>
      <c r="J1210">
        <v>11</v>
      </c>
      <c r="K1210">
        <v>2.1</v>
      </c>
      <c r="L1210">
        <v>14600</v>
      </c>
      <c r="M1210">
        <v>141100</v>
      </c>
      <c r="N1210">
        <v>10.3</v>
      </c>
      <c r="O1210">
        <v>2.1</v>
      </c>
      <c r="P1210">
        <v>16400</v>
      </c>
      <c r="Q1210">
        <v>143700</v>
      </c>
      <c r="R1210">
        <v>11.4</v>
      </c>
      <c r="S1210">
        <v>2.2000000000000002</v>
      </c>
      <c r="T1210">
        <v>15000</v>
      </c>
      <c r="U1210">
        <v>134500</v>
      </c>
      <c r="V1210">
        <v>11.1</v>
      </c>
      <c r="W1210">
        <v>2.1</v>
      </c>
      <c r="X1210">
        <v>15500</v>
      </c>
      <c r="Y1210">
        <v>135500</v>
      </c>
      <c r="Z1210">
        <v>11.4</v>
      </c>
      <c r="AA1210">
        <v>2.2000000000000002</v>
      </c>
      <c r="AB1210">
        <v>13800</v>
      </c>
      <c r="AC1210">
        <v>136900</v>
      </c>
      <c r="AD1210">
        <v>10</v>
      </c>
      <c r="AE1210">
        <v>2.1</v>
      </c>
      <c r="AF1210">
        <v>12500</v>
      </c>
      <c r="AG1210">
        <v>132600</v>
      </c>
      <c r="AH1210">
        <v>9.5</v>
      </c>
      <c r="AI1210">
        <v>2.2000000000000002</v>
      </c>
      <c r="AJ1210">
        <v>16700</v>
      </c>
      <c r="AK1210">
        <v>139900</v>
      </c>
      <c r="AL1210">
        <v>11.9</v>
      </c>
      <c r="AM1210">
        <v>2.4</v>
      </c>
      <c r="AN1210">
        <v>16900</v>
      </c>
      <c r="AO1210">
        <v>146000</v>
      </c>
      <c r="AP1210">
        <v>11.6</v>
      </c>
      <c r="AQ1210">
        <v>2.5</v>
      </c>
      <c r="AR1210">
        <v>16900</v>
      </c>
      <c r="AS1210">
        <v>143500</v>
      </c>
      <c r="AT1210">
        <v>11.8</v>
      </c>
      <c r="AU1210">
        <v>2.5</v>
      </c>
      <c r="AV1210">
        <v>16000</v>
      </c>
      <c r="AW1210">
        <v>149200</v>
      </c>
      <c r="AX1210">
        <v>10.7</v>
      </c>
      <c r="AY1210">
        <v>2.2999999999999998</v>
      </c>
      <c r="AZ1210">
        <v>14200</v>
      </c>
      <c r="BA1210">
        <v>163800</v>
      </c>
      <c r="BB1210">
        <v>8.6999999999999993</v>
      </c>
      <c r="BC1210">
        <v>2</v>
      </c>
      <c r="BD1210">
        <v>14200</v>
      </c>
      <c r="BE1210">
        <v>171300</v>
      </c>
      <c r="BF1210">
        <v>8.3000000000000007</v>
      </c>
      <c r="BG1210">
        <v>2.1</v>
      </c>
      <c r="BH1210">
        <v>14800</v>
      </c>
      <c r="BI1210">
        <v>177800</v>
      </c>
      <c r="BJ1210">
        <v>8.3000000000000007</v>
      </c>
      <c r="BK1210">
        <v>2.1</v>
      </c>
      <c r="BL1210">
        <v>21000</v>
      </c>
      <c r="BM1210">
        <v>184400</v>
      </c>
      <c r="BN1210">
        <v>11.4</v>
      </c>
      <c r="BO1210">
        <v>2.2999999999999998</v>
      </c>
      <c r="BP1210">
        <v>17500</v>
      </c>
      <c r="BQ1210">
        <v>181000</v>
      </c>
      <c r="BR1210">
        <v>9.6999999999999993</v>
      </c>
      <c r="BS1210">
        <v>2.6</v>
      </c>
      <c r="BT1210">
        <v>14100</v>
      </c>
      <c r="BU1210">
        <v>183900</v>
      </c>
      <c r="BV1210">
        <v>7.6</v>
      </c>
      <c r="BW1210">
        <v>2.2999999999999998</v>
      </c>
    </row>
    <row r="1211" spans="1:75" x14ac:dyDescent="0.3">
      <c r="A1211" t="s">
        <v>132</v>
      </c>
      <c r="B1211" t="str">
        <f>VLOOKUP(A1211,'class and classification'!$A$1:$B$338,2,FALSE)</f>
        <v>Predominantly Urban</v>
      </c>
      <c r="C1211" t="str">
        <f>VLOOKUP(A1211,'class and classification'!$A$1:$C$338,3,FALSE)</f>
        <v>MD</v>
      </c>
      <c r="D1211">
        <v>23300</v>
      </c>
      <c r="E1211">
        <v>143100</v>
      </c>
      <c r="F1211">
        <v>16.3</v>
      </c>
      <c r="G1211">
        <v>2.6</v>
      </c>
      <c r="H1211">
        <v>23800</v>
      </c>
      <c r="I1211">
        <v>150200</v>
      </c>
      <c r="J1211">
        <v>15.8</v>
      </c>
      <c r="K1211">
        <v>2.6</v>
      </c>
      <c r="L1211">
        <v>20200</v>
      </c>
      <c r="M1211">
        <v>143500</v>
      </c>
      <c r="N1211">
        <v>14.1</v>
      </c>
      <c r="O1211">
        <v>2.5</v>
      </c>
      <c r="P1211">
        <v>18400</v>
      </c>
      <c r="Q1211">
        <v>145200</v>
      </c>
      <c r="R1211">
        <v>12.6</v>
      </c>
      <c r="S1211">
        <v>2.2999999999999998</v>
      </c>
      <c r="T1211">
        <v>16600</v>
      </c>
      <c r="U1211">
        <v>140100</v>
      </c>
      <c r="V1211">
        <v>11.8</v>
      </c>
      <c r="W1211">
        <v>2.2000000000000002</v>
      </c>
      <c r="X1211">
        <v>17800</v>
      </c>
      <c r="Y1211">
        <v>137200</v>
      </c>
      <c r="Z1211">
        <v>13</v>
      </c>
      <c r="AA1211">
        <v>2.5</v>
      </c>
      <c r="AB1211">
        <v>13300</v>
      </c>
      <c r="AC1211">
        <v>137000</v>
      </c>
      <c r="AD1211">
        <v>9.6999999999999993</v>
      </c>
      <c r="AE1211">
        <v>2.2000000000000002</v>
      </c>
      <c r="AF1211">
        <v>14200</v>
      </c>
      <c r="AG1211">
        <v>141100</v>
      </c>
      <c r="AH1211">
        <v>10.1</v>
      </c>
      <c r="AI1211">
        <v>2.2999999999999998</v>
      </c>
      <c r="AJ1211">
        <v>17300</v>
      </c>
      <c r="AK1211">
        <v>142800</v>
      </c>
      <c r="AL1211">
        <v>12.1</v>
      </c>
      <c r="AM1211">
        <v>2.4</v>
      </c>
      <c r="AN1211">
        <v>15400</v>
      </c>
      <c r="AO1211">
        <v>139900</v>
      </c>
      <c r="AP1211">
        <v>11</v>
      </c>
      <c r="AQ1211">
        <v>2.2999999999999998</v>
      </c>
      <c r="AR1211">
        <v>15100</v>
      </c>
      <c r="AS1211">
        <v>144800</v>
      </c>
      <c r="AT1211">
        <v>10.4</v>
      </c>
      <c r="AU1211">
        <v>2.2999999999999998</v>
      </c>
      <c r="AV1211">
        <v>20600</v>
      </c>
      <c r="AW1211">
        <v>139700</v>
      </c>
      <c r="AX1211">
        <v>14.8</v>
      </c>
      <c r="AY1211">
        <v>2.7</v>
      </c>
      <c r="AZ1211">
        <v>18900</v>
      </c>
      <c r="BA1211">
        <v>136700</v>
      </c>
      <c r="BB1211">
        <v>13.8</v>
      </c>
      <c r="BC1211">
        <v>2.9</v>
      </c>
      <c r="BD1211">
        <v>21700</v>
      </c>
      <c r="BE1211">
        <v>140400</v>
      </c>
      <c r="BF1211">
        <v>15.4</v>
      </c>
      <c r="BG1211">
        <v>3</v>
      </c>
      <c r="BH1211">
        <v>20400</v>
      </c>
      <c r="BI1211">
        <v>137700</v>
      </c>
      <c r="BJ1211">
        <v>14.8</v>
      </c>
      <c r="BK1211">
        <v>2.9</v>
      </c>
      <c r="BL1211">
        <v>18500</v>
      </c>
      <c r="BM1211">
        <v>142900</v>
      </c>
      <c r="BN1211">
        <v>12.9</v>
      </c>
      <c r="BO1211">
        <v>2.8</v>
      </c>
      <c r="BP1211">
        <v>16100</v>
      </c>
      <c r="BQ1211">
        <v>139900</v>
      </c>
      <c r="BR1211">
        <v>11.5</v>
      </c>
      <c r="BS1211">
        <v>3.2</v>
      </c>
      <c r="BT1211">
        <v>21200</v>
      </c>
      <c r="BU1211">
        <v>153200</v>
      </c>
      <c r="BV1211">
        <v>13.8</v>
      </c>
      <c r="BW1211">
        <v>3.8</v>
      </c>
    </row>
    <row r="1212" spans="1:75" x14ac:dyDescent="0.3">
      <c r="A1212" t="s">
        <v>133</v>
      </c>
      <c r="B1212" t="str">
        <f>VLOOKUP(A1212,'class and classification'!$A$1:$B$338,2,FALSE)</f>
        <v>Predominantly Urban</v>
      </c>
      <c r="C1212" t="str">
        <f>VLOOKUP(A1212,'class and classification'!$A$1:$C$338,3,FALSE)</f>
        <v>MD</v>
      </c>
      <c r="D1212">
        <v>16600</v>
      </c>
      <c r="E1212">
        <v>116700</v>
      </c>
      <c r="F1212">
        <v>14.2</v>
      </c>
      <c r="G1212">
        <v>2.2999999999999998</v>
      </c>
      <c r="H1212">
        <v>19000</v>
      </c>
      <c r="I1212">
        <v>118100</v>
      </c>
      <c r="J1212">
        <v>16.100000000000001</v>
      </c>
      <c r="K1212">
        <v>2.6</v>
      </c>
      <c r="L1212">
        <v>18800</v>
      </c>
      <c r="M1212">
        <v>121500</v>
      </c>
      <c r="N1212">
        <v>15.5</v>
      </c>
      <c r="O1212">
        <v>2.6</v>
      </c>
      <c r="P1212">
        <v>15500</v>
      </c>
      <c r="Q1212">
        <v>120900</v>
      </c>
      <c r="R1212">
        <v>12.8</v>
      </c>
      <c r="S1212">
        <v>2.4</v>
      </c>
      <c r="T1212">
        <v>14600</v>
      </c>
      <c r="U1212">
        <v>116400</v>
      </c>
      <c r="V1212">
        <v>12.5</v>
      </c>
      <c r="W1212">
        <v>2.4</v>
      </c>
      <c r="X1212">
        <v>14300</v>
      </c>
      <c r="Y1212">
        <v>114800</v>
      </c>
      <c r="Z1212">
        <v>12.4</v>
      </c>
      <c r="AA1212">
        <v>2.2999999999999998</v>
      </c>
      <c r="AB1212">
        <v>13200</v>
      </c>
      <c r="AC1212">
        <v>117600</v>
      </c>
      <c r="AD1212">
        <v>11.3</v>
      </c>
      <c r="AE1212">
        <v>2.2000000000000002</v>
      </c>
      <c r="AF1212">
        <v>15900</v>
      </c>
      <c r="AG1212">
        <v>128100</v>
      </c>
      <c r="AH1212">
        <v>12.4</v>
      </c>
      <c r="AI1212">
        <v>2.2999999999999998</v>
      </c>
      <c r="AJ1212">
        <v>16400</v>
      </c>
      <c r="AK1212">
        <v>130300</v>
      </c>
      <c r="AL1212">
        <v>12.6</v>
      </c>
      <c r="AM1212">
        <v>2.2000000000000002</v>
      </c>
      <c r="AN1212">
        <v>16900</v>
      </c>
      <c r="AO1212">
        <v>128600</v>
      </c>
      <c r="AP1212">
        <v>13.1</v>
      </c>
      <c r="AQ1212">
        <v>2.5</v>
      </c>
      <c r="AR1212">
        <v>15500</v>
      </c>
      <c r="AS1212">
        <v>126100</v>
      </c>
      <c r="AT1212">
        <v>12.3</v>
      </c>
      <c r="AU1212">
        <v>2.4</v>
      </c>
      <c r="AV1212">
        <v>15900</v>
      </c>
      <c r="AW1212">
        <v>135100</v>
      </c>
      <c r="AX1212">
        <v>11.8</v>
      </c>
      <c r="AY1212">
        <v>2.4</v>
      </c>
      <c r="AZ1212">
        <v>14600</v>
      </c>
      <c r="BA1212">
        <v>125300</v>
      </c>
      <c r="BB1212">
        <v>11.6</v>
      </c>
      <c r="BC1212">
        <v>2.6</v>
      </c>
      <c r="BD1212">
        <v>17100</v>
      </c>
      <c r="BE1212">
        <v>132000</v>
      </c>
      <c r="BF1212">
        <v>12.9</v>
      </c>
      <c r="BG1212">
        <v>2.7</v>
      </c>
      <c r="BH1212">
        <v>17200</v>
      </c>
      <c r="BI1212">
        <v>141300</v>
      </c>
      <c r="BJ1212">
        <v>12.2</v>
      </c>
      <c r="BK1212">
        <v>2.5</v>
      </c>
      <c r="BL1212">
        <v>18500</v>
      </c>
      <c r="BM1212">
        <v>147200</v>
      </c>
      <c r="BN1212">
        <v>12.6</v>
      </c>
      <c r="BO1212">
        <v>2.6</v>
      </c>
      <c r="BP1212">
        <v>12600</v>
      </c>
      <c r="BQ1212">
        <v>147400</v>
      </c>
      <c r="BR1212">
        <v>8.6</v>
      </c>
      <c r="BS1212">
        <v>2.8</v>
      </c>
      <c r="BT1212">
        <v>13500</v>
      </c>
      <c r="BU1212">
        <v>154400</v>
      </c>
      <c r="BV1212">
        <v>8.8000000000000007</v>
      </c>
      <c r="BW1212">
        <v>3.5</v>
      </c>
    </row>
    <row r="1213" spans="1:75" x14ac:dyDescent="0.3">
      <c r="A1213" t="s">
        <v>134</v>
      </c>
      <c r="B1213" t="str">
        <f>VLOOKUP(A1213,'class and classification'!$A$1:$B$338,2,FALSE)</f>
        <v>Predominantly Urban</v>
      </c>
      <c r="C1213" t="str">
        <f>VLOOKUP(A1213,'class and classification'!$A$1:$C$338,3,FALSE)</f>
        <v>MD</v>
      </c>
      <c r="D1213">
        <v>10000</v>
      </c>
      <c r="E1213">
        <v>96300</v>
      </c>
      <c r="F1213">
        <v>10.4</v>
      </c>
      <c r="G1213">
        <v>2</v>
      </c>
      <c r="H1213">
        <v>8700</v>
      </c>
      <c r="I1213">
        <v>96600</v>
      </c>
      <c r="J1213">
        <v>9</v>
      </c>
      <c r="K1213">
        <v>2</v>
      </c>
      <c r="L1213">
        <v>8200</v>
      </c>
      <c r="M1213">
        <v>99700</v>
      </c>
      <c r="N1213">
        <v>8.1999999999999993</v>
      </c>
      <c r="O1213">
        <v>1.9</v>
      </c>
      <c r="P1213">
        <v>8300</v>
      </c>
      <c r="Q1213">
        <v>96000</v>
      </c>
      <c r="R1213">
        <v>8.6</v>
      </c>
      <c r="S1213">
        <v>2.1</v>
      </c>
      <c r="T1213">
        <v>8200</v>
      </c>
      <c r="U1213">
        <v>94900</v>
      </c>
      <c r="V1213">
        <v>8.6999999999999993</v>
      </c>
      <c r="W1213">
        <v>2.1</v>
      </c>
      <c r="X1213">
        <v>9300</v>
      </c>
      <c r="Y1213">
        <v>87300</v>
      </c>
      <c r="Z1213">
        <v>10.7</v>
      </c>
      <c r="AA1213">
        <v>2.2999999999999998</v>
      </c>
      <c r="AB1213">
        <v>8700</v>
      </c>
      <c r="AC1213">
        <v>88500</v>
      </c>
      <c r="AD1213">
        <v>9.8000000000000007</v>
      </c>
      <c r="AE1213">
        <v>2.2999999999999998</v>
      </c>
      <c r="AF1213">
        <v>6800</v>
      </c>
      <c r="AG1213">
        <v>94500</v>
      </c>
      <c r="AH1213">
        <v>7.2</v>
      </c>
      <c r="AI1213">
        <v>1.9</v>
      </c>
      <c r="AJ1213">
        <v>5900</v>
      </c>
      <c r="AK1213">
        <v>96000</v>
      </c>
      <c r="AL1213">
        <v>6.2</v>
      </c>
      <c r="AM1213">
        <v>1.6</v>
      </c>
      <c r="AN1213">
        <v>6900</v>
      </c>
      <c r="AO1213">
        <v>96000</v>
      </c>
      <c r="AP1213">
        <v>7.2</v>
      </c>
      <c r="AQ1213">
        <v>1.8</v>
      </c>
      <c r="AR1213">
        <v>8000</v>
      </c>
      <c r="AS1213">
        <v>94500</v>
      </c>
      <c r="AT1213">
        <v>8.5</v>
      </c>
      <c r="AU1213">
        <v>2</v>
      </c>
      <c r="AV1213">
        <v>8600</v>
      </c>
      <c r="AW1213">
        <v>95000</v>
      </c>
      <c r="AX1213">
        <v>9.1</v>
      </c>
      <c r="AY1213">
        <v>2.1</v>
      </c>
      <c r="AZ1213">
        <v>9100</v>
      </c>
      <c r="BA1213">
        <v>98800</v>
      </c>
      <c r="BB1213">
        <v>9.1999999999999993</v>
      </c>
      <c r="BC1213">
        <v>2</v>
      </c>
      <c r="BD1213">
        <v>7800</v>
      </c>
      <c r="BE1213">
        <v>104000</v>
      </c>
      <c r="BF1213">
        <v>7.5</v>
      </c>
      <c r="BG1213">
        <v>1.8</v>
      </c>
      <c r="BH1213">
        <v>7300</v>
      </c>
      <c r="BI1213">
        <v>100300</v>
      </c>
      <c r="BJ1213">
        <v>7.2</v>
      </c>
      <c r="BK1213">
        <v>1.9</v>
      </c>
      <c r="BL1213">
        <v>10000</v>
      </c>
      <c r="BM1213">
        <v>102100</v>
      </c>
      <c r="BN1213">
        <v>9.8000000000000007</v>
      </c>
      <c r="BO1213">
        <v>2.2000000000000002</v>
      </c>
      <c r="BP1213">
        <v>8200</v>
      </c>
      <c r="BQ1213">
        <v>102900</v>
      </c>
      <c r="BR1213">
        <v>8</v>
      </c>
      <c r="BS1213">
        <v>2.2999999999999998</v>
      </c>
      <c r="BT1213">
        <v>6600</v>
      </c>
      <c r="BU1213">
        <v>101300</v>
      </c>
      <c r="BV1213">
        <v>6.6</v>
      </c>
      <c r="BW1213">
        <v>2.1</v>
      </c>
    </row>
    <row r="1214" spans="1:75" x14ac:dyDescent="0.3">
      <c r="A1214" t="s">
        <v>135</v>
      </c>
      <c r="B1214" t="str">
        <f>VLOOKUP(A1214,'class and classification'!$A$1:$B$338,2,FALSE)</f>
        <v>Predominantly Urban</v>
      </c>
      <c r="C1214" t="str">
        <f>VLOOKUP(A1214,'class and classification'!$A$1:$C$338,3,FALSE)</f>
        <v>MD</v>
      </c>
      <c r="D1214">
        <v>17100</v>
      </c>
      <c r="E1214">
        <v>110600</v>
      </c>
      <c r="F1214">
        <v>15.4</v>
      </c>
      <c r="G1214">
        <v>2.5</v>
      </c>
      <c r="H1214">
        <v>19600</v>
      </c>
      <c r="I1214">
        <v>110600</v>
      </c>
      <c r="J1214">
        <v>17.7</v>
      </c>
      <c r="K1214">
        <v>2.8</v>
      </c>
      <c r="L1214">
        <v>15100</v>
      </c>
      <c r="M1214">
        <v>107100</v>
      </c>
      <c r="N1214">
        <v>14.1</v>
      </c>
      <c r="O1214">
        <v>2.6</v>
      </c>
      <c r="P1214">
        <v>18400</v>
      </c>
      <c r="Q1214">
        <v>114400</v>
      </c>
      <c r="R1214">
        <v>16.100000000000001</v>
      </c>
      <c r="S1214">
        <v>2.7</v>
      </c>
      <c r="T1214">
        <v>17000</v>
      </c>
      <c r="U1214">
        <v>114500</v>
      </c>
      <c r="V1214">
        <v>14.8</v>
      </c>
      <c r="W1214">
        <v>2.6</v>
      </c>
      <c r="X1214">
        <v>14800</v>
      </c>
      <c r="Y1214">
        <v>108200</v>
      </c>
      <c r="Z1214">
        <v>13.7</v>
      </c>
      <c r="AA1214">
        <v>2.6</v>
      </c>
      <c r="AB1214">
        <v>13600</v>
      </c>
      <c r="AC1214">
        <v>106200</v>
      </c>
      <c r="AD1214">
        <v>12.8</v>
      </c>
      <c r="AE1214">
        <v>2.5</v>
      </c>
      <c r="AF1214">
        <v>14600</v>
      </c>
      <c r="AG1214">
        <v>110300</v>
      </c>
      <c r="AH1214">
        <v>13.2</v>
      </c>
      <c r="AI1214">
        <v>2.6</v>
      </c>
      <c r="AJ1214">
        <v>12300</v>
      </c>
      <c r="AK1214">
        <v>110300</v>
      </c>
      <c r="AL1214">
        <v>11.1</v>
      </c>
      <c r="AM1214">
        <v>2.4</v>
      </c>
      <c r="AN1214">
        <v>12800</v>
      </c>
      <c r="AO1214">
        <v>105800</v>
      </c>
      <c r="AP1214">
        <v>12.1</v>
      </c>
      <c r="AQ1214">
        <v>2.6</v>
      </c>
      <c r="AR1214">
        <v>14400</v>
      </c>
      <c r="AS1214">
        <v>115500</v>
      </c>
      <c r="AT1214">
        <v>12.5</v>
      </c>
      <c r="AU1214">
        <v>2.6</v>
      </c>
      <c r="AV1214">
        <v>14900</v>
      </c>
      <c r="AW1214">
        <v>110600</v>
      </c>
      <c r="AX1214">
        <v>13.5</v>
      </c>
      <c r="AY1214">
        <v>2.6</v>
      </c>
      <c r="AZ1214">
        <v>13400</v>
      </c>
      <c r="BA1214">
        <v>115500</v>
      </c>
      <c r="BB1214">
        <v>11.6</v>
      </c>
      <c r="BC1214">
        <v>2.6</v>
      </c>
      <c r="BD1214">
        <v>14500</v>
      </c>
      <c r="BE1214">
        <v>124400</v>
      </c>
      <c r="BF1214">
        <v>11.6</v>
      </c>
      <c r="BG1214">
        <v>2.5</v>
      </c>
      <c r="BH1214">
        <v>15100</v>
      </c>
      <c r="BI1214">
        <v>123500</v>
      </c>
      <c r="BJ1214">
        <v>12.2</v>
      </c>
      <c r="BK1214">
        <v>2.6</v>
      </c>
      <c r="BL1214">
        <v>17200</v>
      </c>
      <c r="BM1214">
        <v>125000</v>
      </c>
      <c r="BN1214">
        <v>13.8</v>
      </c>
      <c r="BO1214">
        <v>2.7</v>
      </c>
      <c r="BP1214">
        <v>15000</v>
      </c>
      <c r="BQ1214">
        <v>127800</v>
      </c>
      <c r="BR1214">
        <v>11.8</v>
      </c>
      <c r="BS1214">
        <v>2.9</v>
      </c>
      <c r="BT1214">
        <v>16500</v>
      </c>
      <c r="BU1214">
        <v>123100</v>
      </c>
      <c r="BV1214">
        <v>13.4</v>
      </c>
      <c r="BW1214">
        <v>3.7</v>
      </c>
    </row>
    <row r="1215" spans="1:75" x14ac:dyDescent="0.3">
      <c r="A1215" t="s">
        <v>136</v>
      </c>
      <c r="B1215" t="str">
        <f>VLOOKUP(A1215,'class and classification'!$A$1:$B$338,2,FALSE)</f>
        <v>Predominantly Urban</v>
      </c>
      <c r="C1215" t="str">
        <f>VLOOKUP(A1215,'class and classification'!$A$1:$C$338,3,FALSE)</f>
        <v>MD</v>
      </c>
      <c r="D1215">
        <v>15400</v>
      </c>
      <c r="E1215">
        <v>101700</v>
      </c>
      <c r="F1215">
        <v>15.1</v>
      </c>
      <c r="G1215">
        <v>2.5</v>
      </c>
      <c r="H1215">
        <v>15500</v>
      </c>
      <c r="I1215">
        <v>105900</v>
      </c>
      <c r="J1215">
        <v>14.6</v>
      </c>
      <c r="K1215">
        <v>2.6</v>
      </c>
      <c r="L1215">
        <v>14600</v>
      </c>
      <c r="M1215">
        <v>105200</v>
      </c>
      <c r="N1215">
        <v>13.9</v>
      </c>
      <c r="O1215">
        <v>2.5</v>
      </c>
      <c r="P1215">
        <v>14800</v>
      </c>
      <c r="Q1215">
        <v>100400</v>
      </c>
      <c r="R1215">
        <v>14.7</v>
      </c>
      <c r="S1215">
        <v>2.6</v>
      </c>
      <c r="T1215">
        <v>13400</v>
      </c>
      <c r="U1215">
        <v>98600</v>
      </c>
      <c r="V1215">
        <v>13.6</v>
      </c>
      <c r="W1215">
        <v>2.6</v>
      </c>
      <c r="X1215">
        <v>13400</v>
      </c>
      <c r="Y1215">
        <v>98600</v>
      </c>
      <c r="Z1215">
        <v>13.6</v>
      </c>
      <c r="AA1215">
        <v>2.5</v>
      </c>
      <c r="AB1215">
        <v>10800</v>
      </c>
      <c r="AC1215">
        <v>95900</v>
      </c>
      <c r="AD1215">
        <v>11.2</v>
      </c>
      <c r="AE1215">
        <v>2.2999999999999998</v>
      </c>
      <c r="AF1215">
        <v>11200</v>
      </c>
      <c r="AG1215">
        <v>98800</v>
      </c>
      <c r="AH1215">
        <v>11.3</v>
      </c>
      <c r="AI1215">
        <v>2.2999999999999998</v>
      </c>
      <c r="AJ1215">
        <v>11200</v>
      </c>
      <c r="AK1215">
        <v>103000</v>
      </c>
      <c r="AL1215">
        <v>10.9</v>
      </c>
      <c r="AM1215">
        <v>2.2000000000000002</v>
      </c>
      <c r="AN1215">
        <v>12500</v>
      </c>
      <c r="AO1215">
        <v>102100</v>
      </c>
      <c r="AP1215">
        <v>12.2</v>
      </c>
      <c r="AQ1215">
        <v>2.2999999999999998</v>
      </c>
      <c r="AR1215">
        <v>11100</v>
      </c>
      <c r="AS1215">
        <v>102800</v>
      </c>
      <c r="AT1215">
        <v>10.8</v>
      </c>
      <c r="AU1215">
        <v>2.2000000000000002</v>
      </c>
      <c r="AV1215">
        <v>13700</v>
      </c>
      <c r="AW1215">
        <v>105700</v>
      </c>
      <c r="AX1215">
        <v>12.9</v>
      </c>
      <c r="AY1215">
        <v>2.6</v>
      </c>
      <c r="AZ1215">
        <v>13200</v>
      </c>
      <c r="BA1215">
        <v>107000</v>
      </c>
      <c r="BB1215">
        <v>12.3</v>
      </c>
      <c r="BC1215">
        <v>2.6</v>
      </c>
      <c r="BD1215">
        <v>11300</v>
      </c>
      <c r="BE1215">
        <v>108700</v>
      </c>
      <c r="BF1215">
        <v>10.4</v>
      </c>
      <c r="BG1215">
        <v>2.4</v>
      </c>
      <c r="BH1215">
        <v>13500</v>
      </c>
      <c r="BI1215">
        <v>109900</v>
      </c>
      <c r="BJ1215">
        <v>12.2</v>
      </c>
      <c r="BK1215">
        <v>2.6</v>
      </c>
      <c r="BL1215">
        <v>14300</v>
      </c>
      <c r="BM1215">
        <v>112900</v>
      </c>
      <c r="BN1215">
        <v>12.6</v>
      </c>
      <c r="BO1215">
        <v>2.6</v>
      </c>
      <c r="BP1215">
        <v>10000</v>
      </c>
      <c r="BQ1215">
        <v>121000</v>
      </c>
      <c r="BR1215">
        <v>8.1999999999999993</v>
      </c>
      <c r="BS1215">
        <v>2.5</v>
      </c>
      <c r="BT1215">
        <v>8200</v>
      </c>
      <c r="BU1215">
        <v>118300</v>
      </c>
      <c r="BV1215">
        <v>6.9</v>
      </c>
      <c r="BW1215">
        <v>2.8</v>
      </c>
    </row>
    <row r="1216" spans="1:75" x14ac:dyDescent="0.3">
      <c r="A1216" t="s">
        <v>137</v>
      </c>
      <c r="B1216" t="str">
        <f>VLOOKUP(A1216,'class and classification'!$A$1:$B$338,2,FALSE)</f>
        <v>Urban with Significant Rural</v>
      </c>
      <c r="C1216" t="str">
        <f>VLOOKUP(A1216,'class and classification'!$A$1:$C$338,3,FALSE)</f>
        <v>SC</v>
      </c>
      <c r="D1216">
        <v>34000</v>
      </c>
      <c r="E1216">
        <v>268100</v>
      </c>
      <c r="F1216">
        <v>12.7</v>
      </c>
      <c r="G1216">
        <v>1.3</v>
      </c>
      <c r="H1216">
        <v>35000</v>
      </c>
      <c r="I1216">
        <v>273000</v>
      </c>
      <c r="J1216">
        <v>12.8</v>
      </c>
      <c r="K1216">
        <v>1.3</v>
      </c>
      <c r="L1216">
        <v>39200</v>
      </c>
      <c r="M1216">
        <v>285400</v>
      </c>
      <c r="N1216">
        <v>13.7</v>
      </c>
      <c r="O1216">
        <v>2.2000000000000002</v>
      </c>
      <c r="P1216">
        <v>37100</v>
      </c>
      <c r="Q1216">
        <v>274600</v>
      </c>
      <c r="R1216">
        <v>13.5</v>
      </c>
      <c r="S1216">
        <v>2.2999999999999998</v>
      </c>
      <c r="T1216">
        <v>39200</v>
      </c>
      <c r="U1216">
        <v>274800</v>
      </c>
      <c r="V1216">
        <v>14.3</v>
      </c>
      <c r="W1216">
        <v>2.4</v>
      </c>
      <c r="X1216">
        <v>34900</v>
      </c>
      <c r="Y1216">
        <v>275800</v>
      </c>
      <c r="Z1216">
        <v>12.7</v>
      </c>
      <c r="AA1216">
        <v>2.2999999999999998</v>
      </c>
      <c r="AB1216">
        <v>36600</v>
      </c>
      <c r="AC1216">
        <v>271600</v>
      </c>
      <c r="AD1216">
        <v>13.5</v>
      </c>
      <c r="AE1216">
        <v>2.4</v>
      </c>
      <c r="AF1216">
        <v>28100</v>
      </c>
      <c r="AG1216">
        <v>267700</v>
      </c>
      <c r="AH1216">
        <v>10.5</v>
      </c>
      <c r="AI1216">
        <v>2.2999999999999998</v>
      </c>
      <c r="AJ1216">
        <v>27400</v>
      </c>
      <c r="AK1216">
        <v>276700</v>
      </c>
      <c r="AL1216">
        <v>9.9</v>
      </c>
      <c r="AM1216">
        <v>2.1</v>
      </c>
      <c r="AN1216">
        <v>31700</v>
      </c>
      <c r="AO1216">
        <v>287400</v>
      </c>
      <c r="AP1216">
        <v>11</v>
      </c>
      <c r="AQ1216">
        <v>2.2000000000000002</v>
      </c>
      <c r="AR1216">
        <v>33800</v>
      </c>
      <c r="AS1216">
        <v>290400</v>
      </c>
      <c r="AT1216">
        <v>11.6</v>
      </c>
      <c r="AU1216">
        <v>2.2000000000000002</v>
      </c>
      <c r="AV1216">
        <v>31200</v>
      </c>
      <c r="AW1216">
        <v>278300</v>
      </c>
      <c r="AX1216">
        <v>11.2</v>
      </c>
      <c r="AY1216">
        <v>2.2000000000000002</v>
      </c>
      <c r="AZ1216">
        <v>29800</v>
      </c>
      <c r="BA1216">
        <v>285400</v>
      </c>
      <c r="BB1216">
        <v>10.4</v>
      </c>
      <c r="BC1216">
        <v>2.2000000000000002</v>
      </c>
      <c r="BD1216">
        <v>30000</v>
      </c>
      <c r="BE1216">
        <v>281800</v>
      </c>
      <c r="BF1216">
        <v>10.6</v>
      </c>
      <c r="BG1216">
        <v>2.1</v>
      </c>
      <c r="BH1216">
        <v>31300</v>
      </c>
      <c r="BI1216">
        <v>293500</v>
      </c>
      <c r="BJ1216">
        <v>10.7</v>
      </c>
      <c r="BK1216">
        <v>2.1</v>
      </c>
      <c r="BL1216">
        <v>36800</v>
      </c>
      <c r="BM1216">
        <v>288000</v>
      </c>
      <c r="BN1216">
        <v>12.8</v>
      </c>
      <c r="BO1216">
        <v>2.2999999999999998</v>
      </c>
      <c r="BP1216">
        <v>38500</v>
      </c>
      <c r="BQ1216">
        <v>287900</v>
      </c>
      <c r="BR1216">
        <v>13.4</v>
      </c>
      <c r="BS1216">
        <v>2.5</v>
      </c>
      <c r="BT1216">
        <v>29300</v>
      </c>
      <c r="BU1216">
        <v>288400</v>
      </c>
      <c r="BV1216">
        <v>10.199999999999999</v>
      </c>
      <c r="BW1216">
        <v>2.2000000000000002</v>
      </c>
    </row>
    <row r="1217" spans="1:75" x14ac:dyDescent="0.3">
      <c r="A1217" t="s">
        <v>138</v>
      </c>
      <c r="B1217" t="str">
        <f>VLOOKUP(A1217,'class and classification'!$A$1:$B$338,2,FALSE)</f>
        <v>Urban with Significant Rural</v>
      </c>
      <c r="C1217" t="str">
        <f>VLOOKUP(A1217,'class and classification'!$A$1:$C$338,3,FALSE)</f>
        <v>UA</v>
      </c>
      <c r="D1217">
        <v>11100</v>
      </c>
      <c r="E1217">
        <v>76500</v>
      </c>
      <c r="F1217">
        <v>14.5</v>
      </c>
      <c r="G1217">
        <v>3.5</v>
      </c>
      <c r="H1217">
        <v>10200</v>
      </c>
      <c r="I1217">
        <v>79000</v>
      </c>
      <c r="J1217">
        <v>12.9</v>
      </c>
      <c r="K1217">
        <v>3.2</v>
      </c>
      <c r="L1217">
        <v>8900</v>
      </c>
      <c r="M1217">
        <v>76000</v>
      </c>
      <c r="N1217">
        <v>11.6</v>
      </c>
      <c r="O1217">
        <v>4</v>
      </c>
      <c r="P1217">
        <v>11700</v>
      </c>
      <c r="Q1217">
        <v>76400</v>
      </c>
      <c r="R1217">
        <v>15.3</v>
      </c>
      <c r="S1217">
        <v>4.4000000000000004</v>
      </c>
      <c r="T1217">
        <v>8400</v>
      </c>
      <c r="U1217">
        <v>71600</v>
      </c>
      <c r="V1217">
        <v>11.7</v>
      </c>
      <c r="W1217">
        <v>3.9</v>
      </c>
      <c r="X1217">
        <v>5800</v>
      </c>
      <c r="Y1217">
        <v>76100</v>
      </c>
      <c r="Z1217">
        <v>7.6</v>
      </c>
      <c r="AA1217">
        <v>3</v>
      </c>
      <c r="AB1217">
        <v>6200</v>
      </c>
      <c r="AC1217">
        <v>77300</v>
      </c>
      <c r="AD1217">
        <v>8</v>
      </c>
      <c r="AE1217">
        <v>3</v>
      </c>
      <c r="AF1217">
        <v>6600</v>
      </c>
      <c r="AG1217">
        <v>79200</v>
      </c>
      <c r="AH1217">
        <v>8.3000000000000007</v>
      </c>
      <c r="AI1217">
        <v>3.2</v>
      </c>
      <c r="AJ1217">
        <v>6300</v>
      </c>
      <c r="AK1217">
        <v>80000</v>
      </c>
      <c r="AL1217">
        <v>7.9</v>
      </c>
      <c r="AM1217">
        <v>3.5</v>
      </c>
      <c r="AN1217">
        <v>7500</v>
      </c>
      <c r="AO1217">
        <v>79200</v>
      </c>
      <c r="AP1217">
        <v>9.5</v>
      </c>
      <c r="AQ1217">
        <v>3.6</v>
      </c>
      <c r="AR1217">
        <v>7000</v>
      </c>
      <c r="AS1217">
        <v>82700</v>
      </c>
      <c r="AT1217">
        <v>8.4</v>
      </c>
      <c r="AU1217">
        <v>3.3</v>
      </c>
      <c r="AV1217">
        <v>8800</v>
      </c>
      <c r="AW1217">
        <v>81800</v>
      </c>
      <c r="AX1217">
        <v>10.8</v>
      </c>
      <c r="AY1217">
        <v>3.8</v>
      </c>
      <c r="AZ1217">
        <v>9000</v>
      </c>
      <c r="BA1217">
        <v>83100</v>
      </c>
      <c r="BB1217">
        <v>10.8</v>
      </c>
      <c r="BC1217">
        <v>4.2</v>
      </c>
      <c r="BD1217">
        <v>5600</v>
      </c>
      <c r="BE1217">
        <v>86800</v>
      </c>
      <c r="BF1217">
        <v>6.5</v>
      </c>
      <c r="BG1217">
        <v>3.3</v>
      </c>
      <c r="BH1217">
        <v>6600</v>
      </c>
      <c r="BI1217">
        <v>90800</v>
      </c>
      <c r="BJ1217">
        <v>7.3</v>
      </c>
      <c r="BK1217">
        <v>3.3</v>
      </c>
      <c r="BL1217">
        <v>6800</v>
      </c>
      <c r="BM1217">
        <v>85300</v>
      </c>
      <c r="BN1217">
        <v>8</v>
      </c>
      <c r="BO1217">
        <v>3.3</v>
      </c>
      <c r="BP1217">
        <v>6000</v>
      </c>
      <c r="BQ1217">
        <v>94100</v>
      </c>
      <c r="BR1217">
        <v>6.4</v>
      </c>
      <c r="BS1217">
        <v>3.2</v>
      </c>
      <c r="BT1217">
        <v>6500</v>
      </c>
      <c r="BU1217">
        <v>80000</v>
      </c>
      <c r="BV1217">
        <v>8.1</v>
      </c>
      <c r="BW1217">
        <v>3.7</v>
      </c>
    </row>
    <row r="1218" spans="1:75" x14ac:dyDescent="0.3">
      <c r="A1218" t="s">
        <v>139</v>
      </c>
      <c r="B1218" t="str">
        <f>VLOOKUP(A1218,'class and classification'!$A$1:$B$338,2,FALSE)</f>
        <v>Predominantly Rural</v>
      </c>
      <c r="C1218" t="str">
        <f>VLOOKUP(A1218,'class and classification'!$A$1:$C$338,3,FALSE)</f>
        <v>UA</v>
      </c>
      <c r="D1218">
        <v>18800</v>
      </c>
      <c r="E1218">
        <v>128500</v>
      </c>
      <c r="F1218">
        <v>14.6</v>
      </c>
      <c r="G1218">
        <v>2.5</v>
      </c>
      <c r="H1218">
        <v>17800</v>
      </c>
      <c r="I1218">
        <v>123700</v>
      </c>
      <c r="J1218">
        <v>14.4</v>
      </c>
      <c r="K1218">
        <v>2.8</v>
      </c>
      <c r="L1218">
        <v>16800</v>
      </c>
      <c r="M1218">
        <v>121400</v>
      </c>
      <c r="N1218">
        <v>13.8</v>
      </c>
      <c r="O1218">
        <v>3.4</v>
      </c>
      <c r="P1218">
        <v>15900</v>
      </c>
      <c r="Q1218">
        <v>131100</v>
      </c>
      <c r="R1218">
        <v>12.1</v>
      </c>
      <c r="S1218">
        <v>2.9</v>
      </c>
      <c r="T1218">
        <v>14200</v>
      </c>
      <c r="U1218">
        <v>136100</v>
      </c>
      <c r="V1218">
        <v>10.4</v>
      </c>
      <c r="W1218">
        <v>2.7</v>
      </c>
      <c r="X1218">
        <v>15900</v>
      </c>
      <c r="Y1218">
        <v>126200</v>
      </c>
      <c r="Z1218">
        <v>12.6</v>
      </c>
      <c r="AA1218">
        <v>3</v>
      </c>
      <c r="AB1218">
        <v>12500</v>
      </c>
      <c r="AC1218">
        <v>129900</v>
      </c>
      <c r="AD1218">
        <v>9.6</v>
      </c>
      <c r="AE1218">
        <v>2.6</v>
      </c>
      <c r="AF1218">
        <v>15500</v>
      </c>
      <c r="AG1218">
        <v>132700</v>
      </c>
      <c r="AH1218">
        <v>11.7</v>
      </c>
      <c r="AI1218">
        <v>2.8</v>
      </c>
      <c r="AJ1218">
        <v>16600</v>
      </c>
      <c r="AK1218">
        <v>126000</v>
      </c>
      <c r="AL1218">
        <v>13.1</v>
      </c>
      <c r="AM1218">
        <v>3.4</v>
      </c>
      <c r="AN1218">
        <v>15800</v>
      </c>
      <c r="AO1218">
        <v>132200</v>
      </c>
      <c r="AP1218">
        <v>11.9</v>
      </c>
      <c r="AQ1218">
        <v>3.1</v>
      </c>
      <c r="AR1218">
        <v>13900</v>
      </c>
      <c r="AS1218">
        <v>143100</v>
      </c>
      <c r="AT1218">
        <v>9.6999999999999993</v>
      </c>
      <c r="AU1218">
        <v>2.9</v>
      </c>
      <c r="AV1218">
        <v>19800</v>
      </c>
      <c r="AW1218">
        <v>142100</v>
      </c>
      <c r="AX1218">
        <v>14</v>
      </c>
      <c r="AY1218">
        <v>3.2</v>
      </c>
      <c r="AZ1218">
        <v>16100</v>
      </c>
      <c r="BA1218">
        <v>142900</v>
      </c>
      <c r="BB1218">
        <v>11.2</v>
      </c>
      <c r="BC1218">
        <v>2.9</v>
      </c>
      <c r="BD1218">
        <v>16000</v>
      </c>
      <c r="BE1218">
        <v>148000</v>
      </c>
      <c r="BF1218">
        <v>10.8</v>
      </c>
      <c r="BG1218">
        <v>2.8</v>
      </c>
      <c r="BH1218">
        <v>15400</v>
      </c>
      <c r="BI1218">
        <v>148500</v>
      </c>
      <c r="BJ1218">
        <v>10.3</v>
      </c>
      <c r="BK1218">
        <v>2.9</v>
      </c>
      <c r="BL1218">
        <v>13200</v>
      </c>
      <c r="BM1218">
        <v>151700</v>
      </c>
      <c r="BN1218">
        <v>8.6999999999999993</v>
      </c>
      <c r="BO1218">
        <v>2.7</v>
      </c>
      <c r="BP1218">
        <v>16100</v>
      </c>
      <c r="BQ1218">
        <v>153800</v>
      </c>
      <c r="BR1218">
        <v>10.5</v>
      </c>
      <c r="BS1218">
        <v>3</v>
      </c>
      <c r="BT1218">
        <v>9800</v>
      </c>
      <c r="BU1218">
        <v>151600</v>
      </c>
      <c r="BV1218">
        <v>6.5</v>
      </c>
      <c r="BW1218">
        <v>2.6</v>
      </c>
    </row>
    <row r="1219" spans="1:75" x14ac:dyDescent="0.3">
      <c r="A1219" t="s">
        <v>140</v>
      </c>
      <c r="B1219" t="str">
        <f>VLOOKUP(A1219,'class and classification'!$A$1:$B$338,2,FALSE)</f>
        <v>Predominantly Urban</v>
      </c>
      <c r="C1219" t="str">
        <f>VLOOKUP(A1219,'class and classification'!$A$1:$C$338,3,FALSE)</f>
        <v>UA</v>
      </c>
      <c r="D1219">
        <v>11700</v>
      </c>
      <c r="E1219">
        <v>84200</v>
      </c>
      <c r="F1219">
        <v>13.8</v>
      </c>
      <c r="G1219">
        <v>2.4</v>
      </c>
      <c r="H1219">
        <v>11000</v>
      </c>
      <c r="I1219">
        <v>81200</v>
      </c>
      <c r="J1219">
        <v>13.6</v>
      </c>
      <c r="K1219">
        <v>2.6</v>
      </c>
      <c r="L1219">
        <v>10300</v>
      </c>
      <c r="M1219">
        <v>83900</v>
      </c>
      <c r="N1219">
        <v>12.2</v>
      </c>
      <c r="O1219">
        <v>2.4</v>
      </c>
      <c r="P1219">
        <v>9900</v>
      </c>
      <c r="Q1219">
        <v>82000</v>
      </c>
      <c r="R1219">
        <v>12</v>
      </c>
      <c r="S1219">
        <v>2.4</v>
      </c>
      <c r="T1219">
        <v>9900</v>
      </c>
      <c r="U1219">
        <v>83700</v>
      </c>
      <c r="V1219">
        <v>11.8</v>
      </c>
      <c r="W1219">
        <v>2.4</v>
      </c>
      <c r="X1219">
        <v>10800</v>
      </c>
      <c r="Y1219">
        <v>84100</v>
      </c>
      <c r="Z1219">
        <v>12.8</v>
      </c>
      <c r="AA1219">
        <v>2.7</v>
      </c>
      <c r="AB1219">
        <v>9800</v>
      </c>
      <c r="AC1219">
        <v>88000</v>
      </c>
      <c r="AD1219">
        <v>11.1</v>
      </c>
      <c r="AE1219">
        <v>2.5</v>
      </c>
      <c r="AF1219">
        <v>9900</v>
      </c>
      <c r="AG1219">
        <v>86300</v>
      </c>
      <c r="AH1219">
        <v>11.5</v>
      </c>
      <c r="AI1219">
        <v>2.6</v>
      </c>
      <c r="AJ1219">
        <v>10900</v>
      </c>
      <c r="AK1219">
        <v>87500</v>
      </c>
      <c r="AL1219">
        <v>12.5</v>
      </c>
      <c r="AM1219">
        <v>2.5</v>
      </c>
      <c r="AN1219">
        <v>9600</v>
      </c>
      <c r="AO1219">
        <v>93400</v>
      </c>
      <c r="AP1219">
        <v>10.3</v>
      </c>
      <c r="AQ1219">
        <v>2.2000000000000002</v>
      </c>
      <c r="AR1219">
        <v>9800</v>
      </c>
      <c r="AS1219">
        <v>91200</v>
      </c>
      <c r="AT1219">
        <v>10.8</v>
      </c>
      <c r="AU1219">
        <v>2.2000000000000002</v>
      </c>
      <c r="AV1219">
        <v>11500</v>
      </c>
      <c r="AW1219">
        <v>95800</v>
      </c>
      <c r="AX1219">
        <v>12</v>
      </c>
      <c r="AY1219">
        <v>2.2000000000000002</v>
      </c>
      <c r="AZ1219">
        <v>8900</v>
      </c>
      <c r="BA1219">
        <v>94400</v>
      </c>
      <c r="BB1219">
        <v>9.4</v>
      </c>
      <c r="BC1219">
        <v>2.1</v>
      </c>
      <c r="BD1219">
        <v>10700</v>
      </c>
      <c r="BE1219">
        <v>100300</v>
      </c>
      <c r="BF1219">
        <v>10.7</v>
      </c>
      <c r="BG1219">
        <v>2</v>
      </c>
      <c r="BH1219">
        <v>10100</v>
      </c>
      <c r="BI1219">
        <v>101700</v>
      </c>
      <c r="BJ1219">
        <v>9.9</v>
      </c>
      <c r="BK1219">
        <v>2.1</v>
      </c>
      <c r="BL1219">
        <v>9800</v>
      </c>
      <c r="BM1219">
        <v>100400</v>
      </c>
      <c r="BN1219">
        <v>9.6999999999999993</v>
      </c>
      <c r="BO1219">
        <v>2</v>
      </c>
      <c r="BP1219">
        <v>10000</v>
      </c>
      <c r="BQ1219">
        <v>102400</v>
      </c>
      <c r="BR1219">
        <v>9.6999999999999993</v>
      </c>
      <c r="BS1219">
        <v>2.7</v>
      </c>
      <c r="BT1219">
        <v>9400</v>
      </c>
      <c r="BU1219">
        <v>100200</v>
      </c>
      <c r="BV1219">
        <v>9.3000000000000007</v>
      </c>
      <c r="BW1219">
        <v>3.1</v>
      </c>
    </row>
    <row r="1220" spans="1:75" x14ac:dyDescent="0.3">
      <c r="A1220" t="s">
        <v>141</v>
      </c>
      <c r="B1220" t="str">
        <f>VLOOKUP(A1220,'class and classification'!$A$1:$B$338,2,FALSE)</f>
        <v>Predominantly Urban</v>
      </c>
      <c r="C1220" t="str">
        <f>VLOOKUP(A1220,'class and classification'!$A$1:$C$338,3,FALSE)</f>
        <v>UA</v>
      </c>
      <c r="D1220">
        <v>8900</v>
      </c>
      <c r="E1220">
        <v>81200</v>
      </c>
      <c r="F1220">
        <v>10.9</v>
      </c>
      <c r="G1220">
        <v>2.1</v>
      </c>
      <c r="H1220">
        <v>9700</v>
      </c>
      <c r="I1220">
        <v>80800</v>
      </c>
      <c r="J1220">
        <v>11.9</v>
      </c>
      <c r="K1220">
        <v>2.2000000000000002</v>
      </c>
      <c r="L1220">
        <v>7800</v>
      </c>
      <c r="M1220">
        <v>82800</v>
      </c>
      <c r="N1220">
        <v>9.4</v>
      </c>
      <c r="O1220">
        <v>2</v>
      </c>
      <c r="P1220">
        <v>9300</v>
      </c>
      <c r="Q1220">
        <v>83000</v>
      </c>
      <c r="R1220">
        <v>11.2</v>
      </c>
      <c r="S1220">
        <v>2.1</v>
      </c>
      <c r="T1220">
        <v>8600</v>
      </c>
      <c r="U1220">
        <v>83800</v>
      </c>
      <c r="V1220">
        <v>10.3</v>
      </c>
      <c r="W1220">
        <v>2.1</v>
      </c>
      <c r="X1220">
        <v>6700</v>
      </c>
      <c r="Y1220">
        <v>82500</v>
      </c>
      <c r="Z1220">
        <v>8.1999999999999993</v>
      </c>
      <c r="AA1220">
        <v>2</v>
      </c>
      <c r="AB1220">
        <v>8600</v>
      </c>
      <c r="AC1220">
        <v>81800</v>
      </c>
      <c r="AD1220">
        <v>10.5</v>
      </c>
      <c r="AE1220">
        <v>2.2000000000000002</v>
      </c>
      <c r="AF1220">
        <v>7100</v>
      </c>
      <c r="AG1220">
        <v>85300</v>
      </c>
      <c r="AH1220">
        <v>8.3000000000000007</v>
      </c>
      <c r="AI1220">
        <v>2.1</v>
      </c>
      <c r="AJ1220">
        <v>7600</v>
      </c>
      <c r="AK1220">
        <v>83800</v>
      </c>
      <c r="AL1220">
        <v>9.1</v>
      </c>
      <c r="AM1220">
        <v>2.2999999999999998</v>
      </c>
      <c r="AN1220">
        <v>8100</v>
      </c>
      <c r="AO1220">
        <v>90000</v>
      </c>
      <c r="AP1220">
        <v>9</v>
      </c>
      <c r="AQ1220">
        <v>2.1</v>
      </c>
      <c r="AR1220">
        <v>8100</v>
      </c>
      <c r="AS1220">
        <v>90800</v>
      </c>
      <c r="AT1220">
        <v>8.9</v>
      </c>
      <c r="AU1220">
        <v>2.1</v>
      </c>
      <c r="AV1220">
        <v>9100</v>
      </c>
      <c r="AW1220">
        <v>93700</v>
      </c>
      <c r="AX1220">
        <v>9.8000000000000007</v>
      </c>
      <c r="AY1220">
        <v>2.1</v>
      </c>
      <c r="AZ1220">
        <v>8600</v>
      </c>
      <c r="BA1220">
        <v>95600</v>
      </c>
      <c r="BB1220">
        <v>9</v>
      </c>
      <c r="BC1220">
        <v>2.1</v>
      </c>
      <c r="BD1220">
        <v>8200</v>
      </c>
      <c r="BE1220">
        <v>92200</v>
      </c>
      <c r="BF1220">
        <v>8.9</v>
      </c>
      <c r="BG1220">
        <v>2.2000000000000002</v>
      </c>
      <c r="BH1220">
        <v>7300</v>
      </c>
      <c r="BI1220">
        <v>94800</v>
      </c>
      <c r="BJ1220">
        <v>7.7</v>
      </c>
      <c r="BK1220">
        <v>2.2000000000000002</v>
      </c>
      <c r="BL1220">
        <v>7400</v>
      </c>
      <c r="BM1220">
        <v>95300</v>
      </c>
      <c r="BN1220">
        <v>7.8</v>
      </c>
      <c r="BO1220">
        <v>2.1</v>
      </c>
      <c r="BP1220">
        <v>9100</v>
      </c>
      <c r="BQ1220">
        <v>96000</v>
      </c>
      <c r="BR1220">
        <v>9.4</v>
      </c>
      <c r="BS1220">
        <v>2.6</v>
      </c>
      <c r="BT1220">
        <v>6900</v>
      </c>
      <c r="BU1220">
        <v>96900</v>
      </c>
      <c r="BV1220">
        <v>7.1</v>
      </c>
      <c r="BW1220">
        <v>2.6</v>
      </c>
    </row>
    <row r="1221" spans="1:75" x14ac:dyDescent="0.3">
      <c r="A1221" t="s">
        <v>142</v>
      </c>
      <c r="B1221" t="str">
        <f>VLOOKUP(A1221,'class and classification'!$A$1:$B$338,2,FALSE)</f>
        <v>Predominantly Urban</v>
      </c>
      <c r="C1221" t="str">
        <f>VLOOKUP(A1221,'class and classification'!$A$1:$C$338,3,FALSE)</f>
        <v>UA</v>
      </c>
      <c r="D1221">
        <v>9100</v>
      </c>
      <c r="E1221">
        <v>76500</v>
      </c>
      <c r="F1221">
        <v>11.9</v>
      </c>
      <c r="G1221">
        <v>2.2000000000000002</v>
      </c>
      <c r="H1221">
        <v>9600</v>
      </c>
      <c r="I1221">
        <v>74800</v>
      </c>
      <c r="J1221">
        <v>12.8</v>
      </c>
      <c r="K1221">
        <v>2.2999999999999998</v>
      </c>
      <c r="L1221">
        <v>8500</v>
      </c>
      <c r="M1221">
        <v>77600</v>
      </c>
      <c r="N1221">
        <v>11</v>
      </c>
      <c r="O1221">
        <v>2.2000000000000002</v>
      </c>
      <c r="P1221">
        <v>8500</v>
      </c>
      <c r="Q1221">
        <v>78100</v>
      </c>
      <c r="R1221">
        <v>10.9</v>
      </c>
      <c r="S1221">
        <v>2.2000000000000002</v>
      </c>
      <c r="T1221">
        <v>7900</v>
      </c>
      <c r="U1221">
        <v>79400</v>
      </c>
      <c r="V1221">
        <v>9.9</v>
      </c>
      <c r="W1221">
        <v>2.2000000000000002</v>
      </c>
      <c r="X1221">
        <v>8300</v>
      </c>
      <c r="Y1221">
        <v>79500</v>
      </c>
      <c r="Z1221">
        <v>10.5</v>
      </c>
      <c r="AA1221">
        <v>2.2999999999999998</v>
      </c>
      <c r="AB1221">
        <v>6400</v>
      </c>
      <c r="AC1221">
        <v>79900</v>
      </c>
      <c r="AD1221">
        <v>8</v>
      </c>
      <c r="AE1221">
        <v>2</v>
      </c>
      <c r="AF1221">
        <v>8500</v>
      </c>
      <c r="AG1221">
        <v>77700</v>
      </c>
      <c r="AH1221">
        <v>11</v>
      </c>
      <c r="AI1221">
        <v>2.2999999999999998</v>
      </c>
      <c r="AJ1221">
        <v>7700</v>
      </c>
      <c r="AK1221">
        <v>79800</v>
      </c>
      <c r="AL1221">
        <v>9.6999999999999993</v>
      </c>
      <c r="AM1221">
        <v>2.2000000000000002</v>
      </c>
      <c r="AN1221">
        <v>7400</v>
      </c>
      <c r="AO1221">
        <v>80200</v>
      </c>
      <c r="AP1221">
        <v>9.1999999999999993</v>
      </c>
      <c r="AQ1221">
        <v>2.2000000000000002</v>
      </c>
      <c r="AR1221">
        <v>7100</v>
      </c>
      <c r="AS1221">
        <v>81000</v>
      </c>
      <c r="AT1221">
        <v>8.6999999999999993</v>
      </c>
      <c r="AU1221">
        <v>2.2999999999999998</v>
      </c>
      <c r="AV1221">
        <v>10400</v>
      </c>
      <c r="AW1221">
        <v>87400</v>
      </c>
      <c r="AX1221">
        <v>11.9</v>
      </c>
      <c r="AY1221">
        <v>2.7</v>
      </c>
      <c r="AZ1221">
        <v>8100</v>
      </c>
      <c r="BA1221">
        <v>86700</v>
      </c>
      <c r="BB1221">
        <v>9.4</v>
      </c>
      <c r="BC1221">
        <v>2.2999999999999998</v>
      </c>
      <c r="BD1221">
        <v>8300</v>
      </c>
      <c r="BE1221">
        <v>88200</v>
      </c>
      <c r="BF1221">
        <v>9.4</v>
      </c>
      <c r="BG1221">
        <v>2.1</v>
      </c>
      <c r="BH1221">
        <v>10300</v>
      </c>
      <c r="BI1221">
        <v>91600</v>
      </c>
      <c r="BJ1221">
        <v>11.2</v>
      </c>
      <c r="BK1221">
        <v>2.2000000000000002</v>
      </c>
      <c r="BL1221">
        <v>8400</v>
      </c>
      <c r="BM1221">
        <v>90200</v>
      </c>
      <c r="BN1221">
        <v>9.3000000000000007</v>
      </c>
      <c r="BO1221">
        <v>1.9</v>
      </c>
      <c r="BP1221">
        <v>7200</v>
      </c>
      <c r="BQ1221">
        <v>92200</v>
      </c>
      <c r="BR1221">
        <v>7.8</v>
      </c>
      <c r="BS1221">
        <v>2.1</v>
      </c>
      <c r="BT1221">
        <v>7900</v>
      </c>
      <c r="BU1221">
        <v>91600</v>
      </c>
      <c r="BV1221">
        <v>8.6</v>
      </c>
      <c r="BW1221">
        <v>2.2999999999999998</v>
      </c>
    </row>
    <row r="1222" spans="1:75" x14ac:dyDescent="0.3">
      <c r="A1222" t="s">
        <v>143</v>
      </c>
      <c r="B1222" t="str">
        <f>VLOOKUP(A1222,'class and classification'!$A$1:$B$338,2,FALSE)</f>
        <v>Predominantly Urban</v>
      </c>
      <c r="C1222" t="str">
        <f>VLOOKUP(A1222,'class and classification'!$A$1:$C$338,3,FALSE)</f>
        <v>UA</v>
      </c>
      <c r="D1222">
        <v>9200</v>
      </c>
      <c r="E1222">
        <v>75000</v>
      </c>
      <c r="F1222">
        <v>12.3</v>
      </c>
      <c r="G1222">
        <v>2.2000000000000002</v>
      </c>
      <c r="H1222">
        <v>7900</v>
      </c>
      <c r="I1222">
        <v>74500</v>
      </c>
      <c r="J1222">
        <v>10.6</v>
      </c>
      <c r="K1222">
        <v>2.1</v>
      </c>
      <c r="L1222">
        <v>8600</v>
      </c>
      <c r="M1222">
        <v>73900</v>
      </c>
      <c r="N1222">
        <v>11.7</v>
      </c>
      <c r="O1222">
        <v>2.2000000000000002</v>
      </c>
      <c r="P1222">
        <v>9000</v>
      </c>
      <c r="Q1222">
        <v>76300</v>
      </c>
      <c r="R1222">
        <v>11.8</v>
      </c>
      <c r="S1222">
        <v>2.2000000000000002</v>
      </c>
      <c r="T1222">
        <v>8400</v>
      </c>
      <c r="U1222">
        <v>75800</v>
      </c>
      <c r="V1222">
        <v>11.1</v>
      </c>
      <c r="W1222">
        <v>2.2000000000000002</v>
      </c>
      <c r="X1222">
        <v>7600</v>
      </c>
      <c r="Y1222">
        <v>76000</v>
      </c>
      <c r="Z1222">
        <v>10</v>
      </c>
      <c r="AA1222">
        <v>2.2000000000000002</v>
      </c>
      <c r="AB1222">
        <v>8600</v>
      </c>
      <c r="AC1222">
        <v>75000</v>
      </c>
      <c r="AD1222">
        <v>11.4</v>
      </c>
      <c r="AE1222">
        <v>2.4</v>
      </c>
      <c r="AF1222">
        <v>8300</v>
      </c>
      <c r="AG1222">
        <v>73500</v>
      </c>
      <c r="AH1222">
        <v>11.3</v>
      </c>
      <c r="AI1222">
        <v>2.5</v>
      </c>
      <c r="AJ1222">
        <v>10200</v>
      </c>
      <c r="AK1222">
        <v>74400</v>
      </c>
      <c r="AL1222">
        <v>13.7</v>
      </c>
      <c r="AM1222">
        <v>2.7</v>
      </c>
      <c r="AN1222">
        <v>10000</v>
      </c>
      <c r="AO1222">
        <v>79900</v>
      </c>
      <c r="AP1222">
        <v>12.5</v>
      </c>
      <c r="AQ1222">
        <v>2.5</v>
      </c>
      <c r="AR1222">
        <v>9400</v>
      </c>
      <c r="AS1222">
        <v>80400</v>
      </c>
      <c r="AT1222">
        <v>11.7</v>
      </c>
      <c r="AU1222">
        <v>2.2999999999999998</v>
      </c>
      <c r="AV1222">
        <v>8500</v>
      </c>
      <c r="AW1222">
        <v>79600</v>
      </c>
      <c r="AX1222">
        <v>10.7</v>
      </c>
      <c r="AY1222">
        <v>2.4</v>
      </c>
      <c r="AZ1222">
        <v>8900</v>
      </c>
      <c r="BA1222">
        <v>79700</v>
      </c>
      <c r="BB1222">
        <v>11.2</v>
      </c>
      <c r="BC1222">
        <v>2.4</v>
      </c>
      <c r="BD1222">
        <v>9500</v>
      </c>
      <c r="BE1222">
        <v>83600</v>
      </c>
      <c r="BF1222">
        <v>11.3</v>
      </c>
      <c r="BG1222">
        <v>2.5</v>
      </c>
      <c r="BH1222">
        <v>9300</v>
      </c>
      <c r="BI1222">
        <v>84700</v>
      </c>
      <c r="BJ1222">
        <v>11</v>
      </c>
      <c r="BK1222">
        <v>2.2999999999999998</v>
      </c>
      <c r="BL1222">
        <v>11900</v>
      </c>
      <c r="BM1222">
        <v>86400</v>
      </c>
      <c r="BN1222">
        <v>13.7</v>
      </c>
      <c r="BO1222">
        <v>2.6</v>
      </c>
      <c r="BP1222">
        <v>9300</v>
      </c>
      <c r="BQ1222">
        <v>86300</v>
      </c>
      <c r="BR1222">
        <v>10.8</v>
      </c>
      <c r="BS1222">
        <v>2.8</v>
      </c>
      <c r="BT1222">
        <v>7500</v>
      </c>
      <c r="BU1222">
        <v>87200</v>
      </c>
      <c r="BV1222">
        <v>8.6</v>
      </c>
      <c r="BW1222">
        <v>2.5</v>
      </c>
    </row>
    <row r="1223" spans="1:75" x14ac:dyDescent="0.3">
      <c r="A1223" t="s">
        <v>144</v>
      </c>
      <c r="B1223" t="str">
        <f>VLOOKUP(A1223,'class and classification'!$A$1:$B$338,2,FALSE)</f>
        <v>Predominantly Rural</v>
      </c>
      <c r="C1223" t="str">
        <f>VLOOKUP(A1223,'class and classification'!$A$1:$C$338,3,FALSE)</f>
        <v>SC</v>
      </c>
      <c r="D1223">
        <v>31600</v>
      </c>
      <c r="E1223">
        <v>300300</v>
      </c>
      <c r="F1223">
        <v>10.5</v>
      </c>
      <c r="G1223">
        <v>1.3</v>
      </c>
      <c r="H1223">
        <v>29800</v>
      </c>
      <c r="I1223">
        <v>303800</v>
      </c>
      <c r="J1223">
        <v>9.8000000000000007</v>
      </c>
      <c r="K1223">
        <v>1.2</v>
      </c>
      <c r="L1223">
        <v>31800</v>
      </c>
      <c r="M1223">
        <v>299600</v>
      </c>
      <c r="N1223">
        <v>10.6</v>
      </c>
      <c r="O1223">
        <v>2</v>
      </c>
      <c r="P1223">
        <v>27400</v>
      </c>
      <c r="Q1223">
        <v>300300</v>
      </c>
      <c r="R1223">
        <v>9.1</v>
      </c>
      <c r="S1223">
        <v>1.9</v>
      </c>
      <c r="T1223">
        <v>30600</v>
      </c>
      <c r="U1223">
        <v>308800</v>
      </c>
      <c r="V1223">
        <v>9.9</v>
      </c>
      <c r="W1223">
        <v>1.9</v>
      </c>
      <c r="X1223">
        <v>34700</v>
      </c>
      <c r="Y1223">
        <v>306400</v>
      </c>
      <c r="Z1223">
        <v>11.3</v>
      </c>
      <c r="AA1223">
        <v>2.1</v>
      </c>
      <c r="AB1223">
        <v>36700</v>
      </c>
      <c r="AC1223">
        <v>307500</v>
      </c>
      <c r="AD1223">
        <v>11.9</v>
      </c>
      <c r="AE1223">
        <v>2.2000000000000002</v>
      </c>
      <c r="AF1223">
        <v>29600</v>
      </c>
      <c r="AG1223">
        <v>314200</v>
      </c>
      <c r="AH1223">
        <v>9.4</v>
      </c>
      <c r="AI1223">
        <v>2</v>
      </c>
      <c r="AJ1223">
        <v>24600</v>
      </c>
      <c r="AK1223">
        <v>311900</v>
      </c>
      <c r="AL1223">
        <v>7.9</v>
      </c>
      <c r="AM1223">
        <v>1.8</v>
      </c>
      <c r="AN1223">
        <v>26700</v>
      </c>
      <c r="AO1223">
        <v>319000</v>
      </c>
      <c r="AP1223">
        <v>8.4</v>
      </c>
      <c r="AQ1223">
        <v>1.8</v>
      </c>
      <c r="AR1223">
        <v>25800</v>
      </c>
      <c r="AS1223">
        <v>334000</v>
      </c>
      <c r="AT1223">
        <v>7.7</v>
      </c>
      <c r="AU1223">
        <v>1.8</v>
      </c>
      <c r="AV1223">
        <v>31400</v>
      </c>
      <c r="AW1223">
        <v>339500</v>
      </c>
      <c r="AX1223">
        <v>9.3000000000000007</v>
      </c>
      <c r="AY1223">
        <v>1.9</v>
      </c>
      <c r="AZ1223">
        <v>31500</v>
      </c>
      <c r="BA1223">
        <v>329400</v>
      </c>
      <c r="BB1223">
        <v>9.6</v>
      </c>
      <c r="BC1223">
        <v>2</v>
      </c>
      <c r="BD1223">
        <v>31900</v>
      </c>
      <c r="BE1223">
        <v>332000</v>
      </c>
      <c r="BF1223">
        <v>9.6</v>
      </c>
      <c r="BG1223">
        <v>2</v>
      </c>
      <c r="BH1223">
        <v>29400</v>
      </c>
      <c r="BI1223">
        <v>339900</v>
      </c>
      <c r="BJ1223">
        <v>8.6999999999999993</v>
      </c>
      <c r="BK1223">
        <v>2.1</v>
      </c>
      <c r="BL1223">
        <v>32200</v>
      </c>
      <c r="BM1223">
        <v>333900</v>
      </c>
      <c r="BN1223">
        <v>9.6</v>
      </c>
      <c r="BO1223">
        <v>2.1</v>
      </c>
      <c r="BP1223">
        <v>32400</v>
      </c>
      <c r="BQ1223">
        <v>326500</v>
      </c>
      <c r="BR1223">
        <v>9.9</v>
      </c>
      <c r="BS1223">
        <v>2.4</v>
      </c>
      <c r="BT1223">
        <v>34900</v>
      </c>
      <c r="BU1223">
        <v>331400</v>
      </c>
      <c r="BV1223">
        <v>10.5</v>
      </c>
      <c r="BW1223">
        <v>2.2000000000000002</v>
      </c>
    </row>
    <row r="1224" spans="1:75" x14ac:dyDescent="0.3">
      <c r="A1224" t="s">
        <v>145</v>
      </c>
      <c r="B1224" t="str">
        <f>VLOOKUP(A1224,'class and classification'!$A$1:$B$338,2,FALSE)</f>
        <v>Urban with Significant Rural</v>
      </c>
      <c r="C1224" t="str">
        <f>VLOOKUP(A1224,'class and classification'!$A$1:$C$338,3,FALSE)</f>
        <v>SC</v>
      </c>
      <c r="D1224">
        <v>87400</v>
      </c>
      <c r="E1224">
        <v>653400</v>
      </c>
      <c r="F1224">
        <v>13.4</v>
      </c>
      <c r="G1224">
        <v>0.9</v>
      </c>
      <c r="H1224">
        <v>84300</v>
      </c>
      <c r="I1224">
        <v>665000</v>
      </c>
      <c r="J1224">
        <v>12.7</v>
      </c>
      <c r="K1224">
        <v>1</v>
      </c>
      <c r="L1224">
        <v>91300</v>
      </c>
      <c r="M1224">
        <v>662400</v>
      </c>
      <c r="N1224">
        <v>13.8</v>
      </c>
      <c r="O1224">
        <v>1.5</v>
      </c>
      <c r="P1224">
        <v>80600</v>
      </c>
      <c r="Q1224">
        <v>667100</v>
      </c>
      <c r="R1224">
        <v>12.1</v>
      </c>
      <c r="S1224">
        <v>1.5</v>
      </c>
      <c r="T1224">
        <v>80900</v>
      </c>
      <c r="U1224">
        <v>665000</v>
      </c>
      <c r="V1224">
        <v>12.2</v>
      </c>
      <c r="W1224">
        <v>1.5</v>
      </c>
      <c r="X1224">
        <v>78200</v>
      </c>
      <c r="Y1224">
        <v>657900</v>
      </c>
      <c r="Z1224">
        <v>11.9</v>
      </c>
      <c r="AA1224">
        <v>1.5</v>
      </c>
      <c r="AB1224">
        <v>68600</v>
      </c>
      <c r="AC1224">
        <v>655700</v>
      </c>
      <c r="AD1224">
        <v>10.5</v>
      </c>
      <c r="AE1224">
        <v>1.4</v>
      </c>
      <c r="AF1224">
        <v>74000</v>
      </c>
      <c r="AG1224">
        <v>661900</v>
      </c>
      <c r="AH1224">
        <v>11.2</v>
      </c>
      <c r="AI1224">
        <v>1.5</v>
      </c>
      <c r="AJ1224">
        <v>76700</v>
      </c>
      <c r="AK1224">
        <v>675400</v>
      </c>
      <c r="AL1224">
        <v>11.4</v>
      </c>
      <c r="AM1224">
        <v>1.5</v>
      </c>
      <c r="AN1224">
        <v>77200</v>
      </c>
      <c r="AO1224">
        <v>686100</v>
      </c>
      <c r="AP1224">
        <v>11.3</v>
      </c>
      <c r="AQ1224">
        <v>1.5</v>
      </c>
      <c r="AR1224">
        <v>86000</v>
      </c>
      <c r="AS1224">
        <v>678800</v>
      </c>
      <c r="AT1224">
        <v>12.7</v>
      </c>
      <c r="AU1224">
        <v>1.7</v>
      </c>
      <c r="AV1224">
        <v>86300</v>
      </c>
      <c r="AW1224">
        <v>711100</v>
      </c>
      <c r="AX1224">
        <v>12.1</v>
      </c>
      <c r="AY1224">
        <v>1.6</v>
      </c>
      <c r="AZ1224">
        <v>83500</v>
      </c>
      <c r="BA1224">
        <v>706300</v>
      </c>
      <c r="BB1224">
        <v>11.8</v>
      </c>
      <c r="BC1224">
        <v>1.7</v>
      </c>
      <c r="BD1224">
        <v>79100</v>
      </c>
      <c r="BE1224">
        <v>724700</v>
      </c>
      <c r="BF1224">
        <v>10.9</v>
      </c>
      <c r="BG1224">
        <v>1.6</v>
      </c>
      <c r="BH1224">
        <v>82900</v>
      </c>
      <c r="BI1224">
        <v>723100</v>
      </c>
      <c r="BJ1224">
        <v>11.5</v>
      </c>
      <c r="BK1224">
        <v>1.6</v>
      </c>
      <c r="BL1224">
        <v>86600</v>
      </c>
      <c r="BM1224">
        <v>729700</v>
      </c>
      <c r="BN1224">
        <v>11.9</v>
      </c>
      <c r="BO1224">
        <v>1.7</v>
      </c>
      <c r="BP1224">
        <v>73600</v>
      </c>
      <c r="BQ1224">
        <v>708400</v>
      </c>
      <c r="BR1224">
        <v>10.4</v>
      </c>
      <c r="BS1224">
        <v>1.7</v>
      </c>
      <c r="BT1224">
        <v>73000</v>
      </c>
      <c r="BU1224">
        <v>734100</v>
      </c>
      <c r="BV1224">
        <v>9.9</v>
      </c>
      <c r="BW1224">
        <v>1.6</v>
      </c>
    </row>
    <row r="1225" spans="1:75" x14ac:dyDescent="0.3">
      <c r="A1225" t="s">
        <v>146</v>
      </c>
      <c r="B1225" t="str">
        <f>VLOOKUP(A1225,'class and classification'!$A$1:$B$338,2,FALSE)</f>
        <v>Predominantly Urban</v>
      </c>
      <c r="C1225" t="str">
        <f>VLOOKUP(A1225,'class and classification'!$A$1:$C$338,3,FALSE)</f>
        <v>SC</v>
      </c>
      <c r="D1225">
        <v>55700</v>
      </c>
      <c r="E1225">
        <v>539700</v>
      </c>
      <c r="F1225">
        <v>10.3</v>
      </c>
      <c r="G1225">
        <v>0.9</v>
      </c>
      <c r="H1225">
        <v>56900</v>
      </c>
      <c r="I1225">
        <v>543400</v>
      </c>
      <c r="J1225">
        <v>10.5</v>
      </c>
      <c r="K1225">
        <v>1</v>
      </c>
      <c r="L1225">
        <v>51600</v>
      </c>
      <c r="M1225">
        <v>534600</v>
      </c>
      <c r="N1225">
        <v>9.6</v>
      </c>
      <c r="O1225">
        <v>1.4</v>
      </c>
      <c r="P1225">
        <v>55800</v>
      </c>
      <c r="Q1225">
        <v>539900</v>
      </c>
      <c r="R1225">
        <v>10.3</v>
      </c>
      <c r="S1225">
        <v>1.5</v>
      </c>
      <c r="T1225">
        <v>63500</v>
      </c>
      <c r="U1225">
        <v>560800</v>
      </c>
      <c r="V1225">
        <v>11.3</v>
      </c>
      <c r="W1225">
        <v>1.5</v>
      </c>
      <c r="X1225">
        <v>58200</v>
      </c>
      <c r="Y1225">
        <v>542800</v>
      </c>
      <c r="Z1225">
        <v>10.7</v>
      </c>
      <c r="AA1225">
        <v>1.6</v>
      </c>
      <c r="AB1225">
        <v>54100</v>
      </c>
      <c r="AC1225">
        <v>548000</v>
      </c>
      <c r="AD1225">
        <v>9.9</v>
      </c>
      <c r="AE1225">
        <v>1.5</v>
      </c>
      <c r="AF1225">
        <v>48000</v>
      </c>
      <c r="AG1225">
        <v>552100</v>
      </c>
      <c r="AH1225">
        <v>8.6999999999999993</v>
      </c>
      <c r="AI1225">
        <v>1.5</v>
      </c>
      <c r="AJ1225">
        <v>51400</v>
      </c>
      <c r="AK1225">
        <v>567800</v>
      </c>
      <c r="AL1225">
        <v>9.1</v>
      </c>
      <c r="AM1225">
        <v>1.5</v>
      </c>
      <c r="AN1225">
        <v>59700</v>
      </c>
      <c r="AO1225">
        <v>578800</v>
      </c>
      <c r="AP1225">
        <v>10.3</v>
      </c>
      <c r="AQ1225">
        <v>1.6</v>
      </c>
      <c r="AR1225">
        <v>49800</v>
      </c>
      <c r="AS1225">
        <v>585800</v>
      </c>
      <c r="AT1225">
        <v>8.5</v>
      </c>
      <c r="AU1225">
        <v>1.4</v>
      </c>
      <c r="AV1225">
        <v>61500</v>
      </c>
      <c r="AW1225">
        <v>610100</v>
      </c>
      <c r="AX1225">
        <v>10.1</v>
      </c>
      <c r="AY1225">
        <v>1.6</v>
      </c>
      <c r="AZ1225">
        <v>54200</v>
      </c>
      <c r="BA1225">
        <v>601800</v>
      </c>
      <c r="BB1225">
        <v>9</v>
      </c>
      <c r="BC1225">
        <v>1.6</v>
      </c>
      <c r="BD1225">
        <v>56000</v>
      </c>
      <c r="BE1225">
        <v>603500</v>
      </c>
      <c r="BF1225">
        <v>9.3000000000000007</v>
      </c>
      <c r="BG1225">
        <v>1.6</v>
      </c>
      <c r="BH1225">
        <v>54300</v>
      </c>
      <c r="BI1225">
        <v>605200</v>
      </c>
      <c r="BJ1225">
        <v>9</v>
      </c>
      <c r="BK1225">
        <v>1.6</v>
      </c>
      <c r="BL1225">
        <v>58200</v>
      </c>
      <c r="BM1225">
        <v>615200</v>
      </c>
      <c r="BN1225">
        <v>9.5</v>
      </c>
      <c r="BO1225">
        <v>1.7</v>
      </c>
      <c r="BP1225">
        <v>50100</v>
      </c>
      <c r="BQ1225">
        <v>616800</v>
      </c>
      <c r="BR1225">
        <v>8.1</v>
      </c>
      <c r="BS1225">
        <v>1.6</v>
      </c>
      <c r="BT1225">
        <v>47300</v>
      </c>
      <c r="BU1225">
        <v>620100</v>
      </c>
      <c r="BV1225">
        <v>7.6</v>
      </c>
      <c r="BW1225">
        <v>1.5</v>
      </c>
    </row>
    <row r="1226" spans="1:75" x14ac:dyDescent="0.3">
      <c r="A1226" t="s">
        <v>147</v>
      </c>
      <c r="B1226" t="str">
        <f>VLOOKUP(A1226,'class and classification'!$A$1:$B$338,2,FALSE)</f>
        <v>Predominantly Rural</v>
      </c>
      <c r="C1226" t="str">
        <f>VLOOKUP(A1226,'class and classification'!$A$1:$C$338,3,FALSE)</f>
        <v>SC</v>
      </c>
      <c r="D1226">
        <v>56200</v>
      </c>
      <c r="E1226">
        <v>378900</v>
      </c>
      <c r="F1226">
        <v>14.8</v>
      </c>
      <c r="G1226">
        <v>1.2</v>
      </c>
      <c r="H1226">
        <v>55400</v>
      </c>
      <c r="I1226">
        <v>378900</v>
      </c>
      <c r="J1226">
        <v>14.6</v>
      </c>
      <c r="K1226">
        <v>1.2</v>
      </c>
      <c r="L1226">
        <v>52200</v>
      </c>
      <c r="M1226">
        <v>392600</v>
      </c>
      <c r="N1226">
        <v>13.3</v>
      </c>
      <c r="O1226">
        <v>1.9</v>
      </c>
      <c r="P1226">
        <v>47900</v>
      </c>
      <c r="Q1226">
        <v>391600</v>
      </c>
      <c r="R1226">
        <v>12.2</v>
      </c>
      <c r="S1226">
        <v>1.8</v>
      </c>
      <c r="T1226">
        <v>52700</v>
      </c>
      <c r="U1226">
        <v>379100</v>
      </c>
      <c r="V1226">
        <v>13.9</v>
      </c>
      <c r="W1226">
        <v>2</v>
      </c>
      <c r="X1226">
        <v>53400</v>
      </c>
      <c r="Y1226">
        <v>395200</v>
      </c>
      <c r="Z1226">
        <v>13.5</v>
      </c>
      <c r="AA1226">
        <v>2</v>
      </c>
      <c r="AB1226">
        <v>54100</v>
      </c>
      <c r="AC1226">
        <v>387100</v>
      </c>
      <c r="AD1226">
        <v>14</v>
      </c>
      <c r="AE1226">
        <v>2.1</v>
      </c>
      <c r="AF1226">
        <v>49500</v>
      </c>
      <c r="AG1226">
        <v>401400</v>
      </c>
      <c r="AH1226">
        <v>12.3</v>
      </c>
      <c r="AI1226">
        <v>2</v>
      </c>
      <c r="AJ1226">
        <v>50500</v>
      </c>
      <c r="AK1226">
        <v>407100</v>
      </c>
      <c r="AL1226">
        <v>12.4</v>
      </c>
      <c r="AM1226">
        <v>2</v>
      </c>
      <c r="AN1226">
        <v>47300</v>
      </c>
      <c r="AO1226">
        <v>403200</v>
      </c>
      <c r="AP1226">
        <v>11.7</v>
      </c>
      <c r="AQ1226">
        <v>1.9</v>
      </c>
      <c r="AR1226">
        <v>55400</v>
      </c>
      <c r="AS1226">
        <v>402600</v>
      </c>
      <c r="AT1226">
        <v>13.8</v>
      </c>
      <c r="AU1226">
        <v>2.1</v>
      </c>
      <c r="AV1226">
        <v>56900</v>
      </c>
      <c r="AW1226">
        <v>411900</v>
      </c>
      <c r="AX1226">
        <v>13.8</v>
      </c>
      <c r="AY1226">
        <v>2.1</v>
      </c>
      <c r="AZ1226">
        <v>52700</v>
      </c>
      <c r="BA1226">
        <v>425100</v>
      </c>
      <c r="BB1226">
        <v>12.4</v>
      </c>
      <c r="BC1226">
        <v>2.1</v>
      </c>
      <c r="BD1226">
        <v>48600</v>
      </c>
      <c r="BE1226">
        <v>413900</v>
      </c>
      <c r="BF1226">
        <v>11.7</v>
      </c>
      <c r="BG1226">
        <v>2.2000000000000002</v>
      </c>
      <c r="BH1226">
        <v>53300</v>
      </c>
      <c r="BI1226">
        <v>416500</v>
      </c>
      <c r="BJ1226">
        <v>12.8</v>
      </c>
      <c r="BK1226">
        <v>2.2000000000000002</v>
      </c>
      <c r="BL1226">
        <v>56600</v>
      </c>
      <c r="BM1226">
        <v>436300</v>
      </c>
      <c r="BN1226">
        <v>13</v>
      </c>
      <c r="BO1226">
        <v>2.2000000000000002</v>
      </c>
      <c r="BP1226">
        <v>51000</v>
      </c>
      <c r="BQ1226">
        <v>432300</v>
      </c>
      <c r="BR1226">
        <v>11.8</v>
      </c>
      <c r="BS1226">
        <v>2.2999999999999998</v>
      </c>
      <c r="BT1226">
        <v>51500</v>
      </c>
      <c r="BU1226">
        <v>424100</v>
      </c>
      <c r="BV1226">
        <v>12.1</v>
      </c>
      <c r="BW1226">
        <v>2.2000000000000002</v>
      </c>
    </row>
    <row r="1227" spans="1:75" x14ac:dyDescent="0.3">
      <c r="A1227" t="s">
        <v>148</v>
      </c>
      <c r="B1227" t="str">
        <f>VLOOKUP(A1227,'class and classification'!$A$1:$B$338,2,FALSE)</f>
        <v>Predominantly Rural</v>
      </c>
      <c r="C1227" t="str">
        <f>VLOOKUP(A1227,'class and classification'!$A$1:$C$338,3,FALSE)</f>
        <v>SC</v>
      </c>
      <c r="D1227">
        <v>44600</v>
      </c>
      <c r="E1227">
        <v>332800</v>
      </c>
      <c r="F1227">
        <v>13.4</v>
      </c>
      <c r="G1227">
        <v>1.3</v>
      </c>
      <c r="H1227">
        <v>44500</v>
      </c>
      <c r="I1227">
        <v>338600</v>
      </c>
      <c r="J1227">
        <v>13.1</v>
      </c>
      <c r="K1227">
        <v>1.2</v>
      </c>
      <c r="L1227">
        <v>46900</v>
      </c>
      <c r="M1227">
        <v>337500</v>
      </c>
      <c r="N1227">
        <v>13.9</v>
      </c>
      <c r="O1227">
        <v>2.1</v>
      </c>
      <c r="P1227">
        <v>52500</v>
      </c>
      <c r="Q1227">
        <v>343000</v>
      </c>
      <c r="R1227">
        <v>15.3</v>
      </c>
      <c r="S1227">
        <v>2.2000000000000002</v>
      </c>
      <c r="T1227">
        <v>46000</v>
      </c>
      <c r="U1227">
        <v>352400</v>
      </c>
      <c r="V1227">
        <v>13.1</v>
      </c>
      <c r="W1227">
        <v>2</v>
      </c>
      <c r="X1227">
        <v>46500</v>
      </c>
      <c r="Y1227">
        <v>343300</v>
      </c>
      <c r="Z1227">
        <v>13.6</v>
      </c>
      <c r="AA1227">
        <v>2</v>
      </c>
      <c r="AB1227">
        <v>44800</v>
      </c>
      <c r="AC1227">
        <v>337000</v>
      </c>
      <c r="AD1227">
        <v>13.3</v>
      </c>
      <c r="AE1227">
        <v>2.1</v>
      </c>
      <c r="AF1227">
        <v>45700</v>
      </c>
      <c r="AG1227">
        <v>351000</v>
      </c>
      <c r="AH1227">
        <v>13</v>
      </c>
      <c r="AI1227">
        <v>2.1</v>
      </c>
      <c r="AJ1227">
        <v>44500</v>
      </c>
      <c r="AK1227">
        <v>351200</v>
      </c>
      <c r="AL1227">
        <v>12.7</v>
      </c>
      <c r="AM1227">
        <v>2.1</v>
      </c>
      <c r="AN1227">
        <v>46600</v>
      </c>
      <c r="AO1227">
        <v>348600</v>
      </c>
      <c r="AP1227">
        <v>13.4</v>
      </c>
      <c r="AQ1227">
        <v>2.1</v>
      </c>
      <c r="AR1227">
        <v>41200</v>
      </c>
      <c r="AS1227">
        <v>351700</v>
      </c>
      <c r="AT1227">
        <v>11.7</v>
      </c>
      <c r="AU1227">
        <v>2</v>
      </c>
      <c r="AV1227">
        <v>37700</v>
      </c>
      <c r="AW1227">
        <v>353600</v>
      </c>
      <c r="AX1227">
        <v>10.7</v>
      </c>
      <c r="AY1227">
        <v>1.9</v>
      </c>
      <c r="AZ1227">
        <v>42800</v>
      </c>
      <c r="BA1227">
        <v>356900</v>
      </c>
      <c r="BB1227">
        <v>12</v>
      </c>
      <c r="BC1227">
        <v>2.1</v>
      </c>
      <c r="BD1227">
        <v>43200</v>
      </c>
      <c r="BE1227">
        <v>359700</v>
      </c>
      <c r="BF1227">
        <v>12</v>
      </c>
      <c r="BG1227">
        <v>2.1</v>
      </c>
      <c r="BH1227">
        <v>42000</v>
      </c>
      <c r="BI1227">
        <v>365200</v>
      </c>
      <c r="BJ1227">
        <v>11.5</v>
      </c>
      <c r="BK1227">
        <v>2.1</v>
      </c>
      <c r="BL1227">
        <v>40700</v>
      </c>
      <c r="BM1227">
        <v>364700</v>
      </c>
      <c r="BN1227">
        <v>11.1</v>
      </c>
      <c r="BO1227">
        <v>2.1</v>
      </c>
      <c r="BP1227">
        <v>41700</v>
      </c>
      <c r="BQ1227">
        <v>357300</v>
      </c>
      <c r="BR1227">
        <v>11.7</v>
      </c>
      <c r="BS1227">
        <v>2.2999999999999998</v>
      </c>
      <c r="BT1227">
        <v>37300</v>
      </c>
      <c r="BU1227">
        <v>357200</v>
      </c>
      <c r="BV1227">
        <v>10.4</v>
      </c>
      <c r="BW1227">
        <v>2.2000000000000002</v>
      </c>
    </row>
    <row r="1228" spans="1:75" x14ac:dyDescent="0.3">
      <c r="A1228" t="s">
        <v>149</v>
      </c>
      <c r="B1228" t="str">
        <f>VLOOKUP(A1228,'class and classification'!$A$1:$B$338,2,FALSE)</f>
        <v>Predominantly Urban</v>
      </c>
      <c r="C1228" t="str">
        <f>VLOOKUP(A1228,'class and classification'!$A$1:$C$338,3,FALSE)</f>
        <v>L</v>
      </c>
      <c r="D1228">
        <v>5000</v>
      </c>
      <c r="E1228">
        <v>103000</v>
      </c>
      <c r="F1228">
        <v>4.9000000000000004</v>
      </c>
      <c r="G1228">
        <v>2.2000000000000002</v>
      </c>
      <c r="H1228">
        <v>3800</v>
      </c>
      <c r="I1228">
        <v>101200</v>
      </c>
      <c r="J1228">
        <v>3.8</v>
      </c>
      <c r="K1228">
        <v>2.1</v>
      </c>
      <c r="L1228">
        <v>5200</v>
      </c>
      <c r="M1228">
        <v>102300</v>
      </c>
      <c r="N1228">
        <v>5.0999999999999996</v>
      </c>
      <c r="O1228">
        <v>2.1</v>
      </c>
      <c r="P1228">
        <v>4500</v>
      </c>
      <c r="Q1228">
        <v>105000</v>
      </c>
      <c r="R1228">
        <v>4.3</v>
      </c>
      <c r="S1228">
        <v>1.7</v>
      </c>
      <c r="T1228">
        <v>4200</v>
      </c>
      <c r="U1228">
        <v>105800</v>
      </c>
      <c r="V1228">
        <v>3.9</v>
      </c>
      <c r="W1228">
        <v>1.7</v>
      </c>
      <c r="X1228">
        <v>2300</v>
      </c>
      <c r="Y1228">
        <v>104600</v>
      </c>
      <c r="Z1228">
        <v>2.2000000000000002</v>
      </c>
      <c r="AA1228" t="s">
        <v>38</v>
      </c>
      <c r="AB1228">
        <v>5000</v>
      </c>
      <c r="AC1228">
        <v>106400</v>
      </c>
      <c r="AD1228">
        <v>4.7</v>
      </c>
      <c r="AE1228">
        <v>2.2000000000000002</v>
      </c>
      <c r="AF1228">
        <v>3100</v>
      </c>
      <c r="AG1228">
        <v>101600</v>
      </c>
      <c r="AH1228">
        <v>3.1</v>
      </c>
      <c r="AI1228">
        <v>1.9</v>
      </c>
      <c r="AJ1228">
        <v>2700</v>
      </c>
      <c r="AK1228">
        <v>108100</v>
      </c>
      <c r="AL1228">
        <v>2.5</v>
      </c>
      <c r="AM1228">
        <v>1.6</v>
      </c>
      <c r="AN1228">
        <v>3700</v>
      </c>
      <c r="AO1228">
        <v>108500</v>
      </c>
      <c r="AP1228">
        <v>3.4</v>
      </c>
      <c r="AQ1228">
        <v>1.9</v>
      </c>
      <c r="AR1228">
        <v>7300</v>
      </c>
      <c r="AS1228">
        <v>115700</v>
      </c>
      <c r="AT1228">
        <v>6.3</v>
      </c>
      <c r="AU1228">
        <v>2.2999999999999998</v>
      </c>
      <c r="AV1228">
        <v>6000</v>
      </c>
      <c r="AW1228">
        <v>125200</v>
      </c>
      <c r="AX1228">
        <v>4.8</v>
      </c>
      <c r="AY1228">
        <v>2.2000000000000002</v>
      </c>
      <c r="AZ1228">
        <v>3400</v>
      </c>
      <c r="BA1228">
        <v>126800</v>
      </c>
      <c r="BB1228">
        <v>2.7</v>
      </c>
      <c r="BC1228" t="s">
        <v>38</v>
      </c>
      <c r="BD1228">
        <v>5300</v>
      </c>
      <c r="BE1228">
        <v>127500</v>
      </c>
      <c r="BF1228">
        <v>4.0999999999999996</v>
      </c>
      <c r="BG1228">
        <v>2.1</v>
      </c>
      <c r="BH1228">
        <v>5200</v>
      </c>
      <c r="BI1228">
        <v>138200</v>
      </c>
      <c r="BJ1228">
        <v>3.8</v>
      </c>
      <c r="BK1228">
        <v>2.1</v>
      </c>
      <c r="BL1228">
        <v>7400</v>
      </c>
      <c r="BM1228">
        <v>135900</v>
      </c>
      <c r="BN1228">
        <v>5.4</v>
      </c>
      <c r="BO1228">
        <v>2.6</v>
      </c>
      <c r="BP1228">
        <v>11400</v>
      </c>
      <c r="BQ1228">
        <v>136700</v>
      </c>
      <c r="BR1228">
        <v>8.3000000000000007</v>
      </c>
      <c r="BS1228">
        <v>3.7</v>
      </c>
      <c r="BT1228">
        <v>5000</v>
      </c>
      <c r="BU1228">
        <v>140200</v>
      </c>
      <c r="BV1228">
        <v>3.5</v>
      </c>
      <c r="BW1228" t="s">
        <v>38</v>
      </c>
    </row>
    <row r="1229" spans="1:75" x14ac:dyDescent="0.3">
      <c r="A1229" t="s">
        <v>150</v>
      </c>
      <c r="B1229" t="str">
        <f>VLOOKUP(A1229,'class and classification'!$A$1:$B$338,2,FALSE)</f>
        <v>Predominantly Urban</v>
      </c>
      <c r="C1229" t="str">
        <f>VLOOKUP(A1229,'class and classification'!$A$1:$C$338,3,FALSE)</f>
        <v>L</v>
      </c>
      <c r="D1229" t="s">
        <v>37</v>
      </c>
      <c r="E1229">
        <v>4300</v>
      </c>
      <c r="F1229" t="s">
        <v>37</v>
      </c>
      <c r="G1229" t="s">
        <v>37</v>
      </c>
      <c r="H1229" t="s">
        <v>37</v>
      </c>
      <c r="I1229">
        <v>6900</v>
      </c>
      <c r="J1229" t="s">
        <v>37</v>
      </c>
      <c r="K1229" t="s">
        <v>37</v>
      </c>
      <c r="L1229" t="s">
        <v>37</v>
      </c>
      <c r="M1229">
        <v>3100</v>
      </c>
      <c r="N1229" t="s">
        <v>37</v>
      </c>
      <c r="O1229" t="s">
        <v>37</v>
      </c>
      <c r="P1229" t="s">
        <v>37</v>
      </c>
      <c r="Q1229">
        <v>3400</v>
      </c>
      <c r="R1229" t="s">
        <v>37</v>
      </c>
      <c r="S1229" t="s">
        <v>37</v>
      </c>
      <c r="T1229" t="s">
        <v>37</v>
      </c>
      <c r="U1229">
        <v>6200</v>
      </c>
      <c r="V1229" t="s">
        <v>37</v>
      </c>
      <c r="W1229" t="s">
        <v>37</v>
      </c>
      <c r="X1229" t="s">
        <v>37</v>
      </c>
      <c r="Y1229">
        <v>3500</v>
      </c>
      <c r="Z1229" t="s">
        <v>37</v>
      </c>
      <c r="AA1229" t="s">
        <v>37</v>
      </c>
      <c r="AB1229" t="s">
        <v>37</v>
      </c>
      <c r="AC1229">
        <v>3500</v>
      </c>
      <c r="AD1229" t="s">
        <v>37</v>
      </c>
      <c r="AE1229" t="s">
        <v>37</v>
      </c>
      <c r="AF1229" t="s">
        <v>37</v>
      </c>
      <c r="AG1229" t="s">
        <v>37</v>
      </c>
      <c r="AH1229" t="s">
        <v>37</v>
      </c>
      <c r="AI1229" t="s">
        <v>37</v>
      </c>
      <c r="AJ1229" t="s">
        <v>37</v>
      </c>
      <c r="AK1229" t="s">
        <v>37</v>
      </c>
      <c r="AL1229" t="s">
        <v>37</v>
      </c>
      <c r="AM1229" t="s">
        <v>37</v>
      </c>
      <c r="AN1229" t="s">
        <v>37</v>
      </c>
      <c r="AO1229" t="s">
        <v>37</v>
      </c>
      <c r="AP1229" t="s">
        <v>37</v>
      </c>
      <c r="AQ1229" t="s">
        <v>37</v>
      </c>
      <c r="AR1229" t="s">
        <v>37</v>
      </c>
      <c r="AS1229" t="s">
        <v>37</v>
      </c>
      <c r="AT1229" t="s">
        <v>37</v>
      </c>
      <c r="AU1229" t="s">
        <v>37</v>
      </c>
      <c r="AV1229" t="s">
        <v>37</v>
      </c>
      <c r="AW1229">
        <v>4100</v>
      </c>
      <c r="AX1229" t="s">
        <v>37</v>
      </c>
      <c r="AY1229" t="s">
        <v>37</v>
      </c>
      <c r="AZ1229" t="s">
        <v>37</v>
      </c>
      <c r="BA1229">
        <v>4900</v>
      </c>
      <c r="BB1229" t="s">
        <v>37</v>
      </c>
      <c r="BC1229" t="s">
        <v>37</v>
      </c>
      <c r="BD1229" t="s">
        <v>37</v>
      </c>
      <c r="BE1229">
        <v>8000</v>
      </c>
      <c r="BF1229" t="s">
        <v>37</v>
      </c>
      <c r="BG1229" t="s">
        <v>37</v>
      </c>
      <c r="BH1229" t="s">
        <v>37</v>
      </c>
      <c r="BI1229">
        <v>6400</v>
      </c>
      <c r="BJ1229" t="s">
        <v>37</v>
      </c>
      <c r="BK1229" t="s">
        <v>37</v>
      </c>
      <c r="BL1229" t="s">
        <v>37</v>
      </c>
      <c r="BM1229">
        <v>10100</v>
      </c>
      <c r="BN1229" t="s">
        <v>37</v>
      </c>
      <c r="BO1229" t="s">
        <v>37</v>
      </c>
      <c r="BP1229" t="s">
        <v>37</v>
      </c>
      <c r="BQ1229">
        <v>9900</v>
      </c>
      <c r="BR1229" t="s">
        <v>37</v>
      </c>
      <c r="BS1229" t="s">
        <v>37</v>
      </c>
      <c r="BT1229" t="s">
        <v>37</v>
      </c>
      <c r="BU1229">
        <v>27300</v>
      </c>
      <c r="BV1229" t="s">
        <v>37</v>
      </c>
      <c r="BW1229" t="s">
        <v>37</v>
      </c>
    </row>
    <row r="1230" spans="1:75" x14ac:dyDescent="0.3">
      <c r="A1230" t="s">
        <v>151</v>
      </c>
      <c r="B1230" t="str">
        <f>VLOOKUP(A1230,'class and classification'!$A$1:$B$338,2,FALSE)</f>
        <v>Predominantly Urban</v>
      </c>
      <c r="C1230" t="str">
        <f>VLOOKUP(A1230,'class and classification'!$A$1:$C$338,3,FALSE)</f>
        <v>L</v>
      </c>
      <c r="D1230">
        <v>8400</v>
      </c>
      <c r="E1230">
        <v>83500</v>
      </c>
      <c r="F1230">
        <v>10.1</v>
      </c>
      <c r="G1230">
        <v>3.1</v>
      </c>
      <c r="H1230">
        <v>7700</v>
      </c>
      <c r="I1230">
        <v>80400</v>
      </c>
      <c r="J1230">
        <v>9.5</v>
      </c>
      <c r="K1230">
        <v>3.2</v>
      </c>
      <c r="L1230">
        <v>8100</v>
      </c>
      <c r="M1230">
        <v>89900</v>
      </c>
      <c r="N1230">
        <v>9.1</v>
      </c>
      <c r="O1230">
        <v>2.9</v>
      </c>
      <c r="P1230">
        <v>6800</v>
      </c>
      <c r="Q1230">
        <v>99600</v>
      </c>
      <c r="R1230">
        <v>6.9</v>
      </c>
      <c r="S1230">
        <v>2.5</v>
      </c>
      <c r="T1230">
        <v>5500</v>
      </c>
      <c r="U1230">
        <v>108500</v>
      </c>
      <c r="V1230">
        <v>5.0999999999999996</v>
      </c>
      <c r="W1230">
        <v>2</v>
      </c>
      <c r="X1230">
        <v>7100</v>
      </c>
      <c r="Y1230">
        <v>116700</v>
      </c>
      <c r="Z1230">
        <v>6.1</v>
      </c>
      <c r="AA1230">
        <v>2.2000000000000002</v>
      </c>
      <c r="AB1230">
        <v>8300</v>
      </c>
      <c r="AC1230">
        <v>119400</v>
      </c>
      <c r="AD1230">
        <v>7</v>
      </c>
      <c r="AE1230">
        <v>2.4</v>
      </c>
      <c r="AF1230">
        <v>8000</v>
      </c>
      <c r="AG1230">
        <v>121400</v>
      </c>
      <c r="AH1230">
        <v>6.6</v>
      </c>
      <c r="AI1230">
        <v>2.4</v>
      </c>
      <c r="AJ1230">
        <v>6500</v>
      </c>
      <c r="AK1230">
        <v>116800</v>
      </c>
      <c r="AL1230">
        <v>5.6</v>
      </c>
      <c r="AM1230">
        <v>2.2999999999999998</v>
      </c>
      <c r="AN1230">
        <v>7300</v>
      </c>
      <c r="AO1230">
        <v>118200</v>
      </c>
      <c r="AP1230">
        <v>6.2</v>
      </c>
      <c r="AQ1230">
        <v>2.5</v>
      </c>
      <c r="AR1230">
        <v>4100</v>
      </c>
      <c r="AS1230">
        <v>131900</v>
      </c>
      <c r="AT1230">
        <v>3.1</v>
      </c>
      <c r="AU1230">
        <v>1.6</v>
      </c>
      <c r="AV1230">
        <v>9900</v>
      </c>
      <c r="AW1230">
        <v>135700</v>
      </c>
      <c r="AX1230">
        <v>7.3</v>
      </c>
      <c r="AY1230">
        <v>2.5</v>
      </c>
      <c r="AZ1230">
        <v>6400</v>
      </c>
      <c r="BA1230">
        <v>137400</v>
      </c>
      <c r="BB1230">
        <v>4.7</v>
      </c>
      <c r="BC1230">
        <v>2.1</v>
      </c>
      <c r="BD1230">
        <v>7500</v>
      </c>
      <c r="BE1230">
        <v>148400</v>
      </c>
      <c r="BF1230">
        <v>5</v>
      </c>
      <c r="BG1230">
        <v>2.2999999999999998</v>
      </c>
      <c r="BH1230">
        <v>8100</v>
      </c>
      <c r="BI1230">
        <v>143800</v>
      </c>
      <c r="BJ1230">
        <v>5.6</v>
      </c>
      <c r="BK1230">
        <v>2.4</v>
      </c>
      <c r="BL1230">
        <v>3700</v>
      </c>
      <c r="BM1230">
        <v>150800</v>
      </c>
      <c r="BN1230">
        <v>2.5</v>
      </c>
      <c r="BO1230" t="s">
        <v>38</v>
      </c>
      <c r="BP1230" t="s">
        <v>37</v>
      </c>
      <c r="BQ1230">
        <v>155900</v>
      </c>
      <c r="BR1230" t="s">
        <v>37</v>
      </c>
      <c r="BS1230" t="s">
        <v>37</v>
      </c>
      <c r="BT1230">
        <v>11600</v>
      </c>
      <c r="BU1230">
        <v>174600</v>
      </c>
      <c r="BV1230">
        <v>6.7</v>
      </c>
      <c r="BW1230" t="s">
        <v>38</v>
      </c>
    </row>
    <row r="1231" spans="1:75" x14ac:dyDescent="0.3">
      <c r="A1231" t="s">
        <v>152</v>
      </c>
      <c r="B1231" t="str">
        <f>VLOOKUP(A1231,'class and classification'!$A$1:$B$338,2,FALSE)</f>
        <v>Predominantly Urban</v>
      </c>
      <c r="C1231" t="str">
        <f>VLOOKUP(A1231,'class and classification'!$A$1:$C$338,3,FALSE)</f>
        <v>L</v>
      </c>
      <c r="D1231">
        <v>5700</v>
      </c>
      <c r="E1231">
        <v>86000</v>
      </c>
      <c r="F1231">
        <v>6.6</v>
      </c>
      <c r="G1231">
        <v>2.7</v>
      </c>
      <c r="H1231">
        <v>4900</v>
      </c>
      <c r="I1231">
        <v>91000</v>
      </c>
      <c r="J1231">
        <v>5.4</v>
      </c>
      <c r="K1231">
        <v>2</v>
      </c>
      <c r="L1231">
        <v>4800</v>
      </c>
      <c r="M1231">
        <v>91100</v>
      </c>
      <c r="N1231">
        <v>5.3</v>
      </c>
      <c r="O1231">
        <v>2.1</v>
      </c>
      <c r="P1231">
        <v>4400</v>
      </c>
      <c r="Q1231">
        <v>93300</v>
      </c>
      <c r="R1231">
        <v>4.7</v>
      </c>
      <c r="S1231">
        <v>2.2000000000000002</v>
      </c>
      <c r="T1231">
        <v>5300</v>
      </c>
      <c r="U1231">
        <v>91200</v>
      </c>
      <c r="V1231">
        <v>5.8</v>
      </c>
      <c r="W1231">
        <v>2.4</v>
      </c>
      <c r="X1231">
        <v>7300</v>
      </c>
      <c r="Y1231">
        <v>90700</v>
      </c>
      <c r="Z1231">
        <v>8.1</v>
      </c>
      <c r="AA1231">
        <v>2.8</v>
      </c>
      <c r="AB1231">
        <v>5600</v>
      </c>
      <c r="AC1231">
        <v>89900</v>
      </c>
      <c r="AD1231">
        <v>6.3</v>
      </c>
      <c r="AE1231">
        <v>2.5</v>
      </c>
      <c r="AF1231">
        <v>6900</v>
      </c>
      <c r="AG1231">
        <v>92500</v>
      </c>
      <c r="AH1231">
        <v>7.4</v>
      </c>
      <c r="AI1231">
        <v>2.4</v>
      </c>
      <c r="AJ1231">
        <v>3500</v>
      </c>
      <c r="AK1231">
        <v>94500</v>
      </c>
      <c r="AL1231">
        <v>3.7</v>
      </c>
      <c r="AM1231">
        <v>1.8</v>
      </c>
      <c r="AN1231">
        <v>3100</v>
      </c>
      <c r="AO1231">
        <v>96600</v>
      </c>
      <c r="AP1231">
        <v>3.2</v>
      </c>
      <c r="AQ1231">
        <v>1.7</v>
      </c>
      <c r="AR1231">
        <v>6500</v>
      </c>
      <c r="AS1231">
        <v>103500</v>
      </c>
      <c r="AT1231">
        <v>6.3</v>
      </c>
      <c r="AU1231">
        <v>2.2000000000000002</v>
      </c>
      <c r="AV1231">
        <v>3700</v>
      </c>
      <c r="AW1231">
        <v>102700</v>
      </c>
      <c r="AX1231">
        <v>3.6</v>
      </c>
      <c r="AY1231">
        <v>1.8</v>
      </c>
      <c r="AZ1231">
        <v>4900</v>
      </c>
      <c r="BA1231">
        <v>102300</v>
      </c>
      <c r="BB1231">
        <v>4.8</v>
      </c>
      <c r="BC1231">
        <v>2.2000000000000002</v>
      </c>
      <c r="BD1231">
        <v>6800</v>
      </c>
      <c r="BE1231">
        <v>103800</v>
      </c>
      <c r="BF1231">
        <v>6.5</v>
      </c>
      <c r="BG1231">
        <v>2.7</v>
      </c>
      <c r="BH1231">
        <v>7700</v>
      </c>
      <c r="BI1231">
        <v>100000</v>
      </c>
      <c r="BJ1231">
        <v>7.7</v>
      </c>
      <c r="BK1231">
        <v>3</v>
      </c>
      <c r="BL1231">
        <v>5200</v>
      </c>
      <c r="BM1231">
        <v>98300</v>
      </c>
      <c r="BN1231">
        <v>5.3</v>
      </c>
      <c r="BO1231">
        <v>2.7</v>
      </c>
      <c r="BP1231">
        <v>6400</v>
      </c>
      <c r="BQ1231">
        <v>100100</v>
      </c>
      <c r="BR1231">
        <v>6.4</v>
      </c>
      <c r="BS1231">
        <v>3.4</v>
      </c>
      <c r="BT1231">
        <v>4000</v>
      </c>
      <c r="BU1231">
        <v>99700</v>
      </c>
      <c r="BV1231">
        <v>4</v>
      </c>
      <c r="BW1231" t="s">
        <v>38</v>
      </c>
    </row>
    <row r="1232" spans="1:75" x14ac:dyDescent="0.3">
      <c r="A1232" t="s">
        <v>153</v>
      </c>
      <c r="B1232" t="str">
        <f>VLOOKUP(A1232,'class and classification'!$A$1:$B$338,2,FALSE)</f>
        <v>Predominantly Urban</v>
      </c>
      <c r="C1232" t="str">
        <f>VLOOKUP(A1232,'class and classification'!$A$1:$C$338,3,FALSE)</f>
        <v>L</v>
      </c>
      <c r="D1232">
        <v>4600</v>
      </c>
      <c r="E1232">
        <v>92200</v>
      </c>
      <c r="F1232">
        <v>5</v>
      </c>
      <c r="G1232">
        <v>2.1</v>
      </c>
      <c r="H1232">
        <v>9700</v>
      </c>
      <c r="I1232">
        <v>107300</v>
      </c>
      <c r="J1232">
        <v>9</v>
      </c>
      <c r="K1232">
        <v>2.6</v>
      </c>
      <c r="L1232">
        <v>12200</v>
      </c>
      <c r="M1232">
        <v>111900</v>
      </c>
      <c r="N1232">
        <v>10.9</v>
      </c>
      <c r="O1232">
        <v>3</v>
      </c>
      <c r="P1232">
        <v>9800</v>
      </c>
      <c r="Q1232">
        <v>108300</v>
      </c>
      <c r="R1232">
        <v>9.1</v>
      </c>
      <c r="S1232">
        <v>2.9</v>
      </c>
      <c r="T1232">
        <v>8600</v>
      </c>
      <c r="U1232">
        <v>107800</v>
      </c>
      <c r="V1232">
        <v>8</v>
      </c>
      <c r="W1232">
        <v>2.9</v>
      </c>
      <c r="X1232">
        <v>9200</v>
      </c>
      <c r="Y1232">
        <v>105300</v>
      </c>
      <c r="Z1232">
        <v>8.8000000000000007</v>
      </c>
      <c r="AA1232">
        <v>3</v>
      </c>
      <c r="AB1232">
        <v>7400</v>
      </c>
      <c r="AC1232">
        <v>111300</v>
      </c>
      <c r="AD1232">
        <v>6.6</v>
      </c>
      <c r="AE1232">
        <v>2.6</v>
      </c>
      <c r="AF1232">
        <v>8300</v>
      </c>
      <c r="AG1232">
        <v>121100</v>
      </c>
      <c r="AH1232">
        <v>6.9</v>
      </c>
      <c r="AI1232">
        <v>2.7</v>
      </c>
      <c r="AJ1232">
        <v>8800</v>
      </c>
      <c r="AK1232">
        <v>123100</v>
      </c>
      <c r="AL1232">
        <v>7.2</v>
      </c>
      <c r="AM1232">
        <v>2.8</v>
      </c>
      <c r="AN1232">
        <v>7600</v>
      </c>
      <c r="AO1232">
        <v>129200</v>
      </c>
      <c r="AP1232">
        <v>5.9</v>
      </c>
      <c r="AQ1232">
        <v>2.2000000000000002</v>
      </c>
      <c r="AR1232">
        <v>12300</v>
      </c>
      <c r="AS1232">
        <v>130000</v>
      </c>
      <c r="AT1232">
        <v>9.5</v>
      </c>
      <c r="AU1232">
        <v>2.9</v>
      </c>
      <c r="AV1232">
        <v>14400</v>
      </c>
      <c r="AW1232">
        <v>137800</v>
      </c>
      <c r="AX1232">
        <v>10.4</v>
      </c>
      <c r="AY1232">
        <v>2.9</v>
      </c>
      <c r="AZ1232">
        <v>14500</v>
      </c>
      <c r="BA1232">
        <v>144800</v>
      </c>
      <c r="BB1232">
        <v>10</v>
      </c>
      <c r="BC1232">
        <v>2.8</v>
      </c>
      <c r="BD1232">
        <v>11100</v>
      </c>
      <c r="BE1232">
        <v>134000</v>
      </c>
      <c r="BF1232">
        <v>8.3000000000000007</v>
      </c>
      <c r="BG1232">
        <v>2.6</v>
      </c>
      <c r="BH1232">
        <v>9300</v>
      </c>
      <c r="BI1232">
        <v>148800</v>
      </c>
      <c r="BJ1232">
        <v>6.3</v>
      </c>
      <c r="BK1232">
        <v>2.4</v>
      </c>
      <c r="BL1232">
        <v>16800</v>
      </c>
      <c r="BM1232">
        <v>155400</v>
      </c>
      <c r="BN1232">
        <v>10.8</v>
      </c>
      <c r="BO1232">
        <v>3.3</v>
      </c>
      <c r="BP1232">
        <v>4500</v>
      </c>
      <c r="BQ1232">
        <v>150100</v>
      </c>
      <c r="BR1232">
        <v>3</v>
      </c>
      <c r="BS1232" t="s">
        <v>38</v>
      </c>
      <c r="BT1232">
        <v>6600</v>
      </c>
      <c r="BU1232">
        <v>155100</v>
      </c>
      <c r="BV1232">
        <v>4.3</v>
      </c>
      <c r="BW1232" t="s">
        <v>38</v>
      </c>
    </row>
    <row r="1233" spans="1:75" x14ac:dyDescent="0.3">
      <c r="A1233" t="s">
        <v>154</v>
      </c>
      <c r="B1233" t="str">
        <f>VLOOKUP(A1233,'class and classification'!$A$1:$B$338,2,FALSE)</f>
        <v>Predominantly Urban</v>
      </c>
      <c r="C1233" t="str">
        <f>VLOOKUP(A1233,'class and classification'!$A$1:$C$338,3,FALSE)</f>
        <v>L</v>
      </c>
      <c r="D1233">
        <v>5700</v>
      </c>
      <c r="E1233">
        <v>83400</v>
      </c>
      <c r="F1233">
        <v>6.8</v>
      </c>
      <c r="G1233">
        <v>2.5</v>
      </c>
      <c r="H1233">
        <v>4500</v>
      </c>
      <c r="I1233">
        <v>86000</v>
      </c>
      <c r="J1233">
        <v>5.3</v>
      </c>
      <c r="K1233">
        <v>2.2000000000000002</v>
      </c>
      <c r="L1233">
        <v>5800</v>
      </c>
      <c r="M1233">
        <v>90200</v>
      </c>
      <c r="N1233">
        <v>6.5</v>
      </c>
      <c r="O1233">
        <v>2.4</v>
      </c>
      <c r="P1233">
        <v>7100</v>
      </c>
      <c r="Q1233">
        <v>95900</v>
      </c>
      <c r="R1233">
        <v>7.4</v>
      </c>
      <c r="S1233">
        <v>2.5</v>
      </c>
      <c r="T1233">
        <v>6100</v>
      </c>
      <c r="U1233">
        <v>99000</v>
      </c>
      <c r="V1233">
        <v>6.1</v>
      </c>
      <c r="W1233">
        <v>2.2000000000000002</v>
      </c>
      <c r="X1233">
        <v>4600</v>
      </c>
      <c r="Y1233">
        <v>97400</v>
      </c>
      <c r="Z1233">
        <v>4.7</v>
      </c>
      <c r="AA1233">
        <v>2.1</v>
      </c>
      <c r="AB1233">
        <v>3300</v>
      </c>
      <c r="AC1233">
        <v>99500</v>
      </c>
      <c r="AD1233">
        <v>3.3</v>
      </c>
      <c r="AE1233">
        <v>1.7</v>
      </c>
      <c r="AF1233">
        <v>3200</v>
      </c>
      <c r="AG1233">
        <v>107100</v>
      </c>
      <c r="AH1233">
        <v>3</v>
      </c>
      <c r="AI1233">
        <v>1.6</v>
      </c>
      <c r="AJ1233">
        <v>3800</v>
      </c>
      <c r="AK1233">
        <v>106900</v>
      </c>
      <c r="AL1233">
        <v>3.5</v>
      </c>
      <c r="AM1233">
        <v>2</v>
      </c>
      <c r="AN1233">
        <v>2100</v>
      </c>
      <c r="AO1233">
        <v>111800</v>
      </c>
      <c r="AP1233">
        <v>1.9</v>
      </c>
      <c r="AQ1233" t="s">
        <v>38</v>
      </c>
      <c r="AR1233">
        <v>2300</v>
      </c>
      <c r="AS1233">
        <v>116300</v>
      </c>
      <c r="AT1233">
        <v>2</v>
      </c>
      <c r="AU1233" t="s">
        <v>38</v>
      </c>
      <c r="AV1233">
        <v>4700</v>
      </c>
      <c r="AW1233">
        <v>126000</v>
      </c>
      <c r="AX1233">
        <v>3.7</v>
      </c>
      <c r="AY1233">
        <v>1.9</v>
      </c>
      <c r="AZ1233">
        <v>6200</v>
      </c>
      <c r="BA1233">
        <v>124300</v>
      </c>
      <c r="BB1233">
        <v>5</v>
      </c>
      <c r="BC1233">
        <v>2.2999999999999998</v>
      </c>
      <c r="BD1233">
        <v>6000</v>
      </c>
      <c r="BE1233">
        <v>138300</v>
      </c>
      <c r="BF1233">
        <v>4.3</v>
      </c>
      <c r="BG1233">
        <v>2.1</v>
      </c>
      <c r="BH1233">
        <v>3800</v>
      </c>
      <c r="BI1233">
        <v>139900</v>
      </c>
      <c r="BJ1233">
        <v>2.7</v>
      </c>
      <c r="BK1233">
        <v>1.8</v>
      </c>
      <c r="BL1233">
        <v>6400</v>
      </c>
      <c r="BM1233">
        <v>141100</v>
      </c>
      <c r="BN1233">
        <v>4.5999999999999996</v>
      </c>
      <c r="BO1233">
        <v>2.2999999999999998</v>
      </c>
      <c r="BP1233">
        <v>7300</v>
      </c>
      <c r="BQ1233">
        <v>137500</v>
      </c>
      <c r="BR1233">
        <v>5.3</v>
      </c>
      <c r="BS1233">
        <v>3.1</v>
      </c>
      <c r="BT1233">
        <v>4000</v>
      </c>
      <c r="BU1233">
        <v>141300</v>
      </c>
      <c r="BV1233">
        <v>2.8</v>
      </c>
      <c r="BW1233" t="s">
        <v>38</v>
      </c>
    </row>
    <row r="1234" spans="1:75" x14ac:dyDescent="0.3">
      <c r="A1234" t="s">
        <v>155</v>
      </c>
      <c r="B1234" t="str">
        <f>VLOOKUP(A1234,'class and classification'!$A$1:$B$338,2,FALSE)</f>
        <v>Predominantly Urban</v>
      </c>
      <c r="C1234" t="str">
        <f>VLOOKUP(A1234,'class and classification'!$A$1:$C$338,3,FALSE)</f>
        <v>L</v>
      </c>
      <c r="D1234">
        <v>3300</v>
      </c>
      <c r="E1234">
        <v>80300</v>
      </c>
      <c r="F1234">
        <v>4.0999999999999996</v>
      </c>
      <c r="G1234">
        <v>1.9</v>
      </c>
      <c r="H1234">
        <v>3800</v>
      </c>
      <c r="I1234">
        <v>84100</v>
      </c>
      <c r="J1234">
        <v>4.5</v>
      </c>
      <c r="K1234">
        <v>2</v>
      </c>
      <c r="L1234">
        <v>5000</v>
      </c>
      <c r="M1234">
        <v>78700</v>
      </c>
      <c r="N1234">
        <v>6.3</v>
      </c>
      <c r="O1234">
        <v>2.5</v>
      </c>
      <c r="P1234">
        <v>5000</v>
      </c>
      <c r="Q1234">
        <v>80200</v>
      </c>
      <c r="R1234">
        <v>6.3</v>
      </c>
      <c r="S1234">
        <v>2.6</v>
      </c>
      <c r="T1234">
        <v>4300</v>
      </c>
      <c r="U1234">
        <v>79200</v>
      </c>
      <c r="V1234">
        <v>5.4</v>
      </c>
      <c r="W1234">
        <v>2.4</v>
      </c>
      <c r="X1234">
        <v>2800</v>
      </c>
      <c r="Y1234">
        <v>76500</v>
      </c>
      <c r="Z1234">
        <v>3.6</v>
      </c>
      <c r="AA1234">
        <v>2</v>
      </c>
      <c r="AB1234">
        <v>3400</v>
      </c>
      <c r="AC1234">
        <v>75200</v>
      </c>
      <c r="AD1234">
        <v>4.5</v>
      </c>
      <c r="AE1234">
        <v>2.1</v>
      </c>
      <c r="AF1234">
        <v>3100</v>
      </c>
      <c r="AG1234">
        <v>75000</v>
      </c>
      <c r="AH1234">
        <v>4.2</v>
      </c>
      <c r="AI1234">
        <v>2</v>
      </c>
      <c r="AJ1234">
        <v>2100</v>
      </c>
      <c r="AK1234">
        <v>76700</v>
      </c>
      <c r="AL1234">
        <v>2.7</v>
      </c>
      <c r="AM1234">
        <v>1.5</v>
      </c>
      <c r="AN1234">
        <v>3100</v>
      </c>
      <c r="AO1234">
        <v>75800</v>
      </c>
      <c r="AP1234">
        <v>4.0999999999999996</v>
      </c>
      <c r="AQ1234">
        <v>1.8</v>
      </c>
      <c r="AR1234">
        <v>2800</v>
      </c>
      <c r="AS1234">
        <v>80500</v>
      </c>
      <c r="AT1234">
        <v>3.5</v>
      </c>
      <c r="AU1234">
        <v>1.6</v>
      </c>
      <c r="AV1234">
        <v>2200</v>
      </c>
      <c r="AW1234">
        <v>79000</v>
      </c>
      <c r="AX1234">
        <v>2.8</v>
      </c>
      <c r="AY1234">
        <v>1.5</v>
      </c>
      <c r="AZ1234">
        <v>2200</v>
      </c>
      <c r="BA1234">
        <v>76600</v>
      </c>
      <c r="BB1234">
        <v>2.8</v>
      </c>
      <c r="BC1234" t="s">
        <v>38</v>
      </c>
      <c r="BD1234">
        <v>3100</v>
      </c>
      <c r="BE1234">
        <v>75600</v>
      </c>
      <c r="BF1234">
        <v>4.0999999999999996</v>
      </c>
      <c r="BG1234">
        <v>2.2000000000000002</v>
      </c>
      <c r="BH1234">
        <v>2400</v>
      </c>
      <c r="BI1234">
        <v>68100</v>
      </c>
      <c r="BJ1234">
        <v>3.5</v>
      </c>
      <c r="BK1234">
        <v>2.2000000000000002</v>
      </c>
      <c r="BL1234">
        <v>3500</v>
      </c>
      <c r="BM1234">
        <v>72100</v>
      </c>
      <c r="BN1234">
        <v>4.8</v>
      </c>
      <c r="BO1234" t="s">
        <v>38</v>
      </c>
      <c r="BP1234">
        <v>1400</v>
      </c>
      <c r="BQ1234">
        <v>79300</v>
      </c>
      <c r="BR1234">
        <v>1.8</v>
      </c>
      <c r="BS1234" t="s">
        <v>38</v>
      </c>
      <c r="BT1234">
        <v>1500</v>
      </c>
      <c r="BU1234">
        <v>68000</v>
      </c>
      <c r="BV1234">
        <v>2.2000000000000002</v>
      </c>
      <c r="BW1234" t="s">
        <v>38</v>
      </c>
    </row>
    <row r="1235" spans="1:75" x14ac:dyDescent="0.3">
      <c r="A1235" t="s">
        <v>156</v>
      </c>
      <c r="B1235" t="str">
        <f>VLOOKUP(A1235,'class and classification'!$A$1:$B$338,2,FALSE)</f>
        <v>Predominantly Urban</v>
      </c>
      <c r="C1235" t="str">
        <f>VLOOKUP(A1235,'class and classification'!$A$1:$C$338,3,FALSE)</f>
        <v>L</v>
      </c>
      <c r="D1235">
        <v>13000</v>
      </c>
      <c r="E1235">
        <v>132900</v>
      </c>
      <c r="F1235">
        <v>9.8000000000000007</v>
      </c>
      <c r="G1235">
        <v>3.3</v>
      </c>
      <c r="H1235">
        <v>8000</v>
      </c>
      <c r="I1235">
        <v>131500</v>
      </c>
      <c r="J1235">
        <v>6.1</v>
      </c>
      <c r="K1235">
        <v>2.5</v>
      </c>
      <c r="L1235">
        <v>10700</v>
      </c>
      <c r="M1235">
        <v>130600</v>
      </c>
      <c r="N1235">
        <v>8.1999999999999993</v>
      </c>
      <c r="O1235">
        <v>2.9</v>
      </c>
      <c r="P1235">
        <v>10600</v>
      </c>
      <c r="Q1235">
        <v>142400</v>
      </c>
      <c r="R1235">
        <v>7.5</v>
      </c>
      <c r="S1235">
        <v>2.4</v>
      </c>
      <c r="T1235">
        <v>7100</v>
      </c>
      <c r="U1235">
        <v>146000</v>
      </c>
      <c r="V1235">
        <v>4.8</v>
      </c>
      <c r="W1235">
        <v>2</v>
      </c>
      <c r="X1235">
        <v>7600</v>
      </c>
      <c r="Y1235">
        <v>159100</v>
      </c>
      <c r="Z1235">
        <v>4.7</v>
      </c>
      <c r="AA1235">
        <v>2</v>
      </c>
      <c r="AB1235">
        <v>9100</v>
      </c>
      <c r="AC1235">
        <v>162300</v>
      </c>
      <c r="AD1235">
        <v>5.6</v>
      </c>
      <c r="AE1235">
        <v>2.2999999999999998</v>
      </c>
      <c r="AF1235">
        <v>7400</v>
      </c>
      <c r="AG1235">
        <v>164600</v>
      </c>
      <c r="AH1235">
        <v>4.5</v>
      </c>
      <c r="AI1235">
        <v>2</v>
      </c>
      <c r="AJ1235">
        <v>9200</v>
      </c>
      <c r="AK1235">
        <v>163400</v>
      </c>
      <c r="AL1235">
        <v>5.6</v>
      </c>
      <c r="AM1235">
        <v>2.5</v>
      </c>
      <c r="AN1235">
        <v>6200</v>
      </c>
      <c r="AO1235">
        <v>184700</v>
      </c>
      <c r="AP1235">
        <v>3.4</v>
      </c>
      <c r="AQ1235">
        <v>1.9</v>
      </c>
      <c r="AR1235">
        <v>6400</v>
      </c>
      <c r="AS1235">
        <v>190600</v>
      </c>
      <c r="AT1235">
        <v>3.4</v>
      </c>
      <c r="AU1235">
        <v>1.8</v>
      </c>
      <c r="AV1235">
        <v>4300</v>
      </c>
      <c r="AW1235">
        <v>190400</v>
      </c>
      <c r="AX1235">
        <v>2.2000000000000002</v>
      </c>
      <c r="AY1235" t="s">
        <v>38</v>
      </c>
      <c r="AZ1235">
        <v>8100</v>
      </c>
      <c r="BA1235">
        <v>198700</v>
      </c>
      <c r="BB1235">
        <v>4.0999999999999996</v>
      </c>
      <c r="BC1235">
        <v>2.2999999999999998</v>
      </c>
      <c r="BD1235">
        <v>8900</v>
      </c>
      <c r="BE1235">
        <v>199800</v>
      </c>
      <c r="BF1235">
        <v>4.5</v>
      </c>
      <c r="BG1235">
        <v>2.4</v>
      </c>
      <c r="BH1235">
        <v>12800</v>
      </c>
      <c r="BI1235">
        <v>191000</v>
      </c>
      <c r="BJ1235">
        <v>6.7</v>
      </c>
      <c r="BK1235">
        <v>2.7</v>
      </c>
      <c r="BL1235">
        <v>6500</v>
      </c>
      <c r="BM1235">
        <v>194900</v>
      </c>
      <c r="BN1235">
        <v>3.3</v>
      </c>
      <c r="BO1235">
        <v>1.9</v>
      </c>
      <c r="BP1235">
        <v>7400</v>
      </c>
      <c r="BQ1235">
        <v>196000</v>
      </c>
      <c r="BR1235">
        <v>3.8</v>
      </c>
      <c r="BS1235">
        <v>2.2999999999999998</v>
      </c>
      <c r="BT1235">
        <v>4100</v>
      </c>
      <c r="BU1235">
        <v>204000</v>
      </c>
      <c r="BV1235">
        <v>2</v>
      </c>
      <c r="BW1235" t="s">
        <v>38</v>
      </c>
    </row>
    <row r="1236" spans="1:75" x14ac:dyDescent="0.3">
      <c r="A1236" t="s">
        <v>157</v>
      </c>
      <c r="B1236" t="str">
        <f>VLOOKUP(A1236,'class and classification'!$A$1:$B$338,2,FALSE)</f>
        <v>Predominantly Urban</v>
      </c>
      <c r="C1236" t="str">
        <f>VLOOKUP(A1236,'class and classification'!$A$1:$C$338,3,FALSE)</f>
        <v>L</v>
      </c>
      <c r="D1236">
        <v>11700</v>
      </c>
      <c r="E1236">
        <v>122600</v>
      </c>
      <c r="F1236">
        <v>9.5</v>
      </c>
      <c r="G1236">
        <v>2.7</v>
      </c>
      <c r="H1236">
        <v>7600</v>
      </c>
      <c r="I1236">
        <v>125900</v>
      </c>
      <c r="J1236">
        <v>6</v>
      </c>
      <c r="K1236">
        <v>2.2999999999999998</v>
      </c>
      <c r="L1236">
        <v>8300</v>
      </c>
      <c r="M1236">
        <v>126300</v>
      </c>
      <c r="N1236">
        <v>6.6</v>
      </c>
      <c r="O1236">
        <v>2.4</v>
      </c>
      <c r="P1236">
        <v>8800</v>
      </c>
      <c r="Q1236">
        <v>122400</v>
      </c>
      <c r="R1236">
        <v>7.2</v>
      </c>
      <c r="S1236">
        <v>2.5</v>
      </c>
      <c r="T1236">
        <v>8900</v>
      </c>
      <c r="U1236">
        <v>133600</v>
      </c>
      <c r="V1236">
        <v>6.7</v>
      </c>
      <c r="W1236">
        <v>2.2999999999999998</v>
      </c>
      <c r="X1236">
        <v>12600</v>
      </c>
      <c r="Y1236">
        <v>132600</v>
      </c>
      <c r="Z1236">
        <v>9.5</v>
      </c>
      <c r="AA1236">
        <v>3</v>
      </c>
      <c r="AB1236">
        <v>7800</v>
      </c>
      <c r="AC1236">
        <v>123600</v>
      </c>
      <c r="AD1236">
        <v>6.3</v>
      </c>
      <c r="AE1236">
        <v>2.8</v>
      </c>
      <c r="AF1236">
        <v>4100</v>
      </c>
      <c r="AG1236">
        <v>134100</v>
      </c>
      <c r="AH1236">
        <v>3.1</v>
      </c>
      <c r="AI1236">
        <v>1.8</v>
      </c>
      <c r="AJ1236">
        <v>8000</v>
      </c>
      <c r="AK1236">
        <v>133600</v>
      </c>
      <c r="AL1236">
        <v>6</v>
      </c>
      <c r="AM1236">
        <v>2.5</v>
      </c>
      <c r="AN1236">
        <v>5600</v>
      </c>
      <c r="AO1236">
        <v>141900</v>
      </c>
      <c r="AP1236">
        <v>3.9</v>
      </c>
      <c r="AQ1236">
        <v>1.9</v>
      </c>
      <c r="AR1236">
        <v>6500</v>
      </c>
      <c r="AS1236">
        <v>153600</v>
      </c>
      <c r="AT1236">
        <v>4.2</v>
      </c>
      <c r="AU1236">
        <v>1.9</v>
      </c>
      <c r="AV1236">
        <v>9800</v>
      </c>
      <c r="AW1236">
        <v>159600</v>
      </c>
      <c r="AX1236">
        <v>6.2</v>
      </c>
      <c r="AY1236">
        <v>2.4</v>
      </c>
      <c r="AZ1236">
        <v>8100</v>
      </c>
      <c r="BA1236">
        <v>158300</v>
      </c>
      <c r="BB1236">
        <v>5.0999999999999996</v>
      </c>
      <c r="BC1236">
        <v>2.2999999999999998</v>
      </c>
      <c r="BD1236">
        <v>7800</v>
      </c>
      <c r="BE1236">
        <v>174700</v>
      </c>
      <c r="BF1236">
        <v>4.5</v>
      </c>
      <c r="BG1236">
        <v>2.1</v>
      </c>
      <c r="BH1236">
        <v>9000</v>
      </c>
      <c r="BI1236">
        <v>169900</v>
      </c>
      <c r="BJ1236">
        <v>5.3</v>
      </c>
      <c r="BK1236">
        <v>2.2999999999999998</v>
      </c>
      <c r="BL1236">
        <v>10500</v>
      </c>
      <c r="BM1236">
        <v>174300</v>
      </c>
      <c r="BN1236">
        <v>6</v>
      </c>
      <c r="BO1236">
        <v>2.4</v>
      </c>
      <c r="BP1236">
        <v>13000</v>
      </c>
      <c r="BQ1236">
        <v>184800</v>
      </c>
      <c r="BR1236">
        <v>7.1</v>
      </c>
      <c r="BS1236">
        <v>2.8</v>
      </c>
      <c r="BT1236">
        <v>3100</v>
      </c>
      <c r="BU1236">
        <v>171400</v>
      </c>
      <c r="BV1236">
        <v>1.8</v>
      </c>
      <c r="BW1236" t="s">
        <v>38</v>
      </c>
    </row>
    <row r="1237" spans="1:75" x14ac:dyDescent="0.3">
      <c r="A1237" t="s">
        <v>158</v>
      </c>
      <c r="B1237" t="str">
        <f>VLOOKUP(A1237,'class and classification'!$A$1:$B$338,2,FALSE)</f>
        <v>Predominantly Urban</v>
      </c>
      <c r="C1237" t="str">
        <f>VLOOKUP(A1237,'class and classification'!$A$1:$C$338,3,FALSE)</f>
        <v>L</v>
      </c>
      <c r="D1237">
        <v>11900</v>
      </c>
      <c r="E1237">
        <v>95400</v>
      </c>
      <c r="F1237">
        <v>12.5</v>
      </c>
      <c r="G1237">
        <v>3.5</v>
      </c>
      <c r="H1237">
        <v>9400</v>
      </c>
      <c r="I1237">
        <v>97500</v>
      </c>
      <c r="J1237">
        <v>9.6</v>
      </c>
      <c r="K1237">
        <v>3.1</v>
      </c>
      <c r="L1237">
        <v>11900</v>
      </c>
      <c r="M1237">
        <v>101500</v>
      </c>
      <c r="N1237">
        <v>11.7</v>
      </c>
      <c r="O1237">
        <v>3.2</v>
      </c>
      <c r="P1237">
        <v>10800</v>
      </c>
      <c r="Q1237">
        <v>105300</v>
      </c>
      <c r="R1237">
        <v>10.3</v>
      </c>
      <c r="S1237">
        <v>3.2</v>
      </c>
      <c r="T1237">
        <v>15500</v>
      </c>
      <c r="U1237">
        <v>113300</v>
      </c>
      <c r="V1237">
        <v>13.7</v>
      </c>
      <c r="W1237">
        <v>3.5</v>
      </c>
      <c r="X1237">
        <v>13500</v>
      </c>
      <c r="Y1237">
        <v>109300</v>
      </c>
      <c r="Z1237">
        <v>12.3</v>
      </c>
      <c r="AA1237">
        <v>3.4</v>
      </c>
      <c r="AB1237">
        <v>13700</v>
      </c>
      <c r="AC1237">
        <v>116100</v>
      </c>
      <c r="AD1237">
        <v>11.8</v>
      </c>
      <c r="AE1237">
        <v>3.3</v>
      </c>
      <c r="AF1237">
        <v>13500</v>
      </c>
      <c r="AG1237">
        <v>120200</v>
      </c>
      <c r="AH1237">
        <v>11.3</v>
      </c>
      <c r="AI1237">
        <v>3.2</v>
      </c>
      <c r="AJ1237">
        <v>14900</v>
      </c>
      <c r="AK1237">
        <v>134600</v>
      </c>
      <c r="AL1237">
        <v>11.1</v>
      </c>
      <c r="AM1237">
        <v>3.1</v>
      </c>
      <c r="AN1237">
        <v>19900</v>
      </c>
      <c r="AO1237">
        <v>141000</v>
      </c>
      <c r="AP1237">
        <v>14.1</v>
      </c>
      <c r="AQ1237">
        <v>3.4</v>
      </c>
      <c r="AR1237">
        <v>14400</v>
      </c>
      <c r="AS1237">
        <v>140300</v>
      </c>
      <c r="AT1237">
        <v>10.3</v>
      </c>
      <c r="AU1237">
        <v>3.1</v>
      </c>
      <c r="AV1237">
        <v>15200</v>
      </c>
      <c r="AW1237">
        <v>156800</v>
      </c>
      <c r="AX1237">
        <v>9.6999999999999993</v>
      </c>
      <c r="AY1237">
        <v>2.8</v>
      </c>
      <c r="AZ1237">
        <v>20900</v>
      </c>
      <c r="BA1237">
        <v>174200</v>
      </c>
      <c r="BB1237">
        <v>12</v>
      </c>
      <c r="BC1237">
        <v>3.2</v>
      </c>
      <c r="BD1237">
        <v>22000</v>
      </c>
      <c r="BE1237">
        <v>169900</v>
      </c>
      <c r="BF1237">
        <v>12.9</v>
      </c>
      <c r="BG1237">
        <v>3.7</v>
      </c>
      <c r="BH1237">
        <v>13200</v>
      </c>
      <c r="BI1237">
        <v>172100</v>
      </c>
      <c r="BJ1237">
        <v>7.7</v>
      </c>
      <c r="BK1237">
        <v>3.2</v>
      </c>
      <c r="BL1237">
        <v>23300</v>
      </c>
      <c r="BM1237">
        <v>182400</v>
      </c>
      <c r="BN1237">
        <v>12.8</v>
      </c>
      <c r="BO1237">
        <v>4</v>
      </c>
      <c r="BP1237">
        <v>22300</v>
      </c>
      <c r="BQ1237">
        <v>192400</v>
      </c>
      <c r="BR1237">
        <v>11.6</v>
      </c>
      <c r="BS1237">
        <v>4.8</v>
      </c>
      <c r="BT1237">
        <v>10400</v>
      </c>
      <c r="BU1237">
        <v>191500</v>
      </c>
      <c r="BV1237">
        <v>5.4</v>
      </c>
      <c r="BW1237" t="s">
        <v>38</v>
      </c>
    </row>
    <row r="1238" spans="1:75" x14ac:dyDescent="0.3">
      <c r="A1238" t="s">
        <v>159</v>
      </c>
      <c r="B1238" t="str">
        <f>VLOOKUP(A1238,'class and classification'!$A$1:$B$338,2,FALSE)</f>
        <v>Predominantly Urban</v>
      </c>
      <c r="C1238" t="str">
        <f>VLOOKUP(A1238,'class and classification'!$A$1:$C$338,3,FALSE)</f>
        <v>L</v>
      </c>
      <c r="D1238">
        <v>8300</v>
      </c>
      <c r="E1238">
        <v>120500</v>
      </c>
      <c r="F1238">
        <v>6.9</v>
      </c>
      <c r="G1238">
        <v>2.6</v>
      </c>
      <c r="H1238">
        <v>10500</v>
      </c>
      <c r="I1238">
        <v>120200</v>
      </c>
      <c r="J1238">
        <v>8.6999999999999993</v>
      </c>
      <c r="K1238">
        <v>2.9</v>
      </c>
      <c r="L1238">
        <v>9100</v>
      </c>
      <c r="M1238">
        <v>125700</v>
      </c>
      <c r="N1238">
        <v>7.3</v>
      </c>
      <c r="O1238">
        <v>2.6</v>
      </c>
      <c r="P1238">
        <v>8500</v>
      </c>
      <c r="Q1238">
        <v>131000</v>
      </c>
      <c r="R1238">
        <v>6.5</v>
      </c>
      <c r="S1238">
        <v>2.4</v>
      </c>
      <c r="T1238">
        <v>8000</v>
      </c>
      <c r="U1238">
        <v>137100</v>
      </c>
      <c r="V1238">
        <v>5.8</v>
      </c>
      <c r="W1238">
        <v>2.2000000000000002</v>
      </c>
      <c r="X1238">
        <v>7800</v>
      </c>
      <c r="Y1238">
        <v>136600</v>
      </c>
      <c r="Z1238">
        <v>5.7</v>
      </c>
      <c r="AA1238">
        <v>2.5</v>
      </c>
      <c r="AB1238">
        <v>9200</v>
      </c>
      <c r="AC1238">
        <v>145200</v>
      </c>
      <c r="AD1238">
        <v>6.4</v>
      </c>
      <c r="AE1238">
        <v>2.6</v>
      </c>
      <c r="AF1238">
        <v>8500</v>
      </c>
      <c r="AG1238">
        <v>136800</v>
      </c>
      <c r="AH1238">
        <v>6.2</v>
      </c>
      <c r="AI1238">
        <v>2.4</v>
      </c>
      <c r="AJ1238">
        <v>6200</v>
      </c>
      <c r="AK1238">
        <v>150700</v>
      </c>
      <c r="AL1238">
        <v>4.0999999999999996</v>
      </c>
      <c r="AM1238">
        <v>1.9</v>
      </c>
      <c r="AN1238">
        <v>6600</v>
      </c>
      <c r="AO1238">
        <v>143000</v>
      </c>
      <c r="AP1238">
        <v>4.5999999999999996</v>
      </c>
      <c r="AQ1238">
        <v>2</v>
      </c>
      <c r="AR1238">
        <v>8000</v>
      </c>
      <c r="AS1238">
        <v>161200</v>
      </c>
      <c r="AT1238">
        <v>4.9000000000000004</v>
      </c>
      <c r="AU1238">
        <v>1.9</v>
      </c>
      <c r="AV1238">
        <v>9700</v>
      </c>
      <c r="AW1238">
        <v>170600</v>
      </c>
      <c r="AX1238">
        <v>5.7</v>
      </c>
      <c r="AY1238">
        <v>2.1</v>
      </c>
      <c r="AZ1238">
        <v>5600</v>
      </c>
      <c r="BA1238">
        <v>173400</v>
      </c>
      <c r="BB1238">
        <v>3.2</v>
      </c>
      <c r="BC1238">
        <v>1.7</v>
      </c>
      <c r="BD1238">
        <v>6700</v>
      </c>
      <c r="BE1238">
        <v>184200</v>
      </c>
      <c r="BF1238">
        <v>3.7</v>
      </c>
      <c r="BG1238">
        <v>1.8</v>
      </c>
      <c r="BH1238">
        <v>10400</v>
      </c>
      <c r="BI1238">
        <v>185700</v>
      </c>
      <c r="BJ1238">
        <v>5.6</v>
      </c>
      <c r="BK1238">
        <v>2.2999999999999998</v>
      </c>
      <c r="BL1238">
        <v>9700</v>
      </c>
      <c r="BM1238">
        <v>184900</v>
      </c>
      <c r="BN1238">
        <v>5.3</v>
      </c>
      <c r="BO1238">
        <v>2.2999999999999998</v>
      </c>
      <c r="BP1238">
        <v>7600</v>
      </c>
      <c r="BQ1238">
        <v>190500</v>
      </c>
      <c r="BR1238">
        <v>4</v>
      </c>
      <c r="BS1238">
        <v>2.2999999999999998</v>
      </c>
      <c r="BT1238">
        <v>4900</v>
      </c>
      <c r="BU1238">
        <v>184600</v>
      </c>
      <c r="BV1238">
        <v>2.6</v>
      </c>
      <c r="BW1238" t="s">
        <v>38</v>
      </c>
    </row>
    <row r="1239" spans="1:75" x14ac:dyDescent="0.3">
      <c r="A1239" t="s">
        <v>160</v>
      </c>
      <c r="B1239" t="str">
        <f>VLOOKUP(A1239,'class and classification'!$A$1:$B$338,2,FALSE)</f>
        <v>Predominantly Urban</v>
      </c>
      <c r="C1239" t="str">
        <f>VLOOKUP(A1239,'class and classification'!$A$1:$C$338,3,FALSE)</f>
        <v>L</v>
      </c>
      <c r="D1239">
        <v>7000</v>
      </c>
      <c r="E1239">
        <v>79200</v>
      </c>
      <c r="F1239">
        <v>8.9</v>
      </c>
      <c r="G1239">
        <v>2.8</v>
      </c>
      <c r="H1239">
        <v>8900</v>
      </c>
      <c r="I1239">
        <v>86200</v>
      </c>
      <c r="J1239">
        <v>10.3</v>
      </c>
      <c r="K1239">
        <v>3.1</v>
      </c>
      <c r="L1239">
        <v>6200</v>
      </c>
      <c r="M1239">
        <v>82700</v>
      </c>
      <c r="N1239">
        <v>7.5</v>
      </c>
      <c r="O1239">
        <v>2.8</v>
      </c>
      <c r="P1239">
        <v>6200</v>
      </c>
      <c r="Q1239">
        <v>90100</v>
      </c>
      <c r="R1239">
        <v>6.9</v>
      </c>
      <c r="S1239">
        <v>2.7</v>
      </c>
      <c r="T1239">
        <v>5900</v>
      </c>
      <c r="U1239">
        <v>104100</v>
      </c>
      <c r="V1239">
        <v>5.7</v>
      </c>
      <c r="W1239">
        <v>2.2999999999999998</v>
      </c>
      <c r="X1239">
        <v>6500</v>
      </c>
      <c r="Y1239">
        <v>106600</v>
      </c>
      <c r="Z1239">
        <v>6.1</v>
      </c>
      <c r="AA1239">
        <v>2.5</v>
      </c>
      <c r="AB1239">
        <v>6100</v>
      </c>
      <c r="AC1239">
        <v>111800</v>
      </c>
      <c r="AD1239">
        <v>5.5</v>
      </c>
      <c r="AE1239">
        <v>2.2999999999999998</v>
      </c>
      <c r="AF1239">
        <v>5100</v>
      </c>
      <c r="AG1239">
        <v>113300</v>
      </c>
      <c r="AH1239">
        <v>4.5</v>
      </c>
      <c r="AI1239">
        <v>2</v>
      </c>
      <c r="AJ1239">
        <v>7100</v>
      </c>
      <c r="AK1239">
        <v>119600</v>
      </c>
      <c r="AL1239">
        <v>5.9</v>
      </c>
      <c r="AM1239">
        <v>2.2999999999999998</v>
      </c>
      <c r="AN1239">
        <v>6400</v>
      </c>
      <c r="AO1239">
        <v>127200</v>
      </c>
      <c r="AP1239">
        <v>5</v>
      </c>
      <c r="AQ1239">
        <v>2.2000000000000002</v>
      </c>
      <c r="AR1239">
        <v>7600</v>
      </c>
      <c r="AS1239">
        <v>144000</v>
      </c>
      <c r="AT1239">
        <v>5.3</v>
      </c>
      <c r="AU1239">
        <v>2.2000000000000002</v>
      </c>
      <c r="AV1239">
        <v>8900</v>
      </c>
      <c r="AW1239">
        <v>153400</v>
      </c>
      <c r="AX1239">
        <v>5.8</v>
      </c>
      <c r="AY1239">
        <v>2.2999999999999998</v>
      </c>
      <c r="AZ1239">
        <v>5900</v>
      </c>
      <c r="BA1239">
        <v>153800</v>
      </c>
      <c r="BB1239">
        <v>3.8</v>
      </c>
      <c r="BC1239">
        <v>2.1</v>
      </c>
      <c r="BD1239">
        <v>8600</v>
      </c>
      <c r="BE1239">
        <v>141300</v>
      </c>
      <c r="BF1239">
        <v>6.1</v>
      </c>
      <c r="BG1239">
        <v>2.7</v>
      </c>
      <c r="BH1239">
        <v>6300</v>
      </c>
      <c r="BI1239">
        <v>168400</v>
      </c>
      <c r="BJ1239">
        <v>3.8</v>
      </c>
      <c r="BK1239">
        <v>2.2999999999999998</v>
      </c>
      <c r="BL1239">
        <v>9300</v>
      </c>
      <c r="BM1239">
        <v>170200</v>
      </c>
      <c r="BN1239">
        <v>5.5</v>
      </c>
      <c r="BO1239">
        <v>2.7</v>
      </c>
      <c r="BP1239">
        <v>5900</v>
      </c>
      <c r="BQ1239">
        <v>173400</v>
      </c>
      <c r="BR1239">
        <v>3.4</v>
      </c>
      <c r="BS1239" t="s">
        <v>38</v>
      </c>
      <c r="BT1239">
        <v>8800</v>
      </c>
      <c r="BU1239">
        <v>178100</v>
      </c>
      <c r="BV1239">
        <v>4.9000000000000004</v>
      </c>
      <c r="BW1239" t="s">
        <v>38</v>
      </c>
    </row>
    <row r="1240" spans="1:75" x14ac:dyDescent="0.3">
      <c r="A1240" t="s">
        <v>161</v>
      </c>
      <c r="B1240" t="str">
        <f>VLOOKUP(A1240,'class and classification'!$A$1:$B$338,2,FALSE)</f>
        <v>Predominantly Urban</v>
      </c>
      <c r="C1240" t="str">
        <f>VLOOKUP(A1240,'class and classification'!$A$1:$C$338,3,FALSE)</f>
        <v>L</v>
      </c>
      <c r="D1240">
        <v>7300</v>
      </c>
      <c r="E1240">
        <v>158200</v>
      </c>
      <c r="F1240">
        <v>4.5999999999999996</v>
      </c>
      <c r="G1240">
        <v>1.8</v>
      </c>
      <c r="H1240">
        <v>4800</v>
      </c>
      <c r="I1240">
        <v>153300</v>
      </c>
      <c r="J1240">
        <v>3.1</v>
      </c>
      <c r="K1240">
        <v>1.8</v>
      </c>
      <c r="L1240">
        <v>7300</v>
      </c>
      <c r="M1240">
        <v>153500</v>
      </c>
      <c r="N1240">
        <v>4.8</v>
      </c>
      <c r="O1240">
        <v>2.2000000000000002</v>
      </c>
      <c r="P1240">
        <v>7100</v>
      </c>
      <c r="Q1240">
        <v>161200</v>
      </c>
      <c r="R1240">
        <v>4.4000000000000004</v>
      </c>
      <c r="S1240">
        <v>2.2000000000000002</v>
      </c>
      <c r="T1240">
        <v>6400</v>
      </c>
      <c r="U1240">
        <v>169600</v>
      </c>
      <c r="V1240">
        <v>3.8</v>
      </c>
      <c r="W1240">
        <v>1.9</v>
      </c>
      <c r="X1240">
        <v>9400</v>
      </c>
      <c r="Y1240">
        <v>176200</v>
      </c>
      <c r="Z1240">
        <v>5.3</v>
      </c>
      <c r="AA1240">
        <v>2.2999999999999998</v>
      </c>
      <c r="AB1240">
        <v>5200</v>
      </c>
      <c r="AC1240">
        <v>163100</v>
      </c>
      <c r="AD1240">
        <v>3.2</v>
      </c>
      <c r="AE1240">
        <v>1.9</v>
      </c>
      <c r="AF1240">
        <v>6500</v>
      </c>
      <c r="AG1240">
        <v>171400</v>
      </c>
      <c r="AH1240">
        <v>3.8</v>
      </c>
      <c r="AI1240">
        <v>2</v>
      </c>
      <c r="AJ1240">
        <v>6600</v>
      </c>
      <c r="AK1240">
        <v>173800</v>
      </c>
      <c r="AL1240">
        <v>3.8</v>
      </c>
      <c r="AM1240">
        <v>1.9</v>
      </c>
      <c r="AN1240">
        <v>6700</v>
      </c>
      <c r="AO1240">
        <v>173200</v>
      </c>
      <c r="AP1240">
        <v>3.9</v>
      </c>
      <c r="AQ1240">
        <v>2</v>
      </c>
      <c r="AR1240">
        <v>7400</v>
      </c>
      <c r="AS1240">
        <v>185100</v>
      </c>
      <c r="AT1240">
        <v>4</v>
      </c>
      <c r="AU1240">
        <v>2</v>
      </c>
      <c r="AV1240">
        <v>7700</v>
      </c>
      <c r="AW1240">
        <v>187300</v>
      </c>
      <c r="AX1240">
        <v>4.0999999999999996</v>
      </c>
      <c r="AY1240">
        <v>2</v>
      </c>
      <c r="AZ1240">
        <v>7300</v>
      </c>
      <c r="BA1240">
        <v>188900</v>
      </c>
      <c r="BB1240">
        <v>3.9</v>
      </c>
      <c r="BC1240">
        <v>2</v>
      </c>
      <c r="BD1240">
        <v>10700</v>
      </c>
      <c r="BE1240">
        <v>187600</v>
      </c>
      <c r="BF1240">
        <v>5.7</v>
      </c>
      <c r="BG1240">
        <v>2.5</v>
      </c>
      <c r="BH1240">
        <v>7600</v>
      </c>
      <c r="BI1240">
        <v>193300</v>
      </c>
      <c r="BJ1240">
        <v>3.9</v>
      </c>
      <c r="BK1240">
        <v>2</v>
      </c>
      <c r="BL1240">
        <v>6100</v>
      </c>
      <c r="BM1240">
        <v>198100</v>
      </c>
      <c r="BN1240">
        <v>3.1</v>
      </c>
      <c r="BO1240">
        <v>1.9</v>
      </c>
      <c r="BP1240">
        <v>7000</v>
      </c>
      <c r="BQ1240">
        <v>205400</v>
      </c>
      <c r="BR1240">
        <v>3.4</v>
      </c>
      <c r="BS1240">
        <v>2.1</v>
      </c>
      <c r="BT1240">
        <v>6300</v>
      </c>
      <c r="BU1240">
        <v>192300</v>
      </c>
      <c r="BV1240">
        <v>3.3</v>
      </c>
      <c r="BW1240" t="s">
        <v>38</v>
      </c>
    </row>
    <row r="1241" spans="1:75" x14ac:dyDescent="0.3">
      <c r="A1241" t="s">
        <v>162</v>
      </c>
      <c r="B1241" t="str">
        <f>VLOOKUP(A1241,'class and classification'!$A$1:$B$338,2,FALSE)</f>
        <v>Predominantly Urban</v>
      </c>
      <c r="C1241" t="str">
        <f>VLOOKUP(A1241,'class and classification'!$A$1:$C$338,3,FALSE)</f>
        <v>L</v>
      </c>
      <c r="D1241">
        <v>4900</v>
      </c>
      <c r="E1241">
        <v>103200</v>
      </c>
      <c r="F1241">
        <v>4.7</v>
      </c>
      <c r="G1241">
        <v>2</v>
      </c>
      <c r="H1241">
        <v>6000</v>
      </c>
      <c r="I1241">
        <v>106900</v>
      </c>
      <c r="J1241">
        <v>5.6</v>
      </c>
      <c r="K1241">
        <v>2.2000000000000002</v>
      </c>
      <c r="L1241">
        <v>4100</v>
      </c>
      <c r="M1241">
        <v>107100</v>
      </c>
      <c r="N1241">
        <v>3.8</v>
      </c>
      <c r="O1241">
        <v>1.9</v>
      </c>
      <c r="P1241">
        <v>4200</v>
      </c>
      <c r="Q1241">
        <v>108500</v>
      </c>
      <c r="R1241">
        <v>3.9</v>
      </c>
      <c r="S1241">
        <v>1.8</v>
      </c>
      <c r="T1241">
        <v>4400</v>
      </c>
      <c r="U1241">
        <v>104500</v>
      </c>
      <c r="V1241">
        <v>4.2</v>
      </c>
      <c r="W1241">
        <v>1.8</v>
      </c>
      <c r="X1241">
        <v>3900</v>
      </c>
      <c r="Y1241">
        <v>110800</v>
      </c>
      <c r="Z1241">
        <v>3.5</v>
      </c>
      <c r="AA1241">
        <v>1.9</v>
      </c>
      <c r="AB1241">
        <v>3500</v>
      </c>
      <c r="AC1241">
        <v>102200</v>
      </c>
      <c r="AD1241">
        <v>3.4</v>
      </c>
      <c r="AE1241">
        <v>2.2000000000000002</v>
      </c>
      <c r="AF1241">
        <v>6100</v>
      </c>
      <c r="AG1241">
        <v>106900</v>
      </c>
      <c r="AH1241">
        <v>5.7</v>
      </c>
      <c r="AI1241">
        <v>2.2999999999999998</v>
      </c>
      <c r="AJ1241">
        <v>3800</v>
      </c>
      <c r="AK1241">
        <v>109400</v>
      </c>
      <c r="AL1241">
        <v>3.4</v>
      </c>
      <c r="AM1241">
        <v>1.7</v>
      </c>
      <c r="AN1241">
        <v>5600</v>
      </c>
      <c r="AO1241">
        <v>113300</v>
      </c>
      <c r="AP1241">
        <v>4.9000000000000004</v>
      </c>
      <c r="AQ1241">
        <v>2</v>
      </c>
      <c r="AR1241">
        <v>5300</v>
      </c>
      <c r="AS1241">
        <v>115300</v>
      </c>
      <c r="AT1241">
        <v>4.5999999999999996</v>
      </c>
      <c r="AU1241">
        <v>1.9</v>
      </c>
      <c r="AV1241">
        <v>5300</v>
      </c>
      <c r="AW1241">
        <v>114100</v>
      </c>
      <c r="AX1241">
        <v>4.5999999999999996</v>
      </c>
      <c r="AY1241">
        <v>2.1</v>
      </c>
      <c r="AZ1241">
        <v>4800</v>
      </c>
      <c r="BA1241">
        <v>119300</v>
      </c>
      <c r="BB1241">
        <v>4</v>
      </c>
      <c r="BC1241">
        <v>2</v>
      </c>
      <c r="BD1241">
        <v>3000</v>
      </c>
      <c r="BE1241">
        <v>113400</v>
      </c>
      <c r="BF1241">
        <v>2.6</v>
      </c>
      <c r="BG1241" t="s">
        <v>38</v>
      </c>
      <c r="BH1241">
        <v>4100</v>
      </c>
      <c r="BI1241">
        <v>123700</v>
      </c>
      <c r="BJ1241">
        <v>3.3</v>
      </c>
      <c r="BK1241">
        <v>2.1</v>
      </c>
      <c r="BL1241">
        <v>2300</v>
      </c>
      <c r="BM1241">
        <v>127000</v>
      </c>
      <c r="BN1241">
        <v>1.8</v>
      </c>
      <c r="BO1241" t="s">
        <v>38</v>
      </c>
      <c r="BP1241" t="s">
        <v>37</v>
      </c>
      <c r="BQ1241">
        <v>117800</v>
      </c>
      <c r="BR1241" t="s">
        <v>37</v>
      </c>
      <c r="BS1241" t="s">
        <v>37</v>
      </c>
      <c r="BT1241">
        <v>4400</v>
      </c>
      <c r="BU1241">
        <v>119200</v>
      </c>
      <c r="BV1241">
        <v>3.7</v>
      </c>
      <c r="BW1241" t="s">
        <v>38</v>
      </c>
    </row>
    <row r="1242" spans="1:75" x14ac:dyDescent="0.3">
      <c r="A1242" t="s">
        <v>163</v>
      </c>
      <c r="B1242" t="str">
        <f>VLOOKUP(A1242,'class and classification'!$A$1:$B$338,2,FALSE)</f>
        <v>Predominantly Urban</v>
      </c>
      <c r="C1242" t="str">
        <f>VLOOKUP(A1242,'class and classification'!$A$1:$C$338,3,FALSE)</f>
        <v>L</v>
      </c>
      <c r="D1242">
        <v>7000</v>
      </c>
      <c r="E1242">
        <v>65500</v>
      </c>
      <c r="F1242">
        <v>10.7</v>
      </c>
      <c r="G1242">
        <v>3.3</v>
      </c>
      <c r="H1242">
        <v>7700</v>
      </c>
      <c r="I1242">
        <v>66000</v>
      </c>
      <c r="J1242">
        <v>11.7</v>
      </c>
      <c r="K1242">
        <v>3.4</v>
      </c>
      <c r="L1242">
        <v>7300</v>
      </c>
      <c r="M1242">
        <v>66500</v>
      </c>
      <c r="N1242">
        <v>11</v>
      </c>
      <c r="O1242">
        <v>3.2</v>
      </c>
      <c r="P1242">
        <v>9600</v>
      </c>
      <c r="Q1242">
        <v>71400</v>
      </c>
      <c r="R1242">
        <v>13.4</v>
      </c>
      <c r="S1242">
        <v>3.5</v>
      </c>
      <c r="T1242">
        <v>8500</v>
      </c>
      <c r="U1242">
        <v>70700</v>
      </c>
      <c r="V1242">
        <v>12</v>
      </c>
      <c r="W1242">
        <v>3.2</v>
      </c>
      <c r="X1242">
        <v>8400</v>
      </c>
      <c r="Y1242">
        <v>69800</v>
      </c>
      <c r="Z1242">
        <v>12.1</v>
      </c>
      <c r="AA1242">
        <v>3.5</v>
      </c>
      <c r="AB1242">
        <v>8600</v>
      </c>
      <c r="AC1242">
        <v>72800</v>
      </c>
      <c r="AD1242">
        <v>11.8</v>
      </c>
      <c r="AE1242">
        <v>3.2</v>
      </c>
      <c r="AF1242">
        <v>10200</v>
      </c>
      <c r="AG1242">
        <v>74800</v>
      </c>
      <c r="AH1242">
        <v>13.6</v>
      </c>
      <c r="AI1242">
        <v>3.5</v>
      </c>
      <c r="AJ1242">
        <v>8500</v>
      </c>
      <c r="AK1242">
        <v>75900</v>
      </c>
      <c r="AL1242">
        <v>11.2</v>
      </c>
      <c r="AM1242">
        <v>3.2</v>
      </c>
      <c r="AN1242">
        <v>10800</v>
      </c>
      <c r="AO1242">
        <v>79300</v>
      </c>
      <c r="AP1242">
        <v>13.7</v>
      </c>
      <c r="AQ1242">
        <v>3.5</v>
      </c>
      <c r="AR1242">
        <v>9600</v>
      </c>
      <c r="AS1242">
        <v>80600</v>
      </c>
      <c r="AT1242">
        <v>11.9</v>
      </c>
      <c r="AU1242">
        <v>3.5</v>
      </c>
      <c r="AV1242">
        <v>12300</v>
      </c>
      <c r="AW1242">
        <v>86000</v>
      </c>
      <c r="AX1242">
        <v>14.2</v>
      </c>
      <c r="AY1242">
        <v>3.6</v>
      </c>
      <c r="AZ1242">
        <v>11000</v>
      </c>
      <c r="BA1242">
        <v>89700</v>
      </c>
      <c r="BB1242">
        <v>12.2</v>
      </c>
      <c r="BC1242">
        <v>3.3</v>
      </c>
      <c r="BD1242">
        <v>13000</v>
      </c>
      <c r="BE1242">
        <v>91300</v>
      </c>
      <c r="BF1242">
        <v>14.2</v>
      </c>
      <c r="BG1242">
        <v>3.6</v>
      </c>
      <c r="BH1242">
        <v>11100</v>
      </c>
      <c r="BI1242">
        <v>95300</v>
      </c>
      <c r="BJ1242">
        <v>11.6</v>
      </c>
      <c r="BK1242">
        <v>3.5</v>
      </c>
      <c r="BL1242">
        <v>15500</v>
      </c>
      <c r="BM1242">
        <v>98400</v>
      </c>
      <c r="BN1242">
        <v>15.8</v>
      </c>
      <c r="BO1242">
        <v>4.2</v>
      </c>
      <c r="BP1242">
        <v>9700</v>
      </c>
      <c r="BQ1242">
        <v>94900</v>
      </c>
      <c r="BR1242">
        <v>10.3</v>
      </c>
      <c r="BS1242">
        <v>4.9000000000000004</v>
      </c>
      <c r="BT1242">
        <v>12200</v>
      </c>
      <c r="BU1242">
        <v>94400</v>
      </c>
      <c r="BV1242">
        <v>12.9</v>
      </c>
      <c r="BW1242">
        <v>5.2</v>
      </c>
    </row>
    <row r="1243" spans="1:75" x14ac:dyDescent="0.3">
      <c r="A1243" t="s">
        <v>164</v>
      </c>
      <c r="B1243" t="str">
        <f>VLOOKUP(A1243,'class and classification'!$A$1:$B$338,2,FALSE)</f>
        <v>Predominantly Urban</v>
      </c>
      <c r="C1243" t="str">
        <f>VLOOKUP(A1243,'class and classification'!$A$1:$C$338,3,FALSE)</f>
        <v>L</v>
      </c>
      <c r="D1243">
        <v>8400</v>
      </c>
      <c r="E1243">
        <v>152200</v>
      </c>
      <c r="F1243">
        <v>5.5</v>
      </c>
      <c r="G1243">
        <v>2.2000000000000002</v>
      </c>
      <c r="H1243">
        <v>8600</v>
      </c>
      <c r="I1243">
        <v>153600</v>
      </c>
      <c r="J1243">
        <v>5.6</v>
      </c>
      <c r="K1243">
        <v>2.5</v>
      </c>
      <c r="L1243">
        <v>14100</v>
      </c>
      <c r="M1243">
        <v>156300</v>
      </c>
      <c r="N1243">
        <v>9</v>
      </c>
      <c r="O1243">
        <v>2.9</v>
      </c>
      <c r="P1243">
        <v>13100</v>
      </c>
      <c r="Q1243">
        <v>159100</v>
      </c>
      <c r="R1243">
        <v>8.1999999999999993</v>
      </c>
      <c r="S1243">
        <v>2.6</v>
      </c>
      <c r="T1243">
        <v>10200</v>
      </c>
      <c r="U1243">
        <v>156000</v>
      </c>
      <c r="V1243">
        <v>6.6</v>
      </c>
      <c r="W1243">
        <v>2.2999999999999998</v>
      </c>
      <c r="X1243">
        <v>12900</v>
      </c>
      <c r="Y1243">
        <v>161500</v>
      </c>
      <c r="Z1243">
        <v>8</v>
      </c>
      <c r="AA1243">
        <v>2.8</v>
      </c>
      <c r="AB1243">
        <v>10200</v>
      </c>
      <c r="AC1243">
        <v>170400</v>
      </c>
      <c r="AD1243">
        <v>6</v>
      </c>
      <c r="AE1243">
        <v>2.2999999999999998</v>
      </c>
      <c r="AF1243">
        <v>13900</v>
      </c>
      <c r="AG1243">
        <v>169800</v>
      </c>
      <c r="AH1243">
        <v>8.1999999999999993</v>
      </c>
      <c r="AI1243">
        <v>2.8</v>
      </c>
      <c r="AJ1243">
        <v>12500</v>
      </c>
      <c r="AK1243">
        <v>163100</v>
      </c>
      <c r="AL1243">
        <v>7.6</v>
      </c>
      <c r="AM1243">
        <v>2.8</v>
      </c>
      <c r="AN1243">
        <v>19100</v>
      </c>
      <c r="AO1243">
        <v>180700</v>
      </c>
      <c r="AP1243">
        <v>10.6</v>
      </c>
      <c r="AQ1243">
        <v>3.2</v>
      </c>
      <c r="AR1243">
        <v>17400</v>
      </c>
      <c r="AS1243">
        <v>178100</v>
      </c>
      <c r="AT1243">
        <v>9.6999999999999993</v>
      </c>
      <c r="AU1243">
        <v>2.9</v>
      </c>
      <c r="AV1243">
        <v>12500</v>
      </c>
      <c r="AW1243">
        <v>177400</v>
      </c>
      <c r="AX1243">
        <v>7.1</v>
      </c>
      <c r="AY1243">
        <v>2.6</v>
      </c>
      <c r="AZ1243">
        <v>11400</v>
      </c>
      <c r="BA1243">
        <v>181200</v>
      </c>
      <c r="BB1243">
        <v>6.3</v>
      </c>
      <c r="BC1243">
        <v>2.5</v>
      </c>
      <c r="BD1243">
        <v>18100</v>
      </c>
      <c r="BE1243">
        <v>193500</v>
      </c>
      <c r="BF1243">
        <v>9.4</v>
      </c>
      <c r="BG1243">
        <v>2.9</v>
      </c>
      <c r="BH1243">
        <v>14700</v>
      </c>
      <c r="BI1243">
        <v>192300</v>
      </c>
      <c r="BJ1243">
        <v>7.6</v>
      </c>
      <c r="BK1243">
        <v>2.7</v>
      </c>
      <c r="BL1243">
        <v>11400</v>
      </c>
      <c r="BM1243">
        <v>203600</v>
      </c>
      <c r="BN1243">
        <v>5.6</v>
      </c>
      <c r="BO1243">
        <v>2.5</v>
      </c>
      <c r="BP1243">
        <v>14700</v>
      </c>
      <c r="BQ1243">
        <v>203900</v>
      </c>
      <c r="BR1243">
        <v>7.2</v>
      </c>
      <c r="BS1243">
        <v>3</v>
      </c>
      <c r="BT1243">
        <v>14300</v>
      </c>
      <c r="BU1243">
        <v>192500</v>
      </c>
      <c r="BV1243">
        <v>7.4</v>
      </c>
      <c r="BW1243">
        <v>2.9</v>
      </c>
    </row>
    <row r="1244" spans="1:75" x14ac:dyDescent="0.3">
      <c r="A1244" t="s">
        <v>165</v>
      </c>
      <c r="B1244" t="str">
        <f>VLOOKUP(A1244,'class and classification'!$A$1:$B$338,2,FALSE)</f>
        <v>Predominantly Urban</v>
      </c>
      <c r="C1244" t="str">
        <f>VLOOKUP(A1244,'class and classification'!$A$1:$C$338,3,FALSE)</f>
        <v>L</v>
      </c>
      <c r="D1244">
        <v>12900</v>
      </c>
      <c r="E1244">
        <v>107900</v>
      </c>
      <c r="F1244">
        <v>11.9</v>
      </c>
      <c r="G1244">
        <v>3.2</v>
      </c>
      <c r="H1244">
        <v>15100</v>
      </c>
      <c r="I1244">
        <v>108300</v>
      </c>
      <c r="J1244">
        <v>14</v>
      </c>
      <c r="K1244">
        <v>3.5</v>
      </c>
      <c r="L1244">
        <v>10500</v>
      </c>
      <c r="M1244">
        <v>108200</v>
      </c>
      <c r="N1244">
        <v>9.6999999999999993</v>
      </c>
      <c r="O1244">
        <v>2.8</v>
      </c>
      <c r="P1244">
        <v>13600</v>
      </c>
      <c r="Q1244">
        <v>108100</v>
      </c>
      <c r="R1244">
        <v>12.6</v>
      </c>
      <c r="S1244">
        <v>3.1</v>
      </c>
      <c r="T1244">
        <v>12700</v>
      </c>
      <c r="U1244">
        <v>106400</v>
      </c>
      <c r="V1244">
        <v>11.9</v>
      </c>
      <c r="W1244">
        <v>3.3</v>
      </c>
      <c r="X1244">
        <v>10800</v>
      </c>
      <c r="Y1244">
        <v>103500</v>
      </c>
      <c r="Z1244">
        <v>10.5</v>
      </c>
      <c r="AA1244">
        <v>3.2</v>
      </c>
      <c r="AB1244">
        <v>10900</v>
      </c>
      <c r="AC1244">
        <v>106200</v>
      </c>
      <c r="AD1244">
        <v>10.3</v>
      </c>
      <c r="AE1244">
        <v>2.9</v>
      </c>
      <c r="AF1244">
        <v>11500</v>
      </c>
      <c r="AG1244">
        <v>106500</v>
      </c>
      <c r="AH1244">
        <v>10.8</v>
      </c>
      <c r="AI1244">
        <v>3.1</v>
      </c>
      <c r="AJ1244">
        <v>13300</v>
      </c>
      <c r="AK1244">
        <v>111400</v>
      </c>
      <c r="AL1244">
        <v>12</v>
      </c>
      <c r="AM1244">
        <v>3.4</v>
      </c>
      <c r="AN1244">
        <v>15000</v>
      </c>
      <c r="AO1244">
        <v>109700</v>
      </c>
      <c r="AP1244">
        <v>13.6</v>
      </c>
      <c r="AQ1244">
        <v>3.7</v>
      </c>
      <c r="AR1244">
        <v>10900</v>
      </c>
      <c r="AS1244">
        <v>116000</v>
      </c>
      <c r="AT1244">
        <v>9.4</v>
      </c>
      <c r="AU1244">
        <v>3.1</v>
      </c>
      <c r="AV1244">
        <v>14700</v>
      </c>
      <c r="AW1244">
        <v>117100</v>
      </c>
      <c r="AX1244">
        <v>12.5</v>
      </c>
      <c r="AY1244">
        <v>3.5</v>
      </c>
      <c r="AZ1244">
        <v>12000</v>
      </c>
      <c r="BA1244">
        <v>125700</v>
      </c>
      <c r="BB1244">
        <v>9.6</v>
      </c>
      <c r="BC1244">
        <v>3</v>
      </c>
      <c r="BD1244">
        <v>10600</v>
      </c>
      <c r="BE1244">
        <v>122300</v>
      </c>
      <c r="BF1244">
        <v>8.6999999999999993</v>
      </c>
      <c r="BG1244">
        <v>2.7</v>
      </c>
      <c r="BH1244">
        <v>11600</v>
      </c>
      <c r="BI1244">
        <v>123800</v>
      </c>
      <c r="BJ1244">
        <v>9.4</v>
      </c>
      <c r="BK1244">
        <v>2.9</v>
      </c>
      <c r="BL1244">
        <v>14500</v>
      </c>
      <c r="BM1244">
        <v>122300</v>
      </c>
      <c r="BN1244">
        <v>11.8</v>
      </c>
      <c r="BO1244">
        <v>3.3</v>
      </c>
      <c r="BP1244">
        <v>14700</v>
      </c>
      <c r="BQ1244">
        <v>126100</v>
      </c>
      <c r="BR1244">
        <v>11.7</v>
      </c>
      <c r="BS1244">
        <v>3.6</v>
      </c>
      <c r="BT1244">
        <v>9700</v>
      </c>
      <c r="BU1244">
        <v>119600</v>
      </c>
      <c r="BV1244">
        <v>8.1</v>
      </c>
      <c r="BW1244">
        <v>3.1</v>
      </c>
    </row>
    <row r="1245" spans="1:75" x14ac:dyDescent="0.3">
      <c r="A1245" t="s">
        <v>166</v>
      </c>
      <c r="B1245" t="str">
        <f>VLOOKUP(A1245,'class and classification'!$A$1:$B$338,2,FALSE)</f>
        <v>Predominantly Urban</v>
      </c>
      <c r="C1245" t="str">
        <f>VLOOKUP(A1245,'class and classification'!$A$1:$C$338,3,FALSE)</f>
        <v>L</v>
      </c>
      <c r="D1245">
        <v>11200</v>
      </c>
      <c r="E1245">
        <v>118300</v>
      </c>
      <c r="F1245">
        <v>9.5</v>
      </c>
      <c r="G1245">
        <v>2.8</v>
      </c>
      <c r="H1245">
        <v>10100</v>
      </c>
      <c r="I1245">
        <v>121900</v>
      </c>
      <c r="J1245">
        <v>8.3000000000000007</v>
      </c>
      <c r="K1245">
        <v>2.9</v>
      </c>
      <c r="L1245">
        <v>12900</v>
      </c>
      <c r="M1245">
        <v>121500</v>
      </c>
      <c r="N1245">
        <v>10.6</v>
      </c>
      <c r="O1245">
        <v>3.5</v>
      </c>
      <c r="P1245">
        <v>15200</v>
      </c>
      <c r="Q1245">
        <v>135400</v>
      </c>
      <c r="R1245">
        <v>11.2</v>
      </c>
      <c r="S1245">
        <v>3.4</v>
      </c>
      <c r="T1245">
        <v>14400</v>
      </c>
      <c r="U1245">
        <v>144000</v>
      </c>
      <c r="V1245">
        <v>10</v>
      </c>
      <c r="W1245">
        <v>2.9</v>
      </c>
      <c r="X1245">
        <v>14900</v>
      </c>
      <c r="Y1245">
        <v>143900</v>
      </c>
      <c r="Z1245">
        <v>10.4</v>
      </c>
      <c r="AA1245">
        <v>3.4</v>
      </c>
      <c r="AB1245">
        <v>14300</v>
      </c>
      <c r="AC1245">
        <v>141100</v>
      </c>
      <c r="AD1245">
        <v>10.1</v>
      </c>
      <c r="AE1245">
        <v>3.4</v>
      </c>
      <c r="AF1245">
        <v>17000</v>
      </c>
      <c r="AG1245">
        <v>135700</v>
      </c>
      <c r="AH1245">
        <v>12.5</v>
      </c>
      <c r="AI1245">
        <v>3.9</v>
      </c>
      <c r="AJ1245">
        <v>16200</v>
      </c>
      <c r="AK1245">
        <v>147300</v>
      </c>
      <c r="AL1245">
        <v>11</v>
      </c>
      <c r="AM1245">
        <v>3</v>
      </c>
      <c r="AN1245">
        <v>18100</v>
      </c>
      <c r="AO1245">
        <v>147000</v>
      </c>
      <c r="AP1245">
        <v>12.3</v>
      </c>
      <c r="AQ1245">
        <v>2.8</v>
      </c>
      <c r="AR1245">
        <v>14300</v>
      </c>
      <c r="AS1245">
        <v>150200</v>
      </c>
      <c r="AT1245">
        <v>9.5</v>
      </c>
      <c r="AU1245">
        <v>2.5</v>
      </c>
      <c r="AV1245">
        <v>14900</v>
      </c>
      <c r="AW1245">
        <v>158000</v>
      </c>
      <c r="AX1245">
        <v>9.4</v>
      </c>
      <c r="AY1245">
        <v>2.5</v>
      </c>
      <c r="AZ1245">
        <v>13000</v>
      </c>
      <c r="BA1245">
        <v>156100</v>
      </c>
      <c r="BB1245">
        <v>8.4</v>
      </c>
      <c r="BC1245">
        <v>2.5</v>
      </c>
      <c r="BD1245">
        <v>16800</v>
      </c>
      <c r="BE1245">
        <v>156100</v>
      </c>
      <c r="BF1245">
        <v>10.7</v>
      </c>
      <c r="BG1245">
        <v>2.9</v>
      </c>
      <c r="BH1245">
        <v>20400</v>
      </c>
      <c r="BI1245">
        <v>160900</v>
      </c>
      <c r="BJ1245">
        <v>12.7</v>
      </c>
      <c r="BK1245">
        <v>3.4</v>
      </c>
      <c r="BL1245">
        <v>10800</v>
      </c>
      <c r="BM1245">
        <v>165400</v>
      </c>
      <c r="BN1245">
        <v>6.5</v>
      </c>
      <c r="BO1245">
        <v>3.2</v>
      </c>
      <c r="BP1245">
        <v>12700</v>
      </c>
      <c r="BQ1245">
        <v>164600</v>
      </c>
      <c r="BR1245">
        <v>7.7</v>
      </c>
      <c r="BS1245">
        <v>4.0999999999999996</v>
      </c>
      <c r="BT1245">
        <v>3000</v>
      </c>
      <c r="BU1245">
        <v>158000</v>
      </c>
      <c r="BV1245">
        <v>1.9</v>
      </c>
      <c r="BW1245" t="s">
        <v>38</v>
      </c>
    </row>
    <row r="1246" spans="1:75" x14ac:dyDescent="0.3">
      <c r="A1246" t="s">
        <v>167</v>
      </c>
      <c r="B1246" t="str">
        <f>VLOOKUP(A1246,'class and classification'!$A$1:$B$338,2,FALSE)</f>
        <v>Predominantly Urban</v>
      </c>
      <c r="C1246" t="str">
        <f>VLOOKUP(A1246,'class and classification'!$A$1:$C$338,3,FALSE)</f>
        <v>L</v>
      </c>
      <c r="D1246">
        <v>15200</v>
      </c>
      <c r="E1246">
        <v>146700</v>
      </c>
      <c r="F1246">
        <v>10.4</v>
      </c>
      <c r="G1246">
        <v>2.8</v>
      </c>
      <c r="H1246">
        <v>14400</v>
      </c>
      <c r="I1246">
        <v>154500</v>
      </c>
      <c r="J1246">
        <v>9.3000000000000007</v>
      </c>
      <c r="K1246">
        <v>2.7</v>
      </c>
      <c r="L1246">
        <v>12800</v>
      </c>
      <c r="M1246">
        <v>147800</v>
      </c>
      <c r="N1246">
        <v>8.6</v>
      </c>
      <c r="O1246">
        <v>2.7</v>
      </c>
      <c r="P1246">
        <v>13100</v>
      </c>
      <c r="Q1246">
        <v>156600</v>
      </c>
      <c r="R1246">
        <v>8.4</v>
      </c>
      <c r="S1246">
        <v>2.6</v>
      </c>
      <c r="T1246">
        <v>15700</v>
      </c>
      <c r="U1246">
        <v>155400</v>
      </c>
      <c r="V1246">
        <v>10.1</v>
      </c>
      <c r="W1246">
        <v>2.9</v>
      </c>
      <c r="X1246">
        <v>17100</v>
      </c>
      <c r="Y1246">
        <v>149400</v>
      </c>
      <c r="Z1246">
        <v>11.4</v>
      </c>
      <c r="AA1246">
        <v>3.5</v>
      </c>
      <c r="AB1246">
        <v>14700</v>
      </c>
      <c r="AC1246">
        <v>143600</v>
      </c>
      <c r="AD1246">
        <v>10.3</v>
      </c>
      <c r="AE1246">
        <v>3.4</v>
      </c>
      <c r="AF1246">
        <v>10700</v>
      </c>
      <c r="AG1246">
        <v>149600</v>
      </c>
      <c r="AH1246">
        <v>7.1</v>
      </c>
      <c r="AI1246">
        <v>2.6</v>
      </c>
      <c r="AJ1246">
        <v>10200</v>
      </c>
      <c r="AK1246">
        <v>151600</v>
      </c>
      <c r="AL1246">
        <v>6.8</v>
      </c>
      <c r="AM1246">
        <v>2.2999999999999998</v>
      </c>
      <c r="AN1246">
        <v>10800</v>
      </c>
      <c r="AO1246">
        <v>156900</v>
      </c>
      <c r="AP1246">
        <v>6.9</v>
      </c>
      <c r="AQ1246">
        <v>2.2999999999999998</v>
      </c>
      <c r="AR1246">
        <v>13300</v>
      </c>
      <c r="AS1246">
        <v>158500</v>
      </c>
      <c r="AT1246">
        <v>8.4</v>
      </c>
      <c r="AU1246">
        <v>2.5</v>
      </c>
      <c r="AV1246">
        <v>12700</v>
      </c>
      <c r="AW1246">
        <v>160200</v>
      </c>
      <c r="AX1246">
        <v>7.9</v>
      </c>
      <c r="AY1246">
        <v>2.4</v>
      </c>
      <c r="AZ1246">
        <v>11400</v>
      </c>
      <c r="BA1246">
        <v>162100</v>
      </c>
      <c r="BB1246">
        <v>7</v>
      </c>
      <c r="BC1246">
        <v>2.5</v>
      </c>
      <c r="BD1246">
        <v>12300</v>
      </c>
      <c r="BE1246">
        <v>162900</v>
      </c>
      <c r="BF1246">
        <v>7.6</v>
      </c>
      <c r="BG1246">
        <v>2.7</v>
      </c>
      <c r="BH1246">
        <v>12800</v>
      </c>
      <c r="BI1246">
        <v>163500</v>
      </c>
      <c r="BJ1246">
        <v>7.9</v>
      </c>
      <c r="BK1246">
        <v>2.7</v>
      </c>
      <c r="BL1246">
        <v>12200</v>
      </c>
      <c r="BM1246">
        <v>171300</v>
      </c>
      <c r="BN1246">
        <v>7.1</v>
      </c>
      <c r="BO1246">
        <v>2.5</v>
      </c>
      <c r="BP1246">
        <v>11500</v>
      </c>
      <c r="BQ1246">
        <v>171500</v>
      </c>
      <c r="BR1246">
        <v>6.7</v>
      </c>
      <c r="BS1246">
        <v>2.7</v>
      </c>
      <c r="BT1246">
        <v>11400</v>
      </c>
      <c r="BU1246">
        <v>177400</v>
      </c>
      <c r="BV1246">
        <v>6.5</v>
      </c>
      <c r="BW1246">
        <v>2.8</v>
      </c>
    </row>
    <row r="1247" spans="1:75" x14ac:dyDescent="0.3">
      <c r="A1247" t="s">
        <v>168</v>
      </c>
      <c r="B1247" t="str">
        <f>VLOOKUP(A1247,'class and classification'!$A$1:$B$338,2,FALSE)</f>
        <v>Predominantly Urban</v>
      </c>
      <c r="C1247" t="str">
        <f>VLOOKUP(A1247,'class and classification'!$A$1:$C$338,3,FALSE)</f>
        <v>L</v>
      </c>
      <c r="D1247">
        <v>13700</v>
      </c>
      <c r="E1247">
        <v>163800</v>
      </c>
      <c r="F1247">
        <v>8.4</v>
      </c>
      <c r="G1247">
        <v>2.5</v>
      </c>
      <c r="H1247">
        <v>17600</v>
      </c>
      <c r="I1247">
        <v>164300</v>
      </c>
      <c r="J1247">
        <v>10.7</v>
      </c>
      <c r="K1247">
        <v>2.8</v>
      </c>
      <c r="L1247">
        <v>16400</v>
      </c>
      <c r="M1247">
        <v>167100</v>
      </c>
      <c r="N1247">
        <v>9.8000000000000007</v>
      </c>
      <c r="O1247">
        <v>2.7</v>
      </c>
      <c r="P1247">
        <v>20700</v>
      </c>
      <c r="Q1247">
        <v>168700</v>
      </c>
      <c r="R1247">
        <v>12.3</v>
      </c>
      <c r="S1247">
        <v>3.2</v>
      </c>
      <c r="T1247">
        <v>13600</v>
      </c>
      <c r="U1247">
        <v>178500</v>
      </c>
      <c r="V1247">
        <v>7.6</v>
      </c>
      <c r="W1247">
        <v>2.8</v>
      </c>
      <c r="X1247">
        <v>16000</v>
      </c>
      <c r="Y1247">
        <v>173600</v>
      </c>
      <c r="Z1247">
        <v>9.1999999999999993</v>
      </c>
      <c r="AA1247">
        <v>3</v>
      </c>
      <c r="AB1247">
        <v>15400</v>
      </c>
      <c r="AC1247">
        <v>174700</v>
      </c>
      <c r="AD1247">
        <v>8.8000000000000007</v>
      </c>
      <c r="AE1247">
        <v>3</v>
      </c>
      <c r="AF1247">
        <v>11500</v>
      </c>
      <c r="AG1247">
        <v>162900</v>
      </c>
      <c r="AH1247">
        <v>7.1</v>
      </c>
      <c r="AI1247">
        <v>2.7</v>
      </c>
      <c r="AJ1247">
        <v>13500</v>
      </c>
      <c r="AK1247">
        <v>175700</v>
      </c>
      <c r="AL1247">
        <v>7.7</v>
      </c>
      <c r="AM1247">
        <v>2.7</v>
      </c>
      <c r="AN1247">
        <v>14100</v>
      </c>
      <c r="AO1247">
        <v>182600</v>
      </c>
      <c r="AP1247">
        <v>7.7</v>
      </c>
      <c r="AQ1247">
        <v>2.6</v>
      </c>
      <c r="AR1247">
        <v>14100</v>
      </c>
      <c r="AS1247">
        <v>182600</v>
      </c>
      <c r="AT1247">
        <v>7.7</v>
      </c>
      <c r="AU1247">
        <v>2.7</v>
      </c>
      <c r="AV1247">
        <v>20400</v>
      </c>
      <c r="AW1247">
        <v>192300</v>
      </c>
      <c r="AX1247">
        <v>10.6</v>
      </c>
      <c r="AY1247">
        <v>2.9</v>
      </c>
      <c r="AZ1247">
        <v>10900</v>
      </c>
      <c r="BA1247">
        <v>195900</v>
      </c>
      <c r="BB1247">
        <v>5.6</v>
      </c>
      <c r="BC1247">
        <v>2.1</v>
      </c>
      <c r="BD1247">
        <v>12200</v>
      </c>
      <c r="BE1247">
        <v>189400</v>
      </c>
      <c r="BF1247">
        <v>6.5</v>
      </c>
      <c r="BG1247">
        <v>2.2999999999999998</v>
      </c>
      <c r="BH1247">
        <v>11200</v>
      </c>
      <c r="BI1247">
        <v>200800</v>
      </c>
      <c r="BJ1247">
        <v>5.6</v>
      </c>
      <c r="BK1247">
        <v>2.2999999999999998</v>
      </c>
      <c r="BL1247">
        <v>17200</v>
      </c>
      <c r="BM1247">
        <v>198500</v>
      </c>
      <c r="BN1247">
        <v>8.6999999999999993</v>
      </c>
      <c r="BO1247">
        <v>2.8</v>
      </c>
      <c r="BP1247">
        <v>8600</v>
      </c>
      <c r="BQ1247">
        <v>194800</v>
      </c>
      <c r="BR1247">
        <v>4.4000000000000004</v>
      </c>
      <c r="BS1247">
        <v>2.2999999999999998</v>
      </c>
      <c r="BT1247">
        <v>10000</v>
      </c>
      <c r="BU1247">
        <v>193400</v>
      </c>
      <c r="BV1247">
        <v>5.2</v>
      </c>
      <c r="BW1247">
        <v>2.5</v>
      </c>
    </row>
    <row r="1248" spans="1:75" x14ac:dyDescent="0.3">
      <c r="A1248" t="s">
        <v>169</v>
      </c>
      <c r="B1248" t="str">
        <f>VLOOKUP(A1248,'class and classification'!$A$1:$B$338,2,FALSE)</f>
        <v>Predominantly Urban</v>
      </c>
      <c r="C1248" t="str">
        <f>VLOOKUP(A1248,'class and classification'!$A$1:$C$338,3,FALSE)</f>
        <v>L</v>
      </c>
      <c r="D1248">
        <v>14400</v>
      </c>
      <c r="E1248">
        <v>151100</v>
      </c>
      <c r="F1248">
        <v>9.5</v>
      </c>
      <c r="G1248">
        <v>2.7</v>
      </c>
      <c r="H1248">
        <v>13100</v>
      </c>
      <c r="I1248">
        <v>146100</v>
      </c>
      <c r="J1248">
        <v>8.9</v>
      </c>
      <c r="K1248">
        <v>2.6</v>
      </c>
      <c r="L1248">
        <v>12500</v>
      </c>
      <c r="M1248">
        <v>152700</v>
      </c>
      <c r="N1248">
        <v>8.1999999999999993</v>
      </c>
      <c r="O1248">
        <v>2.5</v>
      </c>
      <c r="P1248">
        <v>13800</v>
      </c>
      <c r="Q1248">
        <v>150900</v>
      </c>
      <c r="R1248">
        <v>9.1999999999999993</v>
      </c>
      <c r="S1248">
        <v>2.8</v>
      </c>
      <c r="T1248">
        <v>12000</v>
      </c>
      <c r="U1248">
        <v>157300</v>
      </c>
      <c r="V1248">
        <v>7.6</v>
      </c>
      <c r="W1248">
        <v>2.7</v>
      </c>
      <c r="X1248">
        <v>10800</v>
      </c>
      <c r="Y1248">
        <v>149100</v>
      </c>
      <c r="Z1248">
        <v>7.3</v>
      </c>
      <c r="AA1248">
        <v>2.6</v>
      </c>
      <c r="AB1248">
        <v>15600</v>
      </c>
      <c r="AC1248">
        <v>155700</v>
      </c>
      <c r="AD1248">
        <v>10</v>
      </c>
      <c r="AE1248">
        <v>3</v>
      </c>
      <c r="AF1248">
        <v>11700</v>
      </c>
      <c r="AG1248">
        <v>158700</v>
      </c>
      <c r="AH1248">
        <v>7.4</v>
      </c>
      <c r="AI1248">
        <v>2.8</v>
      </c>
      <c r="AJ1248">
        <v>11300</v>
      </c>
      <c r="AK1248">
        <v>159300</v>
      </c>
      <c r="AL1248">
        <v>7.1</v>
      </c>
      <c r="AM1248">
        <v>2.5</v>
      </c>
      <c r="AN1248">
        <v>19900</v>
      </c>
      <c r="AO1248">
        <v>154400</v>
      </c>
      <c r="AP1248">
        <v>12.9</v>
      </c>
      <c r="AQ1248">
        <v>3.4</v>
      </c>
      <c r="AR1248">
        <v>16500</v>
      </c>
      <c r="AS1248">
        <v>162500</v>
      </c>
      <c r="AT1248">
        <v>10.1</v>
      </c>
      <c r="AU1248">
        <v>3.2</v>
      </c>
      <c r="AV1248">
        <v>16200</v>
      </c>
      <c r="AW1248">
        <v>171400</v>
      </c>
      <c r="AX1248">
        <v>9.4</v>
      </c>
      <c r="AY1248">
        <v>2.7</v>
      </c>
      <c r="AZ1248">
        <v>16600</v>
      </c>
      <c r="BA1248">
        <v>172100</v>
      </c>
      <c r="BB1248">
        <v>9.6</v>
      </c>
      <c r="BC1248">
        <v>2.9</v>
      </c>
      <c r="BD1248">
        <v>12200</v>
      </c>
      <c r="BE1248">
        <v>178800</v>
      </c>
      <c r="BF1248">
        <v>6.8</v>
      </c>
      <c r="BG1248">
        <v>2.7</v>
      </c>
      <c r="BH1248">
        <v>5900</v>
      </c>
      <c r="BI1248">
        <v>171200</v>
      </c>
      <c r="BJ1248">
        <v>3.5</v>
      </c>
      <c r="BK1248" t="s">
        <v>38</v>
      </c>
      <c r="BL1248">
        <v>12000</v>
      </c>
      <c r="BM1248">
        <v>165800</v>
      </c>
      <c r="BN1248">
        <v>7.2</v>
      </c>
      <c r="BO1248">
        <v>3.3</v>
      </c>
      <c r="BP1248">
        <v>7000</v>
      </c>
      <c r="BQ1248">
        <v>176400</v>
      </c>
      <c r="BR1248">
        <v>4</v>
      </c>
      <c r="BS1248" t="s">
        <v>38</v>
      </c>
      <c r="BT1248">
        <v>9700</v>
      </c>
      <c r="BU1248">
        <v>173400</v>
      </c>
      <c r="BV1248">
        <v>5.6</v>
      </c>
      <c r="BW1248">
        <v>3.1</v>
      </c>
    </row>
    <row r="1249" spans="1:75" x14ac:dyDescent="0.3">
      <c r="A1249" t="s">
        <v>170</v>
      </c>
      <c r="B1249" t="str">
        <f>VLOOKUP(A1249,'class and classification'!$A$1:$B$338,2,FALSE)</f>
        <v>Predominantly Urban</v>
      </c>
      <c r="C1249" t="str">
        <f>VLOOKUP(A1249,'class and classification'!$A$1:$C$338,3,FALSE)</f>
        <v>L</v>
      </c>
      <c r="D1249">
        <v>13000</v>
      </c>
      <c r="E1249">
        <v>129700</v>
      </c>
      <c r="F1249">
        <v>10</v>
      </c>
      <c r="G1249">
        <v>3</v>
      </c>
      <c r="H1249">
        <v>12400</v>
      </c>
      <c r="I1249">
        <v>124700</v>
      </c>
      <c r="J1249">
        <v>10</v>
      </c>
      <c r="K1249">
        <v>3.2</v>
      </c>
      <c r="L1249">
        <v>11800</v>
      </c>
      <c r="M1249">
        <v>133800</v>
      </c>
      <c r="N1249">
        <v>8.8000000000000007</v>
      </c>
      <c r="O1249">
        <v>2.8</v>
      </c>
      <c r="P1249">
        <v>15000</v>
      </c>
      <c r="Q1249">
        <v>126500</v>
      </c>
      <c r="R1249">
        <v>11.8</v>
      </c>
      <c r="S1249">
        <v>3.3</v>
      </c>
      <c r="T1249">
        <v>15000</v>
      </c>
      <c r="U1249">
        <v>130100</v>
      </c>
      <c r="V1249">
        <v>11.5</v>
      </c>
      <c r="W1249">
        <v>3</v>
      </c>
      <c r="X1249">
        <v>8300</v>
      </c>
      <c r="Y1249">
        <v>122100</v>
      </c>
      <c r="Z1249">
        <v>6.8</v>
      </c>
      <c r="AA1249">
        <v>2.2999999999999998</v>
      </c>
      <c r="AB1249">
        <v>13600</v>
      </c>
      <c r="AC1249">
        <v>128700</v>
      </c>
      <c r="AD1249">
        <v>10.6</v>
      </c>
      <c r="AE1249">
        <v>2.9</v>
      </c>
      <c r="AF1249">
        <v>11900</v>
      </c>
      <c r="AG1249">
        <v>134400</v>
      </c>
      <c r="AH1249">
        <v>8.9</v>
      </c>
      <c r="AI1249">
        <v>2.8</v>
      </c>
      <c r="AJ1249">
        <v>7300</v>
      </c>
      <c r="AK1249">
        <v>134000</v>
      </c>
      <c r="AL1249">
        <v>5.5</v>
      </c>
      <c r="AM1249">
        <v>2.4</v>
      </c>
      <c r="AN1249">
        <v>9200</v>
      </c>
      <c r="AO1249">
        <v>142100</v>
      </c>
      <c r="AP1249">
        <v>6.5</v>
      </c>
      <c r="AQ1249">
        <v>2.5</v>
      </c>
      <c r="AR1249">
        <v>19900</v>
      </c>
      <c r="AS1249">
        <v>145900</v>
      </c>
      <c r="AT1249">
        <v>13.6</v>
      </c>
      <c r="AU1249">
        <v>3.6</v>
      </c>
      <c r="AV1249">
        <v>15100</v>
      </c>
      <c r="AW1249">
        <v>155800</v>
      </c>
      <c r="AX1249">
        <v>9.6999999999999993</v>
      </c>
      <c r="AY1249">
        <v>3</v>
      </c>
      <c r="AZ1249">
        <v>14300</v>
      </c>
      <c r="BA1249">
        <v>152400</v>
      </c>
      <c r="BB1249">
        <v>9.3000000000000007</v>
      </c>
      <c r="BC1249">
        <v>3.1</v>
      </c>
      <c r="BD1249">
        <v>15700</v>
      </c>
      <c r="BE1249">
        <v>151700</v>
      </c>
      <c r="BF1249">
        <v>10.4</v>
      </c>
      <c r="BG1249">
        <v>3.3</v>
      </c>
      <c r="BH1249">
        <v>13100</v>
      </c>
      <c r="BI1249">
        <v>156900</v>
      </c>
      <c r="BJ1249">
        <v>8.4</v>
      </c>
      <c r="BK1249">
        <v>3</v>
      </c>
      <c r="BL1249">
        <v>12500</v>
      </c>
      <c r="BM1249">
        <v>151000</v>
      </c>
      <c r="BN1249">
        <v>8.3000000000000007</v>
      </c>
      <c r="BO1249">
        <v>3.4</v>
      </c>
      <c r="BP1249">
        <v>11400</v>
      </c>
      <c r="BQ1249">
        <v>156200</v>
      </c>
      <c r="BR1249">
        <v>7.3</v>
      </c>
      <c r="BS1249">
        <v>3.6</v>
      </c>
      <c r="BT1249">
        <v>9000</v>
      </c>
      <c r="BU1249">
        <v>160600</v>
      </c>
      <c r="BV1249">
        <v>5.6</v>
      </c>
      <c r="BW1249">
        <v>2.9</v>
      </c>
    </row>
    <row r="1250" spans="1:75" x14ac:dyDescent="0.3">
      <c r="A1250" t="s">
        <v>171</v>
      </c>
      <c r="B1250" t="str">
        <f>VLOOKUP(A1250,'class and classification'!$A$1:$B$338,2,FALSE)</f>
        <v>Predominantly Urban</v>
      </c>
      <c r="C1250" t="str">
        <f>VLOOKUP(A1250,'class and classification'!$A$1:$C$338,3,FALSE)</f>
        <v>L</v>
      </c>
      <c r="D1250">
        <v>9800</v>
      </c>
      <c r="E1250">
        <v>104400</v>
      </c>
      <c r="F1250">
        <v>9.4</v>
      </c>
      <c r="G1250">
        <v>2.7</v>
      </c>
      <c r="H1250">
        <v>11200</v>
      </c>
      <c r="I1250">
        <v>106200</v>
      </c>
      <c r="J1250">
        <v>10.6</v>
      </c>
      <c r="K1250">
        <v>2.9</v>
      </c>
      <c r="L1250">
        <v>8900</v>
      </c>
      <c r="M1250">
        <v>108700</v>
      </c>
      <c r="N1250">
        <v>8.1</v>
      </c>
      <c r="O1250">
        <v>2.7</v>
      </c>
      <c r="P1250">
        <v>7100</v>
      </c>
      <c r="Q1250">
        <v>109500</v>
      </c>
      <c r="R1250">
        <v>6.5</v>
      </c>
      <c r="S1250">
        <v>2.4</v>
      </c>
      <c r="T1250">
        <v>8800</v>
      </c>
      <c r="U1250">
        <v>107800</v>
      </c>
      <c r="V1250">
        <v>8.1999999999999993</v>
      </c>
      <c r="W1250">
        <v>2.9</v>
      </c>
      <c r="X1250">
        <v>7800</v>
      </c>
      <c r="Y1250">
        <v>105600</v>
      </c>
      <c r="Z1250">
        <v>7.4</v>
      </c>
      <c r="AA1250">
        <v>2.7</v>
      </c>
      <c r="AB1250">
        <v>9400</v>
      </c>
      <c r="AC1250">
        <v>115100</v>
      </c>
      <c r="AD1250">
        <v>8.1</v>
      </c>
      <c r="AE1250">
        <v>2.6</v>
      </c>
      <c r="AF1250">
        <v>9900</v>
      </c>
      <c r="AG1250">
        <v>118300</v>
      </c>
      <c r="AH1250">
        <v>8.4</v>
      </c>
      <c r="AI1250">
        <v>2.5</v>
      </c>
      <c r="AJ1250">
        <v>10600</v>
      </c>
      <c r="AK1250">
        <v>124000</v>
      </c>
      <c r="AL1250">
        <v>8.5</v>
      </c>
      <c r="AM1250">
        <v>2.7</v>
      </c>
      <c r="AN1250">
        <v>9000</v>
      </c>
      <c r="AO1250">
        <v>117500</v>
      </c>
      <c r="AP1250">
        <v>7.7</v>
      </c>
      <c r="AQ1250">
        <v>2.9</v>
      </c>
      <c r="AR1250">
        <v>10900</v>
      </c>
      <c r="AS1250">
        <v>123600</v>
      </c>
      <c r="AT1250">
        <v>8.8000000000000007</v>
      </c>
      <c r="AU1250">
        <v>3.1</v>
      </c>
      <c r="AV1250">
        <v>12400</v>
      </c>
      <c r="AW1250">
        <v>136200</v>
      </c>
      <c r="AX1250">
        <v>9.1</v>
      </c>
      <c r="AY1250">
        <v>3.1</v>
      </c>
      <c r="AZ1250">
        <v>10100</v>
      </c>
      <c r="BA1250">
        <v>137800</v>
      </c>
      <c r="BB1250">
        <v>7.3</v>
      </c>
      <c r="BC1250">
        <v>2.9</v>
      </c>
      <c r="BD1250">
        <v>10200</v>
      </c>
      <c r="BE1250">
        <v>141400</v>
      </c>
      <c r="BF1250">
        <v>7.2</v>
      </c>
      <c r="BG1250">
        <v>2.6</v>
      </c>
      <c r="BH1250">
        <v>9100</v>
      </c>
      <c r="BI1250">
        <v>142000</v>
      </c>
      <c r="BJ1250">
        <v>6.4</v>
      </c>
      <c r="BK1250">
        <v>2.6</v>
      </c>
      <c r="BL1250">
        <v>10400</v>
      </c>
      <c r="BM1250">
        <v>153700</v>
      </c>
      <c r="BN1250">
        <v>6.8</v>
      </c>
      <c r="BO1250">
        <v>2.5</v>
      </c>
      <c r="BP1250">
        <v>12300</v>
      </c>
      <c r="BQ1250">
        <v>154800</v>
      </c>
      <c r="BR1250">
        <v>7.9</v>
      </c>
      <c r="BS1250">
        <v>3.4</v>
      </c>
      <c r="BT1250">
        <v>9400</v>
      </c>
      <c r="BU1250">
        <v>155300</v>
      </c>
      <c r="BV1250">
        <v>6</v>
      </c>
      <c r="BW1250">
        <v>2.9</v>
      </c>
    </row>
    <row r="1251" spans="1:75" x14ac:dyDescent="0.3">
      <c r="A1251" t="s">
        <v>172</v>
      </c>
      <c r="B1251" t="str">
        <f>VLOOKUP(A1251,'class and classification'!$A$1:$B$338,2,FALSE)</f>
        <v>Predominantly Urban</v>
      </c>
      <c r="C1251" t="str">
        <f>VLOOKUP(A1251,'class and classification'!$A$1:$C$338,3,FALSE)</f>
        <v>L</v>
      </c>
      <c r="D1251">
        <v>9200</v>
      </c>
      <c r="E1251">
        <v>101700</v>
      </c>
      <c r="F1251">
        <v>9</v>
      </c>
      <c r="G1251">
        <v>3.1</v>
      </c>
      <c r="H1251">
        <v>7900</v>
      </c>
      <c r="I1251">
        <v>107000</v>
      </c>
      <c r="J1251">
        <v>7.4</v>
      </c>
      <c r="K1251">
        <v>2.7</v>
      </c>
      <c r="L1251">
        <v>9300</v>
      </c>
      <c r="M1251">
        <v>109200</v>
      </c>
      <c r="N1251">
        <v>8.5</v>
      </c>
      <c r="O1251">
        <v>2.9</v>
      </c>
      <c r="P1251">
        <v>10900</v>
      </c>
      <c r="Q1251">
        <v>112000</v>
      </c>
      <c r="R1251">
        <v>9.8000000000000007</v>
      </c>
      <c r="S1251">
        <v>2.9</v>
      </c>
      <c r="T1251">
        <v>9900</v>
      </c>
      <c r="U1251">
        <v>104400</v>
      </c>
      <c r="V1251">
        <v>9.5</v>
      </c>
      <c r="W1251">
        <v>2.8</v>
      </c>
      <c r="X1251">
        <v>11700</v>
      </c>
      <c r="Y1251">
        <v>111500</v>
      </c>
      <c r="Z1251">
        <v>10.5</v>
      </c>
      <c r="AA1251">
        <v>3.1</v>
      </c>
      <c r="AB1251">
        <v>7800</v>
      </c>
      <c r="AC1251">
        <v>116900</v>
      </c>
      <c r="AD1251">
        <v>6.6</v>
      </c>
      <c r="AE1251">
        <v>2.5</v>
      </c>
      <c r="AF1251">
        <v>9000</v>
      </c>
      <c r="AG1251">
        <v>118400</v>
      </c>
      <c r="AH1251">
        <v>7.6</v>
      </c>
      <c r="AI1251">
        <v>2.5</v>
      </c>
      <c r="AJ1251">
        <v>11700</v>
      </c>
      <c r="AK1251">
        <v>115800</v>
      </c>
      <c r="AL1251">
        <v>10.1</v>
      </c>
      <c r="AM1251">
        <v>2.8</v>
      </c>
      <c r="AN1251">
        <v>9800</v>
      </c>
      <c r="AO1251">
        <v>109900</v>
      </c>
      <c r="AP1251">
        <v>8.9</v>
      </c>
      <c r="AQ1251">
        <v>2.6</v>
      </c>
      <c r="AR1251">
        <v>9000</v>
      </c>
      <c r="AS1251">
        <v>118800</v>
      </c>
      <c r="AT1251">
        <v>7.6</v>
      </c>
      <c r="AU1251">
        <v>2.4</v>
      </c>
      <c r="AV1251">
        <v>11300</v>
      </c>
      <c r="AW1251">
        <v>119900</v>
      </c>
      <c r="AX1251">
        <v>9.4</v>
      </c>
      <c r="AY1251">
        <v>2.8</v>
      </c>
      <c r="AZ1251">
        <v>13200</v>
      </c>
      <c r="BA1251">
        <v>120200</v>
      </c>
      <c r="BB1251">
        <v>11</v>
      </c>
      <c r="BC1251">
        <v>3.2</v>
      </c>
      <c r="BD1251">
        <v>11600</v>
      </c>
      <c r="BE1251">
        <v>129500</v>
      </c>
      <c r="BF1251">
        <v>8.9</v>
      </c>
      <c r="BG1251">
        <v>2.8</v>
      </c>
      <c r="BH1251">
        <v>13100</v>
      </c>
      <c r="BI1251">
        <v>125800</v>
      </c>
      <c r="BJ1251">
        <v>10.4</v>
      </c>
      <c r="BK1251">
        <v>2.9</v>
      </c>
      <c r="BL1251">
        <v>7100</v>
      </c>
      <c r="BM1251">
        <v>112800</v>
      </c>
      <c r="BN1251">
        <v>6.3</v>
      </c>
      <c r="BO1251">
        <v>3.1</v>
      </c>
      <c r="BP1251">
        <v>8500</v>
      </c>
      <c r="BQ1251">
        <v>116700</v>
      </c>
      <c r="BR1251">
        <v>7.3</v>
      </c>
      <c r="BS1251">
        <v>3.8</v>
      </c>
      <c r="BT1251">
        <v>6500</v>
      </c>
      <c r="BU1251">
        <v>121700</v>
      </c>
      <c r="BV1251">
        <v>5.3</v>
      </c>
      <c r="BW1251">
        <v>2.9</v>
      </c>
    </row>
    <row r="1252" spans="1:75" x14ac:dyDescent="0.3">
      <c r="A1252" t="s">
        <v>173</v>
      </c>
      <c r="B1252" t="str">
        <f>VLOOKUP(A1252,'class and classification'!$A$1:$B$338,2,FALSE)</f>
        <v>Predominantly Urban</v>
      </c>
      <c r="C1252" t="str">
        <f>VLOOKUP(A1252,'class and classification'!$A$1:$C$338,3,FALSE)</f>
        <v>L</v>
      </c>
      <c r="D1252">
        <v>11200</v>
      </c>
      <c r="E1252">
        <v>109800</v>
      </c>
      <c r="F1252">
        <v>10.199999999999999</v>
      </c>
      <c r="G1252">
        <v>3</v>
      </c>
      <c r="H1252">
        <v>11600</v>
      </c>
      <c r="I1252">
        <v>107900</v>
      </c>
      <c r="J1252">
        <v>10.7</v>
      </c>
      <c r="K1252">
        <v>3.1</v>
      </c>
      <c r="L1252">
        <v>13000</v>
      </c>
      <c r="M1252">
        <v>110200</v>
      </c>
      <c r="N1252">
        <v>11.8</v>
      </c>
      <c r="O1252">
        <v>3.2</v>
      </c>
      <c r="P1252">
        <v>14100</v>
      </c>
      <c r="Q1252">
        <v>113700</v>
      </c>
      <c r="R1252">
        <v>12.4</v>
      </c>
      <c r="S1252">
        <v>3</v>
      </c>
      <c r="T1252">
        <v>12200</v>
      </c>
      <c r="U1252">
        <v>115800</v>
      </c>
      <c r="V1252">
        <v>10.5</v>
      </c>
      <c r="W1252">
        <v>2.8</v>
      </c>
      <c r="X1252">
        <v>16500</v>
      </c>
      <c r="Y1252">
        <v>110000</v>
      </c>
      <c r="Z1252">
        <v>15</v>
      </c>
      <c r="AA1252">
        <v>3.5</v>
      </c>
      <c r="AB1252">
        <v>12800</v>
      </c>
      <c r="AC1252">
        <v>105000</v>
      </c>
      <c r="AD1252">
        <v>12.2</v>
      </c>
      <c r="AE1252">
        <v>3.4</v>
      </c>
      <c r="AF1252">
        <v>13400</v>
      </c>
      <c r="AG1252">
        <v>113600</v>
      </c>
      <c r="AH1252">
        <v>11.8</v>
      </c>
      <c r="AI1252">
        <v>3.4</v>
      </c>
      <c r="AJ1252">
        <v>12400</v>
      </c>
      <c r="AK1252">
        <v>107400</v>
      </c>
      <c r="AL1252">
        <v>11.6</v>
      </c>
      <c r="AM1252">
        <v>3.5</v>
      </c>
      <c r="AN1252">
        <v>13300</v>
      </c>
      <c r="AO1252">
        <v>109300</v>
      </c>
      <c r="AP1252">
        <v>12.1</v>
      </c>
      <c r="AQ1252">
        <v>3.5</v>
      </c>
      <c r="AR1252">
        <v>12200</v>
      </c>
      <c r="AS1252">
        <v>120300</v>
      </c>
      <c r="AT1252">
        <v>10.1</v>
      </c>
      <c r="AU1252">
        <v>3</v>
      </c>
      <c r="AV1252">
        <v>13300</v>
      </c>
      <c r="AW1252">
        <v>121700</v>
      </c>
      <c r="AX1252">
        <v>10.9</v>
      </c>
      <c r="AY1252">
        <v>3.1</v>
      </c>
      <c r="AZ1252">
        <v>15300</v>
      </c>
      <c r="BA1252">
        <v>130200</v>
      </c>
      <c r="BB1252">
        <v>11.7</v>
      </c>
      <c r="BC1252">
        <v>3.3</v>
      </c>
      <c r="BD1252">
        <v>11800</v>
      </c>
      <c r="BE1252">
        <v>124300</v>
      </c>
      <c r="BF1252">
        <v>9.5</v>
      </c>
      <c r="BG1252">
        <v>2.9</v>
      </c>
      <c r="BH1252">
        <v>13100</v>
      </c>
      <c r="BI1252">
        <v>131800</v>
      </c>
      <c r="BJ1252">
        <v>10</v>
      </c>
      <c r="BK1252">
        <v>2.9</v>
      </c>
      <c r="BL1252">
        <v>11700</v>
      </c>
      <c r="BM1252">
        <v>126700</v>
      </c>
      <c r="BN1252">
        <v>9.1999999999999993</v>
      </c>
      <c r="BO1252">
        <v>2.9</v>
      </c>
      <c r="BP1252">
        <v>13400</v>
      </c>
      <c r="BQ1252">
        <v>134500</v>
      </c>
      <c r="BR1252">
        <v>10</v>
      </c>
      <c r="BS1252">
        <v>3.3</v>
      </c>
      <c r="BT1252">
        <v>18600</v>
      </c>
      <c r="BU1252">
        <v>138100</v>
      </c>
      <c r="BV1252">
        <v>13.5</v>
      </c>
      <c r="BW1252">
        <v>3.5</v>
      </c>
    </row>
    <row r="1253" spans="1:75" x14ac:dyDescent="0.3">
      <c r="A1253" t="s">
        <v>174</v>
      </c>
      <c r="B1253" t="str">
        <f>VLOOKUP(A1253,'class and classification'!$A$1:$B$338,2,FALSE)</f>
        <v>Predominantly Urban</v>
      </c>
      <c r="C1253" t="str">
        <f>VLOOKUP(A1253,'class and classification'!$A$1:$C$338,3,FALSE)</f>
        <v>L</v>
      </c>
      <c r="D1253">
        <v>12600</v>
      </c>
      <c r="E1253">
        <v>123100</v>
      </c>
      <c r="F1253">
        <v>10.199999999999999</v>
      </c>
      <c r="G1253">
        <v>2.8</v>
      </c>
      <c r="H1253">
        <v>9800</v>
      </c>
      <c r="I1253">
        <v>116500</v>
      </c>
      <c r="J1253">
        <v>8.4</v>
      </c>
      <c r="K1253">
        <v>2.7</v>
      </c>
      <c r="L1253">
        <v>9400</v>
      </c>
      <c r="M1253">
        <v>119800</v>
      </c>
      <c r="N1253">
        <v>7.8</v>
      </c>
      <c r="O1253">
        <v>2.6</v>
      </c>
      <c r="P1253">
        <v>10700</v>
      </c>
      <c r="Q1253">
        <v>111900</v>
      </c>
      <c r="R1253">
        <v>9.6</v>
      </c>
      <c r="S1253">
        <v>3.1</v>
      </c>
      <c r="T1253">
        <v>14400</v>
      </c>
      <c r="U1253">
        <v>124200</v>
      </c>
      <c r="V1253">
        <v>11.6</v>
      </c>
      <c r="W1253">
        <v>3</v>
      </c>
      <c r="X1253">
        <v>11000</v>
      </c>
      <c r="Y1253">
        <v>127900</v>
      </c>
      <c r="Z1253">
        <v>8.6</v>
      </c>
      <c r="AA1253">
        <v>2.9</v>
      </c>
      <c r="AB1253">
        <v>13900</v>
      </c>
      <c r="AC1253">
        <v>120400</v>
      </c>
      <c r="AD1253">
        <v>11.6</v>
      </c>
      <c r="AE1253">
        <v>3.4</v>
      </c>
      <c r="AF1253">
        <v>13300</v>
      </c>
      <c r="AG1253">
        <v>131800</v>
      </c>
      <c r="AH1253">
        <v>10.1</v>
      </c>
      <c r="AI1253">
        <v>2.9</v>
      </c>
      <c r="AJ1253">
        <v>13100</v>
      </c>
      <c r="AK1253">
        <v>134600</v>
      </c>
      <c r="AL1253">
        <v>9.6999999999999993</v>
      </c>
      <c r="AM1253">
        <v>3</v>
      </c>
      <c r="AN1253">
        <v>11300</v>
      </c>
      <c r="AO1253">
        <v>138300</v>
      </c>
      <c r="AP1253">
        <v>8.1999999999999993</v>
      </c>
      <c r="AQ1253">
        <v>2.7</v>
      </c>
      <c r="AR1253">
        <v>10500</v>
      </c>
      <c r="AS1253">
        <v>141500</v>
      </c>
      <c r="AT1253">
        <v>7.4</v>
      </c>
      <c r="AU1253">
        <v>2.4</v>
      </c>
      <c r="AV1253">
        <v>12700</v>
      </c>
      <c r="AW1253">
        <v>146900</v>
      </c>
      <c r="AX1253">
        <v>8.6</v>
      </c>
      <c r="AY1253">
        <v>2.7</v>
      </c>
      <c r="AZ1253">
        <v>17600</v>
      </c>
      <c r="BA1253">
        <v>153200</v>
      </c>
      <c r="BB1253">
        <v>11.5</v>
      </c>
      <c r="BC1253">
        <v>3.3</v>
      </c>
      <c r="BD1253">
        <v>14900</v>
      </c>
      <c r="BE1253">
        <v>149800</v>
      </c>
      <c r="BF1253">
        <v>10</v>
      </c>
      <c r="BG1253">
        <v>3</v>
      </c>
      <c r="BH1253">
        <v>16800</v>
      </c>
      <c r="BI1253">
        <v>153100</v>
      </c>
      <c r="BJ1253">
        <v>11</v>
      </c>
      <c r="BK1253">
        <v>3.1</v>
      </c>
      <c r="BL1253">
        <v>9800</v>
      </c>
      <c r="BM1253">
        <v>148200</v>
      </c>
      <c r="BN1253">
        <v>6.6</v>
      </c>
      <c r="BO1253">
        <v>3</v>
      </c>
      <c r="BP1253">
        <v>8500</v>
      </c>
      <c r="BQ1253">
        <v>157700</v>
      </c>
      <c r="BR1253">
        <v>5.4</v>
      </c>
      <c r="BS1253">
        <v>3.2</v>
      </c>
      <c r="BT1253">
        <v>8500</v>
      </c>
      <c r="BU1253">
        <v>160000</v>
      </c>
      <c r="BV1253">
        <v>5.3</v>
      </c>
      <c r="BW1253">
        <v>3.1</v>
      </c>
    </row>
    <row r="1254" spans="1:75" x14ac:dyDescent="0.3">
      <c r="A1254" t="s">
        <v>175</v>
      </c>
      <c r="B1254" t="str">
        <f>VLOOKUP(A1254,'class and classification'!$A$1:$B$338,2,FALSE)</f>
        <v>Predominantly Urban</v>
      </c>
      <c r="C1254" t="str">
        <f>VLOOKUP(A1254,'class and classification'!$A$1:$C$338,3,FALSE)</f>
        <v>L</v>
      </c>
      <c r="D1254">
        <v>11200</v>
      </c>
      <c r="E1254">
        <v>106100</v>
      </c>
      <c r="F1254">
        <v>10.6</v>
      </c>
      <c r="G1254">
        <v>2.8</v>
      </c>
      <c r="H1254">
        <v>9400</v>
      </c>
      <c r="I1254">
        <v>113600</v>
      </c>
      <c r="J1254">
        <v>8.3000000000000007</v>
      </c>
      <c r="K1254">
        <v>2.6</v>
      </c>
      <c r="L1254">
        <v>8700</v>
      </c>
      <c r="M1254">
        <v>114500</v>
      </c>
      <c r="N1254">
        <v>7.6</v>
      </c>
      <c r="O1254">
        <v>2.4</v>
      </c>
      <c r="P1254">
        <v>9100</v>
      </c>
      <c r="Q1254">
        <v>114200</v>
      </c>
      <c r="R1254">
        <v>8</v>
      </c>
      <c r="S1254">
        <v>2.7</v>
      </c>
      <c r="T1254">
        <v>9000</v>
      </c>
      <c r="U1254">
        <v>117500</v>
      </c>
      <c r="V1254">
        <v>7.7</v>
      </c>
      <c r="W1254">
        <v>2.7</v>
      </c>
      <c r="X1254">
        <v>11600</v>
      </c>
      <c r="Y1254">
        <v>120300</v>
      </c>
      <c r="Z1254">
        <v>9.6</v>
      </c>
      <c r="AA1254">
        <v>2.9</v>
      </c>
      <c r="AB1254">
        <v>11700</v>
      </c>
      <c r="AC1254">
        <v>124400</v>
      </c>
      <c r="AD1254">
        <v>9.4</v>
      </c>
      <c r="AE1254">
        <v>2.8</v>
      </c>
      <c r="AF1254">
        <v>10500</v>
      </c>
      <c r="AG1254">
        <v>128700</v>
      </c>
      <c r="AH1254">
        <v>8.1999999999999993</v>
      </c>
      <c r="AI1254">
        <v>2.5</v>
      </c>
      <c r="AJ1254">
        <v>12500</v>
      </c>
      <c r="AK1254">
        <v>129300</v>
      </c>
      <c r="AL1254">
        <v>9.6999999999999993</v>
      </c>
      <c r="AM1254">
        <v>2.9</v>
      </c>
      <c r="AN1254">
        <v>15400</v>
      </c>
      <c r="AO1254">
        <v>131900</v>
      </c>
      <c r="AP1254">
        <v>11.6</v>
      </c>
      <c r="AQ1254">
        <v>3</v>
      </c>
      <c r="AR1254">
        <v>11700</v>
      </c>
      <c r="AS1254">
        <v>136600</v>
      </c>
      <c r="AT1254">
        <v>8.6</v>
      </c>
      <c r="AU1254">
        <v>2.8</v>
      </c>
      <c r="AV1254">
        <v>10900</v>
      </c>
      <c r="AW1254">
        <v>137500</v>
      </c>
      <c r="AX1254">
        <v>7.9</v>
      </c>
      <c r="AY1254">
        <v>2.7</v>
      </c>
      <c r="AZ1254">
        <v>7400</v>
      </c>
      <c r="BA1254">
        <v>135600</v>
      </c>
      <c r="BB1254">
        <v>5.5</v>
      </c>
      <c r="BC1254">
        <v>2.6</v>
      </c>
      <c r="BD1254">
        <v>10800</v>
      </c>
      <c r="BE1254">
        <v>136500</v>
      </c>
      <c r="BF1254">
        <v>7.9</v>
      </c>
      <c r="BG1254">
        <v>3.1</v>
      </c>
      <c r="BH1254">
        <v>12500</v>
      </c>
      <c r="BI1254">
        <v>143000</v>
      </c>
      <c r="BJ1254">
        <v>8.6999999999999993</v>
      </c>
      <c r="BK1254">
        <v>3.7</v>
      </c>
      <c r="BL1254">
        <v>6700</v>
      </c>
      <c r="BM1254">
        <v>135900</v>
      </c>
      <c r="BN1254">
        <v>4.9000000000000004</v>
      </c>
      <c r="BO1254">
        <v>3</v>
      </c>
      <c r="BP1254">
        <v>8900</v>
      </c>
      <c r="BQ1254">
        <v>140700</v>
      </c>
      <c r="BR1254">
        <v>6.4</v>
      </c>
      <c r="BS1254">
        <v>3.6</v>
      </c>
      <c r="BT1254">
        <v>9000</v>
      </c>
      <c r="BU1254">
        <v>141600</v>
      </c>
      <c r="BV1254">
        <v>6.4</v>
      </c>
      <c r="BW1254">
        <v>3.3</v>
      </c>
    </row>
    <row r="1255" spans="1:75" x14ac:dyDescent="0.3">
      <c r="A1255" t="s">
        <v>176</v>
      </c>
      <c r="B1255" t="str">
        <f>VLOOKUP(A1255,'class and classification'!$A$1:$B$338,2,FALSE)</f>
        <v>Predominantly Urban</v>
      </c>
      <c r="C1255" t="str">
        <f>VLOOKUP(A1255,'class and classification'!$A$1:$C$338,3,FALSE)</f>
        <v>L</v>
      </c>
      <c r="D1255">
        <v>6300</v>
      </c>
      <c r="E1255">
        <v>78000</v>
      </c>
      <c r="F1255">
        <v>8</v>
      </c>
      <c r="G1255">
        <v>2.7</v>
      </c>
      <c r="H1255">
        <v>4800</v>
      </c>
      <c r="I1255">
        <v>78500</v>
      </c>
      <c r="J1255">
        <v>6.1</v>
      </c>
      <c r="K1255">
        <v>2.2999999999999998</v>
      </c>
      <c r="L1255">
        <v>5900</v>
      </c>
      <c r="M1255">
        <v>80200</v>
      </c>
      <c r="N1255">
        <v>7.4</v>
      </c>
      <c r="O1255">
        <v>2.5</v>
      </c>
      <c r="P1255">
        <v>4500</v>
      </c>
      <c r="Q1255">
        <v>78200</v>
      </c>
      <c r="R1255">
        <v>5.8</v>
      </c>
      <c r="S1255">
        <v>2.4</v>
      </c>
      <c r="T1255">
        <v>5600</v>
      </c>
      <c r="U1255">
        <v>78100</v>
      </c>
      <c r="V1255">
        <v>7.2</v>
      </c>
      <c r="W1255">
        <v>2.6</v>
      </c>
      <c r="X1255">
        <v>5100</v>
      </c>
      <c r="Y1255">
        <v>80400</v>
      </c>
      <c r="Z1255">
        <v>6.3</v>
      </c>
      <c r="AA1255">
        <v>2.5</v>
      </c>
      <c r="AB1255">
        <v>5000</v>
      </c>
      <c r="AC1255">
        <v>77400</v>
      </c>
      <c r="AD1255">
        <v>6.4</v>
      </c>
      <c r="AE1255">
        <v>2.5</v>
      </c>
      <c r="AF1255">
        <v>5300</v>
      </c>
      <c r="AG1255">
        <v>76000</v>
      </c>
      <c r="AH1255">
        <v>6.9</v>
      </c>
      <c r="AI1255">
        <v>2.6</v>
      </c>
      <c r="AJ1255">
        <v>5300</v>
      </c>
      <c r="AK1255">
        <v>80600</v>
      </c>
      <c r="AL1255">
        <v>6.6</v>
      </c>
      <c r="AM1255">
        <v>2.4</v>
      </c>
      <c r="AN1255">
        <v>3500</v>
      </c>
      <c r="AO1255">
        <v>85400</v>
      </c>
      <c r="AP1255">
        <v>4.0999999999999996</v>
      </c>
      <c r="AQ1255">
        <v>1.9</v>
      </c>
      <c r="AR1255">
        <v>4500</v>
      </c>
      <c r="AS1255">
        <v>85900</v>
      </c>
      <c r="AT1255">
        <v>5.2</v>
      </c>
      <c r="AU1255">
        <v>2.2000000000000002</v>
      </c>
      <c r="AV1255">
        <v>5000</v>
      </c>
      <c r="AW1255">
        <v>86900</v>
      </c>
      <c r="AX1255">
        <v>5.7</v>
      </c>
      <c r="AY1255">
        <v>2.4</v>
      </c>
      <c r="AZ1255">
        <v>6600</v>
      </c>
      <c r="BA1255">
        <v>88400</v>
      </c>
      <c r="BB1255">
        <v>7.5</v>
      </c>
      <c r="BC1255">
        <v>2.9</v>
      </c>
      <c r="BD1255">
        <v>7300</v>
      </c>
      <c r="BE1255">
        <v>90300</v>
      </c>
      <c r="BF1255">
        <v>8.1</v>
      </c>
      <c r="BG1255">
        <v>2.8</v>
      </c>
      <c r="BH1255">
        <v>6200</v>
      </c>
      <c r="BI1255">
        <v>89800</v>
      </c>
      <c r="BJ1255">
        <v>6.9</v>
      </c>
      <c r="BK1255">
        <v>2.7</v>
      </c>
      <c r="BL1255">
        <v>6700</v>
      </c>
      <c r="BM1255">
        <v>96200</v>
      </c>
      <c r="BN1255">
        <v>7</v>
      </c>
      <c r="BO1255">
        <v>2.8</v>
      </c>
      <c r="BP1255">
        <v>6100</v>
      </c>
      <c r="BQ1255">
        <v>94600</v>
      </c>
      <c r="BR1255">
        <v>6.5</v>
      </c>
      <c r="BS1255">
        <v>2.8</v>
      </c>
      <c r="BT1255">
        <v>5900</v>
      </c>
      <c r="BU1255">
        <v>100200</v>
      </c>
      <c r="BV1255">
        <v>5.9</v>
      </c>
      <c r="BW1255">
        <v>2.6</v>
      </c>
    </row>
    <row r="1256" spans="1:75" x14ac:dyDescent="0.3">
      <c r="A1256" t="s">
        <v>177</v>
      </c>
      <c r="B1256" t="str">
        <f>VLOOKUP(A1256,'class and classification'!$A$1:$B$338,2,FALSE)</f>
        <v>Predominantly Urban</v>
      </c>
      <c r="C1256" t="str">
        <f>VLOOKUP(A1256,'class and classification'!$A$1:$C$338,3,FALSE)</f>
        <v>L</v>
      </c>
      <c r="D1256">
        <v>9300</v>
      </c>
      <c r="E1256">
        <v>100700</v>
      </c>
      <c r="F1256">
        <v>9.3000000000000007</v>
      </c>
      <c r="G1256">
        <v>2.8</v>
      </c>
      <c r="H1256">
        <v>6700</v>
      </c>
      <c r="I1256">
        <v>94000</v>
      </c>
      <c r="J1256">
        <v>7.1</v>
      </c>
      <c r="K1256">
        <v>2.6</v>
      </c>
      <c r="L1256">
        <v>7200</v>
      </c>
      <c r="M1256">
        <v>98700</v>
      </c>
      <c r="N1256">
        <v>7.3</v>
      </c>
      <c r="O1256">
        <v>2.4</v>
      </c>
      <c r="P1256">
        <v>7800</v>
      </c>
      <c r="Q1256">
        <v>105500</v>
      </c>
      <c r="R1256">
        <v>7.3</v>
      </c>
      <c r="S1256">
        <v>2.4</v>
      </c>
      <c r="T1256">
        <v>9600</v>
      </c>
      <c r="U1256">
        <v>105400</v>
      </c>
      <c r="V1256">
        <v>9.1</v>
      </c>
      <c r="W1256">
        <v>3</v>
      </c>
      <c r="X1256">
        <v>9900</v>
      </c>
      <c r="Y1256">
        <v>101300</v>
      </c>
      <c r="Z1256">
        <v>9.8000000000000007</v>
      </c>
      <c r="AA1256">
        <v>2.9</v>
      </c>
      <c r="AB1256">
        <v>7400</v>
      </c>
      <c r="AC1256">
        <v>99600</v>
      </c>
      <c r="AD1256">
        <v>7.5</v>
      </c>
      <c r="AE1256">
        <v>2.2999999999999998</v>
      </c>
      <c r="AF1256">
        <v>8900</v>
      </c>
      <c r="AG1256">
        <v>98900</v>
      </c>
      <c r="AH1256">
        <v>9</v>
      </c>
      <c r="AI1256">
        <v>2.7</v>
      </c>
      <c r="AJ1256">
        <v>8500</v>
      </c>
      <c r="AK1256">
        <v>101500</v>
      </c>
      <c r="AL1256">
        <v>8.4</v>
      </c>
      <c r="AM1256">
        <v>2.5</v>
      </c>
      <c r="AN1256">
        <v>12100</v>
      </c>
      <c r="AO1256">
        <v>108700</v>
      </c>
      <c r="AP1256">
        <v>11.2</v>
      </c>
      <c r="AQ1256">
        <v>3.1</v>
      </c>
      <c r="AR1256">
        <v>13000</v>
      </c>
      <c r="AS1256">
        <v>105100</v>
      </c>
      <c r="AT1256">
        <v>12.4</v>
      </c>
      <c r="AU1256">
        <v>3.4</v>
      </c>
      <c r="AV1256">
        <v>8500</v>
      </c>
      <c r="AW1256">
        <v>110700</v>
      </c>
      <c r="AX1256">
        <v>7.7</v>
      </c>
      <c r="AY1256">
        <v>2.6</v>
      </c>
      <c r="AZ1256">
        <v>3900</v>
      </c>
      <c r="BA1256">
        <v>108700</v>
      </c>
      <c r="BB1256">
        <v>3.6</v>
      </c>
      <c r="BC1256">
        <v>2</v>
      </c>
      <c r="BD1256">
        <v>7400</v>
      </c>
      <c r="BE1256">
        <v>113600</v>
      </c>
      <c r="BF1256">
        <v>6.5</v>
      </c>
      <c r="BG1256">
        <v>2.7</v>
      </c>
      <c r="BH1256">
        <v>7800</v>
      </c>
      <c r="BI1256">
        <v>116700</v>
      </c>
      <c r="BJ1256">
        <v>6.7</v>
      </c>
      <c r="BK1256">
        <v>2.6</v>
      </c>
      <c r="BL1256">
        <v>8900</v>
      </c>
      <c r="BM1256">
        <v>114400</v>
      </c>
      <c r="BN1256">
        <v>7.8</v>
      </c>
      <c r="BO1256">
        <v>2.7</v>
      </c>
      <c r="BP1256">
        <v>6600</v>
      </c>
      <c r="BQ1256">
        <v>116200</v>
      </c>
      <c r="BR1256">
        <v>5.7</v>
      </c>
      <c r="BS1256">
        <v>2.8</v>
      </c>
      <c r="BT1256">
        <v>6900</v>
      </c>
      <c r="BU1256">
        <v>115000</v>
      </c>
      <c r="BV1256">
        <v>6</v>
      </c>
      <c r="BW1256">
        <v>2.9</v>
      </c>
    </row>
    <row r="1257" spans="1:75" x14ac:dyDescent="0.3">
      <c r="A1257" t="s">
        <v>178</v>
      </c>
      <c r="B1257" t="str">
        <f>VLOOKUP(A1257,'class and classification'!$A$1:$B$338,2,FALSE)</f>
        <v>Predominantly Urban</v>
      </c>
      <c r="C1257" t="str">
        <f>VLOOKUP(A1257,'class and classification'!$A$1:$C$338,3,FALSE)</f>
        <v>L</v>
      </c>
      <c r="D1257">
        <v>12800</v>
      </c>
      <c r="E1257">
        <v>122600</v>
      </c>
      <c r="F1257">
        <v>10.5</v>
      </c>
      <c r="G1257">
        <v>2.8</v>
      </c>
      <c r="H1257">
        <v>8500</v>
      </c>
      <c r="I1257">
        <v>108400</v>
      </c>
      <c r="J1257">
        <v>7.9</v>
      </c>
      <c r="K1257">
        <v>2.8</v>
      </c>
      <c r="L1257">
        <v>13800</v>
      </c>
      <c r="M1257">
        <v>113800</v>
      </c>
      <c r="N1257">
        <v>12.1</v>
      </c>
      <c r="O1257">
        <v>3.5</v>
      </c>
      <c r="P1257">
        <v>12200</v>
      </c>
      <c r="Q1257">
        <v>114900</v>
      </c>
      <c r="R1257">
        <v>10.6</v>
      </c>
      <c r="S1257">
        <v>3.3</v>
      </c>
      <c r="T1257">
        <v>9400</v>
      </c>
      <c r="U1257">
        <v>117100</v>
      </c>
      <c r="V1257">
        <v>8</v>
      </c>
      <c r="W1257">
        <v>2.7</v>
      </c>
      <c r="X1257">
        <v>10700</v>
      </c>
      <c r="Y1257">
        <v>122800</v>
      </c>
      <c r="Z1257">
        <v>8.8000000000000007</v>
      </c>
      <c r="AA1257">
        <v>2.9</v>
      </c>
      <c r="AB1257">
        <v>7700</v>
      </c>
      <c r="AC1257">
        <v>119100</v>
      </c>
      <c r="AD1257">
        <v>6.4</v>
      </c>
      <c r="AE1257">
        <v>2.2999999999999998</v>
      </c>
      <c r="AF1257">
        <v>9900</v>
      </c>
      <c r="AG1257">
        <v>117300</v>
      </c>
      <c r="AH1257">
        <v>8.5</v>
      </c>
      <c r="AI1257">
        <v>2.7</v>
      </c>
      <c r="AJ1257">
        <v>8200</v>
      </c>
      <c r="AK1257">
        <v>124300</v>
      </c>
      <c r="AL1257">
        <v>6.6</v>
      </c>
      <c r="AM1257">
        <v>2.4</v>
      </c>
      <c r="AN1257">
        <v>8100</v>
      </c>
      <c r="AO1257">
        <v>131000</v>
      </c>
      <c r="AP1257">
        <v>6.2</v>
      </c>
      <c r="AQ1257">
        <v>2.2999999999999998</v>
      </c>
      <c r="AR1257">
        <v>11100</v>
      </c>
      <c r="AS1257">
        <v>139600</v>
      </c>
      <c r="AT1257">
        <v>8</v>
      </c>
      <c r="AU1257">
        <v>2.5</v>
      </c>
      <c r="AV1257">
        <v>11900</v>
      </c>
      <c r="AW1257">
        <v>137600</v>
      </c>
      <c r="AX1257">
        <v>8.6</v>
      </c>
      <c r="AY1257">
        <v>2.6</v>
      </c>
      <c r="AZ1257">
        <v>16300</v>
      </c>
      <c r="BA1257">
        <v>147300</v>
      </c>
      <c r="BB1257">
        <v>11.1</v>
      </c>
      <c r="BC1257">
        <v>2.9</v>
      </c>
      <c r="BD1257">
        <v>12400</v>
      </c>
      <c r="BE1257">
        <v>142700</v>
      </c>
      <c r="BF1257">
        <v>8.6999999999999993</v>
      </c>
      <c r="BG1257">
        <v>2.6</v>
      </c>
      <c r="BH1257">
        <v>7900</v>
      </c>
      <c r="BI1257">
        <v>141700</v>
      </c>
      <c r="BJ1257">
        <v>5.6</v>
      </c>
      <c r="BK1257">
        <v>2.2000000000000002</v>
      </c>
      <c r="BL1257">
        <v>16600</v>
      </c>
      <c r="BM1257">
        <v>148800</v>
      </c>
      <c r="BN1257">
        <v>11.2</v>
      </c>
      <c r="BO1257">
        <v>3.3</v>
      </c>
      <c r="BP1257">
        <v>13200</v>
      </c>
      <c r="BQ1257">
        <v>157900</v>
      </c>
      <c r="BR1257">
        <v>8.3000000000000007</v>
      </c>
      <c r="BS1257">
        <v>3.3</v>
      </c>
      <c r="BT1257">
        <v>9300</v>
      </c>
      <c r="BU1257">
        <v>138800</v>
      </c>
      <c r="BV1257">
        <v>6.7</v>
      </c>
      <c r="BW1257">
        <v>3.3</v>
      </c>
    </row>
    <row r="1258" spans="1:75" x14ac:dyDescent="0.3">
      <c r="A1258" t="s">
        <v>179</v>
      </c>
      <c r="B1258" t="str">
        <f>VLOOKUP(A1258,'class and classification'!$A$1:$B$338,2,FALSE)</f>
        <v>Predominantly Urban</v>
      </c>
      <c r="C1258" t="str">
        <f>VLOOKUP(A1258,'class and classification'!$A$1:$C$338,3,FALSE)</f>
        <v>L</v>
      </c>
      <c r="D1258">
        <v>4200</v>
      </c>
      <c r="E1258">
        <v>88700</v>
      </c>
      <c r="F1258">
        <v>4.7</v>
      </c>
      <c r="G1258">
        <v>2.1</v>
      </c>
      <c r="H1258">
        <v>5400</v>
      </c>
      <c r="I1258">
        <v>95600</v>
      </c>
      <c r="J1258">
        <v>5.7</v>
      </c>
      <c r="K1258">
        <v>2.1</v>
      </c>
      <c r="L1258">
        <v>7200</v>
      </c>
      <c r="M1258">
        <v>96800</v>
      </c>
      <c r="N1258">
        <v>7.4</v>
      </c>
      <c r="O1258">
        <v>2.2999999999999998</v>
      </c>
      <c r="P1258">
        <v>5800</v>
      </c>
      <c r="Q1258">
        <v>97300</v>
      </c>
      <c r="R1258">
        <v>5.9</v>
      </c>
      <c r="S1258">
        <v>2.2000000000000002</v>
      </c>
      <c r="T1258">
        <v>3100</v>
      </c>
      <c r="U1258">
        <v>95800</v>
      </c>
      <c r="V1258">
        <v>3.3</v>
      </c>
      <c r="W1258">
        <v>1.7</v>
      </c>
      <c r="X1258">
        <v>3500</v>
      </c>
      <c r="Y1258">
        <v>92200</v>
      </c>
      <c r="Z1258">
        <v>3.8</v>
      </c>
      <c r="AA1258">
        <v>1.9</v>
      </c>
      <c r="AB1258">
        <v>5400</v>
      </c>
      <c r="AC1258">
        <v>93900</v>
      </c>
      <c r="AD1258">
        <v>5.7</v>
      </c>
      <c r="AE1258">
        <v>2.2999999999999998</v>
      </c>
      <c r="AF1258">
        <v>6500</v>
      </c>
      <c r="AG1258">
        <v>98200</v>
      </c>
      <c r="AH1258">
        <v>6.6</v>
      </c>
      <c r="AI1258">
        <v>2.5</v>
      </c>
      <c r="AJ1258">
        <v>4900</v>
      </c>
      <c r="AK1258">
        <v>101200</v>
      </c>
      <c r="AL1258">
        <v>4.8</v>
      </c>
      <c r="AM1258">
        <v>2.1</v>
      </c>
      <c r="AN1258">
        <v>6800</v>
      </c>
      <c r="AO1258">
        <v>101200</v>
      </c>
      <c r="AP1258">
        <v>6.7</v>
      </c>
      <c r="AQ1258">
        <v>2.2999999999999998</v>
      </c>
      <c r="AR1258">
        <v>4500</v>
      </c>
      <c r="AS1258">
        <v>101200</v>
      </c>
      <c r="AT1258">
        <v>4.4000000000000004</v>
      </c>
      <c r="AU1258">
        <v>1.9</v>
      </c>
      <c r="AV1258">
        <v>4500</v>
      </c>
      <c r="AW1258">
        <v>102200</v>
      </c>
      <c r="AX1258">
        <v>4.4000000000000004</v>
      </c>
      <c r="AY1258">
        <v>2</v>
      </c>
      <c r="AZ1258">
        <v>4200</v>
      </c>
      <c r="BA1258">
        <v>106100</v>
      </c>
      <c r="BB1258">
        <v>4</v>
      </c>
      <c r="BC1258">
        <v>2</v>
      </c>
      <c r="BD1258">
        <v>4500</v>
      </c>
      <c r="BE1258">
        <v>99100</v>
      </c>
      <c r="BF1258">
        <v>4.5999999999999996</v>
      </c>
      <c r="BG1258">
        <v>2.2000000000000002</v>
      </c>
      <c r="BH1258">
        <v>3100</v>
      </c>
      <c r="BI1258">
        <v>104700</v>
      </c>
      <c r="BJ1258">
        <v>3</v>
      </c>
      <c r="BK1258">
        <v>1.8</v>
      </c>
      <c r="BL1258">
        <v>3500</v>
      </c>
      <c r="BM1258">
        <v>108600</v>
      </c>
      <c r="BN1258">
        <v>3.2</v>
      </c>
      <c r="BO1258">
        <v>1.9</v>
      </c>
      <c r="BP1258">
        <v>3000</v>
      </c>
      <c r="BQ1258">
        <v>109400</v>
      </c>
      <c r="BR1258">
        <v>2.7</v>
      </c>
      <c r="BS1258" t="s">
        <v>38</v>
      </c>
      <c r="BT1258">
        <v>3200</v>
      </c>
      <c r="BU1258">
        <v>100400</v>
      </c>
      <c r="BV1258">
        <v>3.2</v>
      </c>
      <c r="BW1258" t="s">
        <v>38</v>
      </c>
    </row>
    <row r="1259" spans="1:75" x14ac:dyDescent="0.3">
      <c r="A1259" t="s">
        <v>180</v>
      </c>
      <c r="B1259" t="str">
        <f>VLOOKUP(A1259,'class and classification'!$A$1:$B$338,2,FALSE)</f>
        <v>Predominantly Urban</v>
      </c>
      <c r="C1259" t="str">
        <f>VLOOKUP(A1259,'class and classification'!$A$1:$C$338,3,FALSE)</f>
        <v>L</v>
      </c>
      <c r="D1259">
        <v>9500</v>
      </c>
      <c r="E1259">
        <v>89600</v>
      </c>
      <c r="F1259">
        <v>10.6</v>
      </c>
      <c r="G1259">
        <v>3</v>
      </c>
      <c r="H1259">
        <v>7200</v>
      </c>
      <c r="I1259">
        <v>96200</v>
      </c>
      <c r="J1259">
        <v>7.5</v>
      </c>
      <c r="K1259">
        <v>2.5</v>
      </c>
      <c r="L1259">
        <v>9000</v>
      </c>
      <c r="M1259">
        <v>94400</v>
      </c>
      <c r="N1259">
        <v>9.6</v>
      </c>
      <c r="O1259">
        <v>3.1</v>
      </c>
      <c r="P1259">
        <v>8400</v>
      </c>
      <c r="Q1259">
        <v>91400</v>
      </c>
      <c r="R1259">
        <v>9.1</v>
      </c>
      <c r="S1259">
        <v>3.1</v>
      </c>
      <c r="T1259">
        <v>11300</v>
      </c>
      <c r="U1259">
        <v>95900</v>
      </c>
      <c r="V1259">
        <v>11.8</v>
      </c>
      <c r="W1259">
        <v>3.3</v>
      </c>
      <c r="X1259">
        <v>10100</v>
      </c>
      <c r="Y1259">
        <v>96900</v>
      </c>
      <c r="Z1259">
        <v>10.4</v>
      </c>
      <c r="AA1259">
        <v>3.1</v>
      </c>
      <c r="AB1259">
        <v>9400</v>
      </c>
      <c r="AC1259">
        <v>95300</v>
      </c>
      <c r="AD1259">
        <v>9.8000000000000007</v>
      </c>
      <c r="AE1259">
        <v>2.8</v>
      </c>
      <c r="AF1259">
        <v>11600</v>
      </c>
      <c r="AG1259">
        <v>94800</v>
      </c>
      <c r="AH1259">
        <v>12.3</v>
      </c>
      <c r="AI1259">
        <v>3.3</v>
      </c>
      <c r="AJ1259">
        <v>8700</v>
      </c>
      <c r="AK1259">
        <v>97500</v>
      </c>
      <c r="AL1259">
        <v>8.9</v>
      </c>
      <c r="AM1259">
        <v>2.9</v>
      </c>
      <c r="AN1259">
        <v>10200</v>
      </c>
      <c r="AO1259">
        <v>100200</v>
      </c>
      <c r="AP1259">
        <v>10.199999999999999</v>
      </c>
      <c r="AQ1259">
        <v>3.3</v>
      </c>
      <c r="AR1259">
        <v>9600</v>
      </c>
      <c r="AS1259">
        <v>102200</v>
      </c>
      <c r="AT1259">
        <v>9.3000000000000007</v>
      </c>
      <c r="AU1259">
        <v>3.3</v>
      </c>
      <c r="AV1259">
        <v>11300</v>
      </c>
      <c r="AW1259">
        <v>104600</v>
      </c>
      <c r="AX1259">
        <v>10.8</v>
      </c>
      <c r="AY1259">
        <v>3.4</v>
      </c>
      <c r="AZ1259">
        <v>8400</v>
      </c>
      <c r="BA1259">
        <v>105700</v>
      </c>
      <c r="BB1259">
        <v>7.9</v>
      </c>
      <c r="BC1259">
        <v>2.8</v>
      </c>
      <c r="BD1259">
        <v>8500</v>
      </c>
      <c r="BE1259">
        <v>106800</v>
      </c>
      <c r="BF1259">
        <v>8</v>
      </c>
      <c r="BG1259">
        <v>2.8</v>
      </c>
      <c r="BH1259">
        <v>10900</v>
      </c>
      <c r="BI1259">
        <v>107000</v>
      </c>
      <c r="BJ1259">
        <v>10.199999999999999</v>
      </c>
      <c r="BK1259">
        <v>3.1</v>
      </c>
      <c r="BL1259">
        <v>11800</v>
      </c>
      <c r="BM1259">
        <v>107000</v>
      </c>
      <c r="BN1259">
        <v>11.1</v>
      </c>
      <c r="BO1259">
        <v>3</v>
      </c>
      <c r="BP1259">
        <v>9800</v>
      </c>
      <c r="BQ1259">
        <v>105000</v>
      </c>
      <c r="BR1259">
        <v>9.3000000000000007</v>
      </c>
      <c r="BS1259">
        <v>3.6</v>
      </c>
      <c r="BT1259">
        <v>10600</v>
      </c>
      <c r="BU1259">
        <v>104400</v>
      </c>
      <c r="BV1259">
        <v>10.1</v>
      </c>
      <c r="BW1259">
        <v>3.5</v>
      </c>
    </row>
    <row r="1260" spans="1:75" x14ac:dyDescent="0.3">
      <c r="A1260" t="s">
        <v>181</v>
      </c>
      <c r="B1260" t="str">
        <f>VLOOKUP(A1260,'class and classification'!$A$1:$B$338,2,FALSE)</f>
        <v>Predominantly Urban</v>
      </c>
      <c r="C1260" t="str">
        <f>VLOOKUP(A1260,'class and classification'!$A$1:$C$338,3,FALSE)</f>
        <v>L</v>
      </c>
      <c r="D1260">
        <v>9400</v>
      </c>
      <c r="E1260">
        <v>94600</v>
      </c>
      <c r="F1260">
        <v>10</v>
      </c>
      <c r="G1260">
        <v>2.9</v>
      </c>
      <c r="H1260">
        <v>12200</v>
      </c>
      <c r="I1260">
        <v>101400</v>
      </c>
      <c r="J1260">
        <v>12</v>
      </c>
      <c r="K1260">
        <v>3.1</v>
      </c>
      <c r="L1260">
        <v>8400</v>
      </c>
      <c r="M1260">
        <v>105700</v>
      </c>
      <c r="N1260">
        <v>8</v>
      </c>
      <c r="O1260">
        <v>2.8</v>
      </c>
      <c r="P1260">
        <v>13100</v>
      </c>
      <c r="Q1260">
        <v>107600</v>
      </c>
      <c r="R1260">
        <v>12.2</v>
      </c>
      <c r="S1260">
        <v>3.5</v>
      </c>
      <c r="T1260">
        <v>11700</v>
      </c>
      <c r="U1260">
        <v>107000</v>
      </c>
      <c r="V1260">
        <v>10.9</v>
      </c>
      <c r="W1260">
        <v>3.2</v>
      </c>
      <c r="X1260">
        <v>12600</v>
      </c>
      <c r="Y1260">
        <v>112200</v>
      </c>
      <c r="Z1260">
        <v>11.2</v>
      </c>
      <c r="AA1260">
        <v>3.4</v>
      </c>
      <c r="AB1260">
        <v>10100</v>
      </c>
      <c r="AC1260">
        <v>112700</v>
      </c>
      <c r="AD1260">
        <v>9</v>
      </c>
      <c r="AE1260">
        <v>2.8</v>
      </c>
      <c r="AF1260">
        <v>15000</v>
      </c>
      <c r="AG1260">
        <v>123600</v>
      </c>
      <c r="AH1260">
        <v>12.1</v>
      </c>
      <c r="AI1260">
        <v>3.1</v>
      </c>
      <c r="AJ1260">
        <v>15800</v>
      </c>
      <c r="AK1260">
        <v>122500</v>
      </c>
      <c r="AL1260">
        <v>12.9</v>
      </c>
      <c r="AM1260">
        <v>3.4</v>
      </c>
      <c r="AN1260">
        <v>12600</v>
      </c>
      <c r="AO1260">
        <v>129300</v>
      </c>
      <c r="AP1260">
        <v>9.8000000000000007</v>
      </c>
      <c r="AQ1260">
        <v>3</v>
      </c>
      <c r="AR1260">
        <v>13600</v>
      </c>
      <c r="AS1260">
        <v>124800</v>
      </c>
      <c r="AT1260">
        <v>10.9</v>
      </c>
      <c r="AU1260">
        <v>3.4</v>
      </c>
      <c r="AV1260">
        <v>16300</v>
      </c>
      <c r="AW1260">
        <v>135500</v>
      </c>
      <c r="AX1260">
        <v>12</v>
      </c>
      <c r="AY1260">
        <v>3.9</v>
      </c>
      <c r="AZ1260">
        <v>12100</v>
      </c>
      <c r="BA1260">
        <v>139500</v>
      </c>
      <c r="BB1260">
        <v>8.6999999999999993</v>
      </c>
      <c r="BC1260">
        <v>3.2</v>
      </c>
      <c r="BD1260">
        <v>20400</v>
      </c>
      <c r="BE1260">
        <v>145700</v>
      </c>
      <c r="BF1260">
        <v>14</v>
      </c>
      <c r="BG1260">
        <v>3.5</v>
      </c>
      <c r="BH1260">
        <v>15100</v>
      </c>
      <c r="BI1260">
        <v>150200</v>
      </c>
      <c r="BJ1260">
        <v>10.1</v>
      </c>
      <c r="BK1260">
        <v>3.2</v>
      </c>
      <c r="BL1260">
        <v>14500</v>
      </c>
      <c r="BM1260">
        <v>144800</v>
      </c>
      <c r="BN1260">
        <v>10</v>
      </c>
      <c r="BO1260">
        <v>3.6</v>
      </c>
      <c r="BP1260">
        <v>10100</v>
      </c>
      <c r="BQ1260">
        <v>135000</v>
      </c>
      <c r="BR1260">
        <v>7.5</v>
      </c>
      <c r="BS1260">
        <v>3.4</v>
      </c>
      <c r="BT1260">
        <v>6100</v>
      </c>
      <c r="BU1260">
        <v>148200</v>
      </c>
      <c r="BV1260">
        <v>4.0999999999999996</v>
      </c>
      <c r="BW1260">
        <v>2.6</v>
      </c>
    </row>
    <row r="1261" spans="1:75" x14ac:dyDescent="0.3">
      <c r="A1261" t="s">
        <v>182</v>
      </c>
      <c r="B1261" t="str">
        <f>VLOOKUP(A1261,'class and classification'!$A$1:$B$338,2,FALSE)</f>
        <v>Predominantly Urban</v>
      </c>
      <c r="C1261" t="str">
        <f>VLOOKUP(A1261,'class and classification'!$A$1:$C$338,3,FALSE)</f>
        <v>UA</v>
      </c>
      <c r="D1261">
        <v>5700</v>
      </c>
      <c r="E1261">
        <v>59500</v>
      </c>
      <c r="F1261">
        <v>9.6</v>
      </c>
      <c r="G1261">
        <v>1.8</v>
      </c>
      <c r="H1261">
        <v>5100</v>
      </c>
      <c r="I1261">
        <v>59800</v>
      </c>
      <c r="J1261">
        <v>8.5</v>
      </c>
      <c r="K1261">
        <v>1.7</v>
      </c>
      <c r="L1261">
        <v>5800</v>
      </c>
      <c r="M1261">
        <v>60100</v>
      </c>
      <c r="N1261">
        <v>9.6999999999999993</v>
      </c>
      <c r="O1261">
        <v>1.9</v>
      </c>
      <c r="P1261">
        <v>6800</v>
      </c>
      <c r="Q1261">
        <v>61200</v>
      </c>
      <c r="R1261">
        <v>11.1</v>
      </c>
      <c r="S1261">
        <v>2.1</v>
      </c>
      <c r="T1261">
        <v>7200</v>
      </c>
      <c r="U1261">
        <v>63200</v>
      </c>
      <c r="V1261">
        <v>11.4</v>
      </c>
      <c r="W1261">
        <v>2.2999999999999998</v>
      </c>
      <c r="X1261">
        <v>6600</v>
      </c>
      <c r="Y1261">
        <v>60500</v>
      </c>
      <c r="Z1261">
        <v>10.9</v>
      </c>
      <c r="AA1261">
        <v>2.2999999999999998</v>
      </c>
      <c r="AB1261">
        <v>5500</v>
      </c>
      <c r="AC1261">
        <v>61800</v>
      </c>
      <c r="AD1261">
        <v>8.9</v>
      </c>
      <c r="AE1261">
        <v>2.2000000000000002</v>
      </c>
      <c r="AF1261">
        <v>5700</v>
      </c>
      <c r="AG1261">
        <v>60500</v>
      </c>
      <c r="AH1261">
        <v>9.5</v>
      </c>
      <c r="AI1261">
        <v>2.1</v>
      </c>
      <c r="AJ1261">
        <v>6200</v>
      </c>
      <c r="AK1261">
        <v>59400</v>
      </c>
      <c r="AL1261">
        <v>10.5</v>
      </c>
      <c r="AM1261">
        <v>2.1</v>
      </c>
      <c r="AN1261">
        <v>5400</v>
      </c>
      <c r="AO1261">
        <v>63700</v>
      </c>
      <c r="AP1261">
        <v>8.5</v>
      </c>
      <c r="AQ1261">
        <v>1.9</v>
      </c>
      <c r="AR1261">
        <v>6400</v>
      </c>
      <c r="AS1261">
        <v>62700</v>
      </c>
      <c r="AT1261">
        <v>10.199999999999999</v>
      </c>
      <c r="AU1261">
        <v>2</v>
      </c>
      <c r="AV1261">
        <v>6400</v>
      </c>
      <c r="AW1261">
        <v>65700</v>
      </c>
      <c r="AX1261">
        <v>9.6999999999999993</v>
      </c>
      <c r="AY1261">
        <v>1.8</v>
      </c>
      <c r="AZ1261">
        <v>6600</v>
      </c>
      <c r="BA1261">
        <v>65100</v>
      </c>
      <c r="BB1261">
        <v>10.1</v>
      </c>
      <c r="BC1261">
        <v>2</v>
      </c>
      <c r="BD1261">
        <v>6400</v>
      </c>
      <c r="BE1261">
        <v>65900</v>
      </c>
      <c r="BF1261">
        <v>9.8000000000000007</v>
      </c>
      <c r="BG1261">
        <v>2</v>
      </c>
      <c r="BH1261">
        <v>6100</v>
      </c>
      <c r="BI1261">
        <v>67700</v>
      </c>
      <c r="BJ1261">
        <v>9</v>
      </c>
      <c r="BK1261">
        <v>2</v>
      </c>
      <c r="BL1261">
        <v>6800</v>
      </c>
      <c r="BM1261">
        <v>66200</v>
      </c>
      <c r="BN1261">
        <v>10.199999999999999</v>
      </c>
      <c r="BO1261">
        <v>2.2000000000000002</v>
      </c>
      <c r="BP1261">
        <v>6100</v>
      </c>
      <c r="BQ1261">
        <v>63500</v>
      </c>
      <c r="BR1261">
        <v>9.6</v>
      </c>
      <c r="BS1261">
        <v>2.5</v>
      </c>
      <c r="BT1261">
        <v>5800</v>
      </c>
      <c r="BU1261">
        <v>61500</v>
      </c>
      <c r="BV1261">
        <v>9.4</v>
      </c>
      <c r="BW1261">
        <v>2.5</v>
      </c>
    </row>
    <row r="1262" spans="1:75" x14ac:dyDescent="0.3">
      <c r="A1262" t="s">
        <v>183</v>
      </c>
      <c r="B1262" t="str">
        <f>VLOOKUP(A1262,'class and classification'!$A$1:$B$338,2,FALSE)</f>
        <v>Predominantly Urban</v>
      </c>
      <c r="C1262" t="str">
        <f>VLOOKUP(A1262,'class and classification'!$A$1:$C$338,3,FALSE)</f>
        <v>UA</v>
      </c>
      <c r="D1262">
        <v>14600</v>
      </c>
      <c r="E1262">
        <v>129100</v>
      </c>
      <c r="F1262">
        <v>11.3</v>
      </c>
      <c r="G1262">
        <v>2.1</v>
      </c>
      <c r="H1262">
        <v>11600</v>
      </c>
      <c r="I1262">
        <v>125300</v>
      </c>
      <c r="J1262">
        <v>9.3000000000000007</v>
      </c>
      <c r="K1262">
        <v>2</v>
      </c>
      <c r="L1262">
        <v>10500</v>
      </c>
      <c r="M1262">
        <v>131400</v>
      </c>
      <c r="N1262">
        <v>8</v>
      </c>
      <c r="O1262">
        <v>1.8</v>
      </c>
      <c r="P1262">
        <v>11700</v>
      </c>
      <c r="Q1262">
        <v>132900</v>
      </c>
      <c r="R1262">
        <v>8.8000000000000007</v>
      </c>
      <c r="S1262">
        <v>1.9</v>
      </c>
      <c r="T1262">
        <v>11400</v>
      </c>
      <c r="U1262">
        <v>136500</v>
      </c>
      <c r="V1262">
        <v>8.4</v>
      </c>
      <c r="W1262">
        <v>1.9</v>
      </c>
      <c r="X1262">
        <v>12000</v>
      </c>
      <c r="Y1262">
        <v>137000</v>
      </c>
      <c r="Z1262">
        <v>8.8000000000000007</v>
      </c>
      <c r="AA1262">
        <v>2</v>
      </c>
      <c r="AB1262">
        <v>9100</v>
      </c>
      <c r="AC1262">
        <v>136900</v>
      </c>
      <c r="AD1262">
        <v>6.6</v>
      </c>
      <c r="AE1262">
        <v>1.8</v>
      </c>
      <c r="AF1262">
        <v>10300</v>
      </c>
      <c r="AG1262">
        <v>137000</v>
      </c>
      <c r="AH1262">
        <v>7.5</v>
      </c>
      <c r="AI1262">
        <v>1.9</v>
      </c>
      <c r="AJ1262">
        <v>11200</v>
      </c>
      <c r="AK1262">
        <v>140500</v>
      </c>
      <c r="AL1262">
        <v>8</v>
      </c>
      <c r="AM1262">
        <v>1.9</v>
      </c>
      <c r="AN1262">
        <v>10700</v>
      </c>
      <c r="AO1262">
        <v>143900</v>
      </c>
      <c r="AP1262">
        <v>7.4</v>
      </c>
      <c r="AQ1262">
        <v>1.8</v>
      </c>
      <c r="AR1262">
        <v>7900</v>
      </c>
      <c r="AS1262">
        <v>148200</v>
      </c>
      <c r="AT1262">
        <v>5.4</v>
      </c>
      <c r="AU1262">
        <v>1.5</v>
      </c>
      <c r="AV1262">
        <v>9600</v>
      </c>
      <c r="AW1262">
        <v>146100</v>
      </c>
      <c r="AX1262">
        <v>6.5</v>
      </c>
      <c r="AY1262">
        <v>1.7</v>
      </c>
      <c r="AZ1262">
        <v>12100</v>
      </c>
      <c r="BA1262">
        <v>154200</v>
      </c>
      <c r="BB1262">
        <v>7.8</v>
      </c>
      <c r="BC1262">
        <v>1.9</v>
      </c>
      <c r="BD1262">
        <v>12400</v>
      </c>
      <c r="BE1262">
        <v>152100</v>
      </c>
      <c r="BF1262">
        <v>8.1999999999999993</v>
      </c>
      <c r="BG1262">
        <v>2.1</v>
      </c>
      <c r="BH1262">
        <v>9900</v>
      </c>
      <c r="BI1262">
        <v>151300</v>
      </c>
      <c r="BJ1262">
        <v>6.6</v>
      </c>
      <c r="BK1262">
        <v>2</v>
      </c>
      <c r="BL1262">
        <v>10800</v>
      </c>
      <c r="BM1262">
        <v>162900</v>
      </c>
      <c r="BN1262">
        <v>6.7</v>
      </c>
      <c r="BO1262">
        <v>2</v>
      </c>
      <c r="BP1262">
        <v>10500</v>
      </c>
      <c r="BQ1262">
        <v>160300</v>
      </c>
      <c r="BR1262">
        <v>6.6</v>
      </c>
      <c r="BS1262">
        <v>2.2999999999999998</v>
      </c>
      <c r="BT1262">
        <v>10300</v>
      </c>
      <c r="BU1262">
        <v>163700</v>
      </c>
      <c r="BV1262">
        <v>6.3</v>
      </c>
      <c r="BW1262">
        <v>2.1</v>
      </c>
    </row>
    <row r="1263" spans="1:75" x14ac:dyDescent="0.3">
      <c r="A1263" t="s">
        <v>184</v>
      </c>
      <c r="B1263" t="str">
        <f>VLOOKUP(A1263,'class and classification'!$A$1:$B$338,2,FALSE)</f>
        <v>Predominantly Rural</v>
      </c>
      <c r="C1263" t="str">
        <f>VLOOKUP(A1263,'class and classification'!$A$1:$C$338,3,FALSE)</f>
        <v>UA</v>
      </c>
      <c r="D1263">
        <v>8700</v>
      </c>
      <c r="E1263">
        <v>60200</v>
      </c>
      <c r="F1263">
        <v>14.4</v>
      </c>
      <c r="G1263">
        <v>2.2000000000000002</v>
      </c>
      <c r="H1263">
        <v>9200</v>
      </c>
      <c r="I1263">
        <v>61300</v>
      </c>
      <c r="J1263">
        <v>15</v>
      </c>
      <c r="K1263">
        <v>2.2999999999999998</v>
      </c>
      <c r="L1263">
        <v>8700</v>
      </c>
      <c r="M1263">
        <v>59900</v>
      </c>
      <c r="N1263">
        <v>14.4</v>
      </c>
      <c r="O1263">
        <v>2.4</v>
      </c>
      <c r="P1263">
        <v>9800</v>
      </c>
      <c r="Q1263">
        <v>59700</v>
      </c>
      <c r="R1263">
        <v>16.3</v>
      </c>
      <c r="S1263">
        <v>2.6</v>
      </c>
      <c r="T1263">
        <v>7700</v>
      </c>
      <c r="U1263">
        <v>60000</v>
      </c>
      <c r="V1263">
        <v>12.9</v>
      </c>
      <c r="W1263">
        <v>2.5</v>
      </c>
      <c r="X1263">
        <v>7700</v>
      </c>
      <c r="Y1263">
        <v>55000</v>
      </c>
      <c r="Z1263">
        <v>14</v>
      </c>
      <c r="AA1263">
        <v>2.8</v>
      </c>
      <c r="AB1263">
        <v>7100</v>
      </c>
      <c r="AC1263">
        <v>52200</v>
      </c>
      <c r="AD1263">
        <v>13.5</v>
      </c>
      <c r="AE1263">
        <v>2.7</v>
      </c>
      <c r="AF1263">
        <v>6800</v>
      </c>
      <c r="AG1263">
        <v>52800</v>
      </c>
      <c r="AH1263">
        <v>12.9</v>
      </c>
      <c r="AI1263">
        <v>2.5</v>
      </c>
      <c r="AJ1263">
        <v>8000</v>
      </c>
      <c r="AK1263">
        <v>56600</v>
      </c>
      <c r="AL1263">
        <v>14.1</v>
      </c>
      <c r="AM1263">
        <v>2.4</v>
      </c>
      <c r="AN1263">
        <v>6700</v>
      </c>
      <c r="AO1263">
        <v>58000</v>
      </c>
      <c r="AP1263">
        <v>11.6</v>
      </c>
      <c r="AQ1263">
        <v>2.1</v>
      </c>
      <c r="AR1263">
        <v>8100</v>
      </c>
      <c r="AS1263">
        <v>57700</v>
      </c>
      <c r="AT1263">
        <v>14</v>
      </c>
      <c r="AU1263">
        <v>2.2999999999999998</v>
      </c>
      <c r="AV1263">
        <v>8200</v>
      </c>
      <c r="AW1263">
        <v>59700</v>
      </c>
      <c r="AX1263">
        <v>13.7</v>
      </c>
      <c r="AY1263">
        <v>2.2999999999999998</v>
      </c>
      <c r="AZ1263">
        <v>8200</v>
      </c>
      <c r="BA1263">
        <v>60000</v>
      </c>
      <c r="BB1263">
        <v>13.6</v>
      </c>
      <c r="BC1263">
        <v>2.4</v>
      </c>
      <c r="BD1263">
        <v>7700</v>
      </c>
      <c r="BE1263">
        <v>59100</v>
      </c>
      <c r="BF1263">
        <v>13.1</v>
      </c>
      <c r="BG1263">
        <v>2.2999999999999998</v>
      </c>
      <c r="BH1263">
        <v>7700</v>
      </c>
      <c r="BI1263">
        <v>59400</v>
      </c>
      <c r="BJ1263">
        <v>13</v>
      </c>
      <c r="BK1263">
        <v>2.4</v>
      </c>
      <c r="BL1263">
        <v>8000</v>
      </c>
      <c r="BM1263">
        <v>60400</v>
      </c>
      <c r="BN1263">
        <v>13.3</v>
      </c>
      <c r="BO1263">
        <v>2.6</v>
      </c>
      <c r="BP1263">
        <v>6600</v>
      </c>
      <c r="BQ1263">
        <v>58400</v>
      </c>
      <c r="BR1263">
        <v>11.2</v>
      </c>
      <c r="BS1263">
        <v>2.7</v>
      </c>
      <c r="BT1263">
        <v>6400</v>
      </c>
      <c r="BU1263">
        <v>54800</v>
      </c>
      <c r="BV1263">
        <v>11.7</v>
      </c>
      <c r="BW1263">
        <v>3.1</v>
      </c>
    </row>
    <row r="1264" spans="1:75" x14ac:dyDescent="0.3">
      <c r="A1264" t="s">
        <v>185</v>
      </c>
      <c r="B1264" t="str">
        <f>VLOOKUP(A1264,'class and classification'!$A$1:$B$338,2,FALSE)</f>
        <v>Predominantly Urban</v>
      </c>
      <c r="C1264" t="str">
        <f>VLOOKUP(A1264,'class and classification'!$A$1:$C$338,3,FALSE)</f>
        <v>UA</v>
      </c>
      <c r="D1264">
        <v>12600</v>
      </c>
      <c r="E1264">
        <v>120000</v>
      </c>
      <c r="F1264">
        <v>10.5</v>
      </c>
      <c r="G1264">
        <v>2</v>
      </c>
      <c r="H1264">
        <v>14700</v>
      </c>
      <c r="I1264">
        <v>122800</v>
      </c>
      <c r="J1264">
        <v>12</v>
      </c>
      <c r="K1264">
        <v>2.2999999999999998</v>
      </c>
      <c r="L1264">
        <v>16700</v>
      </c>
      <c r="M1264">
        <v>123900</v>
      </c>
      <c r="N1264">
        <v>13.5</v>
      </c>
      <c r="O1264">
        <v>2.4</v>
      </c>
      <c r="P1264">
        <v>18700</v>
      </c>
      <c r="Q1264">
        <v>128000</v>
      </c>
      <c r="R1264">
        <v>14.6</v>
      </c>
      <c r="S1264">
        <v>2.5</v>
      </c>
      <c r="T1264">
        <v>17000</v>
      </c>
      <c r="U1264">
        <v>125700</v>
      </c>
      <c r="V1264">
        <v>13.5</v>
      </c>
      <c r="W1264">
        <v>2.5</v>
      </c>
      <c r="X1264">
        <v>14500</v>
      </c>
      <c r="Y1264">
        <v>118700</v>
      </c>
      <c r="Z1264">
        <v>12.2</v>
      </c>
      <c r="AA1264">
        <v>2.5</v>
      </c>
      <c r="AB1264">
        <v>11000</v>
      </c>
      <c r="AC1264">
        <v>120300</v>
      </c>
      <c r="AD1264">
        <v>9.1999999999999993</v>
      </c>
      <c r="AE1264">
        <v>2.6</v>
      </c>
      <c r="AF1264">
        <v>14000</v>
      </c>
      <c r="AG1264">
        <v>122500</v>
      </c>
      <c r="AH1264">
        <v>11.4</v>
      </c>
      <c r="AI1264">
        <v>2.4</v>
      </c>
      <c r="AJ1264">
        <v>16400</v>
      </c>
      <c r="AK1264">
        <v>125500</v>
      </c>
      <c r="AL1264">
        <v>13.1</v>
      </c>
      <c r="AM1264">
        <v>2.4</v>
      </c>
      <c r="AN1264">
        <v>12600</v>
      </c>
      <c r="AO1264">
        <v>124100</v>
      </c>
      <c r="AP1264">
        <v>10.199999999999999</v>
      </c>
      <c r="AQ1264">
        <v>2.2000000000000002</v>
      </c>
      <c r="AR1264">
        <v>14200</v>
      </c>
      <c r="AS1264">
        <v>126400</v>
      </c>
      <c r="AT1264">
        <v>11.3</v>
      </c>
      <c r="AU1264">
        <v>2.1</v>
      </c>
      <c r="AV1264">
        <v>15900</v>
      </c>
      <c r="AW1264">
        <v>127000</v>
      </c>
      <c r="AX1264">
        <v>12.6</v>
      </c>
      <c r="AY1264">
        <v>2.2999999999999998</v>
      </c>
      <c r="AZ1264">
        <v>20000</v>
      </c>
      <c r="BA1264">
        <v>134700</v>
      </c>
      <c r="BB1264">
        <v>14.8</v>
      </c>
      <c r="BC1264">
        <v>2.7</v>
      </c>
      <c r="BD1264">
        <v>22100</v>
      </c>
      <c r="BE1264">
        <v>141200</v>
      </c>
      <c r="BF1264">
        <v>15.6</v>
      </c>
      <c r="BG1264">
        <v>2.9</v>
      </c>
      <c r="BH1264">
        <v>16300</v>
      </c>
      <c r="BI1264">
        <v>143200</v>
      </c>
      <c r="BJ1264">
        <v>11.4</v>
      </c>
      <c r="BK1264">
        <v>2.6</v>
      </c>
      <c r="BL1264">
        <v>15000</v>
      </c>
      <c r="BM1264">
        <v>141600</v>
      </c>
      <c r="BN1264">
        <v>10.6</v>
      </c>
      <c r="BO1264">
        <v>2.7</v>
      </c>
      <c r="BP1264">
        <v>10100</v>
      </c>
      <c r="BQ1264">
        <v>137700</v>
      </c>
      <c r="BR1264">
        <v>7.3</v>
      </c>
      <c r="BS1264">
        <v>2.5</v>
      </c>
      <c r="BT1264">
        <v>14400</v>
      </c>
      <c r="BU1264">
        <v>142200</v>
      </c>
      <c r="BV1264">
        <v>10.1</v>
      </c>
      <c r="BW1264">
        <v>3.3</v>
      </c>
    </row>
    <row r="1265" spans="1:75" x14ac:dyDescent="0.3">
      <c r="A1265" t="s">
        <v>186</v>
      </c>
      <c r="B1265" t="str">
        <f>VLOOKUP(A1265,'class and classification'!$A$1:$B$338,2,FALSE)</f>
        <v>Predominantly Urban</v>
      </c>
      <c r="C1265" t="str">
        <f>VLOOKUP(A1265,'class and classification'!$A$1:$C$338,3,FALSE)</f>
        <v>UA</v>
      </c>
      <c r="D1265">
        <v>10900</v>
      </c>
      <c r="E1265">
        <v>119100</v>
      </c>
      <c r="F1265">
        <v>9.1</v>
      </c>
      <c r="G1265">
        <v>1.9</v>
      </c>
      <c r="H1265">
        <v>10700</v>
      </c>
      <c r="I1265">
        <v>120800</v>
      </c>
      <c r="J1265">
        <v>8.8000000000000007</v>
      </c>
      <c r="K1265">
        <v>2</v>
      </c>
      <c r="L1265">
        <v>10200</v>
      </c>
      <c r="M1265">
        <v>119900</v>
      </c>
      <c r="N1265">
        <v>8.5</v>
      </c>
      <c r="O1265">
        <v>2</v>
      </c>
      <c r="P1265">
        <v>11500</v>
      </c>
      <c r="Q1265">
        <v>127500</v>
      </c>
      <c r="R1265">
        <v>9</v>
      </c>
      <c r="S1265">
        <v>2.1</v>
      </c>
      <c r="T1265">
        <v>10900</v>
      </c>
      <c r="U1265">
        <v>128500</v>
      </c>
      <c r="V1265">
        <v>8.5</v>
      </c>
      <c r="W1265">
        <v>2.2000000000000002</v>
      </c>
      <c r="X1265">
        <v>9700</v>
      </c>
      <c r="Y1265">
        <v>122500</v>
      </c>
      <c r="Z1265">
        <v>7.9</v>
      </c>
      <c r="AA1265">
        <v>2.1</v>
      </c>
      <c r="AB1265">
        <v>11000</v>
      </c>
      <c r="AC1265">
        <v>122700</v>
      </c>
      <c r="AD1265">
        <v>9</v>
      </c>
      <c r="AE1265">
        <v>2.1</v>
      </c>
      <c r="AF1265">
        <v>10400</v>
      </c>
      <c r="AG1265">
        <v>127300</v>
      </c>
      <c r="AH1265">
        <v>8.1999999999999993</v>
      </c>
      <c r="AI1265">
        <v>2</v>
      </c>
      <c r="AJ1265">
        <v>10100</v>
      </c>
      <c r="AK1265">
        <v>125000</v>
      </c>
      <c r="AL1265">
        <v>8.1</v>
      </c>
      <c r="AM1265">
        <v>1.9</v>
      </c>
      <c r="AN1265">
        <v>8900</v>
      </c>
      <c r="AO1265">
        <v>124900</v>
      </c>
      <c r="AP1265">
        <v>7.1</v>
      </c>
      <c r="AQ1265">
        <v>1.7</v>
      </c>
      <c r="AR1265">
        <v>10200</v>
      </c>
      <c r="AS1265">
        <v>126500</v>
      </c>
      <c r="AT1265">
        <v>8.1</v>
      </c>
      <c r="AU1265">
        <v>1.9</v>
      </c>
      <c r="AV1265">
        <v>11000</v>
      </c>
      <c r="AW1265">
        <v>131800</v>
      </c>
      <c r="AX1265">
        <v>8.3000000000000007</v>
      </c>
      <c r="AY1265">
        <v>2</v>
      </c>
      <c r="AZ1265">
        <v>11400</v>
      </c>
      <c r="BA1265">
        <v>130900</v>
      </c>
      <c r="BB1265">
        <v>8.6999999999999993</v>
      </c>
      <c r="BC1265">
        <v>2.1</v>
      </c>
      <c r="BD1265">
        <v>9100</v>
      </c>
      <c r="BE1265">
        <v>134300</v>
      </c>
      <c r="BF1265">
        <v>6.7</v>
      </c>
      <c r="BG1265">
        <v>1.8</v>
      </c>
      <c r="BH1265">
        <v>9900</v>
      </c>
      <c r="BI1265">
        <v>129100</v>
      </c>
      <c r="BJ1265">
        <v>7.7</v>
      </c>
      <c r="BK1265">
        <v>2</v>
      </c>
      <c r="BL1265">
        <v>10500</v>
      </c>
      <c r="BM1265">
        <v>136600</v>
      </c>
      <c r="BN1265">
        <v>7.7</v>
      </c>
      <c r="BO1265">
        <v>2</v>
      </c>
      <c r="BP1265">
        <v>9300</v>
      </c>
      <c r="BQ1265">
        <v>139800</v>
      </c>
      <c r="BR1265">
        <v>6.7</v>
      </c>
      <c r="BS1265">
        <v>2</v>
      </c>
      <c r="BT1265">
        <v>9400</v>
      </c>
      <c r="BU1265">
        <v>144100</v>
      </c>
      <c r="BV1265">
        <v>6.5</v>
      </c>
      <c r="BW1265">
        <v>2</v>
      </c>
    </row>
    <row r="1266" spans="1:75" x14ac:dyDescent="0.3">
      <c r="A1266" t="s">
        <v>187</v>
      </c>
      <c r="B1266" t="str">
        <f>VLOOKUP(A1266,'class and classification'!$A$1:$B$338,2,FALSE)</f>
        <v>Predominantly Urban</v>
      </c>
      <c r="C1266" t="str">
        <f>VLOOKUP(A1266,'class and classification'!$A$1:$C$338,3,FALSE)</f>
        <v>UA</v>
      </c>
      <c r="D1266">
        <v>11100</v>
      </c>
      <c r="E1266">
        <v>94600</v>
      </c>
      <c r="F1266">
        <v>11.8</v>
      </c>
      <c r="G1266">
        <v>2.2999999999999998</v>
      </c>
      <c r="H1266">
        <v>10700</v>
      </c>
      <c r="I1266">
        <v>100200</v>
      </c>
      <c r="J1266">
        <v>10.7</v>
      </c>
      <c r="K1266">
        <v>2.1</v>
      </c>
      <c r="L1266">
        <v>10200</v>
      </c>
      <c r="M1266">
        <v>99600</v>
      </c>
      <c r="N1266">
        <v>10.199999999999999</v>
      </c>
      <c r="O1266">
        <v>2.2000000000000002</v>
      </c>
      <c r="P1266">
        <v>10500</v>
      </c>
      <c r="Q1266">
        <v>97000</v>
      </c>
      <c r="R1266">
        <v>10.8</v>
      </c>
      <c r="S1266">
        <v>2.2000000000000002</v>
      </c>
      <c r="T1266">
        <v>10200</v>
      </c>
      <c r="U1266">
        <v>98100</v>
      </c>
      <c r="V1266">
        <v>10.4</v>
      </c>
      <c r="W1266">
        <v>2.1</v>
      </c>
      <c r="X1266">
        <v>8700</v>
      </c>
      <c r="Y1266">
        <v>96400</v>
      </c>
      <c r="Z1266">
        <v>9</v>
      </c>
      <c r="AA1266">
        <v>2.1</v>
      </c>
      <c r="AB1266">
        <v>10700</v>
      </c>
      <c r="AC1266">
        <v>99500</v>
      </c>
      <c r="AD1266">
        <v>10.8</v>
      </c>
      <c r="AE1266">
        <v>2.4</v>
      </c>
      <c r="AF1266">
        <v>9200</v>
      </c>
      <c r="AG1266">
        <v>99200</v>
      </c>
      <c r="AH1266">
        <v>9.3000000000000007</v>
      </c>
      <c r="AI1266">
        <v>2.1</v>
      </c>
      <c r="AJ1266">
        <v>10700</v>
      </c>
      <c r="AK1266">
        <v>101700</v>
      </c>
      <c r="AL1266">
        <v>10.5</v>
      </c>
      <c r="AM1266">
        <v>2.2000000000000002</v>
      </c>
      <c r="AN1266">
        <v>10500</v>
      </c>
      <c r="AO1266">
        <v>102100</v>
      </c>
      <c r="AP1266">
        <v>10.3</v>
      </c>
      <c r="AQ1266">
        <v>2.1</v>
      </c>
      <c r="AR1266">
        <v>10900</v>
      </c>
      <c r="AS1266">
        <v>99000</v>
      </c>
      <c r="AT1266">
        <v>11</v>
      </c>
      <c r="AU1266">
        <v>2.2000000000000002</v>
      </c>
      <c r="AV1266">
        <v>12400</v>
      </c>
      <c r="AW1266">
        <v>100100</v>
      </c>
      <c r="AX1266">
        <v>12.4</v>
      </c>
      <c r="AY1266">
        <v>2.5</v>
      </c>
      <c r="AZ1266">
        <v>12700</v>
      </c>
      <c r="BA1266">
        <v>104900</v>
      </c>
      <c r="BB1266">
        <v>12.1</v>
      </c>
      <c r="BC1266">
        <v>2.4</v>
      </c>
      <c r="BD1266">
        <v>10900</v>
      </c>
      <c r="BE1266">
        <v>107800</v>
      </c>
      <c r="BF1266">
        <v>10.1</v>
      </c>
      <c r="BG1266">
        <v>2.2000000000000002</v>
      </c>
      <c r="BH1266">
        <v>11900</v>
      </c>
      <c r="BI1266">
        <v>107600</v>
      </c>
      <c r="BJ1266">
        <v>11.1</v>
      </c>
      <c r="BK1266">
        <v>2.7</v>
      </c>
      <c r="BL1266">
        <v>11400</v>
      </c>
      <c r="BM1266">
        <v>104300</v>
      </c>
      <c r="BN1266">
        <v>10.9</v>
      </c>
      <c r="BO1266">
        <v>2.6</v>
      </c>
      <c r="BP1266">
        <v>14200</v>
      </c>
      <c r="BQ1266">
        <v>108500</v>
      </c>
      <c r="BR1266">
        <v>13.1</v>
      </c>
      <c r="BS1266">
        <v>3.1</v>
      </c>
      <c r="BT1266">
        <v>8600</v>
      </c>
      <c r="BU1266">
        <v>111100</v>
      </c>
      <c r="BV1266">
        <v>7.7</v>
      </c>
      <c r="BW1266">
        <v>2.6</v>
      </c>
    </row>
    <row r="1267" spans="1:75" x14ac:dyDescent="0.3">
      <c r="A1267" t="s">
        <v>188</v>
      </c>
      <c r="B1267" t="str">
        <f>VLOOKUP(A1267,'class and classification'!$A$1:$B$338,2,FALSE)</f>
        <v>Predominantly Urban</v>
      </c>
      <c r="C1267" t="str">
        <f>VLOOKUP(A1267,'class and classification'!$A$1:$C$338,3,FALSE)</f>
        <v>UA</v>
      </c>
      <c r="D1267">
        <v>7000</v>
      </c>
      <c r="E1267">
        <v>76900</v>
      </c>
      <c r="F1267">
        <v>9.1</v>
      </c>
      <c r="G1267">
        <v>2</v>
      </c>
      <c r="H1267">
        <v>7900</v>
      </c>
      <c r="I1267">
        <v>78900</v>
      </c>
      <c r="J1267">
        <v>10</v>
      </c>
      <c r="K1267">
        <v>2</v>
      </c>
      <c r="L1267">
        <v>7700</v>
      </c>
      <c r="M1267">
        <v>83200</v>
      </c>
      <c r="N1267">
        <v>9.1999999999999993</v>
      </c>
      <c r="O1267">
        <v>2</v>
      </c>
      <c r="P1267">
        <v>6600</v>
      </c>
      <c r="Q1267">
        <v>82400</v>
      </c>
      <c r="R1267">
        <v>8</v>
      </c>
      <c r="S1267">
        <v>1.9</v>
      </c>
      <c r="T1267">
        <v>5800</v>
      </c>
      <c r="U1267">
        <v>82800</v>
      </c>
      <c r="V1267">
        <v>7</v>
      </c>
      <c r="W1267">
        <v>1.9</v>
      </c>
      <c r="X1267">
        <v>4900</v>
      </c>
      <c r="Y1267">
        <v>80700</v>
      </c>
      <c r="Z1267">
        <v>6.1</v>
      </c>
      <c r="AA1267">
        <v>1.9</v>
      </c>
      <c r="AB1267">
        <v>5800</v>
      </c>
      <c r="AC1267">
        <v>78200</v>
      </c>
      <c r="AD1267">
        <v>7.4</v>
      </c>
      <c r="AE1267">
        <v>2.1</v>
      </c>
      <c r="AF1267">
        <v>6300</v>
      </c>
      <c r="AG1267">
        <v>80900</v>
      </c>
      <c r="AH1267">
        <v>7.8</v>
      </c>
      <c r="AI1267">
        <v>1.9</v>
      </c>
      <c r="AJ1267">
        <v>6800</v>
      </c>
      <c r="AK1267">
        <v>80600</v>
      </c>
      <c r="AL1267">
        <v>8.5</v>
      </c>
      <c r="AM1267">
        <v>1.9</v>
      </c>
      <c r="AN1267">
        <v>5700</v>
      </c>
      <c r="AO1267">
        <v>82000</v>
      </c>
      <c r="AP1267">
        <v>7</v>
      </c>
      <c r="AQ1267">
        <v>1.7</v>
      </c>
      <c r="AR1267">
        <v>6600</v>
      </c>
      <c r="AS1267">
        <v>81900</v>
      </c>
      <c r="AT1267">
        <v>8</v>
      </c>
      <c r="AU1267">
        <v>1.7</v>
      </c>
      <c r="AV1267">
        <v>6800</v>
      </c>
      <c r="AW1267">
        <v>81500</v>
      </c>
      <c r="AX1267">
        <v>8.4</v>
      </c>
      <c r="AY1267">
        <v>2</v>
      </c>
      <c r="AZ1267">
        <v>8400</v>
      </c>
      <c r="BA1267">
        <v>85700</v>
      </c>
      <c r="BB1267">
        <v>9.8000000000000007</v>
      </c>
      <c r="BC1267">
        <v>2.2999999999999998</v>
      </c>
      <c r="BD1267">
        <v>7900</v>
      </c>
      <c r="BE1267">
        <v>87800</v>
      </c>
      <c r="BF1267">
        <v>9</v>
      </c>
      <c r="BG1267">
        <v>2.2999999999999998</v>
      </c>
      <c r="BH1267">
        <v>5900</v>
      </c>
      <c r="BI1267">
        <v>86500</v>
      </c>
      <c r="BJ1267">
        <v>6.8</v>
      </c>
      <c r="BK1267">
        <v>2.2000000000000002</v>
      </c>
      <c r="BL1267">
        <v>6700</v>
      </c>
      <c r="BM1267">
        <v>89500</v>
      </c>
      <c r="BN1267">
        <v>7.5</v>
      </c>
      <c r="BO1267">
        <v>2.1</v>
      </c>
      <c r="BP1267">
        <v>7200</v>
      </c>
      <c r="BQ1267">
        <v>92700</v>
      </c>
      <c r="BR1267">
        <v>7.7</v>
      </c>
      <c r="BS1267">
        <v>2.4</v>
      </c>
      <c r="BT1267">
        <v>6500</v>
      </c>
      <c r="BU1267">
        <v>91300</v>
      </c>
      <c r="BV1267">
        <v>7.2</v>
      </c>
      <c r="BW1267">
        <v>2.6</v>
      </c>
    </row>
    <row r="1268" spans="1:75" x14ac:dyDescent="0.3">
      <c r="A1268" t="s">
        <v>189</v>
      </c>
      <c r="B1268" t="str">
        <f>VLOOKUP(A1268,'class and classification'!$A$1:$B$338,2,FALSE)</f>
        <v>Predominantly Urban</v>
      </c>
      <c r="C1268" t="str">
        <f>VLOOKUP(A1268,'class and classification'!$A$1:$C$338,3,FALSE)</f>
        <v>UA</v>
      </c>
      <c r="D1268">
        <v>5600</v>
      </c>
      <c r="E1268">
        <v>59600</v>
      </c>
      <c r="F1268">
        <v>9.3000000000000007</v>
      </c>
      <c r="G1268">
        <v>2</v>
      </c>
      <c r="H1268">
        <v>5900</v>
      </c>
      <c r="I1268">
        <v>61100</v>
      </c>
      <c r="J1268">
        <v>9.6999999999999993</v>
      </c>
      <c r="K1268">
        <v>1.9</v>
      </c>
      <c r="L1268">
        <v>6300</v>
      </c>
      <c r="M1268">
        <v>63200</v>
      </c>
      <c r="N1268">
        <v>9.9</v>
      </c>
      <c r="O1268">
        <v>2</v>
      </c>
      <c r="P1268">
        <v>6700</v>
      </c>
      <c r="Q1268">
        <v>62800</v>
      </c>
      <c r="R1268">
        <v>10.7</v>
      </c>
      <c r="S1268">
        <v>2.1</v>
      </c>
      <c r="T1268">
        <v>5100</v>
      </c>
      <c r="U1268">
        <v>64600</v>
      </c>
      <c r="V1268">
        <v>7.8</v>
      </c>
      <c r="W1268">
        <v>1.8</v>
      </c>
      <c r="X1268">
        <v>5400</v>
      </c>
      <c r="Y1268">
        <v>66200</v>
      </c>
      <c r="Z1268">
        <v>8.1</v>
      </c>
      <c r="AA1268">
        <v>1.8</v>
      </c>
      <c r="AB1268">
        <v>6000</v>
      </c>
      <c r="AC1268">
        <v>64500</v>
      </c>
      <c r="AD1268">
        <v>9.3000000000000007</v>
      </c>
      <c r="AE1268">
        <v>2.1</v>
      </c>
      <c r="AF1268">
        <v>6500</v>
      </c>
      <c r="AG1268">
        <v>64500</v>
      </c>
      <c r="AH1268">
        <v>10</v>
      </c>
      <c r="AI1268">
        <v>2.1</v>
      </c>
      <c r="AJ1268">
        <v>5500</v>
      </c>
      <c r="AK1268">
        <v>65800</v>
      </c>
      <c r="AL1268">
        <v>8.3000000000000007</v>
      </c>
      <c r="AM1268">
        <v>2.1</v>
      </c>
      <c r="AN1268">
        <v>6000</v>
      </c>
      <c r="AO1268">
        <v>66100</v>
      </c>
      <c r="AP1268">
        <v>9.1</v>
      </c>
      <c r="AQ1268">
        <v>2.1</v>
      </c>
      <c r="AR1268">
        <v>5400</v>
      </c>
      <c r="AS1268">
        <v>68200</v>
      </c>
      <c r="AT1268">
        <v>8</v>
      </c>
      <c r="AU1268">
        <v>1.9</v>
      </c>
      <c r="AV1268">
        <v>5800</v>
      </c>
      <c r="AW1268">
        <v>72800</v>
      </c>
      <c r="AX1268">
        <v>8</v>
      </c>
      <c r="AY1268">
        <v>1.9</v>
      </c>
      <c r="AZ1268">
        <v>5500</v>
      </c>
      <c r="BA1268">
        <v>72300</v>
      </c>
      <c r="BB1268">
        <v>7.6</v>
      </c>
      <c r="BC1268">
        <v>1.9</v>
      </c>
      <c r="BD1268">
        <v>7800</v>
      </c>
      <c r="BE1268">
        <v>74100</v>
      </c>
      <c r="BF1268">
        <v>10.6</v>
      </c>
      <c r="BG1268">
        <v>2.2000000000000002</v>
      </c>
      <c r="BH1268">
        <v>5500</v>
      </c>
      <c r="BI1268">
        <v>73300</v>
      </c>
      <c r="BJ1268">
        <v>7.6</v>
      </c>
      <c r="BK1268">
        <v>1.9</v>
      </c>
      <c r="BL1268">
        <v>7300</v>
      </c>
      <c r="BM1268">
        <v>74400</v>
      </c>
      <c r="BN1268">
        <v>9.8000000000000007</v>
      </c>
      <c r="BO1268">
        <v>2.2999999999999998</v>
      </c>
      <c r="BP1268">
        <v>6300</v>
      </c>
      <c r="BQ1268">
        <v>69600</v>
      </c>
      <c r="BR1268">
        <v>9.1</v>
      </c>
      <c r="BS1268">
        <v>3</v>
      </c>
      <c r="BT1268">
        <v>5000</v>
      </c>
      <c r="BU1268">
        <v>68600</v>
      </c>
      <c r="BV1268">
        <v>7.3</v>
      </c>
      <c r="BW1268">
        <v>2.9</v>
      </c>
    </row>
    <row r="1269" spans="1:75" x14ac:dyDescent="0.3">
      <c r="A1269" t="s">
        <v>190</v>
      </c>
      <c r="B1269" t="str">
        <f>VLOOKUP(A1269,'class and classification'!$A$1:$B$338,2,FALSE)</f>
        <v>Predominantly Urban</v>
      </c>
      <c r="C1269" t="str">
        <f>VLOOKUP(A1269,'class and classification'!$A$1:$C$338,3,FALSE)</f>
        <v>UA</v>
      </c>
      <c r="D1269">
        <v>11800</v>
      </c>
      <c r="E1269">
        <v>114700</v>
      </c>
      <c r="F1269">
        <v>10.3</v>
      </c>
      <c r="G1269">
        <v>2</v>
      </c>
      <c r="H1269">
        <v>11700</v>
      </c>
      <c r="I1269">
        <v>110500</v>
      </c>
      <c r="J1269">
        <v>10.6</v>
      </c>
      <c r="K1269">
        <v>2.1</v>
      </c>
      <c r="L1269">
        <v>13300</v>
      </c>
      <c r="M1269">
        <v>111500</v>
      </c>
      <c r="N1269">
        <v>11.9</v>
      </c>
      <c r="O1269">
        <v>2.2999999999999998</v>
      </c>
      <c r="P1269">
        <v>14000</v>
      </c>
      <c r="Q1269">
        <v>116400</v>
      </c>
      <c r="R1269">
        <v>12.1</v>
      </c>
      <c r="S1269">
        <v>2.5</v>
      </c>
      <c r="T1269">
        <v>9100</v>
      </c>
      <c r="U1269">
        <v>118400</v>
      </c>
      <c r="V1269">
        <v>7.7</v>
      </c>
      <c r="W1269">
        <v>2</v>
      </c>
      <c r="X1269">
        <v>11000</v>
      </c>
      <c r="Y1269">
        <v>112300</v>
      </c>
      <c r="Z1269">
        <v>9.8000000000000007</v>
      </c>
      <c r="AA1269">
        <v>2.2999999999999998</v>
      </c>
      <c r="AB1269">
        <v>11700</v>
      </c>
      <c r="AC1269">
        <v>111000</v>
      </c>
      <c r="AD1269">
        <v>10.5</v>
      </c>
      <c r="AE1269">
        <v>2.2000000000000002</v>
      </c>
      <c r="AF1269">
        <v>10400</v>
      </c>
      <c r="AG1269">
        <v>115900</v>
      </c>
      <c r="AH1269">
        <v>8.9</v>
      </c>
      <c r="AI1269">
        <v>2.1</v>
      </c>
      <c r="AJ1269">
        <v>11800</v>
      </c>
      <c r="AK1269">
        <v>114400</v>
      </c>
      <c r="AL1269">
        <v>10.3</v>
      </c>
      <c r="AM1269">
        <v>2.2000000000000002</v>
      </c>
      <c r="AN1269">
        <v>10300</v>
      </c>
      <c r="AO1269">
        <v>117600</v>
      </c>
      <c r="AP1269">
        <v>8.8000000000000007</v>
      </c>
      <c r="AQ1269">
        <v>2</v>
      </c>
      <c r="AR1269">
        <v>12300</v>
      </c>
      <c r="AS1269">
        <v>117100</v>
      </c>
      <c r="AT1269">
        <v>10.5</v>
      </c>
      <c r="AU1269">
        <v>2.2999999999999998</v>
      </c>
      <c r="AV1269">
        <v>14100</v>
      </c>
      <c r="AW1269">
        <v>131100</v>
      </c>
      <c r="AX1269">
        <v>10.7</v>
      </c>
      <c r="AY1269">
        <v>2.2000000000000002</v>
      </c>
      <c r="AZ1269">
        <v>12300</v>
      </c>
      <c r="BA1269">
        <v>124300</v>
      </c>
      <c r="BB1269">
        <v>9.9</v>
      </c>
      <c r="BC1269">
        <v>2.1</v>
      </c>
      <c r="BD1269">
        <v>13600</v>
      </c>
      <c r="BE1269">
        <v>130500</v>
      </c>
      <c r="BF1269">
        <v>10.4</v>
      </c>
      <c r="BG1269">
        <v>2.1</v>
      </c>
      <c r="BH1269">
        <v>13200</v>
      </c>
      <c r="BI1269">
        <v>130200</v>
      </c>
      <c r="BJ1269">
        <v>10.1</v>
      </c>
      <c r="BK1269">
        <v>2.1</v>
      </c>
      <c r="BL1269">
        <v>11100</v>
      </c>
      <c r="BM1269">
        <v>134500</v>
      </c>
      <c r="BN1269">
        <v>8.1999999999999993</v>
      </c>
      <c r="BO1269">
        <v>2</v>
      </c>
      <c r="BP1269">
        <v>13600</v>
      </c>
      <c r="BQ1269">
        <v>137800</v>
      </c>
      <c r="BR1269">
        <v>9.8000000000000007</v>
      </c>
      <c r="BS1269">
        <v>2.6</v>
      </c>
      <c r="BT1269">
        <v>10100</v>
      </c>
      <c r="BU1269">
        <v>132000</v>
      </c>
      <c r="BV1269">
        <v>7.6</v>
      </c>
      <c r="BW1269">
        <v>2.5</v>
      </c>
    </row>
    <row r="1270" spans="1:75" x14ac:dyDescent="0.3">
      <c r="A1270" t="s">
        <v>191</v>
      </c>
      <c r="B1270" t="str">
        <f>VLOOKUP(A1270,'class and classification'!$A$1:$B$338,2,FALSE)</f>
        <v>Urban with Significant Rural</v>
      </c>
      <c r="C1270" t="str">
        <f>VLOOKUP(A1270,'class and classification'!$A$1:$C$338,3,FALSE)</f>
        <v>UA</v>
      </c>
      <c r="D1270">
        <v>8000</v>
      </c>
      <c r="E1270">
        <v>77000</v>
      </c>
      <c r="F1270">
        <v>10.4</v>
      </c>
      <c r="G1270">
        <v>2</v>
      </c>
      <c r="H1270">
        <v>8100</v>
      </c>
      <c r="I1270">
        <v>79300</v>
      </c>
      <c r="J1270">
        <v>10.199999999999999</v>
      </c>
      <c r="K1270">
        <v>2.1</v>
      </c>
      <c r="L1270">
        <v>8100</v>
      </c>
      <c r="M1270">
        <v>80000</v>
      </c>
      <c r="N1270">
        <v>10.1</v>
      </c>
      <c r="O1270">
        <v>2.1</v>
      </c>
      <c r="P1270">
        <v>9700</v>
      </c>
      <c r="Q1270">
        <v>83000</v>
      </c>
      <c r="R1270">
        <v>11.7</v>
      </c>
      <c r="S1270">
        <v>2.2000000000000002</v>
      </c>
      <c r="T1270">
        <v>7400</v>
      </c>
      <c r="U1270">
        <v>83700</v>
      </c>
      <c r="V1270">
        <v>8.9</v>
      </c>
      <c r="W1270">
        <v>2</v>
      </c>
      <c r="X1270">
        <v>6800</v>
      </c>
      <c r="Y1270">
        <v>80000</v>
      </c>
      <c r="Z1270">
        <v>8.5</v>
      </c>
      <c r="AA1270">
        <v>2</v>
      </c>
      <c r="AB1270">
        <v>9100</v>
      </c>
      <c r="AC1270">
        <v>82200</v>
      </c>
      <c r="AD1270">
        <v>11</v>
      </c>
      <c r="AE1270">
        <v>2.2999999999999998</v>
      </c>
      <c r="AF1270">
        <v>7900</v>
      </c>
      <c r="AG1270">
        <v>79100</v>
      </c>
      <c r="AH1270">
        <v>10</v>
      </c>
      <c r="AI1270">
        <v>2.1</v>
      </c>
      <c r="AJ1270">
        <v>8100</v>
      </c>
      <c r="AK1270">
        <v>79800</v>
      </c>
      <c r="AL1270">
        <v>10.1</v>
      </c>
      <c r="AM1270">
        <v>2.1</v>
      </c>
      <c r="AN1270">
        <v>6800</v>
      </c>
      <c r="AO1270">
        <v>82800</v>
      </c>
      <c r="AP1270">
        <v>8.1999999999999993</v>
      </c>
      <c r="AQ1270">
        <v>1.9</v>
      </c>
      <c r="AR1270">
        <v>7500</v>
      </c>
      <c r="AS1270">
        <v>82500</v>
      </c>
      <c r="AT1270">
        <v>9.1</v>
      </c>
      <c r="AU1270">
        <v>2</v>
      </c>
      <c r="AV1270">
        <v>6100</v>
      </c>
      <c r="AW1270">
        <v>85000</v>
      </c>
      <c r="AX1270">
        <v>7.2</v>
      </c>
      <c r="AY1270">
        <v>1.8</v>
      </c>
      <c r="AZ1270">
        <v>7000</v>
      </c>
      <c r="BA1270">
        <v>83500</v>
      </c>
      <c r="BB1270">
        <v>8.4</v>
      </c>
      <c r="BC1270">
        <v>2.1</v>
      </c>
      <c r="BD1270">
        <v>7100</v>
      </c>
      <c r="BE1270">
        <v>82100</v>
      </c>
      <c r="BF1270">
        <v>8.6</v>
      </c>
      <c r="BG1270">
        <v>2.2000000000000002</v>
      </c>
      <c r="BH1270">
        <v>9100</v>
      </c>
      <c r="BI1270">
        <v>83300</v>
      </c>
      <c r="BJ1270">
        <v>10.9</v>
      </c>
      <c r="BK1270">
        <v>2.5</v>
      </c>
      <c r="BL1270">
        <v>8100</v>
      </c>
      <c r="BM1270">
        <v>85400</v>
      </c>
      <c r="BN1270">
        <v>9.5</v>
      </c>
      <c r="BO1270">
        <v>2.2999999999999998</v>
      </c>
      <c r="BP1270">
        <v>7000</v>
      </c>
      <c r="BQ1270">
        <v>84200</v>
      </c>
      <c r="BR1270">
        <v>8.3000000000000007</v>
      </c>
      <c r="BS1270">
        <v>2.5</v>
      </c>
      <c r="BT1270">
        <v>6700</v>
      </c>
      <c r="BU1270">
        <v>84100</v>
      </c>
      <c r="BV1270">
        <v>8</v>
      </c>
      <c r="BW1270">
        <v>2.5</v>
      </c>
    </row>
    <row r="1271" spans="1:75" x14ac:dyDescent="0.3">
      <c r="A1271" t="s">
        <v>192</v>
      </c>
      <c r="B1271" t="str">
        <f>VLOOKUP(A1271,'class and classification'!$A$1:$B$338,2,FALSE)</f>
        <v>Predominantly Urban</v>
      </c>
      <c r="C1271" t="str">
        <f>VLOOKUP(A1271,'class and classification'!$A$1:$C$338,3,FALSE)</f>
        <v>UA</v>
      </c>
      <c r="D1271">
        <v>5900</v>
      </c>
      <c r="E1271">
        <v>68700</v>
      </c>
      <c r="F1271">
        <v>8.6999999999999993</v>
      </c>
      <c r="G1271">
        <v>1.8</v>
      </c>
      <c r="H1271">
        <v>5200</v>
      </c>
      <c r="I1271">
        <v>71600</v>
      </c>
      <c r="J1271">
        <v>7.3</v>
      </c>
      <c r="K1271">
        <v>1.6</v>
      </c>
      <c r="L1271">
        <v>5500</v>
      </c>
      <c r="M1271">
        <v>70600</v>
      </c>
      <c r="N1271">
        <v>7.8</v>
      </c>
      <c r="O1271">
        <v>1.7</v>
      </c>
      <c r="P1271">
        <v>5600</v>
      </c>
      <c r="Q1271">
        <v>71900</v>
      </c>
      <c r="R1271">
        <v>7.7</v>
      </c>
      <c r="S1271">
        <v>1.9</v>
      </c>
      <c r="T1271">
        <v>5700</v>
      </c>
      <c r="U1271">
        <v>73400</v>
      </c>
      <c r="V1271">
        <v>7.8</v>
      </c>
      <c r="W1271">
        <v>1.9</v>
      </c>
      <c r="X1271">
        <v>6900</v>
      </c>
      <c r="Y1271">
        <v>72400</v>
      </c>
      <c r="Z1271">
        <v>9.5</v>
      </c>
      <c r="AA1271">
        <v>2.1</v>
      </c>
      <c r="AB1271">
        <v>6000</v>
      </c>
      <c r="AC1271">
        <v>70600</v>
      </c>
      <c r="AD1271">
        <v>8.5</v>
      </c>
      <c r="AE1271">
        <v>2</v>
      </c>
      <c r="AF1271">
        <v>6900</v>
      </c>
      <c r="AG1271">
        <v>71300</v>
      </c>
      <c r="AH1271">
        <v>9.6999999999999993</v>
      </c>
      <c r="AI1271">
        <v>2.2999999999999998</v>
      </c>
      <c r="AJ1271">
        <v>6300</v>
      </c>
      <c r="AK1271">
        <v>71500</v>
      </c>
      <c r="AL1271">
        <v>8.6999999999999993</v>
      </c>
      <c r="AM1271">
        <v>2</v>
      </c>
      <c r="AN1271">
        <v>5900</v>
      </c>
      <c r="AO1271">
        <v>72600</v>
      </c>
      <c r="AP1271">
        <v>8.1999999999999993</v>
      </c>
      <c r="AQ1271">
        <v>1.8</v>
      </c>
      <c r="AR1271">
        <v>5200</v>
      </c>
      <c r="AS1271">
        <v>74100</v>
      </c>
      <c r="AT1271">
        <v>7</v>
      </c>
      <c r="AU1271">
        <v>1.7</v>
      </c>
      <c r="AV1271">
        <v>6100</v>
      </c>
      <c r="AW1271">
        <v>74900</v>
      </c>
      <c r="AX1271">
        <v>8.1</v>
      </c>
      <c r="AY1271">
        <v>1.8</v>
      </c>
      <c r="AZ1271">
        <v>5100</v>
      </c>
      <c r="BA1271">
        <v>75700</v>
      </c>
      <c r="BB1271">
        <v>6.8</v>
      </c>
      <c r="BC1271">
        <v>1.7</v>
      </c>
      <c r="BD1271">
        <v>6400</v>
      </c>
      <c r="BE1271">
        <v>77900</v>
      </c>
      <c r="BF1271">
        <v>8.1999999999999993</v>
      </c>
      <c r="BG1271">
        <v>1.7</v>
      </c>
      <c r="BH1271">
        <v>4500</v>
      </c>
      <c r="BI1271">
        <v>77200</v>
      </c>
      <c r="BJ1271">
        <v>5.9</v>
      </c>
      <c r="BK1271">
        <v>1.6</v>
      </c>
      <c r="BL1271">
        <v>4400</v>
      </c>
      <c r="BM1271">
        <v>77900</v>
      </c>
      <c r="BN1271">
        <v>5.6</v>
      </c>
      <c r="BO1271">
        <v>1.5</v>
      </c>
      <c r="BP1271">
        <v>5000</v>
      </c>
      <c r="BQ1271">
        <v>76100</v>
      </c>
      <c r="BR1271">
        <v>6.6</v>
      </c>
      <c r="BS1271">
        <v>1.9</v>
      </c>
      <c r="BT1271">
        <v>4500</v>
      </c>
      <c r="BU1271">
        <v>75900</v>
      </c>
      <c r="BV1271">
        <v>5.9</v>
      </c>
      <c r="BW1271">
        <v>1.9</v>
      </c>
    </row>
    <row r="1272" spans="1:75" x14ac:dyDescent="0.3">
      <c r="A1272" t="s">
        <v>193</v>
      </c>
      <c r="B1272" t="str">
        <f>VLOOKUP(A1272,'class and classification'!$A$1:$B$338,2,FALSE)</f>
        <v>Predominantly Urban</v>
      </c>
      <c r="C1272" t="str">
        <f>VLOOKUP(A1272,'class and classification'!$A$1:$C$338,3,FALSE)</f>
        <v>UA</v>
      </c>
      <c r="D1272">
        <v>6500</v>
      </c>
      <c r="E1272">
        <v>80000</v>
      </c>
      <c r="F1272">
        <v>8.1</v>
      </c>
      <c r="G1272">
        <v>1.7</v>
      </c>
      <c r="H1272">
        <v>5700</v>
      </c>
      <c r="I1272">
        <v>80300</v>
      </c>
      <c r="J1272">
        <v>7.1</v>
      </c>
      <c r="K1272">
        <v>1.7</v>
      </c>
      <c r="L1272">
        <v>6300</v>
      </c>
      <c r="M1272">
        <v>80500</v>
      </c>
      <c r="N1272">
        <v>7.8</v>
      </c>
      <c r="O1272">
        <v>1.7</v>
      </c>
      <c r="P1272">
        <v>5800</v>
      </c>
      <c r="Q1272">
        <v>82100</v>
      </c>
      <c r="R1272">
        <v>7.1</v>
      </c>
      <c r="S1272">
        <v>1.7</v>
      </c>
      <c r="T1272">
        <v>4500</v>
      </c>
      <c r="U1272">
        <v>78800</v>
      </c>
      <c r="V1272">
        <v>5.7</v>
      </c>
      <c r="W1272">
        <v>1.6</v>
      </c>
      <c r="X1272">
        <v>4800</v>
      </c>
      <c r="Y1272">
        <v>79300</v>
      </c>
      <c r="Z1272">
        <v>6.1</v>
      </c>
      <c r="AA1272">
        <v>1.8</v>
      </c>
      <c r="AB1272">
        <v>6900</v>
      </c>
      <c r="AC1272">
        <v>82200</v>
      </c>
      <c r="AD1272">
        <v>8.4</v>
      </c>
      <c r="AE1272">
        <v>2.1</v>
      </c>
      <c r="AF1272">
        <v>6800</v>
      </c>
      <c r="AG1272">
        <v>79000</v>
      </c>
      <c r="AH1272">
        <v>8.6</v>
      </c>
      <c r="AI1272">
        <v>2.1</v>
      </c>
      <c r="AJ1272">
        <v>6800</v>
      </c>
      <c r="AK1272">
        <v>82400</v>
      </c>
      <c r="AL1272">
        <v>8.1999999999999993</v>
      </c>
      <c r="AM1272">
        <v>2</v>
      </c>
      <c r="AN1272">
        <v>6300</v>
      </c>
      <c r="AO1272">
        <v>81800</v>
      </c>
      <c r="AP1272">
        <v>7.6</v>
      </c>
      <c r="AQ1272">
        <v>2</v>
      </c>
      <c r="AR1272">
        <v>6800</v>
      </c>
      <c r="AS1272">
        <v>80800</v>
      </c>
      <c r="AT1272">
        <v>8.4</v>
      </c>
      <c r="AU1272">
        <v>2.1</v>
      </c>
      <c r="AV1272">
        <v>5000</v>
      </c>
      <c r="AW1272">
        <v>82400</v>
      </c>
      <c r="AX1272">
        <v>6</v>
      </c>
      <c r="AY1272">
        <v>1.8</v>
      </c>
      <c r="AZ1272">
        <v>4700</v>
      </c>
      <c r="BA1272">
        <v>81400</v>
      </c>
      <c r="BB1272">
        <v>5.8</v>
      </c>
      <c r="BC1272">
        <v>1.8</v>
      </c>
      <c r="BD1272">
        <v>6400</v>
      </c>
      <c r="BE1272">
        <v>82100</v>
      </c>
      <c r="BF1272">
        <v>7.8</v>
      </c>
      <c r="BG1272">
        <v>2.1</v>
      </c>
      <c r="BH1272">
        <v>7100</v>
      </c>
      <c r="BI1272">
        <v>83000</v>
      </c>
      <c r="BJ1272">
        <v>8.6</v>
      </c>
      <c r="BK1272">
        <v>2.1</v>
      </c>
      <c r="BL1272">
        <v>5700</v>
      </c>
      <c r="BM1272">
        <v>84300</v>
      </c>
      <c r="BN1272">
        <v>6.7</v>
      </c>
      <c r="BO1272">
        <v>1.8</v>
      </c>
      <c r="BP1272">
        <v>4500</v>
      </c>
      <c r="BQ1272">
        <v>79600</v>
      </c>
      <c r="BR1272">
        <v>5.6</v>
      </c>
      <c r="BS1272">
        <v>1.9</v>
      </c>
      <c r="BT1272">
        <v>5300</v>
      </c>
      <c r="BU1272">
        <v>85300</v>
      </c>
      <c r="BV1272">
        <v>6.2</v>
      </c>
      <c r="BW1272">
        <v>2.1</v>
      </c>
    </row>
    <row r="1273" spans="1:75" x14ac:dyDescent="0.3">
      <c r="A1273" t="s">
        <v>1626</v>
      </c>
      <c r="B1273" t="str">
        <f>VLOOKUP(A1273,'class and classification'!$A$1:$B$338,2,FALSE)</f>
        <v>Urban with Significant Rural</v>
      </c>
      <c r="C1273" t="str">
        <f>VLOOKUP(A1273,'class and classification'!$A$1:$C$338,3,FALSE)</f>
        <v>UA</v>
      </c>
      <c r="D1273">
        <v>28800</v>
      </c>
      <c r="E1273">
        <v>248400</v>
      </c>
      <c r="F1273">
        <v>11.6</v>
      </c>
      <c r="G1273">
        <v>1.5</v>
      </c>
      <c r="H1273">
        <v>26500</v>
      </c>
      <c r="I1273">
        <v>254800</v>
      </c>
      <c r="J1273">
        <v>10.4</v>
      </c>
      <c r="K1273">
        <v>1.5</v>
      </c>
      <c r="L1273">
        <v>22900</v>
      </c>
      <c r="M1273">
        <v>252100</v>
      </c>
      <c r="N1273">
        <v>9.1</v>
      </c>
      <c r="O1273">
        <v>2</v>
      </c>
      <c r="P1273">
        <v>24100</v>
      </c>
      <c r="Q1273">
        <v>247100</v>
      </c>
      <c r="R1273">
        <v>9.6999999999999993</v>
      </c>
      <c r="S1273">
        <v>2.2000000000000002</v>
      </c>
      <c r="T1273">
        <v>26500</v>
      </c>
      <c r="U1273">
        <v>252600</v>
      </c>
      <c r="V1273">
        <v>10.5</v>
      </c>
      <c r="W1273">
        <v>2.2000000000000002</v>
      </c>
      <c r="X1273">
        <v>29500</v>
      </c>
      <c r="Y1273">
        <v>248800</v>
      </c>
      <c r="Z1273">
        <v>11.8</v>
      </c>
      <c r="AA1273">
        <v>2.4</v>
      </c>
      <c r="AB1273">
        <v>22800</v>
      </c>
      <c r="AC1273">
        <v>245900</v>
      </c>
      <c r="AD1273">
        <v>9.3000000000000007</v>
      </c>
      <c r="AE1273">
        <v>2.2000000000000002</v>
      </c>
      <c r="AF1273">
        <v>22800</v>
      </c>
      <c r="AG1273">
        <v>251200</v>
      </c>
      <c r="AH1273">
        <v>9.1</v>
      </c>
      <c r="AI1273">
        <v>2.1</v>
      </c>
      <c r="AJ1273">
        <v>20600</v>
      </c>
      <c r="AK1273">
        <v>250100</v>
      </c>
      <c r="AL1273">
        <v>8.3000000000000007</v>
      </c>
      <c r="AM1273">
        <v>1.9</v>
      </c>
      <c r="AN1273">
        <v>16900</v>
      </c>
      <c r="AO1273">
        <v>253100</v>
      </c>
      <c r="AP1273">
        <v>6.7</v>
      </c>
      <c r="AQ1273">
        <v>1.7</v>
      </c>
      <c r="AR1273">
        <v>28300</v>
      </c>
      <c r="AS1273">
        <v>263800</v>
      </c>
      <c r="AT1273">
        <v>10.7</v>
      </c>
      <c r="AU1273">
        <v>2</v>
      </c>
      <c r="AV1273">
        <v>20800</v>
      </c>
      <c r="AW1273">
        <v>266000</v>
      </c>
      <c r="AX1273">
        <v>7.8</v>
      </c>
      <c r="AY1273">
        <v>1.7</v>
      </c>
      <c r="AZ1273">
        <v>22900</v>
      </c>
      <c r="BA1273">
        <v>278300</v>
      </c>
      <c r="BB1273">
        <v>8.1999999999999993</v>
      </c>
      <c r="BC1273">
        <v>1.9</v>
      </c>
      <c r="BD1273">
        <v>26000</v>
      </c>
      <c r="BE1273">
        <v>276200</v>
      </c>
      <c r="BF1273">
        <v>9.4</v>
      </c>
      <c r="BG1273">
        <v>1.9</v>
      </c>
      <c r="BH1273">
        <v>21900</v>
      </c>
      <c r="BI1273">
        <v>272600</v>
      </c>
      <c r="BJ1273">
        <v>8</v>
      </c>
      <c r="BK1273">
        <v>1.9</v>
      </c>
      <c r="BL1273">
        <v>22500</v>
      </c>
      <c r="BM1273">
        <v>273400</v>
      </c>
      <c r="BN1273">
        <v>8.1999999999999993</v>
      </c>
      <c r="BO1273">
        <v>2</v>
      </c>
      <c r="BP1273">
        <v>25900</v>
      </c>
      <c r="BQ1273">
        <v>270600</v>
      </c>
      <c r="BR1273">
        <v>9.6</v>
      </c>
      <c r="BS1273">
        <v>2.2999999999999998</v>
      </c>
      <c r="BT1273">
        <v>24900</v>
      </c>
      <c r="BU1273">
        <v>269800</v>
      </c>
      <c r="BV1273">
        <v>9.1999999999999993</v>
      </c>
      <c r="BW1273">
        <v>2</v>
      </c>
    </row>
    <row r="1274" spans="1:75" x14ac:dyDescent="0.3">
      <c r="A1274" t="s">
        <v>195</v>
      </c>
      <c r="B1274" t="str">
        <f>VLOOKUP(A1274,'class and classification'!$A$1:$B$338,2,FALSE)</f>
        <v>Urban with Significant Rural</v>
      </c>
      <c r="C1274" t="str">
        <f>VLOOKUP(A1274,'class and classification'!$A$1:$C$338,3,FALSE)</f>
        <v>SC</v>
      </c>
      <c r="D1274">
        <v>33000</v>
      </c>
      <c r="E1274">
        <v>232100</v>
      </c>
      <c r="F1274">
        <v>14.2</v>
      </c>
      <c r="G1274">
        <v>1.5</v>
      </c>
      <c r="H1274">
        <v>29200</v>
      </c>
      <c r="I1274">
        <v>235000</v>
      </c>
      <c r="J1274">
        <v>12.4</v>
      </c>
      <c r="K1274">
        <v>1.4</v>
      </c>
      <c r="L1274">
        <v>25900</v>
      </c>
      <c r="M1274">
        <v>234600</v>
      </c>
      <c r="N1274">
        <v>11.1</v>
      </c>
      <c r="O1274">
        <v>2.2000000000000002</v>
      </c>
      <c r="P1274">
        <v>33700</v>
      </c>
      <c r="Q1274">
        <v>239100</v>
      </c>
      <c r="R1274">
        <v>14.1</v>
      </c>
      <c r="S1274">
        <v>2.2999999999999998</v>
      </c>
      <c r="T1274">
        <v>36500</v>
      </c>
      <c r="U1274">
        <v>236200</v>
      </c>
      <c r="V1274">
        <v>15.5</v>
      </c>
      <c r="W1274">
        <v>2.5</v>
      </c>
      <c r="X1274">
        <v>33400</v>
      </c>
      <c r="Y1274">
        <v>240600</v>
      </c>
      <c r="Z1274">
        <v>13.9</v>
      </c>
      <c r="AA1274">
        <v>2.4</v>
      </c>
      <c r="AB1274">
        <v>26900</v>
      </c>
      <c r="AC1274">
        <v>238700</v>
      </c>
      <c r="AD1274">
        <v>11.3</v>
      </c>
      <c r="AE1274">
        <v>2.2999999999999998</v>
      </c>
      <c r="AF1274">
        <v>29000</v>
      </c>
      <c r="AG1274">
        <v>232800</v>
      </c>
      <c r="AH1274">
        <v>12.5</v>
      </c>
      <c r="AI1274">
        <v>2.5</v>
      </c>
      <c r="AJ1274">
        <v>31300</v>
      </c>
      <c r="AK1274">
        <v>233700</v>
      </c>
      <c r="AL1274">
        <v>13.4</v>
      </c>
      <c r="AM1274">
        <v>2.4</v>
      </c>
      <c r="AN1274">
        <v>28000</v>
      </c>
      <c r="AO1274">
        <v>241300</v>
      </c>
      <c r="AP1274">
        <v>11.6</v>
      </c>
      <c r="AQ1274">
        <v>2.2999999999999998</v>
      </c>
      <c r="AR1274">
        <v>25800</v>
      </c>
      <c r="AS1274">
        <v>245300</v>
      </c>
      <c r="AT1274">
        <v>10.5</v>
      </c>
      <c r="AU1274">
        <v>2.2000000000000002</v>
      </c>
      <c r="AV1274">
        <v>32700</v>
      </c>
      <c r="AW1274">
        <v>243600</v>
      </c>
      <c r="AX1274">
        <v>13.4</v>
      </c>
      <c r="AY1274">
        <v>2.5</v>
      </c>
      <c r="AZ1274">
        <v>39900</v>
      </c>
      <c r="BA1274">
        <v>247200</v>
      </c>
      <c r="BB1274">
        <v>16.100000000000001</v>
      </c>
      <c r="BC1274">
        <v>2.8</v>
      </c>
      <c r="BD1274">
        <v>28500</v>
      </c>
      <c r="BE1274">
        <v>252100</v>
      </c>
      <c r="BF1274">
        <v>11.3</v>
      </c>
      <c r="BG1274">
        <v>2.4</v>
      </c>
      <c r="BH1274">
        <v>27000</v>
      </c>
      <c r="BI1274">
        <v>250200</v>
      </c>
      <c r="BJ1274">
        <v>10.8</v>
      </c>
      <c r="BK1274">
        <v>2.4</v>
      </c>
      <c r="BL1274">
        <v>26800</v>
      </c>
      <c r="BM1274">
        <v>264100</v>
      </c>
      <c r="BN1274">
        <v>10.199999999999999</v>
      </c>
      <c r="BO1274">
        <v>2.5</v>
      </c>
      <c r="BP1274">
        <v>27400</v>
      </c>
      <c r="BQ1274">
        <v>259300</v>
      </c>
      <c r="BR1274">
        <v>10.6</v>
      </c>
      <c r="BS1274">
        <v>2.6</v>
      </c>
      <c r="BT1274">
        <v>25700</v>
      </c>
      <c r="BU1274">
        <v>263000</v>
      </c>
      <c r="BV1274">
        <v>9.8000000000000007</v>
      </c>
      <c r="BW1274">
        <v>2.2999999999999998</v>
      </c>
    </row>
    <row r="1275" spans="1:75" x14ac:dyDescent="0.3">
      <c r="A1275" t="s">
        <v>196</v>
      </c>
      <c r="B1275" t="str">
        <f>VLOOKUP(A1275,'class and classification'!$A$1:$B$338,2,FALSE)</f>
        <v>Urban with Significant Rural</v>
      </c>
      <c r="C1275" t="str">
        <f>VLOOKUP(A1275,'class and classification'!$A$1:$C$338,3,FALSE)</f>
        <v>SC</v>
      </c>
      <c r="D1275">
        <v>74200</v>
      </c>
      <c r="E1275">
        <v>644900</v>
      </c>
      <c r="F1275">
        <v>11.5</v>
      </c>
      <c r="G1275">
        <v>0.9</v>
      </c>
      <c r="H1275">
        <v>81200</v>
      </c>
      <c r="I1275">
        <v>647600</v>
      </c>
      <c r="J1275">
        <v>12.5</v>
      </c>
      <c r="K1275">
        <v>1</v>
      </c>
      <c r="L1275">
        <v>76300</v>
      </c>
      <c r="M1275">
        <v>659700</v>
      </c>
      <c r="N1275">
        <v>11.6</v>
      </c>
      <c r="O1275">
        <v>1.3</v>
      </c>
      <c r="P1275">
        <v>71300</v>
      </c>
      <c r="Q1275">
        <v>654200</v>
      </c>
      <c r="R1275">
        <v>10.9</v>
      </c>
      <c r="S1275">
        <v>1.3</v>
      </c>
      <c r="T1275">
        <v>67000</v>
      </c>
      <c r="U1275">
        <v>655200</v>
      </c>
      <c r="V1275">
        <v>10.199999999999999</v>
      </c>
      <c r="W1275">
        <v>1.3</v>
      </c>
      <c r="X1275">
        <v>72600</v>
      </c>
      <c r="Y1275">
        <v>662500</v>
      </c>
      <c r="Z1275">
        <v>11</v>
      </c>
      <c r="AA1275">
        <v>1.4</v>
      </c>
      <c r="AB1275">
        <v>73600</v>
      </c>
      <c r="AC1275">
        <v>651300</v>
      </c>
      <c r="AD1275">
        <v>11.3</v>
      </c>
      <c r="AE1275">
        <v>1.5</v>
      </c>
      <c r="AF1275">
        <v>66500</v>
      </c>
      <c r="AG1275">
        <v>649600</v>
      </c>
      <c r="AH1275">
        <v>10.199999999999999</v>
      </c>
      <c r="AI1275">
        <v>1.5</v>
      </c>
      <c r="AJ1275">
        <v>64500</v>
      </c>
      <c r="AK1275">
        <v>657500</v>
      </c>
      <c r="AL1275">
        <v>9.8000000000000007</v>
      </c>
      <c r="AM1275">
        <v>1.4</v>
      </c>
      <c r="AN1275">
        <v>65800</v>
      </c>
      <c r="AO1275">
        <v>659100</v>
      </c>
      <c r="AP1275">
        <v>10</v>
      </c>
      <c r="AQ1275">
        <v>1.5</v>
      </c>
      <c r="AR1275">
        <v>78500</v>
      </c>
      <c r="AS1275">
        <v>690000</v>
      </c>
      <c r="AT1275">
        <v>11.4</v>
      </c>
      <c r="AU1275">
        <v>1.5</v>
      </c>
      <c r="AV1275">
        <v>76100</v>
      </c>
      <c r="AW1275">
        <v>701000</v>
      </c>
      <c r="AX1275">
        <v>10.9</v>
      </c>
      <c r="AY1275">
        <v>1.5</v>
      </c>
      <c r="AZ1275">
        <v>76100</v>
      </c>
      <c r="BA1275">
        <v>687600</v>
      </c>
      <c r="BB1275">
        <v>11.1</v>
      </c>
      <c r="BC1275">
        <v>1.6</v>
      </c>
      <c r="BD1275">
        <v>73900</v>
      </c>
      <c r="BE1275">
        <v>709700</v>
      </c>
      <c r="BF1275">
        <v>10.4</v>
      </c>
      <c r="BG1275">
        <v>1.5</v>
      </c>
      <c r="BH1275">
        <v>78100</v>
      </c>
      <c r="BI1275">
        <v>700400</v>
      </c>
      <c r="BJ1275">
        <v>11.1</v>
      </c>
      <c r="BK1275">
        <v>1.6</v>
      </c>
      <c r="BL1275">
        <v>65200</v>
      </c>
      <c r="BM1275">
        <v>688600</v>
      </c>
      <c r="BN1275">
        <v>9.5</v>
      </c>
      <c r="BO1275">
        <v>1.5</v>
      </c>
      <c r="BP1275">
        <v>64700</v>
      </c>
      <c r="BQ1275">
        <v>674100</v>
      </c>
      <c r="BR1275">
        <v>9.6</v>
      </c>
      <c r="BS1275">
        <v>1.6</v>
      </c>
      <c r="BT1275">
        <v>65000</v>
      </c>
      <c r="BU1275">
        <v>685000</v>
      </c>
      <c r="BV1275">
        <v>9.5</v>
      </c>
      <c r="BW1275">
        <v>1.5</v>
      </c>
    </row>
    <row r="1276" spans="1:75" x14ac:dyDescent="0.3">
      <c r="A1276" t="s">
        <v>197</v>
      </c>
      <c r="B1276" t="str">
        <f>VLOOKUP(A1276,'class and classification'!$A$1:$B$338,2,FALSE)</f>
        <v>Urban with Significant Rural</v>
      </c>
      <c r="C1276" t="str">
        <f>VLOOKUP(A1276,'class and classification'!$A$1:$C$338,3,FALSE)</f>
        <v>SC</v>
      </c>
      <c r="D1276">
        <v>82400</v>
      </c>
      <c r="E1276">
        <v>653200</v>
      </c>
      <c r="F1276">
        <v>12.6</v>
      </c>
      <c r="G1276">
        <v>0.9</v>
      </c>
      <c r="H1276">
        <v>84200</v>
      </c>
      <c r="I1276">
        <v>664200</v>
      </c>
      <c r="J1276">
        <v>12.7</v>
      </c>
      <c r="K1276">
        <v>0.9</v>
      </c>
      <c r="L1276">
        <v>84100</v>
      </c>
      <c r="M1276">
        <v>657200</v>
      </c>
      <c r="N1276">
        <v>12.8</v>
      </c>
      <c r="O1276">
        <v>1.5</v>
      </c>
      <c r="P1276">
        <v>83200</v>
      </c>
      <c r="Q1276">
        <v>667500</v>
      </c>
      <c r="R1276">
        <v>12.5</v>
      </c>
      <c r="S1276">
        <v>1.4</v>
      </c>
      <c r="T1276">
        <v>86700</v>
      </c>
      <c r="U1276">
        <v>669900</v>
      </c>
      <c r="V1276">
        <v>12.9</v>
      </c>
      <c r="W1276">
        <v>1.5</v>
      </c>
      <c r="X1276">
        <v>80000</v>
      </c>
      <c r="Y1276">
        <v>682100</v>
      </c>
      <c r="Z1276">
        <v>11.7</v>
      </c>
      <c r="AA1276">
        <v>1.5</v>
      </c>
      <c r="AB1276">
        <v>73900</v>
      </c>
      <c r="AC1276">
        <v>678200</v>
      </c>
      <c r="AD1276">
        <v>10.9</v>
      </c>
      <c r="AE1276">
        <v>1.5</v>
      </c>
      <c r="AF1276">
        <v>77800</v>
      </c>
      <c r="AG1276">
        <v>677100</v>
      </c>
      <c r="AH1276">
        <v>11.5</v>
      </c>
      <c r="AI1276">
        <v>1.6</v>
      </c>
      <c r="AJ1276">
        <v>78400</v>
      </c>
      <c r="AK1276">
        <v>670900</v>
      </c>
      <c r="AL1276">
        <v>11.7</v>
      </c>
      <c r="AM1276">
        <v>1.6</v>
      </c>
      <c r="AN1276">
        <v>82300</v>
      </c>
      <c r="AO1276">
        <v>695000</v>
      </c>
      <c r="AP1276">
        <v>11.8</v>
      </c>
      <c r="AQ1276">
        <v>1.6</v>
      </c>
      <c r="AR1276">
        <v>94500</v>
      </c>
      <c r="AS1276">
        <v>712200</v>
      </c>
      <c r="AT1276">
        <v>13.3</v>
      </c>
      <c r="AU1276">
        <v>1.7</v>
      </c>
      <c r="AV1276">
        <v>73400</v>
      </c>
      <c r="AW1276">
        <v>709200</v>
      </c>
      <c r="AX1276">
        <v>10.3</v>
      </c>
      <c r="AY1276">
        <v>1.5</v>
      </c>
      <c r="AZ1276">
        <v>88800</v>
      </c>
      <c r="BA1276">
        <v>724500</v>
      </c>
      <c r="BB1276">
        <v>12.3</v>
      </c>
      <c r="BC1276">
        <v>1.7</v>
      </c>
      <c r="BD1276">
        <v>88000</v>
      </c>
      <c r="BE1276">
        <v>752700</v>
      </c>
      <c r="BF1276">
        <v>11.7</v>
      </c>
      <c r="BG1276">
        <v>1.7</v>
      </c>
      <c r="BH1276">
        <v>85500</v>
      </c>
      <c r="BI1276">
        <v>742900</v>
      </c>
      <c r="BJ1276">
        <v>11.5</v>
      </c>
      <c r="BK1276">
        <v>1.7</v>
      </c>
      <c r="BL1276">
        <v>69600</v>
      </c>
      <c r="BM1276">
        <v>765400</v>
      </c>
      <c r="BN1276">
        <v>9.1</v>
      </c>
      <c r="BO1276">
        <v>1.6</v>
      </c>
      <c r="BP1276">
        <v>80000</v>
      </c>
      <c r="BQ1276">
        <v>775500</v>
      </c>
      <c r="BR1276">
        <v>10.3</v>
      </c>
      <c r="BS1276">
        <v>1.7</v>
      </c>
      <c r="BT1276">
        <v>67100</v>
      </c>
      <c r="BU1276">
        <v>730400</v>
      </c>
      <c r="BV1276">
        <v>9.1999999999999993</v>
      </c>
      <c r="BW1276">
        <v>1.6</v>
      </c>
    </row>
    <row r="1277" spans="1:75" x14ac:dyDescent="0.3">
      <c r="A1277" t="s">
        <v>198</v>
      </c>
      <c r="B1277" t="str">
        <f>VLOOKUP(A1277,'class and classification'!$A$1:$B$338,2,FALSE)</f>
        <v>Predominantly Rural</v>
      </c>
      <c r="C1277" t="str">
        <f>VLOOKUP(A1277,'class and classification'!$A$1:$C$338,3,FALSE)</f>
        <v>SC</v>
      </c>
      <c r="D1277">
        <v>36500</v>
      </c>
      <c r="E1277">
        <v>322900</v>
      </c>
      <c r="F1277">
        <v>11.3</v>
      </c>
      <c r="G1277">
        <v>1.3</v>
      </c>
      <c r="H1277">
        <v>35600</v>
      </c>
      <c r="I1277">
        <v>336000</v>
      </c>
      <c r="J1277">
        <v>10.6</v>
      </c>
      <c r="K1277">
        <v>1.2</v>
      </c>
      <c r="L1277">
        <v>35700</v>
      </c>
      <c r="M1277">
        <v>332100</v>
      </c>
      <c r="N1277">
        <v>10.7</v>
      </c>
      <c r="O1277">
        <v>1.8</v>
      </c>
      <c r="P1277">
        <v>32000</v>
      </c>
      <c r="Q1277">
        <v>330700</v>
      </c>
      <c r="R1277">
        <v>9.6999999999999993</v>
      </c>
      <c r="S1277">
        <v>1.8</v>
      </c>
      <c r="T1277">
        <v>32700</v>
      </c>
      <c r="U1277">
        <v>343400</v>
      </c>
      <c r="V1277">
        <v>9.5</v>
      </c>
      <c r="W1277">
        <v>1.8</v>
      </c>
      <c r="X1277">
        <v>27400</v>
      </c>
      <c r="Y1277">
        <v>327900</v>
      </c>
      <c r="Z1277">
        <v>8.4</v>
      </c>
      <c r="AA1277">
        <v>1.8</v>
      </c>
      <c r="AB1277">
        <v>32200</v>
      </c>
      <c r="AC1277">
        <v>331600</v>
      </c>
      <c r="AD1277">
        <v>9.6999999999999993</v>
      </c>
      <c r="AE1277">
        <v>2.1</v>
      </c>
      <c r="AF1277">
        <v>29500</v>
      </c>
      <c r="AG1277">
        <v>343100</v>
      </c>
      <c r="AH1277">
        <v>8.6</v>
      </c>
      <c r="AI1277">
        <v>2</v>
      </c>
      <c r="AJ1277">
        <v>32800</v>
      </c>
      <c r="AK1277">
        <v>341000</v>
      </c>
      <c r="AL1277">
        <v>9.6</v>
      </c>
      <c r="AM1277">
        <v>2</v>
      </c>
      <c r="AN1277">
        <v>32600</v>
      </c>
      <c r="AO1277">
        <v>342100</v>
      </c>
      <c r="AP1277">
        <v>9.5</v>
      </c>
      <c r="AQ1277">
        <v>2</v>
      </c>
      <c r="AR1277">
        <v>27100</v>
      </c>
      <c r="AS1277">
        <v>338800</v>
      </c>
      <c r="AT1277">
        <v>8</v>
      </c>
      <c r="AU1277">
        <v>1.8</v>
      </c>
      <c r="AV1277">
        <v>31800</v>
      </c>
      <c r="AW1277">
        <v>360700</v>
      </c>
      <c r="AX1277">
        <v>8.8000000000000007</v>
      </c>
      <c r="AY1277">
        <v>1.9</v>
      </c>
      <c r="AZ1277">
        <v>31400</v>
      </c>
      <c r="BA1277">
        <v>350100</v>
      </c>
      <c r="BB1277">
        <v>9</v>
      </c>
      <c r="BC1277">
        <v>2</v>
      </c>
      <c r="BD1277">
        <v>30200</v>
      </c>
      <c r="BE1277">
        <v>358600</v>
      </c>
      <c r="BF1277">
        <v>8.4</v>
      </c>
      <c r="BG1277">
        <v>2</v>
      </c>
      <c r="BH1277">
        <v>30100</v>
      </c>
      <c r="BI1277">
        <v>360300</v>
      </c>
      <c r="BJ1277">
        <v>8.4</v>
      </c>
      <c r="BK1277">
        <v>2.1</v>
      </c>
      <c r="BL1277">
        <v>33000</v>
      </c>
      <c r="BM1277">
        <v>368800</v>
      </c>
      <c r="BN1277">
        <v>9</v>
      </c>
      <c r="BO1277">
        <v>2</v>
      </c>
      <c r="BP1277">
        <v>27100</v>
      </c>
      <c r="BQ1277">
        <v>356500</v>
      </c>
      <c r="BR1277">
        <v>7.6</v>
      </c>
      <c r="BS1277">
        <v>2</v>
      </c>
      <c r="BT1277">
        <v>32600</v>
      </c>
      <c r="BU1277">
        <v>336900</v>
      </c>
      <c r="BV1277">
        <v>9.6999999999999993</v>
      </c>
      <c r="BW1277">
        <v>2.1</v>
      </c>
    </row>
    <row r="1278" spans="1:75" x14ac:dyDescent="0.3">
      <c r="A1278" t="s">
        <v>199</v>
      </c>
      <c r="B1278" t="str">
        <f>VLOOKUP(A1278,'class and classification'!$A$1:$B$338,2,FALSE)</f>
        <v>Predominantly Urban</v>
      </c>
      <c r="C1278" t="str">
        <f>VLOOKUP(A1278,'class and classification'!$A$1:$C$338,3,FALSE)</f>
        <v>SC</v>
      </c>
      <c r="D1278">
        <v>54000</v>
      </c>
      <c r="E1278">
        <v>543600</v>
      </c>
      <c r="F1278">
        <v>9.9</v>
      </c>
      <c r="G1278">
        <v>0.9</v>
      </c>
      <c r="H1278">
        <v>46800</v>
      </c>
      <c r="I1278">
        <v>546700</v>
      </c>
      <c r="J1278">
        <v>8.6</v>
      </c>
      <c r="K1278">
        <v>0.8</v>
      </c>
      <c r="L1278">
        <v>44500</v>
      </c>
      <c r="M1278">
        <v>555300</v>
      </c>
      <c r="N1278">
        <v>8</v>
      </c>
      <c r="O1278">
        <v>1.3</v>
      </c>
      <c r="P1278">
        <v>51400</v>
      </c>
      <c r="Q1278">
        <v>562200</v>
      </c>
      <c r="R1278">
        <v>9.1</v>
      </c>
      <c r="S1278">
        <v>1.4</v>
      </c>
      <c r="T1278">
        <v>49200</v>
      </c>
      <c r="U1278">
        <v>565100</v>
      </c>
      <c r="V1278">
        <v>8.6999999999999993</v>
      </c>
      <c r="W1278">
        <v>1.4</v>
      </c>
      <c r="X1278">
        <v>44700</v>
      </c>
      <c r="Y1278">
        <v>551600</v>
      </c>
      <c r="Z1278">
        <v>8.1</v>
      </c>
      <c r="AA1278">
        <v>1.4</v>
      </c>
      <c r="AB1278">
        <v>50400</v>
      </c>
      <c r="AC1278">
        <v>566300</v>
      </c>
      <c r="AD1278">
        <v>8.9</v>
      </c>
      <c r="AE1278">
        <v>1.5</v>
      </c>
      <c r="AF1278">
        <v>49000</v>
      </c>
      <c r="AG1278">
        <v>560300</v>
      </c>
      <c r="AH1278">
        <v>8.6999999999999993</v>
      </c>
      <c r="AI1278">
        <v>1.5</v>
      </c>
      <c r="AJ1278">
        <v>45500</v>
      </c>
      <c r="AK1278">
        <v>570400</v>
      </c>
      <c r="AL1278">
        <v>8</v>
      </c>
      <c r="AM1278">
        <v>1.4</v>
      </c>
      <c r="AN1278">
        <v>51700</v>
      </c>
      <c r="AO1278">
        <v>573600</v>
      </c>
      <c r="AP1278">
        <v>9</v>
      </c>
      <c r="AQ1278">
        <v>1.5</v>
      </c>
      <c r="AR1278">
        <v>57300</v>
      </c>
      <c r="AS1278">
        <v>571200</v>
      </c>
      <c r="AT1278">
        <v>10</v>
      </c>
      <c r="AU1278">
        <v>1.6</v>
      </c>
      <c r="AV1278">
        <v>52700</v>
      </c>
      <c r="AW1278">
        <v>576000</v>
      </c>
      <c r="AX1278">
        <v>9.1999999999999993</v>
      </c>
      <c r="AY1278">
        <v>1.5</v>
      </c>
      <c r="AZ1278">
        <v>43400</v>
      </c>
      <c r="BA1278">
        <v>610400</v>
      </c>
      <c r="BB1278">
        <v>7.1</v>
      </c>
      <c r="BC1278">
        <v>1.4</v>
      </c>
      <c r="BD1278">
        <v>43000</v>
      </c>
      <c r="BE1278">
        <v>596200</v>
      </c>
      <c r="BF1278">
        <v>7.2</v>
      </c>
      <c r="BG1278">
        <v>1.4</v>
      </c>
      <c r="BH1278">
        <v>36400</v>
      </c>
      <c r="BI1278">
        <v>596800</v>
      </c>
      <c r="BJ1278">
        <v>6.1</v>
      </c>
      <c r="BK1278">
        <v>1.4</v>
      </c>
      <c r="BL1278">
        <v>46700</v>
      </c>
      <c r="BM1278">
        <v>625800</v>
      </c>
      <c r="BN1278">
        <v>7.5</v>
      </c>
      <c r="BO1278">
        <v>1.5</v>
      </c>
      <c r="BP1278">
        <v>37800</v>
      </c>
      <c r="BQ1278">
        <v>619100</v>
      </c>
      <c r="BR1278">
        <v>6.1</v>
      </c>
      <c r="BS1278">
        <v>1.4</v>
      </c>
      <c r="BT1278">
        <v>37100</v>
      </c>
      <c r="BU1278">
        <v>608200</v>
      </c>
      <c r="BV1278">
        <v>6.1</v>
      </c>
      <c r="BW1278">
        <v>1.4</v>
      </c>
    </row>
    <row r="1279" spans="1:75" x14ac:dyDescent="0.3">
      <c r="A1279" t="s">
        <v>200</v>
      </c>
      <c r="B1279" t="str">
        <f>VLOOKUP(A1279,'class and classification'!$A$1:$B$338,2,FALSE)</f>
        <v>Predominantly Urban</v>
      </c>
      <c r="C1279" t="str">
        <f>VLOOKUP(A1279,'class and classification'!$A$1:$C$338,3,FALSE)</f>
        <v>SC</v>
      </c>
      <c r="D1279">
        <v>42800</v>
      </c>
      <c r="E1279">
        <v>368900</v>
      </c>
      <c r="F1279">
        <v>11.6</v>
      </c>
      <c r="G1279">
        <v>1.2</v>
      </c>
      <c r="H1279">
        <v>46400</v>
      </c>
      <c r="I1279">
        <v>373300</v>
      </c>
      <c r="J1279">
        <v>12.4</v>
      </c>
      <c r="K1279">
        <v>1.2</v>
      </c>
      <c r="L1279">
        <v>45200</v>
      </c>
      <c r="M1279">
        <v>374900</v>
      </c>
      <c r="N1279">
        <v>12.1</v>
      </c>
      <c r="O1279">
        <v>1.8</v>
      </c>
      <c r="P1279">
        <v>42400</v>
      </c>
      <c r="Q1279">
        <v>387500</v>
      </c>
      <c r="R1279">
        <v>10.9</v>
      </c>
      <c r="S1279">
        <v>1.7</v>
      </c>
      <c r="T1279">
        <v>44300</v>
      </c>
      <c r="U1279">
        <v>391100</v>
      </c>
      <c r="V1279">
        <v>11.3</v>
      </c>
      <c r="W1279">
        <v>1.8</v>
      </c>
      <c r="X1279">
        <v>43600</v>
      </c>
      <c r="Y1279">
        <v>377800</v>
      </c>
      <c r="Z1279">
        <v>11.5</v>
      </c>
      <c r="AA1279">
        <v>2</v>
      </c>
      <c r="AB1279">
        <v>40800</v>
      </c>
      <c r="AC1279">
        <v>391200</v>
      </c>
      <c r="AD1279">
        <v>10.4</v>
      </c>
      <c r="AE1279">
        <v>1.9</v>
      </c>
      <c r="AF1279">
        <v>38400</v>
      </c>
      <c r="AG1279">
        <v>390000</v>
      </c>
      <c r="AH1279">
        <v>9.9</v>
      </c>
      <c r="AI1279">
        <v>1.9</v>
      </c>
      <c r="AJ1279">
        <v>43300</v>
      </c>
      <c r="AK1279">
        <v>397900</v>
      </c>
      <c r="AL1279">
        <v>10.9</v>
      </c>
      <c r="AM1279">
        <v>2</v>
      </c>
      <c r="AN1279">
        <v>45300</v>
      </c>
      <c r="AO1279">
        <v>409600</v>
      </c>
      <c r="AP1279">
        <v>11.1</v>
      </c>
      <c r="AQ1279">
        <v>2</v>
      </c>
      <c r="AR1279">
        <v>37200</v>
      </c>
      <c r="AS1279">
        <v>412900</v>
      </c>
      <c r="AT1279">
        <v>9</v>
      </c>
      <c r="AU1279">
        <v>1.8</v>
      </c>
      <c r="AV1279">
        <v>39400</v>
      </c>
      <c r="AW1279">
        <v>413200</v>
      </c>
      <c r="AX1279">
        <v>9.5</v>
      </c>
      <c r="AY1279">
        <v>1.9</v>
      </c>
      <c r="AZ1279">
        <v>45500</v>
      </c>
      <c r="BA1279">
        <v>415200</v>
      </c>
      <c r="BB1279">
        <v>10.9</v>
      </c>
      <c r="BC1279">
        <v>2.1</v>
      </c>
      <c r="BD1279">
        <v>41600</v>
      </c>
      <c r="BE1279">
        <v>424300</v>
      </c>
      <c r="BF1279">
        <v>9.8000000000000007</v>
      </c>
      <c r="BG1279">
        <v>2</v>
      </c>
      <c r="BH1279">
        <v>44700</v>
      </c>
      <c r="BI1279">
        <v>415300</v>
      </c>
      <c r="BJ1279">
        <v>10.8</v>
      </c>
      <c r="BK1279">
        <v>2.2000000000000002</v>
      </c>
      <c r="BL1279">
        <v>45700</v>
      </c>
      <c r="BM1279">
        <v>433700</v>
      </c>
      <c r="BN1279">
        <v>10.5</v>
      </c>
      <c r="BO1279">
        <v>2.2000000000000002</v>
      </c>
      <c r="BP1279">
        <v>41700</v>
      </c>
      <c r="BQ1279">
        <v>421300</v>
      </c>
      <c r="BR1279">
        <v>9.9</v>
      </c>
      <c r="BS1279">
        <v>2.2000000000000002</v>
      </c>
      <c r="BT1279">
        <v>35700</v>
      </c>
      <c r="BU1279">
        <v>416700</v>
      </c>
      <c r="BV1279">
        <v>8.6</v>
      </c>
      <c r="BW1279">
        <v>2.2000000000000002</v>
      </c>
    </row>
    <row r="1280" spans="1:75" x14ac:dyDescent="0.3">
      <c r="A1280" t="s">
        <v>201</v>
      </c>
      <c r="B1280" t="str">
        <f>VLOOKUP(A1280,'class and classification'!$A$1:$B$338,2,FALSE)</f>
        <v>Urban with Significant Rural</v>
      </c>
      <c r="C1280" t="str">
        <f>VLOOKUP(A1280,'class and classification'!$A$1:$C$338,3,FALSE)</f>
        <v>UA</v>
      </c>
      <c r="D1280">
        <v>9800</v>
      </c>
      <c r="E1280">
        <v>85700</v>
      </c>
      <c r="F1280">
        <v>11.4</v>
      </c>
      <c r="G1280">
        <v>2</v>
      </c>
      <c r="H1280">
        <v>7900</v>
      </c>
      <c r="I1280">
        <v>88800</v>
      </c>
      <c r="J1280">
        <v>8.9</v>
      </c>
      <c r="K1280">
        <v>2</v>
      </c>
      <c r="L1280">
        <v>8000</v>
      </c>
      <c r="M1280">
        <v>82300</v>
      </c>
      <c r="N1280">
        <v>9.8000000000000007</v>
      </c>
      <c r="O1280">
        <v>2.1</v>
      </c>
      <c r="P1280">
        <v>8600</v>
      </c>
      <c r="Q1280">
        <v>86100</v>
      </c>
      <c r="R1280">
        <v>9.9</v>
      </c>
      <c r="S1280">
        <v>2.1</v>
      </c>
      <c r="T1280">
        <v>8700</v>
      </c>
      <c r="U1280">
        <v>88100</v>
      </c>
      <c r="V1280">
        <v>9.8000000000000007</v>
      </c>
      <c r="W1280">
        <v>2.1</v>
      </c>
      <c r="X1280">
        <v>8200</v>
      </c>
      <c r="Y1280">
        <v>84400</v>
      </c>
      <c r="Z1280">
        <v>9.6999999999999993</v>
      </c>
      <c r="AA1280">
        <v>2.2000000000000002</v>
      </c>
      <c r="AB1280">
        <v>8200</v>
      </c>
      <c r="AC1280">
        <v>83500</v>
      </c>
      <c r="AD1280">
        <v>9.8000000000000007</v>
      </c>
      <c r="AE1280">
        <v>2.2999999999999998</v>
      </c>
      <c r="AF1280">
        <v>9300</v>
      </c>
      <c r="AG1280">
        <v>80600</v>
      </c>
      <c r="AH1280">
        <v>11.5</v>
      </c>
      <c r="AI1280">
        <v>2.6</v>
      </c>
      <c r="AJ1280">
        <v>10400</v>
      </c>
      <c r="AK1280">
        <v>86000</v>
      </c>
      <c r="AL1280">
        <v>12.1</v>
      </c>
      <c r="AM1280">
        <v>2.2999999999999998</v>
      </c>
      <c r="AN1280">
        <v>9700</v>
      </c>
      <c r="AO1280">
        <v>86500</v>
      </c>
      <c r="AP1280">
        <v>11.2</v>
      </c>
      <c r="AQ1280">
        <v>2.1</v>
      </c>
      <c r="AR1280">
        <v>11000</v>
      </c>
      <c r="AS1280">
        <v>87700</v>
      </c>
      <c r="AT1280">
        <v>12.6</v>
      </c>
      <c r="AU1280">
        <v>2.1</v>
      </c>
      <c r="AV1280">
        <v>8800</v>
      </c>
      <c r="AW1280">
        <v>93000</v>
      </c>
      <c r="AX1280">
        <v>9.5</v>
      </c>
      <c r="AY1280">
        <v>1.8</v>
      </c>
      <c r="AZ1280">
        <v>8400</v>
      </c>
      <c r="BA1280">
        <v>95200</v>
      </c>
      <c r="BB1280">
        <v>8.8000000000000007</v>
      </c>
      <c r="BC1280">
        <v>1.9</v>
      </c>
      <c r="BD1280">
        <v>7900</v>
      </c>
      <c r="BE1280">
        <v>97100</v>
      </c>
      <c r="BF1280">
        <v>8.1</v>
      </c>
      <c r="BG1280">
        <v>1.8</v>
      </c>
      <c r="BH1280">
        <v>8500</v>
      </c>
      <c r="BI1280">
        <v>99700</v>
      </c>
      <c r="BJ1280">
        <v>8.5</v>
      </c>
      <c r="BK1280">
        <v>2</v>
      </c>
      <c r="BL1280">
        <v>8500</v>
      </c>
      <c r="BM1280">
        <v>98500</v>
      </c>
      <c r="BN1280">
        <v>8.6</v>
      </c>
      <c r="BO1280">
        <v>2.1</v>
      </c>
      <c r="BP1280">
        <v>10200</v>
      </c>
      <c r="BQ1280">
        <v>104200</v>
      </c>
      <c r="BR1280">
        <v>9.8000000000000007</v>
      </c>
      <c r="BS1280">
        <v>2.4</v>
      </c>
      <c r="BT1280">
        <v>9200</v>
      </c>
      <c r="BU1280">
        <v>97800</v>
      </c>
      <c r="BV1280">
        <v>9.4</v>
      </c>
      <c r="BW1280">
        <v>2.6</v>
      </c>
    </row>
    <row r="1281" spans="1:75" x14ac:dyDescent="0.3">
      <c r="A1281" t="s">
        <v>202</v>
      </c>
      <c r="B1281" t="str">
        <f>VLOOKUP(A1281,'class and classification'!$A$1:$B$338,2,FALSE)</f>
        <v>Predominantly Urban</v>
      </c>
      <c r="C1281" t="str">
        <f>VLOOKUP(A1281,'class and classification'!$A$1:$C$338,3,FALSE)</f>
        <v>UA</v>
      </c>
      <c r="D1281">
        <v>17400</v>
      </c>
      <c r="E1281">
        <v>197500</v>
      </c>
      <c r="F1281">
        <v>8.8000000000000007</v>
      </c>
      <c r="G1281">
        <v>1.9</v>
      </c>
      <c r="H1281">
        <v>20800</v>
      </c>
      <c r="I1281">
        <v>204900</v>
      </c>
      <c r="J1281">
        <v>10.1</v>
      </c>
      <c r="K1281">
        <v>2.1</v>
      </c>
      <c r="L1281">
        <v>16700</v>
      </c>
      <c r="M1281">
        <v>210400</v>
      </c>
      <c r="N1281">
        <v>7.9</v>
      </c>
      <c r="O1281">
        <v>1.9</v>
      </c>
      <c r="P1281">
        <v>19800</v>
      </c>
      <c r="Q1281">
        <v>207900</v>
      </c>
      <c r="R1281">
        <v>9.5</v>
      </c>
      <c r="S1281">
        <v>2</v>
      </c>
      <c r="T1281">
        <v>18300</v>
      </c>
      <c r="U1281">
        <v>209800</v>
      </c>
      <c r="V1281">
        <v>8.6999999999999993</v>
      </c>
      <c r="W1281">
        <v>2</v>
      </c>
      <c r="X1281">
        <v>19400</v>
      </c>
      <c r="Y1281">
        <v>210500</v>
      </c>
      <c r="Z1281">
        <v>9.1999999999999993</v>
      </c>
      <c r="AA1281">
        <v>2</v>
      </c>
      <c r="AB1281">
        <v>19500</v>
      </c>
      <c r="AC1281">
        <v>217200</v>
      </c>
      <c r="AD1281">
        <v>9</v>
      </c>
      <c r="AE1281">
        <v>2</v>
      </c>
      <c r="AF1281">
        <v>16600</v>
      </c>
      <c r="AG1281">
        <v>210900</v>
      </c>
      <c r="AH1281">
        <v>7.9</v>
      </c>
      <c r="AI1281">
        <v>2</v>
      </c>
      <c r="AJ1281">
        <v>14500</v>
      </c>
      <c r="AK1281">
        <v>211500</v>
      </c>
      <c r="AL1281">
        <v>6.8</v>
      </c>
      <c r="AM1281">
        <v>2</v>
      </c>
      <c r="AN1281">
        <v>17600</v>
      </c>
      <c r="AO1281">
        <v>211500</v>
      </c>
      <c r="AP1281">
        <v>8.3000000000000007</v>
      </c>
      <c r="AQ1281">
        <v>2.1</v>
      </c>
      <c r="AR1281">
        <v>16300</v>
      </c>
      <c r="AS1281">
        <v>220400</v>
      </c>
      <c r="AT1281">
        <v>7.4</v>
      </c>
      <c r="AU1281">
        <v>2</v>
      </c>
      <c r="AV1281">
        <v>19700</v>
      </c>
      <c r="AW1281">
        <v>239600</v>
      </c>
      <c r="AX1281">
        <v>8.1999999999999993</v>
      </c>
      <c r="AY1281">
        <v>2</v>
      </c>
      <c r="AZ1281">
        <v>17300</v>
      </c>
      <c r="BA1281">
        <v>239300</v>
      </c>
      <c r="BB1281">
        <v>7.2</v>
      </c>
      <c r="BC1281">
        <v>1.9</v>
      </c>
      <c r="BD1281">
        <v>16700</v>
      </c>
      <c r="BE1281">
        <v>251400</v>
      </c>
      <c r="BF1281">
        <v>6.6</v>
      </c>
      <c r="BG1281">
        <v>1.8</v>
      </c>
      <c r="BH1281">
        <v>16000</v>
      </c>
      <c r="BI1281">
        <v>250700</v>
      </c>
      <c r="BJ1281">
        <v>6.4</v>
      </c>
      <c r="BK1281">
        <v>1.7</v>
      </c>
      <c r="BL1281">
        <v>18000</v>
      </c>
      <c r="BM1281">
        <v>251600</v>
      </c>
      <c r="BN1281">
        <v>7.2</v>
      </c>
      <c r="BO1281">
        <v>1.8</v>
      </c>
      <c r="BP1281">
        <v>14600</v>
      </c>
      <c r="BQ1281">
        <v>254500</v>
      </c>
      <c r="BR1281">
        <v>5.8</v>
      </c>
      <c r="BS1281">
        <v>1.9</v>
      </c>
      <c r="BT1281">
        <v>13300</v>
      </c>
      <c r="BU1281">
        <v>255100</v>
      </c>
      <c r="BV1281">
        <v>5.2</v>
      </c>
      <c r="BW1281">
        <v>1.7</v>
      </c>
    </row>
    <row r="1282" spans="1:75" x14ac:dyDescent="0.3">
      <c r="A1282" t="s">
        <v>203</v>
      </c>
      <c r="B1282" t="str">
        <f>VLOOKUP(A1282,'class and classification'!$A$1:$B$338,2,FALSE)</f>
        <v>Predominantly Rural</v>
      </c>
      <c r="C1282" t="str">
        <f>VLOOKUP(A1282,'class and classification'!$A$1:$C$338,3,FALSE)</f>
        <v>UA</v>
      </c>
      <c r="D1282">
        <v>40500</v>
      </c>
      <c r="E1282">
        <v>231900</v>
      </c>
      <c r="F1282">
        <v>17.5</v>
      </c>
      <c r="G1282">
        <v>1.4</v>
      </c>
      <c r="H1282">
        <v>38000</v>
      </c>
      <c r="I1282">
        <v>234600</v>
      </c>
      <c r="J1282">
        <v>16.2</v>
      </c>
      <c r="K1282">
        <v>1.4</v>
      </c>
      <c r="L1282">
        <v>36600</v>
      </c>
      <c r="M1282">
        <v>238400</v>
      </c>
      <c r="N1282">
        <v>15.3</v>
      </c>
      <c r="O1282">
        <v>2.5</v>
      </c>
      <c r="P1282">
        <v>35600</v>
      </c>
      <c r="Q1282">
        <v>240600</v>
      </c>
      <c r="R1282">
        <v>14.8</v>
      </c>
      <c r="S1282">
        <v>2.5</v>
      </c>
      <c r="T1282">
        <v>43000</v>
      </c>
      <c r="U1282">
        <v>241500</v>
      </c>
      <c r="V1282">
        <v>17.8</v>
      </c>
      <c r="W1282">
        <v>2.8</v>
      </c>
      <c r="X1282">
        <v>40900</v>
      </c>
      <c r="Y1282">
        <v>236300</v>
      </c>
      <c r="Z1282">
        <v>17.3</v>
      </c>
      <c r="AA1282">
        <v>2.7</v>
      </c>
      <c r="AB1282">
        <v>39200</v>
      </c>
      <c r="AC1282">
        <v>236900</v>
      </c>
      <c r="AD1282">
        <v>16.5</v>
      </c>
      <c r="AE1282">
        <v>2.8</v>
      </c>
      <c r="AF1282">
        <v>45400</v>
      </c>
      <c r="AG1282">
        <v>244600</v>
      </c>
      <c r="AH1282">
        <v>18.600000000000001</v>
      </c>
      <c r="AI1282">
        <v>2.8</v>
      </c>
      <c r="AJ1282">
        <v>39200</v>
      </c>
      <c r="AK1282">
        <v>237100</v>
      </c>
      <c r="AL1282">
        <v>16.5</v>
      </c>
      <c r="AM1282">
        <v>2.6</v>
      </c>
      <c r="AN1282">
        <v>36000</v>
      </c>
      <c r="AO1282">
        <v>245600</v>
      </c>
      <c r="AP1282">
        <v>14.7</v>
      </c>
      <c r="AQ1282">
        <v>2.5</v>
      </c>
      <c r="AR1282">
        <v>37100</v>
      </c>
      <c r="AS1282">
        <v>258000</v>
      </c>
      <c r="AT1282">
        <v>14.4</v>
      </c>
      <c r="AU1282">
        <v>2.4</v>
      </c>
      <c r="AV1282">
        <v>39500</v>
      </c>
      <c r="AW1282">
        <v>253700</v>
      </c>
      <c r="AX1282">
        <v>15.6</v>
      </c>
      <c r="AY1282">
        <v>2.6</v>
      </c>
      <c r="AZ1282">
        <v>40600</v>
      </c>
      <c r="BA1282">
        <v>265300</v>
      </c>
      <c r="BB1282">
        <v>15.3</v>
      </c>
      <c r="BC1282">
        <v>2.5</v>
      </c>
      <c r="BD1282">
        <v>49400</v>
      </c>
      <c r="BE1282">
        <v>269900</v>
      </c>
      <c r="BF1282">
        <v>18.3</v>
      </c>
      <c r="BG1282">
        <v>2.7</v>
      </c>
      <c r="BH1282">
        <v>38600</v>
      </c>
      <c r="BI1282">
        <v>266000</v>
      </c>
      <c r="BJ1282">
        <v>14.5</v>
      </c>
      <c r="BK1282">
        <v>2.6</v>
      </c>
      <c r="BL1282">
        <v>40200</v>
      </c>
      <c r="BM1282">
        <v>263800</v>
      </c>
      <c r="BN1282">
        <v>15.2</v>
      </c>
      <c r="BO1282">
        <v>2.7</v>
      </c>
      <c r="BP1282">
        <v>38600</v>
      </c>
      <c r="BQ1282">
        <v>263600</v>
      </c>
      <c r="BR1282">
        <v>14.7</v>
      </c>
      <c r="BS1282">
        <v>2.9</v>
      </c>
      <c r="BT1282">
        <v>39300</v>
      </c>
      <c r="BU1282">
        <v>253800</v>
      </c>
      <c r="BV1282">
        <v>15.5</v>
      </c>
      <c r="BW1282">
        <v>3</v>
      </c>
    </row>
    <row r="1283" spans="1:75" x14ac:dyDescent="0.3">
      <c r="A1283" t="s">
        <v>204</v>
      </c>
      <c r="B1283" t="str">
        <f>VLOOKUP(A1283,'class and classification'!$A$1:$B$338,2,FALSE)</f>
        <v>Predominantly Rural</v>
      </c>
      <c r="C1283" t="str">
        <f>VLOOKUP(A1283,'class and classification'!$A$1:$C$338,3,FALSE)</f>
        <v>UA</v>
      </c>
      <c r="D1283" t="s">
        <v>40</v>
      </c>
      <c r="E1283" t="s">
        <v>40</v>
      </c>
      <c r="F1283" t="s">
        <v>40</v>
      </c>
      <c r="G1283" t="s">
        <v>40</v>
      </c>
      <c r="H1283" t="s">
        <v>40</v>
      </c>
      <c r="I1283" t="s">
        <v>40</v>
      </c>
      <c r="J1283" t="s">
        <v>40</v>
      </c>
      <c r="K1283" t="s">
        <v>40</v>
      </c>
      <c r="L1283" t="s">
        <v>40</v>
      </c>
      <c r="M1283" t="s">
        <v>40</v>
      </c>
      <c r="N1283" t="s">
        <v>40</v>
      </c>
      <c r="O1283" t="s">
        <v>40</v>
      </c>
      <c r="P1283" t="s">
        <v>40</v>
      </c>
      <c r="Q1283" t="s">
        <v>40</v>
      </c>
      <c r="R1283" t="s">
        <v>40</v>
      </c>
      <c r="S1283" t="s">
        <v>40</v>
      </c>
      <c r="T1283" t="s">
        <v>40</v>
      </c>
      <c r="U1283" t="s">
        <v>40</v>
      </c>
      <c r="V1283" t="s">
        <v>40</v>
      </c>
      <c r="W1283" t="s">
        <v>40</v>
      </c>
      <c r="X1283" t="s">
        <v>40</v>
      </c>
      <c r="Y1283" t="s">
        <v>40</v>
      </c>
      <c r="Z1283" t="s">
        <v>40</v>
      </c>
      <c r="AA1283" t="s">
        <v>40</v>
      </c>
      <c r="AB1283" t="s">
        <v>40</v>
      </c>
      <c r="AC1283" t="s">
        <v>40</v>
      </c>
      <c r="AD1283" t="s">
        <v>40</v>
      </c>
      <c r="AE1283" t="s">
        <v>40</v>
      </c>
      <c r="AF1283" t="s">
        <v>40</v>
      </c>
      <c r="AG1283" t="s">
        <v>40</v>
      </c>
      <c r="AH1283" t="s">
        <v>40</v>
      </c>
      <c r="AI1283" t="s">
        <v>40</v>
      </c>
      <c r="AJ1283" t="s">
        <v>40</v>
      </c>
      <c r="AK1283" t="s">
        <v>40</v>
      </c>
      <c r="AL1283" t="s">
        <v>40</v>
      </c>
      <c r="AM1283" t="s">
        <v>40</v>
      </c>
      <c r="AN1283" t="s">
        <v>40</v>
      </c>
      <c r="AO1283" t="s">
        <v>40</v>
      </c>
      <c r="AP1283" t="s">
        <v>40</v>
      </c>
      <c r="AQ1283" t="s">
        <v>40</v>
      </c>
      <c r="AR1283" t="s">
        <v>40</v>
      </c>
      <c r="AS1283" t="s">
        <v>40</v>
      </c>
      <c r="AT1283" t="s">
        <v>40</v>
      </c>
      <c r="AU1283" t="s">
        <v>40</v>
      </c>
      <c r="AV1283" t="s">
        <v>40</v>
      </c>
      <c r="AW1283" t="s">
        <v>40</v>
      </c>
      <c r="AX1283" t="s">
        <v>40</v>
      </c>
      <c r="AY1283" t="s">
        <v>40</v>
      </c>
      <c r="AZ1283" t="s">
        <v>40</v>
      </c>
      <c r="BA1283" t="s">
        <v>40</v>
      </c>
      <c r="BB1283" t="s">
        <v>40</v>
      </c>
      <c r="BC1283" t="s">
        <v>40</v>
      </c>
      <c r="BD1283" t="s">
        <v>40</v>
      </c>
      <c r="BE1283" t="s">
        <v>40</v>
      </c>
      <c r="BF1283" t="s">
        <v>40</v>
      </c>
      <c r="BG1283" t="s">
        <v>40</v>
      </c>
      <c r="BH1283" t="s">
        <v>40</v>
      </c>
      <c r="BI1283" t="s">
        <v>40</v>
      </c>
      <c r="BJ1283" t="s">
        <v>40</v>
      </c>
      <c r="BK1283" t="s">
        <v>40</v>
      </c>
      <c r="BL1283" t="s">
        <v>40</v>
      </c>
      <c r="BM1283" t="s">
        <v>40</v>
      </c>
      <c r="BN1283" t="s">
        <v>40</v>
      </c>
      <c r="BO1283" t="s">
        <v>40</v>
      </c>
      <c r="BP1283" t="s">
        <v>40</v>
      </c>
      <c r="BQ1283" t="s">
        <v>40</v>
      </c>
      <c r="BR1283" t="s">
        <v>40</v>
      </c>
      <c r="BS1283" t="s">
        <v>40</v>
      </c>
      <c r="BT1283" t="s">
        <v>40</v>
      </c>
      <c r="BU1283" t="s">
        <v>40</v>
      </c>
      <c r="BV1283" t="s">
        <v>40</v>
      </c>
      <c r="BW1283" t="s">
        <v>40</v>
      </c>
    </row>
    <row r="1284" spans="1:75" x14ac:dyDescent="0.3">
      <c r="A1284" t="s">
        <v>205</v>
      </c>
      <c r="B1284" t="str">
        <f>VLOOKUP(A1284,'class and classification'!$A$1:$B$338,2,FALSE)</f>
        <v>Urban with Significant Rural</v>
      </c>
      <c r="C1284" t="str">
        <f>VLOOKUP(A1284,'class and classification'!$A$1:$C$338,3,FALSE)</f>
        <v>UA</v>
      </c>
      <c r="D1284">
        <v>10100</v>
      </c>
      <c r="E1284">
        <v>91300</v>
      </c>
      <c r="F1284">
        <v>11</v>
      </c>
      <c r="G1284">
        <v>2</v>
      </c>
      <c r="H1284">
        <v>9100</v>
      </c>
      <c r="I1284">
        <v>93300</v>
      </c>
      <c r="J1284">
        <v>9.8000000000000007</v>
      </c>
      <c r="K1284">
        <v>2</v>
      </c>
      <c r="L1284">
        <v>11300</v>
      </c>
      <c r="M1284">
        <v>99100</v>
      </c>
      <c r="N1284">
        <v>11.3</v>
      </c>
      <c r="O1284">
        <v>2.1</v>
      </c>
      <c r="P1284">
        <v>10900</v>
      </c>
      <c r="Q1284">
        <v>101200</v>
      </c>
      <c r="R1284">
        <v>10.8</v>
      </c>
      <c r="S1284">
        <v>2.2000000000000002</v>
      </c>
      <c r="T1284">
        <v>10300</v>
      </c>
      <c r="U1284">
        <v>101000</v>
      </c>
      <c r="V1284">
        <v>10.199999999999999</v>
      </c>
      <c r="W1284">
        <v>2</v>
      </c>
      <c r="X1284">
        <v>10300</v>
      </c>
      <c r="Y1284">
        <v>96500</v>
      </c>
      <c r="Z1284">
        <v>10.7</v>
      </c>
      <c r="AA1284">
        <v>2.2000000000000002</v>
      </c>
      <c r="AB1284">
        <v>9500</v>
      </c>
      <c r="AC1284">
        <v>98300</v>
      </c>
      <c r="AD1284">
        <v>9.6</v>
      </c>
      <c r="AE1284">
        <v>2.1</v>
      </c>
      <c r="AF1284">
        <v>9700</v>
      </c>
      <c r="AG1284">
        <v>96700</v>
      </c>
      <c r="AH1284">
        <v>10</v>
      </c>
      <c r="AI1284">
        <v>2.2999999999999998</v>
      </c>
      <c r="AJ1284">
        <v>10000</v>
      </c>
      <c r="AK1284">
        <v>91600</v>
      </c>
      <c r="AL1284">
        <v>10.9</v>
      </c>
      <c r="AM1284">
        <v>2.4</v>
      </c>
      <c r="AN1284">
        <v>7900</v>
      </c>
      <c r="AO1284">
        <v>95300</v>
      </c>
      <c r="AP1284">
        <v>8.1999999999999993</v>
      </c>
      <c r="AQ1284">
        <v>2.1</v>
      </c>
      <c r="AR1284">
        <v>7200</v>
      </c>
      <c r="AS1284">
        <v>94600</v>
      </c>
      <c r="AT1284">
        <v>7.6</v>
      </c>
      <c r="AU1284">
        <v>2</v>
      </c>
      <c r="AV1284">
        <v>8200</v>
      </c>
      <c r="AW1284">
        <v>99900</v>
      </c>
      <c r="AX1284">
        <v>8.1999999999999993</v>
      </c>
      <c r="AY1284">
        <v>2.2000000000000002</v>
      </c>
      <c r="AZ1284">
        <v>8600</v>
      </c>
      <c r="BA1284">
        <v>104000</v>
      </c>
      <c r="BB1284">
        <v>8.3000000000000007</v>
      </c>
      <c r="BC1284">
        <v>2.2000000000000002</v>
      </c>
      <c r="BD1284">
        <v>12000</v>
      </c>
      <c r="BE1284">
        <v>103300</v>
      </c>
      <c r="BF1284">
        <v>11.6</v>
      </c>
      <c r="BG1284">
        <v>2.5</v>
      </c>
      <c r="BH1284">
        <v>8500</v>
      </c>
      <c r="BI1284">
        <v>104000</v>
      </c>
      <c r="BJ1284">
        <v>8.1999999999999993</v>
      </c>
      <c r="BK1284">
        <v>2.1</v>
      </c>
      <c r="BL1284">
        <v>9400</v>
      </c>
      <c r="BM1284">
        <v>104400</v>
      </c>
      <c r="BN1284">
        <v>9</v>
      </c>
      <c r="BO1284">
        <v>2.1</v>
      </c>
      <c r="BP1284">
        <v>9700</v>
      </c>
      <c r="BQ1284">
        <v>106000</v>
      </c>
      <c r="BR1284">
        <v>9.1</v>
      </c>
      <c r="BS1284">
        <v>2.2999999999999998</v>
      </c>
      <c r="BT1284">
        <v>8700</v>
      </c>
      <c r="BU1284">
        <v>107100</v>
      </c>
      <c r="BV1284">
        <v>8.1</v>
      </c>
      <c r="BW1284">
        <v>2.2999999999999998</v>
      </c>
    </row>
    <row r="1285" spans="1:75" x14ac:dyDescent="0.3">
      <c r="A1285" t="s">
        <v>206</v>
      </c>
      <c r="B1285" t="str">
        <f>VLOOKUP(A1285,'class and classification'!$A$1:$B$338,2,FALSE)</f>
        <v>Predominantly Urban</v>
      </c>
      <c r="C1285" t="str">
        <f>VLOOKUP(A1285,'class and classification'!$A$1:$C$338,3,FALSE)</f>
        <v>UA</v>
      </c>
      <c r="D1285">
        <v>13900</v>
      </c>
      <c r="E1285">
        <v>115400</v>
      </c>
      <c r="F1285">
        <v>12.1</v>
      </c>
      <c r="G1285">
        <v>2.2000000000000002</v>
      </c>
      <c r="H1285">
        <v>12900</v>
      </c>
      <c r="I1285">
        <v>114900</v>
      </c>
      <c r="J1285">
        <v>11.2</v>
      </c>
      <c r="K1285">
        <v>2.2000000000000002</v>
      </c>
      <c r="L1285">
        <v>14000</v>
      </c>
      <c r="M1285">
        <v>117500</v>
      </c>
      <c r="N1285">
        <v>11.9</v>
      </c>
      <c r="O1285">
        <v>2.2999999999999998</v>
      </c>
      <c r="P1285">
        <v>13700</v>
      </c>
      <c r="Q1285">
        <v>119900</v>
      </c>
      <c r="R1285">
        <v>11.4</v>
      </c>
      <c r="S1285">
        <v>2.4</v>
      </c>
      <c r="T1285">
        <v>12900</v>
      </c>
      <c r="U1285">
        <v>120500</v>
      </c>
      <c r="V1285">
        <v>10.7</v>
      </c>
      <c r="W1285">
        <v>2.2999999999999998</v>
      </c>
      <c r="X1285">
        <v>15100</v>
      </c>
      <c r="Y1285">
        <v>120100</v>
      </c>
      <c r="Z1285">
        <v>12.6</v>
      </c>
      <c r="AA1285">
        <v>2.5</v>
      </c>
      <c r="AB1285">
        <v>15400</v>
      </c>
      <c r="AC1285">
        <v>116800</v>
      </c>
      <c r="AD1285">
        <v>13.2</v>
      </c>
      <c r="AE1285">
        <v>2.6</v>
      </c>
      <c r="AF1285">
        <v>14600</v>
      </c>
      <c r="AG1285">
        <v>119900</v>
      </c>
      <c r="AH1285">
        <v>12.2</v>
      </c>
      <c r="AI1285">
        <v>2.4</v>
      </c>
      <c r="AJ1285">
        <v>15900</v>
      </c>
      <c r="AK1285">
        <v>119500</v>
      </c>
      <c r="AL1285">
        <v>13.3</v>
      </c>
      <c r="AM1285">
        <v>2.4</v>
      </c>
      <c r="AN1285">
        <v>15800</v>
      </c>
      <c r="AO1285">
        <v>119200</v>
      </c>
      <c r="AP1285">
        <v>13.3</v>
      </c>
      <c r="AQ1285">
        <v>2.2999999999999998</v>
      </c>
      <c r="AR1285">
        <v>13600</v>
      </c>
      <c r="AS1285">
        <v>124600</v>
      </c>
      <c r="AT1285">
        <v>10.9</v>
      </c>
      <c r="AU1285">
        <v>2</v>
      </c>
      <c r="AV1285">
        <v>17200</v>
      </c>
      <c r="AW1285">
        <v>125700</v>
      </c>
      <c r="AX1285">
        <v>13.7</v>
      </c>
      <c r="AY1285">
        <v>2.2000000000000002</v>
      </c>
      <c r="AZ1285">
        <v>15200</v>
      </c>
      <c r="BA1285">
        <v>125900</v>
      </c>
      <c r="BB1285">
        <v>12</v>
      </c>
      <c r="BC1285">
        <v>2.2999999999999998</v>
      </c>
      <c r="BD1285">
        <v>14200</v>
      </c>
      <c r="BE1285">
        <v>128200</v>
      </c>
      <c r="BF1285">
        <v>11.1</v>
      </c>
      <c r="BG1285">
        <v>2.2000000000000002</v>
      </c>
      <c r="BH1285">
        <v>14900</v>
      </c>
      <c r="BI1285">
        <v>129600</v>
      </c>
      <c r="BJ1285">
        <v>11.5</v>
      </c>
      <c r="BK1285">
        <v>2.2999999999999998</v>
      </c>
      <c r="BL1285">
        <v>14900</v>
      </c>
      <c r="BM1285">
        <v>126700</v>
      </c>
      <c r="BN1285">
        <v>11.8</v>
      </c>
      <c r="BO1285">
        <v>2.5</v>
      </c>
      <c r="BP1285">
        <v>17400</v>
      </c>
      <c r="BQ1285">
        <v>129400</v>
      </c>
      <c r="BR1285">
        <v>13.5</v>
      </c>
      <c r="BS1285">
        <v>3</v>
      </c>
      <c r="BT1285">
        <v>15900</v>
      </c>
      <c r="BU1285">
        <v>126600</v>
      </c>
      <c r="BV1285">
        <v>12.5</v>
      </c>
      <c r="BW1285">
        <v>3.2</v>
      </c>
    </row>
    <row r="1286" spans="1:75" x14ac:dyDescent="0.3">
      <c r="A1286" t="s">
        <v>207</v>
      </c>
      <c r="B1286" t="str">
        <f>VLOOKUP(A1286,'class and classification'!$A$1:$B$338,2,FALSE)</f>
        <v>Predominantly Urban</v>
      </c>
      <c r="C1286" t="str">
        <f>VLOOKUP(A1286,'class and classification'!$A$1:$C$338,3,FALSE)</f>
        <v>UA</v>
      </c>
      <c r="D1286">
        <v>22300</v>
      </c>
      <c r="E1286">
        <v>165800</v>
      </c>
      <c r="F1286">
        <v>13.5</v>
      </c>
      <c r="G1286">
        <v>1.4</v>
      </c>
      <c r="H1286">
        <v>22700</v>
      </c>
      <c r="I1286">
        <v>167300</v>
      </c>
      <c r="J1286">
        <v>13.6</v>
      </c>
      <c r="K1286">
        <v>1.5</v>
      </c>
      <c r="L1286">
        <v>20400</v>
      </c>
      <c r="M1286">
        <v>169900</v>
      </c>
      <c r="N1286">
        <v>12</v>
      </c>
      <c r="O1286">
        <v>1.6</v>
      </c>
      <c r="P1286">
        <v>24200</v>
      </c>
      <c r="Q1286">
        <v>173900</v>
      </c>
      <c r="R1286">
        <v>13.9</v>
      </c>
      <c r="S1286">
        <v>1.7</v>
      </c>
      <c r="T1286">
        <v>24400</v>
      </c>
      <c r="U1286">
        <v>173600</v>
      </c>
      <c r="V1286">
        <v>14.1</v>
      </c>
      <c r="W1286">
        <v>1.6</v>
      </c>
      <c r="X1286">
        <v>23300</v>
      </c>
      <c r="Y1286">
        <v>170900</v>
      </c>
      <c r="Z1286">
        <v>13.6</v>
      </c>
      <c r="AA1286">
        <v>1.7</v>
      </c>
      <c r="AB1286">
        <v>21100</v>
      </c>
      <c r="AC1286">
        <v>177100</v>
      </c>
      <c r="AD1286">
        <v>11.9</v>
      </c>
      <c r="AE1286">
        <v>1.6</v>
      </c>
      <c r="AF1286">
        <v>23000</v>
      </c>
      <c r="AG1286">
        <v>179500</v>
      </c>
      <c r="AH1286">
        <v>12.8</v>
      </c>
      <c r="AI1286">
        <v>1.6</v>
      </c>
      <c r="AJ1286">
        <v>22600</v>
      </c>
      <c r="AK1286">
        <v>179500</v>
      </c>
      <c r="AL1286">
        <v>12.6</v>
      </c>
      <c r="AM1286">
        <v>1.6</v>
      </c>
      <c r="AN1286">
        <v>22200</v>
      </c>
      <c r="AO1286">
        <v>186400</v>
      </c>
      <c r="AP1286">
        <v>11.9</v>
      </c>
      <c r="AQ1286">
        <v>1.6</v>
      </c>
      <c r="AR1286">
        <v>22200</v>
      </c>
      <c r="AS1286">
        <v>180600</v>
      </c>
      <c r="AT1286">
        <v>12.3</v>
      </c>
      <c r="AU1286">
        <v>1.7</v>
      </c>
      <c r="AV1286">
        <v>19600</v>
      </c>
      <c r="AW1286">
        <v>184900</v>
      </c>
      <c r="AX1286">
        <v>10.6</v>
      </c>
      <c r="AY1286">
        <v>1.6</v>
      </c>
      <c r="AZ1286">
        <v>19400</v>
      </c>
      <c r="BA1286">
        <v>189800</v>
      </c>
      <c r="BB1286">
        <v>10.199999999999999</v>
      </c>
      <c r="BC1286">
        <v>1.7</v>
      </c>
      <c r="BD1286">
        <v>22100</v>
      </c>
      <c r="BE1286">
        <v>194200</v>
      </c>
      <c r="BF1286">
        <v>11.4</v>
      </c>
      <c r="BG1286">
        <v>1.7</v>
      </c>
      <c r="BH1286">
        <v>24000</v>
      </c>
      <c r="BI1286">
        <v>198400</v>
      </c>
      <c r="BJ1286">
        <v>12.1</v>
      </c>
      <c r="BK1286">
        <v>1.7</v>
      </c>
      <c r="BL1286">
        <v>22500</v>
      </c>
      <c r="BM1286">
        <v>208100</v>
      </c>
      <c r="BN1286">
        <v>10.8</v>
      </c>
      <c r="BO1286">
        <v>1.7</v>
      </c>
      <c r="BP1286">
        <v>17600</v>
      </c>
      <c r="BQ1286">
        <v>193100</v>
      </c>
      <c r="BR1286">
        <v>9.1</v>
      </c>
      <c r="BS1286">
        <v>1.9</v>
      </c>
      <c r="BT1286">
        <v>20900</v>
      </c>
      <c r="BU1286">
        <v>193500</v>
      </c>
      <c r="BV1286">
        <v>10.8</v>
      </c>
      <c r="BW1286">
        <v>2.2000000000000002</v>
      </c>
    </row>
    <row r="1287" spans="1:75" x14ac:dyDescent="0.3">
      <c r="A1287" t="s">
        <v>208</v>
      </c>
      <c r="B1287" t="str">
        <f>VLOOKUP(A1287,'class and classification'!$A$1:$B$338,2,FALSE)</f>
        <v>Predominantly Urban</v>
      </c>
      <c r="C1287" t="str">
        <f>VLOOKUP(A1287,'class and classification'!$A$1:$C$338,3,FALSE)</f>
        <v>UA</v>
      </c>
      <c r="D1287">
        <v>16400</v>
      </c>
      <c r="E1287">
        <v>134100</v>
      </c>
      <c r="F1287">
        <v>12.3</v>
      </c>
      <c r="G1287">
        <v>2.2000000000000002</v>
      </c>
      <c r="H1287">
        <v>14500</v>
      </c>
      <c r="I1287">
        <v>137400</v>
      </c>
      <c r="J1287">
        <v>10.5</v>
      </c>
      <c r="K1287">
        <v>2.1</v>
      </c>
      <c r="L1287">
        <v>15200</v>
      </c>
      <c r="M1287">
        <v>138100</v>
      </c>
      <c r="N1287">
        <v>11</v>
      </c>
      <c r="O1287">
        <v>2</v>
      </c>
      <c r="P1287">
        <v>15800</v>
      </c>
      <c r="Q1287">
        <v>137100</v>
      </c>
      <c r="R1287">
        <v>11.5</v>
      </c>
      <c r="S1287">
        <v>2.1</v>
      </c>
      <c r="T1287">
        <v>19000</v>
      </c>
      <c r="U1287">
        <v>139300</v>
      </c>
      <c r="V1287">
        <v>13.6</v>
      </c>
      <c r="W1287">
        <v>2.2999999999999998</v>
      </c>
      <c r="X1287">
        <v>16100</v>
      </c>
      <c r="Y1287">
        <v>135100</v>
      </c>
      <c r="Z1287">
        <v>11.9</v>
      </c>
      <c r="AA1287">
        <v>2.2999999999999998</v>
      </c>
      <c r="AB1287">
        <v>17300</v>
      </c>
      <c r="AC1287">
        <v>135100</v>
      </c>
      <c r="AD1287">
        <v>12.8</v>
      </c>
      <c r="AE1287">
        <v>2.4</v>
      </c>
      <c r="AF1287">
        <v>15200</v>
      </c>
      <c r="AG1287">
        <v>131700</v>
      </c>
      <c r="AH1287">
        <v>11.5</v>
      </c>
      <c r="AI1287">
        <v>2.4</v>
      </c>
      <c r="AJ1287">
        <v>16400</v>
      </c>
      <c r="AK1287">
        <v>136000</v>
      </c>
      <c r="AL1287">
        <v>12</v>
      </c>
      <c r="AM1287">
        <v>2.5</v>
      </c>
      <c r="AN1287">
        <v>15400</v>
      </c>
      <c r="AO1287">
        <v>135900</v>
      </c>
      <c r="AP1287">
        <v>11.3</v>
      </c>
      <c r="AQ1287">
        <v>2.2999999999999998</v>
      </c>
      <c r="AR1287">
        <v>12300</v>
      </c>
      <c r="AS1287">
        <v>143000</v>
      </c>
      <c r="AT1287">
        <v>8.6</v>
      </c>
      <c r="AU1287">
        <v>2.1</v>
      </c>
      <c r="AV1287">
        <v>11900</v>
      </c>
      <c r="AW1287">
        <v>141000</v>
      </c>
      <c r="AX1287">
        <v>8.4</v>
      </c>
      <c r="AY1287">
        <v>2.1</v>
      </c>
      <c r="AZ1287">
        <v>11600</v>
      </c>
      <c r="BA1287">
        <v>139700</v>
      </c>
      <c r="BB1287">
        <v>8.3000000000000007</v>
      </c>
      <c r="BC1287">
        <v>2.2000000000000002</v>
      </c>
      <c r="BD1287">
        <v>14600</v>
      </c>
      <c r="BE1287">
        <v>142000</v>
      </c>
      <c r="BF1287">
        <v>10.3</v>
      </c>
      <c r="BG1287">
        <v>2.2000000000000002</v>
      </c>
      <c r="BH1287">
        <v>14700</v>
      </c>
      <c r="BI1287">
        <v>146900</v>
      </c>
      <c r="BJ1287">
        <v>10</v>
      </c>
      <c r="BK1287">
        <v>2.2000000000000002</v>
      </c>
      <c r="BL1287">
        <v>13100</v>
      </c>
      <c r="BM1287">
        <v>148000</v>
      </c>
      <c r="BN1287">
        <v>8.9</v>
      </c>
      <c r="BO1287">
        <v>2.1</v>
      </c>
      <c r="BP1287">
        <v>11200</v>
      </c>
      <c r="BQ1287">
        <v>149000</v>
      </c>
      <c r="BR1287">
        <v>7.5</v>
      </c>
      <c r="BS1287">
        <v>2.2000000000000002</v>
      </c>
      <c r="BT1287">
        <v>13100</v>
      </c>
      <c r="BU1287">
        <v>150600</v>
      </c>
      <c r="BV1287">
        <v>8.6999999999999993</v>
      </c>
      <c r="BW1287">
        <v>2.1</v>
      </c>
    </row>
    <row r="1288" spans="1:75" x14ac:dyDescent="0.3">
      <c r="A1288" t="s">
        <v>209</v>
      </c>
      <c r="B1288" t="str">
        <f>VLOOKUP(A1288,'class and classification'!$A$1:$B$338,2,FALSE)</f>
        <v>Predominantly Urban</v>
      </c>
      <c r="C1288" t="str">
        <f>VLOOKUP(A1288,'class and classification'!$A$1:$C$338,3,FALSE)</f>
        <v>UA</v>
      </c>
      <c r="D1288">
        <v>9000</v>
      </c>
      <c r="E1288">
        <v>97800</v>
      </c>
      <c r="F1288">
        <v>9.1999999999999993</v>
      </c>
      <c r="G1288">
        <v>2.1</v>
      </c>
      <c r="H1288">
        <v>12000</v>
      </c>
      <c r="I1288">
        <v>99000</v>
      </c>
      <c r="J1288">
        <v>12.2</v>
      </c>
      <c r="K1288">
        <v>2.4</v>
      </c>
      <c r="L1288">
        <v>12100</v>
      </c>
      <c r="M1288">
        <v>100400</v>
      </c>
      <c r="N1288">
        <v>12.1</v>
      </c>
      <c r="O1288">
        <v>2.2999999999999998</v>
      </c>
      <c r="P1288">
        <v>11500</v>
      </c>
      <c r="Q1288">
        <v>108600</v>
      </c>
      <c r="R1288">
        <v>10.6</v>
      </c>
      <c r="S1288">
        <v>2.1</v>
      </c>
      <c r="T1288">
        <v>9400</v>
      </c>
      <c r="U1288">
        <v>105600</v>
      </c>
      <c r="V1288">
        <v>8.9</v>
      </c>
      <c r="W1288">
        <v>2</v>
      </c>
      <c r="X1288">
        <v>11500</v>
      </c>
      <c r="Y1288">
        <v>106300</v>
      </c>
      <c r="Z1288">
        <v>10.8</v>
      </c>
      <c r="AA1288">
        <v>2.2000000000000002</v>
      </c>
      <c r="AB1288">
        <v>8100</v>
      </c>
      <c r="AC1288">
        <v>105500</v>
      </c>
      <c r="AD1288">
        <v>7.7</v>
      </c>
      <c r="AE1288">
        <v>2.1</v>
      </c>
      <c r="AF1288">
        <v>9700</v>
      </c>
      <c r="AG1288">
        <v>102600</v>
      </c>
      <c r="AH1288">
        <v>9.4</v>
      </c>
      <c r="AI1288">
        <v>2.1</v>
      </c>
      <c r="AJ1288">
        <v>10100</v>
      </c>
      <c r="AK1288">
        <v>103400</v>
      </c>
      <c r="AL1288">
        <v>9.8000000000000007</v>
      </c>
      <c r="AM1288">
        <v>2.2999999999999998</v>
      </c>
      <c r="AN1288">
        <v>9800</v>
      </c>
      <c r="AO1288">
        <v>107600</v>
      </c>
      <c r="AP1288">
        <v>9.1</v>
      </c>
      <c r="AQ1288">
        <v>2.2000000000000002</v>
      </c>
      <c r="AR1288">
        <v>9800</v>
      </c>
      <c r="AS1288">
        <v>111900</v>
      </c>
      <c r="AT1288">
        <v>8.6999999999999993</v>
      </c>
      <c r="AU1288">
        <v>1.9</v>
      </c>
      <c r="AV1288">
        <v>11800</v>
      </c>
      <c r="AW1288">
        <v>111400</v>
      </c>
      <c r="AX1288">
        <v>10.6</v>
      </c>
      <c r="AY1288">
        <v>2.1</v>
      </c>
      <c r="AZ1288">
        <v>11900</v>
      </c>
      <c r="BA1288">
        <v>114900</v>
      </c>
      <c r="BB1288">
        <v>10.4</v>
      </c>
      <c r="BC1288">
        <v>2.2000000000000002</v>
      </c>
      <c r="BD1288">
        <v>11600</v>
      </c>
      <c r="BE1288">
        <v>113500</v>
      </c>
      <c r="BF1288">
        <v>10.199999999999999</v>
      </c>
      <c r="BG1288">
        <v>2</v>
      </c>
      <c r="BH1288">
        <v>12000</v>
      </c>
      <c r="BI1288">
        <v>112600</v>
      </c>
      <c r="BJ1288">
        <v>10.6</v>
      </c>
      <c r="BK1288">
        <v>2.2000000000000002</v>
      </c>
      <c r="BL1288">
        <v>8600</v>
      </c>
      <c r="BM1288">
        <v>114800</v>
      </c>
      <c r="BN1288">
        <v>7.5</v>
      </c>
      <c r="BO1288">
        <v>1.8</v>
      </c>
      <c r="BP1288">
        <v>9200</v>
      </c>
      <c r="BQ1288">
        <v>113400</v>
      </c>
      <c r="BR1288">
        <v>8.1</v>
      </c>
      <c r="BS1288">
        <v>2.2999999999999998</v>
      </c>
      <c r="BT1288">
        <v>8700</v>
      </c>
      <c r="BU1288">
        <v>108200</v>
      </c>
      <c r="BV1288">
        <v>8.1</v>
      </c>
      <c r="BW1288">
        <v>2.2999999999999998</v>
      </c>
    </row>
    <row r="1289" spans="1:75" x14ac:dyDescent="0.3">
      <c r="A1289" t="s">
        <v>210</v>
      </c>
      <c r="B1289" t="str">
        <f>VLOOKUP(A1289,'class and classification'!$A$1:$B$338,2,FALSE)</f>
        <v>Predominantly Urban</v>
      </c>
      <c r="C1289" t="str">
        <f>VLOOKUP(A1289,'class and classification'!$A$1:$C$338,3,FALSE)</f>
        <v>UA</v>
      </c>
      <c r="D1289">
        <v>7200</v>
      </c>
      <c r="E1289">
        <v>56400</v>
      </c>
      <c r="F1289">
        <v>12.7</v>
      </c>
      <c r="G1289">
        <v>2.2000000000000002</v>
      </c>
      <c r="H1289">
        <v>8600</v>
      </c>
      <c r="I1289">
        <v>57000</v>
      </c>
      <c r="J1289">
        <v>15.1</v>
      </c>
      <c r="K1289">
        <v>2.4</v>
      </c>
      <c r="L1289">
        <v>8500</v>
      </c>
      <c r="M1289">
        <v>58400</v>
      </c>
      <c r="N1289">
        <v>14.5</v>
      </c>
      <c r="O1289">
        <v>2.5</v>
      </c>
      <c r="P1289">
        <v>7800</v>
      </c>
      <c r="Q1289">
        <v>58800</v>
      </c>
      <c r="R1289">
        <v>13.3</v>
      </c>
      <c r="S1289">
        <v>2.2999999999999998</v>
      </c>
      <c r="T1289">
        <v>8600</v>
      </c>
      <c r="U1289">
        <v>57900</v>
      </c>
      <c r="V1289">
        <v>14.9</v>
      </c>
      <c r="W1289">
        <v>2.5</v>
      </c>
      <c r="X1289">
        <v>7400</v>
      </c>
      <c r="Y1289">
        <v>56000</v>
      </c>
      <c r="Z1289">
        <v>13.1</v>
      </c>
      <c r="AA1289">
        <v>2.5</v>
      </c>
      <c r="AB1289">
        <v>6600</v>
      </c>
      <c r="AC1289">
        <v>54200</v>
      </c>
      <c r="AD1289">
        <v>12.2</v>
      </c>
      <c r="AE1289">
        <v>2.5</v>
      </c>
      <c r="AF1289">
        <v>7300</v>
      </c>
      <c r="AG1289">
        <v>55000</v>
      </c>
      <c r="AH1289">
        <v>13.2</v>
      </c>
      <c r="AI1289">
        <v>2.6</v>
      </c>
      <c r="AJ1289">
        <v>7900</v>
      </c>
      <c r="AK1289">
        <v>56400</v>
      </c>
      <c r="AL1289">
        <v>14</v>
      </c>
      <c r="AM1289">
        <v>2.5</v>
      </c>
      <c r="AN1289">
        <v>7900</v>
      </c>
      <c r="AO1289">
        <v>56000</v>
      </c>
      <c r="AP1289">
        <v>14.1</v>
      </c>
      <c r="AQ1289">
        <v>2.5</v>
      </c>
      <c r="AR1289">
        <v>8600</v>
      </c>
      <c r="AS1289">
        <v>56600</v>
      </c>
      <c r="AT1289">
        <v>15.1</v>
      </c>
      <c r="AU1289">
        <v>2.7</v>
      </c>
      <c r="AV1289">
        <v>8500</v>
      </c>
      <c r="AW1289">
        <v>58900</v>
      </c>
      <c r="AX1289">
        <v>14.5</v>
      </c>
      <c r="AY1289">
        <v>2.5</v>
      </c>
      <c r="AZ1289">
        <v>9200</v>
      </c>
      <c r="BA1289">
        <v>59200</v>
      </c>
      <c r="BB1289">
        <v>15.5</v>
      </c>
      <c r="BC1289">
        <v>2.6</v>
      </c>
      <c r="BD1289">
        <v>7800</v>
      </c>
      <c r="BE1289">
        <v>60400</v>
      </c>
      <c r="BF1289">
        <v>12.9</v>
      </c>
      <c r="BG1289">
        <v>2.4</v>
      </c>
      <c r="BH1289">
        <v>7800</v>
      </c>
      <c r="BI1289">
        <v>59500</v>
      </c>
      <c r="BJ1289">
        <v>13.1</v>
      </c>
      <c r="BK1289">
        <v>2.5</v>
      </c>
      <c r="BL1289">
        <v>7700</v>
      </c>
      <c r="BM1289">
        <v>60700</v>
      </c>
      <c r="BN1289">
        <v>12.7</v>
      </c>
      <c r="BO1289">
        <v>2.6</v>
      </c>
      <c r="BP1289">
        <v>7100</v>
      </c>
      <c r="BQ1289">
        <v>57700</v>
      </c>
      <c r="BR1289">
        <v>12.3</v>
      </c>
      <c r="BS1289">
        <v>2.9</v>
      </c>
      <c r="BT1289">
        <v>7200</v>
      </c>
      <c r="BU1289">
        <v>58300</v>
      </c>
      <c r="BV1289">
        <v>12.3</v>
      </c>
      <c r="BW1289">
        <v>2.7</v>
      </c>
    </row>
    <row r="1290" spans="1:75" x14ac:dyDescent="0.3">
      <c r="A1290" t="s">
        <v>211</v>
      </c>
      <c r="B1290" t="str">
        <f>VLOOKUP(A1290,'class and classification'!$A$1:$B$338,2,FALSE)</f>
        <v>Predominantly Rural</v>
      </c>
      <c r="C1290" t="str">
        <f>VLOOKUP(A1290,'class and classification'!$A$1:$C$338,3,FALSE)</f>
        <v>UA</v>
      </c>
      <c r="D1290">
        <v>29300</v>
      </c>
      <c r="E1290">
        <v>221700</v>
      </c>
      <c r="F1290">
        <v>13.2</v>
      </c>
      <c r="G1290">
        <v>1.6</v>
      </c>
      <c r="H1290">
        <v>28200</v>
      </c>
      <c r="I1290">
        <v>224500</v>
      </c>
      <c r="J1290">
        <v>12.6</v>
      </c>
      <c r="K1290">
        <v>1.6</v>
      </c>
      <c r="L1290">
        <v>28200</v>
      </c>
      <c r="M1290">
        <v>228400</v>
      </c>
      <c r="N1290">
        <v>12.3</v>
      </c>
      <c r="O1290">
        <v>2.4</v>
      </c>
      <c r="P1290">
        <v>28700</v>
      </c>
      <c r="Q1290">
        <v>224800</v>
      </c>
      <c r="R1290">
        <v>12.8</v>
      </c>
      <c r="S1290">
        <v>2.4</v>
      </c>
      <c r="T1290">
        <v>31100</v>
      </c>
      <c r="U1290">
        <v>229300</v>
      </c>
      <c r="V1290">
        <v>13.6</v>
      </c>
      <c r="W1290">
        <v>2.4</v>
      </c>
      <c r="X1290">
        <v>28400</v>
      </c>
      <c r="Y1290">
        <v>238100</v>
      </c>
      <c r="Z1290">
        <v>11.9</v>
      </c>
      <c r="AA1290">
        <v>2.2999999999999998</v>
      </c>
      <c r="AB1290">
        <v>29300</v>
      </c>
      <c r="AC1290">
        <v>230200</v>
      </c>
      <c r="AD1290">
        <v>12.7</v>
      </c>
      <c r="AE1290">
        <v>2.4</v>
      </c>
      <c r="AF1290">
        <v>27300</v>
      </c>
      <c r="AG1290">
        <v>226800</v>
      </c>
      <c r="AH1290">
        <v>12</v>
      </c>
      <c r="AI1290">
        <v>2.5</v>
      </c>
      <c r="AJ1290">
        <v>19000</v>
      </c>
      <c r="AK1290">
        <v>223700</v>
      </c>
      <c r="AL1290">
        <v>8.5</v>
      </c>
      <c r="AM1290">
        <v>2</v>
      </c>
      <c r="AN1290">
        <v>23300</v>
      </c>
      <c r="AO1290">
        <v>227200</v>
      </c>
      <c r="AP1290">
        <v>10.3</v>
      </c>
      <c r="AQ1290">
        <v>2.1</v>
      </c>
      <c r="AR1290">
        <v>22300</v>
      </c>
      <c r="AS1290">
        <v>237500</v>
      </c>
      <c r="AT1290">
        <v>9.4</v>
      </c>
      <c r="AU1290">
        <v>1.9</v>
      </c>
      <c r="AV1290">
        <v>24000</v>
      </c>
      <c r="AW1290">
        <v>243600</v>
      </c>
      <c r="AX1290">
        <v>9.9</v>
      </c>
      <c r="AY1290">
        <v>1.9</v>
      </c>
      <c r="AZ1290">
        <v>26100</v>
      </c>
      <c r="BA1290">
        <v>247900</v>
      </c>
      <c r="BB1290">
        <v>10.5</v>
      </c>
      <c r="BC1290">
        <v>2.1</v>
      </c>
      <c r="BD1290">
        <v>28200</v>
      </c>
      <c r="BE1290">
        <v>252500</v>
      </c>
      <c r="BF1290">
        <v>11.2</v>
      </c>
      <c r="BG1290">
        <v>2.1</v>
      </c>
      <c r="BH1290">
        <v>30000</v>
      </c>
      <c r="BI1290">
        <v>247400</v>
      </c>
      <c r="BJ1290">
        <v>12.1</v>
      </c>
      <c r="BK1290">
        <v>2.2999999999999998</v>
      </c>
      <c r="BL1290">
        <v>30600</v>
      </c>
      <c r="BM1290">
        <v>244800</v>
      </c>
      <c r="BN1290">
        <v>12.5</v>
      </c>
      <c r="BO1290">
        <v>2.4</v>
      </c>
      <c r="BP1290">
        <v>31400</v>
      </c>
      <c r="BQ1290">
        <v>243100</v>
      </c>
      <c r="BR1290">
        <v>12.9</v>
      </c>
      <c r="BS1290">
        <v>2.7</v>
      </c>
      <c r="BT1290">
        <v>25900</v>
      </c>
      <c r="BU1290">
        <v>252400</v>
      </c>
      <c r="BV1290">
        <v>10.3</v>
      </c>
      <c r="BW1290">
        <v>2.2000000000000002</v>
      </c>
    </row>
    <row r="1291" spans="1:75" x14ac:dyDescent="0.3">
      <c r="A1291" t="s">
        <v>212</v>
      </c>
      <c r="B1291" t="str">
        <f>VLOOKUP(A1291,'class and classification'!$A$1:$B$338,2,FALSE)</f>
        <v>Predominantly Rural</v>
      </c>
      <c r="C1291" t="str">
        <f>VLOOKUP(A1291,'class and classification'!$A$1:$C$338,3,FALSE)</f>
        <v>SC</v>
      </c>
      <c r="D1291">
        <v>47300</v>
      </c>
      <c r="E1291">
        <v>341300</v>
      </c>
      <c r="F1291">
        <v>13.9</v>
      </c>
      <c r="G1291">
        <v>1</v>
      </c>
      <c r="H1291">
        <v>45300</v>
      </c>
      <c r="I1291">
        <v>345400</v>
      </c>
      <c r="J1291">
        <v>13.1</v>
      </c>
      <c r="K1291">
        <v>1.1000000000000001</v>
      </c>
      <c r="L1291">
        <v>51200</v>
      </c>
      <c r="M1291">
        <v>346800</v>
      </c>
      <c r="N1291">
        <v>14.7</v>
      </c>
      <c r="O1291">
        <v>2.2000000000000002</v>
      </c>
      <c r="P1291">
        <v>50200</v>
      </c>
      <c r="Q1291">
        <v>349100</v>
      </c>
      <c r="R1291">
        <v>14.4</v>
      </c>
      <c r="S1291">
        <v>2.1</v>
      </c>
      <c r="T1291">
        <v>48000</v>
      </c>
      <c r="U1291">
        <v>358800</v>
      </c>
      <c r="V1291">
        <v>13.4</v>
      </c>
      <c r="W1291">
        <v>2.1</v>
      </c>
      <c r="X1291">
        <v>47200</v>
      </c>
      <c r="Y1291">
        <v>350800</v>
      </c>
      <c r="Z1291">
        <v>13.4</v>
      </c>
      <c r="AA1291">
        <v>2.2000000000000002</v>
      </c>
      <c r="AB1291">
        <v>47700</v>
      </c>
      <c r="AC1291">
        <v>343700</v>
      </c>
      <c r="AD1291">
        <v>13.9</v>
      </c>
      <c r="AE1291">
        <v>2.2999999999999998</v>
      </c>
      <c r="AF1291">
        <v>50400</v>
      </c>
      <c r="AG1291">
        <v>347400</v>
      </c>
      <c r="AH1291">
        <v>14.5</v>
      </c>
      <c r="AI1291">
        <v>2.2000000000000002</v>
      </c>
      <c r="AJ1291">
        <v>48300</v>
      </c>
      <c r="AK1291">
        <v>355200</v>
      </c>
      <c r="AL1291">
        <v>13.6</v>
      </c>
      <c r="AM1291">
        <v>2.2000000000000002</v>
      </c>
      <c r="AN1291">
        <v>52200</v>
      </c>
      <c r="AO1291">
        <v>353700</v>
      </c>
      <c r="AP1291">
        <v>14.8</v>
      </c>
      <c r="AQ1291">
        <v>2.2999999999999998</v>
      </c>
      <c r="AR1291">
        <v>43200</v>
      </c>
      <c r="AS1291">
        <v>361600</v>
      </c>
      <c r="AT1291">
        <v>11.9</v>
      </c>
      <c r="AU1291">
        <v>2.2000000000000002</v>
      </c>
      <c r="AV1291">
        <v>48000</v>
      </c>
      <c r="AW1291">
        <v>384500</v>
      </c>
      <c r="AX1291">
        <v>12.5</v>
      </c>
      <c r="AY1291">
        <v>2.2000000000000002</v>
      </c>
      <c r="AZ1291">
        <v>45000</v>
      </c>
      <c r="BA1291">
        <v>359600</v>
      </c>
      <c r="BB1291">
        <v>12.5</v>
      </c>
      <c r="BC1291">
        <v>2.2999999999999998</v>
      </c>
      <c r="BD1291">
        <v>50900</v>
      </c>
      <c r="BE1291">
        <v>402800</v>
      </c>
      <c r="BF1291">
        <v>12.6</v>
      </c>
      <c r="BG1291">
        <v>2.1</v>
      </c>
      <c r="BH1291">
        <v>46500</v>
      </c>
      <c r="BI1291">
        <v>388700</v>
      </c>
      <c r="BJ1291">
        <v>12</v>
      </c>
      <c r="BK1291">
        <v>2.1</v>
      </c>
      <c r="BL1291">
        <v>45000</v>
      </c>
      <c r="BM1291">
        <v>394300</v>
      </c>
      <c r="BN1291">
        <v>11.4</v>
      </c>
      <c r="BO1291">
        <v>2.1</v>
      </c>
      <c r="BP1291">
        <v>46100</v>
      </c>
      <c r="BQ1291">
        <v>382500</v>
      </c>
      <c r="BR1291">
        <v>12.1</v>
      </c>
      <c r="BS1291">
        <v>2.2999999999999998</v>
      </c>
      <c r="BT1291">
        <v>42700</v>
      </c>
      <c r="BU1291">
        <v>369400</v>
      </c>
      <c r="BV1291">
        <v>11.6</v>
      </c>
      <c r="BW1291">
        <v>2.1</v>
      </c>
    </row>
    <row r="1292" spans="1:75" x14ac:dyDescent="0.3">
      <c r="A1292" t="s">
        <v>1625</v>
      </c>
      <c r="B1292" t="str">
        <f>VLOOKUP(A1292,'class and classification'!$A$1:$B$338,2,FALSE)</f>
        <v>Predominantly Rural</v>
      </c>
      <c r="C1292" t="str">
        <f>VLOOKUP(A1292,'class and classification'!$A$1:$C$338,3,FALSE)</f>
        <v>UA</v>
      </c>
      <c r="D1292">
        <v>24600</v>
      </c>
      <c r="E1292">
        <v>165300</v>
      </c>
      <c r="F1292">
        <v>14.9</v>
      </c>
      <c r="G1292">
        <v>1.5</v>
      </c>
      <c r="H1292">
        <v>24400</v>
      </c>
      <c r="I1292">
        <v>165100</v>
      </c>
      <c r="J1292">
        <v>14.8</v>
      </c>
      <c r="K1292">
        <v>1.5</v>
      </c>
      <c r="L1292">
        <v>24500</v>
      </c>
      <c r="M1292">
        <v>168100</v>
      </c>
      <c r="N1292">
        <v>14.6</v>
      </c>
      <c r="O1292">
        <v>2.9</v>
      </c>
      <c r="P1292">
        <v>21600</v>
      </c>
      <c r="Q1292">
        <v>173000</v>
      </c>
      <c r="R1292">
        <v>12.5</v>
      </c>
      <c r="S1292">
        <v>2.5</v>
      </c>
      <c r="T1292">
        <v>21800</v>
      </c>
      <c r="U1292">
        <v>170200</v>
      </c>
      <c r="V1292">
        <v>12.8</v>
      </c>
      <c r="W1292">
        <v>2.2999999999999998</v>
      </c>
      <c r="X1292">
        <v>23400</v>
      </c>
      <c r="Y1292">
        <v>160300</v>
      </c>
      <c r="Z1292">
        <v>14.6</v>
      </c>
      <c r="AA1292">
        <v>2.5</v>
      </c>
      <c r="AB1292">
        <v>24200</v>
      </c>
      <c r="AC1292">
        <v>162500</v>
      </c>
      <c r="AD1292">
        <v>14.9</v>
      </c>
      <c r="AE1292">
        <v>2.6</v>
      </c>
      <c r="AF1292">
        <v>23300</v>
      </c>
      <c r="AG1292">
        <v>169000</v>
      </c>
      <c r="AH1292">
        <v>13.8</v>
      </c>
      <c r="AI1292">
        <v>2.4</v>
      </c>
      <c r="AJ1292">
        <v>19700</v>
      </c>
      <c r="AK1292">
        <v>172900</v>
      </c>
      <c r="AL1292">
        <v>11.4</v>
      </c>
      <c r="AM1292">
        <v>2.2999999999999998</v>
      </c>
      <c r="AN1292">
        <v>24200</v>
      </c>
      <c r="AO1292">
        <v>175200</v>
      </c>
      <c r="AP1292">
        <v>13.8</v>
      </c>
      <c r="AQ1292">
        <v>2.5</v>
      </c>
      <c r="AR1292">
        <v>21700</v>
      </c>
      <c r="AS1292">
        <v>174700</v>
      </c>
      <c r="AT1292">
        <v>12.4</v>
      </c>
      <c r="AU1292">
        <v>2.5</v>
      </c>
      <c r="AV1292">
        <v>25100</v>
      </c>
      <c r="AW1292">
        <v>173500</v>
      </c>
      <c r="AX1292">
        <v>14.5</v>
      </c>
      <c r="AY1292">
        <v>2.8</v>
      </c>
      <c r="AZ1292">
        <v>22500</v>
      </c>
      <c r="BA1292">
        <v>164000</v>
      </c>
      <c r="BB1292">
        <v>13.7</v>
      </c>
      <c r="BC1292">
        <v>2.9</v>
      </c>
      <c r="BD1292">
        <v>23000</v>
      </c>
      <c r="BE1292">
        <v>174200</v>
      </c>
      <c r="BF1292">
        <v>13.2</v>
      </c>
      <c r="BG1292">
        <v>2.7</v>
      </c>
      <c r="BH1292">
        <v>21800</v>
      </c>
      <c r="BI1292">
        <v>167700</v>
      </c>
      <c r="BJ1292">
        <v>13</v>
      </c>
      <c r="BK1292">
        <v>2.7</v>
      </c>
      <c r="BL1292">
        <v>23300</v>
      </c>
      <c r="BM1292">
        <v>163200</v>
      </c>
      <c r="BN1292">
        <v>14.3</v>
      </c>
      <c r="BO1292">
        <v>3.1</v>
      </c>
      <c r="BP1292">
        <v>22600</v>
      </c>
      <c r="BQ1292">
        <v>169600</v>
      </c>
      <c r="BR1292">
        <v>13.4</v>
      </c>
      <c r="BS1292">
        <v>3.1</v>
      </c>
      <c r="BT1292">
        <v>17700</v>
      </c>
      <c r="BU1292">
        <v>164200</v>
      </c>
      <c r="BV1292">
        <v>10.8</v>
      </c>
      <c r="BW1292">
        <v>2.8</v>
      </c>
    </row>
    <row r="1293" spans="1:75" x14ac:dyDescent="0.3">
      <c r="A1293" t="s">
        <v>214</v>
      </c>
      <c r="B1293" t="str">
        <f>VLOOKUP(A1293,'class and classification'!$A$1:$B$338,2,FALSE)</f>
        <v>Urban with Significant Rural</v>
      </c>
      <c r="C1293" t="str">
        <f>VLOOKUP(A1293,'class and classification'!$A$1:$C$338,3,FALSE)</f>
        <v>SC</v>
      </c>
      <c r="D1293">
        <v>38600</v>
      </c>
      <c r="E1293">
        <v>285000</v>
      </c>
      <c r="F1293">
        <v>13.5</v>
      </c>
      <c r="G1293">
        <v>1.3</v>
      </c>
      <c r="H1293">
        <v>37300</v>
      </c>
      <c r="I1293">
        <v>288500</v>
      </c>
      <c r="J1293">
        <v>12.9</v>
      </c>
      <c r="K1293">
        <v>1.3</v>
      </c>
      <c r="L1293">
        <v>36800</v>
      </c>
      <c r="M1293">
        <v>294600</v>
      </c>
      <c r="N1293">
        <v>12.5</v>
      </c>
      <c r="O1293">
        <v>2.1</v>
      </c>
      <c r="P1293">
        <v>37500</v>
      </c>
      <c r="Q1293">
        <v>303700</v>
      </c>
      <c r="R1293">
        <v>12.3</v>
      </c>
      <c r="S1293">
        <v>2.1</v>
      </c>
      <c r="T1293">
        <v>40100</v>
      </c>
      <c r="U1293">
        <v>299600</v>
      </c>
      <c r="V1293">
        <v>13.4</v>
      </c>
      <c r="W1293">
        <v>2.2999999999999998</v>
      </c>
      <c r="X1293">
        <v>42900</v>
      </c>
      <c r="Y1293">
        <v>294300</v>
      </c>
      <c r="Z1293">
        <v>14.6</v>
      </c>
      <c r="AA1293">
        <v>2.4</v>
      </c>
      <c r="AB1293">
        <v>37200</v>
      </c>
      <c r="AC1293">
        <v>294900</v>
      </c>
      <c r="AD1293">
        <v>12.6</v>
      </c>
      <c r="AE1293">
        <v>2.2999999999999998</v>
      </c>
      <c r="AF1293">
        <v>34900</v>
      </c>
      <c r="AG1293">
        <v>302200</v>
      </c>
      <c r="AH1293">
        <v>11.6</v>
      </c>
      <c r="AI1293">
        <v>2.2999999999999998</v>
      </c>
      <c r="AJ1293">
        <v>37100</v>
      </c>
      <c r="AK1293">
        <v>300600</v>
      </c>
      <c r="AL1293">
        <v>12.4</v>
      </c>
      <c r="AM1293">
        <v>2.2000000000000002</v>
      </c>
      <c r="AN1293">
        <v>42600</v>
      </c>
      <c r="AO1293">
        <v>300700</v>
      </c>
      <c r="AP1293">
        <v>14.2</v>
      </c>
      <c r="AQ1293">
        <v>2.4</v>
      </c>
      <c r="AR1293">
        <v>34500</v>
      </c>
      <c r="AS1293">
        <v>308800</v>
      </c>
      <c r="AT1293">
        <v>11.2</v>
      </c>
      <c r="AU1293">
        <v>2.2000000000000002</v>
      </c>
      <c r="AV1293">
        <v>44000</v>
      </c>
      <c r="AW1293">
        <v>312400</v>
      </c>
      <c r="AX1293">
        <v>14.1</v>
      </c>
      <c r="AY1293">
        <v>2.2999999999999998</v>
      </c>
      <c r="AZ1293">
        <v>36800</v>
      </c>
      <c r="BA1293">
        <v>320200</v>
      </c>
      <c r="BB1293">
        <v>11.5</v>
      </c>
      <c r="BC1293">
        <v>2.2000000000000002</v>
      </c>
      <c r="BD1293">
        <v>35400</v>
      </c>
      <c r="BE1293">
        <v>321200</v>
      </c>
      <c r="BF1293">
        <v>11</v>
      </c>
      <c r="BG1293">
        <v>2.1</v>
      </c>
      <c r="BH1293">
        <v>36200</v>
      </c>
      <c r="BI1293">
        <v>327100</v>
      </c>
      <c r="BJ1293">
        <v>11.1</v>
      </c>
      <c r="BK1293">
        <v>2.2000000000000002</v>
      </c>
      <c r="BL1293">
        <v>40100</v>
      </c>
      <c r="BM1293">
        <v>327900</v>
      </c>
      <c r="BN1293">
        <v>12.2</v>
      </c>
      <c r="BO1293">
        <v>2.2000000000000002</v>
      </c>
      <c r="BP1293">
        <v>32100</v>
      </c>
      <c r="BQ1293">
        <v>319200</v>
      </c>
      <c r="BR1293">
        <v>10</v>
      </c>
      <c r="BS1293">
        <v>2.1</v>
      </c>
      <c r="BT1293">
        <v>34300</v>
      </c>
      <c r="BU1293">
        <v>313900</v>
      </c>
      <c r="BV1293">
        <v>10.9</v>
      </c>
      <c r="BW1293">
        <v>2.1</v>
      </c>
    </row>
    <row r="1294" spans="1:75" x14ac:dyDescent="0.3">
      <c r="A1294" t="s">
        <v>215</v>
      </c>
      <c r="B1294" t="str">
        <f>VLOOKUP(A1294,'class and classification'!$A$1:$B$338,2,FALSE)</f>
        <v>Predominantly Rural</v>
      </c>
      <c r="C1294" t="str">
        <f>VLOOKUP(A1294,'class and classification'!$A$1:$C$338,3,FALSE)</f>
        <v>SC</v>
      </c>
      <c r="D1294">
        <v>35400</v>
      </c>
      <c r="E1294">
        <v>247000</v>
      </c>
      <c r="F1294">
        <v>14.3</v>
      </c>
      <c r="G1294">
        <v>1.5</v>
      </c>
      <c r="H1294">
        <v>37700</v>
      </c>
      <c r="I1294">
        <v>245200</v>
      </c>
      <c r="J1294">
        <v>15.4</v>
      </c>
      <c r="K1294">
        <v>1.6</v>
      </c>
      <c r="L1294">
        <v>32400</v>
      </c>
      <c r="M1294">
        <v>240600</v>
      </c>
      <c r="N1294">
        <v>13.5</v>
      </c>
      <c r="O1294">
        <v>2.5</v>
      </c>
      <c r="P1294">
        <v>32500</v>
      </c>
      <c r="Q1294">
        <v>250200</v>
      </c>
      <c r="R1294">
        <v>13</v>
      </c>
      <c r="S1294">
        <v>2.4</v>
      </c>
      <c r="T1294">
        <v>33900</v>
      </c>
      <c r="U1294">
        <v>257000</v>
      </c>
      <c r="V1294">
        <v>13.2</v>
      </c>
      <c r="W1294">
        <v>2.2999999999999998</v>
      </c>
      <c r="X1294">
        <v>32400</v>
      </c>
      <c r="Y1294">
        <v>249300</v>
      </c>
      <c r="Z1294">
        <v>13</v>
      </c>
      <c r="AA1294">
        <v>2.4</v>
      </c>
      <c r="AB1294">
        <v>32800</v>
      </c>
      <c r="AC1294">
        <v>252000</v>
      </c>
      <c r="AD1294">
        <v>13</v>
      </c>
      <c r="AE1294">
        <v>2.5</v>
      </c>
      <c r="AF1294">
        <v>33700</v>
      </c>
      <c r="AG1294">
        <v>249100</v>
      </c>
      <c r="AH1294">
        <v>13.5</v>
      </c>
      <c r="AI1294">
        <v>2.5</v>
      </c>
      <c r="AJ1294">
        <v>33100</v>
      </c>
      <c r="AK1294">
        <v>244400</v>
      </c>
      <c r="AL1294">
        <v>13.6</v>
      </c>
      <c r="AM1294">
        <v>2.5</v>
      </c>
      <c r="AN1294">
        <v>39100</v>
      </c>
      <c r="AO1294">
        <v>255200</v>
      </c>
      <c r="AP1294">
        <v>15.3</v>
      </c>
      <c r="AQ1294">
        <v>2.6</v>
      </c>
      <c r="AR1294">
        <v>37200</v>
      </c>
      <c r="AS1294">
        <v>256800</v>
      </c>
      <c r="AT1294">
        <v>14.5</v>
      </c>
      <c r="AU1294">
        <v>2.6</v>
      </c>
      <c r="AV1294">
        <v>36100</v>
      </c>
      <c r="AW1294">
        <v>263900</v>
      </c>
      <c r="AX1294">
        <v>13.7</v>
      </c>
      <c r="AY1294">
        <v>2.6</v>
      </c>
      <c r="AZ1294">
        <v>37100</v>
      </c>
      <c r="BA1294">
        <v>258000</v>
      </c>
      <c r="BB1294">
        <v>14.4</v>
      </c>
      <c r="BC1294">
        <v>2.7</v>
      </c>
      <c r="BD1294">
        <v>31700</v>
      </c>
      <c r="BE1294">
        <v>260600</v>
      </c>
      <c r="BF1294">
        <v>12.1</v>
      </c>
      <c r="BG1294">
        <v>2.5</v>
      </c>
      <c r="BH1294">
        <v>38200</v>
      </c>
      <c r="BI1294">
        <v>271200</v>
      </c>
      <c r="BJ1294">
        <v>14.1</v>
      </c>
      <c r="BK1294">
        <v>2.5</v>
      </c>
      <c r="BL1294">
        <v>34200</v>
      </c>
      <c r="BM1294">
        <v>276800</v>
      </c>
      <c r="BN1294">
        <v>12.4</v>
      </c>
      <c r="BO1294">
        <v>2.4</v>
      </c>
      <c r="BP1294">
        <v>34900</v>
      </c>
      <c r="BQ1294">
        <v>265200</v>
      </c>
      <c r="BR1294">
        <v>13.1</v>
      </c>
      <c r="BS1294">
        <v>2.8</v>
      </c>
      <c r="BT1294">
        <v>31900</v>
      </c>
      <c r="BU1294">
        <v>258800</v>
      </c>
      <c r="BV1294">
        <v>12.3</v>
      </c>
      <c r="BW1294">
        <v>2.4</v>
      </c>
    </row>
    <row r="1295" spans="1:75" x14ac:dyDescent="0.3">
      <c r="A1295" t="s">
        <v>270</v>
      </c>
      <c r="B1295" t="str">
        <f>VLOOKUP(A1295,'class and classification'!$A$1:$B$338,2,FALSE)</f>
        <v>Predominantly Rural</v>
      </c>
      <c r="C1295" t="str">
        <f>VLOOKUP(A1295,'class and classification'!$A$1:$C$338,3,FALSE)</f>
        <v>SD</v>
      </c>
      <c r="D1295">
        <v>7400</v>
      </c>
      <c r="E1295">
        <v>42200</v>
      </c>
      <c r="F1295">
        <v>17.399999999999999</v>
      </c>
      <c r="G1295">
        <v>3.5</v>
      </c>
      <c r="H1295">
        <v>6300</v>
      </c>
      <c r="I1295">
        <v>43800</v>
      </c>
      <c r="J1295">
        <v>14.3</v>
      </c>
      <c r="K1295">
        <v>3.3</v>
      </c>
      <c r="L1295">
        <v>5400</v>
      </c>
      <c r="M1295">
        <v>42800</v>
      </c>
      <c r="N1295">
        <v>12.7</v>
      </c>
      <c r="O1295">
        <v>5.2</v>
      </c>
      <c r="P1295">
        <v>7800</v>
      </c>
      <c r="Q1295">
        <v>47800</v>
      </c>
      <c r="R1295">
        <v>16.399999999999999</v>
      </c>
      <c r="S1295">
        <v>5.5</v>
      </c>
      <c r="T1295">
        <v>7600</v>
      </c>
      <c r="U1295">
        <v>46400</v>
      </c>
      <c r="V1295">
        <v>16.399999999999999</v>
      </c>
      <c r="W1295">
        <v>5.9</v>
      </c>
      <c r="X1295">
        <v>7100</v>
      </c>
      <c r="Y1295">
        <v>45100</v>
      </c>
      <c r="Z1295">
        <v>15.8</v>
      </c>
      <c r="AA1295">
        <v>6.1</v>
      </c>
      <c r="AB1295">
        <v>7100</v>
      </c>
      <c r="AC1295">
        <v>45600</v>
      </c>
      <c r="AD1295">
        <v>15.5</v>
      </c>
      <c r="AE1295">
        <v>5.5</v>
      </c>
      <c r="AF1295">
        <v>7100</v>
      </c>
      <c r="AG1295">
        <v>42500</v>
      </c>
      <c r="AH1295">
        <v>16.600000000000001</v>
      </c>
      <c r="AI1295">
        <v>6.1</v>
      </c>
      <c r="AJ1295">
        <v>7100</v>
      </c>
      <c r="AK1295">
        <v>43200</v>
      </c>
      <c r="AL1295">
        <v>16.5</v>
      </c>
      <c r="AM1295">
        <v>5.9</v>
      </c>
      <c r="AN1295">
        <v>7300</v>
      </c>
      <c r="AO1295">
        <v>44600</v>
      </c>
      <c r="AP1295">
        <v>16.5</v>
      </c>
      <c r="AQ1295">
        <v>5.7</v>
      </c>
      <c r="AR1295">
        <v>8700</v>
      </c>
      <c r="AS1295">
        <v>43400</v>
      </c>
      <c r="AT1295">
        <v>20.100000000000001</v>
      </c>
      <c r="AU1295">
        <v>6.7</v>
      </c>
      <c r="AV1295">
        <v>8500</v>
      </c>
      <c r="AW1295">
        <v>48600</v>
      </c>
      <c r="AX1295">
        <v>17.600000000000001</v>
      </c>
      <c r="AY1295">
        <v>5.8</v>
      </c>
      <c r="AZ1295">
        <v>6300</v>
      </c>
      <c r="BA1295">
        <v>48500</v>
      </c>
      <c r="BB1295">
        <v>12.9</v>
      </c>
      <c r="BC1295">
        <v>5.4</v>
      </c>
      <c r="BD1295">
        <v>4800</v>
      </c>
      <c r="BE1295">
        <v>45200</v>
      </c>
      <c r="BF1295">
        <v>10.6</v>
      </c>
      <c r="BG1295">
        <v>5.5</v>
      </c>
      <c r="BH1295">
        <v>4500</v>
      </c>
      <c r="BI1295">
        <v>47100</v>
      </c>
      <c r="BJ1295">
        <v>9.6</v>
      </c>
      <c r="BK1295">
        <v>4.7</v>
      </c>
      <c r="BL1295">
        <v>9400</v>
      </c>
      <c r="BM1295">
        <v>48200</v>
      </c>
      <c r="BN1295">
        <v>19.5</v>
      </c>
      <c r="BO1295">
        <v>6.1</v>
      </c>
      <c r="BP1295">
        <v>7400</v>
      </c>
      <c r="BQ1295">
        <v>43900</v>
      </c>
      <c r="BR1295">
        <v>16.8</v>
      </c>
      <c r="BS1295">
        <v>6.9</v>
      </c>
      <c r="BT1295">
        <v>4800</v>
      </c>
      <c r="BU1295">
        <v>44100</v>
      </c>
      <c r="BV1295">
        <v>10.9</v>
      </c>
      <c r="BW1295">
        <v>5.3</v>
      </c>
    </row>
    <row r="1296" spans="1:75" x14ac:dyDescent="0.3">
      <c r="A1296" t="s">
        <v>271</v>
      </c>
      <c r="B1296" t="str">
        <f>VLOOKUP(A1296,'class and classification'!$A$1:$B$338,2,FALSE)</f>
        <v>Urban with Significant Rural</v>
      </c>
      <c r="C1296" t="str">
        <f>VLOOKUP(A1296,'class and classification'!$A$1:$C$338,3,FALSE)</f>
        <v>SD</v>
      </c>
      <c r="D1296">
        <v>5000</v>
      </c>
      <c r="E1296">
        <v>31000</v>
      </c>
      <c r="F1296">
        <v>16.2</v>
      </c>
      <c r="G1296">
        <v>3.2</v>
      </c>
      <c r="H1296">
        <v>5600</v>
      </c>
      <c r="I1296">
        <v>30200</v>
      </c>
      <c r="J1296">
        <v>18.7</v>
      </c>
      <c r="K1296">
        <v>3.6</v>
      </c>
      <c r="L1296">
        <v>4000</v>
      </c>
      <c r="M1296">
        <v>30600</v>
      </c>
      <c r="N1296">
        <v>13.2</v>
      </c>
      <c r="O1296">
        <v>7.3</v>
      </c>
      <c r="P1296">
        <v>4700</v>
      </c>
      <c r="Q1296">
        <v>30900</v>
      </c>
      <c r="R1296">
        <v>15.1</v>
      </c>
      <c r="S1296">
        <v>7</v>
      </c>
      <c r="T1296">
        <v>7200</v>
      </c>
      <c r="U1296">
        <v>35500</v>
      </c>
      <c r="V1296">
        <v>20.3</v>
      </c>
      <c r="W1296">
        <v>7.8</v>
      </c>
      <c r="X1296">
        <v>5800</v>
      </c>
      <c r="Y1296">
        <v>33000</v>
      </c>
      <c r="Z1296">
        <v>17.7</v>
      </c>
      <c r="AA1296">
        <v>7.4</v>
      </c>
      <c r="AB1296">
        <v>3600</v>
      </c>
      <c r="AC1296">
        <v>31100</v>
      </c>
      <c r="AD1296">
        <v>11.5</v>
      </c>
      <c r="AE1296">
        <v>6.3</v>
      </c>
      <c r="AF1296">
        <v>3500</v>
      </c>
      <c r="AG1296">
        <v>29300</v>
      </c>
      <c r="AH1296">
        <v>11.9</v>
      </c>
      <c r="AI1296">
        <v>6.6</v>
      </c>
      <c r="AJ1296">
        <v>4000</v>
      </c>
      <c r="AK1296">
        <v>29400</v>
      </c>
      <c r="AL1296">
        <v>13.7</v>
      </c>
      <c r="AM1296">
        <v>6.4</v>
      </c>
      <c r="AN1296">
        <v>5700</v>
      </c>
      <c r="AO1296">
        <v>27500</v>
      </c>
      <c r="AP1296">
        <v>20.8</v>
      </c>
      <c r="AQ1296">
        <v>8.8000000000000007</v>
      </c>
      <c r="AR1296">
        <v>3200</v>
      </c>
      <c r="AS1296">
        <v>31000</v>
      </c>
      <c r="AT1296">
        <v>10.4</v>
      </c>
      <c r="AU1296">
        <v>5.4</v>
      </c>
      <c r="AV1296">
        <v>3600</v>
      </c>
      <c r="AW1296">
        <v>31100</v>
      </c>
      <c r="AX1296">
        <v>11.6</v>
      </c>
      <c r="AY1296">
        <v>6</v>
      </c>
      <c r="AZ1296">
        <v>2300</v>
      </c>
      <c r="BA1296">
        <v>29600</v>
      </c>
      <c r="BB1296">
        <v>7.9</v>
      </c>
      <c r="BC1296">
        <v>5.0999999999999996</v>
      </c>
      <c r="BD1296">
        <v>3600</v>
      </c>
      <c r="BE1296">
        <v>31800</v>
      </c>
      <c r="BF1296">
        <v>11.3</v>
      </c>
      <c r="BG1296">
        <v>6.2</v>
      </c>
      <c r="BH1296">
        <v>4600</v>
      </c>
      <c r="BI1296">
        <v>30600</v>
      </c>
      <c r="BJ1296">
        <v>15</v>
      </c>
      <c r="BK1296">
        <v>7.1</v>
      </c>
      <c r="BL1296">
        <v>4900</v>
      </c>
      <c r="BM1296">
        <v>25600</v>
      </c>
      <c r="BN1296">
        <v>19.2</v>
      </c>
      <c r="BO1296">
        <v>8.5</v>
      </c>
      <c r="BP1296">
        <v>2100</v>
      </c>
      <c r="BQ1296">
        <v>28400</v>
      </c>
      <c r="BR1296">
        <v>7.4</v>
      </c>
      <c r="BS1296" t="s">
        <v>38</v>
      </c>
      <c r="BT1296">
        <v>3800</v>
      </c>
      <c r="BU1296">
        <v>26100</v>
      </c>
      <c r="BV1296">
        <v>14.7</v>
      </c>
      <c r="BW1296">
        <v>7.7</v>
      </c>
    </row>
    <row r="1297" spans="1:75" x14ac:dyDescent="0.3">
      <c r="A1297" t="s">
        <v>272</v>
      </c>
      <c r="B1297" t="str">
        <f>VLOOKUP(A1297,'class and classification'!$A$1:$B$338,2,FALSE)</f>
        <v>Urban with Significant Rural</v>
      </c>
      <c r="C1297" t="str">
        <f>VLOOKUP(A1297,'class and classification'!$A$1:$C$338,3,FALSE)</f>
        <v>SD</v>
      </c>
      <c r="D1297">
        <v>8100</v>
      </c>
      <c r="E1297">
        <v>49800</v>
      </c>
      <c r="F1297">
        <v>16.2</v>
      </c>
      <c r="G1297">
        <v>3.7</v>
      </c>
      <c r="H1297">
        <v>5800</v>
      </c>
      <c r="I1297">
        <v>52500</v>
      </c>
      <c r="J1297">
        <v>11.1</v>
      </c>
      <c r="K1297">
        <v>3.4</v>
      </c>
      <c r="L1297">
        <v>9100</v>
      </c>
      <c r="M1297">
        <v>53600</v>
      </c>
      <c r="N1297">
        <v>16.899999999999999</v>
      </c>
      <c r="O1297">
        <v>5.4</v>
      </c>
      <c r="P1297">
        <v>6900</v>
      </c>
      <c r="Q1297">
        <v>57300</v>
      </c>
      <c r="R1297">
        <v>12.1</v>
      </c>
      <c r="S1297">
        <v>4.9000000000000004</v>
      </c>
      <c r="T1297">
        <v>6500</v>
      </c>
      <c r="U1297">
        <v>50500</v>
      </c>
      <c r="V1297">
        <v>12.8</v>
      </c>
      <c r="W1297">
        <v>6.1</v>
      </c>
      <c r="X1297">
        <v>4700</v>
      </c>
      <c r="Y1297">
        <v>51000</v>
      </c>
      <c r="Z1297">
        <v>9.1999999999999993</v>
      </c>
      <c r="AA1297">
        <v>4.5</v>
      </c>
      <c r="AB1297">
        <v>7100</v>
      </c>
      <c r="AC1297">
        <v>53500</v>
      </c>
      <c r="AD1297">
        <v>13.3</v>
      </c>
      <c r="AE1297">
        <v>5.2</v>
      </c>
      <c r="AF1297">
        <v>7600</v>
      </c>
      <c r="AG1297">
        <v>55300</v>
      </c>
      <c r="AH1297">
        <v>13.7</v>
      </c>
      <c r="AI1297">
        <v>5.0999999999999996</v>
      </c>
      <c r="AJ1297">
        <v>8700</v>
      </c>
      <c r="AK1297">
        <v>55400</v>
      </c>
      <c r="AL1297">
        <v>15.8</v>
      </c>
      <c r="AM1297">
        <v>5.6</v>
      </c>
      <c r="AN1297">
        <v>6400</v>
      </c>
      <c r="AO1297">
        <v>51000</v>
      </c>
      <c r="AP1297">
        <v>12.5</v>
      </c>
      <c r="AQ1297">
        <v>5.3</v>
      </c>
      <c r="AR1297">
        <v>7700</v>
      </c>
      <c r="AS1297">
        <v>53100</v>
      </c>
      <c r="AT1297">
        <v>14.5</v>
      </c>
      <c r="AU1297">
        <v>5</v>
      </c>
      <c r="AV1297">
        <v>7400</v>
      </c>
      <c r="AW1297">
        <v>57000</v>
      </c>
      <c r="AX1297">
        <v>12.9</v>
      </c>
      <c r="AY1297">
        <v>4.7</v>
      </c>
      <c r="AZ1297">
        <v>5800</v>
      </c>
      <c r="BA1297">
        <v>48600</v>
      </c>
      <c r="BB1297">
        <v>11.9</v>
      </c>
      <c r="BC1297">
        <v>4.9000000000000004</v>
      </c>
      <c r="BD1297">
        <v>7400</v>
      </c>
      <c r="BE1297">
        <v>53200</v>
      </c>
      <c r="BF1297">
        <v>13.9</v>
      </c>
      <c r="BG1297">
        <v>5</v>
      </c>
      <c r="BH1297">
        <v>8800</v>
      </c>
      <c r="BI1297">
        <v>53000</v>
      </c>
      <c r="BJ1297">
        <v>16.5</v>
      </c>
      <c r="BK1297">
        <v>5.3</v>
      </c>
      <c r="BL1297">
        <v>8700</v>
      </c>
      <c r="BM1297">
        <v>54400</v>
      </c>
      <c r="BN1297">
        <v>16.100000000000001</v>
      </c>
      <c r="BO1297">
        <v>5.8</v>
      </c>
      <c r="BP1297">
        <v>7200</v>
      </c>
      <c r="BQ1297">
        <v>52800</v>
      </c>
      <c r="BR1297">
        <v>13.6</v>
      </c>
      <c r="BS1297">
        <v>6</v>
      </c>
      <c r="BT1297">
        <v>6500</v>
      </c>
      <c r="BU1297">
        <v>56100</v>
      </c>
      <c r="BV1297">
        <v>11.6</v>
      </c>
      <c r="BW1297">
        <v>5.2</v>
      </c>
    </row>
    <row r="1298" spans="1:75" x14ac:dyDescent="0.3">
      <c r="A1298" t="s">
        <v>273</v>
      </c>
      <c r="B1298" t="str">
        <f>VLOOKUP(A1298,'class and classification'!$A$1:$B$338,2,FALSE)</f>
        <v>Predominantly Rural</v>
      </c>
      <c r="C1298" t="str">
        <f>VLOOKUP(A1298,'class and classification'!$A$1:$C$338,3,FALSE)</f>
        <v>SD</v>
      </c>
      <c r="D1298">
        <v>4700</v>
      </c>
      <c r="E1298">
        <v>31100</v>
      </c>
      <c r="F1298">
        <v>15.1</v>
      </c>
      <c r="G1298">
        <v>3.2</v>
      </c>
      <c r="H1298">
        <v>3800</v>
      </c>
      <c r="I1298">
        <v>30200</v>
      </c>
      <c r="J1298">
        <v>12.6</v>
      </c>
      <c r="K1298">
        <v>3.2</v>
      </c>
      <c r="L1298">
        <v>5700</v>
      </c>
      <c r="M1298">
        <v>33800</v>
      </c>
      <c r="N1298">
        <v>17</v>
      </c>
      <c r="O1298">
        <v>7.4</v>
      </c>
      <c r="P1298">
        <v>4800</v>
      </c>
      <c r="Q1298">
        <v>30800</v>
      </c>
      <c r="R1298">
        <v>15.6</v>
      </c>
      <c r="S1298">
        <v>7</v>
      </c>
      <c r="T1298">
        <v>3800</v>
      </c>
      <c r="U1298">
        <v>31800</v>
      </c>
      <c r="V1298">
        <v>11.9</v>
      </c>
      <c r="W1298">
        <v>6.3</v>
      </c>
      <c r="X1298">
        <v>6700</v>
      </c>
      <c r="Y1298">
        <v>32400</v>
      </c>
      <c r="Z1298">
        <v>20.6</v>
      </c>
      <c r="AA1298">
        <v>7.3</v>
      </c>
      <c r="AB1298">
        <v>5500</v>
      </c>
      <c r="AC1298">
        <v>31400</v>
      </c>
      <c r="AD1298">
        <v>17.600000000000001</v>
      </c>
      <c r="AE1298">
        <v>7.8</v>
      </c>
      <c r="AF1298">
        <v>5100</v>
      </c>
      <c r="AG1298">
        <v>31500</v>
      </c>
      <c r="AH1298">
        <v>16.100000000000001</v>
      </c>
      <c r="AI1298">
        <v>7.3</v>
      </c>
      <c r="AJ1298">
        <v>4800</v>
      </c>
      <c r="AK1298">
        <v>31500</v>
      </c>
      <c r="AL1298">
        <v>15.4</v>
      </c>
      <c r="AM1298">
        <v>6.6</v>
      </c>
      <c r="AN1298">
        <v>5300</v>
      </c>
      <c r="AO1298">
        <v>33000</v>
      </c>
      <c r="AP1298">
        <v>15.9</v>
      </c>
      <c r="AQ1298">
        <v>6.9</v>
      </c>
      <c r="AR1298">
        <v>7900</v>
      </c>
      <c r="AS1298">
        <v>32700</v>
      </c>
      <c r="AT1298">
        <v>24.1</v>
      </c>
      <c r="AU1298">
        <v>8.3000000000000007</v>
      </c>
      <c r="AV1298">
        <v>6600</v>
      </c>
      <c r="AW1298">
        <v>31600</v>
      </c>
      <c r="AX1298">
        <v>20.9</v>
      </c>
      <c r="AY1298">
        <v>7.4</v>
      </c>
      <c r="AZ1298">
        <v>5700</v>
      </c>
      <c r="BA1298">
        <v>28300</v>
      </c>
      <c r="BB1298">
        <v>20.2</v>
      </c>
      <c r="BC1298">
        <v>9</v>
      </c>
      <c r="BD1298">
        <v>6000</v>
      </c>
      <c r="BE1298">
        <v>32000</v>
      </c>
      <c r="BF1298">
        <v>18.899999999999999</v>
      </c>
      <c r="BG1298">
        <v>7.7</v>
      </c>
      <c r="BH1298">
        <v>5200</v>
      </c>
      <c r="BI1298">
        <v>33100</v>
      </c>
      <c r="BJ1298">
        <v>15.7</v>
      </c>
      <c r="BK1298">
        <v>6.8</v>
      </c>
      <c r="BL1298">
        <v>3300</v>
      </c>
      <c r="BM1298">
        <v>29600</v>
      </c>
      <c r="BN1298">
        <v>11.2</v>
      </c>
      <c r="BO1298">
        <v>6.4</v>
      </c>
      <c r="BP1298">
        <v>2500</v>
      </c>
      <c r="BQ1298">
        <v>29400</v>
      </c>
      <c r="BR1298">
        <v>8.6</v>
      </c>
      <c r="BS1298" t="s">
        <v>38</v>
      </c>
      <c r="BT1298">
        <v>2700</v>
      </c>
      <c r="BU1298">
        <v>30000</v>
      </c>
      <c r="BV1298">
        <v>8.9</v>
      </c>
      <c r="BW1298" t="s">
        <v>38</v>
      </c>
    </row>
    <row r="1299" spans="1:75" x14ac:dyDescent="0.3">
      <c r="A1299" t="s">
        <v>274</v>
      </c>
      <c r="B1299" t="str">
        <f>VLOOKUP(A1299,'class and classification'!$A$1:$B$338,2,FALSE)</f>
        <v>Predominantly Rural</v>
      </c>
      <c r="C1299" t="str">
        <f>VLOOKUP(A1299,'class and classification'!$A$1:$C$338,3,FALSE)</f>
        <v>SD</v>
      </c>
      <c r="D1299">
        <v>4400</v>
      </c>
      <c r="E1299">
        <v>26600</v>
      </c>
      <c r="F1299">
        <v>16.7</v>
      </c>
      <c r="G1299">
        <v>3.7</v>
      </c>
      <c r="H1299">
        <v>4700</v>
      </c>
      <c r="I1299">
        <v>27900</v>
      </c>
      <c r="J1299">
        <v>16.7</v>
      </c>
      <c r="K1299">
        <v>3.5</v>
      </c>
      <c r="L1299">
        <v>7100</v>
      </c>
      <c r="M1299">
        <v>29200</v>
      </c>
      <c r="N1299">
        <v>24.2</v>
      </c>
      <c r="O1299">
        <v>9.1</v>
      </c>
      <c r="P1299">
        <v>5500</v>
      </c>
      <c r="Q1299">
        <v>27200</v>
      </c>
      <c r="R1299">
        <v>20.399999999999999</v>
      </c>
      <c r="S1299">
        <v>8.4</v>
      </c>
      <c r="T1299">
        <v>6400</v>
      </c>
      <c r="U1299">
        <v>28100</v>
      </c>
      <c r="V1299">
        <v>22.8</v>
      </c>
      <c r="W1299">
        <v>8.6999999999999993</v>
      </c>
      <c r="X1299">
        <v>6400</v>
      </c>
      <c r="Y1299">
        <v>27300</v>
      </c>
      <c r="Z1299">
        <v>23.3</v>
      </c>
      <c r="AA1299">
        <v>8.5</v>
      </c>
      <c r="AB1299">
        <v>4400</v>
      </c>
      <c r="AC1299">
        <v>25600</v>
      </c>
      <c r="AD1299">
        <v>17.100000000000001</v>
      </c>
      <c r="AE1299">
        <v>7.3</v>
      </c>
      <c r="AF1299">
        <v>5500</v>
      </c>
      <c r="AG1299">
        <v>25300</v>
      </c>
      <c r="AH1299">
        <v>21.7</v>
      </c>
      <c r="AI1299">
        <v>8.8000000000000007</v>
      </c>
      <c r="AJ1299">
        <v>3500</v>
      </c>
      <c r="AK1299">
        <v>28000</v>
      </c>
      <c r="AL1299">
        <v>12.5</v>
      </c>
      <c r="AM1299">
        <v>6.8</v>
      </c>
      <c r="AN1299">
        <v>4300</v>
      </c>
      <c r="AO1299">
        <v>27600</v>
      </c>
      <c r="AP1299">
        <v>15.7</v>
      </c>
      <c r="AQ1299">
        <v>6.9</v>
      </c>
      <c r="AR1299">
        <v>3000</v>
      </c>
      <c r="AS1299">
        <v>27300</v>
      </c>
      <c r="AT1299">
        <v>11.1</v>
      </c>
      <c r="AU1299" t="s">
        <v>38</v>
      </c>
      <c r="AV1299">
        <v>4400</v>
      </c>
      <c r="AW1299">
        <v>29500</v>
      </c>
      <c r="AX1299">
        <v>15.1</v>
      </c>
      <c r="AY1299">
        <v>7.8</v>
      </c>
      <c r="AZ1299">
        <v>4800</v>
      </c>
      <c r="BA1299">
        <v>28600</v>
      </c>
      <c r="BB1299">
        <v>16.7</v>
      </c>
      <c r="BC1299">
        <v>7.3</v>
      </c>
      <c r="BD1299">
        <v>4100</v>
      </c>
      <c r="BE1299">
        <v>28200</v>
      </c>
      <c r="BF1299">
        <v>14.6</v>
      </c>
      <c r="BG1299">
        <v>7.1</v>
      </c>
      <c r="BH1299">
        <v>2800</v>
      </c>
      <c r="BI1299">
        <v>28600</v>
      </c>
      <c r="BJ1299">
        <v>10</v>
      </c>
      <c r="BK1299">
        <v>5.9</v>
      </c>
      <c r="BL1299">
        <v>6600</v>
      </c>
      <c r="BM1299">
        <v>30200</v>
      </c>
      <c r="BN1299">
        <v>22</v>
      </c>
      <c r="BO1299">
        <v>8.1999999999999993</v>
      </c>
      <c r="BP1299">
        <v>3900</v>
      </c>
      <c r="BQ1299">
        <v>30400</v>
      </c>
      <c r="BR1299">
        <v>13</v>
      </c>
      <c r="BS1299">
        <v>6.7</v>
      </c>
      <c r="BT1299">
        <v>3800</v>
      </c>
      <c r="BU1299">
        <v>22900</v>
      </c>
      <c r="BV1299">
        <v>16.7</v>
      </c>
      <c r="BW1299">
        <v>9.1</v>
      </c>
    </row>
    <row r="1300" spans="1:75" x14ac:dyDescent="0.3">
      <c r="A1300" t="s">
        <v>275</v>
      </c>
      <c r="B1300" t="str">
        <f>VLOOKUP(A1300,'class and classification'!$A$1:$B$338,2,FALSE)</f>
        <v>Predominantly Rural</v>
      </c>
      <c r="C1300" t="str">
        <f>VLOOKUP(A1300,'class and classification'!$A$1:$C$338,3,FALSE)</f>
        <v>SD</v>
      </c>
      <c r="D1300">
        <v>7700</v>
      </c>
      <c r="E1300">
        <v>51400</v>
      </c>
      <c r="F1300">
        <v>15.1</v>
      </c>
      <c r="G1300">
        <v>3.2</v>
      </c>
      <c r="H1300">
        <v>7700</v>
      </c>
      <c r="I1300">
        <v>50200</v>
      </c>
      <c r="J1300">
        <v>15.4</v>
      </c>
      <c r="K1300">
        <v>3.4</v>
      </c>
      <c r="L1300">
        <v>6100</v>
      </c>
      <c r="M1300">
        <v>47600</v>
      </c>
      <c r="N1300">
        <v>12.9</v>
      </c>
      <c r="O1300">
        <v>5.4</v>
      </c>
      <c r="P1300">
        <v>7800</v>
      </c>
      <c r="Q1300">
        <v>48400</v>
      </c>
      <c r="R1300">
        <v>16.2</v>
      </c>
      <c r="S1300">
        <v>5.5</v>
      </c>
      <c r="T1300">
        <v>6600</v>
      </c>
      <c r="U1300">
        <v>52100</v>
      </c>
      <c r="V1300">
        <v>12.7</v>
      </c>
      <c r="W1300">
        <v>5</v>
      </c>
      <c r="X1300">
        <v>8100</v>
      </c>
      <c r="Y1300">
        <v>49900</v>
      </c>
      <c r="Z1300">
        <v>16.2</v>
      </c>
      <c r="AA1300">
        <v>5.7</v>
      </c>
      <c r="AB1300">
        <v>7900</v>
      </c>
      <c r="AC1300">
        <v>50000</v>
      </c>
      <c r="AD1300">
        <v>15.7</v>
      </c>
      <c r="AE1300">
        <v>5.4</v>
      </c>
      <c r="AF1300">
        <v>7900</v>
      </c>
      <c r="AG1300">
        <v>50000</v>
      </c>
      <c r="AH1300">
        <v>15.9</v>
      </c>
      <c r="AI1300">
        <v>5.6</v>
      </c>
      <c r="AJ1300">
        <v>5500</v>
      </c>
      <c r="AK1300">
        <v>51600</v>
      </c>
      <c r="AL1300">
        <v>10.7</v>
      </c>
      <c r="AM1300">
        <v>4.5999999999999996</v>
      </c>
      <c r="AN1300">
        <v>9200</v>
      </c>
      <c r="AO1300">
        <v>54000</v>
      </c>
      <c r="AP1300">
        <v>17.100000000000001</v>
      </c>
      <c r="AQ1300">
        <v>5.3</v>
      </c>
      <c r="AR1300">
        <v>9800</v>
      </c>
      <c r="AS1300">
        <v>46300</v>
      </c>
      <c r="AT1300">
        <v>21.2</v>
      </c>
      <c r="AU1300">
        <v>6.5</v>
      </c>
      <c r="AV1300">
        <v>8500</v>
      </c>
      <c r="AW1300">
        <v>49100</v>
      </c>
      <c r="AX1300">
        <v>17.3</v>
      </c>
      <c r="AY1300">
        <v>5.6</v>
      </c>
      <c r="AZ1300">
        <v>10100</v>
      </c>
      <c r="BA1300">
        <v>50200</v>
      </c>
      <c r="BB1300">
        <v>20.2</v>
      </c>
      <c r="BC1300">
        <v>5.7</v>
      </c>
      <c r="BD1300">
        <v>6900</v>
      </c>
      <c r="BE1300">
        <v>50600</v>
      </c>
      <c r="BF1300">
        <v>13.6</v>
      </c>
      <c r="BG1300">
        <v>4.9000000000000004</v>
      </c>
      <c r="BH1300">
        <v>7800</v>
      </c>
      <c r="BI1300">
        <v>49100</v>
      </c>
      <c r="BJ1300">
        <v>15.9</v>
      </c>
      <c r="BK1300">
        <v>5.5</v>
      </c>
      <c r="BL1300">
        <v>7300</v>
      </c>
      <c r="BM1300">
        <v>50300</v>
      </c>
      <c r="BN1300">
        <v>14.5</v>
      </c>
      <c r="BO1300">
        <v>5</v>
      </c>
      <c r="BP1300">
        <v>7300</v>
      </c>
      <c r="BQ1300">
        <v>47900</v>
      </c>
      <c r="BR1300">
        <v>15.2</v>
      </c>
      <c r="BS1300">
        <v>6.1</v>
      </c>
      <c r="BT1300">
        <v>4900</v>
      </c>
      <c r="BU1300">
        <v>48200</v>
      </c>
      <c r="BV1300">
        <v>10.199999999999999</v>
      </c>
      <c r="BW1300">
        <v>4.5999999999999996</v>
      </c>
    </row>
    <row r="1301" spans="1:75" x14ac:dyDescent="0.3">
      <c r="A1301" t="s">
        <v>276</v>
      </c>
      <c r="B1301" t="str">
        <f>VLOOKUP(A1301,'class and classification'!$A$1:$B$338,2,FALSE)</f>
        <v>Predominantly Urban</v>
      </c>
      <c r="C1301" t="str">
        <f>VLOOKUP(A1301,'class and classification'!$A$1:$C$338,3,FALSE)</f>
        <v>SD</v>
      </c>
      <c r="D1301">
        <v>5600</v>
      </c>
      <c r="E1301">
        <v>38600</v>
      </c>
      <c r="F1301">
        <v>14.6</v>
      </c>
      <c r="G1301">
        <v>3.3</v>
      </c>
      <c r="H1301">
        <v>6000</v>
      </c>
      <c r="I1301">
        <v>38900</v>
      </c>
      <c r="J1301">
        <v>15.5</v>
      </c>
      <c r="K1301">
        <v>3.7</v>
      </c>
      <c r="L1301">
        <v>5000</v>
      </c>
      <c r="M1301">
        <v>38000</v>
      </c>
      <c r="N1301">
        <v>13.2</v>
      </c>
      <c r="O1301">
        <v>6</v>
      </c>
      <c r="P1301">
        <v>3000</v>
      </c>
      <c r="Q1301">
        <v>35000</v>
      </c>
      <c r="R1301">
        <v>8.5</v>
      </c>
      <c r="S1301" t="s">
        <v>38</v>
      </c>
      <c r="T1301">
        <v>3900</v>
      </c>
      <c r="U1301">
        <v>37100</v>
      </c>
      <c r="V1301">
        <v>10.6</v>
      </c>
      <c r="W1301" t="s">
        <v>38</v>
      </c>
      <c r="X1301">
        <v>6600</v>
      </c>
      <c r="Y1301">
        <v>35900</v>
      </c>
      <c r="Z1301">
        <v>18.3</v>
      </c>
      <c r="AA1301">
        <v>8.4</v>
      </c>
      <c r="AB1301">
        <v>2500</v>
      </c>
      <c r="AC1301">
        <v>39900</v>
      </c>
      <c r="AD1301">
        <v>6.2</v>
      </c>
      <c r="AE1301" t="s">
        <v>38</v>
      </c>
      <c r="AF1301">
        <v>4000</v>
      </c>
      <c r="AG1301">
        <v>40400</v>
      </c>
      <c r="AH1301">
        <v>9.9</v>
      </c>
      <c r="AI1301">
        <v>5.8</v>
      </c>
      <c r="AJ1301">
        <v>3200</v>
      </c>
      <c r="AK1301">
        <v>38100</v>
      </c>
      <c r="AL1301">
        <v>8.4</v>
      </c>
      <c r="AM1301" t="s">
        <v>38</v>
      </c>
      <c r="AN1301">
        <v>3600</v>
      </c>
      <c r="AO1301">
        <v>35300</v>
      </c>
      <c r="AP1301">
        <v>10.199999999999999</v>
      </c>
      <c r="AQ1301" t="s">
        <v>38</v>
      </c>
      <c r="AR1301">
        <v>4500</v>
      </c>
      <c r="AS1301">
        <v>34300</v>
      </c>
      <c r="AT1301">
        <v>13.2</v>
      </c>
      <c r="AU1301">
        <v>7.2</v>
      </c>
      <c r="AV1301">
        <v>5400</v>
      </c>
      <c r="AW1301">
        <v>40800</v>
      </c>
      <c r="AX1301">
        <v>13.2</v>
      </c>
      <c r="AY1301">
        <v>7</v>
      </c>
      <c r="AZ1301">
        <v>4600</v>
      </c>
      <c r="BA1301">
        <v>43400</v>
      </c>
      <c r="BB1301">
        <v>10.5</v>
      </c>
      <c r="BC1301">
        <v>6.1</v>
      </c>
      <c r="BD1301">
        <v>3300</v>
      </c>
      <c r="BE1301">
        <v>43300</v>
      </c>
      <c r="BF1301">
        <v>7.6</v>
      </c>
      <c r="BG1301" t="s">
        <v>38</v>
      </c>
      <c r="BH1301">
        <v>3600</v>
      </c>
      <c r="BI1301">
        <v>39700</v>
      </c>
      <c r="BJ1301">
        <v>9.1999999999999993</v>
      </c>
      <c r="BK1301" t="s">
        <v>38</v>
      </c>
      <c r="BL1301">
        <v>4800</v>
      </c>
      <c r="BM1301">
        <v>37700</v>
      </c>
      <c r="BN1301">
        <v>12.9</v>
      </c>
      <c r="BO1301">
        <v>7.1</v>
      </c>
      <c r="BP1301">
        <v>3700</v>
      </c>
      <c r="BQ1301">
        <v>38300</v>
      </c>
      <c r="BR1301">
        <v>9.6</v>
      </c>
      <c r="BS1301" t="s">
        <v>38</v>
      </c>
      <c r="BT1301">
        <v>3800</v>
      </c>
      <c r="BU1301">
        <v>38200</v>
      </c>
      <c r="BV1301">
        <v>9.9</v>
      </c>
      <c r="BW1301" t="s">
        <v>38</v>
      </c>
    </row>
    <row r="1302" spans="1:75" x14ac:dyDescent="0.3">
      <c r="A1302" t="s">
        <v>277</v>
      </c>
      <c r="B1302" t="str">
        <f>VLOOKUP(A1302,'class and classification'!$A$1:$B$338,2,FALSE)</f>
        <v>Urban with Significant Rural</v>
      </c>
      <c r="C1302" t="str">
        <f>VLOOKUP(A1302,'class and classification'!$A$1:$C$338,3,FALSE)</f>
        <v>SD</v>
      </c>
      <c r="D1302">
        <v>6200</v>
      </c>
      <c r="E1302">
        <v>51600</v>
      </c>
      <c r="F1302">
        <v>12</v>
      </c>
      <c r="G1302">
        <v>2.6</v>
      </c>
      <c r="H1302">
        <v>6700</v>
      </c>
      <c r="I1302">
        <v>52100</v>
      </c>
      <c r="J1302">
        <v>12.9</v>
      </c>
      <c r="K1302">
        <v>2.8</v>
      </c>
      <c r="L1302">
        <v>6500</v>
      </c>
      <c r="M1302">
        <v>56200</v>
      </c>
      <c r="N1302">
        <v>11.6</v>
      </c>
      <c r="O1302">
        <v>4.7</v>
      </c>
      <c r="P1302">
        <v>5900</v>
      </c>
      <c r="Q1302">
        <v>51500</v>
      </c>
      <c r="R1302">
        <v>11.5</v>
      </c>
      <c r="S1302">
        <v>4.5999999999999996</v>
      </c>
      <c r="T1302">
        <v>5400</v>
      </c>
      <c r="U1302">
        <v>52600</v>
      </c>
      <c r="V1302">
        <v>10.3</v>
      </c>
      <c r="W1302">
        <v>4.5</v>
      </c>
      <c r="X1302">
        <v>5200</v>
      </c>
      <c r="Y1302">
        <v>49800</v>
      </c>
      <c r="Z1302">
        <v>10.4</v>
      </c>
      <c r="AA1302">
        <v>4.7</v>
      </c>
      <c r="AB1302">
        <v>5400</v>
      </c>
      <c r="AC1302">
        <v>52900</v>
      </c>
      <c r="AD1302">
        <v>10.199999999999999</v>
      </c>
      <c r="AE1302">
        <v>4.5</v>
      </c>
      <c r="AF1302">
        <v>5900</v>
      </c>
      <c r="AG1302">
        <v>54500</v>
      </c>
      <c r="AH1302">
        <v>10.9</v>
      </c>
      <c r="AI1302">
        <v>4.7</v>
      </c>
      <c r="AJ1302">
        <v>7100</v>
      </c>
      <c r="AK1302">
        <v>51600</v>
      </c>
      <c r="AL1302">
        <v>13.8</v>
      </c>
      <c r="AM1302">
        <v>5.2</v>
      </c>
      <c r="AN1302">
        <v>5900</v>
      </c>
      <c r="AO1302">
        <v>54200</v>
      </c>
      <c r="AP1302">
        <v>10.9</v>
      </c>
      <c r="AQ1302">
        <v>4.8</v>
      </c>
      <c r="AR1302">
        <v>5000</v>
      </c>
      <c r="AS1302">
        <v>55500</v>
      </c>
      <c r="AT1302">
        <v>9</v>
      </c>
      <c r="AU1302">
        <v>4.4000000000000004</v>
      </c>
      <c r="AV1302">
        <v>9100</v>
      </c>
      <c r="AW1302">
        <v>57200</v>
      </c>
      <c r="AX1302">
        <v>15.9</v>
      </c>
      <c r="AY1302">
        <v>6.6</v>
      </c>
      <c r="AZ1302">
        <v>4500</v>
      </c>
      <c r="BA1302">
        <v>51300</v>
      </c>
      <c r="BB1302">
        <v>8.8000000000000007</v>
      </c>
      <c r="BC1302">
        <v>5.3</v>
      </c>
      <c r="BD1302">
        <v>7400</v>
      </c>
      <c r="BE1302">
        <v>63200</v>
      </c>
      <c r="BF1302">
        <v>11.7</v>
      </c>
      <c r="BG1302">
        <v>5.0999999999999996</v>
      </c>
      <c r="BH1302">
        <v>7300</v>
      </c>
      <c r="BI1302">
        <v>62900</v>
      </c>
      <c r="BJ1302">
        <v>11.6</v>
      </c>
      <c r="BK1302">
        <v>5.6</v>
      </c>
      <c r="BL1302">
        <v>5700</v>
      </c>
      <c r="BM1302">
        <v>55200</v>
      </c>
      <c r="BN1302">
        <v>10.3</v>
      </c>
      <c r="BO1302">
        <v>5.5</v>
      </c>
      <c r="BP1302">
        <v>6500</v>
      </c>
      <c r="BQ1302">
        <v>53100</v>
      </c>
      <c r="BR1302">
        <v>12.3</v>
      </c>
      <c r="BS1302">
        <v>6.5</v>
      </c>
      <c r="BT1302">
        <v>3300</v>
      </c>
      <c r="BU1302">
        <v>53400</v>
      </c>
      <c r="BV1302">
        <v>6.1</v>
      </c>
      <c r="BW1302">
        <v>4.2</v>
      </c>
    </row>
    <row r="1303" spans="1:75" x14ac:dyDescent="0.3">
      <c r="A1303" t="s">
        <v>278</v>
      </c>
      <c r="B1303" t="str">
        <f>VLOOKUP(A1303,'class and classification'!$A$1:$B$338,2,FALSE)</f>
        <v>Predominantly Urban</v>
      </c>
      <c r="C1303" t="str">
        <f>VLOOKUP(A1303,'class and classification'!$A$1:$C$338,3,FALSE)</f>
        <v>SD</v>
      </c>
      <c r="D1303">
        <v>4000</v>
      </c>
      <c r="E1303">
        <v>33300</v>
      </c>
      <c r="F1303">
        <v>12</v>
      </c>
      <c r="G1303">
        <v>2.7</v>
      </c>
      <c r="H1303">
        <v>3900</v>
      </c>
      <c r="I1303">
        <v>33500</v>
      </c>
      <c r="J1303">
        <v>11.6</v>
      </c>
      <c r="K1303">
        <v>2.9</v>
      </c>
      <c r="L1303">
        <v>5500</v>
      </c>
      <c r="M1303">
        <v>33900</v>
      </c>
      <c r="N1303">
        <v>16.3</v>
      </c>
      <c r="O1303">
        <v>6.6</v>
      </c>
      <c r="P1303">
        <v>4200</v>
      </c>
      <c r="Q1303">
        <v>35700</v>
      </c>
      <c r="R1303">
        <v>11.7</v>
      </c>
      <c r="S1303">
        <v>5.4</v>
      </c>
      <c r="T1303">
        <v>3900</v>
      </c>
      <c r="U1303">
        <v>34300</v>
      </c>
      <c r="V1303">
        <v>11.4</v>
      </c>
      <c r="W1303">
        <v>6.4</v>
      </c>
      <c r="X1303">
        <v>1300</v>
      </c>
      <c r="Y1303">
        <v>32800</v>
      </c>
      <c r="Z1303">
        <v>4.0999999999999996</v>
      </c>
      <c r="AA1303" t="s">
        <v>38</v>
      </c>
      <c r="AB1303">
        <v>2900</v>
      </c>
      <c r="AC1303">
        <v>34400</v>
      </c>
      <c r="AD1303">
        <v>8.5</v>
      </c>
      <c r="AE1303" t="s">
        <v>38</v>
      </c>
      <c r="AF1303">
        <v>1900</v>
      </c>
      <c r="AG1303">
        <v>39600</v>
      </c>
      <c r="AH1303">
        <v>4.9000000000000004</v>
      </c>
      <c r="AI1303" t="s">
        <v>38</v>
      </c>
      <c r="AJ1303" t="s">
        <v>37</v>
      </c>
      <c r="AK1303">
        <v>32400</v>
      </c>
      <c r="AL1303" t="s">
        <v>37</v>
      </c>
      <c r="AM1303" t="s">
        <v>37</v>
      </c>
      <c r="AN1303">
        <v>2100</v>
      </c>
      <c r="AO1303">
        <v>33200</v>
      </c>
      <c r="AP1303">
        <v>6.2</v>
      </c>
      <c r="AQ1303" t="s">
        <v>38</v>
      </c>
      <c r="AR1303">
        <v>4500</v>
      </c>
      <c r="AS1303">
        <v>36400</v>
      </c>
      <c r="AT1303">
        <v>12.5</v>
      </c>
      <c r="AU1303">
        <v>6.5</v>
      </c>
      <c r="AV1303">
        <v>5900</v>
      </c>
      <c r="AW1303">
        <v>36300</v>
      </c>
      <c r="AX1303">
        <v>16.100000000000001</v>
      </c>
      <c r="AY1303">
        <v>7.3</v>
      </c>
      <c r="AZ1303">
        <v>2400</v>
      </c>
      <c r="BA1303">
        <v>34100</v>
      </c>
      <c r="BB1303">
        <v>7.1</v>
      </c>
      <c r="BC1303" t="s">
        <v>38</v>
      </c>
      <c r="BD1303">
        <v>2900</v>
      </c>
      <c r="BE1303">
        <v>33400</v>
      </c>
      <c r="BF1303">
        <v>8.8000000000000007</v>
      </c>
      <c r="BG1303" t="s">
        <v>38</v>
      </c>
      <c r="BH1303">
        <v>4700</v>
      </c>
      <c r="BI1303">
        <v>35000</v>
      </c>
      <c r="BJ1303">
        <v>13.4</v>
      </c>
      <c r="BK1303">
        <v>7.8</v>
      </c>
      <c r="BL1303">
        <v>5100</v>
      </c>
      <c r="BM1303">
        <v>41700</v>
      </c>
      <c r="BN1303">
        <v>12.3</v>
      </c>
      <c r="BO1303">
        <v>6.9</v>
      </c>
      <c r="BP1303" t="s">
        <v>39</v>
      </c>
      <c r="BQ1303">
        <v>37300</v>
      </c>
      <c r="BR1303">
        <v>4.8</v>
      </c>
      <c r="BS1303" t="s">
        <v>38</v>
      </c>
      <c r="BT1303">
        <v>2700</v>
      </c>
      <c r="BU1303">
        <v>32300</v>
      </c>
      <c r="BV1303">
        <v>8.4</v>
      </c>
      <c r="BW1303" t="s">
        <v>38</v>
      </c>
    </row>
    <row r="1304" spans="1:75" x14ac:dyDescent="0.3">
      <c r="A1304" t="s">
        <v>279</v>
      </c>
      <c r="B1304" t="str">
        <f>VLOOKUP(A1304,'class and classification'!$A$1:$B$338,2,FALSE)</f>
        <v>Predominantly Urban</v>
      </c>
      <c r="C1304" t="str">
        <f>VLOOKUP(A1304,'class and classification'!$A$1:$C$338,3,FALSE)</f>
        <v>SD</v>
      </c>
      <c r="D1304">
        <v>5800</v>
      </c>
      <c r="E1304">
        <v>36000</v>
      </c>
      <c r="F1304">
        <v>16.100000000000001</v>
      </c>
      <c r="G1304">
        <v>3.2</v>
      </c>
      <c r="H1304">
        <v>5200</v>
      </c>
      <c r="I1304">
        <v>34100</v>
      </c>
      <c r="J1304">
        <v>15.2</v>
      </c>
      <c r="K1304">
        <v>3.6</v>
      </c>
      <c r="L1304">
        <v>5300</v>
      </c>
      <c r="M1304">
        <v>33500</v>
      </c>
      <c r="N1304">
        <v>15.9</v>
      </c>
      <c r="O1304">
        <v>7.3</v>
      </c>
      <c r="P1304">
        <v>4500</v>
      </c>
      <c r="Q1304">
        <v>31600</v>
      </c>
      <c r="R1304">
        <v>14.4</v>
      </c>
      <c r="S1304">
        <v>7.5</v>
      </c>
      <c r="T1304">
        <v>6200</v>
      </c>
      <c r="U1304">
        <v>34600</v>
      </c>
      <c r="V1304">
        <v>18</v>
      </c>
      <c r="W1304">
        <v>8.6999999999999993</v>
      </c>
      <c r="X1304">
        <v>3800</v>
      </c>
      <c r="Y1304">
        <v>35400</v>
      </c>
      <c r="Z1304">
        <v>10.7</v>
      </c>
      <c r="AA1304">
        <v>6.2</v>
      </c>
      <c r="AB1304">
        <v>5200</v>
      </c>
      <c r="AC1304">
        <v>36700</v>
      </c>
      <c r="AD1304">
        <v>14.2</v>
      </c>
      <c r="AE1304">
        <v>6.2</v>
      </c>
      <c r="AF1304">
        <v>5400</v>
      </c>
      <c r="AG1304">
        <v>35700</v>
      </c>
      <c r="AH1304">
        <v>15</v>
      </c>
      <c r="AI1304">
        <v>7.1</v>
      </c>
      <c r="AJ1304">
        <v>3700</v>
      </c>
      <c r="AK1304">
        <v>38900</v>
      </c>
      <c r="AL1304">
        <v>9.5</v>
      </c>
      <c r="AM1304" t="s">
        <v>38</v>
      </c>
      <c r="AN1304">
        <v>5200</v>
      </c>
      <c r="AO1304">
        <v>32500</v>
      </c>
      <c r="AP1304">
        <v>16.100000000000001</v>
      </c>
      <c r="AQ1304">
        <v>8.5</v>
      </c>
      <c r="AR1304">
        <v>4900</v>
      </c>
      <c r="AS1304">
        <v>32800</v>
      </c>
      <c r="AT1304">
        <v>14.8</v>
      </c>
      <c r="AU1304">
        <v>7.7</v>
      </c>
      <c r="AV1304">
        <v>2600</v>
      </c>
      <c r="AW1304">
        <v>36400</v>
      </c>
      <c r="AX1304">
        <v>7.2</v>
      </c>
      <c r="AY1304" t="s">
        <v>38</v>
      </c>
      <c r="AZ1304">
        <v>6200</v>
      </c>
      <c r="BA1304">
        <v>39500</v>
      </c>
      <c r="BB1304">
        <v>15.7</v>
      </c>
      <c r="BC1304">
        <v>7.7</v>
      </c>
      <c r="BD1304">
        <v>8100</v>
      </c>
      <c r="BE1304">
        <v>36500</v>
      </c>
      <c r="BF1304">
        <v>22.3</v>
      </c>
      <c r="BG1304">
        <v>10</v>
      </c>
      <c r="BH1304">
        <v>5200</v>
      </c>
      <c r="BI1304">
        <v>37300</v>
      </c>
      <c r="BJ1304">
        <v>13.9</v>
      </c>
      <c r="BK1304">
        <v>7.5</v>
      </c>
      <c r="BL1304">
        <v>4000</v>
      </c>
      <c r="BM1304">
        <v>39900</v>
      </c>
      <c r="BN1304">
        <v>10</v>
      </c>
      <c r="BO1304" t="s">
        <v>38</v>
      </c>
      <c r="BP1304">
        <v>6400</v>
      </c>
      <c r="BQ1304">
        <v>38400</v>
      </c>
      <c r="BR1304">
        <v>16.600000000000001</v>
      </c>
      <c r="BS1304" t="s">
        <v>38</v>
      </c>
      <c r="BT1304">
        <v>5600</v>
      </c>
      <c r="BU1304">
        <v>35700</v>
      </c>
      <c r="BV1304">
        <v>15.7</v>
      </c>
      <c r="BW1304" t="s">
        <v>38</v>
      </c>
    </row>
    <row r="1305" spans="1:75" x14ac:dyDescent="0.3">
      <c r="A1305" t="s">
        <v>280</v>
      </c>
      <c r="B1305" t="str">
        <f>VLOOKUP(A1305,'class and classification'!$A$1:$B$338,2,FALSE)</f>
        <v>Urban with Significant Rural</v>
      </c>
      <c r="C1305" t="str">
        <f>VLOOKUP(A1305,'class and classification'!$A$1:$C$338,3,FALSE)</f>
        <v>SD</v>
      </c>
      <c r="D1305">
        <v>8600</v>
      </c>
      <c r="E1305">
        <v>56800</v>
      </c>
      <c r="F1305">
        <v>15.1</v>
      </c>
      <c r="G1305">
        <v>3.4</v>
      </c>
      <c r="H1305">
        <v>7100</v>
      </c>
      <c r="I1305">
        <v>63400</v>
      </c>
      <c r="J1305">
        <v>11.3</v>
      </c>
      <c r="K1305">
        <v>2.9</v>
      </c>
      <c r="L1305">
        <v>8300</v>
      </c>
      <c r="M1305">
        <v>62000</v>
      </c>
      <c r="N1305">
        <v>13.4</v>
      </c>
      <c r="O1305">
        <v>5</v>
      </c>
      <c r="P1305">
        <v>7200</v>
      </c>
      <c r="Q1305">
        <v>65600</v>
      </c>
      <c r="R1305">
        <v>11</v>
      </c>
      <c r="S1305">
        <v>4.4000000000000004</v>
      </c>
      <c r="T1305">
        <v>7900</v>
      </c>
      <c r="U1305">
        <v>62000</v>
      </c>
      <c r="V1305">
        <v>12.7</v>
      </c>
      <c r="W1305">
        <v>4.5</v>
      </c>
      <c r="X1305">
        <v>7200</v>
      </c>
      <c r="Y1305">
        <v>65800</v>
      </c>
      <c r="Z1305">
        <v>10.9</v>
      </c>
      <c r="AA1305">
        <v>4.3</v>
      </c>
      <c r="AB1305">
        <v>6700</v>
      </c>
      <c r="AC1305">
        <v>65800</v>
      </c>
      <c r="AD1305">
        <v>10.3</v>
      </c>
      <c r="AE1305">
        <v>4.5999999999999996</v>
      </c>
      <c r="AF1305">
        <v>11600</v>
      </c>
      <c r="AG1305">
        <v>66500</v>
      </c>
      <c r="AH1305">
        <v>17.5</v>
      </c>
      <c r="AI1305">
        <v>6.5</v>
      </c>
      <c r="AJ1305">
        <v>7000</v>
      </c>
      <c r="AK1305">
        <v>60300</v>
      </c>
      <c r="AL1305">
        <v>11.6</v>
      </c>
      <c r="AM1305">
        <v>5.4</v>
      </c>
      <c r="AN1305">
        <v>8100</v>
      </c>
      <c r="AO1305">
        <v>61800</v>
      </c>
      <c r="AP1305">
        <v>13.1</v>
      </c>
      <c r="AQ1305">
        <v>5.5</v>
      </c>
      <c r="AR1305">
        <v>9100</v>
      </c>
      <c r="AS1305">
        <v>61900</v>
      </c>
      <c r="AT1305">
        <v>14.6</v>
      </c>
      <c r="AU1305">
        <v>5.8</v>
      </c>
      <c r="AV1305">
        <v>5800</v>
      </c>
      <c r="AW1305">
        <v>63800</v>
      </c>
      <c r="AX1305">
        <v>9</v>
      </c>
      <c r="AY1305">
        <v>4.8</v>
      </c>
      <c r="AZ1305">
        <v>8800</v>
      </c>
      <c r="BA1305">
        <v>73000</v>
      </c>
      <c r="BB1305">
        <v>12.1</v>
      </c>
      <c r="BC1305">
        <v>5.6</v>
      </c>
      <c r="BD1305">
        <v>4600</v>
      </c>
      <c r="BE1305">
        <v>75000</v>
      </c>
      <c r="BF1305">
        <v>6.1</v>
      </c>
      <c r="BG1305">
        <v>3.6</v>
      </c>
      <c r="BH1305">
        <v>7600</v>
      </c>
      <c r="BI1305">
        <v>69200</v>
      </c>
      <c r="BJ1305">
        <v>11</v>
      </c>
      <c r="BK1305">
        <v>4.8</v>
      </c>
      <c r="BL1305">
        <v>8600</v>
      </c>
      <c r="BM1305">
        <v>62700</v>
      </c>
      <c r="BN1305">
        <v>13.7</v>
      </c>
      <c r="BO1305">
        <v>5.8</v>
      </c>
      <c r="BP1305">
        <v>4700</v>
      </c>
      <c r="BQ1305">
        <v>69600</v>
      </c>
      <c r="BR1305">
        <v>6.7</v>
      </c>
      <c r="BS1305">
        <v>4.2</v>
      </c>
      <c r="BT1305">
        <v>6900</v>
      </c>
      <c r="BU1305">
        <v>64600</v>
      </c>
      <c r="BV1305">
        <v>10.7</v>
      </c>
      <c r="BW1305">
        <v>5.3</v>
      </c>
    </row>
    <row r="1306" spans="1:75" x14ac:dyDescent="0.3">
      <c r="A1306" t="s">
        <v>281</v>
      </c>
      <c r="B1306" t="str">
        <f>VLOOKUP(A1306,'class and classification'!$A$1:$B$338,2,FALSE)</f>
        <v>Predominantly Urban</v>
      </c>
      <c r="C1306" t="str">
        <f>VLOOKUP(A1306,'class and classification'!$A$1:$C$338,3,FALSE)</f>
        <v>SD</v>
      </c>
      <c r="D1306">
        <v>6600</v>
      </c>
      <c r="E1306">
        <v>38600</v>
      </c>
      <c r="F1306">
        <v>17.100000000000001</v>
      </c>
      <c r="G1306">
        <v>3.4</v>
      </c>
      <c r="H1306">
        <v>6900</v>
      </c>
      <c r="I1306">
        <v>39200</v>
      </c>
      <c r="J1306">
        <v>17.7</v>
      </c>
      <c r="K1306">
        <v>3.9</v>
      </c>
      <c r="L1306">
        <v>5400</v>
      </c>
      <c r="M1306">
        <v>38900</v>
      </c>
      <c r="N1306">
        <v>13.9</v>
      </c>
      <c r="O1306">
        <v>6.3</v>
      </c>
      <c r="P1306">
        <v>8500</v>
      </c>
      <c r="Q1306">
        <v>39700</v>
      </c>
      <c r="R1306">
        <v>21.5</v>
      </c>
      <c r="S1306">
        <v>7.2</v>
      </c>
      <c r="T1306">
        <v>7500</v>
      </c>
      <c r="U1306">
        <v>39700</v>
      </c>
      <c r="V1306">
        <v>18.899999999999999</v>
      </c>
      <c r="W1306">
        <v>7.1</v>
      </c>
      <c r="X1306">
        <v>3800</v>
      </c>
      <c r="Y1306">
        <v>37900</v>
      </c>
      <c r="Z1306">
        <v>9.9</v>
      </c>
      <c r="AA1306">
        <v>5.6</v>
      </c>
      <c r="AB1306">
        <v>5300</v>
      </c>
      <c r="AC1306">
        <v>40900</v>
      </c>
      <c r="AD1306">
        <v>12.9</v>
      </c>
      <c r="AE1306">
        <v>5.8</v>
      </c>
      <c r="AF1306">
        <v>4600</v>
      </c>
      <c r="AG1306">
        <v>39600</v>
      </c>
      <c r="AH1306">
        <v>11.7</v>
      </c>
      <c r="AI1306">
        <v>7.1</v>
      </c>
      <c r="AJ1306">
        <v>6600</v>
      </c>
      <c r="AK1306">
        <v>38700</v>
      </c>
      <c r="AL1306">
        <v>17.100000000000001</v>
      </c>
      <c r="AM1306">
        <v>7.8</v>
      </c>
      <c r="AN1306">
        <v>4900</v>
      </c>
      <c r="AO1306">
        <v>33900</v>
      </c>
      <c r="AP1306">
        <v>14.3</v>
      </c>
      <c r="AQ1306">
        <v>7.4</v>
      </c>
      <c r="AR1306">
        <v>3900</v>
      </c>
      <c r="AS1306">
        <v>35400</v>
      </c>
      <c r="AT1306">
        <v>11</v>
      </c>
      <c r="AU1306" t="s">
        <v>38</v>
      </c>
      <c r="AV1306">
        <v>7600</v>
      </c>
      <c r="AW1306">
        <v>39800</v>
      </c>
      <c r="AX1306">
        <v>19</v>
      </c>
      <c r="AY1306">
        <v>8.1</v>
      </c>
      <c r="AZ1306">
        <v>5500</v>
      </c>
      <c r="BA1306">
        <v>42800</v>
      </c>
      <c r="BB1306">
        <v>12.8</v>
      </c>
      <c r="BC1306">
        <v>6.9</v>
      </c>
      <c r="BD1306">
        <v>5100</v>
      </c>
      <c r="BE1306">
        <v>38700</v>
      </c>
      <c r="BF1306">
        <v>13.1</v>
      </c>
      <c r="BG1306">
        <v>7</v>
      </c>
      <c r="BH1306">
        <v>6700</v>
      </c>
      <c r="BI1306">
        <v>39000</v>
      </c>
      <c r="BJ1306">
        <v>17.100000000000001</v>
      </c>
      <c r="BK1306">
        <v>8.5</v>
      </c>
      <c r="BL1306">
        <v>7400</v>
      </c>
      <c r="BM1306">
        <v>38000</v>
      </c>
      <c r="BN1306">
        <v>19.5</v>
      </c>
      <c r="BO1306">
        <v>8</v>
      </c>
      <c r="BP1306">
        <v>5000</v>
      </c>
      <c r="BQ1306">
        <v>43600</v>
      </c>
      <c r="BR1306">
        <v>11.5</v>
      </c>
      <c r="BS1306" t="s">
        <v>38</v>
      </c>
      <c r="BT1306">
        <v>5200</v>
      </c>
      <c r="BU1306">
        <v>40700</v>
      </c>
      <c r="BV1306">
        <v>12.8</v>
      </c>
      <c r="BW1306">
        <v>8.1</v>
      </c>
    </row>
    <row r="1307" spans="1:75" x14ac:dyDescent="0.3">
      <c r="A1307" t="s">
        <v>282</v>
      </c>
      <c r="B1307" t="str">
        <f>VLOOKUP(A1307,'class and classification'!$A$1:$B$338,2,FALSE)</f>
        <v>Predominantly Urban</v>
      </c>
      <c r="C1307" t="str">
        <f>VLOOKUP(A1307,'class and classification'!$A$1:$C$338,3,FALSE)</f>
        <v>SD</v>
      </c>
      <c r="D1307">
        <v>7400</v>
      </c>
      <c r="E1307">
        <v>61600</v>
      </c>
      <c r="F1307">
        <v>11.9</v>
      </c>
      <c r="G1307">
        <v>2.7</v>
      </c>
      <c r="H1307">
        <v>5600</v>
      </c>
      <c r="I1307">
        <v>59800</v>
      </c>
      <c r="J1307">
        <v>9.4</v>
      </c>
      <c r="K1307">
        <v>2.8</v>
      </c>
      <c r="L1307">
        <v>4800</v>
      </c>
      <c r="M1307">
        <v>65100</v>
      </c>
      <c r="N1307">
        <v>7.4</v>
      </c>
      <c r="O1307">
        <v>3.7</v>
      </c>
      <c r="P1307">
        <v>8400</v>
      </c>
      <c r="Q1307">
        <v>64900</v>
      </c>
      <c r="R1307">
        <v>13</v>
      </c>
      <c r="S1307">
        <v>4.8</v>
      </c>
      <c r="T1307">
        <v>7700</v>
      </c>
      <c r="U1307">
        <v>62600</v>
      </c>
      <c r="V1307">
        <v>12.3</v>
      </c>
      <c r="W1307">
        <v>4.9000000000000004</v>
      </c>
      <c r="X1307">
        <v>8400</v>
      </c>
      <c r="Y1307">
        <v>59100</v>
      </c>
      <c r="Z1307">
        <v>14.3</v>
      </c>
      <c r="AA1307">
        <v>5.0999999999999996</v>
      </c>
      <c r="AB1307">
        <v>5600</v>
      </c>
      <c r="AC1307">
        <v>62900</v>
      </c>
      <c r="AD1307">
        <v>8.8000000000000007</v>
      </c>
      <c r="AE1307">
        <v>3.9</v>
      </c>
      <c r="AF1307">
        <v>5600</v>
      </c>
      <c r="AG1307">
        <v>63700</v>
      </c>
      <c r="AH1307">
        <v>8.8000000000000007</v>
      </c>
      <c r="AI1307">
        <v>4.2</v>
      </c>
      <c r="AJ1307">
        <v>5200</v>
      </c>
      <c r="AK1307">
        <v>66200</v>
      </c>
      <c r="AL1307">
        <v>7.9</v>
      </c>
      <c r="AM1307">
        <v>4.4000000000000004</v>
      </c>
      <c r="AN1307">
        <v>3500</v>
      </c>
      <c r="AO1307">
        <v>67700</v>
      </c>
      <c r="AP1307">
        <v>5.0999999999999996</v>
      </c>
      <c r="AQ1307">
        <v>3.2</v>
      </c>
      <c r="AR1307">
        <v>10200</v>
      </c>
      <c r="AS1307">
        <v>60800</v>
      </c>
      <c r="AT1307">
        <v>16.7</v>
      </c>
      <c r="AU1307">
        <v>6</v>
      </c>
      <c r="AV1307">
        <v>7900</v>
      </c>
      <c r="AW1307">
        <v>65100</v>
      </c>
      <c r="AX1307">
        <v>12.1</v>
      </c>
      <c r="AY1307">
        <v>5.2</v>
      </c>
      <c r="AZ1307">
        <v>9500</v>
      </c>
      <c r="BA1307">
        <v>63800</v>
      </c>
      <c r="BB1307">
        <v>14.9</v>
      </c>
      <c r="BC1307">
        <v>5.7</v>
      </c>
      <c r="BD1307">
        <v>6900</v>
      </c>
      <c r="BE1307">
        <v>71500</v>
      </c>
      <c r="BF1307">
        <v>9.6</v>
      </c>
      <c r="BG1307">
        <v>4.7</v>
      </c>
      <c r="BH1307">
        <v>3200</v>
      </c>
      <c r="BI1307">
        <v>71900</v>
      </c>
      <c r="BJ1307">
        <v>4.5</v>
      </c>
      <c r="BK1307" t="s">
        <v>38</v>
      </c>
      <c r="BL1307">
        <v>6900</v>
      </c>
      <c r="BM1307">
        <v>72300</v>
      </c>
      <c r="BN1307">
        <v>9.6</v>
      </c>
      <c r="BO1307">
        <v>5.5</v>
      </c>
      <c r="BP1307">
        <v>4700</v>
      </c>
      <c r="BQ1307">
        <v>62000</v>
      </c>
      <c r="BR1307">
        <v>7.5</v>
      </c>
      <c r="BS1307">
        <v>4.7</v>
      </c>
      <c r="BT1307">
        <v>6300</v>
      </c>
      <c r="BU1307">
        <v>64300</v>
      </c>
      <c r="BV1307">
        <v>9.8000000000000007</v>
      </c>
      <c r="BW1307">
        <v>5.3</v>
      </c>
    </row>
    <row r="1308" spans="1:75" x14ac:dyDescent="0.3">
      <c r="A1308" t="s">
        <v>283</v>
      </c>
      <c r="B1308" t="str">
        <f>VLOOKUP(A1308,'class and classification'!$A$1:$B$338,2,FALSE)</f>
        <v>Predominantly Rural</v>
      </c>
      <c r="C1308" t="str">
        <f>VLOOKUP(A1308,'class and classification'!$A$1:$C$338,3,FALSE)</f>
        <v>SD</v>
      </c>
      <c r="D1308">
        <v>3600</v>
      </c>
      <c r="E1308">
        <v>27600</v>
      </c>
      <c r="F1308">
        <v>13.1</v>
      </c>
      <c r="G1308">
        <v>2.9</v>
      </c>
      <c r="H1308">
        <v>3400</v>
      </c>
      <c r="I1308">
        <v>28700</v>
      </c>
      <c r="J1308">
        <v>11.8</v>
      </c>
      <c r="K1308">
        <v>3</v>
      </c>
      <c r="L1308">
        <v>1700</v>
      </c>
      <c r="M1308">
        <v>29400</v>
      </c>
      <c r="N1308">
        <v>5.7</v>
      </c>
      <c r="O1308" t="s">
        <v>38</v>
      </c>
      <c r="P1308">
        <v>3400</v>
      </c>
      <c r="Q1308">
        <v>28700</v>
      </c>
      <c r="R1308">
        <v>11.8</v>
      </c>
      <c r="S1308">
        <v>6.2</v>
      </c>
      <c r="T1308">
        <v>3400</v>
      </c>
      <c r="U1308">
        <v>27900</v>
      </c>
      <c r="V1308">
        <v>12.3</v>
      </c>
      <c r="W1308">
        <v>6.6</v>
      </c>
      <c r="X1308">
        <v>4000</v>
      </c>
      <c r="Y1308">
        <v>26900</v>
      </c>
      <c r="Z1308">
        <v>15.1</v>
      </c>
      <c r="AA1308">
        <v>8.4</v>
      </c>
      <c r="AB1308">
        <v>5600</v>
      </c>
      <c r="AC1308">
        <v>29100</v>
      </c>
      <c r="AD1308">
        <v>19.2</v>
      </c>
      <c r="AE1308">
        <v>8.1999999999999993</v>
      </c>
      <c r="AF1308">
        <v>8400</v>
      </c>
      <c r="AG1308">
        <v>29300</v>
      </c>
      <c r="AH1308">
        <v>28.9</v>
      </c>
      <c r="AI1308">
        <v>10</v>
      </c>
      <c r="AJ1308">
        <v>4500</v>
      </c>
      <c r="AK1308">
        <v>30100</v>
      </c>
      <c r="AL1308">
        <v>15</v>
      </c>
      <c r="AM1308">
        <v>8.5</v>
      </c>
      <c r="AN1308">
        <v>1400</v>
      </c>
      <c r="AO1308">
        <v>25300</v>
      </c>
      <c r="AP1308">
        <v>5.6</v>
      </c>
      <c r="AQ1308" t="s">
        <v>38</v>
      </c>
      <c r="AR1308">
        <v>4800</v>
      </c>
      <c r="AS1308">
        <v>24800</v>
      </c>
      <c r="AT1308">
        <v>19.5</v>
      </c>
      <c r="AU1308">
        <v>10.199999999999999</v>
      </c>
      <c r="AV1308">
        <v>4600</v>
      </c>
      <c r="AW1308">
        <v>30700</v>
      </c>
      <c r="AX1308">
        <v>15</v>
      </c>
      <c r="AY1308">
        <v>8.5</v>
      </c>
      <c r="AZ1308">
        <v>3500</v>
      </c>
      <c r="BA1308">
        <v>31100</v>
      </c>
      <c r="BB1308">
        <v>11.2</v>
      </c>
      <c r="BC1308" t="s">
        <v>38</v>
      </c>
      <c r="BD1308">
        <v>2200</v>
      </c>
      <c r="BE1308">
        <v>30100</v>
      </c>
      <c r="BF1308">
        <v>7.2</v>
      </c>
      <c r="BG1308" t="s">
        <v>38</v>
      </c>
      <c r="BH1308" t="s">
        <v>37</v>
      </c>
      <c r="BI1308">
        <v>26300</v>
      </c>
      <c r="BJ1308" t="s">
        <v>37</v>
      </c>
      <c r="BK1308" t="s">
        <v>37</v>
      </c>
      <c r="BL1308">
        <v>3300</v>
      </c>
      <c r="BM1308">
        <v>31400</v>
      </c>
      <c r="BN1308">
        <v>10.4</v>
      </c>
      <c r="BO1308" t="s">
        <v>38</v>
      </c>
      <c r="BP1308">
        <v>3000</v>
      </c>
      <c r="BQ1308">
        <v>29800</v>
      </c>
      <c r="BR1308">
        <v>10.199999999999999</v>
      </c>
      <c r="BS1308" t="s">
        <v>38</v>
      </c>
      <c r="BT1308">
        <v>4100</v>
      </c>
      <c r="BU1308">
        <v>29200</v>
      </c>
      <c r="BV1308">
        <v>14</v>
      </c>
      <c r="BW1308">
        <v>7.8</v>
      </c>
    </row>
    <row r="1309" spans="1:75" x14ac:dyDescent="0.3">
      <c r="A1309" t="s">
        <v>284</v>
      </c>
      <c r="B1309" t="str">
        <f>VLOOKUP(A1309,'class and classification'!$A$1:$B$338,2,FALSE)</f>
        <v>Predominantly Urban</v>
      </c>
      <c r="C1309" t="str">
        <f>VLOOKUP(A1309,'class and classification'!$A$1:$C$338,3,FALSE)</f>
        <v>SD</v>
      </c>
      <c r="D1309">
        <v>3900</v>
      </c>
      <c r="E1309">
        <v>32200</v>
      </c>
      <c r="F1309">
        <v>12.1</v>
      </c>
      <c r="G1309">
        <v>3.2</v>
      </c>
      <c r="H1309">
        <v>4000</v>
      </c>
      <c r="I1309">
        <v>30900</v>
      </c>
      <c r="J1309">
        <v>13</v>
      </c>
      <c r="K1309">
        <v>3.4</v>
      </c>
      <c r="L1309">
        <v>2200</v>
      </c>
      <c r="M1309">
        <v>31300</v>
      </c>
      <c r="N1309">
        <v>6.9</v>
      </c>
      <c r="O1309" t="s">
        <v>38</v>
      </c>
      <c r="P1309" t="s">
        <v>37</v>
      </c>
      <c r="Q1309">
        <v>32400</v>
      </c>
      <c r="R1309" t="s">
        <v>37</v>
      </c>
      <c r="S1309" t="s">
        <v>37</v>
      </c>
      <c r="T1309">
        <v>2200</v>
      </c>
      <c r="U1309">
        <v>30300</v>
      </c>
      <c r="V1309">
        <v>7.4</v>
      </c>
      <c r="W1309" t="s">
        <v>38</v>
      </c>
      <c r="X1309">
        <v>3400</v>
      </c>
      <c r="Y1309">
        <v>28200</v>
      </c>
      <c r="Z1309">
        <v>12.1</v>
      </c>
      <c r="AA1309" t="s">
        <v>38</v>
      </c>
      <c r="AB1309">
        <v>3700</v>
      </c>
      <c r="AC1309">
        <v>27600</v>
      </c>
      <c r="AD1309">
        <v>13.4</v>
      </c>
      <c r="AE1309" t="s">
        <v>38</v>
      </c>
      <c r="AF1309">
        <v>3000</v>
      </c>
      <c r="AG1309">
        <v>30200</v>
      </c>
      <c r="AH1309">
        <v>9.9</v>
      </c>
      <c r="AI1309" t="s">
        <v>38</v>
      </c>
      <c r="AJ1309">
        <v>2300</v>
      </c>
      <c r="AK1309">
        <v>35100</v>
      </c>
      <c r="AL1309">
        <v>6.5</v>
      </c>
      <c r="AM1309" t="s">
        <v>38</v>
      </c>
      <c r="AN1309">
        <v>4800</v>
      </c>
      <c r="AO1309">
        <v>28700</v>
      </c>
      <c r="AP1309">
        <v>16.899999999999999</v>
      </c>
      <c r="AQ1309">
        <v>9.5</v>
      </c>
      <c r="AR1309">
        <v>4900</v>
      </c>
      <c r="AS1309">
        <v>30500</v>
      </c>
      <c r="AT1309">
        <v>16</v>
      </c>
      <c r="AU1309">
        <v>8.9</v>
      </c>
      <c r="AV1309">
        <v>5400</v>
      </c>
      <c r="AW1309">
        <v>32500</v>
      </c>
      <c r="AX1309">
        <v>16.600000000000001</v>
      </c>
      <c r="AY1309">
        <v>8.1</v>
      </c>
      <c r="AZ1309">
        <v>3600</v>
      </c>
      <c r="BA1309">
        <v>32100</v>
      </c>
      <c r="BB1309">
        <v>11.2</v>
      </c>
      <c r="BC1309">
        <v>6.7</v>
      </c>
      <c r="BD1309">
        <v>2600</v>
      </c>
      <c r="BE1309">
        <v>34100</v>
      </c>
      <c r="BF1309">
        <v>7.6</v>
      </c>
      <c r="BG1309" t="s">
        <v>38</v>
      </c>
      <c r="BH1309">
        <v>4000</v>
      </c>
      <c r="BI1309">
        <v>34800</v>
      </c>
      <c r="BJ1309">
        <v>11.6</v>
      </c>
      <c r="BK1309" t="s">
        <v>38</v>
      </c>
      <c r="BL1309">
        <v>5000</v>
      </c>
      <c r="BM1309">
        <v>35200</v>
      </c>
      <c r="BN1309">
        <v>14.1</v>
      </c>
      <c r="BO1309">
        <v>7</v>
      </c>
      <c r="BP1309">
        <v>4500</v>
      </c>
      <c r="BQ1309">
        <v>35400</v>
      </c>
      <c r="BR1309">
        <v>12.6</v>
      </c>
      <c r="BS1309" t="s">
        <v>38</v>
      </c>
      <c r="BT1309">
        <v>6600</v>
      </c>
      <c r="BU1309">
        <v>32300</v>
      </c>
      <c r="BV1309">
        <v>20.3</v>
      </c>
      <c r="BW1309" t="s">
        <v>38</v>
      </c>
    </row>
    <row r="1310" spans="1:75" x14ac:dyDescent="0.3">
      <c r="A1310" t="s">
        <v>285</v>
      </c>
      <c r="B1310" t="str">
        <f>VLOOKUP(A1310,'class and classification'!$A$1:$B$338,2,FALSE)</f>
        <v>Predominantly Urban</v>
      </c>
      <c r="C1310" t="str">
        <f>VLOOKUP(A1310,'class and classification'!$A$1:$C$338,3,FALSE)</f>
        <v>SD</v>
      </c>
      <c r="D1310">
        <v>7400</v>
      </c>
      <c r="E1310">
        <v>54700</v>
      </c>
      <c r="F1310">
        <v>13.6</v>
      </c>
      <c r="G1310">
        <v>2.7</v>
      </c>
      <c r="H1310">
        <v>7300</v>
      </c>
      <c r="I1310">
        <v>54800</v>
      </c>
      <c r="J1310">
        <v>13.3</v>
      </c>
      <c r="K1310">
        <v>3.2</v>
      </c>
      <c r="L1310">
        <v>7100</v>
      </c>
      <c r="M1310">
        <v>56800</v>
      </c>
      <c r="N1310">
        <v>12.5</v>
      </c>
      <c r="O1310">
        <v>4.9000000000000004</v>
      </c>
      <c r="P1310">
        <v>6500</v>
      </c>
      <c r="Q1310">
        <v>57100</v>
      </c>
      <c r="R1310">
        <v>11.3</v>
      </c>
      <c r="S1310">
        <v>4.7</v>
      </c>
      <c r="T1310">
        <v>9000</v>
      </c>
      <c r="U1310">
        <v>57800</v>
      </c>
      <c r="V1310">
        <v>15.5</v>
      </c>
      <c r="W1310">
        <v>5.0999999999999996</v>
      </c>
      <c r="X1310">
        <v>6400</v>
      </c>
      <c r="Y1310">
        <v>55000</v>
      </c>
      <c r="Z1310">
        <v>11.6</v>
      </c>
      <c r="AA1310">
        <v>5.0999999999999996</v>
      </c>
      <c r="AB1310">
        <v>6800</v>
      </c>
      <c r="AC1310">
        <v>58200</v>
      </c>
      <c r="AD1310">
        <v>11.8</v>
      </c>
      <c r="AE1310">
        <v>4.8</v>
      </c>
      <c r="AF1310">
        <v>5100</v>
      </c>
      <c r="AG1310">
        <v>57000</v>
      </c>
      <c r="AH1310">
        <v>8.9</v>
      </c>
      <c r="AI1310">
        <v>4.3</v>
      </c>
      <c r="AJ1310">
        <v>6000</v>
      </c>
      <c r="AK1310">
        <v>53500</v>
      </c>
      <c r="AL1310">
        <v>11.1</v>
      </c>
      <c r="AM1310">
        <v>5.4</v>
      </c>
      <c r="AN1310">
        <v>8000</v>
      </c>
      <c r="AO1310">
        <v>53600</v>
      </c>
      <c r="AP1310">
        <v>14.9</v>
      </c>
      <c r="AQ1310">
        <v>6.4</v>
      </c>
      <c r="AR1310">
        <v>8200</v>
      </c>
      <c r="AS1310">
        <v>53700</v>
      </c>
      <c r="AT1310">
        <v>15.3</v>
      </c>
      <c r="AU1310">
        <v>5.9</v>
      </c>
      <c r="AV1310">
        <v>7000</v>
      </c>
      <c r="AW1310">
        <v>53400</v>
      </c>
      <c r="AX1310">
        <v>13.2</v>
      </c>
      <c r="AY1310">
        <v>5.9</v>
      </c>
      <c r="AZ1310">
        <v>8400</v>
      </c>
      <c r="BA1310">
        <v>60400</v>
      </c>
      <c r="BB1310">
        <v>13.9</v>
      </c>
      <c r="BC1310">
        <v>5.9</v>
      </c>
      <c r="BD1310">
        <v>4800</v>
      </c>
      <c r="BE1310">
        <v>59000</v>
      </c>
      <c r="BF1310">
        <v>8.1</v>
      </c>
      <c r="BG1310">
        <v>4.3</v>
      </c>
      <c r="BH1310">
        <v>6600</v>
      </c>
      <c r="BI1310">
        <v>55500</v>
      </c>
      <c r="BJ1310">
        <v>11.9</v>
      </c>
      <c r="BK1310">
        <v>5.2</v>
      </c>
      <c r="BL1310">
        <v>5900</v>
      </c>
      <c r="BM1310">
        <v>59300</v>
      </c>
      <c r="BN1310">
        <v>10</v>
      </c>
      <c r="BO1310">
        <v>5.2</v>
      </c>
      <c r="BP1310">
        <v>5900</v>
      </c>
      <c r="BQ1310">
        <v>59100</v>
      </c>
      <c r="BR1310">
        <v>10</v>
      </c>
      <c r="BS1310">
        <v>5.7</v>
      </c>
      <c r="BT1310">
        <v>5300</v>
      </c>
      <c r="BU1310">
        <v>51300</v>
      </c>
      <c r="BV1310">
        <v>10.3</v>
      </c>
      <c r="BW1310">
        <v>5.6</v>
      </c>
    </row>
    <row r="1311" spans="1:75" x14ac:dyDescent="0.3">
      <c r="A1311" t="s">
        <v>286</v>
      </c>
      <c r="B1311" t="str">
        <f>VLOOKUP(A1311,'class and classification'!$A$1:$B$338,2,FALSE)</f>
        <v>Urban with Significant Rural</v>
      </c>
      <c r="C1311" t="str">
        <f>VLOOKUP(A1311,'class and classification'!$A$1:$C$338,3,FALSE)</f>
        <v>SD</v>
      </c>
      <c r="D1311">
        <v>6300</v>
      </c>
      <c r="E1311">
        <v>51500</v>
      </c>
      <c r="F1311">
        <v>12.3</v>
      </c>
      <c r="G1311">
        <v>2.5</v>
      </c>
      <c r="H1311">
        <v>6200</v>
      </c>
      <c r="I1311">
        <v>52600</v>
      </c>
      <c r="J1311">
        <v>11.8</v>
      </c>
      <c r="K1311">
        <v>2.9</v>
      </c>
      <c r="L1311">
        <v>7000</v>
      </c>
      <c r="M1311">
        <v>50400</v>
      </c>
      <c r="N1311">
        <v>14</v>
      </c>
      <c r="O1311">
        <v>5.3</v>
      </c>
      <c r="P1311">
        <v>6100</v>
      </c>
      <c r="Q1311">
        <v>53500</v>
      </c>
      <c r="R1311">
        <v>11.3</v>
      </c>
      <c r="S1311">
        <v>4.7</v>
      </c>
      <c r="T1311">
        <v>3800</v>
      </c>
      <c r="U1311">
        <v>53800</v>
      </c>
      <c r="V1311">
        <v>7</v>
      </c>
      <c r="W1311">
        <v>3.9</v>
      </c>
      <c r="X1311">
        <v>4800</v>
      </c>
      <c r="Y1311">
        <v>50100</v>
      </c>
      <c r="Z1311">
        <v>9.6</v>
      </c>
      <c r="AA1311">
        <v>4.5999999999999996</v>
      </c>
      <c r="AB1311">
        <v>7100</v>
      </c>
      <c r="AC1311">
        <v>54600</v>
      </c>
      <c r="AD1311">
        <v>13</v>
      </c>
      <c r="AE1311">
        <v>5.4</v>
      </c>
      <c r="AF1311">
        <v>7300</v>
      </c>
      <c r="AG1311">
        <v>53700</v>
      </c>
      <c r="AH1311">
        <v>13.6</v>
      </c>
      <c r="AI1311">
        <v>6.1</v>
      </c>
      <c r="AJ1311">
        <v>6200</v>
      </c>
      <c r="AK1311">
        <v>50400</v>
      </c>
      <c r="AL1311">
        <v>12.3</v>
      </c>
      <c r="AM1311">
        <v>5.5</v>
      </c>
      <c r="AN1311">
        <v>6700</v>
      </c>
      <c r="AO1311">
        <v>51200</v>
      </c>
      <c r="AP1311">
        <v>13.1</v>
      </c>
      <c r="AQ1311">
        <v>5.7</v>
      </c>
      <c r="AR1311">
        <v>3800</v>
      </c>
      <c r="AS1311">
        <v>49100</v>
      </c>
      <c r="AT1311">
        <v>7.7</v>
      </c>
      <c r="AU1311">
        <v>4.5999999999999996</v>
      </c>
      <c r="AV1311">
        <v>3400</v>
      </c>
      <c r="AW1311">
        <v>47600</v>
      </c>
      <c r="AX1311">
        <v>7.2</v>
      </c>
      <c r="AY1311" t="s">
        <v>38</v>
      </c>
      <c r="AZ1311">
        <v>4900</v>
      </c>
      <c r="BA1311">
        <v>52300</v>
      </c>
      <c r="BB1311">
        <v>9.3000000000000007</v>
      </c>
      <c r="BC1311">
        <v>5.4</v>
      </c>
      <c r="BD1311">
        <v>4300</v>
      </c>
      <c r="BE1311">
        <v>47800</v>
      </c>
      <c r="BF1311">
        <v>9</v>
      </c>
      <c r="BG1311" t="s">
        <v>38</v>
      </c>
      <c r="BH1311">
        <v>2000</v>
      </c>
      <c r="BI1311">
        <v>48700</v>
      </c>
      <c r="BJ1311">
        <v>4.0999999999999996</v>
      </c>
      <c r="BK1311" t="s">
        <v>38</v>
      </c>
      <c r="BL1311">
        <v>3700</v>
      </c>
      <c r="BM1311">
        <v>48700</v>
      </c>
      <c r="BN1311">
        <v>7.6</v>
      </c>
      <c r="BO1311" t="s">
        <v>38</v>
      </c>
      <c r="BP1311">
        <v>5000</v>
      </c>
      <c r="BQ1311">
        <v>48900</v>
      </c>
      <c r="BR1311">
        <v>10.3</v>
      </c>
      <c r="BS1311" t="s">
        <v>38</v>
      </c>
      <c r="BT1311">
        <v>5600</v>
      </c>
      <c r="BU1311">
        <v>55700</v>
      </c>
      <c r="BV1311">
        <v>10</v>
      </c>
      <c r="BW1311">
        <v>5.8</v>
      </c>
    </row>
    <row r="1312" spans="1:75" x14ac:dyDescent="0.3">
      <c r="A1312" t="s">
        <v>287</v>
      </c>
      <c r="B1312" t="str">
        <f>VLOOKUP(A1312,'class and classification'!$A$1:$B$338,2,FALSE)</f>
        <v>Predominantly Rural</v>
      </c>
      <c r="C1312" t="str">
        <f>VLOOKUP(A1312,'class and classification'!$A$1:$C$338,3,FALSE)</f>
        <v>SD</v>
      </c>
      <c r="D1312">
        <v>6800</v>
      </c>
      <c r="E1312">
        <v>49600</v>
      </c>
      <c r="F1312">
        <v>13.7</v>
      </c>
      <c r="G1312">
        <v>2.9</v>
      </c>
      <c r="H1312">
        <v>5800</v>
      </c>
      <c r="I1312">
        <v>49200</v>
      </c>
      <c r="J1312">
        <v>11.8</v>
      </c>
      <c r="K1312">
        <v>3.1</v>
      </c>
      <c r="L1312">
        <v>5300</v>
      </c>
      <c r="M1312">
        <v>46400</v>
      </c>
      <c r="N1312">
        <v>11.4</v>
      </c>
      <c r="O1312">
        <v>5.0999999999999996</v>
      </c>
      <c r="P1312">
        <v>7000</v>
      </c>
      <c r="Q1312">
        <v>50200</v>
      </c>
      <c r="R1312">
        <v>14</v>
      </c>
      <c r="S1312">
        <v>5.5</v>
      </c>
      <c r="T1312">
        <v>6500</v>
      </c>
      <c r="U1312">
        <v>44100</v>
      </c>
      <c r="V1312">
        <v>14.6</v>
      </c>
      <c r="W1312">
        <v>5.6</v>
      </c>
      <c r="X1312">
        <v>6900</v>
      </c>
      <c r="Y1312">
        <v>48100</v>
      </c>
      <c r="Z1312">
        <v>14.3</v>
      </c>
      <c r="AA1312">
        <v>5.9</v>
      </c>
      <c r="AB1312">
        <v>6800</v>
      </c>
      <c r="AC1312">
        <v>51700</v>
      </c>
      <c r="AD1312">
        <v>13.1</v>
      </c>
      <c r="AE1312">
        <v>5.5</v>
      </c>
      <c r="AF1312">
        <v>5500</v>
      </c>
      <c r="AG1312">
        <v>47000</v>
      </c>
      <c r="AH1312">
        <v>11.8</v>
      </c>
      <c r="AI1312">
        <v>5.5</v>
      </c>
      <c r="AJ1312">
        <v>4500</v>
      </c>
      <c r="AK1312">
        <v>44600</v>
      </c>
      <c r="AL1312">
        <v>10.1</v>
      </c>
      <c r="AM1312">
        <v>5.3</v>
      </c>
      <c r="AN1312">
        <v>6500</v>
      </c>
      <c r="AO1312">
        <v>47800</v>
      </c>
      <c r="AP1312">
        <v>13.6</v>
      </c>
      <c r="AQ1312">
        <v>6.5</v>
      </c>
      <c r="AR1312">
        <v>5700</v>
      </c>
      <c r="AS1312">
        <v>52900</v>
      </c>
      <c r="AT1312">
        <v>10.7</v>
      </c>
      <c r="AU1312">
        <v>5</v>
      </c>
      <c r="AV1312">
        <v>4000</v>
      </c>
      <c r="AW1312">
        <v>47800</v>
      </c>
      <c r="AX1312">
        <v>8.4</v>
      </c>
      <c r="AY1312" t="s">
        <v>38</v>
      </c>
      <c r="AZ1312">
        <v>6500</v>
      </c>
      <c r="BA1312">
        <v>47900</v>
      </c>
      <c r="BB1312">
        <v>13.6</v>
      </c>
      <c r="BC1312">
        <v>6.5</v>
      </c>
      <c r="BD1312">
        <v>8300</v>
      </c>
      <c r="BE1312">
        <v>50600</v>
      </c>
      <c r="BF1312">
        <v>16.399999999999999</v>
      </c>
      <c r="BG1312">
        <v>6.9</v>
      </c>
      <c r="BH1312">
        <v>6900</v>
      </c>
      <c r="BI1312">
        <v>51200</v>
      </c>
      <c r="BJ1312">
        <v>13.5</v>
      </c>
      <c r="BK1312">
        <v>6</v>
      </c>
      <c r="BL1312">
        <v>6800</v>
      </c>
      <c r="BM1312">
        <v>51800</v>
      </c>
      <c r="BN1312">
        <v>13.2</v>
      </c>
      <c r="BO1312">
        <v>6.1</v>
      </c>
      <c r="BP1312">
        <v>6500</v>
      </c>
      <c r="BQ1312">
        <v>53900</v>
      </c>
      <c r="BR1312">
        <v>12.1</v>
      </c>
      <c r="BS1312">
        <v>6.4</v>
      </c>
      <c r="BT1312">
        <v>7000</v>
      </c>
      <c r="BU1312">
        <v>48100</v>
      </c>
      <c r="BV1312">
        <v>14.5</v>
      </c>
      <c r="BW1312">
        <v>6.3</v>
      </c>
    </row>
    <row r="1313" spans="1:75" x14ac:dyDescent="0.3">
      <c r="A1313" t="s">
        <v>288</v>
      </c>
      <c r="B1313" t="str">
        <f>VLOOKUP(A1313,'class and classification'!$A$1:$B$338,2,FALSE)</f>
        <v>Predominantly Rural</v>
      </c>
      <c r="C1313" t="str">
        <f>VLOOKUP(A1313,'class and classification'!$A$1:$C$338,3,FALSE)</f>
        <v>SD</v>
      </c>
      <c r="D1313">
        <v>3500</v>
      </c>
      <c r="E1313">
        <v>27000</v>
      </c>
      <c r="F1313">
        <v>12.9</v>
      </c>
      <c r="G1313">
        <v>2.9</v>
      </c>
      <c r="H1313">
        <v>3400</v>
      </c>
      <c r="I1313">
        <v>28200</v>
      </c>
      <c r="J1313">
        <v>12.2</v>
      </c>
      <c r="K1313">
        <v>3.1</v>
      </c>
      <c r="L1313">
        <v>4900</v>
      </c>
      <c r="M1313">
        <v>28400</v>
      </c>
      <c r="N1313">
        <v>17.399999999999999</v>
      </c>
      <c r="O1313">
        <v>8.5</v>
      </c>
      <c r="P1313">
        <v>3000</v>
      </c>
      <c r="Q1313">
        <v>28500</v>
      </c>
      <c r="R1313">
        <v>10.5</v>
      </c>
      <c r="S1313" t="s">
        <v>38</v>
      </c>
      <c r="T1313">
        <v>1200</v>
      </c>
      <c r="U1313">
        <v>26500</v>
      </c>
      <c r="V1313">
        <v>4.7</v>
      </c>
      <c r="W1313" t="s">
        <v>38</v>
      </c>
      <c r="X1313">
        <v>2000</v>
      </c>
      <c r="Y1313">
        <v>25200</v>
      </c>
      <c r="Z1313">
        <v>7.7</v>
      </c>
      <c r="AA1313" t="s">
        <v>38</v>
      </c>
      <c r="AB1313">
        <v>2600</v>
      </c>
      <c r="AC1313">
        <v>27300</v>
      </c>
      <c r="AD1313">
        <v>9.5</v>
      </c>
      <c r="AE1313" t="s">
        <v>38</v>
      </c>
      <c r="AF1313">
        <v>4400</v>
      </c>
      <c r="AG1313">
        <v>25100</v>
      </c>
      <c r="AH1313">
        <v>17.5</v>
      </c>
      <c r="AI1313">
        <v>8.6</v>
      </c>
      <c r="AJ1313">
        <v>3100</v>
      </c>
      <c r="AK1313">
        <v>28000</v>
      </c>
      <c r="AL1313">
        <v>11.1</v>
      </c>
      <c r="AM1313" t="s">
        <v>38</v>
      </c>
      <c r="AN1313">
        <v>4900</v>
      </c>
      <c r="AO1313">
        <v>26600</v>
      </c>
      <c r="AP1313">
        <v>18.5</v>
      </c>
      <c r="AQ1313">
        <v>9.1999999999999993</v>
      </c>
      <c r="AR1313">
        <v>6000</v>
      </c>
      <c r="AS1313">
        <v>27500</v>
      </c>
      <c r="AT1313">
        <v>21.9</v>
      </c>
      <c r="AU1313">
        <v>9.5</v>
      </c>
      <c r="AV1313">
        <v>3400</v>
      </c>
      <c r="AW1313">
        <v>26700</v>
      </c>
      <c r="AX1313">
        <v>12.8</v>
      </c>
      <c r="AY1313">
        <v>7</v>
      </c>
      <c r="AZ1313">
        <v>3400</v>
      </c>
      <c r="BA1313">
        <v>26400</v>
      </c>
      <c r="BB1313">
        <v>12.7</v>
      </c>
      <c r="BC1313" t="s">
        <v>38</v>
      </c>
      <c r="BD1313">
        <v>3400</v>
      </c>
      <c r="BE1313">
        <v>25100</v>
      </c>
      <c r="BF1313">
        <v>13.4</v>
      </c>
      <c r="BG1313" t="s">
        <v>38</v>
      </c>
      <c r="BH1313">
        <v>4300</v>
      </c>
      <c r="BI1313">
        <v>25400</v>
      </c>
      <c r="BJ1313">
        <v>16.8</v>
      </c>
      <c r="BK1313" t="s">
        <v>38</v>
      </c>
      <c r="BL1313">
        <v>3300</v>
      </c>
      <c r="BM1313">
        <v>23500</v>
      </c>
      <c r="BN1313">
        <v>13.9</v>
      </c>
      <c r="BO1313" t="s">
        <v>38</v>
      </c>
      <c r="BP1313">
        <v>2300</v>
      </c>
      <c r="BQ1313">
        <v>27600</v>
      </c>
      <c r="BR1313">
        <v>8.3000000000000007</v>
      </c>
      <c r="BS1313" t="s">
        <v>38</v>
      </c>
      <c r="BT1313">
        <v>2200</v>
      </c>
      <c r="BU1313">
        <v>27200</v>
      </c>
      <c r="BV1313">
        <v>8.1999999999999993</v>
      </c>
      <c r="BW1313" t="s">
        <v>38</v>
      </c>
    </row>
    <row r="1314" spans="1:75" x14ac:dyDescent="0.3">
      <c r="A1314" t="s">
        <v>289</v>
      </c>
      <c r="B1314" t="str">
        <f>VLOOKUP(A1314,'class and classification'!$A$1:$B$338,2,FALSE)</f>
        <v>Predominantly Rural</v>
      </c>
      <c r="C1314" t="str">
        <f>VLOOKUP(A1314,'class and classification'!$A$1:$C$338,3,FALSE)</f>
        <v>SD</v>
      </c>
      <c r="D1314">
        <v>4400</v>
      </c>
      <c r="E1314">
        <v>43200</v>
      </c>
      <c r="F1314">
        <v>10.199999999999999</v>
      </c>
      <c r="G1314">
        <v>2.8</v>
      </c>
      <c r="H1314">
        <v>4500</v>
      </c>
      <c r="I1314">
        <v>42400</v>
      </c>
      <c r="J1314">
        <v>10.7</v>
      </c>
      <c r="K1314">
        <v>3.3</v>
      </c>
      <c r="L1314">
        <v>5400</v>
      </c>
      <c r="M1314">
        <v>41600</v>
      </c>
      <c r="N1314">
        <v>12.9</v>
      </c>
      <c r="O1314">
        <v>6</v>
      </c>
      <c r="P1314">
        <v>4900</v>
      </c>
      <c r="Q1314">
        <v>41400</v>
      </c>
      <c r="R1314">
        <v>11.8</v>
      </c>
      <c r="S1314">
        <v>6.3</v>
      </c>
      <c r="T1314">
        <v>9000</v>
      </c>
      <c r="U1314">
        <v>42600</v>
      </c>
      <c r="V1314">
        <v>21.2</v>
      </c>
      <c r="W1314">
        <v>7.3</v>
      </c>
      <c r="X1314">
        <v>6100</v>
      </c>
      <c r="Y1314">
        <v>43000</v>
      </c>
      <c r="Z1314">
        <v>14.1</v>
      </c>
      <c r="AA1314">
        <v>6.5</v>
      </c>
      <c r="AB1314">
        <v>6900</v>
      </c>
      <c r="AC1314">
        <v>45400</v>
      </c>
      <c r="AD1314">
        <v>15.3</v>
      </c>
      <c r="AE1314">
        <v>6.4</v>
      </c>
      <c r="AF1314">
        <v>5100</v>
      </c>
      <c r="AG1314">
        <v>42100</v>
      </c>
      <c r="AH1314">
        <v>12.2</v>
      </c>
      <c r="AI1314">
        <v>6.2</v>
      </c>
      <c r="AJ1314">
        <v>5300</v>
      </c>
      <c r="AK1314">
        <v>44600</v>
      </c>
      <c r="AL1314">
        <v>12</v>
      </c>
      <c r="AM1314">
        <v>6.2</v>
      </c>
      <c r="AN1314">
        <v>7600</v>
      </c>
      <c r="AO1314">
        <v>42300</v>
      </c>
      <c r="AP1314">
        <v>18</v>
      </c>
      <c r="AQ1314">
        <v>7.4</v>
      </c>
      <c r="AR1314">
        <v>7600</v>
      </c>
      <c r="AS1314">
        <v>41300</v>
      </c>
      <c r="AT1314">
        <v>18.399999999999999</v>
      </c>
      <c r="AU1314">
        <v>8.4</v>
      </c>
      <c r="AV1314">
        <v>10000</v>
      </c>
      <c r="AW1314">
        <v>48000</v>
      </c>
      <c r="AX1314">
        <v>20.8</v>
      </c>
      <c r="AY1314">
        <v>7.4</v>
      </c>
      <c r="AZ1314">
        <v>7700</v>
      </c>
      <c r="BA1314">
        <v>45800</v>
      </c>
      <c r="BB1314">
        <v>16.8</v>
      </c>
      <c r="BC1314">
        <v>6.8</v>
      </c>
      <c r="BD1314">
        <v>5000</v>
      </c>
      <c r="BE1314">
        <v>42400</v>
      </c>
      <c r="BF1314">
        <v>11.8</v>
      </c>
      <c r="BG1314">
        <v>6.3</v>
      </c>
      <c r="BH1314">
        <v>5900</v>
      </c>
      <c r="BI1314">
        <v>42800</v>
      </c>
      <c r="BJ1314">
        <v>13.8</v>
      </c>
      <c r="BK1314">
        <v>6.4</v>
      </c>
      <c r="BL1314">
        <v>3500</v>
      </c>
      <c r="BM1314">
        <v>44100</v>
      </c>
      <c r="BN1314">
        <v>7.8</v>
      </c>
      <c r="BO1314" t="s">
        <v>38</v>
      </c>
      <c r="BP1314">
        <v>4300</v>
      </c>
      <c r="BQ1314">
        <v>44800</v>
      </c>
      <c r="BR1314">
        <v>9.6</v>
      </c>
      <c r="BS1314">
        <v>5.3</v>
      </c>
      <c r="BT1314">
        <v>6300</v>
      </c>
      <c r="BU1314">
        <v>42400</v>
      </c>
      <c r="BV1314">
        <v>14.8</v>
      </c>
      <c r="BW1314">
        <v>6.5</v>
      </c>
    </row>
    <row r="1315" spans="1:75" x14ac:dyDescent="0.3">
      <c r="A1315" t="s">
        <v>290</v>
      </c>
      <c r="B1315" t="str">
        <f>VLOOKUP(A1315,'class and classification'!$A$1:$B$338,2,FALSE)</f>
        <v>Urban with Significant Rural</v>
      </c>
      <c r="C1315" t="str">
        <f>VLOOKUP(A1315,'class and classification'!$A$1:$C$338,3,FALSE)</f>
        <v>SD</v>
      </c>
      <c r="D1315">
        <v>8200</v>
      </c>
      <c r="E1315">
        <v>78100</v>
      </c>
      <c r="F1315">
        <v>10.4</v>
      </c>
      <c r="G1315">
        <v>2.7</v>
      </c>
      <c r="H1315">
        <v>9000</v>
      </c>
      <c r="I1315">
        <v>79200</v>
      </c>
      <c r="J1315">
        <v>11.3</v>
      </c>
      <c r="K1315">
        <v>3.1</v>
      </c>
      <c r="L1315">
        <v>6200</v>
      </c>
      <c r="M1315">
        <v>77000</v>
      </c>
      <c r="N1315">
        <v>8.1</v>
      </c>
      <c r="O1315">
        <v>3.5</v>
      </c>
      <c r="P1315">
        <v>4600</v>
      </c>
      <c r="Q1315">
        <v>78100</v>
      </c>
      <c r="R1315">
        <v>5.9</v>
      </c>
      <c r="S1315">
        <v>3.1</v>
      </c>
      <c r="T1315">
        <v>7800</v>
      </c>
      <c r="U1315">
        <v>78300</v>
      </c>
      <c r="V1315">
        <v>10</v>
      </c>
      <c r="W1315">
        <v>4</v>
      </c>
      <c r="X1315">
        <v>7000</v>
      </c>
      <c r="Y1315">
        <v>80200</v>
      </c>
      <c r="Z1315">
        <v>8.8000000000000007</v>
      </c>
      <c r="AA1315">
        <v>3.7</v>
      </c>
      <c r="AB1315">
        <v>4800</v>
      </c>
      <c r="AC1315">
        <v>75100</v>
      </c>
      <c r="AD1315">
        <v>6.3</v>
      </c>
      <c r="AE1315">
        <v>3.2</v>
      </c>
      <c r="AF1315">
        <v>10600</v>
      </c>
      <c r="AG1315">
        <v>72300</v>
      </c>
      <c r="AH1315">
        <v>14.7</v>
      </c>
      <c r="AI1315">
        <v>5.3</v>
      </c>
      <c r="AJ1315">
        <v>7600</v>
      </c>
      <c r="AK1315">
        <v>78000</v>
      </c>
      <c r="AL1315">
        <v>9.8000000000000007</v>
      </c>
      <c r="AM1315">
        <v>4.0999999999999996</v>
      </c>
      <c r="AN1315">
        <v>8500</v>
      </c>
      <c r="AO1315">
        <v>80800</v>
      </c>
      <c r="AP1315">
        <v>10.5</v>
      </c>
      <c r="AQ1315">
        <v>4</v>
      </c>
      <c r="AR1315">
        <v>9200</v>
      </c>
      <c r="AS1315">
        <v>79200</v>
      </c>
      <c r="AT1315">
        <v>11.6</v>
      </c>
      <c r="AU1315">
        <v>4.4000000000000004</v>
      </c>
      <c r="AV1315">
        <v>8000</v>
      </c>
      <c r="AW1315">
        <v>81300</v>
      </c>
      <c r="AX1315">
        <v>9.9</v>
      </c>
      <c r="AY1315">
        <v>3.9</v>
      </c>
      <c r="AZ1315">
        <v>10600</v>
      </c>
      <c r="BA1315">
        <v>83400</v>
      </c>
      <c r="BB1315">
        <v>12.8</v>
      </c>
      <c r="BC1315">
        <v>4.5</v>
      </c>
      <c r="BD1315">
        <v>9900</v>
      </c>
      <c r="BE1315">
        <v>77500</v>
      </c>
      <c r="BF1315">
        <v>12.8</v>
      </c>
      <c r="BG1315">
        <v>4.4000000000000004</v>
      </c>
      <c r="BH1315">
        <v>7500</v>
      </c>
      <c r="BI1315">
        <v>83600</v>
      </c>
      <c r="BJ1315">
        <v>8.9</v>
      </c>
      <c r="BK1315">
        <v>3.9</v>
      </c>
      <c r="BL1315">
        <v>6400</v>
      </c>
      <c r="BM1315">
        <v>84200</v>
      </c>
      <c r="BN1315">
        <v>7.6</v>
      </c>
      <c r="BO1315">
        <v>3.6</v>
      </c>
      <c r="BP1315">
        <v>6100</v>
      </c>
      <c r="BQ1315">
        <v>79800</v>
      </c>
      <c r="BR1315">
        <v>7.6</v>
      </c>
      <c r="BS1315">
        <v>4</v>
      </c>
      <c r="BT1315">
        <v>6300</v>
      </c>
      <c r="BU1315">
        <v>76600</v>
      </c>
      <c r="BV1315">
        <v>8.1999999999999993</v>
      </c>
      <c r="BW1315">
        <v>3.6</v>
      </c>
    </row>
    <row r="1316" spans="1:75" x14ac:dyDescent="0.3">
      <c r="A1316" t="s">
        <v>291</v>
      </c>
      <c r="B1316" t="str">
        <f>VLOOKUP(A1316,'class and classification'!$A$1:$B$338,2,FALSE)</f>
        <v>Predominantly Rural</v>
      </c>
      <c r="C1316" t="str">
        <f>VLOOKUP(A1316,'class and classification'!$A$1:$C$338,3,FALSE)</f>
        <v>SD</v>
      </c>
      <c r="D1316">
        <v>2800</v>
      </c>
      <c r="E1316">
        <v>22200</v>
      </c>
      <c r="F1316">
        <v>12.7</v>
      </c>
      <c r="G1316">
        <v>3</v>
      </c>
      <c r="H1316">
        <v>2700</v>
      </c>
      <c r="I1316">
        <v>22300</v>
      </c>
      <c r="J1316">
        <v>12.1</v>
      </c>
      <c r="K1316">
        <v>3.1</v>
      </c>
      <c r="L1316">
        <v>4700</v>
      </c>
      <c r="M1316">
        <v>25200</v>
      </c>
      <c r="N1316">
        <v>18.8</v>
      </c>
      <c r="O1316">
        <v>8.5</v>
      </c>
      <c r="P1316">
        <v>3900</v>
      </c>
      <c r="Q1316">
        <v>23700</v>
      </c>
      <c r="R1316">
        <v>16.600000000000001</v>
      </c>
      <c r="S1316">
        <v>8.3000000000000007</v>
      </c>
      <c r="T1316">
        <v>2100</v>
      </c>
      <c r="U1316">
        <v>26300</v>
      </c>
      <c r="V1316">
        <v>8</v>
      </c>
      <c r="W1316" t="s">
        <v>38</v>
      </c>
      <c r="X1316">
        <v>4800</v>
      </c>
      <c r="Y1316">
        <v>26100</v>
      </c>
      <c r="Z1316">
        <v>18.3</v>
      </c>
      <c r="AA1316">
        <v>8.9</v>
      </c>
      <c r="AB1316">
        <v>4600</v>
      </c>
      <c r="AC1316">
        <v>24600</v>
      </c>
      <c r="AD1316">
        <v>18.8</v>
      </c>
      <c r="AE1316">
        <v>8.6999999999999993</v>
      </c>
      <c r="AF1316">
        <v>3000</v>
      </c>
      <c r="AG1316">
        <v>21900</v>
      </c>
      <c r="AH1316">
        <v>13.7</v>
      </c>
      <c r="AI1316" t="s">
        <v>38</v>
      </c>
      <c r="AJ1316">
        <v>4100</v>
      </c>
      <c r="AK1316">
        <v>22900</v>
      </c>
      <c r="AL1316">
        <v>18.100000000000001</v>
      </c>
      <c r="AM1316">
        <v>8.6999999999999993</v>
      </c>
      <c r="AN1316">
        <v>4500</v>
      </c>
      <c r="AO1316">
        <v>24700</v>
      </c>
      <c r="AP1316">
        <v>18.3</v>
      </c>
      <c r="AQ1316">
        <v>9.1</v>
      </c>
      <c r="AR1316">
        <v>4600</v>
      </c>
      <c r="AS1316">
        <v>22600</v>
      </c>
      <c r="AT1316">
        <v>20.2</v>
      </c>
      <c r="AU1316" t="s">
        <v>38</v>
      </c>
      <c r="AV1316">
        <v>3700</v>
      </c>
      <c r="AW1316">
        <v>25400</v>
      </c>
      <c r="AX1316">
        <v>14.6</v>
      </c>
      <c r="AY1316" t="s">
        <v>38</v>
      </c>
      <c r="AZ1316" t="s">
        <v>37</v>
      </c>
      <c r="BA1316">
        <v>25700</v>
      </c>
      <c r="BB1316" t="s">
        <v>37</v>
      </c>
      <c r="BC1316" t="s">
        <v>37</v>
      </c>
      <c r="BD1316">
        <v>4200</v>
      </c>
      <c r="BE1316">
        <v>24800</v>
      </c>
      <c r="BF1316">
        <v>17.100000000000001</v>
      </c>
      <c r="BG1316" t="s">
        <v>38</v>
      </c>
      <c r="BH1316">
        <v>5100</v>
      </c>
      <c r="BI1316">
        <v>23300</v>
      </c>
      <c r="BJ1316">
        <v>21.9</v>
      </c>
      <c r="BK1316" t="s">
        <v>38</v>
      </c>
      <c r="BL1316">
        <v>4600</v>
      </c>
      <c r="BM1316">
        <v>24100</v>
      </c>
      <c r="BN1316">
        <v>19</v>
      </c>
      <c r="BO1316" t="s">
        <v>38</v>
      </c>
      <c r="BP1316">
        <v>3200</v>
      </c>
      <c r="BQ1316">
        <v>24200</v>
      </c>
      <c r="BR1316">
        <v>13.3</v>
      </c>
      <c r="BS1316" t="s">
        <v>38</v>
      </c>
      <c r="BT1316">
        <v>2100</v>
      </c>
      <c r="BU1316">
        <v>25900</v>
      </c>
      <c r="BV1316">
        <v>8.1</v>
      </c>
      <c r="BW1316" t="s">
        <v>38</v>
      </c>
    </row>
    <row r="1317" spans="1:75" x14ac:dyDescent="0.3">
      <c r="A1317" t="s">
        <v>292</v>
      </c>
      <c r="B1317" t="str">
        <f>VLOOKUP(A1317,'class and classification'!$A$1:$B$338,2,FALSE)</f>
        <v>Predominantly Rural</v>
      </c>
      <c r="C1317" t="str">
        <f>VLOOKUP(A1317,'class and classification'!$A$1:$C$338,3,FALSE)</f>
        <v>SD</v>
      </c>
      <c r="D1317">
        <v>4500</v>
      </c>
      <c r="E1317">
        <v>25900</v>
      </c>
      <c r="F1317">
        <v>17.3</v>
      </c>
      <c r="G1317">
        <v>3.1</v>
      </c>
      <c r="H1317">
        <v>4400</v>
      </c>
      <c r="I1317">
        <v>26900</v>
      </c>
      <c r="J1317">
        <v>16.3</v>
      </c>
      <c r="K1317">
        <v>3.3</v>
      </c>
      <c r="L1317">
        <v>4100</v>
      </c>
      <c r="M1317">
        <v>24600</v>
      </c>
      <c r="N1317">
        <v>16.600000000000001</v>
      </c>
      <c r="O1317">
        <v>8.3000000000000007</v>
      </c>
      <c r="P1317">
        <v>5500</v>
      </c>
      <c r="Q1317">
        <v>22600</v>
      </c>
      <c r="R1317">
        <v>24.6</v>
      </c>
      <c r="S1317">
        <v>10.1</v>
      </c>
      <c r="T1317">
        <v>2300</v>
      </c>
      <c r="U1317">
        <v>24200</v>
      </c>
      <c r="V1317">
        <v>9.6999999999999993</v>
      </c>
      <c r="W1317" t="s">
        <v>38</v>
      </c>
      <c r="X1317">
        <v>3500</v>
      </c>
      <c r="Y1317">
        <v>25800</v>
      </c>
      <c r="Z1317">
        <v>13.7</v>
      </c>
      <c r="AA1317">
        <v>7.3</v>
      </c>
      <c r="AB1317">
        <v>5000</v>
      </c>
      <c r="AC1317">
        <v>24900</v>
      </c>
      <c r="AD1317">
        <v>20.100000000000001</v>
      </c>
      <c r="AE1317">
        <v>10.1</v>
      </c>
      <c r="AF1317">
        <v>6100</v>
      </c>
      <c r="AG1317">
        <v>26400</v>
      </c>
      <c r="AH1317">
        <v>22.9</v>
      </c>
      <c r="AI1317">
        <v>9.8000000000000007</v>
      </c>
      <c r="AJ1317">
        <v>4100</v>
      </c>
      <c r="AK1317">
        <v>24600</v>
      </c>
      <c r="AL1317">
        <v>16.600000000000001</v>
      </c>
      <c r="AM1317">
        <v>9.1999999999999993</v>
      </c>
      <c r="AN1317">
        <v>4200</v>
      </c>
      <c r="AO1317">
        <v>27400</v>
      </c>
      <c r="AP1317">
        <v>15.4</v>
      </c>
      <c r="AQ1317">
        <v>8.3000000000000007</v>
      </c>
      <c r="AR1317">
        <v>5400</v>
      </c>
      <c r="AS1317">
        <v>25600</v>
      </c>
      <c r="AT1317">
        <v>21.1</v>
      </c>
      <c r="AU1317">
        <v>10.5</v>
      </c>
      <c r="AV1317">
        <v>5700</v>
      </c>
      <c r="AW1317">
        <v>24700</v>
      </c>
      <c r="AX1317">
        <v>23.1</v>
      </c>
      <c r="AY1317">
        <v>9.6</v>
      </c>
      <c r="AZ1317">
        <v>4000</v>
      </c>
      <c r="BA1317">
        <v>25600</v>
      </c>
      <c r="BB1317">
        <v>15.5</v>
      </c>
      <c r="BC1317">
        <v>7.8</v>
      </c>
      <c r="BD1317">
        <v>5500</v>
      </c>
      <c r="BE1317">
        <v>26500</v>
      </c>
      <c r="BF1317">
        <v>20.8</v>
      </c>
      <c r="BG1317">
        <v>8.6</v>
      </c>
      <c r="BH1317">
        <v>2600</v>
      </c>
      <c r="BI1317">
        <v>26200</v>
      </c>
      <c r="BJ1317">
        <v>10</v>
      </c>
      <c r="BK1317" t="s">
        <v>38</v>
      </c>
      <c r="BL1317">
        <v>3200</v>
      </c>
      <c r="BM1317">
        <v>27700</v>
      </c>
      <c r="BN1317">
        <v>11.5</v>
      </c>
      <c r="BO1317" t="s">
        <v>38</v>
      </c>
      <c r="BP1317">
        <v>1400</v>
      </c>
      <c r="BQ1317">
        <v>23700</v>
      </c>
      <c r="BR1317">
        <v>5.7</v>
      </c>
      <c r="BS1317" t="s">
        <v>38</v>
      </c>
      <c r="BT1317">
        <v>4900</v>
      </c>
      <c r="BU1317">
        <v>24700</v>
      </c>
      <c r="BV1317">
        <v>20</v>
      </c>
      <c r="BW1317">
        <v>9.5</v>
      </c>
    </row>
    <row r="1318" spans="1:75" x14ac:dyDescent="0.3">
      <c r="A1318" t="s">
        <v>293</v>
      </c>
      <c r="B1318" t="str">
        <f>VLOOKUP(A1318,'class and classification'!$A$1:$B$338,2,FALSE)</f>
        <v>Urban with Significant Rural</v>
      </c>
      <c r="C1318" t="str">
        <f>VLOOKUP(A1318,'class and classification'!$A$1:$C$338,3,FALSE)</f>
        <v>SD</v>
      </c>
      <c r="D1318">
        <v>8000</v>
      </c>
      <c r="E1318">
        <v>46600</v>
      </c>
      <c r="F1318">
        <v>17.2</v>
      </c>
      <c r="G1318">
        <v>3.8</v>
      </c>
      <c r="H1318">
        <v>8000</v>
      </c>
      <c r="I1318">
        <v>49600</v>
      </c>
      <c r="J1318">
        <v>16.100000000000001</v>
      </c>
      <c r="K1318">
        <v>3.6</v>
      </c>
      <c r="L1318">
        <v>7400</v>
      </c>
      <c r="M1318">
        <v>48300</v>
      </c>
      <c r="N1318">
        <v>15.2</v>
      </c>
      <c r="O1318">
        <v>5.9</v>
      </c>
      <c r="P1318">
        <v>7400</v>
      </c>
      <c r="Q1318">
        <v>43800</v>
      </c>
      <c r="R1318">
        <v>16.899999999999999</v>
      </c>
      <c r="S1318">
        <v>6.3</v>
      </c>
      <c r="T1318">
        <v>4900</v>
      </c>
      <c r="U1318">
        <v>50400</v>
      </c>
      <c r="V1318">
        <v>9.8000000000000007</v>
      </c>
      <c r="W1318">
        <v>4.8</v>
      </c>
      <c r="X1318">
        <v>5900</v>
      </c>
      <c r="Y1318">
        <v>44900</v>
      </c>
      <c r="Z1318">
        <v>13.1</v>
      </c>
      <c r="AA1318">
        <v>5.8</v>
      </c>
      <c r="AB1318">
        <v>7400</v>
      </c>
      <c r="AC1318">
        <v>43600</v>
      </c>
      <c r="AD1318">
        <v>17</v>
      </c>
      <c r="AE1318">
        <v>6.4</v>
      </c>
      <c r="AF1318">
        <v>9000</v>
      </c>
      <c r="AG1318">
        <v>52400</v>
      </c>
      <c r="AH1318">
        <v>17.2</v>
      </c>
      <c r="AI1318">
        <v>6.8</v>
      </c>
      <c r="AJ1318">
        <v>6800</v>
      </c>
      <c r="AK1318">
        <v>47800</v>
      </c>
      <c r="AL1318">
        <v>14.2</v>
      </c>
      <c r="AM1318">
        <v>6.2</v>
      </c>
      <c r="AN1318">
        <v>5600</v>
      </c>
      <c r="AO1318">
        <v>45200</v>
      </c>
      <c r="AP1318">
        <v>12.4</v>
      </c>
      <c r="AQ1318">
        <v>6</v>
      </c>
      <c r="AR1318">
        <v>7500</v>
      </c>
      <c r="AS1318">
        <v>42600</v>
      </c>
      <c r="AT1318">
        <v>17.7</v>
      </c>
      <c r="AU1318">
        <v>7.2</v>
      </c>
      <c r="AV1318">
        <v>11300</v>
      </c>
      <c r="AW1318">
        <v>56200</v>
      </c>
      <c r="AX1318">
        <v>20.100000000000001</v>
      </c>
      <c r="AY1318">
        <v>6.6</v>
      </c>
      <c r="AZ1318">
        <v>8400</v>
      </c>
      <c r="BA1318">
        <v>56600</v>
      </c>
      <c r="BB1318">
        <v>14.9</v>
      </c>
      <c r="BC1318">
        <v>5.8</v>
      </c>
      <c r="BD1318">
        <v>8400</v>
      </c>
      <c r="BE1318">
        <v>50400</v>
      </c>
      <c r="BF1318">
        <v>16.600000000000001</v>
      </c>
      <c r="BG1318">
        <v>6.4</v>
      </c>
      <c r="BH1318">
        <v>6300</v>
      </c>
      <c r="BI1318">
        <v>48100</v>
      </c>
      <c r="BJ1318">
        <v>13.1</v>
      </c>
      <c r="BK1318">
        <v>5.9</v>
      </c>
      <c r="BL1318">
        <v>5400</v>
      </c>
      <c r="BM1318">
        <v>50600</v>
      </c>
      <c r="BN1318">
        <v>10.7</v>
      </c>
      <c r="BO1318">
        <v>5.0999999999999996</v>
      </c>
      <c r="BP1318">
        <v>5500</v>
      </c>
      <c r="BQ1318">
        <v>44000</v>
      </c>
      <c r="BR1318">
        <v>12.5</v>
      </c>
      <c r="BS1318">
        <v>6.9</v>
      </c>
      <c r="BT1318">
        <v>5400</v>
      </c>
      <c r="BU1318">
        <v>50900</v>
      </c>
      <c r="BV1318">
        <v>10.6</v>
      </c>
      <c r="BW1318">
        <v>5.6</v>
      </c>
    </row>
    <row r="1319" spans="1:75" x14ac:dyDescent="0.3">
      <c r="A1319" t="s">
        <v>294</v>
      </c>
      <c r="B1319" t="str">
        <f>VLOOKUP(A1319,'class and classification'!$A$1:$B$338,2,FALSE)</f>
        <v>Predominantly Rural</v>
      </c>
      <c r="C1319" t="str">
        <f>VLOOKUP(A1319,'class and classification'!$A$1:$C$338,3,FALSE)</f>
        <v>SD</v>
      </c>
      <c r="D1319">
        <v>4700</v>
      </c>
      <c r="E1319">
        <v>37600</v>
      </c>
      <c r="F1319">
        <v>12.6</v>
      </c>
      <c r="G1319">
        <v>3</v>
      </c>
      <c r="H1319">
        <v>5100</v>
      </c>
      <c r="I1319">
        <v>38200</v>
      </c>
      <c r="J1319">
        <v>13.4</v>
      </c>
      <c r="K1319">
        <v>3.3</v>
      </c>
      <c r="L1319">
        <v>6100</v>
      </c>
      <c r="M1319">
        <v>35600</v>
      </c>
      <c r="N1319">
        <v>17.100000000000001</v>
      </c>
      <c r="O1319">
        <v>6.6</v>
      </c>
      <c r="P1319">
        <v>4900</v>
      </c>
      <c r="Q1319">
        <v>38400</v>
      </c>
      <c r="R1319">
        <v>12.8</v>
      </c>
      <c r="S1319">
        <v>5.9</v>
      </c>
      <c r="T1319">
        <v>5300</v>
      </c>
      <c r="U1319">
        <v>42600</v>
      </c>
      <c r="V1319">
        <v>12.4</v>
      </c>
      <c r="W1319">
        <v>6.2</v>
      </c>
      <c r="X1319">
        <v>5200</v>
      </c>
      <c r="Y1319">
        <v>37700</v>
      </c>
      <c r="Z1319">
        <v>13.8</v>
      </c>
      <c r="AA1319">
        <v>7.5</v>
      </c>
      <c r="AB1319">
        <v>5900</v>
      </c>
      <c r="AC1319">
        <v>43700</v>
      </c>
      <c r="AD1319">
        <v>13.6</v>
      </c>
      <c r="AE1319">
        <v>5.7</v>
      </c>
      <c r="AF1319">
        <v>4100</v>
      </c>
      <c r="AG1319">
        <v>40800</v>
      </c>
      <c r="AH1319">
        <v>10.1</v>
      </c>
      <c r="AI1319">
        <v>5</v>
      </c>
      <c r="AJ1319">
        <v>6200</v>
      </c>
      <c r="AK1319">
        <v>43400</v>
      </c>
      <c r="AL1319">
        <v>14.3</v>
      </c>
      <c r="AM1319">
        <v>6</v>
      </c>
      <c r="AN1319">
        <v>5000</v>
      </c>
      <c r="AO1319">
        <v>41800</v>
      </c>
      <c r="AP1319">
        <v>12</v>
      </c>
      <c r="AQ1319">
        <v>5.3</v>
      </c>
      <c r="AR1319">
        <v>4900</v>
      </c>
      <c r="AS1319">
        <v>41100</v>
      </c>
      <c r="AT1319">
        <v>11.8</v>
      </c>
      <c r="AU1319">
        <v>5.5</v>
      </c>
      <c r="AV1319">
        <v>6500</v>
      </c>
      <c r="AW1319">
        <v>44300</v>
      </c>
      <c r="AX1319">
        <v>14.6</v>
      </c>
      <c r="AY1319">
        <v>6.2</v>
      </c>
      <c r="AZ1319">
        <v>6700</v>
      </c>
      <c r="BA1319">
        <v>45800</v>
      </c>
      <c r="BB1319">
        <v>14.6</v>
      </c>
      <c r="BC1319">
        <v>6.8</v>
      </c>
      <c r="BD1319">
        <v>5900</v>
      </c>
      <c r="BE1319">
        <v>46400</v>
      </c>
      <c r="BF1319">
        <v>12.8</v>
      </c>
      <c r="BG1319">
        <v>6.2</v>
      </c>
      <c r="BH1319">
        <v>5200</v>
      </c>
      <c r="BI1319">
        <v>45400</v>
      </c>
      <c r="BJ1319">
        <v>11.5</v>
      </c>
      <c r="BK1319">
        <v>5.8</v>
      </c>
      <c r="BL1319">
        <v>5400</v>
      </c>
      <c r="BM1319">
        <v>40900</v>
      </c>
      <c r="BN1319">
        <v>13.2</v>
      </c>
      <c r="BO1319">
        <v>6.1</v>
      </c>
      <c r="BP1319">
        <v>5000</v>
      </c>
      <c r="BQ1319">
        <v>44900</v>
      </c>
      <c r="BR1319">
        <v>11.1</v>
      </c>
      <c r="BS1319" t="s">
        <v>38</v>
      </c>
      <c r="BT1319">
        <v>2800</v>
      </c>
      <c r="BU1319">
        <v>41800</v>
      </c>
      <c r="BV1319">
        <v>6.8</v>
      </c>
      <c r="BW1319" t="s">
        <v>38</v>
      </c>
    </row>
    <row r="1320" spans="1:75" x14ac:dyDescent="0.3">
      <c r="A1320" t="s">
        <v>295</v>
      </c>
      <c r="B1320" t="str">
        <f>VLOOKUP(A1320,'class and classification'!$A$1:$B$338,2,FALSE)</f>
        <v>Predominantly Urban</v>
      </c>
      <c r="C1320" t="str">
        <f>VLOOKUP(A1320,'class and classification'!$A$1:$C$338,3,FALSE)</f>
        <v>SD</v>
      </c>
      <c r="D1320">
        <v>7400</v>
      </c>
      <c r="E1320">
        <v>58200</v>
      </c>
      <c r="F1320">
        <v>12.7</v>
      </c>
      <c r="G1320">
        <v>3.1</v>
      </c>
      <c r="H1320">
        <v>7800</v>
      </c>
      <c r="I1320">
        <v>59200</v>
      </c>
      <c r="J1320">
        <v>13.2</v>
      </c>
      <c r="K1320">
        <v>3.6</v>
      </c>
      <c r="L1320">
        <v>10400</v>
      </c>
      <c r="M1320">
        <v>60200</v>
      </c>
      <c r="N1320">
        <v>17.2</v>
      </c>
      <c r="O1320">
        <v>5.0999999999999996</v>
      </c>
      <c r="P1320">
        <v>10700</v>
      </c>
      <c r="Q1320">
        <v>57900</v>
      </c>
      <c r="R1320">
        <v>18.5</v>
      </c>
      <c r="S1320">
        <v>5.6</v>
      </c>
      <c r="T1320">
        <v>8400</v>
      </c>
      <c r="U1320">
        <v>60600</v>
      </c>
      <c r="V1320">
        <v>13.9</v>
      </c>
      <c r="W1320">
        <v>5.0999999999999996</v>
      </c>
      <c r="X1320">
        <v>7600</v>
      </c>
      <c r="Y1320">
        <v>59900</v>
      </c>
      <c r="Z1320">
        <v>12.7</v>
      </c>
      <c r="AA1320">
        <v>5.3</v>
      </c>
      <c r="AB1320">
        <v>9100</v>
      </c>
      <c r="AC1320">
        <v>61900</v>
      </c>
      <c r="AD1320">
        <v>14.7</v>
      </c>
      <c r="AE1320">
        <v>5.7</v>
      </c>
      <c r="AF1320">
        <v>8400</v>
      </c>
      <c r="AG1320">
        <v>57200</v>
      </c>
      <c r="AH1320">
        <v>14.6</v>
      </c>
      <c r="AI1320">
        <v>5.9</v>
      </c>
      <c r="AJ1320">
        <v>7600</v>
      </c>
      <c r="AK1320">
        <v>59500</v>
      </c>
      <c r="AL1320">
        <v>12.7</v>
      </c>
      <c r="AM1320">
        <v>5.3</v>
      </c>
      <c r="AN1320">
        <v>7800</v>
      </c>
      <c r="AO1320">
        <v>64100</v>
      </c>
      <c r="AP1320">
        <v>12.2</v>
      </c>
      <c r="AQ1320">
        <v>4.9000000000000004</v>
      </c>
      <c r="AR1320">
        <v>8200</v>
      </c>
      <c r="AS1320">
        <v>63500</v>
      </c>
      <c r="AT1320">
        <v>12.9</v>
      </c>
      <c r="AU1320">
        <v>5.5</v>
      </c>
      <c r="AV1320">
        <v>8000</v>
      </c>
      <c r="AW1320">
        <v>59400</v>
      </c>
      <c r="AX1320">
        <v>13.5</v>
      </c>
      <c r="AY1320">
        <v>5.9</v>
      </c>
      <c r="AZ1320">
        <v>9700</v>
      </c>
      <c r="BA1320">
        <v>65500</v>
      </c>
      <c r="BB1320">
        <v>14.8</v>
      </c>
      <c r="BC1320">
        <v>6.2</v>
      </c>
      <c r="BD1320">
        <v>7100</v>
      </c>
      <c r="BE1320">
        <v>64500</v>
      </c>
      <c r="BF1320">
        <v>11</v>
      </c>
      <c r="BG1320">
        <v>4.5999999999999996</v>
      </c>
      <c r="BH1320">
        <v>8300</v>
      </c>
      <c r="BI1320">
        <v>65600</v>
      </c>
      <c r="BJ1320">
        <v>12.7</v>
      </c>
      <c r="BK1320">
        <v>5</v>
      </c>
      <c r="BL1320">
        <v>9300</v>
      </c>
      <c r="BM1320">
        <v>70900</v>
      </c>
      <c r="BN1320">
        <v>13.1</v>
      </c>
      <c r="BO1320">
        <v>5.6</v>
      </c>
      <c r="BP1320">
        <v>5500</v>
      </c>
      <c r="BQ1320">
        <v>66900</v>
      </c>
      <c r="BR1320">
        <v>8.1999999999999993</v>
      </c>
      <c r="BS1320" t="s">
        <v>38</v>
      </c>
      <c r="BT1320">
        <v>7400</v>
      </c>
      <c r="BU1320">
        <v>60600</v>
      </c>
      <c r="BV1320">
        <v>12.3</v>
      </c>
      <c r="BW1320">
        <v>5.6</v>
      </c>
    </row>
    <row r="1321" spans="1:75" x14ac:dyDescent="0.3">
      <c r="A1321" t="s">
        <v>296</v>
      </c>
      <c r="B1321" t="str">
        <f>VLOOKUP(A1321,'class and classification'!$A$1:$B$338,2,FALSE)</f>
        <v>Urban with Significant Rural</v>
      </c>
      <c r="C1321" t="str">
        <f>VLOOKUP(A1321,'class and classification'!$A$1:$C$338,3,FALSE)</f>
        <v>SD</v>
      </c>
      <c r="D1321">
        <v>4000</v>
      </c>
      <c r="E1321">
        <v>31300</v>
      </c>
      <c r="F1321">
        <v>12.7</v>
      </c>
      <c r="G1321">
        <v>3.4</v>
      </c>
      <c r="H1321">
        <v>4200</v>
      </c>
      <c r="I1321">
        <v>32500</v>
      </c>
      <c r="J1321">
        <v>12.9</v>
      </c>
      <c r="K1321">
        <v>3.4</v>
      </c>
      <c r="L1321">
        <v>5800</v>
      </c>
      <c r="M1321">
        <v>32700</v>
      </c>
      <c r="N1321">
        <v>17.600000000000001</v>
      </c>
      <c r="O1321">
        <v>6.7</v>
      </c>
      <c r="P1321">
        <v>6400</v>
      </c>
      <c r="Q1321">
        <v>33300</v>
      </c>
      <c r="R1321">
        <v>19.100000000000001</v>
      </c>
      <c r="S1321">
        <v>7.4</v>
      </c>
      <c r="T1321">
        <v>6400</v>
      </c>
      <c r="U1321">
        <v>35300</v>
      </c>
      <c r="V1321">
        <v>18.2</v>
      </c>
      <c r="W1321">
        <v>7.8</v>
      </c>
      <c r="X1321">
        <v>3700</v>
      </c>
      <c r="Y1321">
        <v>35800</v>
      </c>
      <c r="Z1321">
        <v>10.3</v>
      </c>
      <c r="AA1321" t="s">
        <v>38</v>
      </c>
      <c r="AB1321">
        <v>4600</v>
      </c>
      <c r="AC1321">
        <v>33900</v>
      </c>
      <c r="AD1321">
        <v>13.6</v>
      </c>
      <c r="AE1321">
        <v>6.8</v>
      </c>
      <c r="AF1321">
        <v>5600</v>
      </c>
      <c r="AG1321">
        <v>36100</v>
      </c>
      <c r="AH1321">
        <v>15.5</v>
      </c>
      <c r="AI1321">
        <v>7.9</v>
      </c>
      <c r="AJ1321">
        <v>1900</v>
      </c>
      <c r="AK1321">
        <v>36400</v>
      </c>
      <c r="AL1321">
        <v>5.0999999999999996</v>
      </c>
      <c r="AM1321" t="s">
        <v>38</v>
      </c>
      <c r="AN1321">
        <v>2400</v>
      </c>
      <c r="AO1321">
        <v>36500</v>
      </c>
      <c r="AP1321">
        <v>6.5</v>
      </c>
      <c r="AQ1321" t="s">
        <v>38</v>
      </c>
      <c r="AR1321">
        <v>5000</v>
      </c>
      <c r="AS1321">
        <v>33000</v>
      </c>
      <c r="AT1321">
        <v>15.3</v>
      </c>
      <c r="AU1321">
        <v>8.3000000000000007</v>
      </c>
      <c r="AV1321">
        <v>5900</v>
      </c>
      <c r="AW1321">
        <v>36700</v>
      </c>
      <c r="AX1321">
        <v>16.2</v>
      </c>
      <c r="AY1321" t="s">
        <v>38</v>
      </c>
      <c r="AZ1321">
        <v>5700</v>
      </c>
      <c r="BA1321">
        <v>37300</v>
      </c>
      <c r="BB1321">
        <v>15.3</v>
      </c>
      <c r="BC1321">
        <v>7.9</v>
      </c>
      <c r="BD1321">
        <v>5800</v>
      </c>
      <c r="BE1321">
        <v>36300</v>
      </c>
      <c r="BF1321">
        <v>16.100000000000001</v>
      </c>
      <c r="BG1321">
        <v>7.5</v>
      </c>
      <c r="BH1321">
        <v>5500</v>
      </c>
      <c r="BI1321">
        <v>40800</v>
      </c>
      <c r="BJ1321">
        <v>13.4</v>
      </c>
      <c r="BK1321">
        <v>6.6</v>
      </c>
      <c r="BL1321">
        <v>9000</v>
      </c>
      <c r="BM1321">
        <v>37300</v>
      </c>
      <c r="BN1321">
        <v>24.3</v>
      </c>
      <c r="BO1321">
        <v>10.6</v>
      </c>
      <c r="BP1321">
        <v>4400</v>
      </c>
      <c r="BQ1321">
        <v>32800</v>
      </c>
      <c r="BR1321">
        <v>13.4</v>
      </c>
      <c r="BS1321" t="s">
        <v>38</v>
      </c>
      <c r="BT1321">
        <v>4400</v>
      </c>
      <c r="BU1321">
        <v>38800</v>
      </c>
      <c r="BV1321">
        <v>11.3</v>
      </c>
      <c r="BW1321" t="s">
        <v>38</v>
      </c>
    </row>
    <row r="1322" spans="1:75" x14ac:dyDescent="0.3">
      <c r="A1322" t="s">
        <v>297</v>
      </c>
      <c r="B1322" t="str">
        <f>VLOOKUP(A1322,'class and classification'!$A$1:$B$338,2,FALSE)</f>
        <v>Predominantly Urban</v>
      </c>
      <c r="C1322" t="str">
        <f>VLOOKUP(A1322,'class and classification'!$A$1:$C$338,3,FALSE)</f>
        <v>SD</v>
      </c>
      <c r="D1322">
        <v>6700</v>
      </c>
      <c r="E1322">
        <v>44500</v>
      </c>
      <c r="F1322">
        <v>15.1</v>
      </c>
      <c r="G1322">
        <v>3.3</v>
      </c>
      <c r="H1322">
        <v>6200</v>
      </c>
      <c r="I1322">
        <v>48800</v>
      </c>
      <c r="J1322">
        <v>12.8</v>
      </c>
      <c r="K1322">
        <v>3.3</v>
      </c>
      <c r="L1322">
        <v>5800</v>
      </c>
      <c r="M1322">
        <v>48300</v>
      </c>
      <c r="N1322">
        <v>11.9</v>
      </c>
      <c r="O1322">
        <v>5</v>
      </c>
      <c r="P1322">
        <v>5400</v>
      </c>
      <c r="Q1322">
        <v>46500</v>
      </c>
      <c r="R1322">
        <v>11.7</v>
      </c>
      <c r="S1322">
        <v>5.0999999999999996</v>
      </c>
      <c r="T1322">
        <v>4500</v>
      </c>
      <c r="U1322">
        <v>48500</v>
      </c>
      <c r="V1322">
        <v>9.4</v>
      </c>
      <c r="W1322">
        <v>4.7</v>
      </c>
      <c r="X1322">
        <v>4500</v>
      </c>
      <c r="Y1322">
        <v>47200</v>
      </c>
      <c r="Z1322">
        <v>9.6</v>
      </c>
      <c r="AA1322">
        <v>4.8</v>
      </c>
      <c r="AB1322">
        <v>2900</v>
      </c>
      <c r="AC1322">
        <v>46700</v>
      </c>
      <c r="AD1322">
        <v>6.2</v>
      </c>
      <c r="AE1322" t="s">
        <v>38</v>
      </c>
      <c r="AF1322">
        <v>5900</v>
      </c>
      <c r="AG1322">
        <v>48600</v>
      </c>
      <c r="AH1322">
        <v>12.2</v>
      </c>
      <c r="AI1322">
        <v>6.1</v>
      </c>
      <c r="AJ1322">
        <v>6800</v>
      </c>
      <c r="AK1322">
        <v>49000</v>
      </c>
      <c r="AL1322">
        <v>13.9</v>
      </c>
      <c r="AM1322">
        <v>6.1</v>
      </c>
      <c r="AN1322">
        <v>5800</v>
      </c>
      <c r="AO1322">
        <v>47300</v>
      </c>
      <c r="AP1322">
        <v>12.2</v>
      </c>
      <c r="AQ1322">
        <v>6.1</v>
      </c>
      <c r="AR1322">
        <v>5600</v>
      </c>
      <c r="AS1322">
        <v>48000</v>
      </c>
      <c r="AT1322">
        <v>11.7</v>
      </c>
      <c r="AU1322">
        <v>6.2</v>
      </c>
      <c r="AV1322">
        <v>5900</v>
      </c>
      <c r="AW1322">
        <v>48000</v>
      </c>
      <c r="AX1322">
        <v>12.2</v>
      </c>
      <c r="AY1322">
        <v>6.1</v>
      </c>
      <c r="AZ1322">
        <v>6800</v>
      </c>
      <c r="BA1322">
        <v>47900</v>
      </c>
      <c r="BB1322">
        <v>14.3</v>
      </c>
      <c r="BC1322">
        <v>6.5</v>
      </c>
      <c r="BD1322">
        <v>7400</v>
      </c>
      <c r="BE1322">
        <v>44200</v>
      </c>
      <c r="BF1322">
        <v>16.8</v>
      </c>
      <c r="BG1322">
        <v>7</v>
      </c>
      <c r="BH1322">
        <v>4700</v>
      </c>
      <c r="BI1322">
        <v>50000</v>
      </c>
      <c r="BJ1322">
        <v>9.5</v>
      </c>
      <c r="BK1322">
        <v>5.3</v>
      </c>
      <c r="BL1322">
        <v>3800</v>
      </c>
      <c r="BM1322">
        <v>44900</v>
      </c>
      <c r="BN1322">
        <v>8.6</v>
      </c>
      <c r="BO1322" t="s">
        <v>38</v>
      </c>
      <c r="BP1322">
        <v>4500</v>
      </c>
      <c r="BQ1322">
        <v>48200</v>
      </c>
      <c r="BR1322">
        <v>9.4</v>
      </c>
      <c r="BS1322" t="s">
        <v>38</v>
      </c>
      <c r="BT1322">
        <v>4300</v>
      </c>
      <c r="BU1322">
        <v>48700</v>
      </c>
      <c r="BV1322">
        <v>8.8000000000000007</v>
      </c>
      <c r="BW1322">
        <v>4.9000000000000004</v>
      </c>
    </row>
    <row r="1323" spans="1:75" x14ac:dyDescent="0.3">
      <c r="A1323" t="s">
        <v>298</v>
      </c>
      <c r="B1323" t="str">
        <f>VLOOKUP(A1323,'class and classification'!$A$1:$B$338,2,FALSE)</f>
        <v>Predominantly Rural</v>
      </c>
      <c r="C1323" t="str">
        <f>VLOOKUP(A1323,'class and classification'!$A$1:$C$338,3,FALSE)</f>
        <v>SD</v>
      </c>
      <c r="D1323">
        <v>4900</v>
      </c>
      <c r="E1323">
        <v>34400</v>
      </c>
      <c r="F1323">
        <v>14.2</v>
      </c>
      <c r="G1323">
        <v>2.9</v>
      </c>
      <c r="H1323">
        <v>5000</v>
      </c>
      <c r="I1323">
        <v>35600</v>
      </c>
      <c r="J1323">
        <v>14</v>
      </c>
      <c r="K1323">
        <v>3.3</v>
      </c>
      <c r="L1323">
        <v>4700</v>
      </c>
      <c r="M1323">
        <v>32000</v>
      </c>
      <c r="N1323">
        <v>14.7</v>
      </c>
      <c r="O1323">
        <v>6.9</v>
      </c>
      <c r="P1323">
        <v>3400</v>
      </c>
      <c r="Q1323">
        <v>31400</v>
      </c>
      <c r="R1323">
        <v>10.7</v>
      </c>
      <c r="S1323">
        <v>6</v>
      </c>
      <c r="T1323">
        <v>5800</v>
      </c>
      <c r="U1323">
        <v>35000</v>
      </c>
      <c r="V1323">
        <v>16.600000000000001</v>
      </c>
      <c r="W1323">
        <v>6.8</v>
      </c>
      <c r="X1323">
        <v>4400</v>
      </c>
      <c r="Y1323">
        <v>32400</v>
      </c>
      <c r="Z1323">
        <v>13.7</v>
      </c>
      <c r="AA1323">
        <v>6.8</v>
      </c>
      <c r="AB1323">
        <v>5100</v>
      </c>
      <c r="AC1323">
        <v>34700</v>
      </c>
      <c r="AD1323">
        <v>14.6</v>
      </c>
      <c r="AE1323">
        <v>7.8</v>
      </c>
      <c r="AF1323">
        <v>6400</v>
      </c>
      <c r="AG1323">
        <v>34800</v>
      </c>
      <c r="AH1323">
        <v>18.3</v>
      </c>
      <c r="AI1323">
        <v>8.1999999999999993</v>
      </c>
      <c r="AJ1323">
        <v>7600</v>
      </c>
      <c r="AK1323">
        <v>31500</v>
      </c>
      <c r="AL1323">
        <v>24.1</v>
      </c>
      <c r="AM1323">
        <v>10.4</v>
      </c>
      <c r="AN1323">
        <v>6200</v>
      </c>
      <c r="AO1323">
        <v>34300</v>
      </c>
      <c r="AP1323">
        <v>18.2</v>
      </c>
      <c r="AQ1323">
        <v>8</v>
      </c>
      <c r="AR1323">
        <v>5700</v>
      </c>
      <c r="AS1323">
        <v>35000</v>
      </c>
      <c r="AT1323">
        <v>16.3</v>
      </c>
      <c r="AU1323">
        <v>7.4</v>
      </c>
      <c r="AV1323">
        <v>4400</v>
      </c>
      <c r="AW1323">
        <v>38300</v>
      </c>
      <c r="AX1323">
        <v>11.6</v>
      </c>
      <c r="AY1323">
        <v>6.2</v>
      </c>
      <c r="AZ1323">
        <v>5100</v>
      </c>
      <c r="BA1323">
        <v>38100</v>
      </c>
      <c r="BB1323">
        <v>13.4</v>
      </c>
      <c r="BC1323">
        <v>7</v>
      </c>
      <c r="BD1323">
        <v>3300</v>
      </c>
      <c r="BE1323">
        <v>34600</v>
      </c>
      <c r="BF1323">
        <v>9.6</v>
      </c>
      <c r="BG1323" t="s">
        <v>38</v>
      </c>
      <c r="BH1323">
        <v>3700</v>
      </c>
      <c r="BI1323">
        <v>38000</v>
      </c>
      <c r="BJ1323">
        <v>9.6</v>
      </c>
      <c r="BK1323">
        <v>5.4</v>
      </c>
      <c r="BL1323">
        <v>5700</v>
      </c>
      <c r="BM1323">
        <v>36900</v>
      </c>
      <c r="BN1323">
        <v>15.4</v>
      </c>
      <c r="BO1323">
        <v>7.4</v>
      </c>
      <c r="BP1323">
        <v>6700</v>
      </c>
      <c r="BQ1323">
        <v>31300</v>
      </c>
      <c r="BR1323">
        <v>21.5</v>
      </c>
      <c r="BS1323">
        <v>8.9</v>
      </c>
      <c r="BT1323">
        <v>3200</v>
      </c>
      <c r="BU1323">
        <v>29300</v>
      </c>
      <c r="BV1323">
        <v>10.8</v>
      </c>
      <c r="BW1323" t="s">
        <v>38</v>
      </c>
    </row>
    <row r="1324" spans="1:75" x14ac:dyDescent="0.3">
      <c r="A1324" t="s">
        <v>299</v>
      </c>
      <c r="B1324" t="str">
        <f>VLOOKUP(A1324,'class and classification'!$A$1:$B$338,2,FALSE)</f>
        <v>Predominantly Urban</v>
      </c>
      <c r="C1324" t="str">
        <f>VLOOKUP(A1324,'class and classification'!$A$1:$C$338,3,FALSE)</f>
        <v>SD</v>
      </c>
      <c r="D1324">
        <v>8700</v>
      </c>
      <c r="E1324">
        <v>56900</v>
      </c>
      <c r="F1324">
        <v>15.3</v>
      </c>
      <c r="G1324">
        <v>3.3</v>
      </c>
      <c r="H1324">
        <v>8600</v>
      </c>
      <c r="I1324">
        <v>54600</v>
      </c>
      <c r="J1324">
        <v>15.7</v>
      </c>
      <c r="K1324">
        <v>3.7</v>
      </c>
      <c r="L1324">
        <v>8200</v>
      </c>
      <c r="M1324">
        <v>55000</v>
      </c>
      <c r="N1324">
        <v>14.9</v>
      </c>
      <c r="O1324">
        <v>5</v>
      </c>
      <c r="P1324">
        <v>6500</v>
      </c>
      <c r="Q1324">
        <v>56900</v>
      </c>
      <c r="R1324">
        <v>11.4</v>
      </c>
      <c r="S1324">
        <v>4.7</v>
      </c>
      <c r="T1324">
        <v>8100</v>
      </c>
      <c r="U1324">
        <v>55900</v>
      </c>
      <c r="V1324">
        <v>14.6</v>
      </c>
      <c r="W1324">
        <v>5.0999999999999996</v>
      </c>
      <c r="X1324">
        <v>9000</v>
      </c>
      <c r="Y1324">
        <v>54800</v>
      </c>
      <c r="Z1324">
        <v>16.399999999999999</v>
      </c>
      <c r="AA1324">
        <v>5.8</v>
      </c>
      <c r="AB1324">
        <v>10600</v>
      </c>
      <c r="AC1324">
        <v>53200</v>
      </c>
      <c r="AD1324">
        <v>19.899999999999999</v>
      </c>
      <c r="AE1324">
        <v>7</v>
      </c>
      <c r="AF1324">
        <v>7500</v>
      </c>
      <c r="AG1324">
        <v>51800</v>
      </c>
      <c r="AH1324">
        <v>14.4</v>
      </c>
      <c r="AI1324">
        <v>6.2</v>
      </c>
      <c r="AJ1324">
        <v>8500</v>
      </c>
      <c r="AK1324">
        <v>60800</v>
      </c>
      <c r="AL1324">
        <v>13.9</v>
      </c>
      <c r="AM1324">
        <v>6</v>
      </c>
      <c r="AN1324">
        <v>8400</v>
      </c>
      <c r="AO1324">
        <v>53100</v>
      </c>
      <c r="AP1324">
        <v>15.8</v>
      </c>
      <c r="AQ1324">
        <v>6.9</v>
      </c>
      <c r="AR1324">
        <v>7800</v>
      </c>
      <c r="AS1324">
        <v>55400</v>
      </c>
      <c r="AT1324">
        <v>14.1</v>
      </c>
      <c r="AU1324">
        <v>5.9</v>
      </c>
      <c r="AV1324">
        <v>7000</v>
      </c>
      <c r="AW1324">
        <v>60600</v>
      </c>
      <c r="AX1324">
        <v>11.5</v>
      </c>
      <c r="AY1324">
        <v>6</v>
      </c>
      <c r="AZ1324">
        <v>9300</v>
      </c>
      <c r="BA1324">
        <v>65400</v>
      </c>
      <c r="BB1324">
        <v>14.2</v>
      </c>
      <c r="BC1324">
        <v>6.3</v>
      </c>
      <c r="BD1324">
        <v>5600</v>
      </c>
      <c r="BE1324">
        <v>59800</v>
      </c>
      <c r="BF1324">
        <v>9.4</v>
      </c>
      <c r="BG1324">
        <v>5.3</v>
      </c>
      <c r="BH1324">
        <v>7700</v>
      </c>
      <c r="BI1324">
        <v>57200</v>
      </c>
      <c r="BJ1324">
        <v>13.4</v>
      </c>
      <c r="BK1324">
        <v>5.7</v>
      </c>
      <c r="BL1324">
        <v>5000</v>
      </c>
      <c r="BM1324">
        <v>60200</v>
      </c>
      <c r="BN1324">
        <v>8.3000000000000007</v>
      </c>
      <c r="BO1324">
        <v>4.4000000000000004</v>
      </c>
      <c r="BP1324">
        <v>5700</v>
      </c>
      <c r="BQ1324">
        <v>64300</v>
      </c>
      <c r="BR1324">
        <v>8.9</v>
      </c>
      <c r="BS1324" t="s">
        <v>38</v>
      </c>
      <c r="BT1324">
        <v>9600</v>
      </c>
      <c r="BU1324">
        <v>55500</v>
      </c>
      <c r="BV1324">
        <v>17.399999999999999</v>
      </c>
      <c r="BW1324">
        <v>6.5</v>
      </c>
    </row>
    <row r="1325" spans="1:75" x14ac:dyDescent="0.3">
      <c r="A1325" t="s">
        <v>300</v>
      </c>
      <c r="B1325" t="str">
        <f>VLOOKUP(A1325,'class and classification'!$A$1:$B$338,2,FALSE)</f>
        <v>Predominantly Rural</v>
      </c>
      <c r="C1325" t="str">
        <f>VLOOKUP(A1325,'class and classification'!$A$1:$C$338,3,FALSE)</f>
        <v>SD</v>
      </c>
      <c r="D1325">
        <v>4300</v>
      </c>
      <c r="E1325">
        <v>44000</v>
      </c>
      <c r="F1325">
        <v>9.6999999999999993</v>
      </c>
      <c r="G1325">
        <v>2.8</v>
      </c>
      <c r="H1325">
        <v>4100</v>
      </c>
      <c r="I1325">
        <v>44100</v>
      </c>
      <c r="J1325">
        <v>9.1999999999999993</v>
      </c>
      <c r="K1325">
        <v>2.9</v>
      </c>
      <c r="L1325">
        <v>4900</v>
      </c>
      <c r="M1325">
        <v>46300</v>
      </c>
      <c r="N1325">
        <v>10.6</v>
      </c>
      <c r="O1325">
        <v>5.2</v>
      </c>
      <c r="P1325">
        <v>7300</v>
      </c>
      <c r="Q1325">
        <v>47100</v>
      </c>
      <c r="R1325">
        <v>15.5</v>
      </c>
      <c r="S1325">
        <v>5.3</v>
      </c>
      <c r="T1325">
        <v>5700</v>
      </c>
      <c r="U1325">
        <v>46000</v>
      </c>
      <c r="V1325">
        <v>12.4</v>
      </c>
      <c r="W1325">
        <v>5.3</v>
      </c>
      <c r="X1325">
        <v>5100</v>
      </c>
      <c r="Y1325">
        <v>49700</v>
      </c>
      <c r="Z1325">
        <v>10.4</v>
      </c>
      <c r="AA1325">
        <v>4.8</v>
      </c>
      <c r="AB1325">
        <v>5000</v>
      </c>
      <c r="AC1325">
        <v>43400</v>
      </c>
      <c r="AD1325">
        <v>11.5</v>
      </c>
      <c r="AE1325">
        <v>5.2</v>
      </c>
      <c r="AF1325">
        <v>8600</v>
      </c>
      <c r="AG1325">
        <v>45900</v>
      </c>
      <c r="AH1325">
        <v>18.7</v>
      </c>
      <c r="AI1325">
        <v>6.6</v>
      </c>
      <c r="AJ1325">
        <v>6900</v>
      </c>
      <c r="AK1325">
        <v>42500</v>
      </c>
      <c r="AL1325">
        <v>16.100000000000001</v>
      </c>
      <c r="AM1325">
        <v>6.6</v>
      </c>
      <c r="AN1325">
        <v>4700</v>
      </c>
      <c r="AO1325">
        <v>45500</v>
      </c>
      <c r="AP1325">
        <v>10.199999999999999</v>
      </c>
      <c r="AQ1325">
        <v>5.3</v>
      </c>
      <c r="AR1325">
        <v>5000</v>
      </c>
      <c r="AS1325">
        <v>43200</v>
      </c>
      <c r="AT1325">
        <v>11.6</v>
      </c>
      <c r="AU1325">
        <v>6.3</v>
      </c>
      <c r="AV1325">
        <v>3300</v>
      </c>
      <c r="AW1325">
        <v>46400</v>
      </c>
      <c r="AX1325">
        <v>7.1</v>
      </c>
      <c r="AY1325" t="s">
        <v>38</v>
      </c>
      <c r="AZ1325">
        <v>3900</v>
      </c>
      <c r="BA1325">
        <v>46000</v>
      </c>
      <c r="BB1325">
        <v>8.5</v>
      </c>
      <c r="BC1325">
        <v>5.2</v>
      </c>
      <c r="BD1325">
        <v>6600</v>
      </c>
      <c r="BE1325">
        <v>49600</v>
      </c>
      <c r="BF1325">
        <v>13.3</v>
      </c>
      <c r="BG1325">
        <v>5.9</v>
      </c>
      <c r="BH1325">
        <v>4400</v>
      </c>
      <c r="BI1325">
        <v>44600</v>
      </c>
      <c r="BJ1325">
        <v>9.9</v>
      </c>
      <c r="BK1325" t="s">
        <v>38</v>
      </c>
      <c r="BL1325">
        <v>6500</v>
      </c>
      <c r="BM1325">
        <v>44200</v>
      </c>
      <c r="BN1325">
        <v>14.8</v>
      </c>
      <c r="BO1325">
        <v>7.2</v>
      </c>
      <c r="BP1325">
        <v>4100</v>
      </c>
      <c r="BQ1325">
        <v>47800</v>
      </c>
      <c r="BR1325">
        <v>8.6</v>
      </c>
      <c r="BS1325" t="s">
        <v>38</v>
      </c>
      <c r="BT1325">
        <v>3100</v>
      </c>
      <c r="BU1325">
        <v>44500</v>
      </c>
      <c r="BV1325">
        <v>6.9</v>
      </c>
      <c r="BW1325" t="s">
        <v>38</v>
      </c>
    </row>
    <row r="1326" spans="1:75" x14ac:dyDescent="0.3">
      <c r="A1326" t="s">
        <v>301</v>
      </c>
      <c r="B1326" t="str">
        <f>VLOOKUP(A1326,'class and classification'!$A$1:$B$338,2,FALSE)</f>
        <v>Predominantly Urban</v>
      </c>
      <c r="C1326" t="str">
        <f>VLOOKUP(A1326,'class and classification'!$A$1:$C$338,3,FALSE)</f>
        <v>SD</v>
      </c>
      <c r="D1326">
        <v>8900</v>
      </c>
      <c r="E1326">
        <v>46000</v>
      </c>
      <c r="F1326">
        <v>19.3</v>
      </c>
      <c r="G1326">
        <v>3.9</v>
      </c>
      <c r="H1326">
        <v>7000</v>
      </c>
      <c r="I1326">
        <v>45800</v>
      </c>
      <c r="J1326">
        <v>15.3</v>
      </c>
      <c r="K1326">
        <v>3.9</v>
      </c>
      <c r="L1326">
        <v>5600</v>
      </c>
      <c r="M1326">
        <v>48100</v>
      </c>
      <c r="N1326">
        <v>11.7</v>
      </c>
      <c r="O1326">
        <v>5</v>
      </c>
      <c r="P1326">
        <v>3900</v>
      </c>
      <c r="Q1326">
        <v>44600</v>
      </c>
      <c r="R1326">
        <v>8.9</v>
      </c>
      <c r="S1326">
        <v>4.8</v>
      </c>
      <c r="T1326">
        <v>5800</v>
      </c>
      <c r="U1326">
        <v>46700</v>
      </c>
      <c r="V1326">
        <v>12.5</v>
      </c>
      <c r="W1326">
        <v>5.7</v>
      </c>
      <c r="X1326">
        <v>6200</v>
      </c>
      <c r="Y1326">
        <v>49500</v>
      </c>
      <c r="Z1326">
        <v>12.6</v>
      </c>
      <c r="AA1326">
        <v>5.8</v>
      </c>
      <c r="AB1326">
        <v>5100</v>
      </c>
      <c r="AC1326">
        <v>43100</v>
      </c>
      <c r="AD1326">
        <v>11.8</v>
      </c>
      <c r="AE1326">
        <v>5.7</v>
      </c>
      <c r="AF1326">
        <v>5000</v>
      </c>
      <c r="AG1326">
        <v>43700</v>
      </c>
      <c r="AH1326">
        <v>11.5</v>
      </c>
      <c r="AI1326">
        <v>5.9</v>
      </c>
      <c r="AJ1326">
        <v>4500</v>
      </c>
      <c r="AK1326">
        <v>44000</v>
      </c>
      <c r="AL1326">
        <v>10.3</v>
      </c>
      <c r="AM1326">
        <v>5.5</v>
      </c>
      <c r="AN1326">
        <v>3000</v>
      </c>
      <c r="AO1326">
        <v>46400</v>
      </c>
      <c r="AP1326">
        <v>6.5</v>
      </c>
      <c r="AQ1326" t="s">
        <v>38</v>
      </c>
      <c r="AR1326">
        <v>6100</v>
      </c>
      <c r="AS1326">
        <v>49900</v>
      </c>
      <c r="AT1326">
        <v>12.2</v>
      </c>
      <c r="AU1326">
        <v>5.8</v>
      </c>
      <c r="AV1326">
        <v>9400</v>
      </c>
      <c r="AW1326">
        <v>49500</v>
      </c>
      <c r="AX1326">
        <v>19</v>
      </c>
      <c r="AY1326">
        <v>7.5</v>
      </c>
      <c r="AZ1326">
        <v>7700</v>
      </c>
      <c r="BA1326">
        <v>49700</v>
      </c>
      <c r="BB1326">
        <v>15.4</v>
      </c>
      <c r="BC1326">
        <v>7</v>
      </c>
      <c r="BD1326">
        <v>6700</v>
      </c>
      <c r="BE1326">
        <v>48600</v>
      </c>
      <c r="BF1326">
        <v>13.8</v>
      </c>
      <c r="BG1326">
        <v>6.3</v>
      </c>
      <c r="BH1326">
        <v>6800</v>
      </c>
      <c r="BI1326">
        <v>49300</v>
      </c>
      <c r="BJ1326">
        <v>13.9</v>
      </c>
      <c r="BK1326">
        <v>6.1</v>
      </c>
      <c r="BL1326">
        <v>6900</v>
      </c>
      <c r="BM1326">
        <v>47900</v>
      </c>
      <c r="BN1326">
        <v>14.4</v>
      </c>
      <c r="BO1326">
        <v>7.2</v>
      </c>
      <c r="BP1326">
        <v>6700</v>
      </c>
      <c r="BQ1326">
        <v>47200</v>
      </c>
      <c r="BR1326">
        <v>14.1</v>
      </c>
      <c r="BS1326">
        <v>7.4</v>
      </c>
      <c r="BT1326">
        <v>4600</v>
      </c>
      <c r="BU1326">
        <v>52300</v>
      </c>
      <c r="BV1326">
        <v>8.8000000000000007</v>
      </c>
      <c r="BW1326" t="s">
        <v>38</v>
      </c>
    </row>
    <row r="1327" spans="1:75" x14ac:dyDescent="0.3">
      <c r="A1327" t="s">
        <v>302</v>
      </c>
      <c r="B1327" t="str">
        <f>VLOOKUP(A1327,'class and classification'!$A$1:$B$338,2,FALSE)</f>
        <v>Urban with Significant Rural</v>
      </c>
      <c r="C1327" t="str">
        <f>VLOOKUP(A1327,'class and classification'!$A$1:$C$338,3,FALSE)</f>
        <v>SD</v>
      </c>
      <c r="D1327">
        <v>5200</v>
      </c>
      <c r="E1327">
        <v>45000</v>
      </c>
      <c r="F1327">
        <v>11.5</v>
      </c>
      <c r="G1327">
        <v>3.1</v>
      </c>
      <c r="H1327">
        <v>7100</v>
      </c>
      <c r="I1327">
        <v>46400</v>
      </c>
      <c r="J1327">
        <v>15.3</v>
      </c>
      <c r="K1327">
        <v>3.9</v>
      </c>
      <c r="L1327">
        <v>5700</v>
      </c>
      <c r="M1327">
        <v>47200</v>
      </c>
      <c r="N1327">
        <v>12.1</v>
      </c>
      <c r="O1327">
        <v>5.5</v>
      </c>
      <c r="P1327">
        <v>5700</v>
      </c>
      <c r="Q1327">
        <v>44500</v>
      </c>
      <c r="R1327">
        <v>12.9</v>
      </c>
      <c r="S1327">
        <v>6.1</v>
      </c>
      <c r="T1327">
        <v>8000</v>
      </c>
      <c r="U1327">
        <v>47000</v>
      </c>
      <c r="V1327">
        <v>17</v>
      </c>
      <c r="W1327">
        <v>6</v>
      </c>
      <c r="X1327">
        <v>8300</v>
      </c>
      <c r="Y1327">
        <v>49100</v>
      </c>
      <c r="Z1327">
        <v>16.899999999999999</v>
      </c>
      <c r="AA1327">
        <v>5.8</v>
      </c>
      <c r="AB1327">
        <v>7100</v>
      </c>
      <c r="AC1327">
        <v>50900</v>
      </c>
      <c r="AD1327">
        <v>14</v>
      </c>
      <c r="AE1327">
        <v>5.8</v>
      </c>
      <c r="AF1327">
        <v>4800</v>
      </c>
      <c r="AG1327">
        <v>47400</v>
      </c>
      <c r="AH1327">
        <v>10.1</v>
      </c>
      <c r="AI1327">
        <v>5.4</v>
      </c>
      <c r="AJ1327">
        <v>3400</v>
      </c>
      <c r="AK1327">
        <v>43900</v>
      </c>
      <c r="AL1327">
        <v>7.7</v>
      </c>
      <c r="AM1327" t="s">
        <v>38</v>
      </c>
      <c r="AN1327">
        <v>5800</v>
      </c>
      <c r="AO1327">
        <v>49400</v>
      </c>
      <c r="AP1327">
        <v>11.7</v>
      </c>
      <c r="AQ1327">
        <v>6</v>
      </c>
      <c r="AR1327">
        <v>4200</v>
      </c>
      <c r="AS1327">
        <v>50600</v>
      </c>
      <c r="AT1327">
        <v>8.3000000000000007</v>
      </c>
      <c r="AU1327">
        <v>4.7</v>
      </c>
      <c r="AV1327">
        <v>4100</v>
      </c>
      <c r="AW1327">
        <v>48700</v>
      </c>
      <c r="AX1327">
        <v>8.4</v>
      </c>
      <c r="AY1327" t="s">
        <v>38</v>
      </c>
      <c r="AZ1327">
        <v>3200</v>
      </c>
      <c r="BA1327">
        <v>51400</v>
      </c>
      <c r="BB1327">
        <v>6.2</v>
      </c>
      <c r="BC1327" t="s">
        <v>38</v>
      </c>
      <c r="BD1327">
        <v>5500</v>
      </c>
      <c r="BE1327">
        <v>52900</v>
      </c>
      <c r="BF1327">
        <v>10.4</v>
      </c>
      <c r="BG1327">
        <v>5.6</v>
      </c>
      <c r="BH1327">
        <v>7200</v>
      </c>
      <c r="BI1327">
        <v>52500</v>
      </c>
      <c r="BJ1327">
        <v>13.8</v>
      </c>
      <c r="BK1327">
        <v>5.9</v>
      </c>
      <c r="BL1327">
        <v>8900</v>
      </c>
      <c r="BM1327">
        <v>57500</v>
      </c>
      <c r="BN1327">
        <v>15.5</v>
      </c>
      <c r="BO1327">
        <v>6.2</v>
      </c>
      <c r="BP1327">
        <v>5100</v>
      </c>
      <c r="BQ1327">
        <v>52700</v>
      </c>
      <c r="BR1327">
        <v>9.6</v>
      </c>
      <c r="BS1327" t="s">
        <v>38</v>
      </c>
      <c r="BT1327">
        <v>3700</v>
      </c>
      <c r="BU1327">
        <v>51700</v>
      </c>
      <c r="BV1327">
        <v>7.2</v>
      </c>
      <c r="BW1327" t="s">
        <v>38</v>
      </c>
    </row>
    <row r="1328" spans="1:75" x14ac:dyDescent="0.3">
      <c r="A1328" t="s">
        <v>303</v>
      </c>
      <c r="B1328" t="str">
        <f>VLOOKUP(A1328,'class and classification'!$A$1:$B$338,2,FALSE)</f>
        <v>Predominantly Urban</v>
      </c>
      <c r="C1328" t="str">
        <f>VLOOKUP(A1328,'class and classification'!$A$1:$C$338,3,FALSE)</f>
        <v>SD</v>
      </c>
      <c r="D1328">
        <v>6800</v>
      </c>
      <c r="E1328">
        <v>48100</v>
      </c>
      <c r="F1328">
        <v>14</v>
      </c>
      <c r="G1328">
        <v>3.5</v>
      </c>
      <c r="H1328">
        <v>4400</v>
      </c>
      <c r="I1328">
        <v>47400</v>
      </c>
      <c r="J1328">
        <v>9.1999999999999993</v>
      </c>
      <c r="K1328">
        <v>2.9</v>
      </c>
      <c r="L1328">
        <v>4200</v>
      </c>
      <c r="M1328">
        <v>49800</v>
      </c>
      <c r="N1328">
        <v>8.4</v>
      </c>
      <c r="O1328">
        <v>4.3</v>
      </c>
      <c r="P1328">
        <v>4200</v>
      </c>
      <c r="Q1328">
        <v>48500</v>
      </c>
      <c r="R1328">
        <v>8.6</v>
      </c>
      <c r="S1328">
        <v>4.4000000000000004</v>
      </c>
      <c r="T1328">
        <v>4500</v>
      </c>
      <c r="U1328">
        <v>49400</v>
      </c>
      <c r="V1328">
        <v>9.1999999999999993</v>
      </c>
      <c r="W1328">
        <v>4.4000000000000004</v>
      </c>
      <c r="X1328">
        <v>6800</v>
      </c>
      <c r="Y1328">
        <v>48300</v>
      </c>
      <c r="Z1328">
        <v>14</v>
      </c>
      <c r="AA1328">
        <v>6.1</v>
      </c>
      <c r="AB1328">
        <v>5700</v>
      </c>
      <c r="AC1328">
        <v>46000</v>
      </c>
      <c r="AD1328">
        <v>12.4</v>
      </c>
      <c r="AE1328">
        <v>5.7</v>
      </c>
      <c r="AF1328">
        <v>6300</v>
      </c>
      <c r="AG1328">
        <v>47800</v>
      </c>
      <c r="AH1328">
        <v>13.2</v>
      </c>
      <c r="AI1328">
        <v>5.6</v>
      </c>
      <c r="AJ1328">
        <v>6200</v>
      </c>
      <c r="AK1328">
        <v>46500</v>
      </c>
      <c r="AL1328">
        <v>13.4</v>
      </c>
      <c r="AM1328">
        <v>5.5</v>
      </c>
      <c r="AN1328">
        <v>5500</v>
      </c>
      <c r="AO1328">
        <v>48100</v>
      </c>
      <c r="AP1328">
        <v>11.4</v>
      </c>
      <c r="AQ1328">
        <v>5.3</v>
      </c>
      <c r="AR1328">
        <v>5300</v>
      </c>
      <c r="AS1328">
        <v>48200</v>
      </c>
      <c r="AT1328">
        <v>11</v>
      </c>
      <c r="AU1328">
        <v>5.3</v>
      </c>
      <c r="AV1328">
        <v>6600</v>
      </c>
      <c r="AW1328">
        <v>47000</v>
      </c>
      <c r="AX1328">
        <v>14.1</v>
      </c>
      <c r="AY1328">
        <v>6.1</v>
      </c>
      <c r="AZ1328">
        <v>8100</v>
      </c>
      <c r="BA1328">
        <v>54800</v>
      </c>
      <c r="BB1328">
        <v>14.8</v>
      </c>
      <c r="BC1328">
        <v>6.4</v>
      </c>
      <c r="BD1328">
        <v>6600</v>
      </c>
      <c r="BE1328">
        <v>48700</v>
      </c>
      <c r="BF1328">
        <v>13.5</v>
      </c>
      <c r="BG1328">
        <v>6.1</v>
      </c>
      <c r="BH1328">
        <v>5400</v>
      </c>
      <c r="BI1328">
        <v>51400</v>
      </c>
      <c r="BJ1328">
        <v>10.4</v>
      </c>
      <c r="BK1328">
        <v>5.8</v>
      </c>
      <c r="BL1328">
        <v>7200</v>
      </c>
      <c r="BM1328">
        <v>51300</v>
      </c>
      <c r="BN1328">
        <v>13.9</v>
      </c>
      <c r="BO1328">
        <v>6.4</v>
      </c>
      <c r="BP1328">
        <v>4700</v>
      </c>
      <c r="BQ1328">
        <v>48800</v>
      </c>
      <c r="BR1328">
        <v>9.6</v>
      </c>
      <c r="BS1328" t="s">
        <v>38</v>
      </c>
      <c r="BT1328">
        <v>3600</v>
      </c>
      <c r="BU1328">
        <v>45700</v>
      </c>
      <c r="BV1328">
        <v>7.8</v>
      </c>
      <c r="BW1328">
        <v>5</v>
      </c>
    </row>
    <row r="1329" spans="1:75" x14ac:dyDescent="0.3">
      <c r="A1329" t="s">
        <v>304</v>
      </c>
      <c r="B1329" t="str">
        <f>VLOOKUP(A1329,'class and classification'!$A$1:$B$338,2,FALSE)</f>
        <v>Predominantly Urban</v>
      </c>
      <c r="C1329" t="str">
        <f>VLOOKUP(A1329,'class and classification'!$A$1:$C$338,3,FALSE)</f>
        <v>SD</v>
      </c>
      <c r="D1329">
        <v>11800</v>
      </c>
      <c r="E1329">
        <v>79900</v>
      </c>
      <c r="F1329">
        <v>14.8</v>
      </c>
      <c r="G1329">
        <v>3.3</v>
      </c>
      <c r="H1329">
        <v>12000</v>
      </c>
      <c r="I1329">
        <v>83300</v>
      </c>
      <c r="J1329">
        <v>14.4</v>
      </c>
      <c r="K1329">
        <v>3.4</v>
      </c>
      <c r="L1329">
        <v>10900</v>
      </c>
      <c r="M1329">
        <v>83500</v>
      </c>
      <c r="N1329">
        <v>13.1</v>
      </c>
      <c r="O1329">
        <v>3.8</v>
      </c>
      <c r="P1329">
        <v>12500</v>
      </c>
      <c r="Q1329">
        <v>84500</v>
      </c>
      <c r="R1329">
        <v>14.8</v>
      </c>
      <c r="S1329">
        <v>4.0999999999999996</v>
      </c>
      <c r="T1329">
        <v>10900</v>
      </c>
      <c r="U1329">
        <v>85700</v>
      </c>
      <c r="V1329">
        <v>12.8</v>
      </c>
      <c r="W1329">
        <v>4.2</v>
      </c>
      <c r="X1329">
        <v>8900</v>
      </c>
      <c r="Y1329">
        <v>80600</v>
      </c>
      <c r="Z1329">
        <v>11.1</v>
      </c>
      <c r="AA1329">
        <v>3.9</v>
      </c>
      <c r="AB1329">
        <v>9500</v>
      </c>
      <c r="AC1329">
        <v>75500</v>
      </c>
      <c r="AD1329">
        <v>12.5</v>
      </c>
      <c r="AE1329">
        <v>4.2</v>
      </c>
      <c r="AF1329">
        <v>12400</v>
      </c>
      <c r="AG1329">
        <v>82100</v>
      </c>
      <c r="AH1329">
        <v>15.1</v>
      </c>
      <c r="AI1329">
        <v>4.8</v>
      </c>
      <c r="AJ1329">
        <v>11900</v>
      </c>
      <c r="AK1329">
        <v>75900</v>
      </c>
      <c r="AL1329">
        <v>15.7</v>
      </c>
      <c r="AM1329">
        <v>5.3</v>
      </c>
      <c r="AN1329">
        <v>9500</v>
      </c>
      <c r="AO1329">
        <v>80900</v>
      </c>
      <c r="AP1329">
        <v>11.7</v>
      </c>
      <c r="AQ1329">
        <v>4.3</v>
      </c>
      <c r="AR1329">
        <v>9200</v>
      </c>
      <c r="AS1329">
        <v>87300</v>
      </c>
      <c r="AT1329">
        <v>10.6</v>
      </c>
      <c r="AU1329">
        <v>4.0999999999999996</v>
      </c>
      <c r="AV1329">
        <v>9800</v>
      </c>
      <c r="AW1329">
        <v>83400</v>
      </c>
      <c r="AX1329">
        <v>11.8</v>
      </c>
      <c r="AY1329">
        <v>4.4000000000000004</v>
      </c>
      <c r="AZ1329">
        <v>9000</v>
      </c>
      <c r="BA1329">
        <v>80900</v>
      </c>
      <c r="BB1329">
        <v>11.1</v>
      </c>
      <c r="BC1329">
        <v>4.3</v>
      </c>
      <c r="BD1329">
        <v>7900</v>
      </c>
      <c r="BE1329">
        <v>85100</v>
      </c>
      <c r="BF1329">
        <v>9.3000000000000007</v>
      </c>
      <c r="BG1329">
        <v>4.5</v>
      </c>
      <c r="BH1329">
        <v>8600</v>
      </c>
      <c r="BI1329">
        <v>87800</v>
      </c>
      <c r="BJ1329">
        <v>9.8000000000000007</v>
      </c>
      <c r="BK1329">
        <v>4.2</v>
      </c>
      <c r="BL1329">
        <v>11300</v>
      </c>
      <c r="BM1329">
        <v>96700</v>
      </c>
      <c r="BN1329">
        <v>11.7</v>
      </c>
      <c r="BO1329">
        <v>4.5</v>
      </c>
      <c r="BP1329">
        <v>9700</v>
      </c>
      <c r="BQ1329">
        <v>101200</v>
      </c>
      <c r="BR1329">
        <v>9.5</v>
      </c>
      <c r="BS1329">
        <v>4.7</v>
      </c>
      <c r="BT1329">
        <v>7900</v>
      </c>
      <c r="BU1329">
        <v>99500</v>
      </c>
      <c r="BV1329">
        <v>7.9</v>
      </c>
      <c r="BW1329">
        <v>3.9</v>
      </c>
    </row>
    <row r="1330" spans="1:75" x14ac:dyDescent="0.3">
      <c r="A1330" t="s">
        <v>305</v>
      </c>
      <c r="B1330" t="str">
        <f>VLOOKUP(A1330,'class and classification'!$A$1:$B$338,2,FALSE)</f>
        <v>Predominantly Rural</v>
      </c>
      <c r="C1330" t="str">
        <f>VLOOKUP(A1330,'class and classification'!$A$1:$C$338,3,FALSE)</f>
        <v>SD</v>
      </c>
      <c r="D1330">
        <v>4900</v>
      </c>
      <c r="E1330">
        <v>42400</v>
      </c>
      <c r="F1330">
        <v>11.5</v>
      </c>
      <c r="G1330">
        <v>3</v>
      </c>
      <c r="H1330">
        <v>5600</v>
      </c>
      <c r="I1330">
        <v>41800</v>
      </c>
      <c r="J1330">
        <v>13.5</v>
      </c>
      <c r="K1330">
        <v>3.3</v>
      </c>
      <c r="L1330">
        <v>3900</v>
      </c>
      <c r="M1330">
        <v>40700</v>
      </c>
      <c r="N1330">
        <v>9.6999999999999993</v>
      </c>
      <c r="O1330">
        <v>5.0999999999999996</v>
      </c>
      <c r="P1330">
        <v>2200</v>
      </c>
      <c r="Q1330">
        <v>41500</v>
      </c>
      <c r="R1330">
        <v>5.3</v>
      </c>
      <c r="S1330" t="s">
        <v>38</v>
      </c>
      <c r="T1330">
        <v>4500</v>
      </c>
      <c r="U1330">
        <v>42800</v>
      </c>
      <c r="V1330">
        <v>10.6</v>
      </c>
      <c r="W1330">
        <v>5.3</v>
      </c>
      <c r="X1330">
        <v>3900</v>
      </c>
      <c r="Y1330">
        <v>39800</v>
      </c>
      <c r="Z1330">
        <v>9.8000000000000007</v>
      </c>
      <c r="AA1330">
        <v>5</v>
      </c>
      <c r="AB1330">
        <v>3000</v>
      </c>
      <c r="AC1330">
        <v>39400</v>
      </c>
      <c r="AD1330">
        <v>7.7</v>
      </c>
      <c r="AE1330" t="s">
        <v>38</v>
      </c>
      <c r="AF1330">
        <v>4600</v>
      </c>
      <c r="AG1330">
        <v>43200</v>
      </c>
      <c r="AH1330">
        <v>10.7</v>
      </c>
      <c r="AI1330">
        <v>5.5</v>
      </c>
      <c r="AJ1330">
        <v>5000</v>
      </c>
      <c r="AK1330">
        <v>45700</v>
      </c>
      <c r="AL1330">
        <v>10.9</v>
      </c>
      <c r="AM1330">
        <v>5.8</v>
      </c>
      <c r="AN1330">
        <v>2000</v>
      </c>
      <c r="AO1330">
        <v>42400</v>
      </c>
      <c r="AP1330">
        <v>4.7</v>
      </c>
      <c r="AQ1330" t="s">
        <v>38</v>
      </c>
      <c r="AR1330">
        <v>2800</v>
      </c>
      <c r="AS1330">
        <v>45000</v>
      </c>
      <c r="AT1330">
        <v>6.1</v>
      </c>
      <c r="AU1330" t="s">
        <v>38</v>
      </c>
      <c r="AV1330">
        <v>4900</v>
      </c>
      <c r="AW1330">
        <v>45200</v>
      </c>
      <c r="AX1330">
        <v>10.7</v>
      </c>
      <c r="AY1330">
        <v>5.4</v>
      </c>
      <c r="AZ1330">
        <v>4000</v>
      </c>
      <c r="BA1330">
        <v>47700</v>
      </c>
      <c r="BB1330">
        <v>8.4</v>
      </c>
      <c r="BC1330" t="s">
        <v>38</v>
      </c>
      <c r="BD1330">
        <v>3300</v>
      </c>
      <c r="BE1330">
        <v>45100</v>
      </c>
      <c r="BF1330">
        <v>7.2</v>
      </c>
      <c r="BG1330" t="s">
        <v>38</v>
      </c>
      <c r="BH1330">
        <v>4600</v>
      </c>
      <c r="BI1330">
        <v>48600</v>
      </c>
      <c r="BJ1330">
        <v>9.4</v>
      </c>
      <c r="BK1330" t="s">
        <v>38</v>
      </c>
      <c r="BL1330">
        <v>5800</v>
      </c>
      <c r="BM1330">
        <v>49000</v>
      </c>
      <c r="BN1330">
        <v>11.9</v>
      </c>
      <c r="BO1330">
        <v>6</v>
      </c>
      <c r="BP1330">
        <v>5000</v>
      </c>
      <c r="BQ1330">
        <v>47200</v>
      </c>
      <c r="BR1330">
        <v>10.6</v>
      </c>
      <c r="BS1330">
        <v>5.7</v>
      </c>
      <c r="BT1330">
        <v>4600</v>
      </c>
      <c r="BU1330">
        <v>45900</v>
      </c>
      <c r="BV1330">
        <v>10</v>
      </c>
      <c r="BW1330">
        <v>5.5</v>
      </c>
    </row>
    <row r="1331" spans="1:75" x14ac:dyDescent="0.3">
      <c r="A1331" t="s">
        <v>306</v>
      </c>
      <c r="B1331" t="str">
        <f>VLOOKUP(A1331,'class and classification'!$A$1:$B$338,2,FALSE)</f>
        <v>Predominantly Rural</v>
      </c>
      <c r="C1331" t="str">
        <f>VLOOKUP(A1331,'class and classification'!$A$1:$C$338,3,FALSE)</f>
        <v>SD</v>
      </c>
      <c r="D1331">
        <v>5900</v>
      </c>
      <c r="E1331">
        <v>53100</v>
      </c>
      <c r="F1331">
        <v>11.1</v>
      </c>
      <c r="G1331">
        <v>3.1</v>
      </c>
      <c r="H1331">
        <v>7500</v>
      </c>
      <c r="I1331">
        <v>54800</v>
      </c>
      <c r="J1331">
        <v>13.6</v>
      </c>
      <c r="K1331">
        <v>3.1</v>
      </c>
      <c r="L1331">
        <v>4800</v>
      </c>
      <c r="M1331">
        <v>52200</v>
      </c>
      <c r="N1331">
        <v>9.1999999999999993</v>
      </c>
      <c r="O1331">
        <v>4.3</v>
      </c>
      <c r="P1331">
        <v>6400</v>
      </c>
      <c r="Q1331">
        <v>51500</v>
      </c>
      <c r="R1331">
        <v>12.5</v>
      </c>
      <c r="S1331">
        <v>4.9000000000000004</v>
      </c>
      <c r="T1331">
        <v>7900</v>
      </c>
      <c r="U1331">
        <v>53400</v>
      </c>
      <c r="V1331">
        <v>14.8</v>
      </c>
      <c r="W1331">
        <v>5.7</v>
      </c>
      <c r="X1331">
        <v>5100</v>
      </c>
      <c r="Y1331">
        <v>53800</v>
      </c>
      <c r="Z1331">
        <v>9.4</v>
      </c>
      <c r="AA1331">
        <v>4.9000000000000004</v>
      </c>
      <c r="AB1331">
        <v>6200</v>
      </c>
      <c r="AC1331">
        <v>46600</v>
      </c>
      <c r="AD1331">
        <v>13.4</v>
      </c>
      <c r="AE1331">
        <v>6.2</v>
      </c>
      <c r="AF1331">
        <v>8100</v>
      </c>
      <c r="AG1331">
        <v>44700</v>
      </c>
      <c r="AH1331">
        <v>18.2</v>
      </c>
      <c r="AI1331">
        <v>7</v>
      </c>
      <c r="AJ1331">
        <v>5200</v>
      </c>
      <c r="AK1331">
        <v>51000</v>
      </c>
      <c r="AL1331">
        <v>10.199999999999999</v>
      </c>
      <c r="AM1331">
        <v>5.3</v>
      </c>
      <c r="AN1331">
        <v>4400</v>
      </c>
      <c r="AO1331">
        <v>45900</v>
      </c>
      <c r="AP1331">
        <v>9.5</v>
      </c>
      <c r="AQ1331">
        <v>5.7</v>
      </c>
      <c r="AR1331">
        <v>8600</v>
      </c>
      <c r="AS1331">
        <v>49700</v>
      </c>
      <c r="AT1331">
        <v>17.2</v>
      </c>
      <c r="AU1331">
        <v>7.5</v>
      </c>
      <c r="AV1331">
        <v>6400</v>
      </c>
      <c r="AW1331">
        <v>53900</v>
      </c>
      <c r="AX1331">
        <v>12</v>
      </c>
      <c r="AY1331">
        <v>6.1</v>
      </c>
      <c r="AZ1331">
        <v>5400</v>
      </c>
      <c r="BA1331">
        <v>56500</v>
      </c>
      <c r="BB1331">
        <v>9.6</v>
      </c>
      <c r="BC1331">
        <v>5.0999999999999996</v>
      </c>
      <c r="BD1331">
        <v>5200</v>
      </c>
      <c r="BE1331">
        <v>54000</v>
      </c>
      <c r="BF1331">
        <v>9.6999999999999993</v>
      </c>
      <c r="BG1331">
        <v>5.2</v>
      </c>
      <c r="BH1331">
        <v>4600</v>
      </c>
      <c r="BI1331">
        <v>53700</v>
      </c>
      <c r="BJ1331">
        <v>8.5</v>
      </c>
      <c r="BK1331" t="s">
        <v>38</v>
      </c>
      <c r="BL1331">
        <v>3400</v>
      </c>
      <c r="BM1331">
        <v>61200</v>
      </c>
      <c r="BN1331">
        <v>5.6</v>
      </c>
      <c r="BO1331" t="s">
        <v>38</v>
      </c>
      <c r="BP1331">
        <v>6000</v>
      </c>
      <c r="BQ1331">
        <v>57200</v>
      </c>
      <c r="BR1331">
        <v>10.5</v>
      </c>
      <c r="BS1331">
        <v>5.2</v>
      </c>
      <c r="BT1331">
        <v>8900</v>
      </c>
      <c r="BU1331">
        <v>57400</v>
      </c>
      <c r="BV1331">
        <v>15.5</v>
      </c>
      <c r="BW1331">
        <v>6.2</v>
      </c>
    </row>
    <row r="1332" spans="1:75" x14ac:dyDescent="0.3">
      <c r="A1332" t="s">
        <v>307</v>
      </c>
      <c r="B1332" t="str">
        <f>VLOOKUP(A1332,'class and classification'!$A$1:$B$338,2,FALSE)</f>
        <v>Predominantly Rural</v>
      </c>
      <c r="C1332" t="str">
        <f>VLOOKUP(A1332,'class and classification'!$A$1:$C$338,3,FALSE)</f>
        <v>SD</v>
      </c>
      <c r="D1332">
        <v>3600</v>
      </c>
      <c r="E1332">
        <v>26200</v>
      </c>
      <c r="F1332">
        <v>13.7</v>
      </c>
      <c r="G1332">
        <v>3.3</v>
      </c>
      <c r="H1332">
        <v>4400</v>
      </c>
      <c r="I1332">
        <v>25500</v>
      </c>
      <c r="J1332">
        <v>17.100000000000001</v>
      </c>
      <c r="K1332">
        <v>3.7</v>
      </c>
      <c r="L1332">
        <v>2500</v>
      </c>
      <c r="M1332">
        <v>26700</v>
      </c>
      <c r="N1332">
        <v>9.5</v>
      </c>
      <c r="O1332" t="s">
        <v>38</v>
      </c>
      <c r="P1332">
        <v>4100</v>
      </c>
      <c r="Q1332">
        <v>25800</v>
      </c>
      <c r="R1332">
        <v>16</v>
      </c>
      <c r="S1332">
        <v>7.8</v>
      </c>
      <c r="T1332">
        <v>2900</v>
      </c>
      <c r="U1332">
        <v>25800</v>
      </c>
      <c r="V1332">
        <v>11.1</v>
      </c>
      <c r="W1332" t="s">
        <v>38</v>
      </c>
      <c r="X1332">
        <v>2000</v>
      </c>
      <c r="Y1332">
        <v>24900</v>
      </c>
      <c r="Z1332">
        <v>8.1</v>
      </c>
      <c r="AA1332" t="s">
        <v>38</v>
      </c>
      <c r="AB1332">
        <v>3200</v>
      </c>
      <c r="AC1332">
        <v>23300</v>
      </c>
      <c r="AD1332">
        <v>13.9</v>
      </c>
      <c r="AE1332">
        <v>7.8</v>
      </c>
      <c r="AF1332">
        <v>3800</v>
      </c>
      <c r="AG1332">
        <v>27600</v>
      </c>
      <c r="AH1332">
        <v>13.7</v>
      </c>
      <c r="AI1332">
        <v>7.1</v>
      </c>
      <c r="AJ1332">
        <v>2300</v>
      </c>
      <c r="AK1332">
        <v>26500</v>
      </c>
      <c r="AL1332">
        <v>8.8000000000000007</v>
      </c>
      <c r="AM1332" t="s">
        <v>38</v>
      </c>
      <c r="AN1332">
        <v>3100</v>
      </c>
      <c r="AO1332">
        <v>26800</v>
      </c>
      <c r="AP1332">
        <v>11.6</v>
      </c>
      <c r="AQ1332" t="s">
        <v>38</v>
      </c>
      <c r="AR1332">
        <v>1800</v>
      </c>
      <c r="AS1332">
        <v>25100</v>
      </c>
      <c r="AT1332">
        <v>7.3</v>
      </c>
      <c r="AU1332" t="s">
        <v>38</v>
      </c>
      <c r="AV1332">
        <v>2300</v>
      </c>
      <c r="AW1332">
        <v>26000</v>
      </c>
      <c r="AX1332">
        <v>8.6999999999999993</v>
      </c>
      <c r="AY1332" t="s">
        <v>38</v>
      </c>
      <c r="AZ1332">
        <v>2200</v>
      </c>
      <c r="BA1332">
        <v>24800</v>
      </c>
      <c r="BB1332">
        <v>8.8000000000000007</v>
      </c>
      <c r="BC1332" t="s">
        <v>38</v>
      </c>
      <c r="BD1332">
        <v>3300</v>
      </c>
      <c r="BE1332">
        <v>25500</v>
      </c>
      <c r="BF1332">
        <v>13.1</v>
      </c>
      <c r="BG1332" t="s">
        <v>38</v>
      </c>
      <c r="BH1332">
        <v>2400</v>
      </c>
      <c r="BI1332">
        <v>26400</v>
      </c>
      <c r="BJ1332">
        <v>9</v>
      </c>
      <c r="BK1332" t="s">
        <v>38</v>
      </c>
      <c r="BL1332">
        <v>1700</v>
      </c>
      <c r="BM1332">
        <v>25300</v>
      </c>
      <c r="BN1332">
        <v>6.8</v>
      </c>
      <c r="BO1332" t="s">
        <v>38</v>
      </c>
      <c r="BP1332" t="s">
        <v>37</v>
      </c>
      <c r="BQ1332">
        <v>25200</v>
      </c>
      <c r="BR1332" t="s">
        <v>37</v>
      </c>
      <c r="BS1332" t="s">
        <v>37</v>
      </c>
      <c r="BT1332">
        <v>2400</v>
      </c>
      <c r="BU1332">
        <v>21500</v>
      </c>
      <c r="BV1332">
        <v>11.3</v>
      </c>
      <c r="BW1332" t="s">
        <v>38</v>
      </c>
    </row>
    <row r="1333" spans="1:75" x14ac:dyDescent="0.3">
      <c r="A1333" t="s">
        <v>308</v>
      </c>
      <c r="B1333" t="str">
        <f>VLOOKUP(A1333,'class and classification'!$A$1:$B$338,2,FALSE)</f>
        <v>Predominantly Rural</v>
      </c>
      <c r="C1333" t="str">
        <f>VLOOKUP(A1333,'class and classification'!$A$1:$C$338,3,FALSE)</f>
        <v>SD</v>
      </c>
      <c r="D1333">
        <v>5400</v>
      </c>
      <c r="E1333">
        <v>44300</v>
      </c>
      <c r="F1333">
        <v>12.1</v>
      </c>
      <c r="G1333">
        <v>3.2</v>
      </c>
      <c r="H1333">
        <v>5800</v>
      </c>
      <c r="I1333">
        <v>45800</v>
      </c>
      <c r="J1333">
        <v>12.6</v>
      </c>
      <c r="K1333">
        <v>3.3</v>
      </c>
      <c r="L1333">
        <v>5800</v>
      </c>
      <c r="M1333">
        <v>47400</v>
      </c>
      <c r="N1333">
        <v>12.3</v>
      </c>
      <c r="O1333">
        <v>4.8</v>
      </c>
      <c r="P1333">
        <v>5500</v>
      </c>
      <c r="Q1333">
        <v>46100</v>
      </c>
      <c r="R1333">
        <v>12</v>
      </c>
      <c r="S1333">
        <v>5.0999999999999996</v>
      </c>
      <c r="T1333">
        <v>5000</v>
      </c>
      <c r="U1333">
        <v>45600</v>
      </c>
      <c r="V1333">
        <v>10.9</v>
      </c>
      <c r="W1333">
        <v>4.8</v>
      </c>
      <c r="X1333">
        <v>6200</v>
      </c>
      <c r="Y1333">
        <v>49200</v>
      </c>
      <c r="Z1333">
        <v>12.6</v>
      </c>
      <c r="AA1333">
        <v>4.8</v>
      </c>
      <c r="AB1333">
        <v>5400</v>
      </c>
      <c r="AC1333">
        <v>47500</v>
      </c>
      <c r="AD1333">
        <v>11.4</v>
      </c>
      <c r="AE1333">
        <v>5.3</v>
      </c>
      <c r="AF1333">
        <v>6200</v>
      </c>
      <c r="AG1333">
        <v>45500</v>
      </c>
      <c r="AH1333">
        <v>13.6</v>
      </c>
      <c r="AI1333">
        <v>5.9</v>
      </c>
      <c r="AJ1333">
        <v>7700</v>
      </c>
      <c r="AK1333">
        <v>45500</v>
      </c>
      <c r="AL1333">
        <v>17</v>
      </c>
      <c r="AM1333">
        <v>6.5</v>
      </c>
      <c r="AN1333">
        <v>7200</v>
      </c>
      <c r="AO1333">
        <v>42600</v>
      </c>
      <c r="AP1333">
        <v>17</v>
      </c>
      <c r="AQ1333">
        <v>6.9</v>
      </c>
      <c r="AR1333">
        <v>6200</v>
      </c>
      <c r="AS1333">
        <v>46500</v>
      </c>
      <c r="AT1333">
        <v>13.3</v>
      </c>
      <c r="AU1333">
        <v>5.9</v>
      </c>
      <c r="AV1333">
        <v>3400</v>
      </c>
      <c r="AW1333">
        <v>51300</v>
      </c>
      <c r="AX1333">
        <v>6.6</v>
      </c>
      <c r="AY1333" t="s">
        <v>38</v>
      </c>
      <c r="AZ1333">
        <v>1200</v>
      </c>
      <c r="BA1333">
        <v>48200</v>
      </c>
      <c r="BB1333">
        <v>2.4</v>
      </c>
      <c r="BC1333" t="s">
        <v>38</v>
      </c>
      <c r="BD1333">
        <v>6300</v>
      </c>
      <c r="BE1333">
        <v>54000</v>
      </c>
      <c r="BF1333">
        <v>11.7</v>
      </c>
      <c r="BG1333">
        <v>6.2</v>
      </c>
      <c r="BH1333">
        <v>8100</v>
      </c>
      <c r="BI1333">
        <v>46400</v>
      </c>
      <c r="BJ1333">
        <v>17.5</v>
      </c>
      <c r="BK1333">
        <v>8</v>
      </c>
      <c r="BL1333">
        <v>8900</v>
      </c>
      <c r="BM1333">
        <v>48700</v>
      </c>
      <c r="BN1333">
        <v>18.3</v>
      </c>
      <c r="BO1333">
        <v>7.4</v>
      </c>
      <c r="BP1333">
        <v>3400</v>
      </c>
      <c r="BQ1333">
        <v>47900</v>
      </c>
      <c r="BR1333">
        <v>7.1</v>
      </c>
      <c r="BS1333" t="s">
        <v>38</v>
      </c>
      <c r="BT1333">
        <v>6800</v>
      </c>
      <c r="BU1333">
        <v>49900</v>
      </c>
      <c r="BV1333">
        <v>13.6</v>
      </c>
      <c r="BW1333">
        <v>6.7</v>
      </c>
    </row>
    <row r="1334" spans="1:75" x14ac:dyDescent="0.3">
      <c r="A1334" t="s">
        <v>309</v>
      </c>
      <c r="B1334" t="str">
        <f>VLOOKUP(A1334,'class and classification'!$A$1:$B$338,2,FALSE)</f>
        <v>Predominantly Urban</v>
      </c>
      <c r="C1334" t="str">
        <f>VLOOKUP(A1334,'class and classification'!$A$1:$C$338,3,FALSE)</f>
        <v>SD</v>
      </c>
      <c r="D1334">
        <v>3400</v>
      </c>
      <c r="E1334">
        <v>27700</v>
      </c>
      <c r="F1334">
        <v>12.4</v>
      </c>
      <c r="G1334">
        <v>3.2</v>
      </c>
      <c r="H1334">
        <v>3500</v>
      </c>
      <c r="I1334">
        <v>27900</v>
      </c>
      <c r="J1334">
        <v>12.7</v>
      </c>
      <c r="K1334">
        <v>3.2</v>
      </c>
      <c r="L1334">
        <v>3700</v>
      </c>
      <c r="M1334">
        <v>30400</v>
      </c>
      <c r="N1334">
        <v>12.2</v>
      </c>
      <c r="O1334">
        <v>6.8</v>
      </c>
      <c r="P1334">
        <v>2400</v>
      </c>
      <c r="Q1334">
        <v>28100</v>
      </c>
      <c r="R1334">
        <v>8.6999999999999993</v>
      </c>
      <c r="S1334" t="s">
        <v>38</v>
      </c>
      <c r="T1334">
        <v>2500</v>
      </c>
      <c r="U1334">
        <v>26400</v>
      </c>
      <c r="V1334">
        <v>9.6</v>
      </c>
      <c r="W1334" t="s">
        <v>38</v>
      </c>
      <c r="X1334">
        <v>3300</v>
      </c>
      <c r="Y1334">
        <v>24100</v>
      </c>
      <c r="Z1334">
        <v>13.6</v>
      </c>
      <c r="AA1334">
        <v>7</v>
      </c>
      <c r="AB1334">
        <v>4600</v>
      </c>
      <c r="AC1334">
        <v>26000</v>
      </c>
      <c r="AD1334">
        <v>17.600000000000001</v>
      </c>
      <c r="AE1334">
        <v>8.3000000000000007</v>
      </c>
      <c r="AF1334">
        <v>3300</v>
      </c>
      <c r="AG1334">
        <v>27800</v>
      </c>
      <c r="AH1334">
        <v>12</v>
      </c>
      <c r="AI1334" t="s">
        <v>38</v>
      </c>
      <c r="AJ1334">
        <v>2700</v>
      </c>
      <c r="AK1334">
        <v>26500</v>
      </c>
      <c r="AL1334">
        <v>10.1</v>
      </c>
      <c r="AM1334" t="s">
        <v>38</v>
      </c>
      <c r="AN1334">
        <v>3100</v>
      </c>
      <c r="AO1334">
        <v>26700</v>
      </c>
      <c r="AP1334">
        <v>11.6</v>
      </c>
      <c r="AQ1334" t="s">
        <v>38</v>
      </c>
      <c r="AR1334">
        <v>4800</v>
      </c>
      <c r="AS1334">
        <v>30700</v>
      </c>
      <c r="AT1334">
        <v>15.6</v>
      </c>
      <c r="AU1334">
        <v>8.3000000000000007</v>
      </c>
      <c r="AV1334">
        <v>1500</v>
      </c>
      <c r="AW1334">
        <v>26900</v>
      </c>
      <c r="AX1334">
        <v>5.4</v>
      </c>
      <c r="AY1334" t="s">
        <v>38</v>
      </c>
      <c r="AZ1334">
        <v>2300</v>
      </c>
      <c r="BA1334">
        <v>27600</v>
      </c>
      <c r="BB1334">
        <v>8.1999999999999993</v>
      </c>
      <c r="BC1334" t="s">
        <v>38</v>
      </c>
      <c r="BD1334">
        <v>1700</v>
      </c>
      <c r="BE1334">
        <v>24900</v>
      </c>
      <c r="BF1334">
        <v>6.6</v>
      </c>
      <c r="BG1334" t="s">
        <v>38</v>
      </c>
      <c r="BH1334">
        <v>3100</v>
      </c>
      <c r="BI1334">
        <v>25600</v>
      </c>
      <c r="BJ1334">
        <v>12.2</v>
      </c>
      <c r="BK1334" t="s">
        <v>38</v>
      </c>
      <c r="BL1334">
        <v>1700</v>
      </c>
      <c r="BM1334">
        <v>26400</v>
      </c>
      <c r="BN1334">
        <v>6.5</v>
      </c>
      <c r="BO1334" t="s">
        <v>38</v>
      </c>
      <c r="BP1334" t="s">
        <v>37</v>
      </c>
      <c r="BQ1334">
        <v>25400</v>
      </c>
      <c r="BR1334" t="s">
        <v>37</v>
      </c>
      <c r="BS1334" t="s">
        <v>37</v>
      </c>
      <c r="BT1334">
        <v>4200</v>
      </c>
      <c r="BU1334">
        <v>26700</v>
      </c>
      <c r="BV1334">
        <v>15.9</v>
      </c>
      <c r="BW1334" t="s">
        <v>38</v>
      </c>
    </row>
    <row r="1335" spans="1:75" x14ac:dyDescent="0.3">
      <c r="A1335" t="s">
        <v>310</v>
      </c>
      <c r="B1335" t="str">
        <f>VLOOKUP(A1335,'class and classification'!$A$1:$B$338,2,FALSE)</f>
        <v>Urban with Significant Rural</v>
      </c>
      <c r="C1335" t="str">
        <f>VLOOKUP(A1335,'class and classification'!$A$1:$C$338,3,FALSE)</f>
        <v>SD</v>
      </c>
      <c r="D1335">
        <v>4000</v>
      </c>
      <c r="E1335">
        <v>26600</v>
      </c>
      <c r="F1335">
        <v>14.9</v>
      </c>
      <c r="G1335">
        <v>2.9</v>
      </c>
      <c r="H1335">
        <v>3900</v>
      </c>
      <c r="I1335">
        <v>27000</v>
      </c>
      <c r="J1335">
        <v>14.5</v>
      </c>
      <c r="K1335">
        <v>3.2</v>
      </c>
      <c r="L1335">
        <v>4700</v>
      </c>
      <c r="M1335">
        <v>29800</v>
      </c>
      <c r="N1335">
        <v>15.6</v>
      </c>
      <c r="O1335">
        <v>7</v>
      </c>
      <c r="P1335">
        <v>2800</v>
      </c>
      <c r="Q1335">
        <v>27800</v>
      </c>
      <c r="R1335">
        <v>9.9</v>
      </c>
      <c r="S1335" t="s">
        <v>38</v>
      </c>
      <c r="T1335">
        <v>2600</v>
      </c>
      <c r="U1335">
        <v>31300</v>
      </c>
      <c r="V1335">
        <v>8.4</v>
      </c>
      <c r="W1335" t="s">
        <v>38</v>
      </c>
      <c r="X1335">
        <v>2300</v>
      </c>
      <c r="Y1335">
        <v>29600</v>
      </c>
      <c r="Z1335">
        <v>7.8</v>
      </c>
      <c r="AA1335" t="s">
        <v>38</v>
      </c>
      <c r="AB1335">
        <v>1600</v>
      </c>
      <c r="AC1335">
        <v>27900</v>
      </c>
      <c r="AD1335">
        <v>5.8</v>
      </c>
      <c r="AE1335" t="s">
        <v>38</v>
      </c>
      <c r="AF1335">
        <v>3900</v>
      </c>
      <c r="AG1335">
        <v>27100</v>
      </c>
      <c r="AH1335">
        <v>14.4</v>
      </c>
      <c r="AI1335">
        <v>8.1999999999999993</v>
      </c>
      <c r="AJ1335">
        <v>2600</v>
      </c>
      <c r="AK1335">
        <v>32000</v>
      </c>
      <c r="AL1335">
        <v>8.1</v>
      </c>
      <c r="AM1335" t="s">
        <v>38</v>
      </c>
      <c r="AN1335">
        <v>3000</v>
      </c>
      <c r="AO1335">
        <v>34200</v>
      </c>
      <c r="AP1335">
        <v>8.6</v>
      </c>
      <c r="AQ1335" t="s">
        <v>38</v>
      </c>
      <c r="AR1335">
        <v>2800</v>
      </c>
      <c r="AS1335">
        <v>28700</v>
      </c>
      <c r="AT1335">
        <v>9.9</v>
      </c>
      <c r="AU1335" t="s">
        <v>38</v>
      </c>
      <c r="AV1335">
        <v>2800</v>
      </c>
      <c r="AW1335">
        <v>29400</v>
      </c>
      <c r="AX1335">
        <v>9.4</v>
      </c>
      <c r="AY1335" t="s">
        <v>38</v>
      </c>
      <c r="AZ1335">
        <v>2300</v>
      </c>
      <c r="BA1335">
        <v>30700</v>
      </c>
      <c r="BB1335">
        <v>7.4</v>
      </c>
      <c r="BC1335" t="s">
        <v>38</v>
      </c>
      <c r="BD1335">
        <v>4900</v>
      </c>
      <c r="BE1335">
        <v>31400</v>
      </c>
      <c r="BF1335">
        <v>15.5</v>
      </c>
      <c r="BG1335">
        <v>8.1999999999999993</v>
      </c>
      <c r="BH1335">
        <v>4700</v>
      </c>
      <c r="BI1335">
        <v>33800</v>
      </c>
      <c r="BJ1335">
        <v>13.8</v>
      </c>
      <c r="BK1335" t="s">
        <v>38</v>
      </c>
      <c r="BL1335" t="s">
        <v>37</v>
      </c>
      <c r="BM1335">
        <v>32300</v>
      </c>
      <c r="BN1335" t="s">
        <v>37</v>
      </c>
      <c r="BO1335" t="s">
        <v>37</v>
      </c>
      <c r="BP1335">
        <v>3700</v>
      </c>
      <c r="BQ1335">
        <v>30300</v>
      </c>
      <c r="BR1335">
        <v>12.2</v>
      </c>
      <c r="BS1335" t="s">
        <v>38</v>
      </c>
      <c r="BT1335">
        <v>4900</v>
      </c>
      <c r="BU1335">
        <v>31400</v>
      </c>
      <c r="BV1335">
        <v>15.5</v>
      </c>
      <c r="BW1335" t="s">
        <v>38</v>
      </c>
    </row>
    <row r="1336" spans="1:75" x14ac:dyDescent="0.3">
      <c r="A1336" t="s">
        <v>311</v>
      </c>
      <c r="B1336" t="str">
        <f>VLOOKUP(A1336,'class and classification'!$A$1:$B$338,2,FALSE)</f>
        <v>Predominantly Rural</v>
      </c>
      <c r="C1336" t="str">
        <f>VLOOKUP(A1336,'class and classification'!$A$1:$C$338,3,FALSE)</f>
        <v>SD</v>
      </c>
      <c r="D1336">
        <v>10500</v>
      </c>
      <c r="E1336">
        <v>56700</v>
      </c>
      <c r="F1336">
        <v>18.5</v>
      </c>
      <c r="G1336">
        <v>3.5</v>
      </c>
      <c r="H1336">
        <v>11300</v>
      </c>
      <c r="I1336">
        <v>58500</v>
      </c>
      <c r="J1336">
        <v>19.3</v>
      </c>
      <c r="K1336">
        <v>3.8</v>
      </c>
      <c r="L1336">
        <v>7800</v>
      </c>
      <c r="M1336">
        <v>57300</v>
      </c>
      <c r="N1336">
        <v>13.7</v>
      </c>
      <c r="O1336">
        <v>5.5</v>
      </c>
      <c r="P1336">
        <v>8600</v>
      </c>
      <c r="Q1336">
        <v>57600</v>
      </c>
      <c r="R1336">
        <v>14.9</v>
      </c>
      <c r="S1336">
        <v>5.2</v>
      </c>
      <c r="T1336">
        <v>9100</v>
      </c>
      <c r="U1336">
        <v>62700</v>
      </c>
      <c r="V1336">
        <v>14.4</v>
      </c>
      <c r="W1336">
        <v>4.9000000000000004</v>
      </c>
      <c r="X1336">
        <v>8300</v>
      </c>
      <c r="Y1336">
        <v>58900</v>
      </c>
      <c r="Z1336">
        <v>14.1</v>
      </c>
      <c r="AA1336">
        <v>5.0999999999999996</v>
      </c>
      <c r="AB1336">
        <v>7300</v>
      </c>
      <c r="AC1336">
        <v>59400</v>
      </c>
      <c r="AD1336">
        <v>12.3</v>
      </c>
      <c r="AE1336">
        <v>5.2</v>
      </c>
      <c r="AF1336">
        <v>6500</v>
      </c>
      <c r="AG1336">
        <v>62000</v>
      </c>
      <c r="AH1336">
        <v>10.5</v>
      </c>
      <c r="AI1336">
        <v>4.9000000000000004</v>
      </c>
      <c r="AJ1336">
        <v>10200</v>
      </c>
      <c r="AK1336">
        <v>55600</v>
      </c>
      <c r="AL1336">
        <v>18.3</v>
      </c>
      <c r="AM1336">
        <v>6.3</v>
      </c>
      <c r="AN1336">
        <v>8200</v>
      </c>
      <c r="AO1336">
        <v>53400</v>
      </c>
      <c r="AP1336">
        <v>15.3</v>
      </c>
      <c r="AQ1336">
        <v>5.9</v>
      </c>
      <c r="AR1336">
        <v>9900</v>
      </c>
      <c r="AS1336">
        <v>55400</v>
      </c>
      <c r="AT1336">
        <v>17.8</v>
      </c>
      <c r="AU1336">
        <v>5.3</v>
      </c>
      <c r="AV1336">
        <v>6800</v>
      </c>
      <c r="AW1336">
        <v>51400</v>
      </c>
      <c r="AX1336">
        <v>13.3</v>
      </c>
      <c r="AY1336">
        <v>5.7</v>
      </c>
      <c r="AZ1336">
        <v>8900</v>
      </c>
      <c r="BA1336">
        <v>54900</v>
      </c>
      <c r="BB1336">
        <v>16.100000000000001</v>
      </c>
      <c r="BC1336">
        <v>6.1</v>
      </c>
      <c r="BD1336">
        <v>8700</v>
      </c>
      <c r="BE1336">
        <v>61000</v>
      </c>
      <c r="BF1336">
        <v>14.2</v>
      </c>
      <c r="BG1336">
        <v>5.9</v>
      </c>
      <c r="BH1336">
        <v>9000</v>
      </c>
      <c r="BI1336">
        <v>52100</v>
      </c>
      <c r="BJ1336">
        <v>17.3</v>
      </c>
      <c r="BK1336">
        <v>6.9</v>
      </c>
      <c r="BL1336">
        <v>10100</v>
      </c>
      <c r="BM1336">
        <v>56500</v>
      </c>
      <c r="BN1336">
        <v>17.8</v>
      </c>
      <c r="BO1336">
        <v>7.2</v>
      </c>
      <c r="BP1336">
        <v>8000</v>
      </c>
      <c r="BQ1336">
        <v>60600</v>
      </c>
      <c r="BR1336">
        <v>13.2</v>
      </c>
      <c r="BS1336">
        <v>6.4</v>
      </c>
      <c r="BT1336">
        <v>6500</v>
      </c>
      <c r="BU1336">
        <v>46200</v>
      </c>
      <c r="BV1336">
        <v>14</v>
      </c>
      <c r="BW1336">
        <v>7.1</v>
      </c>
    </row>
    <row r="1337" spans="1:75" x14ac:dyDescent="0.3">
      <c r="A1337" t="s">
        <v>312</v>
      </c>
      <c r="B1337" t="str">
        <f>VLOOKUP(A1337,'class and classification'!$A$1:$B$338,2,FALSE)</f>
        <v>Predominantly Urban</v>
      </c>
      <c r="C1337" t="str">
        <f>VLOOKUP(A1337,'class and classification'!$A$1:$C$338,3,FALSE)</f>
        <v>SD</v>
      </c>
      <c r="D1337">
        <v>6400</v>
      </c>
      <c r="E1337">
        <v>41000</v>
      </c>
      <c r="F1337">
        <v>15.7</v>
      </c>
      <c r="G1337">
        <v>3.4</v>
      </c>
      <c r="H1337">
        <v>8600</v>
      </c>
      <c r="I1337">
        <v>43700</v>
      </c>
      <c r="J1337">
        <v>19.7</v>
      </c>
      <c r="K1337">
        <v>3.7</v>
      </c>
      <c r="L1337">
        <v>6600</v>
      </c>
      <c r="M1337">
        <v>45300</v>
      </c>
      <c r="N1337">
        <v>14.6</v>
      </c>
      <c r="O1337">
        <v>5.5</v>
      </c>
      <c r="P1337">
        <v>5200</v>
      </c>
      <c r="Q1337">
        <v>46100</v>
      </c>
      <c r="R1337">
        <v>11.2</v>
      </c>
      <c r="S1337">
        <v>5.0999999999999996</v>
      </c>
      <c r="T1337">
        <v>6600</v>
      </c>
      <c r="U1337">
        <v>40900</v>
      </c>
      <c r="V1337">
        <v>16.100000000000001</v>
      </c>
      <c r="W1337">
        <v>6.6</v>
      </c>
      <c r="X1337">
        <v>5600</v>
      </c>
      <c r="Y1337">
        <v>45500</v>
      </c>
      <c r="Z1337">
        <v>12.4</v>
      </c>
      <c r="AA1337">
        <v>5.5</v>
      </c>
      <c r="AB1337">
        <v>6100</v>
      </c>
      <c r="AC1337">
        <v>50700</v>
      </c>
      <c r="AD1337">
        <v>12</v>
      </c>
      <c r="AE1337">
        <v>5.5</v>
      </c>
      <c r="AF1337">
        <v>4800</v>
      </c>
      <c r="AG1337">
        <v>43100</v>
      </c>
      <c r="AH1337">
        <v>11.1</v>
      </c>
      <c r="AI1337">
        <v>5.7</v>
      </c>
      <c r="AJ1337">
        <v>3800</v>
      </c>
      <c r="AK1337">
        <v>45100</v>
      </c>
      <c r="AL1337">
        <v>8.5</v>
      </c>
      <c r="AM1337" t="s">
        <v>38</v>
      </c>
      <c r="AN1337">
        <v>6600</v>
      </c>
      <c r="AO1337">
        <v>49800</v>
      </c>
      <c r="AP1337">
        <v>13.3</v>
      </c>
      <c r="AQ1337">
        <v>6.3</v>
      </c>
      <c r="AR1337">
        <v>4300</v>
      </c>
      <c r="AS1337">
        <v>53300</v>
      </c>
      <c r="AT1337">
        <v>8.1</v>
      </c>
      <c r="AU1337">
        <v>4.7</v>
      </c>
      <c r="AV1337">
        <v>5100</v>
      </c>
      <c r="AW1337">
        <v>50400</v>
      </c>
      <c r="AX1337">
        <v>10.1</v>
      </c>
      <c r="AY1337">
        <v>6.1</v>
      </c>
      <c r="AZ1337">
        <v>4900</v>
      </c>
      <c r="BA1337">
        <v>45500</v>
      </c>
      <c r="BB1337">
        <v>10.8</v>
      </c>
      <c r="BC1337" t="s">
        <v>38</v>
      </c>
      <c r="BD1337">
        <v>6300</v>
      </c>
      <c r="BE1337">
        <v>44500</v>
      </c>
      <c r="BF1337">
        <v>14.2</v>
      </c>
      <c r="BG1337">
        <v>7.1</v>
      </c>
      <c r="BH1337">
        <v>6600</v>
      </c>
      <c r="BI1337">
        <v>45100</v>
      </c>
      <c r="BJ1337">
        <v>14.8</v>
      </c>
      <c r="BK1337">
        <v>6.7</v>
      </c>
      <c r="BL1337">
        <v>6900</v>
      </c>
      <c r="BM1337">
        <v>48000</v>
      </c>
      <c r="BN1337">
        <v>14.5</v>
      </c>
      <c r="BO1337">
        <v>6.6</v>
      </c>
      <c r="BP1337">
        <v>6700</v>
      </c>
      <c r="BQ1337">
        <v>42500</v>
      </c>
      <c r="BR1337">
        <v>15.7</v>
      </c>
      <c r="BS1337">
        <v>7.5</v>
      </c>
      <c r="BT1337">
        <v>8500</v>
      </c>
      <c r="BU1337">
        <v>52000</v>
      </c>
      <c r="BV1337">
        <v>16.3</v>
      </c>
      <c r="BW1337">
        <v>7.3</v>
      </c>
    </row>
    <row r="1338" spans="1:75" x14ac:dyDescent="0.3">
      <c r="A1338" t="s">
        <v>313</v>
      </c>
      <c r="B1338" t="str">
        <f>VLOOKUP(A1338,'class and classification'!$A$1:$B$338,2,FALSE)</f>
        <v>Predominantly Rural</v>
      </c>
      <c r="C1338" t="str">
        <f>VLOOKUP(A1338,'class and classification'!$A$1:$C$338,3,FALSE)</f>
        <v>SD</v>
      </c>
      <c r="D1338">
        <v>5600</v>
      </c>
      <c r="E1338">
        <v>48200</v>
      </c>
      <c r="F1338">
        <v>11.7</v>
      </c>
      <c r="G1338">
        <v>2.7</v>
      </c>
      <c r="H1338">
        <v>4900</v>
      </c>
      <c r="I1338">
        <v>47600</v>
      </c>
      <c r="J1338">
        <v>10.3</v>
      </c>
      <c r="K1338">
        <v>2.8</v>
      </c>
      <c r="L1338">
        <v>4600</v>
      </c>
      <c r="M1338">
        <v>49200</v>
      </c>
      <c r="N1338">
        <v>9.3000000000000007</v>
      </c>
      <c r="O1338">
        <v>4.4000000000000004</v>
      </c>
      <c r="P1338">
        <v>4600</v>
      </c>
      <c r="Q1338">
        <v>48000</v>
      </c>
      <c r="R1338">
        <v>9.5</v>
      </c>
      <c r="S1338">
        <v>4.0999999999999996</v>
      </c>
      <c r="T1338">
        <v>4100</v>
      </c>
      <c r="U1338">
        <v>52200</v>
      </c>
      <c r="V1338">
        <v>7.9</v>
      </c>
      <c r="W1338">
        <v>3.9</v>
      </c>
      <c r="X1338">
        <v>6500</v>
      </c>
      <c r="Y1338">
        <v>52500</v>
      </c>
      <c r="Z1338">
        <v>12.4</v>
      </c>
      <c r="AA1338">
        <v>4.9000000000000004</v>
      </c>
      <c r="AB1338">
        <v>6000</v>
      </c>
      <c r="AC1338">
        <v>50700</v>
      </c>
      <c r="AD1338">
        <v>11.8</v>
      </c>
      <c r="AE1338">
        <v>5</v>
      </c>
      <c r="AF1338">
        <v>5200</v>
      </c>
      <c r="AG1338">
        <v>49300</v>
      </c>
      <c r="AH1338">
        <v>10.5</v>
      </c>
      <c r="AI1338">
        <v>5.4</v>
      </c>
      <c r="AJ1338">
        <v>5600</v>
      </c>
      <c r="AK1338">
        <v>49900</v>
      </c>
      <c r="AL1338">
        <v>11.2</v>
      </c>
      <c r="AM1338">
        <v>4.9000000000000004</v>
      </c>
      <c r="AN1338">
        <v>5900</v>
      </c>
      <c r="AO1338">
        <v>50800</v>
      </c>
      <c r="AP1338">
        <v>11.6</v>
      </c>
      <c r="AQ1338">
        <v>4.9000000000000004</v>
      </c>
      <c r="AR1338">
        <v>5700</v>
      </c>
      <c r="AS1338">
        <v>53500</v>
      </c>
      <c r="AT1338">
        <v>10.6</v>
      </c>
      <c r="AU1338">
        <v>4.9000000000000004</v>
      </c>
      <c r="AV1338">
        <v>7100</v>
      </c>
      <c r="AW1338">
        <v>56700</v>
      </c>
      <c r="AX1338">
        <v>12.5</v>
      </c>
      <c r="AY1338">
        <v>5.9</v>
      </c>
      <c r="AZ1338">
        <v>6100</v>
      </c>
      <c r="BA1338">
        <v>52400</v>
      </c>
      <c r="BB1338">
        <v>11.7</v>
      </c>
      <c r="BC1338">
        <v>5.7</v>
      </c>
      <c r="BD1338">
        <v>5800</v>
      </c>
      <c r="BE1338">
        <v>58000</v>
      </c>
      <c r="BF1338">
        <v>10</v>
      </c>
      <c r="BG1338">
        <v>5.2</v>
      </c>
      <c r="BH1338">
        <v>8700</v>
      </c>
      <c r="BI1338">
        <v>58800</v>
      </c>
      <c r="BJ1338">
        <v>14.8</v>
      </c>
      <c r="BK1338">
        <v>6.1</v>
      </c>
      <c r="BL1338">
        <v>7600</v>
      </c>
      <c r="BM1338">
        <v>56700</v>
      </c>
      <c r="BN1338">
        <v>13.5</v>
      </c>
      <c r="BO1338">
        <v>5.8</v>
      </c>
      <c r="BP1338">
        <v>8300</v>
      </c>
      <c r="BQ1338">
        <v>54900</v>
      </c>
      <c r="BR1338">
        <v>15.1</v>
      </c>
      <c r="BS1338">
        <v>6.3</v>
      </c>
      <c r="BT1338">
        <v>7800</v>
      </c>
      <c r="BU1338">
        <v>55300</v>
      </c>
      <c r="BV1338">
        <v>14.1</v>
      </c>
      <c r="BW1338">
        <v>6.1</v>
      </c>
    </row>
    <row r="1339" spans="1:75" x14ac:dyDescent="0.3">
      <c r="A1339" t="s">
        <v>314</v>
      </c>
      <c r="B1339" t="str">
        <f>VLOOKUP(A1339,'class and classification'!$A$1:$B$338,2,FALSE)</f>
        <v>Predominantly Rural</v>
      </c>
      <c r="C1339" t="str">
        <f>VLOOKUP(A1339,'class and classification'!$A$1:$C$338,3,FALSE)</f>
        <v>SD</v>
      </c>
      <c r="D1339">
        <v>5000</v>
      </c>
      <c r="E1339">
        <v>37100</v>
      </c>
      <c r="F1339">
        <v>13.5</v>
      </c>
      <c r="G1339">
        <v>3</v>
      </c>
      <c r="H1339">
        <v>5200</v>
      </c>
      <c r="I1339">
        <v>37800</v>
      </c>
      <c r="J1339">
        <v>13.8</v>
      </c>
      <c r="K1339">
        <v>3.2</v>
      </c>
      <c r="L1339">
        <v>4300</v>
      </c>
      <c r="M1339">
        <v>39700</v>
      </c>
      <c r="N1339">
        <v>10.7</v>
      </c>
      <c r="O1339">
        <v>5.8</v>
      </c>
      <c r="P1339">
        <v>4600</v>
      </c>
      <c r="Q1339">
        <v>39800</v>
      </c>
      <c r="R1339">
        <v>11.5</v>
      </c>
      <c r="S1339">
        <v>6</v>
      </c>
      <c r="T1339">
        <v>5600</v>
      </c>
      <c r="U1339">
        <v>39000</v>
      </c>
      <c r="V1339">
        <v>14.4</v>
      </c>
      <c r="W1339">
        <v>6.3</v>
      </c>
      <c r="X1339">
        <v>3700</v>
      </c>
      <c r="Y1339">
        <v>39700</v>
      </c>
      <c r="Z1339">
        <v>9.4</v>
      </c>
      <c r="AA1339">
        <v>5.4</v>
      </c>
      <c r="AB1339">
        <v>4700</v>
      </c>
      <c r="AC1339">
        <v>41700</v>
      </c>
      <c r="AD1339">
        <v>11.3</v>
      </c>
      <c r="AE1339">
        <v>5.8</v>
      </c>
      <c r="AF1339">
        <v>6900</v>
      </c>
      <c r="AG1339">
        <v>43900</v>
      </c>
      <c r="AH1339">
        <v>15.6</v>
      </c>
      <c r="AI1339">
        <v>6.8</v>
      </c>
      <c r="AJ1339">
        <v>5100</v>
      </c>
      <c r="AK1339">
        <v>34900</v>
      </c>
      <c r="AL1339">
        <v>14.5</v>
      </c>
      <c r="AM1339">
        <v>7.3</v>
      </c>
      <c r="AN1339">
        <v>5600</v>
      </c>
      <c r="AO1339">
        <v>38000</v>
      </c>
      <c r="AP1339">
        <v>14.7</v>
      </c>
      <c r="AQ1339">
        <v>7</v>
      </c>
      <c r="AR1339">
        <v>4300</v>
      </c>
      <c r="AS1339">
        <v>41000</v>
      </c>
      <c r="AT1339">
        <v>10.6</v>
      </c>
      <c r="AU1339">
        <v>5.6</v>
      </c>
      <c r="AV1339">
        <v>5900</v>
      </c>
      <c r="AW1339">
        <v>43600</v>
      </c>
      <c r="AX1339">
        <v>13.6</v>
      </c>
      <c r="AY1339">
        <v>6.4</v>
      </c>
      <c r="AZ1339">
        <v>6600</v>
      </c>
      <c r="BA1339">
        <v>41500</v>
      </c>
      <c r="BB1339">
        <v>15.8</v>
      </c>
      <c r="BC1339">
        <v>7</v>
      </c>
      <c r="BD1339">
        <v>5700</v>
      </c>
      <c r="BE1339">
        <v>43100</v>
      </c>
      <c r="BF1339">
        <v>13.2</v>
      </c>
      <c r="BG1339">
        <v>6.7</v>
      </c>
      <c r="BH1339">
        <v>4700</v>
      </c>
      <c r="BI1339">
        <v>44300</v>
      </c>
      <c r="BJ1339">
        <v>10.7</v>
      </c>
      <c r="BK1339">
        <v>5.8</v>
      </c>
      <c r="BL1339">
        <v>5800</v>
      </c>
      <c r="BM1339">
        <v>43900</v>
      </c>
      <c r="BN1339">
        <v>13.2</v>
      </c>
      <c r="BO1339">
        <v>6.9</v>
      </c>
      <c r="BP1339">
        <v>7700</v>
      </c>
      <c r="BQ1339">
        <v>40800</v>
      </c>
      <c r="BR1339">
        <v>18.899999999999999</v>
      </c>
      <c r="BS1339">
        <v>8.5</v>
      </c>
      <c r="BT1339">
        <v>5700</v>
      </c>
      <c r="BU1339">
        <v>45000</v>
      </c>
      <c r="BV1339">
        <v>12.7</v>
      </c>
      <c r="BW1339">
        <v>6.9</v>
      </c>
    </row>
    <row r="1340" spans="1:75" x14ac:dyDescent="0.3">
      <c r="A1340" t="s">
        <v>315</v>
      </c>
      <c r="B1340" t="str">
        <f>VLOOKUP(A1340,'class and classification'!$A$1:$B$338,2,FALSE)</f>
        <v>Predominantly Rural</v>
      </c>
      <c r="C1340" t="str">
        <f>VLOOKUP(A1340,'class and classification'!$A$1:$C$338,3,FALSE)</f>
        <v>SD</v>
      </c>
      <c r="D1340">
        <v>6900</v>
      </c>
      <c r="E1340">
        <v>63400</v>
      </c>
      <c r="F1340">
        <v>10.9</v>
      </c>
      <c r="G1340">
        <v>2.9</v>
      </c>
      <c r="H1340">
        <v>7500</v>
      </c>
      <c r="I1340">
        <v>63500</v>
      </c>
      <c r="J1340">
        <v>11.9</v>
      </c>
      <c r="K1340">
        <v>3.2</v>
      </c>
      <c r="L1340">
        <v>9400</v>
      </c>
      <c r="M1340">
        <v>62900</v>
      </c>
      <c r="N1340">
        <v>14.9</v>
      </c>
      <c r="O1340">
        <v>4.8</v>
      </c>
      <c r="P1340">
        <v>8300</v>
      </c>
      <c r="Q1340">
        <v>65100</v>
      </c>
      <c r="R1340">
        <v>12.7</v>
      </c>
      <c r="S1340">
        <v>4.4000000000000004</v>
      </c>
      <c r="T1340">
        <v>9900</v>
      </c>
      <c r="U1340">
        <v>66200</v>
      </c>
      <c r="V1340">
        <v>14.9</v>
      </c>
      <c r="W1340">
        <v>4.9000000000000004</v>
      </c>
      <c r="X1340">
        <v>7500</v>
      </c>
      <c r="Y1340">
        <v>67400</v>
      </c>
      <c r="Z1340">
        <v>11.2</v>
      </c>
      <c r="AA1340">
        <v>4.5</v>
      </c>
      <c r="AB1340">
        <v>10300</v>
      </c>
      <c r="AC1340">
        <v>65900</v>
      </c>
      <c r="AD1340">
        <v>15.7</v>
      </c>
      <c r="AE1340">
        <v>5</v>
      </c>
      <c r="AF1340">
        <v>9100</v>
      </c>
      <c r="AG1340">
        <v>68200</v>
      </c>
      <c r="AH1340">
        <v>13.3</v>
      </c>
      <c r="AI1340">
        <v>4.5999999999999996</v>
      </c>
      <c r="AJ1340">
        <v>6200</v>
      </c>
      <c r="AK1340">
        <v>66700</v>
      </c>
      <c r="AL1340">
        <v>9.3000000000000007</v>
      </c>
      <c r="AM1340">
        <v>4.0999999999999996</v>
      </c>
      <c r="AN1340">
        <v>7000</v>
      </c>
      <c r="AO1340">
        <v>67800</v>
      </c>
      <c r="AP1340">
        <v>10.3</v>
      </c>
      <c r="AQ1340">
        <v>4.3</v>
      </c>
      <c r="AR1340">
        <v>8000</v>
      </c>
      <c r="AS1340">
        <v>72300</v>
      </c>
      <c r="AT1340">
        <v>11</v>
      </c>
      <c r="AU1340">
        <v>4.3</v>
      </c>
      <c r="AV1340">
        <v>4600</v>
      </c>
      <c r="AW1340">
        <v>66400</v>
      </c>
      <c r="AX1340">
        <v>6.9</v>
      </c>
      <c r="AY1340">
        <v>3.8</v>
      </c>
      <c r="AZ1340">
        <v>9200</v>
      </c>
      <c r="BA1340">
        <v>66600</v>
      </c>
      <c r="BB1340">
        <v>13.9</v>
      </c>
      <c r="BC1340">
        <v>5.3</v>
      </c>
      <c r="BD1340">
        <v>8500</v>
      </c>
      <c r="BE1340">
        <v>72900</v>
      </c>
      <c r="BF1340">
        <v>11.6</v>
      </c>
      <c r="BG1340">
        <v>4.5</v>
      </c>
      <c r="BH1340">
        <v>7600</v>
      </c>
      <c r="BI1340">
        <v>74200</v>
      </c>
      <c r="BJ1340">
        <v>10.199999999999999</v>
      </c>
      <c r="BK1340">
        <v>4.5</v>
      </c>
      <c r="BL1340">
        <v>7600</v>
      </c>
      <c r="BM1340">
        <v>70400</v>
      </c>
      <c r="BN1340">
        <v>10.7</v>
      </c>
      <c r="BO1340">
        <v>5.2</v>
      </c>
      <c r="BP1340">
        <v>8600</v>
      </c>
      <c r="BQ1340">
        <v>62400</v>
      </c>
      <c r="BR1340">
        <v>13.8</v>
      </c>
      <c r="BS1340">
        <v>6.3</v>
      </c>
      <c r="BT1340">
        <v>11600</v>
      </c>
      <c r="BU1340">
        <v>70700</v>
      </c>
      <c r="BV1340">
        <v>16.399999999999999</v>
      </c>
      <c r="BW1340">
        <v>6.3</v>
      </c>
    </row>
    <row r="1341" spans="1:75" x14ac:dyDescent="0.3">
      <c r="A1341" t="s">
        <v>316</v>
      </c>
      <c r="B1341" t="str">
        <f>VLOOKUP(A1341,'class and classification'!$A$1:$B$338,2,FALSE)</f>
        <v>Predominantly Rural</v>
      </c>
      <c r="C1341" t="str">
        <f>VLOOKUP(A1341,'class and classification'!$A$1:$C$338,3,FALSE)</f>
        <v>SD</v>
      </c>
      <c r="D1341">
        <v>5400</v>
      </c>
      <c r="E1341">
        <v>38800</v>
      </c>
      <c r="F1341">
        <v>13.8</v>
      </c>
      <c r="G1341">
        <v>3.2</v>
      </c>
      <c r="H1341">
        <v>4700</v>
      </c>
      <c r="I1341">
        <v>40200</v>
      </c>
      <c r="J1341">
        <v>11.6</v>
      </c>
      <c r="K1341">
        <v>3</v>
      </c>
      <c r="L1341">
        <v>8600</v>
      </c>
      <c r="M1341">
        <v>41300</v>
      </c>
      <c r="N1341">
        <v>20.9</v>
      </c>
      <c r="O1341">
        <v>7</v>
      </c>
      <c r="P1341">
        <v>8300</v>
      </c>
      <c r="Q1341">
        <v>43200</v>
      </c>
      <c r="R1341">
        <v>19.2</v>
      </c>
      <c r="S1341">
        <v>7</v>
      </c>
      <c r="T1341">
        <v>5700</v>
      </c>
      <c r="U1341">
        <v>42300</v>
      </c>
      <c r="V1341">
        <v>13.4</v>
      </c>
      <c r="W1341">
        <v>5.8</v>
      </c>
      <c r="X1341">
        <v>5000</v>
      </c>
      <c r="Y1341">
        <v>37400</v>
      </c>
      <c r="Z1341">
        <v>13.3</v>
      </c>
      <c r="AA1341">
        <v>6.6</v>
      </c>
      <c r="AB1341">
        <v>4800</v>
      </c>
      <c r="AC1341">
        <v>39800</v>
      </c>
      <c r="AD1341">
        <v>12</v>
      </c>
      <c r="AE1341">
        <v>5.8</v>
      </c>
      <c r="AF1341">
        <v>3800</v>
      </c>
      <c r="AG1341">
        <v>38200</v>
      </c>
      <c r="AH1341">
        <v>9.9</v>
      </c>
      <c r="AI1341">
        <v>5.3</v>
      </c>
      <c r="AJ1341">
        <v>4000</v>
      </c>
      <c r="AK1341">
        <v>39100</v>
      </c>
      <c r="AL1341">
        <v>10.199999999999999</v>
      </c>
      <c r="AM1341">
        <v>5.5</v>
      </c>
      <c r="AN1341">
        <v>7100</v>
      </c>
      <c r="AO1341">
        <v>38900</v>
      </c>
      <c r="AP1341">
        <v>18.3</v>
      </c>
      <c r="AQ1341">
        <v>7.5</v>
      </c>
      <c r="AR1341">
        <v>4500</v>
      </c>
      <c r="AS1341">
        <v>44000</v>
      </c>
      <c r="AT1341">
        <v>10.199999999999999</v>
      </c>
      <c r="AU1341">
        <v>5.6</v>
      </c>
      <c r="AV1341">
        <v>6600</v>
      </c>
      <c r="AW1341">
        <v>46400</v>
      </c>
      <c r="AX1341">
        <v>14.3</v>
      </c>
      <c r="AY1341">
        <v>5.8</v>
      </c>
      <c r="AZ1341">
        <v>5800</v>
      </c>
      <c r="BA1341">
        <v>44700</v>
      </c>
      <c r="BB1341">
        <v>13</v>
      </c>
      <c r="BC1341">
        <v>6.4</v>
      </c>
      <c r="BD1341">
        <v>7500</v>
      </c>
      <c r="BE1341">
        <v>41100</v>
      </c>
      <c r="BF1341">
        <v>18.3</v>
      </c>
      <c r="BG1341">
        <v>7.5</v>
      </c>
      <c r="BH1341">
        <v>3600</v>
      </c>
      <c r="BI1341">
        <v>43700</v>
      </c>
      <c r="BJ1341">
        <v>8.1</v>
      </c>
      <c r="BK1341" t="s">
        <v>38</v>
      </c>
      <c r="BL1341">
        <v>7300</v>
      </c>
      <c r="BM1341">
        <v>45400</v>
      </c>
      <c r="BN1341">
        <v>16.100000000000001</v>
      </c>
      <c r="BO1341">
        <v>8</v>
      </c>
      <c r="BP1341">
        <v>6000</v>
      </c>
      <c r="BQ1341">
        <v>38200</v>
      </c>
      <c r="BR1341">
        <v>15.7</v>
      </c>
      <c r="BS1341">
        <v>7.4</v>
      </c>
      <c r="BT1341">
        <v>3500</v>
      </c>
      <c r="BU1341">
        <v>42400</v>
      </c>
      <c r="BV1341">
        <v>8.3000000000000007</v>
      </c>
      <c r="BW1341">
        <v>5.5</v>
      </c>
    </row>
    <row r="1342" spans="1:75" x14ac:dyDescent="0.3">
      <c r="A1342" t="s">
        <v>317</v>
      </c>
      <c r="B1342" t="str">
        <f>VLOOKUP(A1342,'class and classification'!$A$1:$B$338,2,FALSE)</f>
        <v>Predominantly Urban</v>
      </c>
      <c r="C1342" t="str">
        <f>VLOOKUP(A1342,'class and classification'!$A$1:$C$338,3,FALSE)</f>
        <v>SD</v>
      </c>
      <c r="D1342">
        <v>8700</v>
      </c>
      <c r="E1342">
        <v>53900</v>
      </c>
      <c r="F1342">
        <v>16.100000000000001</v>
      </c>
      <c r="G1342">
        <v>3.3</v>
      </c>
      <c r="H1342">
        <v>9900</v>
      </c>
      <c r="I1342">
        <v>54700</v>
      </c>
      <c r="J1342">
        <v>18.100000000000001</v>
      </c>
      <c r="K1342">
        <v>3.7</v>
      </c>
      <c r="L1342">
        <v>8400</v>
      </c>
      <c r="M1342">
        <v>56500</v>
      </c>
      <c r="N1342">
        <v>14.9</v>
      </c>
      <c r="O1342">
        <v>5.4</v>
      </c>
      <c r="P1342">
        <v>7800</v>
      </c>
      <c r="Q1342">
        <v>52300</v>
      </c>
      <c r="R1342">
        <v>14.9</v>
      </c>
      <c r="S1342">
        <v>5.4</v>
      </c>
      <c r="T1342">
        <v>8700</v>
      </c>
      <c r="U1342">
        <v>54100</v>
      </c>
      <c r="V1342">
        <v>16</v>
      </c>
      <c r="W1342">
        <v>5.9</v>
      </c>
      <c r="X1342">
        <v>8200</v>
      </c>
      <c r="Y1342">
        <v>53400</v>
      </c>
      <c r="Z1342">
        <v>15.4</v>
      </c>
      <c r="AA1342">
        <v>5.8</v>
      </c>
      <c r="AB1342">
        <v>6900</v>
      </c>
      <c r="AC1342">
        <v>52000</v>
      </c>
      <c r="AD1342">
        <v>13.3</v>
      </c>
      <c r="AE1342">
        <v>5.6</v>
      </c>
      <c r="AF1342">
        <v>9300</v>
      </c>
      <c r="AG1342">
        <v>51600</v>
      </c>
      <c r="AH1342">
        <v>18.100000000000001</v>
      </c>
      <c r="AI1342">
        <v>6.3</v>
      </c>
      <c r="AJ1342">
        <v>8100</v>
      </c>
      <c r="AK1342">
        <v>53400</v>
      </c>
      <c r="AL1342">
        <v>15.2</v>
      </c>
      <c r="AM1342">
        <v>6.6</v>
      </c>
      <c r="AN1342">
        <v>6800</v>
      </c>
      <c r="AO1342">
        <v>55100</v>
      </c>
      <c r="AP1342">
        <v>12.4</v>
      </c>
      <c r="AQ1342">
        <v>6</v>
      </c>
      <c r="AR1342">
        <v>7700</v>
      </c>
      <c r="AS1342">
        <v>54600</v>
      </c>
      <c r="AT1342">
        <v>14.2</v>
      </c>
      <c r="AU1342">
        <v>5.9</v>
      </c>
      <c r="AV1342">
        <v>4300</v>
      </c>
      <c r="AW1342">
        <v>60100</v>
      </c>
      <c r="AX1342">
        <v>7.2</v>
      </c>
      <c r="AY1342" t="s">
        <v>38</v>
      </c>
      <c r="AZ1342">
        <v>7300</v>
      </c>
      <c r="BA1342">
        <v>57800</v>
      </c>
      <c r="BB1342">
        <v>12.7</v>
      </c>
      <c r="BC1342">
        <v>5.8</v>
      </c>
      <c r="BD1342">
        <v>7500</v>
      </c>
      <c r="BE1342">
        <v>56800</v>
      </c>
      <c r="BF1342">
        <v>13.2</v>
      </c>
      <c r="BG1342">
        <v>6</v>
      </c>
      <c r="BH1342">
        <v>6100</v>
      </c>
      <c r="BI1342">
        <v>58400</v>
      </c>
      <c r="BJ1342">
        <v>10.4</v>
      </c>
      <c r="BK1342">
        <v>5.4</v>
      </c>
      <c r="BL1342">
        <v>9100</v>
      </c>
      <c r="BM1342">
        <v>65800</v>
      </c>
      <c r="BN1342">
        <v>13.8</v>
      </c>
      <c r="BO1342">
        <v>5.4</v>
      </c>
      <c r="BP1342">
        <v>11600</v>
      </c>
      <c r="BQ1342">
        <v>60400</v>
      </c>
      <c r="BR1342">
        <v>19.2</v>
      </c>
      <c r="BS1342">
        <v>7.5</v>
      </c>
      <c r="BT1342">
        <v>8400</v>
      </c>
      <c r="BU1342">
        <v>66500</v>
      </c>
      <c r="BV1342">
        <v>12.6</v>
      </c>
      <c r="BW1342">
        <v>6.3</v>
      </c>
    </row>
    <row r="1343" spans="1:75" x14ac:dyDescent="0.3">
      <c r="A1343" t="s">
        <v>318</v>
      </c>
      <c r="B1343" t="str">
        <f>VLOOKUP(A1343,'class and classification'!$A$1:$B$338,2,FALSE)</f>
        <v>Predominantly Rural</v>
      </c>
      <c r="C1343" t="str">
        <f>VLOOKUP(A1343,'class and classification'!$A$1:$C$338,3,FALSE)</f>
        <v>SD</v>
      </c>
      <c r="D1343">
        <v>7100</v>
      </c>
      <c r="E1343">
        <v>51400</v>
      </c>
      <c r="F1343">
        <v>13.9</v>
      </c>
      <c r="G1343">
        <v>3</v>
      </c>
      <c r="H1343">
        <v>7700</v>
      </c>
      <c r="I1343">
        <v>51200</v>
      </c>
      <c r="J1343">
        <v>15</v>
      </c>
      <c r="K1343">
        <v>3.3</v>
      </c>
      <c r="L1343">
        <v>5100</v>
      </c>
      <c r="M1343">
        <v>49600</v>
      </c>
      <c r="N1343">
        <v>10.199999999999999</v>
      </c>
      <c r="O1343">
        <v>4.7</v>
      </c>
      <c r="P1343">
        <v>8000</v>
      </c>
      <c r="Q1343">
        <v>53100</v>
      </c>
      <c r="R1343">
        <v>15.1</v>
      </c>
      <c r="S1343">
        <v>5.4</v>
      </c>
      <c r="T1343">
        <v>6700</v>
      </c>
      <c r="U1343">
        <v>52000</v>
      </c>
      <c r="V1343">
        <v>12.9</v>
      </c>
      <c r="W1343">
        <v>5</v>
      </c>
      <c r="X1343">
        <v>6300</v>
      </c>
      <c r="Y1343">
        <v>50200</v>
      </c>
      <c r="Z1343">
        <v>12.6</v>
      </c>
      <c r="AA1343">
        <v>5.4</v>
      </c>
      <c r="AB1343">
        <v>5500</v>
      </c>
      <c r="AC1343">
        <v>52800</v>
      </c>
      <c r="AD1343">
        <v>10.3</v>
      </c>
      <c r="AE1343">
        <v>4.9000000000000004</v>
      </c>
      <c r="AF1343">
        <v>7400</v>
      </c>
      <c r="AG1343">
        <v>49300</v>
      </c>
      <c r="AH1343">
        <v>15</v>
      </c>
      <c r="AI1343">
        <v>6</v>
      </c>
      <c r="AJ1343">
        <v>6500</v>
      </c>
      <c r="AK1343">
        <v>52100</v>
      </c>
      <c r="AL1343">
        <v>12.5</v>
      </c>
      <c r="AM1343">
        <v>5.2</v>
      </c>
      <c r="AN1343">
        <v>5700</v>
      </c>
      <c r="AO1343">
        <v>49600</v>
      </c>
      <c r="AP1343">
        <v>11.5</v>
      </c>
      <c r="AQ1343">
        <v>5.2</v>
      </c>
      <c r="AR1343">
        <v>4100</v>
      </c>
      <c r="AS1343">
        <v>47900</v>
      </c>
      <c r="AT1343">
        <v>8.5</v>
      </c>
      <c r="AU1343" t="s">
        <v>38</v>
      </c>
      <c r="AV1343">
        <v>6200</v>
      </c>
      <c r="AW1343">
        <v>47900</v>
      </c>
      <c r="AX1343">
        <v>13</v>
      </c>
      <c r="AY1343" t="s">
        <v>38</v>
      </c>
      <c r="AZ1343">
        <v>5500</v>
      </c>
      <c r="BA1343">
        <v>49400</v>
      </c>
      <c r="BB1343">
        <v>11.1</v>
      </c>
      <c r="BC1343">
        <v>5.9</v>
      </c>
      <c r="BD1343">
        <v>5300</v>
      </c>
      <c r="BE1343">
        <v>51100</v>
      </c>
      <c r="BF1343">
        <v>10.4</v>
      </c>
      <c r="BG1343">
        <v>5.7</v>
      </c>
      <c r="BH1343">
        <v>6300</v>
      </c>
      <c r="BI1343">
        <v>51800</v>
      </c>
      <c r="BJ1343">
        <v>12.2</v>
      </c>
      <c r="BK1343">
        <v>6.1</v>
      </c>
      <c r="BL1343">
        <v>8500</v>
      </c>
      <c r="BM1343">
        <v>57600</v>
      </c>
      <c r="BN1343">
        <v>14.7</v>
      </c>
      <c r="BO1343">
        <v>6.2</v>
      </c>
      <c r="BP1343">
        <v>8500</v>
      </c>
      <c r="BQ1343">
        <v>51600</v>
      </c>
      <c r="BR1343">
        <v>16.399999999999999</v>
      </c>
      <c r="BS1343">
        <v>8.6</v>
      </c>
      <c r="BT1343">
        <v>4900</v>
      </c>
      <c r="BU1343">
        <v>50300</v>
      </c>
      <c r="BV1343">
        <v>9.8000000000000007</v>
      </c>
      <c r="BW1343" t="s">
        <v>38</v>
      </c>
    </row>
    <row r="1344" spans="1:75" x14ac:dyDescent="0.3">
      <c r="A1344" t="s">
        <v>319</v>
      </c>
      <c r="B1344" t="str">
        <f>VLOOKUP(A1344,'class and classification'!$A$1:$B$338,2,FALSE)</f>
        <v>Predominantly Urban</v>
      </c>
      <c r="C1344" t="str">
        <f>VLOOKUP(A1344,'class and classification'!$A$1:$C$338,3,FALSE)</f>
        <v>SD</v>
      </c>
      <c r="D1344">
        <v>7400</v>
      </c>
      <c r="E1344">
        <v>50500</v>
      </c>
      <c r="F1344">
        <v>14.6</v>
      </c>
      <c r="G1344">
        <v>3.5</v>
      </c>
      <c r="H1344">
        <v>8500</v>
      </c>
      <c r="I1344">
        <v>54800</v>
      </c>
      <c r="J1344">
        <v>15.4</v>
      </c>
      <c r="K1344">
        <v>3.8</v>
      </c>
      <c r="L1344">
        <v>3800</v>
      </c>
      <c r="M1344">
        <v>49200</v>
      </c>
      <c r="N1344">
        <v>7.7</v>
      </c>
      <c r="O1344">
        <v>4.0999999999999996</v>
      </c>
      <c r="P1344">
        <v>7500</v>
      </c>
      <c r="Q1344">
        <v>54900</v>
      </c>
      <c r="R1344">
        <v>13.7</v>
      </c>
      <c r="S1344">
        <v>5</v>
      </c>
      <c r="T1344">
        <v>8100</v>
      </c>
      <c r="U1344">
        <v>53800</v>
      </c>
      <c r="V1344">
        <v>15.1</v>
      </c>
      <c r="W1344">
        <v>5.4</v>
      </c>
      <c r="X1344">
        <v>6300</v>
      </c>
      <c r="Y1344">
        <v>52200</v>
      </c>
      <c r="Z1344">
        <v>12.1</v>
      </c>
      <c r="AA1344">
        <v>5</v>
      </c>
      <c r="AB1344">
        <v>8300</v>
      </c>
      <c r="AC1344">
        <v>53300</v>
      </c>
      <c r="AD1344">
        <v>15.6</v>
      </c>
      <c r="AE1344">
        <v>6</v>
      </c>
      <c r="AF1344">
        <v>5600</v>
      </c>
      <c r="AG1344">
        <v>51000</v>
      </c>
      <c r="AH1344">
        <v>11</v>
      </c>
      <c r="AI1344">
        <v>5.6</v>
      </c>
      <c r="AJ1344">
        <v>3900</v>
      </c>
      <c r="AK1344">
        <v>53900</v>
      </c>
      <c r="AL1344">
        <v>7.2</v>
      </c>
      <c r="AM1344" t="s">
        <v>38</v>
      </c>
      <c r="AN1344">
        <v>3800</v>
      </c>
      <c r="AO1344">
        <v>49500</v>
      </c>
      <c r="AP1344">
        <v>7.6</v>
      </c>
      <c r="AQ1344" t="s">
        <v>38</v>
      </c>
      <c r="AR1344">
        <v>5800</v>
      </c>
      <c r="AS1344">
        <v>49100</v>
      </c>
      <c r="AT1344">
        <v>11.7</v>
      </c>
      <c r="AU1344">
        <v>6.5</v>
      </c>
      <c r="AV1344">
        <v>4700</v>
      </c>
      <c r="AW1344">
        <v>53100</v>
      </c>
      <c r="AX1344">
        <v>8.9</v>
      </c>
      <c r="AY1344">
        <v>5.2</v>
      </c>
      <c r="AZ1344">
        <v>7400</v>
      </c>
      <c r="BA1344">
        <v>61800</v>
      </c>
      <c r="BB1344">
        <v>11.9</v>
      </c>
      <c r="BC1344">
        <v>5.9</v>
      </c>
      <c r="BD1344">
        <v>7900</v>
      </c>
      <c r="BE1344">
        <v>59600</v>
      </c>
      <c r="BF1344">
        <v>13.3</v>
      </c>
      <c r="BG1344">
        <v>6.1</v>
      </c>
      <c r="BH1344">
        <v>7100</v>
      </c>
      <c r="BI1344">
        <v>52200</v>
      </c>
      <c r="BJ1344">
        <v>13.7</v>
      </c>
      <c r="BK1344">
        <v>5.7</v>
      </c>
      <c r="BL1344">
        <v>7400</v>
      </c>
      <c r="BM1344">
        <v>55700</v>
      </c>
      <c r="BN1344">
        <v>13.3</v>
      </c>
      <c r="BO1344">
        <v>5.4</v>
      </c>
      <c r="BP1344">
        <v>5400</v>
      </c>
      <c r="BQ1344">
        <v>54900</v>
      </c>
      <c r="BR1344">
        <v>9.8000000000000007</v>
      </c>
      <c r="BS1344">
        <v>5.5</v>
      </c>
      <c r="BT1344">
        <v>7200</v>
      </c>
      <c r="BU1344">
        <v>54700</v>
      </c>
      <c r="BV1344">
        <v>13.1</v>
      </c>
      <c r="BW1344">
        <v>5.9</v>
      </c>
    </row>
    <row r="1345" spans="1:75" x14ac:dyDescent="0.3">
      <c r="A1345" t="s">
        <v>320</v>
      </c>
      <c r="B1345" t="str">
        <f>VLOOKUP(A1345,'class and classification'!$A$1:$B$338,2,FALSE)</f>
        <v>Predominantly Urban</v>
      </c>
      <c r="C1345" t="str">
        <f>VLOOKUP(A1345,'class and classification'!$A$1:$C$338,3,FALSE)</f>
        <v>SD</v>
      </c>
      <c r="D1345">
        <v>6300</v>
      </c>
      <c r="E1345">
        <v>54000</v>
      </c>
      <c r="F1345">
        <v>11.6</v>
      </c>
      <c r="G1345">
        <v>3</v>
      </c>
      <c r="H1345">
        <v>6200</v>
      </c>
      <c r="I1345">
        <v>54200</v>
      </c>
      <c r="J1345">
        <v>11.4</v>
      </c>
      <c r="K1345">
        <v>3.2</v>
      </c>
      <c r="L1345">
        <v>8300</v>
      </c>
      <c r="M1345">
        <v>55900</v>
      </c>
      <c r="N1345">
        <v>14.8</v>
      </c>
      <c r="O1345">
        <v>5.3</v>
      </c>
      <c r="P1345">
        <v>9300</v>
      </c>
      <c r="Q1345">
        <v>55900</v>
      </c>
      <c r="R1345">
        <v>16.600000000000001</v>
      </c>
      <c r="S1345">
        <v>5.7</v>
      </c>
      <c r="T1345">
        <v>10000</v>
      </c>
      <c r="U1345">
        <v>54700</v>
      </c>
      <c r="V1345">
        <v>18.2</v>
      </c>
      <c r="W1345">
        <v>5.8</v>
      </c>
      <c r="X1345">
        <v>7600</v>
      </c>
      <c r="Y1345">
        <v>54500</v>
      </c>
      <c r="Z1345">
        <v>14</v>
      </c>
      <c r="AA1345">
        <v>5.3</v>
      </c>
      <c r="AB1345">
        <v>5100</v>
      </c>
      <c r="AC1345">
        <v>55400</v>
      </c>
      <c r="AD1345">
        <v>9.1999999999999993</v>
      </c>
      <c r="AE1345">
        <v>4.7</v>
      </c>
      <c r="AF1345">
        <v>8400</v>
      </c>
      <c r="AG1345">
        <v>53700</v>
      </c>
      <c r="AH1345">
        <v>15.6</v>
      </c>
      <c r="AI1345">
        <v>6.4</v>
      </c>
      <c r="AJ1345">
        <v>6700</v>
      </c>
      <c r="AK1345">
        <v>56300</v>
      </c>
      <c r="AL1345">
        <v>11.8</v>
      </c>
      <c r="AM1345">
        <v>5.4</v>
      </c>
      <c r="AN1345">
        <v>8000</v>
      </c>
      <c r="AO1345">
        <v>51900</v>
      </c>
      <c r="AP1345">
        <v>15.5</v>
      </c>
      <c r="AQ1345">
        <v>6</v>
      </c>
      <c r="AR1345">
        <v>7200</v>
      </c>
      <c r="AS1345">
        <v>53500</v>
      </c>
      <c r="AT1345">
        <v>13.4</v>
      </c>
      <c r="AU1345">
        <v>5.9</v>
      </c>
      <c r="AV1345">
        <v>8200</v>
      </c>
      <c r="AW1345">
        <v>55800</v>
      </c>
      <c r="AX1345">
        <v>14.7</v>
      </c>
      <c r="AY1345">
        <v>6.4</v>
      </c>
      <c r="AZ1345">
        <v>3700</v>
      </c>
      <c r="BA1345">
        <v>56600</v>
      </c>
      <c r="BB1345">
        <v>6.6</v>
      </c>
      <c r="BC1345">
        <v>4.0999999999999996</v>
      </c>
      <c r="BD1345">
        <v>4100</v>
      </c>
      <c r="BE1345">
        <v>58100</v>
      </c>
      <c r="BF1345">
        <v>7</v>
      </c>
      <c r="BG1345" t="s">
        <v>38</v>
      </c>
      <c r="BH1345">
        <v>3800</v>
      </c>
      <c r="BI1345">
        <v>57700</v>
      </c>
      <c r="BJ1345">
        <v>6.6</v>
      </c>
      <c r="BK1345" t="s">
        <v>38</v>
      </c>
      <c r="BL1345">
        <v>3600</v>
      </c>
      <c r="BM1345">
        <v>59400</v>
      </c>
      <c r="BN1345">
        <v>6.1</v>
      </c>
      <c r="BO1345" t="s">
        <v>38</v>
      </c>
      <c r="BP1345">
        <v>5000</v>
      </c>
      <c r="BQ1345">
        <v>57100</v>
      </c>
      <c r="BR1345">
        <v>8.8000000000000007</v>
      </c>
      <c r="BS1345">
        <v>4.9000000000000004</v>
      </c>
      <c r="BT1345">
        <v>5600</v>
      </c>
      <c r="BU1345">
        <v>52800</v>
      </c>
      <c r="BV1345">
        <v>10.7</v>
      </c>
      <c r="BW1345">
        <v>5.0999999999999996</v>
      </c>
    </row>
    <row r="1346" spans="1:75" x14ac:dyDescent="0.3">
      <c r="A1346" t="s">
        <v>321</v>
      </c>
      <c r="B1346" t="str">
        <f>VLOOKUP(A1346,'class and classification'!$A$1:$B$338,2,FALSE)</f>
        <v>Predominantly Urban</v>
      </c>
      <c r="C1346" t="str">
        <f>VLOOKUP(A1346,'class and classification'!$A$1:$C$338,3,FALSE)</f>
        <v>SD</v>
      </c>
      <c r="D1346">
        <v>6200</v>
      </c>
      <c r="E1346">
        <v>45000</v>
      </c>
      <c r="F1346">
        <v>13.7</v>
      </c>
      <c r="G1346">
        <v>3</v>
      </c>
      <c r="H1346">
        <v>6000</v>
      </c>
      <c r="I1346">
        <v>42900</v>
      </c>
      <c r="J1346">
        <v>13.9</v>
      </c>
      <c r="K1346">
        <v>3.4</v>
      </c>
      <c r="L1346">
        <v>6300</v>
      </c>
      <c r="M1346">
        <v>44900</v>
      </c>
      <c r="N1346">
        <v>14.1</v>
      </c>
      <c r="O1346">
        <v>5.5</v>
      </c>
      <c r="P1346">
        <v>4800</v>
      </c>
      <c r="Q1346">
        <v>48500</v>
      </c>
      <c r="R1346">
        <v>9.9</v>
      </c>
      <c r="S1346">
        <v>4.5999999999999996</v>
      </c>
      <c r="T1346">
        <v>6400</v>
      </c>
      <c r="U1346">
        <v>50500</v>
      </c>
      <c r="V1346">
        <v>12.6</v>
      </c>
      <c r="W1346">
        <v>5.3</v>
      </c>
      <c r="X1346">
        <v>5900</v>
      </c>
      <c r="Y1346">
        <v>44500</v>
      </c>
      <c r="Z1346">
        <v>13.4</v>
      </c>
      <c r="AA1346">
        <v>5.8</v>
      </c>
      <c r="AB1346">
        <v>6700</v>
      </c>
      <c r="AC1346">
        <v>47600</v>
      </c>
      <c r="AD1346">
        <v>14.1</v>
      </c>
      <c r="AE1346">
        <v>6.2</v>
      </c>
      <c r="AF1346">
        <v>4900</v>
      </c>
      <c r="AG1346">
        <v>43800</v>
      </c>
      <c r="AH1346">
        <v>11.3</v>
      </c>
      <c r="AI1346">
        <v>5.8</v>
      </c>
      <c r="AJ1346">
        <v>4600</v>
      </c>
      <c r="AK1346">
        <v>43900</v>
      </c>
      <c r="AL1346">
        <v>10.4</v>
      </c>
      <c r="AM1346">
        <v>5.3</v>
      </c>
      <c r="AN1346">
        <v>4300</v>
      </c>
      <c r="AO1346">
        <v>42900</v>
      </c>
      <c r="AP1346">
        <v>9.9</v>
      </c>
      <c r="AQ1346">
        <v>5.9</v>
      </c>
      <c r="AR1346">
        <v>7000</v>
      </c>
      <c r="AS1346">
        <v>55100</v>
      </c>
      <c r="AT1346">
        <v>12.8</v>
      </c>
      <c r="AU1346">
        <v>6</v>
      </c>
      <c r="AV1346">
        <v>6900</v>
      </c>
      <c r="AW1346">
        <v>54700</v>
      </c>
      <c r="AX1346">
        <v>12.7</v>
      </c>
      <c r="AY1346">
        <v>6.1</v>
      </c>
      <c r="AZ1346">
        <v>7300</v>
      </c>
      <c r="BA1346">
        <v>50700</v>
      </c>
      <c r="BB1346">
        <v>14.5</v>
      </c>
      <c r="BC1346">
        <v>6.2</v>
      </c>
      <c r="BD1346">
        <v>6900</v>
      </c>
      <c r="BE1346">
        <v>50500</v>
      </c>
      <c r="BF1346">
        <v>13.8</v>
      </c>
      <c r="BG1346">
        <v>6.8</v>
      </c>
      <c r="BH1346">
        <v>7800</v>
      </c>
      <c r="BI1346">
        <v>49900</v>
      </c>
      <c r="BJ1346">
        <v>15.7</v>
      </c>
      <c r="BK1346">
        <v>7.5</v>
      </c>
      <c r="BL1346">
        <v>9000</v>
      </c>
      <c r="BM1346">
        <v>52500</v>
      </c>
      <c r="BN1346">
        <v>17.2</v>
      </c>
      <c r="BO1346">
        <v>7</v>
      </c>
      <c r="BP1346">
        <v>5500</v>
      </c>
      <c r="BQ1346">
        <v>47400</v>
      </c>
      <c r="BR1346">
        <v>11.6</v>
      </c>
      <c r="BS1346" t="s">
        <v>38</v>
      </c>
      <c r="BT1346">
        <v>4800</v>
      </c>
      <c r="BU1346">
        <v>41800</v>
      </c>
      <c r="BV1346">
        <v>11.4</v>
      </c>
      <c r="BW1346">
        <v>7.4</v>
      </c>
    </row>
    <row r="1347" spans="1:75" x14ac:dyDescent="0.3">
      <c r="A1347" t="s">
        <v>322</v>
      </c>
      <c r="B1347" t="str">
        <f>VLOOKUP(A1347,'class and classification'!$A$1:$B$338,2,FALSE)</f>
        <v>Predominantly Rural</v>
      </c>
      <c r="C1347" t="str">
        <f>VLOOKUP(A1347,'class and classification'!$A$1:$C$338,3,FALSE)</f>
        <v>SD</v>
      </c>
      <c r="D1347">
        <v>7000</v>
      </c>
      <c r="E1347">
        <v>52100</v>
      </c>
      <c r="F1347">
        <v>13.4</v>
      </c>
      <c r="G1347">
        <v>3</v>
      </c>
      <c r="H1347">
        <v>6900</v>
      </c>
      <c r="I1347">
        <v>53200</v>
      </c>
      <c r="J1347">
        <v>12.9</v>
      </c>
      <c r="K1347">
        <v>3.3</v>
      </c>
      <c r="L1347">
        <v>7300</v>
      </c>
      <c r="M1347">
        <v>54100</v>
      </c>
      <c r="N1347">
        <v>13.4</v>
      </c>
      <c r="O1347">
        <v>4.7</v>
      </c>
      <c r="P1347">
        <v>9500</v>
      </c>
      <c r="Q1347">
        <v>53800</v>
      </c>
      <c r="R1347">
        <v>17.600000000000001</v>
      </c>
      <c r="S1347">
        <v>5.2</v>
      </c>
      <c r="T1347">
        <v>8100</v>
      </c>
      <c r="U1347">
        <v>51300</v>
      </c>
      <c r="V1347">
        <v>15.9</v>
      </c>
      <c r="W1347">
        <v>5.6</v>
      </c>
      <c r="X1347">
        <v>6200</v>
      </c>
      <c r="Y1347">
        <v>54500</v>
      </c>
      <c r="Z1347">
        <v>11.3</v>
      </c>
      <c r="AA1347">
        <v>4.4000000000000004</v>
      </c>
      <c r="AB1347">
        <v>5700</v>
      </c>
      <c r="AC1347">
        <v>52000</v>
      </c>
      <c r="AD1347">
        <v>11</v>
      </c>
      <c r="AE1347">
        <v>4.8</v>
      </c>
      <c r="AF1347">
        <v>5600</v>
      </c>
      <c r="AG1347">
        <v>52700</v>
      </c>
      <c r="AH1347">
        <v>10.7</v>
      </c>
      <c r="AI1347">
        <v>5</v>
      </c>
      <c r="AJ1347">
        <v>4200</v>
      </c>
      <c r="AK1347">
        <v>53500</v>
      </c>
      <c r="AL1347">
        <v>7.8</v>
      </c>
      <c r="AM1347">
        <v>4.5999999999999996</v>
      </c>
      <c r="AN1347">
        <v>5700</v>
      </c>
      <c r="AO1347">
        <v>57700</v>
      </c>
      <c r="AP1347">
        <v>9.9</v>
      </c>
      <c r="AQ1347">
        <v>4.9000000000000004</v>
      </c>
      <c r="AR1347">
        <v>11500</v>
      </c>
      <c r="AS1347">
        <v>52000</v>
      </c>
      <c r="AT1347">
        <v>22.1</v>
      </c>
      <c r="AU1347">
        <v>7.7</v>
      </c>
      <c r="AV1347">
        <v>9300</v>
      </c>
      <c r="AW1347">
        <v>52600</v>
      </c>
      <c r="AX1347">
        <v>17.7</v>
      </c>
      <c r="AY1347">
        <v>6.8</v>
      </c>
      <c r="AZ1347">
        <v>6400</v>
      </c>
      <c r="BA1347">
        <v>59900</v>
      </c>
      <c r="BB1347">
        <v>10.8</v>
      </c>
      <c r="BC1347">
        <v>5.2</v>
      </c>
      <c r="BD1347">
        <v>7600</v>
      </c>
      <c r="BE1347">
        <v>59500</v>
      </c>
      <c r="BF1347">
        <v>12.7</v>
      </c>
      <c r="BG1347">
        <v>5.5</v>
      </c>
      <c r="BH1347">
        <v>5900</v>
      </c>
      <c r="BI1347">
        <v>54900</v>
      </c>
      <c r="BJ1347">
        <v>10.7</v>
      </c>
      <c r="BK1347">
        <v>5.4</v>
      </c>
      <c r="BL1347">
        <v>6500</v>
      </c>
      <c r="BM1347">
        <v>56800</v>
      </c>
      <c r="BN1347">
        <v>11.5</v>
      </c>
      <c r="BO1347">
        <v>5.2</v>
      </c>
      <c r="BP1347">
        <v>4600</v>
      </c>
      <c r="BQ1347">
        <v>56900</v>
      </c>
      <c r="BR1347">
        <v>8.1</v>
      </c>
      <c r="BS1347" t="s">
        <v>38</v>
      </c>
      <c r="BT1347">
        <v>4800</v>
      </c>
      <c r="BU1347">
        <v>51400</v>
      </c>
      <c r="BV1347">
        <v>9.3000000000000007</v>
      </c>
      <c r="BW1347" t="s">
        <v>38</v>
      </c>
    </row>
    <row r="1348" spans="1:75" x14ac:dyDescent="0.3">
      <c r="A1348" t="s">
        <v>323</v>
      </c>
      <c r="B1348" t="str">
        <f>VLOOKUP(A1348,'class and classification'!$A$1:$B$338,2,FALSE)</f>
        <v>Predominantly Rural</v>
      </c>
      <c r="C1348" t="str">
        <f>VLOOKUP(A1348,'class and classification'!$A$1:$C$338,3,FALSE)</f>
        <v>SD</v>
      </c>
      <c r="D1348">
        <v>4600</v>
      </c>
      <c r="E1348">
        <v>54600</v>
      </c>
      <c r="F1348">
        <v>8.4</v>
      </c>
      <c r="G1348">
        <v>2.5</v>
      </c>
      <c r="H1348">
        <v>5100</v>
      </c>
      <c r="I1348">
        <v>52300</v>
      </c>
      <c r="J1348">
        <v>9.6999999999999993</v>
      </c>
      <c r="K1348">
        <v>2.8</v>
      </c>
      <c r="L1348">
        <v>5400</v>
      </c>
      <c r="M1348">
        <v>59000</v>
      </c>
      <c r="N1348">
        <v>9.1999999999999993</v>
      </c>
      <c r="O1348">
        <v>4</v>
      </c>
      <c r="P1348">
        <v>4700</v>
      </c>
      <c r="Q1348">
        <v>54300</v>
      </c>
      <c r="R1348">
        <v>8.6999999999999993</v>
      </c>
      <c r="S1348">
        <v>3.9</v>
      </c>
      <c r="T1348">
        <v>5400</v>
      </c>
      <c r="U1348">
        <v>54800</v>
      </c>
      <c r="V1348">
        <v>9.8000000000000007</v>
      </c>
      <c r="W1348">
        <v>4.5999999999999996</v>
      </c>
      <c r="X1348">
        <v>4700</v>
      </c>
      <c r="Y1348">
        <v>54200</v>
      </c>
      <c r="Z1348">
        <v>8.8000000000000007</v>
      </c>
      <c r="AA1348">
        <v>4.4000000000000004</v>
      </c>
      <c r="AB1348">
        <v>2600</v>
      </c>
      <c r="AC1348">
        <v>56300</v>
      </c>
      <c r="AD1348">
        <v>4.5999999999999996</v>
      </c>
      <c r="AE1348" t="s">
        <v>38</v>
      </c>
      <c r="AF1348">
        <v>3800</v>
      </c>
      <c r="AG1348">
        <v>52400</v>
      </c>
      <c r="AH1348">
        <v>7.3</v>
      </c>
      <c r="AI1348">
        <v>4.3</v>
      </c>
      <c r="AJ1348">
        <v>4100</v>
      </c>
      <c r="AK1348">
        <v>54700</v>
      </c>
      <c r="AL1348">
        <v>7.4</v>
      </c>
      <c r="AM1348">
        <v>4.4000000000000004</v>
      </c>
      <c r="AN1348">
        <v>4000</v>
      </c>
      <c r="AO1348">
        <v>52900</v>
      </c>
      <c r="AP1348">
        <v>7.6</v>
      </c>
      <c r="AQ1348" t="s">
        <v>38</v>
      </c>
      <c r="AR1348">
        <v>4300</v>
      </c>
      <c r="AS1348">
        <v>56500</v>
      </c>
      <c r="AT1348">
        <v>7.6</v>
      </c>
      <c r="AU1348">
        <v>4.3</v>
      </c>
      <c r="AV1348">
        <v>3800</v>
      </c>
      <c r="AW1348">
        <v>59800</v>
      </c>
      <c r="AX1348">
        <v>6.4</v>
      </c>
      <c r="AY1348" t="s">
        <v>38</v>
      </c>
      <c r="AZ1348">
        <v>4700</v>
      </c>
      <c r="BA1348">
        <v>58200</v>
      </c>
      <c r="BB1348">
        <v>8.1</v>
      </c>
      <c r="BC1348" t="s">
        <v>38</v>
      </c>
      <c r="BD1348">
        <v>6100</v>
      </c>
      <c r="BE1348">
        <v>58600</v>
      </c>
      <c r="BF1348">
        <v>10.3</v>
      </c>
      <c r="BG1348">
        <v>5.0999999999999996</v>
      </c>
      <c r="BH1348">
        <v>4000</v>
      </c>
      <c r="BI1348">
        <v>56300</v>
      </c>
      <c r="BJ1348">
        <v>7.1</v>
      </c>
      <c r="BK1348" t="s">
        <v>38</v>
      </c>
      <c r="BL1348">
        <v>2300</v>
      </c>
      <c r="BM1348">
        <v>60300</v>
      </c>
      <c r="BN1348">
        <v>3.9</v>
      </c>
      <c r="BO1348" t="s">
        <v>38</v>
      </c>
      <c r="BP1348">
        <v>2400</v>
      </c>
      <c r="BQ1348">
        <v>53900</v>
      </c>
      <c r="BR1348">
        <v>4.5</v>
      </c>
      <c r="BS1348" t="s">
        <v>38</v>
      </c>
      <c r="BT1348">
        <v>2800</v>
      </c>
      <c r="BU1348">
        <v>60400</v>
      </c>
      <c r="BV1348">
        <v>4.5999999999999996</v>
      </c>
      <c r="BW1348" t="s">
        <v>38</v>
      </c>
    </row>
    <row r="1349" spans="1:75" x14ac:dyDescent="0.3">
      <c r="A1349" t="s">
        <v>324</v>
      </c>
      <c r="B1349" t="str">
        <f>VLOOKUP(A1349,'class and classification'!$A$1:$B$338,2,FALSE)</f>
        <v>Urban with Significant Rural</v>
      </c>
      <c r="C1349" t="str">
        <f>VLOOKUP(A1349,'class and classification'!$A$1:$C$338,3,FALSE)</f>
        <v>SD</v>
      </c>
      <c r="D1349">
        <v>7900</v>
      </c>
      <c r="E1349">
        <v>46200</v>
      </c>
      <c r="F1349">
        <v>17.100000000000001</v>
      </c>
      <c r="G1349">
        <v>3.8</v>
      </c>
      <c r="H1349">
        <v>7600</v>
      </c>
      <c r="I1349">
        <v>46200</v>
      </c>
      <c r="J1349">
        <v>16.5</v>
      </c>
      <c r="K1349">
        <v>3.6</v>
      </c>
      <c r="L1349">
        <v>6000</v>
      </c>
      <c r="M1349">
        <v>48300</v>
      </c>
      <c r="N1349">
        <v>12.4</v>
      </c>
      <c r="O1349">
        <v>5.8</v>
      </c>
      <c r="P1349">
        <v>5100</v>
      </c>
      <c r="Q1349">
        <v>47100</v>
      </c>
      <c r="R1349">
        <v>10.7</v>
      </c>
      <c r="S1349">
        <v>5.5</v>
      </c>
      <c r="T1349">
        <v>6000</v>
      </c>
      <c r="U1349">
        <v>43900</v>
      </c>
      <c r="V1349">
        <v>13.7</v>
      </c>
      <c r="W1349">
        <v>6</v>
      </c>
      <c r="X1349">
        <v>6300</v>
      </c>
      <c r="Y1349">
        <v>42100</v>
      </c>
      <c r="Z1349">
        <v>14.9</v>
      </c>
      <c r="AA1349">
        <v>6.4</v>
      </c>
      <c r="AB1349">
        <v>8600</v>
      </c>
      <c r="AC1349">
        <v>50700</v>
      </c>
      <c r="AD1349">
        <v>17</v>
      </c>
      <c r="AE1349">
        <v>5.9</v>
      </c>
      <c r="AF1349">
        <v>9100</v>
      </c>
      <c r="AG1349">
        <v>45200</v>
      </c>
      <c r="AH1349">
        <v>20.2</v>
      </c>
      <c r="AI1349">
        <v>7.3</v>
      </c>
      <c r="AJ1349">
        <v>10300</v>
      </c>
      <c r="AK1349">
        <v>43400</v>
      </c>
      <c r="AL1349">
        <v>23.6</v>
      </c>
      <c r="AM1349">
        <v>8.1</v>
      </c>
      <c r="AN1349">
        <v>7000</v>
      </c>
      <c r="AO1349">
        <v>46300</v>
      </c>
      <c r="AP1349">
        <v>15.2</v>
      </c>
      <c r="AQ1349">
        <v>7.8</v>
      </c>
      <c r="AR1349">
        <v>7700</v>
      </c>
      <c r="AS1349">
        <v>46200</v>
      </c>
      <c r="AT1349">
        <v>16.8</v>
      </c>
      <c r="AU1349">
        <v>7.2</v>
      </c>
      <c r="AV1349">
        <v>6300</v>
      </c>
      <c r="AW1349">
        <v>48000</v>
      </c>
      <c r="AX1349">
        <v>13.2</v>
      </c>
      <c r="AY1349">
        <v>6.4</v>
      </c>
      <c r="AZ1349">
        <v>8900</v>
      </c>
      <c r="BA1349">
        <v>51000</v>
      </c>
      <c r="BB1349">
        <v>17.399999999999999</v>
      </c>
      <c r="BC1349">
        <v>7.4</v>
      </c>
      <c r="BD1349">
        <v>7000</v>
      </c>
      <c r="BE1349">
        <v>51300</v>
      </c>
      <c r="BF1349">
        <v>13.7</v>
      </c>
      <c r="BG1349">
        <v>6.6</v>
      </c>
      <c r="BH1349">
        <v>5700</v>
      </c>
      <c r="BI1349">
        <v>46900</v>
      </c>
      <c r="BJ1349">
        <v>12.2</v>
      </c>
      <c r="BK1349">
        <v>7</v>
      </c>
      <c r="BL1349">
        <v>8900</v>
      </c>
      <c r="BM1349">
        <v>52600</v>
      </c>
      <c r="BN1349">
        <v>16.8</v>
      </c>
      <c r="BO1349">
        <v>8.6</v>
      </c>
      <c r="BP1349">
        <v>5700</v>
      </c>
      <c r="BQ1349">
        <v>54400</v>
      </c>
      <c r="BR1349">
        <v>10.5</v>
      </c>
      <c r="BS1349" t="s">
        <v>38</v>
      </c>
      <c r="BT1349">
        <v>6400</v>
      </c>
      <c r="BU1349">
        <v>47400</v>
      </c>
      <c r="BV1349">
        <v>13.6</v>
      </c>
      <c r="BW1349">
        <v>7.4</v>
      </c>
    </row>
    <row r="1350" spans="1:75" x14ac:dyDescent="0.3">
      <c r="A1350" t="s">
        <v>325</v>
      </c>
      <c r="B1350" t="str">
        <f>VLOOKUP(A1350,'class and classification'!$A$1:$B$338,2,FALSE)</f>
        <v>Urban with Significant Rural</v>
      </c>
      <c r="C1350" t="str">
        <f>VLOOKUP(A1350,'class and classification'!$A$1:$C$338,3,FALSE)</f>
        <v>SD</v>
      </c>
      <c r="D1350">
        <v>6400</v>
      </c>
      <c r="E1350">
        <v>50600</v>
      </c>
      <c r="F1350">
        <v>12.6</v>
      </c>
      <c r="G1350">
        <v>3.2</v>
      </c>
      <c r="H1350">
        <v>7600</v>
      </c>
      <c r="I1350">
        <v>52200</v>
      </c>
      <c r="J1350">
        <v>14.6</v>
      </c>
      <c r="K1350">
        <v>3.3</v>
      </c>
      <c r="L1350">
        <v>3200</v>
      </c>
      <c r="M1350">
        <v>50400</v>
      </c>
      <c r="N1350">
        <v>6.3</v>
      </c>
      <c r="O1350" t="s">
        <v>38</v>
      </c>
      <c r="P1350">
        <v>5300</v>
      </c>
      <c r="Q1350">
        <v>53900</v>
      </c>
      <c r="R1350">
        <v>9.9</v>
      </c>
      <c r="S1350">
        <v>4.5999999999999996</v>
      </c>
      <c r="T1350">
        <v>5600</v>
      </c>
      <c r="U1350">
        <v>55500</v>
      </c>
      <c r="V1350">
        <v>10.1</v>
      </c>
      <c r="W1350">
        <v>4.8</v>
      </c>
      <c r="X1350">
        <v>6400</v>
      </c>
      <c r="Y1350">
        <v>55200</v>
      </c>
      <c r="Z1350">
        <v>11.7</v>
      </c>
      <c r="AA1350">
        <v>4.7</v>
      </c>
      <c r="AB1350">
        <v>6800</v>
      </c>
      <c r="AC1350">
        <v>55300</v>
      </c>
      <c r="AD1350">
        <v>12.2</v>
      </c>
      <c r="AE1350">
        <v>5.0999999999999996</v>
      </c>
      <c r="AF1350">
        <v>9800</v>
      </c>
      <c r="AG1350">
        <v>56800</v>
      </c>
      <c r="AH1350">
        <v>17.2</v>
      </c>
      <c r="AI1350">
        <v>5.7</v>
      </c>
      <c r="AJ1350">
        <v>8000</v>
      </c>
      <c r="AK1350">
        <v>55200</v>
      </c>
      <c r="AL1350">
        <v>14.5</v>
      </c>
      <c r="AM1350">
        <v>5.9</v>
      </c>
      <c r="AN1350">
        <v>5100</v>
      </c>
      <c r="AO1350">
        <v>58500</v>
      </c>
      <c r="AP1350">
        <v>8.8000000000000007</v>
      </c>
      <c r="AQ1350">
        <v>4.9000000000000004</v>
      </c>
      <c r="AR1350">
        <v>9100</v>
      </c>
      <c r="AS1350">
        <v>56700</v>
      </c>
      <c r="AT1350">
        <v>16.100000000000001</v>
      </c>
      <c r="AU1350">
        <v>6.8</v>
      </c>
      <c r="AV1350">
        <v>9300</v>
      </c>
      <c r="AW1350">
        <v>57800</v>
      </c>
      <c r="AX1350">
        <v>16</v>
      </c>
      <c r="AY1350">
        <v>6.5</v>
      </c>
      <c r="AZ1350">
        <v>7300</v>
      </c>
      <c r="BA1350">
        <v>58900</v>
      </c>
      <c r="BB1350">
        <v>12.4</v>
      </c>
      <c r="BC1350">
        <v>5.3</v>
      </c>
      <c r="BD1350">
        <v>7600</v>
      </c>
      <c r="BE1350">
        <v>64000</v>
      </c>
      <c r="BF1350">
        <v>11.8</v>
      </c>
      <c r="BG1350">
        <v>5.2</v>
      </c>
      <c r="BH1350">
        <v>8100</v>
      </c>
      <c r="BI1350">
        <v>64300</v>
      </c>
      <c r="BJ1350">
        <v>12.6</v>
      </c>
      <c r="BK1350">
        <v>4.9000000000000004</v>
      </c>
      <c r="BL1350">
        <v>6000</v>
      </c>
      <c r="BM1350">
        <v>60100</v>
      </c>
      <c r="BN1350">
        <v>10.1</v>
      </c>
      <c r="BO1350">
        <v>4.9000000000000004</v>
      </c>
      <c r="BP1350">
        <v>4400</v>
      </c>
      <c r="BQ1350">
        <v>55600</v>
      </c>
      <c r="BR1350">
        <v>7.9</v>
      </c>
      <c r="BS1350" t="s">
        <v>38</v>
      </c>
      <c r="BT1350">
        <v>6300</v>
      </c>
      <c r="BU1350">
        <v>60400</v>
      </c>
      <c r="BV1350">
        <v>10.5</v>
      </c>
      <c r="BW1350">
        <v>5.7</v>
      </c>
    </row>
    <row r="1351" spans="1:75" x14ac:dyDescent="0.3">
      <c r="A1351" t="s">
        <v>326</v>
      </c>
      <c r="B1351" t="str">
        <f>VLOOKUP(A1351,'class and classification'!$A$1:$B$338,2,FALSE)</f>
        <v>Urban with Significant Rural</v>
      </c>
      <c r="C1351" t="str">
        <f>VLOOKUP(A1351,'class and classification'!$A$1:$C$338,3,FALSE)</f>
        <v>SD</v>
      </c>
      <c r="D1351">
        <v>5900</v>
      </c>
      <c r="E1351">
        <v>46900</v>
      </c>
      <c r="F1351">
        <v>12.7</v>
      </c>
      <c r="G1351">
        <v>3.1</v>
      </c>
      <c r="H1351">
        <v>5100</v>
      </c>
      <c r="I1351">
        <v>47400</v>
      </c>
      <c r="J1351">
        <v>10.8</v>
      </c>
      <c r="K1351">
        <v>3</v>
      </c>
      <c r="L1351">
        <v>3300</v>
      </c>
      <c r="M1351">
        <v>47600</v>
      </c>
      <c r="N1351">
        <v>6.9</v>
      </c>
      <c r="O1351" t="s">
        <v>38</v>
      </c>
      <c r="P1351">
        <v>4700</v>
      </c>
      <c r="Q1351">
        <v>48400</v>
      </c>
      <c r="R1351">
        <v>9.6999999999999993</v>
      </c>
      <c r="S1351">
        <v>5.2</v>
      </c>
      <c r="T1351">
        <v>9900</v>
      </c>
      <c r="U1351">
        <v>52100</v>
      </c>
      <c r="V1351">
        <v>19</v>
      </c>
      <c r="W1351">
        <v>6.1</v>
      </c>
      <c r="X1351">
        <v>5800</v>
      </c>
      <c r="Y1351">
        <v>51100</v>
      </c>
      <c r="Z1351">
        <v>11.4</v>
      </c>
      <c r="AA1351">
        <v>4.7</v>
      </c>
      <c r="AB1351">
        <v>5100</v>
      </c>
      <c r="AC1351">
        <v>48100</v>
      </c>
      <c r="AD1351">
        <v>10.5</v>
      </c>
      <c r="AE1351">
        <v>5.2</v>
      </c>
      <c r="AF1351">
        <v>4100</v>
      </c>
      <c r="AG1351">
        <v>46300</v>
      </c>
      <c r="AH1351">
        <v>8.8000000000000007</v>
      </c>
      <c r="AI1351">
        <v>5</v>
      </c>
      <c r="AJ1351">
        <v>6100</v>
      </c>
      <c r="AK1351">
        <v>49600</v>
      </c>
      <c r="AL1351">
        <v>12.2</v>
      </c>
      <c r="AM1351">
        <v>5.7</v>
      </c>
      <c r="AN1351">
        <v>5300</v>
      </c>
      <c r="AO1351">
        <v>48000</v>
      </c>
      <c r="AP1351">
        <v>11</v>
      </c>
      <c r="AQ1351">
        <v>5.4</v>
      </c>
      <c r="AR1351">
        <v>6100</v>
      </c>
      <c r="AS1351">
        <v>48200</v>
      </c>
      <c r="AT1351">
        <v>12.6</v>
      </c>
      <c r="AU1351">
        <v>5.8</v>
      </c>
      <c r="AV1351">
        <v>3400</v>
      </c>
      <c r="AW1351">
        <v>53500</v>
      </c>
      <c r="AX1351">
        <v>6.4</v>
      </c>
      <c r="AY1351" t="s">
        <v>38</v>
      </c>
      <c r="AZ1351">
        <v>3600</v>
      </c>
      <c r="BA1351">
        <v>49400</v>
      </c>
      <c r="BB1351">
        <v>7.4</v>
      </c>
      <c r="BC1351" t="s">
        <v>38</v>
      </c>
      <c r="BD1351">
        <v>4700</v>
      </c>
      <c r="BE1351">
        <v>49700</v>
      </c>
      <c r="BF1351">
        <v>9.5</v>
      </c>
      <c r="BG1351">
        <v>5.6</v>
      </c>
      <c r="BH1351">
        <v>5200</v>
      </c>
      <c r="BI1351">
        <v>48400</v>
      </c>
      <c r="BJ1351">
        <v>10.7</v>
      </c>
      <c r="BK1351">
        <v>6.2</v>
      </c>
      <c r="BL1351">
        <v>5200</v>
      </c>
      <c r="BM1351">
        <v>50400</v>
      </c>
      <c r="BN1351">
        <v>10.3</v>
      </c>
      <c r="BO1351">
        <v>5.7</v>
      </c>
      <c r="BP1351">
        <v>4500</v>
      </c>
      <c r="BQ1351">
        <v>50100</v>
      </c>
      <c r="BR1351">
        <v>8.9</v>
      </c>
      <c r="BS1351" t="s">
        <v>38</v>
      </c>
      <c r="BT1351" t="s">
        <v>37</v>
      </c>
      <c r="BU1351">
        <v>42900</v>
      </c>
      <c r="BV1351" t="s">
        <v>37</v>
      </c>
      <c r="BW1351" t="s">
        <v>37</v>
      </c>
    </row>
    <row r="1352" spans="1:75" x14ac:dyDescent="0.3">
      <c r="A1352" t="s">
        <v>327</v>
      </c>
      <c r="B1352" t="str">
        <f>VLOOKUP(A1352,'class and classification'!$A$1:$B$338,2,FALSE)</f>
        <v>Predominantly Urban</v>
      </c>
      <c r="C1352" t="str">
        <f>VLOOKUP(A1352,'class and classification'!$A$1:$C$338,3,FALSE)</f>
        <v>SD</v>
      </c>
      <c r="D1352">
        <v>7600</v>
      </c>
      <c r="E1352">
        <v>57800</v>
      </c>
      <c r="F1352">
        <v>13.1</v>
      </c>
      <c r="G1352">
        <v>3.1</v>
      </c>
      <c r="H1352">
        <v>8400</v>
      </c>
      <c r="I1352">
        <v>57500</v>
      </c>
      <c r="J1352">
        <v>14.6</v>
      </c>
      <c r="K1352">
        <v>3.3</v>
      </c>
      <c r="L1352">
        <v>9400</v>
      </c>
      <c r="M1352">
        <v>55000</v>
      </c>
      <c r="N1352">
        <v>17.100000000000001</v>
      </c>
      <c r="O1352">
        <v>6</v>
      </c>
      <c r="P1352">
        <v>7300</v>
      </c>
      <c r="Q1352">
        <v>55100</v>
      </c>
      <c r="R1352">
        <v>13.2</v>
      </c>
      <c r="S1352">
        <v>5.5</v>
      </c>
      <c r="T1352">
        <v>8400</v>
      </c>
      <c r="U1352">
        <v>59100</v>
      </c>
      <c r="V1352">
        <v>14.2</v>
      </c>
      <c r="W1352">
        <v>5.6</v>
      </c>
      <c r="X1352">
        <v>9600</v>
      </c>
      <c r="Y1352">
        <v>59400</v>
      </c>
      <c r="Z1352">
        <v>16.100000000000001</v>
      </c>
      <c r="AA1352">
        <v>5.2</v>
      </c>
      <c r="AB1352">
        <v>6600</v>
      </c>
      <c r="AC1352">
        <v>56800</v>
      </c>
      <c r="AD1352">
        <v>11.6</v>
      </c>
      <c r="AE1352">
        <v>5.0999999999999996</v>
      </c>
      <c r="AF1352">
        <v>8900</v>
      </c>
      <c r="AG1352">
        <v>53600</v>
      </c>
      <c r="AH1352">
        <v>16.600000000000001</v>
      </c>
      <c r="AI1352">
        <v>6.9</v>
      </c>
      <c r="AJ1352">
        <v>7400</v>
      </c>
      <c r="AK1352">
        <v>57900</v>
      </c>
      <c r="AL1352">
        <v>12.8</v>
      </c>
      <c r="AM1352">
        <v>5.8</v>
      </c>
      <c r="AN1352">
        <v>6600</v>
      </c>
      <c r="AO1352">
        <v>60900</v>
      </c>
      <c r="AP1352">
        <v>10.8</v>
      </c>
      <c r="AQ1352">
        <v>5.3</v>
      </c>
      <c r="AR1352">
        <v>6000</v>
      </c>
      <c r="AS1352">
        <v>59200</v>
      </c>
      <c r="AT1352">
        <v>10.199999999999999</v>
      </c>
      <c r="AU1352">
        <v>5.2</v>
      </c>
      <c r="AV1352">
        <v>10200</v>
      </c>
      <c r="AW1352">
        <v>62000</v>
      </c>
      <c r="AX1352">
        <v>16.5</v>
      </c>
      <c r="AY1352">
        <v>6.5</v>
      </c>
      <c r="AZ1352">
        <v>8400</v>
      </c>
      <c r="BA1352">
        <v>68300</v>
      </c>
      <c r="BB1352">
        <v>12.4</v>
      </c>
      <c r="BC1352">
        <v>6.2</v>
      </c>
      <c r="BD1352">
        <v>8500</v>
      </c>
      <c r="BE1352">
        <v>66100</v>
      </c>
      <c r="BF1352">
        <v>12.9</v>
      </c>
      <c r="BG1352">
        <v>5.5</v>
      </c>
      <c r="BH1352">
        <v>10500</v>
      </c>
      <c r="BI1352">
        <v>66000</v>
      </c>
      <c r="BJ1352">
        <v>15.9</v>
      </c>
      <c r="BK1352">
        <v>6.7</v>
      </c>
      <c r="BL1352">
        <v>5200</v>
      </c>
      <c r="BM1352">
        <v>60800</v>
      </c>
      <c r="BN1352">
        <v>8.6</v>
      </c>
      <c r="BO1352" t="s">
        <v>38</v>
      </c>
      <c r="BP1352">
        <v>5100</v>
      </c>
      <c r="BQ1352">
        <v>58600</v>
      </c>
      <c r="BR1352">
        <v>8.6</v>
      </c>
      <c r="BS1352" t="s">
        <v>38</v>
      </c>
      <c r="BT1352">
        <v>6200</v>
      </c>
      <c r="BU1352">
        <v>63100</v>
      </c>
      <c r="BV1352">
        <v>9.8000000000000007</v>
      </c>
      <c r="BW1352">
        <v>5.6</v>
      </c>
    </row>
    <row r="1353" spans="1:75" x14ac:dyDescent="0.3">
      <c r="A1353" t="s">
        <v>328</v>
      </c>
      <c r="B1353" t="str">
        <f>VLOOKUP(A1353,'class and classification'!$A$1:$B$338,2,FALSE)</f>
        <v>Urban with Significant Rural</v>
      </c>
      <c r="C1353" t="str">
        <f>VLOOKUP(A1353,'class and classification'!$A$1:$C$338,3,FALSE)</f>
        <v>SD</v>
      </c>
      <c r="D1353">
        <v>8600</v>
      </c>
      <c r="E1353">
        <v>53600</v>
      </c>
      <c r="F1353">
        <v>16</v>
      </c>
      <c r="G1353">
        <v>3.7</v>
      </c>
      <c r="H1353">
        <v>6100</v>
      </c>
      <c r="I1353">
        <v>53300</v>
      </c>
      <c r="J1353">
        <v>11.4</v>
      </c>
      <c r="K1353">
        <v>3.1</v>
      </c>
      <c r="L1353">
        <v>6300</v>
      </c>
      <c r="M1353">
        <v>53200</v>
      </c>
      <c r="N1353">
        <v>11.8</v>
      </c>
      <c r="O1353">
        <v>5.4</v>
      </c>
      <c r="P1353">
        <v>9100</v>
      </c>
      <c r="Q1353">
        <v>53200</v>
      </c>
      <c r="R1353">
        <v>17.2</v>
      </c>
      <c r="S1353">
        <v>6.1</v>
      </c>
      <c r="T1353">
        <v>7500</v>
      </c>
      <c r="U1353">
        <v>54900</v>
      </c>
      <c r="V1353">
        <v>13.6</v>
      </c>
      <c r="W1353">
        <v>5.3</v>
      </c>
      <c r="X1353">
        <v>4500</v>
      </c>
      <c r="Y1353">
        <v>55600</v>
      </c>
      <c r="Z1353">
        <v>8.1</v>
      </c>
      <c r="AA1353">
        <v>4</v>
      </c>
      <c r="AB1353">
        <v>5800</v>
      </c>
      <c r="AC1353">
        <v>48600</v>
      </c>
      <c r="AD1353">
        <v>11.9</v>
      </c>
      <c r="AE1353">
        <v>5.0999999999999996</v>
      </c>
      <c r="AF1353">
        <v>4100</v>
      </c>
      <c r="AG1353">
        <v>50600</v>
      </c>
      <c r="AH1353">
        <v>8.1</v>
      </c>
      <c r="AI1353">
        <v>4.4000000000000004</v>
      </c>
      <c r="AJ1353">
        <v>5100</v>
      </c>
      <c r="AK1353">
        <v>50300</v>
      </c>
      <c r="AL1353">
        <v>10.1</v>
      </c>
      <c r="AM1353">
        <v>5.2</v>
      </c>
      <c r="AN1353">
        <v>5500</v>
      </c>
      <c r="AO1353">
        <v>52700</v>
      </c>
      <c r="AP1353">
        <v>10.5</v>
      </c>
      <c r="AQ1353">
        <v>5</v>
      </c>
      <c r="AR1353">
        <v>5800</v>
      </c>
      <c r="AS1353">
        <v>50600</v>
      </c>
      <c r="AT1353">
        <v>11.5</v>
      </c>
      <c r="AU1353">
        <v>5.6</v>
      </c>
      <c r="AV1353">
        <v>6700</v>
      </c>
      <c r="AW1353">
        <v>54500</v>
      </c>
      <c r="AX1353">
        <v>12.4</v>
      </c>
      <c r="AY1353">
        <v>5.8</v>
      </c>
      <c r="AZ1353">
        <v>4500</v>
      </c>
      <c r="BA1353">
        <v>57400</v>
      </c>
      <c r="BB1353">
        <v>7.9</v>
      </c>
      <c r="BC1353" t="s">
        <v>38</v>
      </c>
      <c r="BD1353">
        <v>6900</v>
      </c>
      <c r="BE1353">
        <v>54700</v>
      </c>
      <c r="BF1353">
        <v>12.7</v>
      </c>
      <c r="BG1353">
        <v>6.4</v>
      </c>
      <c r="BH1353">
        <v>5100</v>
      </c>
      <c r="BI1353">
        <v>55000</v>
      </c>
      <c r="BJ1353">
        <v>9.1999999999999993</v>
      </c>
      <c r="BK1353" t="s">
        <v>38</v>
      </c>
      <c r="BL1353">
        <v>4700</v>
      </c>
      <c r="BM1353">
        <v>56200</v>
      </c>
      <c r="BN1353">
        <v>8.4</v>
      </c>
      <c r="BO1353" t="s">
        <v>38</v>
      </c>
      <c r="BP1353">
        <v>4500</v>
      </c>
      <c r="BQ1353">
        <v>49300</v>
      </c>
      <c r="BR1353">
        <v>9.1999999999999993</v>
      </c>
      <c r="BS1353" t="s">
        <v>38</v>
      </c>
      <c r="BT1353">
        <v>4200</v>
      </c>
      <c r="BU1353">
        <v>54800</v>
      </c>
      <c r="BV1353">
        <v>7.7</v>
      </c>
      <c r="BW1353" t="s">
        <v>38</v>
      </c>
    </row>
    <row r="1354" spans="1:75" x14ac:dyDescent="0.3">
      <c r="A1354" t="s">
        <v>329</v>
      </c>
      <c r="B1354" t="str">
        <f>VLOOKUP(A1354,'class and classification'!$A$1:$B$338,2,FALSE)</f>
        <v>Urban with Significant Rural</v>
      </c>
      <c r="C1354" t="str">
        <f>VLOOKUP(A1354,'class and classification'!$A$1:$C$338,3,FALSE)</f>
        <v>SD</v>
      </c>
      <c r="D1354">
        <v>5200</v>
      </c>
      <c r="E1354">
        <v>61300</v>
      </c>
      <c r="F1354">
        <v>8.5</v>
      </c>
      <c r="G1354">
        <v>2.7</v>
      </c>
      <c r="H1354">
        <v>5900</v>
      </c>
      <c r="I1354">
        <v>60500</v>
      </c>
      <c r="J1354">
        <v>9.6999999999999993</v>
      </c>
      <c r="K1354">
        <v>2.9</v>
      </c>
      <c r="L1354">
        <v>8400</v>
      </c>
      <c r="M1354">
        <v>64800</v>
      </c>
      <c r="N1354">
        <v>13</v>
      </c>
      <c r="O1354">
        <v>5</v>
      </c>
      <c r="P1354">
        <v>6200</v>
      </c>
      <c r="Q1354">
        <v>63900</v>
      </c>
      <c r="R1354">
        <v>9.8000000000000007</v>
      </c>
      <c r="S1354">
        <v>4.4000000000000004</v>
      </c>
      <c r="T1354">
        <v>8500</v>
      </c>
      <c r="U1354">
        <v>61800</v>
      </c>
      <c r="V1354">
        <v>13.8</v>
      </c>
      <c r="W1354">
        <v>5.0999999999999996</v>
      </c>
      <c r="X1354">
        <v>6500</v>
      </c>
      <c r="Y1354">
        <v>58700</v>
      </c>
      <c r="Z1354">
        <v>11</v>
      </c>
      <c r="AA1354">
        <v>4.7</v>
      </c>
      <c r="AB1354">
        <v>5400</v>
      </c>
      <c r="AC1354">
        <v>59500</v>
      </c>
      <c r="AD1354">
        <v>9.1999999999999993</v>
      </c>
      <c r="AE1354">
        <v>4.3</v>
      </c>
      <c r="AF1354">
        <v>7100</v>
      </c>
      <c r="AG1354">
        <v>63600</v>
      </c>
      <c r="AH1354">
        <v>11.2</v>
      </c>
      <c r="AI1354">
        <v>4.5999999999999996</v>
      </c>
      <c r="AJ1354">
        <v>7900</v>
      </c>
      <c r="AK1354">
        <v>67500</v>
      </c>
      <c r="AL1354">
        <v>11.7</v>
      </c>
      <c r="AM1354">
        <v>4.8</v>
      </c>
      <c r="AN1354">
        <v>9100</v>
      </c>
      <c r="AO1354">
        <v>66700</v>
      </c>
      <c r="AP1354">
        <v>13.7</v>
      </c>
      <c r="AQ1354">
        <v>5.5</v>
      </c>
      <c r="AR1354">
        <v>5000</v>
      </c>
      <c r="AS1354">
        <v>59700</v>
      </c>
      <c r="AT1354">
        <v>8.4</v>
      </c>
      <c r="AU1354">
        <v>4.5</v>
      </c>
      <c r="AV1354">
        <v>3400</v>
      </c>
      <c r="AW1354">
        <v>62200</v>
      </c>
      <c r="AX1354">
        <v>5.5</v>
      </c>
      <c r="AY1354" t="s">
        <v>38</v>
      </c>
      <c r="AZ1354">
        <v>6300</v>
      </c>
      <c r="BA1354">
        <v>61800</v>
      </c>
      <c r="BB1354">
        <v>10.199999999999999</v>
      </c>
      <c r="BC1354">
        <v>4.9000000000000004</v>
      </c>
      <c r="BD1354">
        <v>6000</v>
      </c>
      <c r="BE1354">
        <v>68600</v>
      </c>
      <c r="BF1354">
        <v>8.8000000000000007</v>
      </c>
      <c r="BG1354">
        <v>4.5999999999999996</v>
      </c>
      <c r="BH1354">
        <v>6800</v>
      </c>
      <c r="BI1354">
        <v>66300</v>
      </c>
      <c r="BJ1354">
        <v>10.199999999999999</v>
      </c>
      <c r="BK1354">
        <v>5.2</v>
      </c>
      <c r="BL1354">
        <v>7900</v>
      </c>
      <c r="BM1354">
        <v>63700</v>
      </c>
      <c r="BN1354">
        <v>12.4</v>
      </c>
      <c r="BO1354">
        <v>5.8</v>
      </c>
      <c r="BP1354">
        <v>3700</v>
      </c>
      <c r="BQ1354">
        <v>64300</v>
      </c>
      <c r="BR1354">
        <v>5.8</v>
      </c>
      <c r="BS1354" t="s">
        <v>38</v>
      </c>
      <c r="BT1354">
        <v>3600</v>
      </c>
      <c r="BU1354">
        <v>67500</v>
      </c>
      <c r="BV1354">
        <v>5.3</v>
      </c>
      <c r="BW1354">
        <v>3.5</v>
      </c>
    </row>
    <row r="1355" spans="1:75" x14ac:dyDescent="0.3">
      <c r="A1355" t="s">
        <v>330</v>
      </c>
      <c r="B1355" t="str">
        <f>VLOOKUP(A1355,'class and classification'!$A$1:$B$338,2,FALSE)</f>
        <v>Predominantly Rural</v>
      </c>
      <c r="C1355" t="str">
        <f>VLOOKUP(A1355,'class and classification'!$A$1:$C$338,3,FALSE)</f>
        <v>SD</v>
      </c>
      <c r="D1355">
        <v>8700</v>
      </c>
      <c r="E1355">
        <v>48100</v>
      </c>
      <c r="F1355">
        <v>18.2</v>
      </c>
      <c r="G1355">
        <v>3.2</v>
      </c>
      <c r="H1355">
        <v>8500</v>
      </c>
      <c r="I1355">
        <v>48800</v>
      </c>
      <c r="J1355">
        <v>17.399999999999999</v>
      </c>
      <c r="K1355">
        <v>3.5</v>
      </c>
      <c r="L1355">
        <v>7200</v>
      </c>
      <c r="M1355">
        <v>47000</v>
      </c>
      <c r="N1355">
        <v>15.4</v>
      </c>
      <c r="O1355">
        <v>5.9</v>
      </c>
      <c r="P1355">
        <v>7000</v>
      </c>
      <c r="Q1355">
        <v>49100</v>
      </c>
      <c r="R1355">
        <v>14.3</v>
      </c>
      <c r="S1355">
        <v>5.3</v>
      </c>
      <c r="T1355">
        <v>8600</v>
      </c>
      <c r="U1355">
        <v>47800</v>
      </c>
      <c r="V1355">
        <v>18.100000000000001</v>
      </c>
      <c r="W1355">
        <v>6</v>
      </c>
      <c r="X1355">
        <v>5800</v>
      </c>
      <c r="Y1355">
        <v>49600</v>
      </c>
      <c r="Z1355">
        <v>11.8</v>
      </c>
      <c r="AA1355">
        <v>5.3</v>
      </c>
      <c r="AB1355">
        <v>9000</v>
      </c>
      <c r="AC1355">
        <v>48500</v>
      </c>
      <c r="AD1355">
        <v>18.7</v>
      </c>
      <c r="AE1355">
        <v>6.8</v>
      </c>
      <c r="AF1355">
        <v>4200</v>
      </c>
      <c r="AG1355">
        <v>45000</v>
      </c>
      <c r="AH1355">
        <v>9.4</v>
      </c>
      <c r="AI1355">
        <v>5.4</v>
      </c>
      <c r="AJ1355">
        <v>4200</v>
      </c>
      <c r="AK1355">
        <v>43900</v>
      </c>
      <c r="AL1355">
        <v>9.6999999999999993</v>
      </c>
      <c r="AM1355" t="s">
        <v>38</v>
      </c>
      <c r="AN1355">
        <v>4700</v>
      </c>
      <c r="AO1355">
        <v>45300</v>
      </c>
      <c r="AP1355">
        <v>10.3</v>
      </c>
      <c r="AQ1355" t="s">
        <v>38</v>
      </c>
      <c r="AR1355">
        <v>5000</v>
      </c>
      <c r="AS1355">
        <v>45800</v>
      </c>
      <c r="AT1355">
        <v>11</v>
      </c>
      <c r="AU1355">
        <v>6.2</v>
      </c>
      <c r="AV1355">
        <v>5200</v>
      </c>
      <c r="AW1355">
        <v>48400</v>
      </c>
      <c r="AX1355">
        <v>10.8</v>
      </c>
      <c r="AY1355">
        <v>6.2</v>
      </c>
      <c r="AZ1355">
        <v>6700</v>
      </c>
      <c r="BA1355">
        <v>50100</v>
      </c>
      <c r="BB1355">
        <v>13.3</v>
      </c>
      <c r="BC1355">
        <v>6.5</v>
      </c>
      <c r="BD1355">
        <v>3800</v>
      </c>
      <c r="BE1355">
        <v>47100</v>
      </c>
      <c r="BF1355">
        <v>8.1</v>
      </c>
      <c r="BG1355" t="s">
        <v>38</v>
      </c>
      <c r="BH1355">
        <v>5200</v>
      </c>
      <c r="BI1355">
        <v>49300</v>
      </c>
      <c r="BJ1355">
        <v>10.6</v>
      </c>
      <c r="BK1355">
        <v>5.3</v>
      </c>
      <c r="BL1355">
        <v>8500</v>
      </c>
      <c r="BM1355">
        <v>50600</v>
      </c>
      <c r="BN1355">
        <v>16.899999999999999</v>
      </c>
      <c r="BO1355">
        <v>7.5</v>
      </c>
      <c r="BP1355">
        <v>5900</v>
      </c>
      <c r="BQ1355">
        <v>49600</v>
      </c>
      <c r="BR1355">
        <v>11.9</v>
      </c>
      <c r="BS1355" t="s">
        <v>38</v>
      </c>
      <c r="BT1355">
        <v>5500</v>
      </c>
      <c r="BU1355">
        <v>50500</v>
      </c>
      <c r="BV1355">
        <v>10.9</v>
      </c>
      <c r="BW1355">
        <v>6</v>
      </c>
    </row>
    <row r="1356" spans="1:75" x14ac:dyDescent="0.3">
      <c r="A1356" t="s">
        <v>331</v>
      </c>
      <c r="B1356" t="str">
        <f>VLOOKUP(A1356,'class and classification'!$A$1:$B$338,2,FALSE)</f>
        <v>Predominantly Urban</v>
      </c>
      <c r="C1356" t="str">
        <f>VLOOKUP(A1356,'class and classification'!$A$1:$C$338,3,FALSE)</f>
        <v>SD</v>
      </c>
      <c r="D1356">
        <v>5000</v>
      </c>
      <c r="E1356">
        <v>38600</v>
      </c>
      <c r="F1356">
        <v>12.9</v>
      </c>
      <c r="G1356">
        <v>3.1</v>
      </c>
      <c r="H1356">
        <v>4900</v>
      </c>
      <c r="I1356">
        <v>38400</v>
      </c>
      <c r="J1356">
        <v>12.7</v>
      </c>
      <c r="K1356">
        <v>3</v>
      </c>
      <c r="L1356">
        <v>5400</v>
      </c>
      <c r="M1356">
        <v>40800</v>
      </c>
      <c r="N1356">
        <v>13.3</v>
      </c>
      <c r="O1356">
        <v>6.1</v>
      </c>
      <c r="P1356">
        <v>4200</v>
      </c>
      <c r="Q1356">
        <v>37200</v>
      </c>
      <c r="R1356">
        <v>11.3</v>
      </c>
      <c r="S1356">
        <v>6</v>
      </c>
      <c r="T1356">
        <v>2400</v>
      </c>
      <c r="U1356">
        <v>40800</v>
      </c>
      <c r="V1356">
        <v>5.8</v>
      </c>
      <c r="W1356" t="s">
        <v>38</v>
      </c>
      <c r="X1356">
        <v>2400</v>
      </c>
      <c r="Y1356">
        <v>35600</v>
      </c>
      <c r="Z1356">
        <v>6.8</v>
      </c>
      <c r="AA1356" t="s">
        <v>38</v>
      </c>
      <c r="AB1356">
        <v>2900</v>
      </c>
      <c r="AC1356">
        <v>31200</v>
      </c>
      <c r="AD1356">
        <v>9.4</v>
      </c>
      <c r="AE1356" t="s">
        <v>38</v>
      </c>
      <c r="AF1356">
        <v>3900</v>
      </c>
      <c r="AG1356">
        <v>31300</v>
      </c>
      <c r="AH1356">
        <v>12.4</v>
      </c>
      <c r="AI1356" t="s">
        <v>38</v>
      </c>
      <c r="AJ1356">
        <v>6500</v>
      </c>
      <c r="AK1356">
        <v>33400</v>
      </c>
      <c r="AL1356">
        <v>19.600000000000001</v>
      </c>
      <c r="AM1356">
        <v>8.6999999999999993</v>
      </c>
      <c r="AN1356">
        <v>9500</v>
      </c>
      <c r="AO1356">
        <v>36700</v>
      </c>
      <c r="AP1356">
        <v>25.8</v>
      </c>
      <c r="AQ1356">
        <v>10.5</v>
      </c>
      <c r="AR1356">
        <v>5700</v>
      </c>
      <c r="AS1356">
        <v>36600</v>
      </c>
      <c r="AT1356">
        <v>15.7</v>
      </c>
      <c r="AU1356">
        <v>9.1</v>
      </c>
      <c r="AV1356">
        <v>3100</v>
      </c>
      <c r="AW1356">
        <v>38700</v>
      </c>
      <c r="AX1356">
        <v>8</v>
      </c>
      <c r="AY1356" t="s">
        <v>38</v>
      </c>
      <c r="AZ1356">
        <v>5600</v>
      </c>
      <c r="BA1356">
        <v>38300</v>
      </c>
      <c r="BB1356">
        <v>14.7</v>
      </c>
      <c r="BC1356">
        <v>7</v>
      </c>
      <c r="BD1356">
        <v>2400</v>
      </c>
      <c r="BE1356">
        <v>38200</v>
      </c>
      <c r="BF1356">
        <v>6.2</v>
      </c>
      <c r="BG1356" t="s">
        <v>38</v>
      </c>
      <c r="BH1356">
        <v>3300</v>
      </c>
      <c r="BI1356">
        <v>39500</v>
      </c>
      <c r="BJ1356">
        <v>8.3000000000000007</v>
      </c>
      <c r="BK1356">
        <v>5.7</v>
      </c>
      <c r="BL1356">
        <v>5100</v>
      </c>
      <c r="BM1356">
        <v>38900</v>
      </c>
      <c r="BN1356">
        <v>13.2</v>
      </c>
      <c r="BO1356">
        <v>6.9</v>
      </c>
      <c r="BP1356">
        <v>3800</v>
      </c>
      <c r="BQ1356">
        <v>40100</v>
      </c>
      <c r="BR1356">
        <v>9.4</v>
      </c>
      <c r="BS1356" t="s">
        <v>38</v>
      </c>
      <c r="BT1356">
        <v>1600</v>
      </c>
      <c r="BU1356">
        <v>33900</v>
      </c>
      <c r="BV1356">
        <v>4.5999999999999996</v>
      </c>
      <c r="BW1356" t="s">
        <v>38</v>
      </c>
    </row>
    <row r="1357" spans="1:75" x14ac:dyDescent="0.3">
      <c r="A1357" t="s">
        <v>332</v>
      </c>
      <c r="B1357" t="str">
        <f>VLOOKUP(A1357,'class and classification'!$A$1:$B$338,2,FALSE)</f>
        <v>Predominantly Rural</v>
      </c>
      <c r="C1357" t="str">
        <f>VLOOKUP(A1357,'class and classification'!$A$1:$C$338,3,FALSE)</f>
        <v>SD</v>
      </c>
      <c r="D1357">
        <v>4300</v>
      </c>
      <c r="E1357">
        <v>31000</v>
      </c>
      <c r="F1357">
        <v>13.8</v>
      </c>
      <c r="G1357">
        <v>3.1</v>
      </c>
      <c r="H1357">
        <v>4000</v>
      </c>
      <c r="I1357">
        <v>31500</v>
      </c>
      <c r="J1357">
        <v>12.8</v>
      </c>
      <c r="K1357">
        <v>2.9</v>
      </c>
      <c r="L1357">
        <v>2300</v>
      </c>
      <c r="M1357">
        <v>32500</v>
      </c>
      <c r="N1357">
        <v>7</v>
      </c>
      <c r="O1357" t="s">
        <v>38</v>
      </c>
      <c r="P1357">
        <v>3200</v>
      </c>
      <c r="Q1357">
        <v>32800</v>
      </c>
      <c r="R1357">
        <v>9.6999999999999993</v>
      </c>
      <c r="S1357">
        <v>5.3</v>
      </c>
      <c r="T1357">
        <v>4400</v>
      </c>
      <c r="U1357">
        <v>32500</v>
      </c>
      <c r="V1357">
        <v>13.5</v>
      </c>
      <c r="W1357">
        <v>6.3</v>
      </c>
      <c r="X1357">
        <v>4300</v>
      </c>
      <c r="Y1357">
        <v>30200</v>
      </c>
      <c r="Z1357">
        <v>14.2</v>
      </c>
      <c r="AA1357">
        <v>7.5</v>
      </c>
      <c r="AB1357">
        <v>4400</v>
      </c>
      <c r="AC1357">
        <v>29300</v>
      </c>
      <c r="AD1357">
        <v>15</v>
      </c>
      <c r="AE1357">
        <v>7.7</v>
      </c>
      <c r="AF1357">
        <v>2800</v>
      </c>
      <c r="AG1357">
        <v>29300</v>
      </c>
      <c r="AH1357">
        <v>9.6</v>
      </c>
      <c r="AI1357" t="s">
        <v>38</v>
      </c>
      <c r="AJ1357">
        <v>3100</v>
      </c>
      <c r="AK1357">
        <v>26400</v>
      </c>
      <c r="AL1357">
        <v>11.7</v>
      </c>
      <c r="AM1357" t="s">
        <v>38</v>
      </c>
      <c r="AN1357">
        <v>2900</v>
      </c>
      <c r="AO1357">
        <v>29000</v>
      </c>
      <c r="AP1357">
        <v>9.9</v>
      </c>
      <c r="AQ1357" t="s">
        <v>38</v>
      </c>
      <c r="AR1357">
        <v>6200</v>
      </c>
      <c r="AS1357">
        <v>30500</v>
      </c>
      <c r="AT1357">
        <v>20.399999999999999</v>
      </c>
      <c r="AU1357">
        <v>10.4</v>
      </c>
      <c r="AV1357">
        <v>6400</v>
      </c>
      <c r="AW1357">
        <v>32000</v>
      </c>
      <c r="AX1357">
        <v>19.899999999999999</v>
      </c>
      <c r="AY1357">
        <v>9.8000000000000007</v>
      </c>
      <c r="AZ1357">
        <v>2300</v>
      </c>
      <c r="BA1357">
        <v>33500</v>
      </c>
      <c r="BB1357">
        <v>6.7</v>
      </c>
      <c r="BC1357" t="s">
        <v>38</v>
      </c>
      <c r="BD1357">
        <v>1600</v>
      </c>
      <c r="BE1357">
        <v>35500</v>
      </c>
      <c r="BF1357">
        <v>4.5</v>
      </c>
      <c r="BG1357" t="s">
        <v>38</v>
      </c>
      <c r="BH1357">
        <v>5100</v>
      </c>
      <c r="BI1357">
        <v>31400</v>
      </c>
      <c r="BJ1357">
        <v>16.399999999999999</v>
      </c>
      <c r="BK1357">
        <v>8.1</v>
      </c>
      <c r="BL1357">
        <v>5600</v>
      </c>
      <c r="BM1357">
        <v>31600</v>
      </c>
      <c r="BN1357">
        <v>17.8</v>
      </c>
      <c r="BO1357">
        <v>8.8000000000000007</v>
      </c>
      <c r="BP1357">
        <v>2200</v>
      </c>
      <c r="BQ1357">
        <v>29700</v>
      </c>
      <c r="BR1357">
        <v>7.4</v>
      </c>
      <c r="BS1357" t="s">
        <v>38</v>
      </c>
      <c r="BT1357">
        <v>2000</v>
      </c>
      <c r="BU1357">
        <v>32700</v>
      </c>
      <c r="BV1357">
        <v>6.3</v>
      </c>
      <c r="BW1357" t="s">
        <v>38</v>
      </c>
    </row>
    <row r="1358" spans="1:75" x14ac:dyDescent="0.3">
      <c r="A1358" t="s">
        <v>333</v>
      </c>
      <c r="B1358" t="str">
        <f>VLOOKUP(A1358,'class and classification'!$A$1:$B$338,2,FALSE)</f>
        <v>Predominantly Urban</v>
      </c>
      <c r="C1358" t="str">
        <f>VLOOKUP(A1358,'class and classification'!$A$1:$C$338,3,FALSE)</f>
        <v>SD</v>
      </c>
      <c r="D1358">
        <v>7700</v>
      </c>
      <c r="E1358">
        <v>56500</v>
      </c>
      <c r="F1358">
        <v>13.7</v>
      </c>
      <c r="G1358">
        <v>3.2</v>
      </c>
      <c r="H1358">
        <v>9700</v>
      </c>
      <c r="I1358">
        <v>58700</v>
      </c>
      <c r="J1358">
        <v>16.5</v>
      </c>
      <c r="K1358">
        <v>3.1</v>
      </c>
      <c r="L1358">
        <v>9600</v>
      </c>
      <c r="M1358">
        <v>58800</v>
      </c>
      <c r="N1358">
        <v>16.3</v>
      </c>
      <c r="O1358">
        <v>4.7</v>
      </c>
      <c r="P1358">
        <v>8200</v>
      </c>
      <c r="Q1358">
        <v>60500</v>
      </c>
      <c r="R1358">
        <v>13.5</v>
      </c>
      <c r="S1358">
        <v>4.3</v>
      </c>
      <c r="T1358">
        <v>8700</v>
      </c>
      <c r="U1358">
        <v>62000</v>
      </c>
      <c r="V1358">
        <v>14</v>
      </c>
      <c r="W1358">
        <v>4.9000000000000004</v>
      </c>
      <c r="X1358">
        <v>8200</v>
      </c>
      <c r="Y1358">
        <v>59100</v>
      </c>
      <c r="Z1358">
        <v>13.9</v>
      </c>
      <c r="AA1358">
        <v>5.3</v>
      </c>
      <c r="AB1358">
        <v>8200</v>
      </c>
      <c r="AC1358">
        <v>56000</v>
      </c>
      <c r="AD1358">
        <v>14.7</v>
      </c>
      <c r="AE1358">
        <v>5.7</v>
      </c>
      <c r="AF1358">
        <v>8900</v>
      </c>
      <c r="AG1358">
        <v>56600</v>
      </c>
      <c r="AH1358">
        <v>15.7</v>
      </c>
      <c r="AI1358">
        <v>6.3</v>
      </c>
      <c r="AJ1358">
        <v>7300</v>
      </c>
      <c r="AK1358">
        <v>58500</v>
      </c>
      <c r="AL1358">
        <v>12.5</v>
      </c>
      <c r="AM1358">
        <v>5.6</v>
      </c>
      <c r="AN1358">
        <v>8500</v>
      </c>
      <c r="AO1358">
        <v>62300</v>
      </c>
      <c r="AP1358">
        <v>13.6</v>
      </c>
      <c r="AQ1358">
        <v>5.7</v>
      </c>
      <c r="AR1358">
        <v>7400</v>
      </c>
      <c r="AS1358">
        <v>58500</v>
      </c>
      <c r="AT1358">
        <v>12.6</v>
      </c>
      <c r="AU1358">
        <v>5.6</v>
      </c>
      <c r="AV1358">
        <v>5600</v>
      </c>
      <c r="AW1358">
        <v>54600</v>
      </c>
      <c r="AX1358">
        <v>10.3</v>
      </c>
      <c r="AY1358">
        <v>5</v>
      </c>
      <c r="AZ1358">
        <v>10500</v>
      </c>
      <c r="BA1358">
        <v>53300</v>
      </c>
      <c r="BB1358">
        <v>19.8</v>
      </c>
      <c r="BC1358">
        <v>7.3</v>
      </c>
      <c r="BD1358">
        <v>9200</v>
      </c>
      <c r="BE1358">
        <v>58700</v>
      </c>
      <c r="BF1358">
        <v>15.7</v>
      </c>
      <c r="BG1358">
        <v>6.5</v>
      </c>
      <c r="BH1358">
        <v>7500</v>
      </c>
      <c r="BI1358">
        <v>65900</v>
      </c>
      <c r="BJ1358">
        <v>11.4</v>
      </c>
      <c r="BK1358">
        <v>5.3</v>
      </c>
      <c r="BL1358">
        <v>4400</v>
      </c>
      <c r="BM1358">
        <v>61800</v>
      </c>
      <c r="BN1358">
        <v>7.1</v>
      </c>
      <c r="BO1358">
        <v>4.0999999999999996</v>
      </c>
      <c r="BP1358">
        <v>4500</v>
      </c>
      <c r="BQ1358">
        <v>62200</v>
      </c>
      <c r="BR1358">
        <v>7.2</v>
      </c>
      <c r="BS1358" t="s">
        <v>38</v>
      </c>
      <c r="BT1358">
        <v>6100</v>
      </c>
      <c r="BU1358">
        <v>68500</v>
      </c>
      <c r="BV1358">
        <v>8.8000000000000007</v>
      </c>
      <c r="BW1358">
        <v>4.5</v>
      </c>
    </row>
    <row r="1359" spans="1:75" x14ac:dyDescent="0.3">
      <c r="A1359" t="s">
        <v>334</v>
      </c>
      <c r="B1359" t="str">
        <f>VLOOKUP(A1359,'class and classification'!$A$1:$B$338,2,FALSE)</f>
        <v>Predominantly Urban</v>
      </c>
      <c r="C1359" t="str">
        <f>VLOOKUP(A1359,'class and classification'!$A$1:$C$338,3,FALSE)</f>
        <v>SD</v>
      </c>
      <c r="D1359">
        <v>4700</v>
      </c>
      <c r="E1359">
        <v>46500</v>
      </c>
      <c r="F1359">
        <v>10.1</v>
      </c>
      <c r="G1359">
        <v>3</v>
      </c>
      <c r="H1359">
        <v>6500</v>
      </c>
      <c r="I1359">
        <v>46500</v>
      </c>
      <c r="J1359">
        <v>14</v>
      </c>
      <c r="K1359">
        <v>3</v>
      </c>
      <c r="L1359">
        <v>5800</v>
      </c>
      <c r="M1359">
        <v>46400</v>
      </c>
      <c r="N1359">
        <v>12.4</v>
      </c>
      <c r="O1359">
        <v>5.3</v>
      </c>
      <c r="P1359">
        <v>7400</v>
      </c>
      <c r="Q1359">
        <v>48600</v>
      </c>
      <c r="R1359">
        <v>15.3</v>
      </c>
      <c r="S1359">
        <v>5.6</v>
      </c>
      <c r="T1359">
        <v>5700</v>
      </c>
      <c r="U1359">
        <v>48500</v>
      </c>
      <c r="V1359">
        <v>11.8</v>
      </c>
      <c r="W1359">
        <v>5.0999999999999996</v>
      </c>
      <c r="X1359">
        <v>2800</v>
      </c>
      <c r="Y1359">
        <v>45200</v>
      </c>
      <c r="Z1359">
        <v>6.1</v>
      </c>
      <c r="AA1359" t="s">
        <v>38</v>
      </c>
      <c r="AB1359">
        <v>5000</v>
      </c>
      <c r="AC1359">
        <v>44500</v>
      </c>
      <c r="AD1359">
        <v>11.3</v>
      </c>
      <c r="AE1359">
        <v>5.8</v>
      </c>
      <c r="AF1359">
        <v>4100</v>
      </c>
      <c r="AG1359">
        <v>42600</v>
      </c>
      <c r="AH1359">
        <v>9.6</v>
      </c>
      <c r="AI1359">
        <v>5.5</v>
      </c>
      <c r="AJ1359">
        <v>4200</v>
      </c>
      <c r="AK1359">
        <v>53700</v>
      </c>
      <c r="AL1359">
        <v>7.9</v>
      </c>
      <c r="AM1359">
        <v>4.5</v>
      </c>
      <c r="AN1359">
        <v>4400</v>
      </c>
      <c r="AO1359">
        <v>48800</v>
      </c>
      <c r="AP1359">
        <v>9.1</v>
      </c>
      <c r="AQ1359" t="s">
        <v>38</v>
      </c>
      <c r="AR1359">
        <v>3900</v>
      </c>
      <c r="AS1359">
        <v>50200</v>
      </c>
      <c r="AT1359">
        <v>7.8</v>
      </c>
      <c r="AU1359">
        <v>4.3</v>
      </c>
      <c r="AV1359">
        <v>4100</v>
      </c>
      <c r="AW1359">
        <v>55200</v>
      </c>
      <c r="AX1359">
        <v>7.3</v>
      </c>
      <c r="AY1359">
        <v>4.0999999999999996</v>
      </c>
      <c r="AZ1359">
        <v>2900</v>
      </c>
      <c r="BA1359">
        <v>53600</v>
      </c>
      <c r="BB1359">
        <v>5.4</v>
      </c>
      <c r="BC1359" t="s">
        <v>38</v>
      </c>
      <c r="BD1359">
        <v>2700</v>
      </c>
      <c r="BE1359">
        <v>54900</v>
      </c>
      <c r="BF1359">
        <v>5</v>
      </c>
      <c r="BG1359" t="s">
        <v>38</v>
      </c>
      <c r="BH1359">
        <v>4500</v>
      </c>
      <c r="BI1359">
        <v>53700</v>
      </c>
      <c r="BJ1359">
        <v>8.4</v>
      </c>
      <c r="BK1359">
        <v>4.8</v>
      </c>
      <c r="BL1359">
        <v>6800</v>
      </c>
      <c r="BM1359">
        <v>56600</v>
      </c>
      <c r="BN1359">
        <v>12</v>
      </c>
      <c r="BO1359">
        <v>5.4</v>
      </c>
      <c r="BP1359">
        <v>3500</v>
      </c>
      <c r="BQ1359">
        <v>54600</v>
      </c>
      <c r="BR1359">
        <v>6.4</v>
      </c>
      <c r="BS1359" t="s">
        <v>38</v>
      </c>
      <c r="BT1359">
        <v>4300</v>
      </c>
      <c r="BU1359">
        <v>53300</v>
      </c>
      <c r="BV1359">
        <v>8.1</v>
      </c>
      <c r="BW1359">
        <v>4.4000000000000004</v>
      </c>
    </row>
    <row r="1360" spans="1:75" x14ac:dyDescent="0.3">
      <c r="A1360" t="s">
        <v>335</v>
      </c>
      <c r="B1360" t="str">
        <f>VLOOKUP(A1360,'class and classification'!$A$1:$B$338,2,FALSE)</f>
        <v>Predominantly Rural</v>
      </c>
      <c r="C1360" t="str">
        <f>VLOOKUP(A1360,'class and classification'!$A$1:$C$338,3,FALSE)</f>
        <v>SD</v>
      </c>
      <c r="D1360">
        <v>9000</v>
      </c>
      <c r="E1360">
        <v>57800</v>
      </c>
      <c r="F1360">
        <v>15.6</v>
      </c>
      <c r="G1360">
        <v>3.7</v>
      </c>
      <c r="H1360">
        <v>8100</v>
      </c>
      <c r="I1360">
        <v>58600</v>
      </c>
      <c r="J1360">
        <v>13.8</v>
      </c>
      <c r="K1360">
        <v>3</v>
      </c>
      <c r="L1360">
        <v>8400</v>
      </c>
      <c r="M1360">
        <v>61900</v>
      </c>
      <c r="N1360">
        <v>13.6</v>
      </c>
      <c r="O1360">
        <v>4.2</v>
      </c>
      <c r="P1360">
        <v>8500</v>
      </c>
      <c r="Q1360">
        <v>62800</v>
      </c>
      <c r="R1360">
        <v>13.5</v>
      </c>
      <c r="S1360">
        <v>4.3</v>
      </c>
      <c r="T1360">
        <v>10500</v>
      </c>
      <c r="U1360">
        <v>63100</v>
      </c>
      <c r="V1360">
        <v>16.7</v>
      </c>
      <c r="W1360">
        <v>4.8</v>
      </c>
      <c r="X1360">
        <v>7800</v>
      </c>
      <c r="Y1360">
        <v>61500</v>
      </c>
      <c r="Z1360">
        <v>12.7</v>
      </c>
      <c r="AA1360">
        <v>4.5</v>
      </c>
      <c r="AB1360">
        <v>6600</v>
      </c>
      <c r="AC1360">
        <v>58000</v>
      </c>
      <c r="AD1360">
        <v>11.4</v>
      </c>
      <c r="AE1360">
        <v>4.4000000000000004</v>
      </c>
      <c r="AF1360">
        <v>5600</v>
      </c>
      <c r="AG1360">
        <v>55600</v>
      </c>
      <c r="AH1360">
        <v>10.1</v>
      </c>
      <c r="AI1360">
        <v>4.4000000000000004</v>
      </c>
      <c r="AJ1360">
        <v>7100</v>
      </c>
      <c r="AK1360">
        <v>58400</v>
      </c>
      <c r="AL1360">
        <v>12.2</v>
      </c>
      <c r="AM1360">
        <v>5</v>
      </c>
      <c r="AN1360">
        <v>5500</v>
      </c>
      <c r="AO1360">
        <v>58700</v>
      </c>
      <c r="AP1360">
        <v>9.4</v>
      </c>
      <c r="AQ1360">
        <v>4.2</v>
      </c>
      <c r="AR1360">
        <v>7300</v>
      </c>
      <c r="AS1360">
        <v>60300</v>
      </c>
      <c r="AT1360">
        <v>12</v>
      </c>
      <c r="AU1360">
        <v>4.5</v>
      </c>
      <c r="AV1360">
        <v>7000</v>
      </c>
      <c r="AW1360">
        <v>62800</v>
      </c>
      <c r="AX1360">
        <v>11.1</v>
      </c>
      <c r="AY1360">
        <v>4.5999999999999996</v>
      </c>
      <c r="AZ1360">
        <v>6000</v>
      </c>
      <c r="BA1360">
        <v>60100</v>
      </c>
      <c r="BB1360">
        <v>9.9</v>
      </c>
      <c r="BC1360">
        <v>4.0999999999999996</v>
      </c>
      <c r="BD1360">
        <v>10100</v>
      </c>
      <c r="BE1360">
        <v>63800</v>
      </c>
      <c r="BF1360">
        <v>15.9</v>
      </c>
      <c r="BG1360">
        <v>5.5</v>
      </c>
      <c r="BH1360">
        <v>10400</v>
      </c>
      <c r="BI1360">
        <v>59200</v>
      </c>
      <c r="BJ1360">
        <v>17.5</v>
      </c>
      <c r="BK1360">
        <v>5.9</v>
      </c>
      <c r="BL1360">
        <v>3200</v>
      </c>
      <c r="BM1360">
        <v>67000</v>
      </c>
      <c r="BN1360">
        <v>4.7</v>
      </c>
      <c r="BO1360" t="s">
        <v>38</v>
      </c>
      <c r="BP1360">
        <v>2300</v>
      </c>
      <c r="BQ1360">
        <v>62500</v>
      </c>
      <c r="BR1360">
        <v>3.6</v>
      </c>
      <c r="BS1360" t="s">
        <v>38</v>
      </c>
      <c r="BT1360">
        <v>4300</v>
      </c>
      <c r="BU1360">
        <v>59900</v>
      </c>
      <c r="BV1360">
        <v>7.2</v>
      </c>
      <c r="BW1360">
        <v>3.6</v>
      </c>
    </row>
    <row r="1361" spans="1:75" x14ac:dyDescent="0.3">
      <c r="A1361" t="s">
        <v>336</v>
      </c>
      <c r="B1361" t="str">
        <f>VLOOKUP(A1361,'class and classification'!$A$1:$B$338,2,FALSE)</f>
        <v>Predominantly Urban</v>
      </c>
      <c r="C1361" t="str">
        <f>VLOOKUP(A1361,'class and classification'!$A$1:$C$338,3,FALSE)</f>
        <v>SD</v>
      </c>
      <c r="D1361">
        <v>4700</v>
      </c>
      <c r="E1361">
        <v>66500</v>
      </c>
      <c r="F1361">
        <v>7.1</v>
      </c>
      <c r="G1361">
        <v>3.1</v>
      </c>
      <c r="H1361">
        <v>5900</v>
      </c>
      <c r="I1361">
        <v>68900</v>
      </c>
      <c r="J1361">
        <v>8.6</v>
      </c>
      <c r="K1361">
        <v>2.4</v>
      </c>
      <c r="L1361">
        <v>5300</v>
      </c>
      <c r="M1361">
        <v>67900</v>
      </c>
      <c r="N1361">
        <v>7.8</v>
      </c>
      <c r="O1361">
        <v>3.2</v>
      </c>
      <c r="P1361">
        <v>4200</v>
      </c>
      <c r="Q1361">
        <v>67000</v>
      </c>
      <c r="R1361">
        <v>6.2</v>
      </c>
      <c r="S1361">
        <v>3.1</v>
      </c>
      <c r="T1361">
        <v>7300</v>
      </c>
      <c r="U1361">
        <v>71600</v>
      </c>
      <c r="V1361">
        <v>10.199999999999999</v>
      </c>
      <c r="W1361">
        <v>3.9</v>
      </c>
      <c r="X1361">
        <v>3300</v>
      </c>
      <c r="Y1361">
        <v>69100</v>
      </c>
      <c r="Z1361">
        <v>4.8</v>
      </c>
      <c r="AA1361">
        <v>2.9</v>
      </c>
      <c r="AB1361">
        <v>4200</v>
      </c>
      <c r="AC1361">
        <v>68400</v>
      </c>
      <c r="AD1361">
        <v>6.1</v>
      </c>
      <c r="AE1361">
        <v>3.5</v>
      </c>
      <c r="AF1361">
        <v>5300</v>
      </c>
      <c r="AG1361">
        <v>71300</v>
      </c>
      <c r="AH1361">
        <v>7.5</v>
      </c>
      <c r="AI1361">
        <v>3.6</v>
      </c>
      <c r="AJ1361">
        <v>3600</v>
      </c>
      <c r="AK1361">
        <v>71700</v>
      </c>
      <c r="AL1361">
        <v>5</v>
      </c>
      <c r="AM1361">
        <v>2.9</v>
      </c>
      <c r="AN1361">
        <v>8400</v>
      </c>
      <c r="AO1361">
        <v>69900</v>
      </c>
      <c r="AP1361">
        <v>12.1</v>
      </c>
      <c r="AQ1361">
        <v>4.5</v>
      </c>
      <c r="AR1361">
        <v>8200</v>
      </c>
      <c r="AS1361">
        <v>73700</v>
      </c>
      <c r="AT1361">
        <v>11.1</v>
      </c>
      <c r="AU1361">
        <v>4</v>
      </c>
      <c r="AV1361">
        <v>9700</v>
      </c>
      <c r="AW1361">
        <v>73700</v>
      </c>
      <c r="AX1361">
        <v>13.1</v>
      </c>
      <c r="AY1361">
        <v>4.9000000000000004</v>
      </c>
      <c r="AZ1361">
        <v>7600</v>
      </c>
      <c r="BA1361">
        <v>71500</v>
      </c>
      <c r="BB1361">
        <v>10.6</v>
      </c>
      <c r="BC1361">
        <v>3.9</v>
      </c>
      <c r="BD1361">
        <v>8100</v>
      </c>
      <c r="BE1361">
        <v>73900</v>
      </c>
      <c r="BF1361">
        <v>10.9</v>
      </c>
      <c r="BG1361">
        <v>4.8</v>
      </c>
      <c r="BH1361">
        <v>5600</v>
      </c>
      <c r="BI1361">
        <v>77700</v>
      </c>
      <c r="BJ1361">
        <v>7.1</v>
      </c>
      <c r="BK1361">
        <v>3.6</v>
      </c>
      <c r="BL1361">
        <v>6300</v>
      </c>
      <c r="BM1361">
        <v>73900</v>
      </c>
      <c r="BN1361">
        <v>8.5</v>
      </c>
      <c r="BO1361">
        <v>3.8</v>
      </c>
      <c r="BP1361">
        <v>4000</v>
      </c>
      <c r="BQ1361">
        <v>73800</v>
      </c>
      <c r="BR1361">
        <v>5.4</v>
      </c>
      <c r="BS1361">
        <v>3.3</v>
      </c>
      <c r="BT1361">
        <v>5200</v>
      </c>
      <c r="BU1361">
        <v>70500</v>
      </c>
      <c r="BV1361">
        <v>7.4</v>
      </c>
      <c r="BW1361">
        <v>3.5</v>
      </c>
    </row>
    <row r="1362" spans="1:75" x14ac:dyDescent="0.3">
      <c r="A1362" t="s">
        <v>337</v>
      </c>
      <c r="B1362" t="str">
        <f>VLOOKUP(A1362,'class and classification'!$A$1:$B$338,2,FALSE)</f>
        <v>Predominantly Urban</v>
      </c>
      <c r="C1362" t="str">
        <f>VLOOKUP(A1362,'class and classification'!$A$1:$C$338,3,FALSE)</f>
        <v>SD</v>
      </c>
      <c r="D1362">
        <v>4800</v>
      </c>
      <c r="E1362">
        <v>43600</v>
      </c>
      <c r="F1362">
        <v>11</v>
      </c>
      <c r="G1362">
        <v>3</v>
      </c>
      <c r="H1362">
        <v>3800</v>
      </c>
      <c r="I1362">
        <v>45200</v>
      </c>
      <c r="J1362">
        <v>8.3000000000000007</v>
      </c>
      <c r="K1362">
        <v>2.6</v>
      </c>
      <c r="L1362">
        <v>4700</v>
      </c>
      <c r="M1362">
        <v>51000</v>
      </c>
      <c r="N1362">
        <v>9.1</v>
      </c>
      <c r="O1362">
        <v>4.3</v>
      </c>
      <c r="P1362">
        <v>5900</v>
      </c>
      <c r="Q1362">
        <v>47200</v>
      </c>
      <c r="R1362">
        <v>12.5</v>
      </c>
      <c r="S1362">
        <v>5.3</v>
      </c>
      <c r="T1362">
        <v>6100</v>
      </c>
      <c r="U1362">
        <v>46400</v>
      </c>
      <c r="V1362">
        <v>13.2</v>
      </c>
      <c r="W1362">
        <v>5.5</v>
      </c>
      <c r="X1362">
        <v>5100</v>
      </c>
      <c r="Y1362">
        <v>46300</v>
      </c>
      <c r="Z1362">
        <v>11.1</v>
      </c>
      <c r="AA1362">
        <v>5.4</v>
      </c>
      <c r="AB1362">
        <v>5000</v>
      </c>
      <c r="AC1362">
        <v>43300</v>
      </c>
      <c r="AD1362">
        <v>11.6</v>
      </c>
      <c r="AE1362">
        <v>5.6</v>
      </c>
      <c r="AF1362">
        <v>5700</v>
      </c>
      <c r="AG1362">
        <v>41200</v>
      </c>
      <c r="AH1362">
        <v>13.9</v>
      </c>
      <c r="AI1362">
        <v>6.6</v>
      </c>
      <c r="AJ1362">
        <v>5000</v>
      </c>
      <c r="AK1362">
        <v>44200</v>
      </c>
      <c r="AL1362">
        <v>11.4</v>
      </c>
      <c r="AM1362">
        <v>5.6</v>
      </c>
      <c r="AN1362">
        <v>6000</v>
      </c>
      <c r="AO1362">
        <v>48600</v>
      </c>
      <c r="AP1362">
        <v>12.4</v>
      </c>
      <c r="AQ1362">
        <v>5.8</v>
      </c>
      <c r="AR1362">
        <v>5300</v>
      </c>
      <c r="AS1362">
        <v>47000</v>
      </c>
      <c r="AT1362">
        <v>11.3</v>
      </c>
      <c r="AU1362">
        <v>5.4</v>
      </c>
      <c r="AV1362">
        <v>3400</v>
      </c>
      <c r="AW1362">
        <v>43800</v>
      </c>
      <c r="AX1362">
        <v>7.7</v>
      </c>
      <c r="AY1362">
        <v>4.5</v>
      </c>
      <c r="AZ1362">
        <v>3300</v>
      </c>
      <c r="BA1362">
        <v>49000</v>
      </c>
      <c r="BB1362">
        <v>6.8</v>
      </c>
      <c r="BC1362" t="s">
        <v>38</v>
      </c>
      <c r="BD1362">
        <v>3800</v>
      </c>
      <c r="BE1362">
        <v>50000</v>
      </c>
      <c r="BF1362">
        <v>7.5</v>
      </c>
      <c r="BG1362">
        <v>4.0999999999999996</v>
      </c>
      <c r="BH1362">
        <v>6200</v>
      </c>
      <c r="BI1362">
        <v>44700</v>
      </c>
      <c r="BJ1362">
        <v>13.9</v>
      </c>
      <c r="BK1362">
        <v>5.6</v>
      </c>
      <c r="BL1362">
        <v>6000</v>
      </c>
      <c r="BM1362">
        <v>46900</v>
      </c>
      <c r="BN1362">
        <v>12.8</v>
      </c>
      <c r="BO1362">
        <v>6</v>
      </c>
      <c r="BP1362">
        <v>6800</v>
      </c>
      <c r="BQ1362">
        <v>50000</v>
      </c>
      <c r="BR1362">
        <v>13.5</v>
      </c>
      <c r="BS1362">
        <v>6</v>
      </c>
      <c r="BT1362">
        <v>4700</v>
      </c>
      <c r="BU1362">
        <v>51300</v>
      </c>
      <c r="BV1362">
        <v>9.1999999999999993</v>
      </c>
      <c r="BW1362">
        <v>5.2</v>
      </c>
    </row>
    <row r="1363" spans="1:75" x14ac:dyDescent="0.3">
      <c r="A1363" t="s">
        <v>338</v>
      </c>
      <c r="B1363" t="str">
        <f>VLOOKUP(A1363,'class and classification'!$A$1:$B$338,2,FALSE)</f>
        <v>Predominantly Rural</v>
      </c>
      <c r="C1363" t="str">
        <f>VLOOKUP(A1363,'class and classification'!$A$1:$C$338,3,FALSE)</f>
        <v>SD</v>
      </c>
      <c r="D1363">
        <v>4100</v>
      </c>
      <c r="E1363">
        <v>34500</v>
      </c>
      <c r="F1363">
        <v>12</v>
      </c>
      <c r="G1363">
        <v>3</v>
      </c>
      <c r="H1363">
        <v>3600</v>
      </c>
      <c r="I1363">
        <v>32800</v>
      </c>
      <c r="J1363">
        <v>10.9</v>
      </c>
      <c r="K1363">
        <v>3.2</v>
      </c>
      <c r="L1363">
        <v>3800</v>
      </c>
      <c r="M1363">
        <v>36800</v>
      </c>
      <c r="N1363">
        <v>10.3</v>
      </c>
      <c r="O1363">
        <v>5.6</v>
      </c>
      <c r="P1363">
        <v>5200</v>
      </c>
      <c r="Q1363">
        <v>32900</v>
      </c>
      <c r="R1363">
        <v>15.7</v>
      </c>
      <c r="S1363">
        <v>7.4</v>
      </c>
      <c r="T1363">
        <v>3700</v>
      </c>
      <c r="U1363">
        <v>34100</v>
      </c>
      <c r="V1363">
        <v>11</v>
      </c>
      <c r="W1363">
        <v>5.6</v>
      </c>
      <c r="X1363">
        <v>4200</v>
      </c>
      <c r="Y1363">
        <v>35800</v>
      </c>
      <c r="Z1363">
        <v>11.6</v>
      </c>
      <c r="AA1363">
        <v>5.4</v>
      </c>
      <c r="AB1363">
        <v>5700</v>
      </c>
      <c r="AC1363">
        <v>33000</v>
      </c>
      <c r="AD1363">
        <v>17.399999999999999</v>
      </c>
      <c r="AE1363">
        <v>7.3</v>
      </c>
      <c r="AF1363">
        <v>3200</v>
      </c>
      <c r="AG1363">
        <v>30400</v>
      </c>
      <c r="AH1363">
        <v>10.5</v>
      </c>
      <c r="AI1363" t="s">
        <v>38</v>
      </c>
      <c r="AJ1363">
        <v>4200</v>
      </c>
      <c r="AK1363">
        <v>34700</v>
      </c>
      <c r="AL1363">
        <v>12.2</v>
      </c>
      <c r="AM1363">
        <v>6.6</v>
      </c>
      <c r="AN1363">
        <v>4200</v>
      </c>
      <c r="AO1363">
        <v>38800</v>
      </c>
      <c r="AP1363">
        <v>10.9</v>
      </c>
      <c r="AQ1363">
        <v>6.2</v>
      </c>
      <c r="AR1363">
        <v>4900</v>
      </c>
      <c r="AS1363">
        <v>37600</v>
      </c>
      <c r="AT1363">
        <v>12.9</v>
      </c>
      <c r="AU1363">
        <v>6.1</v>
      </c>
      <c r="AV1363">
        <v>5000</v>
      </c>
      <c r="AW1363">
        <v>33600</v>
      </c>
      <c r="AX1363">
        <v>14.9</v>
      </c>
      <c r="AY1363">
        <v>6.7</v>
      </c>
      <c r="AZ1363">
        <v>4800</v>
      </c>
      <c r="BA1363">
        <v>33500</v>
      </c>
      <c r="BB1363">
        <v>14.2</v>
      </c>
      <c r="BC1363">
        <v>7.1</v>
      </c>
      <c r="BD1363">
        <v>2200</v>
      </c>
      <c r="BE1363">
        <v>32000</v>
      </c>
      <c r="BF1363">
        <v>6.8</v>
      </c>
      <c r="BG1363" t="s">
        <v>38</v>
      </c>
      <c r="BH1363">
        <v>3400</v>
      </c>
      <c r="BI1363">
        <v>34200</v>
      </c>
      <c r="BJ1363">
        <v>10.1</v>
      </c>
      <c r="BK1363" t="s">
        <v>38</v>
      </c>
      <c r="BL1363">
        <v>5200</v>
      </c>
      <c r="BM1363">
        <v>36200</v>
      </c>
      <c r="BN1363">
        <v>14.3</v>
      </c>
      <c r="BO1363">
        <v>7.2</v>
      </c>
      <c r="BP1363">
        <v>4700</v>
      </c>
      <c r="BQ1363">
        <v>35500</v>
      </c>
      <c r="BR1363">
        <v>13.2</v>
      </c>
      <c r="BS1363">
        <v>6.9</v>
      </c>
      <c r="BT1363">
        <v>2400</v>
      </c>
      <c r="BU1363">
        <v>34700</v>
      </c>
      <c r="BV1363">
        <v>7</v>
      </c>
      <c r="BW1363" t="s">
        <v>38</v>
      </c>
    </row>
    <row r="1364" spans="1:75" x14ac:dyDescent="0.3">
      <c r="A1364" t="s">
        <v>339</v>
      </c>
      <c r="B1364" t="str">
        <f>VLOOKUP(A1364,'class and classification'!$A$1:$B$338,2,FALSE)</f>
        <v>Predominantly Urban</v>
      </c>
      <c r="C1364" t="str">
        <f>VLOOKUP(A1364,'class and classification'!$A$1:$C$338,3,FALSE)</f>
        <v>SD</v>
      </c>
      <c r="D1364">
        <v>5600</v>
      </c>
      <c r="E1364">
        <v>41600</v>
      </c>
      <c r="F1364">
        <v>13.5</v>
      </c>
      <c r="G1364">
        <v>3.4</v>
      </c>
      <c r="H1364">
        <v>6300</v>
      </c>
      <c r="I1364">
        <v>40200</v>
      </c>
      <c r="J1364">
        <v>15.6</v>
      </c>
      <c r="K1364">
        <v>3.4</v>
      </c>
      <c r="L1364">
        <v>6900</v>
      </c>
      <c r="M1364">
        <v>43500</v>
      </c>
      <c r="N1364">
        <v>16</v>
      </c>
      <c r="O1364">
        <v>5.6</v>
      </c>
      <c r="P1364">
        <v>6200</v>
      </c>
      <c r="Q1364">
        <v>45000</v>
      </c>
      <c r="R1364">
        <v>13.7</v>
      </c>
      <c r="S1364">
        <v>5.2</v>
      </c>
      <c r="T1364">
        <v>6800</v>
      </c>
      <c r="U1364">
        <v>40200</v>
      </c>
      <c r="V1364">
        <v>17</v>
      </c>
      <c r="W1364">
        <v>6.4</v>
      </c>
      <c r="X1364">
        <v>3700</v>
      </c>
      <c r="Y1364">
        <v>41200</v>
      </c>
      <c r="Z1364">
        <v>9</v>
      </c>
      <c r="AA1364">
        <v>5.0999999999999996</v>
      </c>
      <c r="AB1364">
        <v>4600</v>
      </c>
      <c r="AC1364">
        <v>42400</v>
      </c>
      <c r="AD1364">
        <v>10.9</v>
      </c>
      <c r="AE1364">
        <v>5.7</v>
      </c>
      <c r="AF1364">
        <v>4600</v>
      </c>
      <c r="AG1364">
        <v>41800</v>
      </c>
      <c r="AH1364">
        <v>10.9</v>
      </c>
      <c r="AI1364">
        <v>5.8</v>
      </c>
      <c r="AJ1364">
        <v>2500</v>
      </c>
      <c r="AK1364">
        <v>45500</v>
      </c>
      <c r="AL1364">
        <v>5.4</v>
      </c>
      <c r="AM1364" t="s">
        <v>38</v>
      </c>
      <c r="AN1364">
        <v>3600</v>
      </c>
      <c r="AO1364">
        <v>43900</v>
      </c>
      <c r="AP1364">
        <v>8.1999999999999993</v>
      </c>
      <c r="AQ1364">
        <v>4.5</v>
      </c>
      <c r="AR1364">
        <v>5100</v>
      </c>
      <c r="AS1364">
        <v>43500</v>
      </c>
      <c r="AT1364">
        <v>11.6</v>
      </c>
      <c r="AU1364">
        <v>5.4</v>
      </c>
      <c r="AV1364">
        <v>4400</v>
      </c>
      <c r="AW1364">
        <v>40600</v>
      </c>
      <c r="AX1364">
        <v>10.9</v>
      </c>
      <c r="AY1364">
        <v>5.8</v>
      </c>
      <c r="AZ1364">
        <v>4000</v>
      </c>
      <c r="BA1364">
        <v>41700</v>
      </c>
      <c r="BB1364">
        <v>9.6</v>
      </c>
      <c r="BC1364">
        <v>5.2</v>
      </c>
      <c r="BD1364">
        <v>5300</v>
      </c>
      <c r="BE1364">
        <v>42700</v>
      </c>
      <c r="BF1364">
        <v>12.5</v>
      </c>
      <c r="BG1364">
        <v>5.8</v>
      </c>
      <c r="BH1364">
        <v>4800</v>
      </c>
      <c r="BI1364">
        <v>44100</v>
      </c>
      <c r="BJ1364">
        <v>11</v>
      </c>
      <c r="BK1364">
        <v>5.4</v>
      </c>
      <c r="BL1364">
        <v>5800</v>
      </c>
      <c r="BM1364">
        <v>44200</v>
      </c>
      <c r="BN1364">
        <v>13.2</v>
      </c>
      <c r="BO1364">
        <v>5.6</v>
      </c>
      <c r="BP1364">
        <v>3800</v>
      </c>
      <c r="BQ1364">
        <v>43200</v>
      </c>
      <c r="BR1364">
        <v>8.8000000000000007</v>
      </c>
      <c r="BS1364" t="s">
        <v>38</v>
      </c>
      <c r="BT1364">
        <v>4800</v>
      </c>
      <c r="BU1364">
        <v>40800</v>
      </c>
      <c r="BV1364">
        <v>11.7</v>
      </c>
      <c r="BW1364">
        <v>6.6</v>
      </c>
    </row>
    <row r="1365" spans="1:75" x14ac:dyDescent="0.3">
      <c r="A1365" t="s">
        <v>340</v>
      </c>
      <c r="B1365" t="str">
        <f>VLOOKUP(A1365,'class and classification'!$A$1:$B$338,2,FALSE)</f>
        <v>Predominantly Urban</v>
      </c>
      <c r="C1365" t="str">
        <f>VLOOKUP(A1365,'class and classification'!$A$1:$C$338,3,FALSE)</f>
        <v>SD</v>
      </c>
      <c r="D1365">
        <v>4600</v>
      </c>
      <c r="E1365">
        <v>46900</v>
      </c>
      <c r="F1365">
        <v>9.9</v>
      </c>
      <c r="G1365">
        <v>2.7</v>
      </c>
      <c r="H1365">
        <v>5400</v>
      </c>
      <c r="I1365">
        <v>49600</v>
      </c>
      <c r="J1365">
        <v>11</v>
      </c>
      <c r="K1365">
        <v>2.9</v>
      </c>
      <c r="L1365">
        <v>5800</v>
      </c>
      <c r="M1365">
        <v>48200</v>
      </c>
      <c r="N1365">
        <v>12</v>
      </c>
      <c r="O1365">
        <v>4.9000000000000004</v>
      </c>
      <c r="P1365">
        <v>6900</v>
      </c>
      <c r="Q1365">
        <v>50000</v>
      </c>
      <c r="R1365">
        <v>13.8</v>
      </c>
      <c r="S1365">
        <v>5.5</v>
      </c>
      <c r="T1365">
        <v>7800</v>
      </c>
      <c r="U1365">
        <v>48300</v>
      </c>
      <c r="V1365">
        <v>16.100000000000001</v>
      </c>
      <c r="W1365">
        <v>6.3</v>
      </c>
      <c r="X1365">
        <v>5000</v>
      </c>
      <c r="Y1365">
        <v>49600</v>
      </c>
      <c r="Z1365">
        <v>10.1</v>
      </c>
      <c r="AA1365">
        <v>5.4</v>
      </c>
      <c r="AB1365">
        <v>4700</v>
      </c>
      <c r="AC1365">
        <v>48400</v>
      </c>
      <c r="AD1365">
        <v>9.8000000000000007</v>
      </c>
      <c r="AE1365">
        <v>5.4</v>
      </c>
      <c r="AF1365">
        <v>2800</v>
      </c>
      <c r="AG1365">
        <v>46400</v>
      </c>
      <c r="AH1365">
        <v>5.9</v>
      </c>
      <c r="AI1365" t="s">
        <v>38</v>
      </c>
      <c r="AJ1365">
        <v>3000</v>
      </c>
      <c r="AK1365">
        <v>46900</v>
      </c>
      <c r="AL1365">
        <v>6.4</v>
      </c>
      <c r="AM1365" t="s">
        <v>38</v>
      </c>
      <c r="AN1365">
        <v>6000</v>
      </c>
      <c r="AO1365">
        <v>50200</v>
      </c>
      <c r="AP1365">
        <v>12</v>
      </c>
      <c r="AQ1365">
        <v>6</v>
      </c>
      <c r="AR1365">
        <v>5000</v>
      </c>
      <c r="AS1365">
        <v>56200</v>
      </c>
      <c r="AT1365">
        <v>8.9</v>
      </c>
      <c r="AU1365">
        <v>4.9000000000000004</v>
      </c>
      <c r="AV1365">
        <v>4000</v>
      </c>
      <c r="AW1365">
        <v>53200</v>
      </c>
      <c r="AX1365">
        <v>7.5</v>
      </c>
      <c r="AY1365">
        <v>4.4000000000000004</v>
      </c>
      <c r="AZ1365">
        <v>4900</v>
      </c>
      <c r="BA1365">
        <v>53200</v>
      </c>
      <c r="BB1365">
        <v>9.3000000000000007</v>
      </c>
      <c r="BC1365">
        <v>4.8</v>
      </c>
      <c r="BD1365">
        <v>5800</v>
      </c>
      <c r="BE1365">
        <v>53000</v>
      </c>
      <c r="BF1365">
        <v>11</v>
      </c>
      <c r="BG1365">
        <v>4.9000000000000004</v>
      </c>
      <c r="BH1365">
        <v>4700</v>
      </c>
      <c r="BI1365">
        <v>54300</v>
      </c>
      <c r="BJ1365">
        <v>8.6999999999999993</v>
      </c>
      <c r="BK1365">
        <v>4.4000000000000004</v>
      </c>
      <c r="BL1365">
        <v>4600</v>
      </c>
      <c r="BM1365">
        <v>54900</v>
      </c>
      <c r="BN1365">
        <v>8.4</v>
      </c>
      <c r="BO1365">
        <v>4.3</v>
      </c>
      <c r="BP1365">
        <v>7200</v>
      </c>
      <c r="BQ1365">
        <v>50100</v>
      </c>
      <c r="BR1365">
        <v>14.3</v>
      </c>
      <c r="BS1365">
        <v>6.5</v>
      </c>
      <c r="BT1365">
        <v>8500</v>
      </c>
      <c r="BU1365">
        <v>58300</v>
      </c>
      <c r="BV1365">
        <v>14.6</v>
      </c>
      <c r="BW1365">
        <v>6.2</v>
      </c>
    </row>
    <row r="1366" spans="1:75" x14ac:dyDescent="0.3">
      <c r="A1366" t="s">
        <v>341</v>
      </c>
      <c r="B1366" t="str">
        <f>VLOOKUP(A1366,'class and classification'!$A$1:$B$338,2,FALSE)</f>
        <v>Predominantly Rural</v>
      </c>
      <c r="C1366" t="str">
        <f>VLOOKUP(A1366,'class and classification'!$A$1:$C$338,3,FALSE)</f>
        <v>SD</v>
      </c>
      <c r="D1366">
        <v>8400</v>
      </c>
      <c r="E1366">
        <v>56600</v>
      </c>
      <c r="F1366">
        <v>14.8</v>
      </c>
      <c r="G1366">
        <v>3.1</v>
      </c>
      <c r="H1366">
        <v>8000</v>
      </c>
      <c r="I1366">
        <v>58400</v>
      </c>
      <c r="J1366">
        <v>13.6</v>
      </c>
      <c r="K1366">
        <v>3.2</v>
      </c>
      <c r="L1366">
        <v>10500</v>
      </c>
      <c r="M1366">
        <v>60000</v>
      </c>
      <c r="N1366">
        <v>17.600000000000001</v>
      </c>
      <c r="O1366">
        <v>5.2</v>
      </c>
      <c r="P1366">
        <v>9500</v>
      </c>
      <c r="Q1366">
        <v>56200</v>
      </c>
      <c r="R1366">
        <v>16.899999999999999</v>
      </c>
      <c r="S1366">
        <v>5.9</v>
      </c>
      <c r="T1366">
        <v>7400</v>
      </c>
      <c r="U1366">
        <v>59000</v>
      </c>
      <c r="V1366">
        <v>12.5</v>
      </c>
      <c r="W1366">
        <v>4.9000000000000004</v>
      </c>
      <c r="X1366">
        <v>9900</v>
      </c>
      <c r="Y1366">
        <v>58200</v>
      </c>
      <c r="Z1366">
        <v>17</v>
      </c>
      <c r="AA1366">
        <v>5.9</v>
      </c>
      <c r="AB1366">
        <v>9500</v>
      </c>
      <c r="AC1366">
        <v>58800</v>
      </c>
      <c r="AD1366">
        <v>16.2</v>
      </c>
      <c r="AE1366">
        <v>5.5</v>
      </c>
      <c r="AF1366">
        <v>5000</v>
      </c>
      <c r="AG1366">
        <v>59400</v>
      </c>
      <c r="AH1366">
        <v>8.5</v>
      </c>
      <c r="AI1366">
        <v>4.5</v>
      </c>
      <c r="AJ1366">
        <v>7600</v>
      </c>
      <c r="AK1366">
        <v>57600</v>
      </c>
      <c r="AL1366">
        <v>13.3</v>
      </c>
      <c r="AM1366">
        <v>5.2</v>
      </c>
      <c r="AN1366">
        <v>5600</v>
      </c>
      <c r="AO1366">
        <v>58300</v>
      </c>
      <c r="AP1366">
        <v>9.6</v>
      </c>
      <c r="AQ1366">
        <v>4.4000000000000004</v>
      </c>
      <c r="AR1366">
        <v>8100</v>
      </c>
      <c r="AS1366">
        <v>61600</v>
      </c>
      <c r="AT1366">
        <v>13.2</v>
      </c>
      <c r="AU1366">
        <v>4.8</v>
      </c>
      <c r="AV1366">
        <v>8800</v>
      </c>
      <c r="AW1366">
        <v>62900</v>
      </c>
      <c r="AX1366">
        <v>14</v>
      </c>
      <c r="AY1366">
        <v>5.4</v>
      </c>
      <c r="AZ1366">
        <v>7400</v>
      </c>
      <c r="BA1366">
        <v>63900</v>
      </c>
      <c r="BB1366">
        <v>11.6</v>
      </c>
      <c r="BC1366">
        <v>5</v>
      </c>
      <c r="BD1366">
        <v>7300</v>
      </c>
      <c r="BE1366">
        <v>57200</v>
      </c>
      <c r="BF1366">
        <v>12.8</v>
      </c>
      <c r="BG1366">
        <v>5.4</v>
      </c>
      <c r="BH1366">
        <v>6900</v>
      </c>
      <c r="BI1366">
        <v>67200</v>
      </c>
      <c r="BJ1366">
        <v>10.3</v>
      </c>
      <c r="BK1366">
        <v>5.4</v>
      </c>
      <c r="BL1366">
        <v>7400</v>
      </c>
      <c r="BM1366">
        <v>61000</v>
      </c>
      <c r="BN1366">
        <v>12.1</v>
      </c>
      <c r="BO1366">
        <v>5.0999999999999996</v>
      </c>
      <c r="BP1366">
        <v>8500</v>
      </c>
      <c r="BQ1366">
        <v>62600</v>
      </c>
      <c r="BR1366">
        <v>13.6</v>
      </c>
      <c r="BS1366">
        <v>5</v>
      </c>
      <c r="BT1366">
        <v>3600</v>
      </c>
      <c r="BU1366">
        <v>59800</v>
      </c>
      <c r="BV1366">
        <v>6</v>
      </c>
      <c r="BW1366">
        <v>3.4</v>
      </c>
    </row>
    <row r="1367" spans="1:75" x14ac:dyDescent="0.3">
      <c r="A1367" t="s">
        <v>342</v>
      </c>
      <c r="B1367" t="str">
        <f>VLOOKUP(A1367,'class and classification'!$A$1:$B$338,2,FALSE)</f>
        <v>Urban with Significant Rural</v>
      </c>
      <c r="C1367" t="str">
        <f>VLOOKUP(A1367,'class and classification'!$A$1:$C$338,3,FALSE)</f>
        <v>SD</v>
      </c>
      <c r="D1367">
        <v>6400</v>
      </c>
      <c r="E1367">
        <v>44800</v>
      </c>
      <c r="F1367">
        <v>14.4</v>
      </c>
      <c r="G1367">
        <v>3.3</v>
      </c>
      <c r="H1367">
        <v>7900</v>
      </c>
      <c r="I1367">
        <v>46700</v>
      </c>
      <c r="J1367">
        <v>17</v>
      </c>
      <c r="K1367">
        <v>3.9</v>
      </c>
      <c r="L1367">
        <v>7500</v>
      </c>
      <c r="M1367">
        <v>45900</v>
      </c>
      <c r="N1367">
        <v>16.2</v>
      </c>
      <c r="O1367">
        <v>6.3</v>
      </c>
      <c r="P1367">
        <v>3500</v>
      </c>
      <c r="Q1367">
        <v>43200</v>
      </c>
      <c r="R1367">
        <v>8</v>
      </c>
      <c r="S1367" t="s">
        <v>38</v>
      </c>
      <c r="T1367">
        <v>7300</v>
      </c>
      <c r="U1367">
        <v>46800</v>
      </c>
      <c r="V1367">
        <v>15.7</v>
      </c>
      <c r="W1367">
        <v>6.1</v>
      </c>
      <c r="X1367">
        <v>7100</v>
      </c>
      <c r="Y1367">
        <v>44700</v>
      </c>
      <c r="Z1367">
        <v>15.8</v>
      </c>
      <c r="AA1367">
        <v>6.8</v>
      </c>
      <c r="AB1367">
        <v>6900</v>
      </c>
      <c r="AC1367">
        <v>45600</v>
      </c>
      <c r="AD1367">
        <v>15.2</v>
      </c>
      <c r="AE1367">
        <v>6.5</v>
      </c>
      <c r="AF1367">
        <v>6900</v>
      </c>
      <c r="AG1367">
        <v>48700</v>
      </c>
      <c r="AH1367">
        <v>14.1</v>
      </c>
      <c r="AI1367">
        <v>5.9</v>
      </c>
      <c r="AJ1367">
        <v>5100</v>
      </c>
      <c r="AK1367">
        <v>47800</v>
      </c>
      <c r="AL1367">
        <v>10.6</v>
      </c>
      <c r="AM1367">
        <v>5.0999999999999996</v>
      </c>
      <c r="AN1367">
        <v>6200</v>
      </c>
      <c r="AO1367">
        <v>47600</v>
      </c>
      <c r="AP1367">
        <v>13.1</v>
      </c>
      <c r="AQ1367">
        <v>5.8</v>
      </c>
      <c r="AR1367">
        <v>5500</v>
      </c>
      <c r="AS1367">
        <v>44600</v>
      </c>
      <c r="AT1367">
        <v>12.3</v>
      </c>
      <c r="AU1367">
        <v>5.4</v>
      </c>
      <c r="AV1367">
        <v>5500</v>
      </c>
      <c r="AW1367">
        <v>44300</v>
      </c>
      <c r="AX1367">
        <v>12.5</v>
      </c>
      <c r="AY1367">
        <v>5.9</v>
      </c>
      <c r="AZ1367">
        <v>5400</v>
      </c>
      <c r="BA1367">
        <v>44200</v>
      </c>
      <c r="BB1367">
        <v>12.1</v>
      </c>
      <c r="BC1367">
        <v>6.2</v>
      </c>
      <c r="BD1367">
        <v>5600</v>
      </c>
      <c r="BE1367">
        <v>46900</v>
      </c>
      <c r="BF1367">
        <v>11.9</v>
      </c>
      <c r="BG1367">
        <v>5.7</v>
      </c>
      <c r="BH1367">
        <v>5100</v>
      </c>
      <c r="BI1367">
        <v>48900</v>
      </c>
      <c r="BJ1367">
        <v>10.5</v>
      </c>
      <c r="BK1367">
        <v>5.0999999999999996</v>
      </c>
      <c r="BL1367">
        <v>7800</v>
      </c>
      <c r="BM1367">
        <v>44900</v>
      </c>
      <c r="BN1367">
        <v>17.399999999999999</v>
      </c>
      <c r="BO1367">
        <v>6.8</v>
      </c>
      <c r="BP1367">
        <v>7500</v>
      </c>
      <c r="BQ1367">
        <v>46500</v>
      </c>
      <c r="BR1367">
        <v>16.2</v>
      </c>
      <c r="BS1367">
        <v>6.9</v>
      </c>
      <c r="BT1367">
        <v>5300</v>
      </c>
      <c r="BU1367">
        <v>43500</v>
      </c>
      <c r="BV1367">
        <v>12.1</v>
      </c>
      <c r="BW1367">
        <v>6.6</v>
      </c>
    </row>
    <row r="1368" spans="1:75" x14ac:dyDescent="0.3">
      <c r="A1368" t="s">
        <v>343</v>
      </c>
      <c r="B1368" t="str">
        <f>VLOOKUP(A1368,'class and classification'!$A$1:$B$338,2,FALSE)</f>
        <v>Predominantly Urban</v>
      </c>
      <c r="C1368" t="str">
        <f>VLOOKUP(A1368,'class and classification'!$A$1:$C$338,3,FALSE)</f>
        <v>SD</v>
      </c>
      <c r="D1368">
        <v>4100</v>
      </c>
      <c r="E1368">
        <v>59200</v>
      </c>
      <c r="F1368">
        <v>6.9</v>
      </c>
      <c r="G1368">
        <v>2.2999999999999998</v>
      </c>
      <c r="H1368">
        <v>3300</v>
      </c>
      <c r="I1368">
        <v>60800</v>
      </c>
      <c r="J1368">
        <v>5.5</v>
      </c>
      <c r="K1368">
        <v>2.1</v>
      </c>
      <c r="L1368">
        <v>1600</v>
      </c>
      <c r="M1368">
        <v>60200</v>
      </c>
      <c r="N1368">
        <v>2.6</v>
      </c>
      <c r="O1368" t="s">
        <v>38</v>
      </c>
      <c r="P1368">
        <v>3000</v>
      </c>
      <c r="Q1368">
        <v>58700</v>
      </c>
      <c r="R1368">
        <v>5.2</v>
      </c>
      <c r="S1368" t="s">
        <v>38</v>
      </c>
      <c r="T1368">
        <v>4700</v>
      </c>
      <c r="U1368">
        <v>57300</v>
      </c>
      <c r="V1368">
        <v>8.1999999999999993</v>
      </c>
      <c r="W1368">
        <v>4.8</v>
      </c>
      <c r="X1368">
        <v>3900</v>
      </c>
      <c r="Y1368">
        <v>62900</v>
      </c>
      <c r="Z1368">
        <v>6.2</v>
      </c>
      <c r="AA1368">
        <v>3.8</v>
      </c>
      <c r="AB1368">
        <v>6600</v>
      </c>
      <c r="AC1368">
        <v>65500</v>
      </c>
      <c r="AD1368">
        <v>10.1</v>
      </c>
      <c r="AE1368">
        <v>4.8</v>
      </c>
      <c r="AF1368">
        <v>4800</v>
      </c>
      <c r="AG1368">
        <v>67000</v>
      </c>
      <c r="AH1368">
        <v>7.2</v>
      </c>
      <c r="AI1368" t="s">
        <v>38</v>
      </c>
      <c r="AJ1368">
        <v>3000</v>
      </c>
      <c r="AK1368">
        <v>68500</v>
      </c>
      <c r="AL1368">
        <v>4.4000000000000004</v>
      </c>
      <c r="AM1368" t="s">
        <v>38</v>
      </c>
      <c r="AN1368">
        <v>2500</v>
      </c>
      <c r="AO1368">
        <v>67300</v>
      </c>
      <c r="AP1368">
        <v>3.7</v>
      </c>
      <c r="AQ1368" t="s">
        <v>38</v>
      </c>
      <c r="AR1368">
        <v>3200</v>
      </c>
      <c r="AS1368">
        <v>70200</v>
      </c>
      <c r="AT1368">
        <v>4.5999999999999996</v>
      </c>
      <c r="AU1368" t="s">
        <v>38</v>
      </c>
      <c r="AV1368">
        <v>6200</v>
      </c>
      <c r="AW1368">
        <v>72000</v>
      </c>
      <c r="AX1368">
        <v>8.5</v>
      </c>
      <c r="AY1368">
        <v>4.3</v>
      </c>
      <c r="AZ1368">
        <v>3600</v>
      </c>
      <c r="BA1368">
        <v>68200</v>
      </c>
      <c r="BB1368">
        <v>5.3</v>
      </c>
      <c r="BC1368" t="s">
        <v>38</v>
      </c>
      <c r="BD1368">
        <v>2900</v>
      </c>
      <c r="BE1368">
        <v>63900</v>
      </c>
      <c r="BF1368">
        <v>4.5999999999999996</v>
      </c>
      <c r="BG1368" t="s">
        <v>38</v>
      </c>
      <c r="BH1368">
        <v>2600</v>
      </c>
      <c r="BI1368">
        <v>67500</v>
      </c>
      <c r="BJ1368">
        <v>3.9</v>
      </c>
      <c r="BK1368" t="s">
        <v>38</v>
      </c>
      <c r="BL1368">
        <v>1900</v>
      </c>
      <c r="BM1368">
        <v>70700</v>
      </c>
      <c r="BN1368">
        <v>2.6</v>
      </c>
      <c r="BO1368" t="s">
        <v>38</v>
      </c>
      <c r="BP1368">
        <v>4400</v>
      </c>
      <c r="BQ1368">
        <v>68200</v>
      </c>
      <c r="BR1368">
        <v>6.5</v>
      </c>
      <c r="BS1368" t="s">
        <v>38</v>
      </c>
      <c r="BT1368">
        <v>1800</v>
      </c>
      <c r="BU1368">
        <v>70800</v>
      </c>
      <c r="BV1368">
        <v>2.5</v>
      </c>
      <c r="BW1368" t="s">
        <v>38</v>
      </c>
    </row>
    <row r="1369" spans="1:75" x14ac:dyDescent="0.3">
      <c r="A1369" t="s">
        <v>344</v>
      </c>
      <c r="B1369" t="str">
        <f>VLOOKUP(A1369,'class and classification'!$A$1:$B$338,2,FALSE)</f>
        <v>Predominantly Rural</v>
      </c>
      <c r="C1369" t="str">
        <f>VLOOKUP(A1369,'class and classification'!$A$1:$C$338,3,FALSE)</f>
        <v>SD</v>
      </c>
      <c r="D1369">
        <v>5200</v>
      </c>
      <c r="E1369">
        <v>39400</v>
      </c>
      <c r="F1369">
        <v>13.1</v>
      </c>
      <c r="G1369">
        <v>3.4</v>
      </c>
      <c r="H1369">
        <v>4100</v>
      </c>
      <c r="I1369">
        <v>40600</v>
      </c>
      <c r="J1369">
        <v>10.1</v>
      </c>
      <c r="K1369">
        <v>2.8</v>
      </c>
      <c r="L1369">
        <v>5700</v>
      </c>
      <c r="M1369">
        <v>40900</v>
      </c>
      <c r="N1369">
        <v>13.9</v>
      </c>
      <c r="O1369">
        <v>6.1</v>
      </c>
      <c r="P1369">
        <v>3900</v>
      </c>
      <c r="Q1369">
        <v>37200</v>
      </c>
      <c r="R1369">
        <v>10.4</v>
      </c>
      <c r="S1369">
        <v>6</v>
      </c>
      <c r="T1369">
        <v>8100</v>
      </c>
      <c r="U1369">
        <v>45900</v>
      </c>
      <c r="V1369">
        <v>17.7</v>
      </c>
      <c r="W1369">
        <v>6.7</v>
      </c>
      <c r="X1369">
        <v>5700</v>
      </c>
      <c r="Y1369">
        <v>41500</v>
      </c>
      <c r="Z1369">
        <v>13.6</v>
      </c>
      <c r="AA1369">
        <v>6.4</v>
      </c>
      <c r="AB1369">
        <v>6200</v>
      </c>
      <c r="AC1369">
        <v>41600</v>
      </c>
      <c r="AD1369">
        <v>14.8</v>
      </c>
      <c r="AE1369">
        <v>6.3</v>
      </c>
      <c r="AF1369">
        <v>5400</v>
      </c>
      <c r="AG1369">
        <v>42900</v>
      </c>
      <c r="AH1369">
        <v>12.5</v>
      </c>
      <c r="AI1369">
        <v>6</v>
      </c>
      <c r="AJ1369">
        <v>3200</v>
      </c>
      <c r="AK1369">
        <v>41800</v>
      </c>
      <c r="AL1369">
        <v>7.6</v>
      </c>
      <c r="AM1369">
        <v>4.5999999999999996</v>
      </c>
      <c r="AN1369">
        <v>6200</v>
      </c>
      <c r="AO1369">
        <v>43300</v>
      </c>
      <c r="AP1369">
        <v>14.2</v>
      </c>
      <c r="AQ1369">
        <v>5.7</v>
      </c>
      <c r="AR1369">
        <v>4400</v>
      </c>
      <c r="AS1369">
        <v>41700</v>
      </c>
      <c r="AT1369">
        <v>10.5</v>
      </c>
      <c r="AU1369">
        <v>5.7</v>
      </c>
      <c r="AV1369">
        <v>5200</v>
      </c>
      <c r="AW1369">
        <v>44100</v>
      </c>
      <c r="AX1369">
        <v>11.7</v>
      </c>
      <c r="AY1369">
        <v>5.5</v>
      </c>
      <c r="AZ1369">
        <v>7200</v>
      </c>
      <c r="BA1369">
        <v>43600</v>
      </c>
      <c r="BB1369">
        <v>16.399999999999999</v>
      </c>
      <c r="BC1369">
        <v>7.2</v>
      </c>
      <c r="BD1369">
        <v>7200</v>
      </c>
      <c r="BE1369">
        <v>47200</v>
      </c>
      <c r="BF1369">
        <v>15.2</v>
      </c>
      <c r="BG1369">
        <v>6.7</v>
      </c>
      <c r="BH1369">
        <v>5100</v>
      </c>
      <c r="BI1369">
        <v>45300</v>
      </c>
      <c r="BJ1369">
        <v>11.3</v>
      </c>
      <c r="BK1369" t="s">
        <v>38</v>
      </c>
      <c r="BL1369">
        <v>5000</v>
      </c>
      <c r="BM1369">
        <v>45900</v>
      </c>
      <c r="BN1369">
        <v>11</v>
      </c>
      <c r="BO1369">
        <v>5.8</v>
      </c>
      <c r="BP1369">
        <v>7200</v>
      </c>
      <c r="BQ1369">
        <v>45300</v>
      </c>
      <c r="BR1369">
        <v>15.8</v>
      </c>
      <c r="BS1369">
        <v>6.6</v>
      </c>
      <c r="BT1369">
        <v>6800</v>
      </c>
      <c r="BU1369">
        <v>46500</v>
      </c>
      <c r="BV1369">
        <v>14.5</v>
      </c>
      <c r="BW1369">
        <v>6.4</v>
      </c>
    </row>
    <row r="1370" spans="1:75" x14ac:dyDescent="0.3">
      <c r="A1370" t="s">
        <v>345</v>
      </c>
      <c r="B1370" t="str">
        <f>VLOOKUP(A1370,'class and classification'!$A$1:$B$338,2,FALSE)</f>
        <v>Predominantly Rural</v>
      </c>
      <c r="C1370" t="str">
        <f>VLOOKUP(A1370,'class and classification'!$A$1:$C$338,3,FALSE)</f>
        <v>SD</v>
      </c>
      <c r="D1370">
        <v>6300</v>
      </c>
      <c r="E1370">
        <v>40800</v>
      </c>
      <c r="F1370">
        <v>15.4</v>
      </c>
      <c r="G1370">
        <v>3</v>
      </c>
      <c r="H1370">
        <v>5700</v>
      </c>
      <c r="I1370">
        <v>40500</v>
      </c>
      <c r="J1370">
        <v>14.1</v>
      </c>
      <c r="K1370">
        <v>3.1</v>
      </c>
      <c r="L1370">
        <v>8100</v>
      </c>
      <c r="M1370">
        <v>39100</v>
      </c>
      <c r="N1370">
        <v>20.7</v>
      </c>
      <c r="O1370">
        <v>7.5</v>
      </c>
      <c r="P1370">
        <v>5700</v>
      </c>
      <c r="Q1370">
        <v>43400</v>
      </c>
      <c r="R1370">
        <v>13.1</v>
      </c>
      <c r="S1370">
        <v>5.4</v>
      </c>
      <c r="T1370">
        <v>5900</v>
      </c>
      <c r="U1370">
        <v>41500</v>
      </c>
      <c r="V1370">
        <v>14.3</v>
      </c>
      <c r="W1370">
        <v>5.9</v>
      </c>
      <c r="X1370">
        <v>7600</v>
      </c>
      <c r="Y1370">
        <v>43700</v>
      </c>
      <c r="Z1370">
        <v>17.399999999999999</v>
      </c>
      <c r="AA1370">
        <v>6.7</v>
      </c>
      <c r="AB1370">
        <v>6600</v>
      </c>
      <c r="AC1370">
        <v>41700</v>
      </c>
      <c r="AD1370">
        <v>15.8</v>
      </c>
      <c r="AE1370">
        <v>7.1</v>
      </c>
      <c r="AF1370">
        <v>4200</v>
      </c>
      <c r="AG1370">
        <v>40800</v>
      </c>
      <c r="AH1370">
        <v>10.199999999999999</v>
      </c>
      <c r="AI1370">
        <v>6.3</v>
      </c>
      <c r="AJ1370">
        <v>5200</v>
      </c>
      <c r="AK1370">
        <v>36500</v>
      </c>
      <c r="AL1370">
        <v>14.2</v>
      </c>
      <c r="AM1370">
        <v>7.2</v>
      </c>
      <c r="AN1370">
        <v>4200</v>
      </c>
      <c r="AO1370">
        <v>45800</v>
      </c>
      <c r="AP1370">
        <v>9.1999999999999993</v>
      </c>
      <c r="AQ1370">
        <v>5.4</v>
      </c>
      <c r="AR1370">
        <v>4000</v>
      </c>
      <c r="AS1370">
        <v>49200</v>
      </c>
      <c r="AT1370">
        <v>8</v>
      </c>
      <c r="AU1370" t="s">
        <v>38</v>
      </c>
      <c r="AV1370">
        <v>6300</v>
      </c>
      <c r="AW1370">
        <v>47500</v>
      </c>
      <c r="AX1370">
        <v>13.4</v>
      </c>
      <c r="AY1370">
        <v>6.5</v>
      </c>
      <c r="AZ1370">
        <v>5700</v>
      </c>
      <c r="BA1370">
        <v>44500</v>
      </c>
      <c r="BB1370">
        <v>12.8</v>
      </c>
      <c r="BC1370">
        <v>6.2</v>
      </c>
      <c r="BD1370">
        <v>4900</v>
      </c>
      <c r="BE1370">
        <v>49500</v>
      </c>
      <c r="BF1370">
        <v>9.9</v>
      </c>
      <c r="BG1370">
        <v>5.9</v>
      </c>
      <c r="BH1370">
        <v>5100</v>
      </c>
      <c r="BI1370">
        <v>47300</v>
      </c>
      <c r="BJ1370">
        <v>10.8</v>
      </c>
      <c r="BK1370">
        <v>6.4</v>
      </c>
      <c r="BL1370">
        <v>6100</v>
      </c>
      <c r="BM1370">
        <v>45600</v>
      </c>
      <c r="BN1370">
        <v>13.3</v>
      </c>
      <c r="BO1370">
        <v>7.8</v>
      </c>
      <c r="BP1370">
        <v>6300</v>
      </c>
      <c r="BQ1370">
        <v>47800</v>
      </c>
      <c r="BR1370">
        <v>13.2</v>
      </c>
      <c r="BS1370" t="s">
        <v>38</v>
      </c>
      <c r="BT1370">
        <v>10800</v>
      </c>
      <c r="BU1370">
        <v>47100</v>
      </c>
      <c r="BV1370">
        <v>23</v>
      </c>
      <c r="BW1370">
        <v>9.1</v>
      </c>
    </row>
    <row r="1371" spans="1:75" x14ac:dyDescent="0.3">
      <c r="A1371" t="s">
        <v>346</v>
      </c>
      <c r="B1371" t="str">
        <f>VLOOKUP(A1371,'class and classification'!$A$1:$B$338,2,FALSE)</f>
        <v>Predominantly Rural</v>
      </c>
      <c r="C1371" t="str">
        <f>VLOOKUP(A1371,'class and classification'!$A$1:$C$338,3,FALSE)</f>
        <v>SD</v>
      </c>
      <c r="D1371">
        <v>7500</v>
      </c>
      <c r="E1371">
        <v>86100</v>
      </c>
      <c r="F1371">
        <v>8.6999999999999993</v>
      </c>
      <c r="G1371">
        <v>2.8</v>
      </c>
      <c r="H1371">
        <v>9100</v>
      </c>
      <c r="I1371">
        <v>87000</v>
      </c>
      <c r="J1371">
        <v>10.5</v>
      </c>
      <c r="K1371">
        <v>3</v>
      </c>
      <c r="L1371">
        <v>9600</v>
      </c>
      <c r="M1371">
        <v>86400</v>
      </c>
      <c r="N1371">
        <v>11.1</v>
      </c>
      <c r="O1371">
        <v>3.8</v>
      </c>
      <c r="P1371">
        <v>8600</v>
      </c>
      <c r="Q1371">
        <v>85800</v>
      </c>
      <c r="R1371">
        <v>10.1</v>
      </c>
      <c r="S1371">
        <v>3.7</v>
      </c>
      <c r="T1371">
        <v>7200</v>
      </c>
      <c r="U1371">
        <v>87800</v>
      </c>
      <c r="V1371">
        <v>8.1999999999999993</v>
      </c>
      <c r="W1371">
        <v>3.1</v>
      </c>
      <c r="X1371">
        <v>11100</v>
      </c>
      <c r="Y1371">
        <v>83800</v>
      </c>
      <c r="Z1371">
        <v>13.3</v>
      </c>
      <c r="AA1371">
        <v>4.2</v>
      </c>
      <c r="AB1371">
        <v>10000</v>
      </c>
      <c r="AC1371">
        <v>83600</v>
      </c>
      <c r="AD1371">
        <v>12</v>
      </c>
      <c r="AE1371">
        <v>4.0999999999999996</v>
      </c>
      <c r="AF1371">
        <v>9800</v>
      </c>
      <c r="AG1371">
        <v>83300</v>
      </c>
      <c r="AH1371">
        <v>11.8</v>
      </c>
      <c r="AI1371">
        <v>4.0999999999999996</v>
      </c>
      <c r="AJ1371">
        <v>6800</v>
      </c>
      <c r="AK1371">
        <v>89000</v>
      </c>
      <c r="AL1371">
        <v>7.6</v>
      </c>
      <c r="AM1371">
        <v>3.3</v>
      </c>
      <c r="AN1371">
        <v>7600</v>
      </c>
      <c r="AO1371">
        <v>88400</v>
      </c>
      <c r="AP1371">
        <v>8.6</v>
      </c>
      <c r="AQ1371">
        <v>3.6</v>
      </c>
      <c r="AR1371">
        <v>8200</v>
      </c>
      <c r="AS1371">
        <v>95100</v>
      </c>
      <c r="AT1371">
        <v>8.6999999999999993</v>
      </c>
      <c r="AU1371">
        <v>3.4</v>
      </c>
      <c r="AV1371">
        <v>7300</v>
      </c>
      <c r="AW1371">
        <v>95800</v>
      </c>
      <c r="AX1371">
        <v>7.6</v>
      </c>
      <c r="AY1371">
        <v>3.3</v>
      </c>
      <c r="AZ1371">
        <v>6600</v>
      </c>
      <c r="BA1371">
        <v>89200</v>
      </c>
      <c r="BB1371">
        <v>7.4</v>
      </c>
      <c r="BC1371">
        <v>3.4</v>
      </c>
      <c r="BD1371">
        <v>10000</v>
      </c>
      <c r="BE1371">
        <v>88100</v>
      </c>
      <c r="BF1371">
        <v>11.3</v>
      </c>
      <c r="BG1371">
        <v>4.2</v>
      </c>
      <c r="BH1371">
        <v>7100</v>
      </c>
      <c r="BI1371">
        <v>94200</v>
      </c>
      <c r="BJ1371">
        <v>7.6</v>
      </c>
      <c r="BK1371">
        <v>3.8</v>
      </c>
      <c r="BL1371">
        <v>9800</v>
      </c>
      <c r="BM1371">
        <v>88600</v>
      </c>
      <c r="BN1371">
        <v>11</v>
      </c>
      <c r="BO1371">
        <v>4.3</v>
      </c>
      <c r="BP1371">
        <v>6900</v>
      </c>
      <c r="BQ1371">
        <v>87600</v>
      </c>
      <c r="BR1371">
        <v>7.9</v>
      </c>
      <c r="BS1371">
        <v>4.0999999999999996</v>
      </c>
      <c r="BT1371">
        <v>10500</v>
      </c>
      <c r="BU1371">
        <v>87000</v>
      </c>
      <c r="BV1371">
        <v>12.1</v>
      </c>
      <c r="BW1371">
        <v>4.5999999999999996</v>
      </c>
    </row>
    <row r="1372" spans="1:75" x14ac:dyDescent="0.3">
      <c r="A1372" t="s">
        <v>347</v>
      </c>
      <c r="B1372" t="str">
        <f>VLOOKUP(A1372,'class and classification'!$A$1:$B$338,2,FALSE)</f>
        <v>Predominantly Rural</v>
      </c>
      <c r="C1372" t="str">
        <f>VLOOKUP(A1372,'class and classification'!$A$1:$C$338,3,FALSE)</f>
        <v>SD</v>
      </c>
      <c r="D1372">
        <v>8600</v>
      </c>
      <c r="E1372">
        <v>74700</v>
      </c>
      <c r="F1372">
        <v>11.5</v>
      </c>
      <c r="G1372">
        <v>2.8</v>
      </c>
      <c r="H1372">
        <v>7600</v>
      </c>
      <c r="I1372">
        <v>75000</v>
      </c>
      <c r="J1372">
        <v>10.1</v>
      </c>
      <c r="K1372">
        <v>2.7</v>
      </c>
      <c r="L1372">
        <v>6800</v>
      </c>
      <c r="M1372">
        <v>73000</v>
      </c>
      <c r="N1372">
        <v>9.3000000000000007</v>
      </c>
      <c r="O1372">
        <v>3.5</v>
      </c>
      <c r="P1372">
        <v>6200</v>
      </c>
      <c r="Q1372">
        <v>75200</v>
      </c>
      <c r="R1372">
        <v>8.3000000000000007</v>
      </c>
      <c r="S1372">
        <v>3.2</v>
      </c>
      <c r="T1372">
        <v>4600</v>
      </c>
      <c r="U1372">
        <v>76300</v>
      </c>
      <c r="V1372">
        <v>6.1</v>
      </c>
      <c r="W1372">
        <v>2.9</v>
      </c>
      <c r="X1372">
        <v>6400</v>
      </c>
      <c r="Y1372">
        <v>74600</v>
      </c>
      <c r="Z1372">
        <v>8.5</v>
      </c>
      <c r="AA1372">
        <v>3.5</v>
      </c>
      <c r="AB1372">
        <v>7300</v>
      </c>
      <c r="AC1372">
        <v>75000</v>
      </c>
      <c r="AD1372">
        <v>9.8000000000000007</v>
      </c>
      <c r="AE1372">
        <v>3.7</v>
      </c>
      <c r="AF1372">
        <v>5500</v>
      </c>
      <c r="AG1372">
        <v>80200</v>
      </c>
      <c r="AH1372">
        <v>6.8</v>
      </c>
      <c r="AI1372">
        <v>3.1</v>
      </c>
      <c r="AJ1372">
        <v>6400</v>
      </c>
      <c r="AK1372">
        <v>76200</v>
      </c>
      <c r="AL1372">
        <v>8.4</v>
      </c>
      <c r="AM1372">
        <v>3.6</v>
      </c>
      <c r="AN1372">
        <v>6200</v>
      </c>
      <c r="AO1372">
        <v>74300</v>
      </c>
      <c r="AP1372">
        <v>8.4</v>
      </c>
      <c r="AQ1372">
        <v>3.5</v>
      </c>
      <c r="AR1372">
        <v>6000</v>
      </c>
      <c r="AS1372">
        <v>77800</v>
      </c>
      <c r="AT1372">
        <v>7.7</v>
      </c>
      <c r="AU1372">
        <v>3.5</v>
      </c>
      <c r="AV1372">
        <v>6500</v>
      </c>
      <c r="AW1372">
        <v>80200</v>
      </c>
      <c r="AX1372">
        <v>8.1</v>
      </c>
      <c r="AY1372">
        <v>3.3</v>
      </c>
      <c r="AZ1372">
        <v>8400</v>
      </c>
      <c r="BA1372">
        <v>83800</v>
      </c>
      <c r="BB1372">
        <v>10</v>
      </c>
      <c r="BC1372">
        <v>3.7</v>
      </c>
      <c r="BD1372">
        <v>7000</v>
      </c>
      <c r="BE1372">
        <v>83300</v>
      </c>
      <c r="BF1372">
        <v>8.4</v>
      </c>
      <c r="BG1372">
        <v>3.6</v>
      </c>
      <c r="BH1372">
        <v>9400</v>
      </c>
      <c r="BI1372">
        <v>85600</v>
      </c>
      <c r="BJ1372">
        <v>11</v>
      </c>
      <c r="BK1372">
        <v>4.4000000000000004</v>
      </c>
      <c r="BL1372">
        <v>9400</v>
      </c>
      <c r="BM1372">
        <v>83200</v>
      </c>
      <c r="BN1372">
        <v>11.3</v>
      </c>
      <c r="BO1372">
        <v>4.5999999999999996</v>
      </c>
      <c r="BP1372">
        <v>7600</v>
      </c>
      <c r="BQ1372">
        <v>77500</v>
      </c>
      <c r="BR1372">
        <v>9.8000000000000007</v>
      </c>
      <c r="BS1372">
        <v>4.4000000000000004</v>
      </c>
      <c r="BT1372">
        <v>5000</v>
      </c>
      <c r="BU1372">
        <v>80000</v>
      </c>
      <c r="BV1372">
        <v>6.2</v>
      </c>
      <c r="BW1372">
        <v>3.3</v>
      </c>
    </row>
    <row r="1373" spans="1:75" x14ac:dyDescent="0.3">
      <c r="A1373" t="s">
        <v>348</v>
      </c>
      <c r="B1373" t="str">
        <f>VLOOKUP(A1373,'class and classification'!$A$1:$B$338,2,FALSE)</f>
        <v>Predominantly Urban</v>
      </c>
      <c r="C1373" t="str">
        <f>VLOOKUP(A1373,'class and classification'!$A$1:$C$338,3,FALSE)</f>
        <v>SD</v>
      </c>
      <c r="D1373">
        <v>10300</v>
      </c>
      <c r="E1373">
        <v>79800</v>
      </c>
      <c r="F1373">
        <v>12.9</v>
      </c>
      <c r="G1373">
        <v>3.1</v>
      </c>
      <c r="H1373">
        <v>9800</v>
      </c>
      <c r="I1373">
        <v>83400</v>
      </c>
      <c r="J1373">
        <v>11.8</v>
      </c>
      <c r="K1373">
        <v>3.2</v>
      </c>
      <c r="L1373">
        <v>9900</v>
      </c>
      <c r="M1373">
        <v>83800</v>
      </c>
      <c r="N1373">
        <v>11.9</v>
      </c>
      <c r="O1373">
        <v>4.0999999999999996</v>
      </c>
      <c r="P1373">
        <v>13200</v>
      </c>
      <c r="Q1373">
        <v>86400</v>
      </c>
      <c r="R1373">
        <v>15.3</v>
      </c>
      <c r="S1373">
        <v>4.8</v>
      </c>
      <c r="T1373">
        <v>10300</v>
      </c>
      <c r="U1373">
        <v>83000</v>
      </c>
      <c r="V1373">
        <v>12.4</v>
      </c>
      <c r="W1373">
        <v>4.2</v>
      </c>
      <c r="X1373">
        <v>11300</v>
      </c>
      <c r="Y1373">
        <v>82000</v>
      </c>
      <c r="Z1373">
        <v>13.8</v>
      </c>
      <c r="AA1373">
        <v>4.5</v>
      </c>
      <c r="AB1373">
        <v>9400</v>
      </c>
      <c r="AC1373">
        <v>79800</v>
      </c>
      <c r="AD1373">
        <v>11.8</v>
      </c>
      <c r="AE1373">
        <v>4.3</v>
      </c>
      <c r="AF1373">
        <v>10100</v>
      </c>
      <c r="AG1373">
        <v>82300</v>
      </c>
      <c r="AH1373">
        <v>12.2</v>
      </c>
      <c r="AI1373">
        <v>4.7</v>
      </c>
      <c r="AJ1373">
        <v>7900</v>
      </c>
      <c r="AK1373">
        <v>86400</v>
      </c>
      <c r="AL1373">
        <v>9.1</v>
      </c>
      <c r="AM1373">
        <v>4.4000000000000004</v>
      </c>
      <c r="AN1373">
        <v>3800</v>
      </c>
      <c r="AO1373">
        <v>81600</v>
      </c>
      <c r="AP1373">
        <v>4.7</v>
      </c>
      <c r="AQ1373" t="s">
        <v>38</v>
      </c>
      <c r="AR1373">
        <v>8600</v>
      </c>
      <c r="AS1373">
        <v>86500</v>
      </c>
      <c r="AT1373">
        <v>9.9</v>
      </c>
      <c r="AU1373">
        <v>4.3</v>
      </c>
      <c r="AV1373">
        <v>8700</v>
      </c>
      <c r="AW1373">
        <v>89000</v>
      </c>
      <c r="AX1373">
        <v>9.8000000000000007</v>
      </c>
      <c r="AY1373">
        <v>4.5</v>
      </c>
      <c r="AZ1373">
        <v>9100</v>
      </c>
      <c r="BA1373">
        <v>89200</v>
      </c>
      <c r="BB1373">
        <v>10.199999999999999</v>
      </c>
      <c r="BC1373">
        <v>4.4000000000000004</v>
      </c>
      <c r="BD1373">
        <v>8200</v>
      </c>
      <c r="BE1373">
        <v>88300</v>
      </c>
      <c r="BF1373">
        <v>9.1999999999999993</v>
      </c>
      <c r="BG1373">
        <v>4.7</v>
      </c>
      <c r="BH1373">
        <v>7600</v>
      </c>
      <c r="BI1373">
        <v>86700</v>
      </c>
      <c r="BJ1373">
        <v>8.8000000000000007</v>
      </c>
      <c r="BK1373">
        <v>4.2</v>
      </c>
      <c r="BL1373">
        <v>10000</v>
      </c>
      <c r="BM1373">
        <v>91500</v>
      </c>
      <c r="BN1373">
        <v>10.9</v>
      </c>
      <c r="BO1373">
        <v>4.5</v>
      </c>
      <c r="BP1373">
        <v>11900</v>
      </c>
      <c r="BQ1373">
        <v>90800</v>
      </c>
      <c r="BR1373">
        <v>13.1</v>
      </c>
      <c r="BS1373">
        <v>5.3</v>
      </c>
      <c r="BT1373">
        <v>11100</v>
      </c>
      <c r="BU1373">
        <v>94100</v>
      </c>
      <c r="BV1373">
        <v>11.8</v>
      </c>
      <c r="BW1373">
        <v>4.9000000000000004</v>
      </c>
    </row>
    <row r="1374" spans="1:75" x14ac:dyDescent="0.3">
      <c r="A1374" t="s">
        <v>349</v>
      </c>
      <c r="B1374" t="str">
        <f>VLOOKUP(A1374,'class and classification'!$A$1:$B$338,2,FALSE)</f>
        <v>Predominantly Rural</v>
      </c>
      <c r="C1374" t="str">
        <f>VLOOKUP(A1374,'class and classification'!$A$1:$C$338,3,FALSE)</f>
        <v>SD</v>
      </c>
      <c r="D1374">
        <v>11100</v>
      </c>
      <c r="E1374">
        <v>68800</v>
      </c>
      <c r="F1374">
        <v>16.100000000000001</v>
      </c>
      <c r="G1374">
        <v>3.5</v>
      </c>
      <c r="H1374">
        <v>9100</v>
      </c>
      <c r="I1374">
        <v>73500</v>
      </c>
      <c r="J1374">
        <v>12.4</v>
      </c>
      <c r="K1374">
        <v>3</v>
      </c>
      <c r="L1374">
        <v>12300</v>
      </c>
      <c r="M1374">
        <v>72800</v>
      </c>
      <c r="N1374">
        <v>16.899999999999999</v>
      </c>
      <c r="O1374">
        <v>4.9000000000000004</v>
      </c>
      <c r="P1374">
        <v>10200</v>
      </c>
      <c r="Q1374">
        <v>70300</v>
      </c>
      <c r="R1374">
        <v>14.5</v>
      </c>
      <c r="S1374">
        <v>4.5999999999999996</v>
      </c>
      <c r="T1374">
        <v>9300</v>
      </c>
      <c r="U1374">
        <v>67400</v>
      </c>
      <c r="V1374">
        <v>13.8</v>
      </c>
      <c r="W1374">
        <v>4.5</v>
      </c>
      <c r="X1374">
        <v>9100</v>
      </c>
      <c r="Y1374">
        <v>70200</v>
      </c>
      <c r="Z1374">
        <v>13</v>
      </c>
      <c r="AA1374">
        <v>4.5999999999999996</v>
      </c>
      <c r="AB1374">
        <v>7900</v>
      </c>
      <c r="AC1374">
        <v>73900</v>
      </c>
      <c r="AD1374">
        <v>10.6</v>
      </c>
      <c r="AE1374">
        <v>4.4000000000000004</v>
      </c>
      <c r="AF1374">
        <v>9500</v>
      </c>
      <c r="AG1374">
        <v>73800</v>
      </c>
      <c r="AH1374">
        <v>12.8</v>
      </c>
      <c r="AI1374">
        <v>4.5</v>
      </c>
      <c r="AJ1374">
        <v>8300</v>
      </c>
      <c r="AK1374">
        <v>69200</v>
      </c>
      <c r="AL1374">
        <v>12</v>
      </c>
      <c r="AM1374">
        <v>4.8</v>
      </c>
      <c r="AN1374">
        <v>8000</v>
      </c>
      <c r="AO1374">
        <v>68500</v>
      </c>
      <c r="AP1374">
        <v>11.7</v>
      </c>
      <c r="AQ1374">
        <v>4.8</v>
      </c>
      <c r="AR1374">
        <v>11000</v>
      </c>
      <c r="AS1374">
        <v>71300</v>
      </c>
      <c r="AT1374">
        <v>15.4</v>
      </c>
      <c r="AU1374">
        <v>5.5</v>
      </c>
      <c r="AV1374">
        <v>12400</v>
      </c>
      <c r="AW1374">
        <v>78600</v>
      </c>
      <c r="AX1374">
        <v>15.7</v>
      </c>
      <c r="AY1374">
        <v>5.0999999999999996</v>
      </c>
      <c r="AZ1374">
        <v>10200</v>
      </c>
      <c r="BA1374">
        <v>74700</v>
      </c>
      <c r="BB1374">
        <v>13.6</v>
      </c>
      <c r="BC1374">
        <v>5</v>
      </c>
      <c r="BD1374">
        <v>12300</v>
      </c>
      <c r="BE1374">
        <v>80400</v>
      </c>
      <c r="BF1374">
        <v>15.3</v>
      </c>
      <c r="BG1374">
        <v>5.0999999999999996</v>
      </c>
      <c r="BH1374">
        <v>11400</v>
      </c>
      <c r="BI1374">
        <v>80200</v>
      </c>
      <c r="BJ1374">
        <v>14.3</v>
      </c>
      <c r="BK1374">
        <v>5.4</v>
      </c>
      <c r="BL1374">
        <v>10600</v>
      </c>
      <c r="BM1374">
        <v>75700</v>
      </c>
      <c r="BN1374">
        <v>14</v>
      </c>
      <c r="BO1374">
        <v>5.6</v>
      </c>
      <c r="BP1374">
        <v>8400</v>
      </c>
      <c r="BQ1374">
        <v>81200</v>
      </c>
      <c r="BR1374">
        <v>10.4</v>
      </c>
      <c r="BS1374">
        <v>5.0999999999999996</v>
      </c>
      <c r="BT1374">
        <v>9800</v>
      </c>
      <c r="BU1374">
        <v>85800</v>
      </c>
      <c r="BV1374">
        <v>11.4</v>
      </c>
      <c r="BW1374">
        <v>5</v>
      </c>
    </row>
    <row r="1375" spans="1:75" x14ac:dyDescent="0.3">
      <c r="A1375" t="s">
        <v>350</v>
      </c>
      <c r="B1375" t="str">
        <f>VLOOKUP(A1375,'class and classification'!$A$1:$B$338,2,FALSE)</f>
        <v>Urban with Significant Rural</v>
      </c>
      <c r="C1375" t="str">
        <f>VLOOKUP(A1375,'class and classification'!$A$1:$C$338,3,FALSE)</f>
        <v>SD</v>
      </c>
      <c r="D1375">
        <v>2800</v>
      </c>
      <c r="E1375">
        <v>34300</v>
      </c>
      <c r="F1375">
        <v>8.1</v>
      </c>
      <c r="G1375">
        <v>2.4</v>
      </c>
      <c r="H1375">
        <v>2800</v>
      </c>
      <c r="I1375">
        <v>34100</v>
      </c>
      <c r="J1375">
        <v>8.3000000000000007</v>
      </c>
      <c r="K1375">
        <v>2.9</v>
      </c>
      <c r="L1375">
        <v>5100</v>
      </c>
      <c r="M1375">
        <v>31800</v>
      </c>
      <c r="N1375">
        <v>16</v>
      </c>
      <c r="O1375">
        <v>8.1</v>
      </c>
      <c r="P1375">
        <v>3100</v>
      </c>
      <c r="Q1375">
        <v>32400</v>
      </c>
      <c r="R1375">
        <v>9.5</v>
      </c>
      <c r="S1375">
        <v>5.6</v>
      </c>
      <c r="T1375">
        <v>1900</v>
      </c>
      <c r="U1375">
        <v>33300</v>
      </c>
      <c r="V1375">
        <v>5.8</v>
      </c>
      <c r="W1375" t="s">
        <v>38</v>
      </c>
      <c r="X1375">
        <v>5100</v>
      </c>
      <c r="Y1375">
        <v>39500</v>
      </c>
      <c r="Z1375">
        <v>12.9</v>
      </c>
      <c r="AA1375">
        <v>6.7</v>
      </c>
      <c r="AB1375">
        <v>3200</v>
      </c>
      <c r="AC1375">
        <v>36200</v>
      </c>
      <c r="AD1375">
        <v>8.8000000000000007</v>
      </c>
      <c r="AE1375" t="s">
        <v>38</v>
      </c>
      <c r="AF1375">
        <v>2600</v>
      </c>
      <c r="AG1375">
        <v>40600</v>
      </c>
      <c r="AH1375">
        <v>6.3</v>
      </c>
      <c r="AI1375" t="s">
        <v>38</v>
      </c>
      <c r="AJ1375">
        <v>3600</v>
      </c>
      <c r="AK1375">
        <v>38600</v>
      </c>
      <c r="AL1375">
        <v>9.4</v>
      </c>
      <c r="AM1375" t="s">
        <v>38</v>
      </c>
      <c r="AN1375">
        <v>2500</v>
      </c>
      <c r="AO1375">
        <v>41000</v>
      </c>
      <c r="AP1375">
        <v>6</v>
      </c>
      <c r="AQ1375" t="s">
        <v>38</v>
      </c>
      <c r="AR1375">
        <v>4200</v>
      </c>
      <c r="AS1375">
        <v>39200</v>
      </c>
      <c r="AT1375">
        <v>10.7</v>
      </c>
      <c r="AU1375" t="s">
        <v>38</v>
      </c>
      <c r="AV1375">
        <v>6700</v>
      </c>
      <c r="AW1375">
        <v>39400</v>
      </c>
      <c r="AX1375">
        <v>16.899999999999999</v>
      </c>
      <c r="AY1375">
        <v>9</v>
      </c>
      <c r="AZ1375">
        <v>3200</v>
      </c>
      <c r="BA1375">
        <v>34700</v>
      </c>
      <c r="BB1375">
        <v>9.3000000000000007</v>
      </c>
      <c r="BC1375" t="s">
        <v>38</v>
      </c>
      <c r="BD1375">
        <v>3500</v>
      </c>
      <c r="BE1375">
        <v>36900</v>
      </c>
      <c r="BF1375">
        <v>9.6</v>
      </c>
      <c r="BG1375" t="s">
        <v>38</v>
      </c>
      <c r="BH1375">
        <v>2000</v>
      </c>
      <c r="BI1375">
        <v>34400</v>
      </c>
      <c r="BJ1375">
        <v>5.8</v>
      </c>
      <c r="BK1375" t="s">
        <v>38</v>
      </c>
      <c r="BL1375">
        <v>7700</v>
      </c>
      <c r="BM1375">
        <v>41100</v>
      </c>
      <c r="BN1375">
        <v>18.7</v>
      </c>
      <c r="BO1375">
        <v>9.4</v>
      </c>
      <c r="BP1375">
        <v>1700</v>
      </c>
      <c r="BQ1375">
        <v>30100</v>
      </c>
      <c r="BR1375">
        <v>5.6</v>
      </c>
      <c r="BS1375" t="s">
        <v>38</v>
      </c>
      <c r="BT1375">
        <v>2700</v>
      </c>
      <c r="BU1375">
        <v>38500</v>
      </c>
      <c r="BV1375">
        <v>7</v>
      </c>
      <c r="BW1375" t="s">
        <v>38</v>
      </c>
    </row>
    <row r="1376" spans="1:75" x14ac:dyDescent="0.3">
      <c r="A1376" t="s">
        <v>351</v>
      </c>
      <c r="B1376" t="str">
        <f>VLOOKUP(A1376,'class and classification'!$A$1:$B$338,2,FALSE)</f>
        <v>Predominantly Urban</v>
      </c>
      <c r="C1376" t="str">
        <f>VLOOKUP(A1376,'class and classification'!$A$1:$C$338,3,FALSE)</f>
        <v>SD</v>
      </c>
      <c r="D1376">
        <v>6400</v>
      </c>
      <c r="E1376">
        <v>43600</v>
      </c>
      <c r="F1376">
        <v>14.7</v>
      </c>
      <c r="G1376">
        <v>3.2</v>
      </c>
      <c r="H1376">
        <v>7300</v>
      </c>
      <c r="I1376">
        <v>43200</v>
      </c>
      <c r="J1376">
        <v>17</v>
      </c>
      <c r="K1376">
        <v>3.7</v>
      </c>
      <c r="L1376">
        <v>5900</v>
      </c>
      <c r="M1376">
        <v>42100</v>
      </c>
      <c r="N1376">
        <v>14</v>
      </c>
      <c r="O1376">
        <v>6.8</v>
      </c>
      <c r="P1376">
        <v>7400</v>
      </c>
      <c r="Q1376">
        <v>42800</v>
      </c>
      <c r="R1376">
        <v>17.3</v>
      </c>
      <c r="S1376">
        <v>6.8</v>
      </c>
      <c r="T1376">
        <v>8000</v>
      </c>
      <c r="U1376">
        <v>41300</v>
      </c>
      <c r="V1376">
        <v>19.5</v>
      </c>
      <c r="W1376">
        <v>8.1999999999999993</v>
      </c>
      <c r="X1376">
        <v>4800</v>
      </c>
      <c r="Y1376">
        <v>39700</v>
      </c>
      <c r="Z1376">
        <v>12.1</v>
      </c>
      <c r="AA1376">
        <v>6.6</v>
      </c>
      <c r="AB1376">
        <v>5200</v>
      </c>
      <c r="AC1376">
        <v>40500</v>
      </c>
      <c r="AD1376">
        <v>12.9</v>
      </c>
      <c r="AE1376">
        <v>6.1</v>
      </c>
      <c r="AF1376">
        <v>6900</v>
      </c>
      <c r="AG1376">
        <v>39200</v>
      </c>
      <c r="AH1376">
        <v>17.7</v>
      </c>
      <c r="AI1376">
        <v>6.9</v>
      </c>
      <c r="AJ1376">
        <v>7700</v>
      </c>
      <c r="AK1376">
        <v>39800</v>
      </c>
      <c r="AL1376">
        <v>19.399999999999999</v>
      </c>
      <c r="AM1376">
        <v>8.5</v>
      </c>
      <c r="AN1376">
        <v>4900</v>
      </c>
      <c r="AO1376">
        <v>42400</v>
      </c>
      <c r="AP1376">
        <v>11.7</v>
      </c>
      <c r="AQ1376">
        <v>6.2</v>
      </c>
      <c r="AR1376">
        <v>5900</v>
      </c>
      <c r="AS1376">
        <v>39600</v>
      </c>
      <c r="AT1376">
        <v>14.8</v>
      </c>
      <c r="AU1376">
        <v>7.7</v>
      </c>
      <c r="AV1376">
        <v>4300</v>
      </c>
      <c r="AW1376">
        <v>45400</v>
      </c>
      <c r="AX1376">
        <v>9.4</v>
      </c>
      <c r="AY1376" t="s">
        <v>38</v>
      </c>
      <c r="AZ1376">
        <v>7200</v>
      </c>
      <c r="BA1376">
        <v>41700</v>
      </c>
      <c r="BB1376">
        <v>17.3</v>
      </c>
      <c r="BC1376">
        <v>9.6</v>
      </c>
      <c r="BD1376">
        <v>5600</v>
      </c>
      <c r="BE1376">
        <v>43600</v>
      </c>
      <c r="BF1376">
        <v>12.7</v>
      </c>
      <c r="BG1376">
        <v>7.2</v>
      </c>
      <c r="BH1376">
        <v>6500</v>
      </c>
      <c r="BI1376">
        <v>46600</v>
      </c>
      <c r="BJ1376">
        <v>13.9</v>
      </c>
      <c r="BK1376">
        <v>7.3</v>
      </c>
      <c r="BL1376">
        <v>9800</v>
      </c>
      <c r="BM1376">
        <v>45800</v>
      </c>
      <c r="BN1376">
        <v>21.3</v>
      </c>
      <c r="BO1376">
        <v>9.1999999999999993</v>
      </c>
      <c r="BP1376">
        <v>6000</v>
      </c>
      <c r="BQ1376">
        <v>43600</v>
      </c>
      <c r="BR1376">
        <v>13.8</v>
      </c>
      <c r="BS1376">
        <v>7.9</v>
      </c>
      <c r="BT1376">
        <v>4500</v>
      </c>
      <c r="BU1376">
        <v>40700</v>
      </c>
      <c r="BV1376">
        <v>11</v>
      </c>
      <c r="BW1376" t="s">
        <v>38</v>
      </c>
    </row>
    <row r="1377" spans="1:75" x14ac:dyDescent="0.3">
      <c r="A1377" t="s">
        <v>352</v>
      </c>
      <c r="B1377" t="str">
        <f>VLOOKUP(A1377,'class and classification'!$A$1:$B$338,2,FALSE)</f>
        <v>Predominantly Urban</v>
      </c>
      <c r="C1377" t="str">
        <f>VLOOKUP(A1377,'class and classification'!$A$1:$C$338,3,FALSE)</f>
        <v>SD</v>
      </c>
      <c r="D1377">
        <v>9900</v>
      </c>
      <c r="E1377">
        <v>84800</v>
      </c>
      <c r="F1377">
        <v>11.7</v>
      </c>
      <c r="G1377">
        <v>2.8</v>
      </c>
      <c r="H1377">
        <v>9200</v>
      </c>
      <c r="I1377">
        <v>84700</v>
      </c>
      <c r="J1377">
        <v>10.8</v>
      </c>
      <c r="K1377">
        <v>3</v>
      </c>
      <c r="L1377">
        <v>7500</v>
      </c>
      <c r="M1377">
        <v>86700</v>
      </c>
      <c r="N1377">
        <v>8.6</v>
      </c>
      <c r="O1377">
        <v>3.4</v>
      </c>
      <c r="P1377">
        <v>5000</v>
      </c>
      <c r="Q1377">
        <v>87100</v>
      </c>
      <c r="R1377">
        <v>5.8</v>
      </c>
      <c r="S1377">
        <v>2.9</v>
      </c>
      <c r="T1377">
        <v>5600</v>
      </c>
      <c r="U1377">
        <v>86600</v>
      </c>
      <c r="V1377">
        <v>6.4</v>
      </c>
      <c r="W1377">
        <v>3.2</v>
      </c>
      <c r="X1377">
        <v>6600</v>
      </c>
      <c r="Y1377">
        <v>84100</v>
      </c>
      <c r="Z1377">
        <v>7.9</v>
      </c>
      <c r="AA1377">
        <v>3.2</v>
      </c>
      <c r="AB1377">
        <v>7400</v>
      </c>
      <c r="AC1377">
        <v>83000</v>
      </c>
      <c r="AD1377">
        <v>9</v>
      </c>
      <c r="AE1377">
        <v>3.4</v>
      </c>
      <c r="AF1377">
        <v>6600</v>
      </c>
      <c r="AG1377">
        <v>82200</v>
      </c>
      <c r="AH1377">
        <v>8.1</v>
      </c>
      <c r="AI1377">
        <v>3.4</v>
      </c>
      <c r="AJ1377">
        <v>10400</v>
      </c>
      <c r="AK1377">
        <v>86800</v>
      </c>
      <c r="AL1377">
        <v>11.9</v>
      </c>
      <c r="AM1377">
        <v>3.9</v>
      </c>
      <c r="AN1377">
        <v>10200</v>
      </c>
      <c r="AO1377">
        <v>87400</v>
      </c>
      <c r="AP1377">
        <v>11.7</v>
      </c>
      <c r="AQ1377">
        <v>3.9</v>
      </c>
      <c r="AR1377">
        <v>8300</v>
      </c>
      <c r="AS1377">
        <v>91000</v>
      </c>
      <c r="AT1377">
        <v>9.1999999999999993</v>
      </c>
      <c r="AU1377">
        <v>3.6</v>
      </c>
      <c r="AV1377">
        <v>8700</v>
      </c>
      <c r="AW1377">
        <v>86100</v>
      </c>
      <c r="AX1377">
        <v>10.1</v>
      </c>
      <c r="AY1377">
        <v>4.0999999999999996</v>
      </c>
      <c r="AZ1377">
        <v>10900</v>
      </c>
      <c r="BA1377">
        <v>90700</v>
      </c>
      <c r="BB1377">
        <v>12</v>
      </c>
      <c r="BC1377">
        <v>4.8</v>
      </c>
      <c r="BD1377">
        <v>9400</v>
      </c>
      <c r="BE1377">
        <v>92900</v>
      </c>
      <c r="BF1377">
        <v>10.1</v>
      </c>
      <c r="BG1377">
        <v>4.0999999999999996</v>
      </c>
      <c r="BH1377">
        <v>10800</v>
      </c>
      <c r="BI1377">
        <v>91300</v>
      </c>
      <c r="BJ1377">
        <v>11.8</v>
      </c>
      <c r="BK1377">
        <v>4.8</v>
      </c>
      <c r="BL1377">
        <v>5500</v>
      </c>
      <c r="BM1377">
        <v>94100</v>
      </c>
      <c r="BN1377">
        <v>5.8</v>
      </c>
      <c r="BO1377">
        <v>3.5</v>
      </c>
      <c r="BP1377">
        <v>5700</v>
      </c>
      <c r="BQ1377">
        <v>93600</v>
      </c>
      <c r="BR1377">
        <v>6.1</v>
      </c>
      <c r="BS1377">
        <v>3.7</v>
      </c>
      <c r="BT1377">
        <v>7500</v>
      </c>
      <c r="BU1377">
        <v>89800</v>
      </c>
      <c r="BV1377">
        <v>8.4</v>
      </c>
      <c r="BW1377">
        <v>4.2</v>
      </c>
    </row>
    <row r="1378" spans="1:75" x14ac:dyDescent="0.3">
      <c r="A1378" t="s">
        <v>353</v>
      </c>
      <c r="B1378" t="str">
        <f>VLOOKUP(A1378,'class and classification'!$A$1:$B$338,2,FALSE)</f>
        <v>Urban with Significant Rural</v>
      </c>
      <c r="C1378" t="str">
        <f>VLOOKUP(A1378,'class and classification'!$A$1:$C$338,3,FALSE)</f>
        <v>SD</v>
      </c>
      <c r="D1378">
        <v>10700</v>
      </c>
      <c r="E1378">
        <v>80700</v>
      </c>
      <c r="F1378">
        <v>13.3</v>
      </c>
      <c r="G1378">
        <v>3.1</v>
      </c>
      <c r="H1378">
        <v>12200</v>
      </c>
      <c r="I1378">
        <v>82600</v>
      </c>
      <c r="J1378">
        <v>14.7</v>
      </c>
      <c r="K1378">
        <v>3.6</v>
      </c>
      <c r="L1378">
        <v>8600</v>
      </c>
      <c r="M1378">
        <v>80000</v>
      </c>
      <c r="N1378">
        <v>10.8</v>
      </c>
      <c r="O1378">
        <v>3.8</v>
      </c>
      <c r="P1378">
        <v>8800</v>
      </c>
      <c r="Q1378">
        <v>79600</v>
      </c>
      <c r="R1378">
        <v>11</v>
      </c>
      <c r="S1378">
        <v>4.0999999999999996</v>
      </c>
      <c r="T1378">
        <v>10000</v>
      </c>
      <c r="U1378">
        <v>84700</v>
      </c>
      <c r="V1378">
        <v>11.8</v>
      </c>
      <c r="W1378">
        <v>4.2</v>
      </c>
      <c r="X1378">
        <v>6100</v>
      </c>
      <c r="Y1378">
        <v>79800</v>
      </c>
      <c r="Z1378">
        <v>7.7</v>
      </c>
      <c r="AA1378">
        <v>3.5</v>
      </c>
      <c r="AB1378">
        <v>6800</v>
      </c>
      <c r="AC1378">
        <v>84200</v>
      </c>
      <c r="AD1378">
        <v>8.1</v>
      </c>
      <c r="AE1378">
        <v>3.8</v>
      </c>
      <c r="AF1378">
        <v>4300</v>
      </c>
      <c r="AG1378">
        <v>88700</v>
      </c>
      <c r="AH1378">
        <v>4.9000000000000004</v>
      </c>
      <c r="AI1378">
        <v>2.8</v>
      </c>
      <c r="AJ1378">
        <v>8200</v>
      </c>
      <c r="AK1378">
        <v>85000</v>
      </c>
      <c r="AL1378">
        <v>9.6</v>
      </c>
      <c r="AM1378">
        <v>4.0999999999999996</v>
      </c>
      <c r="AN1378">
        <v>14700</v>
      </c>
      <c r="AO1378">
        <v>89100</v>
      </c>
      <c r="AP1378">
        <v>16.5</v>
      </c>
      <c r="AQ1378">
        <v>5.0999999999999996</v>
      </c>
      <c r="AR1378">
        <v>13900</v>
      </c>
      <c r="AS1378">
        <v>84800</v>
      </c>
      <c r="AT1378">
        <v>16.3</v>
      </c>
      <c r="AU1378">
        <v>5.6</v>
      </c>
      <c r="AV1378">
        <v>11600</v>
      </c>
      <c r="AW1378">
        <v>96900</v>
      </c>
      <c r="AX1378">
        <v>11.9</v>
      </c>
      <c r="AY1378">
        <v>4.2</v>
      </c>
      <c r="AZ1378">
        <v>7000</v>
      </c>
      <c r="BA1378">
        <v>92700</v>
      </c>
      <c r="BB1378">
        <v>7.5</v>
      </c>
      <c r="BC1378">
        <v>3.5</v>
      </c>
      <c r="BD1378">
        <v>10200</v>
      </c>
      <c r="BE1378">
        <v>97300</v>
      </c>
      <c r="BF1378">
        <v>10.5</v>
      </c>
      <c r="BG1378">
        <v>4.0999999999999996</v>
      </c>
      <c r="BH1378">
        <v>11200</v>
      </c>
      <c r="BI1378">
        <v>97100</v>
      </c>
      <c r="BJ1378">
        <v>11.5</v>
      </c>
      <c r="BK1378">
        <v>4.0999999999999996</v>
      </c>
      <c r="BL1378">
        <v>8600</v>
      </c>
      <c r="BM1378">
        <v>93100</v>
      </c>
      <c r="BN1378">
        <v>9.3000000000000007</v>
      </c>
      <c r="BO1378">
        <v>3.9</v>
      </c>
      <c r="BP1378">
        <v>9200</v>
      </c>
      <c r="BQ1378">
        <v>91000</v>
      </c>
      <c r="BR1378">
        <v>10.1</v>
      </c>
      <c r="BS1378">
        <v>4.5</v>
      </c>
      <c r="BT1378">
        <v>7200</v>
      </c>
      <c r="BU1378">
        <v>94700</v>
      </c>
      <c r="BV1378">
        <v>7.6</v>
      </c>
      <c r="BW1378">
        <v>4.4000000000000004</v>
      </c>
    </row>
    <row r="1379" spans="1:75" x14ac:dyDescent="0.3">
      <c r="A1379" t="s">
        <v>354</v>
      </c>
      <c r="B1379" t="str">
        <f>VLOOKUP(A1379,'class and classification'!$A$1:$B$338,2,FALSE)</f>
        <v>Urban with Significant Rural</v>
      </c>
      <c r="C1379" t="str">
        <f>VLOOKUP(A1379,'class and classification'!$A$1:$C$338,3,FALSE)</f>
        <v>SD</v>
      </c>
      <c r="D1379">
        <v>6600</v>
      </c>
      <c r="E1379">
        <v>58400</v>
      </c>
      <c r="F1379">
        <v>11.3</v>
      </c>
      <c r="G1379">
        <v>2.9</v>
      </c>
      <c r="H1379">
        <v>7700</v>
      </c>
      <c r="I1379">
        <v>60400</v>
      </c>
      <c r="J1379">
        <v>12.8</v>
      </c>
      <c r="K1379">
        <v>3.2</v>
      </c>
      <c r="L1379">
        <v>9100</v>
      </c>
      <c r="M1379">
        <v>61500</v>
      </c>
      <c r="N1379">
        <v>14.9</v>
      </c>
      <c r="O1379">
        <v>5.5</v>
      </c>
      <c r="P1379">
        <v>5500</v>
      </c>
      <c r="Q1379">
        <v>58700</v>
      </c>
      <c r="R1379">
        <v>9.3000000000000007</v>
      </c>
      <c r="S1379">
        <v>4.5999999999999996</v>
      </c>
      <c r="T1379">
        <v>7700</v>
      </c>
      <c r="U1379">
        <v>58500</v>
      </c>
      <c r="V1379">
        <v>13.1</v>
      </c>
      <c r="W1379">
        <v>5.4</v>
      </c>
      <c r="X1379">
        <v>6500</v>
      </c>
      <c r="Y1379">
        <v>56700</v>
      </c>
      <c r="Z1379">
        <v>11.5</v>
      </c>
      <c r="AA1379">
        <v>5.4</v>
      </c>
      <c r="AB1379">
        <v>6000</v>
      </c>
      <c r="AC1379">
        <v>55900</v>
      </c>
      <c r="AD1379">
        <v>10.8</v>
      </c>
      <c r="AE1379">
        <v>5.6</v>
      </c>
      <c r="AF1379">
        <v>8000</v>
      </c>
      <c r="AG1379">
        <v>55500</v>
      </c>
      <c r="AH1379">
        <v>14.4</v>
      </c>
      <c r="AI1379">
        <v>6</v>
      </c>
      <c r="AJ1379">
        <v>2800</v>
      </c>
      <c r="AK1379">
        <v>65500</v>
      </c>
      <c r="AL1379">
        <v>4.3</v>
      </c>
      <c r="AM1379" t="s">
        <v>38</v>
      </c>
      <c r="AN1379">
        <v>5400</v>
      </c>
      <c r="AO1379">
        <v>66800</v>
      </c>
      <c r="AP1379">
        <v>8.1</v>
      </c>
      <c r="AQ1379">
        <v>4.4000000000000004</v>
      </c>
      <c r="AR1379">
        <v>5900</v>
      </c>
      <c r="AS1379">
        <v>57500</v>
      </c>
      <c r="AT1379">
        <v>10.199999999999999</v>
      </c>
      <c r="AU1379">
        <v>5.2</v>
      </c>
      <c r="AV1379">
        <v>7700</v>
      </c>
      <c r="AW1379">
        <v>63300</v>
      </c>
      <c r="AX1379">
        <v>12.1</v>
      </c>
      <c r="AY1379">
        <v>5.3</v>
      </c>
      <c r="AZ1379">
        <v>8700</v>
      </c>
      <c r="BA1379">
        <v>64800</v>
      </c>
      <c r="BB1379">
        <v>13.4</v>
      </c>
      <c r="BC1379">
        <v>6</v>
      </c>
      <c r="BD1379">
        <v>7300</v>
      </c>
      <c r="BE1379">
        <v>65300</v>
      </c>
      <c r="BF1379">
        <v>11.2</v>
      </c>
      <c r="BG1379">
        <v>5.6</v>
      </c>
      <c r="BH1379">
        <v>9500</v>
      </c>
      <c r="BI1379">
        <v>66100</v>
      </c>
      <c r="BJ1379">
        <v>14.4</v>
      </c>
      <c r="BK1379">
        <v>6.1</v>
      </c>
      <c r="BL1379">
        <v>5700</v>
      </c>
      <c r="BM1379">
        <v>65400</v>
      </c>
      <c r="BN1379">
        <v>8.8000000000000007</v>
      </c>
      <c r="BO1379">
        <v>5</v>
      </c>
      <c r="BP1379">
        <v>3800</v>
      </c>
      <c r="BQ1379">
        <v>65400</v>
      </c>
      <c r="BR1379">
        <v>5.8</v>
      </c>
      <c r="BS1379" t="s">
        <v>38</v>
      </c>
      <c r="BT1379">
        <v>6000</v>
      </c>
      <c r="BU1379">
        <v>68800</v>
      </c>
      <c r="BV1379">
        <v>8.8000000000000007</v>
      </c>
      <c r="BW1379">
        <v>4.5999999999999996</v>
      </c>
    </row>
    <row r="1380" spans="1:75" x14ac:dyDescent="0.3">
      <c r="A1380" t="s">
        <v>355</v>
      </c>
      <c r="B1380" t="str">
        <f>VLOOKUP(A1380,'class and classification'!$A$1:$B$338,2,FALSE)</f>
        <v>Predominantly Urban</v>
      </c>
      <c r="C1380" t="str">
        <f>VLOOKUP(A1380,'class and classification'!$A$1:$C$338,3,FALSE)</f>
        <v>SD</v>
      </c>
      <c r="D1380">
        <v>6200</v>
      </c>
      <c r="E1380">
        <v>39100</v>
      </c>
      <c r="F1380">
        <v>15.8</v>
      </c>
      <c r="G1380">
        <v>3.4</v>
      </c>
      <c r="H1380">
        <v>4800</v>
      </c>
      <c r="I1380">
        <v>39900</v>
      </c>
      <c r="J1380">
        <v>12.1</v>
      </c>
      <c r="K1380">
        <v>3.2</v>
      </c>
      <c r="L1380">
        <v>5600</v>
      </c>
      <c r="M1380">
        <v>40900</v>
      </c>
      <c r="N1380">
        <v>13.8</v>
      </c>
      <c r="O1380">
        <v>6.1</v>
      </c>
      <c r="P1380">
        <v>4900</v>
      </c>
      <c r="Q1380">
        <v>42900</v>
      </c>
      <c r="R1380">
        <v>11.5</v>
      </c>
      <c r="S1380">
        <v>5.9</v>
      </c>
      <c r="T1380">
        <v>4400</v>
      </c>
      <c r="U1380">
        <v>40500</v>
      </c>
      <c r="V1380">
        <v>10.8</v>
      </c>
      <c r="W1380">
        <v>6</v>
      </c>
      <c r="X1380">
        <v>5000</v>
      </c>
      <c r="Y1380">
        <v>39400</v>
      </c>
      <c r="Z1380">
        <v>12.7</v>
      </c>
      <c r="AA1380">
        <v>6.8</v>
      </c>
      <c r="AB1380">
        <v>4100</v>
      </c>
      <c r="AC1380">
        <v>37900</v>
      </c>
      <c r="AD1380">
        <v>10.8</v>
      </c>
      <c r="AE1380">
        <v>5.9</v>
      </c>
      <c r="AF1380">
        <v>4000</v>
      </c>
      <c r="AG1380">
        <v>38600</v>
      </c>
      <c r="AH1380">
        <v>10.5</v>
      </c>
      <c r="AI1380">
        <v>6.4</v>
      </c>
      <c r="AJ1380">
        <v>5700</v>
      </c>
      <c r="AK1380">
        <v>35900</v>
      </c>
      <c r="AL1380">
        <v>15.9</v>
      </c>
      <c r="AM1380">
        <v>8.5</v>
      </c>
      <c r="AN1380">
        <v>5600</v>
      </c>
      <c r="AO1380">
        <v>38900</v>
      </c>
      <c r="AP1380">
        <v>14.5</v>
      </c>
      <c r="AQ1380">
        <v>7.4</v>
      </c>
      <c r="AR1380">
        <v>6800</v>
      </c>
      <c r="AS1380">
        <v>41200</v>
      </c>
      <c r="AT1380">
        <v>16.5</v>
      </c>
      <c r="AU1380">
        <v>7.9</v>
      </c>
      <c r="AV1380">
        <v>4600</v>
      </c>
      <c r="AW1380">
        <v>41800</v>
      </c>
      <c r="AX1380">
        <v>10.9</v>
      </c>
      <c r="AY1380" t="s">
        <v>38</v>
      </c>
      <c r="AZ1380">
        <v>5200</v>
      </c>
      <c r="BA1380">
        <v>46400</v>
      </c>
      <c r="BB1380">
        <v>11.2</v>
      </c>
      <c r="BC1380">
        <v>6</v>
      </c>
      <c r="BD1380">
        <v>4600</v>
      </c>
      <c r="BE1380">
        <v>43000</v>
      </c>
      <c r="BF1380">
        <v>10.8</v>
      </c>
      <c r="BG1380">
        <v>6.4</v>
      </c>
      <c r="BH1380">
        <v>2900</v>
      </c>
      <c r="BI1380">
        <v>42000</v>
      </c>
      <c r="BJ1380">
        <v>7</v>
      </c>
      <c r="BK1380" t="s">
        <v>38</v>
      </c>
      <c r="BL1380">
        <v>4200</v>
      </c>
      <c r="BM1380">
        <v>38700</v>
      </c>
      <c r="BN1380">
        <v>10.7</v>
      </c>
      <c r="BO1380" t="s">
        <v>38</v>
      </c>
      <c r="BP1380">
        <v>4600</v>
      </c>
      <c r="BQ1380">
        <v>39000</v>
      </c>
      <c r="BR1380">
        <v>11.7</v>
      </c>
      <c r="BS1380" t="s">
        <v>38</v>
      </c>
      <c r="BT1380">
        <v>3800</v>
      </c>
      <c r="BU1380">
        <v>43600</v>
      </c>
      <c r="BV1380">
        <v>8.6999999999999993</v>
      </c>
      <c r="BW1380" t="s">
        <v>38</v>
      </c>
    </row>
    <row r="1381" spans="1:75" x14ac:dyDescent="0.3">
      <c r="A1381" t="s">
        <v>356</v>
      </c>
      <c r="B1381" t="str">
        <f>VLOOKUP(A1381,'class and classification'!$A$1:$B$338,2,FALSE)</f>
        <v>Predominantly Rural</v>
      </c>
      <c r="C1381" t="str">
        <f>VLOOKUP(A1381,'class and classification'!$A$1:$C$338,3,FALSE)</f>
        <v>SD</v>
      </c>
      <c r="D1381">
        <v>4300</v>
      </c>
      <c r="E1381">
        <v>31300</v>
      </c>
      <c r="F1381">
        <v>13.7</v>
      </c>
      <c r="G1381">
        <v>3.3</v>
      </c>
      <c r="H1381">
        <v>4100</v>
      </c>
      <c r="I1381">
        <v>31600</v>
      </c>
      <c r="J1381">
        <v>13</v>
      </c>
      <c r="K1381">
        <v>3.4</v>
      </c>
      <c r="L1381">
        <v>6500</v>
      </c>
      <c r="M1381">
        <v>30100</v>
      </c>
      <c r="N1381">
        <v>21.5</v>
      </c>
      <c r="O1381">
        <v>8.1999999999999993</v>
      </c>
      <c r="P1381">
        <v>4200</v>
      </c>
      <c r="Q1381">
        <v>29800</v>
      </c>
      <c r="R1381">
        <v>14.2</v>
      </c>
      <c r="S1381">
        <v>6.9</v>
      </c>
      <c r="T1381">
        <v>6500</v>
      </c>
      <c r="U1381">
        <v>31800</v>
      </c>
      <c r="V1381">
        <v>20.6</v>
      </c>
      <c r="W1381">
        <v>9.1999999999999993</v>
      </c>
      <c r="X1381">
        <v>5800</v>
      </c>
      <c r="Y1381">
        <v>30700</v>
      </c>
      <c r="Z1381">
        <v>18.899999999999999</v>
      </c>
      <c r="AA1381">
        <v>7.9</v>
      </c>
      <c r="AB1381">
        <v>2700</v>
      </c>
      <c r="AC1381">
        <v>28300</v>
      </c>
      <c r="AD1381">
        <v>9.6</v>
      </c>
      <c r="AE1381" t="s">
        <v>38</v>
      </c>
      <c r="AF1381">
        <v>2100</v>
      </c>
      <c r="AG1381">
        <v>25500</v>
      </c>
      <c r="AH1381">
        <v>8.1</v>
      </c>
      <c r="AI1381" t="s">
        <v>38</v>
      </c>
      <c r="AJ1381">
        <v>3200</v>
      </c>
      <c r="AK1381">
        <v>29500</v>
      </c>
      <c r="AL1381">
        <v>11</v>
      </c>
      <c r="AM1381" t="s">
        <v>38</v>
      </c>
      <c r="AN1381">
        <v>2700</v>
      </c>
      <c r="AO1381">
        <v>30300</v>
      </c>
      <c r="AP1381">
        <v>9</v>
      </c>
      <c r="AQ1381" t="s">
        <v>38</v>
      </c>
      <c r="AR1381">
        <v>4800</v>
      </c>
      <c r="AS1381">
        <v>29900</v>
      </c>
      <c r="AT1381">
        <v>16.100000000000001</v>
      </c>
      <c r="AU1381">
        <v>8.3000000000000007</v>
      </c>
      <c r="AV1381">
        <v>6700</v>
      </c>
      <c r="AW1381">
        <v>32400</v>
      </c>
      <c r="AX1381">
        <v>20.8</v>
      </c>
      <c r="AY1381">
        <v>10.1</v>
      </c>
      <c r="AZ1381">
        <v>4400</v>
      </c>
      <c r="BA1381">
        <v>30000</v>
      </c>
      <c r="BB1381">
        <v>14.5</v>
      </c>
      <c r="BC1381" t="s">
        <v>38</v>
      </c>
      <c r="BD1381">
        <v>3400</v>
      </c>
      <c r="BE1381">
        <v>30900</v>
      </c>
      <c r="BF1381">
        <v>11.1</v>
      </c>
      <c r="BG1381" t="s">
        <v>38</v>
      </c>
      <c r="BH1381">
        <v>3100</v>
      </c>
      <c r="BI1381">
        <v>27600</v>
      </c>
      <c r="BJ1381">
        <v>11.2</v>
      </c>
      <c r="BK1381" t="s">
        <v>38</v>
      </c>
      <c r="BL1381">
        <v>3200</v>
      </c>
      <c r="BM1381">
        <v>32900</v>
      </c>
      <c r="BN1381">
        <v>9.6999999999999993</v>
      </c>
      <c r="BO1381" t="s">
        <v>38</v>
      </c>
      <c r="BP1381">
        <v>3900</v>
      </c>
      <c r="BQ1381">
        <v>29200</v>
      </c>
      <c r="BR1381">
        <v>13.3</v>
      </c>
      <c r="BS1381" t="s">
        <v>38</v>
      </c>
      <c r="BT1381">
        <v>5400</v>
      </c>
      <c r="BU1381">
        <v>30700</v>
      </c>
      <c r="BV1381">
        <v>17.600000000000001</v>
      </c>
      <c r="BW1381" t="s">
        <v>38</v>
      </c>
    </row>
    <row r="1382" spans="1:75" x14ac:dyDescent="0.3">
      <c r="A1382" t="s">
        <v>357</v>
      </c>
      <c r="B1382" t="str">
        <f>VLOOKUP(A1382,'class and classification'!$A$1:$B$338,2,FALSE)</f>
        <v>Predominantly Urban</v>
      </c>
      <c r="C1382" t="str">
        <f>VLOOKUP(A1382,'class and classification'!$A$1:$C$338,3,FALSE)</f>
        <v>SD</v>
      </c>
      <c r="D1382">
        <v>5900</v>
      </c>
      <c r="E1382">
        <v>39000</v>
      </c>
      <c r="F1382">
        <v>15.2</v>
      </c>
      <c r="G1382">
        <v>3.6</v>
      </c>
      <c r="H1382">
        <v>5700</v>
      </c>
      <c r="I1382">
        <v>38700</v>
      </c>
      <c r="J1382">
        <v>14.8</v>
      </c>
      <c r="K1382">
        <v>3.6</v>
      </c>
      <c r="L1382">
        <v>8800</v>
      </c>
      <c r="M1382">
        <v>40500</v>
      </c>
      <c r="N1382">
        <v>21.6</v>
      </c>
      <c r="O1382">
        <v>7.1</v>
      </c>
      <c r="P1382">
        <v>5700</v>
      </c>
      <c r="Q1382">
        <v>39600</v>
      </c>
      <c r="R1382">
        <v>14.5</v>
      </c>
      <c r="S1382">
        <v>6.4</v>
      </c>
      <c r="T1382">
        <v>6800</v>
      </c>
      <c r="U1382">
        <v>38700</v>
      </c>
      <c r="V1382">
        <v>17.600000000000001</v>
      </c>
      <c r="W1382">
        <v>7.7</v>
      </c>
      <c r="X1382">
        <v>5200</v>
      </c>
      <c r="Y1382">
        <v>38100</v>
      </c>
      <c r="Z1382">
        <v>13.5</v>
      </c>
      <c r="AA1382">
        <v>6.8</v>
      </c>
      <c r="AB1382">
        <v>5900</v>
      </c>
      <c r="AC1382">
        <v>43000</v>
      </c>
      <c r="AD1382">
        <v>13.6</v>
      </c>
      <c r="AE1382">
        <v>6.9</v>
      </c>
      <c r="AF1382">
        <v>5400</v>
      </c>
      <c r="AG1382">
        <v>40800</v>
      </c>
      <c r="AH1382">
        <v>13.2</v>
      </c>
      <c r="AI1382">
        <v>7</v>
      </c>
      <c r="AJ1382">
        <v>5700</v>
      </c>
      <c r="AK1382">
        <v>41700</v>
      </c>
      <c r="AL1382">
        <v>13.6</v>
      </c>
      <c r="AM1382">
        <v>6.9</v>
      </c>
      <c r="AN1382">
        <v>7900</v>
      </c>
      <c r="AO1382">
        <v>42400</v>
      </c>
      <c r="AP1382">
        <v>18.7</v>
      </c>
      <c r="AQ1382">
        <v>8.3000000000000007</v>
      </c>
      <c r="AR1382">
        <v>5600</v>
      </c>
      <c r="AS1382">
        <v>41900</v>
      </c>
      <c r="AT1382">
        <v>13.3</v>
      </c>
      <c r="AU1382">
        <v>7.5</v>
      </c>
      <c r="AV1382">
        <v>4000</v>
      </c>
      <c r="AW1382">
        <v>42000</v>
      </c>
      <c r="AX1382">
        <v>9.6</v>
      </c>
      <c r="AY1382" t="s">
        <v>38</v>
      </c>
      <c r="AZ1382">
        <v>5700</v>
      </c>
      <c r="BA1382">
        <v>43500</v>
      </c>
      <c r="BB1382">
        <v>13.2</v>
      </c>
      <c r="BC1382">
        <v>7.9</v>
      </c>
      <c r="BD1382">
        <v>4100</v>
      </c>
      <c r="BE1382">
        <v>43600</v>
      </c>
      <c r="BF1382">
        <v>9.4</v>
      </c>
      <c r="BG1382" t="s">
        <v>38</v>
      </c>
      <c r="BH1382">
        <v>6300</v>
      </c>
      <c r="BI1382">
        <v>46500</v>
      </c>
      <c r="BJ1382">
        <v>13.5</v>
      </c>
      <c r="BK1382">
        <v>6.5</v>
      </c>
      <c r="BL1382">
        <v>5800</v>
      </c>
      <c r="BM1382">
        <v>47100</v>
      </c>
      <c r="BN1382">
        <v>12.3</v>
      </c>
      <c r="BO1382">
        <v>6.8</v>
      </c>
      <c r="BP1382">
        <v>4100</v>
      </c>
      <c r="BQ1382">
        <v>45500</v>
      </c>
      <c r="BR1382">
        <v>9.1</v>
      </c>
      <c r="BS1382" t="s">
        <v>38</v>
      </c>
      <c r="BT1382">
        <v>6900</v>
      </c>
      <c r="BU1382">
        <v>45800</v>
      </c>
      <c r="BV1382">
        <v>15.1</v>
      </c>
      <c r="BW1382">
        <v>6.5</v>
      </c>
    </row>
    <row r="1383" spans="1:75" x14ac:dyDescent="0.3">
      <c r="A1383" t="s">
        <v>358</v>
      </c>
      <c r="B1383" t="str">
        <f>VLOOKUP(A1383,'class and classification'!$A$1:$B$338,2,FALSE)</f>
        <v>Predominantly Rural</v>
      </c>
      <c r="C1383" t="str">
        <f>VLOOKUP(A1383,'class and classification'!$A$1:$C$338,3,FALSE)</f>
        <v>SD</v>
      </c>
      <c r="D1383">
        <v>9000</v>
      </c>
      <c r="E1383">
        <v>58300</v>
      </c>
      <c r="F1383">
        <v>15.5</v>
      </c>
      <c r="G1383">
        <v>3.2</v>
      </c>
      <c r="H1383">
        <v>8100</v>
      </c>
      <c r="I1383">
        <v>55400</v>
      </c>
      <c r="J1383">
        <v>14.7</v>
      </c>
      <c r="K1383">
        <v>3.7</v>
      </c>
      <c r="L1383">
        <v>8700</v>
      </c>
      <c r="M1383">
        <v>52800</v>
      </c>
      <c r="N1383">
        <v>16.399999999999999</v>
      </c>
      <c r="O1383">
        <v>6</v>
      </c>
      <c r="P1383">
        <v>8700</v>
      </c>
      <c r="Q1383">
        <v>56000</v>
      </c>
      <c r="R1383">
        <v>15.5</v>
      </c>
      <c r="S1383">
        <v>5.8</v>
      </c>
      <c r="T1383">
        <v>7100</v>
      </c>
      <c r="U1383">
        <v>59200</v>
      </c>
      <c r="V1383">
        <v>11.9</v>
      </c>
      <c r="W1383">
        <v>4.9000000000000004</v>
      </c>
      <c r="X1383">
        <v>8600</v>
      </c>
      <c r="Y1383">
        <v>56700</v>
      </c>
      <c r="Z1383">
        <v>15.2</v>
      </c>
      <c r="AA1383">
        <v>5.5</v>
      </c>
      <c r="AB1383">
        <v>6700</v>
      </c>
      <c r="AC1383">
        <v>54100</v>
      </c>
      <c r="AD1383">
        <v>12.3</v>
      </c>
      <c r="AE1383">
        <v>6</v>
      </c>
      <c r="AF1383">
        <v>9100</v>
      </c>
      <c r="AG1383">
        <v>55700</v>
      </c>
      <c r="AH1383">
        <v>16.399999999999999</v>
      </c>
      <c r="AI1383">
        <v>7.1</v>
      </c>
      <c r="AJ1383">
        <v>7300</v>
      </c>
      <c r="AK1383">
        <v>52100</v>
      </c>
      <c r="AL1383">
        <v>14</v>
      </c>
      <c r="AM1383">
        <v>5.8</v>
      </c>
      <c r="AN1383">
        <v>6600</v>
      </c>
      <c r="AO1383">
        <v>52900</v>
      </c>
      <c r="AP1383">
        <v>12.6</v>
      </c>
      <c r="AQ1383">
        <v>5.3</v>
      </c>
      <c r="AR1383">
        <v>7300</v>
      </c>
      <c r="AS1383">
        <v>52600</v>
      </c>
      <c r="AT1383">
        <v>13.9</v>
      </c>
      <c r="AU1383">
        <v>6.1</v>
      </c>
      <c r="AV1383">
        <v>6200</v>
      </c>
      <c r="AW1383">
        <v>54800</v>
      </c>
      <c r="AX1383">
        <v>11.3</v>
      </c>
      <c r="AY1383">
        <v>5.9</v>
      </c>
      <c r="AZ1383">
        <v>8600</v>
      </c>
      <c r="BA1383">
        <v>52500</v>
      </c>
      <c r="BB1383">
        <v>16.3</v>
      </c>
      <c r="BC1383">
        <v>6.4</v>
      </c>
      <c r="BD1383">
        <v>6900</v>
      </c>
      <c r="BE1383">
        <v>55900</v>
      </c>
      <c r="BF1383">
        <v>12.3</v>
      </c>
      <c r="BG1383">
        <v>5.3</v>
      </c>
      <c r="BH1383">
        <v>8900</v>
      </c>
      <c r="BI1383">
        <v>63200</v>
      </c>
      <c r="BJ1383">
        <v>14.1</v>
      </c>
      <c r="BK1383">
        <v>5.9</v>
      </c>
      <c r="BL1383">
        <v>9300</v>
      </c>
      <c r="BM1383">
        <v>57700</v>
      </c>
      <c r="BN1383">
        <v>16.2</v>
      </c>
      <c r="BO1383">
        <v>6.5</v>
      </c>
      <c r="BP1383">
        <v>5900</v>
      </c>
      <c r="BQ1383">
        <v>56500</v>
      </c>
      <c r="BR1383">
        <v>10.5</v>
      </c>
      <c r="BS1383">
        <v>5.8</v>
      </c>
      <c r="BT1383">
        <v>3100</v>
      </c>
      <c r="BU1383">
        <v>55300</v>
      </c>
      <c r="BV1383">
        <v>5.7</v>
      </c>
      <c r="BW1383" t="s">
        <v>38</v>
      </c>
    </row>
    <row r="1384" spans="1:75" x14ac:dyDescent="0.3">
      <c r="A1384" t="s">
        <v>359</v>
      </c>
      <c r="B1384" t="str">
        <f>VLOOKUP(A1384,'class and classification'!$A$1:$B$338,2,FALSE)</f>
        <v>Predominantly Rural</v>
      </c>
      <c r="C1384" t="str">
        <f>VLOOKUP(A1384,'class and classification'!$A$1:$C$338,3,FALSE)</f>
        <v>SD</v>
      </c>
      <c r="D1384">
        <v>4100</v>
      </c>
      <c r="E1384">
        <v>35300</v>
      </c>
      <c r="F1384">
        <v>11.7</v>
      </c>
      <c r="G1384">
        <v>2.9</v>
      </c>
      <c r="H1384">
        <v>3400</v>
      </c>
      <c r="I1384">
        <v>37400</v>
      </c>
      <c r="J1384">
        <v>9.1</v>
      </c>
      <c r="K1384">
        <v>2.9</v>
      </c>
      <c r="L1384">
        <v>3300</v>
      </c>
      <c r="M1384">
        <v>39500</v>
      </c>
      <c r="N1384">
        <v>8.4</v>
      </c>
      <c r="O1384">
        <v>4.8</v>
      </c>
      <c r="P1384">
        <v>3800</v>
      </c>
      <c r="Q1384">
        <v>41400</v>
      </c>
      <c r="R1384">
        <v>9.1999999999999993</v>
      </c>
      <c r="S1384">
        <v>5</v>
      </c>
      <c r="T1384">
        <v>3300</v>
      </c>
      <c r="U1384">
        <v>40000</v>
      </c>
      <c r="V1384">
        <v>8.3000000000000007</v>
      </c>
      <c r="W1384">
        <v>4.5999999999999996</v>
      </c>
      <c r="X1384">
        <v>4100</v>
      </c>
      <c r="Y1384">
        <v>41000</v>
      </c>
      <c r="Z1384">
        <v>9.9</v>
      </c>
      <c r="AA1384">
        <v>5.3</v>
      </c>
      <c r="AB1384">
        <v>3300</v>
      </c>
      <c r="AC1384">
        <v>39100</v>
      </c>
      <c r="AD1384">
        <v>8.4</v>
      </c>
      <c r="AE1384" t="s">
        <v>38</v>
      </c>
      <c r="AF1384">
        <v>5500</v>
      </c>
      <c r="AG1384">
        <v>39100</v>
      </c>
      <c r="AH1384">
        <v>14</v>
      </c>
      <c r="AI1384">
        <v>6.6</v>
      </c>
      <c r="AJ1384">
        <v>5800</v>
      </c>
      <c r="AK1384">
        <v>44800</v>
      </c>
      <c r="AL1384">
        <v>13</v>
      </c>
      <c r="AM1384">
        <v>5.9</v>
      </c>
      <c r="AN1384">
        <v>4700</v>
      </c>
      <c r="AO1384">
        <v>44900</v>
      </c>
      <c r="AP1384">
        <v>10.4</v>
      </c>
      <c r="AQ1384">
        <v>5.6</v>
      </c>
      <c r="AR1384">
        <v>3800</v>
      </c>
      <c r="AS1384">
        <v>43300</v>
      </c>
      <c r="AT1384">
        <v>8.8000000000000007</v>
      </c>
      <c r="AU1384">
        <v>5.3</v>
      </c>
      <c r="AV1384">
        <v>4800</v>
      </c>
      <c r="AW1384">
        <v>41600</v>
      </c>
      <c r="AX1384">
        <v>11.5</v>
      </c>
      <c r="AY1384">
        <v>6.3</v>
      </c>
      <c r="AZ1384">
        <v>3300</v>
      </c>
      <c r="BA1384">
        <v>45500</v>
      </c>
      <c r="BB1384">
        <v>7.3</v>
      </c>
      <c r="BC1384" t="s">
        <v>38</v>
      </c>
      <c r="BD1384">
        <v>3600</v>
      </c>
      <c r="BE1384">
        <v>46600</v>
      </c>
      <c r="BF1384">
        <v>7.8</v>
      </c>
      <c r="BG1384" t="s">
        <v>38</v>
      </c>
      <c r="BH1384">
        <v>2600</v>
      </c>
      <c r="BI1384">
        <v>41300</v>
      </c>
      <c r="BJ1384">
        <v>6.4</v>
      </c>
      <c r="BK1384" t="s">
        <v>38</v>
      </c>
      <c r="BL1384">
        <v>6200</v>
      </c>
      <c r="BM1384">
        <v>46600</v>
      </c>
      <c r="BN1384">
        <v>13.3</v>
      </c>
      <c r="BO1384">
        <v>6.9</v>
      </c>
      <c r="BP1384">
        <v>8500</v>
      </c>
      <c r="BQ1384">
        <v>42400</v>
      </c>
      <c r="BR1384">
        <v>20</v>
      </c>
      <c r="BS1384">
        <v>9.6</v>
      </c>
      <c r="BT1384">
        <v>4900</v>
      </c>
      <c r="BU1384">
        <v>46300</v>
      </c>
      <c r="BV1384">
        <v>10.5</v>
      </c>
      <c r="BW1384">
        <v>5.5</v>
      </c>
    </row>
    <row r="1385" spans="1:75" x14ac:dyDescent="0.3">
      <c r="A1385" t="s">
        <v>360</v>
      </c>
      <c r="B1385" t="str">
        <f>VLOOKUP(A1385,'class and classification'!$A$1:$B$338,2,FALSE)</f>
        <v>Predominantly Urban</v>
      </c>
      <c r="C1385" t="str">
        <f>VLOOKUP(A1385,'class and classification'!$A$1:$C$338,3,FALSE)</f>
        <v>SD</v>
      </c>
      <c r="D1385">
        <v>6500</v>
      </c>
      <c r="E1385">
        <v>42900</v>
      </c>
      <c r="F1385">
        <v>15.1</v>
      </c>
      <c r="G1385">
        <v>3.2</v>
      </c>
      <c r="H1385">
        <v>5900</v>
      </c>
      <c r="I1385">
        <v>44800</v>
      </c>
      <c r="J1385">
        <v>13.1</v>
      </c>
      <c r="K1385">
        <v>3.3</v>
      </c>
      <c r="L1385">
        <v>5800</v>
      </c>
      <c r="M1385">
        <v>46400</v>
      </c>
      <c r="N1385">
        <v>12.6</v>
      </c>
      <c r="O1385">
        <v>5.6</v>
      </c>
      <c r="P1385">
        <v>6900</v>
      </c>
      <c r="Q1385">
        <v>44600</v>
      </c>
      <c r="R1385">
        <v>15.4</v>
      </c>
      <c r="S1385">
        <v>6</v>
      </c>
      <c r="T1385">
        <v>6900</v>
      </c>
      <c r="U1385">
        <v>49000</v>
      </c>
      <c r="V1385">
        <v>14</v>
      </c>
      <c r="W1385">
        <v>5.8</v>
      </c>
      <c r="X1385">
        <v>8800</v>
      </c>
      <c r="Y1385">
        <v>44700</v>
      </c>
      <c r="Z1385">
        <v>19.7</v>
      </c>
      <c r="AA1385">
        <v>7.7</v>
      </c>
      <c r="AB1385">
        <v>7100</v>
      </c>
      <c r="AC1385">
        <v>42600</v>
      </c>
      <c r="AD1385">
        <v>16.8</v>
      </c>
      <c r="AE1385">
        <v>7.2</v>
      </c>
      <c r="AF1385">
        <v>6200</v>
      </c>
      <c r="AG1385">
        <v>48300</v>
      </c>
      <c r="AH1385">
        <v>12.9</v>
      </c>
      <c r="AI1385">
        <v>6.5</v>
      </c>
      <c r="AJ1385">
        <v>7600</v>
      </c>
      <c r="AK1385">
        <v>49000</v>
      </c>
      <c r="AL1385">
        <v>15.5</v>
      </c>
      <c r="AM1385">
        <v>7.6</v>
      </c>
      <c r="AN1385">
        <v>7600</v>
      </c>
      <c r="AO1385">
        <v>47300</v>
      </c>
      <c r="AP1385">
        <v>16.2</v>
      </c>
      <c r="AQ1385">
        <v>7.2</v>
      </c>
      <c r="AR1385">
        <v>5300</v>
      </c>
      <c r="AS1385">
        <v>50200</v>
      </c>
      <c r="AT1385">
        <v>10.6</v>
      </c>
      <c r="AU1385">
        <v>5.5</v>
      </c>
      <c r="AV1385">
        <v>4200</v>
      </c>
      <c r="AW1385">
        <v>47800</v>
      </c>
      <c r="AX1385">
        <v>8.8000000000000007</v>
      </c>
      <c r="AY1385" t="s">
        <v>38</v>
      </c>
      <c r="AZ1385">
        <v>4800</v>
      </c>
      <c r="BA1385">
        <v>47100</v>
      </c>
      <c r="BB1385">
        <v>10.199999999999999</v>
      </c>
      <c r="BC1385">
        <v>6</v>
      </c>
      <c r="BD1385">
        <v>8900</v>
      </c>
      <c r="BE1385">
        <v>47100</v>
      </c>
      <c r="BF1385">
        <v>19</v>
      </c>
      <c r="BG1385">
        <v>8.4</v>
      </c>
      <c r="BH1385">
        <v>6100</v>
      </c>
      <c r="BI1385">
        <v>50100</v>
      </c>
      <c r="BJ1385">
        <v>12.1</v>
      </c>
      <c r="BK1385" t="s">
        <v>38</v>
      </c>
      <c r="BL1385">
        <v>6900</v>
      </c>
      <c r="BM1385">
        <v>49500</v>
      </c>
      <c r="BN1385">
        <v>14</v>
      </c>
      <c r="BO1385">
        <v>7.7</v>
      </c>
      <c r="BP1385">
        <v>7000</v>
      </c>
      <c r="BQ1385">
        <v>50800</v>
      </c>
      <c r="BR1385">
        <v>13.7</v>
      </c>
      <c r="BS1385">
        <v>7.6</v>
      </c>
      <c r="BT1385">
        <v>6100</v>
      </c>
      <c r="BU1385">
        <v>50300</v>
      </c>
      <c r="BV1385">
        <v>12.1</v>
      </c>
      <c r="BW1385">
        <v>6.7</v>
      </c>
    </row>
    <row r="1386" spans="1:75" x14ac:dyDescent="0.3">
      <c r="A1386" t="s">
        <v>361</v>
      </c>
      <c r="B1386" t="str">
        <f>VLOOKUP(A1386,'class and classification'!$A$1:$B$338,2,FALSE)</f>
        <v>Urban with Significant Rural</v>
      </c>
      <c r="C1386" t="str">
        <f>VLOOKUP(A1386,'class and classification'!$A$1:$C$338,3,FALSE)</f>
        <v>SD</v>
      </c>
      <c r="D1386">
        <v>12100</v>
      </c>
      <c r="E1386">
        <v>75000</v>
      </c>
      <c r="F1386">
        <v>16.100000000000001</v>
      </c>
      <c r="G1386">
        <v>3.5</v>
      </c>
      <c r="H1386">
        <v>9400</v>
      </c>
      <c r="I1386">
        <v>74400</v>
      </c>
      <c r="J1386">
        <v>12.7</v>
      </c>
      <c r="K1386">
        <v>3.3</v>
      </c>
      <c r="L1386">
        <v>6700</v>
      </c>
      <c r="M1386">
        <v>74300</v>
      </c>
      <c r="N1386">
        <v>9</v>
      </c>
      <c r="O1386">
        <v>3.7</v>
      </c>
      <c r="P1386">
        <v>4100</v>
      </c>
      <c r="Q1386">
        <v>72600</v>
      </c>
      <c r="R1386">
        <v>5.6</v>
      </c>
      <c r="S1386">
        <v>3.4</v>
      </c>
      <c r="T1386">
        <v>6700</v>
      </c>
      <c r="U1386">
        <v>72600</v>
      </c>
      <c r="V1386">
        <v>9.1999999999999993</v>
      </c>
      <c r="W1386">
        <v>4.4000000000000004</v>
      </c>
      <c r="X1386">
        <v>6800</v>
      </c>
      <c r="Y1386">
        <v>65200</v>
      </c>
      <c r="Z1386">
        <v>10.4</v>
      </c>
      <c r="AA1386">
        <v>4.5999999999999996</v>
      </c>
      <c r="AB1386">
        <v>5700</v>
      </c>
      <c r="AC1386">
        <v>75100</v>
      </c>
      <c r="AD1386">
        <v>7.6</v>
      </c>
      <c r="AE1386">
        <v>3.9</v>
      </c>
      <c r="AF1386">
        <v>4700</v>
      </c>
      <c r="AG1386">
        <v>73000</v>
      </c>
      <c r="AH1386">
        <v>6.4</v>
      </c>
      <c r="AI1386" t="s">
        <v>38</v>
      </c>
      <c r="AJ1386">
        <v>4700</v>
      </c>
      <c r="AK1386">
        <v>70300</v>
      </c>
      <c r="AL1386">
        <v>6.7</v>
      </c>
      <c r="AM1386">
        <v>3.6</v>
      </c>
      <c r="AN1386">
        <v>6800</v>
      </c>
      <c r="AO1386">
        <v>81600</v>
      </c>
      <c r="AP1386">
        <v>8.3000000000000007</v>
      </c>
      <c r="AQ1386">
        <v>3.8</v>
      </c>
      <c r="AR1386">
        <v>5200</v>
      </c>
      <c r="AS1386">
        <v>79500</v>
      </c>
      <c r="AT1386">
        <v>6.5</v>
      </c>
      <c r="AU1386">
        <v>3.5</v>
      </c>
      <c r="AV1386">
        <v>7400</v>
      </c>
      <c r="AW1386">
        <v>80500</v>
      </c>
      <c r="AX1386">
        <v>9.1999999999999993</v>
      </c>
      <c r="AY1386">
        <v>4.2</v>
      </c>
      <c r="AZ1386">
        <v>5700</v>
      </c>
      <c r="BA1386">
        <v>83200</v>
      </c>
      <c r="BB1386">
        <v>6.9</v>
      </c>
      <c r="BC1386">
        <v>4</v>
      </c>
      <c r="BD1386">
        <v>7200</v>
      </c>
      <c r="BE1386">
        <v>80400</v>
      </c>
      <c r="BF1386">
        <v>9</v>
      </c>
      <c r="BG1386">
        <v>4.2</v>
      </c>
      <c r="BH1386">
        <v>6400</v>
      </c>
      <c r="BI1386">
        <v>80100</v>
      </c>
      <c r="BJ1386">
        <v>8</v>
      </c>
      <c r="BK1386">
        <v>4</v>
      </c>
      <c r="BL1386">
        <v>7100</v>
      </c>
      <c r="BM1386">
        <v>80400</v>
      </c>
      <c r="BN1386">
        <v>8.9</v>
      </c>
      <c r="BO1386">
        <v>4.5</v>
      </c>
      <c r="BP1386">
        <v>5900</v>
      </c>
      <c r="BQ1386">
        <v>81100</v>
      </c>
      <c r="BR1386">
        <v>7.3</v>
      </c>
      <c r="BS1386">
        <v>4.4000000000000004</v>
      </c>
      <c r="BT1386">
        <v>8000</v>
      </c>
      <c r="BU1386">
        <v>82900</v>
      </c>
      <c r="BV1386">
        <v>9.6999999999999993</v>
      </c>
      <c r="BW1386">
        <v>4.5999999999999996</v>
      </c>
    </row>
    <row r="1387" spans="1:75" x14ac:dyDescent="0.3">
      <c r="A1387" t="s">
        <v>362</v>
      </c>
      <c r="B1387" t="str">
        <f>VLOOKUP(A1387,'class and classification'!$A$1:$B$338,2,FALSE)</f>
        <v>Urban with Significant Rural</v>
      </c>
      <c r="C1387" t="str">
        <f>VLOOKUP(A1387,'class and classification'!$A$1:$C$338,3,FALSE)</f>
        <v>SD</v>
      </c>
      <c r="D1387">
        <v>7200</v>
      </c>
      <c r="E1387">
        <v>69600</v>
      </c>
      <c r="F1387">
        <v>10.4</v>
      </c>
      <c r="G1387">
        <v>3</v>
      </c>
      <c r="H1387">
        <v>6500</v>
      </c>
      <c r="I1387">
        <v>68900</v>
      </c>
      <c r="J1387">
        <v>9.5</v>
      </c>
      <c r="K1387">
        <v>2.8</v>
      </c>
      <c r="L1387">
        <v>7400</v>
      </c>
      <c r="M1387">
        <v>63700</v>
      </c>
      <c r="N1387">
        <v>11.6</v>
      </c>
      <c r="O1387">
        <v>4.4000000000000004</v>
      </c>
      <c r="P1387">
        <v>9400</v>
      </c>
      <c r="Q1387">
        <v>68500</v>
      </c>
      <c r="R1387">
        <v>13.7</v>
      </c>
      <c r="S1387">
        <v>4.7</v>
      </c>
      <c r="T1387">
        <v>11300</v>
      </c>
      <c r="U1387">
        <v>73800</v>
      </c>
      <c r="V1387">
        <v>15.3</v>
      </c>
      <c r="W1387">
        <v>4.9000000000000004</v>
      </c>
      <c r="X1387">
        <v>7300</v>
      </c>
      <c r="Y1387">
        <v>69600</v>
      </c>
      <c r="Z1387">
        <v>10.4</v>
      </c>
      <c r="AA1387">
        <v>4.3</v>
      </c>
      <c r="AB1387">
        <v>5200</v>
      </c>
      <c r="AC1387">
        <v>72000</v>
      </c>
      <c r="AD1387">
        <v>7.2</v>
      </c>
      <c r="AE1387">
        <v>3.7</v>
      </c>
      <c r="AF1387">
        <v>6000</v>
      </c>
      <c r="AG1387">
        <v>67300</v>
      </c>
      <c r="AH1387">
        <v>8.9</v>
      </c>
      <c r="AI1387">
        <v>4.0999999999999996</v>
      </c>
      <c r="AJ1387">
        <v>6800</v>
      </c>
      <c r="AK1387">
        <v>75500</v>
      </c>
      <c r="AL1387">
        <v>9</v>
      </c>
      <c r="AM1387">
        <v>4</v>
      </c>
      <c r="AN1387">
        <v>9000</v>
      </c>
      <c r="AO1387">
        <v>73500</v>
      </c>
      <c r="AP1387">
        <v>12.3</v>
      </c>
      <c r="AQ1387">
        <v>4.8</v>
      </c>
      <c r="AR1387">
        <v>9000</v>
      </c>
      <c r="AS1387">
        <v>74400</v>
      </c>
      <c r="AT1387">
        <v>12</v>
      </c>
      <c r="AU1387">
        <v>4.8</v>
      </c>
      <c r="AV1387">
        <v>9500</v>
      </c>
      <c r="AW1387">
        <v>81700</v>
      </c>
      <c r="AX1387">
        <v>11.7</v>
      </c>
      <c r="AY1387">
        <v>4.5999999999999996</v>
      </c>
      <c r="AZ1387">
        <v>8200</v>
      </c>
      <c r="BA1387">
        <v>74800</v>
      </c>
      <c r="BB1387">
        <v>11</v>
      </c>
      <c r="BC1387">
        <v>4.3</v>
      </c>
      <c r="BD1387">
        <v>7500</v>
      </c>
      <c r="BE1387">
        <v>75600</v>
      </c>
      <c r="BF1387">
        <v>10</v>
      </c>
      <c r="BG1387">
        <v>4.4000000000000004</v>
      </c>
      <c r="BH1387">
        <v>5400</v>
      </c>
      <c r="BI1387">
        <v>76900</v>
      </c>
      <c r="BJ1387">
        <v>7</v>
      </c>
      <c r="BK1387">
        <v>3.8</v>
      </c>
      <c r="BL1387">
        <v>6500</v>
      </c>
      <c r="BM1387">
        <v>72400</v>
      </c>
      <c r="BN1387">
        <v>9</v>
      </c>
      <c r="BO1387">
        <v>4.4000000000000004</v>
      </c>
      <c r="BP1387">
        <v>7700</v>
      </c>
      <c r="BQ1387">
        <v>75200</v>
      </c>
      <c r="BR1387">
        <v>10.3</v>
      </c>
      <c r="BS1387">
        <v>4.7</v>
      </c>
      <c r="BT1387">
        <v>5300</v>
      </c>
      <c r="BU1387">
        <v>78500</v>
      </c>
      <c r="BV1387">
        <v>6.8</v>
      </c>
      <c r="BW1387">
        <v>3.9</v>
      </c>
    </row>
    <row r="1388" spans="1:75" x14ac:dyDescent="0.3">
      <c r="A1388" t="s">
        <v>363</v>
      </c>
      <c r="B1388" t="str">
        <f>VLOOKUP(A1388,'class and classification'!$A$1:$B$338,2,FALSE)</f>
        <v>Predominantly Urban</v>
      </c>
      <c r="C1388" t="str">
        <f>VLOOKUP(A1388,'class and classification'!$A$1:$C$338,3,FALSE)</f>
        <v>SD</v>
      </c>
      <c r="D1388">
        <v>3900</v>
      </c>
      <c r="E1388">
        <v>46000</v>
      </c>
      <c r="F1388">
        <v>8.5</v>
      </c>
      <c r="G1388">
        <v>2.7</v>
      </c>
      <c r="H1388">
        <v>5500</v>
      </c>
      <c r="I1388">
        <v>44400</v>
      </c>
      <c r="J1388">
        <v>12.5</v>
      </c>
      <c r="K1388">
        <v>3.3</v>
      </c>
      <c r="L1388">
        <v>3100</v>
      </c>
      <c r="M1388">
        <v>46400</v>
      </c>
      <c r="N1388">
        <v>6.7</v>
      </c>
      <c r="O1388" t="s">
        <v>38</v>
      </c>
      <c r="P1388">
        <v>3100</v>
      </c>
      <c r="Q1388">
        <v>46700</v>
      </c>
      <c r="R1388">
        <v>6.5</v>
      </c>
      <c r="S1388">
        <v>3.9</v>
      </c>
      <c r="T1388">
        <v>3700</v>
      </c>
      <c r="U1388">
        <v>46800</v>
      </c>
      <c r="V1388">
        <v>7.9</v>
      </c>
      <c r="W1388">
        <v>4.2</v>
      </c>
      <c r="X1388">
        <v>5200</v>
      </c>
      <c r="Y1388">
        <v>48400</v>
      </c>
      <c r="Z1388">
        <v>10.8</v>
      </c>
      <c r="AA1388">
        <v>5.2</v>
      </c>
      <c r="AB1388">
        <v>5800</v>
      </c>
      <c r="AC1388">
        <v>47100</v>
      </c>
      <c r="AD1388">
        <v>12.3</v>
      </c>
      <c r="AE1388">
        <v>5.8</v>
      </c>
      <c r="AF1388">
        <v>7000</v>
      </c>
      <c r="AG1388">
        <v>52500</v>
      </c>
      <c r="AH1388">
        <v>13.2</v>
      </c>
      <c r="AI1388">
        <v>6.1</v>
      </c>
      <c r="AJ1388">
        <v>4300</v>
      </c>
      <c r="AK1388">
        <v>51300</v>
      </c>
      <c r="AL1388">
        <v>8.5</v>
      </c>
      <c r="AM1388" t="s">
        <v>38</v>
      </c>
      <c r="AN1388">
        <v>5900</v>
      </c>
      <c r="AO1388">
        <v>48000</v>
      </c>
      <c r="AP1388">
        <v>12.2</v>
      </c>
      <c r="AQ1388">
        <v>6.1</v>
      </c>
      <c r="AR1388">
        <v>2100</v>
      </c>
      <c r="AS1388">
        <v>49800</v>
      </c>
      <c r="AT1388">
        <v>4.2</v>
      </c>
      <c r="AU1388" t="s">
        <v>38</v>
      </c>
      <c r="AV1388">
        <v>5700</v>
      </c>
      <c r="AW1388">
        <v>48500</v>
      </c>
      <c r="AX1388">
        <v>11.8</v>
      </c>
      <c r="AY1388">
        <v>6.4</v>
      </c>
      <c r="AZ1388">
        <v>5800</v>
      </c>
      <c r="BA1388">
        <v>52500</v>
      </c>
      <c r="BB1388">
        <v>11</v>
      </c>
      <c r="BC1388">
        <v>6.3</v>
      </c>
      <c r="BD1388">
        <v>7300</v>
      </c>
      <c r="BE1388">
        <v>51500</v>
      </c>
      <c r="BF1388">
        <v>14.1</v>
      </c>
      <c r="BG1388">
        <v>6.4</v>
      </c>
      <c r="BH1388">
        <v>7700</v>
      </c>
      <c r="BI1388">
        <v>48100</v>
      </c>
      <c r="BJ1388">
        <v>16</v>
      </c>
      <c r="BK1388">
        <v>8.1</v>
      </c>
      <c r="BL1388">
        <v>6700</v>
      </c>
      <c r="BM1388">
        <v>53700</v>
      </c>
      <c r="BN1388">
        <v>12.4</v>
      </c>
      <c r="BO1388" t="s">
        <v>38</v>
      </c>
      <c r="BP1388">
        <v>3000</v>
      </c>
      <c r="BQ1388">
        <v>48800</v>
      </c>
      <c r="BR1388">
        <v>6.1</v>
      </c>
      <c r="BS1388" t="s">
        <v>38</v>
      </c>
      <c r="BT1388">
        <v>2100</v>
      </c>
      <c r="BU1388">
        <v>48700</v>
      </c>
      <c r="BV1388">
        <v>4.4000000000000004</v>
      </c>
      <c r="BW1388" t="s">
        <v>38</v>
      </c>
    </row>
    <row r="1389" spans="1:75" x14ac:dyDescent="0.3">
      <c r="A1389" t="s">
        <v>364</v>
      </c>
      <c r="B1389" t="str">
        <f>VLOOKUP(A1389,'class and classification'!$A$1:$B$338,2,FALSE)</f>
        <v>Urban with Significant Rural</v>
      </c>
      <c r="C1389" t="str">
        <f>VLOOKUP(A1389,'class and classification'!$A$1:$C$338,3,FALSE)</f>
        <v>SD</v>
      </c>
      <c r="D1389">
        <v>4500</v>
      </c>
      <c r="E1389">
        <v>63600</v>
      </c>
      <c r="F1389">
        <v>7.2</v>
      </c>
      <c r="G1389">
        <v>2.4</v>
      </c>
      <c r="H1389">
        <v>5700</v>
      </c>
      <c r="I1389">
        <v>60800</v>
      </c>
      <c r="J1389">
        <v>9.3000000000000007</v>
      </c>
      <c r="K1389">
        <v>2.9</v>
      </c>
      <c r="L1389">
        <v>5000</v>
      </c>
      <c r="M1389">
        <v>59000</v>
      </c>
      <c r="N1389">
        <v>8.4</v>
      </c>
      <c r="O1389">
        <v>3.8</v>
      </c>
      <c r="P1389">
        <v>7800</v>
      </c>
      <c r="Q1389">
        <v>62400</v>
      </c>
      <c r="R1389">
        <v>12.4</v>
      </c>
      <c r="S1389">
        <v>4.7</v>
      </c>
      <c r="T1389">
        <v>7500</v>
      </c>
      <c r="U1389">
        <v>63400</v>
      </c>
      <c r="V1389">
        <v>11.9</v>
      </c>
      <c r="W1389">
        <v>4.8</v>
      </c>
      <c r="X1389">
        <v>6700</v>
      </c>
      <c r="Y1389">
        <v>62800</v>
      </c>
      <c r="Z1389">
        <v>10.7</v>
      </c>
      <c r="AA1389">
        <v>4.5999999999999996</v>
      </c>
      <c r="AB1389">
        <v>8900</v>
      </c>
      <c r="AC1389">
        <v>63300</v>
      </c>
      <c r="AD1389">
        <v>14.1</v>
      </c>
      <c r="AE1389">
        <v>5.0999999999999996</v>
      </c>
      <c r="AF1389">
        <v>5900</v>
      </c>
      <c r="AG1389">
        <v>62400</v>
      </c>
      <c r="AH1389">
        <v>9.4</v>
      </c>
      <c r="AI1389">
        <v>4.2</v>
      </c>
      <c r="AJ1389">
        <v>3700</v>
      </c>
      <c r="AK1389">
        <v>58600</v>
      </c>
      <c r="AL1389">
        <v>6.3</v>
      </c>
      <c r="AM1389">
        <v>3.8</v>
      </c>
      <c r="AN1389">
        <v>5200</v>
      </c>
      <c r="AO1389">
        <v>62700</v>
      </c>
      <c r="AP1389">
        <v>8.3000000000000007</v>
      </c>
      <c r="AQ1389">
        <v>3.9</v>
      </c>
      <c r="AR1389">
        <v>5900</v>
      </c>
      <c r="AS1389">
        <v>64000</v>
      </c>
      <c r="AT1389">
        <v>9.1999999999999993</v>
      </c>
      <c r="AU1389">
        <v>4.3</v>
      </c>
      <c r="AV1389">
        <v>6200</v>
      </c>
      <c r="AW1389">
        <v>68600</v>
      </c>
      <c r="AX1389">
        <v>9.1</v>
      </c>
      <c r="AY1389">
        <v>4.4000000000000004</v>
      </c>
      <c r="AZ1389">
        <v>8500</v>
      </c>
      <c r="BA1389">
        <v>71100</v>
      </c>
      <c r="BB1389">
        <v>11.9</v>
      </c>
      <c r="BC1389">
        <v>5.2</v>
      </c>
      <c r="BD1389">
        <v>4000</v>
      </c>
      <c r="BE1389">
        <v>66600</v>
      </c>
      <c r="BF1389">
        <v>6.1</v>
      </c>
      <c r="BG1389" t="s">
        <v>38</v>
      </c>
      <c r="BH1389">
        <v>7200</v>
      </c>
      <c r="BI1389">
        <v>66400</v>
      </c>
      <c r="BJ1389">
        <v>10.8</v>
      </c>
      <c r="BK1389">
        <v>4.8</v>
      </c>
      <c r="BL1389">
        <v>9100</v>
      </c>
      <c r="BM1389">
        <v>71300</v>
      </c>
      <c r="BN1389">
        <v>12.8</v>
      </c>
      <c r="BO1389">
        <v>5.2</v>
      </c>
      <c r="BP1389">
        <v>8000</v>
      </c>
      <c r="BQ1389">
        <v>71500</v>
      </c>
      <c r="BR1389">
        <v>11.2</v>
      </c>
      <c r="BS1389">
        <v>5</v>
      </c>
      <c r="BT1389">
        <v>5800</v>
      </c>
      <c r="BU1389">
        <v>73300</v>
      </c>
      <c r="BV1389">
        <v>7.9</v>
      </c>
      <c r="BW1389">
        <v>4.5</v>
      </c>
    </row>
    <row r="1390" spans="1:75" x14ac:dyDescent="0.3">
      <c r="A1390" t="s">
        <v>365</v>
      </c>
      <c r="B1390" t="str">
        <f>VLOOKUP(A1390,'class and classification'!$A$1:$B$338,2,FALSE)</f>
        <v>Predominantly Urban</v>
      </c>
      <c r="C1390" t="str">
        <f>VLOOKUP(A1390,'class and classification'!$A$1:$C$338,3,FALSE)</f>
        <v>SD</v>
      </c>
      <c r="D1390">
        <v>3800</v>
      </c>
      <c r="E1390">
        <v>68700</v>
      </c>
      <c r="F1390">
        <v>5.6</v>
      </c>
      <c r="G1390">
        <v>2.1</v>
      </c>
      <c r="H1390">
        <v>4700</v>
      </c>
      <c r="I1390">
        <v>68600</v>
      </c>
      <c r="J1390">
        <v>6.8</v>
      </c>
      <c r="K1390">
        <v>2.4</v>
      </c>
      <c r="L1390">
        <v>3600</v>
      </c>
      <c r="M1390">
        <v>67300</v>
      </c>
      <c r="N1390">
        <v>5.4</v>
      </c>
      <c r="O1390">
        <v>2.8</v>
      </c>
      <c r="P1390">
        <v>5400</v>
      </c>
      <c r="Q1390">
        <v>66400</v>
      </c>
      <c r="R1390">
        <v>8.1</v>
      </c>
      <c r="S1390">
        <v>3.5</v>
      </c>
      <c r="T1390">
        <v>6500</v>
      </c>
      <c r="U1390">
        <v>71200</v>
      </c>
      <c r="V1390">
        <v>9.1</v>
      </c>
      <c r="W1390">
        <v>3.7</v>
      </c>
      <c r="X1390">
        <v>6700</v>
      </c>
      <c r="Y1390">
        <v>68900</v>
      </c>
      <c r="Z1390">
        <v>9.8000000000000007</v>
      </c>
      <c r="AA1390">
        <v>4.0999999999999996</v>
      </c>
      <c r="AB1390">
        <v>3600</v>
      </c>
      <c r="AC1390">
        <v>66300</v>
      </c>
      <c r="AD1390">
        <v>5.5</v>
      </c>
      <c r="AE1390">
        <v>3.2</v>
      </c>
      <c r="AF1390">
        <v>4300</v>
      </c>
      <c r="AG1390">
        <v>71000</v>
      </c>
      <c r="AH1390">
        <v>6</v>
      </c>
      <c r="AI1390">
        <v>3.5</v>
      </c>
      <c r="AJ1390">
        <v>4600</v>
      </c>
      <c r="AK1390">
        <v>71800</v>
      </c>
      <c r="AL1390">
        <v>6.4</v>
      </c>
      <c r="AM1390">
        <v>3.5</v>
      </c>
      <c r="AN1390">
        <v>4100</v>
      </c>
      <c r="AO1390">
        <v>72200</v>
      </c>
      <c r="AP1390">
        <v>5.6</v>
      </c>
      <c r="AQ1390">
        <v>3.4</v>
      </c>
      <c r="AR1390">
        <v>4200</v>
      </c>
      <c r="AS1390">
        <v>72700</v>
      </c>
      <c r="AT1390">
        <v>5.8</v>
      </c>
      <c r="AU1390" t="s">
        <v>38</v>
      </c>
      <c r="AV1390">
        <v>2600</v>
      </c>
      <c r="AW1390">
        <v>74800</v>
      </c>
      <c r="AX1390">
        <v>3.4</v>
      </c>
      <c r="AY1390" t="s">
        <v>38</v>
      </c>
      <c r="AZ1390">
        <v>4900</v>
      </c>
      <c r="BA1390">
        <v>66300</v>
      </c>
      <c r="BB1390">
        <v>7.5</v>
      </c>
      <c r="BC1390">
        <v>4.3</v>
      </c>
      <c r="BD1390">
        <v>4600</v>
      </c>
      <c r="BE1390">
        <v>71800</v>
      </c>
      <c r="BF1390">
        <v>6.4</v>
      </c>
      <c r="BG1390" t="s">
        <v>38</v>
      </c>
      <c r="BH1390">
        <v>3400</v>
      </c>
      <c r="BI1390">
        <v>73100</v>
      </c>
      <c r="BJ1390">
        <v>4.5999999999999996</v>
      </c>
      <c r="BK1390" t="s">
        <v>38</v>
      </c>
      <c r="BL1390">
        <v>5200</v>
      </c>
      <c r="BM1390">
        <v>71700</v>
      </c>
      <c r="BN1390">
        <v>7.2</v>
      </c>
      <c r="BO1390" t="s">
        <v>38</v>
      </c>
      <c r="BP1390">
        <v>3200</v>
      </c>
      <c r="BQ1390">
        <v>77000</v>
      </c>
      <c r="BR1390">
        <v>4.0999999999999996</v>
      </c>
      <c r="BS1390" t="s">
        <v>38</v>
      </c>
      <c r="BT1390">
        <v>6200</v>
      </c>
      <c r="BU1390">
        <v>78500</v>
      </c>
      <c r="BV1390">
        <v>7.9</v>
      </c>
      <c r="BW1390">
        <v>3.9</v>
      </c>
    </row>
    <row r="1391" spans="1:75" x14ac:dyDescent="0.3">
      <c r="A1391" t="s">
        <v>366</v>
      </c>
      <c r="B1391" t="str">
        <f>VLOOKUP(A1391,'class and classification'!$A$1:$B$338,2,FALSE)</f>
        <v>Predominantly Urban</v>
      </c>
      <c r="C1391" t="str">
        <f>VLOOKUP(A1391,'class and classification'!$A$1:$C$338,3,FALSE)</f>
        <v>SD</v>
      </c>
      <c r="D1391">
        <v>5100</v>
      </c>
      <c r="E1391">
        <v>41900</v>
      </c>
      <c r="F1391">
        <v>12.1</v>
      </c>
      <c r="G1391">
        <v>3.1</v>
      </c>
      <c r="H1391">
        <v>4700</v>
      </c>
      <c r="I1391">
        <v>41800</v>
      </c>
      <c r="J1391">
        <v>11.2</v>
      </c>
      <c r="K1391">
        <v>3.1</v>
      </c>
      <c r="L1391">
        <v>4300</v>
      </c>
      <c r="M1391">
        <v>39400</v>
      </c>
      <c r="N1391">
        <v>10.9</v>
      </c>
      <c r="O1391">
        <v>5.5</v>
      </c>
      <c r="P1391">
        <v>6100</v>
      </c>
      <c r="Q1391">
        <v>43800</v>
      </c>
      <c r="R1391">
        <v>13.8</v>
      </c>
      <c r="S1391">
        <v>5.7</v>
      </c>
      <c r="T1391">
        <v>7400</v>
      </c>
      <c r="U1391">
        <v>43500</v>
      </c>
      <c r="V1391">
        <v>16.899999999999999</v>
      </c>
      <c r="W1391">
        <v>7.2</v>
      </c>
      <c r="X1391">
        <v>6800</v>
      </c>
      <c r="Y1391">
        <v>40500</v>
      </c>
      <c r="Z1391">
        <v>16.8</v>
      </c>
      <c r="AA1391">
        <v>7.8</v>
      </c>
      <c r="AB1391">
        <v>6500</v>
      </c>
      <c r="AC1391">
        <v>43600</v>
      </c>
      <c r="AD1391">
        <v>15</v>
      </c>
      <c r="AE1391">
        <v>7.2</v>
      </c>
      <c r="AF1391">
        <v>4700</v>
      </c>
      <c r="AG1391">
        <v>40700</v>
      </c>
      <c r="AH1391">
        <v>11.6</v>
      </c>
      <c r="AI1391">
        <v>6.5</v>
      </c>
      <c r="AJ1391">
        <v>5600</v>
      </c>
      <c r="AK1391">
        <v>45700</v>
      </c>
      <c r="AL1391">
        <v>12.3</v>
      </c>
      <c r="AM1391">
        <v>6.1</v>
      </c>
      <c r="AN1391">
        <v>3500</v>
      </c>
      <c r="AO1391">
        <v>43800</v>
      </c>
      <c r="AP1391">
        <v>8</v>
      </c>
      <c r="AQ1391" t="s">
        <v>38</v>
      </c>
      <c r="AR1391">
        <v>4600</v>
      </c>
      <c r="AS1391">
        <v>43200</v>
      </c>
      <c r="AT1391">
        <v>10.7</v>
      </c>
      <c r="AU1391">
        <v>5.0999999999999996</v>
      </c>
      <c r="AV1391">
        <v>8300</v>
      </c>
      <c r="AW1391">
        <v>47100</v>
      </c>
      <c r="AX1391">
        <v>17.5</v>
      </c>
      <c r="AY1391">
        <v>6.7</v>
      </c>
      <c r="AZ1391">
        <v>4200</v>
      </c>
      <c r="BA1391">
        <v>45400</v>
      </c>
      <c r="BB1391">
        <v>9.1999999999999993</v>
      </c>
      <c r="BC1391" t="s">
        <v>38</v>
      </c>
      <c r="BD1391">
        <v>3900</v>
      </c>
      <c r="BE1391">
        <v>43600</v>
      </c>
      <c r="BF1391">
        <v>8.9</v>
      </c>
      <c r="BG1391" t="s">
        <v>38</v>
      </c>
      <c r="BH1391">
        <v>5500</v>
      </c>
      <c r="BI1391">
        <v>48100</v>
      </c>
      <c r="BJ1391">
        <v>11.3</v>
      </c>
      <c r="BK1391">
        <v>6</v>
      </c>
      <c r="BL1391">
        <v>4200</v>
      </c>
      <c r="BM1391">
        <v>46500</v>
      </c>
      <c r="BN1391">
        <v>9</v>
      </c>
      <c r="BO1391" t="s">
        <v>38</v>
      </c>
      <c r="BP1391">
        <v>2700</v>
      </c>
      <c r="BQ1391">
        <v>50000</v>
      </c>
      <c r="BR1391">
        <v>5.4</v>
      </c>
      <c r="BS1391" t="s">
        <v>38</v>
      </c>
      <c r="BT1391">
        <v>2700</v>
      </c>
      <c r="BU1391">
        <v>41100</v>
      </c>
      <c r="BV1391">
        <v>6.6</v>
      </c>
      <c r="BW1391" t="s">
        <v>38</v>
      </c>
    </row>
    <row r="1392" spans="1:75" x14ac:dyDescent="0.3">
      <c r="A1392" t="s">
        <v>367</v>
      </c>
      <c r="B1392" t="str">
        <f>VLOOKUP(A1392,'class and classification'!$A$1:$B$338,2,FALSE)</f>
        <v>Predominantly Urban</v>
      </c>
      <c r="C1392" t="str">
        <f>VLOOKUP(A1392,'class and classification'!$A$1:$C$338,3,FALSE)</f>
        <v>SD</v>
      </c>
      <c r="D1392">
        <v>3900</v>
      </c>
      <c r="E1392">
        <v>41200</v>
      </c>
      <c r="F1392">
        <v>9.6</v>
      </c>
      <c r="G1392">
        <v>2.9</v>
      </c>
      <c r="H1392">
        <v>4600</v>
      </c>
      <c r="I1392">
        <v>41500</v>
      </c>
      <c r="J1392">
        <v>11.1</v>
      </c>
      <c r="K1392">
        <v>3.1</v>
      </c>
      <c r="L1392">
        <v>5700</v>
      </c>
      <c r="M1392">
        <v>40500</v>
      </c>
      <c r="N1392">
        <v>14.1</v>
      </c>
      <c r="O1392">
        <v>5.6</v>
      </c>
      <c r="P1392">
        <v>5700</v>
      </c>
      <c r="Q1392">
        <v>43000</v>
      </c>
      <c r="R1392">
        <v>13.1</v>
      </c>
      <c r="S1392">
        <v>5.6</v>
      </c>
      <c r="T1392">
        <v>4200</v>
      </c>
      <c r="U1392">
        <v>41100</v>
      </c>
      <c r="V1392">
        <v>10.199999999999999</v>
      </c>
      <c r="W1392">
        <v>5</v>
      </c>
      <c r="X1392">
        <v>2800</v>
      </c>
      <c r="Y1392">
        <v>42000</v>
      </c>
      <c r="Z1392">
        <v>6.7</v>
      </c>
      <c r="AA1392" t="s">
        <v>38</v>
      </c>
      <c r="AB1392">
        <v>4700</v>
      </c>
      <c r="AC1392">
        <v>40200</v>
      </c>
      <c r="AD1392">
        <v>11.7</v>
      </c>
      <c r="AE1392">
        <v>5.5</v>
      </c>
      <c r="AF1392">
        <v>3700</v>
      </c>
      <c r="AG1392">
        <v>39200</v>
      </c>
      <c r="AH1392">
        <v>9.3000000000000007</v>
      </c>
      <c r="AI1392" t="s">
        <v>38</v>
      </c>
      <c r="AJ1392">
        <v>4500</v>
      </c>
      <c r="AK1392">
        <v>38800</v>
      </c>
      <c r="AL1392">
        <v>11.6</v>
      </c>
      <c r="AM1392">
        <v>6.1</v>
      </c>
      <c r="AN1392">
        <v>5200</v>
      </c>
      <c r="AO1392">
        <v>41400</v>
      </c>
      <c r="AP1392">
        <v>12.6</v>
      </c>
      <c r="AQ1392">
        <v>6</v>
      </c>
      <c r="AR1392">
        <v>5500</v>
      </c>
      <c r="AS1392">
        <v>44300</v>
      </c>
      <c r="AT1392">
        <v>12.4</v>
      </c>
      <c r="AU1392">
        <v>6.1</v>
      </c>
      <c r="AV1392">
        <v>5700</v>
      </c>
      <c r="AW1392">
        <v>47300</v>
      </c>
      <c r="AX1392">
        <v>12.1</v>
      </c>
      <c r="AY1392">
        <v>7.1</v>
      </c>
      <c r="AZ1392">
        <v>3000</v>
      </c>
      <c r="BA1392">
        <v>45000</v>
      </c>
      <c r="BB1392">
        <v>6.7</v>
      </c>
      <c r="BC1392" t="s">
        <v>38</v>
      </c>
      <c r="BD1392">
        <v>4900</v>
      </c>
      <c r="BE1392">
        <v>48100</v>
      </c>
      <c r="BF1392">
        <v>10.199999999999999</v>
      </c>
      <c r="BG1392" t="s">
        <v>38</v>
      </c>
      <c r="BH1392">
        <v>4200</v>
      </c>
      <c r="BI1392">
        <v>45800</v>
      </c>
      <c r="BJ1392">
        <v>9.1999999999999993</v>
      </c>
      <c r="BK1392" t="s">
        <v>38</v>
      </c>
      <c r="BL1392">
        <v>2800</v>
      </c>
      <c r="BM1392">
        <v>47000</v>
      </c>
      <c r="BN1392">
        <v>6</v>
      </c>
      <c r="BO1392" t="s">
        <v>38</v>
      </c>
      <c r="BP1392">
        <v>2400</v>
      </c>
      <c r="BQ1392">
        <v>44300</v>
      </c>
      <c r="BR1392">
        <v>5.4</v>
      </c>
      <c r="BS1392" t="s">
        <v>38</v>
      </c>
      <c r="BT1392">
        <v>5400</v>
      </c>
      <c r="BU1392">
        <v>47400</v>
      </c>
      <c r="BV1392">
        <v>11.3</v>
      </c>
      <c r="BW1392">
        <v>6</v>
      </c>
    </row>
    <row r="1393" spans="1:75" x14ac:dyDescent="0.3">
      <c r="A1393" t="s">
        <v>368</v>
      </c>
      <c r="B1393" t="str">
        <f>VLOOKUP(A1393,'class and classification'!$A$1:$B$338,2,FALSE)</f>
        <v>Predominantly Urban</v>
      </c>
      <c r="C1393" t="str">
        <f>VLOOKUP(A1393,'class and classification'!$A$1:$C$338,3,FALSE)</f>
        <v>SD</v>
      </c>
      <c r="D1393">
        <v>3900</v>
      </c>
      <c r="E1393">
        <v>42600</v>
      </c>
      <c r="F1393">
        <v>9.3000000000000007</v>
      </c>
      <c r="G1393">
        <v>3</v>
      </c>
      <c r="H1393">
        <v>3500</v>
      </c>
      <c r="I1393">
        <v>45000</v>
      </c>
      <c r="J1393">
        <v>7.8</v>
      </c>
      <c r="K1393">
        <v>2.9</v>
      </c>
      <c r="L1393">
        <v>4500</v>
      </c>
      <c r="M1393">
        <v>45600</v>
      </c>
      <c r="N1393">
        <v>9.9</v>
      </c>
      <c r="O1393">
        <v>5.2</v>
      </c>
      <c r="P1393">
        <v>2000</v>
      </c>
      <c r="Q1393">
        <v>42500</v>
      </c>
      <c r="R1393">
        <v>4.7</v>
      </c>
      <c r="S1393" t="s">
        <v>38</v>
      </c>
      <c r="T1393">
        <v>3200</v>
      </c>
      <c r="U1393">
        <v>43200</v>
      </c>
      <c r="V1393">
        <v>7.5</v>
      </c>
      <c r="W1393">
        <v>4.3</v>
      </c>
      <c r="X1393">
        <v>3800</v>
      </c>
      <c r="Y1393">
        <v>45500</v>
      </c>
      <c r="Z1393">
        <v>8.3000000000000007</v>
      </c>
      <c r="AA1393">
        <v>4.9000000000000004</v>
      </c>
      <c r="AB1393">
        <v>2800</v>
      </c>
      <c r="AC1393">
        <v>44000</v>
      </c>
      <c r="AD1393">
        <v>6.5</v>
      </c>
      <c r="AE1393" t="s">
        <v>38</v>
      </c>
      <c r="AF1393">
        <v>1700</v>
      </c>
      <c r="AG1393">
        <v>47500</v>
      </c>
      <c r="AH1393">
        <v>3.6</v>
      </c>
      <c r="AI1393" t="s">
        <v>38</v>
      </c>
      <c r="AJ1393">
        <v>5100</v>
      </c>
      <c r="AK1393">
        <v>52500</v>
      </c>
      <c r="AL1393">
        <v>9.6</v>
      </c>
      <c r="AM1393">
        <v>5.3</v>
      </c>
      <c r="AN1393">
        <v>4700</v>
      </c>
      <c r="AO1393">
        <v>52300</v>
      </c>
      <c r="AP1393">
        <v>8.9</v>
      </c>
      <c r="AQ1393">
        <v>5</v>
      </c>
      <c r="AR1393">
        <v>4500</v>
      </c>
      <c r="AS1393">
        <v>52000</v>
      </c>
      <c r="AT1393">
        <v>8.6</v>
      </c>
      <c r="AU1393">
        <v>5.2</v>
      </c>
      <c r="AV1393">
        <v>5600</v>
      </c>
      <c r="AW1393">
        <v>57100</v>
      </c>
      <c r="AX1393">
        <v>9.9</v>
      </c>
      <c r="AY1393">
        <v>5.7</v>
      </c>
      <c r="AZ1393">
        <v>4000</v>
      </c>
      <c r="BA1393">
        <v>49500</v>
      </c>
      <c r="BB1393">
        <v>8.1</v>
      </c>
      <c r="BC1393" t="s">
        <v>38</v>
      </c>
      <c r="BD1393">
        <v>2900</v>
      </c>
      <c r="BE1393">
        <v>50400</v>
      </c>
      <c r="BF1393">
        <v>5.7</v>
      </c>
      <c r="BG1393" t="s">
        <v>38</v>
      </c>
      <c r="BH1393">
        <v>5400</v>
      </c>
      <c r="BI1393">
        <v>50400</v>
      </c>
      <c r="BJ1393">
        <v>10.7</v>
      </c>
      <c r="BK1393" t="s">
        <v>38</v>
      </c>
      <c r="BL1393">
        <v>7400</v>
      </c>
      <c r="BM1393">
        <v>55000</v>
      </c>
      <c r="BN1393">
        <v>13.4</v>
      </c>
      <c r="BO1393">
        <v>7.7</v>
      </c>
      <c r="BP1393">
        <v>3100</v>
      </c>
      <c r="BQ1393">
        <v>47300</v>
      </c>
      <c r="BR1393">
        <v>6.5</v>
      </c>
      <c r="BS1393" t="s">
        <v>38</v>
      </c>
      <c r="BT1393">
        <v>2500</v>
      </c>
      <c r="BU1393">
        <v>50000</v>
      </c>
      <c r="BV1393">
        <v>5</v>
      </c>
      <c r="BW1393" t="s">
        <v>38</v>
      </c>
    </row>
    <row r="1394" spans="1:75" x14ac:dyDescent="0.3">
      <c r="A1394" t="s">
        <v>369</v>
      </c>
      <c r="B1394" t="str">
        <f>VLOOKUP(A1394,'class and classification'!$A$1:$B$338,2,FALSE)</f>
        <v>Predominantly Urban</v>
      </c>
      <c r="C1394" t="str">
        <f>VLOOKUP(A1394,'class and classification'!$A$1:$C$338,3,FALSE)</f>
        <v>SD</v>
      </c>
      <c r="D1394">
        <v>4600</v>
      </c>
      <c r="E1394">
        <v>48300</v>
      </c>
      <c r="F1394">
        <v>9.6</v>
      </c>
      <c r="G1394">
        <v>2.8</v>
      </c>
      <c r="H1394">
        <v>6500</v>
      </c>
      <c r="I1394">
        <v>53200</v>
      </c>
      <c r="J1394">
        <v>12.2</v>
      </c>
      <c r="K1394">
        <v>3.4</v>
      </c>
      <c r="L1394">
        <v>5400</v>
      </c>
      <c r="M1394">
        <v>52000</v>
      </c>
      <c r="N1394">
        <v>10.4</v>
      </c>
      <c r="O1394">
        <v>5.0999999999999996</v>
      </c>
      <c r="P1394">
        <v>5600</v>
      </c>
      <c r="Q1394">
        <v>49300</v>
      </c>
      <c r="R1394">
        <v>11.3</v>
      </c>
      <c r="S1394">
        <v>5.3</v>
      </c>
      <c r="T1394">
        <v>6100</v>
      </c>
      <c r="U1394">
        <v>56200</v>
      </c>
      <c r="V1394">
        <v>10.9</v>
      </c>
      <c r="W1394">
        <v>5</v>
      </c>
      <c r="X1394">
        <v>3300</v>
      </c>
      <c r="Y1394">
        <v>55200</v>
      </c>
      <c r="Z1394">
        <v>6</v>
      </c>
      <c r="AA1394" t="s">
        <v>38</v>
      </c>
      <c r="AB1394">
        <v>3600</v>
      </c>
      <c r="AC1394">
        <v>54000</v>
      </c>
      <c r="AD1394">
        <v>6.7</v>
      </c>
      <c r="AE1394" t="s">
        <v>38</v>
      </c>
      <c r="AF1394">
        <v>3900</v>
      </c>
      <c r="AG1394">
        <v>50200</v>
      </c>
      <c r="AH1394">
        <v>7.9</v>
      </c>
      <c r="AI1394" t="s">
        <v>38</v>
      </c>
      <c r="AJ1394">
        <v>4600</v>
      </c>
      <c r="AK1394">
        <v>54200</v>
      </c>
      <c r="AL1394">
        <v>8.4</v>
      </c>
      <c r="AM1394" t="s">
        <v>38</v>
      </c>
      <c r="AN1394">
        <v>7700</v>
      </c>
      <c r="AO1394">
        <v>56000</v>
      </c>
      <c r="AP1394">
        <v>13.7</v>
      </c>
      <c r="AQ1394">
        <v>6.5</v>
      </c>
      <c r="AR1394">
        <v>3500</v>
      </c>
      <c r="AS1394">
        <v>55500</v>
      </c>
      <c r="AT1394">
        <v>6.3</v>
      </c>
      <c r="AU1394" t="s">
        <v>38</v>
      </c>
      <c r="AV1394">
        <v>6300</v>
      </c>
      <c r="AW1394">
        <v>56600</v>
      </c>
      <c r="AX1394">
        <v>11.1</v>
      </c>
      <c r="AY1394">
        <v>5.2</v>
      </c>
      <c r="AZ1394">
        <v>5100</v>
      </c>
      <c r="BA1394">
        <v>67000</v>
      </c>
      <c r="BB1394">
        <v>7.5</v>
      </c>
      <c r="BC1394">
        <v>4.2</v>
      </c>
      <c r="BD1394">
        <v>4700</v>
      </c>
      <c r="BE1394">
        <v>68400</v>
      </c>
      <c r="BF1394">
        <v>6.9</v>
      </c>
      <c r="BG1394">
        <v>4.0999999999999996</v>
      </c>
      <c r="BH1394">
        <v>3100</v>
      </c>
      <c r="BI1394">
        <v>66100</v>
      </c>
      <c r="BJ1394">
        <v>4.7</v>
      </c>
      <c r="BK1394" t="s">
        <v>38</v>
      </c>
      <c r="BL1394">
        <v>2300</v>
      </c>
      <c r="BM1394">
        <v>67700</v>
      </c>
      <c r="BN1394">
        <v>3.4</v>
      </c>
      <c r="BO1394" t="s">
        <v>38</v>
      </c>
      <c r="BP1394">
        <v>7200</v>
      </c>
      <c r="BQ1394">
        <v>70700</v>
      </c>
      <c r="BR1394">
        <v>10.199999999999999</v>
      </c>
      <c r="BS1394">
        <v>5.3</v>
      </c>
      <c r="BT1394">
        <v>3100</v>
      </c>
      <c r="BU1394">
        <v>69500</v>
      </c>
      <c r="BV1394">
        <v>4.5</v>
      </c>
      <c r="BW1394" t="s">
        <v>38</v>
      </c>
    </row>
    <row r="1395" spans="1:75" x14ac:dyDescent="0.3">
      <c r="A1395" t="s">
        <v>370</v>
      </c>
      <c r="B1395" t="str">
        <f>VLOOKUP(A1395,'class and classification'!$A$1:$B$338,2,FALSE)</f>
        <v>Predominantly Rural</v>
      </c>
      <c r="C1395" t="str">
        <f>VLOOKUP(A1395,'class and classification'!$A$1:$C$338,3,FALSE)</f>
        <v>SD</v>
      </c>
      <c r="D1395">
        <v>9900</v>
      </c>
      <c r="E1395">
        <v>59800</v>
      </c>
      <c r="F1395">
        <v>16.600000000000001</v>
      </c>
      <c r="G1395">
        <v>3.7</v>
      </c>
      <c r="H1395">
        <v>10100</v>
      </c>
      <c r="I1395">
        <v>56800</v>
      </c>
      <c r="J1395">
        <v>17.8</v>
      </c>
      <c r="K1395">
        <v>3.9</v>
      </c>
      <c r="L1395">
        <v>7800</v>
      </c>
      <c r="M1395">
        <v>64000</v>
      </c>
      <c r="N1395">
        <v>12.2</v>
      </c>
      <c r="O1395">
        <v>4.5</v>
      </c>
      <c r="P1395">
        <v>6400</v>
      </c>
      <c r="Q1395">
        <v>62400</v>
      </c>
      <c r="R1395">
        <v>10.199999999999999</v>
      </c>
      <c r="S1395">
        <v>4.2</v>
      </c>
      <c r="T1395">
        <v>8600</v>
      </c>
      <c r="U1395">
        <v>59900</v>
      </c>
      <c r="V1395">
        <v>14.4</v>
      </c>
      <c r="W1395">
        <v>5.2</v>
      </c>
      <c r="X1395">
        <v>9200</v>
      </c>
      <c r="Y1395">
        <v>62800</v>
      </c>
      <c r="Z1395">
        <v>14.6</v>
      </c>
      <c r="AA1395">
        <v>4.8</v>
      </c>
      <c r="AB1395">
        <v>11600</v>
      </c>
      <c r="AC1395">
        <v>60100</v>
      </c>
      <c r="AD1395">
        <v>19.3</v>
      </c>
      <c r="AE1395">
        <v>6.1</v>
      </c>
      <c r="AF1395">
        <v>8000</v>
      </c>
      <c r="AG1395">
        <v>62400</v>
      </c>
      <c r="AH1395">
        <v>12.9</v>
      </c>
      <c r="AI1395">
        <v>5.4</v>
      </c>
      <c r="AJ1395">
        <v>6000</v>
      </c>
      <c r="AK1395">
        <v>58900</v>
      </c>
      <c r="AL1395">
        <v>10.199999999999999</v>
      </c>
      <c r="AM1395">
        <v>4.4000000000000004</v>
      </c>
      <c r="AN1395">
        <v>7200</v>
      </c>
      <c r="AO1395">
        <v>58700</v>
      </c>
      <c r="AP1395">
        <v>12.2</v>
      </c>
      <c r="AQ1395">
        <v>5.0999999999999996</v>
      </c>
      <c r="AR1395">
        <v>8700</v>
      </c>
      <c r="AS1395">
        <v>65200</v>
      </c>
      <c r="AT1395">
        <v>13.3</v>
      </c>
      <c r="AU1395">
        <v>5</v>
      </c>
      <c r="AV1395">
        <v>8000</v>
      </c>
      <c r="AW1395">
        <v>63800</v>
      </c>
      <c r="AX1395">
        <v>12.6</v>
      </c>
      <c r="AY1395">
        <v>4.5999999999999996</v>
      </c>
      <c r="AZ1395">
        <v>8400</v>
      </c>
      <c r="BA1395">
        <v>65200</v>
      </c>
      <c r="BB1395">
        <v>12.9</v>
      </c>
      <c r="BC1395">
        <v>5.7</v>
      </c>
      <c r="BD1395">
        <v>10200</v>
      </c>
      <c r="BE1395">
        <v>60300</v>
      </c>
      <c r="BF1395">
        <v>16.899999999999999</v>
      </c>
      <c r="BG1395">
        <v>7</v>
      </c>
      <c r="BH1395">
        <v>11000</v>
      </c>
      <c r="BI1395">
        <v>65000</v>
      </c>
      <c r="BJ1395">
        <v>17</v>
      </c>
      <c r="BK1395">
        <v>5.9</v>
      </c>
      <c r="BL1395">
        <v>10100</v>
      </c>
      <c r="BM1395">
        <v>66400</v>
      </c>
      <c r="BN1395">
        <v>15.2</v>
      </c>
      <c r="BO1395">
        <v>6</v>
      </c>
      <c r="BP1395">
        <v>6700</v>
      </c>
      <c r="BQ1395">
        <v>67800</v>
      </c>
      <c r="BR1395">
        <v>9.9</v>
      </c>
      <c r="BS1395">
        <v>5.2</v>
      </c>
      <c r="BT1395">
        <v>7300</v>
      </c>
      <c r="BU1395">
        <v>63200</v>
      </c>
      <c r="BV1395">
        <v>11.5</v>
      </c>
      <c r="BW1395">
        <v>5.8</v>
      </c>
    </row>
    <row r="1396" spans="1:75" x14ac:dyDescent="0.3">
      <c r="A1396" t="s">
        <v>371</v>
      </c>
      <c r="B1396" t="str">
        <f>VLOOKUP(A1396,'class and classification'!$A$1:$B$338,2,FALSE)</f>
        <v>Urban with Significant Rural</v>
      </c>
      <c r="C1396" t="str">
        <f>VLOOKUP(A1396,'class and classification'!$A$1:$C$338,3,FALSE)</f>
        <v>SD</v>
      </c>
      <c r="D1396">
        <v>8600</v>
      </c>
      <c r="E1396">
        <v>58200</v>
      </c>
      <c r="F1396">
        <v>14.7</v>
      </c>
      <c r="G1396">
        <v>3.4</v>
      </c>
      <c r="H1396">
        <v>8200</v>
      </c>
      <c r="I1396">
        <v>59300</v>
      </c>
      <c r="J1396">
        <v>13.9</v>
      </c>
      <c r="K1396">
        <v>3.3</v>
      </c>
      <c r="L1396">
        <v>9100</v>
      </c>
      <c r="M1396">
        <v>60600</v>
      </c>
      <c r="N1396">
        <v>15</v>
      </c>
      <c r="O1396">
        <v>4.7</v>
      </c>
      <c r="P1396">
        <v>9800</v>
      </c>
      <c r="Q1396">
        <v>63200</v>
      </c>
      <c r="R1396">
        <v>15.5</v>
      </c>
      <c r="S1396">
        <v>5.2</v>
      </c>
      <c r="T1396">
        <v>10000</v>
      </c>
      <c r="U1396">
        <v>58200</v>
      </c>
      <c r="V1396">
        <v>17.100000000000001</v>
      </c>
      <c r="W1396">
        <v>5.6</v>
      </c>
      <c r="X1396">
        <v>7900</v>
      </c>
      <c r="Y1396">
        <v>61000</v>
      </c>
      <c r="Z1396">
        <v>12.9</v>
      </c>
      <c r="AA1396">
        <v>4.8</v>
      </c>
      <c r="AB1396">
        <v>6200</v>
      </c>
      <c r="AC1396">
        <v>57600</v>
      </c>
      <c r="AD1396">
        <v>10.7</v>
      </c>
      <c r="AE1396">
        <v>4.8</v>
      </c>
      <c r="AF1396">
        <v>7500</v>
      </c>
      <c r="AG1396">
        <v>60600</v>
      </c>
      <c r="AH1396">
        <v>12.4</v>
      </c>
      <c r="AI1396">
        <v>5.2</v>
      </c>
      <c r="AJ1396">
        <v>6600</v>
      </c>
      <c r="AK1396">
        <v>65200</v>
      </c>
      <c r="AL1396">
        <v>10.199999999999999</v>
      </c>
      <c r="AM1396">
        <v>4.5999999999999996</v>
      </c>
      <c r="AN1396">
        <v>6500</v>
      </c>
      <c r="AO1396">
        <v>60000</v>
      </c>
      <c r="AP1396">
        <v>10.8</v>
      </c>
      <c r="AQ1396">
        <v>4.5999999999999996</v>
      </c>
      <c r="AR1396">
        <v>11700</v>
      </c>
      <c r="AS1396">
        <v>61600</v>
      </c>
      <c r="AT1396">
        <v>18.899999999999999</v>
      </c>
      <c r="AU1396">
        <v>5.8</v>
      </c>
      <c r="AV1396">
        <v>8800</v>
      </c>
      <c r="AW1396">
        <v>60700</v>
      </c>
      <c r="AX1396">
        <v>14.4</v>
      </c>
      <c r="AY1396">
        <v>5.5</v>
      </c>
      <c r="AZ1396">
        <v>7900</v>
      </c>
      <c r="BA1396">
        <v>61800</v>
      </c>
      <c r="BB1396">
        <v>12.8</v>
      </c>
      <c r="BC1396">
        <v>5.3</v>
      </c>
      <c r="BD1396">
        <v>7100</v>
      </c>
      <c r="BE1396">
        <v>66300</v>
      </c>
      <c r="BF1396">
        <v>10.7</v>
      </c>
      <c r="BG1396">
        <v>4.9000000000000004</v>
      </c>
      <c r="BH1396">
        <v>8900</v>
      </c>
      <c r="BI1396">
        <v>63200</v>
      </c>
      <c r="BJ1396">
        <v>14.1</v>
      </c>
      <c r="BK1396">
        <v>5.6</v>
      </c>
      <c r="BL1396">
        <v>10300</v>
      </c>
      <c r="BM1396">
        <v>69600</v>
      </c>
      <c r="BN1396">
        <v>14.8</v>
      </c>
      <c r="BO1396">
        <v>6</v>
      </c>
      <c r="BP1396">
        <v>7900</v>
      </c>
      <c r="BQ1396">
        <v>65000</v>
      </c>
      <c r="BR1396">
        <v>12.2</v>
      </c>
      <c r="BS1396">
        <v>5.7</v>
      </c>
      <c r="BT1396">
        <v>4700</v>
      </c>
      <c r="BU1396">
        <v>61700</v>
      </c>
      <c r="BV1396">
        <v>7.6</v>
      </c>
      <c r="BW1396">
        <v>4.4000000000000004</v>
      </c>
    </row>
    <row r="1397" spans="1:75" x14ac:dyDescent="0.3">
      <c r="A1397" t="s">
        <v>372</v>
      </c>
      <c r="B1397" t="str">
        <f>VLOOKUP(A1397,'class and classification'!$A$1:$B$338,2,FALSE)</f>
        <v>Urban with Significant Rural</v>
      </c>
      <c r="C1397" t="str">
        <f>VLOOKUP(A1397,'class and classification'!$A$1:$C$338,3,FALSE)</f>
        <v>SD</v>
      </c>
      <c r="D1397">
        <v>6800</v>
      </c>
      <c r="E1397">
        <v>39900</v>
      </c>
      <c r="F1397">
        <v>17.100000000000001</v>
      </c>
      <c r="G1397">
        <v>3.5</v>
      </c>
      <c r="H1397">
        <v>5900</v>
      </c>
      <c r="I1397">
        <v>39900</v>
      </c>
      <c r="J1397">
        <v>14.8</v>
      </c>
      <c r="K1397">
        <v>3.3</v>
      </c>
      <c r="L1397">
        <v>7600</v>
      </c>
      <c r="M1397">
        <v>38200</v>
      </c>
      <c r="N1397">
        <v>19.899999999999999</v>
      </c>
      <c r="O1397">
        <v>7.6</v>
      </c>
      <c r="P1397">
        <v>3900</v>
      </c>
      <c r="Q1397">
        <v>44200</v>
      </c>
      <c r="R1397">
        <v>8.8000000000000007</v>
      </c>
      <c r="S1397">
        <v>5.0999999999999996</v>
      </c>
      <c r="T1397">
        <v>4300</v>
      </c>
      <c r="U1397">
        <v>40200</v>
      </c>
      <c r="V1397">
        <v>10.7</v>
      </c>
      <c r="W1397">
        <v>5.8</v>
      </c>
      <c r="X1397">
        <v>7100</v>
      </c>
      <c r="Y1397">
        <v>42500</v>
      </c>
      <c r="Z1397">
        <v>16.7</v>
      </c>
      <c r="AA1397">
        <v>7.5</v>
      </c>
      <c r="AB1397">
        <v>7300</v>
      </c>
      <c r="AC1397">
        <v>44000</v>
      </c>
      <c r="AD1397">
        <v>16.5</v>
      </c>
      <c r="AE1397">
        <v>7.8</v>
      </c>
      <c r="AF1397">
        <v>4200</v>
      </c>
      <c r="AG1397">
        <v>42300</v>
      </c>
      <c r="AH1397">
        <v>9.9</v>
      </c>
      <c r="AI1397" t="s">
        <v>38</v>
      </c>
      <c r="AJ1397">
        <v>7900</v>
      </c>
      <c r="AK1397">
        <v>42900</v>
      </c>
      <c r="AL1397">
        <v>18.399999999999999</v>
      </c>
      <c r="AM1397">
        <v>6.9</v>
      </c>
      <c r="AN1397">
        <v>7200</v>
      </c>
      <c r="AO1397">
        <v>46200</v>
      </c>
      <c r="AP1397">
        <v>15.6</v>
      </c>
      <c r="AQ1397">
        <v>6.5</v>
      </c>
      <c r="AR1397">
        <v>5100</v>
      </c>
      <c r="AS1397">
        <v>44000</v>
      </c>
      <c r="AT1397">
        <v>11.5</v>
      </c>
      <c r="AU1397">
        <v>5.8</v>
      </c>
      <c r="AV1397">
        <v>6000</v>
      </c>
      <c r="AW1397">
        <v>42400</v>
      </c>
      <c r="AX1397">
        <v>14.2</v>
      </c>
      <c r="AY1397">
        <v>7.2</v>
      </c>
      <c r="AZ1397">
        <v>6200</v>
      </c>
      <c r="BA1397">
        <v>45400</v>
      </c>
      <c r="BB1397">
        <v>13.6</v>
      </c>
      <c r="BC1397">
        <v>7.2</v>
      </c>
      <c r="BD1397">
        <v>5400</v>
      </c>
      <c r="BE1397">
        <v>39900</v>
      </c>
      <c r="BF1397">
        <v>13.5</v>
      </c>
      <c r="BG1397">
        <v>7.6</v>
      </c>
      <c r="BH1397">
        <v>5900</v>
      </c>
      <c r="BI1397">
        <v>37800</v>
      </c>
      <c r="BJ1397">
        <v>15.5</v>
      </c>
      <c r="BK1397">
        <v>8.1</v>
      </c>
      <c r="BL1397">
        <v>6200</v>
      </c>
      <c r="BM1397">
        <v>44300</v>
      </c>
      <c r="BN1397">
        <v>14.1</v>
      </c>
      <c r="BO1397">
        <v>7.9</v>
      </c>
      <c r="BP1397">
        <v>4200</v>
      </c>
      <c r="BQ1397">
        <v>40500</v>
      </c>
      <c r="BR1397">
        <v>10.3</v>
      </c>
      <c r="BS1397" t="s">
        <v>38</v>
      </c>
      <c r="BT1397">
        <v>3000</v>
      </c>
      <c r="BU1397">
        <v>41300</v>
      </c>
      <c r="BV1397">
        <v>7.3</v>
      </c>
      <c r="BW1397" t="s">
        <v>38</v>
      </c>
    </row>
    <row r="1398" spans="1:75" x14ac:dyDescent="0.3">
      <c r="A1398" t="s">
        <v>373</v>
      </c>
      <c r="B1398" t="str">
        <f>VLOOKUP(A1398,'class and classification'!$A$1:$B$338,2,FALSE)</f>
        <v>Predominantly Rural</v>
      </c>
      <c r="C1398" t="str">
        <f>VLOOKUP(A1398,'class and classification'!$A$1:$C$338,3,FALSE)</f>
        <v>SD</v>
      </c>
      <c r="D1398">
        <v>9300</v>
      </c>
      <c r="E1398">
        <v>64100</v>
      </c>
      <c r="F1398">
        <v>14.5</v>
      </c>
      <c r="G1398">
        <v>3.2</v>
      </c>
      <c r="H1398">
        <v>9600</v>
      </c>
      <c r="I1398">
        <v>64800</v>
      </c>
      <c r="J1398">
        <v>14.8</v>
      </c>
      <c r="K1398">
        <v>3.2</v>
      </c>
      <c r="L1398">
        <v>9200</v>
      </c>
      <c r="M1398">
        <v>64300</v>
      </c>
      <c r="N1398">
        <v>14.3</v>
      </c>
      <c r="O1398">
        <v>4.9000000000000004</v>
      </c>
      <c r="P1398">
        <v>9600</v>
      </c>
      <c r="Q1398">
        <v>59000</v>
      </c>
      <c r="R1398">
        <v>16.2</v>
      </c>
      <c r="S1398">
        <v>5.3</v>
      </c>
      <c r="T1398">
        <v>10100</v>
      </c>
      <c r="U1398">
        <v>64900</v>
      </c>
      <c r="V1398">
        <v>15.5</v>
      </c>
      <c r="W1398">
        <v>5.2</v>
      </c>
      <c r="X1398">
        <v>7600</v>
      </c>
      <c r="Y1398">
        <v>61900</v>
      </c>
      <c r="Z1398">
        <v>12.3</v>
      </c>
      <c r="AA1398">
        <v>5</v>
      </c>
      <c r="AB1398">
        <v>10600</v>
      </c>
      <c r="AC1398">
        <v>65200</v>
      </c>
      <c r="AD1398">
        <v>16.3</v>
      </c>
      <c r="AE1398">
        <v>5.7</v>
      </c>
      <c r="AF1398">
        <v>6600</v>
      </c>
      <c r="AG1398">
        <v>68300</v>
      </c>
      <c r="AH1398">
        <v>9.6</v>
      </c>
      <c r="AI1398">
        <v>4.4000000000000004</v>
      </c>
      <c r="AJ1398">
        <v>7200</v>
      </c>
      <c r="AK1398">
        <v>60500</v>
      </c>
      <c r="AL1398">
        <v>11.9</v>
      </c>
      <c r="AM1398">
        <v>5.2</v>
      </c>
      <c r="AN1398">
        <v>8100</v>
      </c>
      <c r="AO1398">
        <v>65000</v>
      </c>
      <c r="AP1398">
        <v>12.5</v>
      </c>
      <c r="AQ1398">
        <v>5.3</v>
      </c>
      <c r="AR1398">
        <v>11000</v>
      </c>
      <c r="AS1398">
        <v>65900</v>
      </c>
      <c r="AT1398">
        <v>16.7</v>
      </c>
      <c r="AU1398">
        <v>6</v>
      </c>
      <c r="AV1398">
        <v>9800</v>
      </c>
      <c r="AW1398">
        <v>68200</v>
      </c>
      <c r="AX1398">
        <v>14.4</v>
      </c>
      <c r="AY1398">
        <v>5.5</v>
      </c>
      <c r="AZ1398">
        <v>8200</v>
      </c>
      <c r="BA1398">
        <v>67100</v>
      </c>
      <c r="BB1398">
        <v>12.2</v>
      </c>
      <c r="BC1398">
        <v>5</v>
      </c>
      <c r="BD1398">
        <v>6900</v>
      </c>
      <c r="BE1398">
        <v>70200</v>
      </c>
      <c r="BF1398">
        <v>9.9</v>
      </c>
      <c r="BG1398">
        <v>5.0999999999999996</v>
      </c>
      <c r="BH1398">
        <v>6700</v>
      </c>
      <c r="BI1398">
        <v>66500</v>
      </c>
      <c r="BJ1398">
        <v>10.1</v>
      </c>
      <c r="BK1398">
        <v>4.8</v>
      </c>
      <c r="BL1398">
        <v>7600</v>
      </c>
      <c r="BM1398">
        <v>71600</v>
      </c>
      <c r="BN1398">
        <v>10.6</v>
      </c>
      <c r="BO1398">
        <v>4.5999999999999996</v>
      </c>
      <c r="BP1398">
        <v>13400</v>
      </c>
      <c r="BQ1398">
        <v>69400</v>
      </c>
      <c r="BR1398">
        <v>19.3</v>
      </c>
      <c r="BS1398">
        <v>6.6</v>
      </c>
      <c r="BT1398">
        <v>10600</v>
      </c>
      <c r="BU1398">
        <v>64900</v>
      </c>
      <c r="BV1398">
        <v>16.3</v>
      </c>
      <c r="BW1398">
        <v>5.9</v>
      </c>
    </row>
    <row r="1399" spans="1:75" x14ac:dyDescent="0.3">
      <c r="A1399" t="s">
        <v>374</v>
      </c>
      <c r="B1399" t="str">
        <f>VLOOKUP(A1399,'class and classification'!$A$1:$B$338,2,FALSE)</f>
        <v>Predominantly Rural</v>
      </c>
      <c r="C1399" t="str">
        <f>VLOOKUP(A1399,'class and classification'!$A$1:$C$338,3,FALSE)</f>
        <v>SD</v>
      </c>
      <c r="D1399">
        <v>6900</v>
      </c>
      <c r="E1399">
        <v>42200</v>
      </c>
      <c r="F1399">
        <v>16.399999999999999</v>
      </c>
      <c r="G1399">
        <v>3.2</v>
      </c>
      <c r="H1399">
        <v>6200</v>
      </c>
      <c r="I1399">
        <v>40800</v>
      </c>
      <c r="J1399">
        <v>15.1</v>
      </c>
      <c r="K1399">
        <v>3.2</v>
      </c>
      <c r="L1399">
        <v>6300</v>
      </c>
      <c r="M1399">
        <v>42800</v>
      </c>
      <c r="N1399">
        <v>14.6</v>
      </c>
      <c r="O1399">
        <v>5.8</v>
      </c>
      <c r="P1399">
        <v>6900</v>
      </c>
      <c r="Q1399">
        <v>43900</v>
      </c>
      <c r="R1399">
        <v>15.6</v>
      </c>
      <c r="S1399">
        <v>5.8</v>
      </c>
      <c r="T1399">
        <v>5400</v>
      </c>
      <c r="U1399">
        <v>39100</v>
      </c>
      <c r="V1399">
        <v>13.8</v>
      </c>
      <c r="W1399">
        <v>5.8</v>
      </c>
      <c r="X1399">
        <v>6500</v>
      </c>
      <c r="Y1399">
        <v>42000</v>
      </c>
      <c r="Z1399">
        <v>15.5</v>
      </c>
      <c r="AA1399">
        <v>6.7</v>
      </c>
      <c r="AB1399">
        <v>8300</v>
      </c>
      <c r="AC1399">
        <v>40800</v>
      </c>
      <c r="AD1399">
        <v>20.3</v>
      </c>
      <c r="AE1399">
        <v>7.2</v>
      </c>
      <c r="AF1399">
        <v>8500</v>
      </c>
      <c r="AG1399">
        <v>44000</v>
      </c>
      <c r="AH1399">
        <v>19.3</v>
      </c>
      <c r="AI1399">
        <v>6.9</v>
      </c>
      <c r="AJ1399">
        <v>10100</v>
      </c>
      <c r="AK1399">
        <v>45800</v>
      </c>
      <c r="AL1399">
        <v>22</v>
      </c>
      <c r="AM1399">
        <v>8.1999999999999993</v>
      </c>
      <c r="AN1399">
        <v>7900</v>
      </c>
      <c r="AO1399">
        <v>45400</v>
      </c>
      <c r="AP1399">
        <v>17.399999999999999</v>
      </c>
      <c r="AQ1399">
        <v>7.2</v>
      </c>
      <c r="AR1399">
        <v>7600</v>
      </c>
      <c r="AS1399">
        <v>43100</v>
      </c>
      <c r="AT1399">
        <v>17.600000000000001</v>
      </c>
      <c r="AU1399">
        <v>7.4</v>
      </c>
      <c r="AV1399">
        <v>6800</v>
      </c>
      <c r="AW1399">
        <v>42400</v>
      </c>
      <c r="AX1399">
        <v>16</v>
      </c>
      <c r="AY1399">
        <v>6.9</v>
      </c>
      <c r="AZ1399">
        <v>7300</v>
      </c>
      <c r="BA1399">
        <v>40500</v>
      </c>
      <c r="BB1399">
        <v>18</v>
      </c>
      <c r="BC1399">
        <v>8.1</v>
      </c>
      <c r="BD1399">
        <v>7700</v>
      </c>
      <c r="BE1399">
        <v>45600</v>
      </c>
      <c r="BF1399">
        <v>16.899999999999999</v>
      </c>
      <c r="BG1399">
        <v>8.1</v>
      </c>
      <c r="BH1399">
        <v>6200</v>
      </c>
      <c r="BI1399">
        <v>47600</v>
      </c>
      <c r="BJ1399">
        <v>13</v>
      </c>
      <c r="BK1399">
        <v>6.6</v>
      </c>
      <c r="BL1399">
        <v>8400</v>
      </c>
      <c r="BM1399">
        <v>42400</v>
      </c>
      <c r="BN1399">
        <v>19.7</v>
      </c>
      <c r="BO1399">
        <v>8.6</v>
      </c>
      <c r="BP1399">
        <v>5200</v>
      </c>
      <c r="BQ1399">
        <v>42700</v>
      </c>
      <c r="BR1399">
        <v>12.3</v>
      </c>
      <c r="BS1399">
        <v>7</v>
      </c>
      <c r="BT1399">
        <v>7600</v>
      </c>
      <c r="BU1399">
        <v>42500</v>
      </c>
      <c r="BV1399">
        <v>17.8</v>
      </c>
      <c r="BW1399">
        <v>8.3000000000000007</v>
      </c>
    </row>
    <row r="1400" spans="1:75" x14ac:dyDescent="0.3">
      <c r="A1400" t="s">
        <v>375</v>
      </c>
      <c r="B1400" t="str">
        <f>VLOOKUP(A1400,'class and classification'!$A$1:$B$338,2,FALSE)</f>
        <v>Predominantly Urban</v>
      </c>
      <c r="C1400" t="str">
        <f>VLOOKUP(A1400,'class and classification'!$A$1:$C$338,3,FALSE)</f>
        <v>SD</v>
      </c>
      <c r="D1400">
        <v>7500</v>
      </c>
      <c r="E1400">
        <v>59900</v>
      </c>
      <c r="F1400">
        <v>12.5</v>
      </c>
      <c r="G1400">
        <v>2.9</v>
      </c>
      <c r="H1400">
        <v>6400</v>
      </c>
      <c r="I1400">
        <v>60100</v>
      </c>
      <c r="J1400">
        <v>10.7</v>
      </c>
      <c r="K1400">
        <v>3</v>
      </c>
      <c r="L1400">
        <v>8600</v>
      </c>
      <c r="M1400">
        <v>62800</v>
      </c>
      <c r="N1400">
        <v>13.7</v>
      </c>
      <c r="O1400">
        <v>5.4</v>
      </c>
      <c r="P1400">
        <v>7300</v>
      </c>
      <c r="Q1400">
        <v>59900</v>
      </c>
      <c r="R1400">
        <v>12.2</v>
      </c>
      <c r="S1400">
        <v>5.0999999999999996</v>
      </c>
      <c r="T1400">
        <v>5500</v>
      </c>
      <c r="U1400">
        <v>61300</v>
      </c>
      <c r="V1400">
        <v>9</v>
      </c>
      <c r="W1400">
        <v>4.3</v>
      </c>
      <c r="X1400">
        <v>6800</v>
      </c>
      <c r="Y1400">
        <v>65000</v>
      </c>
      <c r="Z1400">
        <v>10.5</v>
      </c>
      <c r="AA1400">
        <v>4.9000000000000004</v>
      </c>
      <c r="AB1400">
        <v>3900</v>
      </c>
      <c r="AC1400">
        <v>63800</v>
      </c>
      <c r="AD1400">
        <v>6.1</v>
      </c>
      <c r="AE1400">
        <v>3.6</v>
      </c>
      <c r="AF1400">
        <v>6400</v>
      </c>
      <c r="AG1400">
        <v>65800</v>
      </c>
      <c r="AH1400">
        <v>9.8000000000000007</v>
      </c>
      <c r="AI1400">
        <v>4.3</v>
      </c>
      <c r="AJ1400">
        <v>4700</v>
      </c>
      <c r="AK1400">
        <v>65800</v>
      </c>
      <c r="AL1400">
        <v>7.1</v>
      </c>
      <c r="AM1400">
        <v>3.9</v>
      </c>
      <c r="AN1400">
        <v>5300</v>
      </c>
      <c r="AO1400">
        <v>66400</v>
      </c>
      <c r="AP1400">
        <v>8.1</v>
      </c>
      <c r="AQ1400">
        <v>4.0999999999999996</v>
      </c>
      <c r="AR1400">
        <v>4100</v>
      </c>
      <c r="AS1400">
        <v>65400</v>
      </c>
      <c r="AT1400">
        <v>6.3</v>
      </c>
      <c r="AU1400" t="s">
        <v>38</v>
      </c>
      <c r="AV1400">
        <v>7800</v>
      </c>
      <c r="AW1400">
        <v>70800</v>
      </c>
      <c r="AX1400">
        <v>11</v>
      </c>
      <c r="AY1400">
        <v>4.4000000000000004</v>
      </c>
      <c r="AZ1400">
        <v>7600</v>
      </c>
      <c r="BA1400">
        <v>75000</v>
      </c>
      <c r="BB1400">
        <v>10.1</v>
      </c>
      <c r="BC1400">
        <v>4.4000000000000004</v>
      </c>
      <c r="BD1400">
        <v>4700</v>
      </c>
      <c r="BE1400">
        <v>70100</v>
      </c>
      <c r="BF1400">
        <v>6.7</v>
      </c>
      <c r="BG1400" t="s">
        <v>38</v>
      </c>
      <c r="BH1400">
        <v>6500</v>
      </c>
      <c r="BI1400">
        <v>72700</v>
      </c>
      <c r="BJ1400">
        <v>8.9</v>
      </c>
      <c r="BK1400">
        <v>4.7</v>
      </c>
      <c r="BL1400">
        <v>6500</v>
      </c>
      <c r="BM1400">
        <v>69800</v>
      </c>
      <c r="BN1400">
        <v>9.3000000000000007</v>
      </c>
      <c r="BO1400">
        <v>4.9000000000000004</v>
      </c>
      <c r="BP1400">
        <v>7600</v>
      </c>
      <c r="BQ1400">
        <v>78200</v>
      </c>
      <c r="BR1400">
        <v>9.6999999999999993</v>
      </c>
      <c r="BS1400" t="s">
        <v>38</v>
      </c>
      <c r="BT1400">
        <v>8600</v>
      </c>
      <c r="BU1400">
        <v>83300</v>
      </c>
      <c r="BV1400">
        <v>10.3</v>
      </c>
      <c r="BW1400">
        <v>5.4</v>
      </c>
    </row>
    <row r="1401" spans="1:75" x14ac:dyDescent="0.3">
      <c r="A1401" t="s">
        <v>376</v>
      </c>
      <c r="B1401" t="str">
        <f>VLOOKUP(A1401,'class and classification'!$A$1:$B$338,2,FALSE)</f>
        <v>Predominantly Rural</v>
      </c>
      <c r="C1401" t="str">
        <f>VLOOKUP(A1401,'class and classification'!$A$1:$C$338,3,FALSE)</f>
        <v>SD</v>
      </c>
      <c r="D1401">
        <v>7100</v>
      </c>
      <c r="E1401">
        <v>54700</v>
      </c>
      <c r="F1401">
        <v>13</v>
      </c>
      <c r="G1401">
        <v>3.1</v>
      </c>
      <c r="H1401">
        <v>9000</v>
      </c>
      <c r="I1401">
        <v>57300</v>
      </c>
      <c r="J1401">
        <v>15.7</v>
      </c>
      <c r="K1401">
        <v>3.3</v>
      </c>
      <c r="L1401">
        <v>3700</v>
      </c>
      <c r="M1401">
        <v>59900</v>
      </c>
      <c r="N1401">
        <v>6.1</v>
      </c>
      <c r="O1401">
        <v>3.2</v>
      </c>
      <c r="P1401">
        <v>4200</v>
      </c>
      <c r="Q1401">
        <v>59000</v>
      </c>
      <c r="R1401">
        <v>7.1</v>
      </c>
      <c r="S1401">
        <v>3.5</v>
      </c>
      <c r="T1401">
        <v>8800</v>
      </c>
      <c r="U1401">
        <v>55400</v>
      </c>
      <c r="V1401">
        <v>15.9</v>
      </c>
      <c r="W1401">
        <v>5.5</v>
      </c>
      <c r="X1401">
        <v>8300</v>
      </c>
      <c r="Y1401">
        <v>59900</v>
      </c>
      <c r="Z1401">
        <v>13.9</v>
      </c>
      <c r="AA1401">
        <v>5</v>
      </c>
      <c r="AB1401">
        <v>6300</v>
      </c>
      <c r="AC1401">
        <v>55800</v>
      </c>
      <c r="AD1401">
        <v>11.2</v>
      </c>
      <c r="AE1401">
        <v>4.5</v>
      </c>
      <c r="AF1401">
        <v>8200</v>
      </c>
      <c r="AG1401">
        <v>57900</v>
      </c>
      <c r="AH1401">
        <v>14.2</v>
      </c>
      <c r="AI1401">
        <v>5.4</v>
      </c>
      <c r="AJ1401">
        <v>8000</v>
      </c>
      <c r="AK1401">
        <v>68100</v>
      </c>
      <c r="AL1401">
        <v>11.8</v>
      </c>
      <c r="AM1401">
        <v>4.7</v>
      </c>
      <c r="AN1401">
        <v>5100</v>
      </c>
      <c r="AO1401">
        <v>61600</v>
      </c>
      <c r="AP1401">
        <v>8.1999999999999993</v>
      </c>
      <c r="AQ1401">
        <v>4.0999999999999996</v>
      </c>
      <c r="AR1401">
        <v>7300</v>
      </c>
      <c r="AS1401">
        <v>57500</v>
      </c>
      <c r="AT1401">
        <v>12.7</v>
      </c>
      <c r="AU1401">
        <v>5.3</v>
      </c>
      <c r="AV1401">
        <v>9700</v>
      </c>
      <c r="AW1401">
        <v>63600</v>
      </c>
      <c r="AX1401">
        <v>15.2</v>
      </c>
      <c r="AY1401">
        <v>6</v>
      </c>
      <c r="AZ1401">
        <v>7200</v>
      </c>
      <c r="BA1401">
        <v>70100</v>
      </c>
      <c r="BB1401">
        <v>10.3</v>
      </c>
      <c r="BC1401">
        <v>4.4000000000000004</v>
      </c>
      <c r="BD1401">
        <v>6600</v>
      </c>
      <c r="BE1401">
        <v>61500</v>
      </c>
      <c r="BF1401">
        <v>10.7</v>
      </c>
      <c r="BG1401">
        <v>5</v>
      </c>
      <c r="BH1401">
        <v>8100</v>
      </c>
      <c r="BI1401">
        <v>63700</v>
      </c>
      <c r="BJ1401">
        <v>12.7</v>
      </c>
      <c r="BK1401">
        <v>5.4</v>
      </c>
      <c r="BL1401">
        <v>7600</v>
      </c>
      <c r="BM1401">
        <v>72100</v>
      </c>
      <c r="BN1401">
        <v>10.5</v>
      </c>
      <c r="BO1401">
        <v>4.7</v>
      </c>
      <c r="BP1401">
        <v>5900</v>
      </c>
      <c r="BQ1401">
        <v>68600</v>
      </c>
      <c r="BR1401">
        <v>8.6999999999999993</v>
      </c>
      <c r="BS1401">
        <v>4.5999999999999996</v>
      </c>
      <c r="BT1401">
        <v>9700</v>
      </c>
      <c r="BU1401">
        <v>67300</v>
      </c>
      <c r="BV1401">
        <v>14.4</v>
      </c>
      <c r="BW1401">
        <v>5.9</v>
      </c>
    </row>
    <row r="1402" spans="1:75" x14ac:dyDescent="0.3">
      <c r="A1402" t="s">
        <v>377</v>
      </c>
      <c r="B1402" t="str">
        <f>VLOOKUP(A1402,'class and classification'!$A$1:$B$338,2,FALSE)</f>
        <v>Predominantly Rural</v>
      </c>
      <c r="C1402" t="str">
        <f>VLOOKUP(A1402,'class and classification'!$A$1:$C$338,3,FALSE)</f>
        <v>SD</v>
      </c>
      <c r="D1402">
        <v>7100</v>
      </c>
      <c r="E1402">
        <v>40500</v>
      </c>
      <c r="F1402">
        <v>17.5</v>
      </c>
      <c r="G1402">
        <v>4</v>
      </c>
      <c r="H1402">
        <v>6000</v>
      </c>
      <c r="I1402">
        <v>41800</v>
      </c>
      <c r="J1402">
        <v>14.3</v>
      </c>
      <c r="K1402">
        <v>3.3</v>
      </c>
      <c r="L1402">
        <v>6700</v>
      </c>
      <c r="M1402">
        <v>41500</v>
      </c>
      <c r="N1402">
        <v>16.100000000000001</v>
      </c>
      <c r="O1402">
        <v>6.2</v>
      </c>
      <c r="P1402">
        <v>8700</v>
      </c>
      <c r="Q1402">
        <v>43500</v>
      </c>
      <c r="R1402">
        <v>20.100000000000001</v>
      </c>
      <c r="S1402">
        <v>6.8</v>
      </c>
      <c r="T1402">
        <v>8000</v>
      </c>
      <c r="U1402">
        <v>45000</v>
      </c>
      <c r="V1402">
        <v>17.8</v>
      </c>
      <c r="W1402">
        <v>6.8</v>
      </c>
      <c r="X1402">
        <v>6200</v>
      </c>
      <c r="Y1402">
        <v>42500</v>
      </c>
      <c r="Z1402">
        <v>14.5</v>
      </c>
      <c r="AA1402">
        <v>6.2</v>
      </c>
      <c r="AB1402">
        <v>6300</v>
      </c>
      <c r="AC1402">
        <v>39900</v>
      </c>
      <c r="AD1402">
        <v>15.9</v>
      </c>
      <c r="AE1402">
        <v>6.4</v>
      </c>
      <c r="AF1402">
        <v>6700</v>
      </c>
      <c r="AG1402">
        <v>39100</v>
      </c>
      <c r="AH1402">
        <v>17</v>
      </c>
      <c r="AI1402">
        <v>6.6</v>
      </c>
      <c r="AJ1402">
        <v>6800</v>
      </c>
      <c r="AK1402">
        <v>41800</v>
      </c>
      <c r="AL1402">
        <v>16.399999999999999</v>
      </c>
      <c r="AM1402">
        <v>6.6</v>
      </c>
      <c r="AN1402">
        <v>7900</v>
      </c>
      <c r="AO1402">
        <v>40000</v>
      </c>
      <c r="AP1402">
        <v>19.7</v>
      </c>
      <c r="AQ1402">
        <v>8.4</v>
      </c>
      <c r="AR1402">
        <v>6500</v>
      </c>
      <c r="AS1402">
        <v>42000</v>
      </c>
      <c r="AT1402">
        <v>15.5</v>
      </c>
      <c r="AU1402">
        <v>7</v>
      </c>
      <c r="AV1402">
        <v>5100</v>
      </c>
      <c r="AW1402">
        <v>41000</v>
      </c>
      <c r="AX1402">
        <v>12.4</v>
      </c>
      <c r="AY1402">
        <v>6.5</v>
      </c>
      <c r="AZ1402">
        <v>5800</v>
      </c>
      <c r="BA1402">
        <v>40200</v>
      </c>
      <c r="BB1402">
        <v>14.4</v>
      </c>
      <c r="BC1402">
        <v>7</v>
      </c>
      <c r="BD1402">
        <v>6100</v>
      </c>
      <c r="BE1402">
        <v>37700</v>
      </c>
      <c r="BF1402">
        <v>16.3</v>
      </c>
      <c r="BG1402">
        <v>7.3</v>
      </c>
      <c r="BH1402">
        <v>5900</v>
      </c>
      <c r="BI1402">
        <v>45600</v>
      </c>
      <c r="BJ1402">
        <v>12.9</v>
      </c>
      <c r="BK1402">
        <v>5.7</v>
      </c>
      <c r="BL1402">
        <v>5700</v>
      </c>
      <c r="BM1402">
        <v>40500</v>
      </c>
      <c r="BN1402">
        <v>14.2</v>
      </c>
      <c r="BO1402">
        <v>6.4</v>
      </c>
      <c r="BP1402">
        <v>6800</v>
      </c>
      <c r="BQ1402">
        <v>45200</v>
      </c>
      <c r="BR1402">
        <v>15</v>
      </c>
      <c r="BS1402">
        <v>7.1</v>
      </c>
      <c r="BT1402">
        <v>4700</v>
      </c>
      <c r="BU1402">
        <v>42300</v>
      </c>
      <c r="BV1402">
        <v>11.1</v>
      </c>
      <c r="BW1402">
        <v>6.1</v>
      </c>
    </row>
    <row r="1403" spans="1:75" x14ac:dyDescent="0.3">
      <c r="A1403" t="s">
        <v>378</v>
      </c>
      <c r="B1403" t="str">
        <f>VLOOKUP(A1403,'class and classification'!$A$1:$B$338,2,FALSE)</f>
        <v>Predominantly Urban</v>
      </c>
      <c r="C1403" t="str">
        <f>VLOOKUP(A1403,'class and classification'!$A$1:$C$338,3,FALSE)</f>
        <v>SD</v>
      </c>
      <c r="D1403">
        <v>8200</v>
      </c>
      <c r="E1403">
        <v>61000</v>
      </c>
      <c r="F1403">
        <v>13.5</v>
      </c>
      <c r="G1403">
        <v>3.3</v>
      </c>
      <c r="H1403">
        <v>7600</v>
      </c>
      <c r="I1403">
        <v>60100</v>
      </c>
      <c r="J1403">
        <v>12.6</v>
      </c>
      <c r="K1403">
        <v>3.4</v>
      </c>
      <c r="L1403">
        <v>8900</v>
      </c>
      <c r="M1403">
        <v>65600</v>
      </c>
      <c r="N1403">
        <v>13.6</v>
      </c>
      <c r="O1403">
        <v>4.5999999999999996</v>
      </c>
      <c r="P1403">
        <v>6400</v>
      </c>
      <c r="Q1403">
        <v>63800</v>
      </c>
      <c r="R1403">
        <v>10</v>
      </c>
      <c r="S1403">
        <v>4.0999999999999996</v>
      </c>
      <c r="T1403">
        <v>6600</v>
      </c>
      <c r="U1403">
        <v>63500</v>
      </c>
      <c r="V1403">
        <v>10.3</v>
      </c>
      <c r="W1403">
        <v>4.0999999999999996</v>
      </c>
      <c r="X1403">
        <v>7400</v>
      </c>
      <c r="Y1403">
        <v>63000</v>
      </c>
      <c r="Z1403">
        <v>11.7</v>
      </c>
      <c r="AA1403">
        <v>4.3</v>
      </c>
      <c r="AB1403">
        <v>4300</v>
      </c>
      <c r="AC1403">
        <v>62000</v>
      </c>
      <c r="AD1403">
        <v>7</v>
      </c>
      <c r="AE1403">
        <v>3.9</v>
      </c>
      <c r="AF1403">
        <v>7900</v>
      </c>
      <c r="AG1403">
        <v>64300</v>
      </c>
      <c r="AH1403">
        <v>12.2</v>
      </c>
      <c r="AI1403">
        <v>4.9000000000000004</v>
      </c>
      <c r="AJ1403">
        <v>6000</v>
      </c>
      <c r="AK1403">
        <v>66000</v>
      </c>
      <c r="AL1403">
        <v>9</v>
      </c>
      <c r="AM1403">
        <v>4.0999999999999996</v>
      </c>
      <c r="AN1403">
        <v>5700</v>
      </c>
      <c r="AO1403">
        <v>65700</v>
      </c>
      <c r="AP1403">
        <v>8.6999999999999993</v>
      </c>
      <c r="AQ1403">
        <v>4</v>
      </c>
      <c r="AR1403">
        <v>7400</v>
      </c>
      <c r="AS1403">
        <v>67500</v>
      </c>
      <c r="AT1403">
        <v>11</v>
      </c>
      <c r="AU1403">
        <v>4.3</v>
      </c>
      <c r="AV1403">
        <v>6000</v>
      </c>
      <c r="AW1403">
        <v>65200</v>
      </c>
      <c r="AX1403">
        <v>9.1999999999999993</v>
      </c>
      <c r="AY1403">
        <v>3.9</v>
      </c>
      <c r="AZ1403">
        <v>7000</v>
      </c>
      <c r="BA1403">
        <v>67700</v>
      </c>
      <c r="BB1403">
        <v>10.3</v>
      </c>
      <c r="BC1403">
        <v>4.4000000000000004</v>
      </c>
      <c r="BD1403">
        <v>8000</v>
      </c>
      <c r="BE1403">
        <v>69900</v>
      </c>
      <c r="BF1403">
        <v>11.4</v>
      </c>
      <c r="BG1403">
        <v>4.3</v>
      </c>
      <c r="BH1403">
        <v>6600</v>
      </c>
      <c r="BI1403">
        <v>68600</v>
      </c>
      <c r="BJ1403">
        <v>9.6</v>
      </c>
      <c r="BK1403">
        <v>4.3</v>
      </c>
      <c r="BL1403">
        <v>5400</v>
      </c>
      <c r="BM1403">
        <v>64300</v>
      </c>
      <c r="BN1403">
        <v>8.4</v>
      </c>
      <c r="BO1403">
        <v>4.4000000000000004</v>
      </c>
      <c r="BP1403">
        <v>7000</v>
      </c>
      <c r="BQ1403">
        <v>68800</v>
      </c>
      <c r="BR1403">
        <v>10.199999999999999</v>
      </c>
      <c r="BS1403">
        <v>5.0999999999999996</v>
      </c>
      <c r="BT1403">
        <v>5200</v>
      </c>
      <c r="BU1403">
        <v>77600</v>
      </c>
      <c r="BV1403">
        <v>6.7</v>
      </c>
      <c r="BW1403" t="s">
        <v>38</v>
      </c>
    </row>
    <row r="1404" spans="1:75" x14ac:dyDescent="0.3">
      <c r="A1404" t="s">
        <v>379</v>
      </c>
      <c r="B1404" t="str">
        <f>VLOOKUP(A1404,'class and classification'!$A$1:$B$338,2,FALSE)</f>
        <v>Predominantly Rural</v>
      </c>
      <c r="C1404" t="str">
        <f>VLOOKUP(A1404,'class and classification'!$A$1:$C$338,3,FALSE)</f>
        <v>SD</v>
      </c>
      <c r="D1404">
        <v>5200</v>
      </c>
      <c r="E1404">
        <v>45500</v>
      </c>
      <c r="F1404">
        <v>11.4</v>
      </c>
      <c r="G1404">
        <v>3.1</v>
      </c>
      <c r="H1404">
        <v>5100</v>
      </c>
      <c r="I1404">
        <v>45800</v>
      </c>
      <c r="J1404">
        <v>11.2</v>
      </c>
      <c r="K1404">
        <v>2.9</v>
      </c>
      <c r="L1404">
        <v>5500</v>
      </c>
      <c r="M1404">
        <v>44500</v>
      </c>
      <c r="N1404">
        <v>12.3</v>
      </c>
      <c r="O1404">
        <v>5.2</v>
      </c>
      <c r="P1404">
        <v>5900</v>
      </c>
      <c r="Q1404">
        <v>47500</v>
      </c>
      <c r="R1404">
        <v>12.5</v>
      </c>
      <c r="S1404">
        <v>5.3</v>
      </c>
      <c r="T1404">
        <v>7300</v>
      </c>
      <c r="U1404">
        <v>47900</v>
      </c>
      <c r="V1404">
        <v>15.2</v>
      </c>
      <c r="W1404">
        <v>5.9</v>
      </c>
      <c r="X1404">
        <v>6100</v>
      </c>
      <c r="Y1404">
        <v>46400</v>
      </c>
      <c r="Z1404">
        <v>13.2</v>
      </c>
      <c r="AA1404">
        <v>5.7</v>
      </c>
      <c r="AB1404">
        <v>8100</v>
      </c>
      <c r="AC1404">
        <v>48000</v>
      </c>
      <c r="AD1404">
        <v>16.899999999999999</v>
      </c>
      <c r="AE1404">
        <v>5.6</v>
      </c>
      <c r="AF1404">
        <v>5800</v>
      </c>
      <c r="AG1404">
        <v>48200</v>
      </c>
      <c r="AH1404">
        <v>12</v>
      </c>
      <c r="AI1404">
        <v>5.3</v>
      </c>
      <c r="AJ1404">
        <v>6100</v>
      </c>
      <c r="AK1404">
        <v>49500</v>
      </c>
      <c r="AL1404">
        <v>12.3</v>
      </c>
      <c r="AM1404">
        <v>5.5</v>
      </c>
      <c r="AN1404">
        <v>8000</v>
      </c>
      <c r="AO1404">
        <v>50600</v>
      </c>
      <c r="AP1404">
        <v>15.9</v>
      </c>
      <c r="AQ1404">
        <v>6.1</v>
      </c>
      <c r="AR1404">
        <v>7200</v>
      </c>
      <c r="AS1404">
        <v>49000</v>
      </c>
      <c r="AT1404">
        <v>14.7</v>
      </c>
      <c r="AU1404">
        <v>6.4</v>
      </c>
      <c r="AV1404">
        <v>6900</v>
      </c>
      <c r="AW1404">
        <v>49200</v>
      </c>
      <c r="AX1404">
        <v>13.9</v>
      </c>
      <c r="AY1404">
        <v>6.4</v>
      </c>
      <c r="AZ1404">
        <v>3700</v>
      </c>
      <c r="BA1404">
        <v>47900</v>
      </c>
      <c r="BB1404">
        <v>7.7</v>
      </c>
      <c r="BC1404">
        <v>4.8</v>
      </c>
      <c r="BD1404">
        <v>4000</v>
      </c>
      <c r="BE1404">
        <v>50000</v>
      </c>
      <c r="BF1404">
        <v>7.9</v>
      </c>
      <c r="BG1404">
        <v>4.5999999999999996</v>
      </c>
      <c r="BH1404">
        <v>3700</v>
      </c>
      <c r="BI1404">
        <v>48200</v>
      </c>
      <c r="BJ1404">
        <v>7.7</v>
      </c>
      <c r="BK1404" t="s">
        <v>38</v>
      </c>
      <c r="BL1404">
        <v>4900</v>
      </c>
      <c r="BM1404">
        <v>53900</v>
      </c>
      <c r="BN1404">
        <v>9.1</v>
      </c>
      <c r="BO1404">
        <v>4.9000000000000004</v>
      </c>
      <c r="BP1404">
        <v>7700</v>
      </c>
      <c r="BQ1404">
        <v>48800</v>
      </c>
      <c r="BR1404">
        <v>15.7</v>
      </c>
      <c r="BS1404">
        <v>6.7</v>
      </c>
      <c r="BT1404">
        <v>5300</v>
      </c>
      <c r="BU1404">
        <v>50300</v>
      </c>
      <c r="BV1404">
        <v>10.6</v>
      </c>
      <c r="BW1404">
        <v>5.6</v>
      </c>
    </row>
    <row r="1405" spans="1:75" x14ac:dyDescent="0.3">
      <c r="A1405" t="s">
        <v>380</v>
      </c>
      <c r="B1405" t="str">
        <f>VLOOKUP(A1405,'class and classification'!$A$1:$B$338,2,FALSE)</f>
        <v>Predominantly Rural</v>
      </c>
      <c r="C1405" t="str">
        <f>VLOOKUP(A1405,'class and classification'!$A$1:$C$338,3,FALSE)</f>
        <v>SD</v>
      </c>
      <c r="D1405">
        <v>13200</v>
      </c>
      <c r="E1405">
        <v>105600</v>
      </c>
      <c r="F1405">
        <v>12.5</v>
      </c>
      <c r="G1405">
        <v>2.2999999999999998</v>
      </c>
      <c r="H1405">
        <v>13600</v>
      </c>
      <c r="I1405">
        <v>107300</v>
      </c>
      <c r="J1405">
        <v>12.7</v>
      </c>
      <c r="K1405">
        <v>2.2999999999999998</v>
      </c>
      <c r="L1405">
        <v>13300</v>
      </c>
      <c r="M1405">
        <v>107100</v>
      </c>
      <c r="N1405">
        <v>12.4</v>
      </c>
      <c r="O1405">
        <v>3.4</v>
      </c>
      <c r="P1405">
        <v>16200</v>
      </c>
      <c r="Q1405">
        <v>105900</v>
      </c>
      <c r="R1405">
        <v>15.3</v>
      </c>
      <c r="S1405">
        <v>3.8</v>
      </c>
      <c r="T1405">
        <v>14800</v>
      </c>
      <c r="U1405">
        <v>109500</v>
      </c>
      <c r="V1405">
        <v>13.5</v>
      </c>
      <c r="W1405">
        <v>3.7</v>
      </c>
      <c r="X1405">
        <v>18300</v>
      </c>
      <c r="Y1405">
        <v>109900</v>
      </c>
      <c r="Z1405">
        <v>16.7</v>
      </c>
      <c r="AA1405">
        <v>3.8</v>
      </c>
      <c r="AB1405">
        <v>15200</v>
      </c>
      <c r="AC1405">
        <v>105600</v>
      </c>
      <c r="AD1405">
        <v>14.4</v>
      </c>
      <c r="AE1405">
        <v>3.8</v>
      </c>
      <c r="AF1405">
        <v>16700</v>
      </c>
      <c r="AG1405">
        <v>115000</v>
      </c>
      <c r="AH1405">
        <v>14.5</v>
      </c>
      <c r="AI1405">
        <v>3.8</v>
      </c>
      <c r="AJ1405">
        <v>13800</v>
      </c>
      <c r="AK1405">
        <v>107700</v>
      </c>
      <c r="AL1405">
        <v>12.8</v>
      </c>
      <c r="AM1405">
        <v>3.8</v>
      </c>
      <c r="AN1405">
        <v>14000</v>
      </c>
      <c r="AO1405">
        <v>105000</v>
      </c>
      <c r="AP1405">
        <v>13.3</v>
      </c>
      <c r="AQ1405">
        <v>3.7</v>
      </c>
      <c r="AR1405">
        <v>10100</v>
      </c>
      <c r="AS1405">
        <v>104800</v>
      </c>
      <c r="AT1405">
        <v>9.6999999999999993</v>
      </c>
      <c r="AU1405">
        <v>3.2</v>
      </c>
      <c r="AV1405">
        <v>10300</v>
      </c>
      <c r="AW1405">
        <v>110700</v>
      </c>
      <c r="AX1405">
        <v>9.3000000000000007</v>
      </c>
      <c r="AY1405">
        <v>3.2</v>
      </c>
      <c r="AZ1405">
        <v>15400</v>
      </c>
      <c r="BA1405">
        <v>111400</v>
      </c>
      <c r="BB1405">
        <v>13.8</v>
      </c>
      <c r="BC1405">
        <v>4</v>
      </c>
      <c r="BD1405">
        <v>14800</v>
      </c>
      <c r="BE1405">
        <v>114200</v>
      </c>
      <c r="BF1405">
        <v>12.9</v>
      </c>
      <c r="BG1405">
        <v>3.9</v>
      </c>
      <c r="BH1405">
        <v>14500</v>
      </c>
      <c r="BI1405">
        <v>113100</v>
      </c>
      <c r="BJ1405">
        <v>12.8</v>
      </c>
      <c r="BK1405">
        <v>3.8</v>
      </c>
      <c r="BL1405">
        <v>13800</v>
      </c>
      <c r="BM1405">
        <v>112700</v>
      </c>
      <c r="BN1405">
        <v>12.2</v>
      </c>
      <c r="BO1405">
        <v>4</v>
      </c>
      <c r="BP1405">
        <v>7600</v>
      </c>
      <c r="BQ1405">
        <v>103800</v>
      </c>
      <c r="BR1405">
        <v>7.4</v>
      </c>
      <c r="BS1405">
        <v>3.5</v>
      </c>
      <c r="BT1405">
        <v>9800</v>
      </c>
      <c r="BU1405">
        <v>104400</v>
      </c>
      <c r="BV1405">
        <v>9.4</v>
      </c>
      <c r="BW1405">
        <v>4</v>
      </c>
    </row>
    <row r="1406" spans="1:75" x14ac:dyDescent="0.3">
      <c r="A1406" t="s">
        <v>381</v>
      </c>
      <c r="B1406" t="str">
        <f>VLOOKUP(A1406,'class and classification'!$A$1:$B$338,2,FALSE)</f>
        <v>Predominantly Rural</v>
      </c>
      <c r="C1406" t="str">
        <f>VLOOKUP(A1406,'class and classification'!$A$1:$C$338,3,FALSE)</f>
        <v>SD</v>
      </c>
      <c r="D1406">
        <v>10900</v>
      </c>
      <c r="E1406">
        <v>80100</v>
      </c>
      <c r="F1406">
        <v>13.6</v>
      </c>
      <c r="G1406">
        <v>2.6</v>
      </c>
      <c r="H1406">
        <v>12200</v>
      </c>
      <c r="I1406">
        <v>83500</v>
      </c>
      <c r="J1406">
        <v>14.6</v>
      </c>
      <c r="K1406">
        <v>2.2999999999999998</v>
      </c>
      <c r="L1406">
        <v>12500</v>
      </c>
      <c r="M1406">
        <v>78800</v>
      </c>
      <c r="N1406">
        <v>15.9</v>
      </c>
      <c r="O1406">
        <v>5</v>
      </c>
      <c r="P1406">
        <v>15200</v>
      </c>
      <c r="Q1406">
        <v>82200</v>
      </c>
      <c r="R1406">
        <v>18.5</v>
      </c>
      <c r="S1406">
        <v>5.3</v>
      </c>
      <c r="T1406">
        <v>9400</v>
      </c>
      <c r="U1406">
        <v>86500</v>
      </c>
      <c r="V1406">
        <v>10.9</v>
      </c>
      <c r="W1406">
        <v>3.8</v>
      </c>
      <c r="X1406">
        <v>8500</v>
      </c>
      <c r="Y1406">
        <v>81500</v>
      </c>
      <c r="Z1406">
        <v>10.5</v>
      </c>
      <c r="AA1406">
        <v>3.9</v>
      </c>
      <c r="AB1406">
        <v>10900</v>
      </c>
      <c r="AC1406">
        <v>81600</v>
      </c>
      <c r="AD1406">
        <v>13.3</v>
      </c>
      <c r="AE1406">
        <v>4.4000000000000004</v>
      </c>
      <c r="AF1406">
        <v>8700</v>
      </c>
      <c r="AG1406">
        <v>84400</v>
      </c>
      <c r="AH1406">
        <v>10.3</v>
      </c>
      <c r="AI1406">
        <v>3.8</v>
      </c>
      <c r="AJ1406">
        <v>11700</v>
      </c>
      <c r="AK1406">
        <v>86200</v>
      </c>
      <c r="AL1406">
        <v>13.6</v>
      </c>
      <c r="AM1406">
        <v>4.2</v>
      </c>
      <c r="AN1406">
        <v>11000</v>
      </c>
      <c r="AO1406">
        <v>87300</v>
      </c>
      <c r="AP1406">
        <v>12.6</v>
      </c>
      <c r="AQ1406">
        <v>4.2</v>
      </c>
      <c r="AR1406">
        <v>10000</v>
      </c>
      <c r="AS1406">
        <v>88400</v>
      </c>
      <c r="AT1406">
        <v>11.3</v>
      </c>
      <c r="AU1406">
        <v>3.9</v>
      </c>
      <c r="AV1406">
        <v>9500</v>
      </c>
      <c r="AW1406">
        <v>87400</v>
      </c>
      <c r="AX1406">
        <v>10.9</v>
      </c>
      <c r="AY1406">
        <v>4</v>
      </c>
      <c r="AZ1406">
        <v>11000</v>
      </c>
      <c r="BA1406">
        <v>89600</v>
      </c>
      <c r="BB1406">
        <v>12.3</v>
      </c>
      <c r="BC1406">
        <v>4.5</v>
      </c>
      <c r="BD1406">
        <v>10400</v>
      </c>
      <c r="BE1406">
        <v>87900</v>
      </c>
      <c r="BF1406">
        <v>11.8</v>
      </c>
      <c r="BG1406">
        <v>4.3</v>
      </c>
      <c r="BH1406">
        <v>11300</v>
      </c>
      <c r="BI1406">
        <v>89600</v>
      </c>
      <c r="BJ1406">
        <v>12.6</v>
      </c>
      <c r="BK1406">
        <v>4.5</v>
      </c>
      <c r="BL1406">
        <v>10800</v>
      </c>
      <c r="BM1406">
        <v>93300</v>
      </c>
      <c r="BN1406">
        <v>11.6</v>
      </c>
      <c r="BO1406">
        <v>4.5999999999999996</v>
      </c>
      <c r="BP1406">
        <v>12600</v>
      </c>
      <c r="BQ1406">
        <v>90700</v>
      </c>
      <c r="BR1406">
        <v>13.9</v>
      </c>
      <c r="BS1406">
        <v>5.2</v>
      </c>
      <c r="BT1406">
        <v>12300</v>
      </c>
      <c r="BU1406">
        <v>82500</v>
      </c>
      <c r="BV1406">
        <v>14.9</v>
      </c>
      <c r="BW1406">
        <v>5</v>
      </c>
    </row>
    <row r="1407" spans="1:75" x14ac:dyDescent="0.3">
      <c r="A1407" t="s">
        <v>382</v>
      </c>
      <c r="B1407" t="str">
        <f>VLOOKUP(A1407,'class and classification'!$A$1:$B$338,2,FALSE)</f>
        <v>Predominantly Urban</v>
      </c>
      <c r="C1407" t="str">
        <f>VLOOKUP(A1407,'class and classification'!$A$1:$C$338,3,FALSE)</f>
        <v>SD</v>
      </c>
      <c r="D1407">
        <v>5800</v>
      </c>
      <c r="E1407">
        <v>42600</v>
      </c>
      <c r="F1407">
        <v>13.5</v>
      </c>
      <c r="G1407">
        <v>3.1</v>
      </c>
      <c r="H1407">
        <v>6600</v>
      </c>
      <c r="I1407">
        <v>45400</v>
      </c>
      <c r="J1407">
        <v>14.5</v>
      </c>
      <c r="K1407">
        <v>3.3</v>
      </c>
      <c r="L1407">
        <v>6300</v>
      </c>
      <c r="M1407">
        <v>43300</v>
      </c>
      <c r="N1407">
        <v>14.6</v>
      </c>
      <c r="O1407">
        <v>6.1</v>
      </c>
      <c r="P1407">
        <v>6900</v>
      </c>
      <c r="Q1407">
        <v>44600</v>
      </c>
      <c r="R1407">
        <v>15.4</v>
      </c>
      <c r="S1407">
        <v>5.7</v>
      </c>
      <c r="T1407">
        <v>7200</v>
      </c>
      <c r="U1407">
        <v>44900</v>
      </c>
      <c r="V1407">
        <v>16.100000000000001</v>
      </c>
      <c r="W1407">
        <v>6.7</v>
      </c>
      <c r="X1407">
        <v>3900</v>
      </c>
      <c r="Y1407">
        <v>40600</v>
      </c>
      <c r="Z1407">
        <v>9.6</v>
      </c>
      <c r="AA1407">
        <v>5.0999999999999996</v>
      </c>
      <c r="AB1407">
        <v>4800</v>
      </c>
      <c r="AC1407">
        <v>49100</v>
      </c>
      <c r="AD1407">
        <v>9.8000000000000007</v>
      </c>
      <c r="AE1407">
        <v>5</v>
      </c>
      <c r="AF1407">
        <v>6000</v>
      </c>
      <c r="AG1407">
        <v>46200</v>
      </c>
      <c r="AH1407">
        <v>13</v>
      </c>
      <c r="AI1407">
        <v>5.9</v>
      </c>
      <c r="AJ1407">
        <v>5300</v>
      </c>
      <c r="AK1407">
        <v>43600</v>
      </c>
      <c r="AL1407">
        <v>12.2</v>
      </c>
      <c r="AM1407">
        <v>5.4</v>
      </c>
      <c r="AN1407">
        <v>5500</v>
      </c>
      <c r="AO1407">
        <v>47600</v>
      </c>
      <c r="AP1407">
        <v>11.5</v>
      </c>
      <c r="AQ1407">
        <v>5.7</v>
      </c>
      <c r="AR1407">
        <v>4700</v>
      </c>
      <c r="AS1407">
        <v>46700</v>
      </c>
      <c r="AT1407">
        <v>10</v>
      </c>
      <c r="AU1407">
        <v>5</v>
      </c>
      <c r="AV1407">
        <v>6900</v>
      </c>
      <c r="AW1407">
        <v>44400</v>
      </c>
      <c r="AX1407">
        <v>15.5</v>
      </c>
      <c r="AY1407">
        <v>6.2</v>
      </c>
      <c r="AZ1407">
        <v>7400</v>
      </c>
      <c r="BA1407">
        <v>44600</v>
      </c>
      <c r="BB1407">
        <v>16.7</v>
      </c>
      <c r="BC1407">
        <v>7</v>
      </c>
      <c r="BD1407">
        <v>4800</v>
      </c>
      <c r="BE1407">
        <v>42700</v>
      </c>
      <c r="BF1407">
        <v>11.2</v>
      </c>
      <c r="BG1407">
        <v>5.9</v>
      </c>
      <c r="BH1407">
        <v>5500</v>
      </c>
      <c r="BI1407">
        <v>46600</v>
      </c>
      <c r="BJ1407">
        <v>11.8</v>
      </c>
      <c r="BK1407">
        <v>6.3</v>
      </c>
      <c r="BL1407">
        <v>4400</v>
      </c>
      <c r="BM1407">
        <v>46000</v>
      </c>
      <c r="BN1407">
        <v>9.6</v>
      </c>
      <c r="BO1407" t="s">
        <v>38</v>
      </c>
      <c r="BP1407">
        <v>4400</v>
      </c>
      <c r="BQ1407">
        <v>47300</v>
      </c>
      <c r="BR1407">
        <v>9.3000000000000007</v>
      </c>
      <c r="BS1407" t="s">
        <v>38</v>
      </c>
      <c r="BT1407">
        <v>4300</v>
      </c>
      <c r="BU1407">
        <v>46400</v>
      </c>
      <c r="BV1407">
        <v>9.1999999999999993</v>
      </c>
      <c r="BW1407" t="s">
        <v>38</v>
      </c>
    </row>
    <row r="1408" spans="1:75" x14ac:dyDescent="0.3">
      <c r="A1408" t="s">
        <v>383</v>
      </c>
      <c r="B1408" t="str">
        <f>VLOOKUP(A1408,'class and classification'!$A$1:$B$338,2,FALSE)</f>
        <v>Predominantly Urban</v>
      </c>
      <c r="C1408" t="str">
        <f>VLOOKUP(A1408,'class and classification'!$A$1:$C$338,3,FALSE)</f>
        <v>SD</v>
      </c>
      <c r="D1408">
        <v>5400</v>
      </c>
      <c r="E1408">
        <v>38700</v>
      </c>
      <c r="F1408">
        <v>13.9</v>
      </c>
      <c r="G1408">
        <v>3.5</v>
      </c>
      <c r="H1408">
        <v>4800</v>
      </c>
      <c r="I1408">
        <v>39200</v>
      </c>
      <c r="J1408">
        <v>12.2</v>
      </c>
      <c r="K1408">
        <v>3.1</v>
      </c>
      <c r="L1408">
        <v>3500</v>
      </c>
      <c r="M1408">
        <v>40900</v>
      </c>
      <c r="N1408">
        <v>8.6</v>
      </c>
      <c r="O1408">
        <v>4.7</v>
      </c>
      <c r="P1408">
        <v>6000</v>
      </c>
      <c r="Q1408">
        <v>40800</v>
      </c>
      <c r="R1408">
        <v>14.6</v>
      </c>
      <c r="S1408">
        <v>6.2</v>
      </c>
      <c r="T1408">
        <v>5200</v>
      </c>
      <c r="U1408">
        <v>38800</v>
      </c>
      <c r="V1408">
        <v>13.5</v>
      </c>
      <c r="W1408">
        <v>6</v>
      </c>
      <c r="X1408">
        <v>5800</v>
      </c>
      <c r="Y1408">
        <v>45800</v>
      </c>
      <c r="Z1408">
        <v>12.7</v>
      </c>
      <c r="AA1408">
        <v>5.5</v>
      </c>
      <c r="AB1408">
        <v>5000</v>
      </c>
      <c r="AC1408">
        <v>40200</v>
      </c>
      <c r="AD1408">
        <v>12.4</v>
      </c>
      <c r="AE1408">
        <v>6.2</v>
      </c>
      <c r="AF1408">
        <v>4800</v>
      </c>
      <c r="AG1408">
        <v>39500</v>
      </c>
      <c r="AH1408">
        <v>12.2</v>
      </c>
      <c r="AI1408">
        <v>6.2</v>
      </c>
      <c r="AJ1408">
        <v>6500</v>
      </c>
      <c r="AK1408">
        <v>39100</v>
      </c>
      <c r="AL1408">
        <v>16.5</v>
      </c>
      <c r="AM1408">
        <v>7</v>
      </c>
      <c r="AN1408">
        <v>6200</v>
      </c>
      <c r="AO1408">
        <v>38500</v>
      </c>
      <c r="AP1408">
        <v>16.2</v>
      </c>
      <c r="AQ1408">
        <v>6.9</v>
      </c>
      <c r="AR1408">
        <v>4500</v>
      </c>
      <c r="AS1408">
        <v>41400</v>
      </c>
      <c r="AT1408">
        <v>11</v>
      </c>
      <c r="AU1408">
        <v>5.7</v>
      </c>
      <c r="AV1408">
        <v>1900</v>
      </c>
      <c r="AW1408">
        <v>40300</v>
      </c>
      <c r="AX1408">
        <v>4.8</v>
      </c>
      <c r="AY1408" t="s">
        <v>38</v>
      </c>
      <c r="AZ1408">
        <v>3800</v>
      </c>
      <c r="BA1408">
        <v>39000</v>
      </c>
      <c r="BB1408">
        <v>9.9</v>
      </c>
      <c r="BC1408" t="s">
        <v>38</v>
      </c>
      <c r="BD1408">
        <v>5700</v>
      </c>
      <c r="BE1408">
        <v>43000</v>
      </c>
      <c r="BF1408">
        <v>13.3</v>
      </c>
      <c r="BG1408">
        <v>7</v>
      </c>
      <c r="BH1408">
        <v>4100</v>
      </c>
      <c r="BI1408">
        <v>45300</v>
      </c>
      <c r="BJ1408">
        <v>9.1</v>
      </c>
      <c r="BK1408" t="s">
        <v>38</v>
      </c>
      <c r="BL1408">
        <v>6900</v>
      </c>
      <c r="BM1408">
        <v>49100</v>
      </c>
      <c r="BN1408">
        <v>14.1</v>
      </c>
      <c r="BO1408">
        <v>7.8</v>
      </c>
      <c r="BP1408">
        <v>6300</v>
      </c>
      <c r="BQ1408">
        <v>42800</v>
      </c>
      <c r="BR1408">
        <v>14.6</v>
      </c>
      <c r="BS1408">
        <v>7.7</v>
      </c>
      <c r="BT1408">
        <v>3300</v>
      </c>
      <c r="BU1408">
        <v>42100</v>
      </c>
      <c r="BV1408">
        <v>7.8</v>
      </c>
      <c r="BW1408" t="s">
        <v>38</v>
      </c>
    </row>
    <row r="1409" spans="1:75" x14ac:dyDescent="0.3">
      <c r="A1409" t="s">
        <v>384</v>
      </c>
      <c r="B1409" t="str">
        <f>VLOOKUP(A1409,'class and classification'!$A$1:$B$338,2,FALSE)</f>
        <v>Urban with Significant Rural</v>
      </c>
      <c r="C1409" t="str">
        <f>VLOOKUP(A1409,'class and classification'!$A$1:$C$338,3,FALSE)</f>
        <v>SD</v>
      </c>
      <c r="D1409">
        <v>5900</v>
      </c>
      <c r="E1409">
        <v>44700</v>
      </c>
      <c r="F1409">
        <v>13.3</v>
      </c>
      <c r="G1409">
        <v>3.1</v>
      </c>
      <c r="H1409">
        <v>5500</v>
      </c>
      <c r="I1409">
        <v>43900</v>
      </c>
      <c r="J1409">
        <v>12.6</v>
      </c>
      <c r="K1409">
        <v>3.3</v>
      </c>
      <c r="L1409">
        <v>2100</v>
      </c>
      <c r="M1409">
        <v>40800</v>
      </c>
      <c r="N1409">
        <v>5</v>
      </c>
      <c r="O1409" t="s">
        <v>38</v>
      </c>
      <c r="P1409">
        <v>4300</v>
      </c>
      <c r="Q1409">
        <v>45600</v>
      </c>
      <c r="R1409">
        <v>9.5</v>
      </c>
      <c r="S1409">
        <v>4.5999999999999996</v>
      </c>
      <c r="T1409">
        <v>6000</v>
      </c>
      <c r="U1409">
        <v>46200</v>
      </c>
      <c r="V1409">
        <v>13</v>
      </c>
      <c r="W1409">
        <v>5.6</v>
      </c>
      <c r="X1409">
        <v>5400</v>
      </c>
      <c r="Y1409">
        <v>44600</v>
      </c>
      <c r="Z1409">
        <v>12</v>
      </c>
      <c r="AA1409">
        <v>5.4</v>
      </c>
      <c r="AB1409">
        <v>2700</v>
      </c>
      <c r="AC1409">
        <v>46300</v>
      </c>
      <c r="AD1409">
        <v>5.9</v>
      </c>
      <c r="AE1409" t="s">
        <v>38</v>
      </c>
      <c r="AF1409">
        <v>4400</v>
      </c>
      <c r="AG1409">
        <v>46000</v>
      </c>
      <c r="AH1409">
        <v>9.6</v>
      </c>
      <c r="AI1409">
        <v>5.0999999999999996</v>
      </c>
      <c r="AJ1409">
        <v>4300</v>
      </c>
      <c r="AK1409">
        <v>45400</v>
      </c>
      <c r="AL1409">
        <v>9.5</v>
      </c>
      <c r="AM1409">
        <v>4.8</v>
      </c>
      <c r="AN1409">
        <v>4100</v>
      </c>
      <c r="AO1409">
        <v>45100</v>
      </c>
      <c r="AP1409">
        <v>9.1</v>
      </c>
      <c r="AQ1409">
        <v>4.9000000000000004</v>
      </c>
      <c r="AR1409">
        <v>5600</v>
      </c>
      <c r="AS1409">
        <v>45400</v>
      </c>
      <c r="AT1409">
        <v>12.4</v>
      </c>
      <c r="AU1409">
        <v>5.5</v>
      </c>
      <c r="AV1409">
        <v>6500</v>
      </c>
      <c r="AW1409">
        <v>44500</v>
      </c>
      <c r="AX1409">
        <v>14.7</v>
      </c>
      <c r="AY1409">
        <v>5.9</v>
      </c>
      <c r="AZ1409">
        <v>7400</v>
      </c>
      <c r="BA1409">
        <v>49400</v>
      </c>
      <c r="BB1409">
        <v>15</v>
      </c>
      <c r="BC1409">
        <v>6</v>
      </c>
      <c r="BD1409">
        <v>3200</v>
      </c>
      <c r="BE1409">
        <v>51400</v>
      </c>
      <c r="BF1409">
        <v>6.2</v>
      </c>
      <c r="BG1409" t="s">
        <v>38</v>
      </c>
      <c r="BH1409">
        <v>4600</v>
      </c>
      <c r="BI1409">
        <v>48400</v>
      </c>
      <c r="BJ1409">
        <v>9.4</v>
      </c>
      <c r="BK1409">
        <v>5.2</v>
      </c>
      <c r="BL1409">
        <v>3200</v>
      </c>
      <c r="BM1409">
        <v>47600</v>
      </c>
      <c r="BN1409">
        <v>6.7</v>
      </c>
      <c r="BO1409" t="s">
        <v>38</v>
      </c>
      <c r="BP1409">
        <v>3700</v>
      </c>
      <c r="BQ1409">
        <v>48200</v>
      </c>
      <c r="BR1409">
        <v>7.6</v>
      </c>
      <c r="BS1409" t="s">
        <v>38</v>
      </c>
      <c r="BT1409">
        <v>5800</v>
      </c>
      <c r="BU1409">
        <v>51700</v>
      </c>
      <c r="BV1409">
        <v>11.3</v>
      </c>
      <c r="BW1409">
        <v>6</v>
      </c>
    </row>
    <row r="1410" spans="1:75" x14ac:dyDescent="0.3">
      <c r="A1410" t="s">
        <v>385</v>
      </c>
      <c r="B1410" t="str">
        <f>VLOOKUP(A1410,'class and classification'!$A$1:$B$338,2,FALSE)</f>
        <v>Predominantly Rural</v>
      </c>
      <c r="C1410" t="str">
        <f>VLOOKUP(A1410,'class and classification'!$A$1:$C$338,3,FALSE)</f>
        <v>SD</v>
      </c>
      <c r="D1410">
        <v>5400</v>
      </c>
      <c r="E1410">
        <v>38300</v>
      </c>
      <c r="F1410">
        <v>14.1</v>
      </c>
      <c r="G1410">
        <v>3.3</v>
      </c>
      <c r="H1410">
        <v>4800</v>
      </c>
      <c r="I1410">
        <v>38900</v>
      </c>
      <c r="J1410">
        <v>12.3</v>
      </c>
      <c r="K1410">
        <v>3.1</v>
      </c>
      <c r="L1410">
        <v>5300</v>
      </c>
      <c r="M1410">
        <v>39700</v>
      </c>
      <c r="N1410">
        <v>13.4</v>
      </c>
      <c r="O1410">
        <v>5.6</v>
      </c>
      <c r="P1410">
        <v>6600</v>
      </c>
      <c r="Q1410">
        <v>39900</v>
      </c>
      <c r="R1410">
        <v>16.600000000000001</v>
      </c>
      <c r="S1410">
        <v>6.6</v>
      </c>
      <c r="T1410">
        <v>7100</v>
      </c>
      <c r="U1410">
        <v>38000</v>
      </c>
      <c r="V1410">
        <v>18.7</v>
      </c>
      <c r="W1410">
        <v>6.7</v>
      </c>
      <c r="X1410">
        <v>7500</v>
      </c>
      <c r="Y1410">
        <v>39900</v>
      </c>
      <c r="Z1410">
        <v>18.7</v>
      </c>
      <c r="AA1410">
        <v>6.6</v>
      </c>
      <c r="AB1410">
        <v>2700</v>
      </c>
      <c r="AC1410">
        <v>37300</v>
      </c>
      <c r="AD1410">
        <v>7.3</v>
      </c>
      <c r="AE1410" t="s">
        <v>38</v>
      </c>
      <c r="AF1410">
        <v>3900</v>
      </c>
      <c r="AG1410">
        <v>33700</v>
      </c>
      <c r="AH1410">
        <v>11.4</v>
      </c>
      <c r="AI1410">
        <v>6.4</v>
      </c>
      <c r="AJ1410">
        <v>3600</v>
      </c>
      <c r="AK1410">
        <v>35900</v>
      </c>
      <c r="AL1410">
        <v>10</v>
      </c>
      <c r="AM1410">
        <v>5.9</v>
      </c>
      <c r="AN1410">
        <v>4000</v>
      </c>
      <c r="AO1410">
        <v>36700</v>
      </c>
      <c r="AP1410">
        <v>11</v>
      </c>
      <c r="AQ1410">
        <v>6</v>
      </c>
      <c r="AR1410">
        <v>2600</v>
      </c>
      <c r="AS1410">
        <v>37700</v>
      </c>
      <c r="AT1410">
        <v>6.8</v>
      </c>
      <c r="AU1410" t="s">
        <v>38</v>
      </c>
      <c r="AV1410">
        <v>6900</v>
      </c>
      <c r="AW1410">
        <v>41800</v>
      </c>
      <c r="AX1410">
        <v>16.600000000000001</v>
      </c>
      <c r="AY1410">
        <v>6.6</v>
      </c>
      <c r="AZ1410">
        <v>6900</v>
      </c>
      <c r="BA1410">
        <v>40200</v>
      </c>
      <c r="BB1410">
        <v>17.2</v>
      </c>
      <c r="BC1410">
        <v>6.9</v>
      </c>
      <c r="BD1410">
        <v>4700</v>
      </c>
      <c r="BE1410">
        <v>41300</v>
      </c>
      <c r="BF1410">
        <v>11.4</v>
      </c>
      <c r="BG1410">
        <v>6.5</v>
      </c>
      <c r="BH1410">
        <v>4600</v>
      </c>
      <c r="BI1410">
        <v>39300</v>
      </c>
      <c r="BJ1410">
        <v>11.7</v>
      </c>
      <c r="BK1410">
        <v>6.1</v>
      </c>
      <c r="BL1410">
        <v>3600</v>
      </c>
      <c r="BM1410">
        <v>46700</v>
      </c>
      <c r="BN1410">
        <v>7.8</v>
      </c>
      <c r="BO1410" t="s">
        <v>38</v>
      </c>
      <c r="BP1410">
        <v>4400</v>
      </c>
      <c r="BQ1410">
        <v>43900</v>
      </c>
      <c r="BR1410">
        <v>10</v>
      </c>
      <c r="BS1410">
        <v>6.1</v>
      </c>
      <c r="BT1410">
        <v>6000</v>
      </c>
      <c r="BU1410">
        <v>43100</v>
      </c>
      <c r="BV1410">
        <v>13.9</v>
      </c>
      <c r="BW1410">
        <v>6.9</v>
      </c>
    </row>
    <row r="1411" spans="1:75" x14ac:dyDescent="0.3">
      <c r="A1411" t="s">
        <v>386</v>
      </c>
      <c r="B1411" t="str">
        <f>VLOOKUP(A1411,'class and classification'!$A$1:$B$338,2,FALSE)</f>
        <v>Predominantly Rural</v>
      </c>
      <c r="C1411" t="str">
        <f>VLOOKUP(A1411,'class and classification'!$A$1:$C$338,3,FALSE)</f>
        <v>SD</v>
      </c>
      <c r="D1411">
        <v>10500</v>
      </c>
      <c r="E1411">
        <v>67800</v>
      </c>
      <c r="F1411">
        <v>15.4</v>
      </c>
      <c r="G1411">
        <v>3.6</v>
      </c>
      <c r="H1411">
        <v>7600</v>
      </c>
      <c r="I1411">
        <v>67700</v>
      </c>
      <c r="J1411">
        <v>11.2</v>
      </c>
      <c r="K1411">
        <v>3.1</v>
      </c>
      <c r="L1411">
        <v>8700</v>
      </c>
      <c r="M1411">
        <v>69900</v>
      </c>
      <c r="N1411">
        <v>12.5</v>
      </c>
      <c r="O1411">
        <v>4.2</v>
      </c>
      <c r="P1411">
        <v>9900</v>
      </c>
      <c r="Q1411">
        <v>68200</v>
      </c>
      <c r="R1411">
        <v>14.5</v>
      </c>
      <c r="S1411">
        <v>4.0999999999999996</v>
      </c>
      <c r="T1411">
        <v>10900</v>
      </c>
      <c r="U1411">
        <v>68300</v>
      </c>
      <c r="V1411">
        <v>16</v>
      </c>
      <c r="W1411">
        <v>4.3</v>
      </c>
      <c r="X1411">
        <v>10800</v>
      </c>
      <c r="Y1411">
        <v>69700</v>
      </c>
      <c r="Z1411">
        <v>15.5</v>
      </c>
      <c r="AA1411">
        <v>4.5999999999999996</v>
      </c>
      <c r="AB1411">
        <v>11700</v>
      </c>
      <c r="AC1411">
        <v>65800</v>
      </c>
      <c r="AD1411">
        <v>17.7</v>
      </c>
      <c r="AE1411">
        <v>5.2</v>
      </c>
      <c r="AF1411">
        <v>10000</v>
      </c>
      <c r="AG1411">
        <v>67500</v>
      </c>
      <c r="AH1411">
        <v>14.8</v>
      </c>
      <c r="AI1411">
        <v>4.9000000000000004</v>
      </c>
      <c r="AJ1411">
        <v>11600</v>
      </c>
      <c r="AK1411">
        <v>69800</v>
      </c>
      <c r="AL1411">
        <v>16.7</v>
      </c>
      <c r="AM1411">
        <v>4.5999999999999996</v>
      </c>
      <c r="AN1411">
        <v>8100</v>
      </c>
      <c r="AO1411">
        <v>73300</v>
      </c>
      <c r="AP1411">
        <v>11.1</v>
      </c>
      <c r="AQ1411">
        <v>3.6</v>
      </c>
      <c r="AR1411">
        <v>8500</v>
      </c>
      <c r="AS1411">
        <v>74100</v>
      </c>
      <c r="AT1411">
        <v>11.4</v>
      </c>
      <c r="AU1411">
        <v>3.8</v>
      </c>
      <c r="AV1411">
        <v>10400</v>
      </c>
      <c r="AW1411">
        <v>72600</v>
      </c>
      <c r="AX1411">
        <v>14.4</v>
      </c>
      <c r="AY1411">
        <v>4.3</v>
      </c>
      <c r="AZ1411">
        <v>14300</v>
      </c>
      <c r="BA1411">
        <v>73900</v>
      </c>
      <c r="BB1411">
        <v>19.3</v>
      </c>
      <c r="BC1411">
        <v>5.0999999999999996</v>
      </c>
      <c r="BD1411">
        <v>10100</v>
      </c>
      <c r="BE1411">
        <v>73700</v>
      </c>
      <c r="BF1411">
        <v>13.7</v>
      </c>
      <c r="BG1411">
        <v>4.5</v>
      </c>
      <c r="BH1411">
        <v>8300</v>
      </c>
      <c r="BI1411">
        <v>70600</v>
      </c>
      <c r="BJ1411">
        <v>11.7</v>
      </c>
      <c r="BK1411">
        <v>4.2</v>
      </c>
      <c r="BL1411">
        <v>8700</v>
      </c>
      <c r="BM1411">
        <v>74800</v>
      </c>
      <c r="BN1411">
        <v>11.6</v>
      </c>
      <c r="BO1411">
        <v>4.7</v>
      </c>
      <c r="BP1411">
        <v>8700</v>
      </c>
      <c r="BQ1411">
        <v>77200</v>
      </c>
      <c r="BR1411">
        <v>11.3</v>
      </c>
      <c r="BS1411">
        <v>4.5</v>
      </c>
      <c r="BT1411">
        <v>6400</v>
      </c>
      <c r="BU1411">
        <v>79700</v>
      </c>
      <c r="BV1411">
        <v>8</v>
      </c>
      <c r="BW1411">
        <v>3.4</v>
      </c>
    </row>
    <row r="1412" spans="1:75" x14ac:dyDescent="0.3">
      <c r="A1412" t="s">
        <v>387</v>
      </c>
      <c r="B1412" t="str">
        <f>VLOOKUP(A1412,'class and classification'!$A$1:$B$338,2,FALSE)</f>
        <v>Urban with Significant Rural</v>
      </c>
      <c r="C1412" t="str">
        <f>VLOOKUP(A1412,'class and classification'!$A$1:$C$338,3,FALSE)</f>
        <v>SD</v>
      </c>
      <c r="D1412">
        <v>9100</v>
      </c>
      <c r="E1412">
        <v>85700</v>
      </c>
      <c r="F1412">
        <v>10.6</v>
      </c>
      <c r="G1412">
        <v>2.8</v>
      </c>
      <c r="H1412">
        <v>11600</v>
      </c>
      <c r="I1412">
        <v>86400</v>
      </c>
      <c r="J1412">
        <v>13.5</v>
      </c>
      <c r="K1412">
        <v>3.2</v>
      </c>
      <c r="L1412">
        <v>9600</v>
      </c>
      <c r="M1412">
        <v>88300</v>
      </c>
      <c r="N1412">
        <v>10.9</v>
      </c>
      <c r="O1412">
        <v>3.5</v>
      </c>
      <c r="P1412">
        <v>8900</v>
      </c>
      <c r="Q1412">
        <v>85600</v>
      </c>
      <c r="R1412">
        <v>10.5</v>
      </c>
      <c r="S1412">
        <v>3.6</v>
      </c>
      <c r="T1412">
        <v>9700</v>
      </c>
      <c r="U1412">
        <v>86500</v>
      </c>
      <c r="V1412">
        <v>11.2</v>
      </c>
      <c r="W1412">
        <v>3.8</v>
      </c>
      <c r="X1412">
        <v>8700</v>
      </c>
      <c r="Y1412">
        <v>84700</v>
      </c>
      <c r="Z1412">
        <v>10.3</v>
      </c>
      <c r="AA1412">
        <v>3.8</v>
      </c>
      <c r="AB1412">
        <v>6500</v>
      </c>
      <c r="AC1412">
        <v>85800</v>
      </c>
      <c r="AD1412">
        <v>7.6</v>
      </c>
      <c r="AE1412">
        <v>3.4</v>
      </c>
      <c r="AF1412">
        <v>8800</v>
      </c>
      <c r="AG1412">
        <v>89600</v>
      </c>
      <c r="AH1412">
        <v>9.9</v>
      </c>
      <c r="AI1412">
        <v>4</v>
      </c>
      <c r="AJ1412">
        <v>9900</v>
      </c>
      <c r="AK1412">
        <v>90600</v>
      </c>
      <c r="AL1412">
        <v>10.9</v>
      </c>
      <c r="AM1412">
        <v>3.9</v>
      </c>
      <c r="AN1412">
        <v>10300</v>
      </c>
      <c r="AO1412">
        <v>89300</v>
      </c>
      <c r="AP1412">
        <v>11.5</v>
      </c>
      <c r="AQ1412">
        <v>4.0999999999999996</v>
      </c>
      <c r="AR1412">
        <v>11800</v>
      </c>
      <c r="AS1412">
        <v>93400</v>
      </c>
      <c r="AT1412">
        <v>12.6</v>
      </c>
      <c r="AU1412">
        <v>4.3</v>
      </c>
      <c r="AV1412">
        <v>7600</v>
      </c>
      <c r="AW1412">
        <v>92900</v>
      </c>
      <c r="AX1412">
        <v>8.1999999999999993</v>
      </c>
      <c r="AY1412">
        <v>3.4</v>
      </c>
      <c r="AZ1412">
        <v>9900</v>
      </c>
      <c r="BA1412">
        <v>95100</v>
      </c>
      <c r="BB1412">
        <v>10.4</v>
      </c>
      <c r="BC1412">
        <v>4.0999999999999996</v>
      </c>
      <c r="BD1412">
        <v>9300</v>
      </c>
      <c r="BE1412">
        <v>101200</v>
      </c>
      <c r="BF1412">
        <v>9.1999999999999993</v>
      </c>
      <c r="BG1412">
        <v>4.3</v>
      </c>
      <c r="BH1412">
        <v>9500</v>
      </c>
      <c r="BI1412">
        <v>100700</v>
      </c>
      <c r="BJ1412">
        <v>9.4</v>
      </c>
      <c r="BK1412">
        <v>4.2</v>
      </c>
      <c r="BL1412">
        <v>9200</v>
      </c>
      <c r="BM1412">
        <v>96400</v>
      </c>
      <c r="BN1412">
        <v>9.6</v>
      </c>
      <c r="BO1412">
        <v>4.0999999999999996</v>
      </c>
      <c r="BP1412">
        <v>9100</v>
      </c>
      <c r="BQ1412">
        <v>90000</v>
      </c>
      <c r="BR1412">
        <v>10.1</v>
      </c>
      <c r="BS1412">
        <v>4.5</v>
      </c>
      <c r="BT1412">
        <v>9000</v>
      </c>
      <c r="BU1412">
        <v>92000</v>
      </c>
      <c r="BV1412">
        <v>9.8000000000000007</v>
      </c>
      <c r="BW1412">
        <v>4.0999999999999996</v>
      </c>
    </row>
    <row r="1413" spans="1:75" x14ac:dyDescent="0.3">
      <c r="A1413" t="s">
        <v>388</v>
      </c>
      <c r="B1413" t="str">
        <f>VLOOKUP(A1413,'class and classification'!$A$1:$B$338,2,FALSE)</f>
        <v>Predominantly Rural</v>
      </c>
      <c r="C1413" t="str">
        <f>VLOOKUP(A1413,'class and classification'!$A$1:$C$338,3,FALSE)</f>
        <v>SD</v>
      </c>
      <c r="D1413">
        <v>5200</v>
      </c>
      <c r="E1413">
        <v>56300</v>
      </c>
      <c r="F1413">
        <v>9.1999999999999993</v>
      </c>
      <c r="G1413">
        <v>2.6</v>
      </c>
      <c r="H1413">
        <v>7800</v>
      </c>
      <c r="I1413">
        <v>57500</v>
      </c>
      <c r="J1413">
        <v>13.6</v>
      </c>
      <c r="K1413">
        <v>3.1</v>
      </c>
      <c r="L1413">
        <v>6600</v>
      </c>
      <c r="M1413">
        <v>58500</v>
      </c>
      <c r="N1413">
        <v>11.3</v>
      </c>
      <c r="O1413">
        <v>4.7</v>
      </c>
      <c r="P1413">
        <v>6200</v>
      </c>
      <c r="Q1413">
        <v>55900</v>
      </c>
      <c r="R1413">
        <v>11</v>
      </c>
      <c r="S1413">
        <v>4.7</v>
      </c>
      <c r="T1413">
        <v>5400</v>
      </c>
      <c r="U1413">
        <v>54200</v>
      </c>
      <c r="V1413">
        <v>9.9</v>
      </c>
      <c r="W1413">
        <v>4.3</v>
      </c>
      <c r="X1413">
        <v>9500</v>
      </c>
      <c r="Y1413">
        <v>55500</v>
      </c>
      <c r="Z1413">
        <v>17.100000000000001</v>
      </c>
      <c r="AA1413">
        <v>5.6</v>
      </c>
      <c r="AB1413">
        <v>8000</v>
      </c>
      <c r="AC1413">
        <v>55200</v>
      </c>
      <c r="AD1413">
        <v>14.5</v>
      </c>
      <c r="AE1413">
        <v>5.3</v>
      </c>
      <c r="AF1413">
        <v>6100</v>
      </c>
      <c r="AG1413">
        <v>57300</v>
      </c>
      <c r="AH1413">
        <v>10.6</v>
      </c>
      <c r="AI1413">
        <v>4.9000000000000004</v>
      </c>
      <c r="AJ1413">
        <v>5800</v>
      </c>
      <c r="AK1413">
        <v>57400</v>
      </c>
      <c r="AL1413">
        <v>10.199999999999999</v>
      </c>
      <c r="AM1413">
        <v>4.4000000000000004</v>
      </c>
      <c r="AN1413">
        <v>5500</v>
      </c>
      <c r="AO1413">
        <v>57500</v>
      </c>
      <c r="AP1413">
        <v>9.5</v>
      </c>
      <c r="AQ1413">
        <v>4.5999999999999996</v>
      </c>
      <c r="AR1413">
        <v>6500</v>
      </c>
      <c r="AS1413">
        <v>57200</v>
      </c>
      <c r="AT1413">
        <v>11.4</v>
      </c>
      <c r="AU1413">
        <v>5.0999999999999996</v>
      </c>
      <c r="AV1413">
        <v>7100</v>
      </c>
      <c r="AW1413">
        <v>57500</v>
      </c>
      <c r="AX1413">
        <v>12.3</v>
      </c>
      <c r="AY1413">
        <v>5.6</v>
      </c>
      <c r="AZ1413">
        <v>4900</v>
      </c>
      <c r="BA1413">
        <v>57800</v>
      </c>
      <c r="BB1413">
        <v>8.5</v>
      </c>
      <c r="BC1413">
        <v>5.0999999999999996</v>
      </c>
      <c r="BD1413">
        <v>6300</v>
      </c>
      <c r="BE1413">
        <v>59600</v>
      </c>
      <c r="BF1413">
        <v>10.6</v>
      </c>
      <c r="BG1413">
        <v>4.8</v>
      </c>
      <c r="BH1413">
        <v>8200</v>
      </c>
      <c r="BI1413">
        <v>63000</v>
      </c>
      <c r="BJ1413">
        <v>13</v>
      </c>
      <c r="BK1413">
        <v>6.1</v>
      </c>
      <c r="BL1413">
        <v>6000</v>
      </c>
      <c r="BM1413">
        <v>60200</v>
      </c>
      <c r="BN1413">
        <v>10</v>
      </c>
      <c r="BO1413">
        <v>5.0999999999999996</v>
      </c>
      <c r="BP1413">
        <v>2900</v>
      </c>
      <c r="BQ1413">
        <v>57000</v>
      </c>
      <c r="BR1413">
        <v>5.0999999999999996</v>
      </c>
      <c r="BS1413" t="s">
        <v>38</v>
      </c>
      <c r="BT1413">
        <v>7500</v>
      </c>
      <c r="BU1413">
        <v>63000</v>
      </c>
      <c r="BV1413">
        <v>11.9</v>
      </c>
      <c r="BW1413">
        <v>5.5</v>
      </c>
    </row>
    <row r="1414" spans="1:75" x14ac:dyDescent="0.3">
      <c r="A1414" t="s">
        <v>389</v>
      </c>
      <c r="B1414" t="str">
        <f>VLOOKUP(A1414,'class and classification'!$A$1:$B$338,2,FALSE)</f>
        <v>Predominantly Urban</v>
      </c>
      <c r="C1414" t="str">
        <f>VLOOKUP(A1414,'class and classification'!$A$1:$C$338,3,FALSE)</f>
        <v>SD</v>
      </c>
      <c r="D1414">
        <v>8100</v>
      </c>
      <c r="E1414">
        <v>63200</v>
      </c>
      <c r="F1414">
        <v>12.9</v>
      </c>
      <c r="G1414">
        <v>3.2</v>
      </c>
      <c r="H1414">
        <v>9800</v>
      </c>
      <c r="I1414">
        <v>61600</v>
      </c>
      <c r="J1414">
        <v>15.9</v>
      </c>
      <c r="K1414">
        <v>3.8</v>
      </c>
      <c r="L1414">
        <v>9300</v>
      </c>
      <c r="M1414">
        <v>59200</v>
      </c>
      <c r="N1414">
        <v>15.7</v>
      </c>
      <c r="O1414">
        <v>5.3</v>
      </c>
      <c r="P1414">
        <v>7200</v>
      </c>
      <c r="Q1414">
        <v>61100</v>
      </c>
      <c r="R1414">
        <v>11.9</v>
      </c>
      <c r="S1414">
        <v>4.8</v>
      </c>
      <c r="T1414">
        <v>7500</v>
      </c>
      <c r="U1414">
        <v>64300</v>
      </c>
      <c r="V1414">
        <v>11.7</v>
      </c>
      <c r="W1414">
        <v>4.5999999999999996</v>
      </c>
      <c r="X1414">
        <v>6500</v>
      </c>
      <c r="Y1414">
        <v>67500</v>
      </c>
      <c r="Z1414">
        <v>9.6999999999999993</v>
      </c>
      <c r="AA1414">
        <v>4.3</v>
      </c>
      <c r="AB1414">
        <v>5100</v>
      </c>
      <c r="AC1414">
        <v>62100</v>
      </c>
      <c r="AD1414">
        <v>8.1</v>
      </c>
      <c r="AE1414">
        <v>4.2</v>
      </c>
      <c r="AF1414">
        <v>2700</v>
      </c>
      <c r="AG1414">
        <v>60400</v>
      </c>
      <c r="AH1414">
        <v>4.5</v>
      </c>
      <c r="AI1414" t="s">
        <v>38</v>
      </c>
      <c r="AJ1414">
        <v>5300</v>
      </c>
      <c r="AK1414">
        <v>65800</v>
      </c>
      <c r="AL1414">
        <v>8.1</v>
      </c>
      <c r="AM1414">
        <v>4.3</v>
      </c>
      <c r="AN1414">
        <v>5200</v>
      </c>
      <c r="AO1414">
        <v>60200</v>
      </c>
      <c r="AP1414">
        <v>8.6999999999999993</v>
      </c>
      <c r="AQ1414">
        <v>4.8</v>
      </c>
      <c r="AR1414">
        <v>7900</v>
      </c>
      <c r="AS1414">
        <v>69700</v>
      </c>
      <c r="AT1414">
        <v>11.3</v>
      </c>
      <c r="AU1414">
        <v>5</v>
      </c>
      <c r="AV1414">
        <v>7300</v>
      </c>
      <c r="AW1414">
        <v>71600</v>
      </c>
      <c r="AX1414">
        <v>10.1</v>
      </c>
      <c r="AY1414">
        <v>4.8</v>
      </c>
      <c r="AZ1414">
        <v>5700</v>
      </c>
      <c r="BA1414">
        <v>69100</v>
      </c>
      <c r="BB1414">
        <v>8.1999999999999993</v>
      </c>
      <c r="BC1414">
        <v>4.3</v>
      </c>
      <c r="BD1414">
        <v>10400</v>
      </c>
      <c r="BE1414">
        <v>66100</v>
      </c>
      <c r="BF1414">
        <v>15.7</v>
      </c>
      <c r="BG1414">
        <v>5.5</v>
      </c>
      <c r="BH1414">
        <v>6500</v>
      </c>
      <c r="BI1414">
        <v>65500</v>
      </c>
      <c r="BJ1414">
        <v>10</v>
      </c>
      <c r="BK1414">
        <v>5.3</v>
      </c>
      <c r="BL1414">
        <v>5100</v>
      </c>
      <c r="BM1414">
        <v>64700</v>
      </c>
      <c r="BN1414">
        <v>7.9</v>
      </c>
      <c r="BO1414">
        <v>4.5</v>
      </c>
      <c r="BP1414">
        <v>5100</v>
      </c>
      <c r="BQ1414">
        <v>69700</v>
      </c>
      <c r="BR1414">
        <v>7.3</v>
      </c>
      <c r="BS1414" t="s">
        <v>38</v>
      </c>
      <c r="BT1414">
        <v>6800</v>
      </c>
      <c r="BU1414">
        <v>69800</v>
      </c>
      <c r="BV1414">
        <v>9.6999999999999993</v>
      </c>
      <c r="BW1414">
        <v>4.8</v>
      </c>
    </row>
    <row r="1415" spans="1:75" x14ac:dyDescent="0.3">
      <c r="A1415" t="s">
        <v>390</v>
      </c>
      <c r="B1415" t="str">
        <f>VLOOKUP(A1415,'class and classification'!$A$1:$B$338,2,FALSE)</f>
        <v>Predominantly Urban</v>
      </c>
      <c r="C1415" t="str">
        <f>VLOOKUP(A1415,'class and classification'!$A$1:$C$338,3,FALSE)</f>
        <v>SD</v>
      </c>
      <c r="D1415">
        <v>7200</v>
      </c>
      <c r="E1415">
        <v>56000</v>
      </c>
      <c r="F1415">
        <v>12.8</v>
      </c>
      <c r="G1415">
        <v>3.3</v>
      </c>
      <c r="H1415">
        <v>6200</v>
      </c>
      <c r="I1415">
        <v>55700</v>
      </c>
      <c r="J1415">
        <v>11.1</v>
      </c>
      <c r="K1415">
        <v>3.2</v>
      </c>
      <c r="L1415">
        <v>7500</v>
      </c>
      <c r="M1415">
        <v>55100</v>
      </c>
      <c r="N1415">
        <v>13.6</v>
      </c>
      <c r="O1415">
        <v>5.0999999999999996</v>
      </c>
      <c r="P1415">
        <v>6200</v>
      </c>
      <c r="Q1415">
        <v>54500</v>
      </c>
      <c r="R1415">
        <v>11.4</v>
      </c>
      <c r="S1415">
        <v>4.5999999999999996</v>
      </c>
      <c r="T1415">
        <v>4700</v>
      </c>
      <c r="U1415">
        <v>54400</v>
      </c>
      <c r="V1415">
        <v>8.6999999999999993</v>
      </c>
      <c r="W1415">
        <v>3.9</v>
      </c>
      <c r="X1415">
        <v>4800</v>
      </c>
      <c r="Y1415">
        <v>55200</v>
      </c>
      <c r="Z1415">
        <v>8.6</v>
      </c>
      <c r="AA1415">
        <v>4.4000000000000004</v>
      </c>
      <c r="AB1415">
        <v>7700</v>
      </c>
      <c r="AC1415">
        <v>57900</v>
      </c>
      <c r="AD1415">
        <v>13.3</v>
      </c>
      <c r="AE1415">
        <v>5.6</v>
      </c>
      <c r="AF1415">
        <v>8900</v>
      </c>
      <c r="AG1415">
        <v>60500</v>
      </c>
      <c r="AH1415">
        <v>14.7</v>
      </c>
      <c r="AI1415">
        <v>6.3</v>
      </c>
      <c r="AJ1415">
        <v>4300</v>
      </c>
      <c r="AK1415">
        <v>58200</v>
      </c>
      <c r="AL1415">
        <v>7.5</v>
      </c>
      <c r="AM1415">
        <v>4.2</v>
      </c>
      <c r="AN1415">
        <v>3500</v>
      </c>
      <c r="AO1415">
        <v>56900</v>
      </c>
      <c r="AP1415">
        <v>6.2</v>
      </c>
      <c r="AQ1415" t="s">
        <v>38</v>
      </c>
      <c r="AR1415">
        <v>9200</v>
      </c>
      <c r="AS1415">
        <v>62400</v>
      </c>
      <c r="AT1415">
        <v>14.7</v>
      </c>
      <c r="AU1415">
        <v>6.3</v>
      </c>
      <c r="AV1415">
        <v>6400</v>
      </c>
      <c r="AW1415">
        <v>59900</v>
      </c>
      <c r="AX1415">
        <v>10.7</v>
      </c>
      <c r="AY1415">
        <v>5.6</v>
      </c>
      <c r="AZ1415">
        <v>7900</v>
      </c>
      <c r="BA1415">
        <v>58200</v>
      </c>
      <c r="BB1415">
        <v>13.6</v>
      </c>
      <c r="BC1415">
        <v>6.1</v>
      </c>
      <c r="BD1415">
        <v>5700</v>
      </c>
      <c r="BE1415">
        <v>61500</v>
      </c>
      <c r="BF1415">
        <v>9.4</v>
      </c>
      <c r="BG1415">
        <v>4.5</v>
      </c>
      <c r="BH1415">
        <v>4600</v>
      </c>
      <c r="BI1415">
        <v>58800</v>
      </c>
      <c r="BJ1415">
        <v>7.8</v>
      </c>
      <c r="BK1415" t="s">
        <v>38</v>
      </c>
      <c r="BL1415">
        <v>4300</v>
      </c>
      <c r="BM1415">
        <v>58900</v>
      </c>
      <c r="BN1415">
        <v>7.4</v>
      </c>
      <c r="BO1415">
        <v>4.2</v>
      </c>
      <c r="BP1415">
        <v>6400</v>
      </c>
      <c r="BQ1415">
        <v>57300</v>
      </c>
      <c r="BR1415">
        <v>11.2</v>
      </c>
      <c r="BS1415">
        <v>5.7</v>
      </c>
      <c r="BT1415">
        <v>4200</v>
      </c>
      <c r="BU1415">
        <v>56700</v>
      </c>
      <c r="BV1415">
        <v>7.4</v>
      </c>
      <c r="BW1415">
        <v>4.2</v>
      </c>
    </row>
    <row r="1416" spans="1:75" x14ac:dyDescent="0.3">
      <c r="A1416" t="s">
        <v>391</v>
      </c>
      <c r="B1416" t="str">
        <f>VLOOKUP(A1416,'class and classification'!$A$1:$B$338,2,FALSE)</f>
        <v>Predominantly Urban</v>
      </c>
      <c r="C1416" t="str">
        <f>VLOOKUP(A1416,'class and classification'!$A$1:$C$338,3,FALSE)</f>
        <v>SD</v>
      </c>
      <c r="D1416">
        <v>5400</v>
      </c>
      <c r="E1416">
        <v>37300</v>
      </c>
      <c r="F1416">
        <v>14.6</v>
      </c>
      <c r="G1416">
        <v>3.9</v>
      </c>
      <c r="H1416">
        <v>4700</v>
      </c>
      <c r="I1416">
        <v>39300</v>
      </c>
      <c r="J1416">
        <v>11.8</v>
      </c>
      <c r="K1416">
        <v>3.1</v>
      </c>
      <c r="L1416">
        <v>3200</v>
      </c>
      <c r="M1416">
        <v>40500</v>
      </c>
      <c r="N1416">
        <v>8</v>
      </c>
      <c r="O1416" t="s">
        <v>38</v>
      </c>
      <c r="P1416">
        <v>4500</v>
      </c>
      <c r="Q1416">
        <v>43500</v>
      </c>
      <c r="R1416">
        <v>10.4</v>
      </c>
      <c r="S1416">
        <v>5.0999999999999996</v>
      </c>
      <c r="T1416">
        <v>3800</v>
      </c>
      <c r="U1416">
        <v>42200</v>
      </c>
      <c r="V1416">
        <v>8.9</v>
      </c>
      <c r="W1416">
        <v>5.3</v>
      </c>
      <c r="X1416">
        <v>5700</v>
      </c>
      <c r="Y1416">
        <v>45000</v>
      </c>
      <c r="Z1416">
        <v>12.7</v>
      </c>
      <c r="AA1416">
        <v>6.1</v>
      </c>
      <c r="AB1416">
        <v>5700</v>
      </c>
      <c r="AC1416">
        <v>38300</v>
      </c>
      <c r="AD1416">
        <v>15</v>
      </c>
      <c r="AE1416">
        <v>7.6</v>
      </c>
      <c r="AF1416">
        <v>4800</v>
      </c>
      <c r="AG1416">
        <v>40800</v>
      </c>
      <c r="AH1416">
        <v>11.9</v>
      </c>
      <c r="AI1416">
        <v>6.5</v>
      </c>
      <c r="AJ1416">
        <v>4000</v>
      </c>
      <c r="AK1416">
        <v>39300</v>
      </c>
      <c r="AL1416">
        <v>10.199999999999999</v>
      </c>
      <c r="AM1416">
        <v>6.1</v>
      </c>
      <c r="AN1416">
        <v>4400</v>
      </c>
      <c r="AO1416">
        <v>38600</v>
      </c>
      <c r="AP1416">
        <v>11.4</v>
      </c>
      <c r="AQ1416" t="s">
        <v>38</v>
      </c>
      <c r="AR1416">
        <v>5000</v>
      </c>
      <c r="AS1416">
        <v>41200</v>
      </c>
      <c r="AT1416">
        <v>12.2</v>
      </c>
      <c r="AU1416" t="s">
        <v>38</v>
      </c>
      <c r="AV1416">
        <v>5800</v>
      </c>
      <c r="AW1416">
        <v>42200</v>
      </c>
      <c r="AX1416">
        <v>13.8</v>
      </c>
      <c r="AY1416" t="s">
        <v>38</v>
      </c>
      <c r="AZ1416">
        <v>9300</v>
      </c>
      <c r="BA1416">
        <v>41100</v>
      </c>
      <c r="BB1416">
        <v>22.6</v>
      </c>
      <c r="BC1416">
        <v>10</v>
      </c>
      <c r="BD1416">
        <v>4000</v>
      </c>
      <c r="BE1416">
        <v>40300</v>
      </c>
      <c r="BF1416">
        <v>10</v>
      </c>
      <c r="BG1416" t="s">
        <v>38</v>
      </c>
      <c r="BH1416">
        <v>8200</v>
      </c>
      <c r="BI1416">
        <v>40200</v>
      </c>
      <c r="BJ1416">
        <v>20.5</v>
      </c>
      <c r="BK1416">
        <v>9.6</v>
      </c>
      <c r="BL1416">
        <v>6200</v>
      </c>
      <c r="BM1416">
        <v>41800</v>
      </c>
      <c r="BN1416">
        <v>14.8</v>
      </c>
      <c r="BO1416">
        <v>7.7</v>
      </c>
      <c r="BP1416">
        <v>2000</v>
      </c>
      <c r="BQ1416">
        <v>38700</v>
      </c>
      <c r="BR1416">
        <v>5.0999999999999996</v>
      </c>
      <c r="BS1416" t="s">
        <v>38</v>
      </c>
      <c r="BT1416">
        <v>3900</v>
      </c>
      <c r="BU1416">
        <v>35300</v>
      </c>
      <c r="BV1416">
        <v>11</v>
      </c>
      <c r="BW1416" t="s">
        <v>38</v>
      </c>
    </row>
    <row r="1417" spans="1:75" x14ac:dyDescent="0.3">
      <c r="A1417" t="s">
        <v>392</v>
      </c>
      <c r="B1417" t="str">
        <f>VLOOKUP(A1417,'class and classification'!$A$1:$B$338,2,FALSE)</f>
        <v>Urban with Significant Rural</v>
      </c>
      <c r="C1417" t="str">
        <f>VLOOKUP(A1417,'class and classification'!$A$1:$C$338,3,FALSE)</f>
        <v>SD</v>
      </c>
      <c r="D1417">
        <v>4100</v>
      </c>
      <c r="E1417">
        <v>45600</v>
      </c>
      <c r="F1417">
        <v>9</v>
      </c>
      <c r="G1417">
        <v>2.7</v>
      </c>
      <c r="H1417">
        <v>4200</v>
      </c>
      <c r="I1417">
        <v>45300</v>
      </c>
      <c r="J1417">
        <v>9.4</v>
      </c>
      <c r="K1417">
        <v>2.7</v>
      </c>
      <c r="L1417">
        <v>4600</v>
      </c>
      <c r="M1417">
        <v>49600</v>
      </c>
      <c r="N1417">
        <v>9.1999999999999993</v>
      </c>
      <c r="O1417">
        <v>4.0999999999999996</v>
      </c>
      <c r="P1417">
        <v>5400</v>
      </c>
      <c r="Q1417">
        <v>47200</v>
      </c>
      <c r="R1417">
        <v>11.5</v>
      </c>
      <c r="S1417">
        <v>4.8</v>
      </c>
      <c r="T1417">
        <v>4400</v>
      </c>
      <c r="U1417">
        <v>51100</v>
      </c>
      <c r="V1417">
        <v>8.5</v>
      </c>
      <c r="W1417">
        <v>4.2</v>
      </c>
      <c r="X1417">
        <v>4500</v>
      </c>
      <c r="Y1417">
        <v>50300</v>
      </c>
      <c r="Z1417">
        <v>9</v>
      </c>
      <c r="AA1417">
        <v>4.5</v>
      </c>
      <c r="AB1417">
        <v>3700</v>
      </c>
      <c r="AC1417">
        <v>43800</v>
      </c>
      <c r="AD1417">
        <v>8.5</v>
      </c>
      <c r="AE1417" t="s">
        <v>38</v>
      </c>
      <c r="AF1417">
        <v>3100</v>
      </c>
      <c r="AG1417">
        <v>46100</v>
      </c>
      <c r="AH1417">
        <v>6.8</v>
      </c>
      <c r="AI1417" t="s">
        <v>38</v>
      </c>
      <c r="AJ1417">
        <v>2900</v>
      </c>
      <c r="AK1417">
        <v>48300</v>
      </c>
      <c r="AL1417">
        <v>6</v>
      </c>
      <c r="AM1417" t="s">
        <v>38</v>
      </c>
      <c r="AN1417">
        <v>2700</v>
      </c>
      <c r="AO1417">
        <v>48300</v>
      </c>
      <c r="AP1417">
        <v>5.5</v>
      </c>
      <c r="AQ1417" t="s">
        <v>38</v>
      </c>
      <c r="AR1417">
        <v>3400</v>
      </c>
      <c r="AS1417">
        <v>47700</v>
      </c>
      <c r="AT1417">
        <v>7.1</v>
      </c>
      <c r="AU1417" t="s">
        <v>38</v>
      </c>
      <c r="AV1417">
        <v>5000</v>
      </c>
      <c r="AW1417">
        <v>49700</v>
      </c>
      <c r="AX1417">
        <v>10</v>
      </c>
      <c r="AY1417">
        <v>5.5</v>
      </c>
      <c r="AZ1417">
        <v>8100</v>
      </c>
      <c r="BA1417">
        <v>49300</v>
      </c>
      <c r="BB1417">
        <v>16.5</v>
      </c>
      <c r="BC1417">
        <v>7.5</v>
      </c>
      <c r="BD1417">
        <v>4600</v>
      </c>
      <c r="BE1417">
        <v>51600</v>
      </c>
      <c r="BF1417">
        <v>8.8000000000000007</v>
      </c>
      <c r="BG1417" t="s">
        <v>38</v>
      </c>
      <c r="BH1417">
        <v>1900</v>
      </c>
      <c r="BI1417">
        <v>47700</v>
      </c>
      <c r="BJ1417">
        <v>4.0999999999999996</v>
      </c>
      <c r="BK1417" t="s">
        <v>38</v>
      </c>
      <c r="BL1417">
        <v>3100</v>
      </c>
      <c r="BM1417">
        <v>49100</v>
      </c>
      <c r="BN1417">
        <v>6.4</v>
      </c>
      <c r="BO1417" t="s">
        <v>38</v>
      </c>
      <c r="BP1417">
        <v>4100</v>
      </c>
      <c r="BQ1417">
        <v>47100</v>
      </c>
      <c r="BR1417">
        <v>8.6</v>
      </c>
      <c r="BS1417" t="s">
        <v>38</v>
      </c>
      <c r="BT1417">
        <v>3800</v>
      </c>
      <c r="BU1417">
        <v>46500</v>
      </c>
      <c r="BV1417">
        <v>8.1999999999999993</v>
      </c>
      <c r="BW1417">
        <v>4.4000000000000004</v>
      </c>
    </row>
    <row r="1418" spans="1:75" x14ac:dyDescent="0.3">
      <c r="A1418" t="s">
        <v>393</v>
      </c>
      <c r="B1418" t="str">
        <f>VLOOKUP(A1418,'class and classification'!$A$1:$B$338,2,FALSE)</f>
        <v>Predominantly Urban</v>
      </c>
      <c r="C1418" t="str">
        <f>VLOOKUP(A1418,'class and classification'!$A$1:$C$338,3,FALSE)</f>
        <v>SD</v>
      </c>
      <c r="D1418">
        <v>6800</v>
      </c>
      <c r="E1418">
        <v>56300</v>
      </c>
      <c r="F1418">
        <v>12.2</v>
      </c>
      <c r="G1418">
        <v>3.5</v>
      </c>
      <c r="H1418">
        <v>7700</v>
      </c>
      <c r="I1418">
        <v>57100</v>
      </c>
      <c r="J1418">
        <v>13.4</v>
      </c>
      <c r="K1418">
        <v>3.3</v>
      </c>
      <c r="L1418">
        <v>7600</v>
      </c>
      <c r="M1418">
        <v>58900</v>
      </c>
      <c r="N1418">
        <v>12.9</v>
      </c>
      <c r="O1418">
        <v>4.7</v>
      </c>
      <c r="P1418">
        <v>5900</v>
      </c>
      <c r="Q1418">
        <v>56300</v>
      </c>
      <c r="R1418">
        <v>10.5</v>
      </c>
      <c r="S1418">
        <v>4.3</v>
      </c>
      <c r="T1418">
        <v>5300</v>
      </c>
      <c r="U1418">
        <v>53700</v>
      </c>
      <c r="V1418">
        <v>9.9</v>
      </c>
      <c r="W1418">
        <v>4.3</v>
      </c>
      <c r="X1418">
        <v>8600</v>
      </c>
      <c r="Y1418">
        <v>59000</v>
      </c>
      <c r="Z1418">
        <v>14.5</v>
      </c>
      <c r="AA1418">
        <v>5.0999999999999996</v>
      </c>
      <c r="AB1418">
        <v>12200</v>
      </c>
      <c r="AC1418">
        <v>57500</v>
      </c>
      <c r="AD1418">
        <v>21.2</v>
      </c>
      <c r="AE1418">
        <v>6.9</v>
      </c>
      <c r="AF1418">
        <v>7200</v>
      </c>
      <c r="AG1418">
        <v>55800</v>
      </c>
      <c r="AH1418">
        <v>12.9</v>
      </c>
      <c r="AI1418">
        <v>5.9</v>
      </c>
      <c r="AJ1418">
        <v>7700</v>
      </c>
      <c r="AK1418">
        <v>54300</v>
      </c>
      <c r="AL1418">
        <v>14.1</v>
      </c>
      <c r="AM1418">
        <v>6.2</v>
      </c>
      <c r="AN1418">
        <v>5800</v>
      </c>
      <c r="AO1418">
        <v>55000</v>
      </c>
      <c r="AP1418">
        <v>10.6</v>
      </c>
      <c r="AQ1418">
        <v>5.3</v>
      </c>
      <c r="AR1418">
        <v>6200</v>
      </c>
      <c r="AS1418">
        <v>56200</v>
      </c>
      <c r="AT1418">
        <v>11</v>
      </c>
      <c r="AU1418">
        <v>5.2</v>
      </c>
      <c r="AV1418">
        <v>6900</v>
      </c>
      <c r="AW1418">
        <v>56500</v>
      </c>
      <c r="AX1418">
        <v>12.2</v>
      </c>
      <c r="AY1418">
        <v>5.8</v>
      </c>
      <c r="AZ1418">
        <v>5200</v>
      </c>
      <c r="BA1418">
        <v>55900</v>
      </c>
      <c r="BB1418">
        <v>9.1999999999999993</v>
      </c>
      <c r="BC1418" t="s">
        <v>38</v>
      </c>
      <c r="BD1418">
        <v>6400</v>
      </c>
      <c r="BE1418">
        <v>60400</v>
      </c>
      <c r="BF1418">
        <v>10.5</v>
      </c>
      <c r="BG1418">
        <v>5.6</v>
      </c>
      <c r="BH1418">
        <v>7400</v>
      </c>
      <c r="BI1418">
        <v>57200</v>
      </c>
      <c r="BJ1418">
        <v>13</v>
      </c>
      <c r="BK1418">
        <v>6.7</v>
      </c>
      <c r="BL1418">
        <v>7700</v>
      </c>
      <c r="BM1418">
        <v>57700</v>
      </c>
      <c r="BN1418">
        <v>13.4</v>
      </c>
      <c r="BO1418">
        <v>6.7</v>
      </c>
      <c r="BP1418">
        <v>8300</v>
      </c>
      <c r="BQ1418">
        <v>55600</v>
      </c>
      <c r="BR1418">
        <v>14.9</v>
      </c>
      <c r="BS1418">
        <v>7.7</v>
      </c>
      <c r="BT1418">
        <v>6200</v>
      </c>
      <c r="BU1418">
        <v>59900</v>
      </c>
      <c r="BV1418">
        <v>10.4</v>
      </c>
      <c r="BW1418">
        <v>5.6</v>
      </c>
    </row>
    <row r="1419" spans="1:75" x14ac:dyDescent="0.3">
      <c r="A1419" t="s">
        <v>394</v>
      </c>
      <c r="B1419" t="str">
        <f>VLOOKUP(A1419,'class and classification'!$A$1:$B$338,2,FALSE)</f>
        <v>Urban with Significant Rural</v>
      </c>
      <c r="C1419" t="str">
        <f>VLOOKUP(A1419,'class and classification'!$A$1:$C$338,3,FALSE)</f>
        <v>SD</v>
      </c>
      <c r="D1419">
        <v>11100</v>
      </c>
      <c r="E1419">
        <v>81700</v>
      </c>
      <c r="F1419">
        <v>13.6</v>
      </c>
      <c r="G1419">
        <v>3</v>
      </c>
      <c r="H1419">
        <v>11400</v>
      </c>
      <c r="I1419">
        <v>80300</v>
      </c>
      <c r="J1419">
        <v>14.2</v>
      </c>
      <c r="K1419">
        <v>3.3</v>
      </c>
      <c r="L1419">
        <v>10800</v>
      </c>
      <c r="M1419">
        <v>78500</v>
      </c>
      <c r="N1419">
        <v>13.7</v>
      </c>
      <c r="O1419">
        <v>4.0999999999999996</v>
      </c>
      <c r="P1419">
        <v>10900</v>
      </c>
      <c r="Q1419">
        <v>79100</v>
      </c>
      <c r="R1419">
        <v>13.8</v>
      </c>
      <c r="S1419">
        <v>4.0999999999999996</v>
      </c>
      <c r="T1419">
        <v>10000</v>
      </c>
      <c r="U1419">
        <v>80500</v>
      </c>
      <c r="V1419">
        <v>12.4</v>
      </c>
      <c r="W1419">
        <v>4.2</v>
      </c>
      <c r="X1419">
        <v>10300</v>
      </c>
      <c r="Y1419">
        <v>79600</v>
      </c>
      <c r="Z1419">
        <v>12.9</v>
      </c>
      <c r="AA1419">
        <v>4.2</v>
      </c>
      <c r="AB1419">
        <v>9100</v>
      </c>
      <c r="AC1419">
        <v>81500</v>
      </c>
      <c r="AD1419">
        <v>11.2</v>
      </c>
      <c r="AE1419">
        <v>4.2</v>
      </c>
      <c r="AF1419">
        <v>11400</v>
      </c>
      <c r="AG1419">
        <v>78600</v>
      </c>
      <c r="AH1419">
        <v>14.5</v>
      </c>
      <c r="AI1419">
        <v>4.9000000000000004</v>
      </c>
      <c r="AJ1419">
        <v>10900</v>
      </c>
      <c r="AK1419">
        <v>82100</v>
      </c>
      <c r="AL1419">
        <v>13.3</v>
      </c>
      <c r="AM1419">
        <v>4.5</v>
      </c>
      <c r="AN1419">
        <v>13400</v>
      </c>
      <c r="AO1419">
        <v>87500</v>
      </c>
      <c r="AP1419">
        <v>15.3</v>
      </c>
      <c r="AQ1419">
        <v>4.7</v>
      </c>
      <c r="AR1419">
        <v>11400</v>
      </c>
      <c r="AS1419">
        <v>85300</v>
      </c>
      <c r="AT1419">
        <v>13.3</v>
      </c>
      <c r="AU1419">
        <v>4.4000000000000004</v>
      </c>
      <c r="AV1419">
        <v>10400</v>
      </c>
      <c r="AW1419">
        <v>85700</v>
      </c>
      <c r="AX1419">
        <v>12.1</v>
      </c>
      <c r="AY1419">
        <v>4.4000000000000004</v>
      </c>
      <c r="AZ1419">
        <v>9200</v>
      </c>
      <c r="BA1419">
        <v>83900</v>
      </c>
      <c r="BB1419">
        <v>10.9</v>
      </c>
      <c r="BC1419">
        <v>4.5</v>
      </c>
      <c r="BD1419">
        <v>13500</v>
      </c>
      <c r="BE1419">
        <v>84600</v>
      </c>
      <c r="BF1419">
        <v>15.9</v>
      </c>
      <c r="BG1419">
        <v>5.0999999999999996</v>
      </c>
      <c r="BH1419">
        <v>11100</v>
      </c>
      <c r="BI1419">
        <v>82500</v>
      </c>
      <c r="BJ1419">
        <v>13.4</v>
      </c>
      <c r="BK1419">
        <v>5</v>
      </c>
      <c r="BL1419">
        <v>10100</v>
      </c>
      <c r="BM1419">
        <v>87900</v>
      </c>
      <c r="BN1419">
        <v>11.5</v>
      </c>
      <c r="BO1419">
        <v>4.4000000000000004</v>
      </c>
      <c r="BP1419">
        <v>13900</v>
      </c>
      <c r="BQ1419">
        <v>83700</v>
      </c>
      <c r="BR1419">
        <v>16.600000000000001</v>
      </c>
      <c r="BS1419">
        <v>5.3</v>
      </c>
      <c r="BT1419">
        <v>8100</v>
      </c>
      <c r="BU1419">
        <v>76700</v>
      </c>
      <c r="BV1419">
        <v>10.6</v>
      </c>
      <c r="BW1419">
        <v>4.2</v>
      </c>
    </row>
    <row r="1420" spans="1:75" x14ac:dyDescent="0.3">
      <c r="A1420" t="s">
        <v>395</v>
      </c>
      <c r="B1420" t="str">
        <f>VLOOKUP(A1420,'class and classification'!$A$1:$B$338,2,FALSE)</f>
        <v>Predominantly Urban</v>
      </c>
      <c r="C1420" t="str">
        <f>VLOOKUP(A1420,'class and classification'!$A$1:$C$338,3,FALSE)</f>
        <v>SD</v>
      </c>
      <c r="D1420">
        <v>5500</v>
      </c>
      <c r="E1420">
        <v>48800</v>
      </c>
      <c r="F1420">
        <v>11.3</v>
      </c>
      <c r="G1420">
        <v>3.1</v>
      </c>
      <c r="H1420">
        <v>5900</v>
      </c>
      <c r="I1420">
        <v>48600</v>
      </c>
      <c r="J1420">
        <v>12.1</v>
      </c>
      <c r="K1420">
        <v>3</v>
      </c>
      <c r="L1420">
        <v>4600</v>
      </c>
      <c r="M1420">
        <v>50500</v>
      </c>
      <c r="N1420">
        <v>9.1</v>
      </c>
      <c r="O1420">
        <v>4.4000000000000004</v>
      </c>
      <c r="P1420">
        <v>4600</v>
      </c>
      <c r="Q1420">
        <v>49300</v>
      </c>
      <c r="R1420">
        <v>9.3000000000000007</v>
      </c>
      <c r="S1420">
        <v>4.5</v>
      </c>
      <c r="T1420">
        <v>4000</v>
      </c>
      <c r="U1420">
        <v>49200</v>
      </c>
      <c r="V1420">
        <v>8.1999999999999993</v>
      </c>
      <c r="W1420">
        <v>4.2</v>
      </c>
      <c r="X1420">
        <v>4900</v>
      </c>
      <c r="Y1420">
        <v>55100</v>
      </c>
      <c r="Z1420">
        <v>8.8000000000000007</v>
      </c>
      <c r="AA1420">
        <v>4.7</v>
      </c>
      <c r="AB1420">
        <v>4000</v>
      </c>
      <c r="AC1420">
        <v>50500</v>
      </c>
      <c r="AD1420">
        <v>7.9</v>
      </c>
      <c r="AE1420">
        <v>4.9000000000000004</v>
      </c>
      <c r="AF1420">
        <v>3300</v>
      </c>
      <c r="AG1420">
        <v>49400</v>
      </c>
      <c r="AH1420">
        <v>6.7</v>
      </c>
      <c r="AI1420" t="s">
        <v>38</v>
      </c>
      <c r="AJ1420">
        <v>2900</v>
      </c>
      <c r="AK1420">
        <v>45500</v>
      </c>
      <c r="AL1420">
        <v>6.4</v>
      </c>
      <c r="AM1420" t="s">
        <v>38</v>
      </c>
      <c r="AN1420">
        <v>5600</v>
      </c>
      <c r="AO1420">
        <v>45600</v>
      </c>
      <c r="AP1420">
        <v>12.3</v>
      </c>
      <c r="AQ1420">
        <v>6.1</v>
      </c>
      <c r="AR1420">
        <v>3300</v>
      </c>
      <c r="AS1420">
        <v>50600</v>
      </c>
      <c r="AT1420">
        <v>6.6</v>
      </c>
      <c r="AU1420" t="s">
        <v>38</v>
      </c>
      <c r="AV1420">
        <v>5100</v>
      </c>
      <c r="AW1420">
        <v>55500</v>
      </c>
      <c r="AX1420">
        <v>9.1999999999999993</v>
      </c>
      <c r="AY1420">
        <v>4.9000000000000004</v>
      </c>
      <c r="AZ1420">
        <v>4200</v>
      </c>
      <c r="BA1420">
        <v>53100</v>
      </c>
      <c r="BB1420">
        <v>8</v>
      </c>
      <c r="BC1420" t="s">
        <v>38</v>
      </c>
      <c r="BD1420">
        <v>4000</v>
      </c>
      <c r="BE1420">
        <v>54700</v>
      </c>
      <c r="BF1420">
        <v>7.3</v>
      </c>
      <c r="BG1420" t="s">
        <v>38</v>
      </c>
      <c r="BH1420">
        <v>6200</v>
      </c>
      <c r="BI1420">
        <v>56000</v>
      </c>
      <c r="BJ1420">
        <v>11.1</v>
      </c>
      <c r="BK1420">
        <v>5.7</v>
      </c>
      <c r="BL1420">
        <v>4700</v>
      </c>
      <c r="BM1420">
        <v>54800</v>
      </c>
      <c r="BN1420">
        <v>8.5</v>
      </c>
      <c r="BO1420" t="s">
        <v>38</v>
      </c>
      <c r="BP1420">
        <v>5000</v>
      </c>
      <c r="BQ1420">
        <v>49500</v>
      </c>
      <c r="BR1420">
        <v>10.199999999999999</v>
      </c>
      <c r="BS1420" t="s">
        <v>38</v>
      </c>
      <c r="BT1420">
        <v>4900</v>
      </c>
      <c r="BU1420">
        <v>53700</v>
      </c>
      <c r="BV1420">
        <v>9.1999999999999993</v>
      </c>
      <c r="BW1420" t="s">
        <v>38</v>
      </c>
    </row>
    <row r="1421" spans="1:75" x14ac:dyDescent="0.3">
      <c r="A1421" t="s">
        <v>396</v>
      </c>
      <c r="B1421" t="str">
        <f>VLOOKUP(A1421,'class and classification'!$A$1:$B$338,2,FALSE)</f>
        <v>Urban with Significant Rural</v>
      </c>
      <c r="C1421" t="str">
        <f>VLOOKUP(A1421,'class and classification'!$A$1:$C$338,3,FALSE)</f>
        <v>SD</v>
      </c>
      <c r="D1421">
        <v>5600</v>
      </c>
      <c r="E1421">
        <v>59300</v>
      </c>
      <c r="F1421">
        <v>9.4</v>
      </c>
      <c r="G1421">
        <v>3</v>
      </c>
      <c r="H1421">
        <v>6900</v>
      </c>
      <c r="I1421">
        <v>60100</v>
      </c>
      <c r="J1421">
        <v>11.4</v>
      </c>
      <c r="K1421">
        <v>3.2</v>
      </c>
      <c r="L1421">
        <v>8600</v>
      </c>
      <c r="M1421">
        <v>63000</v>
      </c>
      <c r="N1421">
        <v>13.7</v>
      </c>
      <c r="O1421">
        <v>4.5999999999999996</v>
      </c>
      <c r="P1421">
        <v>5000</v>
      </c>
      <c r="Q1421">
        <v>63900</v>
      </c>
      <c r="R1421">
        <v>7.9</v>
      </c>
      <c r="S1421">
        <v>3.7</v>
      </c>
      <c r="T1421">
        <v>6200</v>
      </c>
      <c r="U1421">
        <v>62100</v>
      </c>
      <c r="V1421">
        <v>10</v>
      </c>
      <c r="W1421">
        <v>4.3</v>
      </c>
      <c r="X1421">
        <v>4700</v>
      </c>
      <c r="Y1421">
        <v>57500</v>
      </c>
      <c r="Z1421">
        <v>8.1</v>
      </c>
      <c r="AA1421">
        <v>4.3</v>
      </c>
      <c r="AB1421">
        <v>7100</v>
      </c>
      <c r="AC1421">
        <v>62700</v>
      </c>
      <c r="AD1421">
        <v>11.4</v>
      </c>
      <c r="AE1421">
        <v>4.5</v>
      </c>
      <c r="AF1421">
        <v>3100</v>
      </c>
      <c r="AG1421">
        <v>55000</v>
      </c>
      <c r="AH1421">
        <v>5.7</v>
      </c>
      <c r="AI1421" t="s">
        <v>38</v>
      </c>
      <c r="AJ1421">
        <v>2900</v>
      </c>
      <c r="AK1421">
        <v>56400</v>
      </c>
      <c r="AL1421">
        <v>5.2</v>
      </c>
      <c r="AM1421" t="s">
        <v>38</v>
      </c>
      <c r="AN1421">
        <v>6500</v>
      </c>
      <c r="AO1421">
        <v>63000</v>
      </c>
      <c r="AP1421">
        <v>10.199999999999999</v>
      </c>
      <c r="AQ1421">
        <v>5.3</v>
      </c>
      <c r="AR1421">
        <v>8200</v>
      </c>
      <c r="AS1421">
        <v>61000</v>
      </c>
      <c r="AT1421">
        <v>13.5</v>
      </c>
      <c r="AU1421">
        <v>5.5</v>
      </c>
      <c r="AV1421">
        <v>8900</v>
      </c>
      <c r="AW1421">
        <v>62200</v>
      </c>
      <c r="AX1421">
        <v>14.2</v>
      </c>
      <c r="AY1421">
        <v>5.9</v>
      </c>
      <c r="AZ1421">
        <v>6400</v>
      </c>
      <c r="BA1421">
        <v>61200</v>
      </c>
      <c r="BB1421">
        <v>10.4</v>
      </c>
      <c r="BC1421">
        <v>5.5</v>
      </c>
      <c r="BD1421">
        <v>4500</v>
      </c>
      <c r="BE1421">
        <v>64900</v>
      </c>
      <c r="BF1421">
        <v>6.9</v>
      </c>
      <c r="BG1421">
        <v>4.0999999999999996</v>
      </c>
      <c r="BH1421">
        <v>6500</v>
      </c>
      <c r="BI1421">
        <v>63600</v>
      </c>
      <c r="BJ1421">
        <v>10.199999999999999</v>
      </c>
      <c r="BK1421">
        <v>4.7</v>
      </c>
      <c r="BL1421">
        <v>4300</v>
      </c>
      <c r="BM1421">
        <v>61700</v>
      </c>
      <c r="BN1421">
        <v>6.9</v>
      </c>
      <c r="BO1421" t="s">
        <v>38</v>
      </c>
      <c r="BP1421">
        <v>5000</v>
      </c>
      <c r="BQ1421">
        <v>67000</v>
      </c>
      <c r="BR1421">
        <v>7.5</v>
      </c>
      <c r="BS1421" t="s">
        <v>38</v>
      </c>
      <c r="BT1421">
        <v>5300</v>
      </c>
      <c r="BU1421">
        <v>63400</v>
      </c>
      <c r="BV1421">
        <v>8.4</v>
      </c>
      <c r="BW1421">
        <v>4.2</v>
      </c>
    </row>
    <row r="1422" spans="1:75" x14ac:dyDescent="0.3">
      <c r="A1422" t="s">
        <v>397</v>
      </c>
      <c r="B1422" t="str">
        <f>VLOOKUP(A1422,'class and classification'!$A$1:$B$338,2,FALSE)</f>
        <v>Predominantly Rural</v>
      </c>
      <c r="C1422" t="str">
        <f>VLOOKUP(A1422,'class and classification'!$A$1:$C$338,3,FALSE)</f>
        <v>SD</v>
      </c>
      <c r="D1422">
        <v>6100</v>
      </c>
      <c r="E1422">
        <v>54600</v>
      </c>
      <c r="F1422">
        <v>11.1</v>
      </c>
      <c r="G1422">
        <v>3.1</v>
      </c>
      <c r="H1422">
        <v>5000</v>
      </c>
      <c r="I1422">
        <v>55800</v>
      </c>
      <c r="J1422">
        <v>8.9</v>
      </c>
      <c r="K1422">
        <v>2.9</v>
      </c>
      <c r="L1422">
        <v>3900</v>
      </c>
      <c r="M1422">
        <v>57700</v>
      </c>
      <c r="N1422">
        <v>6.8</v>
      </c>
      <c r="O1422">
        <v>3.6</v>
      </c>
      <c r="P1422">
        <v>6400</v>
      </c>
      <c r="Q1422">
        <v>57900</v>
      </c>
      <c r="R1422">
        <v>11.1</v>
      </c>
      <c r="S1422">
        <v>4.4000000000000004</v>
      </c>
      <c r="T1422">
        <v>6100</v>
      </c>
      <c r="U1422">
        <v>56900</v>
      </c>
      <c r="V1422">
        <v>10.6</v>
      </c>
      <c r="W1422">
        <v>4.5</v>
      </c>
      <c r="X1422">
        <v>4500</v>
      </c>
      <c r="Y1422">
        <v>53200</v>
      </c>
      <c r="Z1422">
        <v>8.4</v>
      </c>
      <c r="AA1422">
        <v>4.5</v>
      </c>
      <c r="AB1422">
        <v>4300</v>
      </c>
      <c r="AC1422">
        <v>56000</v>
      </c>
      <c r="AD1422">
        <v>7.7</v>
      </c>
      <c r="AE1422" t="s">
        <v>38</v>
      </c>
      <c r="AF1422">
        <v>6900</v>
      </c>
      <c r="AG1422">
        <v>56200</v>
      </c>
      <c r="AH1422">
        <v>12.3</v>
      </c>
      <c r="AI1422">
        <v>5.6</v>
      </c>
      <c r="AJ1422">
        <v>7900</v>
      </c>
      <c r="AK1422">
        <v>59500</v>
      </c>
      <c r="AL1422">
        <v>13.2</v>
      </c>
      <c r="AM1422">
        <v>5.4</v>
      </c>
      <c r="AN1422">
        <v>3100</v>
      </c>
      <c r="AO1422">
        <v>57100</v>
      </c>
      <c r="AP1422">
        <v>5.3</v>
      </c>
      <c r="AQ1422" t="s">
        <v>38</v>
      </c>
      <c r="AR1422">
        <v>5600</v>
      </c>
      <c r="AS1422">
        <v>65200</v>
      </c>
      <c r="AT1422">
        <v>8.6</v>
      </c>
      <c r="AU1422">
        <v>4.5999999999999996</v>
      </c>
      <c r="AV1422">
        <v>5700</v>
      </c>
      <c r="AW1422">
        <v>67400</v>
      </c>
      <c r="AX1422">
        <v>8.4</v>
      </c>
      <c r="AY1422">
        <v>4.9000000000000004</v>
      </c>
      <c r="AZ1422">
        <v>5200</v>
      </c>
      <c r="BA1422">
        <v>62800</v>
      </c>
      <c r="BB1422">
        <v>8.3000000000000007</v>
      </c>
      <c r="BC1422">
        <v>4.8</v>
      </c>
      <c r="BD1422">
        <v>5300</v>
      </c>
      <c r="BE1422">
        <v>64700</v>
      </c>
      <c r="BF1422">
        <v>8.1</v>
      </c>
      <c r="BG1422">
        <v>4.5</v>
      </c>
      <c r="BH1422">
        <v>7800</v>
      </c>
      <c r="BI1422">
        <v>65200</v>
      </c>
      <c r="BJ1422">
        <v>12</v>
      </c>
      <c r="BK1422">
        <v>5.7</v>
      </c>
      <c r="BL1422">
        <v>4400</v>
      </c>
      <c r="BM1422">
        <v>55400</v>
      </c>
      <c r="BN1422">
        <v>8</v>
      </c>
      <c r="BO1422">
        <v>4.7</v>
      </c>
      <c r="BP1422">
        <v>2900</v>
      </c>
      <c r="BQ1422">
        <v>58600</v>
      </c>
      <c r="BR1422">
        <v>4.9000000000000004</v>
      </c>
      <c r="BS1422" t="s">
        <v>38</v>
      </c>
      <c r="BT1422">
        <v>5200</v>
      </c>
      <c r="BU1422">
        <v>68000</v>
      </c>
      <c r="BV1422">
        <v>7.7</v>
      </c>
      <c r="BW1422" t="s">
        <v>38</v>
      </c>
    </row>
    <row r="1423" spans="1:75" x14ac:dyDescent="0.3">
      <c r="A1423" t="s">
        <v>398</v>
      </c>
      <c r="B1423" t="str">
        <f>VLOOKUP(A1423,'class and classification'!$A$1:$B$338,2,FALSE)</f>
        <v>Urban with Significant Rural</v>
      </c>
      <c r="C1423" t="str">
        <f>VLOOKUP(A1423,'class and classification'!$A$1:$C$338,3,FALSE)</f>
        <v>SD</v>
      </c>
      <c r="D1423">
        <v>7700</v>
      </c>
      <c r="E1423">
        <v>54700</v>
      </c>
      <c r="F1423">
        <v>14</v>
      </c>
      <c r="G1423">
        <v>3.7</v>
      </c>
      <c r="H1423">
        <v>6500</v>
      </c>
      <c r="I1423">
        <v>55600</v>
      </c>
      <c r="J1423">
        <v>11.8</v>
      </c>
      <c r="K1423">
        <v>2.9</v>
      </c>
      <c r="L1423">
        <v>8700</v>
      </c>
      <c r="M1423">
        <v>53300</v>
      </c>
      <c r="N1423">
        <v>16.3</v>
      </c>
      <c r="O1423">
        <v>5.6</v>
      </c>
      <c r="P1423">
        <v>7600</v>
      </c>
      <c r="Q1423">
        <v>58700</v>
      </c>
      <c r="R1423">
        <v>13</v>
      </c>
      <c r="S1423">
        <v>4.8</v>
      </c>
      <c r="T1423">
        <v>7200</v>
      </c>
      <c r="U1423">
        <v>59600</v>
      </c>
      <c r="V1423">
        <v>12</v>
      </c>
      <c r="W1423">
        <v>4.3</v>
      </c>
      <c r="X1423">
        <v>5500</v>
      </c>
      <c r="Y1423">
        <v>56300</v>
      </c>
      <c r="Z1423">
        <v>9.6999999999999993</v>
      </c>
      <c r="AA1423">
        <v>4.3</v>
      </c>
      <c r="AB1423">
        <v>8700</v>
      </c>
      <c r="AC1423">
        <v>56300</v>
      </c>
      <c r="AD1423">
        <v>15.5</v>
      </c>
      <c r="AE1423">
        <v>5.5</v>
      </c>
      <c r="AF1423">
        <v>9600</v>
      </c>
      <c r="AG1423">
        <v>53800</v>
      </c>
      <c r="AH1423">
        <v>17.899999999999999</v>
      </c>
      <c r="AI1423">
        <v>6.2</v>
      </c>
      <c r="AJ1423">
        <v>8300</v>
      </c>
      <c r="AK1423">
        <v>57800</v>
      </c>
      <c r="AL1423">
        <v>14.4</v>
      </c>
      <c r="AM1423">
        <v>5.5</v>
      </c>
      <c r="AN1423">
        <v>7600</v>
      </c>
      <c r="AO1423">
        <v>61900</v>
      </c>
      <c r="AP1423">
        <v>12.3</v>
      </c>
      <c r="AQ1423">
        <v>5</v>
      </c>
      <c r="AR1423">
        <v>7000</v>
      </c>
      <c r="AS1423">
        <v>59600</v>
      </c>
      <c r="AT1423">
        <v>11.7</v>
      </c>
      <c r="AU1423">
        <v>4.8</v>
      </c>
      <c r="AV1423">
        <v>8300</v>
      </c>
      <c r="AW1423">
        <v>58700</v>
      </c>
      <c r="AX1423">
        <v>14.1</v>
      </c>
      <c r="AY1423">
        <v>5.7</v>
      </c>
      <c r="AZ1423">
        <v>9800</v>
      </c>
      <c r="BA1423">
        <v>59600</v>
      </c>
      <c r="BB1423">
        <v>16.5</v>
      </c>
      <c r="BC1423">
        <v>5.9</v>
      </c>
      <c r="BD1423">
        <v>10600</v>
      </c>
      <c r="BE1423">
        <v>61100</v>
      </c>
      <c r="BF1423">
        <v>17.399999999999999</v>
      </c>
      <c r="BG1423">
        <v>6.4</v>
      </c>
      <c r="BH1423">
        <v>11700</v>
      </c>
      <c r="BI1423">
        <v>65300</v>
      </c>
      <c r="BJ1423">
        <v>17.899999999999999</v>
      </c>
      <c r="BK1423">
        <v>6.3</v>
      </c>
      <c r="BL1423">
        <v>4900</v>
      </c>
      <c r="BM1423">
        <v>66500</v>
      </c>
      <c r="BN1423">
        <v>7.3</v>
      </c>
      <c r="BO1423" t="s">
        <v>38</v>
      </c>
      <c r="BP1423">
        <v>8900</v>
      </c>
      <c r="BQ1423">
        <v>64000</v>
      </c>
      <c r="BR1423">
        <v>13.9</v>
      </c>
      <c r="BS1423">
        <v>6.3</v>
      </c>
      <c r="BT1423">
        <v>5200</v>
      </c>
      <c r="BU1423">
        <v>57000</v>
      </c>
      <c r="BV1423">
        <v>9.1</v>
      </c>
      <c r="BW1423">
        <v>5</v>
      </c>
    </row>
    <row r="1424" spans="1:75" x14ac:dyDescent="0.3">
      <c r="A1424" t="s">
        <v>399</v>
      </c>
      <c r="B1424" t="str">
        <f>VLOOKUP(A1424,'class and classification'!$A$1:$B$338,2,FALSE)</f>
        <v>Predominantly Urban</v>
      </c>
      <c r="C1424" t="str">
        <f>VLOOKUP(A1424,'class and classification'!$A$1:$C$338,3,FALSE)</f>
        <v>SD</v>
      </c>
      <c r="D1424">
        <v>7500</v>
      </c>
      <c r="E1424">
        <v>66600</v>
      </c>
      <c r="F1424">
        <v>11.2</v>
      </c>
      <c r="G1424">
        <v>3.2</v>
      </c>
      <c r="H1424">
        <v>8700</v>
      </c>
      <c r="I1424">
        <v>66600</v>
      </c>
      <c r="J1424">
        <v>13.1</v>
      </c>
      <c r="K1424">
        <v>3.4</v>
      </c>
      <c r="L1424">
        <v>8100</v>
      </c>
      <c r="M1424">
        <v>65400</v>
      </c>
      <c r="N1424">
        <v>12.5</v>
      </c>
      <c r="O1424">
        <v>4.7</v>
      </c>
      <c r="P1424">
        <v>6100</v>
      </c>
      <c r="Q1424">
        <v>70200</v>
      </c>
      <c r="R1424">
        <v>8.6999999999999993</v>
      </c>
      <c r="S1424">
        <v>3.9</v>
      </c>
      <c r="T1424">
        <v>5900</v>
      </c>
      <c r="U1424">
        <v>68600</v>
      </c>
      <c r="V1424">
        <v>8.6</v>
      </c>
      <c r="W1424">
        <v>4.0999999999999996</v>
      </c>
      <c r="X1424">
        <v>7100</v>
      </c>
      <c r="Y1424">
        <v>67500</v>
      </c>
      <c r="Z1424">
        <v>10.5</v>
      </c>
      <c r="AA1424">
        <v>4.7</v>
      </c>
      <c r="AB1424">
        <v>8000</v>
      </c>
      <c r="AC1424">
        <v>68500</v>
      </c>
      <c r="AD1424">
        <v>11.7</v>
      </c>
      <c r="AE1424">
        <v>5</v>
      </c>
      <c r="AF1424">
        <v>10500</v>
      </c>
      <c r="AG1424">
        <v>63600</v>
      </c>
      <c r="AH1424">
        <v>16.5</v>
      </c>
      <c r="AI1424">
        <v>5.9</v>
      </c>
      <c r="AJ1424">
        <v>4900</v>
      </c>
      <c r="AK1424">
        <v>64600</v>
      </c>
      <c r="AL1424">
        <v>7.6</v>
      </c>
      <c r="AM1424">
        <v>4.3</v>
      </c>
      <c r="AN1424">
        <v>6600</v>
      </c>
      <c r="AO1424">
        <v>63300</v>
      </c>
      <c r="AP1424">
        <v>10.4</v>
      </c>
      <c r="AQ1424">
        <v>5.3</v>
      </c>
      <c r="AR1424">
        <v>8500</v>
      </c>
      <c r="AS1424">
        <v>68600</v>
      </c>
      <c r="AT1424">
        <v>12.4</v>
      </c>
      <c r="AU1424">
        <v>5.5</v>
      </c>
      <c r="AV1424">
        <v>6000</v>
      </c>
      <c r="AW1424">
        <v>67000</v>
      </c>
      <c r="AX1424">
        <v>8.9</v>
      </c>
      <c r="AY1424">
        <v>4.9000000000000004</v>
      </c>
      <c r="AZ1424">
        <v>5800</v>
      </c>
      <c r="BA1424">
        <v>68800</v>
      </c>
      <c r="BB1424">
        <v>8.5</v>
      </c>
      <c r="BC1424" t="s">
        <v>38</v>
      </c>
      <c r="BD1424">
        <v>9300</v>
      </c>
      <c r="BE1424">
        <v>76200</v>
      </c>
      <c r="BF1424">
        <v>12.2</v>
      </c>
      <c r="BG1424">
        <v>5.7</v>
      </c>
      <c r="BH1424">
        <v>8600</v>
      </c>
      <c r="BI1424">
        <v>70400</v>
      </c>
      <c r="BJ1424">
        <v>12.3</v>
      </c>
      <c r="BK1424">
        <v>5.7</v>
      </c>
      <c r="BL1424">
        <v>10800</v>
      </c>
      <c r="BM1424">
        <v>73900</v>
      </c>
      <c r="BN1424">
        <v>14.6</v>
      </c>
      <c r="BO1424">
        <v>5.9</v>
      </c>
      <c r="BP1424">
        <v>8600</v>
      </c>
      <c r="BQ1424">
        <v>86300</v>
      </c>
      <c r="BR1424">
        <v>9.9</v>
      </c>
      <c r="BS1424">
        <v>4.9000000000000004</v>
      </c>
      <c r="BT1424">
        <v>7200</v>
      </c>
      <c r="BU1424">
        <v>83000</v>
      </c>
      <c r="BV1424">
        <v>8.6</v>
      </c>
      <c r="BW1424">
        <v>4</v>
      </c>
    </row>
    <row r="1425" spans="1:75" x14ac:dyDescent="0.3">
      <c r="A1425" t="s">
        <v>400</v>
      </c>
      <c r="B1425" t="str">
        <f>VLOOKUP(A1425,'class and classification'!$A$1:$B$338,2,FALSE)</f>
        <v>Predominantly Urban</v>
      </c>
      <c r="C1425" t="str">
        <f>VLOOKUP(A1425,'class and classification'!$A$1:$C$338,3,FALSE)</f>
        <v>SD</v>
      </c>
      <c r="D1425">
        <v>6000</v>
      </c>
      <c r="E1425">
        <v>42500</v>
      </c>
      <c r="F1425">
        <v>14.2</v>
      </c>
      <c r="G1425">
        <v>3.7</v>
      </c>
      <c r="H1425">
        <v>5800</v>
      </c>
      <c r="I1425">
        <v>44900</v>
      </c>
      <c r="J1425">
        <v>12.9</v>
      </c>
      <c r="K1425">
        <v>3.4</v>
      </c>
      <c r="L1425">
        <v>5400</v>
      </c>
      <c r="M1425">
        <v>45600</v>
      </c>
      <c r="N1425">
        <v>11.8</v>
      </c>
      <c r="O1425">
        <v>5.5</v>
      </c>
      <c r="P1425">
        <v>7600</v>
      </c>
      <c r="Q1425">
        <v>46400</v>
      </c>
      <c r="R1425">
        <v>16.3</v>
      </c>
      <c r="S1425">
        <v>6.9</v>
      </c>
      <c r="T1425">
        <v>5000</v>
      </c>
      <c r="U1425">
        <v>43600</v>
      </c>
      <c r="V1425">
        <v>11.5</v>
      </c>
      <c r="W1425">
        <v>6.2</v>
      </c>
      <c r="X1425">
        <v>5700</v>
      </c>
      <c r="Y1425">
        <v>49200</v>
      </c>
      <c r="Z1425">
        <v>11.6</v>
      </c>
      <c r="AA1425">
        <v>6</v>
      </c>
      <c r="AB1425">
        <v>5200</v>
      </c>
      <c r="AC1425">
        <v>48500</v>
      </c>
      <c r="AD1425">
        <v>10.7</v>
      </c>
      <c r="AE1425" t="s">
        <v>38</v>
      </c>
      <c r="AF1425">
        <v>3100</v>
      </c>
      <c r="AG1425">
        <v>47300</v>
      </c>
      <c r="AH1425">
        <v>6.5</v>
      </c>
      <c r="AI1425" t="s">
        <v>38</v>
      </c>
      <c r="AJ1425">
        <v>5800</v>
      </c>
      <c r="AK1425">
        <v>50300</v>
      </c>
      <c r="AL1425">
        <v>11.5</v>
      </c>
      <c r="AM1425" t="s">
        <v>38</v>
      </c>
      <c r="AN1425">
        <v>5000</v>
      </c>
      <c r="AO1425">
        <v>49900</v>
      </c>
      <c r="AP1425">
        <v>10.1</v>
      </c>
      <c r="AQ1425" t="s">
        <v>38</v>
      </c>
      <c r="AR1425">
        <v>6100</v>
      </c>
      <c r="AS1425">
        <v>54400</v>
      </c>
      <c r="AT1425">
        <v>11.2</v>
      </c>
      <c r="AU1425">
        <v>6.3</v>
      </c>
      <c r="AV1425">
        <v>5600</v>
      </c>
      <c r="AW1425">
        <v>50500</v>
      </c>
      <c r="AX1425">
        <v>11</v>
      </c>
      <c r="AY1425">
        <v>6.3</v>
      </c>
      <c r="AZ1425">
        <v>8400</v>
      </c>
      <c r="BA1425">
        <v>58000</v>
      </c>
      <c r="BB1425">
        <v>14.5</v>
      </c>
      <c r="BC1425">
        <v>6.6</v>
      </c>
      <c r="BD1425">
        <v>7500</v>
      </c>
      <c r="BE1425">
        <v>63700</v>
      </c>
      <c r="BF1425">
        <v>11.7</v>
      </c>
      <c r="BG1425">
        <v>6.2</v>
      </c>
      <c r="BH1425">
        <v>2200</v>
      </c>
      <c r="BI1425">
        <v>59500</v>
      </c>
      <c r="BJ1425">
        <v>3.7</v>
      </c>
      <c r="BK1425" t="s">
        <v>38</v>
      </c>
      <c r="BL1425">
        <v>5800</v>
      </c>
      <c r="BM1425">
        <v>63200</v>
      </c>
      <c r="BN1425">
        <v>9.1999999999999993</v>
      </c>
      <c r="BO1425">
        <v>5.8</v>
      </c>
      <c r="BP1425">
        <v>9500</v>
      </c>
      <c r="BQ1425">
        <v>60900</v>
      </c>
      <c r="BR1425">
        <v>15.6</v>
      </c>
      <c r="BS1425">
        <v>9.6</v>
      </c>
      <c r="BT1425">
        <v>8700</v>
      </c>
      <c r="BU1425">
        <v>49200</v>
      </c>
      <c r="BV1425">
        <v>17.7</v>
      </c>
      <c r="BW1425" t="s">
        <v>38</v>
      </c>
    </row>
    <row r="1426" spans="1:75" x14ac:dyDescent="0.3">
      <c r="A1426" t="s">
        <v>401</v>
      </c>
      <c r="B1426" t="str">
        <f>VLOOKUP(A1426,'class and classification'!$A$1:$B$338,2,FALSE)</f>
        <v>Urban with Significant Rural</v>
      </c>
      <c r="C1426" t="str">
        <f>VLOOKUP(A1426,'class and classification'!$A$1:$C$338,3,FALSE)</f>
        <v>SD</v>
      </c>
      <c r="D1426">
        <v>5300</v>
      </c>
      <c r="E1426">
        <v>47700</v>
      </c>
      <c r="F1426">
        <v>11.1</v>
      </c>
      <c r="G1426">
        <v>3</v>
      </c>
      <c r="H1426">
        <v>5100</v>
      </c>
      <c r="I1426">
        <v>48700</v>
      </c>
      <c r="J1426">
        <v>10.4</v>
      </c>
      <c r="K1426">
        <v>2.8</v>
      </c>
      <c r="L1426">
        <v>4000</v>
      </c>
      <c r="M1426">
        <v>47100</v>
      </c>
      <c r="N1426">
        <v>8.5</v>
      </c>
      <c r="O1426">
        <v>4.2</v>
      </c>
      <c r="P1426">
        <v>3800</v>
      </c>
      <c r="Q1426">
        <v>50100</v>
      </c>
      <c r="R1426">
        <v>7.5</v>
      </c>
      <c r="S1426">
        <v>4</v>
      </c>
      <c r="T1426">
        <v>8300</v>
      </c>
      <c r="U1426">
        <v>52900</v>
      </c>
      <c r="V1426">
        <v>15.6</v>
      </c>
      <c r="W1426">
        <v>5.3</v>
      </c>
      <c r="X1426">
        <v>6400</v>
      </c>
      <c r="Y1426">
        <v>48900</v>
      </c>
      <c r="Z1426">
        <v>13.2</v>
      </c>
      <c r="AA1426">
        <v>5.6</v>
      </c>
      <c r="AB1426">
        <v>3700</v>
      </c>
      <c r="AC1426">
        <v>49000</v>
      </c>
      <c r="AD1426">
        <v>7.6</v>
      </c>
      <c r="AE1426">
        <v>4.5999999999999996</v>
      </c>
      <c r="AF1426">
        <v>5000</v>
      </c>
      <c r="AG1426">
        <v>50000</v>
      </c>
      <c r="AH1426">
        <v>10</v>
      </c>
      <c r="AI1426">
        <v>5.5</v>
      </c>
      <c r="AJ1426">
        <v>4300</v>
      </c>
      <c r="AK1426">
        <v>47700</v>
      </c>
      <c r="AL1426">
        <v>8.9</v>
      </c>
      <c r="AM1426">
        <v>5.3</v>
      </c>
      <c r="AN1426">
        <v>6500</v>
      </c>
      <c r="AO1426">
        <v>52900</v>
      </c>
      <c r="AP1426">
        <v>12.4</v>
      </c>
      <c r="AQ1426">
        <v>5.5</v>
      </c>
      <c r="AR1426">
        <v>6200</v>
      </c>
      <c r="AS1426">
        <v>46600</v>
      </c>
      <c r="AT1426">
        <v>13.4</v>
      </c>
      <c r="AU1426">
        <v>6.5</v>
      </c>
      <c r="AV1426">
        <v>7500</v>
      </c>
      <c r="AW1426">
        <v>50400</v>
      </c>
      <c r="AX1426">
        <v>14.9</v>
      </c>
      <c r="AY1426">
        <v>6.3</v>
      </c>
      <c r="AZ1426">
        <v>9400</v>
      </c>
      <c r="BA1426">
        <v>56200</v>
      </c>
      <c r="BB1426">
        <v>16.7</v>
      </c>
      <c r="BC1426">
        <v>7.4</v>
      </c>
      <c r="BD1426">
        <v>5700</v>
      </c>
      <c r="BE1426">
        <v>53400</v>
      </c>
      <c r="BF1426">
        <v>10.6</v>
      </c>
      <c r="BG1426">
        <v>5.4</v>
      </c>
      <c r="BH1426">
        <v>5900</v>
      </c>
      <c r="BI1426">
        <v>58100</v>
      </c>
      <c r="BJ1426">
        <v>10.1</v>
      </c>
      <c r="BK1426">
        <v>5.2</v>
      </c>
      <c r="BL1426">
        <v>6300</v>
      </c>
      <c r="BM1426">
        <v>51500</v>
      </c>
      <c r="BN1426">
        <v>12.3</v>
      </c>
      <c r="BO1426">
        <v>6</v>
      </c>
      <c r="BP1426">
        <v>4000</v>
      </c>
      <c r="BQ1426">
        <v>51700</v>
      </c>
      <c r="BR1426">
        <v>7.8</v>
      </c>
      <c r="BS1426" t="s">
        <v>38</v>
      </c>
      <c r="BT1426">
        <v>8100</v>
      </c>
      <c r="BU1426">
        <v>49200</v>
      </c>
      <c r="BV1426">
        <v>16.5</v>
      </c>
      <c r="BW1426">
        <v>6.5</v>
      </c>
    </row>
    <row r="1427" spans="1:75" x14ac:dyDescent="0.3">
      <c r="A1427" t="s">
        <v>402</v>
      </c>
      <c r="B1427" t="str">
        <f>VLOOKUP(A1427,'class and classification'!$A$1:$B$338,2,FALSE)</f>
        <v>Predominantly Urban</v>
      </c>
      <c r="C1427" t="str">
        <f>VLOOKUP(A1427,'class and classification'!$A$1:$C$338,3,FALSE)</f>
        <v>SD</v>
      </c>
      <c r="D1427">
        <v>6000</v>
      </c>
      <c r="E1427">
        <v>47800</v>
      </c>
      <c r="F1427">
        <v>12.6</v>
      </c>
      <c r="G1427">
        <v>3.2</v>
      </c>
      <c r="H1427">
        <v>6500</v>
      </c>
      <c r="I1427">
        <v>47400</v>
      </c>
      <c r="J1427">
        <v>13.7</v>
      </c>
      <c r="K1427">
        <v>3.6</v>
      </c>
      <c r="L1427">
        <v>8700</v>
      </c>
      <c r="M1427">
        <v>49900</v>
      </c>
      <c r="N1427">
        <v>17.399999999999999</v>
      </c>
      <c r="O1427">
        <v>6.8</v>
      </c>
      <c r="P1427">
        <v>7100</v>
      </c>
      <c r="Q1427">
        <v>45500</v>
      </c>
      <c r="R1427">
        <v>15.6</v>
      </c>
      <c r="S1427">
        <v>6.2</v>
      </c>
      <c r="T1427">
        <v>7800</v>
      </c>
      <c r="U1427">
        <v>48400</v>
      </c>
      <c r="V1427">
        <v>16.2</v>
      </c>
      <c r="W1427">
        <v>6.8</v>
      </c>
      <c r="X1427">
        <v>7400</v>
      </c>
      <c r="Y1427">
        <v>49100</v>
      </c>
      <c r="Z1427">
        <v>15.1</v>
      </c>
      <c r="AA1427">
        <v>7.6</v>
      </c>
      <c r="AB1427">
        <v>5900</v>
      </c>
      <c r="AC1427">
        <v>50200</v>
      </c>
      <c r="AD1427">
        <v>11.7</v>
      </c>
      <c r="AE1427">
        <v>6.4</v>
      </c>
      <c r="AF1427">
        <v>6300</v>
      </c>
      <c r="AG1427">
        <v>43400</v>
      </c>
      <c r="AH1427">
        <v>14.6</v>
      </c>
      <c r="AI1427">
        <v>7.3</v>
      </c>
      <c r="AJ1427">
        <v>10900</v>
      </c>
      <c r="AK1427">
        <v>43300</v>
      </c>
      <c r="AL1427">
        <v>25.2</v>
      </c>
      <c r="AM1427">
        <v>8.9</v>
      </c>
      <c r="AN1427">
        <v>3400</v>
      </c>
      <c r="AO1427">
        <v>48100</v>
      </c>
      <c r="AP1427">
        <v>7</v>
      </c>
      <c r="AQ1427" t="s">
        <v>38</v>
      </c>
      <c r="AR1427">
        <v>5500</v>
      </c>
      <c r="AS1427">
        <v>49500</v>
      </c>
      <c r="AT1427">
        <v>11.1</v>
      </c>
      <c r="AU1427">
        <v>6.4</v>
      </c>
      <c r="AV1427">
        <v>2300</v>
      </c>
      <c r="AW1427">
        <v>46600</v>
      </c>
      <c r="AX1427">
        <v>4.8</v>
      </c>
      <c r="AY1427" t="s">
        <v>38</v>
      </c>
      <c r="AZ1427">
        <v>7200</v>
      </c>
      <c r="BA1427">
        <v>43100</v>
      </c>
      <c r="BB1427">
        <v>16.7</v>
      </c>
      <c r="BC1427" t="s">
        <v>38</v>
      </c>
      <c r="BD1427">
        <v>6600</v>
      </c>
      <c r="BE1427">
        <v>49800</v>
      </c>
      <c r="BF1427">
        <v>13.3</v>
      </c>
      <c r="BG1427" t="s">
        <v>38</v>
      </c>
      <c r="BH1427">
        <v>5600</v>
      </c>
      <c r="BI1427">
        <v>55700</v>
      </c>
      <c r="BJ1427">
        <v>10.1</v>
      </c>
      <c r="BK1427" t="s">
        <v>38</v>
      </c>
      <c r="BL1427">
        <v>5800</v>
      </c>
      <c r="BM1427">
        <v>53400</v>
      </c>
      <c r="BN1427">
        <v>10.8</v>
      </c>
      <c r="BO1427" t="s">
        <v>38</v>
      </c>
      <c r="BP1427">
        <v>5400</v>
      </c>
      <c r="BQ1427">
        <v>56600</v>
      </c>
      <c r="BR1427">
        <v>9.5</v>
      </c>
      <c r="BS1427" t="s">
        <v>38</v>
      </c>
      <c r="BT1427" t="s">
        <v>37</v>
      </c>
      <c r="BU1427">
        <v>56200</v>
      </c>
      <c r="BV1427" t="s">
        <v>37</v>
      </c>
      <c r="BW1427" t="s">
        <v>37</v>
      </c>
    </row>
    <row r="1428" spans="1:75" x14ac:dyDescent="0.3">
      <c r="A1428" t="s">
        <v>403</v>
      </c>
      <c r="B1428" t="str">
        <f>VLOOKUP(A1428,'class and classification'!$A$1:$B$338,2,FALSE)</f>
        <v>Urban with Significant Rural</v>
      </c>
      <c r="C1428" t="str">
        <f>VLOOKUP(A1428,'class and classification'!$A$1:$C$338,3,FALSE)</f>
        <v>SD</v>
      </c>
      <c r="D1428">
        <v>8900</v>
      </c>
      <c r="E1428">
        <v>73100</v>
      </c>
      <c r="F1428">
        <v>12.2</v>
      </c>
      <c r="G1428">
        <v>3.1</v>
      </c>
      <c r="H1428">
        <v>8300</v>
      </c>
      <c r="I1428">
        <v>69800</v>
      </c>
      <c r="J1428">
        <v>11.9</v>
      </c>
      <c r="K1428">
        <v>3.4</v>
      </c>
      <c r="L1428">
        <v>7900</v>
      </c>
      <c r="M1428">
        <v>69900</v>
      </c>
      <c r="N1428">
        <v>11.3</v>
      </c>
      <c r="O1428">
        <v>4.3</v>
      </c>
      <c r="P1428">
        <v>8400</v>
      </c>
      <c r="Q1428">
        <v>71000</v>
      </c>
      <c r="R1428">
        <v>11.8</v>
      </c>
      <c r="S1428">
        <v>4.5999999999999996</v>
      </c>
      <c r="T1428">
        <v>9700</v>
      </c>
      <c r="U1428">
        <v>68700</v>
      </c>
      <c r="V1428">
        <v>14.1</v>
      </c>
      <c r="W1428">
        <v>5.2</v>
      </c>
      <c r="X1428">
        <v>5400</v>
      </c>
      <c r="Y1428">
        <v>75300</v>
      </c>
      <c r="Z1428">
        <v>7.2</v>
      </c>
      <c r="AA1428">
        <v>3.5</v>
      </c>
      <c r="AB1428">
        <v>6900</v>
      </c>
      <c r="AC1428">
        <v>80900</v>
      </c>
      <c r="AD1428">
        <v>8.6</v>
      </c>
      <c r="AE1428">
        <v>4.3</v>
      </c>
      <c r="AF1428">
        <v>9500</v>
      </c>
      <c r="AG1428">
        <v>81600</v>
      </c>
      <c r="AH1428">
        <v>11.7</v>
      </c>
      <c r="AI1428">
        <v>4.5</v>
      </c>
      <c r="AJ1428">
        <v>8700</v>
      </c>
      <c r="AK1428">
        <v>78600</v>
      </c>
      <c r="AL1428">
        <v>11</v>
      </c>
      <c r="AM1428">
        <v>4.5</v>
      </c>
      <c r="AN1428">
        <v>10800</v>
      </c>
      <c r="AO1428">
        <v>80700</v>
      </c>
      <c r="AP1428">
        <v>13.4</v>
      </c>
      <c r="AQ1428">
        <v>4.9000000000000004</v>
      </c>
      <c r="AR1428">
        <v>10600</v>
      </c>
      <c r="AS1428">
        <v>79600</v>
      </c>
      <c r="AT1428">
        <v>13.3</v>
      </c>
      <c r="AU1428">
        <v>4.9000000000000004</v>
      </c>
      <c r="AV1428">
        <v>9800</v>
      </c>
      <c r="AW1428">
        <v>85400</v>
      </c>
      <c r="AX1428">
        <v>11.5</v>
      </c>
      <c r="AY1428">
        <v>4.2</v>
      </c>
      <c r="AZ1428">
        <v>7300</v>
      </c>
      <c r="BA1428">
        <v>76300</v>
      </c>
      <c r="BB1428">
        <v>9.5</v>
      </c>
      <c r="BC1428">
        <v>4.4000000000000004</v>
      </c>
      <c r="BD1428">
        <v>6600</v>
      </c>
      <c r="BE1428">
        <v>80800</v>
      </c>
      <c r="BF1428">
        <v>8.1</v>
      </c>
      <c r="BG1428">
        <v>4.5</v>
      </c>
      <c r="BH1428">
        <v>12500</v>
      </c>
      <c r="BI1428">
        <v>88000</v>
      </c>
      <c r="BJ1428">
        <v>14.2</v>
      </c>
      <c r="BK1428">
        <v>6.1</v>
      </c>
      <c r="BL1428">
        <v>4000</v>
      </c>
      <c r="BM1428">
        <v>88000</v>
      </c>
      <c r="BN1428">
        <v>4.5999999999999996</v>
      </c>
      <c r="BO1428" t="s">
        <v>38</v>
      </c>
      <c r="BP1428">
        <v>2700</v>
      </c>
      <c r="BQ1428">
        <v>89200</v>
      </c>
      <c r="BR1428">
        <v>3</v>
      </c>
      <c r="BS1428" t="s">
        <v>38</v>
      </c>
      <c r="BT1428">
        <v>4500</v>
      </c>
      <c r="BU1428">
        <v>87700</v>
      </c>
      <c r="BV1428">
        <v>5.0999999999999996</v>
      </c>
      <c r="BW1428" t="s">
        <v>38</v>
      </c>
    </row>
    <row r="1429" spans="1:75" x14ac:dyDescent="0.3">
      <c r="A1429" t="s">
        <v>404</v>
      </c>
      <c r="B1429" t="str">
        <f>VLOOKUP(A1429,'class and classification'!$A$1:$B$338,2,FALSE)</f>
        <v>Predominantly Rural</v>
      </c>
      <c r="C1429" t="str">
        <f>VLOOKUP(A1429,'class and classification'!$A$1:$C$338,3,FALSE)</f>
        <v>SD</v>
      </c>
      <c r="D1429">
        <v>6600</v>
      </c>
      <c r="E1429">
        <v>51900</v>
      </c>
      <c r="F1429">
        <v>12.7</v>
      </c>
      <c r="G1429">
        <v>3</v>
      </c>
      <c r="H1429">
        <v>6600</v>
      </c>
      <c r="I1429">
        <v>53500</v>
      </c>
      <c r="J1429">
        <v>12.3</v>
      </c>
      <c r="K1429">
        <v>3.3</v>
      </c>
      <c r="L1429">
        <v>6400</v>
      </c>
      <c r="M1429">
        <v>55700</v>
      </c>
      <c r="N1429">
        <v>11.6</v>
      </c>
      <c r="O1429">
        <v>4.9000000000000004</v>
      </c>
      <c r="P1429">
        <v>7500</v>
      </c>
      <c r="Q1429">
        <v>61300</v>
      </c>
      <c r="R1429">
        <v>12.3</v>
      </c>
      <c r="S1429">
        <v>5</v>
      </c>
      <c r="T1429">
        <v>7300</v>
      </c>
      <c r="U1429">
        <v>51000</v>
      </c>
      <c r="V1429">
        <v>14.3</v>
      </c>
      <c r="W1429">
        <v>5.9</v>
      </c>
      <c r="X1429">
        <v>5800</v>
      </c>
      <c r="Y1429">
        <v>55300</v>
      </c>
      <c r="Z1429">
        <v>10.5</v>
      </c>
      <c r="AA1429">
        <v>5.5</v>
      </c>
      <c r="AB1429">
        <v>3900</v>
      </c>
      <c r="AC1429">
        <v>51100</v>
      </c>
      <c r="AD1429">
        <v>7.7</v>
      </c>
      <c r="AE1429" t="s">
        <v>38</v>
      </c>
      <c r="AF1429">
        <v>3100</v>
      </c>
      <c r="AG1429">
        <v>57400</v>
      </c>
      <c r="AH1429">
        <v>5.4</v>
      </c>
      <c r="AI1429" t="s">
        <v>38</v>
      </c>
      <c r="AJ1429">
        <v>4100</v>
      </c>
      <c r="AK1429">
        <v>56100</v>
      </c>
      <c r="AL1429">
        <v>7.4</v>
      </c>
      <c r="AM1429" t="s">
        <v>38</v>
      </c>
      <c r="AN1429">
        <v>5000</v>
      </c>
      <c r="AO1429">
        <v>56400</v>
      </c>
      <c r="AP1429">
        <v>8.8000000000000007</v>
      </c>
      <c r="AQ1429">
        <v>5.2</v>
      </c>
      <c r="AR1429">
        <v>6900</v>
      </c>
      <c r="AS1429">
        <v>55800</v>
      </c>
      <c r="AT1429">
        <v>12.4</v>
      </c>
      <c r="AU1429">
        <v>6.7</v>
      </c>
      <c r="AV1429">
        <v>3600</v>
      </c>
      <c r="AW1429">
        <v>55000</v>
      </c>
      <c r="AX1429">
        <v>6.5</v>
      </c>
      <c r="AY1429" t="s">
        <v>38</v>
      </c>
      <c r="AZ1429">
        <v>4600</v>
      </c>
      <c r="BA1429">
        <v>51900</v>
      </c>
      <c r="BB1429">
        <v>8.8000000000000007</v>
      </c>
      <c r="BC1429" t="s">
        <v>38</v>
      </c>
      <c r="BD1429">
        <v>3900</v>
      </c>
      <c r="BE1429">
        <v>55200</v>
      </c>
      <c r="BF1429">
        <v>7.1</v>
      </c>
      <c r="BG1429" t="s">
        <v>38</v>
      </c>
      <c r="BH1429">
        <v>4900</v>
      </c>
      <c r="BI1429">
        <v>53400</v>
      </c>
      <c r="BJ1429">
        <v>9.1</v>
      </c>
      <c r="BK1429" t="s">
        <v>38</v>
      </c>
      <c r="BL1429">
        <v>2600</v>
      </c>
      <c r="BM1429">
        <v>58600</v>
      </c>
      <c r="BN1429">
        <v>4.4000000000000004</v>
      </c>
      <c r="BO1429" t="s">
        <v>38</v>
      </c>
      <c r="BP1429">
        <v>3500</v>
      </c>
      <c r="BQ1429">
        <v>55500</v>
      </c>
      <c r="BR1429">
        <v>6.4</v>
      </c>
      <c r="BS1429" t="s">
        <v>38</v>
      </c>
      <c r="BT1429">
        <v>5300</v>
      </c>
      <c r="BU1429">
        <v>52400</v>
      </c>
      <c r="BV1429">
        <v>10</v>
      </c>
      <c r="BW1429">
        <v>5.9</v>
      </c>
    </row>
    <row r="1430" spans="1:75" x14ac:dyDescent="0.3">
      <c r="A1430" t="s">
        <v>405</v>
      </c>
      <c r="B1430" t="str">
        <f>VLOOKUP(A1430,'class and classification'!$A$1:$B$338,2,FALSE)</f>
        <v>Urban with Significant Rural</v>
      </c>
      <c r="C1430" t="str">
        <f>VLOOKUP(A1430,'class and classification'!$A$1:$C$338,3,FALSE)</f>
        <v>SD</v>
      </c>
      <c r="D1430">
        <v>5600</v>
      </c>
      <c r="E1430">
        <v>44600</v>
      </c>
      <c r="F1430">
        <v>12.7</v>
      </c>
      <c r="G1430">
        <v>3.2</v>
      </c>
      <c r="H1430">
        <v>6400</v>
      </c>
      <c r="I1430">
        <v>47300</v>
      </c>
      <c r="J1430">
        <v>13.6</v>
      </c>
      <c r="K1430">
        <v>3.3</v>
      </c>
      <c r="L1430">
        <v>8200</v>
      </c>
      <c r="M1430">
        <v>46900</v>
      </c>
      <c r="N1430">
        <v>17.5</v>
      </c>
      <c r="O1430">
        <v>5.9</v>
      </c>
      <c r="P1430">
        <v>7700</v>
      </c>
      <c r="Q1430">
        <v>49100</v>
      </c>
      <c r="R1430">
        <v>15.7</v>
      </c>
      <c r="S1430">
        <v>5.3</v>
      </c>
      <c r="T1430">
        <v>5900</v>
      </c>
      <c r="U1430">
        <v>48900</v>
      </c>
      <c r="V1430">
        <v>12</v>
      </c>
      <c r="W1430">
        <v>5.4</v>
      </c>
      <c r="X1430">
        <v>6100</v>
      </c>
      <c r="Y1430">
        <v>48000</v>
      </c>
      <c r="Z1430">
        <v>12.8</v>
      </c>
      <c r="AA1430">
        <v>5.8</v>
      </c>
      <c r="AB1430">
        <v>6300</v>
      </c>
      <c r="AC1430">
        <v>45500</v>
      </c>
      <c r="AD1430">
        <v>13.9</v>
      </c>
      <c r="AE1430">
        <v>6.2</v>
      </c>
      <c r="AF1430">
        <v>6900</v>
      </c>
      <c r="AG1430">
        <v>50200</v>
      </c>
      <c r="AH1430">
        <v>13.7</v>
      </c>
      <c r="AI1430">
        <v>5.9</v>
      </c>
      <c r="AJ1430">
        <v>7500</v>
      </c>
      <c r="AK1430">
        <v>50900</v>
      </c>
      <c r="AL1430">
        <v>14.7</v>
      </c>
      <c r="AM1430">
        <v>6</v>
      </c>
      <c r="AN1430">
        <v>6800</v>
      </c>
      <c r="AO1430">
        <v>48400</v>
      </c>
      <c r="AP1430">
        <v>14</v>
      </c>
      <c r="AQ1430">
        <v>5.7</v>
      </c>
      <c r="AR1430">
        <v>11900</v>
      </c>
      <c r="AS1430">
        <v>54200</v>
      </c>
      <c r="AT1430">
        <v>22</v>
      </c>
      <c r="AU1430">
        <v>7.3</v>
      </c>
      <c r="AV1430">
        <v>6200</v>
      </c>
      <c r="AW1430">
        <v>53900</v>
      </c>
      <c r="AX1430">
        <v>11.6</v>
      </c>
      <c r="AY1430">
        <v>5.8</v>
      </c>
      <c r="AZ1430">
        <v>4800</v>
      </c>
      <c r="BA1430">
        <v>51600</v>
      </c>
      <c r="BB1430">
        <v>9.4</v>
      </c>
      <c r="BC1430">
        <v>5.2</v>
      </c>
      <c r="BD1430">
        <v>5500</v>
      </c>
      <c r="BE1430">
        <v>52400</v>
      </c>
      <c r="BF1430">
        <v>10.5</v>
      </c>
      <c r="BG1430">
        <v>5.9</v>
      </c>
      <c r="BH1430">
        <v>6000</v>
      </c>
      <c r="BI1430">
        <v>48300</v>
      </c>
      <c r="BJ1430">
        <v>12.3</v>
      </c>
      <c r="BK1430">
        <v>6.1</v>
      </c>
      <c r="BL1430">
        <v>6100</v>
      </c>
      <c r="BM1430">
        <v>55400</v>
      </c>
      <c r="BN1430">
        <v>11</v>
      </c>
      <c r="BO1430">
        <v>6.2</v>
      </c>
      <c r="BP1430">
        <v>5300</v>
      </c>
      <c r="BQ1430">
        <v>52900</v>
      </c>
      <c r="BR1430">
        <v>10</v>
      </c>
      <c r="BS1430">
        <v>6.1</v>
      </c>
      <c r="BT1430">
        <v>1200</v>
      </c>
      <c r="BU1430">
        <v>47800</v>
      </c>
      <c r="BV1430">
        <v>2.4</v>
      </c>
      <c r="BW1430" t="s">
        <v>38</v>
      </c>
    </row>
    <row r="1431" spans="1:75" x14ac:dyDescent="0.3">
      <c r="A1431" t="s">
        <v>406</v>
      </c>
      <c r="B1431" t="str">
        <f>VLOOKUP(A1431,'class and classification'!$A$1:$B$338,2,FALSE)</f>
        <v>Predominantly Rural</v>
      </c>
      <c r="C1431" t="str">
        <f>VLOOKUP(A1431,'class and classification'!$A$1:$C$338,3,FALSE)</f>
        <v>SD</v>
      </c>
      <c r="D1431">
        <v>8800</v>
      </c>
      <c r="E1431">
        <v>61900</v>
      </c>
      <c r="F1431">
        <v>14.2</v>
      </c>
      <c r="G1431">
        <v>3.5</v>
      </c>
      <c r="H1431">
        <v>8300</v>
      </c>
      <c r="I1431">
        <v>62900</v>
      </c>
      <c r="J1431">
        <v>13.3</v>
      </c>
      <c r="K1431">
        <v>3.5</v>
      </c>
      <c r="L1431">
        <v>5800</v>
      </c>
      <c r="M1431">
        <v>60600</v>
      </c>
      <c r="N1431">
        <v>9.5</v>
      </c>
      <c r="O1431">
        <v>4</v>
      </c>
      <c r="P1431">
        <v>7700</v>
      </c>
      <c r="Q1431">
        <v>59200</v>
      </c>
      <c r="R1431">
        <v>13</v>
      </c>
      <c r="S1431">
        <v>4.5</v>
      </c>
      <c r="T1431">
        <v>7500</v>
      </c>
      <c r="U1431">
        <v>63000</v>
      </c>
      <c r="V1431">
        <v>11.8</v>
      </c>
      <c r="W1431">
        <v>4.4000000000000004</v>
      </c>
      <c r="X1431">
        <v>8300</v>
      </c>
      <c r="Y1431">
        <v>58300</v>
      </c>
      <c r="Z1431">
        <v>14.2</v>
      </c>
      <c r="AA1431">
        <v>5.4</v>
      </c>
      <c r="AB1431">
        <v>6400</v>
      </c>
      <c r="AC1431">
        <v>60200</v>
      </c>
      <c r="AD1431">
        <v>10.6</v>
      </c>
      <c r="AE1431">
        <v>4.7</v>
      </c>
      <c r="AF1431">
        <v>7300</v>
      </c>
      <c r="AG1431">
        <v>64100</v>
      </c>
      <c r="AH1431">
        <v>11.5</v>
      </c>
      <c r="AI1431">
        <v>4.7</v>
      </c>
      <c r="AJ1431">
        <v>7700</v>
      </c>
      <c r="AK1431">
        <v>64300</v>
      </c>
      <c r="AL1431">
        <v>12</v>
      </c>
      <c r="AM1431">
        <v>4.8</v>
      </c>
      <c r="AN1431">
        <v>9200</v>
      </c>
      <c r="AO1431">
        <v>62900</v>
      </c>
      <c r="AP1431">
        <v>14.7</v>
      </c>
      <c r="AQ1431">
        <v>5.5</v>
      </c>
      <c r="AR1431">
        <v>9600</v>
      </c>
      <c r="AS1431">
        <v>69800</v>
      </c>
      <c r="AT1431">
        <v>13.8</v>
      </c>
      <c r="AU1431">
        <v>5.3</v>
      </c>
      <c r="AV1431">
        <v>8900</v>
      </c>
      <c r="AW1431">
        <v>65400</v>
      </c>
      <c r="AX1431">
        <v>13.6</v>
      </c>
      <c r="AY1431">
        <v>5.5</v>
      </c>
      <c r="AZ1431">
        <v>11400</v>
      </c>
      <c r="BA1431">
        <v>69300</v>
      </c>
      <c r="BB1431">
        <v>16.399999999999999</v>
      </c>
      <c r="BC1431">
        <v>6.3</v>
      </c>
      <c r="BD1431">
        <v>9500</v>
      </c>
      <c r="BE1431">
        <v>65900</v>
      </c>
      <c r="BF1431">
        <v>14.4</v>
      </c>
      <c r="BG1431">
        <v>6.3</v>
      </c>
      <c r="BH1431">
        <v>9100</v>
      </c>
      <c r="BI1431">
        <v>61200</v>
      </c>
      <c r="BJ1431">
        <v>14.8</v>
      </c>
      <c r="BK1431">
        <v>6.1</v>
      </c>
      <c r="BL1431">
        <v>8200</v>
      </c>
      <c r="BM1431">
        <v>64700</v>
      </c>
      <c r="BN1431">
        <v>12.7</v>
      </c>
      <c r="BO1431">
        <v>5.4</v>
      </c>
      <c r="BP1431">
        <v>9600</v>
      </c>
      <c r="BQ1431">
        <v>69900</v>
      </c>
      <c r="BR1431">
        <v>13.7</v>
      </c>
      <c r="BS1431">
        <v>6</v>
      </c>
      <c r="BT1431">
        <v>7800</v>
      </c>
      <c r="BU1431">
        <v>67600</v>
      </c>
      <c r="BV1431">
        <v>11.5</v>
      </c>
      <c r="BW1431">
        <v>5.9</v>
      </c>
    </row>
    <row r="1432" spans="1:75" x14ac:dyDescent="0.3">
      <c r="A1432" t="s">
        <v>407</v>
      </c>
      <c r="B1432" t="str">
        <f>VLOOKUP(A1432,'class and classification'!$A$1:$B$338,2,FALSE)</f>
        <v>Predominantly Urban</v>
      </c>
      <c r="C1432" t="str">
        <f>VLOOKUP(A1432,'class and classification'!$A$1:$C$338,3,FALSE)</f>
        <v>SD</v>
      </c>
      <c r="D1432">
        <v>5800</v>
      </c>
      <c r="E1432">
        <v>56000</v>
      </c>
      <c r="F1432">
        <v>10.4</v>
      </c>
      <c r="G1432">
        <v>3</v>
      </c>
      <c r="H1432">
        <v>7500</v>
      </c>
      <c r="I1432">
        <v>56800</v>
      </c>
      <c r="J1432">
        <v>13.2</v>
      </c>
      <c r="K1432">
        <v>2.9</v>
      </c>
      <c r="L1432">
        <v>6600</v>
      </c>
      <c r="M1432">
        <v>52400</v>
      </c>
      <c r="N1432">
        <v>12.6</v>
      </c>
      <c r="O1432">
        <v>5.2</v>
      </c>
      <c r="P1432">
        <v>7600</v>
      </c>
      <c r="Q1432">
        <v>49500</v>
      </c>
      <c r="R1432">
        <v>15.4</v>
      </c>
      <c r="S1432">
        <v>5.7</v>
      </c>
      <c r="T1432">
        <v>9600</v>
      </c>
      <c r="U1432">
        <v>57600</v>
      </c>
      <c r="V1432">
        <v>16.600000000000001</v>
      </c>
      <c r="W1432">
        <v>6.1</v>
      </c>
      <c r="X1432">
        <v>9400</v>
      </c>
      <c r="Y1432">
        <v>59700</v>
      </c>
      <c r="Z1432">
        <v>15.8</v>
      </c>
      <c r="AA1432">
        <v>5.6</v>
      </c>
      <c r="AB1432">
        <v>10600</v>
      </c>
      <c r="AC1432">
        <v>57000</v>
      </c>
      <c r="AD1432">
        <v>18.600000000000001</v>
      </c>
      <c r="AE1432">
        <v>6.2</v>
      </c>
      <c r="AF1432">
        <v>6200</v>
      </c>
      <c r="AG1432">
        <v>49200</v>
      </c>
      <c r="AH1432">
        <v>12.5</v>
      </c>
      <c r="AI1432">
        <v>5.9</v>
      </c>
      <c r="AJ1432">
        <v>6500</v>
      </c>
      <c r="AK1432">
        <v>51800</v>
      </c>
      <c r="AL1432">
        <v>12.5</v>
      </c>
      <c r="AM1432">
        <v>5.9</v>
      </c>
      <c r="AN1432">
        <v>10000</v>
      </c>
      <c r="AO1432">
        <v>54200</v>
      </c>
      <c r="AP1432">
        <v>18.399999999999999</v>
      </c>
      <c r="AQ1432">
        <v>8</v>
      </c>
      <c r="AR1432">
        <v>8000</v>
      </c>
      <c r="AS1432">
        <v>54400</v>
      </c>
      <c r="AT1432">
        <v>14.7</v>
      </c>
      <c r="AU1432">
        <v>6.4</v>
      </c>
      <c r="AV1432">
        <v>7500</v>
      </c>
      <c r="AW1432">
        <v>58800</v>
      </c>
      <c r="AX1432">
        <v>12.7</v>
      </c>
      <c r="AY1432">
        <v>5.2</v>
      </c>
      <c r="AZ1432">
        <v>11500</v>
      </c>
      <c r="BA1432">
        <v>64700</v>
      </c>
      <c r="BB1432">
        <v>17.8</v>
      </c>
      <c r="BC1432">
        <v>7.3</v>
      </c>
      <c r="BD1432">
        <v>11000</v>
      </c>
      <c r="BE1432">
        <v>71900</v>
      </c>
      <c r="BF1432">
        <v>15.2</v>
      </c>
      <c r="BG1432">
        <v>6.3</v>
      </c>
      <c r="BH1432">
        <v>5800</v>
      </c>
      <c r="BI1432">
        <v>62300</v>
      </c>
      <c r="BJ1432">
        <v>9.4</v>
      </c>
      <c r="BK1432" t="s">
        <v>38</v>
      </c>
      <c r="BL1432">
        <v>7900</v>
      </c>
      <c r="BM1432">
        <v>60900</v>
      </c>
      <c r="BN1432">
        <v>13</v>
      </c>
      <c r="BO1432">
        <v>6.8</v>
      </c>
      <c r="BP1432">
        <v>8700</v>
      </c>
      <c r="BQ1432">
        <v>61500</v>
      </c>
      <c r="BR1432">
        <v>14.1</v>
      </c>
      <c r="BS1432">
        <v>6.7</v>
      </c>
      <c r="BT1432">
        <v>7000</v>
      </c>
      <c r="BU1432">
        <v>56400</v>
      </c>
      <c r="BV1432">
        <v>12.4</v>
      </c>
      <c r="BW1432">
        <v>6.2</v>
      </c>
    </row>
    <row r="1433" spans="1:75" x14ac:dyDescent="0.3">
      <c r="A1433" t="s">
        <v>408</v>
      </c>
      <c r="B1433" t="str">
        <f>VLOOKUP(A1433,'class and classification'!$A$1:$B$338,2,FALSE)</f>
        <v>Urban with Significant Rural</v>
      </c>
      <c r="C1433" t="str">
        <f>VLOOKUP(A1433,'class and classification'!$A$1:$C$338,3,FALSE)</f>
        <v>SD</v>
      </c>
      <c r="D1433">
        <v>7000</v>
      </c>
      <c r="E1433">
        <v>52900</v>
      </c>
      <c r="F1433">
        <v>13.2</v>
      </c>
      <c r="G1433">
        <v>3.2</v>
      </c>
      <c r="H1433">
        <v>7800</v>
      </c>
      <c r="I1433">
        <v>56000</v>
      </c>
      <c r="J1433">
        <v>13.9</v>
      </c>
      <c r="K1433">
        <v>3.4</v>
      </c>
      <c r="L1433">
        <v>6700</v>
      </c>
      <c r="M1433">
        <v>57100</v>
      </c>
      <c r="N1433">
        <v>11.8</v>
      </c>
      <c r="O1433">
        <v>4.9000000000000004</v>
      </c>
      <c r="P1433">
        <v>6100</v>
      </c>
      <c r="Q1433">
        <v>54200</v>
      </c>
      <c r="R1433">
        <v>11.3</v>
      </c>
      <c r="S1433">
        <v>4.8</v>
      </c>
      <c r="T1433">
        <v>7600</v>
      </c>
      <c r="U1433">
        <v>54400</v>
      </c>
      <c r="V1433">
        <v>14</v>
      </c>
      <c r="W1433">
        <v>5.2</v>
      </c>
      <c r="X1433">
        <v>6000</v>
      </c>
      <c r="Y1433">
        <v>59200</v>
      </c>
      <c r="Z1433">
        <v>10.1</v>
      </c>
      <c r="AA1433">
        <v>4.7</v>
      </c>
      <c r="AB1433">
        <v>1900</v>
      </c>
      <c r="AC1433">
        <v>56700</v>
      </c>
      <c r="AD1433">
        <v>3.4</v>
      </c>
      <c r="AE1433" t="s">
        <v>38</v>
      </c>
      <c r="AF1433">
        <v>5300</v>
      </c>
      <c r="AG1433">
        <v>58000</v>
      </c>
      <c r="AH1433">
        <v>9.1999999999999993</v>
      </c>
      <c r="AI1433">
        <v>5</v>
      </c>
      <c r="AJ1433">
        <v>5500</v>
      </c>
      <c r="AK1433">
        <v>49000</v>
      </c>
      <c r="AL1433">
        <v>11.2</v>
      </c>
      <c r="AM1433">
        <v>6.5</v>
      </c>
      <c r="AN1433">
        <v>5500</v>
      </c>
      <c r="AO1433">
        <v>58100</v>
      </c>
      <c r="AP1433">
        <v>9.5</v>
      </c>
      <c r="AQ1433">
        <v>5.2</v>
      </c>
      <c r="AR1433">
        <v>7400</v>
      </c>
      <c r="AS1433">
        <v>65500</v>
      </c>
      <c r="AT1433">
        <v>11.2</v>
      </c>
      <c r="AU1433">
        <v>5.6</v>
      </c>
      <c r="AV1433">
        <v>5300</v>
      </c>
      <c r="AW1433">
        <v>63400</v>
      </c>
      <c r="AX1433">
        <v>8.4</v>
      </c>
      <c r="AY1433">
        <v>4.5999999999999996</v>
      </c>
      <c r="AZ1433">
        <v>5500</v>
      </c>
      <c r="BA1433">
        <v>65900</v>
      </c>
      <c r="BB1433">
        <v>8.3000000000000007</v>
      </c>
      <c r="BC1433">
        <v>4.4000000000000004</v>
      </c>
      <c r="BD1433">
        <v>6300</v>
      </c>
      <c r="BE1433">
        <v>61300</v>
      </c>
      <c r="BF1433">
        <v>10.3</v>
      </c>
      <c r="BG1433">
        <v>5.3</v>
      </c>
      <c r="BH1433">
        <v>6000</v>
      </c>
      <c r="BI1433">
        <v>66400</v>
      </c>
      <c r="BJ1433">
        <v>9</v>
      </c>
      <c r="BK1433">
        <v>5.3</v>
      </c>
      <c r="BL1433">
        <v>3300</v>
      </c>
      <c r="BM1433">
        <v>71700</v>
      </c>
      <c r="BN1433">
        <v>4.7</v>
      </c>
      <c r="BO1433" t="s">
        <v>38</v>
      </c>
      <c r="BP1433">
        <v>8700</v>
      </c>
      <c r="BQ1433">
        <v>69500</v>
      </c>
      <c r="BR1433">
        <v>12.5</v>
      </c>
      <c r="BS1433">
        <v>7</v>
      </c>
      <c r="BT1433">
        <v>6500</v>
      </c>
      <c r="BU1433">
        <v>66900</v>
      </c>
      <c r="BV1433">
        <v>9.6999999999999993</v>
      </c>
      <c r="BW1433" t="s">
        <v>38</v>
      </c>
    </row>
    <row r="1434" spans="1:75" x14ac:dyDescent="0.3">
      <c r="A1434" t="s">
        <v>409</v>
      </c>
      <c r="B1434" t="str">
        <f>VLOOKUP(A1434,'class and classification'!$A$1:$B$338,2,FALSE)</f>
        <v>Urban with Significant Rural</v>
      </c>
      <c r="C1434" t="str">
        <f>VLOOKUP(A1434,'class and classification'!$A$1:$C$338,3,FALSE)</f>
        <v>SD</v>
      </c>
      <c r="D1434">
        <v>7100</v>
      </c>
      <c r="E1434">
        <v>53500</v>
      </c>
      <c r="F1434">
        <v>13.3</v>
      </c>
      <c r="G1434">
        <v>3.3</v>
      </c>
      <c r="H1434">
        <v>6600</v>
      </c>
      <c r="I1434">
        <v>54700</v>
      </c>
      <c r="J1434">
        <v>12</v>
      </c>
      <c r="K1434">
        <v>3.1</v>
      </c>
      <c r="L1434">
        <v>7500</v>
      </c>
      <c r="M1434">
        <v>53300</v>
      </c>
      <c r="N1434">
        <v>14</v>
      </c>
      <c r="O1434">
        <v>5.2</v>
      </c>
      <c r="P1434">
        <v>6000</v>
      </c>
      <c r="Q1434">
        <v>52200</v>
      </c>
      <c r="R1434">
        <v>11.5</v>
      </c>
      <c r="S1434">
        <v>4.9000000000000004</v>
      </c>
      <c r="T1434">
        <v>5000</v>
      </c>
      <c r="U1434">
        <v>53300</v>
      </c>
      <c r="V1434">
        <v>9.4</v>
      </c>
      <c r="W1434">
        <v>4.5999999999999996</v>
      </c>
      <c r="X1434">
        <v>6800</v>
      </c>
      <c r="Y1434">
        <v>55200</v>
      </c>
      <c r="Z1434">
        <v>12.3</v>
      </c>
      <c r="AA1434">
        <v>5.6</v>
      </c>
      <c r="AB1434">
        <v>6300</v>
      </c>
      <c r="AC1434">
        <v>54400</v>
      </c>
      <c r="AD1434">
        <v>11.5</v>
      </c>
      <c r="AE1434">
        <v>5.2</v>
      </c>
      <c r="AF1434">
        <v>4900</v>
      </c>
      <c r="AG1434">
        <v>58400</v>
      </c>
      <c r="AH1434">
        <v>8.4</v>
      </c>
      <c r="AI1434">
        <v>4.5</v>
      </c>
      <c r="AJ1434">
        <v>4200</v>
      </c>
      <c r="AK1434">
        <v>56400</v>
      </c>
      <c r="AL1434">
        <v>7.5</v>
      </c>
      <c r="AM1434">
        <v>4.3</v>
      </c>
      <c r="AN1434">
        <v>5800</v>
      </c>
      <c r="AO1434">
        <v>58200</v>
      </c>
      <c r="AP1434">
        <v>10</v>
      </c>
      <c r="AQ1434">
        <v>5.2</v>
      </c>
      <c r="AR1434">
        <v>6700</v>
      </c>
      <c r="AS1434">
        <v>54200</v>
      </c>
      <c r="AT1434">
        <v>12.4</v>
      </c>
      <c r="AU1434">
        <v>6</v>
      </c>
      <c r="AV1434">
        <v>2400</v>
      </c>
      <c r="AW1434">
        <v>54200</v>
      </c>
      <c r="AX1434">
        <v>4.5</v>
      </c>
      <c r="AY1434" t="s">
        <v>38</v>
      </c>
      <c r="AZ1434">
        <v>3200</v>
      </c>
      <c r="BA1434">
        <v>59100</v>
      </c>
      <c r="BB1434">
        <v>5.4</v>
      </c>
      <c r="BC1434" t="s">
        <v>38</v>
      </c>
      <c r="BD1434">
        <v>5500</v>
      </c>
      <c r="BE1434">
        <v>60800</v>
      </c>
      <c r="BF1434">
        <v>9.1</v>
      </c>
      <c r="BG1434">
        <v>4.5999999999999996</v>
      </c>
      <c r="BH1434">
        <v>7300</v>
      </c>
      <c r="BI1434">
        <v>54300</v>
      </c>
      <c r="BJ1434">
        <v>13.3</v>
      </c>
      <c r="BK1434">
        <v>5.7</v>
      </c>
      <c r="BL1434">
        <v>3700</v>
      </c>
      <c r="BM1434">
        <v>57600</v>
      </c>
      <c r="BN1434">
        <v>6.5</v>
      </c>
      <c r="BO1434" t="s">
        <v>38</v>
      </c>
      <c r="BP1434">
        <v>5200</v>
      </c>
      <c r="BQ1434">
        <v>57600</v>
      </c>
      <c r="BR1434">
        <v>9</v>
      </c>
      <c r="BS1434" t="s">
        <v>38</v>
      </c>
      <c r="BT1434">
        <v>4000</v>
      </c>
      <c r="BU1434">
        <v>57100</v>
      </c>
      <c r="BV1434">
        <v>7</v>
      </c>
      <c r="BW1434" t="s">
        <v>38</v>
      </c>
    </row>
    <row r="1435" spans="1:75" x14ac:dyDescent="0.3">
      <c r="A1435" t="s">
        <v>410</v>
      </c>
      <c r="B1435" t="str">
        <f>VLOOKUP(A1435,'class and classification'!$A$1:$B$338,2,FALSE)</f>
        <v>Urban with Significant Rural</v>
      </c>
      <c r="C1435" t="str">
        <f>VLOOKUP(A1435,'class and classification'!$A$1:$C$338,3,FALSE)</f>
        <v>SD</v>
      </c>
      <c r="D1435">
        <v>9400</v>
      </c>
      <c r="E1435">
        <v>73700</v>
      </c>
      <c r="F1435">
        <v>12.7</v>
      </c>
      <c r="G1435">
        <v>2.8</v>
      </c>
      <c r="H1435">
        <v>8300</v>
      </c>
      <c r="I1435">
        <v>73300</v>
      </c>
      <c r="J1435">
        <v>11.3</v>
      </c>
      <c r="K1435">
        <v>2.8</v>
      </c>
      <c r="L1435">
        <v>9300</v>
      </c>
      <c r="M1435">
        <v>75200</v>
      </c>
      <c r="N1435">
        <v>12.3</v>
      </c>
      <c r="O1435">
        <v>4</v>
      </c>
      <c r="P1435">
        <v>7500</v>
      </c>
      <c r="Q1435">
        <v>73800</v>
      </c>
      <c r="R1435">
        <v>10.1</v>
      </c>
      <c r="S1435">
        <v>4.0999999999999996</v>
      </c>
      <c r="T1435">
        <v>7500</v>
      </c>
      <c r="U1435">
        <v>78600</v>
      </c>
      <c r="V1435">
        <v>9.5</v>
      </c>
      <c r="W1435">
        <v>3.8</v>
      </c>
      <c r="X1435">
        <v>5300</v>
      </c>
      <c r="Y1435">
        <v>68300</v>
      </c>
      <c r="Z1435">
        <v>7.8</v>
      </c>
      <c r="AA1435">
        <v>4</v>
      </c>
      <c r="AB1435">
        <v>6700</v>
      </c>
      <c r="AC1435">
        <v>71200</v>
      </c>
      <c r="AD1435">
        <v>9.4</v>
      </c>
      <c r="AE1435">
        <v>4.3</v>
      </c>
      <c r="AF1435">
        <v>9800</v>
      </c>
      <c r="AG1435">
        <v>72200</v>
      </c>
      <c r="AH1435">
        <v>13.6</v>
      </c>
      <c r="AI1435">
        <v>5.0999999999999996</v>
      </c>
      <c r="AJ1435">
        <v>10800</v>
      </c>
      <c r="AK1435">
        <v>77800</v>
      </c>
      <c r="AL1435">
        <v>13.9</v>
      </c>
      <c r="AM1435">
        <v>4.8</v>
      </c>
      <c r="AN1435">
        <v>6500</v>
      </c>
      <c r="AO1435">
        <v>75700</v>
      </c>
      <c r="AP1435">
        <v>8.6</v>
      </c>
      <c r="AQ1435">
        <v>4.3</v>
      </c>
      <c r="AR1435">
        <v>7800</v>
      </c>
      <c r="AS1435">
        <v>70500</v>
      </c>
      <c r="AT1435">
        <v>11.1</v>
      </c>
      <c r="AU1435">
        <v>4.7</v>
      </c>
      <c r="AV1435">
        <v>7600</v>
      </c>
      <c r="AW1435">
        <v>71600</v>
      </c>
      <c r="AX1435">
        <v>10.5</v>
      </c>
      <c r="AY1435">
        <v>4.5</v>
      </c>
      <c r="AZ1435">
        <v>6500</v>
      </c>
      <c r="BA1435">
        <v>72000</v>
      </c>
      <c r="BB1435">
        <v>9</v>
      </c>
      <c r="BC1435">
        <v>4.3</v>
      </c>
      <c r="BD1435">
        <v>4900</v>
      </c>
      <c r="BE1435">
        <v>78800</v>
      </c>
      <c r="BF1435">
        <v>6.2</v>
      </c>
      <c r="BG1435">
        <v>3.5</v>
      </c>
      <c r="BH1435">
        <v>10800</v>
      </c>
      <c r="BI1435">
        <v>77100</v>
      </c>
      <c r="BJ1435">
        <v>14</v>
      </c>
      <c r="BK1435">
        <v>5.4</v>
      </c>
      <c r="BL1435">
        <v>7600</v>
      </c>
      <c r="BM1435">
        <v>80600</v>
      </c>
      <c r="BN1435">
        <v>9.5</v>
      </c>
      <c r="BO1435">
        <v>4.3</v>
      </c>
      <c r="BP1435">
        <v>4500</v>
      </c>
      <c r="BQ1435">
        <v>79100</v>
      </c>
      <c r="BR1435">
        <v>5.7</v>
      </c>
      <c r="BS1435">
        <v>3.7</v>
      </c>
      <c r="BT1435">
        <v>7500</v>
      </c>
      <c r="BU1435">
        <v>77900</v>
      </c>
      <c r="BV1435">
        <v>9.6</v>
      </c>
      <c r="BW1435">
        <v>4.4000000000000004</v>
      </c>
    </row>
    <row r="1436" spans="1:75" x14ac:dyDescent="0.3">
      <c r="A1436" t="s">
        <v>411</v>
      </c>
      <c r="B1436" t="str">
        <f>VLOOKUP(A1436,'class and classification'!$A$1:$B$338,2,FALSE)</f>
        <v>Predominantly Urban</v>
      </c>
      <c r="C1436" t="str">
        <f>VLOOKUP(A1436,'class and classification'!$A$1:$C$338,3,FALSE)</f>
        <v>SD</v>
      </c>
      <c r="D1436">
        <v>5200</v>
      </c>
      <c r="E1436">
        <v>71300</v>
      </c>
      <c r="F1436">
        <v>7.3</v>
      </c>
      <c r="G1436">
        <v>2.4</v>
      </c>
      <c r="H1436">
        <v>6400</v>
      </c>
      <c r="I1436">
        <v>76400</v>
      </c>
      <c r="J1436">
        <v>8.3000000000000007</v>
      </c>
      <c r="K1436">
        <v>2.5</v>
      </c>
      <c r="L1436">
        <v>6100</v>
      </c>
      <c r="M1436">
        <v>72600</v>
      </c>
      <c r="N1436">
        <v>8.5</v>
      </c>
      <c r="O1436">
        <v>3.9</v>
      </c>
      <c r="P1436">
        <v>5400</v>
      </c>
      <c r="Q1436">
        <v>69700</v>
      </c>
      <c r="R1436">
        <v>7.7</v>
      </c>
      <c r="S1436">
        <v>4.0999999999999996</v>
      </c>
      <c r="T1436">
        <v>3800</v>
      </c>
      <c r="U1436">
        <v>78100</v>
      </c>
      <c r="V1436">
        <v>4.8</v>
      </c>
      <c r="W1436">
        <v>2.9</v>
      </c>
      <c r="X1436">
        <v>2800</v>
      </c>
      <c r="Y1436">
        <v>76100</v>
      </c>
      <c r="Z1436">
        <v>3.7</v>
      </c>
      <c r="AA1436" t="s">
        <v>38</v>
      </c>
      <c r="AB1436">
        <v>3200</v>
      </c>
      <c r="AC1436">
        <v>74400</v>
      </c>
      <c r="AD1436">
        <v>4.3</v>
      </c>
      <c r="AE1436" t="s">
        <v>38</v>
      </c>
      <c r="AF1436">
        <v>3000</v>
      </c>
      <c r="AG1436">
        <v>82900</v>
      </c>
      <c r="AH1436">
        <v>3.6</v>
      </c>
      <c r="AI1436" t="s">
        <v>38</v>
      </c>
      <c r="AJ1436">
        <v>6000</v>
      </c>
      <c r="AK1436">
        <v>79300</v>
      </c>
      <c r="AL1436">
        <v>7.5</v>
      </c>
      <c r="AM1436">
        <v>4.3</v>
      </c>
      <c r="AN1436">
        <v>7700</v>
      </c>
      <c r="AO1436">
        <v>80000</v>
      </c>
      <c r="AP1436">
        <v>9.6</v>
      </c>
      <c r="AQ1436">
        <v>4.5999999999999996</v>
      </c>
      <c r="AR1436">
        <v>4600</v>
      </c>
      <c r="AS1436">
        <v>80900</v>
      </c>
      <c r="AT1436">
        <v>5.6</v>
      </c>
      <c r="AU1436" t="s">
        <v>38</v>
      </c>
      <c r="AV1436">
        <v>5900</v>
      </c>
      <c r="AW1436">
        <v>91000</v>
      </c>
      <c r="AX1436">
        <v>6.5</v>
      </c>
      <c r="AY1436">
        <v>3.7</v>
      </c>
      <c r="AZ1436">
        <v>7100</v>
      </c>
      <c r="BA1436">
        <v>85100</v>
      </c>
      <c r="BB1436">
        <v>8.4</v>
      </c>
      <c r="BC1436">
        <v>4</v>
      </c>
      <c r="BD1436">
        <v>9400</v>
      </c>
      <c r="BE1436">
        <v>87200</v>
      </c>
      <c r="BF1436">
        <v>10.8</v>
      </c>
      <c r="BG1436">
        <v>6.2</v>
      </c>
      <c r="BH1436">
        <v>2800</v>
      </c>
      <c r="BI1436">
        <v>88700</v>
      </c>
      <c r="BJ1436">
        <v>3.1</v>
      </c>
      <c r="BK1436" t="s">
        <v>38</v>
      </c>
      <c r="BL1436">
        <v>2200</v>
      </c>
      <c r="BM1436">
        <v>87000</v>
      </c>
      <c r="BN1436">
        <v>2.5</v>
      </c>
      <c r="BO1436" t="s">
        <v>38</v>
      </c>
      <c r="BP1436">
        <v>4300</v>
      </c>
      <c r="BQ1436">
        <v>74200</v>
      </c>
      <c r="BR1436">
        <v>5.8</v>
      </c>
      <c r="BS1436" t="s">
        <v>38</v>
      </c>
      <c r="BT1436">
        <v>6700</v>
      </c>
      <c r="BU1436">
        <v>75000</v>
      </c>
      <c r="BV1436">
        <v>9</v>
      </c>
      <c r="BW1436" t="s">
        <v>38</v>
      </c>
    </row>
    <row r="1437" spans="1:75" x14ac:dyDescent="0.3">
      <c r="A1437" t="s">
        <v>412</v>
      </c>
      <c r="B1437" t="str">
        <f>VLOOKUP(A1437,'class and classification'!$A$1:$B$338,2,FALSE)</f>
        <v>Predominantly Rural</v>
      </c>
      <c r="C1437" t="str">
        <f>VLOOKUP(A1437,'class and classification'!$A$1:$C$338,3,FALSE)</f>
        <v>SD</v>
      </c>
      <c r="D1437">
        <v>7500</v>
      </c>
      <c r="E1437">
        <v>65900</v>
      </c>
      <c r="F1437">
        <v>11.4</v>
      </c>
      <c r="G1437">
        <v>3</v>
      </c>
      <c r="H1437">
        <v>5400</v>
      </c>
      <c r="I1437">
        <v>67500</v>
      </c>
      <c r="J1437">
        <v>8</v>
      </c>
      <c r="K1437">
        <v>2.6</v>
      </c>
      <c r="L1437">
        <v>6100</v>
      </c>
      <c r="M1437">
        <v>65600</v>
      </c>
      <c r="N1437">
        <v>9.1999999999999993</v>
      </c>
      <c r="O1437">
        <v>3.9</v>
      </c>
      <c r="P1437">
        <v>7400</v>
      </c>
      <c r="Q1437">
        <v>65000</v>
      </c>
      <c r="R1437">
        <v>11.4</v>
      </c>
      <c r="S1437">
        <v>4.4000000000000004</v>
      </c>
      <c r="T1437">
        <v>8600</v>
      </c>
      <c r="U1437">
        <v>67300</v>
      </c>
      <c r="V1437">
        <v>12.8</v>
      </c>
      <c r="W1437">
        <v>4.2</v>
      </c>
      <c r="X1437">
        <v>7800</v>
      </c>
      <c r="Y1437">
        <v>71400</v>
      </c>
      <c r="Z1437">
        <v>10.9</v>
      </c>
      <c r="AA1437">
        <v>4.2</v>
      </c>
      <c r="AB1437">
        <v>6300</v>
      </c>
      <c r="AC1437">
        <v>68200</v>
      </c>
      <c r="AD1437">
        <v>9.1999999999999993</v>
      </c>
      <c r="AE1437">
        <v>4.2</v>
      </c>
      <c r="AF1437">
        <v>5100</v>
      </c>
      <c r="AG1437">
        <v>69400</v>
      </c>
      <c r="AH1437">
        <v>7.4</v>
      </c>
      <c r="AI1437">
        <v>3.9</v>
      </c>
      <c r="AJ1437">
        <v>4800</v>
      </c>
      <c r="AK1437">
        <v>68100</v>
      </c>
      <c r="AL1437">
        <v>7.1</v>
      </c>
      <c r="AM1437">
        <v>3.8</v>
      </c>
      <c r="AN1437">
        <v>5700</v>
      </c>
      <c r="AO1437">
        <v>68600</v>
      </c>
      <c r="AP1437">
        <v>8.1999999999999993</v>
      </c>
      <c r="AQ1437">
        <v>3.8</v>
      </c>
      <c r="AR1437">
        <v>4400</v>
      </c>
      <c r="AS1437">
        <v>73400</v>
      </c>
      <c r="AT1437">
        <v>6</v>
      </c>
      <c r="AU1437">
        <v>3.3</v>
      </c>
      <c r="AV1437">
        <v>6000</v>
      </c>
      <c r="AW1437">
        <v>76600</v>
      </c>
      <c r="AX1437">
        <v>7.8</v>
      </c>
      <c r="AY1437">
        <v>3.8</v>
      </c>
      <c r="AZ1437">
        <v>5700</v>
      </c>
      <c r="BA1437">
        <v>69400</v>
      </c>
      <c r="BB1437">
        <v>8.1999999999999993</v>
      </c>
      <c r="BC1437">
        <v>4.4000000000000004</v>
      </c>
      <c r="BD1437">
        <v>5900</v>
      </c>
      <c r="BE1437">
        <v>66600</v>
      </c>
      <c r="BF1437">
        <v>8.9</v>
      </c>
      <c r="BG1437">
        <v>4.4000000000000004</v>
      </c>
      <c r="BH1437">
        <v>7000</v>
      </c>
      <c r="BI1437">
        <v>72100</v>
      </c>
      <c r="BJ1437">
        <v>9.6999999999999993</v>
      </c>
      <c r="BK1437">
        <v>4.5999999999999996</v>
      </c>
      <c r="BL1437">
        <v>8300</v>
      </c>
      <c r="BM1437">
        <v>77700</v>
      </c>
      <c r="BN1437">
        <v>10.6</v>
      </c>
      <c r="BO1437">
        <v>4.5</v>
      </c>
      <c r="BP1437">
        <v>6000</v>
      </c>
      <c r="BQ1437">
        <v>75600</v>
      </c>
      <c r="BR1437">
        <v>7.9</v>
      </c>
      <c r="BS1437">
        <v>4.4000000000000004</v>
      </c>
      <c r="BT1437">
        <v>4900</v>
      </c>
      <c r="BU1437">
        <v>68600</v>
      </c>
      <c r="BV1437">
        <v>7.2</v>
      </c>
      <c r="BW1437">
        <v>3.7</v>
      </c>
    </row>
    <row r="1438" spans="1:75" x14ac:dyDescent="0.3">
      <c r="A1438" t="s">
        <v>413</v>
      </c>
      <c r="B1438" t="str">
        <f>VLOOKUP(A1438,'class and classification'!$A$1:$B$338,2,FALSE)</f>
        <v>Predominantly Rural</v>
      </c>
      <c r="C1438" t="str">
        <f>VLOOKUP(A1438,'class and classification'!$A$1:$C$338,3,FALSE)</f>
        <v>SD</v>
      </c>
      <c r="D1438">
        <v>7300</v>
      </c>
      <c r="E1438">
        <v>60100</v>
      </c>
      <c r="F1438">
        <v>12.1</v>
      </c>
      <c r="G1438">
        <v>3.2</v>
      </c>
      <c r="H1438">
        <v>7300</v>
      </c>
      <c r="I1438">
        <v>63700</v>
      </c>
      <c r="J1438">
        <v>11.5</v>
      </c>
      <c r="K1438">
        <v>3</v>
      </c>
      <c r="L1438">
        <v>7000</v>
      </c>
      <c r="M1438">
        <v>62800</v>
      </c>
      <c r="N1438">
        <v>11.2</v>
      </c>
      <c r="O1438">
        <v>4.2</v>
      </c>
      <c r="P1438">
        <v>4000</v>
      </c>
      <c r="Q1438">
        <v>66900</v>
      </c>
      <c r="R1438">
        <v>5.9</v>
      </c>
      <c r="S1438">
        <v>3.1</v>
      </c>
      <c r="T1438">
        <v>4100</v>
      </c>
      <c r="U1438">
        <v>63600</v>
      </c>
      <c r="V1438">
        <v>6.4</v>
      </c>
      <c r="W1438">
        <v>3.3</v>
      </c>
      <c r="X1438">
        <v>5100</v>
      </c>
      <c r="Y1438">
        <v>60300</v>
      </c>
      <c r="Z1438">
        <v>8.5</v>
      </c>
      <c r="AA1438">
        <v>4</v>
      </c>
      <c r="AB1438">
        <v>6300</v>
      </c>
      <c r="AC1438">
        <v>62600</v>
      </c>
      <c r="AD1438">
        <v>10</v>
      </c>
      <c r="AE1438">
        <v>4.8</v>
      </c>
      <c r="AF1438">
        <v>5000</v>
      </c>
      <c r="AG1438">
        <v>61700</v>
      </c>
      <c r="AH1438">
        <v>8.1</v>
      </c>
      <c r="AI1438">
        <v>4.4000000000000004</v>
      </c>
      <c r="AJ1438">
        <v>5800</v>
      </c>
      <c r="AK1438">
        <v>61800</v>
      </c>
      <c r="AL1438">
        <v>9.3000000000000007</v>
      </c>
      <c r="AM1438">
        <v>4.3</v>
      </c>
      <c r="AN1438">
        <v>5000</v>
      </c>
      <c r="AO1438">
        <v>62200</v>
      </c>
      <c r="AP1438">
        <v>8</v>
      </c>
      <c r="AQ1438">
        <v>3.9</v>
      </c>
      <c r="AR1438">
        <v>3400</v>
      </c>
      <c r="AS1438">
        <v>57900</v>
      </c>
      <c r="AT1438">
        <v>6</v>
      </c>
      <c r="AU1438">
        <v>3.4</v>
      </c>
      <c r="AV1438">
        <v>4600</v>
      </c>
      <c r="AW1438">
        <v>62300</v>
      </c>
      <c r="AX1438">
        <v>7.3</v>
      </c>
      <c r="AY1438">
        <v>4.0999999999999996</v>
      </c>
      <c r="AZ1438">
        <v>5700</v>
      </c>
      <c r="BA1438">
        <v>67600</v>
      </c>
      <c r="BB1438">
        <v>8.4</v>
      </c>
      <c r="BC1438">
        <v>4.7</v>
      </c>
      <c r="BD1438">
        <v>4400</v>
      </c>
      <c r="BE1438">
        <v>68500</v>
      </c>
      <c r="BF1438">
        <v>6.4</v>
      </c>
      <c r="BG1438">
        <v>3.9</v>
      </c>
      <c r="BH1438">
        <v>4800</v>
      </c>
      <c r="BI1438">
        <v>61700</v>
      </c>
      <c r="BJ1438">
        <v>7.7</v>
      </c>
      <c r="BK1438" t="s">
        <v>38</v>
      </c>
      <c r="BL1438">
        <v>8000</v>
      </c>
      <c r="BM1438">
        <v>63800</v>
      </c>
      <c r="BN1438">
        <v>12.6</v>
      </c>
      <c r="BO1438">
        <v>5.2</v>
      </c>
      <c r="BP1438">
        <v>5100</v>
      </c>
      <c r="BQ1438">
        <v>74100</v>
      </c>
      <c r="BR1438">
        <v>6.8</v>
      </c>
      <c r="BS1438">
        <v>4</v>
      </c>
      <c r="BT1438">
        <v>6300</v>
      </c>
      <c r="BU1438">
        <v>60700</v>
      </c>
      <c r="BV1438">
        <v>10.3</v>
      </c>
      <c r="BW1438">
        <v>4.5</v>
      </c>
    </row>
    <row r="1439" spans="1:75" x14ac:dyDescent="0.3">
      <c r="A1439" t="s">
        <v>414</v>
      </c>
      <c r="B1439" t="str">
        <f>VLOOKUP(A1439,'class and classification'!$A$1:$B$338,2,FALSE)</f>
        <v>Predominantly Rural</v>
      </c>
      <c r="C1439" t="str">
        <f>VLOOKUP(A1439,'class and classification'!$A$1:$C$338,3,FALSE)</f>
        <v>SD</v>
      </c>
      <c r="D1439">
        <v>7100</v>
      </c>
      <c r="E1439">
        <v>51800</v>
      </c>
      <c r="F1439">
        <v>13.7</v>
      </c>
      <c r="G1439">
        <v>3</v>
      </c>
      <c r="H1439">
        <v>8200</v>
      </c>
      <c r="I1439">
        <v>55200</v>
      </c>
      <c r="J1439">
        <v>14.9</v>
      </c>
      <c r="K1439">
        <v>3</v>
      </c>
      <c r="L1439">
        <v>7200</v>
      </c>
      <c r="M1439">
        <v>55900</v>
      </c>
      <c r="N1439">
        <v>12.8</v>
      </c>
      <c r="O1439">
        <v>4.5999999999999996</v>
      </c>
      <c r="P1439">
        <v>7800</v>
      </c>
      <c r="Q1439">
        <v>55300</v>
      </c>
      <c r="R1439">
        <v>14.1</v>
      </c>
      <c r="S1439">
        <v>5.0999999999999996</v>
      </c>
      <c r="T1439">
        <v>8800</v>
      </c>
      <c r="U1439">
        <v>55800</v>
      </c>
      <c r="V1439">
        <v>15.7</v>
      </c>
      <c r="W1439">
        <v>5.7</v>
      </c>
      <c r="X1439">
        <v>6300</v>
      </c>
      <c r="Y1439">
        <v>51800</v>
      </c>
      <c r="Z1439">
        <v>12.3</v>
      </c>
      <c r="AA1439">
        <v>5.6</v>
      </c>
      <c r="AB1439">
        <v>9700</v>
      </c>
      <c r="AC1439">
        <v>55200</v>
      </c>
      <c r="AD1439">
        <v>17.600000000000001</v>
      </c>
      <c r="AE1439">
        <v>6.6</v>
      </c>
      <c r="AF1439">
        <v>6500</v>
      </c>
      <c r="AG1439">
        <v>57000</v>
      </c>
      <c r="AH1439">
        <v>11.5</v>
      </c>
      <c r="AI1439">
        <v>5.0999999999999996</v>
      </c>
      <c r="AJ1439">
        <v>5500</v>
      </c>
      <c r="AK1439">
        <v>54000</v>
      </c>
      <c r="AL1439">
        <v>10.1</v>
      </c>
      <c r="AM1439">
        <v>4.9000000000000004</v>
      </c>
      <c r="AN1439">
        <v>7700</v>
      </c>
      <c r="AO1439">
        <v>55600</v>
      </c>
      <c r="AP1439">
        <v>13.9</v>
      </c>
      <c r="AQ1439">
        <v>5.8</v>
      </c>
      <c r="AR1439">
        <v>6800</v>
      </c>
      <c r="AS1439">
        <v>56200</v>
      </c>
      <c r="AT1439">
        <v>12.2</v>
      </c>
      <c r="AU1439">
        <v>5.4</v>
      </c>
      <c r="AV1439">
        <v>7800</v>
      </c>
      <c r="AW1439">
        <v>59100</v>
      </c>
      <c r="AX1439">
        <v>13.2</v>
      </c>
      <c r="AY1439">
        <v>5.4</v>
      </c>
      <c r="AZ1439">
        <v>6500</v>
      </c>
      <c r="BA1439">
        <v>56000</v>
      </c>
      <c r="BB1439">
        <v>11.6</v>
      </c>
      <c r="BC1439">
        <v>5.7</v>
      </c>
      <c r="BD1439">
        <v>5600</v>
      </c>
      <c r="BE1439">
        <v>57600</v>
      </c>
      <c r="BF1439">
        <v>9.6999999999999993</v>
      </c>
      <c r="BG1439">
        <v>5.4</v>
      </c>
      <c r="BH1439">
        <v>4800</v>
      </c>
      <c r="BI1439">
        <v>60700</v>
      </c>
      <c r="BJ1439">
        <v>7.9</v>
      </c>
      <c r="BK1439">
        <v>4.5</v>
      </c>
      <c r="BL1439">
        <v>6900</v>
      </c>
      <c r="BM1439">
        <v>59700</v>
      </c>
      <c r="BN1439">
        <v>11.6</v>
      </c>
      <c r="BO1439">
        <v>5.3</v>
      </c>
      <c r="BP1439">
        <v>7300</v>
      </c>
      <c r="BQ1439">
        <v>53600</v>
      </c>
      <c r="BR1439">
        <v>13.5</v>
      </c>
      <c r="BS1439">
        <v>6.6</v>
      </c>
      <c r="BT1439">
        <v>7200</v>
      </c>
      <c r="BU1439">
        <v>54800</v>
      </c>
      <c r="BV1439">
        <v>13.1</v>
      </c>
      <c r="BW1439">
        <v>6.4</v>
      </c>
    </row>
    <row r="1440" spans="1:75" x14ac:dyDescent="0.3">
      <c r="A1440" t="s">
        <v>415</v>
      </c>
      <c r="B1440" t="str">
        <f>VLOOKUP(A1440,'class and classification'!$A$1:$B$338,2,FALSE)</f>
        <v>Predominantly Urban</v>
      </c>
      <c r="C1440" t="str">
        <f>VLOOKUP(A1440,'class and classification'!$A$1:$C$338,3,FALSE)</f>
        <v>SD</v>
      </c>
      <c r="D1440">
        <v>5200</v>
      </c>
      <c r="E1440">
        <v>62600</v>
      </c>
      <c r="F1440">
        <v>8.3000000000000007</v>
      </c>
      <c r="G1440">
        <v>2.7</v>
      </c>
      <c r="H1440">
        <v>4000</v>
      </c>
      <c r="I1440">
        <v>65300</v>
      </c>
      <c r="J1440">
        <v>6.1</v>
      </c>
      <c r="K1440">
        <v>2.4</v>
      </c>
      <c r="L1440">
        <v>3100</v>
      </c>
      <c r="M1440">
        <v>60900</v>
      </c>
      <c r="N1440">
        <v>5.0999999999999996</v>
      </c>
      <c r="O1440" t="s">
        <v>38</v>
      </c>
      <c r="P1440">
        <v>6800</v>
      </c>
      <c r="Q1440">
        <v>64800</v>
      </c>
      <c r="R1440">
        <v>10.5</v>
      </c>
      <c r="S1440">
        <v>4.5</v>
      </c>
      <c r="T1440">
        <v>3100</v>
      </c>
      <c r="U1440">
        <v>63900</v>
      </c>
      <c r="V1440">
        <v>4.9000000000000004</v>
      </c>
      <c r="W1440" t="s">
        <v>38</v>
      </c>
      <c r="X1440">
        <v>3800</v>
      </c>
      <c r="Y1440">
        <v>63800</v>
      </c>
      <c r="Z1440">
        <v>5.9</v>
      </c>
      <c r="AA1440">
        <v>3.6</v>
      </c>
      <c r="AB1440">
        <v>4300</v>
      </c>
      <c r="AC1440">
        <v>65000</v>
      </c>
      <c r="AD1440">
        <v>6.6</v>
      </c>
      <c r="AE1440">
        <v>3.8</v>
      </c>
      <c r="AF1440">
        <v>3800</v>
      </c>
      <c r="AG1440">
        <v>62600</v>
      </c>
      <c r="AH1440">
        <v>6</v>
      </c>
      <c r="AI1440">
        <v>3.6</v>
      </c>
      <c r="AJ1440">
        <v>2600</v>
      </c>
      <c r="AK1440">
        <v>60700</v>
      </c>
      <c r="AL1440">
        <v>4.3</v>
      </c>
      <c r="AM1440" t="s">
        <v>38</v>
      </c>
      <c r="AN1440">
        <v>3700</v>
      </c>
      <c r="AO1440">
        <v>64700</v>
      </c>
      <c r="AP1440">
        <v>5.7</v>
      </c>
      <c r="AQ1440">
        <v>3.4</v>
      </c>
      <c r="AR1440">
        <v>3400</v>
      </c>
      <c r="AS1440">
        <v>63300</v>
      </c>
      <c r="AT1440">
        <v>5.4</v>
      </c>
      <c r="AU1440">
        <v>3.3</v>
      </c>
      <c r="AV1440">
        <v>3700</v>
      </c>
      <c r="AW1440">
        <v>62000</v>
      </c>
      <c r="AX1440">
        <v>5.9</v>
      </c>
      <c r="AY1440">
        <v>3.6</v>
      </c>
      <c r="AZ1440">
        <v>2100</v>
      </c>
      <c r="BA1440">
        <v>61000</v>
      </c>
      <c r="BB1440">
        <v>3.4</v>
      </c>
      <c r="BC1440" t="s">
        <v>38</v>
      </c>
      <c r="BD1440">
        <v>3900</v>
      </c>
      <c r="BE1440">
        <v>62800</v>
      </c>
      <c r="BF1440">
        <v>6.1</v>
      </c>
      <c r="BG1440" t="s">
        <v>38</v>
      </c>
      <c r="BH1440">
        <v>2100</v>
      </c>
      <c r="BI1440">
        <v>64100</v>
      </c>
      <c r="BJ1440">
        <v>3.3</v>
      </c>
      <c r="BK1440" t="s">
        <v>38</v>
      </c>
      <c r="BL1440">
        <v>3400</v>
      </c>
      <c r="BM1440">
        <v>64000</v>
      </c>
      <c r="BN1440">
        <v>5.2</v>
      </c>
      <c r="BO1440" t="s">
        <v>38</v>
      </c>
      <c r="BP1440">
        <v>1800</v>
      </c>
      <c r="BQ1440">
        <v>66400</v>
      </c>
      <c r="BR1440">
        <v>2.7</v>
      </c>
      <c r="BS1440" t="s">
        <v>38</v>
      </c>
      <c r="BT1440">
        <v>1200</v>
      </c>
      <c r="BU1440">
        <v>68100</v>
      </c>
      <c r="BV1440">
        <v>1.8</v>
      </c>
      <c r="BW1440" t="s">
        <v>38</v>
      </c>
    </row>
    <row r="1441" spans="1:75" x14ac:dyDescent="0.3">
      <c r="A1441" t="s">
        <v>416</v>
      </c>
      <c r="B1441" t="str">
        <f>VLOOKUP(A1441,'class and classification'!$A$1:$B$338,2,FALSE)</f>
        <v>Predominantly Urban</v>
      </c>
      <c r="C1441" t="str">
        <f>VLOOKUP(A1441,'class and classification'!$A$1:$C$338,3,FALSE)</f>
        <v>SD</v>
      </c>
      <c r="D1441">
        <v>3300</v>
      </c>
      <c r="E1441">
        <v>35900</v>
      </c>
      <c r="F1441">
        <v>9.1</v>
      </c>
      <c r="G1441">
        <v>2.9</v>
      </c>
      <c r="H1441">
        <v>1900</v>
      </c>
      <c r="I1441">
        <v>35800</v>
      </c>
      <c r="J1441">
        <v>5.4</v>
      </c>
      <c r="K1441">
        <v>2.2000000000000002</v>
      </c>
      <c r="L1441">
        <v>2300</v>
      </c>
      <c r="M1441">
        <v>35400</v>
      </c>
      <c r="N1441">
        <v>6.5</v>
      </c>
      <c r="O1441" t="s">
        <v>38</v>
      </c>
      <c r="P1441">
        <v>2900</v>
      </c>
      <c r="Q1441">
        <v>37600</v>
      </c>
      <c r="R1441">
        <v>7.7</v>
      </c>
      <c r="S1441" t="s">
        <v>38</v>
      </c>
      <c r="T1441">
        <v>2200</v>
      </c>
      <c r="U1441">
        <v>38200</v>
      </c>
      <c r="V1441">
        <v>5.6</v>
      </c>
      <c r="W1441" t="s">
        <v>38</v>
      </c>
      <c r="X1441">
        <v>1900</v>
      </c>
      <c r="Y1441">
        <v>34800</v>
      </c>
      <c r="Z1441">
        <v>5.5</v>
      </c>
      <c r="AA1441" t="s">
        <v>38</v>
      </c>
      <c r="AB1441" t="s">
        <v>37</v>
      </c>
      <c r="AC1441">
        <v>36300</v>
      </c>
      <c r="AD1441" t="s">
        <v>37</v>
      </c>
      <c r="AE1441" t="s">
        <v>37</v>
      </c>
      <c r="AF1441">
        <v>3400</v>
      </c>
      <c r="AG1441">
        <v>35300</v>
      </c>
      <c r="AH1441">
        <v>9.5</v>
      </c>
      <c r="AI1441" t="s">
        <v>38</v>
      </c>
      <c r="AJ1441">
        <v>1400</v>
      </c>
      <c r="AK1441">
        <v>37100</v>
      </c>
      <c r="AL1441">
        <v>3.8</v>
      </c>
      <c r="AM1441" t="s">
        <v>38</v>
      </c>
      <c r="AN1441">
        <v>2900</v>
      </c>
      <c r="AO1441">
        <v>37000</v>
      </c>
      <c r="AP1441">
        <v>7.8</v>
      </c>
      <c r="AQ1441" t="s">
        <v>38</v>
      </c>
      <c r="AR1441">
        <v>4400</v>
      </c>
      <c r="AS1441">
        <v>41900</v>
      </c>
      <c r="AT1441">
        <v>10.4</v>
      </c>
      <c r="AU1441">
        <v>6.2</v>
      </c>
      <c r="AV1441">
        <v>1800</v>
      </c>
      <c r="AW1441">
        <v>38800</v>
      </c>
      <c r="AX1441">
        <v>4.7</v>
      </c>
      <c r="AY1441" t="s">
        <v>38</v>
      </c>
      <c r="AZ1441">
        <v>2500</v>
      </c>
      <c r="BA1441">
        <v>40700</v>
      </c>
      <c r="BB1441">
        <v>6</v>
      </c>
      <c r="BC1441" t="s">
        <v>38</v>
      </c>
      <c r="BD1441">
        <v>2700</v>
      </c>
      <c r="BE1441">
        <v>35100</v>
      </c>
      <c r="BF1441">
        <v>7.6</v>
      </c>
      <c r="BG1441" t="s">
        <v>38</v>
      </c>
      <c r="BH1441" t="s">
        <v>37</v>
      </c>
      <c r="BI1441">
        <v>41600</v>
      </c>
      <c r="BJ1441" t="s">
        <v>37</v>
      </c>
      <c r="BK1441" t="s">
        <v>37</v>
      </c>
      <c r="BL1441">
        <v>1300</v>
      </c>
      <c r="BM1441">
        <v>39700</v>
      </c>
      <c r="BN1441">
        <v>3.2</v>
      </c>
      <c r="BO1441" t="s">
        <v>38</v>
      </c>
      <c r="BP1441">
        <v>3900</v>
      </c>
      <c r="BQ1441">
        <v>42600</v>
      </c>
      <c r="BR1441">
        <v>9.1</v>
      </c>
      <c r="BS1441" t="s">
        <v>38</v>
      </c>
      <c r="BT1441">
        <v>1500</v>
      </c>
      <c r="BU1441">
        <v>40200</v>
      </c>
      <c r="BV1441">
        <v>3.7</v>
      </c>
      <c r="BW1441" t="s">
        <v>38</v>
      </c>
    </row>
    <row r="1442" spans="1:75" x14ac:dyDescent="0.3">
      <c r="A1442" t="s">
        <v>417</v>
      </c>
      <c r="B1442" t="str">
        <f>VLOOKUP(A1442,'class and classification'!$A$1:$B$338,2,FALSE)</f>
        <v>Predominantly Urban</v>
      </c>
      <c r="C1442" t="str">
        <f>VLOOKUP(A1442,'class and classification'!$A$1:$C$338,3,FALSE)</f>
        <v>SD</v>
      </c>
      <c r="D1442">
        <v>9000</v>
      </c>
      <c r="E1442">
        <v>67800</v>
      </c>
      <c r="F1442">
        <v>13.3</v>
      </c>
      <c r="G1442">
        <v>3.3</v>
      </c>
      <c r="H1442">
        <v>6500</v>
      </c>
      <c r="I1442">
        <v>68000</v>
      </c>
      <c r="J1442">
        <v>9.5</v>
      </c>
      <c r="K1442">
        <v>3.1</v>
      </c>
      <c r="L1442">
        <v>5200</v>
      </c>
      <c r="M1442">
        <v>71900</v>
      </c>
      <c r="N1442">
        <v>7.2</v>
      </c>
      <c r="O1442">
        <v>3.4</v>
      </c>
      <c r="P1442">
        <v>7900</v>
      </c>
      <c r="Q1442">
        <v>74400</v>
      </c>
      <c r="R1442">
        <v>10.6</v>
      </c>
      <c r="S1442">
        <v>4.0999999999999996</v>
      </c>
      <c r="T1442">
        <v>6600</v>
      </c>
      <c r="U1442">
        <v>73900</v>
      </c>
      <c r="V1442">
        <v>9</v>
      </c>
      <c r="W1442">
        <v>4</v>
      </c>
      <c r="X1442">
        <v>4400</v>
      </c>
      <c r="Y1442">
        <v>66000</v>
      </c>
      <c r="Z1442">
        <v>6.7</v>
      </c>
      <c r="AA1442">
        <v>3.9</v>
      </c>
      <c r="AB1442">
        <v>8400</v>
      </c>
      <c r="AC1442">
        <v>71000</v>
      </c>
      <c r="AD1442">
        <v>11.8</v>
      </c>
      <c r="AE1442">
        <v>5.0999999999999996</v>
      </c>
      <c r="AF1442">
        <v>6400</v>
      </c>
      <c r="AG1442">
        <v>73400</v>
      </c>
      <c r="AH1442">
        <v>8.6999999999999993</v>
      </c>
      <c r="AI1442">
        <v>3.9</v>
      </c>
      <c r="AJ1442">
        <v>5100</v>
      </c>
      <c r="AK1442">
        <v>67400</v>
      </c>
      <c r="AL1442">
        <v>7.6</v>
      </c>
      <c r="AM1442">
        <v>4.0999999999999996</v>
      </c>
      <c r="AN1442">
        <v>4100</v>
      </c>
      <c r="AO1442">
        <v>64200</v>
      </c>
      <c r="AP1442">
        <v>6.4</v>
      </c>
      <c r="AQ1442">
        <v>3.8</v>
      </c>
      <c r="AR1442">
        <v>8300</v>
      </c>
      <c r="AS1442">
        <v>69800</v>
      </c>
      <c r="AT1442">
        <v>11.9</v>
      </c>
      <c r="AU1442">
        <v>5</v>
      </c>
      <c r="AV1442">
        <v>4900</v>
      </c>
      <c r="AW1442">
        <v>69600</v>
      </c>
      <c r="AX1442">
        <v>7</v>
      </c>
      <c r="AY1442">
        <v>4.3</v>
      </c>
      <c r="AZ1442">
        <v>3600</v>
      </c>
      <c r="BA1442">
        <v>75600</v>
      </c>
      <c r="BB1442">
        <v>4.8</v>
      </c>
      <c r="BC1442" t="s">
        <v>38</v>
      </c>
      <c r="BD1442">
        <v>6600</v>
      </c>
      <c r="BE1442">
        <v>81900</v>
      </c>
      <c r="BF1442">
        <v>8.1</v>
      </c>
      <c r="BG1442">
        <v>4.5999999999999996</v>
      </c>
      <c r="BH1442">
        <v>7600</v>
      </c>
      <c r="BI1442">
        <v>75300</v>
      </c>
      <c r="BJ1442">
        <v>10.1</v>
      </c>
      <c r="BK1442">
        <v>5.9</v>
      </c>
      <c r="BL1442">
        <v>9000</v>
      </c>
      <c r="BM1442">
        <v>87900</v>
      </c>
      <c r="BN1442">
        <v>10.199999999999999</v>
      </c>
      <c r="BO1442">
        <v>5</v>
      </c>
      <c r="BP1442">
        <v>6900</v>
      </c>
      <c r="BQ1442">
        <v>82000</v>
      </c>
      <c r="BR1442">
        <v>8.4</v>
      </c>
      <c r="BS1442" t="s">
        <v>38</v>
      </c>
      <c r="BT1442">
        <v>5800</v>
      </c>
      <c r="BU1442">
        <v>78800</v>
      </c>
      <c r="BV1442">
        <v>7.3</v>
      </c>
      <c r="BW1442" t="s">
        <v>38</v>
      </c>
    </row>
    <row r="1443" spans="1:75" x14ac:dyDescent="0.3">
      <c r="A1443" t="s">
        <v>418</v>
      </c>
      <c r="B1443" t="str">
        <f>VLOOKUP(A1443,'class and classification'!$A$1:$B$338,2,FALSE)</f>
        <v>Urban with Significant Rural</v>
      </c>
      <c r="C1443" t="str">
        <f>VLOOKUP(A1443,'class and classification'!$A$1:$C$338,3,FALSE)</f>
        <v>SD</v>
      </c>
      <c r="D1443">
        <v>3700</v>
      </c>
      <c r="E1443">
        <v>38800</v>
      </c>
      <c r="F1443">
        <v>9.5</v>
      </c>
      <c r="G1443">
        <v>2.9</v>
      </c>
      <c r="H1443">
        <v>3300</v>
      </c>
      <c r="I1443">
        <v>41300</v>
      </c>
      <c r="J1443">
        <v>8</v>
      </c>
      <c r="K1443">
        <v>2.6</v>
      </c>
      <c r="L1443">
        <v>2200</v>
      </c>
      <c r="M1443">
        <v>40000</v>
      </c>
      <c r="N1443">
        <v>5.6</v>
      </c>
      <c r="O1443" t="s">
        <v>38</v>
      </c>
      <c r="P1443">
        <v>2900</v>
      </c>
      <c r="Q1443">
        <v>41200</v>
      </c>
      <c r="R1443">
        <v>7.1</v>
      </c>
      <c r="S1443" t="s">
        <v>38</v>
      </c>
      <c r="T1443">
        <v>4600</v>
      </c>
      <c r="U1443">
        <v>41100</v>
      </c>
      <c r="V1443">
        <v>11.1</v>
      </c>
      <c r="W1443">
        <v>5.7</v>
      </c>
      <c r="X1443">
        <v>3400</v>
      </c>
      <c r="Y1443">
        <v>38900</v>
      </c>
      <c r="Z1443">
        <v>8.9</v>
      </c>
      <c r="AA1443">
        <v>5.2</v>
      </c>
      <c r="AB1443">
        <v>3800</v>
      </c>
      <c r="AC1443">
        <v>41100</v>
      </c>
      <c r="AD1443">
        <v>9.1</v>
      </c>
      <c r="AE1443">
        <v>5.3</v>
      </c>
      <c r="AF1443">
        <v>4100</v>
      </c>
      <c r="AG1443">
        <v>38200</v>
      </c>
      <c r="AH1443">
        <v>10.8</v>
      </c>
      <c r="AI1443">
        <v>5.5</v>
      </c>
      <c r="AJ1443">
        <v>3900</v>
      </c>
      <c r="AK1443">
        <v>41800</v>
      </c>
      <c r="AL1443">
        <v>9.1999999999999993</v>
      </c>
      <c r="AM1443">
        <v>5</v>
      </c>
      <c r="AN1443">
        <v>2200</v>
      </c>
      <c r="AO1443">
        <v>44200</v>
      </c>
      <c r="AP1443">
        <v>4.9000000000000004</v>
      </c>
      <c r="AQ1443" t="s">
        <v>38</v>
      </c>
      <c r="AR1443">
        <v>3900</v>
      </c>
      <c r="AS1443">
        <v>42800</v>
      </c>
      <c r="AT1443">
        <v>9.1</v>
      </c>
      <c r="AU1443" t="s">
        <v>38</v>
      </c>
      <c r="AV1443">
        <v>2300</v>
      </c>
      <c r="AW1443">
        <v>40700</v>
      </c>
      <c r="AX1443">
        <v>5.6</v>
      </c>
      <c r="AY1443" t="s">
        <v>38</v>
      </c>
      <c r="AZ1443">
        <v>2000</v>
      </c>
      <c r="BA1443">
        <v>43700</v>
      </c>
      <c r="BB1443">
        <v>4.5</v>
      </c>
      <c r="BC1443" t="s">
        <v>38</v>
      </c>
      <c r="BD1443">
        <v>2400</v>
      </c>
      <c r="BE1443">
        <v>38000</v>
      </c>
      <c r="BF1443">
        <v>6.3</v>
      </c>
      <c r="BG1443" t="s">
        <v>38</v>
      </c>
      <c r="BH1443">
        <v>2300</v>
      </c>
      <c r="BI1443">
        <v>41400</v>
      </c>
      <c r="BJ1443">
        <v>5.6</v>
      </c>
      <c r="BK1443" t="s">
        <v>38</v>
      </c>
      <c r="BL1443">
        <v>4100</v>
      </c>
      <c r="BM1443">
        <v>45000</v>
      </c>
      <c r="BN1443">
        <v>9.1999999999999993</v>
      </c>
      <c r="BO1443" t="s">
        <v>38</v>
      </c>
      <c r="BP1443">
        <v>5800</v>
      </c>
      <c r="BQ1443">
        <v>43200</v>
      </c>
      <c r="BR1443">
        <v>13.3</v>
      </c>
      <c r="BS1443">
        <v>6.7</v>
      </c>
      <c r="BT1443">
        <v>3300</v>
      </c>
      <c r="BU1443">
        <v>43300</v>
      </c>
      <c r="BV1443">
        <v>7.6</v>
      </c>
      <c r="BW1443" t="s">
        <v>38</v>
      </c>
    </row>
    <row r="1444" spans="1:75" x14ac:dyDescent="0.3">
      <c r="A1444" t="s">
        <v>419</v>
      </c>
      <c r="B1444" t="str">
        <f>VLOOKUP(A1444,'class and classification'!$A$1:$B$338,2,FALSE)</f>
        <v>Predominantly Urban</v>
      </c>
      <c r="C1444" t="str">
        <f>VLOOKUP(A1444,'class and classification'!$A$1:$C$338,3,FALSE)</f>
        <v>SD</v>
      </c>
      <c r="D1444">
        <v>6000</v>
      </c>
      <c r="E1444">
        <v>62000</v>
      </c>
      <c r="F1444">
        <v>9.6999999999999993</v>
      </c>
      <c r="G1444">
        <v>3</v>
      </c>
      <c r="H1444">
        <v>5500</v>
      </c>
      <c r="I1444">
        <v>61700</v>
      </c>
      <c r="J1444">
        <v>8.9</v>
      </c>
      <c r="K1444">
        <v>2.7</v>
      </c>
      <c r="L1444">
        <v>6100</v>
      </c>
      <c r="M1444">
        <v>62800</v>
      </c>
      <c r="N1444">
        <v>9.6999999999999993</v>
      </c>
      <c r="O1444">
        <v>4.3</v>
      </c>
      <c r="P1444">
        <v>7600</v>
      </c>
      <c r="Q1444">
        <v>67500</v>
      </c>
      <c r="R1444">
        <v>11.3</v>
      </c>
      <c r="S1444">
        <v>4</v>
      </c>
      <c r="T1444">
        <v>4900</v>
      </c>
      <c r="U1444">
        <v>68400</v>
      </c>
      <c r="V1444">
        <v>7.2</v>
      </c>
      <c r="W1444">
        <v>3.5</v>
      </c>
      <c r="X1444">
        <v>4500</v>
      </c>
      <c r="Y1444">
        <v>67200</v>
      </c>
      <c r="Z1444">
        <v>6.7</v>
      </c>
      <c r="AA1444">
        <v>3.7</v>
      </c>
      <c r="AB1444">
        <v>6000</v>
      </c>
      <c r="AC1444">
        <v>70300</v>
      </c>
      <c r="AD1444">
        <v>8.5</v>
      </c>
      <c r="AE1444">
        <v>4.5</v>
      </c>
      <c r="AF1444">
        <v>4600</v>
      </c>
      <c r="AG1444">
        <v>69100</v>
      </c>
      <c r="AH1444">
        <v>6.7</v>
      </c>
      <c r="AI1444" t="s">
        <v>38</v>
      </c>
      <c r="AJ1444">
        <v>6000</v>
      </c>
      <c r="AK1444">
        <v>69000</v>
      </c>
      <c r="AL1444">
        <v>8.6999999999999993</v>
      </c>
      <c r="AM1444">
        <v>4.5</v>
      </c>
      <c r="AN1444">
        <v>9300</v>
      </c>
      <c r="AO1444">
        <v>74400</v>
      </c>
      <c r="AP1444">
        <v>12.5</v>
      </c>
      <c r="AQ1444">
        <v>5.0999999999999996</v>
      </c>
      <c r="AR1444">
        <v>8300</v>
      </c>
      <c r="AS1444">
        <v>73000</v>
      </c>
      <c r="AT1444">
        <v>11.4</v>
      </c>
      <c r="AU1444">
        <v>5.0999999999999996</v>
      </c>
      <c r="AV1444">
        <v>9800</v>
      </c>
      <c r="AW1444">
        <v>72800</v>
      </c>
      <c r="AX1444">
        <v>13.4</v>
      </c>
      <c r="AY1444">
        <v>5.2</v>
      </c>
      <c r="AZ1444">
        <v>7300</v>
      </c>
      <c r="BA1444">
        <v>77100</v>
      </c>
      <c r="BB1444">
        <v>9.4</v>
      </c>
      <c r="BC1444">
        <v>4.4000000000000004</v>
      </c>
      <c r="BD1444">
        <v>3900</v>
      </c>
      <c r="BE1444">
        <v>78800</v>
      </c>
      <c r="BF1444">
        <v>4.9000000000000004</v>
      </c>
      <c r="BG1444" t="s">
        <v>38</v>
      </c>
      <c r="BH1444">
        <v>3000</v>
      </c>
      <c r="BI1444">
        <v>71300</v>
      </c>
      <c r="BJ1444">
        <v>4.2</v>
      </c>
      <c r="BK1444" t="s">
        <v>38</v>
      </c>
      <c r="BL1444">
        <v>5200</v>
      </c>
      <c r="BM1444">
        <v>78700</v>
      </c>
      <c r="BN1444">
        <v>6.6</v>
      </c>
      <c r="BO1444" t="s">
        <v>38</v>
      </c>
      <c r="BP1444">
        <v>2900</v>
      </c>
      <c r="BQ1444">
        <v>76700</v>
      </c>
      <c r="BR1444">
        <v>3.8</v>
      </c>
      <c r="BS1444" t="s">
        <v>38</v>
      </c>
      <c r="BT1444">
        <v>4600</v>
      </c>
      <c r="BU1444">
        <v>77800</v>
      </c>
      <c r="BV1444">
        <v>6</v>
      </c>
      <c r="BW1444" t="s">
        <v>38</v>
      </c>
    </row>
    <row r="1445" spans="1:75" x14ac:dyDescent="0.3">
      <c r="A1445" t="s">
        <v>420</v>
      </c>
      <c r="B1445" t="str">
        <f>VLOOKUP(A1445,'class and classification'!$A$1:$B$338,2,FALSE)</f>
        <v>Predominantly Urban</v>
      </c>
      <c r="C1445" t="str">
        <f>VLOOKUP(A1445,'class and classification'!$A$1:$C$338,3,FALSE)</f>
        <v>SD</v>
      </c>
      <c r="D1445">
        <v>4200</v>
      </c>
      <c r="E1445">
        <v>41900</v>
      </c>
      <c r="F1445">
        <v>10.1</v>
      </c>
      <c r="G1445">
        <v>2.9</v>
      </c>
      <c r="H1445">
        <v>4400</v>
      </c>
      <c r="I1445">
        <v>41500</v>
      </c>
      <c r="J1445">
        <v>10.6</v>
      </c>
      <c r="K1445">
        <v>3</v>
      </c>
      <c r="L1445">
        <v>4100</v>
      </c>
      <c r="M1445">
        <v>43100</v>
      </c>
      <c r="N1445">
        <v>9.6</v>
      </c>
      <c r="O1445">
        <v>5.3</v>
      </c>
      <c r="P1445">
        <v>3100</v>
      </c>
      <c r="Q1445">
        <v>44200</v>
      </c>
      <c r="R1445">
        <v>6.9</v>
      </c>
      <c r="S1445" t="s">
        <v>38</v>
      </c>
      <c r="T1445">
        <v>5100</v>
      </c>
      <c r="U1445">
        <v>40200</v>
      </c>
      <c r="V1445">
        <v>12.5</v>
      </c>
      <c r="W1445">
        <v>5.8</v>
      </c>
      <c r="X1445">
        <v>5900</v>
      </c>
      <c r="Y1445">
        <v>42600</v>
      </c>
      <c r="Z1445">
        <v>13.9</v>
      </c>
      <c r="AA1445">
        <v>6.8</v>
      </c>
      <c r="AB1445">
        <v>3900</v>
      </c>
      <c r="AC1445">
        <v>39800</v>
      </c>
      <c r="AD1445">
        <v>9.8000000000000007</v>
      </c>
      <c r="AE1445">
        <v>5.8</v>
      </c>
      <c r="AF1445">
        <v>1600</v>
      </c>
      <c r="AG1445">
        <v>37900</v>
      </c>
      <c r="AH1445">
        <v>4.2</v>
      </c>
      <c r="AI1445" t="s">
        <v>38</v>
      </c>
      <c r="AJ1445">
        <v>3600</v>
      </c>
      <c r="AK1445">
        <v>43300</v>
      </c>
      <c r="AL1445">
        <v>8.4</v>
      </c>
      <c r="AM1445" t="s">
        <v>38</v>
      </c>
      <c r="AN1445">
        <v>2900</v>
      </c>
      <c r="AO1445">
        <v>43900</v>
      </c>
      <c r="AP1445">
        <v>6.5</v>
      </c>
      <c r="AQ1445" t="s">
        <v>38</v>
      </c>
      <c r="AR1445">
        <v>3200</v>
      </c>
      <c r="AS1445">
        <v>41500</v>
      </c>
      <c r="AT1445">
        <v>7.8</v>
      </c>
      <c r="AU1445" t="s">
        <v>38</v>
      </c>
      <c r="AV1445">
        <v>4100</v>
      </c>
      <c r="AW1445">
        <v>43100</v>
      </c>
      <c r="AX1445">
        <v>9.4</v>
      </c>
      <c r="AY1445" t="s">
        <v>38</v>
      </c>
      <c r="AZ1445">
        <v>5800</v>
      </c>
      <c r="BA1445">
        <v>48600</v>
      </c>
      <c r="BB1445">
        <v>12</v>
      </c>
      <c r="BC1445">
        <v>6.5</v>
      </c>
      <c r="BD1445">
        <v>4200</v>
      </c>
      <c r="BE1445">
        <v>51000</v>
      </c>
      <c r="BF1445">
        <v>8.3000000000000007</v>
      </c>
      <c r="BG1445">
        <v>4.9000000000000004</v>
      </c>
      <c r="BH1445">
        <v>1700</v>
      </c>
      <c r="BI1445">
        <v>45000</v>
      </c>
      <c r="BJ1445">
        <v>3.7</v>
      </c>
      <c r="BK1445" t="s">
        <v>38</v>
      </c>
      <c r="BL1445">
        <v>3200</v>
      </c>
      <c r="BM1445">
        <v>47700</v>
      </c>
      <c r="BN1445">
        <v>6.7</v>
      </c>
      <c r="BO1445" t="s">
        <v>38</v>
      </c>
      <c r="BP1445">
        <v>3400</v>
      </c>
      <c r="BQ1445">
        <v>52300</v>
      </c>
      <c r="BR1445">
        <v>6.4</v>
      </c>
      <c r="BS1445" t="s">
        <v>38</v>
      </c>
      <c r="BT1445" t="s">
        <v>37</v>
      </c>
      <c r="BU1445">
        <v>45100</v>
      </c>
      <c r="BV1445" t="s">
        <v>37</v>
      </c>
      <c r="BW1445" t="s">
        <v>37</v>
      </c>
    </row>
    <row r="1446" spans="1:75" x14ac:dyDescent="0.3">
      <c r="A1446" t="s">
        <v>421</v>
      </c>
      <c r="B1446" t="str">
        <f>VLOOKUP(A1446,'class and classification'!$A$1:$B$338,2,FALSE)</f>
        <v>Predominantly Urban</v>
      </c>
      <c r="C1446" t="str">
        <f>VLOOKUP(A1446,'class and classification'!$A$1:$C$338,3,FALSE)</f>
        <v>SD</v>
      </c>
      <c r="D1446">
        <v>4600</v>
      </c>
      <c r="E1446">
        <v>46100</v>
      </c>
      <c r="F1446">
        <v>10</v>
      </c>
      <c r="G1446">
        <v>2.8</v>
      </c>
      <c r="H1446">
        <v>4400</v>
      </c>
      <c r="I1446">
        <v>48300</v>
      </c>
      <c r="J1446">
        <v>9.1999999999999993</v>
      </c>
      <c r="K1446">
        <v>2.8</v>
      </c>
      <c r="L1446">
        <v>6000</v>
      </c>
      <c r="M1446">
        <v>44400</v>
      </c>
      <c r="N1446">
        <v>13.5</v>
      </c>
      <c r="O1446">
        <v>5.7</v>
      </c>
      <c r="P1446">
        <v>5600</v>
      </c>
      <c r="Q1446">
        <v>45300</v>
      </c>
      <c r="R1446">
        <v>12.3</v>
      </c>
      <c r="S1446">
        <v>5.4</v>
      </c>
      <c r="T1446">
        <v>5400</v>
      </c>
      <c r="U1446">
        <v>48300</v>
      </c>
      <c r="V1446">
        <v>11.3</v>
      </c>
      <c r="W1446">
        <v>5.0999999999999996</v>
      </c>
      <c r="X1446">
        <v>3200</v>
      </c>
      <c r="Y1446">
        <v>48700</v>
      </c>
      <c r="Z1446">
        <v>6.5</v>
      </c>
      <c r="AA1446" t="s">
        <v>38</v>
      </c>
      <c r="AB1446">
        <v>4600</v>
      </c>
      <c r="AC1446">
        <v>45900</v>
      </c>
      <c r="AD1446">
        <v>10</v>
      </c>
      <c r="AE1446">
        <v>5.2</v>
      </c>
      <c r="AF1446">
        <v>3800</v>
      </c>
      <c r="AG1446">
        <v>51900</v>
      </c>
      <c r="AH1446">
        <v>7.3</v>
      </c>
      <c r="AI1446" t="s">
        <v>38</v>
      </c>
      <c r="AJ1446">
        <v>4500</v>
      </c>
      <c r="AK1446">
        <v>54300</v>
      </c>
      <c r="AL1446">
        <v>8.3000000000000007</v>
      </c>
      <c r="AM1446">
        <v>4.7</v>
      </c>
      <c r="AN1446">
        <v>4700</v>
      </c>
      <c r="AO1446">
        <v>49500</v>
      </c>
      <c r="AP1446">
        <v>9.5</v>
      </c>
      <c r="AQ1446">
        <v>4.8</v>
      </c>
      <c r="AR1446">
        <v>4200</v>
      </c>
      <c r="AS1446">
        <v>47100</v>
      </c>
      <c r="AT1446">
        <v>8.9</v>
      </c>
      <c r="AU1446">
        <v>4.9000000000000004</v>
      </c>
      <c r="AV1446">
        <v>4200</v>
      </c>
      <c r="AW1446">
        <v>51700</v>
      </c>
      <c r="AX1446">
        <v>8.1</v>
      </c>
      <c r="AY1446">
        <v>4.5999999999999996</v>
      </c>
      <c r="AZ1446">
        <v>3500</v>
      </c>
      <c r="BA1446">
        <v>50500</v>
      </c>
      <c r="BB1446">
        <v>6.9</v>
      </c>
      <c r="BC1446" t="s">
        <v>38</v>
      </c>
      <c r="BD1446">
        <v>4700</v>
      </c>
      <c r="BE1446">
        <v>51900</v>
      </c>
      <c r="BF1446">
        <v>9.1</v>
      </c>
      <c r="BG1446">
        <v>4.8</v>
      </c>
      <c r="BH1446">
        <v>4900</v>
      </c>
      <c r="BI1446">
        <v>56100</v>
      </c>
      <c r="BJ1446">
        <v>8.8000000000000007</v>
      </c>
      <c r="BK1446" t="s">
        <v>38</v>
      </c>
      <c r="BL1446">
        <v>6100</v>
      </c>
      <c r="BM1446">
        <v>54600</v>
      </c>
      <c r="BN1446">
        <v>11.1</v>
      </c>
      <c r="BO1446">
        <v>5.5</v>
      </c>
      <c r="BP1446">
        <v>3700</v>
      </c>
      <c r="BQ1446">
        <v>50400</v>
      </c>
      <c r="BR1446">
        <v>7.4</v>
      </c>
      <c r="BS1446" t="s">
        <v>38</v>
      </c>
      <c r="BT1446">
        <v>4700</v>
      </c>
      <c r="BU1446">
        <v>49800</v>
      </c>
      <c r="BV1446">
        <v>9.5</v>
      </c>
      <c r="BW1446">
        <v>5.3</v>
      </c>
    </row>
    <row r="1447" spans="1:75" x14ac:dyDescent="0.3">
      <c r="A1447" t="s">
        <v>422</v>
      </c>
      <c r="B1447" t="str">
        <f>VLOOKUP(A1447,'class and classification'!$A$1:$B$338,2,FALSE)</f>
        <v>Predominantly Urban</v>
      </c>
      <c r="C1447" t="str">
        <f>VLOOKUP(A1447,'class and classification'!$A$1:$C$338,3,FALSE)</f>
        <v>SD</v>
      </c>
      <c r="D1447">
        <v>3100</v>
      </c>
      <c r="E1447">
        <v>42700</v>
      </c>
      <c r="F1447">
        <v>7.3</v>
      </c>
      <c r="G1447">
        <v>2.4</v>
      </c>
      <c r="H1447">
        <v>3500</v>
      </c>
      <c r="I1447">
        <v>42800</v>
      </c>
      <c r="J1447">
        <v>8.1999999999999993</v>
      </c>
      <c r="K1447">
        <v>2.7</v>
      </c>
      <c r="L1447">
        <v>2500</v>
      </c>
      <c r="M1447">
        <v>48100</v>
      </c>
      <c r="N1447">
        <v>5.0999999999999996</v>
      </c>
      <c r="O1447" t="s">
        <v>38</v>
      </c>
      <c r="P1447">
        <v>1900</v>
      </c>
      <c r="Q1447">
        <v>44300</v>
      </c>
      <c r="R1447">
        <v>4.3</v>
      </c>
      <c r="S1447" t="s">
        <v>38</v>
      </c>
      <c r="T1447">
        <v>2800</v>
      </c>
      <c r="U1447">
        <v>45500</v>
      </c>
      <c r="V1447">
        <v>6.2</v>
      </c>
      <c r="W1447" t="s">
        <v>38</v>
      </c>
      <c r="X1447">
        <v>1900</v>
      </c>
      <c r="Y1447">
        <v>42300</v>
      </c>
      <c r="Z1447">
        <v>4.5</v>
      </c>
      <c r="AA1447" t="s">
        <v>38</v>
      </c>
      <c r="AB1447">
        <v>4000</v>
      </c>
      <c r="AC1447">
        <v>43700</v>
      </c>
      <c r="AD1447">
        <v>9.1999999999999993</v>
      </c>
      <c r="AE1447">
        <v>5.3</v>
      </c>
      <c r="AF1447">
        <v>3800</v>
      </c>
      <c r="AG1447">
        <v>43100</v>
      </c>
      <c r="AH1447">
        <v>8.9</v>
      </c>
      <c r="AI1447">
        <v>5.4</v>
      </c>
      <c r="AJ1447">
        <v>4300</v>
      </c>
      <c r="AK1447">
        <v>41200</v>
      </c>
      <c r="AL1447">
        <v>10.4</v>
      </c>
      <c r="AM1447">
        <v>6</v>
      </c>
      <c r="AN1447">
        <v>4900</v>
      </c>
      <c r="AO1447">
        <v>42900</v>
      </c>
      <c r="AP1447">
        <v>11.3</v>
      </c>
      <c r="AQ1447">
        <v>6</v>
      </c>
      <c r="AR1447">
        <v>5800</v>
      </c>
      <c r="AS1447">
        <v>46000</v>
      </c>
      <c r="AT1447">
        <v>12.5</v>
      </c>
      <c r="AU1447">
        <v>5.9</v>
      </c>
      <c r="AV1447">
        <v>2300</v>
      </c>
      <c r="AW1447">
        <v>42600</v>
      </c>
      <c r="AX1447">
        <v>5.5</v>
      </c>
      <c r="AY1447" t="s">
        <v>38</v>
      </c>
      <c r="AZ1447">
        <v>1800</v>
      </c>
      <c r="BA1447">
        <v>45500</v>
      </c>
      <c r="BB1447">
        <v>4</v>
      </c>
      <c r="BC1447" t="s">
        <v>38</v>
      </c>
      <c r="BD1447">
        <v>1800</v>
      </c>
      <c r="BE1447">
        <v>43700</v>
      </c>
      <c r="BF1447">
        <v>4.0999999999999996</v>
      </c>
      <c r="BG1447" t="s">
        <v>38</v>
      </c>
      <c r="BH1447" t="s">
        <v>37</v>
      </c>
      <c r="BI1447">
        <v>43300</v>
      </c>
      <c r="BJ1447" t="s">
        <v>37</v>
      </c>
      <c r="BK1447" t="s">
        <v>37</v>
      </c>
      <c r="BL1447">
        <v>5700</v>
      </c>
      <c r="BM1447">
        <v>44600</v>
      </c>
      <c r="BN1447">
        <v>12.7</v>
      </c>
      <c r="BO1447">
        <v>7.2</v>
      </c>
      <c r="BP1447">
        <v>1500</v>
      </c>
      <c r="BQ1447">
        <v>45600</v>
      </c>
      <c r="BR1447">
        <v>3.3</v>
      </c>
      <c r="BS1447" t="s">
        <v>38</v>
      </c>
      <c r="BT1447">
        <v>3400</v>
      </c>
      <c r="BU1447">
        <v>49100</v>
      </c>
      <c r="BV1447">
        <v>6.9</v>
      </c>
      <c r="BW1447" t="s">
        <v>38</v>
      </c>
    </row>
    <row r="1448" spans="1:75" x14ac:dyDescent="0.3">
      <c r="A1448" t="s">
        <v>423</v>
      </c>
      <c r="B1448" t="str">
        <f>VLOOKUP(A1448,'class and classification'!$A$1:$B$338,2,FALSE)</f>
        <v>Urban with Significant Rural</v>
      </c>
      <c r="C1448" t="str">
        <f>VLOOKUP(A1448,'class and classification'!$A$1:$C$338,3,FALSE)</f>
        <v>SD</v>
      </c>
      <c r="D1448">
        <v>3700</v>
      </c>
      <c r="E1448">
        <v>40100</v>
      </c>
      <c r="F1448">
        <v>9.1999999999999993</v>
      </c>
      <c r="G1448">
        <v>2.7</v>
      </c>
      <c r="H1448">
        <v>4400</v>
      </c>
      <c r="I1448">
        <v>38100</v>
      </c>
      <c r="J1448">
        <v>11.5</v>
      </c>
      <c r="K1448">
        <v>3.1</v>
      </c>
      <c r="L1448">
        <v>4900</v>
      </c>
      <c r="M1448">
        <v>41900</v>
      </c>
      <c r="N1448">
        <v>11.7</v>
      </c>
      <c r="O1448">
        <v>5.9</v>
      </c>
      <c r="P1448">
        <v>3200</v>
      </c>
      <c r="Q1448">
        <v>38400</v>
      </c>
      <c r="R1448">
        <v>8.1999999999999993</v>
      </c>
      <c r="S1448" t="s">
        <v>38</v>
      </c>
      <c r="T1448">
        <v>4100</v>
      </c>
      <c r="U1448">
        <v>40300</v>
      </c>
      <c r="V1448">
        <v>10.1</v>
      </c>
      <c r="W1448">
        <v>5.2</v>
      </c>
      <c r="X1448">
        <v>3500</v>
      </c>
      <c r="Y1448">
        <v>40500</v>
      </c>
      <c r="Z1448">
        <v>8.6</v>
      </c>
      <c r="AA1448">
        <v>4.9000000000000004</v>
      </c>
      <c r="AB1448">
        <v>3600</v>
      </c>
      <c r="AC1448">
        <v>42900</v>
      </c>
      <c r="AD1448">
        <v>8.4</v>
      </c>
      <c r="AE1448" t="s">
        <v>38</v>
      </c>
      <c r="AF1448">
        <v>5200</v>
      </c>
      <c r="AG1448">
        <v>38600</v>
      </c>
      <c r="AH1448">
        <v>13.5</v>
      </c>
      <c r="AI1448">
        <v>7</v>
      </c>
      <c r="AJ1448">
        <v>5600</v>
      </c>
      <c r="AK1448">
        <v>39500</v>
      </c>
      <c r="AL1448">
        <v>14.2</v>
      </c>
      <c r="AM1448">
        <v>6.7</v>
      </c>
      <c r="AN1448">
        <v>6200</v>
      </c>
      <c r="AO1448">
        <v>44500</v>
      </c>
      <c r="AP1448">
        <v>13.9</v>
      </c>
      <c r="AQ1448">
        <v>6.7</v>
      </c>
      <c r="AR1448">
        <v>6100</v>
      </c>
      <c r="AS1448">
        <v>41600</v>
      </c>
      <c r="AT1448">
        <v>14.8</v>
      </c>
      <c r="AU1448">
        <v>7.6</v>
      </c>
      <c r="AV1448">
        <v>7200</v>
      </c>
      <c r="AW1448">
        <v>44300</v>
      </c>
      <c r="AX1448">
        <v>16.2</v>
      </c>
      <c r="AY1448">
        <v>8.1</v>
      </c>
      <c r="AZ1448">
        <v>3200</v>
      </c>
      <c r="BA1448">
        <v>48900</v>
      </c>
      <c r="BB1448">
        <v>6.5</v>
      </c>
      <c r="BC1448" t="s">
        <v>38</v>
      </c>
      <c r="BD1448">
        <v>4600</v>
      </c>
      <c r="BE1448">
        <v>42700</v>
      </c>
      <c r="BF1448">
        <v>10.8</v>
      </c>
      <c r="BG1448" t="s">
        <v>38</v>
      </c>
      <c r="BH1448">
        <v>4900</v>
      </c>
      <c r="BI1448">
        <v>40600</v>
      </c>
      <c r="BJ1448">
        <v>12.1</v>
      </c>
      <c r="BK1448" t="s">
        <v>38</v>
      </c>
      <c r="BL1448">
        <v>3500</v>
      </c>
      <c r="BM1448">
        <v>44700</v>
      </c>
      <c r="BN1448">
        <v>7.8</v>
      </c>
      <c r="BO1448" t="s">
        <v>38</v>
      </c>
      <c r="BP1448" t="s">
        <v>37</v>
      </c>
      <c r="BQ1448">
        <v>43200</v>
      </c>
      <c r="BR1448" t="s">
        <v>37</v>
      </c>
      <c r="BS1448" t="s">
        <v>37</v>
      </c>
      <c r="BT1448">
        <v>5200</v>
      </c>
      <c r="BU1448">
        <v>49900</v>
      </c>
      <c r="BV1448">
        <v>10.4</v>
      </c>
      <c r="BW1448" t="s">
        <v>38</v>
      </c>
    </row>
    <row r="1449" spans="1:75" x14ac:dyDescent="0.3">
      <c r="A1449" t="s">
        <v>424</v>
      </c>
      <c r="B1449" t="str">
        <f>VLOOKUP(A1449,'class and classification'!$A$1:$B$338,2,FALSE)</f>
        <v>Predominantly Rural</v>
      </c>
      <c r="C1449" t="str">
        <f>VLOOKUP(A1449,'class and classification'!$A$1:$C$338,3,FALSE)</f>
        <v>SD</v>
      </c>
      <c r="D1449">
        <v>5400</v>
      </c>
      <c r="E1449">
        <v>58500</v>
      </c>
      <c r="F1449">
        <v>9.3000000000000007</v>
      </c>
      <c r="G1449">
        <v>2.8</v>
      </c>
      <c r="H1449">
        <v>5200</v>
      </c>
      <c r="I1449">
        <v>57600</v>
      </c>
      <c r="J1449">
        <v>9</v>
      </c>
      <c r="K1449">
        <v>2.9</v>
      </c>
      <c r="L1449">
        <v>4100</v>
      </c>
      <c r="M1449">
        <v>57300</v>
      </c>
      <c r="N1449">
        <v>7.2</v>
      </c>
      <c r="O1449">
        <v>3.5</v>
      </c>
      <c r="P1449">
        <v>5900</v>
      </c>
      <c r="Q1449">
        <v>56100</v>
      </c>
      <c r="R1449">
        <v>10.5</v>
      </c>
      <c r="S1449">
        <v>4.5999999999999996</v>
      </c>
      <c r="T1449">
        <v>5200</v>
      </c>
      <c r="U1449">
        <v>54300</v>
      </c>
      <c r="V1449">
        <v>9.6</v>
      </c>
      <c r="W1449">
        <v>4.7</v>
      </c>
      <c r="X1449">
        <v>5700</v>
      </c>
      <c r="Y1449">
        <v>53600</v>
      </c>
      <c r="Z1449">
        <v>10.6</v>
      </c>
      <c r="AA1449">
        <v>4.8</v>
      </c>
      <c r="AB1449">
        <v>6500</v>
      </c>
      <c r="AC1449">
        <v>60300</v>
      </c>
      <c r="AD1449">
        <v>10.8</v>
      </c>
      <c r="AE1449">
        <v>5</v>
      </c>
      <c r="AF1449">
        <v>6400</v>
      </c>
      <c r="AG1449">
        <v>59400</v>
      </c>
      <c r="AH1449">
        <v>10.7</v>
      </c>
      <c r="AI1449">
        <v>5.2</v>
      </c>
      <c r="AJ1449">
        <v>3700</v>
      </c>
      <c r="AK1449">
        <v>61400</v>
      </c>
      <c r="AL1449">
        <v>6</v>
      </c>
      <c r="AM1449">
        <v>3.6</v>
      </c>
      <c r="AN1449">
        <v>6000</v>
      </c>
      <c r="AO1449">
        <v>55300</v>
      </c>
      <c r="AP1449">
        <v>10.8</v>
      </c>
      <c r="AQ1449">
        <v>4.9000000000000004</v>
      </c>
      <c r="AR1449">
        <v>6800</v>
      </c>
      <c r="AS1449">
        <v>54800</v>
      </c>
      <c r="AT1449">
        <v>12.4</v>
      </c>
      <c r="AU1449">
        <v>5.2</v>
      </c>
      <c r="AV1449">
        <v>7800</v>
      </c>
      <c r="AW1449">
        <v>58400</v>
      </c>
      <c r="AX1449">
        <v>13.3</v>
      </c>
      <c r="AY1449">
        <v>5.6</v>
      </c>
      <c r="AZ1449">
        <v>5400</v>
      </c>
      <c r="BA1449">
        <v>63700</v>
      </c>
      <c r="BB1449">
        <v>8.4</v>
      </c>
      <c r="BC1449">
        <v>4.8</v>
      </c>
      <c r="BD1449">
        <v>3900</v>
      </c>
      <c r="BE1449">
        <v>59200</v>
      </c>
      <c r="BF1449">
        <v>6.6</v>
      </c>
      <c r="BG1449" t="s">
        <v>38</v>
      </c>
      <c r="BH1449">
        <v>2100</v>
      </c>
      <c r="BI1449">
        <v>60800</v>
      </c>
      <c r="BJ1449">
        <v>3.4</v>
      </c>
      <c r="BK1449" t="s">
        <v>38</v>
      </c>
      <c r="BL1449">
        <v>3500</v>
      </c>
      <c r="BM1449">
        <v>61100</v>
      </c>
      <c r="BN1449">
        <v>5.7</v>
      </c>
      <c r="BO1449" t="s">
        <v>38</v>
      </c>
      <c r="BP1449">
        <v>4700</v>
      </c>
      <c r="BQ1449">
        <v>63600</v>
      </c>
      <c r="BR1449">
        <v>7.5</v>
      </c>
      <c r="BS1449" t="s">
        <v>38</v>
      </c>
      <c r="BT1449">
        <v>3400</v>
      </c>
      <c r="BU1449">
        <v>58500</v>
      </c>
      <c r="BV1449">
        <v>5.8</v>
      </c>
      <c r="BW1449" t="s">
        <v>38</v>
      </c>
    </row>
    <row r="1450" spans="1:75" x14ac:dyDescent="0.3">
      <c r="A1450" t="s">
        <v>425</v>
      </c>
      <c r="B1450" t="str">
        <f>VLOOKUP(A1450,'class and classification'!$A$1:$B$338,2,FALSE)</f>
        <v>Predominantly Urban</v>
      </c>
      <c r="C1450" t="str">
        <f>VLOOKUP(A1450,'class and classification'!$A$1:$C$338,3,FALSE)</f>
        <v>SD</v>
      </c>
      <c r="D1450">
        <v>5700</v>
      </c>
      <c r="E1450">
        <v>47300</v>
      </c>
      <c r="F1450">
        <v>12.1</v>
      </c>
      <c r="G1450">
        <v>2.9</v>
      </c>
      <c r="H1450">
        <v>3700</v>
      </c>
      <c r="I1450">
        <v>46400</v>
      </c>
      <c r="J1450">
        <v>8</v>
      </c>
      <c r="K1450">
        <v>2.6</v>
      </c>
      <c r="L1450">
        <v>3900</v>
      </c>
      <c r="M1450">
        <v>49500</v>
      </c>
      <c r="N1450">
        <v>7.9</v>
      </c>
      <c r="O1450">
        <v>4.5</v>
      </c>
      <c r="P1450">
        <v>3700</v>
      </c>
      <c r="Q1450">
        <v>48400</v>
      </c>
      <c r="R1450">
        <v>7.6</v>
      </c>
      <c r="S1450">
        <v>4.4000000000000004</v>
      </c>
      <c r="T1450">
        <v>5200</v>
      </c>
      <c r="U1450">
        <v>50900</v>
      </c>
      <c r="V1450">
        <v>10.3</v>
      </c>
      <c r="W1450">
        <v>4.9000000000000004</v>
      </c>
      <c r="X1450">
        <v>6500</v>
      </c>
      <c r="Y1450">
        <v>53100</v>
      </c>
      <c r="Z1450">
        <v>12.3</v>
      </c>
      <c r="AA1450">
        <v>5.4</v>
      </c>
      <c r="AB1450">
        <v>4700</v>
      </c>
      <c r="AC1450">
        <v>50100</v>
      </c>
      <c r="AD1450">
        <v>9.3000000000000007</v>
      </c>
      <c r="AE1450" t="s">
        <v>38</v>
      </c>
      <c r="AF1450">
        <v>5900</v>
      </c>
      <c r="AG1450">
        <v>50800</v>
      </c>
      <c r="AH1450">
        <v>11.6</v>
      </c>
      <c r="AI1450">
        <v>6</v>
      </c>
      <c r="AJ1450">
        <v>4800</v>
      </c>
      <c r="AK1450">
        <v>54600</v>
      </c>
      <c r="AL1450">
        <v>8.8000000000000007</v>
      </c>
      <c r="AM1450">
        <v>4.9000000000000004</v>
      </c>
      <c r="AN1450">
        <v>5000</v>
      </c>
      <c r="AO1450">
        <v>53100</v>
      </c>
      <c r="AP1450">
        <v>9.4</v>
      </c>
      <c r="AQ1450">
        <v>5.3</v>
      </c>
      <c r="AR1450">
        <v>2900</v>
      </c>
      <c r="AS1450">
        <v>49300</v>
      </c>
      <c r="AT1450">
        <v>5.9</v>
      </c>
      <c r="AU1450" t="s">
        <v>38</v>
      </c>
      <c r="AV1450">
        <v>4700</v>
      </c>
      <c r="AW1450">
        <v>51800</v>
      </c>
      <c r="AX1450">
        <v>9.1</v>
      </c>
      <c r="AY1450">
        <v>5.0999999999999996</v>
      </c>
      <c r="AZ1450">
        <v>6300</v>
      </c>
      <c r="BA1450">
        <v>55200</v>
      </c>
      <c r="BB1450">
        <v>11.5</v>
      </c>
      <c r="BC1450">
        <v>5.3</v>
      </c>
      <c r="BD1450">
        <v>4300</v>
      </c>
      <c r="BE1450">
        <v>51200</v>
      </c>
      <c r="BF1450">
        <v>8.4</v>
      </c>
      <c r="BG1450" t="s">
        <v>38</v>
      </c>
      <c r="BH1450">
        <v>5100</v>
      </c>
      <c r="BI1450">
        <v>57400</v>
      </c>
      <c r="BJ1450">
        <v>8.9</v>
      </c>
      <c r="BK1450" t="s">
        <v>38</v>
      </c>
      <c r="BL1450">
        <v>1800</v>
      </c>
      <c r="BM1450">
        <v>57900</v>
      </c>
      <c r="BN1450">
        <v>3.2</v>
      </c>
      <c r="BO1450" t="s">
        <v>38</v>
      </c>
      <c r="BP1450">
        <v>3200</v>
      </c>
      <c r="BQ1450">
        <v>53100</v>
      </c>
      <c r="BR1450">
        <v>6</v>
      </c>
      <c r="BS1450" t="s">
        <v>38</v>
      </c>
      <c r="BT1450">
        <v>3400</v>
      </c>
      <c r="BU1450">
        <v>47700</v>
      </c>
      <c r="BV1450">
        <v>7.2</v>
      </c>
      <c r="BW1450" t="s">
        <v>38</v>
      </c>
    </row>
    <row r="1451" spans="1:75" x14ac:dyDescent="0.3">
      <c r="A1451" t="s">
        <v>426</v>
      </c>
      <c r="B1451" t="str">
        <f>VLOOKUP(A1451,'class and classification'!$A$1:$B$338,2,FALSE)</f>
        <v>Predominantly Urban</v>
      </c>
      <c r="C1451" t="str">
        <f>VLOOKUP(A1451,'class and classification'!$A$1:$C$338,3,FALSE)</f>
        <v>SD</v>
      </c>
      <c r="D1451">
        <v>3400</v>
      </c>
      <c r="E1451">
        <v>28700</v>
      </c>
      <c r="F1451">
        <v>11.7</v>
      </c>
      <c r="G1451">
        <v>3.1</v>
      </c>
      <c r="H1451">
        <v>4400</v>
      </c>
      <c r="I1451">
        <v>28300</v>
      </c>
      <c r="J1451">
        <v>15.4</v>
      </c>
      <c r="K1451">
        <v>3.4</v>
      </c>
      <c r="L1451">
        <v>3000</v>
      </c>
      <c r="M1451">
        <v>30900</v>
      </c>
      <c r="N1451">
        <v>9.6999999999999993</v>
      </c>
      <c r="O1451">
        <v>5.6</v>
      </c>
      <c r="P1451">
        <v>4700</v>
      </c>
      <c r="Q1451">
        <v>31700</v>
      </c>
      <c r="R1451">
        <v>14.8</v>
      </c>
      <c r="S1451">
        <v>7.1</v>
      </c>
      <c r="T1451">
        <v>4500</v>
      </c>
      <c r="U1451">
        <v>30000</v>
      </c>
      <c r="V1451">
        <v>14.9</v>
      </c>
      <c r="W1451">
        <v>7.2</v>
      </c>
      <c r="X1451">
        <v>4900</v>
      </c>
      <c r="Y1451">
        <v>28900</v>
      </c>
      <c r="Z1451">
        <v>16.899999999999999</v>
      </c>
      <c r="AA1451">
        <v>7.5</v>
      </c>
      <c r="AB1451">
        <v>5000</v>
      </c>
      <c r="AC1451">
        <v>28800</v>
      </c>
      <c r="AD1451">
        <v>17.5</v>
      </c>
      <c r="AE1451">
        <v>8.6999999999999993</v>
      </c>
      <c r="AF1451">
        <v>2600</v>
      </c>
      <c r="AG1451">
        <v>28400</v>
      </c>
      <c r="AH1451">
        <v>9.1999999999999993</v>
      </c>
      <c r="AI1451" t="s">
        <v>38</v>
      </c>
      <c r="AJ1451">
        <v>4800</v>
      </c>
      <c r="AK1451">
        <v>30500</v>
      </c>
      <c r="AL1451">
        <v>15.9</v>
      </c>
      <c r="AM1451" t="s">
        <v>38</v>
      </c>
      <c r="AN1451">
        <v>5700</v>
      </c>
      <c r="AO1451">
        <v>30700</v>
      </c>
      <c r="AP1451">
        <v>18.399999999999999</v>
      </c>
      <c r="AQ1451" t="s">
        <v>38</v>
      </c>
      <c r="AR1451">
        <v>2200</v>
      </c>
      <c r="AS1451">
        <v>29000</v>
      </c>
      <c r="AT1451">
        <v>7.6</v>
      </c>
      <c r="AU1451" t="s">
        <v>38</v>
      </c>
      <c r="AV1451">
        <v>3000</v>
      </c>
      <c r="AW1451">
        <v>31700</v>
      </c>
      <c r="AX1451">
        <v>9.5</v>
      </c>
      <c r="AY1451" t="s">
        <v>38</v>
      </c>
      <c r="AZ1451">
        <v>3600</v>
      </c>
      <c r="BA1451">
        <v>31200</v>
      </c>
      <c r="BB1451">
        <v>11.5</v>
      </c>
      <c r="BC1451" t="s">
        <v>38</v>
      </c>
      <c r="BD1451">
        <v>3400</v>
      </c>
      <c r="BE1451">
        <v>29800</v>
      </c>
      <c r="BF1451">
        <v>11.3</v>
      </c>
      <c r="BG1451" t="s">
        <v>38</v>
      </c>
      <c r="BH1451">
        <v>2500</v>
      </c>
      <c r="BI1451">
        <v>30700</v>
      </c>
      <c r="BJ1451">
        <v>8.1999999999999993</v>
      </c>
      <c r="BK1451" t="s">
        <v>38</v>
      </c>
      <c r="BL1451">
        <v>2000</v>
      </c>
      <c r="BM1451">
        <v>34600</v>
      </c>
      <c r="BN1451">
        <v>5.7</v>
      </c>
      <c r="BO1451" t="s">
        <v>38</v>
      </c>
      <c r="BP1451">
        <v>4700</v>
      </c>
      <c r="BQ1451">
        <v>33200</v>
      </c>
      <c r="BR1451">
        <v>14.1</v>
      </c>
      <c r="BS1451">
        <v>8.1999999999999993</v>
      </c>
      <c r="BT1451">
        <v>2400</v>
      </c>
      <c r="BU1451">
        <v>32800</v>
      </c>
      <c r="BV1451">
        <v>7.4</v>
      </c>
      <c r="BW1451" t="s">
        <v>38</v>
      </c>
    </row>
    <row r="1452" spans="1:75" x14ac:dyDescent="0.3">
      <c r="A1452" t="s">
        <v>427</v>
      </c>
      <c r="B1452" t="str">
        <f>VLOOKUP(A1452,'class and classification'!$A$1:$B$338,2,FALSE)</f>
        <v>Predominantly Urban</v>
      </c>
      <c r="C1452" t="str">
        <f>VLOOKUP(A1452,'class and classification'!$A$1:$C$338,3,FALSE)</f>
        <v>SD</v>
      </c>
      <c r="D1452">
        <v>7700</v>
      </c>
      <c r="E1452">
        <v>62800</v>
      </c>
      <c r="F1452">
        <v>12.3</v>
      </c>
      <c r="G1452">
        <v>3.2</v>
      </c>
      <c r="H1452">
        <v>9400</v>
      </c>
      <c r="I1452">
        <v>62300</v>
      </c>
      <c r="J1452">
        <v>15.1</v>
      </c>
      <c r="K1452">
        <v>3.4</v>
      </c>
      <c r="L1452">
        <v>9000</v>
      </c>
      <c r="M1452">
        <v>65000</v>
      </c>
      <c r="N1452">
        <v>13.8</v>
      </c>
      <c r="O1452">
        <v>4.5</v>
      </c>
      <c r="P1452">
        <v>8700</v>
      </c>
      <c r="Q1452">
        <v>71000</v>
      </c>
      <c r="R1452">
        <v>12.2</v>
      </c>
      <c r="S1452">
        <v>4.2</v>
      </c>
      <c r="T1452">
        <v>9500</v>
      </c>
      <c r="U1452">
        <v>70800</v>
      </c>
      <c r="V1452">
        <v>13.5</v>
      </c>
      <c r="W1452">
        <v>4.3</v>
      </c>
      <c r="X1452">
        <v>7700</v>
      </c>
      <c r="Y1452">
        <v>62300</v>
      </c>
      <c r="Z1452">
        <v>12.3</v>
      </c>
      <c r="AA1452">
        <v>5.0999999999999996</v>
      </c>
      <c r="AB1452">
        <v>6900</v>
      </c>
      <c r="AC1452">
        <v>65800</v>
      </c>
      <c r="AD1452">
        <v>10.5</v>
      </c>
      <c r="AE1452">
        <v>4.9000000000000004</v>
      </c>
      <c r="AF1452">
        <v>5000</v>
      </c>
      <c r="AG1452">
        <v>64100</v>
      </c>
      <c r="AH1452">
        <v>7.8</v>
      </c>
      <c r="AI1452">
        <v>4.5999999999999996</v>
      </c>
      <c r="AJ1452">
        <v>9500</v>
      </c>
      <c r="AK1452">
        <v>70600</v>
      </c>
      <c r="AL1452">
        <v>13.5</v>
      </c>
      <c r="AM1452">
        <v>5.2</v>
      </c>
      <c r="AN1452">
        <v>9100</v>
      </c>
      <c r="AO1452">
        <v>73500</v>
      </c>
      <c r="AP1452">
        <v>12.3</v>
      </c>
      <c r="AQ1452">
        <v>5.2</v>
      </c>
      <c r="AR1452">
        <v>6300</v>
      </c>
      <c r="AS1452">
        <v>78700</v>
      </c>
      <c r="AT1452">
        <v>8</v>
      </c>
      <c r="AU1452">
        <v>4.2</v>
      </c>
      <c r="AV1452">
        <v>4600</v>
      </c>
      <c r="AW1452">
        <v>70700</v>
      </c>
      <c r="AX1452">
        <v>6.5</v>
      </c>
      <c r="AY1452" t="s">
        <v>38</v>
      </c>
      <c r="AZ1452">
        <v>7100</v>
      </c>
      <c r="BA1452">
        <v>70800</v>
      </c>
      <c r="BB1452">
        <v>10</v>
      </c>
      <c r="BC1452">
        <v>4.8</v>
      </c>
      <c r="BD1452">
        <v>6200</v>
      </c>
      <c r="BE1452">
        <v>70000</v>
      </c>
      <c r="BF1452">
        <v>8.9</v>
      </c>
      <c r="BG1452">
        <v>4.7</v>
      </c>
      <c r="BH1452">
        <v>8900</v>
      </c>
      <c r="BI1452">
        <v>69000</v>
      </c>
      <c r="BJ1452">
        <v>12.9</v>
      </c>
      <c r="BK1452">
        <v>5.8</v>
      </c>
      <c r="BL1452">
        <v>7100</v>
      </c>
      <c r="BM1452">
        <v>68700</v>
      </c>
      <c r="BN1452">
        <v>10.4</v>
      </c>
      <c r="BO1452">
        <v>5.6</v>
      </c>
      <c r="BP1452">
        <v>7100</v>
      </c>
      <c r="BQ1452">
        <v>70700</v>
      </c>
      <c r="BR1452">
        <v>10.1</v>
      </c>
      <c r="BS1452">
        <v>5.5</v>
      </c>
      <c r="BT1452">
        <v>8700</v>
      </c>
      <c r="BU1452">
        <v>74400</v>
      </c>
      <c r="BV1452">
        <v>11.6</v>
      </c>
      <c r="BW1452">
        <v>6.3</v>
      </c>
    </row>
    <row r="1453" spans="1:75" x14ac:dyDescent="0.3">
      <c r="A1453" t="s">
        <v>428</v>
      </c>
      <c r="B1453" t="str">
        <f>VLOOKUP(A1453,'class and classification'!$A$1:$B$338,2,FALSE)</f>
        <v>Predominantly Rural</v>
      </c>
      <c r="C1453" t="str">
        <f>VLOOKUP(A1453,'class and classification'!$A$1:$C$338,3,FALSE)</f>
        <v>SD</v>
      </c>
      <c r="D1453">
        <v>5900</v>
      </c>
      <c r="E1453">
        <v>48900</v>
      </c>
      <c r="F1453">
        <v>12.1</v>
      </c>
      <c r="G1453">
        <v>3.6</v>
      </c>
      <c r="H1453">
        <v>8400</v>
      </c>
      <c r="I1453">
        <v>51400</v>
      </c>
      <c r="J1453">
        <v>16.3</v>
      </c>
      <c r="K1453">
        <v>3.4</v>
      </c>
      <c r="L1453">
        <v>7400</v>
      </c>
      <c r="M1453">
        <v>50400</v>
      </c>
      <c r="N1453">
        <v>14.6</v>
      </c>
      <c r="O1453">
        <v>5.7</v>
      </c>
      <c r="P1453">
        <v>5900</v>
      </c>
      <c r="Q1453">
        <v>48600</v>
      </c>
      <c r="R1453">
        <v>12.2</v>
      </c>
      <c r="S1453">
        <v>5.2</v>
      </c>
      <c r="T1453">
        <v>4800</v>
      </c>
      <c r="U1453">
        <v>53100</v>
      </c>
      <c r="V1453">
        <v>9.1</v>
      </c>
      <c r="W1453">
        <v>4.7</v>
      </c>
      <c r="X1453">
        <v>6800</v>
      </c>
      <c r="Y1453">
        <v>51900</v>
      </c>
      <c r="Z1453">
        <v>13.1</v>
      </c>
      <c r="AA1453">
        <v>5.6</v>
      </c>
      <c r="AB1453">
        <v>7100</v>
      </c>
      <c r="AC1453">
        <v>57000</v>
      </c>
      <c r="AD1453">
        <v>12.5</v>
      </c>
      <c r="AE1453">
        <v>5.3</v>
      </c>
      <c r="AF1453">
        <v>6800</v>
      </c>
      <c r="AG1453">
        <v>52000</v>
      </c>
      <c r="AH1453">
        <v>13.1</v>
      </c>
      <c r="AI1453">
        <v>6.1</v>
      </c>
      <c r="AJ1453">
        <v>6700</v>
      </c>
      <c r="AK1453">
        <v>53900</v>
      </c>
      <c r="AL1453">
        <v>12.4</v>
      </c>
      <c r="AM1453">
        <v>5.4</v>
      </c>
      <c r="AN1453">
        <v>3600</v>
      </c>
      <c r="AO1453">
        <v>59900</v>
      </c>
      <c r="AP1453">
        <v>6</v>
      </c>
      <c r="AQ1453" t="s">
        <v>38</v>
      </c>
      <c r="AR1453">
        <v>7300</v>
      </c>
      <c r="AS1453">
        <v>59800</v>
      </c>
      <c r="AT1453">
        <v>12.3</v>
      </c>
      <c r="AU1453">
        <v>5.2</v>
      </c>
      <c r="AV1453">
        <v>4800</v>
      </c>
      <c r="AW1453">
        <v>59200</v>
      </c>
      <c r="AX1453">
        <v>8.1</v>
      </c>
      <c r="AY1453">
        <v>4.9000000000000004</v>
      </c>
      <c r="AZ1453">
        <v>9400</v>
      </c>
      <c r="BA1453">
        <v>55200</v>
      </c>
      <c r="BB1453">
        <v>17</v>
      </c>
      <c r="BC1453">
        <v>8</v>
      </c>
      <c r="BD1453">
        <v>7700</v>
      </c>
      <c r="BE1453">
        <v>63100</v>
      </c>
      <c r="BF1453">
        <v>12.2</v>
      </c>
      <c r="BG1453">
        <v>5.8</v>
      </c>
      <c r="BH1453">
        <v>8900</v>
      </c>
      <c r="BI1453">
        <v>58800</v>
      </c>
      <c r="BJ1453">
        <v>15.1</v>
      </c>
      <c r="BK1453">
        <v>6.1</v>
      </c>
      <c r="BL1453">
        <v>10000</v>
      </c>
      <c r="BM1453">
        <v>62100</v>
      </c>
      <c r="BN1453">
        <v>16.100000000000001</v>
      </c>
      <c r="BO1453">
        <v>6.8</v>
      </c>
      <c r="BP1453">
        <v>6300</v>
      </c>
      <c r="BQ1453">
        <v>54700</v>
      </c>
      <c r="BR1453">
        <v>11.4</v>
      </c>
      <c r="BS1453">
        <v>6.3</v>
      </c>
      <c r="BT1453">
        <v>4900</v>
      </c>
      <c r="BU1453">
        <v>51100</v>
      </c>
      <c r="BV1453">
        <v>9.6999999999999993</v>
      </c>
      <c r="BW1453" t="s">
        <v>38</v>
      </c>
    </row>
    <row r="1454" spans="1:75" x14ac:dyDescent="0.3">
      <c r="A1454" t="s">
        <v>429</v>
      </c>
      <c r="B1454" t="str">
        <f>VLOOKUP(A1454,'class and classification'!$A$1:$B$338,2,FALSE)</f>
        <v>Predominantly Urban</v>
      </c>
      <c r="C1454" t="str">
        <f>VLOOKUP(A1454,'class and classification'!$A$1:$C$338,3,FALSE)</f>
        <v>SD</v>
      </c>
      <c r="D1454">
        <v>4600</v>
      </c>
      <c r="E1454">
        <v>48700</v>
      </c>
      <c r="F1454">
        <v>9.5</v>
      </c>
      <c r="G1454">
        <v>3.3</v>
      </c>
      <c r="H1454">
        <v>4300</v>
      </c>
      <c r="I1454">
        <v>50500</v>
      </c>
      <c r="J1454">
        <v>8.6</v>
      </c>
      <c r="K1454">
        <v>2.6</v>
      </c>
      <c r="L1454">
        <v>6100</v>
      </c>
      <c r="M1454">
        <v>53200</v>
      </c>
      <c r="N1454">
        <v>11.4</v>
      </c>
      <c r="O1454">
        <v>4.5</v>
      </c>
      <c r="P1454">
        <v>5700</v>
      </c>
      <c r="Q1454">
        <v>53300</v>
      </c>
      <c r="R1454">
        <v>10.7</v>
      </c>
      <c r="S1454">
        <v>4.5999999999999996</v>
      </c>
      <c r="T1454">
        <v>5500</v>
      </c>
      <c r="U1454">
        <v>52300</v>
      </c>
      <c r="V1454">
        <v>10.5</v>
      </c>
      <c r="W1454">
        <v>5</v>
      </c>
      <c r="X1454">
        <v>3300</v>
      </c>
      <c r="Y1454">
        <v>50300</v>
      </c>
      <c r="Z1454">
        <v>6.7</v>
      </c>
      <c r="AA1454" t="s">
        <v>38</v>
      </c>
      <c r="AB1454">
        <v>5000</v>
      </c>
      <c r="AC1454">
        <v>53800</v>
      </c>
      <c r="AD1454">
        <v>9.3000000000000007</v>
      </c>
      <c r="AE1454" t="s">
        <v>38</v>
      </c>
      <c r="AF1454">
        <v>2200</v>
      </c>
      <c r="AG1454">
        <v>56400</v>
      </c>
      <c r="AH1454">
        <v>3.9</v>
      </c>
      <c r="AI1454" t="s">
        <v>38</v>
      </c>
      <c r="AJ1454">
        <v>4400</v>
      </c>
      <c r="AK1454">
        <v>54300</v>
      </c>
      <c r="AL1454">
        <v>8.1999999999999993</v>
      </c>
      <c r="AM1454" t="s">
        <v>38</v>
      </c>
      <c r="AN1454">
        <v>4900</v>
      </c>
      <c r="AO1454">
        <v>52400</v>
      </c>
      <c r="AP1454">
        <v>9.4</v>
      </c>
      <c r="AQ1454">
        <v>5.0999999999999996</v>
      </c>
      <c r="AR1454">
        <v>3000</v>
      </c>
      <c r="AS1454">
        <v>56500</v>
      </c>
      <c r="AT1454">
        <v>5.4</v>
      </c>
      <c r="AU1454" t="s">
        <v>38</v>
      </c>
      <c r="AV1454">
        <v>5200</v>
      </c>
      <c r="AW1454">
        <v>58400</v>
      </c>
      <c r="AX1454">
        <v>8.9</v>
      </c>
      <c r="AY1454" t="s">
        <v>38</v>
      </c>
      <c r="AZ1454">
        <v>6100</v>
      </c>
      <c r="BA1454">
        <v>60900</v>
      </c>
      <c r="BB1454">
        <v>10</v>
      </c>
      <c r="BC1454">
        <v>5.8</v>
      </c>
      <c r="BD1454">
        <v>5000</v>
      </c>
      <c r="BE1454">
        <v>64200</v>
      </c>
      <c r="BF1454">
        <v>7.8</v>
      </c>
      <c r="BG1454" t="s">
        <v>38</v>
      </c>
      <c r="BH1454">
        <v>4400</v>
      </c>
      <c r="BI1454">
        <v>54200</v>
      </c>
      <c r="BJ1454">
        <v>8.1999999999999993</v>
      </c>
      <c r="BK1454" t="s">
        <v>38</v>
      </c>
      <c r="BL1454">
        <v>3700</v>
      </c>
      <c r="BM1454">
        <v>59300</v>
      </c>
      <c r="BN1454">
        <v>6.2</v>
      </c>
      <c r="BO1454" t="s">
        <v>38</v>
      </c>
      <c r="BP1454">
        <v>6700</v>
      </c>
      <c r="BQ1454">
        <v>61800</v>
      </c>
      <c r="BR1454">
        <v>10.8</v>
      </c>
      <c r="BS1454">
        <v>6.8</v>
      </c>
      <c r="BT1454">
        <v>7100</v>
      </c>
      <c r="BU1454">
        <v>65000</v>
      </c>
      <c r="BV1454">
        <v>11</v>
      </c>
      <c r="BW1454" t="s">
        <v>38</v>
      </c>
    </row>
    <row r="1455" spans="1:75" x14ac:dyDescent="0.3">
      <c r="A1455" t="s">
        <v>430</v>
      </c>
      <c r="B1455" t="str">
        <f>VLOOKUP(A1455,'class and classification'!$A$1:$B$338,2,FALSE)</f>
        <v>Predominantly Rural</v>
      </c>
      <c r="C1455" t="str">
        <f>VLOOKUP(A1455,'class and classification'!$A$1:$C$338,3,FALSE)</f>
        <v>SD</v>
      </c>
      <c r="D1455">
        <v>6700</v>
      </c>
      <c r="E1455">
        <v>65500</v>
      </c>
      <c r="F1455">
        <v>10.3</v>
      </c>
      <c r="G1455">
        <v>3.1</v>
      </c>
      <c r="H1455">
        <v>7000</v>
      </c>
      <c r="I1455">
        <v>64200</v>
      </c>
      <c r="J1455">
        <v>11</v>
      </c>
      <c r="K1455">
        <v>2.9</v>
      </c>
      <c r="L1455">
        <v>7500</v>
      </c>
      <c r="M1455">
        <v>59900</v>
      </c>
      <c r="N1455">
        <v>12.6</v>
      </c>
      <c r="O1455">
        <v>4.3</v>
      </c>
      <c r="P1455">
        <v>5400</v>
      </c>
      <c r="Q1455">
        <v>66500</v>
      </c>
      <c r="R1455">
        <v>8.1999999999999993</v>
      </c>
      <c r="S1455">
        <v>3.3</v>
      </c>
      <c r="T1455">
        <v>8100</v>
      </c>
      <c r="U1455">
        <v>66400</v>
      </c>
      <c r="V1455">
        <v>12.2</v>
      </c>
      <c r="W1455">
        <v>4.2</v>
      </c>
      <c r="X1455">
        <v>7600</v>
      </c>
      <c r="Y1455">
        <v>66200</v>
      </c>
      <c r="Z1455">
        <v>11.5</v>
      </c>
      <c r="AA1455">
        <v>4.5999999999999996</v>
      </c>
      <c r="AB1455">
        <v>6700</v>
      </c>
      <c r="AC1455">
        <v>64500</v>
      </c>
      <c r="AD1455">
        <v>10.4</v>
      </c>
      <c r="AE1455">
        <v>4.5</v>
      </c>
      <c r="AF1455">
        <v>6500</v>
      </c>
      <c r="AG1455">
        <v>65900</v>
      </c>
      <c r="AH1455">
        <v>9.8000000000000007</v>
      </c>
      <c r="AI1455">
        <v>4.2</v>
      </c>
      <c r="AJ1455">
        <v>6200</v>
      </c>
      <c r="AK1455">
        <v>64900</v>
      </c>
      <c r="AL1455">
        <v>9.6</v>
      </c>
      <c r="AM1455">
        <v>4.2</v>
      </c>
      <c r="AN1455">
        <v>8500</v>
      </c>
      <c r="AO1455">
        <v>67800</v>
      </c>
      <c r="AP1455">
        <v>12.5</v>
      </c>
      <c r="AQ1455">
        <v>5</v>
      </c>
      <c r="AR1455">
        <v>6500</v>
      </c>
      <c r="AS1455">
        <v>63800</v>
      </c>
      <c r="AT1455">
        <v>10.199999999999999</v>
      </c>
      <c r="AU1455">
        <v>4.5999999999999996</v>
      </c>
      <c r="AV1455">
        <v>7200</v>
      </c>
      <c r="AW1455">
        <v>67300</v>
      </c>
      <c r="AX1455">
        <v>10.7</v>
      </c>
      <c r="AY1455">
        <v>4.4000000000000004</v>
      </c>
      <c r="AZ1455">
        <v>6600</v>
      </c>
      <c r="BA1455">
        <v>71600</v>
      </c>
      <c r="BB1455">
        <v>9.1999999999999993</v>
      </c>
      <c r="BC1455">
        <v>4.4000000000000004</v>
      </c>
      <c r="BD1455">
        <v>7100</v>
      </c>
      <c r="BE1455">
        <v>69100</v>
      </c>
      <c r="BF1455">
        <v>10.199999999999999</v>
      </c>
      <c r="BG1455">
        <v>4.8</v>
      </c>
      <c r="BH1455">
        <v>8300</v>
      </c>
      <c r="BI1455">
        <v>65000</v>
      </c>
      <c r="BJ1455">
        <v>12.8</v>
      </c>
      <c r="BK1455">
        <v>5.6</v>
      </c>
      <c r="BL1455">
        <v>7300</v>
      </c>
      <c r="BM1455">
        <v>71300</v>
      </c>
      <c r="BN1455">
        <v>10.3</v>
      </c>
      <c r="BO1455">
        <v>4.8</v>
      </c>
      <c r="BP1455">
        <v>4200</v>
      </c>
      <c r="BQ1455">
        <v>68800</v>
      </c>
      <c r="BR1455">
        <v>6.1</v>
      </c>
      <c r="BS1455" t="s">
        <v>38</v>
      </c>
      <c r="BT1455">
        <v>4100</v>
      </c>
      <c r="BU1455">
        <v>65200</v>
      </c>
      <c r="BV1455">
        <v>6.3</v>
      </c>
      <c r="BW1455" t="s">
        <v>38</v>
      </c>
    </row>
    <row r="1456" spans="1:75" x14ac:dyDescent="0.3">
      <c r="A1456" t="s">
        <v>431</v>
      </c>
      <c r="B1456" t="str">
        <f>VLOOKUP(A1456,'class and classification'!$A$1:$B$338,2,FALSE)</f>
        <v>Predominantly Urban</v>
      </c>
      <c r="C1456" t="str">
        <f>VLOOKUP(A1456,'class and classification'!$A$1:$C$338,3,FALSE)</f>
        <v>SD</v>
      </c>
      <c r="D1456">
        <v>7300</v>
      </c>
      <c r="E1456">
        <v>64800</v>
      </c>
      <c r="F1456">
        <v>11.2</v>
      </c>
      <c r="G1456">
        <v>3</v>
      </c>
      <c r="H1456">
        <v>7500</v>
      </c>
      <c r="I1456">
        <v>67900</v>
      </c>
      <c r="J1456">
        <v>11</v>
      </c>
      <c r="K1456">
        <v>2.9</v>
      </c>
      <c r="L1456">
        <v>6900</v>
      </c>
      <c r="M1456">
        <v>66800</v>
      </c>
      <c r="N1456">
        <v>10.4</v>
      </c>
      <c r="O1456">
        <v>4.3</v>
      </c>
      <c r="P1456">
        <v>6100</v>
      </c>
      <c r="Q1456">
        <v>69100</v>
      </c>
      <c r="R1456">
        <v>8.8000000000000007</v>
      </c>
      <c r="S1456">
        <v>3.6</v>
      </c>
      <c r="T1456">
        <v>8600</v>
      </c>
      <c r="U1456">
        <v>70100</v>
      </c>
      <c r="V1456">
        <v>12.3</v>
      </c>
      <c r="W1456">
        <v>4.2</v>
      </c>
      <c r="X1456">
        <v>8400</v>
      </c>
      <c r="Y1456">
        <v>70600</v>
      </c>
      <c r="Z1456">
        <v>11.9</v>
      </c>
      <c r="AA1456">
        <v>4.5</v>
      </c>
      <c r="AB1456">
        <v>5000</v>
      </c>
      <c r="AC1456">
        <v>71500</v>
      </c>
      <c r="AD1456">
        <v>7</v>
      </c>
      <c r="AE1456">
        <v>3.7</v>
      </c>
      <c r="AF1456">
        <v>7500</v>
      </c>
      <c r="AG1456">
        <v>71700</v>
      </c>
      <c r="AH1456">
        <v>10.5</v>
      </c>
      <c r="AI1456">
        <v>4.5</v>
      </c>
      <c r="AJ1456">
        <v>5600</v>
      </c>
      <c r="AK1456">
        <v>72800</v>
      </c>
      <c r="AL1456">
        <v>7.7</v>
      </c>
      <c r="AM1456">
        <v>3.8</v>
      </c>
      <c r="AN1456">
        <v>8700</v>
      </c>
      <c r="AO1456">
        <v>78200</v>
      </c>
      <c r="AP1456">
        <v>11.2</v>
      </c>
      <c r="AQ1456">
        <v>4.4000000000000004</v>
      </c>
      <c r="AR1456">
        <v>5800</v>
      </c>
      <c r="AS1456">
        <v>74000</v>
      </c>
      <c r="AT1456">
        <v>7.9</v>
      </c>
      <c r="AU1456">
        <v>3.7</v>
      </c>
      <c r="AV1456">
        <v>6100</v>
      </c>
      <c r="AW1456">
        <v>74700</v>
      </c>
      <c r="AX1456">
        <v>8.1999999999999993</v>
      </c>
      <c r="AY1456">
        <v>3.8</v>
      </c>
      <c r="AZ1456">
        <v>7600</v>
      </c>
      <c r="BA1456">
        <v>72600</v>
      </c>
      <c r="BB1456">
        <v>10.4</v>
      </c>
      <c r="BC1456">
        <v>4.5</v>
      </c>
      <c r="BD1456">
        <v>6300</v>
      </c>
      <c r="BE1456">
        <v>71300</v>
      </c>
      <c r="BF1456">
        <v>8.9</v>
      </c>
      <c r="BG1456">
        <v>4.7</v>
      </c>
      <c r="BH1456">
        <v>4000</v>
      </c>
      <c r="BI1456">
        <v>79900</v>
      </c>
      <c r="BJ1456">
        <v>5</v>
      </c>
      <c r="BK1456" t="s">
        <v>38</v>
      </c>
      <c r="BL1456">
        <v>6400</v>
      </c>
      <c r="BM1456">
        <v>81100</v>
      </c>
      <c r="BN1456">
        <v>7.9</v>
      </c>
      <c r="BO1456">
        <v>4.8</v>
      </c>
      <c r="BP1456">
        <v>7500</v>
      </c>
      <c r="BQ1456">
        <v>76500</v>
      </c>
      <c r="BR1456">
        <v>9.9</v>
      </c>
      <c r="BS1456">
        <v>5.5</v>
      </c>
      <c r="BT1456">
        <v>6100</v>
      </c>
      <c r="BU1456">
        <v>76100</v>
      </c>
      <c r="BV1456">
        <v>8</v>
      </c>
      <c r="BW1456">
        <v>4.7</v>
      </c>
    </row>
    <row r="1457" spans="1:75" x14ac:dyDescent="0.3">
      <c r="A1457" t="s">
        <v>432</v>
      </c>
      <c r="B1457" t="str">
        <f>VLOOKUP(A1457,'class and classification'!$A$1:$B$338,2,FALSE)</f>
        <v>Predominantly Urban</v>
      </c>
      <c r="C1457" t="str">
        <f>VLOOKUP(A1457,'class and classification'!$A$1:$C$338,3,FALSE)</f>
        <v>SD</v>
      </c>
      <c r="D1457">
        <v>7100</v>
      </c>
      <c r="E1457">
        <v>49500</v>
      </c>
      <c r="F1457">
        <v>14.4</v>
      </c>
      <c r="G1457">
        <v>3.4</v>
      </c>
      <c r="H1457">
        <v>5400</v>
      </c>
      <c r="I1457">
        <v>48700</v>
      </c>
      <c r="J1457">
        <v>11.1</v>
      </c>
      <c r="K1457">
        <v>2.8</v>
      </c>
      <c r="L1457">
        <v>5300</v>
      </c>
      <c r="M1457">
        <v>48700</v>
      </c>
      <c r="N1457">
        <v>10.9</v>
      </c>
      <c r="O1457">
        <v>4.8</v>
      </c>
      <c r="P1457">
        <v>5800</v>
      </c>
      <c r="Q1457">
        <v>47300</v>
      </c>
      <c r="R1457">
        <v>12.3</v>
      </c>
      <c r="S1457">
        <v>5.5</v>
      </c>
      <c r="T1457">
        <v>3300</v>
      </c>
      <c r="U1457">
        <v>48500</v>
      </c>
      <c r="V1457">
        <v>6.7</v>
      </c>
      <c r="W1457" t="s">
        <v>38</v>
      </c>
      <c r="X1457">
        <v>4900</v>
      </c>
      <c r="Y1457">
        <v>47700</v>
      </c>
      <c r="Z1457">
        <v>10.3</v>
      </c>
      <c r="AA1457">
        <v>5.7</v>
      </c>
      <c r="AB1457">
        <v>5000</v>
      </c>
      <c r="AC1457">
        <v>49800</v>
      </c>
      <c r="AD1457">
        <v>10.1</v>
      </c>
      <c r="AE1457">
        <v>5.3</v>
      </c>
      <c r="AF1457">
        <v>7800</v>
      </c>
      <c r="AG1457">
        <v>51500</v>
      </c>
      <c r="AH1457">
        <v>15.2</v>
      </c>
      <c r="AI1457">
        <v>6.4</v>
      </c>
      <c r="AJ1457">
        <v>6000</v>
      </c>
      <c r="AK1457">
        <v>50800</v>
      </c>
      <c r="AL1457">
        <v>11.7</v>
      </c>
      <c r="AM1457">
        <v>6</v>
      </c>
      <c r="AN1457">
        <v>4900</v>
      </c>
      <c r="AO1457">
        <v>47100</v>
      </c>
      <c r="AP1457">
        <v>10.3</v>
      </c>
      <c r="AQ1457">
        <v>5.7</v>
      </c>
      <c r="AR1457">
        <v>6000</v>
      </c>
      <c r="AS1457">
        <v>51100</v>
      </c>
      <c r="AT1457">
        <v>11.8</v>
      </c>
      <c r="AU1457">
        <v>5.8</v>
      </c>
      <c r="AV1457">
        <v>8500</v>
      </c>
      <c r="AW1457">
        <v>51300</v>
      </c>
      <c r="AX1457">
        <v>16.600000000000001</v>
      </c>
      <c r="AY1457">
        <v>6.7</v>
      </c>
      <c r="AZ1457">
        <v>5200</v>
      </c>
      <c r="BA1457">
        <v>52900</v>
      </c>
      <c r="BB1457">
        <v>9.6999999999999993</v>
      </c>
      <c r="BC1457">
        <v>5.4</v>
      </c>
      <c r="BD1457">
        <v>5900</v>
      </c>
      <c r="BE1457">
        <v>56800</v>
      </c>
      <c r="BF1457">
        <v>10.4</v>
      </c>
      <c r="BG1457">
        <v>5.5</v>
      </c>
      <c r="BH1457">
        <v>7700</v>
      </c>
      <c r="BI1457">
        <v>57600</v>
      </c>
      <c r="BJ1457">
        <v>13.3</v>
      </c>
      <c r="BK1457">
        <v>6.1</v>
      </c>
      <c r="BL1457">
        <v>9200</v>
      </c>
      <c r="BM1457">
        <v>56700</v>
      </c>
      <c r="BN1457">
        <v>16.2</v>
      </c>
      <c r="BO1457">
        <v>6.6</v>
      </c>
      <c r="BP1457">
        <v>5200</v>
      </c>
      <c r="BQ1457">
        <v>55500</v>
      </c>
      <c r="BR1457">
        <v>9.3000000000000007</v>
      </c>
      <c r="BS1457" t="s">
        <v>38</v>
      </c>
      <c r="BT1457">
        <v>2400</v>
      </c>
      <c r="BU1457">
        <v>52100</v>
      </c>
      <c r="BV1457">
        <v>4.5999999999999996</v>
      </c>
      <c r="BW1457" t="s">
        <v>38</v>
      </c>
    </row>
    <row r="1458" spans="1:75" x14ac:dyDescent="0.3">
      <c r="A1458" t="s">
        <v>433</v>
      </c>
      <c r="B1458" t="str">
        <f>VLOOKUP(A1458,'class and classification'!$A$1:$B$338,2,FALSE)</f>
        <v>Predominantly Rural</v>
      </c>
      <c r="C1458" t="str">
        <f>VLOOKUP(A1458,'class and classification'!$A$1:$C$338,3,FALSE)</f>
        <v>SD</v>
      </c>
      <c r="D1458">
        <v>8500</v>
      </c>
      <c r="E1458">
        <v>58200</v>
      </c>
      <c r="F1458">
        <v>14.6</v>
      </c>
      <c r="G1458">
        <v>3</v>
      </c>
      <c r="H1458">
        <v>6500</v>
      </c>
      <c r="I1458">
        <v>55800</v>
      </c>
      <c r="J1458">
        <v>11.7</v>
      </c>
      <c r="K1458">
        <v>3</v>
      </c>
      <c r="L1458">
        <v>10900</v>
      </c>
      <c r="M1458">
        <v>57900</v>
      </c>
      <c r="N1458">
        <v>18.8</v>
      </c>
      <c r="O1458">
        <v>5.8</v>
      </c>
      <c r="P1458">
        <v>8700</v>
      </c>
      <c r="Q1458">
        <v>62000</v>
      </c>
      <c r="R1458">
        <v>14</v>
      </c>
      <c r="S1458">
        <v>4.9000000000000004</v>
      </c>
      <c r="T1458">
        <v>7500</v>
      </c>
      <c r="U1458">
        <v>61800</v>
      </c>
      <c r="V1458">
        <v>12.2</v>
      </c>
      <c r="W1458">
        <v>4.9000000000000004</v>
      </c>
      <c r="X1458">
        <v>6700</v>
      </c>
      <c r="Y1458">
        <v>59900</v>
      </c>
      <c r="Z1458">
        <v>11.2</v>
      </c>
      <c r="AA1458">
        <v>4.7</v>
      </c>
      <c r="AB1458">
        <v>6500</v>
      </c>
      <c r="AC1458">
        <v>55900</v>
      </c>
      <c r="AD1458">
        <v>11.6</v>
      </c>
      <c r="AE1458">
        <v>5</v>
      </c>
      <c r="AF1458">
        <v>8700</v>
      </c>
      <c r="AG1458">
        <v>56300</v>
      </c>
      <c r="AH1458">
        <v>15.5</v>
      </c>
      <c r="AI1458">
        <v>5.5</v>
      </c>
      <c r="AJ1458">
        <v>5600</v>
      </c>
      <c r="AK1458">
        <v>58100</v>
      </c>
      <c r="AL1458">
        <v>9.6999999999999993</v>
      </c>
      <c r="AM1458">
        <v>4.5999999999999996</v>
      </c>
      <c r="AN1458">
        <v>6100</v>
      </c>
      <c r="AO1458">
        <v>57700</v>
      </c>
      <c r="AP1458">
        <v>10.6</v>
      </c>
      <c r="AQ1458">
        <v>5.4</v>
      </c>
      <c r="AR1458">
        <v>6700</v>
      </c>
      <c r="AS1458">
        <v>60600</v>
      </c>
      <c r="AT1458">
        <v>11</v>
      </c>
      <c r="AU1458">
        <v>5.6</v>
      </c>
      <c r="AV1458">
        <v>7600</v>
      </c>
      <c r="AW1458">
        <v>67000</v>
      </c>
      <c r="AX1458">
        <v>11.4</v>
      </c>
      <c r="AY1458">
        <v>6</v>
      </c>
      <c r="AZ1458">
        <v>6800</v>
      </c>
      <c r="BA1458">
        <v>61900</v>
      </c>
      <c r="BB1458">
        <v>11</v>
      </c>
      <c r="BC1458">
        <v>5.2</v>
      </c>
      <c r="BD1458">
        <v>8700</v>
      </c>
      <c r="BE1458">
        <v>63900</v>
      </c>
      <c r="BF1458">
        <v>13.6</v>
      </c>
      <c r="BG1458">
        <v>4.8</v>
      </c>
      <c r="BH1458">
        <v>8600</v>
      </c>
      <c r="BI1458">
        <v>67200</v>
      </c>
      <c r="BJ1458">
        <v>12.7</v>
      </c>
      <c r="BK1458">
        <v>4.7</v>
      </c>
      <c r="BL1458">
        <v>7200</v>
      </c>
      <c r="BM1458">
        <v>67400</v>
      </c>
      <c r="BN1458">
        <v>10.7</v>
      </c>
      <c r="BO1458">
        <v>4.5</v>
      </c>
      <c r="BP1458">
        <v>6700</v>
      </c>
      <c r="BQ1458">
        <v>67000</v>
      </c>
      <c r="BR1458">
        <v>10</v>
      </c>
      <c r="BS1458">
        <v>4.8</v>
      </c>
      <c r="BT1458">
        <v>5400</v>
      </c>
      <c r="BU1458">
        <v>60100</v>
      </c>
      <c r="BV1458">
        <v>9.1</v>
      </c>
      <c r="BW1458">
        <v>4.5</v>
      </c>
    </row>
    <row r="1459" spans="1:75" x14ac:dyDescent="0.3">
      <c r="A1459" t="s">
        <v>434</v>
      </c>
      <c r="B1459" t="str">
        <f>VLOOKUP(A1459,'class and classification'!$A$1:$B$338,2,FALSE)</f>
        <v>Predominantly Urban</v>
      </c>
      <c r="C1459" t="str">
        <f>VLOOKUP(A1459,'class and classification'!$A$1:$C$338,3,FALSE)</f>
        <v>SD</v>
      </c>
      <c r="D1459">
        <v>6000</v>
      </c>
      <c r="E1459">
        <v>54000</v>
      </c>
      <c r="F1459">
        <v>11.2</v>
      </c>
      <c r="G1459">
        <v>2.7</v>
      </c>
      <c r="H1459">
        <v>5100</v>
      </c>
      <c r="I1459">
        <v>59000</v>
      </c>
      <c r="J1459">
        <v>8.6999999999999993</v>
      </c>
      <c r="K1459">
        <v>2.5</v>
      </c>
      <c r="L1459">
        <v>4100</v>
      </c>
      <c r="M1459">
        <v>54100</v>
      </c>
      <c r="N1459">
        <v>7.6</v>
      </c>
      <c r="O1459">
        <v>3.6</v>
      </c>
      <c r="P1459">
        <v>3600</v>
      </c>
      <c r="Q1459">
        <v>55000</v>
      </c>
      <c r="R1459">
        <v>6.6</v>
      </c>
      <c r="S1459">
        <v>3.8</v>
      </c>
      <c r="T1459">
        <v>7200</v>
      </c>
      <c r="U1459">
        <v>58900</v>
      </c>
      <c r="V1459">
        <v>12.2</v>
      </c>
      <c r="W1459">
        <v>5.2</v>
      </c>
      <c r="X1459">
        <v>5600</v>
      </c>
      <c r="Y1459">
        <v>59500</v>
      </c>
      <c r="Z1459">
        <v>9.4</v>
      </c>
      <c r="AA1459">
        <v>4.7</v>
      </c>
      <c r="AB1459">
        <v>6900</v>
      </c>
      <c r="AC1459">
        <v>63100</v>
      </c>
      <c r="AD1459">
        <v>10.9</v>
      </c>
      <c r="AE1459">
        <v>5.7</v>
      </c>
      <c r="AF1459">
        <v>2600</v>
      </c>
      <c r="AG1459">
        <v>61400</v>
      </c>
      <c r="AH1459">
        <v>4.2</v>
      </c>
      <c r="AI1459" t="s">
        <v>38</v>
      </c>
      <c r="AJ1459">
        <v>2800</v>
      </c>
      <c r="AK1459">
        <v>61000</v>
      </c>
      <c r="AL1459">
        <v>4.7</v>
      </c>
      <c r="AM1459" t="s">
        <v>38</v>
      </c>
      <c r="AN1459">
        <v>5800</v>
      </c>
      <c r="AO1459">
        <v>60200</v>
      </c>
      <c r="AP1459">
        <v>9.5</v>
      </c>
      <c r="AQ1459">
        <v>5</v>
      </c>
      <c r="AR1459">
        <v>4500</v>
      </c>
      <c r="AS1459">
        <v>66100</v>
      </c>
      <c r="AT1459">
        <v>6.8</v>
      </c>
      <c r="AU1459">
        <v>4.2</v>
      </c>
      <c r="AV1459">
        <v>5800</v>
      </c>
      <c r="AW1459">
        <v>70300</v>
      </c>
      <c r="AX1459">
        <v>8.3000000000000007</v>
      </c>
      <c r="AY1459">
        <v>4.5999999999999996</v>
      </c>
      <c r="AZ1459">
        <v>5000</v>
      </c>
      <c r="BA1459">
        <v>58700</v>
      </c>
      <c r="BB1459">
        <v>8.5</v>
      </c>
      <c r="BC1459">
        <v>5.0999999999999996</v>
      </c>
      <c r="BD1459">
        <v>2200</v>
      </c>
      <c r="BE1459">
        <v>70800</v>
      </c>
      <c r="BF1459">
        <v>3.2</v>
      </c>
      <c r="BG1459" t="s">
        <v>38</v>
      </c>
      <c r="BH1459">
        <v>3300</v>
      </c>
      <c r="BI1459">
        <v>67000</v>
      </c>
      <c r="BJ1459">
        <v>4.9000000000000004</v>
      </c>
      <c r="BK1459" t="s">
        <v>38</v>
      </c>
      <c r="BL1459">
        <v>3900</v>
      </c>
      <c r="BM1459">
        <v>72300</v>
      </c>
      <c r="BN1459">
        <v>5.3</v>
      </c>
      <c r="BO1459" t="s">
        <v>38</v>
      </c>
      <c r="BP1459">
        <v>6900</v>
      </c>
      <c r="BQ1459">
        <v>71500</v>
      </c>
      <c r="BR1459">
        <v>9.6999999999999993</v>
      </c>
      <c r="BS1459">
        <v>5.3</v>
      </c>
      <c r="BT1459">
        <v>3800</v>
      </c>
      <c r="BU1459">
        <v>71500</v>
      </c>
      <c r="BV1459">
        <v>5.3</v>
      </c>
      <c r="BW1459" t="s">
        <v>38</v>
      </c>
    </row>
    <row r="1460" spans="1:75" x14ac:dyDescent="0.3">
      <c r="A1460" t="s">
        <v>435</v>
      </c>
      <c r="B1460" t="str">
        <f>VLOOKUP(A1460,'class and classification'!$A$1:$B$338,2,FALSE)</f>
        <v>Predominantly Rural</v>
      </c>
      <c r="C1460" t="str">
        <f>VLOOKUP(A1460,'class and classification'!$A$1:$C$338,3,FALSE)</f>
        <v>SD</v>
      </c>
      <c r="D1460">
        <v>5000</v>
      </c>
      <c r="E1460">
        <v>36800</v>
      </c>
      <c r="F1460">
        <v>13.7</v>
      </c>
      <c r="G1460">
        <v>2.9</v>
      </c>
      <c r="H1460">
        <v>5200</v>
      </c>
      <c r="I1460">
        <v>36700</v>
      </c>
      <c r="J1460">
        <v>14.2</v>
      </c>
      <c r="K1460">
        <v>3.1</v>
      </c>
      <c r="L1460">
        <v>6900</v>
      </c>
      <c r="M1460">
        <v>35500</v>
      </c>
      <c r="N1460">
        <v>19.3</v>
      </c>
      <c r="O1460">
        <v>7.8</v>
      </c>
      <c r="P1460">
        <v>7100</v>
      </c>
      <c r="Q1460">
        <v>36300</v>
      </c>
      <c r="R1460">
        <v>19.600000000000001</v>
      </c>
      <c r="S1460">
        <v>7.7</v>
      </c>
      <c r="T1460">
        <v>7100</v>
      </c>
      <c r="U1460">
        <v>37400</v>
      </c>
      <c r="V1460">
        <v>18.899999999999999</v>
      </c>
      <c r="W1460">
        <v>7.3</v>
      </c>
      <c r="X1460">
        <v>8200</v>
      </c>
      <c r="Y1460">
        <v>39500</v>
      </c>
      <c r="Z1460">
        <v>20.8</v>
      </c>
      <c r="AA1460">
        <v>8</v>
      </c>
      <c r="AB1460">
        <v>6400</v>
      </c>
      <c r="AC1460">
        <v>36000</v>
      </c>
      <c r="AD1460">
        <v>17.7</v>
      </c>
      <c r="AE1460">
        <v>8</v>
      </c>
      <c r="AF1460">
        <v>6900</v>
      </c>
      <c r="AG1460">
        <v>36400</v>
      </c>
      <c r="AH1460">
        <v>18.899999999999999</v>
      </c>
      <c r="AI1460">
        <v>7.6</v>
      </c>
      <c r="AJ1460">
        <v>6600</v>
      </c>
      <c r="AK1460">
        <v>36100</v>
      </c>
      <c r="AL1460">
        <v>18.2</v>
      </c>
      <c r="AM1460">
        <v>7.8</v>
      </c>
      <c r="AN1460">
        <v>7100</v>
      </c>
      <c r="AO1460">
        <v>39100</v>
      </c>
      <c r="AP1460">
        <v>18.100000000000001</v>
      </c>
      <c r="AQ1460">
        <v>7.7</v>
      </c>
      <c r="AR1460">
        <v>4400</v>
      </c>
      <c r="AS1460">
        <v>39800</v>
      </c>
      <c r="AT1460">
        <v>11</v>
      </c>
      <c r="AU1460" t="s">
        <v>38</v>
      </c>
      <c r="AV1460">
        <v>6800</v>
      </c>
      <c r="AW1460">
        <v>42100</v>
      </c>
      <c r="AX1460">
        <v>16.3</v>
      </c>
      <c r="AY1460">
        <v>7.6</v>
      </c>
      <c r="AZ1460">
        <v>7500</v>
      </c>
      <c r="BA1460">
        <v>39400</v>
      </c>
      <c r="BB1460">
        <v>19</v>
      </c>
      <c r="BC1460">
        <v>8.1999999999999993</v>
      </c>
      <c r="BD1460">
        <v>5400</v>
      </c>
      <c r="BE1460">
        <v>43100</v>
      </c>
      <c r="BF1460">
        <v>12.5</v>
      </c>
      <c r="BG1460">
        <v>6.5</v>
      </c>
      <c r="BH1460">
        <v>3900</v>
      </c>
      <c r="BI1460">
        <v>41600</v>
      </c>
      <c r="BJ1460">
        <v>9.5</v>
      </c>
      <c r="BK1460" t="s">
        <v>38</v>
      </c>
      <c r="BL1460">
        <v>4900</v>
      </c>
      <c r="BM1460">
        <v>41100</v>
      </c>
      <c r="BN1460">
        <v>11.9</v>
      </c>
      <c r="BO1460">
        <v>6.2</v>
      </c>
      <c r="BP1460">
        <v>5600</v>
      </c>
      <c r="BQ1460">
        <v>40200</v>
      </c>
      <c r="BR1460">
        <v>14</v>
      </c>
      <c r="BS1460">
        <v>7.2</v>
      </c>
      <c r="BT1460">
        <v>3700</v>
      </c>
      <c r="BU1460">
        <v>37900</v>
      </c>
      <c r="BV1460">
        <v>9.8000000000000007</v>
      </c>
      <c r="BW1460">
        <v>5.8</v>
      </c>
    </row>
    <row r="1461" spans="1:75" x14ac:dyDescent="0.3">
      <c r="A1461" t="s">
        <v>436</v>
      </c>
      <c r="B1461" t="str">
        <f>VLOOKUP(A1461,'class and classification'!$A$1:$B$338,2,FALSE)</f>
        <v>Predominantly Rural</v>
      </c>
      <c r="C1461" t="str">
        <f>VLOOKUP(A1461,'class and classification'!$A$1:$C$338,3,FALSE)</f>
        <v>SD</v>
      </c>
      <c r="D1461">
        <v>5900</v>
      </c>
      <c r="E1461">
        <v>42700</v>
      </c>
      <c r="F1461">
        <v>13.8</v>
      </c>
      <c r="G1461">
        <v>2.9</v>
      </c>
      <c r="H1461">
        <v>6400</v>
      </c>
      <c r="I1461">
        <v>42900</v>
      </c>
      <c r="J1461">
        <v>15</v>
      </c>
      <c r="K1461">
        <v>3.3</v>
      </c>
      <c r="L1461">
        <v>7600</v>
      </c>
      <c r="M1461">
        <v>43900</v>
      </c>
      <c r="N1461">
        <v>17.2</v>
      </c>
      <c r="O1461">
        <v>6.9</v>
      </c>
      <c r="P1461">
        <v>7900</v>
      </c>
      <c r="Q1461">
        <v>43000</v>
      </c>
      <c r="R1461">
        <v>18.3</v>
      </c>
      <c r="S1461">
        <v>6.9</v>
      </c>
      <c r="T1461">
        <v>7100</v>
      </c>
      <c r="U1461">
        <v>44800</v>
      </c>
      <c r="V1461">
        <v>15.9</v>
      </c>
      <c r="W1461">
        <v>6.4</v>
      </c>
      <c r="X1461">
        <v>7400</v>
      </c>
      <c r="Y1461">
        <v>41100</v>
      </c>
      <c r="Z1461">
        <v>18</v>
      </c>
      <c r="AA1461">
        <v>7.7</v>
      </c>
      <c r="AB1461">
        <v>7300</v>
      </c>
      <c r="AC1461">
        <v>43700</v>
      </c>
      <c r="AD1461">
        <v>16.7</v>
      </c>
      <c r="AE1461">
        <v>6.7</v>
      </c>
      <c r="AF1461">
        <v>9700</v>
      </c>
      <c r="AG1461">
        <v>43800</v>
      </c>
      <c r="AH1461">
        <v>22.1</v>
      </c>
      <c r="AI1461">
        <v>7.2</v>
      </c>
      <c r="AJ1461">
        <v>7300</v>
      </c>
      <c r="AK1461">
        <v>45200</v>
      </c>
      <c r="AL1461">
        <v>16.2</v>
      </c>
      <c r="AM1461">
        <v>6.7</v>
      </c>
      <c r="AN1461">
        <v>5000</v>
      </c>
      <c r="AO1461">
        <v>41000</v>
      </c>
      <c r="AP1461">
        <v>12.2</v>
      </c>
      <c r="AQ1461">
        <v>6.3</v>
      </c>
      <c r="AR1461">
        <v>6600</v>
      </c>
      <c r="AS1461">
        <v>42900</v>
      </c>
      <c r="AT1461">
        <v>15.4</v>
      </c>
      <c r="AU1461">
        <v>6.9</v>
      </c>
      <c r="AV1461">
        <v>8000</v>
      </c>
      <c r="AW1461">
        <v>50700</v>
      </c>
      <c r="AX1461">
        <v>15.8</v>
      </c>
      <c r="AY1461">
        <v>6.8</v>
      </c>
      <c r="AZ1461">
        <v>5200</v>
      </c>
      <c r="BA1461">
        <v>44200</v>
      </c>
      <c r="BB1461">
        <v>11.8</v>
      </c>
      <c r="BC1461" t="s">
        <v>38</v>
      </c>
      <c r="BD1461">
        <v>7700</v>
      </c>
      <c r="BE1461">
        <v>53200</v>
      </c>
      <c r="BF1461">
        <v>14.4</v>
      </c>
      <c r="BG1461">
        <v>6</v>
      </c>
      <c r="BH1461">
        <v>10600</v>
      </c>
      <c r="BI1461">
        <v>54100</v>
      </c>
      <c r="BJ1461">
        <v>19.7</v>
      </c>
      <c r="BK1461">
        <v>7.7</v>
      </c>
      <c r="BL1461">
        <v>9600</v>
      </c>
      <c r="BM1461">
        <v>47600</v>
      </c>
      <c r="BN1461">
        <v>20.2</v>
      </c>
      <c r="BO1461">
        <v>8.6999999999999993</v>
      </c>
      <c r="BP1461">
        <v>5100</v>
      </c>
      <c r="BQ1461">
        <v>47100</v>
      </c>
      <c r="BR1461">
        <v>10.8</v>
      </c>
      <c r="BS1461">
        <v>6.5</v>
      </c>
      <c r="BT1461">
        <v>4600</v>
      </c>
      <c r="BU1461">
        <v>47400</v>
      </c>
      <c r="BV1461">
        <v>9.6999999999999993</v>
      </c>
      <c r="BW1461">
        <v>5.0999999999999996</v>
      </c>
    </row>
    <row r="1462" spans="1:75" x14ac:dyDescent="0.3">
      <c r="A1462" t="s">
        <v>437</v>
      </c>
      <c r="B1462" t="str">
        <f>VLOOKUP(A1462,'class and classification'!$A$1:$B$338,2,FALSE)</f>
        <v>Predominantly Rural</v>
      </c>
      <c r="C1462" t="str">
        <f>VLOOKUP(A1462,'class and classification'!$A$1:$C$338,3,FALSE)</f>
        <v>SD</v>
      </c>
      <c r="D1462">
        <v>4500</v>
      </c>
      <c r="E1462">
        <v>37800</v>
      </c>
      <c r="F1462">
        <v>12</v>
      </c>
      <c r="G1462">
        <v>3</v>
      </c>
      <c r="H1462">
        <v>5400</v>
      </c>
      <c r="I1462">
        <v>39600</v>
      </c>
      <c r="J1462">
        <v>13.6</v>
      </c>
      <c r="K1462">
        <v>3.3</v>
      </c>
      <c r="L1462">
        <v>5500</v>
      </c>
      <c r="M1462">
        <v>43100</v>
      </c>
      <c r="N1462">
        <v>12.8</v>
      </c>
      <c r="O1462">
        <v>6.3</v>
      </c>
      <c r="P1462">
        <v>5700</v>
      </c>
      <c r="Q1462">
        <v>42700</v>
      </c>
      <c r="R1462">
        <v>13.3</v>
      </c>
      <c r="S1462">
        <v>5.8</v>
      </c>
      <c r="T1462">
        <v>5800</v>
      </c>
      <c r="U1462">
        <v>39300</v>
      </c>
      <c r="V1462">
        <v>14.7</v>
      </c>
      <c r="W1462">
        <v>6.1</v>
      </c>
      <c r="X1462">
        <v>5700</v>
      </c>
      <c r="Y1462">
        <v>39200</v>
      </c>
      <c r="Z1462">
        <v>14.5</v>
      </c>
      <c r="AA1462">
        <v>6.4</v>
      </c>
      <c r="AB1462">
        <v>4700</v>
      </c>
      <c r="AC1462">
        <v>40100</v>
      </c>
      <c r="AD1462">
        <v>11.8</v>
      </c>
      <c r="AE1462">
        <v>6.2</v>
      </c>
      <c r="AF1462">
        <v>7200</v>
      </c>
      <c r="AG1462">
        <v>42400</v>
      </c>
      <c r="AH1462">
        <v>16.899999999999999</v>
      </c>
      <c r="AI1462">
        <v>7.4</v>
      </c>
      <c r="AJ1462">
        <v>6900</v>
      </c>
      <c r="AK1462">
        <v>42600</v>
      </c>
      <c r="AL1462">
        <v>16.2</v>
      </c>
      <c r="AM1462">
        <v>6.2</v>
      </c>
      <c r="AN1462">
        <v>7300</v>
      </c>
      <c r="AO1462">
        <v>41400</v>
      </c>
      <c r="AP1462">
        <v>17.5</v>
      </c>
      <c r="AQ1462">
        <v>6.3</v>
      </c>
      <c r="AR1462">
        <v>5300</v>
      </c>
      <c r="AS1462">
        <v>37100</v>
      </c>
      <c r="AT1462">
        <v>14.4</v>
      </c>
      <c r="AU1462">
        <v>6.1</v>
      </c>
      <c r="AV1462">
        <v>4700</v>
      </c>
      <c r="AW1462">
        <v>36900</v>
      </c>
      <c r="AX1462">
        <v>12.8</v>
      </c>
      <c r="AY1462">
        <v>6.7</v>
      </c>
      <c r="AZ1462">
        <v>4900</v>
      </c>
      <c r="BA1462">
        <v>39800</v>
      </c>
      <c r="BB1462">
        <v>12.3</v>
      </c>
      <c r="BC1462">
        <v>6.5</v>
      </c>
      <c r="BD1462">
        <v>6000</v>
      </c>
      <c r="BE1462">
        <v>43900</v>
      </c>
      <c r="BF1462">
        <v>13.8</v>
      </c>
      <c r="BG1462">
        <v>7.3</v>
      </c>
      <c r="BH1462">
        <v>6000</v>
      </c>
      <c r="BI1462">
        <v>41800</v>
      </c>
      <c r="BJ1462">
        <v>14.4</v>
      </c>
      <c r="BK1462">
        <v>7.1</v>
      </c>
      <c r="BL1462">
        <v>5900</v>
      </c>
      <c r="BM1462">
        <v>39800</v>
      </c>
      <c r="BN1462">
        <v>14.7</v>
      </c>
      <c r="BO1462">
        <v>8.4</v>
      </c>
      <c r="BP1462">
        <v>6200</v>
      </c>
      <c r="BQ1462">
        <v>38900</v>
      </c>
      <c r="BR1462">
        <v>15.8</v>
      </c>
      <c r="BS1462">
        <v>8.1</v>
      </c>
      <c r="BT1462">
        <v>4300</v>
      </c>
      <c r="BU1462">
        <v>38900</v>
      </c>
      <c r="BV1462">
        <v>11</v>
      </c>
      <c r="BW1462" t="s">
        <v>38</v>
      </c>
    </row>
    <row r="1463" spans="1:75" x14ac:dyDescent="0.3">
      <c r="A1463" t="s">
        <v>438</v>
      </c>
      <c r="B1463" t="str">
        <f>VLOOKUP(A1463,'class and classification'!$A$1:$B$338,2,FALSE)</f>
        <v>Predominantly Rural</v>
      </c>
      <c r="C1463" t="str">
        <f>VLOOKUP(A1463,'class and classification'!$A$1:$C$338,3,FALSE)</f>
        <v>SD</v>
      </c>
      <c r="D1463">
        <v>8200</v>
      </c>
      <c r="E1463">
        <v>59900</v>
      </c>
      <c r="F1463">
        <v>13.6</v>
      </c>
      <c r="G1463">
        <v>2.9</v>
      </c>
      <c r="H1463">
        <v>9000</v>
      </c>
      <c r="I1463">
        <v>59700</v>
      </c>
      <c r="J1463">
        <v>15.1</v>
      </c>
      <c r="K1463">
        <v>3.1</v>
      </c>
      <c r="L1463">
        <v>8200</v>
      </c>
      <c r="M1463">
        <v>62000</v>
      </c>
      <c r="N1463">
        <v>13.3</v>
      </c>
      <c r="O1463">
        <v>5.0999999999999996</v>
      </c>
      <c r="P1463">
        <v>8400</v>
      </c>
      <c r="Q1463">
        <v>59600</v>
      </c>
      <c r="R1463">
        <v>14.2</v>
      </c>
      <c r="S1463">
        <v>5</v>
      </c>
      <c r="T1463">
        <v>5400</v>
      </c>
      <c r="U1463">
        <v>62700</v>
      </c>
      <c r="V1463">
        <v>8.6</v>
      </c>
      <c r="W1463">
        <v>4.0999999999999996</v>
      </c>
      <c r="X1463">
        <v>6000</v>
      </c>
      <c r="Y1463">
        <v>57600</v>
      </c>
      <c r="Z1463">
        <v>10.5</v>
      </c>
      <c r="AA1463">
        <v>5</v>
      </c>
      <c r="AB1463">
        <v>7100</v>
      </c>
      <c r="AC1463">
        <v>55900</v>
      </c>
      <c r="AD1463">
        <v>12.8</v>
      </c>
      <c r="AE1463">
        <v>5.3</v>
      </c>
      <c r="AF1463">
        <v>7000</v>
      </c>
      <c r="AG1463">
        <v>57100</v>
      </c>
      <c r="AH1463">
        <v>12.3</v>
      </c>
      <c r="AI1463">
        <v>4.9000000000000004</v>
      </c>
      <c r="AJ1463">
        <v>9400</v>
      </c>
      <c r="AK1463">
        <v>59100</v>
      </c>
      <c r="AL1463">
        <v>15.9</v>
      </c>
      <c r="AM1463">
        <v>5.4</v>
      </c>
      <c r="AN1463">
        <v>9500</v>
      </c>
      <c r="AO1463">
        <v>57900</v>
      </c>
      <c r="AP1463">
        <v>16.399999999999999</v>
      </c>
      <c r="AQ1463">
        <v>5.8</v>
      </c>
      <c r="AR1463">
        <v>7100</v>
      </c>
      <c r="AS1463">
        <v>61500</v>
      </c>
      <c r="AT1463">
        <v>11.6</v>
      </c>
      <c r="AU1463">
        <v>5.4</v>
      </c>
      <c r="AV1463">
        <v>7500</v>
      </c>
      <c r="AW1463">
        <v>65400</v>
      </c>
      <c r="AX1463">
        <v>11.4</v>
      </c>
      <c r="AY1463">
        <v>4.9000000000000004</v>
      </c>
      <c r="AZ1463">
        <v>8800</v>
      </c>
      <c r="BA1463">
        <v>61100</v>
      </c>
      <c r="BB1463">
        <v>14.4</v>
      </c>
      <c r="BC1463">
        <v>5.4</v>
      </c>
      <c r="BD1463">
        <v>10300</v>
      </c>
      <c r="BE1463">
        <v>69000</v>
      </c>
      <c r="BF1463">
        <v>14.9</v>
      </c>
      <c r="BG1463">
        <v>5.4</v>
      </c>
      <c r="BH1463">
        <v>6800</v>
      </c>
      <c r="BI1463">
        <v>62400</v>
      </c>
      <c r="BJ1463">
        <v>11</v>
      </c>
      <c r="BK1463">
        <v>5.0999999999999996</v>
      </c>
      <c r="BL1463">
        <v>5700</v>
      </c>
      <c r="BM1463">
        <v>62200</v>
      </c>
      <c r="BN1463">
        <v>9.1</v>
      </c>
      <c r="BO1463">
        <v>4.5999999999999996</v>
      </c>
      <c r="BP1463">
        <v>9600</v>
      </c>
      <c r="BQ1463">
        <v>62800</v>
      </c>
      <c r="BR1463">
        <v>15.3</v>
      </c>
      <c r="BS1463">
        <v>6.3</v>
      </c>
      <c r="BT1463">
        <v>9700</v>
      </c>
      <c r="BU1463">
        <v>59100</v>
      </c>
      <c r="BV1463">
        <v>16.399999999999999</v>
      </c>
      <c r="BW1463">
        <v>5.3</v>
      </c>
    </row>
    <row r="1464" spans="1:75" x14ac:dyDescent="0.3">
      <c r="A1464" t="s">
        <v>439</v>
      </c>
      <c r="B1464" t="str">
        <f>VLOOKUP(A1464,'class and classification'!$A$1:$B$338,2,FALSE)</f>
        <v>Predominantly Rural</v>
      </c>
      <c r="C1464" t="str">
        <f>VLOOKUP(A1464,'class and classification'!$A$1:$C$338,3,FALSE)</f>
        <v>SD</v>
      </c>
      <c r="D1464">
        <v>5400</v>
      </c>
      <c r="E1464">
        <v>28800</v>
      </c>
      <c r="F1464">
        <v>18.600000000000001</v>
      </c>
      <c r="G1464">
        <v>3.6</v>
      </c>
      <c r="H1464">
        <v>4600</v>
      </c>
      <c r="I1464">
        <v>27900</v>
      </c>
      <c r="J1464">
        <v>16.600000000000001</v>
      </c>
      <c r="K1464">
        <v>3.8</v>
      </c>
      <c r="L1464">
        <v>3300</v>
      </c>
      <c r="M1464">
        <v>26800</v>
      </c>
      <c r="N1464">
        <v>12.4</v>
      </c>
      <c r="O1464">
        <v>7.1</v>
      </c>
      <c r="P1464">
        <v>4200</v>
      </c>
      <c r="Q1464">
        <v>26100</v>
      </c>
      <c r="R1464">
        <v>16</v>
      </c>
      <c r="S1464">
        <v>8.1999999999999993</v>
      </c>
      <c r="T1464">
        <v>5400</v>
      </c>
      <c r="U1464">
        <v>27800</v>
      </c>
      <c r="V1464">
        <v>19.3</v>
      </c>
      <c r="W1464">
        <v>8.6999999999999993</v>
      </c>
      <c r="X1464">
        <v>3900</v>
      </c>
      <c r="Y1464">
        <v>28400</v>
      </c>
      <c r="Z1464">
        <v>13.9</v>
      </c>
      <c r="AA1464">
        <v>7.1</v>
      </c>
      <c r="AB1464">
        <v>5800</v>
      </c>
      <c r="AC1464">
        <v>27000</v>
      </c>
      <c r="AD1464">
        <v>21.5</v>
      </c>
      <c r="AE1464">
        <v>9.3000000000000007</v>
      </c>
      <c r="AF1464">
        <v>5100</v>
      </c>
      <c r="AG1464">
        <v>26600</v>
      </c>
      <c r="AH1464">
        <v>19.3</v>
      </c>
      <c r="AI1464">
        <v>8.3000000000000007</v>
      </c>
      <c r="AJ1464">
        <v>7100</v>
      </c>
      <c r="AK1464">
        <v>27700</v>
      </c>
      <c r="AL1464">
        <v>25.7</v>
      </c>
      <c r="AM1464">
        <v>10.199999999999999</v>
      </c>
      <c r="AN1464">
        <v>7400</v>
      </c>
      <c r="AO1464">
        <v>29000</v>
      </c>
      <c r="AP1464">
        <v>25.6</v>
      </c>
      <c r="AQ1464">
        <v>10.6</v>
      </c>
      <c r="AR1464">
        <v>5500</v>
      </c>
      <c r="AS1464">
        <v>28700</v>
      </c>
      <c r="AT1464">
        <v>19.2</v>
      </c>
      <c r="AU1464">
        <v>9.3000000000000007</v>
      </c>
      <c r="AV1464">
        <v>4500</v>
      </c>
      <c r="AW1464">
        <v>26100</v>
      </c>
      <c r="AX1464">
        <v>17.3</v>
      </c>
      <c r="AY1464">
        <v>10.3</v>
      </c>
      <c r="AZ1464">
        <v>3900</v>
      </c>
      <c r="BA1464">
        <v>29100</v>
      </c>
      <c r="BB1464">
        <v>13.5</v>
      </c>
      <c r="BC1464">
        <v>7.5</v>
      </c>
      <c r="BD1464">
        <v>5400</v>
      </c>
      <c r="BE1464">
        <v>33200</v>
      </c>
      <c r="BF1464">
        <v>16.399999999999999</v>
      </c>
      <c r="BG1464">
        <v>8.9</v>
      </c>
      <c r="BH1464">
        <v>4400</v>
      </c>
      <c r="BI1464">
        <v>31200</v>
      </c>
      <c r="BJ1464">
        <v>14.2</v>
      </c>
      <c r="BK1464" t="s">
        <v>38</v>
      </c>
      <c r="BL1464">
        <v>5600</v>
      </c>
      <c r="BM1464">
        <v>38400</v>
      </c>
      <c r="BN1464">
        <v>14.7</v>
      </c>
      <c r="BO1464">
        <v>8.1</v>
      </c>
      <c r="BP1464">
        <v>4700</v>
      </c>
      <c r="BQ1464">
        <v>31200</v>
      </c>
      <c r="BR1464">
        <v>15</v>
      </c>
      <c r="BS1464" t="s">
        <v>38</v>
      </c>
      <c r="BT1464">
        <v>7000</v>
      </c>
      <c r="BU1464">
        <v>32900</v>
      </c>
      <c r="BV1464">
        <v>21.1</v>
      </c>
      <c r="BW1464">
        <v>10.199999999999999</v>
      </c>
    </row>
    <row r="1465" spans="1:75" x14ac:dyDescent="0.3">
      <c r="A1465" t="s">
        <v>440</v>
      </c>
      <c r="B1465" t="str">
        <f>VLOOKUP(A1465,'class and classification'!$A$1:$B$338,2,FALSE)</f>
        <v>Predominantly Rural</v>
      </c>
      <c r="C1465" t="str">
        <f>VLOOKUP(A1465,'class and classification'!$A$1:$C$338,3,FALSE)</f>
        <v>SD</v>
      </c>
      <c r="D1465">
        <v>3800</v>
      </c>
      <c r="E1465">
        <v>23100</v>
      </c>
      <c r="F1465">
        <v>16.399999999999999</v>
      </c>
      <c r="G1465">
        <v>3</v>
      </c>
      <c r="H1465">
        <v>3100</v>
      </c>
      <c r="I1465">
        <v>23900</v>
      </c>
      <c r="J1465">
        <v>12.9</v>
      </c>
      <c r="K1465">
        <v>3</v>
      </c>
      <c r="L1465">
        <v>4700</v>
      </c>
      <c r="M1465">
        <v>23500</v>
      </c>
      <c r="N1465">
        <v>19.8</v>
      </c>
      <c r="O1465">
        <v>9.6</v>
      </c>
      <c r="P1465">
        <v>4700</v>
      </c>
      <c r="Q1465">
        <v>24500</v>
      </c>
      <c r="R1465">
        <v>19.3</v>
      </c>
      <c r="S1465">
        <v>8.6999999999999993</v>
      </c>
      <c r="T1465">
        <v>2500</v>
      </c>
      <c r="U1465">
        <v>26000</v>
      </c>
      <c r="V1465">
        <v>9.6999999999999993</v>
      </c>
      <c r="W1465" t="s">
        <v>38</v>
      </c>
      <c r="X1465">
        <v>3600</v>
      </c>
      <c r="Y1465">
        <v>25700</v>
      </c>
      <c r="Z1465">
        <v>14</v>
      </c>
      <c r="AA1465">
        <v>7.3</v>
      </c>
      <c r="AB1465">
        <v>3000</v>
      </c>
      <c r="AC1465">
        <v>22000</v>
      </c>
      <c r="AD1465">
        <v>13.4</v>
      </c>
      <c r="AE1465">
        <v>8.1</v>
      </c>
      <c r="AF1465">
        <v>3300</v>
      </c>
      <c r="AG1465">
        <v>23300</v>
      </c>
      <c r="AH1465">
        <v>14</v>
      </c>
      <c r="AI1465" t="s">
        <v>38</v>
      </c>
      <c r="AJ1465">
        <v>2600</v>
      </c>
      <c r="AK1465">
        <v>25400</v>
      </c>
      <c r="AL1465">
        <v>10.199999999999999</v>
      </c>
      <c r="AM1465" t="s">
        <v>38</v>
      </c>
      <c r="AN1465">
        <v>4100</v>
      </c>
      <c r="AO1465">
        <v>27400</v>
      </c>
      <c r="AP1465">
        <v>15</v>
      </c>
      <c r="AQ1465" t="s">
        <v>38</v>
      </c>
      <c r="AR1465">
        <v>3000</v>
      </c>
      <c r="AS1465">
        <v>24900</v>
      </c>
      <c r="AT1465">
        <v>12.2</v>
      </c>
      <c r="AU1465" t="s">
        <v>38</v>
      </c>
      <c r="AV1465">
        <v>3100</v>
      </c>
      <c r="AW1465">
        <v>26000</v>
      </c>
      <c r="AX1465">
        <v>11.8</v>
      </c>
      <c r="AY1465">
        <v>7.1</v>
      </c>
      <c r="AZ1465">
        <v>2800</v>
      </c>
      <c r="BA1465">
        <v>25200</v>
      </c>
      <c r="BB1465">
        <v>11.2</v>
      </c>
      <c r="BC1465" t="s">
        <v>38</v>
      </c>
      <c r="BD1465">
        <v>5100</v>
      </c>
      <c r="BE1465">
        <v>25700</v>
      </c>
      <c r="BF1465">
        <v>20.100000000000001</v>
      </c>
      <c r="BG1465" t="s">
        <v>38</v>
      </c>
      <c r="BH1465">
        <v>2800</v>
      </c>
      <c r="BI1465">
        <v>23300</v>
      </c>
      <c r="BJ1465">
        <v>12</v>
      </c>
      <c r="BK1465" t="s">
        <v>38</v>
      </c>
      <c r="BL1465">
        <v>2300</v>
      </c>
      <c r="BM1465">
        <v>25400</v>
      </c>
      <c r="BN1465">
        <v>9</v>
      </c>
      <c r="BO1465" t="s">
        <v>38</v>
      </c>
      <c r="BP1465" t="s">
        <v>37</v>
      </c>
      <c r="BQ1465">
        <v>23800</v>
      </c>
      <c r="BR1465" t="s">
        <v>37</v>
      </c>
      <c r="BS1465" t="s">
        <v>37</v>
      </c>
      <c r="BT1465">
        <v>4300</v>
      </c>
      <c r="BU1465">
        <v>21600</v>
      </c>
      <c r="BV1465">
        <v>19.899999999999999</v>
      </c>
      <c r="BW1465" t="s">
        <v>38</v>
      </c>
    </row>
    <row r="1466" spans="1:75" x14ac:dyDescent="0.3">
      <c r="A1466" t="s">
        <v>441</v>
      </c>
      <c r="B1466" t="str">
        <f>VLOOKUP(A1466,'class and classification'!$A$1:$B$338,2,FALSE)</f>
        <v>Predominantly Urban</v>
      </c>
      <c r="C1466" t="str">
        <f>VLOOKUP(A1466,'class and classification'!$A$1:$C$338,3,FALSE)</f>
        <v>SD</v>
      </c>
      <c r="D1466">
        <v>6000</v>
      </c>
      <c r="E1466">
        <v>55000</v>
      </c>
      <c r="F1466">
        <v>10.8</v>
      </c>
      <c r="G1466">
        <v>2.9</v>
      </c>
      <c r="H1466">
        <v>5700</v>
      </c>
      <c r="I1466">
        <v>57300</v>
      </c>
      <c r="J1466">
        <v>9.9</v>
      </c>
      <c r="K1466">
        <v>2.9</v>
      </c>
      <c r="L1466">
        <v>6000</v>
      </c>
      <c r="M1466">
        <v>56900</v>
      </c>
      <c r="N1466">
        <v>10.6</v>
      </c>
      <c r="O1466">
        <v>4.4000000000000004</v>
      </c>
      <c r="P1466">
        <v>5500</v>
      </c>
      <c r="Q1466">
        <v>60600</v>
      </c>
      <c r="R1466">
        <v>9</v>
      </c>
      <c r="S1466">
        <v>4</v>
      </c>
      <c r="T1466">
        <v>6900</v>
      </c>
      <c r="U1466">
        <v>57900</v>
      </c>
      <c r="V1466">
        <v>11.9</v>
      </c>
      <c r="W1466">
        <v>5.0999999999999996</v>
      </c>
      <c r="X1466">
        <v>5900</v>
      </c>
      <c r="Y1466">
        <v>63700</v>
      </c>
      <c r="Z1466">
        <v>9.3000000000000007</v>
      </c>
      <c r="AA1466">
        <v>4.5</v>
      </c>
      <c r="AB1466">
        <v>5700</v>
      </c>
      <c r="AC1466">
        <v>56900</v>
      </c>
      <c r="AD1466">
        <v>10.1</v>
      </c>
      <c r="AE1466">
        <v>4.8</v>
      </c>
      <c r="AF1466">
        <v>5200</v>
      </c>
      <c r="AG1466">
        <v>58500</v>
      </c>
      <c r="AH1466">
        <v>9</v>
      </c>
      <c r="AI1466">
        <v>5</v>
      </c>
      <c r="AJ1466">
        <v>5700</v>
      </c>
      <c r="AK1466">
        <v>56200</v>
      </c>
      <c r="AL1466">
        <v>10.1</v>
      </c>
      <c r="AM1466">
        <v>4.8</v>
      </c>
      <c r="AN1466">
        <v>6600</v>
      </c>
      <c r="AO1466">
        <v>59000</v>
      </c>
      <c r="AP1466">
        <v>11.2</v>
      </c>
      <c r="AQ1466">
        <v>5.0999999999999996</v>
      </c>
      <c r="AR1466">
        <v>5400</v>
      </c>
      <c r="AS1466">
        <v>58600</v>
      </c>
      <c r="AT1466">
        <v>9.3000000000000007</v>
      </c>
      <c r="AU1466">
        <v>4.7</v>
      </c>
      <c r="AV1466">
        <v>4400</v>
      </c>
      <c r="AW1466">
        <v>55500</v>
      </c>
      <c r="AX1466">
        <v>7.8</v>
      </c>
      <c r="AY1466">
        <v>4.3</v>
      </c>
      <c r="AZ1466">
        <v>4700</v>
      </c>
      <c r="BA1466">
        <v>57500</v>
      </c>
      <c r="BB1466">
        <v>8.1999999999999993</v>
      </c>
      <c r="BC1466">
        <v>4.3</v>
      </c>
      <c r="BD1466">
        <v>5000</v>
      </c>
      <c r="BE1466">
        <v>63400</v>
      </c>
      <c r="BF1466">
        <v>7.9</v>
      </c>
      <c r="BG1466">
        <v>4.2</v>
      </c>
      <c r="BH1466">
        <v>3700</v>
      </c>
      <c r="BI1466">
        <v>62200</v>
      </c>
      <c r="BJ1466">
        <v>5.9</v>
      </c>
      <c r="BK1466">
        <v>3.6</v>
      </c>
      <c r="BL1466">
        <v>4800</v>
      </c>
      <c r="BM1466">
        <v>63600</v>
      </c>
      <c r="BN1466">
        <v>7.5</v>
      </c>
      <c r="BO1466">
        <v>4.2</v>
      </c>
      <c r="BP1466">
        <v>5500</v>
      </c>
      <c r="BQ1466">
        <v>57500</v>
      </c>
      <c r="BR1466">
        <v>9.5</v>
      </c>
      <c r="BS1466">
        <v>4.9000000000000004</v>
      </c>
      <c r="BT1466">
        <v>5500</v>
      </c>
      <c r="BU1466">
        <v>58900</v>
      </c>
      <c r="BV1466">
        <v>9.3000000000000007</v>
      </c>
      <c r="BW1466">
        <v>4.7</v>
      </c>
    </row>
    <row r="1467" spans="1:75" x14ac:dyDescent="0.3">
      <c r="A1467" t="s">
        <v>442</v>
      </c>
      <c r="B1467" t="str">
        <f>VLOOKUP(A1467,'class and classification'!$A$1:$B$338,2,FALSE)</f>
        <v>Predominantly Rural</v>
      </c>
      <c r="C1467" t="str">
        <f>VLOOKUP(A1467,'class and classification'!$A$1:$C$338,3,FALSE)</f>
        <v>SD</v>
      </c>
      <c r="D1467">
        <v>5900</v>
      </c>
      <c r="E1467">
        <v>41200</v>
      </c>
      <c r="F1467">
        <v>14.4</v>
      </c>
      <c r="G1467">
        <v>3.1</v>
      </c>
      <c r="H1467">
        <v>5800</v>
      </c>
      <c r="I1467">
        <v>42600</v>
      </c>
      <c r="J1467">
        <v>13.5</v>
      </c>
      <c r="K1467">
        <v>3.2</v>
      </c>
      <c r="L1467">
        <v>6800</v>
      </c>
      <c r="M1467">
        <v>44800</v>
      </c>
      <c r="N1467">
        <v>15.2</v>
      </c>
      <c r="O1467">
        <v>6.2</v>
      </c>
      <c r="P1467">
        <v>7600</v>
      </c>
      <c r="Q1467">
        <v>44700</v>
      </c>
      <c r="R1467">
        <v>17.100000000000001</v>
      </c>
      <c r="S1467">
        <v>7</v>
      </c>
      <c r="T1467">
        <v>4400</v>
      </c>
      <c r="U1467">
        <v>44000</v>
      </c>
      <c r="V1467">
        <v>10.1</v>
      </c>
      <c r="W1467">
        <v>5.5</v>
      </c>
      <c r="X1467">
        <v>6900</v>
      </c>
      <c r="Y1467">
        <v>42800</v>
      </c>
      <c r="Z1467">
        <v>16.100000000000001</v>
      </c>
      <c r="AA1467">
        <v>6.5</v>
      </c>
      <c r="AB1467">
        <v>5500</v>
      </c>
      <c r="AC1467">
        <v>39000</v>
      </c>
      <c r="AD1467">
        <v>14</v>
      </c>
      <c r="AE1467">
        <v>6.5</v>
      </c>
      <c r="AF1467">
        <v>5100</v>
      </c>
      <c r="AG1467">
        <v>40300</v>
      </c>
      <c r="AH1467">
        <v>12.6</v>
      </c>
      <c r="AI1467">
        <v>6.6</v>
      </c>
      <c r="AJ1467">
        <v>4700</v>
      </c>
      <c r="AK1467">
        <v>37700</v>
      </c>
      <c r="AL1467">
        <v>12.3</v>
      </c>
      <c r="AM1467">
        <v>6.7</v>
      </c>
      <c r="AN1467">
        <v>6400</v>
      </c>
      <c r="AO1467">
        <v>43200</v>
      </c>
      <c r="AP1467">
        <v>14.9</v>
      </c>
      <c r="AQ1467">
        <v>6.3</v>
      </c>
      <c r="AR1467">
        <v>5900</v>
      </c>
      <c r="AS1467">
        <v>44200</v>
      </c>
      <c r="AT1467">
        <v>13.2</v>
      </c>
      <c r="AU1467">
        <v>6</v>
      </c>
      <c r="AV1467">
        <v>7000</v>
      </c>
      <c r="AW1467">
        <v>43600</v>
      </c>
      <c r="AX1467">
        <v>16.100000000000001</v>
      </c>
      <c r="AY1467">
        <v>7</v>
      </c>
      <c r="AZ1467">
        <v>4300</v>
      </c>
      <c r="BA1467">
        <v>45900</v>
      </c>
      <c r="BB1467">
        <v>9.4</v>
      </c>
      <c r="BC1467" t="s">
        <v>38</v>
      </c>
      <c r="BD1467">
        <v>5300</v>
      </c>
      <c r="BE1467">
        <v>46300</v>
      </c>
      <c r="BF1467">
        <v>11.4</v>
      </c>
      <c r="BG1467">
        <v>6</v>
      </c>
      <c r="BH1467">
        <v>4900</v>
      </c>
      <c r="BI1467">
        <v>41200</v>
      </c>
      <c r="BJ1467">
        <v>11.9</v>
      </c>
      <c r="BK1467" t="s">
        <v>38</v>
      </c>
      <c r="BL1467">
        <v>7500</v>
      </c>
      <c r="BM1467">
        <v>44100</v>
      </c>
      <c r="BN1467">
        <v>17</v>
      </c>
      <c r="BO1467">
        <v>7</v>
      </c>
      <c r="BP1467">
        <v>8500</v>
      </c>
      <c r="BQ1467">
        <v>43100</v>
      </c>
      <c r="BR1467">
        <v>19.600000000000001</v>
      </c>
      <c r="BS1467">
        <v>7.6</v>
      </c>
      <c r="BT1467">
        <v>5700</v>
      </c>
      <c r="BU1467">
        <v>44700</v>
      </c>
      <c r="BV1467">
        <v>12.7</v>
      </c>
      <c r="BW1467">
        <v>5.8</v>
      </c>
    </row>
    <row r="1468" spans="1:75" x14ac:dyDescent="0.3">
      <c r="A1468" t="s">
        <v>443</v>
      </c>
      <c r="B1468" t="str">
        <f>VLOOKUP(A1468,'class and classification'!$A$1:$B$338,2,FALSE)</f>
        <v>Predominantly Rural</v>
      </c>
      <c r="C1468" t="str">
        <f>VLOOKUP(A1468,'class and classification'!$A$1:$C$338,3,FALSE)</f>
        <v>SD</v>
      </c>
      <c r="D1468">
        <v>6000</v>
      </c>
      <c r="E1468">
        <v>39100</v>
      </c>
      <c r="F1468">
        <v>15.3</v>
      </c>
      <c r="G1468">
        <v>3.2</v>
      </c>
      <c r="H1468">
        <v>6600</v>
      </c>
      <c r="I1468">
        <v>38500</v>
      </c>
      <c r="J1468">
        <v>17</v>
      </c>
      <c r="K1468">
        <v>3.8</v>
      </c>
      <c r="L1468">
        <v>5100</v>
      </c>
      <c r="M1468">
        <v>39700</v>
      </c>
      <c r="N1468">
        <v>12.9</v>
      </c>
      <c r="O1468">
        <v>5.6</v>
      </c>
      <c r="P1468">
        <v>4400</v>
      </c>
      <c r="Q1468">
        <v>37600</v>
      </c>
      <c r="R1468">
        <v>11.8</v>
      </c>
      <c r="S1468">
        <v>5.8</v>
      </c>
      <c r="T1468">
        <v>6500</v>
      </c>
      <c r="U1468">
        <v>36800</v>
      </c>
      <c r="V1468">
        <v>17.600000000000001</v>
      </c>
      <c r="W1468">
        <v>7.3</v>
      </c>
      <c r="X1468">
        <v>6200</v>
      </c>
      <c r="Y1468">
        <v>34600</v>
      </c>
      <c r="Z1468">
        <v>17.899999999999999</v>
      </c>
      <c r="AA1468">
        <v>7.4</v>
      </c>
      <c r="AB1468">
        <v>4100</v>
      </c>
      <c r="AC1468">
        <v>38400</v>
      </c>
      <c r="AD1468">
        <v>10.6</v>
      </c>
      <c r="AE1468">
        <v>5.4</v>
      </c>
      <c r="AF1468">
        <v>8500</v>
      </c>
      <c r="AG1468">
        <v>43300</v>
      </c>
      <c r="AH1468">
        <v>19.7</v>
      </c>
      <c r="AI1468">
        <v>7.3</v>
      </c>
      <c r="AJ1468">
        <v>9800</v>
      </c>
      <c r="AK1468">
        <v>39300</v>
      </c>
      <c r="AL1468">
        <v>25</v>
      </c>
      <c r="AM1468">
        <v>8</v>
      </c>
      <c r="AN1468">
        <v>8300</v>
      </c>
      <c r="AO1468">
        <v>37200</v>
      </c>
      <c r="AP1468">
        <v>22.2</v>
      </c>
      <c r="AQ1468">
        <v>7.8</v>
      </c>
      <c r="AR1468">
        <v>5900</v>
      </c>
      <c r="AS1468">
        <v>41800</v>
      </c>
      <c r="AT1468">
        <v>14.2</v>
      </c>
      <c r="AU1468">
        <v>6.6</v>
      </c>
      <c r="AV1468">
        <v>8000</v>
      </c>
      <c r="AW1468">
        <v>42700</v>
      </c>
      <c r="AX1468">
        <v>18.8</v>
      </c>
      <c r="AY1468">
        <v>6.8</v>
      </c>
      <c r="AZ1468">
        <v>6200</v>
      </c>
      <c r="BA1468">
        <v>39500</v>
      </c>
      <c r="BB1468">
        <v>15.8</v>
      </c>
      <c r="BC1468">
        <v>6.3</v>
      </c>
      <c r="BD1468">
        <v>5100</v>
      </c>
      <c r="BE1468">
        <v>39000</v>
      </c>
      <c r="BF1468">
        <v>13</v>
      </c>
      <c r="BG1468">
        <v>5.9</v>
      </c>
      <c r="BH1468">
        <v>5700</v>
      </c>
      <c r="BI1468">
        <v>43500</v>
      </c>
      <c r="BJ1468">
        <v>13.1</v>
      </c>
      <c r="BK1468">
        <v>6.7</v>
      </c>
      <c r="BL1468">
        <v>7200</v>
      </c>
      <c r="BM1468">
        <v>41900</v>
      </c>
      <c r="BN1468">
        <v>17.3</v>
      </c>
      <c r="BO1468">
        <v>7.4</v>
      </c>
      <c r="BP1468">
        <v>3500</v>
      </c>
      <c r="BQ1468">
        <v>43600</v>
      </c>
      <c r="BR1468">
        <v>8</v>
      </c>
      <c r="BS1468">
        <v>5.0999999999999996</v>
      </c>
      <c r="BT1468">
        <v>3800</v>
      </c>
      <c r="BU1468">
        <v>40900</v>
      </c>
      <c r="BV1468">
        <v>9.1999999999999993</v>
      </c>
      <c r="BW1468">
        <v>4.9000000000000004</v>
      </c>
    </row>
    <row r="1469" spans="1:75" x14ac:dyDescent="0.3">
      <c r="A1469" t="s">
        <v>444</v>
      </c>
      <c r="B1469" t="str">
        <f>VLOOKUP(A1469,'class and classification'!$A$1:$B$338,2,FALSE)</f>
        <v>Predominantly Urban</v>
      </c>
      <c r="C1469" t="str">
        <f>VLOOKUP(A1469,'class and classification'!$A$1:$C$338,3,FALSE)</f>
        <v>SD</v>
      </c>
      <c r="D1469">
        <v>7300</v>
      </c>
      <c r="E1469">
        <v>55400</v>
      </c>
      <c r="F1469">
        <v>13.2</v>
      </c>
      <c r="G1469">
        <v>3.1</v>
      </c>
      <c r="H1469">
        <v>7900</v>
      </c>
      <c r="I1469">
        <v>55300</v>
      </c>
      <c r="J1469">
        <v>14.4</v>
      </c>
      <c r="K1469">
        <v>3.4</v>
      </c>
      <c r="L1469">
        <v>8300</v>
      </c>
      <c r="M1469">
        <v>59900</v>
      </c>
      <c r="N1469">
        <v>13.9</v>
      </c>
      <c r="O1469">
        <v>5.3</v>
      </c>
      <c r="P1469">
        <v>8300</v>
      </c>
      <c r="Q1469">
        <v>60600</v>
      </c>
      <c r="R1469">
        <v>13.8</v>
      </c>
      <c r="S1469">
        <v>4.7</v>
      </c>
      <c r="T1469">
        <v>8700</v>
      </c>
      <c r="U1469">
        <v>58700</v>
      </c>
      <c r="V1469">
        <v>14.8</v>
      </c>
      <c r="W1469">
        <v>5.5</v>
      </c>
      <c r="X1469">
        <v>10300</v>
      </c>
      <c r="Y1469">
        <v>61200</v>
      </c>
      <c r="Z1469">
        <v>16.899999999999999</v>
      </c>
      <c r="AA1469">
        <v>5.8</v>
      </c>
      <c r="AB1469">
        <v>7300</v>
      </c>
      <c r="AC1469">
        <v>61700</v>
      </c>
      <c r="AD1469">
        <v>11.8</v>
      </c>
      <c r="AE1469">
        <v>5.0999999999999996</v>
      </c>
      <c r="AF1469">
        <v>4800</v>
      </c>
      <c r="AG1469">
        <v>60200</v>
      </c>
      <c r="AH1469">
        <v>8</v>
      </c>
      <c r="AI1469">
        <v>4.7</v>
      </c>
      <c r="AJ1469">
        <v>5400</v>
      </c>
      <c r="AK1469">
        <v>62600</v>
      </c>
      <c r="AL1469">
        <v>8.6</v>
      </c>
      <c r="AM1469">
        <v>4.4000000000000004</v>
      </c>
      <c r="AN1469">
        <v>9300</v>
      </c>
      <c r="AO1469">
        <v>62300</v>
      </c>
      <c r="AP1469">
        <v>15</v>
      </c>
      <c r="AQ1469">
        <v>5.7</v>
      </c>
      <c r="AR1469">
        <v>5400</v>
      </c>
      <c r="AS1469">
        <v>59100</v>
      </c>
      <c r="AT1469">
        <v>9.1</v>
      </c>
      <c r="AU1469">
        <v>4.8</v>
      </c>
      <c r="AV1469">
        <v>9300</v>
      </c>
      <c r="AW1469">
        <v>63200</v>
      </c>
      <c r="AX1469">
        <v>14.7</v>
      </c>
      <c r="AY1469">
        <v>5.3</v>
      </c>
      <c r="AZ1469">
        <v>7600</v>
      </c>
      <c r="BA1469">
        <v>67800</v>
      </c>
      <c r="BB1469">
        <v>11.3</v>
      </c>
      <c r="BC1469">
        <v>5</v>
      </c>
      <c r="BD1469">
        <v>8200</v>
      </c>
      <c r="BE1469">
        <v>64700</v>
      </c>
      <c r="BF1469">
        <v>12.6</v>
      </c>
      <c r="BG1469">
        <v>5.0999999999999996</v>
      </c>
      <c r="BH1469">
        <v>6800</v>
      </c>
      <c r="BI1469">
        <v>67700</v>
      </c>
      <c r="BJ1469">
        <v>10.1</v>
      </c>
      <c r="BK1469">
        <v>4.7</v>
      </c>
      <c r="BL1469">
        <v>8000</v>
      </c>
      <c r="BM1469">
        <v>70200</v>
      </c>
      <c r="BN1469">
        <v>11.3</v>
      </c>
      <c r="BO1469">
        <v>4.7</v>
      </c>
      <c r="BP1469">
        <v>5000</v>
      </c>
      <c r="BQ1469">
        <v>65600</v>
      </c>
      <c r="BR1469">
        <v>7.6</v>
      </c>
      <c r="BS1469">
        <v>4.7</v>
      </c>
      <c r="BT1469">
        <v>8400</v>
      </c>
      <c r="BU1469">
        <v>71700</v>
      </c>
      <c r="BV1469">
        <v>11.7</v>
      </c>
      <c r="BW1469">
        <v>5</v>
      </c>
    </row>
    <row r="1470" spans="1:75" x14ac:dyDescent="0.3">
      <c r="A1470" t="s">
        <v>445</v>
      </c>
      <c r="B1470" t="str">
        <f>VLOOKUP(A1470,'class and classification'!$A$1:$B$338,2,FALSE)</f>
        <v>Urban with Significant Rural</v>
      </c>
      <c r="C1470" t="str">
        <f>VLOOKUP(A1470,'class and classification'!$A$1:$C$338,3,FALSE)</f>
        <v>SD</v>
      </c>
      <c r="D1470">
        <v>8700</v>
      </c>
      <c r="E1470">
        <v>54700</v>
      </c>
      <c r="F1470">
        <v>16</v>
      </c>
      <c r="G1470">
        <v>3.4</v>
      </c>
      <c r="H1470">
        <v>6700</v>
      </c>
      <c r="I1470">
        <v>54000</v>
      </c>
      <c r="J1470">
        <v>12.4</v>
      </c>
      <c r="K1470">
        <v>3</v>
      </c>
      <c r="L1470">
        <v>6200</v>
      </c>
      <c r="M1470">
        <v>53100</v>
      </c>
      <c r="N1470">
        <v>11.7</v>
      </c>
      <c r="O1470">
        <v>4.3</v>
      </c>
      <c r="P1470">
        <v>7100</v>
      </c>
      <c r="Q1470">
        <v>57700</v>
      </c>
      <c r="R1470">
        <v>12.3</v>
      </c>
      <c r="S1470">
        <v>4.5999999999999996</v>
      </c>
      <c r="T1470">
        <v>8800</v>
      </c>
      <c r="U1470">
        <v>59400</v>
      </c>
      <c r="V1470">
        <v>14.8</v>
      </c>
      <c r="W1470">
        <v>5.2</v>
      </c>
      <c r="X1470">
        <v>9100</v>
      </c>
      <c r="Y1470">
        <v>55800</v>
      </c>
      <c r="Z1470">
        <v>16.399999999999999</v>
      </c>
      <c r="AA1470">
        <v>5.3</v>
      </c>
      <c r="AB1470">
        <v>10300</v>
      </c>
      <c r="AC1470">
        <v>57400</v>
      </c>
      <c r="AD1470">
        <v>18</v>
      </c>
      <c r="AE1470">
        <v>5.7</v>
      </c>
      <c r="AF1470">
        <v>8600</v>
      </c>
      <c r="AG1470">
        <v>59600</v>
      </c>
      <c r="AH1470">
        <v>14.4</v>
      </c>
      <c r="AI1470">
        <v>5.5</v>
      </c>
      <c r="AJ1470">
        <v>7000</v>
      </c>
      <c r="AK1470">
        <v>62800</v>
      </c>
      <c r="AL1470">
        <v>11.2</v>
      </c>
      <c r="AM1470">
        <v>4.7</v>
      </c>
      <c r="AN1470">
        <v>6400</v>
      </c>
      <c r="AO1470">
        <v>58800</v>
      </c>
      <c r="AP1470">
        <v>10.9</v>
      </c>
      <c r="AQ1470">
        <v>4.9000000000000004</v>
      </c>
      <c r="AR1470">
        <v>5900</v>
      </c>
      <c r="AS1470">
        <v>61500</v>
      </c>
      <c r="AT1470">
        <v>9.6</v>
      </c>
      <c r="AU1470">
        <v>4.5999999999999996</v>
      </c>
      <c r="AV1470">
        <v>8900</v>
      </c>
      <c r="AW1470">
        <v>63000</v>
      </c>
      <c r="AX1470">
        <v>14.2</v>
      </c>
      <c r="AY1470">
        <v>5.3</v>
      </c>
      <c r="AZ1470">
        <v>8100</v>
      </c>
      <c r="BA1470">
        <v>67200</v>
      </c>
      <c r="BB1470">
        <v>12.1</v>
      </c>
      <c r="BC1470">
        <v>5.0999999999999996</v>
      </c>
      <c r="BD1470">
        <v>8000</v>
      </c>
      <c r="BE1470">
        <v>61300</v>
      </c>
      <c r="BF1470">
        <v>13.1</v>
      </c>
      <c r="BG1470">
        <v>4.9000000000000004</v>
      </c>
      <c r="BH1470">
        <v>7700</v>
      </c>
      <c r="BI1470">
        <v>65300</v>
      </c>
      <c r="BJ1470">
        <v>11.8</v>
      </c>
      <c r="BK1470">
        <v>5.2</v>
      </c>
      <c r="BL1470">
        <v>7000</v>
      </c>
      <c r="BM1470">
        <v>64100</v>
      </c>
      <c r="BN1470">
        <v>10.9</v>
      </c>
      <c r="BO1470">
        <v>5</v>
      </c>
      <c r="BP1470">
        <v>3800</v>
      </c>
      <c r="BQ1470">
        <v>62300</v>
      </c>
      <c r="BR1470">
        <v>6.1</v>
      </c>
      <c r="BS1470" t="s">
        <v>38</v>
      </c>
      <c r="BT1470">
        <v>5300</v>
      </c>
      <c r="BU1470">
        <v>56300</v>
      </c>
      <c r="BV1470">
        <v>9.4</v>
      </c>
      <c r="BW1470">
        <v>4.0999999999999996</v>
      </c>
    </row>
    <row r="1471" spans="1:75" x14ac:dyDescent="0.3">
      <c r="A1471" t="s">
        <v>446</v>
      </c>
      <c r="B1471" t="str">
        <f>VLOOKUP(A1471,'class and classification'!$A$1:$B$338,2,FALSE)</f>
        <v>Predominantly Rural</v>
      </c>
      <c r="C1471" t="str">
        <f>VLOOKUP(A1471,'class and classification'!$A$1:$C$338,3,FALSE)</f>
        <v>SD</v>
      </c>
      <c r="D1471">
        <v>4700</v>
      </c>
      <c r="E1471">
        <v>39700</v>
      </c>
      <c r="F1471">
        <v>11.9</v>
      </c>
      <c r="G1471">
        <v>3.2</v>
      </c>
      <c r="H1471">
        <v>4600</v>
      </c>
      <c r="I1471">
        <v>40900</v>
      </c>
      <c r="J1471">
        <v>11.4</v>
      </c>
      <c r="K1471">
        <v>3.3</v>
      </c>
      <c r="L1471">
        <v>4400</v>
      </c>
      <c r="M1471">
        <v>40300</v>
      </c>
      <c r="N1471">
        <v>10.8</v>
      </c>
      <c r="O1471">
        <v>5.7</v>
      </c>
      <c r="P1471">
        <v>4500</v>
      </c>
      <c r="Q1471">
        <v>42500</v>
      </c>
      <c r="R1471">
        <v>10.6</v>
      </c>
      <c r="S1471">
        <v>5.0999999999999996</v>
      </c>
      <c r="T1471">
        <v>4800</v>
      </c>
      <c r="U1471">
        <v>42700</v>
      </c>
      <c r="V1471">
        <v>11.2</v>
      </c>
      <c r="W1471">
        <v>5.4</v>
      </c>
      <c r="X1471">
        <v>4400</v>
      </c>
      <c r="Y1471">
        <v>36300</v>
      </c>
      <c r="Z1471">
        <v>12.1</v>
      </c>
      <c r="AA1471">
        <v>6.5</v>
      </c>
      <c r="AB1471">
        <v>4400</v>
      </c>
      <c r="AC1471">
        <v>41600</v>
      </c>
      <c r="AD1471">
        <v>10.6</v>
      </c>
      <c r="AE1471">
        <v>6</v>
      </c>
      <c r="AF1471">
        <v>2700</v>
      </c>
      <c r="AG1471">
        <v>40300</v>
      </c>
      <c r="AH1471">
        <v>6.7</v>
      </c>
      <c r="AI1471" t="s">
        <v>38</v>
      </c>
      <c r="AJ1471">
        <v>4600</v>
      </c>
      <c r="AK1471">
        <v>42100</v>
      </c>
      <c r="AL1471">
        <v>10.9</v>
      </c>
      <c r="AM1471">
        <v>5.2</v>
      </c>
      <c r="AN1471">
        <v>5500</v>
      </c>
      <c r="AO1471">
        <v>40200</v>
      </c>
      <c r="AP1471">
        <v>13.8</v>
      </c>
      <c r="AQ1471">
        <v>6.4</v>
      </c>
      <c r="AR1471">
        <v>6000</v>
      </c>
      <c r="AS1471">
        <v>43600</v>
      </c>
      <c r="AT1471">
        <v>13.7</v>
      </c>
      <c r="AU1471">
        <v>5.8</v>
      </c>
      <c r="AV1471">
        <v>6400</v>
      </c>
      <c r="AW1471">
        <v>44300</v>
      </c>
      <c r="AX1471">
        <v>14.4</v>
      </c>
      <c r="AY1471">
        <v>6.3</v>
      </c>
      <c r="AZ1471">
        <v>5700</v>
      </c>
      <c r="BA1471">
        <v>42300</v>
      </c>
      <c r="BB1471">
        <v>13.6</v>
      </c>
      <c r="BC1471">
        <v>6.1</v>
      </c>
      <c r="BD1471">
        <v>3900</v>
      </c>
      <c r="BE1471">
        <v>46500</v>
      </c>
      <c r="BF1471">
        <v>8.3000000000000007</v>
      </c>
      <c r="BG1471">
        <v>4.5</v>
      </c>
      <c r="BH1471">
        <v>7400</v>
      </c>
      <c r="BI1471">
        <v>47100</v>
      </c>
      <c r="BJ1471">
        <v>15.8</v>
      </c>
      <c r="BK1471">
        <v>5.8</v>
      </c>
      <c r="BL1471">
        <v>5600</v>
      </c>
      <c r="BM1471">
        <v>44000</v>
      </c>
      <c r="BN1471">
        <v>12.8</v>
      </c>
      <c r="BO1471">
        <v>5.7</v>
      </c>
      <c r="BP1471">
        <v>5900</v>
      </c>
      <c r="BQ1471">
        <v>47100</v>
      </c>
      <c r="BR1471">
        <v>12.5</v>
      </c>
      <c r="BS1471">
        <v>5.9</v>
      </c>
      <c r="BT1471">
        <v>5700</v>
      </c>
      <c r="BU1471">
        <v>41500</v>
      </c>
      <c r="BV1471">
        <v>13.7</v>
      </c>
      <c r="BW1471">
        <v>6.3</v>
      </c>
    </row>
    <row r="1472" spans="1:75" x14ac:dyDescent="0.3">
      <c r="A1472" t="s">
        <v>447</v>
      </c>
      <c r="B1472" t="str">
        <f>VLOOKUP(A1472,'class and classification'!$A$1:$B$338,2,FALSE)</f>
        <v>Predominantly Rural</v>
      </c>
      <c r="C1472" t="str">
        <f>VLOOKUP(A1472,'class and classification'!$A$1:$C$338,3,FALSE)</f>
        <v>SD</v>
      </c>
      <c r="D1472">
        <v>8300</v>
      </c>
      <c r="E1472">
        <v>52400</v>
      </c>
      <c r="F1472">
        <v>15.8</v>
      </c>
      <c r="G1472">
        <v>3.3</v>
      </c>
      <c r="H1472">
        <v>8700</v>
      </c>
      <c r="I1472">
        <v>52200</v>
      </c>
      <c r="J1472">
        <v>16.7</v>
      </c>
      <c r="K1472">
        <v>3.7</v>
      </c>
      <c r="L1472">
        <v>7300</v>
      </c>
      <c r="M1472">
        <v>52300</v>
      </c>
      <c r="N1472">
        <v>13.9</v>
      </c>
      <c r="O1472">
        <v>5.4</v>
      </c>
      <c r="P1472">
        <v>8200</v>
      </c>
      <c r="Q1472">
        <v>55800</v>
      </c>
      <c r="R1472">
        <v>14.7</v>
      </c>
      <c r="S1472">
        <v>5</v>
      </c>
      <c r="T1472">
        <v>6500</v>
      </c>
      <c r="U1472">
        <v>54800</v>
      </c>
      <c r="V1472">
        <v>11.8</v>
      </c>
      <c r="W1472">
        <v>4.7</v>
      </c>
      <c r="X1472">
        <v>6200</v>
      </c>
      <c r="Y1472">
        <v>49300</v>
      </c>
      <c r="Z1472">
        <v>12.5</v>
      </c>
      <c r="AA1472">
        <v>5.0999999999999996</v>
      </c>
      <c r="AB1472">
        <v>7300</v>
      </c>
      <c r="AC1472">
        <v>52800</v>
      </c>
      <c r="AD1472">
        <v>13.8</v>
      </c>
      <c r="AE1472">
        <v>5.5</v>
      </c>
      <c r="AF1472">
        <v>6400</v>
      </c>
      <c r="AG1472">
        <v>51500</v>
      </c>
      <c r="AH1472">
        <v>12.4</v>
      </c>
      <c r="AI1472">
        <v>5.4</v>
      </c>
      <c r="AJ1472">
        <v>6200</v>
      </c>
      <c r="AK1472">
        <v>52100</v>
      </c>
      <c r="AL1472">
        <v>12</v>
      </c>
      <c r="AM1472">
        <v>5</v>
      </c>
      <c r="AN1472">
        <v>6900</v>
      </c>
      <c r="AO1472">
        <v>48800</v>
      </c>
      <c r="AP1472">
        <v>14.1</v>
      </c>
      <c r="AQ1472">
        <v>5.3</v>
      </c>
      <c r="AR1472">
        <v>8200</v>
      </c>
      <c r="AS1472">
        <v>51600</v>
      </c>
      <c r="AT1472">
        <v>15.9</v>
      </c>
      <c r="AU1472">
        <v>5.8</v>
      </c>
      <c r="AV1472">
        <v>6200</v>
      </c>
      <c r="AW1472">
        <v>54600</v>
      </c>
      <c r="AX1472">
        <v>11.3</v>
      </c>
      <c r="AY1472">
        <v>5.2</v>
      </c>
      <c r="AZ1472">
        <v>9800</v>
      </c>
      <c r="BA1472">
        <v>53100</v>
      </c>
      <c r="BB1472">
        <v>18.399999999999999</v>
      </c>
      <c r="BC1472">
        <v>6.4</v>
      </c>
      <c r="BD1472">
        <v>8800</v>
      </c>
      <c r="BE1472">
        <v>51500</v>
      </c>
      <c r="BF1472">
        <v>17.100000000000001</v>
      </c>
      <c r="BG1472">
        <v>6.1</v>
      </c>
      <c r="BH1472">
        <v>9700</v>
      </c>
      <c r="BI1472">
        <v>55900</v>
      </c>
      <c r="BJ1472">
        <v>17.399999999999999</v>
      </c>
      <c r="BK1472">
        <v>6.1</v>
      </c>
      <c r="BL1472">
        <v>6200</v>
      </c>
      <c r="BM1472">
        <v>62100</v>
      </c>
      <c r="BN1472">
        <v>10.1</v>
      </c>
      <c r="BO1472">
        <v>4.8</v>
      </c>
      <c r="BP1472">
        <v>5300</v>
      </c>
      <c r="BQ1472">
        <v>59400</v>
      </c>
      <c r="BR1472">
        <v>9</v>
      </c>
      <c r="BS1472">
        <v>5.3</v>
      </c>
      <c r="BT1472">
        <v>7500</v>
      </c>
      <c r="BU1472">
        <v>55800</v>
      </c>
      <c r="BV1472">
        <v>13.4</v>
      </c>
      <c r="BW1472">
        <v>5.5</v>
      </c>
    </row>
    <row r="1473" spans="1:75" x14ac:dyDescent="0.3">
      <c r="A1473" t="s">
        <v>448</v>
      </c>
      <c r="B1473" t="str">
        <f>VLOOKUP(A1473,'class and classification'!$A$1:$B$338,2,FALSE)</f>
        <v>Predominantly Rural</v>
      </c>
      <c r="C1473" t="str">
        <f>VLOOKUP(A1473,'class and classification'!$A$1:$C$338,3,FALSE)</f>
        <v>SD</v>
      </c>
      <c r="D1473">
        <v>7500</v>
      </c>
      <c r="E1473">
        <v>52400</v>
      </c>
      <c r="F1473">
        <v>14.4</v>
      </c>
      <c r="G1473">
        <v>3.4</v>
      </c>
      <c r="H1473">
        <v>8100</v>
      </c>
      <c r="I1473">
        <v>53800</v>
      </c>
      <c r="J1473">
        <v>15.1</v>
      </c>
      <c r="K1473">
        <v>3.5</v>
      </c>
      <c r="L1473">
        <v>7800</v>
      </c>
      <c r="M1473">
        <v>50100</v>
      </c>
      <c r="N1473">
        <v>15.5</v>
      </c>
      <c r="O1473">
        <v>6.1</v>
      </c>
      <c r="P1473">
        <v>7300</v>
      </c>
      <c r="Q1473">
        <v>50000</v>
      </c>
      <c r="R1473">
        <v>14.6</v>
      </c>
      <c r="S1473">
        <v>5.6</v>
      </c>
      <c r="T1473">
        <v>5800</v>
      </c>
      <c r="U1473">
        <v>52800</v>
      </c>
      <c r="V1473">
        <v>11</v>
      </c>
      <c r="W1473">
        <v>4.4000000000000004</v>
      </c>
      <c r="X1473">
        <v>5700</v>
      </c>
      <c r="Y1473">
        <v>51600</v>
      </c>
      <c r="Z1473">
        <v>11.1</v>
      </c>
      <c r="AA1473">
        <v>4.5</v>
      </c>
      <c r="AB1473">
        <v>5400</v>
      </c>
      <c r="AC1473">
        <v>49100</v>
      </c>
      <c r="AD1473">
        <v>11</v>
      </c>
      <c r="AE1473">
        <v>4.9000000000000004</v>
      </c>
      <c r="AF1473">
        <v>7000</v>
      </c>
      <c r="AG1473">
        <v>51700</v>
      </c>
      <c r="AH1473">
        <v>13.5</v>
      </c>
      <c r="AI1473">
        <v>5.3</v>
      </c>
      <c r="AJ1473">
        <v>7500</v>
      </c>
      <c r="AK1473">
        <v>49800</v>
      </c>
      <c r="AL1473">
        <v>15.1</v>
      </c>
      <c r="AM1473">
        <v>5.8</v>
      </c>
      <c r="AN1473">
        <v>9500</v>
      </c>
      <c r="AO1473">
        <v>59600</v>
      </c>
      <c r="AP1473">
        <v>15.9</v>
      </c>
      <c r="AQ1473">
        <v>5.6</v>
      </c>
      <c r="AR1473">
        <v>7400</v>
      </c>
      <c r="AS1473">
        <v>54800</v>
      </c>
      <c r="AT1473">
        <v>13.5</v>
      </c>
      <c r="AU1473">
        <v>5.4</v>
      </c>
      <c r="AV1473">
        <v>10000</v>
      </c>
      <c r="AW1473">
        <v>58000</v>
      </c>
      <c r="AX1473">
        <v>17.3</v>
      </c>
      <c r="AY1473">
        <v>5.9</v>
      </c>
      <c r="AZ1473">
        <v>9200</v>
      </c>
      <c r="BA1473">
        <v>55300</v>
      </c>
      <c r="BB1473">
        <v>16.600000000000001</v>
      </c>
      <c r="BC1473">
        <v>6.4</v>
      </c>
      <c r="BD1473">
        <v>3500</v>
      </c>
      <c r="BE1473">
        <v>53400</v>
      </c>
      <c r="BF1473">
        <v>6.6</v>
      </c>
      <c r="BG1473" t="s">
        <v>38</v>
      </c>
      <c r="BH1473">
        <v>6400</v>
      </c>
      <c r="BI1473">
        <v>61700</v>
      </c>
      <c r="BJ1473">
        <v>10.3</v>
      </c>
      <c r="BK1473">
        <v>4.8</v>
      </c>
      <c r="BL1473">
        <v>7800</v>
      </c>
      <c r="BM1473">
        <v>63100</v>
      </c>
      <c r="BN1473">
        <v>12.3</v>
      </c>
      <c r="BO1473">
        <v>5</v>
      </c>
      <c r="BP1473">
        <v>11400</v>
      </c>
      <c r="BQ1473">
        <v>56800</v>
      </c>
      <c r="BR1473">
        <v>20.2</v>
      </c>
      <c r="BS1473">
        <v>6.8</v>
      </c>
      <c r="BT1473">
        <v>5500</v>
      </c>
      <c r="BU1473">
        <v>59900</v>
      </c>
      <c r="BV1473">
        <v>9.1</v>
      </c>
      <c r="BW1473">
        <v>4.3</v>
      </c>
    </row>
    <row r="1474" spans="1:75" x14ac:dyDescent="0.3">
      <c r="A1474" t="s">
        <v>449</v>
      </c>
      <c r="B1474" t="str">
        <f>VLOOKUP(A1474,'class and classification'!$A$1:$B$338,2,FALSE)</f>
        <v>Predominantly Rural</v>
      </c>
      <c r="C1474" t="str">
        <f>VLOOKUP(A1474,'class and classification'!$A$1:$C$338,3,FALSE)</f>
        <v>SD</v>
      </c>
      <c r="D1474">
        <v>12200</v>
      </c>
      <c r="E1474">
        <v>75200</v>
      </c>
      <c r="F1474">
        <v>16.2</v>
      </c>
      <c r="G1474">
        <v>3.7</v>
      </c>
      <c r="H1474">
        <v>12500</v>
      </c>
      <c r="I1474">
        <v>72200</v>
      </c>
      <c r="J1474">
        <v>17.3</v>
      </c>
      <c r="K1474">
        <v>4</v>
      </c>
      <c r="L1474">
        <v>11700</v>
      </c>
      <c r="M1474">
        <v>74500</v>
      </c>
      <c r="N1474">
        <v>15.8</v>
      </c>
      <c r="O1474">
        <v>4.8</v>
      </c>
      <c r="P1474">
        <v>10500</v>
      </c>
      <c r="Q1474">
        <v>78300</v>
      </c>
      <c r="R1474">
        <v>13.4</v>
      </c>
      <c r="S1474">
        <v>4.4000000000000004</v>
      </c>
      <c r="T1474">
        <v>11600</v>
      </c>
      <c r="U1474">
        <v>82300</v>
      </c>
      <c r="V1474">
        <v>14.1</v>
      </c>
      <c r="W1474">
        <v>4.3</v>
      </c>
      <c r="X1474">
        <v>11000</v>
      </c>
      <c r="Y1474">
        <v>79200</v>
      </c>
      <c r="Z1474">
        <v>13.9</v>
      </c>
      <c r="AA1474">
        <v>4.5999999999999996</v>
      </c>
      <c r="AB1474">
        <v>11000</v>
      </c>
      <c r="AC1474">
        <v>79900</v>
      </c>
      <c r="AD1474">
        <v>13.7</v>
      </c>
      <c r="AE1474">
        <v>4.5999999999999996</v>
      </c>
      <c r="AF1474">
        <v>11000</v>
      </c>
      <c r="AG1474">
        <v>75800</v>
      </c>
      <c r="AH1474">
        <v>14.5</v>
      </c>
      <c r="AI1474">
        <v>4.5</v>
      </c>
      <c r="AJ1474">
        <v>12600</v>
      </c>
      <c r="AK1474">
        <v>73700</v>
      </c>
      <c r="AL1474">
        <v>17.100000000000001</v>
      </c>
      <c r="AM1474">
        <v>5.2</v>
      </c>
      <c r="AN1474">
        <v>13600</v>
      </c>
      <c r="AO1474">
        <v>79900</v>
      </c>
      <c r="AP1474">
        <v>17.100000000000001</v>
      </c>
      <c r="AQ1474">
        <v>5.2</v>
      </c>
      <c r="AR1474">
        <v>9800</v>
      </c>
      <c r="AS1474">
        <v>78400</v>
      </c>
      <c r="AT1474">
        <v>12.5</v>
      </c>
      <c r="AU1474">
        <v>4.4000000000000004</v>
      </c>
      <c r="AV1474">
        <v>11500</v>
      </c>
      <c r="AW1474">
        <v>82000</v>
      </c>
      <c r="AX1474">
        <v>14</v>
      </c>
      <c r="AY1474">
        <v>4.5999999999999996</v>
      </c>
      <c r="AZ1474">
        <v>10000</v>
      </c>
      <c r="BA1474">
        <v>77700</v>
      </c>
      <c r="BB1474">
        <v>12.9</v>
      </c>
      <c r="BC1474">
        <v>5.0999999999999996</v>
      </c>
      <c r="BD1474">
        <v>10000</v>
      </c>
      <c r="BE1474">
        <v>77900</v>
      </c>
      <c r="BF1474">
        <v>12.9</v>
      </c>
      <c r="BG1474">
        <v>4.9000000000000004</v>
      </c>
      <c r="BH1474">
        <v>14000</v>
      </c>
      <c r="BI1474">
        <v>82500</v>
      </c>
      <c r="BJ1474">
        <v>16.899999999999999</v>
      </c>
      <c r="BK1474">
        <v>5</v>
      </c>
      <c r="BL1474">
        <v>10000</v>
      </c>
      <c r="BM1474">
        <v>80000</v>
      </c>
      <c r="BN1474">
        <v>12.5</v>
      </c>
      <c r="BO1474">
        <v>4.7</v>
      </c>
      <c r="BP1474">
        <v>9200</v>
      </c>
      <c r="BQ1474">
        <v>74900</v>
      </c>
      <c r="BR1474">
        <v>12.3</v>
      </c>
      <c r="BS1474">
        <v>5.3</v>
      </c>
      <c r="BT1474">
        <v>11400</v>
      </c>
      <c r="BU1474">
        <v>72400</v>
      </c>
      <c r="BV1474">
        <v>15.8</v>
      </c>
      <c r="BW1474">
        <v>5.2</v>
      </c>
    </row>
    <row r="1475" spans="1:75" x14ac:dyDescent="0.3">
      <c r="A1475" t="s">
        <v>450</v>
      </c>
      <c r="B1475" t="str">
        <f>VLOOKUP(A1475,'class and classification'!$A$1:$B$338,2,FALSE)</f>
        <v>Predominantly Rural</v>
      </c>
      <c r="C1475" t="str">
        <f>VLOOKUP(A1475,'class and classification'!$A$1:$C$338,3,FALSE)</f>
        <v>SD</v>
      </c>
      <c r="D1475">
        <v>7400</v>
      </c>
      <c r="E1475">
        <v>66900</v>
      </c>
      <c r="F1475">
        <v>11.1</v>
      </c>
      <c r="G1475">
        <v>2.1</v>
      </c>
      <c r="H1475">
        <v>8400</v>
      </c>
      <c r="I1475">
        <v>67100</v>
      </c>
      <c r="J1475">
        <v>12.5</v>
      </c>
      <c r="K1475">
        <v>2.4</v>
      </c>
      <c r="L1475">
        <v>5600</v>
      </c>
      <c r="M1475">
        <v>63600</v>
      </c>
      <c r="N1475">
        <v>8.8000000000000007</v>
      </c>
      <c r="O1475">
        <v>4.2</v>
      </c>
      <c r="P1475">
        <v>6500</v>
      </c>
      <c r="Q1475">
        <v>66100</v>
      </c>
      <c r="R1475">
        <v>9.9</v>
      </c>
      <c r="S1475">
        <v>4.0999999999999996</v>
      </c>
      <c r="T1475">
        <v>9900</v>
      </c>
      <c r="U1475">
        <v>67100</v>
      </c>
      <c r="V1475">
        <v>14.8</v>
      </c>
      <c r="W1475">
        <v>5</v>
      </c>
      <c r="X1475">
        <v>9500</v>
      </c>
      <c r="Y1475">
        <v>69200</v>
      </c>
      <c r="Z1475">
        <v>13.7</v>
      </c>
      <c r="AA1475">
        <v>4.8</v>
      </c>
      <c r="AB1475">
        <v>9200</v>
      </c>
      <c r="AC1475">
        <v>70200</v>
      </c>
      <c r="AD1475">
        <v>13.1</v>
      </c>
      <c r="AE1475">
        <v>4.8</v>
      </c>
      <c r="AF1475">
        <v>9300</v>
      </c>
      <c r="AG1475">
        <v>70100</v>
      </c>
      <c r="AH1475">
        <v>13.3</v>
      </c>
      <c r="AI1475">
        <v>5</v>
      </c>
      <c r="AJ1475">
        <v>6800</v>
      </c>
      <c r="AK1475">
        <v>68800</v>
      </c>
      <c r="AL1475">
        <v>9.8000000000000007</v>
      </c>
      <c r="AM1475">
        <v>4.4000000000000004</v>
      </c>
      <c r="AN1475">
        <v>9100</v>
      </c>
      <c r="AO1475">
        <v>66900</v>
      </c>
      <c r="AP1475">
        <v>13.6</v>
      </c>
      <c r="AQ1475">
        <v>5</v>
      </c>
      <c r="AR1475">
        <v>11700</v>
      </c>
      <c r="AS1475">
        <v>71900</v>
      </c>
      <c r="AT1475">
        <v>16.3</v>
      </c>
      <c r="AU1475">
        <v>5.2</v>
      </c>
      <c r="AV1475">
        <v>8500</v>
      </c>
      <c r="AW1475">
        <v>69400</v>
      </c>
      <c r="AX1475">
        <v>12.2</v>
      </c>
      <c r="AY1475">
        <v>4.9000000000000004</v>
      </c>
      <c r="AZ1475">
        <v>8100</v>
      </c>
      <c r="BA1475">
        <v>71900</v>
      </c>
      <c r="BB1475">
        <v>11.2</v>
      </c>
      <c r="BC1475">
        <v>4.5</v>
      </c>
      <c r="BD1475">
        <v>9300</v>
      </c>
      <c r="BE1475">
        <v>77700</v>
      </c>
      <c r="BF1475">
        <v>11.9</v>
      </c>
      <c r="BG1475">
        <v>4.3</v>
      </c>
      <c r="BH1475">
        <v>8100</v>
      </c>
      <c r="BI1475">
        <v>71000</v>
      </c>
      <c r="BJ1475">
        <v>11.4</v>
      </c>
      <c r="BK1475">
        <v>4.3</v>
      </c>
      <c r="BL1475">
        <v>10100</v>
      </c>
      <c r="BM1475">
        <v>71600</v>
      </c>
      <c r="BN1475">
        <v>14.1</v>
      </c>
      <c r="BO1475">
        <v>4.8</v>
      </c>
      <c r="BP1475">
        <v>8800</v>
      </c>
      <c r="BQ1475">
        <v>74100</v>
      </c>
      <c r="BR1475">
        <v>11.9</v>
      </c>
      <c r="BS1475">
        <v>5</v>
      </c>
      <c r="BT1475">
        <v>7500</v>
      </c>
      <c r="BU1475">
        <v>70700</v>
      </c>
      <c r="BV1475">
        <v>10.6</v>
      </c>
      <c r="BW1475">
        <v>4.3</v>
      </c>
    </row>
    <row r="1480" spans="1:75" x14ac:dyDescent="0.3">
      <c r="A1480" t="s">
        <v>39</v>
      </c>
      <c r="D1480" t="s">
        <v>41</v>
      </c>
    </row>
    <row r="1482" spans="1:75" x14ac:dyDescent="0.3">
      <c r="A1482" t="s">
        <v>37</v>
      </c>
      <c r="D1482" t="s">
        <v>42</v>
      </c>
    </row>
    <row r="1483" spans="1:75" x14ac:dyDescent="0.3">
      <c r="D1483" t="s">
        <v>43</v>
      </c>
    </row>
    <row r="1485" spans="1:75" x14ac:dyDescent="0.3">
      <c r="A1485" t="s">
        <v>38</v>
      </c>
      <c r="D1485" t="s">
        <v>44</v>
      </c>
    </row>
    <row r="1486" spans="1:75" x14ac:dyDescent="0.3">
      <c r="D1486" t="s">
        <v>45</v>
      </c>
    </row>
    <row r="1488" spans="1:75" x14ac:dyDescent="0.3">
      <c r="A1488" t="s">
        <v>40</v>
      </c>
      <c r="D1488" t="s">
        <v>46</v>
      </c>
    </row>
    <row r="1490" spans="4:4" x14ac:dyDescent="0.3">
      <c r="D1490" t="s">
        <v>47</v>
      </c>
    </row>
    <row r="1491" spans="4:4" x14ac:dyDescent="0.3">
      <c r="D1491" t="s">
        <v>48</v>
      </c>
    </row>
    <row r="1492" spans="4:4" x14ac:dyDescent="0.3">
      <c r="D1492" t="s">
        <v>49</v>
      </c>
    </row>
    <row r="1493" spans="4:4" x14ac:dyDescent="0.3">
      <c r="D1493" t="s">
        <v>50</v>
      </c>
    </row>
    <row r="1494" spans="4:4" x14ac:dyDescent="0.3">
      <c r="D1494" t="s">
        <v>51</v>
      </c>
    </row>
    <row r="1495" spans="4:4" x14ac:dyDescent="0.3">
      <c r="D1495" t="s">
        <v>52</v>
      </c>
    </row>
    <row r="1496" spans="4:4" x14ac:dyDescent="0.3">
      <c r="D1496" t="s">
        <v>53</v>
      </c>
    </row>
    <row r="1497" spans="4:4" x14ac:dyDescent="0.3">
      <c r="D1497" t="s">
        <v>54</v>
      </c>
    </row>
    <row r="1498" spans="4:4" x14ac:dyDescent="0.3">
      <c r="D1498" t="s">
        <v>55</v>
      </c>
    </row>
    <row r="1501" spans="4:4" x14ac:dyDescent="0.3">
      <c r="D1501" t="s">
        <v>56</v>
      </c>
    </row>
    <row r="1502" spans="4:4" x14ac:dyDescent="0.3">
      <c r="D1502" t="s">
        <v>57</v>
      </c>
    </row>
    <row r="1503" spans="4:4" x14ac:dyDescent="0.3">
      <c r="D1503" t="s">
        <v>58</v>
      </c>
    </row>
    <row r="1505" spans="1:75" x14ac:dyDescent="0.3">
      <c r="D1505" t="s">
        <v>16</v>
      </c>
      <c r="E1505" t="s">
        <v>17</v>
      </c>
      <c r="F1505" t="s">
        <v>18</v>
      </c>
      <c r="G1505" t="s">
        <v>19</v>
      </c>
      <c r="H1505" t="s">
        <v>16</v>
      </c>
      <c r="I1505" t="s">
        <v>17</v>
      </c>
      <c r="J1505" t="s">
        <v>20</v>
      </c>
      <c r="K1505" t="s">
        <v>19</v>
      </c>
      <c r="L1505" t="s">
        <v>16</v>
      </c>
      <c r="M1505" t="s">
        <v>17</v>
      </c>
      <c r="N1505" t="s">
        <v>21</v>
      </c>
      <c r="O1505" t="s">
        <v>19</v>
      </c>
      <c r="P1505" t="s">
        <v>16</v>
      </c>
      <c r="Q1505" t="s">
        <v>17</v>
      </c>
      <c r="R1505" t="s">
        <v>22</v>
      </c>
      <c r="S1505" t="s">
        <v>19</v>
      </c>
      <c r="T1505" t="s">
        <v>16</v>
      </c>
      <c r="U1505" t="s">
        <v>17</v>
      </c>
      <c r="V1505" t="s">
        <v>23</v>
      </c>
      <c r="W1505" t="s">
        <v>19</v>
      </c>
      <c r="X1505" t="s">
        <v>16</v>
      </c>
      <c r="Y1505" t="s">
        <v>17</v>
      </c>
      <c r="Z1505" t="s">
        <v>24</v>
      </c>
      <c r="AA1505" t="s">
        <v>19</v>
      </c>
      <c r="AB1505" t="s">
        <v>16</v>
      </c>
      <c r="AC1505" t="s">
        <v>17</v>
      </c>
      <c r="AD1505" t="s">
        <v>25</v>
      </c>
      <c r="AE1505" t="s">
        <v>19</v>
      </c>
      <c r="AF1505" t="s">
        <v>16</v>
      </c>
      <c r="AG1505" t="s">
        <v>17</v>
      </c>
      <c r="AH1505" t="s">
        <v>26</v>
      </c>
      <c r="AI1505" t="s">
        <v>19</v>
      </c>
      <c r="AJ1505" t="s">
        <v>16</v>
      </c>
      <c r="AK1505" t="s">
        <v>17</v>
      </c>
      <c r="AL1505" t="s">
        <v>27</v>
      </c>
      <c r="AM1505" t="s">
        <v>19</v>
      </c>
      <c r="AN1505" t="s">
        <v>16</v>
      </c>
      <c r="AO1505" t="s">
        <v>17</v>
      </c>
      <c r="AP1505" t="s">
        <v>28</v>
      </c>
      <c r="AQ1505" t="s">
        <v>19</v>
      </c>
      <c r="AR1505" t="s">
        <v>16</v>
      </c>
      <c r="AS1505" t="s">
        <v>17</v>
      </c>
      <c r="AT1505" t="s">
        <v>29</v>
      </c>
      <c r="AU1505" t="s">
        <v>19</v>
      </c>
      <c r="AV1505" t="s">
        <v>16</v>
      </c>
      <c r="AW1505" t="s">
        <v>17</v>
      </c>
      <c r="AX1505" t="s">
        <v>30</v>
      </c>
      <c r="AY1505" t="s">
        <v>19</v>
      </c>
      <c r="AZ1505" t="s">
        <v>16</v>
      </c>
      <c r="BA1505" t="s">
        <v>17</v>
      </c>
      <c r="BB1505" t="s">
        <v>31</v>
      </c>
      <c r="BC1505" t="s">
        <v>19</v>
      </c>
      <c r="BD1505" t="s">
        <v>16</v>
      </c>
      <c r="BE1505" t="s">
        <v>17</v>
      </c>
      <c r="BF1505" t="s">
        <v>32</v>
      </c>
      <c r="BG1505" t="s">
        <v>19</v>
      </c>
      <c r="BH1505" t="s">
        <v>16</v>
      </c>
      <c r="BI1505" t="s">
        <v>17</v>
      </c>
      <c r="BJ1505" t="s">
        <v>33</v>
      </c>
      <c r="BK1505" t="s">
        <v>19</v>
      </c>
      <c r="BL1505" t="s">
        <v>16</v>
      </c>
      <c r="BM1505" t="s">
        <v>17</v>
      </c>
      <c r="BN1505" t="s">
        <v>34</v>
      </c>
      <c r="BO1505" t="s">
        <v>19</v>
      </c>
      <c r="BP1505" t="s">
        <v>16</v>
      </c>
      <c r="BQ1505" t="s">
        <v>17</v>
      </c>
      <c r="BR1505" t="s">
        <v>35</v>
      </c>
      <c r="BS1505" t="s">
        <v>19</v>
      </c>
      <c r="BT1505" t="s">
        <v>16</v>
      </c>
      <c r="BU1505" t="s">
        <v>17</v>
      </c>
      <c r="BV1505" t="s">
        <v>36</v>
      </c>
      <c r="BW1505" t="s">
        <v>19</v>
      </c>
    </row>
    <row r="1506" spans="1:75" x14ac:dyDescent="0.3">
      <c r="A1506" t="s">
        <v>1010</v>
      </c>
      <c r="D1506">
        <f>SUMIF($A$9:$A$1475,$A1506,D$9:D$1475)</f>
        <v>12377200</v>
      </c>
      <c r="E1506">
        <f>SUMIF($A$1142:$A$1475,$A1506,E$1142:E$1475)</f>
        <v>23858900</v>
      </c>
      <c r="F1506">
        <f t="shared" ref="F1506:BP1506" si="0">SUMIF($A$9:$A$1475,$A1506,F$9:F$1475)</f>
        <v>51.8</v>
      </c>
      <c r="G1506">
        <f t="shared" si="0"/>
        <v>0.6</v>
      </c>
      <c r="H1506">
        <f t="shared" si="0"/>
        <v>12602900</v>
      </c>
      <c r="I1506">
        <f>SUMIF($A$1142:$A$1475,$A1506,I$1142:I$1475)</f>
        <v>24143000</v>
      </c>
      <c r="J1506">
        <f t="shared" si="0"/>
        <v>52.2</v>
      </c>
      <c r="K1506">
        <f t="shared" si="0"/>
        <v>0.6</v>
      </c>
      <c r="L1506">
        <f t="shared" si="0"/>
        <v>12794800</v>
      </c>
      <c r="M1506">
        <f>SUMIF($A$1142:$A$1475,$A1506,M$1142:M$1475)</f>
        <v>24356500</v>
      </c>
      <c r="N1506">
        <f t="shared" si="0"/>
        <v>52.5</v>
      </c>
      <c r="O1506">
        <f t="shared" si="0"/>
        <v>0.8</v>
      </c>
      <c r="P1506">
        <f t="shared" si="0"/>
        <v>13032500</v>
      </c>
      <c r="Q1506">
        <f>SUMIF($A$1142:$A$1475,$A1506,Q$1142:Q$1475)</f>
        <v>24602500</v>
      </c>
      <c r="R1506">
        <f t="shared" si="0"/>
        <v>53</v>
      </c>
      <c r="S1506">
        <f t="shared" si="0"/>
        <v>0.8</v>
      </c>
      <c r="T1506">
        <f t="shared" si="0"/>
        <v>13135000</v>
      </c>
      <c r="U1506">
        <f>SUMIF($A$1142:$A$1475,$A1506,U$1142:U$1475)</f>
        <v>24746700</v>
      </c>
      <c r="V1506">
        <f t="shared" si="0"/>
        <v>53.099999999999994</v>
      </c>
      <c r="W1506">
        <f t="shared" si="0"/>
        <v>0.8</v>
      </c>
      <c r="X1506">
        <f t="shared" si="0"/>
        <v>13067900</v>
      </c>
      <c r="Y1506">
        <f>SUMIF($A$1142:$A$1475,$A1506,Y$1142:Y$1475)</f>
        <v>24412700</v>
      </c>
      <c r="Z1506">
        <f t="shared" si="0"/>
        <v>53.6</v>
      </c>
      <c r="AA1506">
        <f t="shared" si="0"/>
        <v>0.8</v>
      </c>
      <c r="AB1506">
        <f t="shared" si="0"/>
        <v>13172700</v>
      </c>
      <c r="AC1506">
        <f>SUMIF($A$1142:$A$1475,$A1506,AC$1142:AC$1475)</f>
        <v>24471200</v>
      </c>
      <c r="AD1506">
        <f t="shared" si="0"/>
        <v>53.800000000000004</v>
      </c>
      <c r="AE1506">
        <f t="shared" si="0"/>
        <v>0.8</v>
      </c>
      <c r="AF1506">
        <f t="shared" si="0"/>
        <v>13319400</v>
      </c>
      <c r="AG1506">
        <f>SUMIF($A$1142:$A$1475,$A1506,AG$1142:AG$1475)</f>
        <v>24572000</v>
      </c>
      <c r="AH1506">
        <f t="shared" si="0"/>
        <v>54.2</v>
      </c>
      <c r="AI1506">
        <f t="shared" si="0"/>
        <v>0.8</v>
      </c>
      <c r="AJ1506">
        <f t="shared" si="0"/>
        <v>13532800</v>
      </c>
      <c r="AK1506">
        <f>SUMIF($A$1142:$A$1475,$A1506,AK$1142:AK$1475)</f>
        <v>24848200</v>
      </c>
      <c r="AL1506">
        <f t="shared" si="0"/>
        <v>54.400000000000006</v>
      </c>
      <c r="AM1506">
        <f t="shared" si="0"/>
        <v>0.8</v>
      </c>
      <c r="AN1506">
        <f t="shared" si="0"/>
        <v>13821700</v>
      </c>
      <c r="AO1506">
        <f>SUMIF($A$1142:$A$1475,$A1506,AO$1142:AO$1475)</f>
        <v>25212200</v>
      </c>
      <c r="AP1506">
        <f t="shared" si="0"/>
        <v>54.800000000000004</v>
      </c>
      <c r="AQ1506">
        <f t="shared" si="0"/>
        <v>0.8</v>
      </c>
      <c r="AR1506">
        <f t="shared" si="0"/>
        <v>14166500</v>
      </c>
      <c r="AS1506">
        <f>SUMIF($A$1142:$A$1475,$A1506,AS$1142:AS$1475)</f>
        <v>25728800</v>
      </c>
      <c r="AT1506">
        <f t="shared" si="0"/>
        <v>55.2</v>
      </c>
      <c r="AU1506">
        <f t="shared" si="0"/>
        <v>0.8</v>
      </c>
      <c r="AV1506">
        <f t="shared" si="0"/>
        <v>14552700</v>
      </c>
      <c r="AW1506">
        <f>SUMIF($A$1142:$A$1475,$A1506,AW$1142:AW$1475)</f>
        <v>26358400</v>
      </c>
      <c r="AX1506">
        <f t="shared" si="0"/>
        <v>55.199999999999996</v>
      </c>
      <c r="AY1506">
        <f t="shared" si="0"/>
        <v>0.8</v>
      </c>
      <c r="AZ1506">
        <f t="shared" si="0"/>
        <v>14920200</v>
      </c>
      <c r="BA1506">
        <f>SUMIF($A$1142:$A$1475,$A1506,BA$1142:BA$1475)</f>
        <v>26649200</v>
      </c>
      <c r="BB1506">
        <f t="shared" si="0"/>
        <v>56.099999999999994</v>
      </c>
      <c r="BC1506">
        <f t="shared" si="0"/>
        <v>0.89999999999999991</v>
      </c>
      <c r="BD1506">
        <f t="shared" si="0"/>
        <v>15205700</v>
      </c>
      <c r="BE1506">
        <f>SUMIF($A$1142:$A$1475,$A1506,BE$1142:BE$1475)</f>
        <v>27026400</v>
      </c>
      <c r="BF1506">
        <f t="shared" si="0"/>
        <v>56.2</v>
      </c>
      <c r="BG1506">
        <f t="shared" si="0"/>
        <v>0.89999999999999991</v>
      </c>
      <c r="BH1506">
        <f t="shared" si="0"/>
        <v>15435800</v>
      </c>
      <c r="BI1506">
        <f>SUMIF($A$1142:$A$1475,$A1506,BI$1142:BI$1475)</f>
        <v>27223500</v>
      </c>
      <c r="BJ1506">
        <f t="shared" si="0"/>
        <v>56.699999999999996</v>
      </c>
      <c r="BK1506">
        <f t="shared" si="0"/>
        <v>0.89999999999999991</v>
      </c>
      <c r="BL1506">
        <f t="shared" si="0"/>
        <v>15924400</v>
      </c>
      <c r="BM1506">
        <f>SUMIF($A$1142:$A$1475,$A1506,BM$1142:BM$1475)</f>
        <v>27555100</v>
      </c>
      <c r="BN1506">
        <f t="shared" si="0"/>
        <v>57.800000000000004</v>
      </c>
      <c r="BO1506">
        <f t="shared" si="0"/>
        <v>0.89999999999999991</v>
      </c>
      <c r="BP1506">
        <f t="shared" si="0"/>
        <v>16240700</v>
      </c>
      <c r="BQ1506">
        <f>SUMIF($A$1142:$A$1475,$A1506,BQ$1142:BQ$1475)</f>
        <v>27451100</v>
      </c>
      <c r="BR1506">
        <f t="shared" ref="BR1506:BV1506" si="1">SUMIF($A$9:$A$1475,$A1506,BR$9:BR$1475)</f>
        <v>59.199999999999996</v>
      </c>
      <c r="BS1506">
        <f t="shared" si="1"/>
        <v>1</v>
      </c>
      <c r="BT1506">
        <f t="shared" si="1"/>
        <v>15965500</v>
      </c>
      <c r="BU1506">
        <f>SUMIF($A$1142:$A$1475,$A1506,BU$1142:BU$1475)</f>
        <v>27207100</v>
      </c>
      <c r="BV1506">
        <f t="shared" si="1"/>
        <v>58.7</v>
      </c>
    </row>
    <row r="1507" spans="1:75" x14ac:dyDescent="0.3">
      <c r="A1507" t="s">
        <v>64</v>
      </c>
      <c r="B1507" t="str">
        <f>VLOOKUP(A1507,'class and classification'!$A$1:$B$338,2,FALSE)</f>
        <v>Predominantly Urban</v>
      </c>
      <c r="C1507" t="str">
        <f>VLOOKUP(A1507,'class and classification'!$A$1:$C$338,3,FALSE)</f>
        <v>UA</v>
      </c>
      <c r="D1507">
        <f t="shared" ref="D1507:D1570" si="2">SUMIF($A$10:$A$1475,$A1507,D$10:D$1475)</f>
        <v>22700</v>
      </c>
      <c r="E1507">
        <f t="shared" ref="E1507:E1570" si="3">SUMIF($A$1142:$A$1475,$A1507,E$1142:E$1475)</f>
        <v>46800</v>
      </c>
      <c r="F1507">
        <f t="shared" ref="F1507:H1526" si="4">SUMIF($A$10:$A$1475,$A1507,F$10:F$1475)</f>
        <v>48.599999999999994</v>
      </c>
      <c r="G1507">
        <f t="shared" si="4"/>
        <v>9.1</v>
      </c>
      <c r="H1507">
        <f t="shared" si="4"/>
        <v>22500</v>
      </c>
      <c r="I1507">
        <f t="shared" ref="I1507:I1570" si="5">SUMIF($A$1142:$A$1475,$A1507,I$1142:I$1475)</f>
        <v>46300</v>
      </c>
      <c r="J1507">
        <f t="shared" ref="J1507:L1526" si="6">SUMIF($A$10:$A$1475,$A1507,J$10:J$1475)</f>
        <v>48.6</v>
      </c>
      <c r="K1507">
        <f t="shared" si="6"/>
        <v>8.9</v>
      </c>
      <c r="L1507">
        <f t="shared" si="6"/>
        <v>24500</v>
      </c>
      <c r="M1507">
        <f t="shared" ref="M1507:M1570" si="7">SUMIF($A$1142:$A$1475,$A1507,M$1142:M$1475)</f>
        <v>48200</v>
      </c>
      <c r="N1507">
        <f t="shared" ref="N1507:P1526" si="8">SUMIF($A$10:$A$1475,$A1507,N$10:N$1475)</f>
        <v>50.7</v>
      </c>
      <c r="O1507">
        <f t="shared" si="8"/>
        <v>9.1999999999999993</v>
      </c>
      <c r="P1507">
        <f t="shared" si="8"/>
        <v>26300</v>
      </c>
      <c r="Q1507">
        <f t="shared" ref="Q1507:Q1570" si="9">SUMIF($A$1142:$A$1475,$A1507,Q$1142:Q$1475)</f>
        <v>48400</v>
      </c>
      <c r="R1507">
        <f t="shared" ref="R1507:T1526" si="10">SUMIF($A$10:$A$1475,$A1507,R$10:R$1475)</f>
        <v>54.3</v>
      </c>
      <c r="S1507">
        <f t="shared" si="10"/>
        <v>9.8000000000000007</v>
      </c>
      <c r="T1507">
        <f t="shared" si="10"/>
        <v>26300</v>
      </c>
      <c r="U1507">
        <f t="shared" ref="U1507:U1570" si="11">SUMIF($A$1142:$A$1475,$A1507,U$1142:U$1475)</f>
        <v>48100</v>
      </c>
      <c r="V1507">
        <f t="shared" ref="V1507:X1526" si="12">SUMIF($A$10:$A$1475,$A1507,V$10:V$1475)</f>
        <v>54.6</v>
      </c>
      <c r="W1507">
        <f t="shared" si="12"/>
        <v>9.8000000000000007</v>
      </c>
      <c r="X1507">
        <f t="shared" si="12"/>
        <v>23800</v>
      </c>
      <c r="Y1507">
        <f t="shared" ref="Y1507:Y1570" si="13">SUMIF($A$1142:$A$1475,$A1507,Y$1142:Y$1475)</f>
        <v>46200</v>
      </c>
      <c r="Z1507">
        <f t="shared" ref="Z1507:AB1526" si="14">SUMIF($A$10:$A$1475,$A1507,Z$10:Z$1475)</f>
        <v>51.4</v>
      </c>
      <c r="AA1507">
        <f t="shared" si="14"/>
        <v>9.6</v>
      </c>
      <c r="AB1507">
        <f t="shared" si="14"/>
        <v>24400</v>
      </c>
      <c r="AC1507">
        <f t="shared" ref="AC1507:AC1570" si="15">SUMIF($A$1142:$A$1475,$A1507,AC$1142:AC$1475)</f>
        <v>47600</v>
      </c>
      <c r="AD1507">
        <f t="shared" ref="AD1507:AF1526" si="16">SUMIF($A$10:$A$1475,$A1507,AD$10:AD$1475)</f>
        <v>51.5</v>
      </c>
      <c r="AE1507">
        <f t="shared" si="16"/>
        <v>9.5</v>
      </c>
      <c r="AF1507">
        <f t="shared" si="16"/>
        <v>21500</v>
      </c>
      <c r="AG1507">
        <f t="shared" ref="AG1507:AG1570" si="17">SUMIF($A$1142:$A$1475,$A1507,AG$1142:AG$1475)</f>
        <v>46200</v>
      </c>
      <c r="AH1507">
        <f t="shared" ref="AH1507:AJ1526" si="18">SUMIF($A$10:$A$1475,$A1507,AH$10:AH$1475)</f>
        <v>46.699999999999996</v>
      </c>
      <c r="AI1507">
        <f t="shared" si="18"/>
        <v>9.8000000000000007</v>
      </c>
      <c r="AJ1507">
        <f t="shared" si="18"/>
        <v>20900</v>
      </c>
      <c r="AK1507">
        <f t="shared" ref="AK1507:AK1570" si="19">SUMIF($A$1142:$A$1475,$A1507,AK$1142:AK$1475)</f>
        <v>46700</v>
      </c>
      <c r="AL1507">
        <f t="shared" ref="AL1507:AN1526" si="20">SUMIF($A$10:$A$1475,$A1507,AL$10:AL$1475)</f>
        <v>44.9</v>
      </c>
      <c r="AM1507">
        <f t="shared" si="20"/>
        <v>9.1999999999999993</v>
      </c>
      <c r="AN1507">
        <f t="shared" si="20"/>
        <v>24100</v>
      </c>
      <c r="AO1507">
        <f t="shared" ref="AO1507:AO1570" si="21">SUMIF($A$1142:$A$1475,$A1507,AO$1142:AO$1475)</f>
        <v>49700</v>
      </c>
      <c r="AP1507">
        <f t="shared" ref="AP1507:AR1526" si="22">SUMIF($A$10:$A$1475,$A1507,AP$10:AP$1475)</f>
        <v>48.6</v>
      </c>
      <c r="AQ1507">
        <f t="shared" si="22"/>
        <v>9.1</v>
      </c>
      <c r="AR1507">
        <f t="shared" si="22"/>
        <v>24700</v>
      </c>
      <c r="AS1507">
        <f t="shared" ref="AS1507:AS1570" si="23">SUMIF($A$1142:$A$1475,$A1507,AS$1142:AS$1475)</f>
        <v>48500</v>
      </c>
      <c r="AT1507">
        <f t="shared" ref="AT1507:AV1526" si="24">SUMIF($A$10:$A$1475,$A1507,AT$10:AT$1475)</f>
        <v>50.800000000000004</v>
      </c>
      <c r="AU1507">
        <f t="shared" si="24"/>
        <v>9.2000000000000011</v>
      </c>
      <c r="AV1507">
        <f t="shared" si="24"/>
        <v>24300</v>
      </c>
      <c r="AW1507">
        <f t="shared" ref="AW1507:AW1570" si="25">SUMIF($A$1142:$A$1475,$A1507,AW$1142:AW$1475)</f>
        <v>48500</v>
      </c>
      <c r="AX1507">
        <f t="shared" ref="AX1507:AZ1526" si="26">SUMIF($A$10:$A$1475,$A1507,AX$10:AX$1475)</f>
        <v>50.099999999999994</v>
      </c>
      <c r="AY1507">
        <f t="shared" si="26"/>
        <v>9</v>
      </c>
      <c r="AZ1507">
        <f t="shared" si="26"/>
        <v>23800</v>
      </c>
      <c r="BA1507">
        <f t="shared" ref="BA1507:BA1570" si="27">SUMIF($A$1142:$A$1475,$A1507,BA$1142:BA$1475)</f>
        <v>50300</v>
      </c>
      <c r="BB1507">
        <f t="shared" ref="BB1507:BD1526" si="28">SUMIF($A$10:$A$1475,$A1507,BB$10:BB$1475)</f>
        <v>47.199999999999996</v>
      </c>
      <c r="BC1507">
        <f t="shared" si="28"/>
        <v>9.3000000000000007</v>
      </c>
      <c r="BD1507">
        <f t="shared" si="28"/>
        <v>23800</v>
      </c>
      <c r="BE1507">
        <f t="shared" ref="BE1507:BE1570" si="29">SUMIF($A$1142:$A$1475,$A1507,BE$1142:BE$1475)</f>
        <v>49800</v>
      </c>
      <c r="BF1507">
        <f t="shared" ref="BF1507:BH1526" si="30">SUMIF($A$10:$A$1475,$A1507,BF$10:BF$1475)</f>
        <v>47.8</v>
      </c>
      <c r="BG1507">
        <f t="shared" si="30"/>
        <v>9.4</v>
      </c>
      <c r="BH1507">
        <f t="shared" si="30"/>
        <v>25000</v>
      </c>
      <c r="BI1507">
        <f t="shared" ref="BI1507:BI1570" si="31">SUMIF($A$1142:$A$1475,$A1507,BI$1142:BI$1475)</f>
        <v>49700</v>
      </c>
      <c r="BJ1507">
        <f t="shared" ref="BJ1507:BL1526" si="32">SUMIF($A$10:$A$1475,$A1507,BJ$10:BJ$1475)</f>
        <v>50.3</v>
      </c>
      <c r="BK1507">
        <f t="shared" si="32"/>
        <v>9.4000000000000021</v>
      </c>
      <c r="BL1507">
        <f t="shared" si="32"/>
        <v>24700</v>
      </c>
      <c r="BM1507">
        <f t="shared" ref="BM1507:BM1570" si="33">SUMIF($A$1142:$A$1475,$A1507,BM$1142:BM$1475)</f>
        <v>48700</v>
      </c>
      <c r="BN1507">
        <f t="shared" ref="BN1507:BP1526" si="34">SUMIF($A$10:$A$1475,$A1507,BN$10:BN$1475)</f>
        <v>50.5</v>
      </c>
      <c r="BO1507">
        <f t="shared" si="34"/>
        <v>9.6999999999999993</v>
      </c>
      <c r="BP1507">
        <f t="shared" si="34"/>
        <v>26000</v>
      </c>
      <c r="BQ1507">
        <f t="shared" ref="BQ1507:BQ1570" si="35">SUMIF($A$1142:$A$1475,$A1507,BQ$1142:BQ$1475)</f>
        <v>48900</v>
      </c>
      <c r="BR1507">
        <f t="shared" ref="BR1507:BT1526" si="36">SUMIF($A$10:$A$1475,$A1507,BR$10:BR$1475)</f>
        <v>53.3</v>
      </c>
      <c r="BS1507">
        <f t="shared" si="36"/>
        <v>11.3</v>
      </c>
      <c r="BT1507">
        <f t="shared" si="36"/>
        <v>24800</v>
      </c>
      <c r="BU1507">
        <f t="shared" ref="BU1507:BU1570" si="37">SUMIF($A$1142:$A$1475,$A1507,BU$1142:BU$1475)</f>
        <v>49900</v>
      </c>
      <c r="BV1507">
        <f t="shared" ref="BV1507:BV1570" si="38">SUMIF($A$10:$A$1475,$A1507,BV$10:BV$1475)</f>
        <v>49.7</v>
      </c>
    </row>
    <row r="1508" spans="1:75" x14ac:dyDescent="0.3">
      <c r="A1508" t="s">
        <v>65</v>
      </c>
      <c r="B1508" t="str">
        <f>VLOOKUP(A1508,'class and classification'!$A$1:$B$338,2,FALSE)</f>
        <v>Predominantly Rural</v>
      </c>
      <c r="C1508" t="str">
        <f>VLOOKUP(A1508,'class and classification'!$A$1:$C$338,3,FALSE)</f>
        <v>UA</v>
      </c>
      <c r="D1508">
        <f t="shared" si="2"/>
        <v>97800</v>
      </c>
      <c r="E1508">
        <f t="shared" si="3"/>
        <v>215700</v>
      </c>
      <c r="F1508">
        <f t="shared" si="4"/>
        <v>45.300000000000004</v>
      </c>
      <c r="G1508">
        <f t="shared" si="4"/>
        <v>4.7</v>
      </c>
      <c r="H1508">
        <f t="shared" si="4"/>
        <v>101400</v>
      </c>
      <c r="I1508">
        <f t="shared" si="5"/>
        <v>219600</v>
      </c>
      <c r="J1508">
        <f t="shared" si="6"/>
        <v>46.300000000000004</v>
      </c>
      <c r="K1508">
        <f t="shared" si="6"/>
        <v>5</v>
      </c>
      <c r="L1508">
        <f t="shared" si="6"/>
        <v>107600</v>
      </c>
      <c r="M1508">
        <f t="shared" si="7"/>
        <v>227700</v>
      </c>
      <c r="N1508">
        <f t="shared" si="8"/>
        <v>47.3</v>
      </c>
      <c r="O1508">
        <f t="shared" si="8"/>
        <v>8.5</v>
      </c>
      <c r="P1508">
        <f t="shared" si="8"/>
        <v>115100</v>
      </c>
      <c r="Q1508">
        <f t="shared" si="9"/>
        <v>234500</v>
      </c>
      <c r="R1508">
        <f t="shared" si="10"/>
        <v>49</v>
      </c>
      <c r="S1508">
        <f t="shared" si="10"/>
        <v>8.4</v>
      </c>
      <c r="T1508">
        <f t="shared" si="10"/>
        <v>111100</v>
      </c>
      <c r="U1508">
        <f t="shared" si="11"/>
        <v>233900</v>
      </c>
      <c r="V1508">
        <f t="shared" si="12"/>
        <v>47.5</v>
      </c>
      <c r="W1508">
        <f t="shared" si="12"/>
        <v>8.6</v>
      </c>
      <c r="X1508">
        <f t="shared" si="12"/>
        <v>110000</v>
      </c>
      <c r="Y1508">
        <f t="shared" si="13"/>
        <v>221400</v>
      </c>
      <c r="Z1508">
        <f t="shared" si="14"/>
        <v>49.599999999999994</v>
      </c>
      <c r="AA1508">
        <f t="shared" si="14"/>
        <v>9.7000000000000011</v>
      </c>
      <c r="AB1508">
        <f t="shared" si="14"/>
        <v>109300</v>
      </c>
      <c r="AC1508">
        <f t="shared" si="15"/>
        <v>222700</v>
      </c>
      <c r="AD1508">
        <f t="shared" si="16"/>
        <v>49</v>
      </c>
      <c r="AE1508">
        <f t="shared" si="16"/>
        <v>10.199999999999999</v>
      </c>
      <c r="AF1508">
        <f t="shared" si="16"/>
        <v>114000</v>
      </c>
      <c r="AG1508">
        <f t="shared" si="17"/>
        <v>226200</v>
      </c>
      <c r="AH1508">
        <f t="shared" si="18"/>
        <v>50.5</v>
      </c>
      <c r="AI1508">
        <f t="shared" si="18"/>
        <v>10.4</v>
      </c>
      <c r="AJ1508">
        <f t="shared" si="18"/>
        <v>100700</v>
      </c>
      <c r="AK1508">
        <f t="shared" si="19"/>
        <v>217300</v>
      </c>
      <c r="AL1508">
        <f t="shared" si="20"/>
        <v>46.4</v>
      </c>
      <c r="AM1508">
        <f t="shared" si="20"/>
        <v>9.9</v>
      </c>
      <c r="AN1508">
        <f t="shared" si="20"/>
        <v>102400</v>
      </c>
      <c r="AO1508">
        <f t="shared" si="21"/>
        <v>220200</v>
      </c>
      <c r="AP1508">
        <f t="shared" si="22"/>
        <v>46.400000000000006</v>
      </c>
      <c r="AQ1508">
        <f t="shared" si="22"/>
        <v>9.8000000000000007</v>
      </c>
      <c r="AR1508">
        <f t="shared" si="22"/>
        <v>116800</v>
      </c>
      <c r="AS1508">
        <f t="shared" si="23"/>
        <v>229500</v>
      </c>
      <c r="AT1508">
        <f t="shared" si="24"/>
        <v>50.9</v>
      </c>
      <c r="AU1508">
        <f t="shared" si="24"/>
        <v>9.6</v>
      </c>
      <c r="AV1508">
        <f t="shared" si="24"/>
        <v>116300</v>
      </c>
      <c r="AW1508">
        <f t="shared" si="25"/>
        <v>226600</v>
      </c>
      <c r="AX1508">
        <f t="shared" si="26"/>
        <v>51.199999999999996</v>
      </c>
      <c r="AY1508">
        <f t="shared" si="26"/>
        <v>10.199999999999999</v>
      </c>
      <c r="AZ1508">
        <f t="shared" si="26"/>
        <v>122000</v>
      </c>
      <c r="BA1508">
        <f t="shared" si="27"/>
        <v>238000</v>
      </c>
      <c r="BB1508">
        <f t="shared" si="28"/>
        <v>51.3</v>
      </c>
      <c r="BC1508">
        <f t="shared" si="28"/>
        <v>10.700000000000001</v>
      </c>
      <c r="BD1508">
        <f t="shared" si="28"/>
        <v>125200</v>
      </c>
      <c r="BE1508">
        <f t="shared" si="29"/>
        <v>238300</v>
      </c>
      <c r="BF1508">
        <f t="shared" si="30"/>
        <v>52.599999999999994</v>
      </c>
      <c r="BG1508">
        <f t="shared" si="30"/>
        <v>10.700000000000001</v>
      </c>
      <c r="BH1508">
        <f t="shared" si="30"/>
        <v>126400</v>
      </c>
      <c r="BI1508">
        <f t="shared" si="31"/>
        <v>252100</v>
      </c>
      <c r="BJ1508">
        <f t="shared" si="32"/>
        <v>50.099999999999994</v>
      </c>
      <c r="BK1508">
        <f t="shared" si="32"/>
        <v>9.4</v>
      </c>
      <c r="BL1508">
        <f t="shared" si="32"/>
        <v>124300</v>
      </c>
      <c r="BM1508">
        <f t="shared" si="33"/>
        <v>241000</v>
      </c>
      <c r="BN1508">
        <f t="shared" si="34"/>
        <v>51.600000000000009</v>
      </c>
      <c r="BO1508">
        <f t="shared" si="34"/>
        <v>9.6999999999999993</v>
      </c>
      <c r="BP1508">
        <f t="shared" si="34"/>
        <v>124500</v>
      </c>
      <c r="BQ1508">
        <f t="shared" si="35"/>
        <v>237200</v>
      </c>
      <c r="BR1508">
        <f t="shared" si="36"/>
        <v>52.5</v>
      </c>
      <c r="BS1508">
        <f t="shared" si="36"/>
        <v>10.5</v>
      </c>
      <c r="BT1508">
        <f t="shared" si="36"/>
        <v>124900</v>
      </c>
      <c r="BU1508">
        <f t="shared" si="37"/>
        <v>237900</v>
      </c>
      <c r="BV1508">
        <f t="shared" si="38"/>
        <v>52.5</v>
      </c>
    </row>
    <row r="1509" spans="1:75" x14ac:dyDescent="0.3">
      <c r="A1509" t="s">
        <v>66</v>
      </c>
      <c r="B1509" t="str">
        <f>VLOOKUP(A1509,'class and classification'!$A$1:$B$338,2,FALSE)</f>
        <v>Predominantly Urban</v>
      </c>
      <c r="C1509" t="str">
        <f>VLOOKUP(A1509,'class and classification'!$A$1:$C$338,3,FALSE)</f>
        <v>UA</v>
      </c>
      <c r="D1509">
        <f t="shared" si="2"/>
        <v>16300</v>
      </c>
      <c r="E1509">
        <f t="shared" si="3"/>
        <v>35500</v>
      </c>
      <c r="F1509">
        <f t="shared" si="4"/>
        <v>45.699999999999996</v>
      </c>
      <c r="G1509">
        <f t="shared" si="4"/>
        <v>8.9</v>
      </c>
      <c r="H1509">
        <f t="shared" si="4"/>
        <v>16400</v>
      </c>
      <c r="I1509">
        <f t="shared" si="5"/>
        <v>37100</v>
      </c>
      <c r="J1509">
        <f t="shared" si="6"/>
        <v>44.2</v>
      </c>
      <c r="K1509">
        <f t="shared" si="6"/>
        <v>8.5</v>
      </c>
      <c r="L1509">
        <f t="shared" si="6"/>
        <v>17200</v>
      </c>
      <c r="M1509">
        <f t="shared" si="7"/>
        <v>37200</v>
      </c>
      <c r="N1509">
        <f t="shared" si="8"/>
        <v>46.3</v>
      </c>
      <c r="O1509">
        <f t="shared" si="8"/>
        <v>9.1</v>
      </c>
      <c r="P1509">
        <f t="shared" si="8"/>
        <v>18100</v>
      </c>
      <c r="Q1509">
        <f t="shared" si="9"/>
        <v>37200</v>
      </c>
      <c r="R1509">
        <f t="shared" si="10"/>
        <v>48.5</v>
      </c>
      <c r="S1509">
        <f t="shared" si="10"/>
        <v>9.8000000000000007</v>
      </c>
      <c r="T1509">
        <f t="shared" si="10"/>
        <v>17500</v>
      </c>
      <c r="U1509">
        <f t="shared" si="11"/>
        <v>38400</v>
      </c>
      <c r="V1509">
        <f t="shared" si="12"/>
        <v>45.9</v>
      </c>
      <c r="W1509">
        <f t="shared" si="12"/>
        <v>9.2999999999999989</v>
      </c>
      <c r="X1509">
        <f t="shared" si="12"/>
        <v>17600</v>
      </c>
      <c r="Y1509">
        <f t="shared" si="13"/>
        <v>36000</v>
      </c>
      <c r="Z1509">
        <f t="shared" si="14"/>
        <v>48.9</v>
      </c>
      <c r="AA1509">
        <f t="shared" si="14"/>
        <v>9.8000000000000007</v>
      </c>
      <c r="AB1509">
        <f t="shared" si="14"/>
        <v>17300</v>
      </c>
      <c r="AC1509">
        <f t="shared" si="15"/>
        <v>37100</v>
      </c>
      <c r="AD1509">
        <f t="shared" si="16"/>
        <v>46.400000000000006</v>
      </c>
      <c r="AE1509">
        <f t="shared" si="16"/>
        <v>9.6999999999999993</v>
      </c>
      <c r="AF1509">
        <f t="shared" si="16"/>
        <v>16100</v>
      </c>
      <c r="AG1509">
        <f t="shared" si="17"/>
        <v>35000</v>
      </c>
      <c r="AH1509">
        <f t="shared" si="18"/>
        <v>46.1</v>
      </c>
      <c r="AI1509">
        <f t="shared" si="18"/>
        <v>9.7000000000000011</v>
      </c>
      <c r="AJ1509">
        <f t="shared" si="18"/>
        <v>16200</v>
      </c>
      <c r="AK1509">
        <f t="shared" si="19"/>
        <v>35600</v>
      </c>
      <c r="AL1509">
        <f t="shared" si="20"/>
        <v>45.8</v>
      </c>
      <c r="AM1509">
        <f t="shared" si="20"/>
        <v>9.5</v>
      </c>
      <c r="AN1509">
        <f t="shared" si="20"/>
        <v>15600</v>
      </c>
      <c r="AO1509">
        <f t="shared" si="21"/>
        <v>37000</v>
      </c>
      <c r="AP1509">
        <f t="shared" si="22"/>
        <v>42.1</v>
      </c>
      <c r="AQ1509">
        <f t="shared" si="22"/>
        <v>8.8000000000000007</v>
      </c>
      <c r="AR1509">
        <f t="shared" si="22"/>
        <v>17100</v>
      </c>
      <c r="AS1509">
        <f t="shared" si="23"/>
        <v>37300</v>
      </c>
      <c r="AT1509">
        <f t="shared" si="24"/>
        <v>45.7</v>
      </c>
      <c r="AU1509">
        <f t="shared" si="24"/>
        <v>8.6999999999999993</v>
      </c>
      <c r="AV1509">
        <f t="shared" si="24"/>
        <v>18600</v>
      </c>
      <c r="AW1509">
        <f t="shared" si="25"/>
        <v>37900</v>
      </c>
      <c r="AX1509">
        <f t="shared" si="26"/>
        <v>49.1</v>
      </c>
      <c r="AY1509">
        <f t="shared" si="26"/>
        <v>8.9</v>
      </c>
      <c r="AZ1509">
        <f t="shared" si="26"/>
        <v>16900</v>
      </c>
      <c r="BA1509">
        <f t="shared" si="27"/>
        <v>37700</v>
      </c>
      <c r="BB1509">
        <f t="shared" si="28"/>
        <v>45.1</v>
      </c>
      <c r="BC1509">
        <f t="shared" si="28"/>
        <v>10.199999999999999</v>
      </c>
      <c r="BD1509">
        <f t="shared" si="28"/>
        <v>16900</v>
      </c>
      <c r="BE1509">
        <f t="shared" si="29"/>
        <v>36400</v>
      </c>
      <c r="BF1509">
        <f t="shared" si="30"/>
        <v>46.199999999999996</v>
      </c>
      <c r="BG1509">
        <f t="shared" si="30"/>
        <v>10.1</v>
      </c>
      <c r="BH1509">
        <f t="shared" si="30"/>
        <v>17700</v>
      </c>
      <c r="BI1509">
        <f t="shared" si="31"/>
        <v>37600</v>
      </c>
      <c r="BJ1509">
        <f t="shared" si="32"/>
        <v>47.099999999999994</v>
      </c>
      <c r="BK1509">
        <f t="shared" si="32"/>
        <v>10.500000000000002</v>
      </c>
      <c r="BL1509">
        <f t="shared" si="32"/>
        <v>20400</v>
      </c>
      <c r="BM1509">
        <f t="shared" si="33"/>
        <v>39500</v>
      </c>
      <c r="BN1509">
        <f t="shared" si="34"/>
        <v>51.8</v>
      </c>
      <c r="BO1509">
        <f t="shared" si="34"/>
        <v>10.600000000000001</v>
      </c>
      <c r="BP1509">
        <f t="shared" si="34"/>
        <v>18300</v>
      </c>
      <c r="BQ1509">
        <f t="shared" si="35"/>
        <v>38600</v>
      </c>
      <c r="BR1509">
        <f t="shared" si="36"/>
        <v>47.2</v>
      </c>
      <c r="BS1509">
        <f t="shared" si="36"/>
        <v>11.399999999999999</v>
      </c>
      <c r="BT1509">
        <f t="shared" si="36"/>
        <v>19400</v>
      </c>
      <c r="BU1509">
        <f t="shared" si="37"/>
        <v>39600</v>
      </c>
      <c r="BV1509">
        <f t="shared" si="38"/>
        <v>49</v>
      </c>
    </row>
    <row r="1510" spans="1:75" x14ac:dyDescent="0.3">
      <c r="A1510" t="s">
        <v>67</v>
      </c>
      <c r="B1510" t="str">
        <f>VLOOKUP(A1510,'class and classification'!$A$1:$B$338,2,FALSE)</f>
        <v>Predominantly Urban</v>
      </c>
      <c r="C1510" t="str">
        <f>VLOOKUP(A1510,'class and classification'!$A$1:$C$338,3,FALSE)</f>
        <v>UA</v>
      </c>
      <c r="D1510">
        <f t="shared" si="2"/>
        <v>26100</v>
      </c>
      <c r="E1510">
        <f t="shared" si="3"/>
        <v>56900</v>
      </c>
      <c r="F1510">
        <f t="shared" si="4"/>
        <v>45.7</v>
      </c>
      <c r="G1510">
        <f t="shared" si="4"/>
        <v>8.5</v>
      </c>
      <c r="H1510">
        <f t="shared" si="4"/>
        <v>24100</v>
      </c>
      <c r="I1510">
        <f t="shared" si="5"/>
        <v>58300</v>
      </c>
      <c r="J1510">
        <f t="shared" si="6"/>
        <v>41.2</v>
      </c>
      <c r="K1510">
        <f t="shared" si="6"/>
        <v>7.9</v>
      </c>
      <c r="L1510">
        <f t="shared" si="6"/>
        <v>24400</v>
      </c>
      <c r="M1510">
        <f t="shared" si="7"/>
        <v>59000</v>
      </c>
      <c r="N1510">
        <f t="shared" si="8"/>
        <v>41.2</v>
      </c>
      <c r="O1510">
        <f t="shared" si="8"/>
        <v>8.1999999999999993</v>
      </c>
      <c r="P1510">
        <f t="shared" si="8"/>
        <v>24100</v>
      </c>
      <c r="Q1510">
        <f t="shared" si="9"/>
        <v>59300</v>
      </c>
      <c r="R1510">
        <f t="shared" si="10"/>
        <v>40.700000000000003</v>
      </c>
      <c r="S1510">
        <f t="shared" si="10"/>
        <v>8.8000000000000007</v>
      </c>
      <c r="T1510">
        <f t="shared" si="10"/>
        <v>24500</v>
      </c>
      <c r="U1510">
        <f t="shared" si="11"/>
        <v>56300</v>
      </c>
      <c r="V1510">
        <f t="shared" si="12"/>
        <v>43.3</v>
      </c>
      <c r="W1510">
        <f t="shared" si="12"/>
        <v>8.8000000000000007</v>
      </c>
      <c r="X1510">
        <f t="shared" si="12"/>
        <v>23600</v>
      </c>
      <c r="Y1510">
        <f t="shared" si="13"/>
        <v>55500</v>
      </c>
      <c r="Z1510">
        <f t="shared" si="14"/>
        <v>42.3</v>
      </c>
      <c r="AA1510">
        <f t="shared" si="14"/>
        <v>9.1000000000000014</v>
      </c>
      <c r="AB1510">
        <f t="shared" si="14"/>
        <v>21700</v>
      </c>
      <c r="AC1510">
        <f t="shared" si="15"/>
        <v>52900</v>
      </c>
      <c r="AD1510">
        <f t="shared" si="16"/>
        <v>41</v>
      </c>
      <c r="AE1510">
        <f t="shared" si="16"/>
        <v>8.8999999999999986</v>
      </c>
      <c r="AF1510">
        <f t="shared" si="16"/>
        <v>20500</v>
      </c>
      <c r="AG1510">
        <f t="shared" si="17"/>
        <v>50200</v>
      </c>
      <c r="AH1510">
        <f t="shared" si="18"/>
        <v>40.9</v>
      </c>
      <c r="AI1510">
        <f t="shared" si="18"/>
        <v>9.1999999999999993</v>
      </c>
      <c r="AJ1510">
        <f t="shared" si="18"/>
        <v>23500</v>
      </c>
      <c r="AK1510">
        <f t="shared" si="19"/>
        <v>53300</v>
      </c>
      <c r="AL1510">
        <f t="shared" si="20"/>
        <v>44.1</v>
      </c>
      <c r="AM1510">
        <f t="shared" si="20"/>
        <v>9.5</v>
      </c>
      <c r="AN1510">
        <f t="shared" si="20"/>
        <v>27000</v>
      </c>
      <c r="AO1510">
        <f t="shared" si="21"/>
        <v>54800</v>
      </c>
      <c r="AP1510">
        <f t="shared" si="22"/>
        <v>49.400000000000006</v>
      </c>
      <c r="AQ1510">
        <f t="shared" si="22"/>
        <v>9.9</v>
      </c>
      <c r="AR1510">
        <f t="shared" si="22"/>
        <v>24800</v>
      </c>
      <c r="AS1510">
        <f t="shared" si="23"/>
        <v>55500</v>
      </c>
      <c r="AT1510">
        <f t="shared" si="24"/>
        <v>44.8</v>
      </c>
      <c r="AU1510">
        <f t="shared" si="24"/>
        <v>9</v>
      </c>
      <c r="AV1510">
        <f t="shared" si="24"/>
        <v>25600</v>
      </c>
      <c r="AW1510">
        <f t="shared" si="25"/>
        <v>57500</v>
      </c>
      <c r="AX1510">
        <f t="shared" si="26"/>
        <v>44.5</v>
      </c>
      <c r="AY1510">
        <f t="shared" si="26"/>
        <v>9.1000000000000014</v>
      </c>
      <c r="AZ1510">
        <f t="shared" si="26"/>
        <v>28700</v>
      </c>
      <c r="BA1510">
        <f t="shared" si="27"/>
        <v>60400</v>
      </c>
      <c r="BB1510">
        <f t="shared" si="28"/>
        <v>47.6</v>
      </c>
      <c r="BC1510">
        <f t="shared" si="28"/>
        <v>9.9</v>
      </c>
      <c r="BD1510">
        <f t="shared" si="28"/>
        <v>27200</v>
      </c>
      <c r="BE1510">
        <f t="shared" si="29"/>
        <v>58000</v>
      </c>
      <c r="BF1510">
        <f t="shared" si="30"/>
        <v>46.900000000000006</v>
      </c>
      <c r="BG1510">
        <f t="shared" si="30"/>
        <v>9.5</v>
      </c>
      <c r="BH1510">
        <f t="shared" si="30"/>
        <v>25700</v>
      </c>
      <c r="BI1510">
        <f t="shared" si="31"/>
        <v>57000</v>
      </c>
      <c r="BJ1510">
        <f t="shared" si="32"/>
        <v>45.1</v>
      </c>
      <c r="BK1510">
        <f t="shared" si="32"/>
        <v>9.3999999999999986</v>
      </c>
      <c r="BL1510">
        <f t="shared" si="32"/>
        <v>23500</v>
      </c>
      <c r="BM1510">
        <f t="shared" si="33"/>
        <v>57000</v>
      </c>
      <c r="BN1510">
        <f t="shared" si="34"/>
        <v>41.3</v>
      </c>
      <c r="BO1510">
        <f t="shared" si="34"/>
        <v>9.4</v>
      </c>
      <c r="BP1510">
        <f t="shared" si="34"/>
        <v>26800</v>
      </c>
      <c r="BQ1510">
        <f t="shared" si="35"/>
        <v>58200</v>
      </c>
      <c r="BR1510">
        <f t="shared" si="36"/>
        <v>46.1</v>
      </c>
      <c r="BS1510">
        <f t="shared" si="36"/>
        <v>11.7</v>
      </c>
      <c r="BT1510">
        <f t="shared" si="36"/>
        <v>28500</v>
      </c>
      <c r="BU1510">
        <f t="shared" si="37"/>
        <v>58400</v>
      </c>
      <c r="BV1510">
        <f t="shared" si="38"/>
        <v>48.599999999999994</v>
      </c>
    </row>
    <row r="1511" spans="1:75" x14ac:dyDescent="0.3">
      <c r="A1511" t="s">
        <v>68</v>
      </c>
      <c r="B1511" t="str">
        <f>VLOOKUP(A1511,'class and classification'!$A$1:$B$338,2,FALSE)</f>
        <v>Predominantly Rural</v>
      </c>
      <c r="C1511" t="str">
        <f>VLOOKUP(A1511,'class and classification'!$A$1:$C$338,3,FALSE)</f>
        <v>UA</v>
      </c>
      <c r="D1511">
        <f t="shared" si="2"/>
        <v>69800</v>
      </c>
      <c r="E1511">
        <f t="shared" si="3"/>
        <v>141200</v>
      </c>
      <c r="F1511">
        <f t="shared" si="4"/>
        <v>49.499999999999993</v>
      </c>
      <c r="G1511">
        <f t="shared" si="4"/>
        <v>4.9000000000000004</v>
      </c>
      <c r="H1511">
        <f t="shared" si="4"/>
        <v>74500</v>
      </c>
      <c r="I1511">
        <f t="shared" si="5"/>
        <v>146400</v>
      </c>
      <c r="J1511">
        <f t="shared" si="6"/>
        <v>50.900000000000006</v>
      </c>
      <c r="K1511">
        <f t="shared" si="6"/>
        <v>5.3999999999999995</v>
      </c>
      <c r="L1511">
        <f t="shared" si="6"/>
        <v>72000</v>
      </c>
      <c r="M1511">
        <f t="shared" si="7"/>
        <v>142100</v>
      </c>
      <c r="N1511">
        <f t="shared" si="8"/>
        <v>50.599999999999994</v>
      </c>
      <c r="O1511">
        <f t="shared" si="8"/>
        <v>9.5</v>
      </c>
      <c r="P1511">
        <f t="shared" si="8"/>
        <v>75900</v>
      </c>
      <c r="Q1511">
        <f t="shared" si="9"/>
        <v>146600</v>
      </c>
      <c r="R1511">
        <f t="shared" si="10"/>
        <v>51.7</v>
      </c>
      <c r="S1511">
        <f t="shared" si="10"/>
        <v>9.3000000000000007</v>
      </c>
      <c r="T1511">
        <f t="shared" si="10"/>
        <v>77600</v>
      </c>
      <c r="U1511">
        <f t="shared" si="11"/>
        <v>145900</v>
      </c>
      <c r="V1511">
        <f t="shared" si="12"/>
        <v>53.2</v>
      </c>
      <c r="W1511">
        <f t="shared" si="12"/>
        <v>9.3999999999999986</v>
      </c>
      <c r="X1511">
        <f t="shared" si="12"/>
        <v>74200</v>
      </c>
      <c r="Y1511">
        <f t="shared" si="13"/>
        <v>142300</v>
      </c>
      <c r="Z1511">
        <f t="shared" si="14"/>
        <v>52.2</v>
      </c>
      <c r="AA1511">
        <f t="shared" si="14"/>
        <v>10.199999999999999</v>
      </c>
      <c r="AB1511">
        <f t="shared" si="14"/>
        <v>74600</v>
      </c>
      <c r="AC1511">
        <f t="shared" si="15"/>
        <v>138400</v>
      </c>
      <c r="AD1511">
        <f t="shared" si="16"/>
        <v>53.800000000000004</v>
      </c>
      <c r="AE1511">
        <f t="shared" si="16"/>
        <v>10.700000000000001</v>
      </c>
      <c r="AF1511">
        <f t="shared" si="16"/>
        <v>73200</v>
      </c>
      <c r="AG1511">
        <f t="shared" si="17"/>
        <v>138500</v>
      </c>
      <c r="AH1511">
        <f t="shared" si="18"/>
        <v>52.900000000000006</v>
      </c>
      <c r="AI1511">
        <f t="shared" si="18"/>
        <v>10.3</v>
      </c>
      <c r="AJ1511">
        <f t="shared" si="18"/>
        <v>74700</v>
      </c>
      <c r="AK1511">
        <f t="shared" si="19"/>
        <v>145900</v>
      </c>
      <c r="AL1511">
        <f t="shared" si="20"/>
        <v>51.2</v>
      </c>
      <c r="AM1511">
        <f t="shared" si="20"/>
        <v>9.6999999999999993</v>
      </c>
      <c r="AN1511">
        <f t="shared" si="20"/>
        <v>79200</v>
      </c>
      <c r="AO1511">
        <f t="shared" si="21"/>
        <v>146200</v>
      </c>
      <c r="AP1511">
        <f t="shared" si="22"/>
        <v>54.1</v>
      </c>
      <c r="AQ1511">
        <f t="shared" si="22"/>
        <v>9.5</v>
      </c>
      <c r="AR1511">
        <f t="shared" si="22"/>
        <v>75700</v>
      </c>
      <c r="AS1511">
        <f t="shared" si="23"/>
        <v>144200</v>
      </c>
      <c r="AT1511">
        <f t="shared" si="24"/>
        <v>52.5</v>
      </c>
      <c r="AU1511">
        <f t="shared" si="24"/>
        <v>9.1999999999999993</v>
      </c>
      <c r="AV1511">
        <f t="shared" si="24"/>
        <v>73700</v>
      </c>
      <c r="AW1511">
        <f t="shared" si="25"/>
        <v>145700</v>
      </c>
      <c r="AX1511">
        <f t="shared" si="26"/>
        <v>50.699999999999996</v>
      </c>
      <c r="AY1511">
        <f t="shared" si="26"/>
        <v>9.3000000000000007</v>
      </c>
      <c r="AZ1511">
        <f t="shared" si="26"/>
        <v>73300</v>
      </c>
      <c r="BA1511">
        <f t="shared" si="27"/>
        <v>141900</v>
      </c>
      <c r="BB1511">
        <f t="shared" si="28"/>
        <v>51.7</v>
      </c>
      <c r="BC1511">
        <f t="shared" si="28"/>
        <v>9.5</v>
      </c>
      <c r="BD1511">
        <f t="shared" si="28"/>
        <v>77300</v>
      </c>
      <c r="BE1511">
        <f t="shared" si="29"/>
        <v>143500</v>
      </c>
      <c r="BF1511">
        <f t="shared" si="30"/>
        <v>53.699999999999996</v>
      </c>
      <c r="BG1511">
        <f t="shared" si="30"/>
        <v>9.6999999999999993</v>
      </c>
      <c r="BH1511">
        <f t="shared" si="30"/>
        <v>75900</v>
      </c>
      <c r="BI1511">
        <f t="shared" si="31"/>
        <v>140400</v>
      </c>
      <c r="BJ1511">
        <f t="shared" si="32"/>
        <v>54</v>
      </c>
      <c r="BK1511">
        <f t="shared" si="32"/>
        <v>10.1</v>
      </c>
      <c r="BL1511">
        <f t="shared" si="32"/>
        <v>83100</v>
      </c>
      <c r="BM1511">
        <f t="shared" si="33"/>
        <v>142800</v>
      </c>
      <c r="BN1511">
        <f t="shared" si="34"/>
        <v>58.1</v>
      </c>
      <c r="BO1511">
        <f t="shared" si="34"/>
        <v>10.4</v>
      </c>
      <c r="BP1511">
        <f t="shared" si="34"/>
        <v>76000</v>
      </c>
      <c r="BQ1511">
        <f t="shared" si="35"/>
        <v>140600</v>
      </c>
      <c r="BR1511">
        <f t="shared" si="36"/>
        <v>54</v>
      </c>
      <c r="BS1511">
        <f t="shared" si="36"/>
        <v>11.5</v>
      </c>
      <c r="BT1511">
        <f t="shared" si="36"/>
        <v>71300</v>
      </c>
      <c r="BU1511">
        <f t="shared" si="37"/>
        <v>133900</v>
      </c>
      <c r="BV1511">
        <f t="shared" si="38"/>
        <v>53.199999999999996</v>
      </c>
    </row>
    <row r="1512" spans="1:75" x14ac:dyDescent="0.3">
      <c r="A1512" t="s">
        <v>69</v>
      </c>
      <c r="B1512" t="str">
        <f>VLOOKUP(A1512,'class and classification'!$A$1:$B$338,2,FALSE)</f>
        <v>Urban with Significant Rural</v>
      </c>
      <c r="C1512" t="str">
        <f>VLOOKUP(A1512,'class and classification'!$A$1:$C$338,3,FALSE)</f>
        <v>UA</v>
      </c>
      <c r="D1512">
        <f t="shared" si="2"/>
        <v>25800</v>
      </c>
      <c r="E1512">
        <f t="shared" si="3"/>
        <v>61200</v>
      </c>
      <c r="F1512">
        <f t="shared" si="4"/>
        <v>42.3</v>
      </c>
      <c r="G1512">
        <f t="shared" si="4"/>
        <v>7.6999999999999993</v>
      </c>
      <c r="H1512">
        <f t="shared" si="4"/>
        <v>26600</v>
      </c>
      <c r="I1512">
        <f t="shared" si="5"/>
        <v>58600</v>
      </c>
      <c r="J1512">
        <f t="shared" si="6"/>
        <v>45.400000000000006</v>
      </c>
      <c r="K1512">
        <f t="shared" si="6"/>
        <v>8.1999999999999993</v>
      </c>
      <c r="L1512">
        <f t="shared" si="6"/>
        <v>28600</v>
      </c>
      <c r="M1512">
        <f t="shared" si="7"/>
        <v>60100</v>
      </c>
      <c r="N1512">
        <f t="shared" si="8"/>
        <v>47.4</v>
      </c>
      <c r="O1512">
        <f t="shared" si="8"/>
        <v>8.6999999999999993</v>
      </c>
      <c r="P1512">
        <f t="shared" si="8"/>
        <v>28400</v>
      </c>
      <c r="Q1512">
        <f t="shared" si="9"/>
        <v>59500</v>
      </c>
      <c r="R1512">
        <f t="shared" si="10"/>
        <v>47.8</v>
      </c>
      <c r="S1512">
        <f t="shared" si="10"/>
        <v>9.1999999999999993</v>
      </c>
      <c r="T1512">
        <f t="shared" si="10"/>
        <v>26700</v>
      </c>
      <c r="U1512">
        <f t="shared" si="11"/>
        <v>56800</v>
      </c>
      <c r="V1512">
        <f t="shared" si="12"/>
        <v>47</v>
      </c>
      <c r="W1512">
        <f t="shared" si="12"/>
        <v>9.6999999999999993</v>
      </c>
      <c r="X1512">
        <f t="shared" si="12"/>
        <v>25300</v>
      </c>
      <c r="Y1512">
        <f t="shared" si="13"/>
        <v>54500</v>
      </c>
      <c r="Z1512">
        <f t="shared" si="14"/>
        <v>46.400000000000006</v>
      </c>
      <c r="AA1512">
        <f t="shared" si="14"/>
        <v>9.7000000000000011</v>
      </c>
      <c r="AB1512">
        <f t="shared" si="14"/>
        <v>26000</v>
      </c>
      <c r="AC1512">
        <f t="shared" si="15"/>
        <v>53500</v>
      </c>
      <c r="AD1512">
        <f t="shared" si="16"/>
        <v>48.7</v>
      </c>
      <c r="AE1512">
        <f t="shared" si="16"/>
        <v>9.3999999999999986</v>
      </c>
      <c r="AF1512">
        <f t="shared" si="16"/>
        <v>25400</v>
      </c>
      <c r="AG1512">
        <f t="shared" si="17"/>
        <v>52500</v>
      </c>
      <c r="AH1512">
        <f t="shared" si="18"/>
        <v>48.4</v>
      </c>
      <c r="AI1512">
        <f t="shared" si="18"/>
        <v>10</v>
      </c>
      <c r="AJ1512">
        <f t="shared" si="18"/>
        <v>26700</v>
      </c>
      <c r="AK1512">
        <f t="shared" si="19"/>
        <v>55100</v>
      </c>
      <c r="AL1512">
        <f t="shared" si="20"/>
        <v>48.4</v>
      </c>
      <c r="AM1512">
        <f t="shared" si="20"/>
        <v>9.6</v>
      </c>
      <c r="AN1512">
        <f t="shared" si="20"/>
        <v>25900</v>
      </c>
      <c r="AO1512">
        <f t="shared" si="21"/>
        <v>55100</v>
      </c>
      <c r="AP1512">
        <f t="shared" si="22"/>
        <v>46.9</v>
      </c>
      <c r="AQ1512">
        <f t="shared" si="22"/>
        <v>9.4</v>
      </c>
      <c r="AR1512">
        <f t="shared" si="22"/>
        <v>24700</v>
      </c>
      <c r="AS1512">
        <f t="shared" si="23"/>
        <v>56900</v>
      </c>
      <c r="AT1512">
        <f t="shared" si="24"/>
        <v>43.1</v>
      </c>
      <c r="AU1512">
        <f t="shared" si="24"/>
        <v>9.1999999999999993</v>
      </c>
      <c r="AV1512">
        <f t="shared" si="24"/>
        <v>27500</v>
      </c>
      <c r="AW1512">
        <f t="shared" si="25"/>
        <v>57100</v>
      </c>
      <c r="AX1512">
        <f t="shared" si="26"/>
        <v>48.1</v>
      </c>
      <c r="AY1512">
        <f t="shared" si="26"/>
        <v>10.1</v>
      </c>
      <c r="AZ1512">
        <f t="shared" si="26"/>
        <v>27300</v>
      </c>
      <c r="BA1512">
        <f t="shared" si="27"/>
        <v>56700</v>
      </c>
      <c r="BB1512">
        <f t="shared" si="28"/>
        <v>48.099999999999994</v>
      </c>
      <c r="BC1512">
        <f t="shared" si="28"/>
        <v>10.899999999999999</v>
      </c>
      <c r="BD1512">
        <f t="shared" si="28"/>
        <v>27600</v>
      </c>
      <c r="BE1512">
        <f t="shared" si="29"/>
        <v>57000</v>
      </c>
      <c r="BF1512">
        <f t="shared" si="30"/>
        <v>48.400000000000006</v>
      </c>
      <c r="BG1512">
        <f t="shared" si="30"/>
        <v>10.700000000000001</v>
      </c>
      <c r="BH1512">
        <f t="shared" si="30"/>
        <v>26500</v>
      </c>
      <c r="BI1512">
        <f t="shared" si="31"/>
        <v>57100</v>
      </c>
      <c r="BJ1512">
        <f t="shared" si="32"/>
        <v>46.3</v>
      </c>
      <c r="BK1512">
        <f t="shared" si="32"/>
        <v>10</v>
      </c>
      <c r="BL1512">
        <f t="shared" si="32"/>
        <v>24400</v>
      </c>
      <c r="BM1512">
        <f t="shared" si="33"/>
        <v>56000</v>
      </c>
      <c r="BN1512">
        <f t="shared" si="34"/>
        <v>43.6</v>
      </c>
      <c r="BO1512">
        <f t="shared" si="34"/>
        <v>10</v>
      </c>
      <c r="BP1512">
        <f t="shared" si="34"/>
        <v>30500</v>
      </c>
      <c r="BQ1512">
        <f t="shared" si="35"/>
        <v>57100</v>
      </c>
      <c r="BR1512">
        <f t="shared" si="36"/>
        <v>53.399999999999991</v>
      </c>
      <c r="BS1512">
        <f t="shared" si="36"/>
        <v>12.8</v>
      </c>
      <c r="BT1512">
        <f t="shared" si="36"/>
        <v>27800</v>
      </c>
      <c r="BU1512">
        <f t="shared" si="37"/>
        <v>54400</v>
      </c>
      <c r="BV1512">
        <f t="shared" si="38"/>
        <v>51</v>
      </c>
    </row>
    <row r="1513" spans="1:75" x14ac:dyDescent="0.3">
      <c r="A1513" t="s">
        <v>70</v>
      </c>
      <c r="B1513" t="str">
        <f>VLOOKUP(A1513,'class and classification'!$A$1:$B$338,2,FALSE)</f>
        <v>Predominantly Urban</v>
      </c>
      <c r="C1513" t="str">
        <f>VLOOKUP(A1513,'class and classification'!$A$1:$C$338,3,FALSE)</f>
        <v>UA</v>
      </c>
      <c r="D1513">
        <f t="shared" si="2"/>
        <v>41500</v>
      </c>
      <c r="E1513">
        <f t="shared" si="3"/>
        <v>84200</v>
      </c>
      <c r="F1513">
        <f t="shared" si="4"/>
        <v>49.4</v>
      </c>
      <c r="G1513">
        <f t="shared" si="4"/>
        <v>8.6000000000000014</v>
      </c>
      <c r="H1513">
        <f t="shared" si="4"/>
        <v>43400</v>
      </c>
      <c r="I1513">
        <f t="shared" si="5"/>
        <v>87000</v>
      </c>
      <c r="J1513">
        <f t="shared" si="6"/>
        <v>49.9</v>
      </c>
      <c r="K1513">
        <f t="shared" si="6"/>
        <v>8.8999999999999986</v>
      </c>
      <c r="L1513">
        <f t="shared" si="6"/>
        <v>43800</v>
      </c>
      <c r="M1513">
        <f t="shared" si="7"/>
        <v>86500</v>
      </c>
      <c r="N1513">
        <f t="shared" si="8"/>
        <v>50.7</v>
      </c>
      <c r="O1513">
        <f t="shared" si="8"/>
        <v>9.3000000000000007</v>
      </c>
      <c r="P1513">
        <f t="shared" si="8"/>
        <v>40500</v>
      </c>
      <c r="Q1513">
        <f t="shared" si="9"/>
        <v>85800</v>
      </c>
      <c r="R1513">
        <f t="shared" si="10"/>
        <v>47</v>
      </c>
      <c r="S1513">
        <f t="shared" si="10"/>
        <v>9.6999999999999993</v>
      </c>
      <c r="T1513">
        <f t="shared" si="10"/>
        <v>41100</v>
      </c>
      <c r="U1513">
        <f t="shared" si="11"/>
        <v>84500</v>
      </c>
      <c r="V1513">
        <f t="shared" si="12"/>
        <v>48.699999999999996</v>
      </c>
      <c r="W1513">
        <f t="shared" si="12"/>
        <v>10.3</v>
      </c>
      <c r="X1513">
        <f t="shared" si="12"/>
        <v>42500</v>
      </c>
      <c r="Y1513">
        <f t="shared" si="13"/>
        <v>86100</v>
      </c>
      <c r="Z1513">
        <f t="shared" si="14"/>
        <v>49.5</v>
      </c>
      <c r="AA1513">
        <f t="shared" si="14"/>
        <v>10.1</v>
      </c>
      <c r="AB1513">
        <f t="shared" si="14"/>
        <v>42900</v>
      </c>
      <c r="AC1513">
        <f t="shared" si="15"/>
        <v>87800</v>
      </c>
      <c r="AD1513">
        <f t="shared" si="16"/>
        <v>49</v>
      </c>
      <c r="AE1513">
        <f t="shared" si="16"/>
        <v>9.5</v>
      </c>
      <c r="AF1513">
        <f t="shared" si="16"/>
        <v>45800</v>
      </c>
      <c r="AG1513">
        <f t="shared" si="17"/>
        <v>87700</v>
      </c>
      <c r="AH1513">
        <f t="shared" si="18"/>
        <v>52.100000000000009</v>
      </c>
      <c r="AI1513">
        <f t="shared" si="18"/>
        <v>9.6</v>
      </c>
      <c r="AJ1513">
        <f t="shared" si="18"/>
        <v>45800</v>
      </c>
      <c r="AK1513">
        <f t="shared" si="19"/>
        <v>84900</v>
      </c>
      <c r="AL1513">
        <f t="shared" si="20"/>
        <v>53.9</v>
      </c>
      <c r="AM1513">
        <f t="shared" si="20"/>
        <v>10</v>
      </c>
      <c r="AN1513">
        <f t="shared" si="20"/>
        <v>47500</v>
      </c>
      <c r="AO1513">
        <f t="shared" si="21"/>
        <v>87900</v>
      </c>
      <c r="AP1513">
        <f t="shared" si="22"/>
        <v>54.099999999999994</v>
      </c>
      <c r="AQ1513">
        <f t="shared" si="22"/>
        <v>10.5</v>
      </c>
      <c r="AR1513">
        <f t="shared" si="22"/>
        <v>46200</v>
      </c>
      <c r="AS1513">
        <f t="shared" si="23"/>
        <v>86200</v>
      </c>
      <c r="AT1513">
        <f t="shared" si="24"/>
        <v>53.5</v>
      </c>
      <c r="AU1513">
        <f t="shared" si="24"/>
        <v>10.4</v>
      </c>
      <c r="AV1513">
        <f t="shared" si="24"/>
        <v>49000</v>
      </c>
      <c r="AW1513">
        <f t="shared" si="25"/>
        <v>90500</v>
      </c>
      <c r="AX1513">
        <f t="shared" si="26"/>
        <v>54.2</v>
      </c>
      <c r="AY1513">
        <f t="shared" si="26"/>
        <v>10.899999999999999</v>
      </c>
      <c r="AZ1513">
        <f t="shared" si="26"/>
        <v>48500</v>
      </c>
      <c r="BA1513">
        <f t="shared" si="27"/>
        <v>88400</v>
      </c>
      <c r="BB1513">
        <f t="shared" si="28"/>
        <v>55</v>
      </c>
      <c r="BC1513">
        <f t="shared" si="28"/>
        <v>11.6</v>
      </c>
      <c r="BD1513">
        <f t="shared" si="28"/>
        <v>47400</v>
      </c>
      <c r="BE1513">
        <f t="shared" si="29"/>
        <v>88600</v>
      </c>
      <c r="BF1513">
        <f t="shared" si="30"/>
        <v>53.5</v>
      </c>
      <c r="BG1513">
        <f t="shared" si="30"/>
        <v>10.799999999999999</v>
      </c>
      <c r="BH1513">
        <f t="shared" si="30"/>
        <v>45400</v>
      </c>
      <c r="BI1513">
        <f t="shared" si="31"/>
        <v>86200</v>
      </c>
      <c r="BJ1513">
        <f t="shared" si="32"/>
        <v>52.7</v>
      </c>
      <c r="BK1513">
        <f t="shared" si="32"/>
        <v>10.600000000000001</v>
      </c>
      <c r="BL1513">
        <f t="shared" si="32"/>
        <v>46600</v>
      </c>
      <c r="BM1513">
        <f t="shared" si="33"/>
        <v>89000</v>
      </c>
      <c r="BN1513">
        <f t="shared" si="34"/>
        <v>52.3</v>
      </c>
      <c r="BO1513">
        <f t="shared" si="34"/>
        <v>10.8</v>
      </c>
      <c r="BP1513">
        <f t="shared" si="34"/>
        <v>47900</v>
      </c>
      <c r="BQ1513">
        <f t="shared" si="35"/>
        <v>91300</v>
      </c>
      <c r="BR1513">
        <f t="shared" si="36"/>
        <v>52.6</v>
      </c>
      <c r="BS1513">
        <f t="shared" si="36"/>
        <v>11.6</v>
      </c>
      <c r="BT1513">
        <f t="shared" si="36"/>
        <v>41100</v>
      </c>
      <c r="BU1513">
        <f t="shared" si="37"/>
        <v>87800</v>
      </c>
      <c r="BV1513">
        <f t="shared" si="38"/>
        <v>46.7</v>
      </c>
    </row>
    <row r="1514" spans="1:75" x14ac:dyDescent="0.3">
      <c r="A1514" t="s">
        <v>71</v>
      </c>
      <c r="B1514" t="str">
        <f>VLOOKUP(A1514,'class and classification'!$A$1:$B$338,2,FALSE)</f>
        <v>Predominantly Urban</v>
      </c>
      <c r="C1514" t="str">
        <f>VLOOKUP(A1514,'class and classification'!$A$1:$C$338,3,FALSE)</f>
        <v>MD</v>
      </c>
      <c r="D1514">
        <f t="shared" si="2"/>
        <v>39600</v>
      </c>
      <c r="E1514">
        <f t="shared" si="3"/>
        <v>86300</v>
      </c>
      <c r="F1514">
        <f t="shared" si="4"/>
        <v>45.9</v>
      </c>
      <c r="G1514">
        <f t="shared" si="4"/>
        <v>8</v>
      </c>
      <c r="H1514">
        <f t="shared" si="4"/>
        <v>39600</v>
      </c>
      <c r="I1514">
        <f t="shared" si="5"/>
        <v>86100</v>
      </c>
      <c r="J1514">
        <f t="shared" si="6"/>
        <v>45.899999999999991</v>
      </c>
      <c r="K1514">
        <f t="shared" si="6"/>
        <v>8.1999999999999993</v>
      </c>
      <c r="L1514">
        <f t="shared" si="6"/>
        <v>40200</v>
      </c>
      <c r="M1514">
        <f t="shared" si="7"/>
        <v>88000</v>
      </c>
      <c r="N1514">
        <f t="shared" si="8"/>
        <v>45.800000000000004</v>
      </c>
      <c r="O1514">
        <f t="shared" si="8"/>
        <v>8.5</v>
      </c>
      <c r="P1514">
        <f t="shared" si="8"/>
        <v>42400</v>
      </c>
      <c r="Q1514">
        <f t="shared" si="9"/>
        <v>88600</v>
      </c>
      <c r="R1514">
        <f t="shared" si="10"/>
        <v>47.8</v>
      </c>
      <c r="S1514">
        <f t="shared" si="10"/>
        <v>9.1999999999999993</v>
      </c>
      <c r="T1514">
        <f t="shared" si="10"/>
        <v>42300</v>
      </c>
      <c r="U1514">
        <f t="shared" si="11"/>
        <v>90300</v>
      </c>
      <c r="V1514">
        <f t="shared" si="12"/>
        <v>46.7</v>
      </c>
      <c r="W1514">
        <f t="shared" si="12"/>
        <v>9.1</v>
      </c>
      <c r="X1514">
        <f t="shared" si="12"/>
        <v>40100</v>
      </c>
      <c r="Y1514">
        <f t="shared" si="13"/>
        <v>89500</v>
      </c>
      <c r="Z1514">
        <f t="shared" si="14"/>
        <v>44.699999999999996</v>
      </c>
      <c r="AA1514">
        <f t="shared" si="14"/>
        <v>9.1</v>
      </c>
      <c r="AB1514">
        <f t="shared" si="14"/>
        <v>38000</v>
      </c>
      <c r="AC1514">
        <f t="shared" si="15"/>
        <v>87900</v>
      </c>
      <c r="AD1514">
        <f t="shared" si="16"/>
        <v>43.1</v>
      </c>
      <c r="AE1514">
        <f t="shared" si="16"/>
        <v>9.1</v>
      </c>
      <c r="AF1514">
        <f t="shared" si="16"/>
        <v>42400</v>
      </c>
      <c r="AG1514">
        <f t="shared" si="17"/>
        <v>86900</v>
      </c>
      <c r="AH1514">
        <f t="shared" si="18"/>
        <v>48.899999999999991</v>
      </c>
      <c r="AI1514">
        <f t="shared" si="18"/>
        <v>9.8000000000000007</v>
      </c>
      <c r="AJ1514">
        <f t="shared" si="18"/>
        <v>42500</v>
      </c>
      <c r="AK1514">
        <f t="shared" si="19"/>
        <v>86700</v>
      </c>
      <c r="AL1514">
        <f t="shared" si="20"/>
        <v>49.1</v>
      </c>
      <c r="AM1514">
        <f t="shared" si="20"/>
        <v>10.1</v>
      </c>
      <c r="AN1514">
        <f t="shared" si="20"/>
        <v>42200</v>
      </c>
      <c r="AO1514">
        <f t="shared" si="21"/>
        <v>88000</v>
      </c>
      <c r="AP1514">
        <f t="shared" si="22"/>
        <v>48</v>
      </c>
      <c r="AQ1514">
        <f t="shared" si="22"/>
        <v>9.6999999999999993</v>
      </c>
      <c r="AR1514">
        <f t="shared" si="22"/>
        <v>43000</v>
      </c>
      <c r="AS1514">
        <f t="shared" si="23"/>
        <v>92400</v>
      </c>
      <c r="AT1514">
        <f t="shared" si="24"/>
        <v>46.5</v>
      </c>
      <c r="AU1514">
        <f t="shared" si="24"/>
        <v>9.3000000000000007</v>
      </c>
      <c r="AV1514">
        <f t="shared" si="24"/>
        <v>46100</v>
      </c>
      <c r="AW1514">
        <f t="shared" si="25"/>
        <v>96400</v>
      </c>
      <c r="AX1514">
        <f t="shared" si="26"/>
        <v>47.800000000000004</v>
      </c>
      <c r="AY1514">
        <f t="shared" si="26"/>
        <v>9.5</v>
      </c>
      <c r="AZ1514">
        <f t="shared" si="26"/>
        <v>45900</v>
      </c>
      <c r="BA1514">
        <f t="shared" si="27"/>
        <v>95700</v>
      </c>
      <c r="BB1514">
        <f t="shared" si="28"/>
        <v>48</v>
      </c>
      <c r="BC1514">
        <f t="shared" si="28"/>
        <v>9.8000000000000007</v>
      </c>
      <c r="BD1514">
        <f t="shared" si="28"/>
        <v>45500</v>
      </c>
      <c r="BE1514">
        <f t="shared" si="29"/>
        <v>96400</v>
      </c>
      <c r="BF1514">
        <f t="shared" si="30"/>
        <v>47.3</v>
      </c>
      <c r="BG1514">
        <f t="shared" si="30"/>
        <v>9.8000000000000007</v>
      </c>
      <c r="BH1514">
        <f t="shared" si="30"/>
        <v>47300</v>
      </c>
      <c r="BI1514">
        <f t="shared" si="31"/>
        <v>97300</v>
      </c>
      <c r="BJ1514">
        <f t="shared" si="32"/>
        <v>48.7</v>
      </c>
      <c r="BK1514">
        <f t="shared" si="32"/>
        <v>9.7999999999999989</v>
      </c>
      <c r="BL1514">
        <f t="shared" si="32"/>
        <v>46600</v>
      </c>
      <c r="BM1514">
        <f t="shared" si="33"/>
        <v>95300</v>
      </c>
      <c r="BN1514">
        <f t="shared" si="34"/>
        <v>48.8</v>
      </c>
      <c r="BO1514">
        <f t="shared" si="34"/>
        <v>10.6</v>
      </c>
      <c r="BP1514">
        <f t="shared" si="34"/>
        <v>51700</v>
      </c>
      <c r="BQ1514">
        <f t="shared" si="35"/>
        <v>98300</v>
      </c>
      <c r="BR1514">
        <f t="shared" si="36"/>
        <v>52.400000000000006</v>
      </c>
      <c r="BS1514">
        <f t="shared" si="36"/>
        <v>11.8</v>
      </c>
      <c r="BT1514">
        <f t="shared" si="36"/>
        <v>49600</v>
      </c>
      <c r="BU1514">
        <f t="shared" si="37"/>
        <v>92800</v>
      </c>
      <c r="BV1514">
        <f t="shared" si="38"/>
        <v>53.4</v>
      </c>
    </row>
    <row r="1515" spans="1:75" x14ac:dyDescent="0.3">
      <c r="A1515" t="s">
        <v>72</v>
      </c>
      <c r="B1515" t="str">
        <f>VLOOKUP(A1515,'class and classification'!$A$1:$B$338,2,FALSE)</f>
        <v>Predominantly Urban</v>
      </c>
      <c r="C1515" t="str">
        <f>VLOOKUP(A1515,'class and classification'!$A$1:$C$338,3,FALSE)</f>
        <v>MD</v>
      </c>
      <c r="D1515">
        <f t="shared" si="2"/>
        <v>57000</v>
      </c>
      <c r="E1515">
        <f t="shared" si="3"/>
        <v>117400</v>
      </c>
      <c r="F1515">
        <f t="shared" si="4"/>
        <v>48.400000000000006</v>
      </c>
      <c r="G1515">
        <f t="shared" si="4"/>
        <v>7.9</v>
      </c>
      <c r="H1515">
        <f t="shared" si="4"/>
        <v>55300</v>
      </c>
      <c r="I1515">
        <f t="shared" si="5"/>
        <v>120600</v>
      </c>
      <c r="J1515">
        <f t="shared" si="6"/>
        <v>45.800000000000004</v>
      </c>
      <c r="K1515">
        <f t="shared" si="6"/>
        <v>8.1</v>
      </c>
      <c r="L1515">
        <f t="shared" si="6"/>
        <v>59500</v>
      </c>
      <c r="M1515">
        <f t="shared" si="7"/>
        <v>117500</v>
      </c>
      <c r="N1515">
        <f t="shared" si="8"/>
        <v>50.7</v>
      </c>
      <c r="O1515">
        <f t="shared" si="8"/>
        <v>8.9</v>
      </c>
      <c r="P1515">
        <f t="shared" si="8"/>
        <v>61000</v>
      </c>
      <c r="Q1515">
        <f t="shared" si="9"/>
        <v>120900</v>
      </c>
      <c r="R1515">
        <f t="shared" si="10"/>
        <v>50.4</v>
      </c>
      <c r="S1515">
        <f t="shared" si="10"/>
        <v>9</v>
      </c>
      <c r="T1515">
        <f t="shared" si="10"/>
        <v>55200</v>
      </c>
      <c r="U1515">
        <f t="shared" si="11"/>
        <v>121100</v>
      </c>
      <c r="V1515">
        <f t="shared" si="12"/>
        <v>45.5</v>
      </c>
      <c r="W1515">
        <f t="shared" si="12"/>
        <v>8.8999999999999986</v>
      </c>
      <c r="X1515">
        <f t="shared" si="12"/>
        <v>51800</v>
      </c>
      <c r="Y1515">
        <f t="shared" si="13"/>
        <v>114100</v>
      </c>
      <c r="Z1515">
        <f t="shared" si="14"/>
        <v>45.300000000000004</v>
      </c>
      <c r="AA1515">
        <f t="shared" si="14"/>
        <v>9.1999999999999993</v>
      </c>
      <c r="AB1515">
        <f t="shared" si="14"/>
        <v>57500</v>
      </c>
      <c r="AC1515">
        <f t="shared" si="15"/>
        <v>122900</v>
      </c>
      <c r="AD1515">
        <f t="shared" si="16"/>
        <v>46.8</v>
      </c>
      <c r="AE1515">
        <f t="shared" si="16"/>
        <v>9.4</v>
      </c>
      <c r="AF1515">
        <f t="shared" si="16"/>
        <v>59100</v>
      </c>
      <c r="AG1515">
        <f t="shared" si="17"/>
        <v>117800</v>
      </c>
      <c r="AH1515">
        <f t="shared" si="18"/>
        <v>50.3</v>
      </c>
      <c r="AI1515">
        <f t="shared" si="18"/>
        <v>10.3</v>
      </c>
      <c r="AJ1515">
        <f t="shared" si="18"/>
        <v>61700</v>
      </c>
      <c r="AK1515">
        <f t="shared" si="19"/>
        <v>122200</v>
      </c>
      <c r="AL1515">
        <f t="shared" si="20"/>
        <v>50.399999999999991</v>
      </c>
      <c r="AM1515">
        <f t="shared" si="20"/>
        <v>9.6999999999999993</v>
      </c>
      <c r="AN1515">
        <f t="shared" si="20"/>
        <v>58600</v>
      </c>
      <c r="AO1515">
        <f t="shared" si="21"/>
        <v>117100</v>
      </c>
      <c r="AP1515">
        <f t="shared" si="22"/>
        <v>50.2</v>
      </c>
      <c r="AQ1515">
        <f t="shared" si="22"/>
        <v>9.3000000000000007</v>
      </c>
      <c r="AR1515">
        <f t="shared" si="22"/>
        <v>66800</v>
      </c>
      <c r="AS1515">
        <f t="shared" si="23"/>
        <v>128800</v>
      </c>
      <c r="AT1515">
        <f t="shared" si="24"/>
        <v>52</v>
      </c>
      <c r="AU1515">
        <f t="shared" si="24"/>
        <v>9.1999999999999993</v>
      </c>
      <c r="AV1515">
        <f t="shared" si="24"/>
        <v>65300</v>
      </c>
      <c r="AW1515">
        <f t="shared" si="25"/>
        <v>130500</v>
      </c>
      <c r="AX1515">
        <f t="shared" si="26"/>
        <v>49.999999999999993</v>
      </c>
      <c r="AY1515">
        <f t="shared" si="26"/>
        <v>9.5</v>
      </c>
      <c r="AZ1515">
        <f t="shared" si="26"/>
        <v>69900</v>
      </c>
      <c r="BA1515">
        <f t="shared" si="27"/>
        <v>136700</v>
      </c>
      <c r="BB1515">
        <f t="shared" si="28"/>
        <v>51.1</v>
      </c>
      <c r="BC1515">
        <f t="shared" si="28"/>
        <v>10.899999999999999</v>
      </c>
      <c r="BD1515">
        <f t="shared" si="28"/>
        <v>71800</v>
      </c>
      <c r="BE1515">
        <f t="shared" si="29"/>
        <v>136800</v>
      </c>
      <c r="BF1515">
        <f t="shared" si="30"/>
        <v>52.5</v>
      </c>
      <c r="BG1515">
        <f t="shared" si="30"/>
        <v>10.4</v>
      </c>
      <c r="BH1515">
        <f t="shared" si="30"/>
        <v>82000</v>
      </c>
      <c r="BI1515">
        <f t="shared" si="31"/>
        <v>140500</v>
      </c>
      <c r="BJ1515">
        <f t="shared" si="32"/>
        <v>58.3</v>
      </c>
      <c r="BK1515">
        <f t="shared" si="32"/>
        <v>11.200000000000001</v>
      </c>
      <c r="BL1515">
        <f t="shared" si="32"/>
        <v>78300</v>
      </c>
      <c r="BM1515">
        <f t="shared" si="33"/>
        <v>137200</v>
      </c>
      <c r="BN1515">
        <f t="shared" si="34"/>
        <v>57.199999999999996</v>
      </c>
      <c r="BO1515">
        <f t="shared" si="34"/>
        <v>11.3</v>
      </c>
      <c r="BP1515">
        <f t="shared" si="34"/>
        <v>82900</v>
      </c>
      <c r="BQ1515">
        <f t="shared" si="35"/>
        <v>146600</v>
      </c>
      <c r="BR1515">
        <f t="shared" si="36"/>
        <v>56.6</v>
      </c>
      <c r="BS1515">
        <f t="shared" si="36"/>
        <v>12.2</v>
      </c>
      <c r="BT1515">
        <f t="shared" si="36"/>
        <v>68000</v>
      </c>
      <c r="BU1515">
        <f t="shared" si="37"/>
        <v>141000</v>
      </c>
      <c r="BV1515">
        <f t="shared" si="38"/>
        <v>48.1</v>
      </c>
    </row>
    <row r="1516" spans="1:75" x14ac:dyDescent="0.3">
      <c r="A1516" t="s">
        <v>73</v>
      </c>
      <c r="B1516" t="str">
        <f>VLOOKUP(A1516,'class and classification'!$A$1:$B$338,2,FALSE)</f>
        <v>Predominantly Urban</v>
      </c>
      <c r="C1516" t="str">
        <f>VLOOKUP(A1516,'class and classification'!$A$1:$C$338,3,FALSE)</f>
        <v>MD</v>
      </c>
      <c r="D1516">
        <f t="shared" si="2"/>
        <v>46100</v>
      </c>
      <c r="E1516">
        <f t="shared" si="3"/>
        <v>90100</v>
      </c>
      <c r="F1516">
        <f t="shared" si="4"/>
        <v>51</v>
      </c>
      <c r="G1516">
        <f t="shared" si="4"/>
        <v>8.3000000000000007</v>
      </c>
      <c r="H1516">
        <f t="shared" si="4"/>
        <v>46300</v>
      </c>
      <c r="I1516">
        <f t="shared" si="5"/>
        <v>91200</v>
      </c>
      <c r="J1516">
        <f t="shared" si="6"/>
        <v>50.7</v>
      </c>
      <c r="K1516">
        <f t="shared" si="6"/>
        <v>8.4</v>
      </c>
      <c r="L1516">
        <f t="shared" si="6"/>
        <v>45100</v>
      </c>
      <c r="M1516">
        <f t="shared" si="7"/>
        <v>94000</v>
      </c>
      <c r="N1516">
        <f t="shared" si="8"/>
        <v>48</v>
      </c>
      <c r="O1516">
        <f t="shared" si="8"/>
        <v>8.9</v>
      </c>
      <c r="P1516">
        <f t="shared" si="8"/>
        <v>46500</v>
      </c>
      <c r="Q1516">
        <f t="shared" si="9"/>
        <v>94000</v>
      </c>
      <c r="R1516">
        <f t="shared" si="10"/>
        <v>49.5</v>
      </c>
      <c r="S1516">
        <f t="shared" si="10"/>
        <v>9.6000000000000014</v>
      </c>
      <c r="T1516">
        <f t="shared" si="10"/>
        <v>47900</v>
      </c>
      <c r="U1516">
        <f t="shared" si="11"/>
        <v>92900</v>
      </c>
      <c r="V1516">
        <f t="shared" si="12"/>
        <v>51.6</v>
      </c>
      <c r="W1516">
        <f t="shared" si="12"/>
        <v>10.3</v>
      </c>
      <c r="X1516">
        <f t="shared" si="12"/>
        <v>48400</v>
      </c>
      <c r="Y1516">
        <f t="shared" si="13"/>
        <v>93300</v>
      </c>
      <c r="Z1516">
        <f t="shared" si="14"/>
        <v>51.8</v>
      </c>
      <c r="AA1516">
        <f t="shared" si="14"/>
        <v>9.6</v>
      </c>
      <c r="AB1516">
        <f t="shared" si="14"/>
        <v>48800</v>
      </c>
      <c r="AC1516">
        <f t="shared" si="15"/>
        <v>95500</v>
      </c>
      <c r="AD1516">
        <f t="shared" si="16"/>
        <v>51.099999999999994</v>
      </c>
      <c r="AE1516">
        <f t="shared" si="16"/>
        <v>9</v>
      </c>
      <c r="AF1516">
        <f t="shared" si="16"/>
        <v>51200</v>
      </c>
      <c r="AG1516">
        <f t="shared" si="17"/>
        <v>92400</v>
      </c>
      <c r="AH1516">
        <f t="shared" si="18"/>
        <v>55.2</v>
      </c>
      <c r="AI1516">
        <f t="shared" si="18"/>
        <v>10</v>
      </c>
      <c r="AJ1516">
        <f t="shared" si="18"/>
        <v>46200</v>
      </c>
      <c r="AK1516">
        <f t="shared" si="19"/>
        <v>89700</v>
      </c>
      <c r="AL1516">
        <f t="shared" si="20"/>
        <v>51.400000000000006</v>
      </c>
      <c r="AM1516">
        <f t="shared" si="20"/>
        <v>9.8000000000000007</v>
      </c>
      <c r="AN1516">
        <f t="shared" si="20"/>
        <v>50900</v>
      </c>
      <c r="AO1516">
        <f t="shared" si="21"/>
        <v>90700</v>
      </c>
      <c r="AP1516">
        <f t="shared" si="22"/>
        <v>56.100000000000009</v>
      </c>
      <c r="AQ1516">
        <f t="shared" si="22"/>
        <v>10.700000000000001</v>
      </c>
      <c r="AR1516">
        <f t="shared" si="22"/>
        <v>47500</v>
      </c>
      <c r="AS1516">
        <f t="shared" si="23"/>
        <v>96000</v>
      </c>
      <c r="AT1516">
        <f t="shared" si="24"/>
        <v>49.400000000000006</v>
      </c>
      <c r="AU1516">
        <f t="shared" si="24"/>
        <v>9.6999999999999993</v>
      </c>
      <c r="AV1516">
        <f t="shared" si="24"/>
        <v>49000</v>
      </c>
      <c r="AW1516">
        <f t="shared" si="25"/>
        <v>98300</v>
      </c>
      <c r="AX1516">
        <f t="shared" si="26"/>
        <v>49.699999999999996</v>
      </c>
      <c r="AY1516">
        <f t="shared" si="26"/>
        <v>9.6</v>
      </c>
      <c r="AZ1516">
        <f t="shared" si="26"/>
        <v>48300</v>
      </c>
      <c r="BA1516">
        <f t="shared" si="27"/>
        <v>100700</v>
      </c>
      <c r="BB1516">
        <f t="shared" si="28"/>
        <v>47.9</v>
      </c>
      <c r="BC1516">
        <f t="shared" si="28"/>
        <v>9.6999999999999993</v>
      </c>
      <c r="BD1516">
        <f t="shared" si="28"/>
        <v>51100</v>
      </c>
      <c r="BE1516">
        <f t="shared" si="29"/>
        <v>98100</v>
      </c>
      <c r="BF1516">
        <f t="shared" si="30"/>
        <v>52</v>
      </c>
      <c r="BG1516">
        <f t="shared" si="30"/>
        <v>10.200000000000001</v>
      </c>
      <c r="BH1516">
        <f t="shared" si="30"/>
        <v>51300</v>
      </c>
      <c r="BI1516">
        <f t="shared" si="31"/>
        <v>95000</v>
      </c>
      <c r="BJ1516">
        <f t="shared" si="32"/>
        <v>54.000000000000007</v>
      </c>
      <c r="BK1516">
        <f t="shared" si="32"/>
        <v>11.100000000000001</v>
      </c>
      <c r="BL1516">
        <f t="shared" si="32"/>
        <v>52400</v>
      </c>
      <c r="BM1516">
        <f t="shared" si="33"/>
        <v>101800</v>
      </c>
      <c r="BN1516">
        <f t="shared" si="34"/>
        <v>51.7</v>
      </c>
      <c r="BO1516">
        <f t="shared" si="34"/>
        <v>10.8</v>
      </c>
      <c r="BP1516">
        <f t="shared" si="34"/>
        <v>53700</v>
      </c>
      <c r="BQ1516">
        <f t="shared" si="35"/>
        <v>98100</v>
      </c>
      <c r="BR1516">
        <f t="shared" si="36"/>
        <v>54.9</v>
      </c>
      <c r="BS1516">
        <f t="shared" si="36"/>
        <v>12.700000000000001</v>
      </c>
      <c r="BT1516">
        <f t="shared" si="36"/>
        <v>55800</v>
      </c>
      <c r="BU1516">
        <f t="shared" si="37"/>
        <v>91100</v>
      </c>
      <c r="BV1516">
        <f t="shared" si="38"/>
        <v>61.2</v>
      </c>
    </row>
    <row r="1517" spans="1:75" x14ac:dyDescent="0.3">
      <c r="A1517" t="s">
        <v>74</v>
      </c>
      <c r="B1517" t="str">
        <f>VLOOKUP(A1517,'class and classification'!$A$1:$B$338,2,FALSE)</f>
        <v>Predominantly Urban</v>
      </c>
      <c r="C1517" t="str">
        <f>VLOOKUP(A1517,'class and classification'!$A$1:$C$338,3,FALSE)</f>
        <v>MD</v>
      </c>
      <c r="D1517">
        <f t="shared" si="2"/>
        <v>26300</v>
      </c>
      <c r="E1517">
        <f t="shared" si="3"/>
        <v>60200</v>
      </c>
      <c r="F1517">
        <f t="shared" si="4"/>
        <v>43.8</v>
      </c>
      <c r="G1517">
        <f t="shared" si="4"/>
        <v>8</v>
      </c>
      <c r="H1517">
        <f t="shared" si="4"/>
        <v>30300</v>
      </c>
      <c r="I1517">
        <f t="shared" si="5"/>
        <v>62700</v>
      </c>
      <c r="J1517">
        <f t="shared" si="6"/>
        <v>48.2</v>
      </c>
      <c r="K1517">
        <f t="shared" si="6"/>
        <v>8.6</v>
      </c>
      <c r="L1517">
        <f t="shared" si="6"/>
        <v>29900</v>
      </c>
      <c r="M1517">
        <f t="shared" si="7"/>
        <v>61000</v>
      </c>
      <c r="N1517">
        <f t="shared" si="8"/>
        <v>48.900000000000006</v>
      </c>
      <c r="O1517">
        <f t="shared" si="8"/>
        <v>9.2000000000000011</v>
      </c>
      <c r="P1517">
        <f t="shared" si="8"/>
        <v>28700</v>
      </c>
      <c r="Q1517">
        <f t="shared" si="9"/>
        <v>64500</v>
      </c>
      <c r="R1517">
        <f t="shared" si="10"/>
        <v>44.5</v>
      </c>
      <c r="S1517">
        <f t="shared" si="10"/>
        <v>8.9</v>
      </c>
      <c r="T1517">
        <f t="shared" si="10"/>
        <v>29100</v>
      </c>
      <c r="U1517">
        <f t="shared" si="11"/>
        <v>64400</v>
      </c>
      <c r="V1517">
        <f t="shared" si="12"/>
        <v>45.1</v>
      </c>
      <c r="W1517">
        <f t="shared" si="12"/>
        <v>9.1</v>
      </c>
      <c r="X1517">
        <f t="shared" si="12"/>
        <v>28000</v>
      </c>
      <c r="Y1517">
        <f t="shared" si="13"/>
        <v>61900</v>
      </c>
      <c r="Z1517">
        <f t="shared" si="14"/>
        <v>45.2</v>
      </c>
      <c r="AA1517">
        <f t="shared" si="14"/>
        <v>9.5</v>
      </c>
      <c r="AB1517">
        <f t="shared" si="14"/>
        <v>27900</v>
      </c>
      <c r="AC1517">
        <f t="shared" si="15"/>
        <v>61800</v>
      </c>
      <c r="AD1517">
        <f t="shared" si="16"/>
        <v>45</v>
      </c>
      <c r="AE1517">
        <f t="shared" si="16"/>
        <v>9.1</v>
      </c>
      <c r="AF1517">
        <f t="shared" si="16"/>
        <v>27200</v>
      </c>
      <c r="AG1517">
        <f t="shared" si="17"/>
        <v>61600</v>
      </c>
      <c r="AH1517">
        <f t="shared" si="18"/>
        <v>44.1</v>
      </c>
      <c r="AI1517">
        <f t="shared" si="18"/>
        <v>9.3000000000000007</v>
      </c>
      <c r="AJ1517">
        <f t="shared" si="18"/>
        <v>28300</v>
      </c>
      <c r="AK1517">
        <f t="shared" si="19"/>
        <v>62000</v>
      </c>
      <c r="AL1517">
        <f t="shared" si="20"/>
        <v>45.600000000000009</v>
      </c>
      <c r="AM1517">
        <f t="shared" si="20"/>
        <v>8.9</v>
      </c>
      <c r="AN1517">
        <f t="shared" si="20"/>
        <v>29300</v>
      </c>
      <c r="AO1517">
        <f t="shared" si="21"/>
        <v>64200</v>
      </c>
      <c r="AP1517">
        <f t="shared" si="22"/>
        <v>45.599999999999994</v>
      </c>
      <c r="AQ1517">
        <f t="shared" si="22"/>
        <v>8.6</v>
      </c>
      <c r="AR1517">
        <f t="shared" si="22"/>
        <v>32000</v>
      </c>
      <c r="AS1517">
        <f t="shared" si="23"/>
        <v>66300</v>
      </c>
      <c r="AT1517">
        <f t="shared" si="24"/>
        <v>48.3</v>
      </c>
      <c r="AU1517">
        <f t="shared" si="24"/>
        <v>8.8999999999999986</v>
      </c>
      <c r="AV1517">
        <f t="shared" si="24"/>
        <v>33300</v>
      </c>
      <c r="AW1517">
        <f t="shared" si="25"/>
        <v>67100</v>
      </c>
      <c r="AX1517">
        <f t="shared" si="26"/>
        <v>49.7</v>
      </c>
      <c r="AY1517">
        <f t="shared" si="26"/>
        <v>9.6999999999999993</v>
      </c>
      <c r="AZ1517">
        <f t="shared" si="26"/>
        <v>33400</v>
      </c>
      <c r="BA1517">
        <f t="shared" si="27"/>
        <v>66500</v>
      </c>
      <c r="BB1517">
        <f t="shared" si="28"/>
        <v>49.9</v>
      </c>
      <c r="BC1517">
        <f t="shared" si="28"/>
        <v>9.6999999999999993</v>
      </c>
      <c r="BD1517">
        <f t="shared" si="28"/>
        <v>32600</v>
      </c>
      <c r="BE1517">
        <f t="shared" si="29"/>
        <v>65000</v>
      </c>
      <c r="BF1517">
        <f t="shared" si="30"/>
        <v>49.9</v>
      </c>
      <c r="BG1517">
        <f t="shared" si="30"/>
        <v>9.9</v>
      </c>
      <c r="BH1517">
        <f t="shared" si="30"/>
        <v>31000</v>
      </c>
      <c r="BI1517">
        <f t="shared" si="31"/>
        <v>64400</v>
      </c>
      <c r="BJ1517">
        <f t="shared" si="32"/>
        <v>48</v>
      </c>
      <c r="BK1517">
        <f t="shared" si="32"/>
        <v>10.199999999999999</v>
      </c>
      <c r="BL1517">
        <f t="shared" si="32"/>
        <v>33100</v>
      </c>
      <c r="BM1517">
        <f t="shared" si="33"/>
        <v>63400</v>
      </c>
      <c r="BN1517">
        <f t="shared" si="34"/>
        <v>52.2</v>
      </c>
      <c r="BO1517">
        <f t="shared" si="34"/>
        <v>10.900000000000002</v>
      </c>
      <c r="BP1517">
        <f t="shared" si="34"/>
        <v>28900</v>
      </c>
      <c r="BQ1517">
        <f t="shared" si="35"/>
        <v>61800</v>
      </c>
      <c r="BR1517">
        <f t="shared" si="36"/>
        <v>46.9</v>
      </c>
      <c r="BS1517">
        <f t="shared" si="36"/>
        <v>11.899999999999999</v>
      </c>
      <c r="BT1517">
        <f t="shared" si="36"/>
        <v>27400</v>
      </c>
      <c r="BU1517">
        <f t="shared" si="37"/>
        <v>65400</v>
      </c>
      <c r="BV1517">
        <f t="shared" si="38"/>
        <v>41.8</v>
      </c>
    </row>
    <row r="1518" spans="1:75" x14ac:dyDescent="0.3">
      <c r="A1518" t="s">
        <v>75</v>
      </c>
      <c r="B1518" t="str">
        <f>VLOOKUP(A1518,'class and classification'!$A$1:$B$338,2,FALSE)</f>
        <v>Predominantly Urban</v>
      </c>
      <c r="C1518" t="str">
        <f>VLOOKUP(A1518,'class and classification'!$A$1:$C$338,3,FALSE)</f>
        <v>MD</v>
      </c>
      <c r="D1518">
        <f t="shared" si="2"/>
        <v>49600</v>
      </c>
      <c r="E1518">
        <f t="shared" si="3"/>
        <v>122400</v>
      </c>
      <c r="F1518">
        <f t="shared" si="4"/>
        <v>40.4</v>
      </c>
      <c r="G1518">
        <f t="shared" si="4"/>
        <v>7.9</v>
      </c>
      <c r="H1518">
        <f t="shared" si="4"/>
        <v>47800</v>
      </c>
      <c r="I1518">
        <f t="shared" si="5"/>
        <v>123900</v>
      </c>
      <c r="J1518">
        <f t="shared" si="6"/>
        <v>38.6</v>
      </c>
      <c r="K1518">
        <f t="shared" si="6"/>
        <v>8.1</v>
      </c>
      <c r="L1518">
        <f t="shared" si="6"/>
        <v>50800</v>
      </c>
      <c r="M1518">
        <f t="shared" si="7"/>
        <v>122700</v>
      </c>
      <c r="N1518">
        <f t="shared" si="8"/>
        <v>41.5</v>
      </c>
      <c r="O1518">
        <f t="shared" si="8"/>
        <v>8.6</v>
      </c>
      <c r="P1518">
        <f t="shared" si="8"/>
        <v>56700</v>
      </c>
      <c r="Q1518">
        <f t="shared" si="9"/>
        <v>125400</v>
      </c>
      <c r="R1518">
        <f t="shared" si="10"/>
        <v>45.2</v>
      </c>
      <c r="S1518">
        <f t="shared" si="10"/>
        <v>8.9</v>
      </c>
      <c r="T1518">
        <f t="shared" si="10"/>
        <v>55700</v>
      </c>
      <c r="U1518">
        <f t="shared" si="11"/>
        <v>124500</v>
      </c>
      <c r="V1518">
        <f t="shared" si="12"/>
        <v>44.7</v>
      </c>
      <c r="W1518">
        <f t="shared" si="12"/>
        <v>9.2000000000000011</v>
      </c>
      <c r="X1518">
        <f t="shared" si="12"/>
        <v>52800</v>
      </c>
      <c r="Y1518">
        <f t="shared" si="13"/>
        <v>121600</v>
      </c>
      <c r="Z1518">
        <f t="shared" si="14"/>
        <v>43.4</v>
      </c>
      <c r="AA1518">
        <f t="shared" si="14"/>
        <v>9.1999999999999993</v>
      </c>
      <c r="AB1518">
        <f t="shared" si="14"/>
        <v>51400</v>
      </c>
      <c r="AC1518">
        <f t="shared" si="15"/>
        <v>117200</v>
      </c>
      <c r="AD1518">
        <f t="shared" si="16"/>
        <v>43.800000000000004</v>
      </c>
      <c r="AE1518">
        <f t="shared" si="16"/>
        <v>8.9</v>
      </c>
      <c r="AF1518">
        <f t="shared" si="16"/>
        <v>50700</v>
      </c>
      <c r="AG1518">
        <f t="shared" si="17"/>
        <v>111100</v>
      </c>
      <c r="AH1518">
        <f t="shared" si="18"/>
        <v>45.599999999999994</v>
      </c>
      <c r="AI1518">
        <f t="shared" si="18"/>
        <v>9.8000000000000007</v>
      </c>
      <c r="AJ1518">
        <f t="shared" si="18"/>
        <v>50600</v>
      </c>
      <c r="AK1518">
        <f t="shared" si="19"/>
        <v>120900</v>
      </c>
      <c r="AL1518">
        <f t="shared" si="20"/>
        <v>41.8</v>
      </c>
      <c r="AM1518">
        <f t="shared" si="20"/>
        <v>8.8000000000000007</v>
      </c>
      <c r="AN1518">
        <f t="shared" si="20"/>
        <v>49500</v>
      </c>
      <c r="AO1518">
        <f t="shared" si="21"/>
        <v>115100</v>
      </c>
      <c r="AP1518">
        <f t="shared" si="22"/>
        <v>43.1</v>
      </c>
      <c r="AQ1518">
        <f t="shared" si="22"/>
        <v>9.1000000000000014</v>
      </c>
      <c r="AR1518">
        <f t="shared" si="22"/>
        <v>49400</v>
      </c>
      <c r="AS1518">
        <f t="shared" si="23"/>
        <v>116300</v>
      </c>
      <c r="AT1518">
        <f t="shared" si="24"/>
        <v>42.5</v>
      </c>
      <c r="AU1518">
        <f t="shared" si="24"/>
        <v>9.1999999999999993</v>
      </c>
      <c r="AV1518">
        <f t="shared" si="24"/>
        <v>48700</v>
      </c>
      <c r="AW1518">
        <f t="shared" si="25"/>
        <v>117900</v>
      </c>
      <c r="AX1518">
        <f t="shared" si="26"/>
        <v>41.3</v>
      </c>
      <c r="AY1518">
        <f t="shared" si="26"/>
        <v>9.3000000000000007</v>
      </c>
      <c r="AZ1518">
        <f t="shared" si="26"/>
        <v>54000</v>
      </c>
      <c r="BA1518">
        <f t="shared" si="27"/>
        <v>123800</v>
      </c>
      <c r="BB1518">
        <f t="shared" si="28"/>
        <v>43.600000000000009</v>
      </c>
      <c r="BC1518">
        <f t="shared" si="28"/>
        <v>10</v>
      </c>
      <c r="BD1518">
        <f t="shared" si="28"/>
        <v>53700</v>
      </c>
      <c r="BE1518">
        <f t="shared" si="29"/>
        <v>126100</v>
      </c>
      <c r="BF1518">
        <f t="shared" si="30"/>
        <v>42.7</v>
      </c>
      <c r="BG1518">
        <f t="shared" si="30"/>
        <v>8.8000000000000007</v>
      </c>
      <c r="BH1518">
        <f t="shared" si="30"/>
        <v>53600</v>
      </c>
      <c r="BI1518">
        <f t="shared" si="31"/>
        <v>125600</v>
      </c>
      <c r="BJ1518">
        <f t="shared" si="32"/>
        <v>42.7</v>
      </c>
      <c r="BK1518">
        <f t="shared" si="32"/>
        <v>8.6</v>
      </c>
      <c r="BL1518">
        <f t="shared" si="32"/>
        <v>57500</v>
      </c>
      <c r="BM1518">
        <f t="shared" si="33"/>
        <v>123900</v>
      </c>
      <c r="BN1518">
        <f t="shared" si="34"/>
        <v>46.399999999999991</v>
      </c>
      <c r="BO1518">
        <f t="shared" si="34"/>
        <v>9.6</v>
      </c>
      <c r="BP1518">
        <f t="shared" si="34"/>
        <v>60400</v>
      </c>
      <c r="BQ1518">
        <f t="shared" si="35"/>
        <v>125300</v>
      </c>
      <c r="BR1518">
        <f t="shared" si="36"/>
        <v>48.199999999999996</v>
      </c>
      <c r="BS1518">
        <f t="shared" si="36"/>
        <v>11</v>
      </c>
      <c r="BT1518">
        <f t="shared" si="36"/>
        <v>55800</v>
      </c>
      <c r="BU1518">
        <f t="shared" si="37"/>
        <v>124900</v>
      </c>
      <c r="BV1518">
        <f t="shared" si="38"/>
        <v>44.699999999999996</v>
      </c>
    </row>
    <row r="1519" spans="1:75" x14ac:dyDescent="0.3">
      <c r="A1519" t="s">
        <v>76</v>
      </c>
      <c r="B1519" t="str">
        <f>VLOOKUP(A1519,'class and classification'!$A$1:$B$338,2,FALSE)</f>
        <v>Predominantly Urban</v>
      </c>
      <c r="C1519" t="str">
        <f>VLOOKUP(A1519,'class and classification'!$A$1:$C$338,3,FALSE)</f>
        <v>UA</v>
      </c>
      <c r="D1519">
        <f t="shared" si="2"/>
        <v>28300</v>
      </c>
      <c r="E1519">
        <f t="shared" si="3"/>
        <v>60900</v>
      </c>
      <c r="F1519">
        <f t="shared" si="4"/>
        <v>46.600000000000009</v>
      </c>
      <c r="G1519">
        <f t="shared" si="4"/>
        <v>8.5</v>
      </c>
      <c r="H1519">
        <f t="shared" si="4"/>
        <v>26800</v>
      </c>
      <c r="I1519">
        <f t="shared" si="5"/>
        <v>60100</v>
      </c>
      <c r="J1519">
        <f t="shared" si="6"/>
        <v>44.6</v>
      </c>
      <c r="K1519">
        <f t="shared" si="6"/>
        <v>8.1</v>
      </c>
      <c r="L1519">
        <f t="shared" si="6"/>
        <v>28800</v>
      </c>
      <c r="M1519">
        <f t="shared" si="7"/>
        <v>59700</v>
      </c>
      <c r="N1519">
        <f t="shared" si="8"/>
        <v>48.2</v>
      </c>
      <c r="O1519">
        <f t="shared" si="8"/>
        <v>8.5</v>
      </c>
      <c r="P1519">
        <f t="shared" si="8"/>
        <v>29900</v>
      </c>
      <c r="Q1519">
        <f t="shared" si="9"/>
        <v>61900</v>
      </c>
      <c r="R1519">
        <f t="shared" si="10"/>
        <v>48.5</v>
      </c>
      <c r="S1519">
        <f t="shared" si="10"/>
        <v>8.8000000000000007</v>
      </c>
      <c r="T1519">
        <f t="shared" si="10"/>
        <v>27400</v>
      </c>
      <c r="U1519">
        <f t="shared" si="11"/>
        <v>59700</v>
      </c>
      <c r="V1519">
        <f t="shared" si="12"/>
        <v>45.7</v>
      </c>
      <c r="W1519">
        <f t="shared" si="12"/>
        <v>9</v>
      </c>
      <c r="X1519">
        <f t="shared" si="12"/>
        <v>28400</v>
      </c>
      <c r="Y1519">
        <f t="shared" si="13"/>
        <v>60200</v>
      </c>
      <c r="Z1519">
        <f t="shared" si="14"/>
        <v>47</v>
      </c>
      <c r="AA1519">
        <f t="shared" si="14"/>
        <v>9.3000000000000007</v>
      </c>
      <c r="AB1519">
        <f t="shared" si="14"/>
        <v>26600</v>
      </c>
      <c r="AC1519">
        <f t="shared" si="15"/>
        <v>59400</v>
      </c>
      <c r="AD1519">
        <f t="shared" si="16"/>
        <v>44.699999999999996</v>
      </c>
      <c r="AE1519">
        <f t="shared" si="16"/>
        <v>9.1000000000000014</v>
      </c>
      <c r="AF1519">
        <f t="shared" si="16"/>
        <v>24700</v>
      </c>
      <c r="AG1519">
        <f t="shared" si="17"/>
        <v>57800</v>
      </c>
      <c r="AH1519">
        <f t="shared" si="18"/>
        <v>42.8</v>
      </c>
      <c r="AI1519">
        <f t="shared" si="18"/>
        <v>9.6</v>
      </c>
      <c r="AJ1519">
        <f t="shared" si="18"/>
        <v>25700</v>
      </c>
      <c r="AK1519">
        <f t="shared" si="19"/>
        <v>59700</v>
      </c>
      <c r="AL1519">
        <f t="shared" si="20"/>
        <v>42.9</v>
      </c>
      <c r="AM1519">
        <f t="shared" si="20"/>
        <v>9.1999999999999993</v>
      </c>
      <c r="AN1519">
        <f t="shared" si="20"/>
        <v>26900</v>
      </c>
      <c r="AO1519">
        <f t="shared" si="21"/>
        <v>59800</v>
      </c>
      <c r="AP1519">
        <f t="shared" si="22"/>
        <v>44.900000000000006</v>
      </c>
      <c r="AQ1519">
        <f t="shared" si="22"/>
        <v>9.5</v>
      </c>
      <c r="AR1519">
        <f t="shared" si="22"/>
        <v>26900</v>
      </c>
      <c r="AS1519">
        <f t="shared" si="23"/>
        <v>59700</v>
      </c>
      <c r="AT1519">
        <f t="shared" si="24"/>
        <v>45.099999999999994</v>
      </c>
      <c r="AU1519">
        <f t="shared" si="24"/>
        <v>9.5</v>
      </c>
      <c r="AV1519">
        <f t="shared" si="24"/>
        <v>27800</v>
      </c>
      <c r="AW1519">
        <f t="shared" si="25"/>
        <v>60900</v>
      </c>
      <c r="AX1519">
        <f t="shared" si="26"/>
        <v>45.8</v>
      </c>
      <c r="AY1519">
        <f t="shared" si="26"/>
        <v>9.1</v>
      </c>
      <c r="AZ1519">
        <f t="shared" si="26"/>
        <v>29400</v>
      </c>
      <c r="BA1519">
        <f t="shared" si="27"/>
        <v>62300</v>
      </c>
      <c r="BB1519">
        <f t="shared" si="28"/>
        <v>47</v>
      </c>
      <c r="BC1519">
        <f t="shared" si="28"/>
        <v>9.3999999999999986</v>
      </c>
      <c r="BD1519">
        <f t="shared" si="28"/>
        <v>27800</v>
      </c>
      <c r="BE1519">
        <f t="shared" si="29"/>
        <v>61200</v>
      </c>
      <c r="BF1519">
        <f t="shared" si="30"/>
        <v>45.3</v>
      </c>
      <c r="BG1519">
        <f t="shared" si="30"/>
        <v>9.3000000000000007</v>
      </c>
      <c r="BH1519">
        <f t="shared" si="30"/>
        <v>30100</v>
      </c>
      <c r="BI1519">
        <f t="shared" si="31"/>
        <v>63500</v>
      </c>
      <c r="BJ1519">
        <f t="shared" si="32"/>
        <v>47.5</v>
      </c>
      <c r="BK1519">
        <f t="shared" si="32"/>
        <v>9.1000000000000014</v>
      </c>
      <c r="BL1519">
        <f t="shared" si="32"/>
        <v>29200</v>
      </c>
      <c r="BM1519">
        <f t="shared" si="33"/>
        <v>64600</v>
      </c>
      <c r="BN1519">
        <f t="shared" si="34"/>
        <v>45.2</v>
      </c>
      <c r="BO1519">
        <f t="shared" si="34"/>
        <v>8.9</v>
      </c>
      <c r="BP1519">
        <f t="shared" si="34"/>
        <v>31100</v>
      </c>
      <c r="BQ1519">
        <f t="shared" si="35"/>
        <v>63300</v>
      </c>
      <c r="BR1519">
        <f t="shared" si="36"/>
        <v>49</v>
      </c>
      <c r="BS1519">
        <f t="shared" si="36"/>
        <v>12.1</v>
      </c>
      <c r="BT1519">
        <f t="shared" si="36"/>
        <v>31500</v>
      </c>
      <c r="BU1519">
        <f t="shared" si="37"/>
        <v>62400</v>
      </c>
      <c r="BV1519">
        <f t="shared" si="38"/>
        <v>50.400000000000006</v>
      </c>
    </row>
    <row r="1520" spans="1:75" x14ac:dyDescent="0.3">
      <c r="A1520" t="s">
        <v>77</v>
      </c>
      <c r="B1520" t="str">
        <f>VLOOKUP(A1520,'class and classification'!$A$1:$B$338,2,FALSE)</f>
        <v>Predominantly Urban</v>
      </c>
      <c r="C1520" t="str">
        <f>VLOOKUP(A1520,'class and classification'!$A$1:$C$338,3,FALSE)</f>
        <v>UA</v>
      </c>
      <c r="D1520">
        <f t="shared" si="2"/>
        <v>25200</v>
      </c>
      <c r="E1520">
        <f t="shared" si="3"/>
        <v>60700</v>
      </c>
      <c r="F1520">
        <f t="shared" si="4"/>
        <v>41.5</v>
      </c>
      <c r="G1520">
        <f t="shared" si="4"/>
        <v>8.3999999999999986</v>
      </c>
      <c r="H1520">
        <f t="shared" si="4"/>
        <v>24100</v>
      </c>
      <c r="I1520">
        <f t="shared" si="5"/>
        <v>61400</v>
      </c>
      <c r="J1520">
        <f t="shared" si="6"/>
        <v>39.200000000000003</v>
      </c>
      <c r="K1520">
        <f t="shared" si="6"/>
        <v>8.5</v>
      </c>
      <c r="L1520">
        <f t="shared" si="6"/>
        <v>26200</v>
      </c>
      <c r="M1520">
        <f t="shared" si="7"/>
        <v>59800</v>
      </c>
      <c r="N1520">
        <f t="shared" si="8"/>
        <v>43.8</v>
      </c>
      <c r="O1520">
        <f t="shared" si="8"/>
        <v>8.7999999999999989</v>
      </c>
      <c r="P1520">
        <f t="shared" si="8"/>
        <v>24300</v>
      </c>
      <c r="Q1520">
        <f t="shared" si="9"/>
        <v>59200</v>
      </c>
      <c r="R1520">
        <f t="shared" si="10"/>
        <v>41</v>
      </c>
      <c r="S1520">
        <f t="shared" si="10"/>
        <v>8.3000000000000007</v>
      </c>
      <c r="T1520">
        <f t="shared" si="10"/>
        <v>26400</v>
      </c>
      <c r="U1520">
        <f t="shared" si="11"/>
        <v>62100</v>
      </c>
      <c r="V1520">
        <f t="shared" si="12"/>
        <v>42.4</v>
      </c>
      <c r="W1520">
        <f t="shared" si="12"/>
        <v>8.6000000000000014</v>
      </c>
      <c r="X1520">
        <f t="shared" si="12"/>
        <v>25900</v>
      </c>
      <c r="Y1520">
        <f t="shared" si="13"/>
        <v>61800</v>
      </c>
      <c r="Z1520">
        <f t="shared" si="14"/>
        <v>42</v>
      </c>
      <c r="AA1520">
        <f t="shared" si="14"/>
        <v>8.1</v>
      </c>
      <c r="AB1520">
        <f t="shared" si="14"/>
        <v>27500</v>
      </c>
      <c r="AC1520">
        <f t="shared" si="15"/>
        <v>60200</v>
      </c>
      <c r="AD1520">
        <f t="shared" si="16"/>
        <v>45.5</v>
      </c>
      <c r="AE1520">
        <f t="shared" si="16"/>
        <v>8.5</v>
      </c>
      <c r="AF1520">
        <f t="shared" si="16"/>
        <v>24600</v>
      </c>
      <c r="AG1520">
        <f t="shared" si="17"/>
        <v>59000</v>
      </c>
      <c r="AH1520">
        <f t="shared" si="18"/>
        <v>42</v>
      </c>
      <c r="AI1520">
        <f t="shared" si="18"/>
        <v>8.3999999999999986</v>
      </c>
      <c r="AJ1520">
        <f t="shared" si="18"/>
        <v>26900</v>
      </c>
      <c r="AK1520">
        <f t="shared" si="19"/>
        <v>60000</v>
      </c>
      <c r="AL1520">
        <f t="shared" si="20"/>
        <v>44.8</v>
      </c>
      <c r="AM1520">
        <f t="shared" si="20"/>
        <v>9.3999999999999986</v>
      </c>
      <c r="AN1520">
        <f t="shared" si="20"/>
        <v>26300</v>
      </c>
      <c r="AO1520">
        <f t="shared" si="21"/>
        <v>59600</v>
      </c>
      <c r="AP1520">
        <f t="shared" si="22"/>
        <v>44</v>
      </c>
      <c r="AQ1520">
        <f t="shared" si="22"/>
        <v>9.6999999999999993</v>
      </c>
      <c r="AR1520">
        <f t="shared" si="22"/>
        <v>24400</v>
      </c>
      <c r="AS1520">
        <f t="shared" si="23"/>
        <v>57000</v>
      </c>
      <c r="AT1520">
        <f t="shared" si="24"/>
        <v>42.8</v>
      </c>
      <c r="AU1520">
        <f t="shared" si="24"/>
        <v>10.1</v>
      </c>
      <c r="AV1520">
        <f t="shared" si="24"/>
        <v>29000</v>
      </c>
      <c r="AW1520">
        <f t="shared" si="25"/>
        <v>62700</v>
      </c>
      <c r="AX1520">
        <f t="shared" si="26"/>
        <v>46.3</v>
      </c>
      <c r="AY1520">
        <f t="shared" si="26"/>
        <v>9.9</v>
      </c>
      <c r="AZ1520">
        <f t="shared" si="26"/>
        <v>28000</v>
      </c>
      <c r="BA1520">
        <f t="shared" si="27"/>
        <v>60300</v>
      </c>
      <c r="BB1520">
        <f t="shared" si="28"/>
        <v>46.3</v>
      </c>
      <c r="BC1520">
        <f t="shared" si="28"/>
        <v>9.6999999999999993</v>
      </c>
      <c r="BD1520">
        <f t="shared" si="28"/>
        <v>26700</v>
      </c>
      <c r="BE1520">
        <f t="shared" si="29"/>
        <v>61500</v>
      </c>
      <c r="BF1520">
        <f t="shared" si="30"/>
        <v>43.4</v>
      </c>
      <c r="BG1520">
        <f t="shared" si="30"/>
        <v>9.3000000000000007</v>
      </c>
      <c r="BH1520">
        <f t="shared" si="30"/>
        <v>28000</v>
      </c>
      <c r="BI1520">
        <f t="shared" si="31"/>
        <v>60000</v>
      </c>
      <c r="BJ1520">
        <f t="shared" si="32"/>
        <v>46.900000000000006</v>
      </c>
      <c r="BK1520">
        <f t="shared" si="32"/>
        <v>9.3000000000000007</v>
      </c>
      <c r="BL1520">
        <f t="shared" si="32"/>
        <v>28100</v>
      </c>
      <c r="BM1520">
        <f t="shared" si="33"/>
        <v>61700</v>
      </c>
      <c r="BN1520">
        <f t="shared" si="34"/>
        <v>45.5</v>
      </c>
      <c r="BO1520">
        <f t="shared" si="34"/>
        <v>8.8999999999999986</v>
      </c>
      <c r="BP1520">
        <f t="shared" si="34"/>
        <v>26900</v>
      </c>
      <c r="BQ1520">
        <f t="shared" si="35"/>
        <v>61400</v>
      </c>
      <c r="BR1520">
        <f t="shared" si="36"/>
        <v>44</v>
      </c>
      <c r="BS1520">
        <f t="shared" si="36"/>
        <v>11.2</v>
      </c>
      <c r="BT1520">
        <f t="shared" si="36"/>
        <v>29100</v>
      </c>
      <c r="BU1520">
        <f t="shared" si="37"/>
        <v>59500</v>
      </c>
      <c r="BV1520">
        <f t="shared" si="38"/>
        <v>48.8</v>
      </c>
    </row>
    <row r="1521" spans="1:74" x14ac:dyDescent="0.3">
      <c r="A1521" t="s">
        <v>78</v>
      </c>
      <c r="B1521" t="str">
        <f>VLOOKUP(A1521,'class and classification'!$A$1:$B$338,2,FALSE)</f>
        <v>Urban with Significant Rural</v>
      </c>
      <c r="C1521" t="str">
        <f>VLOOKUP(A1521,'class and classification'!$A$1:$C$338,3,FALSE)</f>
        <v>UA</v>
      </c>
      <c r="D1521">
        <f t="shared" si="2"/>
        <v>97300</v>
      </c>
      <c r="E1521">
        <f t="shared" si="3"/>
        <v>179400</v>
      </c>
      <c r="F1521">
        <f t="shared" si="4"/>
        <v>54.2</v>
      </c>
      <c r="G1521">
        <f t="shared" si="4"/>
        <v>6.8000000000000007</v>
      </c>
      <c r="H1521">
        <f t="shared" si="4"/>
        <v>100200</v>
      </c>
      <c r="I1521">
        <f t="shared" si="5"/>
        <v>176400</v>
      </c>
      <c r="J1521">
        <f t="shared" si="6"/>
        <v>56.800000000000004</v>
      </c>
      <c r="K1521">
        <f t="shared" si="6"/>
        <v>7.5</v>
      </c>
      <c r="L1521">
        <f t="shared" si="6"/>
        <v>103700</v>
      </c>
      <c r="M1521">
        <f t="shared" si="7"/>
        <v>183600</v>
      </c>
      <c r="N1521">
        <f t="shared" si="8"/>
        <v>56.5</v>
      </c>
      <c r="O1521">
        <f t="shared" si="8"/>
        <v>11.6</v>
      </c>
      <c r="P1521">
        <f t="shared" si="8"/>
        <v>99600</v>
      </c>
      <c r="Q1521">
        <f t="shared" si="9"/>
        <v>184900</v>
      </c>
      <c r="R1521">
        <f t="shared" si="10"/>
        <v>53.8</v>
      </c>
      <c r="S1521">
        <f t="shared" si="10"/>
        <v>11.3</v>
      </c>
      <c r="T1521">
        <f t="shared" si="10"/>
        <v>96500</v>
      </c>
      <c r="U1521">
        <f t="shared" si="11"/>
        <v>182200</v>
      </c>
      <c r="V1521">
        <f t="shared" si="12"/>
        <v>53</v>
      </c>
      <c r="W1521">
        <f t="shared" si="12"/>
        <v>10.9</v>
      </c>
      <c r="X1521">
        <f t="shared" si="12"/>
        <v>98500</v>
      </c>
      <c r="Y1521">
        <f t="shared" si="13"/>
        <v>177200</v>
      </c>
      <c r="Z1521">
        <f t="shared" si="14"/>
        <v>55.6</v>
      </c>
      <c r="AA1521">
        <f t="shared" si="14"/>
        <v>11.799999999999999</v>
      </c>
      <c r="AB1521">
        <f t="shared" si="14"/>
        <v>97400</v>
      </c>
      <c r="AC1521">
        <f t="shared" si="15"/>
        <v>177000</v>
      </c>
      <c r="AD1521">
        <f t="shared" si="16"/>
        <v>55</v>
      </c>
      <c r="AE1521">
        <f t="shared" si="16"/>
        <v>11.4</v>
      </c>
      <c r="AF1521">
        <f t="shared" si="16"/>
        <v>104300</v>
      </c>
      <c r="AG1521">
        <f t="shared" si="17"/>
        <v>176400</v>
      </c>
      <c r="AH1521">
        <f t="shared" si="18"/>
        <v>59.000000000000007</v>
      </c>
      <c r="AI1521">
        <f t="shared" si="18"/>
        <v>12.3</v>
      </c>
      <c r="AJ1521">
        <f t="shared" si="18"/>
        <v>109500</v>
      </c>
      <c r="AK1521">
        <f t="shared" si="19"/>
        <v>180200</v>
      </c>
      <c r="AL1521">
        <f t="shared" si="20"/>
        <v>60.599999999999994</v>
      </c>
      <c r="AM1521">
        <f t="shared" si="20"/>
        <v>12.5</v>
      </c>
      <c r="AN1521">
        <f t="shared" si="20"/>
        <v>103600</v>
      </c>
      <c r="AO1521">
        <f t="shared" si="21"/>
        <v>172500</v>
      </c>
      <c r="AP1521">
        <f t="shared" si="22"/>
        <v>60.100000000000009</v>
      </c>
      <c r="AQ1521">
        <f t="shared" si="22"/>
        <v>13.2</v>
      </c>
      <c r="AR1521">
        <f t="shared" si="22"/>
        <v>106100</v>
      </c>
      <c r="AS1521">
        <f t="shared" si="23"/>
        <v>181600</v>
      </c>
      <c r="AT1521">
        <f t="shared" si="24"/>
        <v>58.5</v>
      </c>
      <c r="AU1521">
        <f t="shared" si="24"/>
        <v>12.4</v>
      </c>
      <c r="AV1521">
        <f t="shared" si="24"/>
        <v>106000</v>
      </c>
      <c r="AW1521">
        <f t="shared" si="25"/>
        <v>181000</v>
      </c>
      <c r="AX1521">
        <f t="shared" si="26"/>
        <v>58.499999999999993</v>
      </c>
      <c r="AY1521">
        <f t="shared" si="26"/>
        <v>13.399999999999999</v>
      </c>
      <c r="AZ1521">
        <f t="shared" si="26"/>
        <v>105400</v>
      </c>
      <c r="BA1521">
        <f t="shared" si="27"/>
        <v>179900</v>
      </c>
      <c r="BB1521">
        <f t="shared" si="28"/>
        <v>58.6</v>
      </c>
      <c r="BC1521">
        <f t="shared" si="28"/>
        <v>13.9</v>
      </c>
      <c r="BD1521">
        <f t="shared" si="28"/>
        <v>111500</v>
      </c>
      <c r="BE1521">
        <f t="shared" si="29"/>
        <v>176500</v>
      </c>
      <c r="BF1521">
        <f t="shared" si="30"/>
        <v>63.199999999999996</v>
      </c>
      <c r="BG1521">
        <f t="shared" si="30"/>
        <v>14.7</v>
      </c>
      <c r="BH1521">
        <f t="shared" si="30"/>
        <v>118800</v>
      </c>
      <c r="BI1521">
        <f t="shared" si="31"/>
        <v>185400</v>
      </c>
      <c r="BJ1521">
        <f t="shared" si="32"/>
        <v>63.900000000000006</v>
      </c>
      <c r="BK1521">
        <f t="shared" si="32"/>
        <v>14</v>
      </c>
      <c r="BL1521">
        <f t="shared" si="32"/>
        <v>111300</v>
      </c>
      <c r="BM1521">
        <f t="shared" si="33"/>
        <v>189000</v>
      </c>
      <c r="BN1521">
        <f t="shared" si="34"/>
        <v>58.900000000000006</v>
      </c>
      <c r="BO1521">
        <f t="shared" si="34"/>
        <v>13.2</v>
      </c>
      <c r="BP1521">
        <f t="shared" si="34"/>
        <v>102000</v>
      </c>
      <c r="BQ1521">
        <f t="shared" si="35"/>
        <v>182500</v>
      </c>
      <c r="BR1521">
        <f t="shared" si="36"/>
        <v>55.900000000000006</v>
      </c>
      <c r="BS1521">
        <f t="shared" si="36"/>
        <v>14.4</v>
      </c>
      <c r="BT1521">
        <f t="shared" si="36"/>
        <v>107800</v>
      </c>
      <c r="BU1521">
        <f t="shared" si="37"/>
        <v>168800</v>
      </c>
      <c r="BV1521">
        <f t="shared" si="38"/>
        <v>63.900000000000006</v>
      </c>
    </row>
    <row r="1522" spans="1:74" x14ac:dyDescent="0.3">
      <c r="A1522" t="s">
        <v>79</v>
      </c>
      <c r="B1522" t="str">
        <f>VLOOKUP(A1522,'class and classification'!$A$1:$B$338,2,FALSE)</f>
        <v>Urban with Significant Rural</v>
      </c>
      <c r="C1522" t="str">
        <f>VLOOKUP(A1522,'class and classification'!$A$1:$C$338,3,FALSE)</f>
        <v>UA</v>
      </c>
      <c r="D1522">
        <f t="shared" si="2"/>
        <v>83800</v>
      </c>
      <c r="E1522">
        <f t="shared" si="3"/>
        <v>157300</v>
      </c>
      <c r="F1522">
        <f t="shared" si="4"/>
        <v>53.2</v>
      </c>
      <c r="G1522">
        <f t="shared" si="4"/>
        <v>6.6</v>
      </c>
      <c r="H1522">
        <f t="shared" si="4"/>
        <v>86200</v>
      </c>
      <c r="I1522">
        <f t="shared" si="5"/>
        <v>162900</v>
      </c>
      <c r="J1522">
        <f t="shared" si="6"/>
        <v>52.9</v>
      </c>
      <c r="K1522">
        <f t="shared" si="6"/>
        <v>7.3</v>
      </c>
      <c r="L1522">
        <f t="shared" si="6"/>
        <v>87200</v>
      </c>
      <c r="M1522">
        <f t="shared" si="7"/>
        <v>156500</v>
      </c>
      <c r="N1522">
        <f t="shared" si="8"/>
        <v>55.800000000000004</v>
      </c>
      <c r="O1522">
        <f t="shared" si="8"/>
        <v>12.5</v>
      </c>
      <c r="P1522">
        <f t="shared" si="8"/>
        <v>83900</v>
      </c>
      <c r="Q1522">
        <f t="shared" si="9"/>
        <v>159300</v>
      </c>
      <c r="R1522">
        <f t="shared" si="10"/>
        <v>52.800000000000004</v>
      </c>
      <c r="S1522">
        <f t="shared" si="10"/>
        <v>12.2</v>
      </c>
      <c r="T1522">
        <f t="shared" si="10"/>
        <v>85700</v>
      </c>
      <c r="U1522">
        <f t="shared" si="11"/>
        <v>162200</v>
      </c>
      <c r="V1522">
        <f t="shared" si="12"/>
        <v>52.800000000000004</v>
      </c>
      <c r="W1522">
        <f t="shared" si="12"/>
        <v>11.8</v>
      </c>
      <c r="X1522">
        <f t="shared" si="12"/>
        <v>85200</v>
      </c>
      <c r="Y1522">
        <f t="shared" si="13"/>
        <v>157600</v>
      </c>
      <c r="Z1522">
        <f t="shared" si="14"/>
        <v>54</v>
      </c>
      <c r="AA1522">
        <f t="shared" si="14"/>
        <v>11.8</v>
      </c>
      <c r="AB1522">
        <f t="shared" si="14"/>
        <v>91100</v>
      </c>
      <c r="AC1522">
        <f t="shared" si="15"/>
        <v>160400</v>
      </c>
      <c r="AD1522">
        <f t="shared" si="16"/>
        <v>56.9</v>
      </c>
      <c r="AE1522">
        <f t="shared" si="16"/>
        <v>12.8</v>
      </c>
      <c r="AF1522">
        <f t="shared" si="16"/>
        <v>84600</v>
      </c>
      <c r="AG1522">
        <f t="shared" si="17"/>
        <v>157700</v>
      </c>
      <c r="AH1522">
        <f t="shared" si="18"/>
        <v>53.6</v>
      </c>
      <c r="AI1522">
        <f t="shared" si="18"/>
        <v>13.4</v>
      </c>
      <c r="AJ1522">
        <f t="shared" si="18"/>
        <v>82600</v>
      </c>
      <c r="AK1522">
        <f t="shared" si="19"/>
        <v>153000</v>
      </c>
      <c r="AL1522">
        <f t="shared" si="20"/>
        <v>54</v>
      </c>
      <c r="AM1522">
        <f t="shared" si="20"/>
        <v>14.399999999999999</v>
      </c>
      <c r="AN1522">
        <f t="shared" si="20"/>
        <v>85400</v>
      </c>
      <c r="AO1522">
        <f t="shared" si="21"/>
        <v>156300</v>
      </c>
      <c r="AP1522">
        <f t="shared" si="22"/>
        <v>54.6</v>
      </c>
      <c r="AQ1522">
        <f t="shared" si="22"/>
        <v>13.6</v>
      </c>
      <c r="AR1522">
        <f t="shared" si="22"/>
        <v>83400</v>
      </c>
      <c r="AS1522">
        <f t="shared" si="23"/>
        <v>158400</v>
      </c>
      <c r="AT1522">
        <f t="shared" si="24"/>
        <v>52.800000000000004</v>
      </c>
      <c r="AU1522">
        <f t="shared" si="24"/>
        <v>12.899999999999999</v>
      </c>
      <c r="AV1522">
        <f t="shared" si="24"/>
        <v>87000</v>
      </c>
      <c r="AW1522">
        <f t="shared" si="25"/>
        <v>155600</v>
      </c>
      <c r="AX1522">
        <f t="shared" si="26"/>
        <v>55.8</v>
      </c>
      <c r="AY1522">
        <f t="shared" si="26"/>
        <v>13.600000000000001</v>
      </c>
      <c r="AZ1522">
        <f t="shared" si="26"/>
        <v>95100</v>
      </c>
      <c r="BA1522">
        <f t="shared" si="27"/>
        <v>156000</v>
      </c>
      <c r="BB1522">
        <f t="shared" si="28"/>
        <v>61</v>
      </c>
      <c r="BC1522">
        <f t="shared" si="28"/>
        <v>14.600000000000001</v>
      </c>
      <c r="BD1522">
        <f t="shared" si="28"/>
        <v>97000</v>
      </c>
      <c r="BE1522">
        <f t="shared" si="29"/>
        <v>158600</v>
      </c>
      <c r="BF1522">
        <f t="shared" si="30"/>
        <v>61.2</v>
      </c>
      <c r="BG1522">
        <f t="shared" si="30"/>
        <v>14.5</v>
      </c>
      <c r="BH1522">
        <f t="shared" si="30"/>
        <v>99700</v>
      </c>
      <c r="BI1522">
        <f t="shared" si="31"/>
        <v>163000</v>
      </c>
      <c r="BJ1522">
        <f t="shared" si="32"/>
        <v>61.2</v>
      </c>
      <c r="BK1522">
        <f t="shared" si="32"/>
        <v>14.700000000000001</v>
      </c>
      <c r="BL1522">
        <f t="shared" si="32"/>
        <v>99700</v>
      </c>
      <c r="BM1522">
        <f t="shared" si="33"/>
        <v>162000</v>
      </c>
      <c r="BN1522">
        <f t="shared" si="34"/>
        <v>61.600000000000009</v>
      </c>
      <c r="BO1522">
        <f t="shared" si="34"/>
        <v>15.799999999999999</v>
      </c>
      <c r="BP1522">
        <f t="shared" si="34"/>
        <v>100900</v>
      </c>
      <c r="BQ1522">
        <f t="shared" si="35"/>
        <v>171700</v>
      </c>
      <c r="BR1522">
        <f t="shared" si="36"/>
        <v>58.8</v>
      </c>
      <c r="BS1522">
        <f t="shared" si="36"/>
        <v>16.2</v>
      </c>
      <c r="BT1522">
        <f t="shared" si="36"/>
        <v>99500</v>
      </c>
      <c r="BU1522">
        <f t="shared" si="37"/>
        <v>159600</v>
      </c>
      <c r="BV1522">
        <f t="shared" si="38"/>
        <v>62.400000000000006</v>
      </c>
    </row>
    <row r="1523" spans="1:74" x14ac:dyDescent="0.3">
      <c r="A1523" t="s">
        <v>80</v>
      </c>
      <c r="B1523" t="str">
        <f>VLOOKUP(A1523,'class and classification'!$A$1:$B$338,2,FALSE)</f>
        <v>Predominantly Urban</v>
      </c>
      <c r="C1523" t="str">
        <f>VLOOKUP(A1523,'class and classification'!$A$1:$C$338,3,FALSE)</f>
        <v>UA</v>
      </c>
      <c r="D1523">
        <f t="shared" si="2"/>
        <v>21600</v>
      </c>
      <c r="E1523">
        <f t="shared" si="3"/>
        <v>51400</v>
      </c>
      <c r="F1523">
        <f t="shared" si="4"/>
        <v>42.2</v>
      </c>
      <c r="G1523">
        <f t="shared" si="4"/>
        <v>8.2999999999999989</v>
      </c>
      <c r="H1523">
        <f t="shared" si="4"/>
        <v>23000</v>
      </c>
      <c r="I1523">
        <f t="shared" si="5"/>
        <v>56400</v>
      </c>
      <c r="J1523">
        <f t="shared" si="6"/>
        <v>40.900000000000006</v>
      </c>
      <c r="K1523">
        <f t="shared" si="6"/>
        <v>8.1999999999999993</v>
      </c>
      <c r="L1523">
        <f t="shared" si="6"/>
        <v>21700</v>
      </c>
      <c r="M1523">
        <f t="shared" si="7"/>
        <v>53700</v>
      </c>
      <c r="N1523">
        <f t="shared" si="8"/>
        <v>40.200000000000003</v>
      </c>
      <c r="O1523">
        <f t="shared" si="8"/>
        <v>8.6999999999999993</v>
      </c>
      <c r="P1523">
        <f t="shared" si="8"/>
        <v>22400</v>
      </c>
      <c r="Q1523">
        <f t="shared" si="9"/>
        <v>55400</v>
      </c>
      <c r="R1523">
        <f t="shared" si="10"/>
        <v>40.5</v>
      </c>
      <c r="S1523">
        <f t="shared" si="10"/>
        <v>8.8000000000000007</v>
      </c>
      <c r="T1523">
        <f t="shared" si="10"/>
        <v>23700</v>
      </c>
      <c r="U1523">
        <f t="shared" si="11"/>
        <v>56400</v>
      </c>
      <c r="V1523">
        <f t="shared" si="12"/>
        <v>42</v>
      </c>
      <c r="W1523">
        <f t="shared" si="12"/>
        <v>8.6</v>
      </c>
      <c r="X1523">
        <f t="shared" si="12"/>
        <v>22800</v>
      </c>
      <c r="Y1523">
        <f t="shared" si="13"/>
        <v>53700</v>
      </c>
      <c r="Z1523">
        <f t="shared" si="14"/>
        <v>42.4</v>
      </c>
      <c r="AA1523">
        <f t="shared" si="14"/>
        <v>8.9</v>
      </c>
      <c r="AB1523">
        <f t="shared" si="14"/>
        <v>23200</v>
      </c>
      <c r="AC1523">
        <f t="shared" si="15"/>
        <v>56300</v>
      </c>
      <c r="AD1523">
        <f t="shared" si="16"/>
        <v>41.3</v>
      </c>
      <c r="AE1523">
        <f t="shared" si="16"/>
        <v>8.6999999999999993</v>
      </c>
      <c r="AF1523">
        <f t="shared" si="16"/>
        <v>25500</v>
      </c>
      <c r="AG1523">
        <f t="shared" si="17"/>
        <v>56800</v>
      </c>
      <c r="AH1523">
        <f t="shared" si="18"/>
        <v>44.9</v>
      </c>
      <c r="AI1523">
        <f t="shared" si="18"/>
        <v>9.6000000000000014</v>
      </c>
      <c r="AJ1523">
        <f t="shared" si="18"/>
        <v>25600</v>
      </c>
      <c r="AK1523">
        <f t="shared" si="19"/>
        <v>56300</v>
      </c>
      <c r="AL1523">
        <f t="shared" si="20"/>
        <v>45.5</v>
      </c>
      <c r="AM1523">
        <f t="shared" si="20"/>
        <v>9.2000000000000011</v>
      </c>
      <c r="AN1523">
        <f t="shared" si="20"/>
        <v>25800</v>
      </c>
      <c r="AO1523">
        <f t="shared" si="21"/>
        <v>55800</v>
      </c>
      <c r="AP1523">
        <f t="shared" si="22"/>
        <v>46.300000000000004</v>
      </c>
      <c r="AQ1523">
        <f t="shared" si="22"/>
        <v>9.3000000000000007</v>
      </c>
      <c r="AR1523">
        <f t="shared" si="22"/>
        <v>24600</v>
      </c>
      <c r="AS1523">
        <f t="shared" si="23"/>
        <v>55700</v>
      </c>
      <c r="AT1523">
        <f t="shared" si="24"/>
        <v>44</v>
      </c>
      <c r="AU1523">
        <f t="shared" si="24"/>
        <v>9.1999999999999993</v>
      </c>
      <c r="AV1523">
        <f t="shared" si="24"/>
        <v>27400</v>
      </c>
      <c r="AW1523">
        <f t="shared" si="25"/>
        <v>60500</v>
      </c>
      <c r="AX1523">
        <f t="shared" si="26"/>
        <v>45.2</v>
      </c>
      <c r="AY1523">
        <f t="shared" si="26"/>
        <v>8.4</v>
      </c>
      <c r="AZ1523">
        <f t="shared" si="26"/>
        <v>27900</v>
      </c>
      <c r="BA1523">
        <f t="shared" si="27"/>
        <v>59000</v>
      </c>
      <c r="BB1523">
        <f t="shared" si="28"/>
        <v>47.4</v>
      </c>
      <c r="BC1523">
        <f t="shared" si="28"/>
        <v>9.8000000000000007</v>
      </c>
      <c r="BD1523">
        <f t="shared" si="28"/>
        <v>27800</v>
      </c>
      <c r="BE1523">
        <f t="shared" si="29"/>
        <v>61000</v>
      </c>
      <c r="BF1523">
        <f t="shared" si="30"/>
        <v>45.599999999999994</v>
      </c>
      <c r="BG1523">
        <f t="shared" si="30"/>
        <v>9.5</v>
      </c>
      <c r="BH1523">
        <f t="shared" si="30"/>
        <v>27600</v>
      </c>
      <c r="BI1523">
        <f t="shared" si="31"/>
        <v>59400</v>
      </c>
      <c r="BJ1523">
        <f t="shared" si="32"/>
        <v>46.499999999999993</v>
      </c>
      <c r="BK1523">
        <f t="shared" si="32"/>
        <v>9.8999999999999986</v>
      </c>
      <c r="BL1523">
        <f t="shared" si="32"/>
        <v>30700</v>
      </c>
      <c r="BM1523">
        <f t="shared" si="33"/>
        <v>63400</v>
      </c>
      <c r="BN1523">
        <f t="shared" si="34"/>
        <v>48.5</v>
      </c>
      <c r="BO1523">
        <f t="shared" si="34"/>
        <v>10.4</v>
      </c>
      <c r="BP1523">
        <f t="shared" si="34"/>
        <v>30100</v>
      </c>
      <c r="BQ1523">
        <f t="shared" si="35"/>
        <v>59000</v>
      </c>
      <c r="BR1523">
        <f t="shared" si="36"/>
        <v>51.1</v>
      </c>
      <c r="BS1523">
        <f t="shared" si="36"/>
        <v>12.100000000000001</v>
      </c>
      <c r="BT1523">
        <f t="shared" si="36"/>
        <v>29000</v>
      </c>
      <c r="BU1523">
        <f t="shared" si="37"/>
        <v>61600</v>
      </c>
      <c r="BV1523">
        <f t="shared" si="38"/>
        <v>47.000000000000007</v>
      </c>
    </row>
    <row r="1524" spans="1:74" x14ac:dyDescent="0.3">
      <c r="A1524" t="s">
        <v>81</v>
      </c>
      <c r="B1524" t="str">
        <f>VLOOKUP(A1524,'class and classification'!$A$1:$B$338,2,FALSE)</f>
        <v>Predominantly Urban</v>
      </c>
      <c r="C1524" t="str">
        <f>VLOOKUP(A1524,'class and classification'!$A$1:$C$338,3,FALSE)</f>
        <v>UA</v>
      </c>
      <c r="D1524">
        <f t="shared" si="2"/>
        <v>46700</v>
      </c>
      <c r="E1524">
        <f t="shared" si="3"/>
        <v>94700</v>
      </c>
      <c r="F1524">
        <f t="shared" si="4"/>
        <v>49.400000000000006</v>
      </c>
      <c r="G1524">
        <f t="shared" si="4"/>
        <v>9.5</v>
      </c>
      <c r="H1524">
        <f t="shared" si="4"/>
        <v>46800</v>
      </c>
      <c r="I1524">
        <f t="shared" si="5"/>
        <v>95300</v>
      </c>
      <c r="J1524">
        <f t="shared" si="6"/>
        <v>49.199999999999996</v>
      </c>
      <c r="K1524">
        <f t="shared" si="6"/>
        <v>9</v>
      </c>
      <c r="L1524">
        <f t="shared" si="6"/>
        <v>51100</v>
      </c>
      <c r="M1524">
        <f t="shared" si="7"/>
        <v>96800</v>
      </c>
      <c r="N1524">
        <f t="shared" si="8"/>
        <v>52.9</v>
      </c>
      <c r="O1524">
        <f t="shared" si="8"/>
        <v>8.7000000000000011</v>
      </c>
      <c r="P1524">
        <f t="shared" si="8"/>
        <v>51400</v>
      </c>
      <c r="Q1524">
        <f t="shared" si="9"/>
        <v>97000</v>
      </c>
      <c r="R1524">
        <f t="shared" si="10"/>
        <v>53.1</v>
      </c>
      <c r="S1524">
        <f t="shared" si="10"/>
        <v>8.6</v>
      </c>
      <c r="T1524">
        <f t="shared" si="10"/>
        <v>51800</v>
      </c>
      <c r="U1524">
        <f t="shared" si="11"/>
        <v>99000</v>
      </c>
      <c r="V1524">
        <f t="shared" si="12"/>
        <v>52.4</v>
      </c>
      <c r="W1524">
        <f t="shared" si="12"/>
        <v>8.1999999999999993</v>
      </c>
      <c r="X1524">
        <f t="shared" si="12"/>
        <v>50800</v>
      </c>
      <c r="Y1524">
        <f t="shared" si="13"/>
        <v>97500</v>
      </c>
      <c r="Z1524">
        <f t="shared" si="14"/>
        <v>52.1</v>
      </c>
      <c r="AA1524">
        <f t="shared" si="14"/>
        <v>9.3000000000000007</v>
      </c>
      <c r="AB1524">
        <f t="shared" si="14"/>
        <v>51300</v>
      </c>
      <c r="AC1524">
        <f t="shared" si="15"/>
        <v>100500</v>
      </c>
      <c r="AD1524">
        <f t="shared" si="16"/>
        <v>50.900000000000006</v>
      </c>
      <c r="AE1524">
        <f t="shared" si="16"/>
        <v>9.2000000000000011</v>
      </c>
      <c r="AF1524">
        <f t="shared" si="16"/>
        <v>51000</v>
      </c>
      <c r="AG1524">
        <f t="shared" si="17"/>
        <v>98000</v>
      </c>
      <c r="AH1524">
        <f t="shared" si="18"/>
        <v>52.099999999999994</v>
      </c>
      <c r="AI1524">
        <f t="shared" si="18"/>
        <v>10.1</v>
      </c>
      <c r="AJ1524">
        <f t="shared" si="18"/>
        <v>55100</v>
      </c>
      <c r="AK1524">
        <f t="shared" si="19"/>
        <v>101100</v>
      </c>
      <c r="AL1524">
        <f t="shared" si="20"/>
        <v>54.5</v>
      </c>
      <c r="AM1524">
        <f t="shared" si="20"/>
        <v>10.3</v>
      </c>
      <c r="AN1524">
        <f t="shared" si="20"/>
        <v>56600</v>
      </c>
      <c r="AO1524">
        <f t="shared" si="21"/>
        <v>102000</v>
      </c>
      <c r="AP1524">
        <f t="shared" si="22"/>
        <v>55.7</v>
      </c>
      <c r="AQ1524">
        <f t="shared" si="22"/>
        <v>9.4</v>
      </c>
      <c r="AR1524">
        <f t="shared" si="22"/>
        <v>55300</v>
      </c>
      <c r="AS1524">
        <f t="shared" si="23"/>
        <v>102600</v>
      </c>
      <c r="AT1524">
        <f t="shared" si="24"/>
        <v>53.9</v>
      </c>
      <c r="AU1524">
        <f t="shared" si="24"/>
        <v>9.9</v>
      </c>
      <c r="AV1524">
        <f t="shared" si="24"/>
        <v>59700</v>
      </c>
      <c r="AW1524">
        <f t="shared" si="25"/>
        <v>103800</v>
      </c>
      <c r="AX1524">
        <f t="shared" si="26"/>
        <v>57.399999999999991</v>
      </c>
      <c r="AY1524">
        <f t="shared" si="26"/>
        <v>10.199999999999999</v>
      </c>
      <c r="AZ1524">
        <f t="shared" si="26"/>
        <v>56500</v>
      </c>
      <c r="BA1524">
        <f t="shared" si="27"/>
        <v>103700</v>
      </c>
      <c r="BB1524">
        <f t="shared" si="28"/>
        <v>54.5</v>
      </c>
      <c r="BC1524">
        <f t="shared" si="28"/>
        <v>10.5</v>
      </c>
      <c r="BD1524">
        <f t="shared" si="28"/>
        <v>59100</v>
      </c>
      <c r="BE1524">
        <f t="shared" si="29"/>
        <v>104500</v>
      </c>
      <c r="BF1524">
        <f t="shared" si="30"/>
        <v>56.600000000000009</v>
      </c>
      <c r="BG1524">
        <f t="shared" si="30"/>
        <v>10.4</v>
      </c>
      <c r="BH1524">
        <f t="shared" si="30"/>
        <v>56000</v>
      </c>
      <c r="BI1524">
        <f t="shared" si="31"/>
        <v>101400</v>
      </c>
      <c r="BJ1524">
        <f t="shared" si="32"/>
        <v>55.2</v>
      </c>
      <c r="BK1524">
        <f t="shared" si="32"/>
        <v>10.4</v>
      </c>
      <c r="BL1524">
        <f t="shared" si="32"/>
        <v>65200</v>
      </c>
      <c r="BM1524">
        <f t="shared" si="33"/>
        <v>107500</v>
      </c>
      <c r="BN1524">
        <f t="shared" si="34"/>
        <v>60.7</v>
      </c>
      <c r="BO1524">
        <f t="shared" si="34"/>
        <v>11</v>
      </c>
      <c r="BP1524">
        <f t="shared" si="34"/>
        <v>59400</v>
      </c>
      <c r="BQ1524">
        <f t="shared" si="35"/>
        <v>105900</v>
      </c>
      <c r="BR1524">
        <f t="shared" si="36"/>
        <v>56.1</v>
      </c>
      <c r="BS1524">
        <f t="shared" si="36"/>
        <v>11.599999999999998</v>
      </c>
      <c r="BT1524">
        <f t="shared" si="36"/>
        <v>58600</v>
      </c>
      <c r="BU1524">
        <f t="shared" si="37"/>
        <v>105000</v>
      </c>
      <c r="BV1524">
        <f t="shared" si="38"/>
        <v>55.900000000000006</v>
      </c>
    </row>
    <row r="1525" spans="1:74" x14ac:dyDescent="0.3">
      <c r="A1525" t="s">
        <v>82</v>
      </c>
      <c r="B1525" t="str">
        <f>VLOOKUP(A1525,'class and classification'!$A$1:$B$338,2,FALSE)</f>
        <v>Predominantly Rural</v>
      </c>
      <c r="C1525" t="str">
        <f>VLOOKUP(A1525,'class and classification'!$A$1:$C$338,3,FALSE)</f>
        <v>SC</v>
      </c>
      <c r="D1525">
        <f t="shared" si="2"/>
        <v>113200</v>
      </c>
      <c r="E1525">
        <f t="shared" si="3"/>
        <v>232000</v>
      </c>
      <c r="F1525">
        <f t="shared" si="4"/>
        <v>48.800000000000004</v>
      </c>
      <c r="G1525">
        <f t="shared" si="4"/>
        <v>4.9000000000000004</v>
      </c>
      <c r="H1525">
        <f t="shared" si="4"/>
        <v>114300</v>
      </c>
      <c r="I1525">
        <f t="shared" si="5"/>
        <v>234700</v>
      </c>
      <c r="J1525">
        <f t="shared" si="6"/>
        <v>48.6</v>
      </c>
      <c r="K1525">
        <f t="shared" si="6"/>
        <v>5.0999999999999996</v>
      </c>
      <c r="L1525">
        <f t="shared" si="6"/>
        <v>121700</v>
      </c>
      <c r="M1525">
        <f t="shared" si="7"/>
        <v>237600</v>
      </c>
      <c r="N1525">
        <f t="shared" si="8"/>
        <v>51.2</v>
      </c>
      <c r="O1525">
        <f t="shared" si="8"/>
        <v>9.4</v>
      </c>
      <c r="P1525">
        <f t="shared" si="8"/>
        <v>121000</v>
      </c>
      <c r="Q1525">
        <f t="shared" si="9"/>
        <v>242300</v>
      </c>
      <c r="R1525">
        <f t="shared" si="10"/>
        <v>49.9</v>
      </c>
      <c r="S1525">
        <f t="shared" si="10"/>
        <v>9.1</v>
      </c>
      <c r="T1525">
        <f t="shared" si="10"/>
        <v>119400</v>
      </c>
      <c r="U1525">
        <f t="shared" si="11"/>
        <v>244400</v>
      </c>
      <c r="V1525">
        <f t="shared" si="12"/>
        <v>48.9</v>
      </c>
      <c r="W1525">
        <f t="shared" si="12"/>
        <v>9.3000000000000007</v>
      </c>
      <c r="X1525">
        <f t="shared" si="12"/>
        <v>125700</v>
      </c>
      <c r="Y1525">
        <f t="shared" si="13"/>
        <v>238700</v>
      </c>
      <c r="Z1525">
        <f t="shared" si="14"/>
        <v>52.7</v>
      </c>
      <c r="AA1525">
        <f t="shared" si="14"/>
        <v>9.3000000000000007</v>
      </c>
      <c r="AB1525">
        <f t="shared" si="14"/>
        <v>127600</v>
      </c>
      <c r="AC1525">
        <f t="shared" si="15"/>
        <v>237200</v>
      </c>
      <c r="AD1525">
        <f t="shared" si="16"/>
        <v>53.8</v>
      </c>
      <c r="AE1525">
        <f t="shared" si="16"/>
        <v>9.3999999999999986</v>
      </c>
      <c r="AF1525">
        <f t="shared" si="16"/>
        <v>112300</v>
      </c>
      <c r="AG1525">
        <f t="shared" si="17"/>
        <v>233800</v>
      </c>
      <c r="AH1525">
        <f t="shared" si="18"/>
        <v>48.100000000000009</v>
      </c>
      <c r="AI1525">
        <f t="shared" si="18"/>
        <v>9.2000000000000011</v>
      </c>
      <c r="AJ1525">
        <f t="shared" si="18"/>
        <v>127800</v>
      </c>
      <c r="AK1525">
        <f t="shared" si="19"/>
        <v>238900</v>
      </c>
      <c r="AL1525">
        <f t="shared" si="20"/>
        <v>53.5</v>
      </c>
      <c r="AM1525">
        <f t="shared" si="20"/>
        <v>9.4</v>
      </c>
      <c r="AN1525">
        <f t="shared" si="20"/>
        <v>129300</v>
      </c>
      <c r="AO1525">
        <f t="shared" si="21"/>
        <v>237600</v>
      </c>
      <c r="AP1525">
        <f t="shared" si="22"/>
        <v>54.4</v>
      </c>
      <c r="AQ1525">
        <f t="shared" si="22"/>
        <v>9.3000000000000007</v>
      </c>
      <c r="AR1525">
        <f t="shared" si="22"/>
        <v>122000</v>
      </c>
      <c r="AS1525">
        <f t="shared" si="23"/>
        <v>233900</v>
      </c>
      <c r="AT1525">
        <f t="shared" si="24"/>
        <v>52.2</v>
      </c>
      <c r="AU1525">
        <f t="shared" si="24"/>
        <v>9.1999999999999993</v>
      </c>
      <c r="AV1525">
        <f t="shared" si="24"/>
        <v>135100</v>
      </c>
      <c r="AW1525">
        <f t="shared" si="25"/>
        <v>246800</v>
      </c>
      <c r="AX1525">
        <f t="shared" si="26"/>
        <v>54.7</v>
      </c>
      <c r="AY1525">
        <f t="shared" si="26"/>
        <v>9.1999999999999993</v>
      </c>
      <c r="AZ1525">
        <f t="shared" si="26"/>
        <v>122600</v>
      </c>
      <c r="BA1525">
        <f t="shared" si="27"/>
        <v>233900</v>
      </c>
      <c r="BB1525">
        <f t="shared" si="28"/>
        <v>52.400000000000006</v>
      </c>
      <c r="BC1525">
        <f t="shared" si="28"/>
        <v>9.3999999999999986</v>
      </c>
      <c r="BD1525">
        <f t="shared" si="28"/>
        <v>129600</v>
      </c>
      <c r="BE1525">
        <f t="shared" si="29"/>
        <v>241000</v>
      </c>
      <c r="BF1525">
        <f t="shared" si="30"/>
        <v>53.699999999999996</v>
      </c>
      <c r="BG1525">
        <f t="shared" si="30"/>
        <v>9.5</v>
      </c>
      <c r="BH1525">
        <f t="shared" si="30"/>
        <v>129400</v>
      </c>
      <c r="BI1525">
        <f t="shared" si="31"/>
        <v>241500</v>
      </c>
      <c r="BJ1525">
        <f t="shared" si="32"/>
        <v>53.6</v>
      </c>
      <c r="BK1525">
        <f t="shared" si="32"/>
        <v>9.1</v>
      </c>
      <c r="BL1525">
        <f t="shared" si="32"/>
        <v>130400</v>
      </c>
      <c r="BM1525">
        <f t="shared" si="33"/>
        <v>238300</v>
      </c>
      <c r="BN1525">
        <f t="shared" si="34"/>
        <v>54.800000000000004</v>
      </c>
      <c r="BO1525">
        <f t="shared" si="34"/>
        <v>9.5</v>
      </c>
      <c r="BP1525">
        <f t="shared" si="34"/>
        <v>126800</v>
      </c>
      <c r="BQ1525">
        <f t="shared" si="35"/>
        <v>232800</v>
      </c>
      <c r="BR1525">
        <f t="shared" si="36"/>
        <v>54.6</v>
      </c>
      <c r="BS1525">
        <f t="shared" si="36"/>
        <v>10.8</v>
      </c>
      <c r="BT1525">
        <f t="shared" si="36"/>
        <v>118200</v>
      </c>
      <c r="BU1525">
        <f t="shared" si="37"/>
        <v>227200</v>
      </c>
      <c r="BV1525">
        <f t="shared" si="38"/>
        <v>52.099999999999994</v>
      </c>
    </row>
    <row r="1526" spans="1:74" x14ac:dyDescent="0.3">
      <c r="A1526" t="s">
        <v>83</v>
      </c>
      <c r="B1526" t="str">
        <f>VLOOKUP(A1526,'class and classification'!$A$1:$B$338,2,FALSE)</f>
        <v>Predominantly Urban</v>
      </c>
      <c r="C1526" t="str">
        <f>VLOOKUP(A1526,'class and classification'!$A$1:$C$338,3,FALSE)</f>
        <v>MD</v>
      </c>
      <c r="D1526">
        <f t="shared" si="2"/>
        <v>59400</v>
      </c>
      <c r="E1526">
        <f t="shared" si="3"/>
        <v>124900</v>
      </c>
      <c r="F1526">
        <f t="shared" si="4"/>
        <v>47.599999999999994</v>
      </c>
      <c r="G1526">
        <f t="shared" si="4"/>
        <v>8.6</v>
      </c>
      <c r="H1526">
        <f t="shared" si="4"/>
        <v>59700</v>
      </c>
      <c r="I1526">
        <f t="shared" si="5"/>
        <v>118900</v>
      </c>
      <c r="J1526">
        <f t="shared" si="6"/>
        <v>50.4</v>
      </c>
      <c r="K1526">
        <f t="shared" si="6"/>
        <v>8.8999999999999986</v>
      </c>
      <c r="L1526">
        <f t="shared" si="6"/>
        <v>58200</v>
      </c>
      <c r="M1526">
        <f t="shared" si="7"/>
        <v>123000</v>
      </c>
      <c r="N1526">
        <f t="shared" si="8"/>
        <v>47.300000000000004</v>
      </c>
      <c r="O1526">
        <f t="shared" si="8"/>
        <v>8.9</v>
      </c>
      <c r="P1526">
        <f t="shared" si="8"/>
        <v>61800</v>
      </c>
      <c r="Q1526">
        <f t="shared" si="9"/>
        <v>126200</v>
      </c>
      <c r="R1526">
        <f t="shared" si="10"/>
        <v>49.099999999999994</v>
      </c>
      <c r="S1526">
        <f t="shared" si="10"/>
        <v>9.1000000000000014</v>
      </c>
      <c r="T1526">
        <f t="shared" si="10"/>
        <v>59500</v>
      </c>
      <c r="U1526">
        <f t="shared" si="11"/>
        <v>122100</v>
      </c>
      <c r="V1526">
        <f t="shared" si="12"/>
        <v>48.7</v>
      </c>
      <c r="W1526">
        <f t="shared" si="12"/>
        <v>9.7000000000000011</v>
      </c>
      <c r="X1526">
        <f t="shared" si="12"/>
        <v>62200</v>
      </c>
      <c r="Y1526">
        <f t="shared" si="13"/>
        <v>125300</v>
      </c>
      <c r="Z1526">
        <f t="shared" si="14"/>
        <v>49.600000000000009</v>
      </c>
      <c r="AA1526">
        <f t="shared" si="14"/>
        <v>10</v>
      </c>
      <c r="AB1526">
        <f t="shared" si="14"/>
        <v>56300</v>
      </c>
      <c r="AC1526">
        <f t="shared" si="15"/>
        <v>117800</v>
      </c>
      <c r="AD1526">
        <f t="shared" si="16"/>
        <v>47.8</v>
      </c>
      <c r="AE1526">
        <f t="shared" si="16"/>
        <v>10</v>
      </c>
      <c r="AF1526">
        <f t="shared" si="16"/>
        <v>57900</v>
      </c>
      <c r="AG1526">
        <f t="shared" si="17"/>
        <v>122600</v>
      </c>
      <c r="AH1526">
        <f t="shared" si="18"/>
        <v>47.2</v>
      </c>
      <c r="AI1526">
        <f t="shared" si="18"/>
        <v>9.8000000000000007</v>
      </c>
      <c r="AJ1526">
        <f t="shared" si="18"/>
        <v>58200</v>
      </c>
      <c r="AK1526">
        <f t="shared" si="19"/>
        <v>119500</v>
      </c>
      <c r="AL1526">
        <f t="shared" si="20"/>
        <v>48.7</v>
      </c>
      <c r="AM1526">
        <f t="shared" si="20"/>
        <v>9.6000000000000014</v>
      </c>
      <c r="AN1526">
        <f t="shared" si="20"/>
        <v>58900</v>
      </c>
      <c r="AO1526">
        <f t="shared" si="21"/>
        <v>118800</v>
      </c>
      <c r="AP1526">
        <f t="shared" si="22"/>
        <v>49.6</v>
      </c>
      <c r="AQ1526">
        <f t="shared" si="22"/>
        <v>9.3000000000000007</v>
      </c>
      <c r="AR1526">
        <f t="shared" si="22"/>
        <v>60100</v>
      </c>
      <c r="AS1526">
        <f t="shared" si="23"/>
        <v>123900</v>
      </c>
      <c r="AT1526">
        <f t="shared" si="24"/>
        <v>48.5</v>
      </c>
      <c r="AU1526">
        <f t="shared" si="24"/>
        <v>9.4</v>
      </c>
      <c r="AV1526">
        <f t="shared" si="24"/>
        <v>61100</v>
      </c>
      <c r="AW1526">
        <f t="shared" si="25"/>
        <v>126400</v>
      </c>
      <c r="AX1526">
        <f t="shared" si="26"/>
        <v>48.3</v>
      </c>
      <c r="AY1526">
        <f t="shared" si="26"/>
        <v>9.6999999999999993</v>
      </c>
      <c r="AZ1526">
        <f t="shared" si="26"/>
        <v>66300</v>
      </c>
      <c r="BA1526">
        <f t="shared" si="27"/>
        <v>127200</v>
      </c>
      <c r="BB1526">
        <f t="shared" si="28"/>
        <v>52.1</v>
      </c>
      <c r="BC1526">
        <f t="shared" si="28"/>
        <v>10.4</v>
      </c>
      <c r="BD1526">
        <f t="shared" si="28"/>
        <v>67200</v>
      </c>
      <c r="BE1526">
        <f t="shared" si="29"/>
        <v>127900</v>
      </c>
      <c r="BF1526">
        <f t="shared" si="30"/>
        <v>52.5</v>
      </c>
      <c r="BG1526">
        <f t="shared" si="30"/>
        <v>11</v>
      </c>
      <c r="BH1526">
        <f t="shared" si="30"/>
        <v>63600</v>
      </c>
      <c r="BI1526">
        <f t="shared" si="31"/>
        <v>126800</v>
      </c>
      <c r="BJ1526">
        <f t="shared" si="32"/>
        <v>50.2</v>
      </c>
      <c r="BK1526">
        <f t="shared" si="32"/>
        <v>10.299999999999999</v>
      </c>
      <c r="BL1526">
        <f t="shared" si="32"/>
        <v>65500</v>
      </c>
      <c r="BM1526">
        <f t="shared" si="33"/>
        <v>126600</v>
      </c>
      <c r="BN1526">
        <f t="shared" si="34"/>
        <v>51.8</v>
      </c>
      <c r="BO1526">
        <f t="shared" si="34"/>
        <v>10.400000000000002</v>
      </c>
      <c r="BP1526">
        <f t="shared" si="34"/>
        <v>66200</v>
      </c>
      <c r="BQ1526">
        <f t="shared" si="35"/>
        <v>124600</v>
      </c>
      <c r="BR1526">
        <f t="shared" si="36"/>
        <v>53.2</v>
      </c>
      <c r="BS1526">
        <f t="shared" si="36"/>
        <v>13.3</v>
      </c>
      <c r="BT1526">
        <f t="shared" si="36"/>
        <v>66900</v>
      </c>
      <c r="BU1526">
        <f t="shared" si="37"/>
        <v>124600</v>
      </c>
      <c r="BV1526">
        <f t="shared" si="38"/>
        <v>53.699999999999996</v>
      </c>
    </row>
    <row r="1527" spans="1:74" x14ac:dyDescent="0.3">
      <c r="A1527" t="s">
        <v>84</v>
      </c>
      <c r="B1527" t="str">
        <f>VLOOKUP(A1527,'class and classification'!$A$1:$B$338,2,FALSE)</f>
        <v>Predominantly Urban</v>
      </c>
      <c r="C1527" t="str">
        <f>VLOOKUP(A1527,'class and classification'!$A$1:$C$338,3,FALSE)</f>
        <v>MD</v>
      </c>
      <c r="D1527">
        <f t="shared" si="2"/>
        <v>42100</v>
      </c>
      <c r="E1527">
        <f t="shared" si="3"/>
        <v>88200</v>
      </c>
      <c r="F1527">
        <f t="shared" ref="F1527:H1546" si="39">SUMIF($A$10:$A$1475,$A1527,F$10:F$1475)</f>
        <v>47.7</v>
      </c>
      <c r="G1527">
        <f t="shared" si="39"/>
        <v>8.5</v>
      </c>
      <c r="H1527">
        <f t="shared" si="39"/>
        <v>45700</v>
      </c>
      <c r="I1527">
        <f t="shared" si="5"/>
        <v>89000</v>
      </c>
      <c r="J1527">
        <f t="shared" ref="J1527:L1546" si="40">SUMIF($A$10:$A$1475,$A1527,J$10:J$1475)</f>
        <v>51.300000000000004</v>
      </c>
      <c r="K1527">
        <f t="shared" si="40"/>
        <v>9</v>
      </c>
      <c r="L1527">
        <f t="shared" si="40"/>
        <v>43600</v>
      </c>
      <c r="M1527">
        <f t="shared" si="7"/>
        <v>84700</v>
      </c>
      <c r="N1527">
        <f t="shared" ref="N1527:P1546" si="41">SUMIF($A$10:$A$1475,$A1527,N$10:N$1475)</f>
        <v>51.5</v>
      </c>
      <c r="O1527">
        <f t="shared" si="41"/>
        <v>9.1</v>
      </c>
      <c r="P1527">
        <f t="shared" si="41"/>
        <v>44200</v>
      </c>
      <c r="Q1527">
        <f t="shared" si="9"/>
        <v>88300</v>
      </c>
      <c r="R1527">
        <f t="shared" ref="R1527:T1546" si="42">SUMIF($A$10:$A$1475,$A1527,R$10:R$1475)</f>
        <v>50.2</v>
      </c>
      <c r="S1527">
        <f t="shared" si="42"/>
        <v>8.8999999999999986</v>
      </c>
      <c r="T1527">
        <f t="shared" si="42"/>
        <v>46000</v>
      </c>
      <c r="U1527">
        <f t="shared" si="11"/>
        <v>85900</v>
      </c>
      <c r="V1527">
        <f t="shared" ref="V1527:X1546" si="43">SUMIF($A$10:$A$1475,$A1527,V$10:V$1475)</f>
        <v>53.6</v>
      </c>
      <c r="W1527">
        <f t="shared" si="43"/>
        <v>9.5</v>
      </c>
      <c r="X1527">
        <f t="shared" si="43"/>
        <v>43100</v>
      </c>
      <c r="Y1527">
        <f t="shared" si="13"/>
        <v>82700</v>
      </c>
      <c r="Z1527">
        <f t="shared" ref="Z1527:AB1546" si="44">SUMIF($A$10:$A$1475,$A1527,Z$10:Z$1475)</f>
        <v>52.1</v>
      </c>
      <c r="AA1527">
        <f t="shared" si="44"/>
        <v>10</v>
      </c>
      <c r="AB1527">
        <f t="shared" si="44"/>
        <v>45300</v>
      </c>
      <c r="AC1527">
        <f t="shared" si="15"/>
        <v>85600</v>
      </c>
      <c r="AD1527">
        <f t="shared" ref="AD1527:AF1546" si="45">SUMIF($A$10:$A$1475,$A1527,AD$10:AD$1475)</f>
        <v>52.9</v>
      </c>
      <c r="AE1527">
        <f t="shared" si="45"/>
        <v>9.6999999999999993</v>
      </c>
      <c r="AF1527">
        <f t="shared" si="45"/>
        <v>44900</v>
      </c>
      <c r="AG1527">
        <f t="shared" si="17"/>
        <v>86200</v>
      </c>
      <c r="AH1527">
        <f t="shared" ref="AH1527:AJ1546" si="46">SUMIF($A$10:$A$1475,$A1527,AH$10:AH$1475)</f>
        <v>52.1</v>
      </c>
      <c r="AI1527">
        <f t="shared" si="46"/>
        <v>9.8000000000000007</v>
      </c>
      <c r="AJ1527">
        <f t="shared" si="46"/>
        <v>45900</v>
      </c>
      <c r="AK1527">
        <f t="shared" si="19"/>
        <v>90100</v>
      </c>
      <c r="AL1527">
        <f t="shared" ref="AL1527:AN1546" si="47">SUMIF($A$10:$A$1475,$A1527,AL$10:AL$1475)</f>
        <v>51.100000000000009</v>
      </c>
      <c r="AM1527">
        <f t="shared" si="47"/>
        <v>10.1</v>
      </c>
      <c r="AN1527">
        <f t="shared" si="47"/>
        <v>50700</v>
      </c>
      <c r="AO1527">
        <f t="shared" si="21"/>
        <v>87600</v>
      </c>
      <c r="AP1527">
        <f t="shared" ref="AP1527:AR1546" si="48">SUMIF($A$10:$A$1475,$A1527,AP$10:AP$1475)</f>
        <v>57.900000000000006</v>
      </c>
      <c r="AQ1527">
        <f t="shared" si="48"/>
        <v>10.7</v>
      </c>
      <c r="AR1527">
        <f t="shared" si="48"/>
        <v>47400</v>
      </c>
      <c r="AS1527">
        <f t="shared" si="23"/>
        <v>86500</v>
      </c>
      <c r="AT1527">
        <f t="shared" ref="AT1527:AV1546" si="49">SUMIF($A$10:$A$1475,$A1527,AT$10:AT$1475)</f>
        <v>54.899999999999991</v>
      </c>
      <c r="AU1527">
        <f t="shared" si="49"/>
        <v>11</v>
      </c>
      <c r="AV1527">
        <f t="shared" si="49"/>
        <v>45100</v>
      </c>
      <c r="AW1527">
        <f t="shared" si="25"/>
        <v>86500</v>
      </c>
      <c r="AX1527">
        <f t="shared" ref="AX1527:AZ1546" si="50">SUMIF($A$10:$A$1475,$A1527,AX$10:AX$1475)</f>
        <v>52.2</v>
      </c>
      <c r="AY1527">
        <f t="shared" si="50"/>
        <v>10.8</v>
      </c>
      <c r="AZ1527">
        <f t="shared" si="50"/>
        <v>48100</v>
      </c>
      <c r="BA1527">
        <f t="shared" si="27"/>
        <v>87700</v>
      </c>
      <c r="BB1527">
        <f t="shared" ref="BB1527:BD1546" si="51">SUMIF($A$10:$A$1475,$A1527,BB$10:BB$1475)</f>
        <v>55</v>
      </c>
      <c r="BC1527">
        <f t="shared" si="51"/>
        <v>10.499999999999998</v>
      </c>
      <c r="BD1527">
        <f t="shared" si="51"/>
        <v>47500</v>
      </c>
      <c r="BE1527">
        <f t="shared" si="29"/>
        <v>88900</v>
      </c>
      <c r="BF1527">
        <f t="shared" ref="BF1527:BH1546" si="52">SUMIF($A$10:$A$1475,$A1527,BF$10:BF$1475)</f>
        <v>53.5</v>
      </c>
      <c r="BG1527">
        <f t="shared" si="52"/>
        <v>10.199999999999999</v>
      </c>
      <c r="BH1527">
        <f t="shared" si="52"/>
        <v>46800</v>
      </c>
      <c r="BI1527">
        <f t="shared" si="31"/>
        <v>85100</v>
      </c>
      <c r="BJ1527">
        <f t="shared" ref="BJ1527:BL1546" si="53">SUMIF($A$10:$A$1475,$A1527,BJ$10:BJ$1475)</f>
        <v>54.900000000000006</v>
      </c>
      <c r="BK1527">
        <f t="shared" si="53"/>
        <v>10.199999999999999</v>
      </c>
      <c r="BL1527">
        <f t="shared" si="53"/>
        <v>49100</v>
      </c>
      <c r="BM1527">
        <f t="shared" si="33"/>
        <v>87200</v>
      </c>
      <c r="BN1527">
        <f t="shared" ref="BN1527:BP1546" si="54">SUMIF($A$10:$A$1475,$A1527,BN$10:BN$1475)</f>
        <v>56.300000000000004</v>
      </c>
      <c r="BO1527">
        <f t="shared" si="54"/>
        <v>10.3</v>
      </c>
      <c r="BP1527">
        <f t="shared" si="54"/>
        <v>53600</v>
      </c>
      <c r="BQ1527">
        <f t="shared" si="35"/>
        <v>88300</v>
      </c>
      <c r="BR1527">
        <f t="shared" ref="BR1527:BT1546" si="55">SUMIF($A$10:$A$1475,$A1527,BR$10:BR$1475)</f>
        <v>60.699999999999996</v>
      </c>
      <c r="BS1527">
        <f t="shared" si="55"/>
        <v>11.899999999999999</v>
      </c>
      <c r="BT1527">
        <f t="shared" si="55"/>
        <v>55300</v>
      </c>
      <c r="BU1527">
        <f t="shared" si="37"/>
        <v>90500</v>
      </c>
      <c r="BV1527">
        <f t="shared" si="38"/>
        <v>61.2</v>
      </c>
    </row>
    <row r="1528" spans="1:74" x14ac:dyDescent="0.3">
      <c r="A1528" t="s">
        <v>85</v>
      </c>
      <c r="B1528" t="str">
        <f>VLOOKUP(A1528,'class and classification'!$A$1:$B$338,2,FALSE)</f>
        <v>Predominantly Urban</v>
      </c>
      <c r="C1528" t="str">
        <f>VLOOKUP(A1528,'class and classification'!$A$1:$C$338,3,FALSE)</f>
        <v>MD</v>
      </c>
      <c r="D1528">
        <f t="shared" si="2"/>
        <v>84000</v>
      </c>
      <c r="E1528">
        <f t="shared" si="3"/>
        <v>181200</v>
      </c>
      <c r="F1528">
        <f t="shared" si="39"/>
        <v>46.3</v>
      </c>
      <c r="G1528">
        <f t="shared" si="39"/>
        <v>8.6000000000000014</v>
      </c>
      <c r="H1528">
        <f t="shared" si="39"/>
        <v>85200</v>
      </c>
      <c r="I1528">
        <f t="shared" si="5"/>
        <v>188500</v>
      </c>
      <c r="J1528">
        <f t="shared" si="40"/>
        <v>45.300000000000004</v>
      </c>
      <c r="K1528">
        <f t="shared" si="40"/>
        <v>8.6999999999999993</v>
      </c>
      <c r="L1528">
        <f t="shared" si="40"/>
        <v>104400</v>
      </c>
      <c r="M1528">
        <f t="shared" si="7"/>
        <v>208200</v>
      </c>
      <c r="N1528">
        <f t="shared" si="41"/>
        <v>50.2</v>
      </c>
      <c r="O1528">
        <f t="shared" si="41"/>
        <v>8.8000000000000007</v>
      </c>
      <c r="P1528">
        <f t="shared" si="41"/>
        <v>108000</v>
      </c>
      <c r="Q1528">
        <f t="shared" si="9"/>
        <v>207700</v>
      </c>
      <c r="R1528">
        <f t="shared" si="42"/>
        <v>52</v>
      </c>
      <c r="S1528">
        <f t="shared" si="42"/>
        <v>8.7999999999999989</v>
      </c>
      <c r="T1528">
        <f t="shared" si="42"/>
        <v>97800</v>
      </c>
      <c r="U1528">
        <f t="shared" si="11"/>
        <v>199300</v>
      </c>
      <c r="V1528">
        <f t="shared" si="43"/>
        <v>49.099999999999994</v>
      </c>
      <c r="W1528">
        <f t="shared" si="43"/>
        <v>9.1</v>
      </c>
      <c r="X1528">
        <f t="shared" si="43"/>
        <v>93100</v>
      </c>
      <c r="Y1528">
        <f t="shared" si="13"/>
        <v>202200</v>
      </c>
      <c r="Z1528">
        <f t="shared" si="44"/>
        <v>46.099999999999994</v>
      </c>
      <c r="AA1528">
        <f t="shared" si="44"/>
        <v>8.4</v>
      </c>
      <c r="AB1528">
        <f t="shared" si="44"/>
        <v>101600</v>
      </c>
      <c r="AC1528">
        <f t="shared" si="15"/>
        <v>208600</v>
      </c>
      <c r="AD1528">
        <f t="shared" si="45"/>
        <v>48.699999999999996</v>
      </c>
      <c r="AE1528">
        <f t="shared" si="45"/>
        <v>8.5</v>
      </c>
      <c r="AF1528">
        <f t="shared" si="45"/>
        <v>100500</v>
      </c>
      <c r="AG1528">
        <f t="shared" si="17"/>
        <v>209300</v>
      </c>
      <c r="AH1528">
        <f t="shared" si="46"/>
        <v>47.999999999999993</v>
      </c>
      <c r="AI1528">
        <f t="shared" si="46"/>
        <v>8.5</v>
      </c>
      <c r="AJ1528">
        <f t="shared" si="46"/>
        <v>109000</v>
      </c>
      <c r="AK1528">
        <f t="shared" si="19"/>
        <v>214900</v>
      </c>
      <c r="AL1528">
        <f t="shared" si="47"/>
        <v>50.8</v>
      </c>
      <c r="AM1528">
        <f t="shared" si="47"/>
        <v>8.7999999999999989</v>
      </c>
      <c r="AN1528">
        <f t="shared" si="47"/>
        <v>112900</v>
      </c>
      <c r="AO1528">
        <f t="shared" si="21"/>
        <v>224300</v>
      </c>
      <c r="AP1528">
        <f t="shared" si="48"/>
        <v>50.400000000000006</v>
      </c>
      <c r="AQ1528">
        <f t="shared" si="48"/>
        <v>8.8000000000000007</v>
      </c>
      <c r="AR1528">
        <f t="shared" si="48"/>
        <v>116600</v>
      </c>
      <c r="AS1528">
        <f t="shared" si="23"/>
        <v>228400</v>
      </c>
      <c r="AT1528">
        <f t="shared" si="49"/>
        <v>51.1</v>
      </c>
      <c r="AU1528">
        <f t="shared" si="49"/>
        <v>8.6999999999999993</v>
      </c>
      <c r="AV1528">
        <f t="shared" si="49"/>
        <v>126000</v>
      </c>
      <c r="AW1528">
        <f t="shared" si="25"/>
        <v>236300</v>
      </c>
      <c r="AX1528">
        <f t="shared" si="50"/>
        <v>53.400000000000006</v>
      </c>
      <c r="AY1528">
        <f t="shared" si="50"/>
        <v>9.1000000000000014</v>
      </c>
      <c r="AZ1528">
        <f t="shared" si="50"/>
        <v>122000</v>
      </c>
      <c r="BA1528">
        <f t="shared" si="27"/>
        <v>244300</v>
      </c>
      <c r="BB1528">
        <f t="shared" si="51"/>
        <v>50</v>
      </c>
      <c r="BC1528">
        <f t="shared" si="51"/>
        <v>8.9</v>
      </c>
      <c r="BD1528">
        <f t="shared" si="51"/>
        <v>128300</v>
      </c>
      <c r="BE1528">
        <f t="shared" si="29"/>
        <v>263100</v>
      </c>
      <c r="BF1528">
        <f t="shared" si="52"/>
        <v>48.8</v>
      </c>
      <c r="BG1528">
        <f t="shared" si="52"/>
        <v>9.3000000000000007</v>
      </c>
      <c r="BH1528">
        <f t="shared" si="52"/>
        <v>139200</v>
      </c>
      <c r="BI1528">
        <f t="shared" si="31"/>
        <v>270000</v>
      </c>
      <c r="BJ1528">
        <f t="shared" si="53"/>
        <v>51.600000000000009</v>
      </c>
      <c r="BK1528">
        <f t="shared" si="53"/>
        <v>9.4</v>
      </c>
      <c r="BL1528">
        <f t="shared" si="53"/>
        <v>142800</v>
      </c>
      <c r="BM1528">
        <f t="shared" si="33"/>
        <v>262300</v>
      </c>
      <c r="BN1528">
        <f t="shared" si="54"/>
        <v>54.400000000000006</v>
      </c>
      <c r="BO1528">
        <f t="shared" si="54"/>
        <v>10.200000000000001</v>
      </c>
      <c r="BP1528">
        <f t="shared" si="54"/>
        <v>153600</v>
      </c>
      <c r="BQ1528">
        <f t="shared" si="35"/>
        <v>264200</v>
      </c>
      <c r="BR1528">
        <f t="shared" si="55"/>
        <v>58.1</v>
      </c>
      <c r="BS1528">
        <f t="shared" si="55"/>
        <v>13</v>
      </c>
      <c r="BT1528">
        <f t="shared" si="55"/>
        <v>168500</v>
      </c>
      <c r="BU1528">
        <f t="shared" si="37"/>
        <v>273900</v>
      </c>
      <c r="BV1528">
        <f t="shared" si="38"/>
        <v>61.5</v>
      </c>
    </row>
    <row r="1529" spans="1:74" x14ac:dyDescent="0.3">
      <c r="A1529" t="s">
        <v>86</v>
      </c>
      <c r="B1529" t="str">
        <f>VLOOKUP(A1529,'class and classification'!$A$1:$B$338,2,FALSE)</f>
        <v>Predominantly Urban</v>
      </c>
      <c r="C1529" t="str">
        <f>VLOOKUP(A1529,'class and classification'!$A$1:$C$338,3,FALSE)</f>
        <v>MD</v>
      </c>
      <c r="D1529">
        <f t="shared" si="2"/>
        <v>45700</v>
      </c>
      <c r="E1529">
        <f t="shared" si="3"/>
        <v>98400</v>
      </c>
      <c r="F1529">
        <f t="shared" si="39"/>
        <v>46.5</v>
      </c>
      <c r="G1529">
        <f t="shared" si="39"/>
        <v>9.1999999999999993</v>
      </c>
      <c r="H1529">
        <f t="shared" si="39"/>
        <v>48800</v>
      </c>
      <c r="I1529">
        <f t="shared" si="5"/>
        <v>103900</v>
      </c>
      <c r="J1529">
        <f t="shared" si="40"/>
        <v>47</v>
      </c>
      <c r="K1529">
        <f t="shared" si="40"/>
        <v>9.4</v>
      </c>
      <c r="L1529">
        <f t="shared" si="40"/>
        <v>44400</v>
      </c>
      <c r="M1529">
        <f t="shared" si="7"/>
        <v>96500</v>
      </c>
      <c r="N1529">
        <f t="shared" si="41"/>
        <v>45.9</v>
      </c>
      <c r="O1529">
        <f t="shared" si="41"/>
        <v>9.1</v>
      </c>
      <c r="P1529">
        <f t="shared" si="41"/>
        <v>43400</v>
      </c>
      <c r="Q1529">
        <f t="shared" si="9"/>
        <v>94100</v>
      </c>
      <c r="R1529">
        <f t="shared" si="42"/>
        <v>46</v>
      </c>
      <c r="S1529">
        <f t="shared" si="42"/>
        <v>9.6999999999999993</v>
      </c>
      <c r="T1529">
        <f t="shared" si="42"/>
        <v>43700</v>
      </c>
      <c r="U1529">
        <f t="shared" si="11"/>
        <v>92800</v>
      </c>
      <c r="V1529">
        <f t="shared" si="43"/>
        <v>47.3</v>
      </c>
      <c r="W1529">
        <f t="shared" si="43"/>
        <v>9.3000000000000007</v>
      </c>
      <c r="X1529">
        <f t="shared" si="43"/>
        <v>46800</v>
      </c>
      <c r="Y1529">
        <f t="shared" si="13"/>
        <v>94500</v>
      </c>
      <c r="Z1529">
        <f t="shared" si="44"/>
        <v>49.599999999999994</v>
      </c>
      <c r="AA1529">
        <f t="shared" si="44"/>
        <v>9.5</v>
      </c>
      <c r="AB1529">
        <f t="shared" si="44"/>
        <v>49300</v>
      </c>
      <c r="AC1529">
        <f t="shared" si="15"/>
        <v>98000</v>
      </c>
      <c r="AD1529">
        <f t="shared" si="45"/>
        <v>50.4</v>
      </c>
      <c r="AE1529">
        <f t="shared" si="45"/>
        <v>9.4</v>
      </c>
      <c r="AF1529">
        <f t="shared" si="45"/>
        <v>43500</v>
      </c>
      <c r="AG1529">
        <f t="shared" si="17"/>
        <v>93800</v>
      </c>
      <c r="AH1529">
        <f t="shared" si="46"/>
        <v>46.2</v>
      </c>
      <c r="AI1529">
        <f t="shared" si="46"/>
        <v>9.1</v>
      </c>
      <c r="AJ1529">
        <f t="shared" si="46"/>
        <v>41500</v>
      </c>
      <c r="AK1529">
        <f t="shared" si="19"/>
        <v>93600</v>
      </c>
      <c r="AL1529">
        <f t="shared" si="47"/>
        <v>44.4</v>
      </c>
      <c r="AM1529">
        <f t="shared" si="47"/>
        <v>9.3000000000000007</v>
      </c>
      <c r="AN1529">
        <f t="shared" si="47"/>
        <v>43100</v>
      </c>
      <c r="AO1529">
        <f t="shared" si="21"/>
        <v>96300</v>
      </c>
      <c r="AP1529">
        <f t="shared" si="48"/>
        <v>44.8</v>
      </c>
      <c r="AQ1529">
        <f t="shared" si="48"/>
        <v>9.1999999999999993</v>
      </c>
      <c r="AR1529">
        <f t="shared" si="48"/>
        <v>38800</v>
      </c>
      <c r="AS1529">
        <f t="shared" si="23"/>
        <v>93400</v>
      </c>
      <c r="AT1529">
        <f t="shared" si="49"/>
        <v>41.6</v>
      </c>
      <c r="AU1529">
        <f t="shared" si="49"/>
        <v>9.3000000000000007</v>
      </c>
      <c r="AV1529">
        <f t="shared" si="49"/>
        <v>47500</v>
      </c>
      <c r="AW1529">
        <f t="shared" si="25"/>
        <v>94100</v>
      </c>
      <c r="AX1529">
        <f t="shared" si="50"/>
        <v>50.699999999999996</v>
      </c>
      <c r="AY1529">
        <f t="shared" si="50"/>
        <v>10.399999999999999</v>
      </c>
      <c r="AZ1529">
        <f t="shared" si="50"/>
        <v>47000</v>
      </c>
      <c r="BA1529">
        <f t="shared" si="27"/>
        <v>100900</v>
      </c>
      <c r="BB1529">
        <f t="shared" si="51"/>
        <v>46.699999999999996</v>
      </c>
      <c r="BC1529">
        <f t="shared" si="51"/>
        <v>10.1</v>
      </c>
      <c r="BD1529">
        <f t="shared" si="51"/>
        <v>45000</v>
      </c>
      <c r="BE1529">
        <f t="shared" si="29"/>
        <v>98700</v>
      </c>
      <c r="BF1529">
        <f t="shared" si="52"/>
        <v>45.500000000000007</v>
      </c>
      <c r="BG1529">
        <f t="shared" si="52"/>
        <v>10</v>
      </c>
      <c r="BH1529">
        <f t="shared" si="52"/>
        <v>50300</v>
      </c>
      <c r="BI1529">
        <f t="shared" si="31"/>
        <v>99500</v>
      </c>
      <c r="BJ1529">
        <f t="shared" si="53"/>
        <v>50.6</v>
      </c>
      <c r="BK1529">
        <f t="shared" si="53"/>
        <v>10.7</v>
      </c>
      <c r="BL1529">
        <f t="shared" si="53"/>
        <v>51200</v>
      </c>
      <c r="BM1529">
        <f t="shared" si="33"/>
        <v>105000</v>
      </c>
      <c r="BN1529">
        <f t="shared" si="54"/>
        <v>48.900000000000006</v>
      </c>
      <c r="BO1529">
        <f t="shared" si="54"/>
        <v>9.9</v>
      </c>
      <c r="BP1529">
        <f t="shared" si="54"/>
        <v>53900</v>
      </c>
      <c r="BQ1529">
        <f t="shared" si="35"/>
        <v>106000</v>
      </c>
      <c r="BR1529">
        <f t="shared" si="55"/>
        <v>50.900000000000006</v>
      </c>
      <c r="BS1529">
        <f t="shared" si="55"/>
        <v>12.6</v>
      </c>
      <c r="BT1529">
        <f t="shared" si="55"/>
        <v>46700</v>
      </c>
      <c r="BU1529">
        <f t="shared" si="37"/>
        <v>97300</v>
      </c>
      <c r="BV1529">
        <f t="shared" si="38"/>
        <v>48</v>
      </c>
    </row>
    <row r="1530" spans="1:74" x14ac:dyDescent="0.3">
      <c r="A1530" t="s">
        <v>87</v>
      </c>
      <c r="B1530" t="str">
        <f>VLOOKUP(A1530,'class and classification'!$A$1:$B$338,2,FALSE)</f>
        <v>Predominantly Urban</v>
      </c>
      <c r="C1530" t="str">
        <f>VLOOKUP(A1530,'class and classification'!$A$1:$C$338,3,FALSE)</f>
        <v>MD</v>
      </c>
      <c r="D1530">
        <f t="shared" si="2"/>
        <v>43700</v>
      </c>
      <c r="E1530">
        <f t="shared" si="3"/>
        <v>92600</v>
      </c>
      <c r="F1530">
        <f t="shared" si="39"/>
        <v>47.099999999999994</v>
      </c>
      <c r="G1530">
        <f t="shared" si="39"/>
        <v>9.1999999999999993</v>
      </c>
      <c r="H1530">
        <f t="shared" si="39"/>
        <v>45300</v>
      </c>
      <c r="I1530">
        <f t="shared" si="5"/>
        <v>94000</v>
      </c>
      <c r="J1530">
        <f t="shared" si="40"/>
        <v>48.099999999999994</v>
      </c>
      <c r="K1530">
        <f t="shared" si="40"/>
        <v>8.8999999999999986</v>
      </c>
      <c r="L1530">
        <f t="shared" si="40"/>
        <v>44100</v>
      </c>
      <c r="M1530">
        <f t="shared" si="7"/>
        <v>94800</v>
      </c>
      <c r="N1530">
        <f t="shared" si="41"/>
        <v>46.5</v>
      </c>
      <c r="O1530">
        <f t="shared" si="41"/>
        <v>8.8999999999999986</v>
      </c>
      <c r="P1530">
        <f t="shared" si="41"/>
        <v>41100</v>
      </c>
      <c r="Q1530">
        <f t="shared" si="9"/>
        <v>90600</v>
      </c>
      <c r="R1530">
        <f t="shared" si="42"/>
        <v>45.3</v>
      </c>
      <c r="S1530">
        <f t="shared" si="42"/>
        <v>9</v>
      </c>
      <c r="T1530">
        <f t="shared" si="42"/>
        <v>43200</v>
      </c>
      <c r="U1530">
        <f t="shared" si="11"/>
        <v>93400</v>
      </c>
      <c r="V1530">
        <f t="shared" si="43"/>
        <v>46.300000000000004</v>
      </c>
      <c r="W1530">
        <f t="shared" si="43"/>
        <v>9.1</v>
      </c>
      <c r="X1530">
        <f t="shared" si="43"/>
        <v>43300</v>
      </c>
      <c r="Y1530">
        <f t="shared" si="13"/>
        <v>89900</v>
      </c>
      <c r="Z1530">
        <f t="shared" si="44"/>
        <v>48.2</v>
      </c>
      <c r="AA1530">
        <f t="shared" si="44"/>
        <v>9</v>
      </c>
      <c r="AB1530">
        <f t="shared" si="44"/>
        <v>43100</v>
      </c>
      <c r="AC1530">
        <f t="shared" si="15"/>
        <v>90400</v>
      </c>
      <c r="AD1530">
        <f t="shared" si="45"/>
        <v>47.7</v>
      </c>
      <c r="AE1530">
        <f t="shared" si="45"/>
        <v>8.9</v>
      </c>
      <c r="AF1530">
        <f t="shared" si="45"/>
        <v>40400</v>
      </c>
      <c r="AG1530">
        <f t="shared" si="17"/>
        <v>87500</v>
      </c>
      <c r="AH1530">
        <f t="shared" si="46"/>
        <v>46.2</v>
      </c>
      <c r="AI1530">
        <f t="shared" si="46"/>
        <v>9.3000000000000007</v>
      </c>
      <c r="AJ1530">
        <f t="shared" si="46"/>
        <v>40200</v>
      </c>
      <c r="AK1530">
        <f t="shared" si="19"/>
        <v>85900</v>
      </c>
      <c r="AL1530">
        <f t="shared" si="47"/>
        <v>46.900000000000006</v>
      </c>
      <c r="AM1530">
        <f t="shared" si="47"/>
        <v>9.3999999999999986</v>
      </c>
      <c r="AN1530">
        <f t="shared" si="47"/>
        <v>37000</v>
      </c>
      <c r="AO1530">
        <f t="shared" si="21"/>
        <v>86700</v>
      </c>
      <c r="AP1530">
        <f t="shared" si="48"/>
        <v>42.7</v>
      </c>
      <c r="AQ1530">
        <f t="shared" si="48"/>
        <v>8.8999999999999986</v>
      </c>
      <c r="AR1530">
        <f t="shared" si="48"/>
        <v>40600</v>
      </c>
      <c r="AS1530">
        <f t="shared" si="23"/>
        <v>86800</v>
      </c>
      <c r="AT1530">
        <f t="shared" si="49"/>
        <v>46.8</v>
      </c>
      <c r="AU1530">
        <f t="shared" si="49"/>
        <v>9.3999999999999986</v>
      </c>
      <c r="AV1530">
        <f t="shared" si="49"/>
        <v>41500</v>
      </c>
      <c r="AW1530">
        <f t="shared" si="25"/>
        <v>88600</v>
      </c>
      <c r="AX1530">
        <f t="shared" si="50"/>
        <v>47</v>
      </c>
      <c r="AY1530">
        <f t="shared" si="50"/>
        <v>9.4000000000000021</v>
      </c>
      <c r="AZ1530">
        <f t="shared" si="50"/>
        <v>41000</v>
      </c>
      <c r="BA1530">
        <f t="shared" si="27"/>
        <v>85600</v>
      </c>
      <c r="BB1530">
        <f t="shared" si="51"/>
        <v>48</v>
      </c>
      <c r="BC1530">
        <f t="shared" si="51"/>
        <v>9.6999999999999993</v>
      </c>
      <c r="BD1530">
        <f t="shared" si="51"/>
        <v>41200</v>
      </c>
      <c r="BE1530">
        <f t="shared" si="29"/>
        <v>93500</v>
      </c>
      <c r="BF1530">
        <f t="shared" si="52"/>
        <v>43.999999999999993</v>
      </c>
      <c r="BG1530">
        <f t="shared" si="52"/>
        <v>9.6000000000000014</v>
      </c>
      <c r="BH1530">
        <f t="shared" si="52"/>
        <v>45800</v>
      </c>
      <c r="BI1530">
        <f t="shared" si="31"/>
        <v>96300</v>
      </c>
      <c r="BJ1530">
        <f t="shared" si="53"/>
        <v>47.5</v>
      </c>
      <c r="BK1530">
        <f t="shared" si="53"/>
        <v>9.5</v>
      </c>
      <c r="BL1530">
        <f t="shared" si="53"/>
        <v>48000</v>
      </c>
      <c r="BM1530">
        <f t="shared" si="33"/>
        <v>95700</v>
      </c>
      <c r="BN1530">
        <f t="shared" si="54"/>
        <v>50</v>
      </c>
      <c r="BO1530">
        <f t="shared" si="54"/>
        <v>9.9</v>
      </c>
      <c r="BP1530">
        <f t="shared" si="54"/>
        <v>50700</v>
      </c>
      <c r="BQ1530">
        <f t="shared" si="35"/>
        <v>96900</v>
      </c>
      <c r="BR1530">
        <f t="shared" si="55"/>
        <v>52.5</v>
      </c>
      <c r="BS1530">
        <f t="shared" si="55"/>
        <v>12</v>
      </c>
      <c r="BT1530">
        <f t="shared" si="55"/>
        <v>45600</v>
      </c>
      <c r="BU1530">
        <f t="shared" si="37"/>
        <v>89500</v>
      </c>
      <c r="BV1530">
        <f t="shared" si="38"/>
        <v>51</v>
      </c>
    </row>
    <row r="1531" spans="1:74" x14ac:dyDescent="0.3">
      <c r="A1531" t="s">
        <v>88</v>
      </c>
      <c r="B1531" t="str">
        <f>VLOOKUP(A1531,'class and classification'!$A$1:$B$338,2,FALSE)</f>
        <v>Predominantly Urban</v>
      </c>
      <c r="C1531" t="str">
        <f>VLOOKUP(A1531,'class and classification'!$A$1:$C$338,3,FALSE)</f>
        <v>MD</v>
      </c>
      <c r="D1531">
        <f t="shared" si="2"/>
        <v>40900</v>
      </c>
      <c r="E1531">
        <f t="shared" si="3"/>
        <v>93400</v>
      </c>
      <c r="F1531">
        <f t="shared" si="39"/>
        <v>43.7</v>
      </c>
      <c r="G1531">
        <f t="shared" si="39"/>
        <v>9.2000000000000011</v>
      </c>
      <c r="H1531">
        <f t="shared" si="39"/>
        <v>43400</v>
      </c>
      <c r="I1531">
        <f t="shared" si="5"/>
        <v>98600</v>
      </c>
      <c r="J1531">
        <f t="shared" si="40"/>
        <v>44.1</v>
      </c>
      <c r="K1531">
        <f t="shared" si="40"/>
        <v>7.8</v>
      </c>
      <c r="L1531">
        <f t="shared" si="40"/>
        <v>45600</v>
      </c>
      <c r="M1531">
        <f t="shared" si="7"/>
        <v>103100</v>
      </c>
      <c r="N1531">
        <f t="shared" si="41"/>
        <v>44.2</v>
      </c>
      <c r="O1531">
        <f t="shared" si="41"/>
        <v>8.1</v>
      </c>
      <c r="P1531">
        <f t="shared" si="41"/>
        <v>46500</v>
      </c>
      <c r="Q1531">
        <f t="shared" si="9"/>
        <v>105400</v>
      </c>
      <c r="R1531">
        <f t="shared" si="42"/>
        <v>44.099999999999994</v>
      </c>
      <c r="S1531">
        <f t="shared" si="42"/>
        <v>7.9</v>
      </c>
      <c r="T1531">
        <f t="shared" si="42"/>
        <v>48100</v>
      </c>
      <c r="U1531">
        <f t="shared" si="11"/>
        <v>102200</v>
      </c>
      <c r="V1531">
        <f t="shared" si="43"/>
        <v>47</v>
      </c>
      <c r="W1531">
        <f t="shared" si="43"/>
        <v>8.5</v>
      </c>
      <c r="X1531">
        <f t="shared" si="43"/>
        <v>46900</v>
      </c>
      <c r="Y1531">
        <f t="shared" si="13"/>
        <v>98200</v>
      </c>
      <c r="Z1531">
        <f t="shared" si="44"/>
        <v>47.8</v>
      </c>
      <c r="AA1531">
        <f t="shared" si="44"/>
        <v>8.9</v>
      </c>
      <c r="AB1531">
        <f t="shared" si="44"/>
        <v>45100</v>
      </c>
      <c r="AC1531">
        <f t="shared" si="15"/>
        <v>101600</v>
      </c>
      <c r="AD1531">
        <f t="shared" si="45"/>
        <v>44.5</v>
      </c>
      <c r="AE1531">
        <f t="shared" si="45"/>
        <v>8.7999999999999989</v>
      </c>
      <c r="AF1531">
        <f t="shared" si="45"/>
        <v>46800</v>
      </c>
      <c r="AG1531">
        <f t="shared" si="17"/>
        <v>102500</v>
      </c>
      <c r="AH1531">
        <f t="shared" si="46"/>
        <v>45.5</v>
      </c>
      <c r="AI1531">
        <f t="shared" si="46"/>
        <v>8.8000000000000007</v>
      </c>
      <c r="AJ1531">
        <f t="shared" si="46"/>
        <v>50400</v>
      </c>
      <c r="AK1531">
        <f t="shared" si="19"/>
        <v>106900</v>
      </c>
      <c r="AL1531">
        <f t="shared" si="47"/>
        <v>47.2</v>
      </c>
      <c r="AM1531">
        <f t="shared" si="47"/>
        <v>9.3999999999999986</v>
      </c>
      <c r="AN1531">
        <f t="shared" si="47"/>
        <v>49500</v>
      </c>
      <c r="AO1531">
        <f t="shared" si="21"/>
        <v>102300</v>
      </c>
      <c r="AP1531">
        <f t="shared" si="48"/>
        <v>48.399999999999991</v>
      </c>
      <c r="AQ1531">
        <f t="shared" si="48"/>
        <v>9.6999999999999993</v>
      </c>
      <c r="AR1531">
        <f t="shared" si="48"/>
        <v>54500</v>
      </c>
      <c r="AS1531">
        <f t="shared" si="23"/>
        <v>112000</v>
      </c>
      <c r="AT1531">
        <f t="shared" si="49"/>
        <v>48.8</v>
      </c>
      <c r="AU1531">
        <f t="shared" si="49"/>
        <v>9.4</v>
      </c>
      <c r="AV1531">
        <f t="shared" si="49"/>
        <v>50700</v>
      </c>
      <c r="AW1531">
        <f t="shared" si="25"/>
        <v>114300</v>
      </c>
      <c r="AX1531">
        <f t="shared" si="50"/>
        <v>44.5</v>
      </c>
      <c r="AY1531">
        <f t="shared" si="50"/>
        <v>9.4</v>
      </c>
      <c r="AZ1531">
        <f t="shared" si="50"/>
        <v>49000</v>
      </c>
      <c r="BA1531">
        <f t="shared" si="27"/>
        <v>114100</v>
      </c>
      <c r="BB1531">
        <f t="shared" si="51"/>
        <v>43</v>
      </c>
      <c r="BC1531">
        <f t="shared" si="51"/>
        <v>9.3000000000000007</v>
      </c>
      <c r="BD1531">
        <f t="shared" si="51"/>
        <v>60400</v>
      </c>
      <c r="BE1531">
        <f t="shared" si="29"/>
        <v>126000</v>
      </c>
      <c r="BF1531">
        <f t="shared" si="52"/>
        <v>47.9</v>
      </c>
      <c r="BG1531">
        <f t="shared" si="52"/>
        <v>9.6999999999999993</v>
      </c>
      <c r="BH1531">
        <f t="shared" si="52"/>
        <v>63500</v>
      </c>
      <c r="BI1531">
        <f t="shared" si="31"/>
        <v>128900</v>
      </c>
      <c r="BJ1531">
        <f t="shared" si="53"/>
        <v>49.3</v>
      </c>
      <c r="BK1531">
        <f t="shared" si="53"/>
        <v>10</v>
      </c>
      <c r="BL1531">
        <f t="shared" si="53"/>
        <v>66700</v>
      </c>
      <c r="BM1531">
        <f t="shared" si="33"/>
        <v>129400</v>
      </c>
      <c r="BN1531">
        <f t="shared" si="54"/>
        <v>51.6</v>
      </c>
      <c r="BO1531">
        <f t="shared" si="54"/>
        <v>10</v>
      </c>
      <c r="BP1531">
        <f t="shared" si="54"/>
        <v>74500</v>
      </c>
      <c r="BQ1531">
        <f t="shared" si="35"/>
        <v>125300</v>
      </c>
      <c r="BR1531">
        <f t="shared" si="55"/>
        <v>59.4</v>
      </c>
      <c r="BS1531">
        <f t="shared" si="55"/>
        <v>12.600000000000001</v>
      </c>
      <c r="BT1531">
        <f t="shared" si="55"/>
        <v>68200</v>
      </c>
      <c r="BU1531">
        <f t="shared" si="37"/>
        <v>122900</v>
      </c>
      <c r="BV1531">
        <f t="shared" si="38"/>
        <v>55.5</v>
      </c>
    </row>
    <row r="1532" spans="1:74" x14ac:dyDescent="0.3">
      <c r="A1532" t="s">
        <v>89</v>
      </c>
      <c r="B1532" t="str">
        <f>VLOOKUP(A1532,'class and classification'!$A$1:$B$338,2,FALSE)</f>
        <v>Predominantly Urban</v>
      </c>
      <c r="C1532" t="str">
        <f>VLOOKUP(A1532,'class and classification'!$A$1:$C$338,3,FALSE)</f>
        <v>MD</v>
      </c>
      <c r="D1532">
        <f t="shared" si="2"/>
        <v>77200</v>
      </c>
      <c r="E1532">
        <f t="shared" si="3"/>
        <v>145300</v>
      </c>
      <c r="F1532">
        <f t="shared" si="39"/>
        <v>53.100000000000009</v>
      </c>
      <c r="G1532">
        <f t="shared" si="39"/>
        <v>9.2000000000000011</v>
      </c>
      <c r="H1532">
        <f t="shared" si="39"/>
        <v>79500</v>
      </c>
      <c r="I1532">
        <f t="shared" si="5"/>
        <v>141800</v>
      </c>
      <c r="J1532">
        <f t="shared" si="40"/>
        <v>56.1</v>
      </c>
      <c r="K1532">
        <f t="shared" si="40"/>
        <v>9.1</v>
      </c>
      <c r="L1532">
        <f t="shared" si="40"/>
        <v>84200</v>
      </c>
      <c r="M1532">
        <f t="shared" si="7"/>
        <v>142700</v>
      </c>
      <c r="N1532">
        <f t="shared" si="41"/>
        <v>59.000000000000007</v>
      </c>
      <c r="O1532">
        <f t="shared" si="41"/>
        <v>9.8000000000000007</v>
      </c>
      <c r="P1532">
        <f t="shared" si="41"/>
        <v>73800</v>
      </c>
      <c r="Q1532">
        <f t="shared" si="9"/>
        <v>142000</v>
      </c>
      <c r="R1532">
        <f t="shared" si="42"/>
        <v>51.8</v>
      </c>
      <c r="S1532">
        <f t="shared" si="42"/>
        <v>8.9</v>
      </c>
      <c r="T1532">
        <f t="shared" si="42"/>
        <v>73800</v>
      </c>
      <c r="U1532">
        <f t="shared" si="11"/>
        <v>136600</v>
      </c>
      <c r="V1532">
        <f t="shared" si="43"/>
        <v>54.100000000000009</v>
      </c>
      <c r="W1532">
        <f t="shared" si="43"/>
        <v>8.8999999999999986</v>
      </c>
      <c r="X1532">
        <f t="shared" si="43"/>
        <v>74200</v>
      </c>
      <c r="Y1532">
        <f t="shared" si="13"/>
        <v>131600</v>
      </c>
      <c r="Z1532">
        <f t="shared" si="44"/>
        <v>56.300000000000004</v>
      </c>
      <c r="AA1532">
        <f t="shared" si="44"/>
        <v>10</v>
      </c>
      <c r="AB1532">
        <f t="shared" si="44"/>
        <v>77400</v>
      </c>
      <c r="AC1532">
        <f t="shared" si="15"/>
        <v>134100</v>
      </c>
      <c r="AD1532">
        <f t="shared" si="45"/>
        <v>57.7</v>
      </c>
      <c r="AE1532">
        <f t="shared" si="45"/>
        <v>9.7999999999999989</v>
      </c>
      <c r="AF1532">
        <f t="shared" si="45"/>
        <v>77200</v>
      </c>
      <c r="AG1532">
        <f t="shared" si="17"/>
        <v>130000</v>
      </c>
      <c r="AH1532">
        <f t="shared" si="46"/>
        <v>59.400000000000006</v>
      </c>
      <c r="AI1532">
        <f t="shared" si="46"/>
        <v>10.200000000000001</v>
      </c>
      <c r="AJ1532">
        <f t="shared" si="46"/>
        <v>79300</v>
      </c>
      <c r="AK1532">
        <f t="shared" si="19"/>
        <v>135400</v>
      </c>
      <c r="AL1532">
        <f t="shared" si="47"/>
        <v>58.5</v>
      </c>
      <c r="AM1532">
        <f t="shared" si="47"/>
        <v>9.8000000000000007</v>
      </c>
      <c r="AN1532">
        <f t="shared" si="47"/>
        <v>81300</v>
      </c>
      <c r="AO1532">
        <f t="shared" si="21"/>
        <v>138300</v>
      </c>
      <c r="AP1532">
        <f t="shared" si="48"/>
        <v>58.899999999999991</v>
      </c>
      <c r="AQ1532">
        <f t="shared" si="48"/>
        <v>9.2000000000000011</v>
      </c>
      <c r="AR1532">
        <f t="shared" si="48"/>
        <v>81700</v>
      </c>
      <c r="AS1532">
        <f t="shared" si="23"/>
        <v>139300</v>
      </c>
      <c r="AT1532">
        <f t="shared" si="49"/>
        <v>58.7</v>
      </c>
      <c r="AU1532">
        <f t="shared" si="49"/>
        <v>8.8000000000000007</v>
      </c>
      <c r="AV1532">
        <f t="shared" si="49"/>
        <v>80000</v>
      </c>
      <c r="AW1532">
        <f t="shared" si="25"/>
        <v>140200</v>
      </c>
      <c r="AX1532">
        <f t="shared" si="50"/>
        <v>56.900000000000006</v>
      </c>
      <c r="AY1532">
        <f t="shared" si="50"/>
        <v>9</v>
      </c>
      <c r="AZ1532">
        <f t="shared" si="50"/>
        <v>83400</v>
      </c>
      <c r="BA1532">
        <f t="shared" si="27"/>
        <v>142900</v>
      </c>
      <c r="BB1532">
        <f t="shared" si="51"/>
        <v>58.300000000000004</v>
      </c>
      <c r="BC1532">
        <f t="shared" si="51"/>
        <v>9.5</v>
      </c>
      <c r="BD1532">
        <f t="shared" si="51"/>
        <v>80900</v>
      </c>
      <c r="BE1532">
        <f t="shared" si="29"/>
        <v>140200</v>
      </c>
      <c r="BF1532">
        <f t="shared" si="52"/>
        <v>57.599999999999994</v>
      </c>
      <c r="BG1532">
        <f t="shared" si="52"/>
        <v>9.8000000000000007</v>
      </c>
      <c r="BH1532">
        <f t="shared" si="52"/>
        <v>85200</v>
      </c>
      <c r="BI1532">
        <f t="shared" si="31"/>
        <v>147500</v>
      </c>
      <c r="BJ1532">
        <f t="shared" si="53"/>
        <v>57.8</v>
      </c>
      <c r="BK1532">
        <f t="shared" si="53"/>
        <v>10.4</v>
      </c>
      <c r="BL1532">
        <f t="shared" si="53"/>
        <v>85900</v>
      </c>
      <c r="BM1532">
        <f t="shared" si="33"/>
        <v>142100</v>
      </c>
      <c r="BN1532">
        <f t="shared" si="54"/>
        <v>60.3</v>
      </c>
      <c r="BO1532">
        <f t="shared" si="54"/>
        <v>11.399999999999999</v>
      </c>
      <c r="BP1532">
        <f t="shared" si="54"/>
        <v>79700</v>
      </c>
      <c r="BQ1532">
        <f t="shared" si="35"/>
        <v>139700</v>
      </c>
      <c r="BR1532">
        <f t="shared" si="55"/>
        <v>57.1</v>
      </c>
      <c r="BS1532">
        <f t="shared" si="55"/>
        <v>13.1</v>
      </c>
      <c r="BT1532">
        <f t="shared" si="55"/>
        <v>80500</v>
      </c>
      <c r="BU1532">
        <f t="shared" si="37"/>
        <v>135800</v>
      </c>
      <c r="BV1532">
        <f t="shared" si="38"/>
        <v>59.4</v>
      </c>
    </row>
    <row r="1533" spans="1:74" x14ac:dyDescent="0.3">
      <c r="A1533" t="s">
        <v>90</v>
      </c>
      <c r="B1533" t="str">
        <f>VLOOKUP(A1533,'class and classification'!$A$1:$B$338,2,FALSE)</f>
        <v>Predominantly Urban</v>
      </c>
      <c r="C1533" t="str">
        <f>VLOOKUP(A1533,'class and classification'!$A$1:$C$338,3,FALSE)</f>
        <v>MD</v>
      </c>
      <c r="D1533">
        <f t="shared" si="2"/>
        <v>46500</v>
      </c>
      <c r="E1533">
        <f t="shared" si="3"/>
        <v>100800</v>
      </c>
      <c r="F1533">
        <f t="shared" si="39"/>
        <v>46.099999999999994</v>
      </c>
      <c r="G1533">
        <f t="shared" si="39"/>
        <v>9.1</v>
      </c>
      <c r="H1533">
        <f t="shared" si="39"/>
        <v>45700</v>
      </c>
      <c r="I1533">
        <f t="shared" si="5"/>
        <v>98000</v>
      </c>
      <c r="J1533">
        <f t="shared" si="40"/>
        <v>46.699999999999996</v>
      </c>
      <c r="K1533">
        <f t="shared" si="40"/>
        <v>9.1</v>
      </c>
      <c r="L1533">
        <f t="shared" si="40"/>
        <v>44700</v>
      </c>
      <c r="M1533">
        <f t="shared" si="7"/>
        <v>101700</v>
      </c>
      <c r="N1533">
        <f t="shared" si="41"/>
        <v>44.1</v>
      </c>
      <c r="O1533">
        <f t="shared" si="41"/>
        <v>8.3000000000000007</v>
      </c>
      <c r="P1533">
        <f t="shared" si="41"/>
        <v>49900</v>
      </c>
      <c r="Q1533">
        <f t="shared" si="9"/>
        <v>102200</v>
      </c>
      <c r="R1533">
        <f t="shared" si="42"/>
        <v>48.9</v>
      </c>
      <c r="S1533">
        <f t="shared" si="42"/>
        <v>8.1000000000000014</v>
      </c>
      <c r="T1533">
        <f t="shared" si="42"/>
        <v>47300</v>
      </c>
      <c r="U1533">
        <f t="shared" si="11"/>
        <v>101000</v>
      </c>
      <c r="V1533">
        <f t="shared" si="43"/>
        <v>46.699999999999996</v>
      </c>
      <c r="W1533">
        <f t="shared" si="43"/>
        <v>8.6000000000000014</v>
      </c>
      <c r="X1533">
        <f t="shared" si="43"/>
        <v>44700</v>
      </c>
      <c r="Y1533">
        <f t="shared" si="13"/>
        <v>100700</v>
      </c>
      <c r="Z1533">
        <f t="shared" si="44"/>
        <v>44.5</v>
      </c>
      <c r="AA1533">
        <f t="shared" si="44"/>
        <v>8.6999999999999993</v>
      </c>
      <c r="AB1533">
        <f t="shared" si="44"/>
        <v>42300</v>
      </c>
      <c r="AC1533">
        <f t="shared" si="15"/>
        <v>96700</v>
      </c>
      <c r="AD1533">
        <f t="shared" si="45"/>
        <v>43.8</v>
      </c>
      <c r="AE1533">
        <f t="shared" si="45"/>
        <v>9</v>
      </c>
      <c r="AF1533">
        <f t="shared" si="45"/>
        <v>42800</v>
      </c>
      <c r="AG1533">
        <f t="shared" si="17"/>
        <v>95500</v>
      </c>
      <c r="AH1533">
        <f t="shared" si="46"/>
        <v>44.8</v>
      </c>
      <c r="AI1533">
        <f t="shared" si="46"/>
        <v>10.5</v>
      </c>
      <c r="AJ1533">
        <f t="shared" si="46"/>
        <v>42800</v>
      </c>
      <c r="AK1533">
        <f t="shared" si="19"/>
        <v>97300</v>
      </c>
      <c r="AL1533">
        <f t="shared" si="47"/>
        <v>43.900000000000006</v>
      </c>
      <c r="AM1533">
        <f t="shared" si="47"/>
        <v>9.5</v>
      </c>
      <c r="AN1533">
        <f t="shared" si="47"/>
        <v>46100</v>
      </c>
      <c r="AO1533">
        <f t="shared" si="21"/>
        <v>98400</v>
      </c>
      <c r="AP1533">
        <f t="shared" si="48"/>
        <v>46.900000000000006</v>
      </c>
      <c r="AQ1533">
        <f t="shared" si="48"/>
        <v>9.4</v>
      </c>
      <c r="AR1533">
        <f t="shared" si="48"/>
        <v>48800</v>
      </c>
      <c r="AS1533">
        <f t="shared" si="23"/>
        <v>99500</v>
      </c>
      <c r="AT1533">
        <f t="shared" si="49"/>
        <v>48.900000000000006</v>
      </c>
      <c r="AU1533">
        <f t="shared" si="49"/>
        <v>9.1</v>
      </c>
      <c r="AV1533">
        <f t="shared" si="49"/>
        <v>50100</v>
      </c>
      <c r="AW1533">
        <f t="shared" si="25"/>
        <v>101700</v>
      </c>
      <c r="AX1533">
        <f t="shared" si="50"/>
        <v>49.2</v>
      </c>
      <c r="AY1533">
        <f t="shared" si="50"/>
        <v>9</v>
      </c>
      <c r="AZ1533">
        <f t="shared" si="50"/>
        <v>48100</v>
      </c>
      <c r="BA1533">
        <f t="shared" si="27"/>
        <v>101000</v>
      </c>
      <c r="BB1533">
        <f t="shared" si="51"/>
        <v>47.599999999999994</v>
      </c>
      <c r="BC1533">
        <f t="shared" si="51"/>
        <v>9.4</v>
      </c>
      <c r="BD1533">
        <f t="shared" si="51"/>
        <v>49900</v>
      </c>
      <c r="BE1533">
        <f t="shared" si="29"/>
        <v>104000</v>
      </c>
      <c r="BF1533">
        <f t="shared" si="52"/>
        <v>48</v>
      </c>
      <c r="BG1533">
        <f t="shared" si="52"/>
        <v>9.3000000000000007</v>
      </c>
      <c r="BH1533">
        <f t="shared" si="52"/>
        <v>52700</v>
      </c>
      <c r="BI1533">
        <f t="shared" si="31"/>
        <v>106000</v>
      </c>
      <c r="BJ1533">
        <f t="shared" si="53"/>
        <v>49.7</v>
      </c>
      <c r="BK1533">
        <f t="shared" si="53"/>
        <v>9.6</v>
      </c>
      <c r="BL1533">
        <f t="shared" si="53"/>
        <v>54300</v>
      </c>
      <c r="BM1533">
        <f t="shared" si="33"/>
        <v>107700</v>
      </c>
      <c r="BN1533">
        <f t="shared" si="54"/>
        <v>50.3</v>
      </c>
      <c r="BO1533">
        <f t="shared" si="54"/>
        <v>10</v>
      </c>
      <c r="BP1533">
        <f t="shared" si="54"/>
        <v>51900</v>
      </c>
      <c r="BQ1533">
        <f t="shared" si="35"/>
        <v>104800</v>
      </c>
      <c r="BR1533">
        <f t="shared" si="55"/>
        <v>49.5</v>
      </c>
      <c r="BS1533">
        <f t="shared" si="55"/>
        <v>11.600000000000001</v>
      </c>
      <c r="BT1533">
        <f t="shared" si="55"/>
        <v>50400</v>
      </c>
      <c r="BU1533">
        <f t="shared" si="37"/>
        <v>107200</v>
      </c>
      <c r="BV1533">
        <f t="shared" si="38"/>
        <v>46.8</v>
      </c>
    </row>
    <row r="1534" spans="1:74" x14ac:dyDescent="0.3">
      <c r="A1534" t="s">
        <v>91</v>
      </c>
      <c r="B1534" t="str">
        <f>VLOOKUP(A1534,'class and classification'!$A$1:$B$338,2,FALSE)</f>
        <v>Predominantly Urban</v>
      </c>
      <c r="C1534" t="str">
        <f>VLOOKUP(A1534,'class and classification'!$A$1:$C$338,3,FALSE)</f>
        <v>MD</v>
      </c>
      <c r="D1534">
        <f t="shared" si="2"/>
        <v>56500</v>
      </c>
      <c r="E1534">
        <f t="shared" si="3"/>
        <v>102500</v>
      </c>
      <c r="F1534">
        <f t="shared" si="39"/>
        <v>55.2</v>
      </c>
      <c r="G1534">
        <f t="shared" si="39"/>
        <v>9.1</v>
      </c>
      <c r="H1534">
        <f t="shared" si="39"/>
        <v>59300</v>
      </c>
      <c r="I1534">
        <f t="shared" si="5"/>
        <v>104800</v>
      </c>
      <c r="J1534">
        <f t="shared" si="40"/>
        <v>56.5</v>
      </c>
      <c r="K1534">
        <f t="shared" si="40"/>
        <v>9.3000000000000007</v>
      </c>
      <c r="L1534">
        <f t="shared" si="40"/>
        <v>64700</v>
      </c>
      <c r="M1534">
        <f t="shared" si="7"/>
        <v>109100</v>
      </c>
      <c r="N1534">
        <f t="shared" si="41"/>
        <v>59.2</v>
      </c>
      <c r="O1534">
        <f t="shared" si="41"/>
        <v>9.3000000000000007</v>
      </c>
      <c r="P1534">
        <f t="shared" si="41"/>
        <v>62500</v>
      </c>
      <c r="Q1534">
        <f t="shared" si="9"/>
        <v>106900</v>
      </c>
      <c r="R1534">
        <f t="shared" si="42"/>
        <v>58.6</v>
      </c>
      <c r="S1534">
        <f t="shared" si="42"/>
        <v>9.2000000000000011</v>
      </c>
      <c r="T1534">
        <f t="shared" si="42"/>
        <v>65100</v>
      </c>
      <c r="U1534">
        <f t="shared" si="11"/>
        <v>109200</v>
      </c>
      <c r="V1534">
        <f t="shared" si="43"/>
        <v>59.6</v>
      </c>
      <c r="W1534">
        <f t="shared" si="43"/>
        <v>9.3000000000000007</v>
      </c>
      <c r="X1534">
        <f t="shared" si="43"/>
        <v>61900</v>
      </c>
      <c r="Y1534">
        <f t="shared" si="13"/>
        <v>103700</v>
      </c>
      <c r="Z1534">
        <f t="shared" si="44"/>
        <v>59.8</v>
      </c>
      <c r="AA1534">
        <f t="shared" si="44"/>
        <v>9.6</v>
      </c>
      <c r="AB1534">
        <f t="shared" si="44"/>
        <v>59200</v>
      </c>
      <c r="AC1534">
        <f t="shared" si="15"/>
        <v>105100</v>
      </c>
      <c r="AD1534">
        <f t="shared" si="45"/>
        <v>56.300000000000004</v>
      </c>
      <c r="AE1534">
        <f t="shared" si="45"/>
        <v>9.5</v>
      </c>
      <c r="AF1534">
        <f t="shared" si="45"/>
        <v>58700</v>
      </c>
      <c r="AG1534">
        <f t="shared" si="17"/>
        <v>105800</v>
      </c>
      <c r="AH1534">
        <f t="shared" si="46"/>
        <v>55.5</v>
      </c>
      <c r="AI1534">
        <f t="shared" si="46"/>
        <v>9.6</v>
      </c>
      <c r="AJ1534">
        <f t="shared" si="46"/>
        <v>60800</v>
      </c>
      <c r="AK1534">
        <f t="shared" si="19"/>
        <v>105500</v>
      </c>
      <c r="AL1534">
        <f t="shared" si="47"/>
        <v>57.8</v>
      </c>
      <c r="AM1534">
        <f t="shared" si="47"/>
        <v>9.9</v>
      </c>
      <c r="AN1534">
        <f t="shared" si="47"/>
        <v>62100</v>
      </c>
      <c r="AO1534">
        <f t="shared" si="21"/>
        <v>108200</v>
      </c>
      <c r="AP1534">
        <f t="shared" si="48"/>
        <v>57.4</v>
      </c>
      <c r="AQ1534">
        <f t="shared" si="48"/>
        <v>9.6000000000000014</v>
      </c>
      <c r="AR1534">
        <f t="shared" si="48"/>
        <v>69700</v>
      </c>
      <c r="AS1534">
        <f t="shared" si="23"/>
        <v>112700</v>
      </c>
      <c r="AT1534">
        <f t="shared" si="49"/>
        <v>61.9</v>
      </c>
      <c r="AU1534">
        <f t="shared" si="49"/>
        <v>9.5</v>
      </c>
      <c r="AV1534">
        <f t="shared" si="49"/>
        <v>76200</v>
      </c>
      <c r="AW1534">
        <f t="shared" si="25"/>
        <v>117900</v>
      </c>
      <c r="AX1534">
        <f t="shared" si="50"/>
        <v>64.5</v>
      </c>
      <c r="AY1534">
        <f t="shared" si="50"/>
        <v>9.2999999999999989</v>
      </c>
      <c r="AZ1534">
        <f t="shared" si="50"/>
        <v>80400</v>
      </c>
      <c r="BA1534">
        <f t="shared" si="27"/>
        <v>120600</v>
      </c>
      <c r="BB1534">
        <f t="shared" si="51"/>
        <v>66.7</v>
      </c>
      <c r="BC1534">
        <f t="shared" si="51"/>
        <v>10.100000000000001</v>
      </c>
      <c r="BD1534">
        <f t="shared" si="51"/>
        <v>76100</v>
      </c>
      <c r="BE1534">
        <f t="shared" si="29"/>
        <v>115800</v>
      </c>
      <c r="BF1534">
        <f t="shared" si="52"/>
        <v>65.8</v>
      </c>
      <c r="BG1534">
        <f t="shared" si="52"/>
        <v>10.100000000000001</v>
      </c>
      <c r="BH1534">
        <f t="shared" si="52"/>
        <v>72200</v>
      </c>
      <c r="BI1534">
        <f t="shared" si="31"/>
        <v>113100</v>
      </c>
      <c r="BJ1534">
        <f t="shared" si="53"/>
        <v>63.9</v>
      </c>
      <c r="BK1534">
        <f t="shared" si="53"/>
        <v>10</v>
      </c>
      <c r="BL1534">
        <f t="shared" si="53"/>
        <v>77200</v>
      </c>
      <c r="BM1534">
        <f t="shared" si="33"/>
        <v>117900</v>
      </c>
      <c r="BN1534">
        <f t="shared" si="54"/>
        <v>65.399999999999991</v>
      </c>
      <c r="BO1534">
        <f t="shared" si="54"/>
        <v>10.5</v>
      </c>
      <c r="BP1534">
        <f t="shared" si="54"/>
        <v>78600</v>
      </c>
      <c r="BQ1534">
        <f t="shared" si="35"/>
        <v>117100</v>
      </c>
      <c r="BR1534">
        <f t="shared" si="55"/>
        <v>67.099999999999994</v>
      </c>
      <c r="BS1534">
        <f t="shared" si="55"/>
        <v>12.6</v>
      </c>
      <c r="BT1534">
        <f t="shared" si="55"/>
        <v>74800</v>
      </c>
      <c r="BU1534">
        <f t="shared" si="37"/>
        <v>114900</v>
      </c>
      <c r="BV1534">
        <f t="shared" si="38"/>
        <v>65</v>
      </c>
    </row>
    <row r="1535" spans="1:74" x14ac:dyDescent="0.3">
      <c r="A1535" t="s">
        <v>92</v>
      </c>
      <c r="B1535" t="str">
        <f>VLOOKUP(A1535,'class and classification'!$A$1:$B$338,2,FALSE)</f>
        <v>Predominantly Urban</v>
      </c>
      <c r="C1535" t="str">
        <f>VLOOKUP(A1535,'class and classification'!$A$1:$C$338,3,FALSE)</f>
        <v>MD</v>
      </c>
      <c r="D1535">
        <f t="shared" si="2"/>
        <v>66400</v>
      </c>
      <c r="E1535">
        <f t="shared" si="3"/>
        <v>147700</v>
      </c>
      <c r="F1535">
        <f t="shared" si="39"/>
        <v>44.900000000000006</v>
      </c>
      <c r="G1535">
        <f t="shared" si="39"/>
        <v>8.8000000000000007</v>
      </c>
      <c r="H1535">
        <f t="shared" si="39"/>
        <v>66000</v>
      </c>
      <c r="I1535">
        <f t="shared" si="5"/>
        <v>144900</v>
      </c>
      <c r="J1535">
        <f t="shared" si="40"/>
        <v>45.5</v>
      </c>
      <c r="K1535">
        <f t="shared" si="40"/>
        <v>9.1999999999999993</v>
      </c>
      <c r="L1535">
        <f t="shared" si="40"/>
        <v>70400</v>
      </c>
      <c r="M1535">
        <f t="shared" si="7"/>
        <v>143400</v>
      </c>
      <c r="N1535">
        <f t="shared" si="41"/>
        <v>49.199999999999996</v>
      </c>
      <c r="O1535">
        <f t="shared" si="41"/>
        <v>10.100000000000001</v>
      </c>
      <c r="P1535">
        <f t="shared" si="41"/>
        <v>62900</v>
      </c>
      <c r="Q1535">
        <f t="shared" si="9"/>
        <v>139500</v>
      </c>
      <c r="R1535">
        <f t="shared" si="42"/>
        <v>45.100000000000009</v>
      </c>
      <c r="S1535">
        <f t="shared" si="42"/>
        <v>9.1999999999999993</v>
      </c>
      <c r="T1535">
        <f t="shared" si="42"/>
        <v>68500</v>
      </c>
      <c r="U1535">
        <f t="shared" si="11"/>
        <v>150500</v>
      </c>
      <c r="V1535">
        <f t="shared" si="43"/>
        <v>45.500000000000007</v>
      </c>
      <c r="W1535">
        <f t="shared" si="43"/>
        <v>8.6999999999999993</v>
      </c>
      <c r="X1535">
        <f t="shared" si="43"/>
        <v>71200</v>
      </c>
      <c r="Y1535">
        <f t="shared" si="13"/>
        <v>147100</v>
      </c>
      <c r="Z1535">
        <f t="shared" si="44"/>
        <v>48.499999999999993</v>
      </c>
      <c r="AA1535">
        <f t="shared" si="44"/>
        <v>8.8000000000000007</v>
      </c>
      <c r="AB1535">
        <f t="shared" si="44"/>
        <v>74600</v>
      </c>
      <c r="AC1535">
        <f t="shared" si="15"/>
        <v>148800</v>
      </c>
      <c r="AD1535">
        <f t="shared" si="45"/>
        <v>50.1</v>
      </c>
      <c r="AE1535">
        <f t="shared" si="45"/>
        <v>8.8999999999999986</v>
      </c>
      <c r="AF1535">
        <f t="shared" si="45"/>
        <v>75900</v>
      </c>
      <c r="AG1535">
        <f t="shared" si="17"/>
        <v>148300</v>
      </c>
      <c r="AH1535">
        <f t="shared" si="46"/>
        <v>51.099999999999994</v>
      </c>
      <c r="AI1535">
        <f t="shared" si="46"/>
        <v>9.6999999999999993</v>
      </c>
      <c r="AJ1535">
        <f t="shared" si="46"/>
        <v>69100</v>
      </c>
      <c r="AK1535">
        <f t="shared" si="19"/>
        <v>146800</v>
      </c>
      <c r="AL1535">
        <f t="shared" si="47"/>
        <v>47</v>
      </c>
      <c r="AM1535">
        <f t="shared" si="47"/>
        <v>9</v>
      </c>
      <c r="AN1535">
        <f t="shared" si="47"/>
        <v>71500</v>
      </c>
      <c r="AO1535">
        <f t="shared" si="21"/>
        <v>145900</v>
      </c>
      <c r="AP1535">
        <f t="shared" si="48"/>
        <v>48.900000000000006</v>
      </c>
      <c r="AQ1535">
        <f t="shared" si="48"/>
        <v>9.5</v>
      </c>
      <c r="AR1535">
        <f t="shared" si="48"/>
        <v>70700</v>
      </c>
      <c r="AS1535">
        <f t="shared" si="23"/>
        <v>153600</v>
      </c>
      <c r="AT1535">
        <f t="shared" si="49"/>
        <v>46.1</v>
      </c>
      <c r="AU1535">
        <f t="shared" si="49"/>
        <v>9.1999999999999993</v>
      </c>
      <c r="AV1535">
        <f t="shared" si="49"/>
        <v>76600</v>
      </c>
      <c r="AW1535">
        <f t="shared" si="25"/>
        <v>158100</v>
      </c>
      <c r="AX1535">
        <f t="shared" si="50"/>
        <v>48.3</v>
      </c>
      <c r="AY1535">
        <f t="shared" si="50"/>
        <v>9.5</v>
      </c>
      <c r="AZ1535">
        <f t="shared" si="50"/>
        <v>71700</v>
      </c>
      <c r="BA1535">
        <f t="shared" si="27"/>
        <v>155400</v>
      </c>
      <c r="BB1535">
        <f t="shared" si="51"/>
        <v>46.1</v>
      </c>
      <c r="BC1535">
        <f t="shared" si="51"/>
        <v>9.5</v>
      </c>
      <c r="BD1535">
        <f t="shared" si="51"/>
        <v>72800</v>
      </c>
      <c r="BE1535">
        <f t="shared" si="29"/>
        <v>158500</v>
      </c>
      <c r="BF1535">
        <f t="shared" si="52"/>
        <v>46</v>
      </c>
      <c r="BG1535">
        <f t="shared" si="52"/>
        <v>9.9</v>
      </c>
      <c r="BH1535">
        <f t="shared" si="52"/>
        <v>75200</v>
      </c>
      <c r="BI1535">
        <f t="shared" si="31"/>
        <v>156200</v>
      </c>
      <c r="BJ1535">
        <f t="shared" si="53"/>
        <v>48.2</v>
      </c>
      <c r="BK1535">
        <f t="shared" si="53"/>
        <v>10.199999999999999</v>
      </c>
      <c r="BL1535">
        <f t="shared" si="53"/>
        <v>81600</v>
      </c>
      <c r="BM1535">
        <f t="shared" si="33"/>
        <v>160400</v>
      </c>
      <c r="BN1535">
        <f t="shared" si="54"/>
        <v>50.8</v>
      </c>
      <c r="BO1535">
        <f t="shared" si="54"/>
        <v>10.3</v>
      </c>
      <c r="BP1535">
        <f t="shared" si="54"/>
        <v>75200</v>
      </c>
      <c r="BQ1535">
        <f t="shared" si="35"/>
        <v>159500</v>
      </c>
      <c r="BR1535">
        <f t="shared" si="55"/>
        <v>47.2</v>
      </c>
      <c r="BS1535">
        <f t="shared" si="55"/>
        <v>12.1</v>
      </c>
      <c r="BT1535">
        <f t="shared" si="55"/>
        <v>77600</v>
      </c>
      <c r="BU1535">
        <f t="shared" si="37"/>
        <v>161800</v>
      </c>
      <c r="BV1535">
        <f t="shared" si="38"/>
        <v>47.900000000000006</v>
      </c>
    </row>
    <row r="1536" spans="1:74" x14ac:dyDescent="0.3">
      <c r="A1536" t="s">
        <v>93</v>
      </c>
      <c r="B1536" t="str">
        <f>VLOOKUP(A1536,'class and classification'!$A$1:$B$338,2,FALSE)</f>
        <v>Predominantly Urban</v>
      </c>
      <c r="C1536" t="str">
        <f>VLOOKUP(A1536,'class and classification'!$A$1:$C$338,3,FALSE)</f>
        <v>SC</v>
      </c>
      <c r="D1536">
        <f t="shared" si="2"/>
        <v>271400</v>
      </c>
      <c r="E1536">
        <f t="shared" si="3"/>
        <v>532200</v>
      </c>
      <c r="F1536">
        <f t="shared" si="39"/>
        <v>51.000000000000007</v>
      </c>
      <c r="G1536">
        <f t="shared" si="39"/>
        <v>3.3</v>
      </c>
      <c r="H1536">
        <f t="shared" si="39"/>
        <v>275100</v>
      </c>
      <c r="I1536">
        <f t="shared" si="5"/>
        <v>537100</v>
      </c>
      <c r="J1536">
        <f t="shared" si="40"/>
        <v>51.3</v>
      </c>
      <c r="K1536">
        <f t="shared" si="40"/>
        <v>3.6</v>
      </c>
      <c r="L1536">
        <f t="shared" si="40"/>
        <v>267500</v>
      </c>
      <c r="M1536">
        <f t="shared" si="7"/>
        <v>542000</v>
      </c>
      <c r="N1536">
        <f t="shared" si="41"/>
        <v>49.3</v>
      </c>
      <c r="O1536">
        <f t="shared" si="41"/>
        <v>6.1999999999999993</v>
      </c>
      <c r="P1536">
        <f t="shared" si="41"/>
        <v>275800</v>
      </c>
      <c r="Q1536">
        <f t="shared" si="9"/>
        <v>546000</v>
      </c>
      <c r="R1536">
        <f t="shared" si="42"/>
        <v>50.599999999999994</v>
      </c>
      <c r="S1536">
        <f t="shared" si="42"/>
        <v>6.2</v>
      </c>
      <c r="T1536">
        <f t="shared" si="42"/>
        <v>277400</v>
      </c>
      <c r="U1536">
        <f t="shared" si="11"/>
        <v>536700</v>
      </c>
      <c r="V1536">
        <f t="shared" si="43"/>
        <v>51.800000000000004</v>
      </c>
      <c r="W1536">
        <f t="shared" si="43"/>
        <v>6.5</v>
      </c>
      <c r="X1536">
        <f t="shared" si="43"/>
        <v>273300</v>
      </c>
      <c r="Y1536">
        <f t="shared" si="13"/>
        <v>524900</v>
      </c>
      <c r="Z1536">
        <f t="shared" si="44"/>
        <v>52</v>
      </c>
      <c r="AA1536">
        <f t="shared" si="44"/>
        <v>6.6999999999999993</v>
      </c>
      <c r="AB1536">
        <f t="shared" si="44"/>
        <v>282100</v>
      </c>
      <c r="AC1536">
        <f t="shared" si="15"/>
        <v>554700</v>
      </c>
      <c r="AD1536">
        <f t="shared" si="45"/>
        <v>50.900000000000006</v>
      </c>
      <c r="AE1536">
        <f t="shared" si="45"/>
        <v>6.4</v>
      </c>
      <c r="AF1536">
        <f t="shared" si="45"/>
        <v>274100</v>
      </c>
      <c r="AG1536">
        <f t="shared" si="17"/>
        <v>557100</v>
      </c>
      <c r="AH1536">
        <f t="shared" si="46"/>
        <v>49.2</v>
      </c>
      <c r="AI1536">
        <f t="shared" si="46"/>
        <v>6.7</v>
      </c>
      <c r="AJ1536">
        <f t="shared" si="46"/>
        <v>276300</v>
      </c>
      <c r="AK1536">
        <f t="shared" si="19"/>
        <v>539800</v>
      </c>
      <c r="AL1536">
        <f t="shared" si="47"/>
        <v>51.300000000000004</v>
      </c>
      <c r="AM1536">
        <f t="shared" si="47"/>
        <v>7</v>
      </c>
      <c r="AN1536">
        <f t="shared" si="47"/>
        <v>259800</v>
      </c>
      <c r="AO1536">
        <f t="shared" si="21"/>
        <v>525200</v>
      </c>
      <c r="AP1536">
        <f t="shared" si="48"/>
        <v>49.4</v>
      </c>
      <c r="AQ1536">
        <f t="shared" si="48"/>
        <v>7.3</v>
      </c>
      <c r="AR1536">
        <f t="shared" si="48"/>
        <v>279800</v>
      </c>
      <c r="AS1536">
        <f t="shared" si="23"/>
        <v>528300</v>
      </c>
      <c r="AT1536">
        <f t="shared" si="49"/>
        <v>52.900000000000006</v>
      </c>
      <c r="AU1536">
        <f t="shared" si="49"/>
        <v>7.2</v>
      </c>
      <c r="AV1536">
        <f t="shared" si="49"/>
        <v>282900</v>
      </c>
      <c r="AW1536">
        <f t="shared" si="25"/>
        <v>551500</v>
      </c>
      <c r="AX1536">
        <f t="shared" si="50"/>
        <v>51.4</v>
      </c>
      <c r="AY1536">
        <f t="shared" si="50"/>
        <v>7.3</v>
      </c>
      <c r="AZ1536">
        <f t="shared" si="50"/>
        <v>308600</v>
      </c>
      <c r="BA1536">
        <f t="shared" si="27"/>
        <v>571800</v>
      </c>
      <c r="BB1536">
        <f t="shared" si="51"/>
        <v>54</v>
      </c>
      <c r="BC1536">
        <f t="shared" si="51"/>
        <v>7.5</v>
      </c>
      <c r="BD1536">
        <f t="shared" si="51"/>
        <v>293100</v>
      </c>
      <c r="BE1536">
        <f t="shared" si="29"/>
        <v>583300</v>
      </c>
      <c r="BF1536">
        <f t="shared" si="52"/>
        <v>50.3</v>
      </c>
      <c r="BG1536">
        <f t="shared" si="52"/>
        <v>7.2</v>
      </c>
      <c r="BH1536">
        <f t="shared" si="52"/>
        <v>296000</v>
      </c>
      <c r="BI1536">
        <f t="shared" si="31"/>
        <v>571600</v>
      </c>
      <c r="BJ1536">
        <f t="shared" si="53"/>
        <v>51.8</v>
      </c>
      <c r="BK1536">
        <f t="shared" si="53"/>
        <v>7.2</v>
      </c>
      <c r="BL1536">
        <f t="shared" si="53"/>
        <v>297100</v>
      </c>
      <c r="BM1536">
        <f t="shared" si="33"/>
        <v>574000</v>
      </c>
      <c r="BN1536">
        <f t="shared" si="54"/>
        <v>51.7</v>
      </c>
      <c r="BO1536">
        <f t="shared" si="54"/>
        <v>7.3999999999999995</v>
      </c>
      <c r="BP1536">
        <f t="shared" si="54"/>
        <v>313500</v>
      </c>
      <c r="BQ1536">
        <f t="shared" si="35"/>
        <v>569400</v>
      </c>
      <c r="BR1536">
        <f t="shared" si="55"/>
        <v>55</v>
      </c>
      <c r="BS1536">
        <f t="shared" si="55"/>
        <v>8.4</v>
      </c>
      <c r="BT1536">
        <f t="shared" si="55"/>
        <v>297600</v>
      </c>
      <c r="BU1536">
        <f t="shared" si="37"/>
        <v>545800</v>
      </c>
      <c r="BV1536">
        <f t="shared" si="38"/>
        <v>54.5</v>
      </c>
    </row>
    <row r="1537" spans="1:74" x14ac:dyDescent="0.3">
      <c r="A1537" t="s">
        <v>94</v>
      </c>
      <c r="B1537" t="str">
        <f>VLOOKUP(A1537,'class and classification'!$A$1:$B$338,2,FALSE)</f>
        <v>Predominantly Urban</v>
      </c>
      <c r="C1537" t="str">
        <f>VLOOKUP(A1537,'class and classification'!$A$1:$C$338,3,FALSE)</f>
        <v>MD</v>
      </c>
      <c r="D1537">
        <f t="shared" si="2"/>
        <v>24200</v>
      </c>
      <c r="E1537">
        <f t="shared" si="3"/>
        <v>61300</v>
      </c>
      <c r="F1537">
        <f t="shared" si="39"/>
        <v>39.4</v>
      </c>
      <c r="G1537">
        <f t="shared" si="39"/>
        <v>8.3000000000000007</v>
      </c>
      <c r="H1537">
        <f t="shared" si="39"/>
        <v>25900</v>
      </c>
      <c r="I1537">
        <f t="shared" si="5"/>
        <v>63400</v>
      </c>
      <c r="J1537">
        <f t="shared" si="40"/>
        <v>40.6</v>
      </c>
      <c r="K1537">
        <f t="shared" si="40"/>
        <v>8</v>
      </c>
      <c r="L1537">
        <f t="shared" si="40"/>
        <v>24500</v>
      </c>
      <c r="M1537">
        <f t="shared" si="7"/>
        <v>62900</v>
      </c>
      <c r="N1537">
        <f t="shared" si="41"/>
        <v>39</v>
      </c>
      <c r="O1537">
        <f t="shared" si="41"/>
        <v>7.8999999999999995</v>
      </c>
      <c r="P1537">
        <f t="shared" si="41"/>
        <v>25200</v>
      </c>
      <c r="Q1537">
        <f t="shared" si="9"/>
        <v>62100</v>
      </c>
      <c r="R1537">
        <f t="shared" si="42"/>
        <v>40.6</v>
      </c>
      <c r="S1537">
        <f t="shared" si="42"/>
        <v>8.3000000000000007</v>
      </c>
      <c r="T1537">
        <f t="shared" si="42"/>
        <v>25800</v>
      </c>
      <c r="U1537">
        <f t="shared" si="11"/>
        <v>61500</v>
      </c>
      <c r="V1537">
        <f t="shared" si="43"/>
        <v>42</v>
      </c>
      <c r="W1537">
        <f t="shared" si="43"/>
        <v>8</v>
      </c>
      <c r="X1537">
        <f t="shared" si="43"/>
        <v>25600</v>
      </c>
      <c r="Y1537">
        <f t="shared" si="13"/>
        <v>60400</v>
      </c>
      <c r="Z1537">
        <f t="shared" si="44"/>
        <v>42.5</v>
      </c>
      <c r="AA1537">
        <f t="shared" si="44"/>
        <v>8.8000000000000007</v>
      </c>
      <c r="AB1537">
        <f t="shared" si="44"/>
        <v>23900</v>
      </c>
      <c r="AC1537">
        <f t="shared" si="15"/>
        <v>58800</v>
      </c>
      <c r="AD1537">
        <f t="shared" si="45"/>
        <v>40.799999999999997</v>
      </c>
      <c r="AE1537">
        <f t="shared" si="45"/>
        <v>9</v>
      </c>
      <c r="AF1537">
        <f t="shared" si="45"/>
        <v>24100</v>
      </c>
      <c r="AG1537">
        <f t="shared" si="17"/>
        <v>61200</v>
      </c>
      <c r="AH1537">
        <f t="shared" si="46"/>
        <v>39.299999999999997</v>
      </c>
      <c r="AI1537">
        <f t="shared" si="46"/>
        <v>8.7999999999999989</v>
      </c>
      <c r="AJ1537">
        <f t="shared" si="46"/>
        <v>24300</v>
      </c>
      <c r="AK1537">
        <f t="shared" si="19"/>
        <v>58700</v>
      </c>
      <c r="AL1537">
        <f t="shared" si="47"/>
        <v>41.5</v>
      </c>
      <c r="AM1537">
        <f t="shared" si="47"/>
        <v>9.4</v>
      </c>
      <c r="AN1537">
        <f t="shared" si="47"/>
        <v>27500</v>
      </c>
      <c r="AO1537">
        <f t="shared" si="21"/>
        <v>61700</v>
      </c>
      <c r="AP1537">
        <f t="shared" si="48"/>
        <v>44.5</v>
      </c>
      <c r="AQ1537">
        <f t="shared" si="48"/>
        <v>9.6999999999999993</v>
      </c>
      <c r="AR1537">
        <f t="shared" si="48"/>
        <v>28400</v>
      </c>
      <c r="AS1537">
        <f t="shared" si="23"/>
        <v>62000</v>
      </c>
      <c r="AT1537">
        <f t="shared" si="49"/>
        <v>45.7</v>
      </c>
      <c r="AU1537">
        <f t="shared" si="49"/>
        <v>9.6</v>
      </c>
      <c r="AV1537">
        <f t="shared" si="49"/>
        <v>27800</v>
      </c>
      <c r="AW1537">
        <f t="shared" si="25"/>
        <v>64600</v>
      </c>
      <c r="AX1537">
        <f t="shared" si="50"/>
        <v>43.099999999999994</v>
      </c>
      <c r="AY1537">
        <f t="shared" si="50"/>
        <v>9.1</v>
      </c>
      <c r="AZ1537">
        <f t="shared" si="50"/>
        <v>28900</v>
      </c>
      <c r="BA1537">
        <f t="shared" si="27"/>
        <v>66800</v>
      </c>
      <c r="BB1537">
        <f t="shared" si="51"/>
        <v>43.099999999999994</v>
      </c>
      <c r="BC1537">
        <f t="shared" si="51"/>
        <v>9.9</v>
      </c>
      <c r="BD1537">
        <f t="shared" si="51"/>
        <v>31100</v>
      </c>
      <c r="BE1537">
        <f t="shared" si="29"/>
        <v>67500</v>
      </c>
      <c r="BF1537">
        <f t="shared" si="52"/>
        <v>45.999999999999993</v>
      </c>
      <c r="BG1537">
        <f t="shared" si="52"/>
        <v>10</v>
      </c>
      <c r="BH1537">
        <f t="shared" si="52"/>
        <v>31000</v>
      </c>
      <c r="BI1537">
        <f t="shared" si="31"/>
        <v>67100</v>
      </c>
      <c r="BJ1537">
        <f t="shared" si="53"/>
        <v>46.099999999999994</v>
      </c>
      <c r="BK1537">
        <f t="shared" si="53"/>
        <v>10.7</v>
      </c>
      <c r="BL1537">
        <f t="shared" si="53"/>
        <v>31700</v>
      </c>
      <c r="BM1537">
        <f t="shared" si="33"/>
        <v>72000</v>
      </c>
      <c r="BN1537">
        <f t="shared" si="54"/>
        <v>44</v>
      </c>
      <c r="BO1537">
        <f t="shared" si="54"/>
        <v>10.1</v>
      </c>
      <c r="BP1537">
        <f t="shared" si="54"/>
        <v>33600</v>
      </c>
      <c r="BQ1537">
        <f t="shared" si="35"/>
        <v>71700</v>
      </c>
      <c r="BR1537">
        <f t="shared" si="55"/>
        <v>46.699999999999996</v>
      </c>
      <c r="BS1537">
        <f t="shared" si="55"/>
        <v>12.5</v>
      </c>
      <c r="BT1537">
        <f t="shared" si="55"/>
        <v>34800</v>
      </c>
      <c r="BU1537">
        <f t="shared" si="37"/>
        <v>70300</v>
      </c>
      <c r="BV1537">
        <f t="shared" si="38"/>
        <v>49.800000000000004</v>
      </c>
    </row>
    <row r="1538" spans="1:74" x14ac:dyDescent="0.3">
      <c r="A1538" t="s">
        <v>95</v>
      </c>
      <c r="B1538" t="str">
        <f>VLOOKUP(A1538,'class and classification'!$A$1:$B$338,2,FALSE)</f>
        <v>Predominantly Urban</v>
      </c>
      <c r="C1538" t="str">
        <f>VLOOKUP(A1538,'class and classification'!$A$1:$C$338,3,FALSE)</f>
        <v>MD</v>
      </c>
      <c r="D1538">
        <f t="shared" si="2"/>
        <v>75900</v>
      </c>
      <c r="E1538">
        <f t="shared" si="3"/>
        <v>179900</v>
      </c>
      <c r="F1538">
        <f t="shared" si="39"/>
        <v>42.2</v>
      </c>
      <c r="G1538">
        <f t="shared" si="39"/>
        <v>8.3000000000000007</v>
      </c>
      <c r="H1538">
        <f t="shared" si="39"/>
        <v>84000</v>
      </c>
      <c r="I1538">
        <f t="shared" si="5"/>
        <v>184700</v>
      </c>
      <c r="J1538">
        <f t="shared" si="40"/>
        <v>45.5</v>
      </c>
      <c r="K1538">
        <f t="shared" si="40"/>
        <v>8.5</v>
      </c>
      <c r="L1538">
        <f t="shared" si="40"/>
        <v>82600</v>
      </c>
      <c r="M1538">
        <f t="shared" si="7"/>
        <v>189400</v>
      </c>
      <c r="N1538">
        <f t="shared" si="41"/>
        <v>43.599999999999994</v>
      </c>
      <c r="O1538">
        <f t="shared" si="41"/>
        <v>8.5</v>
      </c>
      <c r="P1538">
        <f t="shared" si="41"/>
        <v>82400</v>
      </c>
      <c r="Q1538">
        <f t="shared" si="9"/>
        <v>193900</v>
      </c>
      <c r="R1538">
        <f t="shared" si="42"/>
        <v>42.6</v>
      </c>
      <c r="S1538">
        <f t="shared" si="42"/>
        <v>8.5</v>
      </c>
      <c r="T1538">
        <f t="shared" si="42"/>
        <v>86900</v>
      </c>
      <c r="U1538">
        <f t="shared" si="11"/>
        <v>184800</v>
      </c>
      <c r="V1538">
        <f t="shared" si="43"/>
        <v>47.000000000000007</v>
      </c>
      <c r="W1538">
        <f t="shared" si="43"/>
        <v>9.6</v>
      </c>
      <c r="X1538">
        <f t="shared" si="43"/>
        <v>88900</v>
      </c>
      <c r="Y1538">
        <f t="shared" si="13"/>
        <v>186800</v>
      </c>
      <c r="Z1538">
        <f t="shared" si="44"/>
        <v>47.6</v>
      </c>
      <c r="AA1538">
        <f t="shared" si="44"/>
        <v>9.1999999999999993</v>
      </c>
      <c r="AB1538">
        <f t="shared" si="44"/>
        <v>84800</v>
      </c>
      <c r="AC1538">
        <f t="shared" si="15"/>
        <v>193900</v>
      </c>
      <c r="AD1538">
        <f t="shared" si="45"/>
        <v>43.699999999999996</v>
      </c>
      <c r="AE1538">
        <f t="shared" si="45"/>
        <v>8.5</v>
      </c>
      <c r="AF1538">
        <f t="shared" si="45"/>
        <v>84700</v>
      </c>
      <c r="AG1538">
        <f t="shared" si="17"/>
        <v>192500</v>
      </c>
      <c r="AH1538">
        <f t="shared" si="46"/>
        <v>44.1</v>
      </c>
      <c r="AI1538">
        <f t="shared" si="46"/>
        <v>9.2999999999999989</v>
      </c>
      <c r="AJ1538">
        <f t="shared" si="46"/>
        <v>79800</v>
      </c>
      <c r="AK1538">
        <f t="shared" si="19"/>
        <v>196000</v>
      </c>
      <c r="AL1538">
        <f t="shared" si="47"/>
        <v>40.700000000000003</v>
      </c>
      <c r="AM1538">
        <f t="shared" si="47"/>
        <v>8.6</v>
      </c>
      <c r="AN1538">
        <f t="shared" si="47"/>
        <v>92100</v>
      </c>
      <c r="AO1538">
        <f t="shared" si="21"/>
        <v>199900</v>
      </c>
      <c r="AP1538">
        <f t="shared" si="48"/>
        <v>46.099999999999994</v>
      </c>
      <c r="AQ1538">
        <f t="shared" si="48"/>
        <v>8.7999999999999989</v>
      </c>
      <c r="AR1538">
        <f t="shared" si="48"/>
        <v>102400</v>
      </c>
      <c r="AS1538">
        <f t="shared" si="23"/>
        <v>194800</v>
      </c>
      <c r="AT1538">
        <f t="shared" si="49"/>
        <v>52.599999999999994</v>
      </c>
      <c r="AU1538">
        <f t="shared" si="49"/>
        <v>10.199999999999999</v>
      </c>
      <c r="AV1538">
        <f t="shared" si="49"/>
        <v>103000</v>
      </c>
      <c r="AW1538">
        <f t="shared" si="25"/>
        <v>202200</v>
      </c>
      <c r="AX1538">
        <f t="shared" si="50"/>
        <v>50.900000000000006</v>
      </c>
      <c r="AY1538">
        <f t="shared" si="50"/>
        <v>9.8000000000000007</v>
      </c>
      <c r="AZ1538">
        <f t="shared" si="50"/>
        <v>106600</v>
      </c>
      <c r="BA1538">
        <f t="shared" si="27"/>
        <v>218800</v>
      </c>
      <c r="BB1538">
        <f t="shared" si="51"/>
        <v>48.6</v>
      </c>
      <c r="BC1538">
        <f t="shared" si="51"/>
        <v>9.4</v>
      </c>
      <c r="BD1538">
        <f t="shared" si="51"/>
        <v>123800</v>
      </c>
      <c r="BE1538">
        <f t="shared" si="29"/>
        <v>228000</v>
      </c>
      <c r="BF1538">
        <f t="shared" si="52"/>
        <v>54.2</v>
      </c>
      <c r="BG1538">
        <f t="shared" si="52"/>
        <v>10.1</v>
      </c>
      <c r="BH1538">
        <f t="shared" si="52"/>
        <v>125600</v>
      </c>
      <c r="BI1538">
        <f t="shared" si="31"/>
        <v>232400</v>
      </c>
      <c r="BJ1538">
        <f t="shared" si="53"/>
        <v>54.1</v>
      </c>
      <c r="BK1538">
        <f t="shared" si="53"/>
        <v>10</v>
      </c>
      <c r="BL1538">
        <f t="shared" si="53"/>
        <v>125700</v>
      </c>
      <c r="BM1538">
        <f t="shared" si="33"/>
        <v>230400</v>
      </c>
      <c r="BN1538">
        <f t="shared" si="54"/>
        <v>54.599999999999994</v>
      </c>
      <c r="BO1538">
        <f t="shared" si="54"/>
        <v>10.7</v>
      </c>
      <c r="BP1538">
        <f t="shared" si="54"/>
        <v>144800</v>
      </c>
      <c r="BQ1538">
        <f t="shared" si="35"/>
        <v>244700</v>
      </c>
      <c r="BR1538">
        <f t="shared" si="55"/>
        <v>59.100000000000009</v>
      </c>
      <c r="BS1538">
        <f t="shared" si="55"/>
        <v>11.2</v>
      </c>
      <c r="BT1538">
        <f t="shared" si="55"/>
        <v>135700</v>
      </c>
      <c r="BU1538">
        <f t="shared" si="37"/>
        <v>251400</v>
      </c>
      <c r="BV1538">
        <f t="shared" si="38"/>
        <v>53.9</v>
      </c>
    </row>
    <row r="1539" spans="1:74" x14ac:dyDescent="0.3">
      <c r="A1539" t="s">
        <v>96</v>
      </c>
      <c r="B1539" t="str">
        <f>VLOOKUP(A1539,'class and classification'!$A$1:$B$338,2,FALSE)</f>
        <v>Predominantly Urban</v>
      </c>
      <c r="C1539" t="str">
        <f>VLOOKUP(A1539,'class and classification'!$A$1:$C$338,3,FALSE)</f>
        <v>MD</v>
      </c>
      <c r="D1539">
        <f t="shared" si="2"/>
        <v>59400</v>
      </c>
      <c r="E1539">
        <f t="shared" si="3"/>
        <v>124300</v>
      </c>
      <c r="F1539">
        <f t="shared" si="39"/>
        <v>47.800000000000004</v>
      </c>
      <c r="G1539">
        <f t="shared" si="39"/>
        <v>8.1</v>
      </c>
      <c r="H1539">
        <f t="shared" si="39"/>
        <v>59200</v>
      </c>
      <c r="I1539">
        <f t="shared" si="5"/>
        <v>121500</v>
      </c>
      <c r="J1539">
        <f t="shared" si="40"/>
        <v>48.699999999999996</v>
      </c>
      <c r="K1539">
        <f t="shared" si="40"/>
        <v>8.8000000000000007</v>
      </c>
      <c r="L1539">
        <f t="shared" si="40"/>
        <v>60300</v>
      </c>
      <c r="M1539">
        <f t="shared" si="7"/>
        <v>118400</v>
      </c>
      <c r="N1539">
        <f t="shared" si="41"/>
        <v>51</v>
      </c>
      <c r="O1539">
        <f t="shared" si="41"/>
        <v>9.3999999999999986</v>
      </c>
      <c r="P1539">
        <f t="shared" si="41"/>
        <v>58400</v>
      </c>
      <c r="Q1539">
        <f t="shared" si="9"/>
        <v>118300</v>
      </c>
      <c r="R1539">
        <f t="shared" si="42"/>
        <v>49.5</v>
      </c>
      <c r="S1539">
        <f t="shared" si="42"/>
        <v>9.4</v>
      </c>
      <c r="T1539">
        <f t="shared" si="42"/>
        <v>63400</v>
      </c>
      <c r="U1539">
        <f t="shared" si="11"/>
        <v>121800</v>
      </c>
      <c r="V1539">
        <f t="shared" si="43"/>
        <v>52.099999999999994</v>
      </c>
      <c r="W1539">
        <f t="shared" si="43"/>
        <v>9.5</v>
      </c>
      <c r="X1539">
        <f t="shared" si="43"/>
        <v>60700</v>
      </c>
      <c r="Y1539">
        <f t="shared" si="13"/>
        <v>122900</v>
      </c>
      <c r="Z1539">
        <f t="shared" si="44"/>
        <v>49.3</v>
      </c>
      <c r="AA1539">
        <f t="shared" si="44"/>
        <v>9.5</v>
      </c>
      <c r="AB1539">
        <f t="shared" si="44"/>
        <v>61300</v>
      </c>
      <c r="AC1539">
        <f t="shared" si="15"/>
        <v>121500</v>
      </c>
      <c r="AD1539">
        <f t="shared" si="45"/>
        <v>50.400000000000006</v>
      </c>
      <c r="AE1539">
        <f t="shared" si="45"/>
        <v>9.5</v>
      </c>
      <c r="AF1539">
        <f t="shared" si="45"/>
        <v>60300</v>
      </c>
      <c r="AG1539">
        <f t="shared" si="17"/>
        <v>117600</v>
      </c>
      <c r="AH1539">
        <f t="shared" si="46"/>
        <v>51.3</v>
      </c>
      <c r="AI1539">
        <f t="shared" si="46"/>
        <v>10.500000000000002</v>
      </c>
      <c r="AJ1539">
        <f t="shared" si="46"/>
        <v>65700</v>
      </c>
      <c r="AK1539">
        <f t="shared" si="19"/>
        <v>120700</v>
      </c>
      <c r="AL1539">
        <f t="shared" si="47"/>
        <v>54.5</v>
      </c>
      <c r="AM1539">
        <f t="shared" si="47"/>
        <v>10.600000000000001</v>
      </c>
      <c r="AN1539">
        <f t="shared" si="47"/>
        <v>63200</v>
      </c>
      <c r="AO1539">
        <f t="shared" si="21"/>
        <v>124300</v>
      </c>
      <c r="AP1539">
        <f t="shared" si="48"/>
        <v>50.9</v>
      </c>
      <c r="AQ1539">
        <f t="shared" si="48"/>
        <v>9.8000000000000007</v>
      </c>
      <c r="AR1539">
        <f t="shared" si="48"/>
        <v>62800</v>
      </c>
      <c r="AS1539">
        <f t="shared" si="23"/>
        <v>121100</v>
      </c>
      <c r="AT1539">
        <f t="shared" si="49"/>
        <v>51.800000000000004</v>
      </c>
      <c r="AU1539">
        <f t="shared" si="49"/>
        <v>10.199999999999999</v>
      </c>
      <c r="AV1539">
        <f t="shared" si="49"/>
        <v>66100</v>
      </c>
      <c r="AW1539">
        <f t="shared" si="25"/>
        <v>126000</v>
      </c>
      <c r="AX1539">
        <f t="shared" si="50"/>
        <v>52.4</v>
      </c>
      <c r="AY1539">
        <f t="shared" si="50"/>
        <v>10</v>
      </c>
      <c r="AZ1539">
        <f t="shared" si="50"/>
        <v>62500</v>
      </c>
      <c r="BA1539">
        <f t="shared" si="27"/>
        <v>119000</v>
      </c>
      <c r="BB1539">
        <f t="shared" si="51"/>
        <v>52.400000000000006</v>
      </c>
      <c r="BC1539">
        <f t="shared" si="51"/>
        <v>10.1</v>
      </c>
      <c r="BD1539">
        <f t="shared" si="51"/>
        <v>64100</v>
      </c>
      <c r="BE1539">
        <f t="shared" si="29"/>
        <v>117300</v>
      </c>
      <c r="BF1539">
        <f t="shared" si="52"/>
        <v>54.7</v>
      </c>
      <c r="BG1539">
        <f t="shared" si="52"/>
        <v>10.3</v>
      </c>
      <c r="BH1539">
        <f t="shared" si="52"/>
        <v>62400</v>
      </c>
      <c r="BI1539">
        <f t="shared" si="31"/>
        <v>127400</v>
      </c>
      <c r="BJ1539">
        <f t="shared" si="53"/>
        <v>49.100000000000009</v>
      </c>
      <c r="BK1539">
        <f t="shared" si="53"/>
        <v>9.5</v>
      </c>
      <c r="BL1539">
        <f t="shared" si="53"/>
        <v>66300</v>
      </c>
      <c r="BM1539">
        <f t="shared" si="33"/>
        <v>129000</v>
      </c>
      <c r="BN1539">
        <f t="shared" si="54"/>
        <v>51.5</v>
      </c>
      <c r="BO1539">
        <f t="shared" si="54"/>
        <v>10.199999999999999</v>
      </c>
      <c r="BP1539">
        <f t="shared" si="54"/>
        <v>69400</v>
      </c>
      <c r="BQ1539">
        <f t="shared" si="35"/>
        <v>123600</v>
      </c>
      <c r="BR1539">
        <f t="shared" si="55"/>
        <v>56.1</v>
      </c>
      <c r="BS1539">
        <f t="shared" si="55"/>
        <v>11.500000000000002</v>
      </c>
      <c r="BT1539">
        <f t="shared" si="55"/>
        <v>65800</v>
      </c>
      <c r="BU1539">
        <f t="shared" si="37"/>
        <v>124800</v>
      </c>
      <c r="BV1539">
        <f t="shared" si="38"/>
        <v>52.800000000000004</v>
      </c>
    </row>
    <row r="1540" spans="1:74" x14ac:dyDescent="0.3">
      <c r="A1540" t="s">
        <v>97</v>
      </c>
      <c r="B1540" t="str">
        <f>VLOOKUP(A1540,'class and classification'!$A$1:$B$338,2,FALSE)</f>
        <v>Predominantly Urban</v>
      </c>
      <c r="C1540" t="str">
        <f>VLOOKUP(A1540,'class and classification'!$A$1:$C$338,3,FALSE)</f>
        <v>MD</v>
      </c>
      <c r="D1540">
        <f t="shared" si="2"/>
        <v>38000</v>
      </c>
      <c r="E1540">
        <f t="shared" si="3"/>
        <v>77800</v>
      </c>
      <c r="F1540">
        <f t="shared" si="39"/>
        <v>48.7</v>
      </c>
      <c r="G1540">
        <f t="shared" si="39"/>
        <v>9.1999999999999993</v>
      </c>
      <c r="H1540">
        <f t="shared" si="39"/>
        <v>38000</v>
      </c>
      <c r="I1540">
        <f t="shared" si="5"/>
        <v>78800</v>
      </c>
      <c r="J1540">
        <f t="shared" si="40"/>
        <v>48.099999999999994</v>
      </c>
      <c r="K1540">
        <f t="shared" si="40"/>
        <v>8.4</v>
      </c>
      <c r="L1540">
        <f t="shared" si="40"/>
        <v>36500</v>
      </c>
      <c r="M1540">
        <f t="shared" si="7"/>
        <v>77900</v>
      </c>
      <c r="N1540">
        <f t="shared" si="41"/>
        <v>46.999999999999993</v>
      </c>
      <c r="O1540">
        <f t="shared" si="41"/>
        <v>8.5</v>
      </c>
      <c r="P1540">
        <f t="shared" si="41"/>
        <v>37900</v>
      </c>
      <c r="Q1540">
        <f t="shared" si="9"/>
        <v>76100</v>
      </c>
      <c r="R1540">
        <f t="shared" si="42"/>
        <v>50</v>
      </c>
      <c r="S1540">
        <f t="shared" si="42"/>
        <v>9.1</v>
      </c>
      <c r="T1540">
        <f t="shared" si="42"/>
        <v>33700</v>
      </c>
      <c r="U1540">
        <f t="shared" si="11"/>
        <v>73600</v>
      </c>
      <c r="V1540">
        <f t="shared" si="43"/>
        <v>45.7</v>
      </c>
      <c r="W1540">
        <f t="shared" si="43"/>
        <v>8.4</v>
      </c>
      <c r="X1540">
        <f t="shared" si="43"/>
        <v>34200</v>
      </c>
      <c r="Y1540">
        <f t="shared" si="13"/>
        <v>76000</v>
      </c>
      <c r="Z1540">
        <f t="shared" si="44"/>
        <v>45.099999999999994</v>
      </c>
      <c r="AA1540">
        <f t="shared" si="44"/>
        <v>8.6999999999999993</v>
      </c>
      <c r="AB1540">
        <f t="shared" si="44"/>
        <v>37600</v>
      </c>
      <c r="AC1540">
        <f t="shared" si="15"/>
        <v>79100</v>
      </c>
      <c r="AD1540">
        <f t="shared" si="45"/>
        <v>47.399999999999991</v>
      </c>
      <c r="AE1540">
        <f t="shared" si="45"/>
        <v>9.2999999999999989</v>
      </c>
      <c r="AF1540">
        <f t="shared" si="45"/>
        <v>38100</v>
      </c>
      <c r="AG1540">
        <f t="shared" si="17"/>
        <v>74700</v>
      </c>
      <c r="AH1540">
        <f t="shared" si="46"/>
        <v>50.9</v>
      </c>
      <c r="AI1540">
        <f t="shared" si="46"/>
        <v>10.199999999999999</v>
      </c>
      <c r="AJ1540">
        <f t="shared" si="46"/>
        <v>36200</v>
      </c>
      <c r="AK1540">
        <f t="shared" si="19"/>
        <v>77400</v>
      </c>
      <c r="AL1540">
        <f t="shared" si="47"/>
        <v>46.7</v>
      </c>
      <c r="AM1540">
        <f t="shared" si="47"/>
        <v>9.6000000000000014</v>
      </c>
      <c r="AN1540">
        <f t="shared" si="47"/>
        <v>37300</v>
      </c>
      <c r="AO1540">
        <f t="shared" si="21"/>
        <v>80100</v>
      </c>
      <c r="AP1540">
        <f t="shared" si="48"/>
        <v>46.6</v>
      </c>
      <c r="AQ1540">
        <f t="shared" si="48"/>
        <v>9.1000000000000014</v>
      </c>
      <c r="AR1540">
        <f t="shared" si="48"/>
        <v>36700</v>
      </c>
      <c r="AS1540">
        <f t="shared" si="23"/>
        <v>76300</v>
      </c>
      <c r="AT1540">
        <f t="shared" si="49"/>
        <v>48.1</v>
      </c>
      <c r="AU1540">
        <f t="shared" si="49"/>
        <v>9.7000000000000011</v>
      </c>
      <c r="AV1540">
        <f t="shared" si="49"/>
        <v>38200</v>
      </c>
      <c r="AW1540">
        <f t="shared" si="25"/>
        <v>79700</v>
      </c>
      <c r="AX1540">
        <f t="shared" si="50"/>
        <v>48</v>
      </c>
      <c r="AY1540">
        <f t="shared" si="50"/>
        <v>9.5</v>
      </c>
      <c r="AZ1540">
        <f t="shared" si="50"/>
        <v>42900</v>
      </c>
      <c r="BA1540">
        <f t="shared" si="27"/>
        <v>82600</v>
      </c>
      <c r="BB1540">
        <f t="shared" si="51"/>
        <v>51.9</v>
      </c>
      <c r="BC1540">
        <f t="shared" si="51"/>
        <v>10.4</v>
      </c>
      <c r="BD1540">
        <f t="shared" si="51"/>
        <v>40300</v>
      </c>
      <c r="BE1540">
        <f t="shared" si="29"/>
        <v>79300</v>
      </c>
      <c r="BF1540">
        <f t="shared" si="52"/>
        <v>50.899999999999991</v>
      </c>
      <c r="BG1540">
        <f t="shared" si="52"/>
        <v>10.5</v>
      </c>
      <c r="BH1540">
        <f t="shared" si="52"/>
        <v>41600</v>
      </c>
      <c r="BI1540">
        <f t="shared" si="31"/>
        <v>81900</v>
      </c>
      <c r="BJ1540">
        <f t="shared" si="53"/>
        <v>50.8</v>
      </c>
      <c r="BK1540">
        <f t="shared" si="53"/>
        <v>10.5</v>
      </c>
      <c r="BL1540">
        <f t="shared" si="53"/>
        <v>41700</v>
      </c>
      <c r="BM1540">
        <f t="shared" si="33"/>
        <v>84400</v>
      </c>
      <c r="BN1540">
        <f t="shared" si="54"/>
        <v>49.4</v>
      </c>
      <c r="BO1540">
        <f t="shared" si="54"/>
        <v>10.7</v>
      </c>
      <c r="BP1540">
        <f t="shared" si="54"/>
        <v>45100</v>
      </c>
      <c r="BQ1540">
        <f t="shared" si="35"/>
        <v>84700</v>
      </c>
      <c r="BR1540">
        <f t="shared" si="55"/>
        <v>53.2</v>
      </c>
      <c r="BS1540">
        <f t="shared" si="55"/>
        <v>12.5</v>
      </c>
      <c r="BT1540">
        <f t="shared" si="55"/>
        <v>48000</v>
      </c>
      <c r="BU1540">
        <f t="shared" si="37"/>
        <v>82800</v>
      </c>
      <c r="BV1540">
        <f t="shared" si="38"/>
        <v>57.899999999999991</v>
      </c>
    </row>
    <row r="1541" spans="1:74" x14ac:dyDescent="0.3">
      <c r="A1541" t="s">
        <v>98</v>
      </c>
      <c r="B1541" t="str">
        <f>VLOOKUP(A1541,'class and classification'!$A$1:$B$338,2,FALSE)</f>
        <v>Predominantly Urban</v>
      </c>
      <c r="C1541" t="str">
        <f>VLOOKUP(A1541,'class and classification'!$A$1:$C$338,3,FALSE)</f>
        <v>MD</v>
      </c>
      <c r="D1541">
        <f t="shared" si="2"/>
        <v>68300</v>
      </c>
      <c r="E1541">
        <f t="shared" si="3"/>
        <v>140000</v>
      </c>
      <c r="F1541">
        <f t="shared" si="39"/>
        <v>48.8</v>
      </c>
      <c r="G1541">
        <f t="shared" si="39"/>
        <v>8.6999999999999993</v>
      </c>
      <c r="H1541">
        <f t="shared" si="39"/>
        <v>70000</v>
      </c>
      <c r="I1541">
        <f t="shared" si="5"/>
        <v>137200</v>
      </c>
      <c r="J1541">
        <f t="shared" si="40"/>
        <v>51.099999999999994</v>
      </c>
      <c r="K1541">
        <f t="shared" si="40"/>
        <v>9.6000000000000014</v>
      </c>
      <c r="L1541">
        <f t="shared" si="40"/>
        <v>64400</v>
      </c>
      <c r="M1541">
        <f t="shared" si="7"/>
        <v>135600</v>
      </c>
      <c r="N1541">
        <f t="shared" si="41"/>
        <v>47.599999999999994</v>
      </c>
      <c r="O1541">
        <f t="shared" si="41"/>
        <v>9.6999999999999993</v>
      </c>
      <c r="P1541">
        <f t="shared" si="41"/>
        <v>71100</v>
      </c>
      <c r="Q1541">
        <f t="shared" si="9"/>
        <v>140500</v>
      </c>
      <c r="R1541">
        <f t="shared" si="42"/>
        <v>50.6</v>
      </c>
      <c r="S1541">
        <f t="shared" si="42"/>
        <v>9.9</v>
      </c>
      <c r="T1541">
        <f t="shared" si="42"/>
        <v>71600</v>
      </c>
      <c r="U1541">
        <f t="shared" si="11"/>
        <v>135100</v>
      </c>
      <c r="V1541">
        <f t="shared" si="43"/>
        <v>52.9</v>
      </c>
      <c r="W1541">
        <f t="shared" si="43"/>
        <v>10</v>
      </c>
      <c r="X1541">
        <f t="shared" si="43"/>
        <v>71200</v>
      </c>
      <c r="Y1541">
        <f t="shared" si="13"/>
        <v>133200</v>
      </c>
      <c r="Z1541">
        <f t="shared" si="44"/>
        <v>53.5</v>
      </c>
      <c r="AA1541">
        <f t="shared" si="44"/>
        <v>10</v>
      </c>
      <c r="AB1541">
        <f t="shared" si="44"/>
        <v>69100</v>
      </c>
      <c r="AC1541">
        <f t="shared" si="15"/>
        <v>134000</v>
      </c>
      <c r="AD1541">
        <f t="shared" si="45"/>
        <v>51.6</v>
      </c>
      <c r="AE1541">
        <f t="shared" si="45"/>
        <v>9.5</v>
      </c>
      <c r="AF1541">
        <f t="shared" si="45"/>
        <v>69800</v>
      </c>
      <c r="AG1541">
        <f t="shared" si="17"/>
        <v>137900</v>
      </c>
      <c r="AH1541">
        <f t="shared" si="46"/>
        <v>50.6</v>
      </c>
      <c r="AI1541">
        <f t="shared" si="46"/>
        <v>9.4</v>
      </c>
      <c r="AJ1541">
        <f t="shared" si="46"/>
        <v>71100</v>
      </c>
      <c r="AK1541">
        <f t="shared" si="19"/>
        <v>141400</v>
      </c>
      <c r="AL1541">
        <f t="shared" si="47"/>
        <v>50.2</v>
      </c>
      <c r="AM1541">
        <f t="shared" si="47"/>
        <v>9.6999999999999993</v>
      </c>
      <c r="AN1541">
        <f t="shared" si="47"/>
        <v>67100</v>
      </c>
      <c r="AO1541">
        <f t="shared" si="21"/>
        <v>140000</v>
      </c>
      <c r="AP1541">
        <f t="shared" si="48"/>
        <v>47.9</v>
      </c>
      <c r="AQ1541">
        <f t="shared" si="48"/>
        <v>9.6999999999999993</v>
      </c>
      <c r="AR1541">
        <f t="shared" si="48"/>
        <v>73400</v>
      </c>
      <c r="AS1541">
        <f t="shared" si="23"/>
        <v>137600</v>
      </c>
      <c r="AT1541">
        <f t="shared" si="49"/>
        <v>53.400000000000006</v>
      </c>
      <c r="AU1541">
        <f t="shared" si="49"/>
        <v>10.6</v>
      </c>
      <c r="AV1541">
        <f t="shared" si="49"/>
        <v>72900</v>
      </c>
      <c r="AW1541">
        <f t="shared" si="25"/>
        <v>140500</v>
      </c>
      <c r="AX1541">
        <f t="shared" si="50"/>
        <v>51.9</v>
      </c>
      <c r="AY1541">
        <f t="shared" si="50"/>
        <v>10.399999999999999</v>
      </c>
      <c r="AZ1541">
        <f t="shared" si="50"/>
        <v>75700</v>
      </c>
      <c r="BA1541">
        <f t="shared" si="27"/>
        <v>139500</v>
      </c>
      <c r="BB1541">
        <f t="shared" si="51"/>
        <v>54.2</v>
      </c>
      <c r="BC1541">
        <f t="shared" si="51"/>
        <v>10.6</v>
      </c>
      <c r="BD1541">
        <f t="shared" si="51"/>
        <v>79900</v>
      </c>
      <c r="BE1541">
        <f t="shared" si="29"/>
        <v>143800</v>
      </c>
      <c r="BF1541">
        <f t="shared" si="52"/>
        <v>55.5</v>
      </c>
      <c r="BG1541">
        <f t="shared" si="52"/>
        <v>10.9</v>
      </c>
      <c r="BH1541">
        <f t="shared" si="52"/>
        <v>81200</v>
      </c>
      <c r="BI1541">
        <f t="shared" si="31"/>
        <v>148700</v>
      </c>
      <c r="BJ1541">
        <f t="shared" si="53"/>
        <v>54.599999999999994</v>
      </c>
      <c r="BK1541">
        <f t="shared" si="53"/>
        <v>10.899999999999999</v>
      </c>
      <c r="BL1541">
        <f t="shared" si="53"/>
        <v>81100</v>
      </c>
      <c r="BM1541">
        <f t="shared" si="33"/>
        <v>151700</v>
      </c>
      <c r="BN1541">
        <f t="shared" si="54"/>
        <v>53.400000000000006</v>
      </c>
      <c r="BO1541">
        <f t="shared" si="54"/>
        <v>10.199999999999999</v>
      </c>
      <c r="BP1541">
        <f t="shared" si="54"/>
        <v>72300</v>
      </c>
      <c r="BQ1541">
        <f t="shared" si="35"/>
        <v>141200</v>
      </c>
      <c r="BR1541">
        <f t="shared" si="55"/>
        <v>51.300000000000004</v>
      </c>
      <c r="BS1541">
        <f t="shared" si="55"/>
        <v>11.8</v>
      </c>
      <c r="BT1541">
        <f t="shared" si="55"/>
        <v>82300</v>
      </c>
      <c r="BU1541">
        <f t="shared" si="37"/>
        <v>141000</v>
      </c>
      <c r="BV1541">
        <f t="shared" si="38"/>
        <v>58.4</v>
      </c>
    </row>
    <row r="1542" spans="1:74" x14ac:dyDescent="0.3">
      <c r="A1542" t="s">
        <v>99</v>
      </c>
      <c r="B1542" t="str">
        <f>VLOOKUP(A1542,'class and classification'!$A$1:$B$338,2,FALSE)</f>
        <v>Predominantly Rural</v>
      </c>
      <c r="C1542" t="str">
        <f>VLOOKUP(A1542,'class and classification'!$A$1:$C$338,3,FALSE)</f>
        <v>UA</v>
      </c>
      <c r="D1542">
        <f t="shared" si="2"/>
        <v>81300</v>
      </c>
      <c r="E1542">
        <f t="shared" si="3"/>
        <v>151400</v>
      </c>
      <c r="F1542">
        <f t="shared" si="39"/>
        <v>53.7</v>
      </c>
      <c r="G1542">
        <f t="shared" si="39"/>
        <v>9.3000000000000007</v>
      </c>
      <c r="H1542">
        <f t="shared" si="39"/>
        <v>86100</v>
      </c>
      <c r="I1542">
        <f t="shared" si="5"/>
        <v>156500</v>
      </c>
      <c r="J1542">
        <f t="shared" si="40"/>
        <v>55.1</v>
      </c>
      <c r="K1542">
        <f t="shared" si="40"/>
        <v>9.1999999999999993</v>
      </c>
      <c r="L1542">
        <f t="shared" si="40"/>
        <v>84900</v>
      </c>
      <c r="M1542">
        <f t="shared" si="7"/>
        <v>157700</v>
      </c>
      <c r="N1542">
        <f t="shared" si="41"/>
        <v>53.900000000000006</v>
      </c>
      <c r="O1542">
        <f t="shared" si="41"/>
        <v>8.8000000000000007</v>
      </c>
      <c r="P1542">
        <f t="shared" si="41"/>
        <v>88400</v>
      </c>
      <c r="Q1542">
        <f t="shared" si="9"/>
        <v>159600</v>
      </c>
      <c r="R1542">
        <f t="shared" si="42"/>
        <v>55.4</v>
      </c>
      <c r="S1542">
        <f t="shared" si="42"/>
        <v>9</v>
      </c>
      <c r="T1542">
        <f t="shared" si="42"/>
        <v>86300</v>
      </c>
      <c r="U1542">
        <f t="shared" si="11"/>
        <v>158100</v>
      </c>
      <c r="V1542">
        <f t="shared" si="43"/>
        <v>54.599999999999994</v>
      </c>
      <c r="W1542">
        <f t="shared" si="43"/>
        <v>9.3000000000000007</v>
      </c>
      <c r="X1542">
        <f t="shared" si="43"/>
        <v>84600</v>
      </c>
      <c r="Y1542">
        <f t="shared" si="13"/>
        <v>157900</v>
      </c>
      <c r="Z1542">
        <f t="shared" si="44"/>
        <v>53.6</v>
      </c>
      <c r="AA1542">
        <f t="shared" si="44"/>
        <v>9.6999999999999993</v>
      </c>
      <c r="AB1542">
        <f t="shared" si="44"/>
        <v>84500</v>
      </c>
      <c r="AC1542">
        <f t="shared" si="15"/>
        <v>155800</v>
      </c>
      <c r="AD1542">
        <f t="shared" si="45"/>
        <v>54.3</v>
      </c>
      <c r="AE1542">
        <f t="shared" si="45"/>
        <v>9.6999999999999993</v>
      </c>
      <c r="AF1542">
        <f t="shared" si="45"/>
        <v>91900</v>
      </c>
      <c r="AG1542">
        <f t="shared" si="17"/>
        <v>155500</v>
      </c>
      <c r="AH1542">
        <f t="shared" si="46"/>
        <v>59.099999999999994</v>
      </c>
      <c r="AI1542">
        <f t="shared" si="46"/>
        <v>10.7</v>
      </c>
      <c r="AJ1542">
        <f t="shared" si="46"/>
        <v>85500</v>
      </c>
      <c r="AK1542">
        <f t="shared" si="19"/>
        <v>154000</v>
      </c>
      <c r="AL1542">
        <f t="shared" si="47"/>
        <v>55.6</v>
      </c>
      <c r="AM1542">
        <f t="shared" si="47"/>
        <v>10.1</v>
      </c>
      <c r="AN1542">
        <f t="shared" si="47"/>
        <v>83900</v>
      </c>
      <c r="AO1542">
        <f t="shared" si="21"/>
        <v>154400</v>
      </c>
      <c r="AP1542">
        <f t="shared" si="48"/>
        <v>54.4</v>
      </c>
      <c r="AQ1542">
        <f t="shared" si="48"/>
        <v>10.1</v>
      </c>
      <c r="AR1542">
        <f t="shared" si="48"/>
        <v>82500</v>
      </c>
      <c r="AS1542">
        <f t="shared" si="23"/>
        <v>159200</v>
      </c>
      <c r="AT1542">
        <f t="shared" si="49"/>
        <v>51.7</v>
      </c>
      <c r="AU1542">
        <f t="shared" si="49"/>
        <v>10.3</v>
      </c>
      <c r="AV1542">
        <f t="shared" si="49"/>
        <v>87700</v>
      </c>
      <c r="AW1542">
        <f t="shared" si="25"/>
        <v>159300</v>
      </c>
      <c r="AX1542">
        <f t="shared" si="50"/>
        <v>55</v>
      </c>
      <c r="AY1542">
        <f t="shared" si="50"/>
        <v>10.199999999999999</v>
      </c>
      <c r="AZ1542">
        <f t="shared" si="50"/>
        <v>92900</v>
      </c>
      <c r="BA1542">
        <f t="shared" si="27"/>
        <v>160100</v>
      </c>
      <c r="BB1542">
        <f t="shared" si="51"/>
        <v>58</v>
      </c>
      <c r="BC1542">
        <f t="shared" si="51"/>
        <v>10.6</v>
      </c>
      <c r="BD1542">
        <f t="shared" si="51"/>
        <v>88000</v>
      </c>
      <c r="BE1542">
        <f t="shared" si="29"/>
        <v>157700</v>
      </c>
      <c r="BF1542">
        <f t="shared" si="52"/>
        <v>55.800000000000004</v>
      </c>
      <c r="BG1542">
        <f t="shared" si="52"/>
        <v>10.3</v>
      </c>
      <c r="BH1542">
        <f t="shared" si="52"/>
        <v>90700</v>
      </c>
      <c r="BI1542">
        <f t="shared" si="31"/>
        <v>154900</v>
      </c>
      <c r="BJ1542">
        <f t="shared" si="53"/>
        <v>58.599999999999994</v>
      </c>
      <c r="BK1542">
        <f t="shared" si="53"/>
        <v>10.4</v>
      </c>
      <c r="BL1542">
        <f t="shared" si="53"/>
        <v>92600</v>
      </c>
      <c r="BM1542">
        <f t="shared" si="33"/>
        <v>160400</v>
      </c>
      <c r="BN1542">
        <f t="shared" si="54"/>
        <v>57.699999999999996</v>
      </c>
      <c r="BO1542">
        <f t="shared" si="54"/>
        <v>10.8</v>
      </c>
      <c r="BP1542">
        <f t="shared" si="54"/>
        <v>97200</v>
      </c>
      <c r="BQ1542">
        <f t="shared" si="35"/>
        <v>151100</v>
      </c>
      <c r="BR1542">
        <f t="shared" si="55"/>
        <v>64.300000000000011</v>
      </c>
      <c r="BS1542">
        <f t="shared" si="55"/>
        <v>12.4</v>
      </c>
      <c r="BT1542">
        <f t="shared" si="55"/>
        <v>87700</v>
      </c>
      <c r="BU1542">
        <f t="shared" si="37"/>
        <v>153100</v>
      </c>
      <c r="BV1542">
        <f t="shared" si="38"/>
        <v>57.3</v>
      </c>
    </row>
    <row r="1543" spans="1:74" x14ac:dyDescent="0.3">
      <c r="A1543" t="s">
        <v>100</v>
      </c>
      <c r="B1543" t="str">
        <f>VLOOKUP(A1543,'class and classification'!$A$1:$B$338,2,FALSE)</f>
        <v>Predominantly Urban</v>
      </c>
      <c r="C1543" t="str">
        <f>VLOOKUP(A1543,'class and classification'!$A$1:$C$338,3,FALSE)</f>
        <v>UA</v>
      </c>
      <c r="D1543">
        <f t="shared" si="2"/>
        <v>45200</v>
      </c>
      <c r="E1543">
        <f t="shared" si="3"/>
        <v>113700</v>
      </c>
      <c r="F1543">
        <f t="shared" si="39"/>
        <v>39.700000000000003</v>
      </c>
      <c r="G1543">
        <f t="shared" si="39"/>
        <v>8.3000000000000007</v>
      </c>
      <c r="H1543">
        <f t="shared" si="39"/>
        <v>45700</v>
      </c>
      <c r="I1543">
        <f t="shared" si="5"/>
        <v>111600</v>
      </c>
      <c r="J1543">
        <f t="shared" si="40"/>
        <v>40.900000000000006</v>
      </c>
      <c r="K1543">
        <f t="shared" si="40"/>
        <v>8.8999999999999986</v>
      </c>
      <c r="L1543">
        <f t="shared" si="40"/>
        <v>45900</v>
      </c>
      <c r="M1543">
        <f t="shared" si="7"/>
        <v>110900</v>
      </c>
      <c r="N1543">
        <f t="shared" si="41"/>
        <v>41.5</v>
      </c>
      <c r="O1543">
        <f t="shared" si="41"/>
        <v>8.8999999999999986</v>
      </c>
      <c r="P1543">
        <f t="shared" si="41"/>
        <v>44800</v>
      </c>
      <c r="Q1543">
        <f t="shared" si="9"/>
        <v>110700</v>
      </c>
      <c r="R1543">
        <f t="shared" si="42"/>
        <v>40.4</v>
      </c>
      <c r="S1543">
        <f t="shared" si="42"/>
        <v>8.4</v>
      </c>
      <c r="T1543">
        <f t="shared" si="42"/>
        <v>46700</v>
      </c>
      <c r="U1543">
        <f t="shared" si="11"/>
        <v>104600</v>
      </c>
      <c r="V1543">
        <f t="shared" si="43"/>
        <v>44.7</v>
      </c>
      <c r="W1543">
        <f t="shared" si="43"/>
        <v>9</v>
      </c>
      <c r="X1543">
        <f t="shared" si="43"/>
        <v>45400</v>
      </c>
      <c r="Y1543">
        <f t="shared" si="13"/>
        <v>105300</v>
      </c>
      <c r="Z1543">
        <f t="shared" si="44"/>
        <v>43.1</v>
      </c>
      <c r="AA1543">
        <f t="shared" si="44"/>
        <v>8.3000000000000007</v>
      </c>
      <c r="AB1543">
        <f t="shared" si="44"/>
        <v>48800</v>
      </c>
      <c r="AC1543">
        <f t="shared" si="15"/>
        <v>107500</v>
      </c>
      <c r="AD1543">
        <f t="shared" si="45"/>
        <v>45.5</v>
      </c>
      <c r="AE1543">
        <f t="shared" si="45"/>
        <v>8.6999999999999993</v>
      </c>
      <c r="AF1543">
        <f t="shared" si="45"/>
        <v>46800</v>
      </c>
      <c r="AG1543">
        <f t="shared" si="17"/>
        <v>108200</v>
      </c>
      <c r="AH1543">
        <f t="shared" si="46"/>
        <v>43.199999999999996</v>
      </c>
      <c r="AI1543">
        <f t="shared" si="46"/>
        <v>8.6</v>
      </c>
      <c r="AJ1543">
        <f t="shared" si="46"/>
        <v>48800</v>
      </c>
      <c r="AK1543">
        <f t="shared" si="19"/>
        <v>104700</v>
      </c>
      <c r="AL1543">
        <f t="shared" si="47"/>
        <v>46.6</v>
      </c>
      <c r="AM1543">
        <f t="shared" si="47"/>
        <v>9.5</v>
      </c>
      <c r="AN1543">
        <f t="shared" si="47"/>
        <v>46700</v>
      </c>
      <c r="AO1543">
        <f t="shared" si="21"/>
        <v>108700</v>
      </c>
      <c r="AP1543">
        <f t="shared" si="48"/>
        <v>43</v>
      </c>
      <c r="AQ1543">
        <f t="shared" si="48"/>
        <v>9</v>
      </c>
      <c r="AR1543">
        <f t="shared" si="48"/>
        <v>47000</v>
      </c>
      <c r="AS1543">
        <f t="shared" si="23"/>
        <v>110600</v>
      </c>
      <c r="AT1543">
        <f t="shared" si="49"/>
        <v>42.4</v>
      </c>
      <c r="AU1543">
        <f t="shared" si="49"/>
        <v>9.1</v>
      </c>
      <c r="AV1543">
        <f t="shared" si="49"/>
        <v>46600</v>
      </c>
      <c r="AW1543">
        <f t="shared" si="25"/>
        <v>114800</v>
      </c>
      <c r="AX1543">
        <f t="shared" si="50"/>
        <v>40.6</v>
      </c>
      <c r="AY1543">
        <f t="shared" si="50"/>
        <v>9.1</v>
      </c>
      <c r="AZ1543">
        <f t="shared" si="50"/>
        <v>56100</v>
      </c>
      <c r="BA1543">
        <f t="shared" si="27"/>
        <v>118700</v>
      </c>
      <c r="BB1543">
        <f t="shared" si="51"/>
        <v>47.199999999999996</v>
      </c>
      <c r="BC1543">
        <f t="shared" si="51"/>
        <v>10.4</v>
      </c>
      <c r="BD1543">
        <f t="shared" si="51"/>
        <v>55400</v>
      </c>
      <c r="BE1543">
        <f t="shared" si="29"/>
        <v>120200</v>
      </c>
      <c r="BF1543">
        <f t="shared" si="52"/>
        <v>46</v>
      </c>
      <c r="BG1543">
        <f t="shared" si="52"/>
        <v>10.3</v>
      </c>
      <c r="BH1543">
        <f t="shared" si="52"/>
        <v>55400</v>
      </c>
      <c r="BI1543">
        <f t="shared" si="31"/>
        <v>127100</v>
      </c>
      <c r="BJ1543">
        <f t="shared" si="53"/>
        <v>43.6</v>
      </c>
      <c r="BK1543">
        <f t="shared" si="53"/>
        <v>9.9</v>
      </c>
      <c r="BL1543">
        <f t="shared" si="53"/>
        <v>54300</v>
      </c>
      <c r="BM1543">
        <f t="shared" si="33"/>
        <v>122900</v>
      </c>
      <c r="BN1543">
        <f t="shared" si="54"/>
        <v>44</v>
      </c>
      <c r="BO1543">
        <f t="shared" si="54"/>
        <v>10.7</v>
      </c>
      <c r="BP1543">
        <f t="shared" si="54"/>
        <v>57900</v>
      </c>
      <c r="BQ1543">
        <f t="shared" si="35"/>
        <v>127100</v>
      </c>
      <c r="BR1543">
        <f t="shared" si="55"/>
        <v>45.5</v>
      </c>
      <c r="BS1543">
        <f t="shared" si="55"/>
        <v>12.2</v>
      </c>
      <c r="BT1543">
        <f t="shared" si="55"/>
        <v>56700</v>
      </c>
      <c r="BU1543">
        <f t="shared" si="37"/>
        <v>123700</v>
      </c>
      <c r="BV1543">
        <f t="shared" si="38"/>
        <v>45.9</v>
      </c>
    </row>
    <row r="1544" spans="1:74" x14ac:dyDescent="0.3">
      <c r="A1544" t="s">
        <v>101</v>
      </c>
      <c r="B1544" t="str">
        <f>VLOOKUP(A1544,'class and classification'!$A$1:$B$338,2,FALSE)</f>
        <v>Predominantly Urban</v>
      </c>
      <c r="C1544" t="str">
        <f>VLOOKUP(A1544,'class and classification'!$A$1:$C$338,3,FALSE)</f>
        <v>UA</v>
      </c>
      <c r="D1544">
        <f t="shared" si="2"/>
        <v>27400</v>
      </c>
      <c r="E1544">
        <f t="shared" si="3"/>
        <v>70800</v>
      </c>
      <c r="F1544">
        <f t="shared" si="39"/>
        <v>38.6</v>
      </c>
      <c r="G1544">
        <f t="shared" si="39"/>
        <v>7.6000000000000005</v>
      </c>
      <c r="H1544">
        <f t="shared" si="39"/>
        <v>26200</v>
      </c>
      <c r="I1544">
        <f t="shared" si="5"/>
        <v>70500</v>
      </c>
      <c r="J1544">
        <f t="shared" si="40"/>
        <v>37.1</v>
      </c>
      <c r="K1544">
        <f t="shared" si="40"/>
        <v>8.3000000000000007</v>
      </c>
      <c r="L1544">
        <f t="shared" si="40"/>
        <v>30200</v>
      </c>
      <c r="M1544">
        <f t="shared" si="7"/>
        <v>72400</v>
      </c>
      <c r="N1544">
        <f t="shared" si="41"/>
        <v>41.8</v>
      </c>
      <c r="O1544">
        <f t="shared" si="41"/>
        <v>8.5</v>
      </c>
      <c r="P1544">
        <f t="shared" si="41"/>
        <v>30000</v>
      </c>
      <c r="Q1544">
        <f t="shared" si="9"/>
        <v>73800</v>
      </c>
      <c r="R1544">
        <f t="shared" si="42"/>
        <v>40.599999999999994</v>
      </c>
      <c r="S1544">
        <f t="shared" si="42"/>
        <v>8.6</v>
      </c>
      <c r="T1544">
        <f t="shared" si="42"/>
        <v>32800</v>
      </c>
      <c r="U1544">
        <f t="shared" si="11"/>
        <v>72500</v>
      </c>
      <c r="V1544">
        <f t="shared" si="43"/>
        <v>45.2</v>
      </c>
      <c r="W1544">
        <f t="shared" si="43"/>
        <v>9.2000000000000011</v>
      </c>
      <c r="X1544">
        <f t="shared" si="43"/>
        <v>28600</v>
      </c>
      <c r="Y1544">
        <f t="shared" si="13"/>
        <v>70500</v>
      </c>
      <c r="Z1544">
        <f t="shared" si="44"/>
        <v>40.5</v>
      </c>
      <c r="AA1544">
        <f t="shared" si="44"/>
        <v>8.7999999999999989</v>
      </c>
      <c r="AB1544">
        <f t="shared" si="44"/>
        <v>31500</v>
      </c>
      <c r="AC1544">
        <f t="shared" si="15"/>
        <v>71300</v>
      </c>
      <c r="AD1544">
        <f t="shared" si="45"/>
        <v>44.199999999999996</v>
      </c>
      <c r="AE1544">
        <f t="shared" si="45"/>
        <v>9.1</v>
      </c>
      <c r="AF1544">
        <f t="shared" si="45"/>
        <v>30300</v>
      </c>
      <c r="AG1544">
        <f t="shared" si="17"/>
        <v>68100</v>
      </c>
      <c r="AH1544">
        <f t="shared" si="46"/>
        <v>44.5</v>
      </c>
      <c r="AI1544">
        <f t="shared" si="46"/>
        <v>9.6999999999999993</v>
      </c>
      <c r="AJ1544">
        <f t="shared" si="46"/>
        <v>29100</v>
      </c>
      <c r="AK1544">
        <f t="shared" si="19"/>
        <v>69000</v>
      </c>
      <c r="AL1544">
        <f t="shared" si="47"/>
        <v>42.3</v>
      </c>
      <c r="AM1544">
        <f t="shared" si="47"/>
        <v>8.8999999999999986</v>
      </c>
      <c r="AN1544">
        <f t="shared" si="47"/>
        <v>27500</v>
      </c>
      <c r="AO1544">
        <f t="shared" si="21"/>
        <v>70400</v>
      </c>
      <c r="AP1544">
        <f t="shared" si="48"/>
        <v>39.1</v>
      </c>
      <c r="AQ1544">
        <f t="shared" si="48"/>
        <v>8.6</v>
      </c>
      <c r="AR1544">
        <f t="shared" si="48"/>
        <v>28700</v>
      </c>
      <c r="AS1544">
        <f t="shared" si="23"/>
        <v>70800</v>
      </c>
      <c r="AT1544">
        <f t="shared" si="49"/>
        <v>40.599999999999994</v>
      </c>
      <c r="AU1544">
        <f t="shared" si="49"/>
        <v>8.6999999999999993</v>
      </c>
      <c r="AV1544">
        <f t="shared" si="49"/>
        <v>32100</v>
      </c>
      <c r="AW1544">
        <f t="shared" si="25"/>
        <v>72000</v>
      </c>
      <c r="AX1544">
        <f t="shared" si="50"/>
        <v>44.5</v>
      </c>
      <c r="AY1544">
        <f t="shared" si="50"/>
        <v>8.8000000000000007</v>
      </c>
      <c r="AZ1544">
        <f t="shared" si="50"/>
        <v>31700</v>
      </c>
      <c r="BA1544">
        <f t="shared" si="27"/>
        <v>71800</v>
      </c>
      <c r="BB1544">
        <f t="shared" si="51"/>
        <v>44.099999999999994</v>
      </c>
      <c r="BC1544">
        <f t="shared" si="51"/>
        <v>9.1</v>
      </c>
      <c r="BD1544">
        <f t="shared" si="51"/>
        <v>31100</v>
      </c>
      <c r="BE1544">
        <f t="shared" si="29"/>
        <v>70300</v>
      </c>
      <c r="BF1544">
        <f t="shared" si="52"/>
        <v>44.3</v>
      </c>
      <c r="BG1544">
        <f t="shared" si="52"/>
        <v>9</v>
      </c>
      <c r="BH1544">
        <f t="shared" si="52"/>
        <v>32100</v>
      </c>
      <c r="BI1544">
        <f t="shared" si="31"/>
        <v>72300</v>
      </c>
      <c r="BJ1544">
        <f t="shared" si="53"/>
        <v>44.400000000000006</v>
      </c>
      <c r="BK1544">
        <f t="shared" si="53"/>
        <v>9.6999999999999993</v>
      </c>
      <c r="BL1544">
        <f t="shared" si="53"/>
        <v>31500</v>
      </c>
      <c r="BM1544">
        <f t="shared" si="33"/>
        <v>69900</v>
      </c>
      <c r="BN1544">
        <f t="shared" si="54"/>
        <v>45</v>
      </c>
      <c r="BO1544">
        <f t="shared" si="54"/>
        <v>9.8000000000000007</v>
      </c>
      <c r="BP1544">
        <f t="shared" si="54"/>
        <v>30700</v>
      </c>
      <c r="BQ1544">
        <f t="shared" si="35"/>
        <v>71200</v>
      </c>
      <c r="BR1544">
        <f t="shared" si="55"/>
        <v>42.9</v>
      </c>
      <c r="BS1544">
        <f t="shared" si="55"/>
        <v>11.399999999999999</v>
      </c>
      <c r="BT1544">
        <f t="shared" si="55"/>
        <v>28300</v>
      </c>
      <c r="BU1544">
        <f t="shared" si="37"/>
        <v>69700</v>
      </c>
      <c r="BV1544">
        <f t="shared" si="38"/>
        <v>40.6</v>
      </c>
    </row>
    <row r="1545" spans="1:74" x14ac:dyDescent="0.3">
      <c r="A1545" t="s">
        <v>102</v>
      </c>
      <c r="B1545" t="str">
        <f>VLOOKUP(A1545,'class and classification'!$A$1:$B$338,2,FALSE)</f>
        <v>Urban with Significant Rural</v>
      </c>
      <c r="C1545" t="str">
        <f>VLOOKUP(A1545,'class and classification'!$A$1:$C$338,3,FALSE)</f>
        <v>UA</v>
      </c>
      <c r="D1545">
        <f t="shared" si="2"/>
        <v>32000</v>
      </c>
      <c r="E1545">
        <f t="shared" si="3"/>
        <v>75000</v>
      </c>
      <c r="F1545">
        <f t="shared" si="39"/>
        <v>42.699999999999996</v>
      </c>
      <c r="G1545">
        <f t="shared" si="39"/>
        <v>7.8999999999999995</v>
      </c>
      <c r="H1545">
        <f t="shared" si="39"/>
        <v>32800</v>
      </c>
      <c r="I1545">
        <f t="shared" si="5"/>
        <v>75800</v>
      </c>
      <c r="J1545">
        <f t="shared" si="40"/>
        <v>43.400000000000006</v>
      </c>
      <c r="K1545">
        <f t="shared" si="40"/>
        <v>8.5</v>
      </c>
      <c r="L1545">
        <f t="shared" si="40"/>
        <v>33900</v>
      </c>
      <c r="M1545">
        <f t="shared" si="7"/>
        <v>77000</v>
      </c>
      <c r="N1545">
        <f t="shared" si="41"/>
        <v>44</v>
      </c>
      <c r="O1545">
        <f t="shared" si="41"/>
        <v>9</v>
      </c>
      <c r="P1545">
        <f t="shared" si="41"/>
        <v>34400</v>
      </c>
      <c r="Q1545">
        <f t="shared" si="9"/>
        <v>78500</v>
      </c>
      <c r="R1545">
        <f t="shared" si="42"/>
        <v>43.599999999999994</v>
      </c>
      <c r="S1545">
        <f t="shared" si="42"/>
        <v>8.9</v>
      </c>
      <c r="T1545">
        <f t="shared" si="42"/>
        <v>35800</v>
      </c>
      <c r="U1545">
        <f t="shared" si="11"/>
        <v>78400</v>
      </c>
      <c r="V1545">
        <f t="shared" si="43"/>
        <v>45.6</v>
      </c>
      <c r="W1545">
        <f t="shared" si="43"/>
        <v>9.4</v>
      </c>
      <c r="X1545">
        <f t="shared" si="43"/>
        <v>34800</v>
      </c>
      <c r="Y1545">
        <f t="shared" si="13"/>
        <v>75400</v>
      </c>
      <c r="Z1545">
        <f t="shared" si="44"/>
        <v>46.100000000000009</v>
      </c>
      <c r="AA1545">
        <f t="shared" si="44"/>
        <v>9.1999999999999993</v>
      </c>
      <c r="AB1545">
        <f t="shared" si="44"/>
        <v>34800</v>
      </c>
      <c r="AC1545">
        <f t="shared" si="15"/>
        <v>76800</v>
      </c>
      <c r="AD1545">
        <f t="shared" si="45"/>
        <v>45.3</v>
      </c>
      <c r="AE1545">
        <f t="shared" si="45"/>
        <v>9.3999999999999986</v>
      </c>
      <c r="AF1545">
        <f t="shared" si="45"/>
        <v>35500</v>
      </c>
      <c r="AG1545">
        <f t="shared" si="17"/>
        <v>78900</v>
      </c>
      <c r="AH1545">
        <f t="shared" si="46"/>
        <v>44.9</v>
      </c>
      <c r="AI1545">
        <f t="shared" si="46"/>
        <v>9.2999999999999989</v>
      </c>
      <c r="AJ1545">
        <f t="shared" si="46"/>
        <v>37700</v>
      </c>
      <c r="AK1545">
        <f t="shared" si="19"/>
        <v>77300</v>
      </c>
      <c r="AL1545">
        <f t="shared" si="47"/>
        <v>49</v>
      </c>
      <c r="AM1545">
        <f t="shared" si="47"/>
        <v>9.3000000000000007</v>
      </c>
      <c r="AN1545">
        <f t="shared" si="47"/>
        <v>36000</v>
      </c>
      <c r="AO1545">
        <f t="shared" si="21"/>
        <v>79800</v>
      </c>
      <c r="AP1545">
        <f t="shared" si="48"/>
        <v>45.3</v>
      </c>
      <c r="AQ1545">
        <f t="shared" si="48"/>
        <v>9.1</v>
      </c>
      <c r="AR1545">
        <f t="shared" si="48"/>
        <v>35500</v>
      </c>
      <c r="AS1545">
        <f t="shared" si="23"/>
        <v>79600</v>
      </c>
      <c r="AT1545">
        <f t="shared" si="49"/>
        <v>44.7</v>
      </c>
      <c r="AU1545">
        <f t="shared" si="49"/>
        <v>9.5</v>
      </c>
      <c r="AV1545">
        <f t="shared" si="49"/>
        <v>36600</v>
      </c>
      <c r="AW1545">
        <f t="shared" si="25"/>
        <v>77300</v>
      </c>
      <c r="AX1545">
        <f t="shared" si="50"/>
        <v>47.3</v>
      </c>
      <c r="AY1545">
        <f t="shared" si="50"/>
        <v>10.199999999999999</v>
      </c>
      <c r="AZ1545">
        <f t="shared" si="50"/>
        <v>39700</v>
      </c>
      <c r="BA1545">
        <f t="shared" si="27"/>
        <v>78000</v>
      </c>
      <c r="BB1545">
        <f t="shared" si="51"/>
        <v>51.1</v>
      </c>
      <c r="BC1545">
        <f t="shared" si="51"/>
        <v>10.7</v>
      </c>
      <c r="BD1545">
        <f t="shared" si="51"/>
        <v>39100</v>
      </c>
      <c r="BE1545">
        <f t="shared" si="29"/>
        <v>79700</v>
      </c>
      <c r="BF1545">
        <f t="shared" si="52"/>
        <v>49.2</v>
      </c>
      <c r="BG1545">
        <f t="shared" si="52"/>
        <v>10</v>
      </c>
      <c r="BH1545">
        <f t="shared" si="52"/>
        <v>34900</v>
      </c>
      <c r="BI1545">
        <f t="shared" si="31"/>
        <v>75100</v>
      </c>
      <c r="BJ1545">
        <f t="shared" si="53"/>
        <v>46.399999999999991</v>
      </c>
      <c r="BK1545">
        <f t="shared" si="53"/>
        <v>10.600000000000001</v>
      </c>
      <c r="BL1545">
        <f t="shared" si="53"/>
        <v>38900</v>
      </c>
      <c r="BM1545">
        <f t="shared" si="33"/>
        <v>76900</v>
      </c>
      <c r="BN1545">
        <f t="shared" si="54"/>
        <v>50.599999999999994</v>
      </c>
      <c r="BO1545">
        <f t="shared" si="54"/>
        <v>11.2</v>
      </c>
      <c r="BP1545">
        <f t="shared" si="54"/>
        <v>40200</v>
      </c>
      <c r="BQ1545">
        <f t="shared" si="35"/>
        <v>78100</v>
      </c>
      <c r="BR1545">
        <f t="shared" si="55"/>
        <v>51.5</v>
      </c>
      <c r="BS1545">
        <f t="shared" si="55"/>
        <v>13.099999999999998</v>
      </c>
      <c r="BT1545">
        <f t="shared" si="55"/>
        <v>39400</v>
      </c>
      <c r="BU1545">
        <f t="shared" si="37"/>
        <v>76500</v>
      </c>
      <c r="BV1545">
        <f t="shared" si="38"/>
        <v>51.3</v>
      </c>
    </row>
    <row r="1546" spans="1:74" x14ac:dyDescent="0.3">
      <c r="A1546" t="s">
        <v>103</v>
      </c>
      <c r="B1546" t="str">
        <f>VLOOKUP(A1546,'class and classification'!$A$1:$B$338,2,FALSE)</f>
        <v>Predominantly Urban</v>
      </c>
      <c r="C1546" t="str">
        <f>VLOOKUP(A1546,'class and classification'!$A$1:$C$338,3,FALSE)</f>
        <v>UA</v>
      </c>
      <c r="D1546">
        <f t="shared" si="2"/>
        <v>49500</v>
      </c>
      <c r="E1546">
        <f t="shared" si="3"/>
        <v>97200</v>
      </c>
      <c r="F1546">
        <f t="shared" si="39"/>
        <v>51.1</v>
      </c>
      <c r="G1546">
        <f t="shared" si="39"/>
        <v>8.5</v>
      </c>
      <c r="H1546">
        <f t="shared" si="39"/>
        <v>50800</v>
      </c>
      <c r="I1546">
        <f t="shared" si="5"/>
        <v>97900</v>
      </c>
      <c r="J1546">
        <f t="shared" si="40"/>
        <v>51.8</v>
      </c>
      <c r="K1546">
        <f t="shared" si="40"/>
        <v>8.7999999999999989</v>
      </c>
      <c r="L1546">
        <f t="shared" si="40"/>
        <v>52200</v>
      </c>
      <c r="M1546">
        <f t="shared" si="7"/>
        <v>100300</v>
      </c>
      <c r="N1546">
        <f t="shared" si="41"/>
        <v>51.900000000000006</v>
      </c>
      <c r="O1546">
        <f t="shared" si="41"/>
        <v>9</v>
      </c>
      <c r="P1546">
        <f t="shared" si="41"/>
        <v>49800</v>
      </c>
      <c r="Q1546">
        <f t="shared" si="9"/>
        <v>99200</v>
      </c>
      <c r="R1546">
        <f t="shared" si="42"/>
        <v>50.300000000000004</v>
      </c>
      <c r="S1546">
        <f t="shared" si="42"/>
        <v>9.1999999999999993</v>
      </c>
      <c r="T1546">
        <f t="shared" si="42"/>
        <v>51400</v>
      </c>
      <c r="U1546">
        <f t="shared" si="11"/>
        <v>100000</v>
      </c>
      <c r="V1546">
        <f t="shared" si="43"/>
        <v>51.400000000000006</v>
      </c>
      <c r="W1546">
        <f t="shared" si="43"/>
        <v>8.8999999999999986</v>
      </c>
      <c r="X1546">
        <f t="shared" si="43"/>
        <v>51600</v>
      </c>
      <c r="Y1546">
        <f t="shared" si="13"/>
        <v>95700</v>
      </c>
      <c r="Z1546">
        <f t="shared" si="44"/>
        <v>53.9</v>
      </c>
      <c r="AA1546">
        <f t="shared" si="44"/>
        <v>9.3000000000000007</v>
      </c>
      <c r="AB1546">
        <f t="shared" si="44"/>
        <v>54700</v>
      </c>
      <c r="AC1546">
        <f t="shared" si="15"/>
        <v>93600</v>
      </c>
      <c r="AD1546">
        <f t="shared" si="45"/>
        <v>58.499999999999993</v>
      </c>
      <c r="AE1546">
        <f t="shared" si="45"/>
        <v>10</v>
      </c>
      <c r="AF1546">
        <f t="shared" si="45"/>
        <v>54100</v>
      </c>
      <c r="AG1546">
        <f t="shared" si="17"/>
        <v>98800</v>
      </c>
      <c r="AH1546">
        <f t="shared" si="46"/>
        <v>54.900000000000006</v>
      </c>
      <c r="AI1546">
        <f t="shared" si="46"/>
        <v>10.3</v>
      </c>
      <c r="AJ1546">
        <f t="shared" si="46"/>
        <v>56700</v>
      </c>
      <c r="AK1546">
        <f t="shared" si="19"/>
        <v>103400</v>
      </c>
      <c r="AL1546">
        <f t="shared" si="47"/>
        <v>54.899999999999991</v>
      </c>
      <c r="AM1546">
        <f t="shared" si="47"/>
        <v>9.3000000000000007</v>
      </c>
      <c r="AN1546">
        <f t="shared" si="47"/>
        <v>54700</v>
      </c>
      <c r="AO1546">
        <f t="shared" si="21"/>
        <v>100000</v>
      </c>
      <c r="AP1546">
        <f t="shared" si="48"/>
        <v>54.7</v>
      </c>
      <c r="AQ1546">
        <f t="shared" si="48"/>
        <v>8.7999999999999989</v>
      </c>
      <c r="AR1546">
        <f t="shared" si="48"/>
        <v>52800</v>
      </c>
      <c r="AS1546">
        <f t="shared" si="23"/>
        <v>99900</v>
      </c>
      <c r="AT1546">
        <f t="shared" si="49"/>
        <v>52.8</v>
      </c>
      <c r="AU1546">
        <f t="shared" si="49"/>
        <v>8.6999999999999993</v>
      </c>
      <c r="AV1546">
        <f t="shared" si="49"/>
        <v>61000</v>
      </c>
      <c r="AW1546">
        <f t="shared" si="25"/>
        <v>105900</v>
      </c>
      <c r="AX1546">
        <f t="shared" si="50"/>
        <v>57.7</v>
      </c>
      <c r="AY1546">
        <f t="shared" si="50"/>
        <v>8.8000000000000007</v>
      </c>
      <c r="AZ1546">
        <f t="shared" si="50"/>
        <v>62400</v>
      </c>
      <c r="BA1546">
        <f t="shared" si="27"/>
        <v>109800</v>
      </c>
      <c r="BB1546">
        <f t="shared" si="51"/>
        <v>56.900000000000006</v>
      </c>
      <c r="BC1546">
        <f t="shared" si="51"/>
        <v>9.1999999999999993</v>
      </c>
      <c r="BD1546">
        <f t="shared" si="51"/>
        <v>62600</v>
      </c>
      <c r="BE1546">
        <f t="shared" si="29"/>
        <v>104100</v>
      </c>
      <c r="BF1546">
        <f t="shared" si="52"/>
        <v>60.3</v>
      </c>
      <c r="BG1546">
        <f t="shared" si="52"/>
        <v>9.6999999999999993</v>
      </c>
      <c r="BH1546">
        <f t="shared" si="52"/>
        <v>62900</v>
      </c>
      <c r="BI1546">
        <f t="shared" si="31"/>
        <v>111900</v>
      </c>
      <c r="BJ1546">
        <f t="shared" si="53"/>
        <v>56.1</v>
      </c>
      <c r="BK1546">
        <f t="shared" si="53"/>
        <v>9.7000000000000011</v>
      </c>
      <c r="BL1546">
        <f t="shared" si="53"/>
        <v>65000</v>
      </c>
      <c r="BM1546">
        <f t="shared" si="33"/>
        <v>110400</v>
      </c>
      <c r="BN1546">
        <f t="shared" si="54"/>
        <v>58.8</v>
      </c>
      <c r="BO1546">
        <f t="shared" si="54"/>
        <v>10.5</v>
      </c>
      <c r="BP1546">
        <f t="shared" si="54"/>
        <v>64000</v>
      </c>
      <c r="BQ1546">
        <f t="shared" si="35"/>
        <v>108300</v>
      </c>
      <c r="BR1546">
        <f t="shared" si="55"/>
        <v>59</v>
      </c>
      <c r="BS1546">
        <f t="shared" si="55"/>
        <v>12.3</v>
      </c>
      <c r="BT1546">
        <f t="shared" si="55"/>
        <v>73100</v>
      </c>
      <c r="BU1546">
        <f t="shared" si="37"/>
        <v>112500</v>
      </c>
      <c r="BV1546">
        <f t="shared" si="38"/>
        <v>64.899999999999991</v>
      </c>
    </row>
    <row r="1547" spans="1:74" x14ac:dyDescent="0.3">
      <c r="A1547" t="s">
        <v>104</v>
      </c>
      <c r="B1547" t="str">
        <f>VLOOKUP(A1547,'class and classification'!$A$1:$B$338,2,FALSE)</f>
        <v>Predominantly Rural</v>
      </c>
      <c r="C1547" t="str">
        <f>VLOOKUP(A1547,'class and classification'!$A$1:$C$338,3,FALSE)</f>
        <v>SC</v>
      </c>
      <c r="D1547">
        <f t="shared" si="2"/>
        <v>153300</v>
      </c>
      <c r="E1547">
        <f t="shared" si="3"/>
        <v>280600</v>
      </c>
      <c r="F1547">
        <f t="shared" ref="F1547:H1566" si="56">SUMIF($A$10:$A$1475,$A1547,F$10:F$1475)</f>
        <v>54.6</v>
      </c>
      <c r="G1547">
        <f t="shared" si="56"/>
        <v>4.5</v>
      </c>
      <c r="H1547">
        <f t="shared" si="56"/>
        <v>151100</v>
      </c>
      <c r="I1547">
        <f t="shared" si="5"/>
        <v>286800</v>
      </c>
      <c r="J1547">
        <f t="shared" ref="J1547:L1566" si="57">SUMIF($A$10:$A$1475,$A1547,J$10:J$1475)</f>
        <v>52.8</v>
      </c>
      <c r="K1547">
        <f t="shared" si="57"/>
        <v>4.8</v>
      </c>
      <c r="L1547">
        <f t="shared" si="57"/>
        <v>140700</v>
      </c>
      <c r="M1547">
        <f t="shared" si="7"/>
        <v>280600</v>
      </c>
      <c r="N1547">
        <f t="shared" ref="N1547:P1566" si="58">SUMIF($A$10:$A$1475,$A1547,N$10:N$1475)</f>
        <v>50.2</v>
      </c>
      <c r="O1547">
        <f t="shared" si="58"/>
        <v>8.8999999999999986</v>
      </c>
      <c r="P1547">
        <f t="shared" si="58"/>
        <v>142900</v>
      </c>
      <c r="Q1547">
        <f t="shared" si="9"/>
        <v>276400</v>
      </c>
      <c r="R1547">
        <f t="shared" ref="R1547:T1566" si="59">SUMIF($A$10:$A$1475,$A1547,R$10:R$1475)</f>
        <v>51.699999999999996</v>
      </c>
      <c r="S1547">
        <f t="shared" si="59"/>
        <v>9.1999999999999993</v>
      </c>
      <c r="T1547">
        <f t="shared" si="59"/>
        <v>163000</v>
      </c>
      <c r="U1547">
        <f t="shared" si="11"/>
        <v>290900</v>
      </c>
      <c r="V1547">
        <f t="shared" ref="V1547:X1566" si="60">SUMIF($A$10:$A$1475,$A1547,V$10:V$1475)</f>
        <v>56.099999999999994</v>
      </c>
      <c r="W1547">
        <f t="shared" si="60"/>
        <v>9.5</v>
      </c>
      <c r="X1547">
        <f t="shared" si="60"/>
        <v>154300</v>
      </c>
      <c r="Y1547">
        <f t="shared" si="13"/>
        <v>283000</v>
      </c>
      <c r="Z1547">
        <f t="shared" ref="Z1547:AB1566" si="61">SUMIF($A$10:$A$1475,$A1547,Z$10:Z$1475)</f>
        <v>54.599999999999994</v>
      </c>
      <c r="AA1547">
        <f t="shared" si="61"/>
        <v>9.6</v>
      </c>
      <c r="AB1547">
        <f t="shared" si="61"/>
        <v>152300</v>
      </c>
      <c r="AC1547">
        <f t="shared" si="15"/>
        <v>284700</v>
      </c>
      <c r="AD1547">
        <f t="shared" ref="AD1547:AF1566" si="62">SUMIF($A$10:$A$1475,$A1547,AD$10:AD$1475)</f>
        <v>53.5</v>
      </c>
      <c r="AE1547">
        <f t="shared" si="62"/>
        <v>9.1</v>
      </c>
      <c r="AF1547">
        <f t="shared" si="62"/>
        <v>155000</v>
      </c>
      <c r="AG1547">
        <f t="shared" si="17"/>
        <v>280900</v>
      </c>
      <c r="AH1547">
        <f t="shared" ref="AH1547:AJ1566" si="63">SUMIF($A$10:$A$1475,$A1547,AH$10:AH$1475)</f>
        <v>55.2</v>
      </c>
      <c r="AI1547">
        <f t="shared" si="63"/>
        <v>9.7000000000000011</v>
      </c>
      <c r="AJ1547">
        <f t="shared" si="63"/>
        <v>156600</v>
      </c>
      <c r="AK1547">
        <f t="shared" si="19"/>
        <v>289100</v>
      </c>
      <c r="AL1547">
        <f t="shared" ref="AL1547:AN1566" si="64">SUMIF($A$10:$A$1475,$A1547,AL$10:AL$1475)</f>
        <v>54.1</v>
      </c>
      <c r="AM1547">
        <f t="shared" si="64"/>
        <v>9.5</v>
      </c>
      <c r="AN1547">
        <f t="shared" si="64"/>
        <v>174700</v>
      </c>
      <c r="AO1547">
        <f t="shared" si="21"/>
        <v>288900</v>
      </c>
      <c r="AP1547">
        <f t="shared" ref="AP1547:AR1566" si="65">SUMIF($A$10:$A$1475,$A1547,AP$10:AP$1475)</f>
        <v>60.5</v>
      </c>
      <c r="AQ1547">
        <f t="shared" si="65"/>
        <v>9.8000000000000007</v>
      </c>
      <c r="AR1547">
        <f t="shared" si="65"/>
        <v>162400</v>
      </c>
      <c r="AS1547">
        <f t="shared" si="23"/>
        <v>279900</v>
      </c>
      <c r="AT1547">
        <f t="shared" ref="AT1547:AV1566" si="66">SUMIF($A$10:$A$1475,$A1547,AT$10:AT$1475)</f>
        <v>57.9</v>
      </c>
      <c r="AU1547">
        <f t="shared" si="66"/>
        <v>10.3</v>
      </c>
      <c r="AV1547">
        <f t="shared" si="66"/>
        <v>186800</v>
      </c>
      <c r="AW1547">
        <f t="shared" si="25"/>
        <v>306600</v>
      </c>
      <c r="AX1547">
        <f t="shared" ref="AX1547:AZ1566" si="67">SUMIF($A$10:$A$1475,$A1547,AX$10:AX$1475)</f>
        <v>60.9</v>
      </c>
      <c r="AY1547">
        <f t="shared" si="67"/>
        <v>9.8000000000000007</v>
      </c>
      <c r="AZ1547">
        <f t="shared" si="67"/>
        <v>176100</v>
      </c>
      <c r="BA1547">
        <f t="shared" si="27"/>
        <v>309400</v>
      </c>
      <c r="BB1547">
        <f t="shared" ref="BB1547:BD1566" si="68">SUMIF($A$10:$A$1475,$A1547,BB$10:BB$1475)</f>
        <v>56.900000000000006</v>
      </c>
      <c r="BC1547">
        <f t="shared" si="68"/>
        <v>9.8000000000000007</v>
      </c>
      <c r="BD1547">
        <f t="shared" si="68"/>
        <v>167400</v>
      </c>
      <c r="BE1547">
        <f t="shared" si="29"/>
        <v>293100</v>
      </c>
      <c r="BF1547">
        <f t="shared" ref="BF1547:BH1566" si="69">SUMIF($A$10:$A$1475,$A1547,BF$10:BF$1475)</f>
        <v>57.1</v>
      </c>
      <c r="BG1547">
        <f t="shared" si="69"/>
        <v>10</v>
      </c>
      <c r="BH1547">
        <f t="shared" si="69"/>
        <v>171200</v>
      </c>
      <c r="BI1547">
        <f t="shared" si="31"/>
        <v>294800</v>
      </c>
      <c r="BJ1547">
        <f t="shared" ref="BJ1547:BL1566" si="70">SUMIF($A$10:$A$1475,$A1547,BJ$10:BJ$1475)</f>
        <v>58</v>
      </c>
      <c r="BK1547">
        <f t="shared" si="70"/>
        <v>10.199999999999999</v>
      </c>
      <c r="BL1547">
        <f t="shared" si="70"/>
        <v>167500</v>
      </c>
      <c r="BM1547">
        <f t="shared" si="33"/>
        <v>295200</v>
      </c>
      <c r="BN1547">
        <f t="shared" ref="BN1547:BP1566" si="71">SUMIF($A$10:$A$1475,$A1547,BN$10:BN$1475)</f>
        <v>56.8</v>
      </c>
      <c r="BO1547">
        <f t="shared" si="71"/>
        <v>9.8000000000000007</v>
      </c>
      <c r="BP1547">
        <f t="shared" si="71"/>
        <v>154900</v>
      </c>
      <c r="BQ1547">
        <f t="shared" si="35"/>
        <v>289000</v>
      </c>
      <c r="BR1547">
        <f t="shared" ref="BR1547:BT1566" si="72">SUMIF($A$10:$A$1475,$A1547,BR$10:BR$1475)</f>
        <v>53.7</v>
      </c>
      <c r="BS1547">
        <f t="shared" si="72"/>
        <v>10.5</v>
      </c>
      <c r="BT1547">
        <f t="shared" si="72"/>
        <v>179500</v>
      </c>
      <c r="BU1547">
        <f t="shared" si="37"/>
        <v>289600</v>
      </c>
      <c r="BV1547">
        <f t="shared" si="38"/>
        <v>62</v>
      </c>
    </row>
    <row r="1548" spans="1:74" x14ac:dyDescent="0.3">
      <c r="A1548" t="s">
        <v>105</v>
      </c>
      <c r="B1548" t="str">
        <f>VLOOKUP(A1548,'class and classification'!$A$1:$B$338,2,FALSE)</f>
        <v>Predominantly Urban</v>
      </c>
      <c r="C1548" t="str">
        <f>VLOOKUP(A1548,'class and classification'!$A$1:$C$338,3,FALSE)</f>
        <v>MD</v>
      </c>
      <c r="D1548">
        <f t="shared" si="2"/>
        <v>42900</v>
      </c>
      <c r="E1548">
        <f t="shared" si="3"/>
        <v>99100</v>
      </c>
      <c r="F1548">
        <f t="shared" si="56"/>
        <v>43.3</v>
      </c>
      <c r="G1548">
        <f t="shared" si="56"/>
        <v>7.6000000000000005</v>
      </c>
      <c r="H1548">
        <f t="shared" si="56"/>
        <v>42900</v>
      </c>
      <c r="I1548">
        <f t="shared" si="5"/>
        <v>97400</v>
      </c>
      <c r="J1548">
        <f t="shared" si="57"/>
        <v>44.2</v>
      </c>
      <c r="K1548">
        <f t="shared" si="57"/>
        <v>8.1999999999999993</v>
      </c>
      <c r="L1548">
        <f t="shared" si="57"/>
        <v>45300</v>
      </c>
      <c r="M1548">
        <f t="shared" si="7"/>
        <v>97400</v>
      </c>
      <c r="N1548">
        <f t="shared" si="58"/>
        <v>46.399999999999991</v>
      </c>
      <c r="O1548">
        <f t="shared" si="58"/>
        <v>8.9</v>
      </c>
      <c r="P1548">
        <f t="shared" si="58"/>
        <v>48800</v>
      </c>
      <c r="Q1548">
        <f t="shared" si="9"/>
        <v>101600</v>
      </c>
      <c r="R1548">
        <f t="shared" si="59"/>
        <v>47.9</v>
      </c>
      <c r="S1548">
        <f t="shared" si="59"/>
        <v>9.1</v>
      </c>
      <c r="T1548">
        <f t="shared" si="59"/>
        <v>48100</v>
      </c>
      <c r="U1548">
        <f t="shared" si="11"/>
        <v>98200</v>
      </c>
      <c r="V1548">
        <f t="shared" si="60"/>
        <v>48.9</v>
      </c>
      <c r="W1548">
        <f t="shared" si="60"/>
        <v>9.6</v>
      </c>
      <c r="X1548">
        <f t="shared" si="60"/>
        <v>45600</v>
      </c>
      <c r="Y1548">
        <f t="shared" si="13"/>
        <v>96700</v>
      </c>
      <c r="Z1548">
        <f t="shared" si="61"/>
        <v>47.099999999999994</v>
      </c>
      <c r="AA1548">
        <f t="shared" si="61"/>
        <v>9.3000000000000007</v>
      </c>
      <c r="AB1548">
        <f t="shared" si="61"/>
        <v>44500</v>
      </c>
      <c r="AC1548">
        <f t="shared" si="15"/>
        <v>97700</v>
      </c>
      <c r="AD1548">
        <f t="shared" si="62"/>
        <v>45.5</v>
      </c>
      <c r="AE1548">
        <f t="shared" si="62"/>
        <v>8.6999999999999993</v>
      </c>
      <c r="AF1548">
        <f t="shared" si="62"/>
        <v>43400</v>
      </c>
      <c r="AG1548">
        <f t="shared" si="17"/>
        <v>99700</v>
      </c>
      <c r="AH1548">
        <f t="shared" si="63"/>
        <v>43.599999999999994</v>
      </c>
      <c r="AI1548">
        <f t="shared" si="63"/>
        <v>9.5</v>
      </c>
      <c r="AJ1548">
        <f t="shared" si="63"/>
        <v>43900</v>
      </c>
      <c r="AK1548">
        <f t="shared" si="19"/>
        <v>102000</v>
      </c>
      <c r="AL1548">
        <f t="shared" si="64"/>
        <v>43.1</v>
      </c>
      <c r="AM1548">
        <f t="shared" si="64"/>
        <v>9.1</v>
      </c>
      <c r="AN1548">
        <f t="shared" si="64"/>
        <v>47000</v>
      </c>
      <c r="AO1548">
        <f t="shared" si="21"/>
        <v>107200</v>
      </c>
      <c r="AP1548">
        <f t="shared" si="65"/>
        <v>43.8</v>
      </c>
      <c r="AQ1548">
        <f t="shared" si="65"/>
        <v>8.8999999999999986</v>
      </c>
      <c r="AR1548">
        <f t="shared" si="65"/>
        <v>50000</v>
      </c>
      <c r="AS1548">
        <f t="shared" si="23"/>
        <v>109900</v>
      </c>
      <c r="AT1548">
        <f t="shared" si="66"/>
        <v>45.4</v>
      </c>
      <c r="AU1548">
        <f t="shared" si="66"/>
        <v>8.9</v>
      </c>
      <c r="AV1548">
        <f t="shared" si="66"/>
        <v>48000</v>
      </c>
      <c r="AW1548">
        <f t="shared" si="25"/>
        <v>113300</v>
      </c>
      <c r="AX1548">
        <f t="shared" si="67"/>
        <v>42.400000000000006</v>
      </c>
      <c r="AY1548">
        <f t="shared" si="67"/>
        <v>8.6</v>
      </c>
      <c r="AZ1548">
        <f t="shared" si="67"/>
        <v>54400</v>
      </c>
      <c r="BA1548">
        <f t="shared" si="27"/>
        <v>111200</v>
      </c>
      <c r="BB1548">
        <f t="shared" si="68"/>
        <v>48.9</v>
      </c>
      <c r="BC1548">
        <f t="shared" si="68"/>
        <v>10.199999999999999</v>
      </c>
      <c r="BD1548">
        <f t="shared" si="68"/>
        <v>54900</v>
      </c>
      <c r="BE1548">
        <f t="shared" si="29"/>
        <v>113000</v>
      </c>
      <c r="BF1548">
        <f t="shared" si="69"/>
        <v>48.400000000000006</v>
      </c>
      <c r="BG1548">
        <f t="shared" si="69"/>
        <v>10.5</v>
      </c>
      <c r="BH1548">
        <f t="shared" si="69"/>
        <v>57700</v>
      </c>
      <c r="BI1548">
        <f t="shared" si="31"/>
        <v>113000</v>
      </c>
      <c r="BJ1548">
        <f t="shared" si="70"/>
        <v>51.1</v>
      </c>
      <c r="BK1548">
        <f t="shared" si="70"/>
        <v>10.6</v>
      </c>
      <c r="BL1548">
        <f t="shared" si="70"/>
        <v>54700</v>
      </c>
      <c r="BM1548">
        <f t="shared" si="33"/>
        <v>116200</v>
      </c>
      <c r="BN1548">
        <f t="shared" si="71"/>
        <v>47</v>
      </c>
      <c r="BO1548">
        <f t="shared" si="71"/>
        <v>9.8000000000000007</v>
      </c>
      <c r="BP1548">
        <f t="shared" si="71"/>
        <v>57400</v>
      </c>
      <c r="BQ1548">
        <f t="shared" si="35"/>
        <v>111000</v>
      </c>
      <c r="BR1548">
        <f t="shared" si="72"/>
        <v>51.699999999999996</v>
      </c>
      <c r="BS1548">
        <f t="shared" si="72"/>
        <v>12.399999999999999</v>
      </c>
      <c r="BT1548">
        <f t="shared" si="72"/>
        <v>53100</v>
      </c>
      <c r="BU1548">
        <f t="shared" si="37"/>
        <v>112000</v>
      </c>
      <c r="BV1548">
        <f t="shared" si="38"/>
        <v>47.400000000000006</v>
      </c>
    </row>
    <row r="1549" spans="1:74" x14ac:dyDescent="0.3">
      <c r="A1549" t="s">
        <v>106</v>
      </c>
      <c r="B1549" t="str">
        <f>VLOOKUP(A1549,'class and classification'!$A$1:$B$338,2,FALSE)</f>
        <v>Predominantly Urban</v>
      </c>
      <c r="C1549" t="str">
        <f>VLOOKUP(A1549,'class and classification'!$A$1:$C$338,3,FALSE)</f>
        <v>MD</v>
      </c>
      <c r="D1549">
        <f t="shared" si="2"/>
        <v>56100</v>
      </c>
      <c r="E1549">
        <f t="shared" si="3"/>
        <v>126300</v>
      </c>
      <c r="F1549">
        <f t="shared" si="56"/>
        <v>44.5</v>
      </c>
      <c r="G1549">
        <f t="shared" si="56"/>
        <v>8.4</v>
      </c>
      <c r="H1549">
        <f t="shared" si="56"/>
        <v>60600</v>
      </c>
      <c r="I1549">
        <f t="shared" si="5"/>
        <v>129700</v>
      </c>
      <c r="J1549">
        <f t="shared" si="57"/>
        <v>46.7</v>
      </c>
      <c r="K1549">
        <f t="shared" si="57"/>
        <v>8.8000000000000007</v>
      </c>
      <c r="L1549">
        <f t="shared" si="57"/>
        <v>57000</v>
      </c>
      <c r="M1549">
        <f t="shared" si="7"/>
        <v>128800</v>
      </c>
      <c r="N1549">
        <f t="shared" si="58"/>
        <v>44.3</v>
      </c>
      <c r="O1549">
        <f t="shared" si="58"/>
        <v>8.7999999999999989</v>
      </c>
      <c r="P1549">
        <f t="shared" si="58"/>
        <v>54200</v>
      </c>
      <c r="Q1549">
        <f t="shared" si="9"/>
        <v>133500</v>
      </c>
      <c r="R1549">
        <f t="shared" si="59"/>
        <v>40.6</v>
      </c>
      <c r="S1549">
        <f t="shared" si="59"/>
        <v>8.5</v>
      </c>
      <c r="T1549">
        <f t="shared" si="59"/>
        <v>56000</v>
      </c>
      <c r="U1549">
        <f t="shared" si="11"/>
        <v>131400</v>
      </c>
      <c r="V1549">
        <f t="shared" si="60"/>
        <v>42.699999999999996</v>
      </c>
      <c r="W1549">
        <f t="shared" si="60"/>
        <v>8.6999999999999993</v>
      </c>
      <c r="X1549">
        <f t="shared" si="60"/>
        <v>53600</v>
      </c>
      <c r="Y1549">
        <f t="shared" si="13"/>
        <v>124900</v>
      </c>
      <c r="Z1549">
        <f t="shared" si="61"/>
        <v>42.9</v>
      </c>
      <c r="AA1549">
        <f t="shared" si="61"/>
        <v>9</v>
      </c>
      <c r="AB1549">
        <f t="shared" si="61"/>
        <v>57900</v>
      </c>
      <c r="AC1549">
        <f t="shared" si="15"/>
        <v>130800</v>
      </c>
      <c r="AD1549">
        <f t="shared" si="62"/>
        <v>44.3</v>
      </c>
      <c r="AE1549">
        <f t="shared" si="62"/>
        <v>8.6999999999999993</v>
      </c>
      <c r="AF1549">
        <f t="shared" si="62"/>
        <v>55300</v>
      </c>
      <c r="AG1549">
        <f t="shared" si="17"/>
        <v>125200</v>
      </c>
      <c r="AH1549">
        <f t="shared" si="63"/>
        <v>44.3</v>
      </c>
      <c r="AI1549">
        <f t="shared" si="63"/>
        <v>9.3000000000000007</v>
      </c>
      <c r="AJ1549">
        <f t="shared" si="63"/>
        <v>61100</v>
      </c>
      <c r="AK1549">
        <f t="shared" si="19"/>
        <v>129000</v>
      </c>
      <c r="AL1549">
        <f t="shared" si="64"/>
        <v>47.300000000000004</v>
      </c>
      <c r="AM1549">
        <f t="shared" si="64"/>
        <v>9.6</v>
      </c>
      <c r="AN1549">
        <f t="shared" si="64"/>
        <v>58500</v>
      </c>
      <c r="AO1549">
        <f t="shared" si="21"/>
        <v>130700</v>
      </c>
      <c r="AP1549">
        <f t="shared" si="65"/>
        <v>44.7</v>
      </c>
      <c r="AQ1549">
        <f t="shared" si="65"/>
        <v>9.1999999999999993</v>
      </c>
      <c r="AR1549">
        <f t="shared" si="65"/>
        <v>60100</v>
      </c>
      <c r="AS1549">
        <f t="shared" si="23"/>
        <v>136600</v>
      </c>
      <c r="AT1549">
        <f t="shared" si="66"/>
        <v>43.9</v>
      </c>
      <c r="AU1549">
        <f t="shared" si="66"/>
        <v>9</v>
      </c>
      <c r="AV1549">
        <f t="shared" si="66"/>
        <v>61400</v>
      </c>
      <c r="AW1549">
        <f t="shared" si="25"/>
        <v>137300</v>
      </c>
      <c r="AX1549">
        <f t="shared" si="67"/>
        <v>44.6</v>
      </c>
      <c r="AY1549">
        <f t="shared" si="67"/>
        <v>9.8000000000000007</v>
      </c>
      <c r="AZ1549">
        <f t="shared" si="67"/>
        <v>65000</v>
      </c>
      <c r="BA1549">
        <f t="shared" si="27"/>
        <v>140700</v>
      </c>
      <c r="BB1549">
        <f t="shared" si="68"/>
        <v>46.2</v>
      </c>
      <c r="BC1549">
        <f t="shared" si="68"/>
        <v>9.7000000000000011</v>
      </c>
      <c r="BD1549">
        <f t="shared" si="68"/>
        <v>65200</v>
      </c>
      <c r="BE1549">
        <f t="shared" si="29"/>
        <v>141800</v>
      </c>
      <c r="BF1549">
        <f t="shared" si="69"/>
        <v>46</v>
      </c>
      <c r="BG1549">
        <f t="shared" si="69"/>
        <v>9.6</v>
      </c>
      <c r="BH1549">
        <f t="shared" si="69"/>
        <v>61100</v>
      </c>
      <c r="BI1549">
        <f t="shared" si="31"/>
        <v>141000</v>
      </c>
      <c r="BJ1549">
        <f t="shared" si="70"/>
        <v>43.3</v>
      </c>
      <c r="BK1549">
        <f t="shared" si="70"/>
        <v>9.3000000000000007</v>
      </c>
      <c r="BL1549">
        <f t="shared" si="70"/>
        <v>61600</v>
      </c>
      <c r="BM1549">
        <f t="shared" si="33"/>
        <v>139700</v>
      </c>
      <c r="BN1549">
        <f t="shared" si="71"/>
        <v>44.199999999999996</v>
      </c>
      <c r="BO1549">
        <f t="shared" si="71"/>
        <v>10.199999999999999</v>
      </c>
      <c r="BP1549">
        <f t="shared" si="71"/>
        <v>65700</v>
      </c>
      <c r="BQ1549">
        <f t="shared" si="35"/>
        <v>137200</v>
      </c>
      <c r="BR1549">
        <f t="shared" si="72"/>
        <v>47.8</v>
      </c>
      <c r="BS1549">
        <f t="shared" si="72"/>
        <v>13.2</v>
      </c>
      <c r="BT1549">
        <f t="shared" si="72"/>
        <v>60700</v>
      </c>
      <c r="BU1549">
        <f t="shared" si="37"/>
        <v>133700</v>
      </c>
      <c r="BV1549">
        <f t="shared" si="38"/>
        <v>45.399999999999991</v>
      </c>
    </row>
    <row r="1550" spans="1:74" x14ac:dyDescent="0.3">
      <c r="A1550" t="s">
        <v>107</v>
      </c>
      <c r="B1550" t="str">
        <f>VLOOKUP(A1550,'class and classification'!$A$1:$B$338,2,FALSE)</f>
        <v>Predominantly Urban</v>
      </c>
      <c r="C1550" t="str">
        <f>VLOOKUP(A1550,'class and classification'!$A$1:$C$338,3,FALSE)</f>
        <v>MD</v>
      </c>
      <c r="D1550">
        <f t="shared" si="2"/>
        <v>50200</v>
      </c>
      <c r="E1550">
        <f t="shared" si="3"/>
        <v>118300</v>
      </c>
      <c r="F1550">
        <f t="shared" si="56"/>
        <v>42.5</v>
      </c>
      <c r="G1550">
        <f t="shared" si="56"/>
        <v>7.7</v>
      </c>
      <c r="H1550">
        <f t="shared" si="56"/>
        <v>51500</v>
      </c>
      <c r="I1550">
        <f t="shared" si="5"/>
        <v>118300</v>
      </c>
      <c r="J1550">
        <f t="shared" si="57"/>
        <v>43.599999999999994</v>
      </c>
      <c r="K1550">
        <f t="shared" si="57"/>
        <v>7.8</v>
      </c>
      <c r="L1550">
        <f t="shared" si="57"/>
        <v>49300</v>
      </c>
      <c r="M1550">
        <f t="shared" si="7"/>
        <v>115000</v>
      </c>
      <c r="N1550">
        <f t="shared" si="58"/>
        <v>42.9</v>
      </c>
      <c r="O1550">
        <f t="shared" si="58"/>
        <v>8.1999999999999993</v>
      </c>
      <c r="P1550">
        <f t="shared" si="58"/>
        <v>53400</v>
      </c>
      <c r="Q1550">
        <f t="shared" si="9"/>
        <v>115000</v>
      </c>
      <c r="R1550">
        <f t="shared" si="59"/>
        <v>46.4</v>
      </c>
      <c r="S1550">
        <f t="shared" si="59"/>
        <v>9</v>
      </c>
      <c r="T1550">
        <f t="shared" si="59"/>
        <v>52700</v>
      </c>
      <c r="U1550">
        <f t="shared" si="11"/>
        <v>112600</v>
      </c>
      <c r="V1550">
        <f t="shared" si="60"/>
        <v>46.9</v>
      </c>
      <c r="W1550">
        <f t="shared" si="60"/>
        <v>9.3000000000000007</v>
      </c>
      <c r="X1550">
        <f t="shared" si="60"/>
        <v>50600</v>
      </c>
      <c r="Y1550">
        <f t="shared" si="13"/>
        <v>107600</v>
      </c>
      <c r="Z1550">
        <f t="shared" si="61"/>
        <v>47</v>
      </c>
      <c r="AA1550">
        <f t="shared" si="61"/>
        <v>9.1999999999999993</v>
      </c>
      <c r="AB1550">
        <f t="shared" si="61"/>
        <v>49800</v>
      </c>
      <c r="AC1550">
        <f t="shared" si="15"/>
        <v>112700</v>
      </c>
      <c r="AD1550">
        <f t="shared" si="62"/>
        <v>44.1</v>
      </c>
      <c r="AE1550">
        <f t="shared" si="62"/>
        <v>8.6999999999999993</v>
      </c>
      <c r="AF1550">
        <f t="shared" si="62"/>
        <v>44200</v>
      </c>
      <c r="AG1550">
        <f t="shared" si="17"/>
        <v>108300</v>
      </c>
      <c r="AH1550">
        <f t="shared" si="63"/>
        <v>40.799999999999997</v>
      </c>
      <c r="AI1550">
        <f t="shared" si="63"/>
        <v>8.6</v>
      </c>
      <c r="AJ1550">
        <f t="shared" si="63"/>
        <v>50200</v>
      </c>
      <c r="AK1550">
        <f t="shared" si="19"/>
        <v>112100</v>
      </c>
      <c r="AL1550">
        <f t="shared" si="64"/>
        <v>44.8</v>
      </c>
      <c r="AM1550">
        <f t="shared" si="64"/>
        <v>9</v>
      </c>
      <c r="AN1550">
        <f t="shared" si="64"/>
        <v>51100</v>
      </c>
      <c r="AO1550">
        <f t="shared" si="21"/>
        <v>108100</v>
      </c>
      <c r="AP1550">
        <f t="shared" si="65"/>
        <v>47.2</v>
      </c>
      <c r="AQ1550">
        <f t="shared" si="65"/>
        <v>9.6</v>
      </c>
      <c r="AR1550">
        <f t="shared" si="65"/>
        <v>51300</v>
      </c>
      <c r="AS1550">
        <f t="shared" si="23"/>
        <v>111000</v>
      </c>
      <c r="AT1550">
        <f t="shared" si="66"/>
        <v>46.2</v>
      </c>
      <c r="AU1550">
        <f t="shared" si="66"/>
        <v>9.8000000000000007</v>
      </c>
      <c r="AV1550">
        <f t="shared" si="66"/>
        <v>54500</v>
      </c>
      <c r="AW1550">
        <f t="shared" si="25"/>
        <v>117700</v>
      </c>
      <c r="AX1550">
        <f t="shared" si="67"/>
        <v>46.400000000000006</v>
      </c>
      <c r="AY1550">
        <f t="shared" si="67"/>
        <v>9.6</v>
      </c>
      <c r="AZ1550">
        <f t="shared" si="67"/>
        <v>53100</v>
      </c>
      <c r="BA1550">
        <f t="shared" si="27"/>
        <v>108300</v>
      </c>
      <c r="BB1550">
        <f t="shared" si="68"/>
        <v>48.9</v>
      </c>
      <c r="BC1550">
        <f t="shared" si="68"/>
        <v>10.799999999999999</v>
      </c>
      <c r="BD1550">
        <f t="shared" si="68"/>
        <v>56800</v>
      </c>
      <c r="BE1550">
        <f t="shared" si="29"/>
        <v>119500</v>
      </c>
      <c r="BF1550">
        <f t="shared" si="69"/>
        <v>47.6</v>
      </c>
      <c r="BG1550">
        <f t="shared" si="69"/>
        <v>9.9</v>
      </c>
      <c r="BH1550">
        <f t="shared" si="69"/>
        <v>56400</v>
      </c>
      <c r="BI1550">
        <f t="shared" si="31"/>
        <v>119600</v>
      </c>
      <c r="BJ1550">
        <f t="shared" si="70"/>
        <v>47.099999999999994</v>
      </c>
      <c r="BK1550">
        <f t="shared" si="70"/>
        <v>10.1</v>
      </c>
      <c r="BL1550">
        <f t="shared" si="70"/>
        <v>60800</v>
      </c>
      <c r="BM1550">
        <f t="shared" si="33"/>
        <v>117000</v>
      </c>
      <c r="BN1550">
        <f t="shared" si="71"/>
        <v>52</v>
      </c>
      <c r="BO1550">
        <f t="shared" si="71"/>
        <v>11.2</v>
      </c>
      <c r="BP1550">
        <f t="shared" si="71"/>
        <v>67800</v>
      </c>
      <c r="BQ1550">
        <f t="shared" si="35"/>
        <v>127800</v>
      </c>
      <c r="BR1550">
        <f t="shared" si="72"/>
        <v>53.099999999999994</v>
      </c>
      <c r="BS1550">
        <f t="shared" si="72"/>
        <v>12.399999999999999</v>
      </c>
      <c r="BT1550">
        <f t="shared" si="72"/>
        <v>59500</v>
      </c>
      <c r="BU1550">
        <f t="shared" si="37"/>
        <v>120300</v>
      </c>
      <c r="BV1550">
        <f t="shared" si="38"/>
        <v>49.400000000000006</v>
      </c>
    </row>
    <row r="1551" spans="1:74" x14ac:dyDescent="0.3">
      <c r="A1551" t="s">
        <v>108</v>
      </c>
      <c r="B1551" t="str">
        <f>VLOOKUP(A1551,'class and classification'!$A$1:$B$338,2,FALSE)</f>
        <v>Predominantly Urban</v>
      </c>
      <c r="C1551" t="str">
        <f>VLOOKUP(A1551,'class and classification'!$A$1:$C$338,3,FALSE)</f>
        <v>MD</v>
      </c>
      <c r="D1551">
        <f t="shared" si="2"/>
        <v>115400</v>
      </c>
      <c r="E1551">
        <f t="shared" si="3"/>
        <v>229300</v>
      </c>
      <c r="F1551">
        <f t="shared" si="56"/>
        <v>50.400000000000006</v>
      </c>
      <c r="G1551">
        <f t="shared" si="56"/>
        <v>9.1</v>
      </c>
      <c r="H1551">
        <f t="shared" si="56"/>
        <v>124700</v>
      </c>
      <c r="I1551">
        <f t="shared" si="5"/>
        <v>240100</v>
      </c>
      <c r="J1551">
        <f t="shared" si="57"/>
        <v>52</v>
      </c>
      <c r="K1551">
        <f t="shared" si="57"/>
        <v>9</v>
      </c>
      <c r="L1551">
        <f t="shared" si="57"/>
        <v>116000</v>
      </c>
      <c r="M1551">
        <f t="shared" si="7"/>
        <v>230000</v>
      </c>
      <c r="N1551">
        <f t="shared" si="58"/>
        <v>50.4</v>
      </c>
      <c r="O1551">
        <f t="shared" si="58"/>
        <v>8.9</v>
      </c>
      <c r="P1551">
        <f t="shared" si="58"/>
        <v>126400</v>
      </c>
      <c r="Q1551">
        <f t="shared" si="9"/>
        <v>242800</v>
      </c>
      <c r="R1551">
        <f t="shared" si="59"/>
        <v>52.1</v>
      </c>
      <c r="S1551">
        <f t="shared" si="59"/>
        <v>9.4</v>
      </c>
      <c r="T1551">
        <f t="shared" si="59"/>
        <v>121300</v>
      </c>
      <c r="U1551">
        <f t="shared" si="11"/>
        <v>245200</v>
      </c>
      <c r="V1551">
        <f t="shared" si="60"/>
        <v>49.5</v>
      </c>
      <c r="W1551">
        <f t="shared" si="60"/>
        <v>9.4</v>
      </c>
      <c r="X1551">
        <f t="shared" si="60"/>
        <v>124100</v>
      </c>
      <c r="Y1551">
        <f t="shared" si="13"/>
        <v>237700</v>
      </c>
      <c r="Z1551">
        <f t="shared" si="61"/>
        <v>52.2</v>
      </c>
      <c r="AA1551">
        <f t="shared" si="61"/>
        <v>9.6999999999999993</v>
      </c>
      <c r="AB1551">
        <f t="shared" si="61"/>
        <v>120200</v>
      </c>
      <c r="AC1551">
        <f t="shared" si="15"/>
        <v>241800</v>
      </c>
      <c r="AD1551">
        <f t="shared" si="62"/>
        <v>49.7</v>
      </c>
      <c r="AE1551">
        <f t="shared" si="62"/>
        <v>9.4</v>
      </c>
      <c r="AF1551">
        <f t="shared" si="62"/>
        <v>121600</v>
      </c>
      <c r="AG1551">
        <f t="shared" si="17"/>
        <v>241900</v>
      </c>
      <c r="AH1551">
        <f t="shared" si="63"/>
        <v>50.3</v>
      </c>
      <c r="AI1551">
        <f t="shared" si="63"/>
        <v>9.8000000000000007</v>
      </c>
      <c r="AJ1551">
        <f t="shared" si="63"/>
        <v>126200</v>
      </c>
      <c r="AK1551">
        <f t="shared" si="19"/>
        <v>244400</v>
      </c>
      <c r="AL1551">
        <f t="shared" si="64"/>
        <v>51.599999999999994</v>
      </c>
      <c r="AM1551">
        <f t="shared" si="64"/>
        <v>9.5</v>
      </c>
      <c r="AN1551">
        <f t="shared" si="64"/>
        <v>138400</v>
      </c>
      <c r="AO1551">
        <f t="shared" si="21"/>
        <v>259700</v>
      </c>
      <c r="AP1551">
        <f t="shared" si="65"/>
        <v>53.2</v>
      </c>
      <c r="AQ1551">
        <f t="shared" si="65"/>
        <v>9.6</v>
      </c>
      <c r="AR1551">
        <f t="shared" si="65"/>
        <v>137600</v>
      </c>
      <c r="AS1551">
        <f t="shared" si="23"/>
        <v>262900</v>
      </c>
      <c r="AT1551">
        <f t="shared" si="66"/>
        <v>52.3</v>
      </c>
      <c r="AU1551">
        <f t="shared" si="66"/>
        <v>9.6</v>
      </c>
      <c r="AV1551">
        <f t="shared" si="66"/>
        <v>137000</v>
      </c>
      <c r="AW1551">
        <f t="shared" si="25"/>
        <v>264400</v>
      </c>
      <c r="AX1551">
        <f t="shared" si="67"/>
        <v>51.8</v>
      </c>
      <c r="AY1551">
        <f t="shared" si="67"/>
        <v>9.7999999999999989</v>
      </c>
      <c r="AZ1551">
        <f t="shared" si="67"/>
        <v>134800</v>
      </c>
      <c r="BA1551">
        <f t="shared" si="27"/>
        <v>260700</v>
      </c>
      <c r="BB1551">
        <f t="shared" si="68"/>
        <v>51.6</v>
      </c>
      <c r="BC1551">
        <f t="shared" si="68"/>
        <v>9.9</v>
      </c>
      <c r="BD1551">
        <f t="shared" si="68"/>
        <v>151800</v>
      </c>
      <c r="BE1551">
        <f t="shared" si="29"/>
        <v>269800</v>
      </c>
      <c r="BF1551">
        <f t="shared" si="69"/>
        <v>56.300000000000004</v>
      </c>
      <c r="BG1551">
        <f t="shared" si="69"/>
        <v>10.599999999999998</v>
      </c>
      <c r="BH1551">
        <f t="shared" si="69"/>
        <v>163300</v>
      </c>
      <c r="BI1551">
        <f t="shared" si="31"/>
        <v>282600</v>
      </c>
      <c r="BJ1551">
        <f t="shared" si="70"/>
        <v>57.8</v>
      </c>
      <c r="BK1551">
        <f t="shared" si="70"/>
        <v>10.8</v>
      </c>
      <c r="BL1551">
        <f t="shared" si="70"/>
        <v>168900</v>
      </c>
      <c r="BM1551">
        <f t="shared" si="33"/>
        <v>289000</v>
      </c>
      <c r="BN1551">
        <f t="shared" si="71"/>
        <v>58.4</v>
      </c>
      <c r="BO1551">
        <f t="shared" si="71"/>
        <v>10.7</v>
      </c>
      <c r="BP1551">
        <f t="shared" si="71"/>
        <v>169800</v>
      </c>
      <c r="BQ1551">
        <f t="shared" si="35"/>
        <v>276700</v>
      </c>
      <c r="BR1551">
        <f t="shared" si="72"/>
        <v>61.2</v>
      </c>
      <c r="BS1551">
        <f t="shared" si="72"/>
        <v>11.7</v>
      </c>
      <c r="BT1551">
        <f t="shared" si="72"/>
        <v>170200</v>
      </c>
      <c r="BU1551">
        <f t="shared" si="37"/>
        <v>293700</v>
      </c>
      <c r="BV1551">
        <f t="shared" si="38"/>
        <v>58</v>
      </c>
    </row>
    <row r="1552" spans="1:74" x14ac:dyDescent="0.3">
      <c r="A1552" t="s">
        <v>109</v>
      </c>
      <c r="B1552" t="str">
        <f>VLOOKUP(A1552,'class and classification'!$A$1:$B$338,2,FALSE)</f>
        <v>Predominantly Urban</v>
      </c>
      <c r="C1552" t="str">
        <f>VLOOKUP(A1552,'class and classification'!$A$1:$C$338,3,FALSE)</f>
        <v>MD</v>
      </c>
      <c r="D1552">
        <f t="shared" si="2"/>
        <v>97700</v>
      </c>
      <c r="E1552">
        <f t="shared" si="3"/>
        <v>207500</v>
      </c>
      <c r="F1552">
        <f t="shared" si="56"/>
        <v>47.1</v>
      </c>
      <c r="G1552">
        <f t="shared" si="56"/>
        <v>8.5</v>
      </c>
      <c r="H1552">
        <f t="shared" si="56"/>
        <v>102500</v>
      </c>
      <c r="I1552">
        <f t="shared" si="5"/>
        <v>214900</v>
      </c>
      <c r="J1552">
        <f t="shared" si="57"/>
        <v>47.7</v>
      </c>
      <c r="K1552">
        <f t="shared" si="57"/>
        <v>8.9</v>
      </c>
      <c r="L1552">
        <f t="shared" si="57"/>
        <v>102500</v>
      </c>
      <c r="M1552">
        <f t="shared" si="7"/>
        <v>217000</v>
      </c>
      <c r="N1552">
        <f t="shared" si="58"/>
        <v>47.3</v>
      </c>
      <c r="O1552">
        <f t="shared" si="58"/>
        <v>9</v>
      </c>
      <c r="P1552">
        <f t="shared" si="58"/>
        <v>101500</v>
      </c>
      <c r="Q1552">
        <f t="shared" si="9"/>
        <v>215600</v>
      </c>
      <c r="R1552">
        <f t="shared" si="59"/>
        <v>47.100000000000009</v>
      </c>
      <c r="S1552">
        <f t="shared" si="59"/>
        <v>9.4</v>
      </c>
      <c r="T1552">
        <f t="shared" si="59"/>
        <v>104200</v>
      </c>
      <c r="U1552">
        <f t="shared" si="11"/>
        <v>223200</v>
      </c>
      <c r="V1552">
        <f t="shared" si="60"/>
        <v>46.699999999999996</v>
      </c>
      <c r="W1552">
        <f t="shared" si="60"/>
        <v>9.6</v>
      </c>
      <c r="X1552">
        <f t="shared" si="60"/>
        <v>109200</v>
      </c>
      <c r="Y1552">
        <f t="shared" si="13"/>
        <v>220800</v>
      </c>
      <c r="Z1552">
        <f t="shared" si="61"/>
        <v>49.5</v>
      </c>
      <c r="AA1552">
        <f t="shared" si="61"/>
        <v>10.100000000000001</v>
      </c>
      <c r="AB1552">
        <f t="shared" si="61"/>
        <v>99200</v>
      </c>
      <c r="AC1552">
        <f t="shared" si="15"/>
        <v>205200</v>
      </c>
      <c r="AD1552">
        <f t="shared" si="62"/>
        <v>48.400000000000006</v>
      </c>
      <c r="AE1552">
        <f t="shared" si="62"/>
        <v>9.9</v>
      </c>
      <c r="AF1552">
        <f t="shared" si="62"/>
        <v>90200</v>
      </c>
      <c r="AG1552">
        <f t="shared" si="17"/>
        <v>207200</v>
      </c>
      <c r="AH1552">
        <f t="shared" si="63"/>
        <v>43.6</v>
      </c>
      <c r="AI1552">
        <f t="shared" si="63"/>
        <v>9.5</v>
      </c>
      <c r="AJ1552">
        <f t="shared" si="63"/>
        <v>102000</v>
      </c>
      <c r="AK1552">
        <f t="shared" si="19"/>
        <v>217300</v>
      </c>
      <c r="AL1552">
        <f t="shared" si="64"/>
        <v>46.900000000000006</v>
      </c>
      <c r="AM1552">
        <f t="shared" si="64"/>
        <v>9.4</v>
      </c>
      <c r="AN1552">
        <f t="shared" si="64"/>
        <v>106300</v>
      </c>
      <c r="AO1552">
        <f t="shared" si="21"/>
        <v>221100</v>
      </c>
      <c r="AP1552">
        <f t="shared" si="65"/>
        <v>48.099999999999994</v>
      </c>
      <c r="AQ1552">
        <f t="shared" si="65"/>
        <v>9.9</v>
      </c>
      <c r="AR1552">
        <f t="shared" si="65"/>
        <v>107500</v>
      </c>
      <c r="AS1552">
        <f t="shared" si="23"/>
        <v>221700</v>
      </c>
      <c r="AT1552">
        <f t="shared" si="66"/>
        <v>48.5</v>
      </c>
      <c r="AU1552">
        <f t="shared" si="66"/>
        <v>9.5</v>
      </c>
      <c r="AV1552">
        <f t="shared" si="66"/>
        <v>105900</v>
      </c>
      <c r="AW1552">
        <f t="shared" si="25"/>
        <v>222800</v>
      </c>
      <c r="AX1552">
        <f t="shared" si="67"/>
        <v>47.6</v>
      </c>
      <c r="AY1552">
        <f t="shared" si="67"/>
        <v>9.3999999999999986</v>
      </c>
      <c r="AZ1552">
        <f t="shared" si="67"/>
        <v>110500</v>
      </c>
      <c r="BA1552">
        <f t="shared" si="27"/>
        <v>225300</v>
      </c>
      <c r="BB1552">
        <f t="shared" si="68"/>
        <v>49</v>
      </c>
      <c r="BC1552">
        <f t="shared" si="68"/>
        <v>10.1</v>
      </c>
      <c r="BD1552">
        <f t="shared" si="68"/>
        <v>110300</v>
      </c>
      <c r="BE1552">
        <f t="shared" si="29"/>
        <v>226000</v>
      </c>
      <c r="BF1552">
        <f t="shared" si="69"/>
        <v>48.9</v>
      </c>
      <c r="BG1552">
        <f t="shared" si="69"/>
        <v>10.199999999999999</v>
      </c>
      <c r="BH1552">
        <f t="shared" si="69"/>
        <v>103000</v>
      </c>
      <c r="BI1552">
        <f t="shared" si="31"/>
        <v>216400</v>
      </c>
      <c r="BJ1552">
        <f t="shared" si="70"/>
        <v>47.5</v>
      </c>
      <c r="BK1552">
        <f t="shared" si="70"/>
        <v>10.4</v>
      </c>
      <c r="BL1552">
        <f t="shared" si="70"/>
        <v>109600</v>
      </c>
      <c r="BM1552">
        <f t="shared" si="33"/>
        <v>222700</v>
      </c>
      <c r="BN1552">
        <f t="shared" si="71"/>
        <v>49.1</v>
      </c>
      <c r="BO1552">
        <f t="shared" si="71"/>
        <v>10.4</v>
      </c>
      <c r="BP1552">
        <f t="shared" si="71"/>
        <v>132300</v>
      </c>
      <c r="BQ1552">
        <f t="shared" si="35"/>
        <v>238200</v>
      </c>
      <c r="BR1552">
        <f t="shared" si="72"/>
        <v>55.6</v>
      </c>
      <c r="BS1552">
        <f t="shared" si="72"/>
        <v>12.3</v>
      </c>
      <c r="BT1552">
        <f t="shared" si="72"/>
        <v>142800</v>
      </c>
      <c r="BU1552">
        <f t="shared" si="37"/>
        <v>241600</v>
      </c>
      <c r="BV1552">
        <f t="shared" si="38"/>
        <v>59.099999999999994</v>
      </c>
    </row>
    <row r="1553" spans="1:74" x14ac:dyDescent="0.3">
      <c r="A1553" t="s">
        <v>110</v>
      </c>
      <c r="B1553" t="str">
        <f>VLOOKUP(A1553,'class and classification'!$A$1:$B$338,2,FALSE)</f>
        <v>Predominantly Urban</v>
      </c>
      <c r="C1553" t="str">
        <f>VLOOKUP(A1553,'class and classification'!$A$1:$C$338,3,FALSE)</f>
        <v>MD</v>
      </c>
      <c r="D1553">
        <f t="shared" si="2"/>
        <v>49100</v>
      </c>
      <c r="E1553">
        <f t="shared" si="3"/>
        <v>91700</v>
      </c>
      <c r="F1553">
        <f t="shared" si="56"/>
        <v>53.5</v>
      </c>
      <c r="G1553">
        <f t="shared" si="56"/>
        <v>9.3999999999999986</v>
      </c>
      <c r="H1553">
        <f t="shared" si="56"/>
        <v>49200</v>
      </c>
      <c r="I1553">
        <f t="shared" si="5"/>
        <v>92800</v>
      </c>
      <c r="J1553">
        <f t="shared" si="57"/>
        <v>53.1</v>
      </c>
      <c r="K1553">
        <f t="shared" si="57"/>
        <v>9.6999999999999993</v>
      </c>
      <c r="L1553">
        <f t="shared" si="57"/>
        <v>49100</v>
      </c>
      <c r="M1553">
        <f t="shared" si="7"/>
        <v>94400</v>
      </c>
      <c r="N1553">
        <f t="shared" si="58"/>
        <v>52</v>
      </c>
      <c r="O1553">
        <f t="shared" si="58"/>
        <v>9.4</v>
      </c>
      <c r="P1553">
        <f t="shared" si="58"/>
        <v>48400</v>
      </c>
      <c r="Q1553">
        <f t="shared" si="9"/>
        <v>93000</v>
      </c>
      <c r="R1553">
        <f t="shared" si="59"/>
        <v>52</v>
      </c>
      <c r="S1553">
        <f t="shared" si="59"/>
        <v>9.1999999999999993</v>
      </c>
      <c r="T1553">
        <f t="shared" si="59"/>
        <v>49700</v>
      </c>
      <c r="U1553">
        <f t="shared" si="11"/>
        <v>95800</v>
      </c>
      <c r="V1553">
        <f t="shared" si="60"/>
        <v>51.9</v>
      </c>
      <c r="W1553">
        <f t="shared" si="60"/>
        <v>9.3000000000000007</v>
      </c>
      <c r="X1553">
        <f t="shared" si="60"/>
        <v>47000</v>
      </c>
      <c r="Y1553">
        <f t="shared" si="13"/>
        <v>92200</v>
      </c>
      <c r="Z1553">
        <f t="shared" si="61"/>
        <v>51.2</v>
      </c>
      <c r="AA1553">
        <f t="shared" si="61"/>
        <v>9.6999999999999993</v>
      </c>
      <c r="AB1553">
        <f t="shared" si="61"/>
        <v>49000</v>
      </c>
      <c r="AC1553">
        <f t="shared" si="15"/>
        <v>92200</v>
      </c>
      <c r="AD1553">
        <f t="shared" si="62"/>
        <v>53</v>
      </c>
      <c r="AE1553">
        <f t="shared" si="62"/>
        <v>9.8999999999999986</v>
      </c>
      <c r="AF1553">
        <f t="shared" si="62"/>
        <v>51500</v>
      </c>
      <c r="AG1553">
        <f t="shared" si="17"/>
        <v>94100</v>
      </c>
      <c r="AH1553">
        <f t="shared" si="63"/>
        <v>54.8</v>
      </c>
      <c r="AI1553">
        <f t="shared" si="63"/>
        <v>9.8000000000000007</v>
      </c>
      <c r="AJ1553">
        <f t="shared" si="63"/>
        <v>53200</v>
      </c>
      <c r="AK1553">
        <f t="shared" si="19"/>
        <v>95300</v>
      </c>
      <c r="AL1553">
        <f t="shared" si="64"/>
        <v>55.800000000000004</v>
      </c>
      <c r="AM1553">
        <f t="shared" si="64"/>
        <v>10</v>
      </c>
      <c r="AN1553">
        <f t="shared" si="64"/>
        <v>53200</v>
      </c>
      <c r="AO1553">
        <f t="shared" si="21"/>
        <v>95200</v>
      </c>
      <c r="AP1553">
        <f t="shared" si="65"/>
        <v>55.800000000000004</v>
      </c>
      <c r="AQ1553">
        <f t="shared" si="65"/>
        <v>10.199999999999999</v>
      </c>
      <c r="AR1553">
        <f t="shared" si="65"/>
        <v>56200</v>
      </c>
      <c r="AS1553">
        <f t="shared" si="23"/>
        <v>101500</v>
      </c>
      <c r="AT1553">
        <f t="shared" si="66"/>
        <v>55.400000000000006</v>
      </c>
      <c r="AU1553">
        <f t="shared" si="66"/>
        <v>9.6999999999999993</v>
      </c>
      <c r="AV1553">
        <f t="shared" si="66"/>
        <v>57800</v>
      </c>
      <c r="AW1553">
        <f t="shared" si="25"/>
        <v>101000</v>
      </c>
      <c r="AX1553">
        <f t="shared" si="67"/>
        <v>57.3</v>
      </c>
      <c r="AY1553">
        <f t="shared" si="67"/>
        <v>10</v>
      </c>
      <c r="AZ1553">
        <f t="shared" si="67"/>
        <v>56500</v>
      </c>
      <c r="BA1553">
        <f t="shared" si="27"/>
        <v>101400</v>
      </c>
      <c r="BB1553">
        <f t="shared" si="68"/>
        <v>55.6</v>
      </c>
      <c r="BC1553">
        <f t="shared" si="68"/>
        <v>10.4</v>
      </c>
      <c r="BD1553">
        <f t="shared" si="68"/>
        <v>58000</v>
      </c>
      <c r="BE1553">
        <f t="shared" si="29"/>
        <v>103800</v>
      </c>
      <c r="BF1553">
        <f t="shared" si="69"/>
        <v>55.800000000000004</v>
      </c>
      <c r="BG1553">
        <f t="shared" si="69"/>
        <v>10.299999999999999</v>
      </c>
      <c r="BH1553">
        <f t="shared" si="69"/>
        <v>54400</v>
      </c>
      <c r="BI1553">
        <f t="shared" si="31"/>
        <v>104800</v>
      </c>
      <c r="BJ1553">
        <f t="shared" si="70"/>
        <v>52</v>
      </c>
      <c r="BK1553">
        <f t="shared" si="70"/>
        <v>10</v>
      </c>
      <c r="BL1553">
        <f t="shared" si="70"/>
        <v>54400</v>
      </c>
      <c r="BM1553">
        <f t="shared" si="33"/>
        <v>98500</v>
      </c>
      <c r="BN1553">
        <f t="shared" si="71"/>
        <v>55.3</v>
      </c>
      <c r="BO1553">
        <f t="shared" si="71"/>
        <v>10.1</v>
      </c>
      <c r="BP1553">
        <f t="shared" si="71"/>
        <v>54100</v>
      </c>
      <c r="BQ1553">
        <f t="shared" si="35"/>
        <v>97500</v>
      </c>
      <c r="BR1553">
        <f t="shared" si="72"/>
        <v>55.500000000000007</v>
      </c>
      <c r="BS1553">
        <f t="shared" si="72"/>
        <v>12.2</v>
      </c>
      <c r="BT1553">
        <f t="shared" si="72"/>
        <v>59100</v>
      </c>
      <c r="BU1553">
        <f t="shared" si="37"/>
        <v>97600</v>
      </c>
      <c r="BV1553">
        <f t="shared" si="38"/>
        <v>60.400000000000006</v>
      </c>
    </row>
    <row r="1554" spans="1:74" x14ac:dyDescent="0.3">
      <c r="A1554" t="s">
        <v>111</v>
      </c>
      <c r="B1554" t="str">
        <f>VLOOKUP(A1554,'class and classification'!$A$1:$B$338,2,FALSE)</f>
        <v>Predominantly Urban</v>
      </c>
      <c r="C1554" t="str">
        <f>VLOOKUP(A1554,'class and classification'!$A$1:$C$338,3,FALSE)</f>
        <v>MD</v>
      </c>
      <c r="D1554">
        <f t="shared" si="2"/>
        <v>90800</v>
      </c>
      <c r="E1554">
        <f t="shared" si="3"/>
        <v>189200</v>
      </c>
      <c r="F1554">
        <f t="shared" si="56"/>
        <v>48.000000000000007</v>
      </c>
      <c r="G1554">
        <f t="shared" si="56"/>
        <v>8.6000000000000014</v>
      </c>
      <c r="H1554">
        <f t="shared" si="56"/>
        <v>97000</v>
      </c>
      <c r="I1554">
        <f t="shared" si="5"/>
        <v>195900</v>
      </c>
      <c r="J1554">
        <f t="shared" si="57"/>
        <v>49.599999999999994</v>
      </c>
      <c r="K1554">
        <f t="shared" si="57"/>
        <v>9.1999999999999993</v>
      </c>
      <c r="L1554">
        <f t="shared" si="57"/>
        <v>98100</v>
      </c>
      <c r="M1554">
        <f t="shared" si="7"/>
        <v>192100</v>
      </c>
      <c r="N1554">
        <f t="shared" si="58"/>
        <v>51</v>
      </c>
      <c r="O1554">
        <f t="shared" si="58"/>
        <v>9.1</v>
      </c>
      <c r="P1554">
        <f t="shared" si="58"/>
        <v>98400</v>
      </c>
      <c r="Q1554">
        <f t="shared" si="9"/>
        <v>197100</v>
      </c>
      <c r="R1554">
        <f t="shared" si="59"/>
        <v>50</v>
      </c>
      <c r="S1554">
        <f t="shared" si="59"/>
        <v>9.1</v>
      </c>
      <c r="T1554">
        <f t="shared" si="59"/>
        <v>99500</v>
      </c>
      <c r="U1554">
        <f t="shared" si="11"/>
        <v>195200</v>
      </c>
      <c r="V1554">
        <f t="shared" si="60"/>
        <v>51</v>
      </c>
      <c r="W1554">
        <f t="shared" si="60"/>
        <v>9.3000000000000007</v>
      </c>
      <c r="X1554">
        <f t="shared" si="60"/>
        <v>102200</v>
      </c>
      <c r="Y1554">
        <f t="shared" si="13"/>
        <v>190100</v>
      </c>
      <c r="Z1554">
        <f t="shared" si="61"/>
        <v>53.900000000000006</v>
      </c>
      <c r="AA1554">
        <f t="shared" si="61"/>
        <v>10</v>
      </c>
      <c r="AB1554">
        <f t="shared" si="61"/>
        <v>105400</v>
      </c>
      <c r="AC1554">
        <f t="shared" si="15"/>
        <v>194300</v>
      </c>
      <c r="AD1554">
        <f t="shared" si="62"/>
        <v>54.2</v>
      </c>
      <c r="AE1554">
        <f t="shared" si="62"/>
        <v>10.1</v>
      </c>
      <c r="AF1554">
        <f t="shared" si="62"/>
        <v>99800</v>
      </c>
      <c r="AG1554">
        <f t="shared" si="17"/>
        <v>187700</v>
      </c>
      <c r="AH1554">
        <f t="shared" si="63"/>
        <v>53.300000000000004</v>
      </c>
      <c r="AI1554">
        <f t="shared" si="63"/>
        <v>10.199999999999999</v>
      </c>
      <c r="AJ1554">
        <f t="shared" si="63"/>
        <v>103300</v>
      </c>
      <c r="AK1554">
        <f t="shared" si="19"/>
        <v>187800</v>
      </c>
      <c r="AL1554">
        <f t="shared" si="64"/>
        <v>54.900000000000006</v>
      </c>
      <c r="AM1554">
        <f t="shared" si="64"/>
        <v>10.299999999999999</v>
      </c>
      <c r="AN1554">
        <f t="shared" si="64"/>
        <v>103500</v>
      </c>
      <c r="AO1554">
        <f t="shared" si="21"/>
        <v>192400</v>
      </c>
      <c r="AP1554">
        <f t="shared" si="65"/>
        <v>53.699999999999996</v>
      </c>
      <c r="AQ1554">
        <f t="shared" si="65"/>
        <v>10.500000000000002</v>
      </c>
      <c r="AR1554">
        <f t="shared" si="65"/>
        <v>96300</v>
      </c>
      <c r="AS1554">
        <f t="shared" si="23"/>
        <v>192700</v>
      </c>
      <c r="AT1554">
        <f t="shared" si="66"/>
        <v>49.900000000000006</v>
      </c>
      <c r="AU1554">
        <f t="shared" si="66"/>
        <v>9.8000000000000007</v>
      </c>
      <c r="AV1554">
        <f t="shared" si="66"/>
        <v>103800</v>
      </c>
      <c r="AW1554">
        <f t="shared" si="25"/>
        <v>196800</v>
      </c>
      <c r="AX1554">
        <f t="shared" si="67"/>
        <v>52.7</v>
      </c>
      <c r="AY1554">
        <f t="shared" si="67"/>
        <v>10.3</v>
      </c>
      <c r="AZ1554">
        <f t="shared" si="67"/>
        <v>96900</v>
      </c>
      <c r="BA1554">
        <f t="shared" si="27"/>
        <v>195600</v>
      </c>
      <c r="BB1554">
        <f t="shared" si="68"/>
        <v>49.5</v>
      </c>
      <c r="BC1554">
        <f t="shared" si="68"/>
        <v>10.100000000000001</v>
      </c>
      <c r="BD1554">
        <f t="shared" si="68"/>
        <v>108600</v>
      </c>
      <c r="BE1554">
        <f t="shared" si="29"/>
        <v>199600</v>
      </c>
      <c r="BF1554">
        <f t="shared" si="69"/>
        <v>54.5</v>
      </c>
      <c r="BG1554">
        <f t="shared" si="69"/>
        <v>10.399999999999999</v>
      </c>
      <c r="BH1554">
        <f t="shared" si="69"/>
        <v>106400</v>
      </c>
      <c r="BI1554">
        <f t="shared" si="31"/>
        <v>199700</v>
      </c>
      <c r="BJ1554">
        <f t="shared" si="70"/>
        <v>53.300000000000004</v>
      </c>
      <c r="BK1554">
        <f t="shared" si="70"/>
        <v>10.199999999999999</v>
      </c>
      <c r="BL1554">
        <f t="shared" si="70"/>
        <v>111300</v>
      </c>
      <c r="BM1554">
        <f t="shared" si="33"/>
        <v>202300</v>
      </c>
      <c r="BN1554">
        <f t="shared" si="71"/>
        <v>55</v>
      </c>
      <c r="BO1554">
        <f t="shared" si="71"/>
        <v>10</v>
      </c>
      <c r="BP1554">
        <f t="shared" si="71"/>
        <v>107000</v>
      </c>
      <c r="BQ1554">
        <f t="shared" si="35"/>
        <v>200300</v>
      </c>
      <c r="BR1554">
        <f t="shared" si="72"/>
        <v>53.4</v>
      </c>
      <c r="BS1554">
        <f t="shared" si="72"/>
        <v>11.5</v>
      </c>
      <c r="BT1554">
        <f t="shared" si="72"/>
        <v>102900</v>
      </c>
      <c r="BU1554">
        <f t="shared" si="37"/>
        <v>203800</v>
      </c>
      <c r="BV1554">
        <f t="shared" si="38"/>
        <v>50.5</v>
      </c>
    </row>
    <row r="1555" spans="1:74" x14ac:dyDescent="0.3">
      <c r="A1555" t="s">
        <v>112</v>
      </c>
      <c r="B1555" t="str">
        <f>VLOOKUP(A1555,'class and classification'!$A$1:$B$338,2,FALSE)</f>
        <v>Predominantly Urban</v>
      </c>
      <c r="C1555" t="str">
        <f>VLOOKUP(A1555,'class and classification'!$A$1:$C$338,3,FALSE)</f>
        <v>MD</v>
      </c>
      <c r="D1555">
        <f t="shared" si="2"/>
        <v>173800</v>
      </c>
      <c r="E1555">
        <f t="shared" si="3"/>
        <v>358300</v>
      </c>
      <c r="F1555">
        <f t="shared" si="56"/>
        <v>48.5</v>
      </c>
      <c r="G1555">
        <f t="shared" si="56"/>
        <v>7.2</v>
      </c>
      <c r="H1555">
        <f t="shared" si="56"/>
        <v>177000</v>
      </c>
      <c r="I1555">
        <f t="shared" si="5"/>
        <v>356000</v>
      </c>
      <c r="J1555">
        <f t="shared" si="57"/>
        <v>49.699999999999996</v>
      </c>
      <c r="K1555">
        <f t="shared" si="57"/>
        <v>7.5</v>
      </c>
      <c r="L1555">
        <f t="shared" si="57"/>
        <v>191600</v>
      </c>
      <c r="M1555">
        <f t="shared" si="7"/>
        <v>379800</v>
      </c>
      <c r="N1555">
        <f t="shared" si="58"/>
        <v>50.5</v>
      </c>
      <c r="O1555">
        <f t="shared" si="58"/>
        <v>7.3999999999999995</v>
      </c>
      <c r="P1555">
        <f t="shared" si="58"/>
        <v>184300</v>
      </c>
      <c r="Q1555">
        <f t="shared" si="9"/>
        <v>368100</v>
      </c>
      <c r="R1555">
        <f t="shared" si="59"/>
        <v>50</v>
      </c>
      <c r="S1555">
        <f t="shared" si="59"/>
        <v>7.3</v>
      </c>
      <c r="T1555">
        <f t="shared" si="59"/>
        <v>178300</v>
      </c>
      <c r="U1555">
        <f t="shared" si="11"/>
        <v>362100</v>
      </c>
      <c r="V1555">
        <f t="shared" si="60"/>
        <v>49.099999999999994</v>
      </c>
      <c r="W1555">
        <f t="shared" si="60"/>
        <v>7.1</v>
      </c>
      <c r="X1555">
        <f t="shared" si="60"/>
        <v>176900</v>
      </c>
      <c r="Y1555">
        <f t="shared" si="13"/>
        <v>354400</v>
      </c>
      <c r="Z1555">
        <f t="shared" si="61"/>
        <v>49.900000000000006</v>
      </c>
      <c r="AA1555">
        <f t="shared" si="61"/>
        <v>7.6</v>
      </c>
      <c r="AB1555">
        <f t="shared" si="61"/>
        <v>179100</v>
      </c>
      <c r="AC1555">
        <f t="shared" si="15"/>
        <v>352100</v>
      </c>
      <c r="AD1555">
        <f t="shared" si="62"/>
        <v>50.8</v>
      </c>
      <c r="AE1555">
        <f t="shared" si="62"/>
        <v>8</v>
      </c>
      <c r="AF1555">
        <f t="shared" si="62"/>
        <v>180900</v>
      </c>
      <c r="AG1555">
        <f t="shared" si="17"/>
        <v>345200</v>
      </c>
      <c r="AH1555">
        <f t="shared" si="63"/>
        <v>52.4</v>
      </c>
      <c r="AI1555">
        <f t="shared" si="63"/>
        <v>8.5</v>
      </c>
      <c r="AJ1555">
        <f t="shared" si="63"/>
        <v>183600</v>
      </c>
      <c r="AK1555">
        <f t="shared" si="19"/>
        <v>348900</v>
      </c>
      <c r="AL1555">
        <f t="shared" si="64"/>
        <v>52.6</v>
      </c>
      <c r="AM1555">
        <f t="shared" si="64"/>
        <v>8.4</v>
      </c>
      <c r="AN1555">
        <f t="shared" si="64"/>
        <v>184900</v>
      </c>
      <c r="AO1555">
        <f t="shared" si="21"/>
        <v>349500</v>
      </c>
      <c r="AP1555">
        <f t="shared" si="65"/>
        <v>52.8</v>
      </c>
      <c r="AQ1555">
        <f t="shared" si="65"/>
        <v>8.6</v>
      </c>
      <c r="AR1555">
        <f t="shared" si="65"/>
        <v>194400</v>
      </c>
      <c r="AS1555">
        <f t="shared" si="23"/>
        <v>357200</v>
      </c>
      <c r="AT1555">
        <f t="shared" si="66"/>
        <v>54.400000000000006</v>
      </c>
      <c r="AU1555">
        <f t="shared" si="66"/>
        <v>8.5</v>
      </c>
      <c r="AV1555">
        <f t="shared" si="66"/>
        <v>208600</v>
      </c>
      <c r="AW1555">
        <f t="shared" si="25"/>
        <v>392400</v>
      </c>
      <c r="AX1555">
        <f t="shared" si="67"/>
        <v>53.1</v>
      </c>
      <c r="AY1555">
        <f t="shared" si="67"/>
        <v>8.2000000000000011</v>
      </c>
      <c r="AZ1555">
        <f t="shared" si="67"/>
        <v>215700</v>
      </c>
      <c r="BA1555">
        <f t="shared" si="27"/>
        <v>391400</v>
      </c>
      <c r="BB1555">
        <f t="shared" si="68"/>
        <v>55</v>
      </c>
      <c r="BC1555">
        <f t="shared" si="68"/>
        <v>8.6</v>
      </c>
      <c r="BD1555">
        <f t="shared" si="68"/>
        <v>218500</v>
      </c>
      <c r="BE1555">
        <f t="shared" si="29"/>
        <v>399300</v>
      </c>
      <c r="BF1555">
        <f t="shared" si="69"/>
        <v>54.699999999999996</v>
      </c>
      <c r="BG1555">
        <f t="shared" si="69"/>
        <v>8.8000000000000007</v>
      </c>
      <c r="BH1555">
        <f t="shared" si="69"/>
        <v>222400</v>
      </c>
      <c r="BI1555">
        <f t="shared" si="31"/>
        <v>399100</v>
      </c>
      <c r="BJ1555">
        <f t="shared" si="70"/>
        <v>55.7</v>
      </c>
      <c r="BK1555">
        <f t="shared" si="70"/>
        <v>8.8999999999999986</v>
      </c>
      <c r="BL1555">
        <f t="shared" si="70"/>
        <v>228300</v>
      </c>
      <c r="BM1555">
        <f t="shared" si="33"/>
        <v>397800</v>
      </c>
      <c r="BN1555">
        <f t="shared" si="71"/>
        <v>57.4</v>
      </c>
      <c r="BO1555">
        <f t="shared" si="71"/>
        <v>9</v>
      </c>
      <c r="BP1555">
        <f t="shared" si="71"/>
        <v>263100</v>
      </c>
      <c r="BQ1555">
        <f t="shared" si="35"/>
        <v>424700</v>
      </c>
      <c r="BR1555">
        <f t="shared" si="72"/>
        <v>61.9</v>
      </c>
      <c r="BS1555">
        <f t="shared" si="72"/>
        <v>9.6</v>
      </c>
      <c r="BT1555">
        <f t="shared" si="72"/>
        <v>237300</v>
      </c>
      <c r="BU1555">
        <f t="shared" si="37"/>
        <v>385600</v>
      </c>
      <c r="BV1555">
        <f t="shared" si="38"/>
        <v>61.5</v>
      </c>
    </row>
    <row r="1556" spans="1:74" x14ac:dyDescent="0.3">
      <c r="A1556" t="s">
        <v>113</v>
      </c>
      <c r="B1556" t="str">
        <f>VLOOKUP(A1556,'class and classification'!$A$1:$B$338,2,FALSE)</f>
        <v>Predominantly Urban</v>
      </c>
      <c r="C1556" t="str">
        <f>VLOOKUP(A1556,'class and classification'!$A$1:$C$338,3,FALSE)</f>
        <v>MD</v>
      </c>
      <c r="D1556">
        <f t="shared" si="2"/>
        <v>62400</v>
      </c>
      <c r="E1556">
        <f t="shared" si="3"/>
        <v>154200</v>
      </c>
      <c r="F1556">
        <f t="shared" si="56"/>
        <v>40.5</v>
      </c>
      <c r="G1556">
        <f t="shared" si="56"/>
        <v>8</v>
      </c>
      <c r="H1556">
        <f t="shared" si="56"/>
        <v>64100</v>
      </c>
      <c r="I1556">
        <f t="shared" si="5"/>
        <v>151600</v>
      </c>
      <c r="J1556">
        <f t="shared" si="57"/>
        <v>42.2</v>
      </c>
      <c r="K1556">
        <f t="shared" si="57"/>
        <v>8.3999999999999986</v>
      </c>
      <c r="L1556">
        <f t="shared" si="57"/>
        <v>67100</v>
      </c>
      <c r="M1556">
        <f t="shared" si="7"/>
        <v>154700</v>
      </c>
      <c r="N1556">
        <f t="shared" si="58"/>
        <v>43.4</v>
      </c>
      <c r="O1556">
        <f t="shared" si="58"/>
        <v>8.8000000000000007</v>
      </c>
      <c r="P1556">
        <f t="shared" si="58"/>
        <v>60200</v>
      </c>
      <c r="Q1556">
        <f t="shared" si="9"/>
        <v>149800</v>
      </c>
      <c r="R1556">
        <f t="shared" si="59"/>
        <v>40.200000000000003</v>
      </c>
      <c r="S1556">
        <f t="shared" si="59"/>
        <v>8.1999999999999993</v>
      </c>
      <c r="T1556">
        <f t="shared" si="59"/>
        <v>67100</v>
      </c>
      <c r="U1556">
        <f t="shared" si="11"/>
        <v>153100</v>
      </c>
      <c r="V1556">
        <f t="shared" si="60"/>
        <v>43.9</v>
      </c>
      <c r="W1556">
        <f t="shared" si="60"/>
        <v>8.4</v>
      </c>
      <c r="X1556">
        <f t="shared" si="60"/>
        <v>64700</v>
      </c>
      <c r="Y1556">
        <f t="shared" si="13"/>
        <v>149100</v>
      </c>
      <c r="Z1556">
        <f t="shared" si="61"/>
        <v>43.400000000000006</v>
      </c>
      <c r="AA1556">
        <f t="shared" si="61"/>
        <v>8.6</v>
      </c>
      <c r="AB1556">
        <f t="shared" si="61"/>
        <v>63100</v>
      </c>
      <c r="AC1556">
        <f t="shared" si="15"/>
        <v>146700</v>
      </c>
      <c r="AD1556">
        <f t="shared" si="62"/>
        <v>43</v>
      </c>
      <c r="AE1556">
        <f t="shared" si="62"/>
        <v>8.6</v>
      </c>
      <c r="AF1556">
        <f t="shared" si="62"/>
        <v>61500</v>
      </c>
      <c r="AG1556">
        <f t="shared" si="17"/>
        <v>145600</v>
      </c>
      <c r="AH1556">
        <f t="shared" si="63"/>
        <v>42.3</v>
      </c>
      <c r="AI1556">
        <f t="shared" si="63"/>
        <v>8.9</v>
      </c>
      <c r="AJ1556">
        <f t="shared" si="63"/>
        <v>63600</v>
      </c>
      <c r="AK1556">
        <f t="shared" si="19"/>
        <v>147600</v>
      </c>
      <c r="AL1556">
        <f t="shared" si="64"/>
        <v>43.1</v>
      </c>
      <c r="AM1556">
        <f t="shared" si="64"/>
        <v>8.6000000000000014</v>
      </c>
      <c r="AN1556">
        <f t="shared" si="64"/>
        <v>67200</v>
      </c>
      <c r="AO1556">
        <f t="shared" si="21"/>
        <v>148600</v>
      </c>
      <c r="AP1556">
        <f t="shared" si="65"/>
        <v>45.2</v>
      </c>
      <c r="AQ1556">
        <f t="shared" si="65"/>
        <v>8.5</v>
      </c>
      <c r="AR1556">
        <f t="shared" si="65"/>
        <v>65600</v>
      </c>
      <c r="AS1556">
        <f t="shared" si="23"/>
        <v>150700</v>
      </c>
      <c r="AT1556">
        <f t="shared" si="66"/>
        <v>43.5</v>
      </c>
      <c r="AU1556">
        <f t="shared" si="66"/>
        <v>8.8000000000000007</v>
      </c>
      <c r="AV1556">
        <f t="shared" si="66"/>
        <v>64300</v>
      </c>
      <c r="AW1556">
        <f t="shared" si="25"/>
        <v>149100</v>
      </c>
      <c r="AX1556">
        <f t="shared" si="67"/>
        <v>43</v>
      </c>
      <c r="AY1556">
        <f t="shared" si="67"/>
        <v>8.8000000000000007</v>
      </c>
      <c r="AZ1556">
        <f t="shared" si="67"/>
        <v>73400</v>
      </c>
      <c r="BA1556">
        <f t="shared" si="27"/>
        <v>158600</v>
      </c>
      <c r="BB1556">
        <f t="shared" si="68"/>
        <v>46.2</v>
      </c>
      <c r="BC1556">
        <f t="shared" si="68"/>
        <v>9.1</v>
      </c>
      <c r="BD1556">
        <f t="shared" si="68"/>
        <v>79900</v>
      </c>
      <c r="BE1556">
        <f t="shared" si="29"/>
        <v>162200</v>
      </c>
      <c r="BF1556">
        <f t="shared" si="69"/>
        <v>49.2</v>
      </c>
      <c r="BG1556">
        <f t="shared" si="69"/>
        <v>9.3000000000000007</v>
      </c>
      <c r="BH1556">
        <f t="shared" si="69"/>
        <v>76500</v>
      </c>
      <c r="BI1556">
        <f t="shared" si="31"/>
        <v>157000</v>
      </c>
      <c r="BJ1556">
        <f t="shared" si="70"/>
        <v>48.7</v>
      </c>
      <c r="BK1556">
        <f t="shared" si="70"/>
        <v>9.6000000000000014</v>
      </c>
      <c r="BL1556">
        <f t="shared" si="70"/>
        <v>76300</v>
      </c>
      <c r="BM1556">
        <f t="shared" si="33"/>
        <v>160800</v>
      </c>
      <c r="BN1556">
        <f t="shared" si="71"/>
        <v>47.400000000000006</v>
      </c>
      <c r="BO1556">
        <f t="shared" si="71"/>
        <v>9.7999999999999989</v>
      </c>
      <c r="BP1556">
        <f t="shared" si="71"/>
        <v>77000</v>
      </c>
      <c r="BQ1556">
        <f t="shared" si="35"/>
        <v>159300</v>
      </c>
      <c r="BR1556">
        <f t="shared" si="72"/>
        <v>48.4</v>
      </c>
      <c r="BS1556">
        <f t="shared" si="72"/>
        <v>11.1</v>
      </c>
      <c r="BT1556">
        <f t="shared" si="72"/>
        <v>77800</v>
      </c>
      <c r="BU1556">
        <f t="shared" si="37"/>
        <v>161000</v>
      </c>
      <c r="BV1556">
        <f t="shared" si="38"/>
        <v>48.300000000000004</v>
      </c>
    </row>
    <row r="1557" spans="1:74" x14ac:dyDescent="0.3">
      <c r="A1557" t="s">
        <v>114</v>
      </c>
      <c r="B1557" t="str">
        <f>VLOOKUP(A1557,'class and classification'!$A$1:$B$338,2,FALSE)</f>
        <v>Predominantly Urban</v>
      </c>
      <c r="C1557" t="str">
        <f>VLOOKUP(A1557,'class and classification'!$A$1:$C$338,3,FALSE)</f>
        <v>UA</v>
      </c>
      <c r="D1557">
        <f t="shared" si="2"/>
        <v>48200</v>
      </c>
      <c r="E1557">
        <f t="shared" si="3"/>
        <v>102800</v>
      </c>
      <c r="F1557">
        <f t="shared" si="56"/>
        <v>46.9</v>
      </c>
      <c r="G1557">
        <f t="shared" si="56"/>
        <v>8.6000000000000014</v>
      </c>
      <c r="H1557">
        <f t="shared" si="56"/>
        <v>49300</v>
      </c>
      <c r="I1557">
        <f t="shared" si="5"/>
        <v>103400</v>
      </c>
      <c r="J1557">
        <f t="shared" si="57"/>
        <v>47.5</v>
      </c>
      <c r="K1557">
        <f t="shared" si="57"/>
        <v>8.8999999999999986</v>
      </c>
      <c r="L1557">
        <f t="shared" si="57"/>
        <v>52000</v>
      </c>
      <c r="M1557">
        <f t="shared" si="7"/>
        <v>108000</v>
      </c>
      <c r="N1557">
        <f t="shared" si="58"/>
        <v>48.099999999999994</v>
      </c>
      <c r="O1557">
        <f t="shared" si="58"/>
        <v>8.6999999999999993</v>
      </c>
      <c r="P1557">
        <f t="shared" si="58"/>
        <v>51500</v>
      </c>
      <c r="Q1557">
        <f t="shared" si="9"/>
        <v>110200</v>
      </c>
      <c r="R1557">
        <f t="shared" si="59"/>
        <v>46.7</v>
      </c>
      <c r="S1557">
        <f t="shared" si="59"/>
        <v>8.6999999999999993</v>
      </c>
      <c r="T1557">
        <f t="shared" si="59"/>
        <v>57200</v>
      </c>
      <c r="U1557">
        <f t="shared" si="11"/>
        <v>112200</v>
      </c>
      <c r="V1557">
        <f t="shared" si="60"/>
        <v>51.2</v>
      </c>
      <c r="W1557">
        <f t="shared" si="60"/>
        <v>9.1999999999999993</v>
      </c>
      <c r="X1557">
        <f t="shared" si="60"/>
        <v>56800</v>
      </c>
      <c r="Y1557">
        <f t="shared" si="13"/>
        <v>113500</v>
      </c>
      <c r="Z1557">
        <f t="shared" si="61"/>
        <v>50</v>
      </c>
      <c r="AA1557">
        <f t="shared" si="61"/>
        <v>8.9</v>
      </c>
      <c r="AB1557">
        <f t="shared" si="61"/>
        <v>56300</v>
      </c>
      <c r="AC1557">
        <f t="shared" si="15"/>
        <v>111200</v>
      </c>
      <c r="AD1557">
        <f t="shared" si="62"/>
        <v>50.699999999999996</v>
      </c>
      <c r="AE1557">
        <f t="shared" si="62"/>
        <v>9.6000000000000014</v>
      </c>
      <c r="AF1557">
        <f t="shared" si="62"/>
        <v>57600</v>
      </c>
      <c r="AG1557">
        <f t="shared" si="17"/>
        <v>111700</v>
      </c>
      <c r="AH1557">
        <f t="shared" si="63"/>
        <v>51.599999999999994</v>
      </c>
      <c r="AI1557">
        <f t="shared" si="63"/>
        <v>9.1</v>
      </c>
      <c r="AJ1557">
        <f t="shared" si="63"/>
        <v>55800</v>
      </c>
      <c r="AK1557">
        <f t="shared" si="19"/>
        <v>114400</v>
      </c>
      <c r="AL1557">
        <f t="shared" si="64"/>
        <v>48.7</v>
      </c>
      <c r="AM1557">
        <f t="shared" si="64"/>
        <v>8.8000000000000007</v>
      </c>
      <c r="AN1557">
        <f t="shared" si="64"/>
        <v>56600</v>
      </c>
      <c r="AO1557">
        <f t="shared" si="21"/>
        <v>115100</v>
      </c>
      <c r="AP1557">
        <f t="shared" si="65"/>
        <v>49.2</v>
      </c>
      <c r="AQ1557">
        <f t="shared" si="65"/>
        <v>9.1000000000000014</v>
      </c>
      <c r="AR1557">
        <f t="shared" si="65"/>
        <v>57500</v>
      </c>
      <c r="AS1557">
        <f t="shared" si="23"/>
        <v>118400</v>
      </c>
      <c r="AT1557">
        <f t="shared" si="66"/>
        <v>48.5</v>
      </c>
      <c r="AU1557">
        <f t="shared" si="66"/>
        <v>9.1</v>
      </c>
      <c r="AV1557">
        <f t="shared" si="66"/>
        <v>61700</v>
      </c>
      <c r="AW1557">
        <f t="shared" si="25"/>
        <v>119600</v>
      </c>
      <c r="AX1557">
        <f t="shared" si="67"/>
        <v>51.5</v>
      </c>
      <c r="AY1557">
        <f t="shared" si="67"/>
        <v>10.100000000000001</v>
      </c>
      <c r="AZ1557">
        <f t="shared" si="67"/>
        <v>58500</v>
      </c>
      <c r="BA1557">
        <f t="shared" si="27"/>
        <v>121700</v>
      </c>
      <c r="BB1557">
        <f t="shared" si="68"/>
        <v>48</v>
      </c>
      <c r="BC1557">
        <f t="shared" si="68"/>
        <v>9.6999999999999993</v>
      </c>
      <c r="BD1557">
        <f t="shared" si="68"/>
        <v>60300</v>
      </c>
      <c r="BE1557">
        <f t="shared" si="29"/>
        <v>116000</v>
      </c>
      <c r="BF1557">
        <f t="shared" si="69"/>
        <v>51.9</v>
      </c>
      <c r="BG1557">
        <f t="shared" si="69"/>
        <v>10.3</v>
      </c>
      <c r="BH1557">
        <f t="shared" si="69"/>
        <v>65700</v>
      </c>
      <c r="BI1557">
        <f t="shared" si="31"/>
        <v>122400</v>
      </c>
      <c r="BJ1557">
        <f t="shared" si="70"/>
        <v>53.7</v>
      </c>
      <c r="BK1557">
        <f t="shared" si="70"/>
        <v>9.9</v>
      </c>
      <c r="BL1557">
        <f t="shared" si="70"/>
        <v>64300</v>
      </c>
      <c r="BM1557">
        <f t="shared" si="33"/>
        <v>123100</v>
      </c>
      <c r="BN1557">
        <f t="shared" si="71"/>
        <v>52.099999999999994</v>
      </c>
      <c r="BO1557">
        <f t="shared" si="71"/>
        <v>10</v>
      </c>
      <c r="BP1557">
        <f t="shared" si="71"/>
        <v>70000</v>
      </c>
      <c r="BQ1557">
        <f t="shared" si="35"/>
        <v>123700</v>
      </c>
      <c r="BR1557">
        <f t="shared" si="72"/>
        <v>56.6</v>
      </c>
      <c r="BS1557">
        <f t="shared" si="72"/>
        <v>12.2</v>
      </c>
      <c r="BT1557">
        <f t="shared" si="72"/>
        <v>64400</v>
      </c>
      <c r="BU1557">
        <f t="shared" si="37"/>
        <v>120500</v>
      </c>
      <c r="BV1557">
        <f t="shared" si="38"/>
        <v>53.400000000000006</v>
      </c>
    </row>
    <row r="1558" spans="1:74" x14ac:dyDescent="0.3">
      <c r="A1558" t="s">
        <v>115</v>
      </c>
      <c r="B1558" t="str">
        <f>VLOOKUP(A1558,'class and classification'!$A$1:$B$338,2,FALSE)</f>
        <v>Predominantly Urban</v>
      </c>
      <c r="C1558" t="str">
        <f>VLOOKUP(A1558,'class and classification'!$A$1:$C$338,3,FALSE)</f>
        <v>UA</v>
      </c>
      <c r="D1558">
        <f t="shared" si="2"/>
        <v>52300</v>
      </c>
      <c r="E1558">
        <f t="shared" si="3"/>
        <v>124800</v>
      </c>
      <c r="F1558">
        <f t="shared" si="56"/>
        <v>41.9</v>
      </c>
      <c r="G1558">
        <f t="shared" si="56"/>
        <v>8.3999999999999986</v>
      </c>
      <c r="H1558">
        <f t="shared" si="56"/>
        <v>52600</v>
      </c>
      <c r="I1558">
        <f t="shared" si="5"/>
        <v>128700</v>
      </c>
      <c r="J1558">
        <f t="shared" si="57"/>
        <v>40.9</v>
      </c>
      <c r="K1558">
        <f t="shared" si="57"/>
        <v>8.3000000000000007</v>
      </c>
      <c r="L1558">
        <f t="shared" si="57"/>
        <v>57800</v>
      </c>
      <c r="M1558">
        <f t="shared" si="7"/>
        <v>139900</v>
      </c>
      <c r="N1558">
        <f t="shared" si="58"/>
        <v>41.4</v>
      </c>
      <c r="O1558">
        <f t="shared" si="58"/>
        <v>7.6</v>
      </c>
      <c r="P1558">
        <f t="shared" si="58"/>
        <v>54500</v>
      </c>
      <c r="Q1558">
        <f t="shared" si="9"/>
        <v>140600</v>
      </c>
      <c r="R1558">
        <f t="shared" si="59"/>
        <v>38.700000000000003</v>
      </c>
      <c r="S1558">
        <f t="shared" si="59"/>
        <v>7.7</v>
      </c>
      <c r="T1558">
        <f t="shared" si="59"/>
        <v>51400</v>
      </c>
      <c r="U1558">
        <f t="shared" si="11"/>
        <v>131800</v>
      </c>
      <c r="V1558">
        <f t="shared" si="60"/>
        <v>39</v>
      </c>
      <c r="W1558">
        <f t="shared" si="60"/>
        <v>8.5</v>
      </c>
      <c r="X1558">
        <f t="shared" si="60"/>
        <v>55800</v>
      </c>
      <c r="Y1558">
        <f t="shared" si="13"/>
        <v>137100</v>
      </c>
      <c r="Z1558">
        <f t="shared" si="61"/>
        <v>40.699999999999996</v>
      </c>
      <c r="AA1558">
        <f t="shared" si="61"/>
        <v>8.6999999999999993</v>
      </c>
      <c r="AB1558">
        <f t="shared" si="61"/>
        <v>53300</v>
      </c>
      <c r="AC1558">
        <f t="shared" si="15"/>
        <v>138400</v>
      </c>
      <c r="AD1558">
        <f t="shared" si="62"/>
        <v>38.4</v>
      </c>
      <c r="AE1558">
        <f t="shared" si="62"/>
        <v>8.2999999999999989</v>
      </c>
      <c r="AF1558">
        <f t="shared" si="62"/>
        <v>54200</v>
      </c>
      <c r="AG1558">
        <f t="shared" si="17"/>
        <v>136700</v>
      </c>
      <c r="AH1558">
        <f t="shared" si="63"/>
        <v>39.599999999999994</v>
      </c>
      <c r="AI1558">
        <f t="shared" si="63"/>
        <v>8.9</v>
      </c>
      <c r="AJ1558">
        <f t="shared" si="63"/>
        <v>59400</v>
      </c>
      <c r="AK1558">
        <f t="shared" si="19"/>
        <v>140800</v>
      </c>
      <c r="AL1558">
        <f t="shared" si="64"/>
        <v>42.199999999999996</v>
      </c>
      <c r="AM1558">
        <f t="shared" si="64"/>
        <v>8.6</v>
      </c>
      <c r="AN1558">
        <f t="shared" si="64"/>
        <v>58000</v>
      </c>
      <c r="AO1558">
        <f t="shared" si="21"/>
        <v>141700</v>
      </c>
      <c r="AP1558">
        <f t="shared" si="65"/>
        <v>41</v>
      </c>
      <c r="AQ1558">
        <f t="shared" si="65"/>
        <v>8.4</v>
      </c>
      <c r="AR1558">
        <f t="shared" si="65"/>
        <v>64100</v>
      </c>
      <c r="AS1558">
        <f t="shared" si="23"/>
        <v>146600</v>
      </c>
      <c r="AT1558">
        <f t="shared" si="66"/>
        <v>43.7</v>
      </c>
      <c r="AU1558">
        <f t="shared" si="66"/>
        <v>8.5</v>
      </c>
      <c r="AV1558">
        <f t="shared" si="66"/>
        <v>66000</v>
      </c>
      <c r="AW1558">
        <f t="shared" si="25"/>
        <v>148300</v>
      </c>
      <c r="AX1558">
        <f t="shared" si="67"/>
        <v>44.5</v>
      </c>
      <c r="AY1558">
        <f t="shared" si="67"/>
        <v>9.1</v>
      </c>
      <c r="AZ1558">
        <f t="shared" si="67"/>
        <v>59100</v>
      </c>
      <c r="BA1558">
        <f t="shared" si="27"/>
        <v>147500</v>
      </c>
      <c r="BB1558">
        <f t="shared" si="68"/>
        <v>40.099999999999994</v>
      </c>
      <c r="BC1558">
        <f t="shared" si="68"/>
        <v>9</v>
      </c>
      <c r="BD1558">
        <f t="shared" si="68"/>
        <v>68500</v>
      </c>
      <c r="BE1558">
        <f t="shared" si="29"/>
        <v>160500</v>
      </c>
      <c r="BF1558">
        <f t="shared" si="69"/>
        <v>42.8</v>
      </c>
      <c r="BG1558">
        <f t="shared" si="69"/>
        <v>9.5</v>
      </c>
      <c r="BH1558">
        <f t="shared" si="69"/>
        <v>68200</v>
      </c>
      <c r="BI1558">
        <f t="shared" si="31"/>
        <v>159200</v>
      </c>
      <c r="BJ1558">
        <f t="shared" si="70"/>
        <v>42.800000000000004</v>
      </c>
      <c r="BK1558">
        <f t="shared" si="70"/>
        <v>9.9</v>
      </c>
      <c r="BL1558">
        <f t="shared" si="70"/>
        <v>77400</v>
      </c>
      <c r="BM1558">
        <f t="shared" si="33"/>
        <v>171200</v>
      </c>
      <c r="BN1558">
        <f t="shared" si="71"/>
        <v>45.2</v>
      </c>
      <c r="BO1558">
        <f t="shared" si="71"/>
        <v>10.799999999999999</v>
      </c>
      <c r="BP1558">
        <f t="shared" si="71"/>
        <v>81300</v>
      </c>
      <c r="BQ1558">
        <f t="shared" si="35"/>
        <v>175400</v>
      </c>
      <c r="BR1558">
        <f t="shared" si="72"/>
        <v>46.4</v>
      </c>
      <c r="BS1558">
        <f t="shared" si="72"/>
        <v>12.7</v>
      </c>
      <c r="BT1558">
        <f t="shared" si="72"/>
        <v>74600</v>
      </c>
      <c r="BU1558">
        <f t="shared" si="37"/>
        <v>152800</v>
      </c>
      <c r="BV1558">
        <f t="shared" si="38"/>
        <v>48.8</v>
      </c>
    </row>
    <row r="1559" spans="1:74" x14ac:dyDescent="0.3">
      <c r="A1559" t="s">
        <v>116</v>
      </c>
      <c r="B1559" t="str">
        <f>VLOOKUP(A1559,'class and classification'!$A$1:$B$338,2,FALSE)</f>
        <v>Predominantly Urban</v>
      </c>
      <c r="C1559" t="str">
        <f>VLOOKUP(A1559,'class and classification'!$A$1:$C$338,3,FALSE)</f>
        <v>UA</v>
      </c>
      <c r="D1559">
        <f t="shared" si="2"/>
        <v>56400</v>
      </c>
      <c r="E1559">
        <f t="shared" si="3"/>
        <v>121100</v>
      </c>
      <c r="F1559">
        <f t="shared" si="56"/>
        <v>46.599999999999994</v>
      </c>
      <c r="G1559">
        <f t="shared" si="56"/>
        <v>8.6999999999999993</v>
      </c>
      <c r="H1559">
        <f t="shared" si="56"/>
        <v>59700</v>
      </c>
      <c r="I1559">
        <f t="shared" si="5"/>
        <v>126400</v>
      </c>
      <c r="J1559">
        <f t="shared" si="57"/>
        <v>47.2</v>
      </c>
      <c r="K1559">
        <f t="shared" si="57"/>
        <v>8.9</v>
      </c>
      <c r="L1559">
        <f t="shared" si="57"/>
        <v>53800</v>
      </c>
      <c r="M1559">
        <f t="shared" si="7"/>
        <v>127500</v>
      </c>
      <c r="N1559">
        <f t="shared" si="58"/>
        <v>42.2</v>
      </c>
      <c r="O1559">
        <f t="shared" si="58"/>
        <v>8.4</v>
      </c>
      <c r="P1559">
        <f t="shared" si="58"/>
        <v>55100</v>
      </c>
      <c r="Q1559">
        <f t="shared" si="9"/>
        <v>126800</v>
      </c>
      <c r="R1559">
        <f t="shared" si="59"/>
        <v>43.4</v>
      </c>
      <c r="S1559">
        <f t="shared" si="59"/>
        <v>8.6000000000000014</v>
      </c>
      <c r="T1559">
        <f t="shared" si="59"/>
        <v>55500</v>
      </c>
      <c r="U1559">
        <f t="shared" si="11"/>
        <v>130100</v>
      </c>
      <c r="V1559">
        <f t="shared" si="60"/>
        <v>42.699999999999996</v>
      </c>
      <c r="W1559">
        <f t="shared" si="60"/>
        <v>8.8000000000000007</v>
      </c>
      <c r="X1559">
        <f t="shared" si="60"/>
        <v>54300</v>
      </c>
      <c r="Y1559">
        <f t="shared" si="13"/>
        <v>117900</v>
      </c>
      <c r="Z1559">
        <f t="shared" si="61"/>
        <v>46.1</v>
      </c>
      <c r="AA1559">
        <f t="shared" si="61"/>
        <v>9.3000000000000007</v>
      </c>
      <c r="AB1559">
        <f t="shared" si="61"/>
        <v>52400</v>
      </c>
      <c r="AC1559">
        <f t="shared" si="15"/>
        <v>115800</v>
      </c>
      <c r="AD1559">
        <f t="shared" si="62"/>
        <v>45.4</v>
      </c>
      <c r="AE1559">
        <f t="shared" si="62"/>
        <v>9.5</v>
      </c>
      <c r="AF1559">
        <f t="shared" si="62"/>
        <v>57600</v>
      </c>
      <c r="AG1559">
        <f t="shared" si="17"/>
        <v>126000</v>
      </c>
      <c r="AH1559">
        <f t="shared" si="63"/>
        <v>45.7</v>
      </c>
      <c r="AI1559">
        <f t="shared" si="63"/>
        <v>9.3000000000000007</v>
      </c>
      <c r="AJ1559">
        <f t="shared" si="63"/>
        <v>57600</v>
      </c>
      <c r="AK1559">
        <f t="shared" si="19"/>
        <v>127300</v>
      </c>
      <c r="AL1559">
        <f t="shared" si="64"/>
        <v>45.3</v>
      </c>
      <c r="AM1559">
        <f t="shared" si="64"/>
        <v>8.8000000000000007</v>
      </c>
      <c r="AN1559">
        <f t="shared" si="64"/>
        <v>57300</v>
      </c>
      <c r="AO1559">
        <f t="shared" si="21"/>
        <v>126100</v>
      </c>
      <c r="AP1559">
        <f t="shared" si="65"/>
        <v>45.5</v>
      </c>
      <c r="AQ1559">
        <f t="shared" si="65"/>
        <v>8.8000000000000007</v>
      </c>
      <c r="AR1559">
        <f t="shared" si="65"/>
        <v>61300</v>
      </c>
      <c r="AS1559">
        <f t="shared" si="23"/>
        <v>137300</v>
      </c>
      <c r="AT1559">
        <f t="shared" si="66"/>
        <v>44.6</v>
      </c>
      <c r="AU1559">
        <f t="shared" si="66"/>
        <v>8.8000000000000007</v>
      </c>
      <c r="AV1559">
        <f t="shared" si="66"/>
        <v>68500</v>
      </c>
      <c r="AW1559">
        <f t="shared" si="25"/>
        <v>140600</v>
      </c>
      <c r="AX1559">
        <f t="shared" si="67"/>
        <v>48.6</v>
      </c>
      <c r="AY1559">
        <f t="shared" si="67"/>
        <v>8.9</v>
      </c>
      <c r="AZ1559">
        <f t="shared" si="67"/>
        <v>68500</v>
      </c>
      <c r="BA1559">
        <f t="shared" si="27"/>
        <v>141200</v>
      </c>
      <c r="BB1559">
        <f t="shared" si="68"/>
        <v>48.5</v>
      </c>
      <c r="BC1559">
        <f t="shared" si="68"/>
        <v>9.7999999999999989</v>
      </c>
      <c r="BD1559">
        <f t="shared" si="68"/>
        <v>63300</v>
      </c>
      <c r="BE1559">
        <f t="shared" si="29"/>
        <v>132200</v>
      </c>
      <c r="BF1559">
        <f t="shared" si="69"/>
        <v>47.800000000000004</v>
      </c>
      <c r="BG1559">
        <f t="shared" si="69"/>
        <v>10</v>
      </c>
      <c r="BH1559">
        <f t="shared" si="69"/>
        <v>60200</v>
      </c>
      <c r="BI1559">
        <f t="shared" si="31"/>
        <v>145100</v>
      </c>
      <c r="BJ1559">
        <f t="shared" si="70"/>
        <v>41.5</v>
      </c>
      <c r="BK1559">
        <f t="shared" si="70"/>
        <v>9.1</v>
      </c>
      <c r="BL1559">
        <f t="shared" si="70"/>
        <v>70800</v>
      </c>
      <c r="BM1559">
        <f t="shared" si="33"/>
        <v>146600</v>
      </c>
      <c r="BN1559">
        <f t="shared" si="71"/>
        <v>48.3</v>
      </c>
      <c r="BO1559">
        <f t="shared" si="71"/>
        <v>9.8000000000000007</v>
      </c>
      <c r="BP1559">
        <f t="shared" si="71"/>
        <v>82900</v>
      </c>
      <c r="BQ1559">
        <f t="shared" si="35"/>
        <v>163100</v>
      </c>
      <c r="BR1559">
        <f t="shared" si="72"/>
        <v>50.900000000000006</v>
      </c>
      <c r="BS1559">
        <f t="shared" si="72"/>
        <v>11.1</v>
      </c>
      <c r="BT1559">
        <f t="shared" si="72"/>
        <v>84200</v>
      </c>
      <c r="BU1559">
        <f t="shared" si="37"/>
        <v>163400</v>
      </c>
      <c r="BV1559">
        <f t="shared" si="38"/>
        <v>51.599999999999994</v>
      </c>
    </row>
    <row r="1560" spans="1:74" x14ac:dyDescent="0.3">
      <c r="A1560" t="s">
        <v>117</v>
      </c>
      <c r="B1560" t="str">
        <f>VLOOKUP(A1560,'class and classification'!$A$1:$B$338,2,FALSE)</f>
        <v>Predominantly Rural</v>
      </c>
      <c r="C1560" t="str">
        <f>VLOOKUP(A1560,'class and classification'!$A$1:$C$338,3,FALSE)</f>
        <v>UA</v>
      </c>
      <c r="D1560">
        <f t="shared" si="2"/>
        <v>10000</v>
      </c>
      <c r="E1560">
        <f t="shared" si="3"/>
        <v>16800</v>
      </c>
      <c r="F1560">
        <f t="shared" si="56"/>
        <v>59.1</v>
      </c>
      <c r="G1560">
        <f t="shared" si="56"/>
        <v>14.7</v>
      </c>
      <c r="H1560">
        <f t="shared" si="56"/>
        <v>11100</v>
      </c>
      <c r="I1560">
        <f t="shared" si="5"/>
        <v>17600</v>
      </c>
      <c r="J1560">
        <f t="shared" si="57"/>
        <v>63.399999999999991</v>
      </c>
      <c r="K1560">
        <f t="shared" si="57"/>
        <v>16.5</v>
      </c>
      <c r="L1560">
        <f t="shared" si="57"/>
        <v>10700</v>
      </c>
      <c r="M1560">
        <f t="shared" si="7"/>
        <v>17400</v>
      </c>
      <c r="N1560">
        <f t="shared" si="58"/>
        <v>62.2</v>
      </c>
      <c r="O1560">
        <f t="shared" si="58"/>
        <v>16.399999999999999</v>
      </c>
      <c r="P1560">
        <f t="shared" si="58"/>
        <v>10800</v>
      </c>
      <c r="Q1560">
        <f t="shared" si="9"/>
        <v>17800</v>
      </c>
      <c r="R1560">
        <f t="shared" si="59"/>
        <v>60.5</v>
      </c>
      <c r="S1560">
        <f t="shared" si="59"/>
        <v>17.600000000000001</v>
      </c>
      <c r="T1560">
        <f t="shared" si="59"/>
        <v>10300</v>
      </c>
      <c r="U1560">
        <f t="shared" si="11"/>
        <v>16900</v>
      </c>
      <c r="V1560">
        <f t="shared" si="60"/>
        <v>60.699999999999996</v>
      </c>
      <c r="W1560">
        <f t="shared" si="60"/>
        <v>16.899999999999999</v>
      </c>
      <c r="X1560">
        <f t="shared" si="60"/>
        <v>9900</v>
      </c>
      <c r="Y1560">
        <f t="shared" si="13"/>
        <v>16700</v>
      </c>
      <c r="Z1560">
        <f t="shared" si="61"/>
        <v>58.900000000000006</v>
      </c>
      <c r="AA1560">
        <f t="shared" si="61"/>
        <v>17.7</v>
      </c>
      <c r="AB1560">
        <f t="shared" si="61"/>
        <v>10700</v>
      </c>
      <c r="AC1560">
        <f t="shared" si="15"/>
        <v>16800</v>
      </c>
      <c r="AD1560">
        <f t="shared" si="62"/>
        <v>63.5</v>
      </c>
      <c r="AE1560">
        <f t="shared" si="62"/>
        <v>17.100000000000001</v>
      </c>
      <c r="AF1560">
        <f t="shared" si="62"/>
        <v>10400</v>
      </c>
      <c r="AG1560">
        <f t="shared" si="17"/>
        <v>17000</v>
      </c>
      <c r="AH1560">
        <f t="shared" si="63"/>
        <v>61.699999999999996</v>
      </c>
      <c r="AI1560">
        <f t="shared" si="63"/>
        <v>17.600000000000001</v>
      </c>
      <c r="AJ1560">
        <f t="shared" si="63"/>
        <v>9800</v>
      </c>
      <c r="AK1560">
        <f t="shared" si="19"/>
        <v>15900</v>
      </c>
      <c r="AL1560">
        <f t="shared" si="64"/>
        <v>62.3</v>
      </c>
      <c r="AM1560">
        <f t="shared" si="64"/>
        <v>19.5</v>
      </c>
      <c r="AN1560">
        <f t="shared" si="64"/>
        <v>11100</v>
      </c>
      <c r="AO1560">
        <f t="shared" si="21"/>
        <v>17000</v>
      </c>
      <c r="AP1560">
        <f t="shared" si="65"/>
        <v>64.8</v>
      </c>
      <c r="AQ1560">
        <f t="shared" si="65"/>
        <v>20.400000000000002</v>
      </c>
      <c r="AR1560">
        <f t="shared" si="65"/>
        <v>10700</v>
      </c>
      <c r="AS1560">
        <f t="shared" si="23"/>
        <v>17500</v>
      </c>
      <c r="AT1560">
        <f t="shared" si="66"/>
        <v>60.3</v>
      </c>
      <c r="AU1560">
        <f t="shared" si="66"/>
        <v>18.399999999999999</v>
      </c>
      <c r="AV1560">
        <f t="shared" si="66"/>
        <v>10100</v>
      </c>
      <c r="AW1560">
        <f t="shared" si="25"/>
        <v>16700</v>
      </c>
      <c r="AX1560">
        <f t="shared" si="67"/>
        <v>60.3</v>
      </c>
      <c r="AY1560">
        <f t="shared" si="67"/>
        <v>18.3</v>
      </c>
      <c r="AZ1560">
        <f t="shared" si="67"/>
        <v>12000</v>
      </c>
      <c r="BA1560">
        <f t="shared" si="27"/>
        <v>18000</v>
      </c>
      <c r="BB1560">
        <f t="shared" si="68"/>
        <v>66.800000000000011</v>
      </c>
      <c r="BC1560">
        <f t="shared" si="68"/>
        <v>19.400000000000002</v>
      </c>
      <c r="BD1560">
        <f t="shared" si="68"/>
        <v>10800</v>
      </c>
      <c r="BE1560">
        <f t="shared" si="29"/>
        <v>18800</v>
      </c>
      <c r="BF1560">
        <f t="shared" si="69"/>
        <v>57.4</v>
      </c>
      <c r="BG1560">
        <f t="shared" si="69"/>
        <v>17.899999999999999</v>
      </c>
      <c r="BH1560">
        <f t="shared" si="69"/>
        <v>11000</v>
      </c>
      <c r="BI1560">
        <f t="shared" si="31"/>
        <v>17200</v>
      </c>
      <c r="BJ1560">
        <f t="shared" si="70"/>
        <v>64.2</v>
      </c>
      <c r="BK1560">
        <f t="shared" si="70"/>
        <v>19.100000000000001</v>
      </c>
      <c r="BL1560">
        <f t="shared" si="70"/>
        <v>10500</v>
      </c>
      <c r="BM1560">
        <f t="shared" si="33"/>
        <v>16700</v>
      </c>
      <c r="BN1560">
        <f t="shared" si="71"/>
        <v>62.9</v>
      </c>
      <c r="BO1560">
        <f t="shared" si="71"/>
        <v>19.399999999999999</v>
      </c>
      <c r="BP1560">
        <f t="shared" si="71"/>
        <v>10800</v>
      </c>
      <c r="BQ1560">
        <f t="shared" si="35"/>
        <v>15500</v>
      </c>
      <c r="BR1560">
        <f t="shared" si="72"/>
        <v>70.400000000000006</v>
      </c>
      <c r="BS1560">
        <f t="shared" si="72"/>
        <v>23.299999999999997</v>
      </c>
      <c r="BT1560">
        <f t="shared" si="72"/>
        <v>10800</v>
      </c>
      <c r="BU1560">
        <f t="shared" si="37"/>
        <v>15900</v>
      </c>
      <c r="BV1560">
        <f t="shared" si="38"/>
        <v>68.400000000000006</v>
      </c>
    </row>
    <row r="1561" spans="1:74" x14ac:dyDescent="0.3">
      <c r="A1561" t="s">
        <v>118</v>
      </c>
      <c r="B1561" t="str">
        <f>VLOOKUP(A1561,'class and classification'!$A$1:$B$338,2,FALSE)</f>
        <v>Urban with Significant Rural</v>
      </c>
      <c r="C1561" t="str">
        <f>VLOOKUP(A1561,'class and classification'!$A$1:$C$338,3,FALSE)</f>
        <v>SC</v>
      </c>
      <c r="D1561">
        <f t="shared" si="2"/>
        <v>181200</v>
      </c>
      <c r="E1561">
        <f t="shared" si="3"/>
        <v>360200</v>
      </c>
      <c r="F1561">
        <f t="shared" si="56"/>
        <v>50.3</v>
      </c>
      <c r="G1561">
        <f t="shared" si="56"/>
        <v>4.3000000000000007</v>
      </c>
      <c r="H1561">
        <f t="shared" si="56"/>
        <v>183800</v>
      </c>
      <c r="I1561">
        <f t="shared" si="5"/>
        <v>367100</v>
      </c>
      <c r="J1561">
        <f t="shared" si="57"/>
        <v>50</v>
      </c>
      <c r="K1561">
        <f t="shared" si="57"/>
        <v>4.7</v>
      </c>
      <c r="L1561">
        <f t="shared" si="57"/>
        <v>185800</v>
      </c>
      <c r="M1561">
        <f t="shared" si="7"/>
        <v>369800</v>
      </c>
      <c r="N1561">
        <f t="shared" si="58"/>
        <v>50.2</v>
      </c>
      <c r="O1561">
        <f t="shared" si="58"/>
        <v>7.4</v>
      </c>
      <c r="P1561">
        <f t="shared" si="58"/>
        <v>185400</v>
      </c>
      <c r="Q1561">
        <f t="shared" si="9"/>
        <v>362200</v>
      </c>
      <c r="R1561">
        <f t="shared" si="59"/>
        <v>51.1</v>
      </c>
      <c r="S1561">
        <f t="shared" si="59"/>
        <v>7.6999999999999993</v>
      </c>
      <c r="T1561">
        <f t="shared" si="59"/>
        <v>190700</v>
      </c>
      <c r="U1561">
        <f t="shared" si="11"/>
        <v>375100</v>
      </c>
      <c r="V1561">
        <f t="shared" si="60"/>
        <v>50.9</v>
      </c>
      <c r="W1561">
        <f t="shared" si="60"/>
        <v>7.6999999999999993</v>
      </c>
      <c r="X1561">
        <f t="shared" si="60"/>
        <v>189400</v>
      </c>
      <c r="Y1561">
        <f t="shared" si="13"/>
        <v>378400</v>
      </c>
      <c r="Z1561">
        <f t="shared" si="61"/>
        <v>50.1</v>
      </c>
      <c r="AA1561">
        <f t="shared" si="61"/>
        <v>7.8000000000000007</v>
      </c>
      <c r="AB1561">
        <f t="shared" si="61"/>
        <v>199700</v>
      </c>
      <c r="AC1561">
        <f t="shared" si="15"/>
        <v>367800</v>
      </c>
      <c r="AD1561">
        <f t="shared" si="62"/>
        <v>54.199999999999996</v>
      </c>
      <c r="AE1561">
        <f t="shared" si="62"/>
        <v>8.5</v>
      </c>
      <c r="AF1561">
        <f t="shared" si="62"/>
        <v>199900</v>
      </c>
      <c r="AG1561">
        <f t="shared" si="17"/>
        <v>365500</v>
      </c>
      <c r="AH1561">
        <f t="shared" si="63"/>
        <v>54.7</v>
      </c>
      <c r="AI1561">
        <f t="shared" si="63"/>
        <v>8.8999999999999986</v>
      </c>
      <c r="AJ1561">
        <f t="shared" si="63"/>
        <v>197100</v>
      </c>
      <c r="AK1561">
        <f t="shared" si="19"/>
        <v>367700</v>
      </c>
      <c r="AL1561">
        <f t="shared" si="64"/>
        <v>53.5</v>
      </c>
      <c r="AM1561">
        <f t="shared" si="64"/>
        <v>8.9</v>
      </c>
      <c r="AN1561">
        <f t="shared" si="64"/>
        <v>197100</v>
      </c>
      <c r="AO1561">
        <f t="shared" si="21"/>
        <v>376600</v>
      </c>
      <c r="AP1561">
        <f t="shared" si="65"/>
        <v>52.3</v>
      </c>
      <c r="AQ1561">
        <f t="shared" si="65"/>
        <v>8.6</v>
      </c>
      <c r="AR1561">
        <f t="shared" si="65"/>
        <v>210600</v>
      </c>
      <c r="AS1561">
        <f t="shared" si="23"/>
        <v>378300</v>
      </c>
      <c r="AT1561">
        <f t="shared" si="66"/>
        <v>55.800000000000004</v>
      </c>
      <c r="AU1561">
        <f t="shared" si="66"/>
        <v>9</v>
      </c>
      <c r="AV1561">
        <f t="shared" si="66"/>
        <v>213100</v>
      </c>
      <c r="AW1561">
        <f t="shared" si="25"/>
        <v>387500</v>
      </c>
      <c r="AX1561">
        <f t="shared" si="67"/>
        <v>54.999999999999993</v>
      </c>
      <c r="AY1561">
        <f t="shared" si="67"/>
        <v>9.1</v>
      </c>
      <c r="AZ1561">
        <f t="shared" si="67"/>
        <v>216000</v>
      </c>
      <c r="BA1561">
        <f t="shared" si="27"/>
        <v>401200</v>
      </c>
      <c r="BB1561">
        <f t="shared" si="68"/>
        <v>53.900000000000006</v>
      </c>
      <c r="BC1561">
        <f t="shared" si="68"/>
        <v>8.9</v>
      </c>
      <c r="BD1561">
        <f t="shared" si="68"/>
        <v>213700</v>
      </c>
      <c r="BE1561">
        <f t="shared" si="29"/>
        <v>390600</v>
      </c>
      <c r="BF1561">
        <f t="shared" si="69"/>
        <v>54.7</v>
      </c>
      <c r="BG1561">
        <f t="shared" si="69"/>
        <v>8.6</v>
      </c>
      <c r="BH1561">
        <f t="shared" si="69"/>
        <v>218000</v>
      </c>
      <c r="BI1561">
        <f t="shared" si="31"/>
        <v>398000</v>
      </c>
      <c r="BJ1561">
        <f t="shared" si="70"/>
        <v>54.8</v>
      </c>
      <c r="BK1561">
        <f t="shared" si="70"/>
        <v>8.5</v>
      </c>
      <c r="BL1561">
        <f t="shared" si="70"/>
        <v>224900</v>
      </c>
      <c r="BM1561">
        <f t="shared" si="33"/>
        <v>399700</v>
      </c>
      <c r="BN1561">
        <f t="shared" si="71"/>
        <v>56.2</v>
      </c>
      <c r="BO1561">
        <f t="shared" si="71"/>
        <v>9.1999999999999993</v>
      </c>
      <c r="BP1561">
        <f t="shared" si="71"/>
        <v>226700</v>
      </c>
      <c r="BQ1561">
        <f t="shared" si="35"/>
        <v>391300</v>
      </c>
      <c r="BR1561">
        <f t="shared" si="72"/>
        <v>57.9</v>
      </c>
      <c r="BS1561">
        <f t="shared" si="72"/>
        <v>10.099999999999998</v>
      </c>
      <c r="BT1561">
        <f t="shared" si="72"/>
        <v>208400</v>
      </c>
      <c r="BU1561">
        <f t="shared" si="37"/>
        <v>381400</v>
      </c>
      <c r="BV1561">
        <f t="shared" si="38"/>
        <v>54.7</v>
      </c>
    </row>
    <row r="1562" spans="1:74" x14ac:dyDescent="0.3">
      <c r="A1562" t="s">
        <v>119</v>
      </c>
      <c r="B1562" t="str">
        <f>VLOOKUP(A1562,'class and classification'!$A$1:$B$338,2,FALSE)</f>
        <v>Urban with Significant Rural</v>
      </c>
      <c r="C1562" t="str">
        <f>VLOOKUP(A1562,'class and classification'!$A$1:$C$338,3,FALSE)</f>
        <v>SC</v>
      </c>
      <c r="D1562">
        <f t="shared" si="2"/>
        <v>168700</v>
      </c>
      <c r="E1562">
        <f t="shared" si="3"/>
        <v>321700</v>
      </c>
      <c r="F1562">
        <f t="shared" si="56"/>
        <v>52.400000000000006</v>
      </c>
      <c r="G1562">
        <f t="shared" si="56"/>
        <v>4.9000000000000004</v>
      </c>
      <c r="H1562">
        <f t="shared" si="56"/>
        <v>174700</v>
      </c>
      <c r="I1562">
        <f t="shared" si="5"/>
        <v>326500</v>
      </c>
      <c r="J1562">
        <f t="shared" si="57"/>
        <v>53.5</v>
      </c>
      <c r="K1562">
        <f t="shared" si="57"/>
        <v>5</v>
      </c>
      <c r="L1562">
        <f t="shared" si="57"/>
        <v>184100</v>
      </c>
      <c r="M1562">
        <f t="shared" si="7"/>
        <v>330700</v>
      </c>
      <c r="N1562">
        <f t="shared" si="58"/>
        <v>55.7</v>
      </c>
      <c r="O1562">
        <f t="shared" si="58"/>
        <v>7.9999999999999991</v>
      </c>
      <c r="P1562">
        <f t="shared" si="58"/>
        <v>175700</v>
      </c>
      <c r="Q1562">
        <f t="shared" si="9"/>
        <v>326100</v>
      </c>
      <c r="R1562">
        <f t="shared" si="59"/>
        <v>53.9</v>
      </c>
      <c r="S1562">
        <f t="shared" si="59"/>
        <v>8</v>
      </c>
      <c r="T1562">
        <f t="shared" si="59"/>
        <v>169700</v>
      </c>
      <c r="U1562">
        <f t="shared" si="11"/>
        <v>329100</v>
      </c>
      <c r="V1562">
        <f t="shared" si="60"/>
        <v>51.5</v>
      </c>
      <c r="W1562">
        <f t="shared" si="60"/>
        <v>8.2999999999999989</v>
      </c>
      <c r="X1562">
        <f t="shared" si="60"/>
        <v>175700</v>
      </c>
      <c r="Y1562">
        <f t="shared" si="13"/>
        <v>320700</v>
      </c>
      <c r="Z1562">
        <f t="shared" si="61"/>
        <v>54.899999999999991</v>
      </c>
      <c r="AA1562">
        <f t="shared" si="61"/>
        <v>8.5</v>
      </c>
      <c r="AB1562">
        <f t="shared" si="61"/>
        <v>174900</v>
      </c>
      <c r="AC1562">
        <f t="shared" si="15"/>
        <v>304300</v>
      </c>
      <c r="AD1562">
        <f t="shared" si="62"/>
        <v>57.6</v>
      </c>
      <c r="AE1562">
        <f t="shared" si="62"/>
        <v>9</v>
      </c>
      <c r="AF1562">
        <f t="shared" si="62"/>
        <v>179500</v>
      </c>
      <c r="AG1562">
        <f t="shared" si="17"/>
        <v>318700</v>
      </c>
      <c r="AH1562">
        <f t="shared" si="63"/>
        <v>56.4</v>
      </c>
      <c r="AI1562">
        <f t="shared" si="63"/>
        <v>9.1</v>
      </c>
      <c r="AJ1562">
        <f t="shared" si="63"/>
        <v>182300</v>
      </c>
      <c r="AK1562">
        <f t="shared" si="19"/>
        <v>317600</v>
      </c>
      <c r="AL1562">
        <f t="shared" si="64"/>
        <v>57.3</v>
      </c>
      <c r="AM1562">
        <f t="shared" si="64"/>
        <v>9.3999999999999986</v>
      </c>
      <c r="AN1562">
        <f t="shared" si="64"/>
        <v>178900</v>
      </c>
      <c r="AO1562">
        <f t="shared" si="21"/>
        <v>313300</v>
      </c>
      <c r="AP1562">
        <f t="shared" si="65"/>
        <v>57.1</v>
      </c>
      <c r="AQ1562">
        <f t="shared" si="65"/>
        <v>9.6000000000000014</v>
      </c>
      <c r="AR1562">
        <f t="shared" si="65"/>
        <v>185000</v>
      </c>
      <c r="AS1562">
        <f t="shared" si="23"/>
        <v>332400</v>
      </c>
      <c r="AT1562">
        <f t="shared" si="66"/>
        <v>55.6</v>
      </c>
      <c r="AU1562">
        <f t="shared" si="66"/>
        <v>9.1</v>
      </c>
      <c r="AV1562">
        <f t="shared" si="66"/>
        <v>190400</v>
      </c>
      <c r="AW1562">
        <f t="shared" si="25"/>
        <v>333700</v>
      </c>
      <c r="AX1562">
        <f t="shared" si="67"/>
        <v>57</v>
      </c>
      <c r="AY1562">
        <f t="shared" si="67"/>
        <v>9.2000000000000011</v>
      </c>
      <c r="AZ1562">
        <f t="shared" si="67"/>
        <v>198200</v>
      </c>
      <c r="BA1562">
        <f t="shared" si="27"/>
        <v>340500</v>
      </c>
      <c r="BB1562">
        <f t="shared" si="68"/>
        <v>58.199999999999996</v>
      </c>
      <c r="BC1562">
        <f t="shared" si="68"/>
        <v>9.5</v>
      </c>
      <c r="BD1562">
        <f t="shared" si="68"/>
        <v>192000</v>
      </c>
      <c r="BE1562">
        <f t="shared" si="29"/>
        <v>337300</v>
      </c>
      <c r="BF1562">
        <f t="shared" si="69"/>
        <v>56.900000000000006</v>
      </c>
      <c r="BG1562">
        <f t="shared" si="69"/>
        <v>10</v>
      </c>
      <c r="BH1562">
        <f t="shared" si="69"/>
        <v>197500</v>
      </c>
      <c r="BI1562">
        <f t="shared" si="31"/>
        <v>339900</v>
      </c>
      <c r="BJ1562">
        <f t="shared" si="70"/>
        <v>58.099999999999994</v>
      </c>
      <c r="BK1562">
        <f t="shared" si="70"/>
        <v>10.3</v>
      </c>
      <c r="BL1562">
        <f t="shared" si="70"/>
        <v>217100</v>
      </c>
      <c r="BM1562">
        <f t="shared" si="33"/>
        <v>358500</v>
      </c>
      <c r="BN1562">
        <f t="shared" si="71"/>
        <v>60.600000000000009</v>
      </c>
      <c r="BO1562">
        <f t="shared" si="71"/>
        <v>10</v>
      </c>
      <c r="BP1562">
        <f t="shared" si="71"/>
        <v>216300</v>
      </c>
      <c r="BQ1562">
        <f t="shared" si="35"/>
        <v>352800</v>
      </c>
      <c r="BR1562">
        <f t="shared" si="72"/>
        <v>61.3</v>
      </c>
      <c r="BS1562">
        <f t="shared" si="72"/>
        <v>10.6</v>
      </c>
      <c r="BT1562">
        <f t="shared" si="72"/>
        <v>206400</v>
      </c>
      <c r="BU1562">
        <f t="shared" si="37"/>
        <v>346600</v>
      </c>
      <c r="BV1562">
        <f t="shared" si="38"/>
        <v>59.500000000000007</v>
      </c>
    </row>
    <row r="1563" spans="1:74" x14ac:dyDescent="0.3">
      <c r="A1563" t="s">
        <v>120</v>
      </c>
      <c r="B1563" t="str">
        <f>VLOOKUP(A1563,'class and classification'!$A$1:$B$338,2,FALSE)</f>
        <v>Predominantly Rural</v>
      </c>
      <c r="C1563" t="str">
        <f>VLOOKUP(A1563,'class and classification'!$A$1:$C$338,3,FALSE)</f>
        <v>SC</v>
      </c>
      <c r="D1563">
        <f t="shared" si="2"/>
        <v>150200</v>
      </c>
      <c r="E1563">
        <f t="shared" si="3"/>
        <v>311800</v>
      </c>
      <c r="F1563">
        <f t="shared" si="56"/>
        <v>48.199999999999996</v>
      </c>
      <c r="G1563">
        <f t="shared" si="56"/>
        <v>4.4000000000000004</v>
      </c>
      <c r="H1563">
        <f t="shared" si="56"/>
        <v>153000</v>
      </c>
      <c r="I1563">
        <f t="shared" si="5"/>
        <v>318200</v>
      </c>
      <c r="J1563">
        <f t="shared" si="57"/>
        <v>48.099999999999994</v>
      </c>
      <c r="K1563">
        <f t="shared" si="57"/>
        <v>4.5</v>
      </c>
      <c r="L1563">
        <f t="shared" si="57"/>
        <v>151600</v>
      </c>
      <c r="M1563">
        <f t="shared" si="7"/>
        <v>325700</v>
      </c>
      <c r="N1563">
        <f t="shared" si="58"/>
        <v>46.5</v>
      </c>
      <c r="O1563">
        <f t="shared" si="58"/>
        <v>7.8000000000000007</v>
      </c>
      <c r="P1563">
        <f t="shared" si="58"/>
        <v>155500</v>
      </c>
      <c r="Q1563">
        <f t="shared" si="9"/>
        <v>327600</v>
      </c>
      <c r="R1563">
        <f t="shared" si="59"/>
        <v>47.5</v>
      </c>
      <c r="S1563">
        <f t="shared" si="59"/>
        <v>7.8</v>
      </c>
      <c r="T1563">
        <f t="shared" si="59"/>
        <v>158900</v>
      </c>
      <c r="U1563">
        <f t="shared" si="11"/>
        <v>334600</v>
      </c>
      <c r="V1563">
        <f t="shared" si="60"/>
        <v>47.4</v>
      </c>
      <c r="W1563">
        <f t="shared" si="60"/>
        <v>7.8</v>
      </c>
      <c r="X1563">
        <f t="shared" si="60"/>
        <v>166200</v>
      </c>
      <c r="Y1563">
        <f t="shared" si="13"/>
        <v>331000</v>
      </c>
      <c r="Z1563">
        <f t="shared" si="61"/>
        <v>50.3</v>
      </c>
      <c r="AA1563">
        <f t="shared" si="61"/>
        <v>8.1999999999999993</v>
      </c>
      <c r="AB1563">
        <f t="shared" si="61"/>
        <v>170500</v>
      </c>
      <c r="AC1563">
        <f t="shared" si="15"/>
        <v>336100</v>
      </c>
      <c r="AD1563">
        <f t="shared" si="62"/>
        <v>50.7</v>
      </c>
      <c r="AE1563">
        <f t="shared" si="62"/>
        <v>8.4</v>
      </c>
      <c r="AF1563">
        <f t="shared" si="62"/>
        <v>168400</v>
      </c>
      <c r="AG1563">
        <f t="shared" si="17"/>
        <v>331900</v>
      </c>
      <c r="AH1563">
        <f t="shared" si="63"/>
        <v>50.7</v>
      </c>
      <c r="AI1563">
        <f t="shared" si="63"/>
        <v>8.6999999999999993</v>
      </c>
      <c r="AJ1563">
        <f t="shared" si="63"/>
        <v>159500</v>
      </c>
      <c r="AK1563">
        <f t="shared" si="19"/>
        <v>323500</v>
      </c>
      <c r="AL1563">
        <f t="shared" si="64"/>
        <v>49.300000000000004</v>
      </c>
      <c r="AM1563">
        <f t="shared" si="64"/>
        <v>8.6</v>
      </c>
      <c r="AN1563">
        <f t="shared" si="64"/>
        <v>162500</v>
      </c>
      <c r="AO1563">
        <f t="shared" si="21"/>
        <v>332800</v>
      </c>
      <c r="AP1563">
        <f t="shared" si="65"/>
        <v>48.900000000000006</v>
      </c>
      <c r="AQ1563">
        <f t="shared" si="65"/>
        <v>8.6000000000000014</v>
      </c>
      <c r="AR1563">
        <f t="shared" si="65"/>
        <v>160300</v>
      </c>
      <c r="AS1563">
        <f t="shared" si="23"/>
        <v>348100</v>
      </c>
      <c r="AT1563">
        <f t="shared" si="66"/>
        <v>46</v>
      </c>
      <c r="AU1563">
        <f t="shared" si="66"/>
        <v>7.8999999999999995</v>
      </c>
      <c r="AV1563">
        <f t="shared" si="66"/>
        <v>159000</v>
      </c>
      <c r="AW1563">
        <f t="shared" si="25"/>
        <v>344400</v>
      </c>
      <c r="AX1563">
        <f t="shared" si="67"/>
        <v>46.2</v>
      </c>
      <c r="AY1563">
        <f t="shared" si="67"/>
        <v>8.6</v>
      </c>
      <c r="AZ1563">
        <f t="shared" si="67"/>
        <v>161900</v>
      </c>
      <c r="BA1563">
        <f t="shared" si="27"/>
        <v>336300</v>
      </c>
      <c r="BB1563">
        <f t="shared" si="68"/>
        <v>48.2</v>
      </c>
      <c r="BC1563">
        <f t="shared" si="68"/>
        <v>8.8999999999999986</v>
      </c>
      <c r="BD1563">
        <f t="shared" si="68"/>
        <v>186600</v>
      </c>
      <c r="BE1563">
        <f t="shared" si="29"/>
        <v>352100</v>
      </c>
      <c r="BF1563">
        <f t="shared" si="69"/>
        <v>52.9</v>
      </c>
      <c r="BG1563">
        <f t="shared" si="69"/>
        <v>9.1999999999999993</v>
      </c>
      <c r="BH1563">
        <f t="shared" si="69"/>
        <v>183600</v>
      </c>
      <c r="BI1563">
        <f t="shared" si="31"/>
        <v>351900</v>
      </c>
      <c r="BJ1563">
        <f t="shared" si="70"/>
        <v>52.2</v>
      </c>
      <c r="BK1563">
        <f t="shared" si="70"/>
        <v>9.3000000000000007</v>
      </c>
      <c r="BL1563">
        <f t="shared" si="70"/>
        <v>180500</v>
      </c>
      <c r="BM1563">
        <f t="shared" si="33"/>
        <v>353100</v>
      </c>
      <c r="BN1563">
        <f t="shared" si="71"/>
        <v>51</v>
      </c>
      <c r="BO1563">
        <f t="shared" si="71"/>
        <v>9.8000000000000007</v>
      </c>
      <c r="BP1563">
        <f t="shared" si="71"/>
        <v>183100</v>
      </c>
      <c r="BQ1563">
        <f t="shared" si="35"/>
        <v>329700</v>
      </c>
      <c r="BR1563">
        <f t="shared" si="72"/>
        <v>55.5</v>
      </c>
      <c r="BS1563">
        <f t="shared" si="72"/>
        <v>10.600000000000001</v>
      </c>
      <c r="BT1563">
        <f t="shared" si="72"/>
        <v>184700</v>
      </c>
      <c r="BU1563">
        <f t="shared" si="37"/>
        <v>343000</v>
      </c>
      <c r="BV1563">
        <f t="shared" si="38"/>
        <v>53.800000000000004</v>
      </c>
    </row>
    <row r="1564" spans="1:74" x14ac:dyDescent="0.3">
      <c r="A1564" t="s">
        <v>121</v>
      </c>
      <c r="B1564" t="str">
        <f>VLOOKUP(A1564,'class and classification'!$A$1:$B$338,2,FALSE)</f>
        <v>Urban with Significant Rural</v>
      </c>
      <c r="C1564" t="str">
        <f>VLOOKUP(A1564,'class and classification'!$A$1:$C$338,3,FALSE)</f>
        <v>SC</v>
      </c>
      <c r="D1564">
        <f t="shared" si="2"/>
        <v>182100</v>
      </c>
      <c r="E1564">
        <f t="shared" si="3"/>
        <v>361500</v>
      </c>
      <c r="F1564">
        <f t="shared" si="56"/>
        <v>50.4</v>
      </c>
      <c r="G1564">
        <f t="shared" si="56"/>
        <v>4.5999999999999996</v>
      </c>
      <c r="H1564">
        <f t="shared" si="56"/>
        <v>184500</v>
      </c>
      <c r="I1564">
        <f t="shared" si="5"/>
        <v>363300</v>
      </c>
      <c r="J1564">
        <f t="shared" si="57"/>
        <v>50.8</v>
      </c>
      <c r="K1564">
        <f t="shared" si="57"/>
        <v>4.9000000000000004</v>
      </c>
      <c r="L1564">
        <f t="shared" si="57"/>
        <v>192500</v>
      </c>
      <c r="M1564">
        <f t="shared" si="7"/>
        <v>369100</v>
      </c>
      <c r="N1564">
        <f t="shared" si="58"/>
        <v>52.199999999999996</v>
      </c>
      <c r="O1564">
        <f t="shared" si="58"/>
        <v>7.5</v>
      </c>
      <c r="P1564">
        <f t="shared" si="58"/>
        <v>202300</v>
      </c>
      <c r="Q1564">
        <f t="shared" si="9"/>
        <v>372700</v>
      </c>
      <c r="R1564">
        <f t="shared" si="59"/>
        <v>54.4</v>
      </c>
      <c r="S1564">
        <f t="shared" si="59"/>
        <v>7.5</v>
      </c>
      <c r="T1564">
        <f t="shared" si="59"/>
        <v>201700</v>
      </c>
      <c r="U1564">
        <f t="shared" si="11"/>
        <v>371200</v>
      </c>
      <c r="V1564">
        <f t="shared" si="60"/>
        <v>54.3</v>
      </c>
      <c r="W1564">
        <f t="shared" si="60"/>
        <v>8</v>
      </c>
      <c r="X1564">
        <f t="shared" si="60"/>
        <v>183600</v>
      </c>
      <c r="Y1564">
        <f t="shared" si="13"/>
        <v>363500</v>
      </c>
      <c r="Z1564">
        <f t="shared" si="61"/>
        <v>50.5</v>
      </c>
      <c r="AA1564">
        <f t="shared" si="61"/>
        <v>7.6999999999999993</v>
      </c>
      <c r="AB1564">
        <f t="shared" si="61"/>
        <v>185100</v>
      </c>
      <c r="AC1564">
        <f t="shared" si="15"/>
        <v>369500</v>
      </c>
      <c r="AD1564">
        <f t="shared" si="62"/>
        <v>50.1</v>
      </c>
      <c r="AE1564">
        <f t="shared" si="62"/>
        <v>8.1</v>
      </c>
      <c r="AF1564">
        <f t="shared" si="62"/>
        <v>182500</v>
      </c>
      <c r="AG1564">
        <f t="shared" si="17"/>
        <v>354500</v>
      </c>
      <c r="AH1564">
        <f t="shared" si="63"/>
        <v>51.5</v>
      </c>
      <c r="AI1564">
        <f t="shared" si="63"/>
        <v>8.5</v>
      </c>
      <c r="AJ1564">
        <f t="shared" si="63"/>
        <v>182000</v>
      </c>
      <c r="AK1564">
        <f t="shared" si="19"/>
        <v>367700</v>
      </c>
      <c r="AL1564">
        <f t="shared" si="64"/>
        <v>49.5</v>
      </c>
      <c r="AM1564">
        <f t="shared" si="64"/>
        <v>8.4</v>
      </c>
      <c r="AN1564">
        <f t="shared" si="64"/>
        <v>185700</v>
      </c>
      <c r="AO1564">
        <f t="shared" si="21"/>
        <v>359600</v>
      </c>
      <c r="AP1564">
        <f t="shared" si="65"/>
        <v>51.7</v>
      </c>
      <c r="AQ1564">
        <f t="shared" si="65"/>
        <v>8.6000000000000014</v>
      </c>
      <c r="AR1564">
        <f t="shared" si="65"/>
        <v>187300</v>
      </c>
      <c r="AS1564">
        <f t="shared" si="23"/>
        <v>368600</v>
      </c>
      <c r="AT1564">
        <f t="shared" si="66"/>
        <v>50.8</v>
      </c>
      <c r="AU1564">
        <f t="shared" si="66"/>
        <v>8.8999999999999986</v>
      </c>
      <c r="AV1564">
        <f t="shared" si="66"/>
        <v>208000</v>
      </c>
      <c r="AW1564">
        <f t="shared" si="25"/>
        <v>384000</v>
      </c>
      <c r="AX1564">
        <f t="shared" si="67"/>
        <v>54.099999999999994</v>
      </c>
      <c r="AY1564">
        <f t="shared" si="67"/>
        <v>9.3000000000000007</v>
      </c>
      <c r="AZ1564">
        <f t="shared" si="67"/>
        <v>210000</v>
      </c>
      <c r="BA1564">
        <f t="shared" si="27"/>
        <v>394500</v>
      </c>
      <c r="BB1564">
        <f t="shared" si="68"/>
        <v>53.099999999999994</v>
      </c>
      <c r="BC1564">
        <f t="shared" si="68"/>
        <v>8.8000000000000007</v>
      </c>
      <c r="BD1564">
        <f t="shared" si="68"/>
        <v>195200</v>
      </c>
      <c r="BE1564">
        <f t="shared" si="29"/>
        <v>394200</v>
      </c>
      <c r="BF1564">
        <f t="shared" si="69"/>
        <v>49.5</v>
      </c>
      <c r="BG1564">
        <f t="shared" si="69"/>
        <v>8.8000000000000007</v>
      </c>
      <c r="BH1564">
        <f t="shared" si="69"/>
        <v>200100</v>
      </c>
      <c r="BI1564">
        <f t="shared" si="31"/>
        <v>381200</v>
      </c>
      <c r="BJ1564">
        <f t="shared" si="70"/>
        <v>52.599999999999994</v>
      </c>
      <c r="BK1564">
        <f t="shared" si="70"/>
        <v>9.1</v>
      </c>
      <c r="BL1564">
        <f t="shared" si="70"/>
        <v>225600</v>
      </c>
      <c r="BM1564">
        <f t="shared" si="33"/>
        <v>408000</v>
      </c>
      <c r="BN1564">
        <f t="shared" si="71"/>
        <v>55.3</v>
      </c>
      <c r="BO1564">
        <f t="shared" si="71"/>
        <v>8.6999999999999993</v>
      </c>
      <c r="BP1564">
        <f t="shared" si="71"/>
        <v>208500</v>
      </c>
      <c r="BQ1564">
        <f t="shared" si="35"/>
        <v>382200</v>
      </c>
      <c r="BR1564">
        <f t="shared" si="72"/>
        <v>54.5</v>
      </c>
      <c r="BS1564">
        <f t="shared" si="72"/>
        <v>9.8000000000000007</v>
      </c>
      <c r="BT1564">
        <f t="shared" si="72"/>
        <v>208500</v>
      </c>
      <c r="BU1564">
        <f t="shared" si="37"/>
        <v>377900</v>
      </c>
      <c r="BV1564">
        <f t="shared" si="38"/>
        <v>55.2</v>
      </c>
    </row>
    <row r="1565" spans="1:74" x14ac:dyDescent="0.3">
      <c r="A1565" t="s">
        <v>122</v>
      </c>
      <c r="B1565" t="str">
        <f>VLOOKUP(A1565,'class and classification'!$A$1:$B$338,2,FALSE)</f>
        <v>Urban with Significant Rural</v>
      </c>
      <c r="C1565" t="str">
        <f>VLOOKUP(A1565,'class and classification'!$A$1:$C$338,3,FALSE)</f>
        <v>UA</v>
      </c>
      <c r="D1565">
        <f t="shared" si="2"/>
        <v>73200</v>
      </c>
      <c r="E1565">
        <f t="shared" si="3"/>
        <v>147600</v>
      </c>
      <c r="F1565">
        <f t="shared" si="56"/>
        <v>49.7</v>
      </c>
      <c r="G1565">
        <f t="shared" si="56"/>
        <v>6.1999999999999993</v>
      </c>
      <c r="H1565">
        <f t="shared" si="56"/>
        <v>70600</v>
      </c>
      <c r="I1565">
        <f t="shared" si="5"/>
        <v>151200</v>
      </c>
      <c r="J1565">
        <f t="shared" si="57"/>
        <v>46.8</v>
      </c>
      <c r="K1565">
        <f t="shared" si="57"/>
        <v>5.6</v>
      </c>
      <c r="L1565">
        <f t="shared" si="57"/>
        <v>74500</v>
      </c>
      <c r="M1565">
        <f t="shared" si="7"/>
        <v>154100</v>
      </c>
      <c r="N1565">
        <f t="shared" si="58"/>
        <v>48.3</v>
      </c>
      <c r="O1565">
        <f t="shared" si="58"/>
        <v>11.100000000000001</v>
      </c>
      <c r="P1565">
        <f t="shared" si="58"/>
        <v>76200</v>
      </c>
      <c r="Q1565">
        <f t="shared" si="9"/>
        <v>161200</v>
      </c>
      <c r="R1565">
        <f t="shared" si="59"/>
        <v>47.300000000000004</v>
      </c>
      <c r="S1565">
        <f t="shared" si="59"/>
        <v>10.7</v>
      </c>
      <c r="T1565">
        <f t="shared" si="59"/>
        <v>73900</v>
      </c>
      <c r="U1565">
        <f t="shared" si="11"/>
        <v>155000</v>
      </c>
      <c r="V1565">
        <f t="shared" si="60"/>
        <v>47.6</v>
      </c>
      <c r="W1565">
        <f t="shared" si="60"/>
        <v>11.5</v>
      </c>
      <c r="X1565">
        <f t="shared" si="60"/>
        <v>73300</v>
      </c>
      <c r="Y1565">
        <f t="shared" si="13"/>
        <v>153800</v>
      </c>
      <c r="Z1565">
        <f t="shared" si="61"/>
        <v>47.6</v>
      </c>
      <c r="AA1565">
        <f t="shared" si="61"/>
        <v>11.8</v>
      </c>
      <c r="AB1565">
        <f t="shared" si="61"/>
        <v>75600</v>
      </c>
      <c r="AC1565">
        <f t="shared" si="15"/>
        <v>159900</v>
      </c>
      <c r="AD1565">
        <f t="shared" si="62"/>
        <v>47.300000000000004</v>
      </c>
      <c r="AE1565">
        <f t="shared" si="62"/>
        <v>11.799999999999999</v>
      </c>
      <c r="AF1565">
        <f t="shared" si="62"/>
        <v>78300</v>
      </c>
      <c r="AG1565">
        <f t="shared" si="17"/>
        <v>167700</v>
      </c>
      <c r="AH1565">
        <f t="shared" si="63"/>
        <v>46.599999999999994</v>
      </c>
      <c r="AI1565">
        <f t="shared" si="63"/>
        <v>12.1</v>
      </c>
      <c r="AJ1565">
        <f t="shared" si="63"/>
        <v>78600</v>
      </c>
      <c r="AK1565">
        <f t="shared" si="19"/>
        <v>160800</v>
      </c>
      <c r="AL1565">
        <f t="shared" si="64"/>
        <v>49</v>
      </c>
      <c r="AM1565">
        <f t="shared" si="64"/>
        <v>13</v>
      </c>
      <c r="AN1565">
        <f t="shared" si="64"/>
        <v>81300</v>
      </c>
      <c r="AO1565">
        <f t="shared" si="21"/>
        <v>156200</v>
      </c>
      <c r="AP1565">
        <f t="shared" si="65"/>
        <v>52</v>
      </c>
      <c r="AQ1565">
        <f t="shared" si="65"/>
        <v>13.3</v>
      </c>
      <c r="AR1565">
        <f t="shared" si="65"/>
        <v>77500</v>
      </c>
      <c r="AS1565">
        <f t="shared" si="23"/>
        <v>162200</v>
      </c>
      <c r="AT1565">
        <f t="shared" si="66"/>
        <v>47.699999999999996</v>
      </c>
      <c r="AU1565">
        <f t="shared" si="66"/>
        <v>11.9</v>
      </c>
      <c r="AV1565">
        <f t="shared" si="66"/>
        <v>78600</v>
      </c>
      <c r="AW1565">
        <f t="shared" si="25"/>
        <v>161000</v>
      </c>
      <c r="AX1565">
        <f t="shared" si="67"/>
        <v>48.8</v>
      </c>
      <c r="AY1565">
        <f t="shared" si="67"/>
        <v>11.899999999999999</v>
      </c>
      <c r="AZ1565">
        <f t="shared" si="67"/>
        <v>84800</v>
      </c>
      <c r="BA1565">
        <f t="shared" si="27"/>
        <v>162000</v>
      </c>
      <c r="BB1565">
        <f t="shared" si="68"/>
        <v>52.3</v>
      </c>
      <c r="BC1565">
        <f t="shared" si="68"/>
        <v>14.1</v>
      </c>
      <c r="BD1565">
        <f t="shared" si="68"/>
        <v>87600</v>
      </c>
      <c r="BE1565">
        <f t="shared" si="29"/>
        <v>172300</v>
      </c>
      <c r="BF1565">
        <f t="shared" si="69"/>
        <v>51</v>
      </c>
      <c r="BG1565">
        <f t="shared" si="69"/>
        <v>13.8</v>
      </c>
      <c r="BH1565">
        <f t="shared" si="69"/>
        <v>89700</v>
      </c>
      <c r="BI1565">
        <f t="shared" si="31"/>
        <v>167500</v>
      </c>
      <c r="BJ1565">
        <f t="shared" si="70"/>
        <v>53.7</v>
      </c>
      <c r="BK1565">
        <f t="shared" si="70"/>
        <v>14</v>
      </c>
      <c r="BL1565">
        <f t="shared" si="70"/>
        <v>87800</v>
      </c>
      <c r="BM1565">
        <f t="shared" si="33"/>
        <v>178300</v>
      </c>
      <c r="BN1565">
        <f t="shared" si="71"/>
        <v>49.3</v>
      </c>
      <c r="BO1565">
        <f t="shared" si="71"/>
        <v>13.700000000000001</v>
      </c>
      <c r="BP1565">
        <f t="shared" si="71"/>
        <v>104400</v>
      </c>
      <c r="BQ1565">
        <f t="shared" si="35"/>
        <v>185000</v>
      </c>
      <c r="BR1565">
        <f t="shared" si="72"/>
        <v>56.500000000000007</v>
      </c>
      <c r="BS1565">
        <f t="shared" si="72"/>
        <v>15.3</v>
      </c>
      <c r="BT1565">
        <f t="shared" si="72"/>
        <v>86200</v>
      </c>
      <c r="BU1565">
        <f t="shared" si="37"/>
        <v>171200</v>
      </c>
      <c r="BV1565">
        <f t="shared" si="38"/>
        <v>50.399999999999991</v>
      </c>
    </row>
    <row r="1566" spans="1:74" x14ac:dyDescent="0.3">
      <c r="A1566" t="s">
        <v>123</v>
      </c>
      <c r="B1566" t="str">
        <f>VLOOKUP(A1566,'class and classification'!$A$1:$B$338,2,FALSE)</f>
        <v>Urban with Significant Rural</v>
      </c>
      <c r="C1566" t="str">
        <f>VLOOKUP(A1566,'class and classification'!$A$1:$C$338,3,FALSE)</f>
        <v>UA</v>
      </c>
      <c r="D1566">
        <f t="shared" si="2"/>
        <v>91500</v>
      </c>
      <c r="E1566">
        <f t="shared" si="3"/>
        <v>185600</v>
      </c>
      <c r="F1566">
        <f t="shared" si="56"/>
        <v>49.3</v>
      </c>
      <c r="G1566">
        <f t="shared" si="56"/>
        <v>7</v>
      </c>
      <c r="H1566">
        <f t="shared" si="56"/>
        <v>98000</v>
      </c>
      <c r="I1566">
        <f t="shared" si="5"/>
        <v>184900</v>
      </c>
      <c r="J1566">
        <f t="shared" si="57"/>
        <v>52.900000000000006</v>
      </c>
      <c r="K1566">
        <f t="shared" si="57"/>
        <v>6.9</v>
      </c>
      <c r="L1566">
        <f t="shared" si="57"/>
        <v>102200</v>
      </c>
      <c r="M1566">
        <f t="shared" si="7"/>
        <v>191700</v>
      </c>
      <c r="N1566">
        <f t="shared" si="58"/>
        <v>53.3</v>
      </c>
      <c r="O1566">
        <f t="shared" si="58"/>
        <v>10.5</v>
      </c>
      <c r="P1566">
        <f t="shared" si="58"/>
        <v>102100</v>
      </c>
      <c r="Q1566">
        <f t="shared" si="9"/>
        <v>196100</v>
      </c>
      <c r="R1566">
        <f t="shared" si="59"/>
        <v>52.1</v>
      </c>
      <c r="S1566">
        <f t="shared" si="59"/>
        <v>10.299999999999999</v>
      </c>
      <c r="T1566">
        <f t="shared" si="59"/>
        <v>100700</v>
      </c>
      <c r="U1566">
        <f t="shared" si="11"/>
        <v>193200</v>
      </c>
      <c r="V1566">
        <f t="shared" si="60"/>
        <v>52.1</v>
      </c>
      <c r="W1566">
        <f t="shared" si="60"/>
        <v>10.4</v>
      </c>
      <c r="X1566">
        <f t="shared" si="60"/>
        <v>106400</v>
      </c>
      <c r="Y1566">
        <f t="shared" si="13"/>
        <v>188800</v>
      </c>
      <c r="Z1566">
        <f t="shared" si="61"/>
        <v>56.4</v>
      </c>
      <c r="AA1566">
        <f t="shared" si="61"/>
        <v>11.4</v>
      </c>
      <c r="AB1566">
        <f t="shared" si="61"/>
        <v>100200</v>
      </c>
      <c r="AC1566">
        <f t="shared" si="15"/>
        <v>185000</v>
      </c>
      <c r="AD1566">
        <f t="shared" si="62"/>
        <v>54</v>
      </c>
      <c r="AE1566">
        <f t="shared" si="62"/>
        <v>11.399999999999999</v>
      </c>
      <c r="AF1566">
        <f t="shared" si="62"/>
        <v>99200</v>
      </c>
      <c r="AG1566">
        <f t="shared" si="17"/>
        <v>184100</v>
      </c>
      <c r="AH1566">
        <f t="shared" si="63"/>
        <v>53.900000000000006</v>
      </c>
      <c r="AI1566">
        <f t="shared" si="63"/>
        <v>11.6</v>
      </c>
      <c r="AJ1566">
        <f t="shared" si="63"/>
        <v>93800</v>
      </c>
      <c r="AK1566">
        <f t="shared" si="19"/>
        <v>190000</v>
      </c>
      <c r="AL1566">
        <f t="shared" si="64"/>
        <v>49.3</v>
      </c>
      <c r="AM1566">
        <f t="shared" si="64"/>
        <v>11.5</v>
      </c>
      <c r="AN1566">
        <f t="shared" si="64"/>
        <v>102300</v>
      </c>
      <c r="AO1566">
        <f t="shared" si="21"/>
        <v>195600</v>
      </c>
      <c r="AP1566">
        <f t="shared" si="65"/>
        <v>52.4</v>
      </c>
      <c r="AQ1566">
        <f t="shared" si="65"/>
        <v>11.5</v>
      </c>
      <c r="AR1566">
        <f t="shared" si="65"/>
        <v>113900</v>
      </c>
      <c r="AS1566">
        <f t="shared" si="23"/>
        <v>199700</v>
      </c>
      <c r="AT1566">
        <f t="shared" si="66"/>
        <v>57.1</v>
      </c>
      <c r="AU1566">
        <f t="shared" si="66"/>
        <v>12</v>
      </c>
      <c r="AV1566">
        <f t="shared" si="66"/>
        <v>105500</v>
      </c>
      <c r="AW1566">
        <f t="shared" si="25"/>
        <v>198000</v>
      </c>
      <c r="AX1566">
        <f t="shared" si="67"/>
        <v>53.300000000000004</v>
      </c>
      <c r="AY1566">
        <f t="shared" si="67"/>
        <v>11.599999999999998</v>
      </c>
      <c r="AZ1566">
        <f t="shared" si="67"/>
        <v>109300</v>
      </c>
      <c r="BA1566">
        <f t="shared" si="27"/>
        <v>202700</v>
      </c>
      <c r="BB1566">
        <f t="shared" si="68"/>
        <v>53.9</v>
      </c>
      <c r="BC1566">
        <f t="shared" si="68"/>
        <v>12</v>
      </c>
      <c r="BD1566">
        <f t="shared" si="68"/>
        <v>115100</v>
      </c>
      <c r="BE1566">
        <f t="shared" si="29"/>
        <v>193800</v>
      </c>
      <c r="BF1566">
        <f t="shared" si="69"/>
        <v>59.400000000000006</v>
      </c>
      <c r="BG1566">
        <f t="shared" si="69"/>
        <v>13.399999999999999</v>
      </c>
      <c r="BH1566">
        <f t="shared" si="69"/>
        <v>115500</v>
      </c>
      <c r="BI1566">
        <f t="shared" si="31"/>
        <v>206800</v>
      </c>
      <c r="BJ1566">
        <f t="shared" si="70"/>
        <v>56</v>
      </c>
      <c r="BK1566">
        <f t="shared" si="70"/>
        <v>12.4</v>
      </c>
      <c r="BL1566">
        <f t="shared" si="70"/>
        <v>110000</v>
      </c>
      <c r="BM1566">
        <f t="shared" si="33"/>
        <v>206500</v>
      </c>
      <c r="BN1566">
        <f t="shared" si="71"/>
        <v>53.3</v>
      </c>
      <c r="BO1566">
        <f t="shared" si="71"/>
        <v>12.799999999999999</v>
      </c>
      <c r="BP1566">
        <f t="shared" si="71"/>
        <v>104800</v>
      </c>
      <c r="BQ1566">
        <f t="shared" si="35"/>
        <v>195600</v>
      </c>
      <c r="BR1566">
        <f t="shared" si="72"/>
        <v>53.7</v>
      </c>
      <c r="BS1566">
        <f t="shared" si="72"/>
        <v>13.3</v>
      </c>
      <c r="BT1566">
        <f t="shared" si="72"/>
        <v>104900</v>
      </c>
      <c r="BU1566">
        <f t="shared" si="37"/>
        <v>194700</v>
      </c>
      <c r="BV1566">
        <f t="shared" si="38"/>
        <v>53.900000000000006</v>
      </c>
    </row>
    <row r="1567" spans="1:74" x14ac:dyDescent="0.3">
      <c r="A1567" t="s">
        <v>124</v>
      </c>
      <c r="B1567" t="str">
        <f>VLOOKUP(A1567,'class and classification'!$A$1:$B$338,2,FALSE)</f>
        <v>Predominantly Rural</v>
      </c>
      <c r="C1567" t="str">
        <f>VLOOKUP(A1567,'class and classification'!$A$1:$C$338,3,FALSE)</f>
        <v>UA</v>
      </c>
      <c r="D1567">
        <f t="shared" si="2"/>
        <v>46300</v>
      </c>
      <c r="E1567">
        <f t="shared" si="3"/>
        <v>87600</v>
      </c>
      <c r="F1567">
        <f t="shared" ref="F1567:H1586" si="73">SUMIF($A$10:$A$1475,$A1567,F$10:F$1475)</f>
        <v>52.8</v>
      </c>
      <c r="G1567">
        <f t="shared" si="73"/>
        <v>8.4</v>
      </c>
      <c r="H1567">
        <f t="shared" si="73"/>
        <v>45600</v>
      </c>
      <c r="I1567">
        <f t="shared" si="5"/>
        <v>84200</v>
      </c>
      <c r="J1567">
        <f t="shared" ref="J1567:L1586" si="74">SUMIF($A$10:$A$1475,$A1567,J$10:J$1475)</f>
        <v>54.2</v>
      </c>
      <c r="K1567">
        <f t="shared" si="74"/>
        <v>9</v>
      </c>
      <c r="L1567">
        <f t="shared" si="74"/>
        <v>47900</v>
      </c>
      <c r="M1567">
        <f t="shared" si="7"/>
        <v>89100</v>
      </c>
      <c r="N1567">
        <f t="shared" ref="N1567:P1586" si="75">SUMIF($A$10:$A$1475,$A1567,N$10:N$1475)</f>
        <v>53.8</v>
      </c>
      <c r="O1567">
        <f t="shared" si="75"/>
        <v>9.2000000000000011</v>
      </c>
      <c r="P1567">
        <f t="shared" si="75"/>
        <v>49300</v>
      </c>
      <c r="Q1567">
        <f t="shared" si="9"/>
        <v>88700</v>
      </c>
      <c r="R1567">
        <f t="shared" ref="R1567:T1586" si="76">SUMIF($A$10:$A$1475,$A1567,R$10:R$1475)</f>
        <v>55.6</v>
      </c>
      <c r="S1567">
        <f t="shared" si="76"/>
        <v>9.6999999999999993</v>
      </c>
      <c r="T1567">
        <f t="shared" si="76"/>
        <v>49800</v>
      </c>
      <c r="U1567">
        <f t="shared" si="11"/>
        <v>87500</v>
      </c>
      <c r="V1567">
        <f t="shared" ref="V1567:X1586" si="77">SUMIF($A$10:$A$1475,$A1567,V$10:V$1475)</f>
        <v>57.1</v>
      </c>
      <c r="W1567">
        <f t="shared" si="77"/>
        <v>9.6</v>
      </c>
      <c r="X1567">
        <f t="shared" si="77"/>
        <v>49800</v>
      </c>
      <c r="Y1567">
        <f t="shared" si="13"/>
        <v>88600</v>
      </c>
      <c r="Z1567">
        <f t="shared" ref="Z1567:AB1586" si="78">SUMIF($A$10:$A$1475,$A1567,Z$10:Z$1475)</f>
        <v>56.300000000000004</v>
      </c>
      <c r="AA1567">
        <f t="shared" si="78"/>
        <v>10</v>
      </c>
      <c r="AB1567">
        <f t="shared" si="78"/>
        <v>44200</v>
      </c>
      <c r="AC1567">
        <f t="shared" si="15"/>
        <v>84600</v>
      </c>
      <c r="AD1567">
        <f t="shared" ref="AD1567:AF1586" si="79">SUMIF($A$10:$A$1475,$A1567,AD$10:AD$1475)</f>
        <v>52.3</v>
      </c>
      <c r="AE1567">
        <f t="shared" si="79"/>
        <v>9.6999999999999993</v>
      </c>
      <c r="AF1567">
        <f t="shared" si="79"/>
        <v>43700</v>
      </c>
      <c r="AG1567">
        <f t="shared" si="17"/>
        <v>84300</v>
      </c>
      <c r="AH1567">
        <f t="shared" ref="AH1567:AJ1586" si="80">SUMIF($A$10:$A$1475,$A1567,AH$10:AH$1475)</f>
        <v>51.8</v>
      </c>
      <c r="AI1567">
        <f t="shared" si="80"/>
        <v>10</v>
      </c>
      <c r="AJ1567">
        <f t="shared" si="80"/>
        <v>47500</v>
      </c>
      <c r="AK1567">
        <f t="shared" si="19"/>
        <v>84400</v>
      </c>
      <c r="AL1567">
        <f t="shared" ref="AL1567:AN1586" si="81">SUMIF($A$10:$A$1475,$A1567,AL$10:AL$1475)</f>
        <v>56.3</v>
      </c>
      <c r="AM1567">
        <f t="shared" si="81"/>
        <v>9.6</v>
      </c>
      <c r="AN1567">
        <f t="shared" si="81"/>
        <v>49600</v>
      </c>
      <c r="AO1567">
        <f t="shared" si="21"/>
        <v>87700</v>
      </c>
      <c r="AP1567">
        <f t="shared" ref="AP1567:AR1586" si="82">SUMIF($A$10:$A$1475,$A1567,AP$10:AP$1475)</f>
        <v>56.699999999999996</v>
      </c>
      <c r="AQ1567">
        <f t="shared" si="82"/>
        <v>9.1</v>
      </c>
      <c r="AR1567">
        <f t="shared" si="82"/>
        <v>52700</v>
      </c>
      <c r="AS1567">
        <f t="shared" si="23"/>
        <v>91800</v>
      </c>
      <c r="AT1567">
        <f t="shared" ref="AT1567:AV1586" si="83">SUMIF($A$10:$A$1475,$A1567,AT$10:AT$1475)</f>
        <v>57.5</v>
      </c>
      <c r="AU1567">
        <f t="shared" si="83"/>
        <v>9.1999999999999993</v>
      </c>
      <c r="AV1567">
        <f t="shared" si="83"/>
        <v>51300</v>
      </c>
      <c r="AW1567">
        <f t="shared" si="25"/>
        <v>91900</v>
      </c>
      <c r="AX1567">
        <f t="shared" ref="AX1567:AZ1586" si="84">SUMIF($A$10:$A$1475,$A1567,AX$10:AX$1475)</f>
        <v>55.8</v>
      </c>
      <c r="AY1567">
        <f t="shared" si="84"/>
        <v>8.7000000000000011</v>
      </c>
      <c r="AZ1567">
        <f t="shared" si="84"/>
        <v>48200</v>
      </c>
      <c r="BA1567">
        <f t="shared" si="27"/>
        <v>89500</v>
      </c>
      <c r="BB1567">
        <f t="shared" ref="BB1567:BD1586" si="85">SUMIF($A$10:$A$1475,$A1567,BB$10:BB$1475)</f>
        <v>53.7</v>
      </c>
      <c r="BC1567">
        <f t="shared" si="85"/>
        <v>9.5</v>
      </c>
      <c r="BD1567">
        <f t="shared" si="85"/>
        <v>51900</v>
      </c>
      <c r="BE1567">
        <f t="shared" si="29"/>
        <v>95100</v>
      </c>
      <c r="BF1567">
        <f t="shared" ref="BF1567:BH1586" si="86">SUMIF($A$10:$A$1475,$A1567,BF$10:BF$1475)</f>
        <v>54.6</v>
      </c>
      <c r="BG1567">
        <f t="shared" si="86"/>
        <v>10</v>
      </c>
      <c r="BH1567">
        <f t="shared" si="86"/>
        <v>55700</v>
      </c>
      <c r="BI1567">
        <f t="shared" si="31"/>
        <v>97300</v>
      </c>
      <c r="BJ1567">
        <f t="shared" ref="BJ1567:BL1586" si="87">SUMIF($A$10:$A$1475,$A1567,BJ$10:BJ$1475)</f>
        <v>57.4</v>
      </c>
      <c r="BK1567">
        <f t="shared" si="87"/>
        <v>10</v>
      </c>
      <c r="BL1567">
        <f t="shared" si="87"/>
        <v>57600</v>
      </c>
      <c r="BM1567">
        <f t="shared" si="33"/>
        <v>97800</v>
      </c>
      <c r="BN1567">
        <f t="shared" ref="BN1567:BP1586" si="88">SUMIF($A$10:$A$1475,$A1567,BN$10:BN$1475)</f>
        <v>59</v>
      </c>
      <c r="BO1567">
        <f t="shared" si="88"/>
        <v>10.1</v>
      </c>
      <c r="BP1567">
        <f t="shared" si="88"/>
        <v>58600</v>
      </c>
      <c r="BQ1567">
        <f t="shared" si="35"/>
        <v>94100</v>
      </c>
      <c r="BR1567">
        <f t="shared" ref="BR1567:BT1586" si="89">SUMIF($A$10:$A$1475,$A1567,BR$10:BR$1475)</f>
        <v>62.4</v>
      </c>
      <c r="BS1567">
        <f t="shared" si="89"/>
        <v>11.899999999999999</v>
      </c>
      <c r="BT1567">
        <f t="shared" si="89"/>
        <v>51900</v>
      </c>
      <c r="BU1567">
        <f t="shared" si="37"/>
        <v>92800</v>
      </c>
      <c r="BV1567">
        <f t="shared" si="38"/>
        <v>55.8</v>
      </c>
    </row>
    <row r="1568" spans="1:74" x14ac:dyDescent="0.3">
      <c r="A1568" t="s">
        <v>125</v>
      </c>
      <c r="B1568" t="str">
        <f>VLOOKUP(A1568,'class and classification'!$A$1:$B$338,2,FALSE)</f>
        <v>Predominantly Rural</v>
      </c>
      <c r="C1568" t="str">
        <f>VLOOKUP(A1568,'class and classification'!$A$1:$C$338,3,FALSE)</f>
        <v>UA</v>
      </c>
      <c r="D1568">
        <f t="shared" si="2"/>
        <v>71300</v>
      </c>
      <c r="E1568">
        <f t="shared" si="3"/>
        <v>138900</v>
      </c>
      <c r="F1568">
        <f t="shared" si="73"/>
        <v>51.2</v>
      </c>
      <c r="G1568">
        <f t="shared" si="73"/>
        <v>5.3000000000000007</v>
      </c>
      <c r="H1568">
        <f t="shared" si="73"/>
        <v>71800</v>
      </c>
      <c r="I1568">
        <f t="shared" si="5"/>
        <v>142600</v>
      </c>
      <c r="J1568">
        <f t="shared" si="74"/>
        <v>50.399999999999991</v>
      </c>
      <c r="K1568">
        <f t="shared" si="74"/>
        <v>5.7</v>
      </c>
      <c r="L1568">
        <f t="shared" si="74"/>
        <v>74000</v>
      </c>
      <c r="M1568">
        <f t="shared" si="7"/>
        <v>139500</v>
      </c>
      <c r="N1568">
        <f t="shared" si="75"/>
        <v>53</v>
      </c>
      <c r="O1568">
        <f t="shared" si="75"/>
        <v>9.8000000000000007</v>
      </c>
      <c r="P1568">
        <f t="shared" si="75"/>
        <v>81200</v>
      </c>
      <c r="Q1568">
        <f t="shared" si="9"/>
        <v>140500</v>
      </c>
      <c r="R1568">
        <f t="shared" si="76"/>
        <v>57.8</v>
      </c>
      <c r="S1568">
        <f t="shared" si="76"/>
        <v>9.6000000000000014</v>
      </c>
      <c r="T1568">
        <f t="shared" si="76"/>
        <v>78400</v>
      </c>
      <c r="U1568">
        <f t="shared" si="11"/>
        <v>143500</v>
      </c>
      <c r="V1568">
        <f t="shared" si="77"/>
        <v>54.6</v>
      </c>
      <c r="W1568">
        <f t="shared" si="77"/>
        <v>8.8000000000000007</v>
      </c>
      <c r="X1568">
        <f t="shared" si="77"/>
        <v>79000</v>
      </c>
      <c r="Y1568">
        <f t="shared" si="13"/>
        <v>145400</v>
      </c>
      <c r="Z1568">
        <f t="shared" si="78"/>
        <v>54.300000000000004</v>
      </c>
      <c r="AA1568">
        <f t="shared" si="78"/>
        <v>8.8000000000000007</v>
      </c>
      <c r="AB1568">
        <f t="shared" si="78"/>
        <v>78500</v>
      </c>
      <c r="AC1568">
        <f t="shared" si="15"/>
        <v>145900</v>
      </c>
      <c r="AD1568">
        <f t="shared" si="79"/>
        <v>53.800000000000004</v>
      </c>
      <c r="AE1568">
        <f t="shared" si="79"/>
        <v>9.1999999999999993</v>
      </c>
      <c r="AF1568">
        <f t="shared" si="79"/>
        <v>73700</v>
      </c>
      <c r="AG1568">
        <f t="shared" si="17"/>
        <v>144300</v>
      </c>
      <c r="AH1568">
        <f t="shared" si="80"/>
        <v>50.999999999999993</v>
      </c>
      <c r="AI1568">
        <f t="shared" si="80"/>
        <v>9.3000000000000007</v>
      </c>
      <c r="AJ1568">
        <f t="shared" si="80"/>
        <v>73400</v>
      </c>
      <c r="AK1568">
        <f t="shared" si="19"/>
        <v>147200</v>
      </c>
      <c r="AL1568">
        <f t="shared" si="81"/>
        <v>49.8</v>
      </c>
      <c r="AM1568">
        <f t="shared" si="81"/>
        <v>9.7000000000000011</v>
      </c>
      <c r="AN1568">
        <f t="shared" si="81"/>
        <v>79100</v>
      </c>
      <c r="AO1568">
        <f t="shared" si="21"/>
        <v>152500</v>
      </c>
      <c r="AP1568">
        <f t="shared" si="82"/>
        <v>51.9</v>
      </c>
      <c r="AQ1568">
        <f t="shared" si="82"/>
        <v>9.4</v>
      </c>
      <c r="AR1568">
        <f t="shared" si="82"/>
        <v>81500</v>
      </c>
      <c r="AS1568">
        <f t="shared" si="23"/>
        <v>150800</v>
      </c>
      <c r="AT1568">
        <f t="shared" si="83"/>
        <v>54.100000000000009</v>
      </c>
      <c r="AU1568">
        <f t="shared" si="83"/>
        <v>9.8000000000000007</v>
      </c>
      <c r="AV1568">
        <f t="shared" si="83"/>
        <v>83300</v>
      </c>
      <c r="AW1568">
        <f t="shared" si="25"/>
        <v>156500</v>
      </c>
      <c r="AX1568">
        <f t="shared" si="84"/>
        <v>53.300000000000004</v>
      </c>
      <c r="AY1568">
        <f t="shared" si="84"/>
        <v>9.8000000000000007</v>
      </c>
      <c r="AZ1568">
        <f t="shared" si="84"/>
        <v>82900</v>
      </c>
      <c r="BA1568">
        <f t="shared" si="27"/>
        <v>154700</v>
      </c>
      <c r="BB1568">
        <f t="shared" si="85"/>
        <v>53.7</v>
      </c>
      <c r="BC1568">
        <f t="shared" si="85"/>
        <v>10.5</v>
      </c>
      <c r="BD1568">
        <f t="shared" si="85"/>
        <v>84900</v>
      </c>
      <c r="BE1568">
        <f t="shared" si="29"/>
        <v>153100</v>
      </c>
      <c r="BF1568">
        <f t="shared" si="86"/>
        <v>55.4</v>
      </c>
      <c r="BG1568">
        <f t="shared" si="86"/>
        <v>10.399999999999999</v>
      </c>
      <c r="BH1568">
        <f t="shared" si="86"/>
        <v>92000</v>
      </c>
      <c r="BI1568">
        <f t="shared" si="31"/>
        <v>159000</v>
      </c>
      <c r="BJ1568">
        <f t="shared" si="87"/>
        <v>57.900000000000006</v>
      </c>
      <c r="BK1568">
        <f t="shared" si="87"/>
        <v>10.1</v>
      </c>
      <c r="BL1568">
        <f t="shared" si="87"/>
        <v>96000</v>
      </c>
      <c r="BM1568">
        <f t="shared" si="33"/>
        <v>155700</v>
      </c>
      <c r="BN1568">
        <f t="shared" si="88"/>
        <v>61.599999999999994</v>
      </c>
      <c r="BO1568">
        <f t="shared" si="88"/>
        <v>10.5</v>
      </c>
      <c r="BP1568">
        <f t="shared" si="88"/>
        <v>88200</v>
      </c>
      <c r="BQ1568">
        <f t="shared" si="35"/>
        <v>150600</v>
      </c>
      <c r="BR1568">
        <f t="shared" si="89"/>
        <v>58.7</v>
      </c>
      <c r="BS1568">
        <f t="shared" si="89"/>
        <v>11.9</v>
      </c>
      <c r="BT1568">
        <f t="shared" si="89"/>
        <v>86100</v>
      </c>
      <c r="BU1568">
        <f t="shared" si="37"/>
        <v>142000</v>
      </c>
      <c r="BV1568">
        <f t="shared" si="38"/>
        <v>60.6</v>
      </c>
    </row>
    <row r="1569" spans="1:74" x14ac:dyDescent="0.3">
      <c r="A1569" t="s">
        <v>126</v>
      </c>
      <c r="B1569" t="str">
        <f>VLOOKUP(A1569,'class and classification'!$A$1:$B$338,2,FALSE)</f>
        <v>Predominantly Urban</v>
      </c>
      <c r="C1569" t="str">
        <f>VLOOKUP(A1569,'class and classification'!$A$1:$C$338,3,FALSE)</f>
        <v>UA</v>
      </c>
      <c r="D1569">
        <f t="shared" si="2"/>
        <v>45100</v>
      </c>
      <c r="E1569">
        <f t="shared" si="3"/>
        <v>105800</v>
      </c>
      <c r="F1569">
        <f t="shared" si="73"/>
        <v>42.699999999999996</v>
      </c>
      <c r="G1569">
        <f t="shared" si="73"/>
        <v>8.4</v>
      </c>
      <c r="H1569">
        <f t="shared" si="73"/>
        <v>46800</v>
      </c>
      <c r="I1569">
        <f t="shared" si="5"/>
        <v>106200</v>
      </c>
      <c r="J1569">
        <f t="shared" si="74"/>
        <v>44</v>
      </c>
      <c r="K1569">
        <f t="shared" si="74"/>
        <v>8.6999999999999993</v>
      </c>
      <c r="L1569">
        <f t="shared" si="74"/>
        <v>44900</v>
      </c>
      <c r="M1569">
        <f t="shared" si="7"/>
        <v>108500</v>
      </c>
      <c r="N1569">
        <f t="shared" si="75"/>
        <v>41.400000000000006</v>
      </c>
      <c r="O1569">
        <f t="shared" si="75"/>
        <v>8.1999999999999993</v>
      </c>
      <c r="P1569">
        <f t="shared" si="75"/>
        <v>47200</v>
      </c>
      <c r="Q1569">
        <f t="shared" si="9"/>
        <v>109300</v>
      </c>
      <c r="R1569">
        <f t="shared" si="76"/>
        <v>43.099999999999994</v>
      </c>
      <c r="S1569">
        <f t="shared" si="76"/>
        <v>8.1999999999999993</v>
      </c>
      <c r="T1569">
        <f t="shared" si="76"/>
        <v>42300</v>
      </c>
      <c r="U1569">
        <f t="shared" si="11"/>
        <v>108200</v>
      </c>
      <c r="V1569">
        <f t="shared" si="77"/>
        <v>39.200000000000003</v>
      </c>
      <c r="W1569">
        <f t="shared" si="77"/>
        <v>8.3000000000000007</v>
      </c>
      <c r="X1569">
        <f t="shared" si="77"/>
        <v>45400</v>
      </c>
      <c r="Y1569">
        <f t="shared" si="13"/>
        <v>105800</v>
      </c>
      <c r="Z1569">
        <f t="shared" si="78"/>
        <v>42.900000000000006</v>
      </c>
      <c r="AA1569">
        <f t="shared" si="78"/>
        <v>8.4</v>
      </c>
      <c r="AB1569">
        <f t="shared" si="78"/>
        <v>45700</v>
      </c>
      <c r="AC1569">
        <f t="shared" si="15"/>
        <v>106300</v>
      </c>
      <c r="AD1569">
        <f t="shared" si="79"/>
        <v>42.9</v>
      </c>
      <c r="AE1569">
        <f t="shared" si="79"/>
        <v>8.5</v>
      </c>
      <c r="AF1569">
        <f t="shared" si="79"/>
        <v>45700</v>
      </c>
      <c r="AG1569">
        <f t="shared" si="17"/>
        <v>108700</v>
      </c>
      <c r="AH1569">
        <f t="shared" si="80"/>
        <v>42.2</v>
      </c>
      <c r="AI1569">
        <f t="shared" si="80"/>
        <v>8.9</v>
      </c>
      <c r="AJ1569">
        <f t="shared" si="80"/>
        <v>48700</v>
      </c>
      <c r="AK1569">
        <f t="shared" si="19"/>
        <v>108000</v>
      </c>
      <c r="AL1569">
        <f t="shared" si="81"/>
        <v>45.099999999999994</v>
      </c>
      <c r="AM1569">
        <f t="shared" si="81"/>
        <v>9.7999999999999989</v>
      </c>
      <c r="AN1569">
        <f t="shared" si="81"/>
        <v>48300</v>
      </c>
      <c r="AO1569">
        <f t="shared" si="21"/>
        <v>107500</v>
      </c>
      <c r="AP1569">
        <f t="shared" si="82"/>
        <v>44.899999999999991</v>
      </c>
      <c r="AQ1569">
        <f t="shared" si="82"/>
        <v>10.4</v>
      </c>
      <c r="AR1569">
        <f t="shared" si="82"/>
        <v>48700</v>
      </c>
      <c r="AS1569">
        <f t="shared" si="23"/>
        <v>109400</v>
      </c>
      <c r="AT1569">
        <f t="shared" si="83"/>
        <v>44.5</v>
      </c>
      <c r="AU1569">
        <f t="shared" si="83"/>
        <v>11</v>
      </c>
      <c r="AV1569">
        <f t="shared" si="83"/>
        <v>50500</v>
      </c>
      <c r="AW1569">
        <f t="shared" si="25"/>
        <v>109500</v>
      </c>
      <c r="AX1569">
        <f t="shared" si="84"/>
        <v>46</v>
      </c>
      <c r="AY1569">
        <f t="shared" si="84"/>
        <v>10.7</v>
      </c>
      <c r="AZ1569">
        <f t="shared" si="84"/>
        <v>47500</v>
      </c>
      <c r="BA1569">
        <f t="shared" si="27"/>
        <v>116400</v>
      </c>
      <c r="BB1569">
        <f t="shared" si="85"/>
        <v>40.799999999999997</v>
      </c>
      <c r="BC1569">
        <f t="shared" si="85"/>
        <v>8.8000000000000007</v>
      </c>
      <c r="BD1569">
        <f t="shared" si="85"/>
        <v>47300</v>
      </c>
      <c r="BE1569">
        <f t="shared" si="29"/>
        <v>112900</v>
      </c>
      <c r="BF1569">
        <f t="shared" si="86"/>
        <v>42</v>
      </c>
      <c r="BG1569">
        <f t="shared" si="86"/>
        <v>9.5</v>
      </c>
      <c r="BH1569">
        <f t="shared" si="86"/>
        <v>48700</v>
      </c>
      <c r="BI1569">
        <f t="shared" si="31"/>
        <v>112900</v>
      </c>
      <c r="BJ1569">
        <f t="shared" si="87"/>
        <v>43.2</v>
      </c>
      <c r="BK1569">
        <f t="shared" si="87"/>
        <v>9</v>
      </c>
      <c r="BL1569">
        <f t="shared" si="87"/>
        <v>54600</v>
      </c>
      <c r="BM1569">
        <f t="shared" si="33"/>
        <v>118700</v>
      </c>
      <c r="BN1569">
        <f t="shared" si="88"/>
        <v>46</v>
      </c>
      <c r="BO1569">
        <f t="shared" si="88"/>
        <v>9.4</v>
      </c>
      <c r="BP1569">
        <f t="shared" si="88"/>
        <v>56000</v>
      </c>
      <c r="BQ1569">
        <f t="shared" si="35"/>
        <v>122300</v>
      </c>
      <c r="BR1569">
        <f t="shared" si="89"/>
        <v>45.7</v>
      </c>
      <c r="BS1569">
        <f t="shared" si="89"/>
        <v>11</v>
      </c>
      <c r="BT1569">
        <f t="shared" si="89"/>
        <v>55900</v>
      </c>
      <c r="BU1569">
        <f t="shared" si="37"/>
        <v>124200</v>
      </c>
      <c r="BV1569">
        <f t="shared" si="38"/>
        <v>44.900000000000006</v>
      </c>
    </row>
    <row r="1570" spans="1:74" x14ac:dyDescent="0.3">
      <c r="A1570" t="s">
        <v>127</v>
      </c>
      <c r="B1570" t="str">
        <f>VLOOKUP(A1570,'class and classification'!$A$1:$B$338,2,FALSE)</f>
        <v>Predominantly Urban</v>
      </c>
      <c r="C1570" t="str">
        <f>VLOOKUP(A1570,'class and classification'!$A$1:$C$338,3,FALSE)</f>
        <v>UA</v>
      </c>
      <c r="D1570">
        <f t="shared" si="2"/>
        <v>37000</v>
      </c>
      <c r="E1570">
        <f t="shared" si="3"/>
        <v>78300</v>
      </c>
      <c r="F1570">
        <f t="shared" si="73"/>
        <v>47.1</v>
      </c>
      <c r="G1570">
        <f t="shared" si="73"/>
        <v>8.6000000000000014</v>
      </c>
      <c r="H1570">
        <f t="shared" si="73"/>
        <v>38000</v>
      </c>
      <c r="I1570">
        <f t="shared" si="5"/>
        <v>81600</v>
      </c>
      <c r="J1570">
        <f t="shared" si="74"/>
        <v>46.599999999999994</v>
      </c>
      <c r="K1570">
        <f t="shared" si="74"/>
        <v>9</v>
      </c>
      <c r="L1570">
        <f t="shared" si="74"/>
        <v>38600</v>
      </c>
      <c r="M1570">
        <f t="shared" si="7"/>
        <v>79100</v>
      </c>
      <c r="N1570">
        <f t="shared" si="75"/>
        <v>48.800000000000004</v>
      </c>
      <c r="O1570">
        <f t="shared" si="75"/>
        <v>9.5</v>
      </c>
      <c r="P1570">
        <f t="shared" si="75"/>
        <v>39200</v>
      </c>
      <c r="Q1570">
        <f t="shared" si="9"/>
        <v>77400</v>
      </c>
      <c r="R1570">
        <f t="shared" si="76"/>
        <v>50.699999999999996</v>
      </c>
      <c r="S1570">
        <f t="shared" si="76"/>
        <v>10.3</v>
      </c>
      <c r="T1570">
        <f t="shared" si="76"/>
        <v>37200</v>
      </c>
      <c r="U1570">
        <f t="shared" si="11"/>
        <v>80900</v>
      </c>
      <c r="V1570">
        <f t="shared" si="77"/>
        <v>45.9</v>
      </c>
      <c r="W1570">
        <f t="shared" si="77"/>
        <v>9.1000000000000014</v>
      </c>
      <c r="X1570">
        <f t="shared" si="77"/>
        <v>36000</v>
      </c>
      <c r="Y1570">
        <f t="shared" si="13"/>
        <v>75400</v>
      </c>
      <c r="Z1570">
        <f t="shared" si="78"/>
        <v>47.8</v>
      </c>
      <c r="AA1570">
        <f t="shared" si="78"/>
        <v>9.6000000000000014</v>
      </c>
      <c r="AB1570">
        <f t="shared" si="78"/>
        <v>36400</v>
      </c>
      <c r="AC1570">
        <f t="shared" si="15"/>
        <v>76100</v>
      </c>
      <c r="AD1570">
        <f t="shared" si="79"/>
        <v>47.7</v>
      </c>
      <c r="AE1570">
        <f t="shared" si="79"/>
        <v>9.3000000000000007</v>
      </c>
      <c r="AF1570">
        <f t="shared" si="79"/>
        <v>36500</v>
      </c>
      <c r="AG1570">
        <f t="shared" si="17"/>
        <v>76400</v>
      </c>
      <c r="AH1570">
        <f t="shared" si="80"/>
        <v>47.8</v>
      </c>
      <c r="AI1570">
        <f t="shared" si="80"/>
        <v>9.3000000000000007</v>
      </c>
      <c r="AJ1570">
        <f t="shared" si="80"/>
        <v>38700</v>
      </c>
      <c r="AK1570">
        <f t="shared" si="19"/>
        <v>75800</v>
      </c>
      <c r="AL1570">
        <f t="shared" si="81"/>
        <v>51.1</v>
      </c>
      <c r="AM1570">
        <f t="shared" si="81"/>
        <v>9.7999999999999989</v>
      </c>
      <c r="AN1570">
        <f t="shared" si="81"/>
        <v>39200</v>
      </c>
      <c r="AO1570">
        <f t="shared" si="21"/>
        <v>78600</v>
      </c>
      <c r="AP1570">
        <f t="shared" si="82"/>
        <v>49.9</v>
      </c>
      <c r="AQ1570">
        <f t="shared" si="82"/>
        <v>9.5</v>
      </c>
      <c r="AR1570">
        <f t="shared" si="82"/>
        <v>39700</v>
      </c>
      <c r="AS1570">
        <f t="shared" si="23"/>
        <v>79900</v>
      </c>
      <c r="AT1570">
        <f t="shared" si="83"/>
        <v>49.8</v>
      </c>
      <c r="AU1570">
        <f t="shared" si="83"/>
        <v>9.6999999999999993</v>
      </c>
      <c r="AV1570">
        <f t="shared" si="83"/>
        <v>39600</v>
      </c>
      <c r="AW1570">
        <f t="shared" si="25"/>
        <v>81700</v>
      </c>
      <c r="AX1570">
        <f t="shared" si="84"/>
        <v>48.600000000000009</v>
      </c>
      <c r="AY1570">
        <f t="shared" si="84"/>
        <v>9.7000000000000011</v>
      </c>
      <c r="AZ1570">
        <f t="shared" si="84"/>
        <v>41800</v>
      </c>
      <c r="BA1570">
        <f t="shared" si="27"/>
        <v>84900</v>
      </c>
      <c r="BB1570">
        <f t="shared" si="85"/>
        <v>49.3</v>
      </c>
      <c r="BC1570">
        <f t="shared" si="85"/>
        <v>10.1</v>
      </c>
      <c r="BD1570">
        <f t="shared" si="85"/>
        <v>39600</v>
      </c>
      <c r="BE1570">
        <f t="shared" si="29"/>
        <v>82900</v>
      </c>
      <c r="BF1570">
        <f t="shared" si="86"/>
        <v>47.699999999999996</v>
      </c>
      <c r="BG1570">
        <f t="shared" si="86"/>
        <v>10.199999999999999</v>
      </c>
      <c r="BH1570">
        <f t="shared" si="86"/>
        <v>41000</v>
      </c>
      <c r="BI1570">
        <f t="shared" si="31"/>
        <v>82600</v>
      </c>
      <c r="BJ1570">
        <f t="shared" si="87"/>
        <v>49.600000000000009</v>
      </c>
      <c r="BK1570">
        <f t="shared" si="87"/>
        <v>9.9</v>
      </c>
      <c r="BL1570">
        <f t="shared" si="87"/>
        <v>46200</v>
      </c>
      <c r="BM1570">
        <f t="shared" si="33"/>
        <v>87700</v>
      </c>
      <c r="BN1570">
        <f t="shared" si="88"/>
        <v>52.6</v>
      </c>
      <c r="BO1570">
        <f t="shared" si="88"/>
        <v>10.1</v>
      </c>
      <c r="BP1570">
        <f t="shared" si="88"/>
        <v>47700</v>
      </c>
      <c r="BQ1570">
        <f t="shared" si="35"/>
        <v>84000</v>
      </c>
      <c r="BR1570">
        <f t="shared" si="89"/>
        <v>56.8</v>
      </c>
      <c r="BS1570">
        <f t="shared" si="89"/>
        <v>12.5</v>
      </c>
      <c r="BT1570">
        <f t="shared" si="89"/>
        <v>43800</v>
      </c>
      <c r="BU1570">
        <f t="shared" si="37"/>
        <v>83100</v>
      </c>
      <c r="BV1570">
        <f t="shared" si="38"/>
        <v>52.800000000000004</v>
      </c>
    </row>
    <row r="1571" spans="1:74" x14ac:dyDescent="0.3">
      <c r="A1571" t="s">
        <v>128</v>
      </c>
      <c r="B1571" t="str">
        <f>VLOOKUP(A1571,'class and classification'!$A$1:$B$338,2,FALSE)</f>
        <v>Urban with Significant Rural</v>
      </c>
      <c r="C1571" t="str">
        <f>VLOOKUP(A1571,'class and classification'!$A$1:$C$338,3,FALSE)</f>
        <v>SC</v>
      </c>
      <c r="D1571">
        <f t="shared" ref="D1571:D1634" si="90">SUMIF($A$10:$A$1475,$A1571,D$10:D$1475)</f>
        <v>205000</v>
      </c>
      <c r="E1571">
        <f t="shared" ref="E1571:E1634" si="91">SUMIF($A$1142:$A$1475,$A1571,E$1142:E$1475)</f>
        <v>403100</v>
      </c>
      <c r="F1571">
        <f t="shared" si="73"/>
        <v>50.8</v>
      </c>
      <c r="G1571">
        <f t="shared" si="73"/>
        <v>4.4000000000000004</v>
      </c>
      <c r="H1571">
        <f t="shared" si="73"/>
        <v>208900</v>
      </c>
      <c r="I1571">
        <f t="shared" ref="I1571:I1634" si="92">SUMIF($A$1142:$A$1475,$A1571,I$1142:I$1475)</f>
        <v>404300</v>
      </c>
      <c r="J1571">
        <f t="shared" si="74"/>
        <v>51.699999999999996</v>
      </c>
      <c r="K1571">
        <f t="shared" si="74"/>
        <v>4.4000000000000004</v>
      </c>
      <c r="L1571">
        <f t="shared" si="74"/>
        <v>212300</v>
      </c>
      <c r="M1571">
        <f t="shared" ref="M1571:M1634" si="93">SUMIF($A$1142:$A$1475,$A1571,M$1142:M$1475)</f>
        <v>407000</v>
      </c>
      <c r="N1571">
        <f t="shared" si="75"/>
        <v>52.1</v>
      </c>
      <c r="O1571">
        <f t="shared" si="75"/>
        <v>7.8000000000000007</v>
      </c>
      <c r="P1571">
        <f t="shared" si="75"/>
        <v>203400</v>
      </c>
      <c r="Q1571">
        <f t="shared" ref="Q1571:Q1634" si="94">SUMIF($A$1142:$A$1475,$A1571,Q$1142:Q$1475)</f>
        <v>407700</v>
      </c>
      <c r="R1571">
        <f t="shared" si="76"/>
        <v>49.9</v>
      </c>
      <c r="S1571">
        <f t="shared" si="76"/>
        <v>7.5</v>
      </c>
      <c r="T1571">
        <f t="shared" si="76"/>
        <v>213300</v>
      </c>
      <c r="U1571">
        <f t="shared" ref="U1571:U1634" si="95">SUMIF($A$1142:$A$1475,$A1571,U$1142:U$1475)</f>
        <v>415900</v>
      </c>
      <c r="V1571">
        <f t="shared" si="77"/>
        <v>51.2</v>
      </c>
      <c r="W1571">
        <f t="shared" si="77"/>
        <v>7.5</v>
      </c>
      <c r="X1571">
        <f t="shared" si="77"/>
        <v>198800</v>
      </c>
      <c r="Y1571">
        <f t="shared" ref="Y1571:Y1634" si="96">SUMIF($A$1142:$A$1475,$A1571,Y$1142:Y$1475)</f>
        <v>407500</v>
      </c>
      <c r="Z1571">
        <f t="shared" si="78"/>
        <v>48.800000000000004</v>
      </c>
      <c r="AA1571">
        <f t="shared" si="78"/>
        <v>7.3</v>
      </c>
      <c r="AB1571">
        <f t="shared" si="78"/>
        <v>208000</v>
      </c>
      <c r="AC1571">
        <f t="shared" ref="AC1571:AC1634" si="97">SUMIF($A$1142:$A$1475,$A1571,AC$1142:AC$1475)</f>
        <v>398800</v>
      </c>
      <c r="AD1571">
        <f t="shared" si="79"/>
        <v>52.2</v>
      </c>
      <c r="AE1571">
        <f t="shared" si="79"/>
        <v>7.8000000000000007</v>
      </c>
      <c r="AF1571">
        <f t="shared" si="79"/>
        <v>203500</v>
      </c>
      <c r="AG1571">
        <f t="shared" ref="AG1571:AG1634" si="98">SUMIF($A$1142:$A$1475,$A1571,AG$1142:AG$1475)</f>
        <v>392400</v>
      </c>
      <c r="AH1571">
        <f t="shared" si="80"/>
        <v>51.8</v>
      </c>
      <c r="AI1571">
        <f t="shared" si="80"/>
        <v>8.1</v>
      </c>
      <c r="AJ1571">
        <f t="shared" si="80"/>
        <v>216300</v>
      </c>
      <c r="AK1571">
        <f t="shared" ref="AK1571:AK1634" si="99">SUMIF($A$1142:$A$1475,$A1571,AK$1142:AK$1475)</f>
        <v>401200</v>
      </c>
      <c r="AL1571">
        <f t="shared" si="81"/>
        <v>53.900000000000006</v>
      </c>
      <c r="AM1571">
        <f t="shared" si="81"/>
        <v>8.5</v>
      </c>
      <c r="AN1571">
        <f t="shared" si="81"/>
        <v>226300</v>
      </c>
      <c r="AO1571">
        <f t="shared" ref="AO1571:AO1634" si="100">SUMIF($A$1142:$A$1475,$A1571,AO$1142:AO$1475)</f>
        <v>415100</v>
      </c>
      <c r="AP1571">
        <f t="shared" si="82"/>
        <v>54.599999999999994</v>
      </c>
      <c r="AQ1571">
        <f t="shared" si="82"/>
        <v>8.7000000000000011</v>
      </c>
      <c r="AR1571">
        <f t="shared" si="82"/>
        <v>220100</v>
      </c>
      <c r="AS1571">
        <f t="shared" ref="AS1571:AS1634" si="101">SUMIF($A$1142:$A$1475,$A1571,AS$1142:AS$1475)</f>
        <v>403000</v>
      </c>
      <c r="AT1571">
        <f t="shared" si="83"/>
        <v>54.599999999999994</v>
      </c>
      <c r="AU1571">
        <f t="shared" si="83"/>
        <v>9</v>
      </c>
      <c r="AV1571">
        <f t="shared" si="83"/>
        <v>223500</v>
      </c>
      <c r="AW1571">
        <f t="shared" ref="AW1571:AW1634" si="102">SUMIF($A$1142:$A$1475,$A1571,AW$1142:AW$1475)</f>
        <v>425200</v>
      </c>
      <c r="AX1571">
        <f t="shared" si="84"/>
        <v>52.5</v>
      </c>
      <c r="AY1571">
        <f t="shared" si="84"/>
        <v>8.6</v>
      </c>
      <c r="AZ1571">
        <f t="shared" si="84"/>
        <v>225700</v>
      </c>
      <c r="BA1571">
        <f t="shared" ref="BA1571:BA1634" si="103">SUMIF($A$1142:$A$1475,$A1571,BA$1142:BA$1475)</f>
        <v>435200</v>
      </c>
      <c r="BB1571">
        <f t="shared" si="85"/>
        <v>51.900000000000006</v>
      </c>
      <c r="BC1571">
        <f t="shared" si="85"/>
        <v>8.5</v>
      </c>
      <c r="BD1571">
        <f t="shared" si="85"/>
        <v>237100</v>
      </c>
      <c r="BE1571">
        <f t="shared" ref="BE1571:BE1634" si="104">SUMIF($A$1142:$A$1475,$A1571,BE$1142:BE$1475)</f>
        <v>439700</v>
      </c>
      <c r="BF1571">
        <f t="shared" si="86"/>
        <v>53.899999999999991</v>
      </c>
      <c r="BG1571">
        <f t="shared" si="86"/>
        <v>8.6000000000000014</v>
      </c>
      <c r="BH1571">
        <f t="shared" si="86"/>
        <v>239300</v>
      </c>
      <c r="BI1571">
        <f t="shared" ref="BI1571:BI1634" si="105">SUMIF($A$1142:$A$1475,$A1571,BI$1142:BI$1475)</f>
        <v>435800</v>
      </c>
      <c r="BJ1571">
        <f t="shared" si="87"/>
        <v>54.800000000000004</v>
      </c>
      <c r="BK1571">
        <f t="shared" si="87"/>
        <v>8.6999999999999993</v>
      </c>
      <c r="BL1571">
        <f t="shared" si="87"/>
        <v>266700</v>
      </c>
      <c r="BM1571">
        <f t="shared" ref="BM1571:BM1634" si="106">SUMIF($A$1142:$A$1475,$A1571,BM$1142:BM$1475)</f>
        <v>433300</v>
      </c>
      <c r="BN1571">
        <f t="shared" si="88"/>
        <v>61.499999999999993</v>
      </c>
      <c r="BO1571">
        <f t="shared" si="88"/>
        <v>9.6000000000000014</v>
      </c>
      <c r="BP1571">
        <f t="shared" si="88"/>
        <v>246400</v>
      </c>
      <c r="BQ1571">
        <f t="shared" ref="BQ1571:BQ1634" si="107">SUMIF($A$1142:$A$1475,$A1571,BQ$1142:BQ$1475)</f>
        <v>422000</v>
      </c>
      <c r="BR1571">
        <f t="shared" si="89"/>
        <v>58.4</v>
      </c>
      <c r="BS1571">
        <f t="shared" si="89"/>
        <v>10.199999999999999</v>
      </c>
      <c r="BT1571">
        <f t="shared" si="89"/>
        <v>244900</v>
      </c>
      <c r="BU1571">
        <f t="shared" ref="BU1571:BU1634" si="108">SUMIF($A$1142:$A$1475,$A1571,BU$1142:BU$1475)</f>
        <v>420500</v>
      </c>
      <c r="BV1571">
        <f t="shared" ref="BV1571:BV1634" si="109">SUMIF($A$10:$A$1475,$A1571,BV$10:BV$1475)</f>
        <v>58.199999999999996</v>
      </c>
    </row>
    <row r="1572" spans="1:74" x14ac:dyDescent="0.3">
      <c r="A1572" t="s">
        <v>129</v>
      </c>
      <c r="B1572" t="str">
        <f>VLOOKUP(A1572,'class and classification'!$A$1:$B$338,2,FALSE)</f>
        <v>Urban with Significant Rural</v>
      </c>
      <c r="C1572" t="str">
        <f>VLOOKUP(A1572,'class and classification'!$A$1:$C$338,3,FALSE)</f>
        <v>SC</v>
      </c>
      <c r="D1572">
        <f t="shared" si="90"/>
        <v>134000</v>
      </c>
      <c r="E1572">
        <f t="shared" si="91"/>
        <v>258300</v>
      </c>
      <c r="F1572">
        <f t="shared" si="73"/>
        <v>51.8</v>
      </c>
      <c r="G1572">
        <f t="shared" si="73"/>
        <v>6</v>
      </c>
      <c r="H1572">
        <f t="shared" si="73"/>
        <v>140400</v>
      </c>
      <c r="I1572">
        <f t="shared" si="92"/>
        <v>264200</v>
      </c>
      <c r="J1572">
        <f t="shared" si="74"/>
        <v>53.1</v>
      </c>
      <c r="K1572">
        <f t="shared" si="74"/>
        <v>5.1999999999999993</v>
      </c>
      <c r="L1572">
        <f t="shared" si="74"/>
        <v>143600</v>
      </c>
      <c r="M1572">
        <f t="shared" si="93"/>
        <v>267600</v>
      </c>
      <c r="N1572">
        <f t="shared" si="75"/>
        <v>53.599999999999994</v>
      </c>
      <c r="O1572">
        <f t="shared" si="75"/>
        <v>8.2999999999999989</v>
      </c>
      <c r="P1572">
        <f t="shared" si="75"/>
        <v>145700</v>
      </c>
      <c r="Q1572">
        <f t="shared" si="94"/>
        <v>271600</v>
      </c>
      <c r="R1572">
        <f t="shared" si="76"/>
        <v>53.6</v>
      </c>
      <c r="S1572">
        <f t="shared" si="76"/>
        <v>8.4</v>
      </c>
      <c r="T1572">
        <f t="shared" si="76"/>
        <v>154400</v>
      </c>
      <c r="U1572">
        <f t="shared" si="95"/>
        <v>277800</v>
      </c>
      <c r="V1572">
        <f t="shared" si="77"/>
        <v>55.7</v>
      </c>
      <c r="W1572">
        <f t="shared" si="77"/>
        <v>8.8000000000000007</v>
      </c>
      <c r="X1572">
        <f t="shared" si="77"/>
        <v>147700</v>
      </c>
      <c r="Y1572">
        <f t="shared" si="96"/>
        <v>265200</v>
      </c>
      <c r="Z1572">
        <f t="shared" si="78"/>
        <v>55.7</v>
      </c>
      <c r="AA1572">
        <f t="shared" si="78"/>
        <v>9.6</v>
      </c>
      <c r="AB1572">
        <f t="shared" si="78"/>
        <v>142800</v>
      </c>
      <c r="AC1572">
        <f t="shared" si="97"/>
        <v>256200</v>
      </c>
      <c r="AD1572">
        <f t="shared" si="79"/>
        <v>55.7</v>
      </c>
      <c r="AE1572">
        <f t="shared" si="79"/>
        <v>10</v>
      </c>
      <c r="AF1572">
        <f t="shared" si="79"/>
        <v>133000</v>
      </c>
      <c r="AG1572">
        <f t="shared" si="98"/>
        <v>255400</v>
      </c>
      <c r="AH1572">
        <f t="shared" si="80"/>
        <v>52</v>
      </c>
      <c r="AI1572">
        <f t="shared" si="80"/>
        <v>9.9</v>
      </c>
      <c r="AJ1572">
        <f t="shared" si="80"/>
        <v>151500</v>
      </c>
      <c r="AK1572">
        <f t="shared" si="99"/>
        <v>268800</v>
      </c>
      <c r="AL1572">
        <f t="shared" si="81"/>
        <v>56.2</v>
      </c>
      <c r="AM1572">
        <f t="shared" si="81"/>
        <v>10.199999999999999</v>
      </c>
      <c r="AN1572">
        <f t="shared" si="81"/>
        <v>155700</v>
      </c>
      <c r="AO1572">
        <f t="shared" si="100"/>
        <v>268600</v>
      </c>
      <c r="AP1572">
        <f t="shared" si="82"/>
        <v>58</v>
      </c>
      <c r="AQ1572">
        <f t="shared" si="82"/>
        <v>10.4</v>
      </c>
      <c r="AR1572">
        <f t="shared" si="82"/>
        <v>158800</v>
      </c>
      <c r="AS1572">
        <f t="shared" si="101"/>
        <v>273200</v>
      </c>
      <c r="AT1572">
        <f t="shared" si="83"/>
        <v>58.199999999999996</v>
      </c>
      <c r="AU1572">
        <f t="shared" si="83"/>
        <v>9.8000000000000007</v>
      </c>
      <c r="AV1572">
        <f t="shared" si="83"/>
        <v>169100</v>
      </c>
      <c r="AW1572">
        <f t="shared" si="102"/>
        <v>278300</v>
      </c>
      <c r="AX1572">
        <f t="shared" si="84"/>
        <v>60.7</v>
      </c>
      <c r="AY1572">
        <f t="shared" si="84"/>
        <v>10.199999999999999</v>
      </c>
      <c r="AZ1572">
        <f t="shared" si="84"/>
        <v>158000</v>
      </c>
      <c r="BA1572">
        <f t="shared" si="103"/>
        <v>272000</v>
      </c>
      <c r="BB1572">
        <f t="shared" si="85"/>
        <v>58.099999999999994</v>
      </c>
      <c r="BC1572">
        <f t="shared" si="85"/>
        <v>9.6999999999999993</v>
      </c>
      <c r="BD1572">
        <f t="shared" si="85"/>
        <v>172400</v>
      </c>
      <c r="BE1572">
        <f t="shared" si="104"/>
        <v>286700</v>
      </c>
      <c r="BF1572">
        <f t="shared" si="86"/>
        <v>60.1</v>
      </c>
      <c r="BG1572">
        <f t="shared" si="86"/>
        <v>10.700000000000001</v>
      </c>
      <c r="BH1572">
        <f t="shared" si="86"/>
        <v>166000</v>
      </c>
      <c r="BI1572">
        <f t="shared" si="105"/>
        <v>287800</v>
      </c>
      <c r="BJ1572">
        <f t="shared" si="87"/>
        <v>57.599999999999994</v>
      </c>
      <c r="BK1572">
        <f t="shared" si="87"/>
        <v>10.100000000000001</v>
      </c>
      <c r="BL1572">
        <f t="shared" si="87"/>
        <v>168300</v>
      </c>
      <c r="BM1572">
        <f t="shared" si="106"/>
        <v>290800</v>
      </c>
      <c r="BN1572">
        <f t="shared" si="88"/>
        <v>57.8</v>
      </c>
      <c r="BO1572">
        <f t="shared" si="88"/>
        <v>9.8000000000000007</v>
      </c>
      <c r="BP1572">
        <f t="shared" si="88"/>
        <v>170700</v>
      </c>
      <c r="BQ1572">
        <f t="shared" si="107"/>
        <v>282800</v>
      </c>
      <c r="BR1572">
        <f t="shared" si="89"/>
        <v>60.4</v>
      </c>
      <c r="BS1572">
        <f t="shared" si="89"/>
        <v>10.1</v>
      </c>
      <c r="BT1572">
        <f t="shared" si="89"/>
        <v>172300</v>
      </c>
      <c r="BU1572">
        <f t="shared" si="108"/>
        <v>284900</v>
      </c>
      <c r="BV1572">
        <f t="shared" si="109"/>
        <v>60.500000000000007</v>
      </c>
    </row>
    <row r="1573" spans="1:74" x14ac:dyDescent="0.3">
      <c r="A1573" t="s">
        <v>130</v>
      </c>
      <c r="B1573" t="str">
        <f>VLOOKUP(A1573,'class and classification'!$A$1:$B$338,2,FALSE)</f>
        <v>Predominantly Urban</v>
      </c>
      <c r="C1573" t="str">
        <f>VLOOKUP(A1573,'class and classification'!$A$1:$C$338,3,FALSE)</f>
        <v>MD</v>
      </c>
      <c r="D1573">
        <f t="shared" si="90"/>
        <v>205700</v>
      </c>
      <c r="E1573">
        <f t="shared" si="91"/>
        <v>414200</v>
      </c>
      <c r="F1573">
        <f t="shared" si="73"/>
        <v>49.8</v>
      </c>
      <c r="G1573">
        <f t="shared" si="73"/>
        <v>7.5</v>
      </c>
      <c r="H1573">
        <f t="shared" si="73"/>
        <v>199400</v>
      </c>
      <c r="I1573">
        <f t="shared" si="92"/>
        <v>410900</v>
      </c>
      <c r="J1573">
        <f t="shared" si="74"/>
        <v>48.5</v>
      </c>
      <c r="K1573">
        <f t="shared" si="74"/>
        <v>7.4</v>
      </c>
      <c r="L1573">
        <f t="shared" si="74"/>
        <v>192800</v>
      </c>
      <c r="M1573">
        <f t="shared" si="93"/>
        <v>409700</v>
      </c>
      <c r="N1573">
        <f t="shared" si="75"/>
        <v>47</v>
      </c>
      <c r="O1573">
        <f t="shared" si="75"/>
        <v>7.3</v>
      </c>
      <c r="P1573">
        <f t="shared" si="75"/>
        <v>206100</v>
      </c>
      <c r="Q1573">
        <f t="shared" si="94"/>
        <v>415000</v>
      </c>
      <c r="R1573">
        <f t="shared" si="76"/>
        <v>49.599999999999994</v>
      </c>
      <c r="S1573">
        <f t="shared" si="76"/>
        <v>7.7</v>
      </c>
      <c r="T1573">
        <f t="shared" si="76"/>
        <v>198400</v>
      </c>
      <c r="U1573">
        <f t="shared" si="95"/>
        <v>409800</v>
      </c>
      <c r="V1573">
        <f t="shared" si="77"/>
        <v>48.4</v>
      </c>
      <c r="W1573">
        <f t="shared" si="77"/>
        <v>8</v>
      </c>
      <c r="X1573">
        <f t="shared" si="77"/>
        <v>193600</v>
      </c>
      <c r="Y1573">
        <f t="shared" si="96"/>
        <v>404500</v>
      </c>
      <c r="Z1573">
        <f t="shared" si="78"/>
        <v>47.9</v>
      </c>
      <c r="AA1573">
        <f t="shared" si="78"/>
        <v>7.7</v>
      </c>
      <c r="AB1573">
        <f t="shared" si="78"/>
        <v>203200</v>
      </c>
      <c r="AC1573">
        <f t="shared" si="97"/>
        <v>413100</v>
      </c>
      <c r="AD1573">
        <f t="shared" si="79"/>
        <v>49.2</v>
      </c>
      <c r="AE1573">
        <f t="shared" si="79"/>
        <v>8.1999999999999993</v>
      </c>
      <c r="AF1573">
        <f t="shared" si="79"/>
        <v>201100</v>
      </c>
      <c r="AG1573">
        <f t="shared" si="98"/>
        <v>406000</v>
      </c>
      <c r="AH1573">
        <f t="shared" si="80"/>
        <v>49.5</v>
      </c>
      <c r="AI1573">
        <f t="shared" si="80"/>
        <v>8.1999999999999993</v>
      </c>
      <c r="AJ1573">
        <f t="shared" si="80"/>
        <v>187900</v>
      </c>
      <c r="AK1573">
        <f t="shared" si="99"/>
        <v>400300</v>
      </c>
      <c r="AL1573">
        <f t="shared" si="81"/>
        <v>46.9</v>
      </c>
      <c r="AM1573">
        <f t="shared" si="81"/>
        <v>8.1999999999999993</v>
      </c>
      <c r="AN1573">
        <f t="shared" si="81"/>
        <v>189900</v>
      </c>
      <c r="AO1573">
        <f t="shared" si="100"/>
        <v>419300</v>
      </c>
      <c r="AP1573">
        <f t="shared" si="82"/>
        <v>45.199999999999996</v>
      </c>
      <c r="AQ1573">
        <f t="shared" si="82"/>
        <v>8.6</v>
      </c>
      <c r="AR1573">
        <f t="shared" si="82"/>
        <v>210600</v>
      </c>
      <c r="AS1573">
        <f t="shared" si="101"/>
        <v>445400</v>
      </c>
      <c r="AT1573">
        <f t="shared" si="83"/>
        <v>47.2</v>
      </c>
      <c r="AU1573">
        <f t="shared" si="83"/>
        <v>8.3000000000000007</v>
      </c>
      <c r="AV1573">
        <f t="shared" si="83"/>
        <v>229900</v>
      </c>
      <c r="AW1573">
        <f t="shared" si="102"/>
        <v>442500</v>
      </c>
      <c r="AX1573">
        <f t="shared" si="84"/>
        <v>51.900000000000006</v>
      </c>
      <c r="AY1573">
        <f t="shared" si="84"/>
        <v>9.1</v>
      </c>
      <c r="AZ1573">
        <f t="shared" si="84"/>
        <v>233700</v>
      </c>
      <c r="BA1573">
        <f t="shared" si="103"/>
        <v>464600</v>
      </c>
      <c r="BB1573">
        <f t="shared" si="85"/>
        <v>50.3</v>
      </c>
      <c r="BC1573">
        <f t="shared" si="85"/>
        <v>8.1</v>
      </c>
      <c r="BD1573">
        <f t="shared" si="85"/>
        <v>238000</v>
      </c>
      <c r="BE1573">
        <f t="shared" si="104"/>
        <v>470700</v>
      </c>
      <c r="BF1573">
        <f t="shared" si="86"/>
        <v>50.5</v>
      </c>
      <c r="BG1573">
        <f t="shared" si="86"/>
        <v>8.2000000000000011</v>
      </c>
      <c r="BH1573">
        <f t="shared" si="86"/>
        <v>248400</v>
      </c>
      <c r="BI1573">
        <f t="shared" si="105"/>
        <v>488200</v>
      </c>
      <c r="BJ1573">
        <f t="shared" si="87"/>
        <v>50.9</v>
      </c>
      <c r="BK1573">
        <f t="shared" si="87"/>
        <v>8.1999999999999993</v>
      </c>
      <c r="BL1573">
        <f t="shared" si="87"/>
        <v>244000</v>
      </c>
      <c r="BM1573">
        <f t="shared" si="106"/>
        <v>489400</v>
      </c>
      <c r="BN1573">
        <f t="shared" si="88"/>
        <v>49.8</v>
      </c>
      <c r="BO1573">
        <f t="shared" si="88"/>
        <v>8.3000000000000007</v>
      </c>
      <c r="BP1573">
        <f t="shared" si="88"/>
        <v>266600</v>
      </c>
      <c r="BQ1573">
        <f t="shared" si="107"/>
        <v>493800</v>
      </c>
      <c r="BR1573">
        <f t="shared" si="89"/>
        <v>53.9</v>
      </c>
      <c r="BS1573">
        <f t="shared" si="89"/>
        <v>9.9</v>
      </c>
      <c r="BT1573">
        <f t="shared" si="89"/>
        <v>253100</v>
      </c>
      <c r="BU1573">
        <f t="shared" si="108"/>
        <v>490800</v>
      </c>
      <c r="BV1573">
        <f t="shared" si="109"/>
        <v>51.6</v>
      </c>
    </row>
    <row r="1574" spans="1:74" x14ac:dyDescent="0.3">
      <c r="A1574" t="s">
        <v>131</v>
      </c>
      <c r="B1574" t="str">
        <f>VLOOKUP(A1574,'class and classification'!$A$1:$B$338,2,FALSE)</f>
        <v>Predominantly Urban</v>
      </c>
      <c r="C1574" t="str">
        <f>VLOOKUP(A1574,'class and classification'!$A$1:$C$338,3,FALSE)</f>
        <v>MD</v>
      </c>
      <c r="D1574">
        <f t="shared" si="90"/>
        <v>66200</v>
      </c>
      <c r="E1574">
        <f t="shared" si="91"/>
        <v>138600</v>
      </c>
      <c r="F1574">
        <f t="shared" si="73"/>
        <v>47.900000000000006</v>
      </c>
      <c r="G1574">
        <f t="shared" si="73"/>
        <v>8.1999999999999993</v>
      </c>
      <c r="H1574">
        <f t="shared" si="73"/>
        <v>64700</v>
      </c>
      <c r="I1574">
        <f t="shared" si="92"/>
        <v>139500</v>
      </c>
      <c r="J1574">
        <f t="shared" si="74"/>
        <v>46.4</v>
      </c>
      <c r="K1574">
        <f t="shared" si="74"/>
        <v>8.4</v>
      </c>
      <c r="L1574">
        <f t="shared" si="74"/>
        <v>62900</v>
      </c>
      <c r="M1574">
        <f t="shared" si="93"/>
        <v>141100</v>
      </c>
      <c r="N1574">
        <f t="shared" si="75"/>
        <v>44.5</v>
      </c>
      <c r="O1574">
        <f t="shared" si="75"/>
        <v>8.4</v>
      </c>
      <c r="P1574">
        <f t="shared" si="75"/>
        <v>67000</v>
      </c>
      <c r="Q1574">
        <f t="shared" si="94"/>
        <v>143700</v>
      </c>
      <c r="R1574">
        <f t="shared" si="76"/>
        <v>46.699999999999996</v>
      </c>
      <c r="S1574">
        <f t="shared" si="76"/>
        <v>8.6999999999999993</v>
      </c>
      <c r="T1574">
        <f t="shared" si="76"/>
        <v>63100</v>
      </c>
      <c r="U1574">
        <f t="shared" si="95"/>
        <v>134500</v>
      </c>
      <c r="V1574">
        <f t="shared" si="77"/>
        <v>46.800000000000004</v>
      </c>
      <c r="W1574">
        <f t="shared" si="77"/>
        <v>8.6</v>
      </c>
      <c r="X1574">
        <f t="shared" si="77"/>
        <v>65800</v>
      </c>
      <c r="Y1574">
        <f t="shared" si="96"/>
        <v>135500</v>
      </c>
      <c r="Z1574">
        <f t="shared" si="78"/>
        <v>48.6</v>
      </c>
      <c r="AA1574">
        <f t="shared" si="78"/>
        <v>8.8000000000000007</v>
      </c>
      <c r="AB1574">
        <f t="shared" si="78"/>
        <v>65800</v>
      </c>
      <c r="AC1574">
        <f t="shared" si="97"/>
        <v>136900</v>
      </c>
      <c r="AD1574">
        <f t="shared" si="79"/>
        <v>48</v>
      </c>
      <c r="AE1574">
        <f t="shared" si="79"/>
        <v>8.9</v>
      </c>
      <c r="AF1574">
        <f t="shared" si="79"/>
        <v>60400</v>
      </c>
      <c r="AG1574">
        <f t="shared" si="98"/>
        <v>132600</v>
      </c>
      <c r="AH1574">
        <f t="shared" si="80"/>
        <v>45.7</v>
      </c>
      <c r="AI1574">
        <f t="shared" si="80"/>
        <v>9.1</v>
      </c>
      <c r="AJ1574">
        <f t="shared" si="80"/>
        <v>65100</v>
      </c>
      <c r="AK1574">
        <f t="shared" si="99"/>
        <v>139900</v>
      </c>
      <c r="AL1574">
        <f t="shared" si="81"/>
        <v>46.5</v>
      </c>
      <c r="AM1574">
        <f t="shared" si="81"/>
        <v>9.4</v>
      </c>
      <c r="AN1574">
        <f t="shared" si="81"/>
        <v>72800</v>
      </c>
      <c r="AO1574">
        <f t="shared" si="100"/>
        <v>146000</v>
      </c>
      <c r="AP1574">
        <f t="shared" si="82"/>
        <v>49.9</v>
      </c>
      <c r="AQ1574">
        <f t="shared" si="82"/>
        <v>10.199999999999999</v>
      </c>
      <c r="AR1574">
        <f t="shared" si="82"/>
        <v>73300</v>
      </c>
      <c r="AS1574">
        <f t="shared" si="101"/>
        <v>143500</v>
      </c>
      <c r="AT1574">
        <f t="shared" si="83"/>
        <v>51.2</v>
      </c>
      <c r="AU1574">
        <f t="shared" si="83"/>
        <v>10.3</v>
      </c>
      <c r="AV1574">
        <f t="shared" si="83"/>
        <v>71000</v>
      </c>
      <c r="AW1574">
        <f t="shared" si="102"/>
        <v>149200</v>
      </c>
      <c r="AX1574">
        <f t="shared" si="84"/>
        <v>47.599999999999994</v>
      </c>
      <c r="AY1574">
        <f t="shared" si="84"/>
        <v>9.5</v>
      </c>
      <c r="AZ1574">
        <f t="shared" si="84"/>
        <v>75600</v>
      </c>
      <c r="BA1574">
        <f t="shared" si="103"/>
        <v>163800</v>
      </c>
      <c r="BB1574">
        <f t="shared" si="85"/>
        <v>46.099999999999994</v>
      </c>
      <c r="BC1574">
        <f t="shared" si="85"/>
        <v>8.9</v>
      </c>
      <c r="BD1574">
        <f t="shared" si="85"/>
        <v>80200</v>
      </c>
      <c r="BE1574">
        <f t="shared" si="104"/>
        <v>171300</v>
      </c>
      <c r="BF1574">
        <f t="shared" si="86"/>
        <v>46.8</v>
      </c>
      <c r="BG1574">
        <f t="shared" si="86"/>
        <v>9.6</v>
      </c>
      <c r="BH1574">
        <f t="shared" si="86"/>
        <v>90000</v>
      </c>
      <c r="BI1574">
        <f t="shared" si="105"/>
        <v>177800</v>
      </c>
      <c r="BJ1574">
        <f t="shared" si="87"/>
        <v>50.599999999999994</v>
      </c>
      <c r="BK1574">
        <f t="shared" si="87"/>
        <v>10</v>
      </c>
      <c r="BL1574">
        <f t="shared" si="87"/>
        <v>98300</v>
      </c>
      <c r="BM1574">
        <f t="shared" si="106"/>
        <v>184400</v>
      </c>
      <c r="BN1574">
        <f t="shared" si="88"/>
        <v>53.199999999999996</v>
      </c>
      <c r="BO1574">
        <f t="shared" si="88"/>
        <v>9.6999999999999993</v>
      </c>
      <c r="BP1574">
        <f t="shared" si="88"/>
        <v>99100</v>
      </c>
      <c r="BQ1574">
        <f t="shared" si="107"/>
        <v>181000</v>
      </c>
      <c r="BR1574">
        <f t="shared" si="89"/>
        <v>54.7</v>
      </c>
      <c r="BS1574">
        <f t="shared" si="89"/>
        <v>11.5</v>
      </c>
      <c r="BT1574">
        <f t="shared" si="89"/>
        <v>101000</v>
      </c>
      <c r="BU1574">
        <f t="shared" si="108"/>
        <v>183900</v>
      </c>
      <c r="BV1574">
        <f t="shared" si="109"/>
        <v>54.9</v>
      </c>
    </row>
    <row r="1575" spans="1:74" x14ac:dyDescent="0.3">
      <c r="A1575" t="s">
        <v>132</v>
      </c>
      <c r="B1575" t="str">
        <f>VLOOKUP(A1575,'class and classification'!$A$1:$B$338,2,FALSE)</f>
        <v>Predominantly Urban</v>
      </c>
      <c r="C1575" t="str">
        <f>VLOOKUP(A1575,'class and classification'!$A$1:$C$338,3,FALSE)</f>
        <v>MD</v>
      </c>
      <c r="D1575">
        <f t="shared" si="90"/>
        <v>73000</v>
      </c>
      <c r="E1575">
        <f t="shared" si="91"/>
        <v>143100</v>
      </c>
      <c r="F1575">
        <f t="shared" si="73"/>
        <v>50.900000000000006</v>
      </c>
      <c r="G1575">
        <f t="shared" si="73"/>
        <v>9.4</v>
      </c>
      <c r="H1575">
        <f t="shared" si="73"/>
        <v>76500</v>
      </c>
      <c r="I1575">
        <f t="shared" si="92"/>
        <v>150200</v>
      </c>
      <c r="J1575">
        <f t="shared" si="74"/>
        <v>50.8</v>
      </c>
      <c r="K1575">
        <f t="shared" si="74"/>
        <v>9.3000000000000007</v>
      </c>
      <c r="L1575">
        <f t="shared" si="74"/>
        <v>71000</v>
      </c>
      <c r="M1575">
        <f t="shared" si="93"/>
        <v>143500</v>
      </c>
      <c r="N1575">
        <f t="shared" si="75"/>
        <v>49.400000000000006</v>
      </c>
      <c r="O1575">
        <f t="shared" si="75"/>
        <v>9.3999999999999986</v>
      </c>
      <c r="P1575">
        <f t="shared" si="75"/>
        <v>74900</v>
      </c>
      <c r="Q1575">
        <f t="shared" si="94"/>
        <v>145200</v>
      </c>
      <c r="R1575">
        <f t="shared" si="76"/>
        <v>51.5</v>
      </c>
      <c r="S1575">
        <f t="shared" si="76"/>
        <v>9.1000000000000014</v>
      </c>
      <c r="T1575">
        <f t="shared" si="76"/>
        <v>68700</v>
      </c>
      <c r="U1575">
        <f t="shared" si="95"/>
        <v>140100</v>
      </c>
      <c r="V1575">
        <f t="shared" si="77"/>
        <v>49</v>
      </c>
      <c r="W1575">
        <f t="shared" si="77"/>
        <v>8.9</v>
      </c>
      <c r="X1575">
        <f t="shared" si="77"/>
        <v>72600</v>
      </c>
      <c r="Y1575">
        <f t="shared" si="96"/>
        <v>137200</v>
      </c>
      <c r="Z1575">
        <f t="shared" si="78"/>
        <v>53</v>
      </c>
      <c r="AA1575">
        <f t="shared" si="78"/>
        <v>10.1</v>
      </c>
      <c r="AB1575">
        <f t="shared" si="78"/>
        <v>65000</v>
      </c>
      <c r="AC1575">
        <f t="shared" si="97"/>
        <v>137000</v>
      </c>
      <c r="AD1575">
        <f t="shared" si="79"/>
        <v>47.5</v>
      </c>
      <c r="AE1575">
        <f t="shared" si="79"/>
        <v>9.6999999999999993</v>
      </c>
      <c r="AF1575">
        <f t="shared" si="79"/>
        <v>69400</v>
      </c>
      <c r="AG1575">
        <f t="shared" si="98"/>
        <v>141100</v>
      </c>
      <c r="AH1575">
        <f t="shared" si="80"/>
        <v>49.2</v>
      </c>
      <c r="AI1575">
        <f t="shared" si="80"/>
        <v>10.099999999999998</v>
      </c>
      <c r="AJ1575">
        <f t="shared" si="80"/>
        <v>69800</v>
      </c>
      <c r="AK1575">
        <f t="shared" si="99"/>
        <v>142800</v>
      </c>
      <c r="AL1575">
        <f t="shared" si="81"/>
        <v>48.800000000000004</v>
      </c>
      <c r="AM1575">
        <f t="shared" si="81"/>
        <v>9.5</v>
      </c>
      <c r="AN1575">
        <f t="shared" si="81"/>
        <v>68100</v>
      </c>
      <c r="AO1575">
        <f t="shared" si="100"/>
        <v>139900</v>
      </c>
      <c r="AP1575">
        <f t="shared" si="82"/>
        <v>48.8</v>
      </c>
      <c r="AQ1575">
        <f t="shared" si="82"/>
        <v>9.6999999999999993</v>
      </c>
      <c r="AR1575">
        <f t="shared" si="82"/>
        <v>70900</v>
      </c>
      <c r="AS1575">
        <f t="shared" si="101"/>
        <v>144800</v>
      </c>
      <c r="AT1575">
        <f t="shared" si="83"/>
        <v>48.9</v>
      </c>
      <c r="AU1575">
        <f t="shared" si="83"/>
        <v>9.8000000000000007</v>
      </c>
      <c r="AV1575">
        <f t="shared" si="83"/>
        <v>69000</v>
      </c>
      <c r="AW1575">
        <f t="shared" si="102"/>
        <v>139700</v>
      </c>
      <c r="AX1575">
        <f t="shared" si="84"/>
        <v>49.400000000000006</v>
      </c>
      <c r="AY1575">
        <f t="shared" si="84"/>
        <v>10</v>
      </c>
      <c r="AZ1575">
        <f t="shared" si="84"/>
        <v>69600</v>
      </c>
      <c r="BA1575">
        <f t="shared" si="103"/>
        <v>136700</v>
      </c>
      <c r="BB1575">
        <f t="shared" si="85"/>
        <v>50.900000000000006</v>
      </c>
      <c r="BC1575">
        <f t="shared" si="85"/>
        <v>11.1</v>
      </c>
      <c r="BD1575">
        <f t="shared" si="85"/>
        <v>72000</v>
      </c>
      <c r="BE1575">
        <f t="shared" si="104"/>
        <v>140400</v>
      </c>
      <c r="BF1575">
        <f t="shared" si="86"/>
        <v>51.300000000000004</v>
      </c>
      <c r="BG1575">
        <f t="shared" si="86"/>
        <v>11</v>
      </c>
      <c r="BH1575">
        <f t="shared" si="86"/>
        <v>76800</v>
      </c>
      <c r="BI1575">
        <f t="shared" si="105"/>
        <v>137700</v>
      </c>
      <c r="BJ1575">
        <f t="shared" si="87"/>
        <v>55.7</v>
      </c>
      <c r="BK1575">
        <f t="shared" si="87"/>
        <v>11.1</v>
      </c>
      <c r="BL1575">
        <f t="shared" si="87"/>
        <v>75900</v>
      </c>
      <c r="BM1575">
        <f t="shared" si="106"/>
        <v>142900</v>
      </c>
      <c r="BN1575">
        <f t="shared" si="88"/>
        <v>53.1</v>
      </c>
      <c r="BO1575">
        <f t="shared" si="88"/>
        <v>11.2</v>
      </c>
      <c r="BP1575">
        <f t="shared" si="88"/>
        <v>75800</v>
      </c>
      <c r="BQ1575">
        <f t="shared" si="107"/>
        <v>139900</v>
      </c>
      <c r="BR1575">
        <f t="shared" si="89"/>
        <v>54.2</v>
      </c>
      <c r="BS1575">
        <f t="shared" si="89"/>
        <v>13.399999999999999</v>
      </c>
      <c r="BT1575">
        <f t="shared" si="89"/>
        <v>90100</v>
      </c>
      <c r="BU1575">
        <f t="shared" si="108"/>
        <v>153200</v>
      </c>
      <c r="BV1575">
        <f t="shared" si="109"/>
        <v>58.8</v>
      </c>
    </row>
    <row r="1576" spans="1:74" x14ac:dyDescent="0.3">
      <c r="A1576" t="s">
        <v>133</v>
      </c>
      <c r="B1576" t="str">
        <f>VLOOKUP(A1576,'class and classification'!$A$1:$B$338,2,FALSE)</f>
        <v>Predominantly Urban</v>
      </c>
      <c r="C1576" t="str">
        <f>VLOOKUP(A1576,'class and classification'!$A$1:$C$338,3,FALSE)</f>
        <v>MD</v>
      </c>
      <c r="D1576">
        <f t="shared" si="90"/>
        <v>48100</v>
      </c>
      <c r="E1576">
        <f t="shared" si="91"/>
        <v>116700</v>
      </c>
      <c r="F1576">
        <f t="shared" si="73"/>
        <v>41.3</v>
      </c>
      <c r="G1576">
        <f t="shared" si="73"/>
        <v>7.8999999999999995</v>
      </c>
      <c r="H1576">
        <f t="shared" si="73"/>
        <v>53000</v>
      </c>
      <c r="I1576">
        <f t="shared" si="92"/>
        <v>118100</v>
      </c>
      <c r="J1576">
        <f t="shared" si="74"/>
        <v>44.900000000000006</v>
      </c>
      <c r="K1576">
        <f t="shared" si="74"/>
        <v>8.7999999999999989</v>
      </c>
      <c r="L1576">
        <f t="shared" si="74"/>
        <v>58800</v>
      </c>
      <c r="M1576">
        <f t="shared" si="93"/>
        <v>121500</v>
      </c>
      <c r="N1576">
        <f t="shared" si="75"/>
        <v>48.4</v>
      </c>
      <c r="O1576">
        <f t="shared" si="75"/>
        <v>9.2000000000000011</v>
      </c>
      <c r="P1576">
        <f t="shared" si="75"/>
        <v>49500</v>
      </c>
      <c r="Q1576">
        <f t="shared" si="94"/>
        <v>120900</v>
      </c>
      <c r="R1576">
        <f t="shared" si="76"/>
        <v>41</v>
      </c>
      <c r="S1576">
        <f t="shared" si="76"/>
        <v>8.6</v>
      </c>
      <c r="T1576">
        <f t="shared" si="76"/>
        <v>46100</v>
      </c>
      <c r="U1576">
        <f t="shared" si="95"/>
        <v>116400</v>
      </c>
      <c r="V1576">
        <f t="shared" si="77"/>
        <v>39.5</v>
      </c>
      <c r="W1576">
        <f t="shared" si="77"/>
        <v>8.6</v>
      </c>
      <c r="X1576">
        <f t="shared" si="77"/>
        <v>48400</v>
      </c>
      <c r="Y1576">
        <f t="shared" si="96"/>
        <v>114800</v>
      </c>
      <c r="Z1576">
        <f t="shared" si="78"/>
        <v>42.1</v>
      </c>
      <c r="AA1576">
        <f t="shared" si="78"/>
        <v>8.5</v>
      </c>
      <c r="AB1576">
        <f t="shared" si="78"/>
        <v>46900</v>
      </c>
      <c r="AC1576">
        <f t="shared" si="97"/>
        <v>117600</v>
      </c>
      <c r="AD1576">
        <f t="shared" si="79"/>
        <v>39.9</v>
      </c>
      <c r="AE1576">
        <f t="shared" si="79"/>
        <v>8.1000000000000014</v>
      </c>
      <c r="AF1576">
        <f t="shared" si="79"/>
        <v>53700</v>
      </c>
      <c r="AG1576">
        <f t="shared" si="98"/>
        <v>128100</v>
      </c>
      <c r="AH1576">
        <f t="shared" si="80"/>
        <v>41.9</v>
      </c>
      <c r="AI1576">
        <f t="shared" si="80"/>
        <v>8.5</v>
      </c>
      <c r="AJ1576">
        <f t="shared" si="80"/>
        <v>50100</v>
      </c>
      <c r="AK1576">
        <f t="shared" si="99"/>
        <v>130300</v>
      </c>
      <c r="AL1576">
        <f t="shared" si="81"/>
        <v>38.4</v>
      </c>
      <c r="AM1576">
        <f t="shared" si="81"/>
        <v>7.8</v>
      </c>
      <c r="AN1576">
        <f t="shared" si="81"/>
        <v>52800</v>
      </c>
      <c r="AO1576">
        <f t="shared" si="100"/>
        <v>128600</v>
      </c>
      <c r="AP1576">
        <f t="shared" si="82"/>
        <v>41</v>
      </c>
      <c r="AQ1576">
        <f t="shared" si="82"/>
        <v>8.9</v>
      </c>
      <c r="AR1576">
        <f t="shared" si="82"/>
        <v>50600</v>
      </c>
      <c r="AS1576">
        <f t="shared" si="101"/>
        <v>126100</v>
      </c>
      <c r="AT1576">
        <f t="shared" si="83"/>
        <v>40.1</v>
      </c>
      <c r="AU1576">
        <f t="shared" si="83"/>
        <v>8.6999999999999993</v>
      </c>
      <c r="AV1576">
        <f t="shared" si="83"/>
        <v>58200</v>
      </c>
      <c r="AW1576">
        <f t="shared" si="102"/>
        <v>135100</v>
      </c>
      <c r="AX1576">
        <f t="shared" si="84"/>
        <v>43.1</v>
      </c>
      <c r="AY1576">
        <f t="shared" si="84"/>
        <v>9.1999999999999993</v>
      </c>
      <c r="AZ1576">
        <f t="shared" si="84"/>
        <v>50300</v>
      </c>
      <c r="BA1576">
        <f t="shared" si="103"/>
        <v>125300</v>
      </c>
      <c r="BB1576">
        <f t="shared" si="85"/>
        <v>40.1</v>
      </c>
      <c r="BC1576">
        <f t="shared" si="85"/>
        <v>9.6999999999999993</v>
      </c>
      <c r="BD1576">
        <f t="shared" si="85"/>
        <v>57800</v>
      </c>
      <c r="BE1576">
        <f t="shared" si="104"/>
        <v>132000</v>
      </c>
      <c r="BF1576">
        <f t="shared" si="86"/>
        <v>43.7</v>
      </c>
      <c r="BG1576">
        <f t="shared" si="86"/>
        <v>9.9</v>
      </c>
      <c r="BH1576">
        <f t="shared" si="86"/>
        <v>59200</v>
      </c>
      <c r="BI1576">
        <f t="shared" si="105"/>
        <v>141300</v>
      </c>
      <c r="BJ1576">
        <f t="shared" si="87"/>
        <v>41.9</v>
      </c>
      <c r="BK1576">
        <f t="shared" si="87"/>
        <v>9.1000000000000014</v>
      </c>
      <c r="BL1576">
        <f t="shared" si="87"/>
        <v>62900</v>
      </c>
      <c r="BM1576">
        <f t="shared" si="106"/>
        <v>147200</v>
      </c>
      <c r="BN1576">
        <f t="shared" si="88"/>
        <v>42.6</v>
      </c>
      <c r="BO1576">
        <f t="shared" si="88"/>
        <v>9.5</v>
      </c>
      <c r="BP1576">
        <f t="shared" si="88"/>
        <v>73100</v>
      </c>
      <c r="BQ1576">
        <f t="shared" si="107"/>
        <v>147400</v>
      </c>
      <c r="BR1576">
        <f t="shared" si="89"/>
        <v>49.7</v>
      </c>
      <c r="BS1576">
        <f t="shared" si="89"/>
        <v>12.900000000000002</v>
      </c>
      <c r="BT1576">
        <f t="shared" si="89"/>
        <v>73600</v>
      </c>
      <c r="BU1576">
        <f t="shared" si="108"/>
        <v>154400</v>
      </c>
      <c r="BV1576">
        <f t="shared" si="109"/>
        <v>47.7</v>
      </c>
    </row>
    <row r="1577" spans="1:74" x14ac:dyDescent="0.3">
      <c r="A1577" t="s">
        <v>134</v>
      </c>
      <c r="B1577" t="str">
        <f>VLOOKUP(A1577,'class and classification'!$A$1:$B$338,2,FALSE)</f>
        <v>Predominantly Urban</v>
      </c>
      <c r="C1577" t="str">
        <f>VLOOKUP(A1577,'class and classification'!$A$1:$C$338,3,FALSE)</f>
        <v>MD</v>
      </c>
      <c r="D1577">
        <f t="shared" si="90"/>
        <v>52200</v>
      </c>
      <c r="E1577">
        <f t="shared" si="91"/>
        <v>96300</v>
      </c>
      <c r="F1577">
        <f t="shared" si="73"/>
        <v>54.3</v>
      </c>
      <c r="G1577">
        <f t="shared" si="73"/>
        <v>8.6</v>
      </c>
      <c r="H1577">
        <f t="shared" si="73"/>
        <v>53500</v>
      </c>
      <c r="I1577">
        <f t="shared" si="92"/>
        <v>96600</v>
      </c>
      <c r="J1577">
        <f t="shared" si="74"/>
        <v>55.4</v>
      </c>
      <c r="K1577">
        <f t="shared" si="74"/>
        <v>9.3000000000000007</v>
      </c>
      <c r="L1577">
        <f t="shared" si="74"/>
        <v>55900</v>
      </c>
      <c r="M1577">
        <f t="shared" si="93"/>
        <v>99700</v>
      </c>
      <c r="N1577">
        <f t="shared" si="75"/>
        <v>56</v>
      </c>
      <c r="O1577">
        <f t="shared" si="75"/>
        <v>9.4</v>
      </c>
      <c r="P1577">
        <f t="shared" si="75"/>
        <v>53000</v>
      </c>
      <c r="Q1577">
        <f t="shared" si="94"/>
        <v>96000</v>
      </c>
      <c r="R1577">
        <f t="shared" si="76"/>
        <v>55.1</v>
      </c>
      <c r="S1577">
        <f t="shared" si="76"/>
        <v>10</v>
      </c>
      <c r="T1577">
        <f t="shared" si="76"/>
        <v>54300</v>
      </c>
      <c r="U1577">
        <f t="shared" si="95"/>
        <v>94900</v>
      </c>
      <c r="V1577">
        <f t="shared" si="77"/>
        <v>57.2</v>
      </c>
      <c r="W1577">
        <f t="shared" si="77"/>
        <v>10.4</v>
      </c>
      <c r="X1577">
        <f t="shared" si="77"/>
        <v>50400</v>
      </c>
      <c r="Y1577">
        <f t="shared" si="96"/>
        <v>87300</v>
      </c>
      <c r="Z1577">
        <f t="shared" si="78"/>
        <v>57.7</v>
      </c>
      <c r="AA1577">
        <f t="shared" si="78"/>
        <v>10.399999999999999</v>
      </c>
      <c r="AB1577">
        <f t="shared" si="78"/>
        <v>51800</v>
      </c>
      <c r="AC1577">
        <f t="shared" si="97"/>
        <v>88500</v>
      </c>
      <c r="AD1577">
        <f t="shared" si="79"/>
        <v>58.5</v>
      </c>
      <c r="AE1577">
        <f t="shared" si="79"/>
        <v>10.8</v>
      </c>
      <c r="AF1577">
        <f t="shared" si="79"/>
        <v>55300</v>
      </c>
      <c r="AG1577">
        <f t="shared" si="98"/>
        <v>94500</v>
      </c>
      <c r="AH1577">
        <f t="shared" si="80"/>
        <v>58.6</v>
      </c>
      <c r="AI1577">
        <f t="shared" si="80"/>
        <v>10.1</v>
      </c>
      <c r="AJ1577">
        <f t="shared" si="80"/>
        <v>54900</v>
      </c>
      <c r="AK1577">
        <f t="shared" si="99"/>
        <v>96000</v>
      </c>
      <c r="AL1577">
        <f t="shared" si="81"/>
        <v>57.2</v>
      </c>
      <c r="AM1577">
        <f t="shared" si="81"/>
        <v>9.1</v>
      </c>
      <c r="AN1577">
        <f t="shared" si="81"/>
        <v>53000</v>
      </c>
      <c r="AO1577">
        <f t="shared" si="100"/>
        <v>96000</v>
      </c>
      <c r="AP1577">
        <f t="shared" si="82"/>
        <v>55.3</v>
      </c>
      <c r="AQ1577">
        <f t="shared" si="82"/>
        <v>9.2000000000000011</v>
      </c>
      <c r="AR1577">
        <f t="shared" si="82"/>
        <v>53100</v>
      </c>
      <c r="AS1577">
        <f t="shared" si="101"/>
        <v>94500</v>
      </c>
      <c r="AT1577">
        <f t="shared" si="83"/>
        <v>56.2</v>
      </c>
      <c r="AU1577">
        <f t="shared" si="83"/>
        <v>9.6</v>
      </c>
      <c r="AV1577">
        <f t="shared" si="83"/>
        <v>56000</v>
      </c>
      <c r="AW1577">
        <f t="shared" si="102"/>
        <v>95000</v>
      </c>
      <c r="AX1577">
        <f t="shared" si="84"/>
        <v>59.1</v>
      </c>
      <c r="AY1577">
        <f t="shared" si="84"/>
        <v>10.1</v>
      </c>
      <c r="AZ1577">
        <f t="shared" si="84"/>
        <v>55900</v>
      </c>
      <c r="BA1577">
        <f t="shared" si="103"/>
        <v>98800</v>
      </c>
      <c r="BB1577">
        <f t="shared" si="85"/>
        <v>56.600000000000009</v>
      </c>
      <c r="BC1577">
        <f t="shared" si="85"/>
        <v>9.1999999999999993</v>
      </c>
      <c r="BD1577">
        <f t="shared" si="85"/>
        <v>61000</v>
      </c>
      <c r="BE1577">
        <f t="shared" si="104"/>
        <v>104000</v>
      </c>
      <c r="BF1577">
        <f t="shared" si="86"/>
        <v>58.599999999999994</v>
      </c>
      <c r="BG1577">
        <f t="shared" si="86"/>
        <v>9.5</v>
      </c>
      <c r="BH1577">
        <f t="shared" si="86"/>
        <v>60300</v>
      </c>
      <c r="BI1577">
        <f t="shared" si="105"/>
        <v>100300</v>
      </c>
      <c r="BJ1577">
        <f t="shared" si="87"/>
        <v>60.1</v>
      </c>
      <c r="BK1577">
        <f t="shared" si="87"/>
        <v>9.9</v>
      </c>
      <c r="BL1577">
        <f t="shared" si="87"/>
        <v>64200</v>
      </c>
      <c r="BM1577">
        <f t="shared" si="106"/>
        <v>102100</v>
      </c>
      <c r="BN1577">
        <f t="shared" si="88"/>
        <v>62.8</v>
      </c>
      <c r="BO1577">
        <f t="shared" si="88"/>
        <v>10.5</v>
      </c>
      <c r="BP1577">
        <f t="shared" si="88"/>
        <v>60100</v>
      </c>
      <c r="BQ1577">
        <f t="shared" si="107"/>
        <v>102900</v>
      </c>
      <c r="BR1577">
        <f t="shared" si="89"/>
        <v>58.400000000000006</v>
      </c>
      <c r="BS1577">
        <f t="shared" si="89"/>
        <v>11.7</v>
      </c>
      <c r="BT1577">
        <f t="shared" si="89"/>
        <v>58500</v>
      </c>
      <c r="BU1577">
        <f t="shared" si="108"/>
        <v>101300</v>
      </c>
      <c r="BV1577">
        <f t="shared" si="109"/>
        <v>57.7</v>
      </c>
    </row>
    <row r="1578" spans="1:74" x14ac:dyDescent="0.3">
      <c r="A1578" t="s">
        <v>135</v>
      </c>
      <c r="B1578" t="str">
        <f>VLOOKUP(A1578,'class and classification'!$A$1:$B$338,2,FALSE)</f>
        <v>Predominantly Urban</v>
      </c>
      <c r="C1578" t="str">
        <f>VLOOKUP(A1578,'class and classification'!$A$1:$C$338,3,FALSE)</f>
        <v>MD</v>
      </c>
      <c r="D1578">
        <f t="shared" si="90"/>
        <v>49600</v>
      </c>
      <c r="E1578">
        <f t="shared" si="91"/>
        <v>110600</v>
      </c>
      <c r="F1578">
        <f t="shared" si="73"/>
        <v>44.9</v>
      </c>
      <c r="G1578">
        <f t="shared" si="73"/>
        <v>8.6999999999999993</v>
      </c>
      <c r="H1578">
        <f t="shared" si="73"/>
        <v>49000</v>
      </c>
      <c r="I1578">
        <f t="shared" si="92"/>
        <v>110600</v>
      </c>
      <c r="J1578">
        <f t="shared" si="74"/>
        <v>44.3</v>
      </c>
      <c r="K1578">
        <f t="shared" si="74"/>
        <v>8.8999999999999986</v>
      </c>
      <c r="L1578">
        <f t="shared" si="74"/>
        <v>46700</v>
      </c>
      <c r="M1578">
        <f t="shared" si="93"/>
        <v>107100</v>
      </c>
      <c r="N1578">
        <f t="shared" si="75"/>
        <v>43.7</v>
      </c>
      <c r="O1578">
        <f t="shared" si="75"/>
        <v>9.1999999999999993</v>
      </c>
      <c r="P1578">
        <f t="shared" si="75"/>
        <v>55100</v>
      </c>
      <c r="Q1578">
        <f t="shared" si="94"/>
        <v>114400</v>
      </c>
      <c r="R1578">
        <f t="shared" si="76"/>
        <v>48.199999999999996</v>
      </c>
      <c r="S1578">
        <f t="shared" si="76"/>
        <v>9.4</v>
      </c>
      <c r="T1578">
        <f t="shared" si="76"/>
        <v>50600</v>
      </c>
      <c r="U1578">
        <f t="shared" si="95"/>
        <v>114500</v>
      </c>
      <c r="V1578">
        <f t="shared" si="77"/>
        <v>44.300000000000004</v>
      </c>
      <c r="W1578">
        <f t="shared" si="77"/>
        <v>9.1</v>
      </c>
      <c r="X1578">
        <f t="shared" si="77"/>
        <v>49700</v>
      </c>
      <c r="Y1578">
        <f t="shared" si="96"/>
        <v>108200</v>
      </c>
      <c r="Z1578">
        <f t="shared" si="78"/>
        <v>46</v>
      </c>
      <c r="AA1578">
        <f t="shared" si="78"/>
        <v>9.6</v>
      </c>
      <c r="AB1578">
        <f t="shared" si="78"/>
        <v>46500</v>
      </c>
      <c r="AC1578">
        <f t="shared" si="97"/>
        <v>106200</v>
      </c>
      <c r="AD1578">
        <f t="shared" si="79"/>
        <v>43.8</v>
      </c>
      <c r="AE1578">
        <f t="shared" si="79"/>
        <v>9.3000000000000007</v>
      </c>
      <c r="AF1578">
        <f t="shared" si="79"/>
        <v>54100</v>
      </c>
      <c r="AG1578">
        <f t="shared" si="98"/>
        <v>110300</v>
      </c>
      <c r="AH1578">
        <f t="shared" si="80"/>
        <v>49</v>
      </c>
      <c r="AI1578">
        <f t="shared" si="80"/>
        <v>10</v>
      </c>
      <c r="AJ1578">
        <f t="shared" si="80"/>
        <v>53500</v>
      </c>
      <c r="AK1578">
        <f t="shared" si="99"/>
        <v>110300</v>
      </c>
      <c r="AL1578">
        <f t="shared" si="81"/>
        <v>48.500000000000007</v>
      </c>
      <c r="AM1578">
        <f t="shared" si="81"/>
        <v>10</v>
      </c>
      <c r="AN1578">
        <f t="shared" si="81"/>
        <v>49600</v>
      </c>
      <c r="AO1578">
        <f t="shared" si="100"/>
        <v>105800</v>
      </c>
      <c r="AP1578">
        <f t="shared" si="82"/>
        <v>46.800000000000004</v>
      </c>
      <c r="AQ1578">
        <f t="shared" si="82"/>
        <v>10.1</v>
      </c>
      <c r="AR1578">
        <f t="shared" si="82"/>
        <v>53500</v>
      </c>
      <c r="AS1578">
        <f t="shared" si="101"/>
        <v>115500</v>
      </c>
      <c r="AT1578">
        <f t="shared" si="83"/>
        <v>46.3</v>
      </c>
      <c r="AU1578">
        <f t="shared" si="83"/>
        <v>9.9</v>
      </c>
      <c r="AV1578">
        <f t="shared" si="83"/>
        <v>50600</v>
      </c>
      <c r="AW1578">
        <f t="shared" si="102"/>
        <v>110600</v>
      </c>
      <c r="AX1578">
        <f t="shared" si="84"/>
        <v>45.8</v>
      </c>
      <c r="AY1578">
        <f t="shared" si="84"/>
        <v>9.6</v>
      </c>
      <c r="AZ1578">
        <f t="shared" si="84"/>
        <v>56400</v>
      </c>
      <c r="BA1578">
        <f t="shared" si="103"/>
        <v>115500</v>
      </c>
      <c r="BB1578">
        <f t="shared" si="85"/>
        <v>48.900000000000006</v>
      </c>
      <c r="BC1578">
        <f t="shared" si="85"/>
        <v>10.5</v>
      </c>
      <c r="BD1578">
        <f t="shared" si="85"/>
        <v>63400</v>
      </c>
      <c r="BE1578">
        <f t="shared" si="104"/>
        <v>124400</v>
      </c>
      <c r="BF1578">
        <f t="shared" si="86"/>
        <v>50.9</v>
      </c>
      <c r="BG1578">
        <f t="shared" si="86"/>
        <v>10.399999999999999</v>
      </c>
      <c r="BH1578">
        <f t="shared" si="86"/>
        <v>63800</v>
      </c>
      <c r="BI1578">
        <f t="shared" si="105"/>
        <v>123500</v>
      </c>
      <c r="BJ1578">
        <f t="shared" si="87"/>
        <v>51.599999999999994</v>
      </c>
      <c r="BK1578">
        <f t="shared" si="87"/>
        <v>10.5</v>
      </c>
      <c r="BL1578">
        <f t="shared" si="87"/>
        <v>64800</v>
      </c>
      <c r="BM1578">
        <f t="shared" si="106"/>
        <v>125000</v>
      </c>
      <c r="BN1578">
        <f t="shared" si="88"/>
        <v>51.900000000000006</v>
      </c>
      <c r="BO1578">
        <f t="shared" si="88"/>
        <v>10.4</v>
      </c>
      <c r="BP1578">
        <f t="shared" si="88"/>
        <v>62900</v>
      </c>
      <c r="BQ1578">
        <f t="shared" si="107"/>
        <v>127800</v>
      </c>
      <c r="BR1578">
        <f t="shared" si="89"/>
        <v>49.3</v>
      </c>
      <c r="BS1578">
        <f t="shared" si="89"/>
        <v>11.700000000000001</v>
      </c>
      <c r="BT1578">
        <f t="shared" si="89"/>
        <v>59700</v>
      </c>
      <c r="BU1578">
        <f t="shared" si="108"/>
        <v>123100</v>
      </c>
      <c r="BV1578">
        <f t="shared" si="109"/>
        <v>48.499999999999993</v>
      </c>
    </row>
    <row r="1579" spans="1:74" x14ac:dyDescent="0.3">
      <c r="A1579" t="s">
        <v>136</v>
      </c>
      <c r="B1579" t="str">
        <f>VLOOKUP(A1579,'class and classification'!$A$1:$B$338,2,FALSE)</f>
        <v>Predominantly Urban</v>
      </c>
      <c r="C1579" t="str">
        <f>VLOOKUP(A1579,'class and classification'!$A$1:$C$338,3,FALSE)</f>
        <v>MD</v>
      </c>
      <c r="D1579">
        <f t="shared" si="90"/>
        <v>43900</v>
      </c>
      <c r="E1579">
        <f t="shared" si="91"/>
        <v>101700</v>
      </c>
      <c r="F1579">
        <f t="shared" si="73"/>
        <v>43.2</v>
      </c>
      <c r="G1579">
        <f t="shared" si="73"/>
        <v>8.5</v>
      </c>
      <c r="H1579">
        <f t="shared" si="73"/>
        <v>44900</v>
      </c>
      <c r="I1579">
        <f t="shared" si="92"/>
        <v>105900</v>
      </c>
      <c r="J1579">
        <f t="shared" si="74"/>
        <v>42.4</v>
      </c>
      <c r="K1579">
        <f t="shared" si="74"/>
        <v>8.6999999999999993</v>
      </c>
      <c r="L1579">
        <f t="shared" si="74"/>
        <v>44600</v>
      </c>
      <c r="M1579">
        <f t="shared" si="93"/>
        <v>105200</v>
      </c>
      <c r="N1579">
        <f t="shared" si="75"/>
        <v>42.5</v>
      </c>
      <c r="O1579">
        <f t="shared" si="75"/>
        <v>8.8000000000000007</v>
      </c>
      <c r="P1579">
        <f t="shared" si="75"/>
        <v>46000</v>
      </c>
      <c r="Q1579">
        <f t="shared" si="94"/>
        <v>100400</v>
      </c>
      <c r="R1579">
        <f t="shared" si="76"/>
        <v>45.599999999999994</v>
      </c>
      <c r="S1579">
        <f t="shared" si="76"/>
        <v>9.3000000000000007</v>
      </c>
      <c r="T1579">
        <f t="shared" si="76"/>
        <v>48300</v>
      </c>
      <c r="U1579">
        <f t="shared" si="95"/>
        <v>98600</v>
      </c>
      <c r="V1579">
        <f t="shared" si="77"/>
        <v>49</v>
      </c>
      <c r="W1579">
        <f t="shared" si="77"/>
        <v>9.8000000000000007</v>
      </c>
      <c r="X1579">
        <f t="shared" si="77"/>
        <v>43100</v>
      </c>
      <c r="Y1579">
        <f t="shared" si="96"/>
        <v>98600</v>
      </c>
      <c r="Z1579">
        <f t="shared" si="78"/>
        <v>43.699999999999996</v>
      </c>
      <c r="AA1579">
        <f t="shared" si="78"/>
        <v>9.1000000000000014</v>
      </c>
      <c r="AB1579">
        <f t="shared" si="78"/>
        <v>43800</v>
      </c>
      <c r="AC1579">
        <f t="shared" si="97"/>
        <v>95900</v>
      </c>
      <c r="AD1579">
        <f t="shared" si="79"/>
        <v>45.599999999999994</v>
      </c>
      <c r="AE1579">
        <f t="shared" si="79"/>
        <v>9.3999999999999986</v>
      </c>
      <c r="AF1579">
        <f t="shared" si="79"/>
        <v>44000</v>
      </c>
      <c r="AG1579">
        <f t="shared" si="98"/>
        <v>98800</v>
      </c>
      <c r="AH1579">
        <f t="shared" si="80"/>
        <v>44.5</v>
      </c>
      <c r="AI1579">
        <f t="shared" si="80"/>
        <v>9.1000000000000014</v>
      </c>
      <c r="AJ1579">
        <f t="shared" si="80"/>
        <v>45300</v>
      </c>
      <c r="AK1579">
        <f t="shared" si="99"/>
        <v>103000</v>
      </c>
      <c r="AL1579">
        <f t="shared" si="81"/>
        <v>43.9</v>
      </c>
      <c r="AM1579">
        <f t="shared" si="81"/>
        <v>9</v>
      </c>
      <c r="AN1579">
        <f t="shared" si="81"/>
        <v>43800</v>
      </c>
      <c r="AO1579">
        <f t="shared" si="100"/>
        <v>102100</v>
      </c>
      <c r="AP1579">
        <f t="shared" si="82"/>
        <v>42.8</v>
      </c>
      <c r="AQ1579">
        <f t="shared" si="82"/>
        <v>8.6999999999999993</v>
      </c>
      <c r="AR1579">
        <f t="shared" si="82"/>
        <v>43600</v>
      </c>
      <c r="AS1579">
        <f t="shared" si="101"/>
        <v>102800</v>
      </c>
      <c r="AT1579">
        <f t="shared" si="83"/>
        <v>42.5</v>
      </c>
      <c r="AU1579">
        <f t="shared" si="83"/>
        <v>8.8000000000000007</v>
      </c>
      <c r="AV1579">
        <f t="shared" si="83"/>
        <v>45200</v>
      </c>
      <c r="AW1579">
        <f t="shared" si="102"/>
        <v>105700</v>
      </c>
      <c r="AX1579">
        <f t="shared" si="84"/>
        <v>42.7</v>
      </c>
      <c r="AY1579">
        <f t="shared" si="84"/>
        <v>9.2999999999999989</v>
      </c>
      <c r="AZ1579">
        <f t="shared" si="84"/>
        <v>47400</v>
      </c>
      <c r="BA1579">
        <f t="shared" si="103"/>
        <v>107000</v>
      </c>
      <c r="BB1579">
        <f t="shared" si="85"/>
        <v>44.2</v>
      </c>
      <c r="BC1579">
        <f t="shared" si="85"/>
        <v>9.7999999999999989</v>
      </c>
      <c r="BD1579">
        <f t="shared" si="85"/>
        <v>48100</v>
      </c>
      <c r="BE1579">
        <f t="shared" si="104"/>
        <v>108700</v>
      </c>
      <c r="BF1579">
        <f t="shared" si="86"/>
        <v>44.3</v>
      </c>
      <c r="BG1579">
        <f t="shared" si="86"/>
        <v>9.7000000000000011</v>
      </c>
      <c r="BH1579">
        <f t="shared" si="86"/>
        <v>50200</v>
      </c>
      <c r="BI1579">
        <f t="shared" si="105"/>
        <v>109900</v>
      </c>
      <c r="BJ1579">
        <f t="shared" si="87"/>
        <v>45.599999999999994</v>
      </c>
      <c r="BK1579">
        <f t="shared" si="87"/>
        <v>9.8999999999999986</v>
      </c>
      <c r="BL1579">
        <f t="shared" si="87"/>
        <v>52900</v>
      </c>
      <c r="BM1579">
        <f t="shared" si="106"/>
        <v>112900</v>
      </c>
      <c r="BN1579">
        <f t="shared" si="88"/>
        <v>46.800000000000004</v>
      </c>
      <c r="BO1579">
        <f t="shared" si="88"/>
        <v>10.1</v>
      </c>
      <c r="BP1579">
        <f t="shared" si="88"/>
        <v>56900</v>
      </c>
      <c r="BQ1579">
        <f t="shared" si="107"/>
        <v>121000</v>
      </c>
      <c r="BR1579">
        <f t="shared" si="89"/>
        <v>46.8</v>
      </c>
      <c r="BS1579">
        <f t="shared" si="89"/>
        <v>11.7</v>
      </c>
      <c r="BT1579">
        <f t="shared" si="89"/>
        <v>61800</v>
      </c>
      <c r="BU1579">
        <f t="shared" si="108"/>
        <v>118300</v>
      </c>
      <c r="BV1579">
        <f t="shared" si="109"/>
        <v>52.199999999999996</v>
      </c>
    </row>
    <row r="1580" spans="1:74" x14ac:dyDescent="0.3">
      <c r="A1580" t="s">
        <v>137</v>
      </c>
      <c r="B1580" t="str">
        <f>VLOOKUP(A1580,'class and classification'!$A$1:$B$338,2,FALSE)</f>
        <v>Urban with Significant Rural</v>
      </c>
      <c r="C1580" t="str">
        <f>VLOOKUP(A1580,'class and classification'!$A$1:$C$338,3,FALSE)</f>
        <v>SC</v>
      </c>
      <c r="D1580">
        <f t="shared" si="90"/>
        <v>136800</v>
      </c>
      <c r="E1580">
        <f t="shared" si="91"/>
        <v>268100</v>
      </c>
      <c r="F1580">
        <f t="shared" si="73"/>
        <v>51</v>
      </c>
      <c r="G1580">
        <f t="shared" si="73"/>
        <v>5</v>
      </c>
      <c r="H1580">
        <f t="shared" si="73"/>
        <v>141100</v>
      </c>
      <c r="I1580">
        <f t="shared" si="92"/>
        <v>273000</v>
      </c>
      <c r="J1580">
        <f t="shared" si="74"/>
        <v>51.7</v>
      </c>
      <c r="K1580">
        <f t="shared" si="74"/>
        <v>5.2</v>
      </c>
      <c r="L1580">
        <f t="shared" si="74"/>
        <v>155700</v>
      </c>
      <c r="M1580">
        <f t="shared" si="93"/>
        <v>285400</v>
      </c>
      <c r="N1580">
        <f t="shared" si="75"/>
        <v>54.5</v>
      </c>
      <c r="O1580">
        <f t="shared" si="75"/>
        <v>8.6000000000000014</v>
      </c>
      <c r="P1580">
        <f t="shared" si="75"/>
        <v>146500</v>
      </c>
      <c r="Q1580">
        <f t="shared" si="94"/>
        <v>274600</v>
      </c>
      <c r="R1580">
        <f t="shared" si="76"/>
        <v>53.4</v>
      </c>
      <c r="S1580">
        <f t="shared" si="76"/>
        <v>9.1</v>
      </c>
      <c r="T1580">
        <f t="shared" si="76"/>
        <v>148500</v>
      </c>
      <c r="U1580">
        <f t="shared" si="95"/>
        <v>274800</v>
      </c>
      <c r="V1580">
        <f t="shared" si="77"/>
        <v>54.100000000000009</v>
      </c>
      <c r="W1580">
        <f t="shared" si="77"/>
        <v>9.2999999999999989</v>
      </c>
      <c r="X1580">
        <f t="shared" si="77"/>
        <v>141900</v>
      </c>
      <c r="Y1580">
        <f t="shared" si="96"/>
        <v>275800</v>
      </c>
      <c r="Z1580">
        <f t="shared" si="78"/>
        <v>51.5</v>
      </c>
      <c r="AA1580">
        <f t="shared" si="78"/>
        <v>9.3000000000000007</v>
      </c>
      <c r="AB1580">
        <f t="shared" si="78"/>
        <v>153100</v>
      </c>
      <c r="AC1580">
        <f t="shared" si="97"/>
        <v>271600</v>
      </c>
      <c r="AD1580">
        <f t="shared" si="79"/>
        <v>56.5</v>
      </c>
      <c r="AE1580">
        <f t="shared" si="79"/>
        <v>9.8000000000000007</v>
      </c>
      <c r="AF1580">
        <f t="shared" si="79"/>
        <v>153800</v>
      </c>
      <c r="AG1580">
        <f t="shared" si="98"/>
        <v>267700</v>
      </c>
      <c r="AH1580">
        <f t="shared" si="80"/>
        <v>57.399999999999991</v>
      </c>
      <c r="AI1580">
        <f t="shared" si="80"/>
        <v>10.399999999999999</v>
      </c>
      <c r="AJ1580">
        <f t="shared" si="80"/>
        <v>158200</v>
      </c>
      <c r="AK1580">
        <f t="shared" si="99"/>
        <v>276700</v>
      </c>
      <c r="AL1580">
        <f t="shared" si="81"/>
        <v>57.199999999999996</v>
      </c>
      <c r="AM1580">
        <f t="shared" si="81"/>
        <v>9.6999999999999993</v>
      </c>
      <c r="AN1580">
        <f t="shared" si="81"/>
        <v>161200</v>
      </c>
      <c r="AO1580">
        <f t="shared" si="100"/>
        <v>287400</v>
      </c>
      <c r="AP1580">
        <f t="shared" si="82"/>
        <v>56</v>
      </c>
      <c r="AQ1580">
        <f t="shared" si="82"/>
        <v>9.6</v>
      </c>
      <c r="AR1580">
        <f t="shared" si="82"/>
        <v>171600</v>
      </c>
      <c r="AS1580">
        <f t="shared" si="101"/>
        <v>290400</v>
      </c>
      <c r="AT1580">
        <f t="shared" si="83"/>
        <v>59.000000000000007</v>
      </c>
      <c r="AU1580">
        <f t="shared" si="83"/>
        <v>9.4</v>
      </c>
      <c r="AV1580">
        <f t="shared" si="83"/>
        <v>153800</v>
      </c>
      <c r="AW1580">
        <f t="shared" si="102"/>
        <v>278300</v>
      </c>
      <c r="AX1580">
        <f t="shared" si="84"/>
        <v>55.3</v>
      </c>
      <c r="AY1580">
        <f t="shared" si="84"/>
        <v>9.6000000000000014</v>
      </c>
      <c r="AZ1580">
        <f t="shared" si="84"/>
        <v>168300</v>
      </c>
      <c r="BA1580">
        <f t="shared" si="103"/>
        <v>285400</v>
      </c>
      <c r="BB1580">
        <f t="shared" si="85"/>
        <v>58.999999999999993</v>
      </c>
      <c r="BC1580">
        <f t="shared" si="85"/>
        <v>10</v>
      </c>
      <c r="BD1580">
        <f t="shared" si="85"/>
        <v>163400</v>
      </c>
      <c r="BE1580">
        <f t="shared" si="104"/>
        <v>281800</v>
      </c>
      <c r="BF1580">
        <f t="shared" si="86"/>
        <v>57.900000000000006</v>
      </c>
      <c r="BG1580">
        <f t="shared" si="86"/>
        <v>9.5</v>
      </c>
      <c r="BH1580">
        <f t="shared" si="86"/>
        <v>171600</v>
      </c>
      <c r="BI1580">
        <f t="shared" si="105"/>
        <v>293500</v>
      </c>
      <c r="BJ1580">
        <f t="shared" si="87"/>
        <v>58.5</v>
      </c>
      <c r="BK1580">
        <f t="shared" si="87"/>
        <v>9.6999999999999993</v>
      </c>
      <c r="BL1580">
        <f t="shared" si="87"/>
        <v>166900</v>
      </c>
      <c r="BM1580">
        <f t="shared" si="106"/>
        <v>288000</v>
      </c>
      <c r="BN1580">
        <f t="shared" si="88"/>
        <v>58</v>
      </c>
      <c r="BO1580">
        <f t="shared" si="88"/>
        <v>9.8000000000000007</v>
      </c>
      <c r="BP1580">
        <f t="shared" si="88"/>
        <v>161700</v>
      </c>
      <c r="BQ1580">
        <f t="shared" si="107"/>
        <v>287900</v>
      </c>
      <c r="BR1580">
        <f t="shared" si="89"/>
        <v>56.199999999999996</v>
      </c>
      <c r="BS1580">
        <f t="shared" si="89"/>
        <v>10.1</v>
      </c>
      <c r="BT1580">
        <f t="shared" si="89"/>
        <v>166400</v>
      </c>
      <c r="BU1580">
        <f t="shared" si="108"/>
        <v>288400</v>
      </c>
      <c r="BV1580">
        <f t="shared" si="109"/>
        <v>57.8</v>
      </c>
    </row>
    <row r="1581" spans="1:74" x14ac:dyDescent="0.3">
      <c r="A1581" t="s">
        <v>138</v>
      </c>
      <c r="B1581" t="str">
        <f>VLOOKUP(A1581,'class and classification'!$A$1:$B$338,2,FALSE)</f>
        <v>Urban with Significant Rural</v>
      </c>
      <c r="C1581" t="str">
        <f>VLOOKUP(A1581,'class and classification'!$A$1:$C$338,3,FALSE)</f>
        <v>UA</v>
      </c>
      <c r="D1581">
        <f t="shared" si="90"/>
        <v>38500</v>
      </c>
      <c r="E1581">
        <f t="shared" si="91"/>
        <v>76500</v>
      </c>
      <c r="F1581">
        <f t="shared" si="73"/>
        <v>50.3</v>
      </c>
      <c r="G1581">
        <f t="shared" si="73"/>
        <v>13</v>
      </c>
      <c r="H1581">
        <f t="shared" si="73"/>
        <v>39000</v>
      </c>
      <c r="I1581">
        <f t="shared" si="92"/>
        <v>79000</v>
      </c>
      <c r="J1581">
        <f t="shared" si="74"/>
        <v>49.4</v>
      </c>
      <c r="K1581">
        <f t="shared" si="74"/>
        <v>12.3</v>
      </c>
      <c r="L1581">
        <f t="shared" si="74"/>
        <v>40000</v>
      </c>
      <c r="M1581">
        <f t="shared" si="93"/>
        <v>76000</v>
      </c>
      <c r="N1581">
        <f t="shared" si="75"/>
        <v>52.5</v>
      </c>
      <c r="O1581">
        <f t="shared" si="75"/>
        <v>16.5</v>
      </c>
      <c r="P1581">
        <f t="shared" si="75"/>
        <v>43100</v>
      </c>
      <c r="Q1581">
        <f t="shared" si="94"/>
        <v>76400</v>
      </c>
      <c r="R1581">
        <f t="shared" si="76"/>
        <v>56.399999999999991</v>
      </c>
      <c r="S1581">
        <f t="shared" si="76"/>
        <v>16.8</v>
      </c>
      <c r="T1581">
        <f t="shared" si="76"/>
        <v>37000</v>
      </c>
      <c r="U1581">
        <f t="shared" si="95"/>
        <v>71600</v>
      </c>
      <c r="V1581">
        <f t="shared" si="77"/>
        <v>51.5</v>
      </c>
      <c r="W1581">
        <f t="shared" si="77"/>
        <v>16.099999999999998</v>
      </c>
      <c r="X1581">
        <f t="shared" si="77"/>
        <v>39800</v>
      </c>
      <c r="Y1581">
        <f t="shared" si="96"/>
        <v>76100</v>
      </c>
      <c r="Z1581">
        <f t="shared" si="78"/>
        <v>52.2</v>
      </c>
      <c r="AA1581">
        <f t="shared" si="78"/>
        <v>14.7</v>
      </c>
      <c r="AB1581">
        <f t="shared" si="78"/>
        <v>42300</v>
      </c>
      <c r="AC1581">
        <f t="shared" si="97"/>
        <v>77300</v>
      </c>
      <c r="AD1581">
        <f t="shared" si="79"/>
        <v>54.7</v>
      </c>
      <c r="AE1581">
        <f t="shared" si="79"/>
        <v>14.8</v>
      </c>
      <c r="AF1581">
        <f t="shared" si="79"/>
        <v>43400</v>
      </c>
      <c r="AG1581">
        <f t="shared" si="98"/>
        <v>79200</v>
      </c>
      <c r="AH1581">
        <f t="shared" si="80"/>
        <v>54.7</v>
      </c>
      <c r="AI1581">
        <f t="shared" si="80"/>
        <v>15.7</v>
      </c>
      <c r="AJ1581">
        <f t="shared" si="80"/>
        <v>43700</v>
      </c>
      <c r="AK1581">
        <f t="shared" si="99"/>
        <v>80000</v>
      </c>
      <c r="AL1581">
        <f t="shared" si="81"/>
        <v>54.7</v>
      </c>
      <c r="AM1581">
        <f t="shared" si="81"/>
        <v>16.8</v>
      </c>
      <c r="AN1581">
        <f t="shared" si="81"/>
        <v>43700</v>
      </c>
      <c r="AO1581">
        <f t="shared" si="100"/>
        <v>79200</v>
      </c>
      <c r="AP1581">
        <f t="shared" si="82"/>
        <v>55.2</v>
      </c>
      <c r="AQ1581">
        <f t="shared" si="82"/>
        <v>16.400000000000002</v>
      </c>
      <c r="AR1581">
        <f t="shared" si="82"/>
        <v>45100</v>
      </c>
      <c r="AS1581">
        <f t="shared" si="101"/>
        <v>82700</v>
      </c>
      <c r="AT1581">
        <f t="shared" si="83"/>
        <v>54.5</v>
      </c>
      <c r="AU1581">
        <f t="shared" si="83"/>
        <v>15.7</v>
      </c>
      <c r="AV1581">
        <f t="shared" si="83"/>
        <v>45600</v>
      </c>
      <c r="AW1581">
        <f t="shared" si="102"/>
        <v>81800</v>
      </c>
      <c r="AX1581">
        <f t="shared" si="84"/>
        <v>55.900000000000006</v>
      </c>
      <c r="AY1581">
        <f t="shared" si="84"/>
        <v>16.8</v>
      </c>
      <c r="AZ1581">
        <f t="shared" si="84"/>
        <v>50600</v>
      </c>
      <c r="BA1581">
        <f t="shared" si="103"/>
        <v>83100</v>
      </c>
      <c r="BB1581">
        <f t="shared" si="85"/>
        <v>60.899999999999991</v>
      </c>
      <c r="BC1581">
        <f t="shared" si="85"/>
        <v>18.899999999999999</v>
      </c>
      <c r="BD1581">
        <f t="shared" si="85"/>
        <v>48700</v>
      </c>
      <c r="BE1581">
        <f t="shared" si="104"/>
        <v>86800</v>
      </c>
      <c r="BF1581">
        <f t="shared" si="86"/>
        <v>56.2</v>
      </c>
      <c r="BG1581">
        <f t="shared" si="86"/>
        <v>17.900000000000002</v>
      </c>
      <c r="BH1581">
        <f t="shared" si="86"/>
        <v>50200</v>
      </c>
      <c r="BI1581">
        <f t="shared" si="105"/>
        <v>90800</v>
      </c>
      <c r="BJ1581">
        <f t="shared" si="87"/>
        <v>55.099999999999994</v>
      </c>
      <c r="BK1581">
        <f t="shared" si="87"/>
        <v>16.899999999999999</v>
      </c>
      <c r="BL1581">
        <f t="shared" si="87"/>
        <v>50700</v>
      </c>
      <c r="BM1581">
        <f t="shared" si="106"/>
        <v>85300</v>
      </c>
      <c r="BN1581">
        <f t="shared" si="88"/>
        <v>59.400000000000006</v>
      </c>
      <c r="BO1581">
        <f t="shared" si="88"/>
        <v>16.8</v>
      </c>
      <c r="BP1581">
        <f t="shared" si="88"/>
        <v>55900</v>
      </c>
      <c r="BQ1581">
        <f t="shared" si="107"/>
        <v>94100</v>
      </c>
      <c r="BR1581">
        <f t="shared" si="89"/>
        <v>59.4</v>
      </c>
      <c r="BS1581">
        <f t="shared" si="89"/>
        <v>17.899999999999999</v>
      </c>
      <c r="BT1581">
        <f t="shared" si="89"/>
        <v>51600</v>
      </c>
      <c r="BU1581">
        <f t="shared" si="108"/>
        <v>80000</v>
      </c>
      <c r="BV1581">
        <f t="shared" si="109"/>
        <v>64.399999999999991</v>
      </c>
    </row>
    <row r="1582" spans="1:74" x14ac:dyDescent="0.3">
      <c r="A1582" t="s">
        <v>139</v>
      </c>
      <c r="B1582" t="str">
        <f>VLOOKUP(A1582,'class and classification'!$A$1:$B$338,2,FALSE)</f>
        <v>Predominantly Rural</v>
      </c>
      <c r="C1582" t="str">
        <f>VLOOKUP(A1582,'class and classification'!$A$1:$C$338,3,FALSE)</f>
        <v>UA</v>
      </c>
      <c r="D1582">
        <f t="shared" si="90"/>
        <v>72700</v>
      </c>
      <c r="E1582">
        <f t="shared" si="91"/>
        <v>128500</v>
      </c>
      <c r="F1582">
        <f t="shared" si="73"/>
        <v>56.6</v>
      </c>
      <c r="G1582">
        <f t="shared" si="73"/>
        <v>9.7000000000000011</v>
      </c>
      <c r="H1582">
        <f t="shared" si="73"/>
        <v>71900</v>
      </c>
      <c r="I1582">
        <f t="shared" si="92"/>
        <v>123700</v>
      </c>
      <c r="J1582">
        <f t="shared" si="74"/>
        <v>58.099999999999994</v>
      </c>
      <c r="K1582">
        <f t="shared" si="74"/>
        <v>11.3</v>
      </c>
      <c r="L1582">
        <f t="shared" si="74"/>
        <v>68000</v>
      </c>
      <c r="M1582">
        <f t="shared" si="93"/>
        <v>121400</v>
      </c>
      <c r="N1582">
        <f t="shared" si="75"/>
        <v>56</v>
      </c>
      <c r="O1582">
        <f t="shared" si="75"/>
        <v>13.6</v>
      </c>
      <c r="P1582">
        <f t="shared" si="75"/>
        <v>68800</v>
      </c>
      <c r="Q1582">
        <f t="shared" si="94"/>
        <v>131100</v>
      </c>
      <c r="R1582">
        <f t="shared" si="76"/>
        <v>52.5</v>
      </c>
      <c r="S1582">
        <f t="shared" si="76"/>
        <v>12</v>
      </c>
      <c r="T1582">
        <f t="shared" si="76"/>
        <v>74400</v>
      </c>
      <c r="U1582">
        <f t="shared" si="95"/>
        <v>136100</v>
      </c>
      <c r="V1582">
        <f t="shared" si="77"/>
        <v>54.7</v>
      </c>
      <c r="W1582">
        <f t="shared" si="77"/>
        <v>12</v>
      </c>
      <c r="X1582">
        <f t="shared" si="77"/>
        <v>72700</v>
      </c>
      <c r="Y1582">
        <f t="shared" si="96"/>
        <v>126200</v>
      </c>
      <c r="Z1582">
        <f t="shared" si="78"/>
        <v>57.6</v>
      </c>
      <c r="AA1582">
        <f t="shared" si="78"/>
        <v>12.6</v>
      </c>
      <c r="AB1582">
        <f t="shared" si="78"/>
        <v>77200</v>
      </c>
      <c r="AC1582">
        <f t="shared" si="97"/>
        <v>129900</v>
      </c>
      <c r="AD1582">
        <f t="shared" si="79"/>
        <v>59.300000000000004</v>
      </c>
      <c r="AE1582">
        <f t="shared" si="79"/>
        <v>12.299999999999999</v>
      </c>
      <c r="AF1582">
        <f t="shared" si="79"/>
        <v>78600</v>
      </c>
      <c r="AG1582">
        <f t="shared" si="98"/>
        <v>132700</v>
      </c>
      <c r="AH1582">
        <f t="shared" si="80"/>
        <v>59.3</v>
      </c>
      <c r="AI1582">
        <f t="shared" si="80"/>
        <v>12.399999999999999</v>
      </c>
      <c r="AJ1582">
        <f t="shared" si="80"/>
        <v>71300</v>
      </c>
      <c r="AK1582">
        <f t="shared" si="99"/>
        <v>126000</v>
      </c>
      <c r="AL1582">
        <f t="shared" si="81"/>
        <v>56.5</v>
      </c>
      <c r="AM1582">
        <f t="shared" si="81"/>
        <v>13.8</v>
      </c>
      <c r="AN1582">
        <f t="shared" si="81"/>
        <v>79300</v>
      </c>
      <c r="AO1582">
        <f t="shared" si="100"/>
        <v>132200</v>
      </c>
      <c r="AP1582">
        <f t="shared" si="82"/>
        <v>59.9</v>
      </c>
      <c r="AQ1582">
        <f t="shared" si="82"/>
        <v>13.799999999999999</v>
      </c>
      <c r="AR1582">
        <f t="shared" si="82"/>
        <v>82800</v>
      </c>
      <c r="AS1582">
        <f t="shared" si="101"/>
        <v>143100</v>
      </c>
      <c r="AT1582">
        <f t="shared" si="83"/>
        <v>57.8</v>
      </c>
      <c r="AU1582">
        <f t="shared" si="83"/>
        <v>13.6</v>
      </c>
      <c r="AV1582">
        <f t="shared" si="83"/>
        <v>91900</v>
      </c>
      <c r="AW1582">
        <f t="shared" si="102"/>
        <v>142100</v>
      </c>
      <c r="AX1582">
        <f t="shared" si="84"/>
        <v>64.7</v>
      </c>
      <c r="AY1582">
        <f t="shared" si="84"/>
        <v>13.3</v>
      </c>
      <c r="AZ1582">
        <f t="shared" si="84"/>
        <v>85300</v>
      </c>
      <c r="BA1582">
        <f t="shared" si="103"/>
        <v>142900</v>
      </c>
      <c r="BB1582">
        <f t="shared" si="85"/>
        <v>59.600000000000009</v>
      </c>
      <c r="BC1582">
        <f t="shared" si="85"/>
        <v>13.1</v>
      </c>
      <c r="BD1582">
        <f t="shared" si="85"/>
        <v>88000</v>
      </c>
      <c r="BE1582">
        <f t="shared" si="104"/>
        <v>148000</v>
      </c>
      <c r="BF1582">
        <f t="shared" si="86"/>
        <v>59.5</v>
      </c>
      <c r="BG1582">
        <f t="shared" si="86"/>
        <v>12.600000000000001</v>
      </c>
      <c r="BH1582">
        <f t="shared" si="86"/>
        <v>91500</v>
      </c>
      <c r="BI1582">
        <f t="shared" si="105"/>
        <v>148500</v>
      </c>
      <c r="BJ1582">
        <f t="shared" si="87"/>
        <v>61.5</v>
      </c>
      <c r="BK1582">
        <f t="shared" si="87"/>
        <v>13.700000000000001</v>
      </c>
      <c r="BL1582">
        <f t="shared" si="87"/>
        <v>98900</v>
      </c>
      <c r="BM1582">
        <f t="shared" si="106"/>
        <v>151700</v>
      </c>
      <c r="BN1582">
        <f t="shared" si="88"/>
        <v>65.099999999999994</v>
      </c>
      <c r="BO1582">
        <f t="shared" si="88"/>
        <v>13.7</v>
      </c>
      <c r="BP1582">
        <f t="shared" si="88"/>
        <v>104100</v>
      </c>
      <c r="BQ1582">
        <f t="shared" si="107"/>
        <v>153800</v>
      </c>
      <c r="BR1582">
        <f t="shared" si="89"/>
        <v>67.699999999999989</v>
      </c>
      <c r="BS1582">
        <f t="shared" si="89"/>
        <v>14.6</v>
      </c>
      <c r="BT1582">
        <f t="shared" si="89"/>
        <v>97000</v>
      </c>
      <c r="BU1582">
        <f t="shared" si="108"/>
        <v>151600</v>
      </c>
      <c r="BV1582">
        <f t="shared" si="109"/>
        <v>64</v>
      </c>
    </row>
    <row r="1583" spans="1:74" x14ac:dyDescent="0.3">
      <c r="A1583" t="s">
        <v>140</v>
      </c>
      <c r="B1583" t="str">
        <f>VLOOKUP(A1583,'class and classification'!$A$1:$B$338,2,FALSE)</f>
        <v>Predominantly Urban</v>
      </c>
      <c r="C1583" t="str">
        <f>VLOOKUP(A1583,'class and classification'!$A$1:$C$338,3,FALSE)</f>
        <v>UA</v>
      </c>
      <c r="D1583">
        <f t="shared" si="90"/>
        <v>40200</v>
      </c>
      <c r="E1583">
        <f t="shared" si="91"/>
        <v>84200</v>
      </c>
      <c r="F1583">
        <f t="shared" si="73"/>
        <v>47.599999999999994</v>
      </c>
      <c r="G1583">
        <f t="shared" si="73"/>
        <v>9</v>
      </c>
      <c r="H1583">
        <f t="shared" si="73"/>
        <v>41500</v>
      </c>
      <c r="I1583">
        <f t="shared" si="92"/>
        <v>81200</v>
      </c>
      <c r="J1583">
        <f t="shared" si="74"/>
        <v>51.1</v>
      </c>
      <c r="K1583">
        <f t="shared" si="74"/>
        <v>9.9</v>
      </c>
      <c r="L1583">
        <f t="shared" si="74"/>
        <v>40100</v>
      </c>
      <c r="M1583">
        <f t="shared" si="93"/>
        <v>83900</v>
      </c>
      <c r="N1583">
        <f t="shared" si="75"/>
        <v>47.7</v>
      </c>
      <c r="O1583">
        <f t="shared" si="75"/>
        <v>9.4</v>
      </c>
      <c r="P1583">
        <f t="shared" si="75"/>
        <v>38200</v>
      </c>
      <c r="Q1583">
        <f t="shared" si="94"/>
        <v>82000</v>
      </c>
      <c r="R1583">
        <f t="shared" si="76"/>
        <v>46.6</v>
      </c>
      <c r="S1583">
        <f t="shared" si="76"/>
        <v>9.5</v>
      </c>
      <c r="T1583">
        <f t="shared" si="76"/>
        <v>35700</v>
      </c>
      <c r="U1583">
        <f t="shared" si="95"/>
        <v>83700</v>
      </c>
      <c r="V1583">
        <f t="shared" si="77"/>
        <v>42.6</v>
      </c>
      <c r="W1583">
        <f t="shared" si="77"/>
        <v>8.9</v>
      </c>
      <c r="X1583">
        <f t="shared" si="77"/>
        <v>37900</v>
      </c>
      <c r="Y1583">
        <f t="shared" si="96"/>
        <v>84100</v>
      </c>
      <c r="Z1583">
        <f t="shared" si="78"/>
        <v>44.899999999999991</v>
      </c>
      <c r="AA1583">
        <f t="shared" si="78"/>
        <v>10.100000000000001</v>
      </c>
      <c r="AB1583">
        <f t="shared" si="78"/>
        <v>37300</v>
      </c>
      <c r="AC1583">
        <f t="shared" si="97"/>
        <v>88000</v>
      </c>
      <c r="AD1583">
        <f t="shared" si="79"/>
        <v>42.3</v>
      </c>
      <c r="AE1583">
        <f t="shared" si="79"/>
        <v>9.5</v>
      </c>
      <c r="AF1583">
        <f t="shared" si="79"/>
        <v>33900</v>
      </c>
      <c r="AG1583">
        <f t="shared" si="98"/>
        <v>86300</v>
      </c>
      <c r="AH1583">
        <f t="shared" si="80"/>
        <v>39.4</v>
      </c>
      <c r="AI1583">
        <f t="shared" si="80"/>
        <v>9.4</v>
      </c>
      <c r="AJ1583">
        <f t="shared" si="80"/>
        <v>41900</v>
      </c>
      <c r="AK1583">
        <f t="shared" si="99"/>
        <v>87500</v>
      </c>
      <c r="AL1583">
        <f t="shared" si="81"/>
        <v>47.900000000000006</v>
      </c>
      <c r="AM1583">
        <f t="shared" si="81"/>
        <v>9.6999999999999993</v>
      </c>
      <c r="AN1583">
        <f t="shared" si="81"/>
        <v>41200</v>
      </c>
      <c r="AO1583">
        <f t="shared" si="100"/>
        <v>93400</v>
      </c>
      <c r="AP1583">
        <f t="shared" si="82"/>
        <v>44.2</v>
      </c>
      <c r="AQ1583">
        <f t="shared" si="82"/>
        <v>9</v>
      </c>
      <c r="AR1583">
        <f t="shared" si="82"/>
        <v>42500</v>
      </c>
      <c r="AS1583">
        <f t="shared" si="101"/>
        <v>91200</v>
      </c>
      <c r="AT1583">
        <f t="shared" si="83"/>
        <v>46.599999999999994</v>
      </c>
      <c r="AU1583">
        <f t="shared" si="83"/>
        <v>9</v>
      </c>
      <c r="AV1583">
        <f t="shared" si="83"/>
        <v>44200</v>
      </c>
      <c r="AW1583">
        <f t="shared" si="102"/>
        <v>95800</v>
      </c>
      <c r="AX1583">
        <f t="shared" si="84"/>
        <v>46.3</v>
      </c>
      <c r="AY1583">
        <f t="shared" si="84"/>
        <v>8.5</v>
      </c>
      <c r="AZ1583">
        <f t="shared" si="84"/>
        <v>44500</v>
      </c>
      <c r="BA1583">
        <f t="shared" si="103"/>
        <v>94400</v>
      </c>
      <c r="BB1583">
        <f t="shared" si="85"/>
        <v>47.1</v>
      </c>
      <c r="BC1583">
        <f t="shared" si="85"/>
        <v>8.9</v>
      </c>
      <c r="BD1583">
        <f t="shared" si="85"/>
        <v>46900</v>
      </c>
      <c r="BE1583">
        <f t="shared" si="104"/>
        <v>100300</v>
      </c>
      <c r="BF1583">
        <f t="shared" si="86"/>
        <v>46.7</v>
      </c>
      <c r="BG1583">
        <f t="shared" si="86"/>
        <v>8.3000000000000007</v>
      </c>
      <c r="BH1583">
        <f t="shared" si="86"/>
        <v>45300</v>
      </c>
      <c r="BI1583">
        <f t="shared" si="105"/>
        <v>101700</v>
      </c>
      <c r="BJ1583">
        <f t="shared" si="87"/>
        <v>44.4</v>
      </c>
      <c r="BK1583">
        <f t="shared" si="87"/>
        <v>8.6999999999999993</v>
      </c>
      <c r="BL1583">
        <f t="shared" si="87"/>
        <v>45000</v>
      </c>
      <c r="BM1583">
        <f t="shared" si="106"/>
        <v>100400</v>
      </c>
      <c r="BN1583">
        <f t="shared" si="88"/>
        <v>44.7</v>
      </c>
      <c r="BO1583">
        <f t="shared" si="88"/>
        <v>8.4</v>
      </c>
      <c r="BP1583">
        <f t="shared" si="88"/>
        <v>44200</v>
      </c>
      <c r="BQ1583">
        <f t="shared" si="107"/>
        <v>102400</v>
      </c>
      <c r="BR1583">
        <f t="shared" si="89"/>
        <v>43</v>
      </c>
      <c r="BS1583">
        <f t="shared" si="89"/>
        <v>11.099999999999998</v>
      </c>
      <c r="BT1583">
        <f t="shared" si="89"/>
        <v>49800</v>
      </c>
      <c r="BU1583">
        <f t="shared" si="108"/>
        <v>100200</v>
      </c>
      <c r="BV1583">
        <f t="shared" si="109"/>
        <v>49.400000000000006</v>
      </c>
    </row>
    <row r="1584" spans="1:74" x14ac:dyDescent="0.3">
      <c r="A1584" t="s">
        <v>141</v>
      </c>
      <c r="B1584" t="str">
        <f>VLOOKUP(A1584,'class and classification'!$A$1:$B$338,2,FALSE)</f>
        <v>Predominantly Urban</v>
      </c>
      <c r="C1584" t="str">
        <f>VLOOKUP(A1584,'class and classification'!$A$1:$C$338,3,FALSE)</f>
        <v>UA</v>
      </c>
      <c r="D1584">
        <f t="shared" si="90"/>
        <v>37700</v>
      </c>
      <c r="E1584">
        <f t="shared" si="91"/>
        <v>81200</v>
      </c>
      <c r="F1584">
        <f t="shared" si="73"/>
        <v>46.4</v>
      </c>
      <c r="G1584">
        <f t="shared" si="73"/>
        <v>8.5</v>
      </c>
      <c r="H1584">
        <f t="shared" si="73"/>
        <v>37800</v>
      </c>
      <c r="I1584">
        <f t="shared" si="92"/>
        <v>80800</v>
      </c>
      <c r="J1584">
        <f t="shared" si="74"/>
        <v>46.699999999999996</v>
      </c>
      <c r="K1584">
        <f t="shared" si="74"/>
        <v>8.5</v>
      </c>
      <c r="L1584">
        <f t="shared" si="74"/>
        <v>37000</v>
      </c>
      <c r="M1584">
        <f t="shared" si="93"/>
        <v>82800</v>
      </c>
      <c r="N1584">
        <f t="shared" si="75"/>
        <v>44.5</v>
      </c>
      <c r="O1584">
        <f t="shared" si="75"/>
        <v>8.4</v>
      </c>
      <c r="P1584">
        <f t="shared" si="75"/>
        <v>38400</v>
      </c>
      <c r="Q1584">
        <f t="shared" si="94"/>
        <v>83000</v>
      </c>
      <c r="R1584">
        <f t="shared" si="76"/>
        <v>46.3</v>
      </c>
      <c r="S1584">
        <f t="shared" si="76"/>
        <v>8.5</v>
      </c>
      <c r="T1584">
        <f t="shared" si="76"/>
        <v>37400</v>
      </c>
      <c r="U1584">
        <f t="shared" si="95"/>
        <v>83800</v>
      </c>
      <c r="V1584">
        <f t="shared" si="77"/>
        <v>44.5</v>
      </c>
      <c r="W1584">
        <f t="shared" si="77"/>
        <v>8.5</v>
      </c>
      <c r="X1584">
        <f t="shared" si="77"/>
        <v>34500</v>
      </c>
      <c r="Y1584">
        <f t="shared" si="96"/>
        <v>82500</v>
      </c>
      <c r="Z1584">
        <f t="shared" si="78"/>
        <v>41.8</v>
      </c>
      <c r="AA1584">
        <f t="shared" si="78"/>
        <v>8.6999999999999993</v>
      </c>
      <c r="AB1584">
        <f t="shared" si="78"/>
        <v>37000</v>
      </c>
      <c r="AC1584">
        <f t="shared" si="97"/>
        <v>81800</v>
      </c>
      <c r="AD1584">
        <f t="shared" si="79"/>
        <v>45.3</v>
      </c>
      <c r="AE1584">
        <f t="shared" si="79"/>
        <v>9.1000000000000014</v>
      </c>
      <c r="AF1584">
        <f t="shared" si="79"/>
        <v>37000</v>
      </c>
      <c r="AG1584">
        <f t="shared" si="98"/>
        <v>85300</v>
      </c>
      <c r="AH1584">
        <f t="shared" si="80"/>
        <v>43.399999999999991</v>
      </c>
      <c r="AI1584">
        <f t="shared" si="80"/>
        <v>9.1999999999999993</v>
      </c>
      <c r="AJ1584">
        <f t="shared" si="80"/>
        <v>40000</v>
      </c>
      <c r="AK1584">
        <f t="shared" si="99"/>
        <v>83800</v>
      </c>
      <c r="AL1584">
        <f t="shared" si="81"/>
        <v>47.6</v>
      </c>
      <c r="AM1584">
        <f t="shared" si="81"/>
        <v>10.399999999999999</v>
      </c>
      <c r="AN1584">
        <f t="shared" si="81"/>
        <v>42000</v>
      </c>
      <c r="AO1584">
        <f t="shared" si="100"/>
        <v>90000</v>
      </c>
      <c r="AP1584">
        <f t="shared" si="82"/>
        <v>46.6</v>
      </c>
      <c r="AQ1584">
        <f t="shared" si="82"/>
        <v>9.3000000000000007</v>
      </c>
      <c r="AR1584">
        <f t="shared" si="82"/>
        <v>39700</v>
      </c>
      <c r="AS1584">
        <f t="shared" si="101"/>
        <v>90800</v>
      </c>
      <c r="AT1584">
        <f t="shared" si="83"/>
        <v>43.6</v>
      </c>
      <c r="AU1584">
        <f t="shared" si="83"/>
        <v>9</v>
      </c>
      <c r="AV1584">
        <f t="shared" si="83"/>
        <v>41700</v>
      </c>
      <c r="AW1584">
        <f t="shared" si="102"/>
        <v>93700</v>
      </c>
      <c r="AX1584">
        <f t="shared" si="84"/>
        <v>44.599999999999994</v>
      </c>
      <c r="AY1584">
        <f t="shared" si="84"/>
        <v>9</v>
      </c>
      <c r="AZ1584">
        <f t="shared" si="84"/>
        <v>42600</v>
      </c>
      <c r="BA1584">
        <f t="shared" si="103"/>
        <v>95600</v>
      </c>
      <c r="BB1584">
        <f t="shared" si="85"/>
        <v>44.5</v>
      </c>
      <c r="BC1584">
        <f t="shared" si="85"/>
        <v>9.1999999999999993</v>
      </c>
      <c r="BD1584">
        <f t="shared" si="85"/>
        <v>42300</v>
      </c>
      <c r="BE1584">
        <f t="shared" si="104"/>
        <v>92200</v>
      </c>
      <c r="BF1584">
        <f t="shared" si="86"/>
        <v>45.8</v>
      </c>
      <c r="BG1584">
        <f t="shared" si="86"/>
        <v>9.8999999999999986</v>
      </c>
      <c r="BH1584">
        <f t="shared" si="86"/>
        <v>41800</v>
      </c>
      <c r="BI1584">
        <f t="shared" si="105"/>
        <v>94800</v>
      </c>
      <c r="BJ1584">
        <f t="shared" si="87"/>
        <v>44.100000000000009</v>
      </c>
      <c r="BK1584">
        <f t="shared" si="87"/>
        <v>10.100000000000001</v>
      </c>
      <c r="BL1584">
        <f t="shared" si="87"/>
        <v>44800</v>
      </c>
      <c r="BM1584">
        <f t="shared" si="106"/>
        <v>95300</v>
      </c>
      <c r="BN1584">
        <f t="shared" si="88"/>
        <v>46.9</v>
      </c>
      <c r="BO1584">
        <f t="shared" si="88"/>
        <v>9.9</v>
      </c>
      <c r="BP1584">
        <f t="shared" si="88"/>
        <v>49100</v>
      </c>
      <c r="BQ1584">
        <f t="shared" si="107"/>
        <v>96000</v>
      </c>
      <c r="BR1584">
        <f t="shared" si="89"/>
        <v>51</v>
      </c>
      <c r="BS1584">
        <f t="shared" si="89"/>
        <v>11.6</v>
      </c>
      <c r="BT1584">
        <f t="shared" si="89"/>
        <v>48000</v>
      </c>
      <c r="BU1584">
        <f t="shared" si="108"/>
        <v>96900</v>
      </c>
      <c r="BV1584">
        <f t="shared" si="109"/>
        <v>49.500000000000007</v>
      </c>
    </row>
    <row r="1585" spans="1:74" x14ac:dyDescent="0.3">
      <c r="A1585" t="s">
        <v>142</v>
      </c>
      <c r="B1585" t="str">
        <f>VLOOKUP(A1585,'class and classification'!$A$1:$B$338,2,FALSE)</f>
        <v>Predominantly Urban</v>
      </c>
      <c r="C1585" t="str">
        <f>VLOOKUP(A1585,'class and classification'!$A$1:$C$338,3,FALSE)</f>
        <v>UA</v>
      </c>
      <c r="D1585">
        <f t="shared" si="90"/>
        <v>39100</v>
      </c>
      <c r="E1585">
        <f t="shared" si="91"/>
        <v>76500</v>
      </c>
      <c r="F1585">
        <f t="shared" si="73"/>
        <v>51.1</v>
      </c>
      <c r="G1585">
        <f t="shared" si="73"/>
        <v>9</v>
      </c>
      <c r="H1585">
        <f t="shared" si="73"/>
        <v>39300</v>
      </c>
      <c r="I1585">
        <f t="shared" si="92"/>
        <v>74800</v>
      </c>
      <c r="J1585">
        <f t="shared" si="74"/>
        <v>52.400000000000006</v>
      </c>
      <c r="K1585">
        <f t="shared" si="74"/>
        <v>9.3000000000000007</v>
      </c>
      <c r="L1585">
        <f t="shared" si="74"/>
        <v>39800</v>
      </c>
      <c r="M1585">
        <f t="shared" si="93"/>
        <v>77600</v>
      </c>
      <c r="N1585">
        <f t="shared" si="75"/>
        <v>51.3</v>
      </c>
      <c r="O1585">
        <f t="shared" si="75"/>
        <v>9.1999999999999993</v>
      </c>
      <c r="P1585">
        <f t="shared" si="75"/>
        <v>41500</v>
      </c>
      <c r="Q1585">
        <f t="shared" si="94"/>
        <v>78100</v>
      </c>
      <c r="R1585">
        <f t="shared" si="76"/>
        <v>53.199999999999996</v>
      </c>
      <c r="S1585">
        <f t="shared" si="76"/>
        <v>9.6999999999999993</v>
      </c>
      <c r="T1585">
        <f t="shared" si="76"/>
        <v>41000</v>
      </c>
      <c r="U1585">
        <f t="shared" si="95"/>
        <v>79400</v>
      </c>
      <c r="V1585">
        <f t="shared" si="77"/>
        <v>51.6</v>
      </c>
      <c r="W1585">
        <f t="shared" si="77"/>
        <v>9.8000000000000007</v>
      </c>
      <c r="X1585">
        <f t="shared" si="77"/>
        <v>39900</v>
      </c>
      <c r="Y1585">
        <f t="shared" si="96"/>
        <v>79500</v>
      </c>
      <c r="Z1585">
        <f t="shared" si="78"/>
        <v>50.099999999999994</v>
      </c>
      <c r="AA1585">
        <f t="shared" si="78"/>
        <v>9.8000000000000007</v>
      </c>
      <c r="AB1585">
        <f t="shared" si="78"/>
        <v>40800</v>
      </c>
      <c r="AC1585">
        <f t="shared" si="97"/>
        <v>79900</v>
      </c>
      <c r="AD1585">
        <f t="shared" si="79"/>
        <v>51.1</v>
      </c>
      <c r="AE1585">
        <f t="shared" si="79"/>
        <v>9.5</v>
      </c>
      <c r="AF1585">
        <f t="shared" si="79"/>
        <v>41400</v>
      </c>
      <c r="AG1585">
        <f t="shared" si="98"/>
        <v>77700</v>
      </c>
      <c r="AH1585">
        <f t="shared" si="80"/>
        <v>53.3</v>
      </c>
      <c r="AI1585">
        <f t="shared" si="80"/>
        <v>9.8000000000000007</v>
      </c>
      <c r="AJ1585">
        <f t="shared" si="80"/>
        <v>43400</v>
      </c>
      <c r="AK1585">
        <f t="shared" si="99"/>
        <v>79800</v>
      </c>
      <c r="AL1585">
        <f t="shared" si="81"/>
        <v>54.600000000000009</v>
      </c>
      <c r="AM1585">
        <f t="shared" si="81"/>
        <v>10</v>
      </c>
      <c r="AN1585">
        <f t="shared" si="81"/>
        <v>43800</v>
      </c>
      <c r="AO1585">
        <f t="shared" si="100"/>
        <v>80200</v>
      </c>
      <c r="AP1585">
        <f t="shared" si="82"/>
        <v>54.600000000000009</v>
      </c>
      <c r="AQ1585">
        <f t="shared" si="82"/>
        <v>10.3</v>
      </c>
      <c r="AR1585">
        <f t="shared" si="82"/>
        <v>46900</v>
      </c>
      <c r="AS1585">
        <f t="shared" si="101"/>
        <v>81000</v>
      </c>
      <c r="AT1585">
        <f t="shared" si="83"/>
        <v>57.7</v>
      </c>
      <c r="AU1585">
        <f t="shared" si="83"/>
        <v>11.399999999999999</v>
      </c>
      <c r="AV1585">
        <f t="shared" si="83"/>
        <v>50700</v>
      </c>
      <c r="AW1585">
        <f t="shared" si="102"/>
        <v>87400</v>
      </c>
      <c r="AX1585">
        <f t="shared" si="84"/>
        <v>57.999999999999993</v>
      </c>
      <c r="AY1585">
        <f t="shared" si="84"/>
        <v>11.5</v>
      </c>
      <c r="AZ1585">
        <f t="shared" si="84"/>
        <v>49300</v>
      </c>
      <c r="BA1585">
        <f t="shared" si="103"/>
        <v>86700</v>
      </c>
      <c r="BB1585">
        <f t="shared" si="85"/>
        <v>56.999999999999993</v>
      </c>
      <c r="BC1585">
        <f t="shared" si="85"/>
        <v>10.7</v>
      </c>
      <c r="BD1585">
        <f t="shared" si="85"/>
        <v>49600</v>
      </c>
      <c r="BE1585">
        <f t="shared" si="104"/>
        <v>88200</v>
      </c>
      <c r="BF1585">
        <f t="shared" si="86"/>
        <v>56.3</v>
      </c>
      <c r="BG1585">
        <f t="shared" si="86"/>
        <v>10</v>
      </c>
      <c r="BH1585">
        <f t="shared" si="86"/>
        <v>56800</v>
      </c>
      <c r="BI1585">
        <f t="shared" si="105"/>
        <v>91600</v>
      </c>
      <c r="BJ1585">
        <f t="shared" si="87"/>
        <v>61.899999999999991</v>
      </c>
      <c r="BK1585">
        <f t="shared" si="87"/>
        <v>10.1</v>
      </c>
      <c r="BL1585">
        <f t="shared" si="87"/>
        <v>52700</v>
      </c>
      <c r="BM1585">
        <f t="shared" si="106"/>
        <v>90200</v>
      </c>
      <c r="BN1585">
        <f t="shared" si="88"/>
        <v>58.400000000000006</v>
      </c>
      <c r="BO1585">
        <f t="shared" si="88"/>
        <v>9.3000000000000007</v>
      </c>
      <c r="BP1585">
        <f t="shared" si="88"/>
        <v>53800</v>
      </c>
      <c r="BQ1585">
        <f t="shared" si="107"/>
        <v>92200</v>
      </c>
      <c r="BR1585">
        <f t="shared" si="89"/>
        <v>58.3</v>
      </c>
      <c r="BS1585">
        <f t="shared" si="89"/>
        <v>10.799999999999999</v>
      </c>
      <c r="BT1585">
        <f t="shared" si="89"/>
        <v>48800</v>
      </c>
      <c r="BU1585">
        <f t="shared" si="108"/>
        <v>91600</v>
      </c>
      <c r="BV1585">
        <f t="shared" si="109"/>
        <v>53.199999999999996</v>
      </c>
    </row>
    <row r="1586" spans="1:74" x14ac:dyDescent="0.3">
      <c r="A1586" t="s">
        <v>143</v>
      </c>
      <c r="B1586" t="str">
        <f>VLOOKUP(A1586,'class and classification'!$A$1:$B$338,2,FALSE)</f>
        <v>Predominantly Urban</v>
      </c>
      <c r="C1586" t="str">
        <f>VLOOKUP(A1586,'class and classification'!$A$1:$C$338,3,FALSE)</f>
        <v>UA</v>
      </c>
      <c r="D1586">
        <f t="shared" si="90"/>
        <v>33500</v>
      </c>
      <c r="E1586">
        <f t="shared" si="91"/>
        <v>75000</v>
      </c>
      <c r="F1586">
        <f t="shared" si="73"/>
        <v>44.599999999999994</v>
      </c>
      <c r="G1586">
        <f t="shared" si="73"/>
        <v>8.4</v>
      </c>
      <c r="H1586">
        <f t="shared" si="73"/>
        <v>32800</v>
      </c>
      <c r="I1586">
        <f t="shared" si="92"/>
        <v>74500</v>
      </c>
      <c r="J1586">
        <f t="shared" si="74"/>
        <v>44.1</v>
      </c>
      <c r="K1586">
        <f t="shared" si="74"/>
        <v>8.5</v>
      </c>
      <c r="L1586">
        <f t="shared" si="74"/>
        <v>33100</v>
      </c>
      <c r="M1586">
        <f t="shared" si="93"/>
        <v>73900</v>
      </c>
      <c r="N1586">
        <f t="shared" si="75"/>
        <v>44.8</v>
      </c>
      <c r="O1586">
        <f t="shared" si="75"/>
        <v>8.6999999999999993</v>
      </c>
      <c r="P1586">
        <f t="shared" si="75"/>
        <v>32700</v>
      </c>
      <c r="Q1586">
        <f t="shared" si="94"/>
        <v>76300</v>
      </c>
      <c r="R1586">
        <f t="shared" si="76"/>
        <v>42.8</v>
      </c>
      <c r="S1586">
        <f t="shared" si="76"/>
        <v>8.5</v>
      </c>
      <c r="T1586">
        <f t="shared" si="76"/>
        <v>32700</v>
      </c>
      <c r="U1586">
        <f t="shared" si="95"/>
        <v>75800</v>
      </c>
      <c r="V1586">
        <f t="shared" si="77"/>
        <v>43.1</v>
      </c>
      <c r="W1586">
        <f t="shared" si="77"/>
        <v>8.6000000000000014</v>
      </c>
      <c r="X1586">
        <f t="shared" si="77"/>
        <v>33700</v>
      </c>
      <c r="Y1586">
        <f t="shared" si="96"/>
        <v>76000</v>
      </c>
      <c r="Z1586">
        <f t="shared" si="78"/>
        <v>44.4</v>
      </c>
      <c r="AA1586">
        <f t="shared" si="78"/>
        <v>9.1999999999999993</v>
      </c>
      <c r="AB1586">
        <f t="shared" si="78"/>
        <v>33600</v>
      </c>
      <c r="AC1586">
        <f t="shared" si="97"/>
        <v>75000</v>
      </c>
      <c r="AD1586">
        <f t="shared" si="79"/>
        <v>44.699999999999996</v>
      </c>
      <c r="AE1586">
        <f t="shared" si="79"/>
        <v>9.6000000000000014</v>
      </c>
      <c r="AF1586">
        <f t="shared" si="79"/>
        <v>31600</v>
      </c>
      <c r="AG1586">
        <f t="shared" si="98"/>
        <v>73500</v>
      </c>
      <c r="AH1586">
        <f t="shared" si="80"/>
        <v>43.099999999999994</v>
      </c>
      <c r="AI1586">
        <f t="shared" si="80"/>
        <v>9.6999999999999993</v>
      </c>
      <c r="AJ1586">
        <f t="shared" si="80"/>
        <v>37000</v>
      </c>
      <c r="AK1586">
        <f t="shared" si="99"/>
        <v>74400</v>
      </c>
      <c r="AL1586">
        <f t="shared" si="81"/>
        <v>49.7</v>
      </c>
      <c r="AM1586">
        <f t="shared" si="81"/>
        <v>10.399999999999999</v>
      </c>
      <c r="AN1586">
        <f t="shared" si="81"/>
        <v>37100</v>
      </c>
      <c r="AO1586">
        <f t="shared" si="100"/>
        <v>79900</v>
      </c>
      <c r="AP1586">
        <f t="shared" si="82"/>
        <v>46.400000000000006</v>
      </c>
      <c r="AQ1586">
        <f t="shared" si="82"/>
        <v>9.6999999999999993</v>
      </c>
      <c r="AR1586">
        <f t="shared" si="82"/>
        <v>34800</v>
      </c>
      <c r="AS1586">
        <f t="shared" si="101"/>
        <v>80400</v>
      </c>
      <c r="AT1586">
        <f t="shared" si="83"/>
        <v>43.2</v>
      </c>
      <c r="AU1586">
        <f t="shared" si="83"/>
        <v>8.8999999999999986</v>
      </c>
      <c r="AV1586">
        <f t="shared" si="83"/>
        <v>35900</v>
      </c>
      <c r="AW1586">
        <f t="shared" si="102"/>
        <v>79600</v>
      </c>
      <c r="AX1586">
        <f t="shared" si="84"/>
        <v>45.099999999999994</v>
      </c>
      <c r="AY1586">
        <f t="shared" si="84"/>
        <v>9.6000000000000014</v>
      </c>
      <c r="AZ1586">
        <f t="shared" si="84"/>
        <v>38700</v>
      </c>
      <c r="BA1586">
        <f t="shared" si="103"/>
        <v>79700</v>
      </c>
      <c r="BB1586">
        <f t="shared" si="85"/>
        <v>48.7</v>
      </c>
      <c r="BC1586">
        <f t="shared" si="85"/>
        <v>10</v>
      </c>
      <c r="BD1586">
        <f t="shared" si="85"/>
        <v>40300</v>
      </c>
      <c r="BE1586">
        <f t="shared" si="104"/>
        <v>83600</v>
      </c>
      <c r="BF1586">
        <f t="shared" si="86"/>
        <v>48.099999999999994</v>
      </c>
      <c r="BG1586">
        <f t="shared" si="86"/>
        <v>10.3</v>
      </c>
      <c r="BH1586">
        <f t="shared" si="86"/>
        <v>39700</v>
      </c>
      <c r="BI1586">
        <f t="shared" si="105"/>
        <v>84700</v>
      </c>
      <c r="BJ1586">
        <f t="shared" si="87"/>
        <v>46.9</v>
      </c>
      <c r="BK1586">
        <f t="shared" si="87"/>
        <v>9.6</v>
      </c>
      <c r="BL1586">
        <f t="shared" si="87"/>
        <v>44800</v>
      </c>
      <c r="BM1586">
        <f t="shared" si="106"/>
        <v>86400</v>
      </c>
      <c r="BN1586">
        <f t="shared" si="88"/>
        <v>51.8</v>
      </c>
      <c r="BO1586">
        <f t="shared" si="88"/>
        <v>10.1</v>
      </c>
      <c r="BP1586">
        <f t="shared" si="88"/>
        <v>44800</v>
      </c>
      <c r="BQ1586">
        <f t="shared" si="107"/>
        <v>86300</v>
      </c>
      <c r="BR1586">
        <f t="shared" si="89"/>
        <v>52</v>
      </c>
      <c r="BS1586">
        <f t="shared" si="89"/>
        <v>12.2</v>
      </c>
      <c r="BT1586">
        <f t="shared" si="89"/>
        <v>40000</v>
      </c>
      <c r="BU1586">
        <f t="shared" si="108"/>
        <v>87200</v>
      </c>
      <c r="BV1586">
        <f t="shared" si="109"/>
        <v>45.9</v>
      </c>
    </row>
    <row r="1587" spans="1:74" x14ac:dyDescent="0.3">
      <c r="A1587" t="s">
        <v>144</v>
      </c>
      <c r="B1587" t="str">
        <f>VLOOKUP(A1587,'class and classification'!$A$1:$B$338,2,FALSE)</f>
        <v>Predominantly Rural</v>
      </c>
      <c r="C1587" t="str">
        <f>VLOOKUP(A1587,'class and classification'!$A$1:$C$338,3,FALSE)</f>
        <v>SC</v>
      </c>
      <c r="D1587">
        <f t="shared" si="90"/>
        <v>167900</v>
      </c>
      <c r="E1587">
        <f t="shared" si="91"/>
        <v>300300</v>
      </c>
      <c r="F1587">
        <f t="shared" ref="F1587:H1606" si="110">SUMIF($A$10:$A$1475,$A1587,F$10:F$1475)</f>
        <v>55.9</v>
      </c>
      <c r="G1587">
        <f t="shared" si="110"/>
        <v>5.5</v>
      </c>
      <c r="H1587">
        <f t="shared" si="110"/>
        <v>170800</v>
      </c>
      <c r="I1587">
        <f t="shared" si="92"/>
        <v>303800</v>
      </c>
      <c r="J1587">
        <f t="shared" ref="J1587:L1606" si="111">SUMIF($A$10:$A$1475,$A1587,J$10:J$1475)</f>
        <v>56.2</v>
      </c>
      <c r="K1587">
        <f t="shared" si="111"/>
        <v>5.5</v>
      </c>
      <c r="L1587">
        <f t="shared" si="111"/>
        <v>170200</v>
      </c>
      <c r="M1587">
        <f t="shared" si="93"/>
        <v>299600</v>
      </c>
      <c r="N1587">
        <f t="shared" ref="N1587:P1606" si="112">SUMIF($A$10:$A$1475,$A1587,N$10:N$1475)</f>
        <v>56.800000000000004</v>
      </c>
      <c r="O1587">
        <f t="shared" si="112"/>
        <v>8.9</v>
      </c>
      <c r="P1587">
        <f t="shared" si="112"/>
        <v>176900</v>
      </c>
      <c r="Q1587">
        <f t="shared" si="94"/>
        <v>300300</v>
      </c>
      <c r="R1587">
        <f t="shared" ref="R1587:T1606" si="113">SUMIF($A$10:$A$1475,$A1587,R$10:R$1475)</f>
        <v>59</v>
      </c>
      <c r="S1587">
        <f t="shared" si="113"/>
        <v>8.7999999999999989</v>
      </c>
      <c r="T1587">
        <f t="shared" si="113"/>
        <v>192000</v>
      </c>
      <c r="U1587">
        <f t="shared" si="95"/>
        <v>308800</v>
      </c>
      <c r="V1587">
        <f t="shared" ref="V1587:X1606" si="114">SUMIF($A$10:$A$1475,$A1587,V$10:V$1475)</f>
        <v>62.1</v>
      </c>
      <c r="W1587">
        <f t="shared" si="114"/>
        <v>9</v>
      </c>
      <c r="X1587">
        <f t="shared" si="114"/>
        <v>185000</v>
      </c>
      <c r="Y1587">
        <f t="shared" si="96"/>
        <v>306400</v>
      </c>
      <c r="Z1587">
        <f t="shared" ref="Z1587:AB1606" si="115">SUMIF($A$10:$A$1475,$A1587,Z$10:Z$1475)</f>
        <v>60.399999999999991</v>
      </c>
      <c r="AA1587">
        <f t="shared" si="115"/>
        <v>9.1</v>
      </c>
      <c r="AB1587">
        <f t="shared" si="115"/>
        <v>189300</v>
      </c>
      <c r="AC1587">
        <f t="shared" si="97"/>
        <v>307500</v>
      </c>
      <c r="AD1587">
        <f t="shared" ref="AD1587:AF1606" si="116">SUMIF($A$10:$A$1475,$A1587,AD$10:AD$1475)</f>
        <v>61.5</v>
      </c>
      <c r="AE1587">
        <f t="shared" si="116"/>
        <v>9.4</v>
      </c>
      <c r="AF1587">
        <f t="shared" si="116"/>
        <v>186100</v>
      </c>
      <c r="AG1587">
        <f t="shared" si="98"/>
        <v>314200</v>
      </c>
      <c r="AH1587">
        <f t="shared" ref="AH1587:AJ1606" si="117">SUMIF($A$10:$A$1475,$A1587,AH$10:AH$1475)</f>
        <v>59.3</v>
      </c>
      <c r="AI1587">
        <f t="shared" si="117"/>
        <v>9.3000000000000007</v>
      </c>
      <c r="AJ1587">
        <f t="shared" si="117"/>
        <v>188900</v>
      </c>
      <c r="AK1587">
        <f t="shared" si="99"/>
        <v>311900</v>
      </c>
      <c r="AL1587">
        <f t="shared" ref="AL1587:AN1606" si="118">SUMIF($A$10:$A$1475,$A1587,AL$10:AL$1475)</f>
        <v>60.5</v>
      </c>
      <c r="AM1587">
        <f t="shared" si="118"/>
        <v>9.2000000000000011</v>
      </c>
      <c r="AN1587">
        <f t="shared" si="118"/>
        <v>196100</v>
      </c>
      <c r="AO1587">
        <f t="shared" si="100"/>
        <v>319000</v>
      </c>
      <c r="AP1587">
        <f t="shared" ref="AP1587:AR1606" si="119">SUMIF($A$10:$A$1475,$A1587,AP$10:AP$1475)</f>
        <v>61.599999999999994</v>
      </c>
      <c r="AQ1587">
        <f t="shared" si="119"/>
        <v>9.1000000000000014</v>
      </c>
      <c r="AR1587">
        <f t="shared" si="119"/>
        <v>192700</v>
      </c>
      <c r="AS1587">
        <f t="shared" si="101"/>
        <v>334000</v>
      </c>
      <c r="AT1587">
        <f t="shared" ref="AT1587:AV1606" si="120">SUMIF($A$10:$A$1475,$A1587,AT$10:AT$1475)</f>
        <v>57.7</v>
      </c>
      <c r="AU1587">
        <f t="shared" si="120"/>
        <v>9</v>
      </c>
      <c r="AV1587">
        <f t="shared" si="120"/>
        <v>197700</v>
      </c>
      <c r="AW1587">
        <f t="shared" si="102"/>
        <v>339500</v>
      </c>
      <c r="AX1587">
        <f t="shared" ref="AX1587:AZ1606" si="121">SUMIF($A$10:$A$1475,$A1587,AX$10:AX$1475)</f>
        <v>58.3</v>
      </c>
      <c r="AY1587">
        <f t="shared" si="121"/>
        <v>8.9</v>
      </c>
      <c r="AZ1587">
        <f t="shared" si="121"/>
        <v>202900</v>
      </c>
      <c r="BA1587">
        <f t="shared" si="103"/>
        <v>329400</v>
      </c>
      <c r="BB1587">
        <f t="shared" ref="BB1587:BD1606" si="122">SUMIF($A$10:$A$1475,$A1587,BB$10:BB$1475)</f>
        <v>61.6</v>
      </c>
      <c r="BC1587">
        <f t="shared" si="122"/>
        <v>9.5</v>
      </c>
      <c r="BD1587">
        <f t="shared" si="122"/>
        <v>195600</v>
      </c>
      <c r="BE1587">
        <f t="shared" si="104"/>
        <v>332000</v>
      </c>
      <c r="BF1587">
        <f t="shared" ref="BF1587:BH1606" si="123">SUMIF($A$10:$A$1475,$A1587,BF$10:BF$1475)</f>
        <v>58.9</v>
      </c>
      <c r="BG1587">
        <f t="shared" si="123"/>
        <v>9.5</v>
      </c>
      <c r="BH1587">
        <f t="shared" si="123"/>
        <v>212600</v>
      </c>
      <c r="BI1587">
        <f t="shared" si="105"/>
        <v>339900</v>
      </c>
      <c r="BJ1587">
        <f t="shared" ref="BJ1587:BL1606" si="124">SUMIF($A$10:$A$1475,$A1587,BJ$10:BJ$1475)</f>
        <v>62.600000000000009</v>
      </c>
      <c r="BK1587">
        <f t="shared" si="124"/>
        <v>10.399999999999999</v>
      </c>
      <c r="BL1587">
        <f t="shared" si="124"/>
        <v>205000</v>
      </c>
      <c r="BM1587">
        <f t="shared" si="106"/>
        <v>333900</v>
      </c>
      <c r="BN1587">
        <f t="shared" ref="BN1587:BP1606" si="125">SUMIF($A$10:$A$1475,$A1587,BN$10:BN$1475)</f>
        <v>61.4</v>
      </c>
      <c r="BO1587">
        <f t="shared" si="125"/>
        <v>10.1</v>
      </c>
      <c r="BP1587">
        <f t="shared" si="125"/>
        <v>203300</v>
      </c>
      <c r="BQ1587">
        <f t="shared" si="107"/>
        <v>326500</v>
      </c>
      <c r="BR1587">
        <f t="shared" ref="BR1587:BT1606" si="126">SUMIF($A$10:$A$1475,$A1587,BR$10:BR$1475)</f>
        <v>62.199999999999996</v>
      </c>
      <c r="BS1587">
        <f t="shared" si="126"/>
        <v>11</v>
      </c>
      <c r="BT1587">
        <f t="shared" si="126"/>
        <v>210100</v>
      </c>
      <c r="BU1587">
        <f t="shared" si="108"/>
        <v>331400</v>
      </c>
      <c r="BV1587">
        <f t="shared" si="109"/>
        <v>63.3</v>
      </c>
    </row>
    <row r="1588" spans="1:74" x14ac:dyDescent="0.3">
      <c r="A1588" t="s">
        <v>145</v>
      </c>
      <c r="B1588" t="str">
        <f>VLOOKUP(A1588,'class and classification'!$A$1:$B$338,2,FALSE)</f>
        <v>Urban with Significant Rural</v>
      </c>
      <c r="C1588" t="str">
        <f>VLOOKUP(A1588,'class and classification'!$A$1:$C$338,3,FALSE)</f>
        <v>SC</v>
      </c>
      <c r="D1588">
        <f t="shared" si="90"/>
        <v>342500</v>
      </c>
      <c r="E1588">
        <f t="shared" si="91"/>
        <v>653400</v>
      </c>
      <c r="F1588">
        <f t="shared" si="110"/>
        <v>52.4</v>
      </c>
      <c r="G1588">
        <f t="shared" si="110"/>
        <v>3.5</v>
      </c>
      <c r="H1588">
        <f t="shared" si="110"/>
        <v>355400</v>
      </c>
      <c r="I1588">
        <f t="shared" si="92"/>
        <v>665000</v>
      </c>
      <c r="J1588">
        <f t="shared" si="111"/>
        <v>53.400000000000006</v>
      </c>
      <c r="K1588">
        <f t="shared" si="111"/>
        <v>3.9</v>
      </c>
      <c r="L1588">
        <f t="shared" si="111"/>
        <v>352100</v>
      </c>
      <c r="M1588">
        <f t="shared" si="93"/>
        <v>662400</v>
      </c>
      <c r="N1588">
        <f t="shared" si="112"/>
        <v>53.099999999999994</v>
      </c>
      <c r="O1588">
        <f t="shared" si="112"/>
        <v>5.9</v>
      </c>
      <c r="P1588">
        <f t="shared" si="112"/>
        <v>353000</v>
      </c>
      <c r="Q1588">
        <f t="shared" si="94"/>
        <v>667100</v>
      </c>
      <c r="R1588">
        <f t="shared" si="113"/>
        <v>52.900000000000006</v>
      </c>
      <c r="S1588">
        <f t="shared" si="113"/>
        <v>6.1</v>
      </c>
      <c r="T1588">
        <f t="shared" si="113"/>
        <v>362800</v>
      </c>
      <c r="U1588">
        <f t="shared" si="95"/>
        <v>665000</v>
      </c>
      <c r="V1588">
        <f t="shared" si="114"/>
        <v>54.7</v>
      </c>
      <c r="W1588">
        <f t="shared" si="114"/>
        <v>6.1999999999999993</v>
      </c>
      <c r="X1588">
        <f t="shared" si="114"/>
        <v>364300</v>
      </c>
      <c r="Y1588">
        <f t="shared" si="96"/>
        <v>657900</v>
      </c>
      <c r="Z1588">
        <f t="shared" si="115"/>
        <v>55.5</v>
      </c>
      <c r="AA1588">
        <f t="shared" si="115"/>
        <v>6.3000000000000007</v>
      </c>
      <c r="AB1588">
        <f t="shared" si="115"/>
        <v>351700</v>
      </c>
      <c r="AC1588">
        <f t="shared" si="97"/>
        <v>655700</v>
      </c>
      <c r="AD1588">
        <f t="shared" si="116"/>
        <v>53.7</v>
      </c>
      <c r="AE1588">
        <f t="shared" si="116"/>
        <v>6.3000000000000007</v>
      </c>
      <c r="AF1588">
        <f t="shared" si="116"/>
        <v>368100</v>
      </c>
      <c r="AG1588">
        <f t="shared" si="98"/>
        <v>661900</v>
      </c>
      <c r="AH1588">
        <f t="shared" si="117"/>
        <v>55.599999999999994</v>
      </c>
      <c r="AI1588">
        <f t="shared" si="117"/>
        <v>6.6000000000000005</v>
      </c>
      <c r="AJ1588">
        <f t="shared" si="117"/>
        <v>373700</v>
      </c>
      <c r="AK1588">
        <f t="shared" si="99"/>
        <v>675400</v>
      </c>
      <c r="AL1588">
        <f t="shared" si="118"/>
        <v>55.4</v>
      </c>
      <c r="AM1588">
        <f t="shared" si="118"/>
        <v>6.6000000000000005</v>
      </c>
      <c r="AN1588">
        <f t="shared" si="118"/>
        <v>383900</v>
      </c>
      <c r="AO1588">
        <f t="shared" si="100"/>
        <v>686100</v>
      </c>
      <c r="AP1588">
        <f t="shared" si="119"/>
        <v>56</v>
      </c>
      <c r="AQ1588">
        <f t="shared" si="119"/>
        <v>6.6</v>
      </c>
      <c r="AR1588">
        <f t="shared" si="119"/>
        <v>376500</v>
      </c>
      <c r="AS1588">
        <f t="shared" si="101"/>
        <v>678800</v>
      </c>
      <c r="AT1588">
        <f t="shared" si="120"/>
        <v>55.5</v>
      </c>
      <c r="AU1588">
        <f t="shared" si="120"/>
        <v>6.8</v>
      </c>
      <c r="AV1588">
        <f t="shared" si="120"/>
        <v>391300</v>
      </c>
      <c r="AW1588">
        <f t="shared" si="102"/>
        <v>711100</v>
      </c>
      <c r="AX1588">
        <f t="shared" si="121"/>
        <v>55</v>
      </c>
      <c r="AY1588">
        <f t="shared" si="121"/>
        <v>6.8000000000000007</v>
      </c>
      <c r="AZ1588">
        <f t="shared" si="121"/>
        <v>411800</v>
      </c>
      <c r="BA1588">
        <f t="shared" si="103"/>
        <v>706300</v>
      </c>
      <c r="BB1588">
        <f t="shared" si="122"/>
        <v>58.2</v>
      </c>
      <c r="BC1588">
        <f t="shared" si="122"/>
        <v>7.3</v>
      </c>
      <c r="BD1588">
        <f t="shared" si="122"/>
        <v>408400</v>
      </c>
      <c r="BE1588">
        <f t="shared" si="104"/>
        <v>724700</v>
      </c>
      <c r="BF1588">
        <f t="shared" si="123"/>
        <v>56.3</v>
      </c>
      <c r="BG1588">
        <f t="shared" si="123"/>
        <v>7</v>
      </c>
      <c r="BH1588">
        <f t="shared" si="123"/>
        <v>416900</v>
      </c>
      <c r="BI1588">
        <f t="shared" si="105"/>
        <v>723100</v>
      </c>
      <c r="BJ1588">
        <f t="shared" si="124"/>
        <v>57.8</v>
      </c>
      <c r="BK1588">
        <f t="shared" si="124"/>
        <v>7</v>
      </c>
      <c r="BL1588">
        <f t="shared" si="124"/>
        <v>432300</v>
      </c>
      <c r="BM1588">
        <f t="shared" si="106"/>
        <v>729700</v>
      </c>
      <c r="BN1588">
        <f t="shared" si="125"/>
        <v>59.300000000000004</v>
      </c>
      <c r="BO1588">
        <f t="shared" si="125"/>
        <v>7.4</v>
      </c>
      <c r="BP1588">
        <f t="shared" si="125"/>
        <v>408200</v>
      </c>
      <c r="BQ1588">
        <f t="shared" si="107"/>
        <v>708400</v>
      </c>
      <c r="BR1588">
        <f t="shared" si="126"/>
        <v>57.6</v>
      </c>
      <c r="BS1588">
        <f t="shared" si="126"/>
        <v>7.8999999999999995</v>
      </c>
      <c r="BT1588">
        <f t="shared" si="126"/>
        <v>421200</v>
      </c>
      <c r="BU1588">
        <f t="shared" si="108"/>
        <v>734100</v>
      </c>
      <c r="BV1588">
        <f t="shared" si="109"/>
        <v>57.29999999999999</v>
      </c>
    </row>
    <row r="1589" spans="1:74" x14ac:dyDescent="0.3">
      <c r="A1589" t="s">
        <v>146</v>
      </c>
      <c r="B1589" t="str">
        <f>VLOOKUP(A1589,'class and classification'!$A$1:$B$338,2,FALSE)</f>
        <v>Predominantly Urban</v>
      </c>
      <c r="C1589" t="str">
        <f>VLOOKUP(A1589,'class and classification'!$A$1:$C$338,3,FALSE)</f>
        <v>SC</v>
      </c>
      <c r="D1589">
        <f t="shared" si="90"/>
        <v>310000</v>
      </c>
      <c r="E1589">
        <f t="shared" si="91"/>
        <v>539700</v>
      </c>
      <c r="F1589">
        <f t="shared" si="110"/>
        <v>57.400000000000006</v>
      </c>
      <c r="G1589">
        <f t="shared" si="110"/>
        <v>4.2</v>
      </c>
      <c r="H1589">
        <f t="shared" si="110"/>
        <v>316900</v>
      </c>
      <c r="I1589">
        <f t="shared" si="92"/>
        <v>543400</v>
      </c>
      <c r="J1589">
        <f t="shared" si="111"/>
        <v>58.3</v>
      </c>
      <c r="K1589">
        <f t="shared" si="111"/>
        <v>4.4000000000000004</v>
      </c>
      <c r="L1589">
        <f t="shared" si="111"/>
        <v>325100</v>
      </c>
      <c r="M1589">
        <f t="shared" si="93"/>
        <v>534600</v>
      </c>
      <c r="N1589">
        <f t="shared" si="112"/>
        <v>60.7</v>
      </c>
      <c r="O1589">
        <f t="shared" si="112"/>
        <v>6.8000000000000007</v>
      </c>
      <c r="P1589">
        <f t="shared" si="112"/>
        <v>326900</v>
      </c>
      <c r="Q1589">
        <f t="shared" si="94"/>
        <v>539900</v>
      </c>
      <c r="R1589">
        <f t="shared" si="113"/>
        <v>60.599999999999994</v>
      </c>
      <c r="S1589">
        <f t="shared" si="113"/>
        <v>6.7</v>
      </c>
      <c r="T1589">
        <f t="shared" si="113"/>
        <v>334500</v>
      </c>
      <c r="U1589">
        <f t="shared" si="95"/>
        <v>560800</v>
      </c>
      <c r="V1589">
        <f t="shared" si="114"/>
        <v>59.600000000000009</v>
      </c>
      <c r="W1589">
        <f t="shared" si="114"/>
        <v>6.8</v>
      </c>
      <c r="X1589">
        <f t="shared" si="114"/>
        <v>333400</v>
      </c>
      <c r="Y1589">
        <f t="shared" si="96"/>
        <v>542800</v>
      </c>
      <c r="Z1589">
        <f t="shared" si="115"/>
        <v>61.400000000000006</v>
      </c>
      <c r="AA1589">
        <f t="shared" si="115"/>
        <v>7.1999999999999993</v>
      </c>
      <c r="AB1589">
        <f t="shared" si="115"/>
        <v>332000</v>
      </c>
      <c r="AC1589">
        <f t="shared" si="97"/>
        <v>548000</v>
      </c>
      <c r="AD1589">
        <f t="shared" si="116"/>
        <v>60.6</v>
      </c>
      <c r="AE1589">
        <f t="shared" si="116"/>
        <v>7.2</v>
      </c>
      <c r="AF1589">
        <f t="shared" si="116"/>
        <v>336700</v>
      </c>
      <c r="AG1589">
        <f t="shared" si="98"/>
        <v>552100</v>
      </c>
      <c r="AH1589">
        <f t="shared" si="117"/>
        <v>61</v>
      </c>
      <c r="AI1589">
        <f t="shared" si="117"/>
        <v>7.5</v>
      </c>
      <c r="AJ1589">
        <f t="shared" si="117"/>
        <v>347100</v>
      </c>
      <c r="AK1589">
        <f t="shared" si="99"/>
        <v>567800</v>
      </c>
      <c r="AL1589">
        <f t="shared" si="118"/>
        <v>61.2</v>
      </c>
      <c r="AM1589">
        <f t="shared" si="118"/>
        <v>7.5</v>
      </c>
      <c r="AN1589">
        <f t="shared" si="118"/>
        <v>364100</v>
      </c>
      <c r="AO1589">
        <f t="shared" si="100"/>
        <v>578800</v>
      </c>
      <c r="AP1589">
        <f t="shared" si="119"/>
        <v>62.899999999999991</v>
      </c>
      <c r="AQ1589">
        <f t="shared" si="119"/>
        <v>7.4</v>
      </c>
      <c r="AR1589">
        <f t="shared" si="119"/>
        <v>363600</v>
      </c>
      <c r="AS1589">
        <f t="shared" si="101"/>
        <v>585800</v>
      </c>
      <c r="AT1589">
        <f t="shared" si="120"/>
        <v>62.1</v>
      </c>
      <c r="AU1589">
        <f t="shared" si="120"/>
        <v>7.2000000000000011</v>
      </c>
      <c r="AV1589">
        <f t="shared" si="120"/>
        <v>372000</v>
      </c>
      <c r="AW1589">
        <f t="shared" si="102"/>
        <v>610100</v>
      </c>
      <c r="AX1589">
        <f t="shared" si="121"/>
        <v>60.9</v>
      </c>
      <c r="AY1589">
        <f t="shared" si="121"/>
        <v>7.5</v>
      </c>
      <c r="AZ1589">
        <f t="shared" si="121"/>
        <v>358900</v>
      </c>
      <c r="BA1589">
        <f t="shared" si="103"/>
        <v>601800</v>
      </c>
      <c r="BB1589">
        <f t="shared" si="122"/>
        <v>59.6</v>
      </c>
      <c r="BC1589">
        <f t="shared" si="122"/>
        <v>7.6999999999999993</v>
      </c>
      <c r="BD1589">
        <f t="shared" si="122"/>
        <v>385000</v>
      </c>
      <c r="BE1589">
        <f t="shared" si="104"/>
        <v>603500</v>
      </c>
      <c r="BF1589">
        <f t="shared" si="123"/>
        <v>63.900000000000006</v>
      </c>
      <c r="BG1589">
        <f t="shared" si="123"/>
        <v>7.8999999999999986</v>
      </c>
      <c r="BH1589">
        <f t="shared" si="123"/>
        <v>367800</v>
      </c>
      <c r="BI1589">
        <f t="shared" si="105"/>
        <v>605200</v>
      </c>
      <c r="BJ1589">
        <f t="shared" si="124"/>
        <v>60.8</v>
      </c>
      <c r="BK1589">
        <f t="shared" si="124"/>
        <v>8.1</v>
      </c>
      <c r="BL1589">
        <f t="shared" si="124"/>
        <v>391500</v>
      </c>
      <c r="BM1589">
        <f t="shared" si="106"/>
        <v>615200</v>
      </c>
      <c r="BN1589">
        <f t="shared" si="125"/>
        <v>63.7</v>
      </c>
      <c r="BO1589">
        <f t="shared" si="125"/>
        <v>8.3999999999999986</v>
      </c>
      <c r="BP1589">
        <f t="shared" si="125"/>
        <v>404500</v>
      </c>
      <c r="BQ1589">
        <f t="shared" si="107"/>
        <v>616800</v>
      </c>
      <c r="BR1589">
        <f t="shared" si="126"/>
        <v>65.5</v>
      </c>
      <c r="BS1589">
        <f t="shared" si="126"/>
        <v>8.4</v>
      </c>
      <c r="BT1589">
        <f t="shared" si="126"/>
        <v>385900</v>
      </c>
      <c r="BU1589">
        <f t="shared" si="108"/>
        <v>620100</v>
      </c>
      <c r="BV1589">
        <f t="shared" si="109"/>
        <v>62.2</v>
      </c>
    </row>
    <row r="1590" spans="1:74" x14ac:dyDescent="0.3">
      <c r="A1590" t="s">
        <v>147</v>
      </c>
      <c r="B1590" t="str">
        <f>VLOOKUP(A1590,'class and classification'!$A$1:$B$338,2,FALSE)</f>
        <v>Predominantly Rural</v>
      </c>
      <c r="C1590" t="str">
        <f>VLOOKUP(A1590,'class and classification'!$A$1:$C$338,3,FALSE)</f>
        <v>SC</v>
      </c>
      <c r="D1590">
        <f t="shared" si="90"/>
        <v>184800</v>
      </c>
      <c r="E1590">
        <f t="shared" si="91"/>
        <v>378900</v>
      </c>
      <c r="F1590">
        <f t="shared" si="110"/>
        <v>48.8</v>
      </c>
      <c r="G1590">
        <f t="shared" si="110"/>
        <v>4.5</v>
      </c>
      <c r="H1590">
        <f t="shared" si="110"/>
        <v>192200</v>
      </c>
      <c r="I1590">
        <f t="shared" si="92"/>
        <v>378900</v>
      </c>
      <c r="J1590">
        <f t="shared" si="111"/>
        <v>50.6</v>
      </c>
      <c r="K1590">
        <f t="shared" si="111"/>
        <v>4.5</v>
      </c>
      <c r="L1590">
        <f t="shared" si="111"/>
        <v>194000</v>
      </c>
      <c r="M1590">
        <f t="shared" si="93"/>
        <v>392600</v>
      </c>
      <c r="N1590">
        <f t="shared" si="112"/>
        <v>49.400000000000006</v>
      </c>
      <c r="O1590">
        <f t="shared" si="112"/>
        <v>7.1999999999999993</v>
      </c>
      <c r="P1590">
        <f t="shared" si="112"/>
        <v>196500</v>
      </c>
      <c r="Q1590">
        <f t="shared" si="94"/>
        <v>391600</v>
      </c>
      <c r="R1590">
        <f t="shared" si="113"/>
        <v>50.100000000000009</v>
      </c>
      <c r="S1590">
        <f t="shared" si="113"/>
        <v>7.3999999999999995</v>
      </c>
      <c r="T1590">
        <f t="shared" si="113"/>
        <v>192700</v>
      </c>
      <c r="U1590">
        <f t="shared" si="95"/>
        <v>379100</v>
      </c>
      <c r="V1590">
        <f t="shared" si="114"/>
        <v>50.8</v>
      </c>
      <c r="W1590">
        <f t="shared" si="114"/>
        <v>7.6999999999999993</v>
      </c>
      <c r="X1590">
        <f t="shared" si="114"/>
        <v>206500</v>
      </c>
      <c r="Y1590">
        <f t="shared" si="96"/>
        <v>395200</v>
      </c>
      <c r="Z1590">
        <f t="shared" si="115"/>
        <v>52.3</v>
      </c>
      <c r="AA1590">
        <f t="shared" si="115"/>
        <v>7.9</v>
      </c>
      <c r="AB1590">
        <f t="shared" si="115"/>
        <v>191300</v>
      </c>
      <c r="AC1590">
        <f t="shared" si="97"/>
        <v>387100</v>
      </c>
      <c r="AD1590">
        <f t="shared" si="116"/>
        <v>49.400000000000006</v>
      </c>
      <c r="AE1590">
        <f t="shared" si="116"/>
        <v>7.9</v>
      </c>
      <c r="AF1590">
        <f t="shared" si="116"/>
        <v>187700</v>
      </c>
      <c r="AG1590">
        <f t="shared" si="98"/>
        <v>401400</v>
      </c>
      <c r="AH1590">
        <f t="shared" si="117"/>
        <v>46.7</v>
      </c>
      <c r="AI1590">
        <f t="shared" si="117"/>
        <v>7.6999999999999993</v>
      </c>
      <c r="AJ1590">
        <f t="shared" si="117"/>
        <v>215000</v>
      </c>
      <c r="AK1590">
        <f t="shared" si="99"/>
        <v>407100</v>
      </c>
      <c r="AL1590">
        <f t="shared" si="118"/>
        <v>52.9</v>
      </c>
      <c r="AM1590">
        <f t="shared" si="118"/>
        <v>8.1</v>
      </c>
      <c r="AN1590">
        <f t="shared" si="118"/>
        <v>209400</v>
      </c>
      <c r="AO1590">
        <f t="shared" si="100"/>
        <v>403200</v>
      </c>
      <c r="AP1590">
        <f t="shared" si="119"/>
        <v>51.900000000000006</v>
      </c>
      <c r="AQ1590">
        <f t="shared" si="119"/>
        <v>8</v>
      </c>
      <c r="AR1590">
        <f t="shared" si="119"/>
        <v>206100</v>
      </c>
      <c r="AS1590">
        <f t="shared" si="101"/>
        <v>402600</v>
      </c>
      <c r="AT1590">
        <f t="shared" si="120"/>
        <v>51.2</v>
      </c>
      <c r="AU1590">
        <f t="shared" si="120"/>
        <v>8.1999999999999993</v>
      </c>
      <c r="AV1590">
        <f t="shared" si="120"/>
        <v>212400</v>
      </c>
      <c r="AW1590">
        <f t="shared" si="102"/>
        <v>411900</v>
      </c>
      <c r="AX1590">
        <f t="shared" si="121"/>
        <v>51.599999999999994</v>
      </c>
      <c r="AY1590">
        <f t="shared" si="121"/>
        <v>8</v>
      </c>
      <c r="AZ1590">
        <f t="shared" si="121"/>
        <v>231100</v>
      </c>
      <c r="BA1590">
        <f t="shared" si="103"/>
        <v>425100</v>
      </c>
      <c r="BB1590">
        <f t="shared" si="122"/>
        <v>54.3</v>
      </c>
      <c r="BC1590">
        <f t="shared" si="122"/>
        <v>8.5</v>
      </c>
      <c r="BD1590">
        <f t="shared" si="122"/>
        <v>224200</v>
      </c>
      <c r="BE1590">
        <f t="shared" si="104"/>
        <v>413900</v>
      </c>
      <c r="BF1590">
        <f t="shared" si="123"/>
        <v>54.2</v>
      </c>
      <c r="BG1590">
        <f t="shared" si="123"/>
        <v>9.2000000000000011</v>
      </c>
      <c r="BH1590">
        <f t="shared" si="123"/>
        <v>219300</v>
      </c>
      <c r="BI1590">
        <f t="shared" si="105"/>
        <v>416500</v>
      </c>
      <c r="BJ1590">
        <f t="shared" si="124"/>
        <v>52.7</v>
      </c>
      <c r="BK1590">
        <f t="shared" si="124"/>
        <v>8.6999999999999993</v>
      </c>
      <c r="BL1590">
        <f t="shared" si="124"/>
        <v>222400</v>
      </c>
      <c r="BM1590">
        <f t="shared" si="106"/>
        <v>436300</v>
      </c>
      <c r="BN1590">
        <f t="shared" si="125"/>
        <v>51.1</v>
      </c>
      <c r="BO1590">
        <f t="shared" si="125"/>
        <v>8.6999999999999993</v>
      </c>
      <c r="BP1590">
        <f t="shared" si="125"/>
        <v>234100</v>
      </c>
      <c r="BQ1590">
        <f t="shared" si="107"/>
        <v>432300</v>
      </c>
      <c r="BR1590">
        <f t="shared" si="126"/>
        <v>54.2</v>
      </c>
      <c r="BS1590">
        <f t="shared" si="126"/>
        <v>9.6999999999999993</v>
      </c>
      <c r="BT1590">
        <f t="shared" si="126"/>
        <v>227300</v>
      </c>
      <c r="BU1590">
        <f t="shared" si="108"/>
        <v>424100</v>
      </c>
      <c r="BV1590">
        <f t="shared" si="109"/>
        <v>53.6</v>
      </c>
    </row>
    <row r="1591" spans="1:74" x14ac:dyDescent="0.3">
      <c r="A1591" t="s">
        <v>148</v>
      </c>
      <c r="B1591" t="str">
        <f>VLOOKUP(A1591,'class and classification'!$A$1:$B$338,2,FALSE)</f>
        <v>Predominantly Rural</v>
      </c>
      <c r="C1591" t="str">
        <f>VLOOKUP(A1591,'class and classification'!$A$1:$C$338,3,FALSE)</f>
        <v>SC</v>
      </c>
      <c r="D1591">
        <f t="shared" si="90"/>
        <v>170400</v>
      </c>
      <c r="E1591">
        <f t="shared" si="91"/>
        <v>332800</v>
      </c>
      <c r="F1591">
        <f t="shared" si="110"/>
        <v>51.199999999999996</v>
      </c>
      <c r="G1591">
        <f t="shared" si="110"/>
        <v>5.0999999999999996</v>
      </c>
      <c r="H1591">
        <f t="shared" si="110"/>
        <v>169100</v>
      </c>
      <c r="I1591">
        <f t="shared" si="92"/>
        <v>338600</v>
      </c>
      <c r="J1591">
        <f t="shared" si="111"/>
        <v>49.800000000000004</v>
      </c>
      <c r="K1591">
        <f t="shared" si="111"/>
        <v>4.7</v>
      </c>
      <c r="L1591">
        <f t="shared" si="111"/>
        <v>172800</v>
      </c>
      <c r="M1591">
        <f t="shared" si="93"/>
        <v>337500</v>
      </c>
      <c r="N1591">
        <f t="shared" si="112"/>
        <v>51.199999999999996</v>
      </c>
      <c r="O1591">
        <f t="shared" si="112"/>
        <v>8</v>
      </c>
      <c r="P1591">
        <f t="shared" si="112"/>
        <v>174600</v>
      </c>
      <c r="Q1591">
        <f t="shared" si="94"/>
        <v>343000</v>
      </c>
      <c r="R1591">
        <f t="shared" si="113"/>
        <v>50.900000000000006</v>
      </c>
      <c r="S1591">
        <f t="shared" si="113"/>
        <v>8.1000000000000014</v>
      </c>
      <c r="T1591">
        <f t="shared" si="113"/>
        <v>175700</v>
      </c>
      <c r="U1591">
        <f t="shared" si="95"/>
        <v>352400</v>
      </c>
      <c r="V1591">
        <f t="shared" si="114"/>
        <v>49.9</v>
      </c>
      <c r="W1591">
        <f t="shared" si="114"/>
        <v>7.9</v>
      </c>
      <c r="X1591">
        <f t="shared" si="114"/>
        <v>175000</v>
      </c>
      <c r="Y1591">
        <f t="shared" si="96"/>
        <v>343300</v>
      </c>
      <c r="Z1591">
        <f t="shared" si="115"/>
        <v>51.1</v>
      </c>
      <c r="AA1591">
        <f t="shared" si="115"/>
        <v>7.8</v>
      </c>
      <c r="AB1591">
        <f t="shared" si="115"/>
        <v>182000</v>
      </c>
      <c r="AC1591">
        <f t="shared" si="97"/>
        <v>337000</v>
      </c>
      <c r="AD1591">
        <f t="shared" si="116"/>
        <v>54</v>
      </c>
      <c r="AE1591">
        <f t="shared" si="116"/>
        <v>8.2999999999999989</v>
      </c>
      <c r="AF1591">
        <f t="shared" si="116"/>
        <v>190100</v>
      </c>
      <c r="AG1591">
        <f t="shared" si="98"/>
        <v>351000</v>
      </c>
      <c r="AH1591">
        <f t="shared" si="117"/>
        <v>54.099999999999994</v>
      </c>
      <c r="AI1591">
        <f t="shared" si="117"/>
        <v>8.2999999999999989</v>
      </c>
      <c r="AJ1591">
        <f t="shared" si="117"/>
        <v>184300</v>
      </c>
      <c r="AK1591">
        <f t="shared" si="99"/>
        <v>351200</v>
      </c>
      <c r="AL1591">
        <f t="shared" si="118"/>
        <v>52.5</v>
      </c>
      <c r="AM1591">
        <f t="shared" si="118"/>
        <v>8.2999999999999989</v>
      </c>
      <c r="AN1591">
        <f t="shared" si="118"/>
        <v>193000</v>
      </c>
      <c r="AO1591">
        <f t="shared" si="100"/>
        <v>348600</v>
      </c>
      <c r="AP1591">
        <f t="shared" si="119"/>
        <v>55.4</v>
      </c>
      <c r="AQ1591">
        <f t="shared" si="119"/>
        <v>8.6</v>
      </c>
      <c r="AR1591">
        <f t="shared" si="119"/>
        <v>180100</v>
      </c>
      <c r="AS1591">
        <f t="shared" si="101"/>
        <v>351700</v>
      </c>
      <c r="AT1591">
        <f t="shared" si="120"/>
        <v>51.2</v>
      </c>
      <c r="AU1591">
        <f t="shared" si="120"/>
        <v>8.1999999999999993</v>
      </c>
      <c r="AV1591">
        <f t="shared" si="120"/>
        <v>182900</v>
      </c>
      <c r="AW1591">
        <f t="shared" si="102"/>
        <v>353600</v>
      </c>
      <c r="AX1591">
        <f t="shared" si="121"/>
        <v>51.7</v>
      </c>
      <c r="AY1591">
        <f t="shared" si="121"/>
        <v>8.2999999999999989</v>
      </c>
      <c r="AZ1591">
        <f t="shared" si="121"/>
        <v>185700</v>
      </c>
      <c r="BA1591">
        <f t="shared" si="103"/>
        <v>356900</v>
      </c>
      <c r="BB1591">
        <f t="shared" si="122"/>
        <v>52.1</v>
      </c>
      <c r="BC1591">
        <f t="shared" si="122"/>
        <v>8.6999999999999993</v>
      </c>
      <c r="BD1591">
        <f t="shared" si="122"/>
        <v>182800</v>
      </c>
      <c r="BE1591">
        <f t="shared" si="104"/>
        <v>359700</v>
      </c>
      <c r="BF1591">
        <f t="shared" si="123"/>
        <v>50.8</v>
      </c>
      <c r="BG1591">
        <f t="shared" si="123"/>
        <v>8.4</v>
      </c>
      <c r="BH1591">
        <f t="shared" si="123"/>
        <v>195500</v>
      </c>
      <c r="BI1591">
        <f t="shared" si="105"/>
        <v>365200</v>
      </c>
      <c r="BJ1591">
        <f t="shared" si="124"/>
        <v>53.5</v>
      </c>
      <c r="BK1591">
        <f t="shared" si="124"/>
        <v>8.8000000000000007</v>
      </c>
      <c r="BL1591">
        <f t="shared" si="124"/>
        <v>203700</v>
      </c>
      <c r="BM1591">
        <f t="shared" si="106"/>
        <v>364700</v>
      </c>
      <c r="BN1591">
        <f t="shared" si="125"/>
        <v>55.800000000000004</v>
      </c>
      <c r="BO1591">
        <f t="shared" si="125"/>
        <v>9.2000000000000011</v>
      </c>
      <c r="BP1591">
        <f t="shared" si="125"/>
        <v>190800</v>
      </c>
      <c r="BQ1591">
        <f t="shared" si="107"/>
        <v>357300</v>
      </c>
      <c r="BR1591">
        <f t="shared" si="126"/>
        <v>53.400000000000006</v>
      </c>
      <c r="BS1591">
        <f t="shared" si="126"/>
        <v>9.6999999999999993</v>
      </c>
      <c r="BT1591">
        <f t="shared" si="126"/>
        <v>192000</v>
      </c>
      <c r="BU1591">
        <f t="shared" si="108"/>
        <v>357200</v>
      </c>
      <c r="BV1591">
        <f t="shared" si="109"/>
        <v>53.8</v>
      </c>
    </row>
    <row r="1592" spans="1:74" x14ac:dyDescent="0.3">
      <c r="A1592" t="s">
        <v>149</v>
      </c>
      <c r="B1592" t="str">
        <f>VLOOKUP(A1592,'class and classification'!$A$1:$B$338,2,FALSE)</f>
        <v>Predominantly Urban</v>
      </c>
      <c r="C1592" t="str">
        <f>VLOOKUP(A1592,'class and classification'!$A$1:$C$338,3,FALSE)</f>
        <v>L</v>
      </c>
      <c r="D1592">
        <f t="shared" si="90"/>
        <v>70400</v>
      </c>
      <c r="E1592">
        <f t="shared" si="91"/>
        <v>103000</v>
      </c>
      <c r="F1592">
        <f t="shared" si="110"/>
        <v>68.5</v>
      </c>
      <c r="G1592">
        <f t="shared" si="110"/>
        <v>14.3</v>
      </c>
      <c r="H1592">
        <f t="shared" si="110"/>
        <v>69100</v>
      </c>
      <c r="I1592">
        <f t="shared" si="92"/>
        <v>101200</v>
      </c>
      <c r="J1592">
        <f t="shared" si="111"/>
        <v>68.3</v>
      </c>
      <c r="K1592">
        <f t="shared" si="111"/>
        <v>14.799999999999999</v>
      </c>
      <c r="L1592">
        <f t="shared" si="111"/>
        <v>71000</v>
      </c>
      <c r="M1592">
        <f t="shared" si="93"/>
        <v>102300</v>
      </c>
      <c r="N1592">
        <f t="shared" si="112"/>
        <v>69.3</v>
      </c>
      <c r="O1592">
        <f t="shared" si="112"/>
        <v>13.6</v>
      </c>
      <c r="P1592">
        <f t="shared" si="112"/>
        <v>72000</v>
      </c>
      <c r="Q1592">
        <f t="shared" si="94"/>
        <v>105000</v>
      </c>
      <c r="R1592">
        <f t="shared" si="113"/>
        <v>68.7</v>
      </c>
      <c r="S1592">
        <f t="shared" si="113"/>
        <v>12</v>
      </c>
      <c r="T1592">
        <f t="shared" si="113"/>
        <v>75800</v>
      </c>
      <c r="U1592">
        <f t="shared" si="95"/>
        <v>105800</v>
      </c>
      <c r="V1592">
        <f t="shared" si="114"/>
        <v>71.600000000000009</v>
      </c>
      <c r="W1592">
        <f t="shared" si="114"/>
        <v>12</v>
      </c>
      <c r="X1592">
        <f t="shared" si="114"/>
        <v>80800</v>
      </c>
      <c r="Y1592">
        <f t="shared" si="96"/>
        <v>104600</v>
      </c>
      <c r="Z1592">
        <f t="shared" si="115"/>
        <v>77.3</v>
      </c>
      <c r="AA1592">
        <f t="shared" si="115"/>
        <v>11.899999999999999</v>
      </c>
      <c r="AB1592">
        <f t="shared" si="115"/>
        <v>76200</v>
      </c>
      <c r="AC1592">
        <f t="shared" si="97"/>
        <v>106400</v>
      </c>
      <c r="AD1592">
        <f t="shared" si="116"/>
        <v>71.599999999999994</v>
      </c>
      <c r="AE1592">
        <f t="shared" si="116"/>
        <v>14.700000000000003</v>
      </c>
      <c r="AF1592">
        <f t="shared" si="116"/>
        <v>75000</v>
      </c>
      <c r="AG1592">
        <f t="shared" si="98"/>
        <v>101600</v>
      </c>
      <c r="AH1592">
        <f t="shared" si="117"/>
        <v>73.900000000000006</v>
      </c>
      <c r="AI1592">
        <f t="shared" si="117"/>
        <v>15.2</v>
      </c>
      <c r="AJ1592">
        <f t="shared" si="117"/>
        <v>78300</v>
      </c>
      <c r="AK1592">
        <f t="shared" si="99"/>
        <v>108100</v>
      </c>
      <c r="AL1592">
        <f t="shared" si="118"/>
        <v>72.5</v>
      </c>
      <c r="AM1592">
        <f t="shared" si="118"/>
        <v>14.000000000000002</v>
      </c>
      <c r="AN1592">
        <f t="shared" si="118"/>
        <v>77400</v>
      </c>
      <c r="AO1592">
        <f t="shared" si="100"/>
        <v>108500</v>
      </c>
      <c r="AP1592">
        <f t="shared" si="119"/>
        <v>71.400000000000006</v>
      </c>
      <c r="AQ1592">
        <f t="shared" si="119"/>
        <v>14.3</v>
      </c>
      <c r="AR1592">
        <f t="shared" si="119"/>
        <v>86200</v>
      </c>
      <c r="AS1592">
        <f t="shared" si="101"/>
        <v>115700</v>
      </c>
      <c r="AT1592">
        <f t="shared" si="120"/>
        <v>74.399999999999991</v>
      </c>
      <c r="AU1592">
        <f t="shared" si="120"/>
        <v>14.100000000000001</v>
      </c>
      <c r="AV1592">
        <f t="shared" si="120"/>
        <v>93700</v>
      </c>
      <c r="AW1592">
        <f t="shared" si="102"/>
        <v>125200</v>
      </c>
      <c r="AX1592">
        <f t="shared" si="121"/>
        <v>75</v>
      </c>
      <c r="AY1592">
        <f t="shared" si="121"/>
        <v>14.900000000000002</v>
      </c>
      <c r="AZ1592">
        <f t="shared" si="121"/>
        <v>97700</v>
      </c>
      <c r="BA1592">
        <f t="shared" si="103"/>
        <v>126800</v>
      </c>
      <c r="BB1592">
        <f t="shared" si="122"/>
        <v>77.099999999999994</v>
      </c>
      <c r="BC1592">
        <f t="shared" si="122"/>
        <v>12.899999999999999</v>
      </c>
      <c r="BD1592">
        <f t="shared" si="122"/>
        <v>96300</v>
      </c>
      <c r="BE1592">
        <f t="shared" si="104"/>
        <v>127500</v>
      </c>
      <c r="BF1592">
        <f t="shared" si="123"/>
        <v>75.5</v>
      </c>
      <c r="BG1592">
        <f t="shared" si="123"/>
        <v>15.4</v>
      </c>
      <c r="BH1592">
        <f t="shared" si="123"/>
        <v>103100</v>
      </c>
      <c r="BI1592">
        <f t="shared" si="105"/>
        <v>138200</v>
      </c>
      <c r="BJ1592">
        <f t="shared" si="124"/>
        <v>74.599999999999994</v>
      </c>
      <c r="BK1592">
        <f t="shared" si="124"/>
        <v>15.899999999999999</v>
      </c>
      <c r="BL1592">
        <f t="shared" si="124"/>
        <v>105800</v>
      </c>
      <c r="BM1592">
        <f t="shared" si="106"/>
        <v>135900</v>
      </c>
      <c r="BN1592">
        <f t="shared" si="125"/>
        <v>77.800000000000011</v>
      </c>
      <c r="BO1592">
        <f t="shared" si="125"/>
        <v>17.400000000000002</v>
      </c>
      <c r="BP1592">
        <f t="shared" si="125"/>
        <v>110700</v>
      </c>
      <c r="BQ1592">
        <f t="shared" si="107"/>
        <v>136700</v>
      </c>
      <c r="BR1592">
        <f t="shared" si="126"/>
        <v>80.999999999999986</v>
      </c>
      <c r="BS1592">
        <f t="shared" si="126"/>
        <v>20.8</v>
      </c>
      <c r="BT1592">
        <f t="shared" si="126"/>
        <v>112300</v>
      </c>
      <c r="BU1592">
        <f t="shared" si="108"/>
        <v>140200</v>
      </c>
      <c r="BV1592">
        <f t="shared" si="109"/>
        <v>80.099999999999994</v>
      </c>
    </row>
    <row r="1593" spans="1:74" x14ac:dyDescent="0.3">
      <c r="A1593" t="s">
        <v>150</v>
      </c>
      <c r="B1593" t="str">
        <f>VLOOKUP(A1593,'class and classification'!$A$1:$B$338,2,FALSE)</f>
        <v>Predominantly Urban</v>
      </c>
      <c r="C1593" t="str">
        <f>VLOOKUP(A1593,'class and classification'!$A$1:$C$338,3,FALSE)</f>
        <v>L</v>
      </c>
      <c r="D1593">
        <f t="shared" si="90"/>
        <v>2400</v>
      </c>
      <c r="E1593">
        <f t="shared" si="91"/>
        <v>4300</v>
      </c>
      <c r="F1593">
        <f t="shared" si="110"/>
        <v>55.4</v>
      </c>
      <c r="G1593">
        <f t="shared" si="110"/>
        <v>0</v>
      </c>
      <c r="H1593">
        <f t="shared" si="110"/>
        <v>5600</v>
      </c>
      <c r="I1593">
        <f t="shared" si="92"/>
        <v>6900</v>
      </c>
      <c r="J1593">
        <f t="shared" si="111"/>
        <v>80.5</v>
      </c>
      <c r="K1593">
        <f t="shared" si="111"/>
        <v>0</v>
      </c>
      <c r="L1593">
        <f t="shared" si="111"/>
        <v>0</v>
      </c>
      <c r="M1593">
        <f t="shared" si="93"/>
        <v>3100</v>
      </c>
      <c r="N1593">
        <f t="shared" si="112"/>
        <v>0</v>
      </c>
      <c r="O1593">
        <f t="shared" si="112"/>
        <v>0</v>
      </c>
      <c r="P1593">
        <f t="shared" si="112"/>
        <v>0</v>
      </c>
      <c r="Q1593">
        <f t="shared" si="94"/>
        <v>3400</v>
      </c>
      <c r="R1593">
        <f t="shared" si="113"/>
        <v>45.8</v>
      </c>
      <c r="S1593">
        <f t="shared" si="113"/>
        <v>0</v>
      </c>
      <c r="T1593">
        <f t="shared" si="113"/>
        <v>3600</v>
      </c>
      <c r="U1593">
        <f t="shared" si="95"/>
        <v>6200</v>
      </c>
      <c r="V1593">
        <f t="shared" si="114"/>
        <v>58.1</v>
      </c>
      <c r="W1593">
        <f t="shared" si="114"/>
        <v>0</v>
      </c>
      <c r="X1593">
        <f t="shared" si="114"/>
        <v>0</v>
      </c>
      <c r="Y1593">
        <f t="shared" si="96"/>
        <v>3500</v>
      </c>
      <c r="Z1593">
        <f t="shared" si="115"/>
        <v>76</v>
      </c>
      <c r="AA1593">
        <f t="shared" si="115"/>
        <v>0</v>
      </c>
      <c r="AB1593">
        <f t="shared" si="115"/>
        <v>0</v>
      </c>
      <c r="AC1593">
        <f t="shared" si="97"/>
        <v>3500</v>
      </c>
      <c r="AD1593">
        <f t="shared" si="116"/>
        <v>0</v>
      </c>
      <c r="AE1593">
        <f t="shared" si="116"/>
        <v>0</v>
      </c>
      <c r="AF1593">
        <f t="shared" si="116"/>
        <v>0</v>
      </c>
      <c r="AG1593">
        <f t="shared" si="98"/>
        <v>0</v>
      </c>
      <c r="AH1593">
        <f t="shared" si="117"/>
        <v>0</v>
      </c>
      <c r="AI1593">
        <f t="shared" si="117"/>
        <v>0</v>
      </c>
      <c r="AJ1593">
        <f t="shared" si="117"/>
        <v>0</v>
      </c>
      <c r="AK1593">
        <f t="shared" si="99"/>
        <v>0</v>
      </c>
      <c r="AL1593">
        <f t="shared" si="118"/>
        <v>0</v>
      </c>
      <c r="AM1593">
        <f t="shared" si="118"/>
        <v>0</v>
      </c>
      <c r="AN1593">
        <f t="shared" si="118"/>
        <v>0</v>
      </c>
      <c r="AO1593">
        <f t="shared" si="100"/>
        <v>0</v>
      </c>
      <c r="AP1593">
        <f t="shared" si="119"/>
        <v>0</v>
      </c>
      <c r="AQ1593">
        <f t="shared" si="119"/>
        <v>0</v>
      </c>
      <c r="AR1593">
        <f t="shared" si="119"/>
        <v>0</v>
      </c>
      <c r="AS1593">
        <f t="shared" si="101"/>
        <v>0</v>
      </c>
      <c r="AT1593">
        <f t="shared" si="120"/>
        <v>0</v>
      </c>
      <c r="AU1593">
        <f t="shared" si="120"/>
        <v>0</v>
      </c>
      <c r="AV1593">
        <f t="shared" si="120"/>
        <v>3200</v>
      </c>
      <c r="AW1593">
        <f t="shared" si="102"/>
        <v>4100</v>
      </c>
      <c r="AX1593">
        <f t="shared" si="121"/>
        <v>77.900000000000006</v>
      </c>
      <c r="AY1593">
        <f t="shared" si="121"/>
        <v>0</v>
      </c>
      <c r="AZ1593">
        <f t="shared" si="121"/>
        <v>0</v>
      </c>
      <c r="BA1593">
        <f t="shared" si="103"/>
        <v>4900</v>
      </c>
      <c r="BB1593">
        <f t="shared" si="122"/>
        <v>0</v>
      </c>
      <c r="BC1593">
        <f t="shared" si="122"/>
        <v>0</v>
      </c>
      <c r="BD1593">
        <f t="shared" si="122"/>
        <v>3700</v>
      </c>
      <c r="BE1593">
        <f t="shared" si="104"/>
        <v>8000</v>
      </c>
      <c r="BF1593">
        <f t="shared" si="123"/>
        <v>46</v>
      </c>
      <c r="BG1593">
        <f t="shared" si="123"/>
        <v>0</v>
      </c>
      <c r="BH1593">
        <f t="shared" si="123"/>
        <v>2800</v>
      </c>
      <c r="BI1593">
        <f t="shared" si="105"/>
        <v>6400</v>
      </c>
      <c r="BJ1593">
        <f t="shared" si="124"/>
        <v>82.6</v>
      </c>
      <c r="BK1593">
        <f t="shared" si="124"/>
        <v>0</v>
      </c>
      <c r="BL1593">
        <f t="shared" si="124"/>
        <v>4100</v>
      </c>
      <c r="BM1593">
        <f t="shared" si="106"/>
        <v>10100</v>
      </c>
      <c r="BN1593">
        <f t="shared" si="125"/>
        <v>40.1</v>
      </c>
      <c r="BO1593">
        <f t="shared" si="125"/>
        <v>0</v>
      </c>
      <c r="BP1593">
        <f t="shared" si="125"/>
        <v>9900</v>
      </c>
      <c r="BQ1593">
        <f t="shared" si="107"/>
        <v>9900</v>
      </c>
      <c r="BR1593">
        <f t="shared" si="126"/>
        <v>100</v>
      </c>
      <c r="BS1593">
        <f t="shared" si="126"/>
        <v>0</v>
      </c>
      <c r="BT1593">
        <f t="shared" si="126"/>
        <v>16000</v>
      </c>
      <c r="BU1593">
        <f t="shared" si="108"/>
        <v>27300</v>
      </c>
      <c r="BV1593">
        <f t="shared" si="109"/>
        <v>58.5</v>
      </c>
    </row>
    <row r="1594" spans="1:74" x14ac:dyDescent="0.3">
      <c r="A1594" t="s">
        <v>151</v>
      </c>
      <c r="B1594" t="str">
        <f>VLOOKUP(A1594,'class and classification'!$A$1:$B$338,2,FALSE)</f>
        <v>Predominantly Urban</v>
      </c>
      <c r="C1594" t="str">
        <f>VLOOKUP(A1594,'class and classification'!$A$1:$C$338,3,FALSE)</f>
        <v>L</v>
      </c>
      <c r="D1594">
        <f t="shared" si="90"/>
        <v>49200</v>
      </c>
      <c r="E1594">
        <f t="shared" si="91"/>
        <v>83500</v>
      </c>
      <c r="F1594">
        <f t="shared" si="110"/>
        <v>58.9</v>
      </c>
      <c r="G1594">
        <f t="shared" si="110"/>
        <v>14.2</v>
      </c>
      <c r="H1594">
        <f t="shared" si="110"/>
        <v>49700</v>
      </c>
      <c r="I1594">
        <f t="shared" si="92"/>
        <v>80400</v>
      </c>
      <c r="J1594">
        <f t="shared" si="111"/>
        <v>61.7</v>
      </c>
      <c r="K1594">
        <f t="shared" si="111"/>
        <v>15</v>
      </c>
      <c r="L1594">
        <f t="shared" si="111"/>
        <v>52700</v>
      </c>
      <c r="M1594">
        <f t="shared" si="93"/>
        <v>89900</v>
      </c>
      <c r="N1594">
        <f t="shared" si="112"/>
        <v>58.8</v>
      </c>
      <c r="O1594">
        <f t="shared" si="112"/>
        <v>13.9</v>
      </c>
      <c r="P1594">
        <f t="shared" si="112"/>
        <v>56000</v>
      </c>
      <c r="Q1594">
        <f t="shared" si="94"/>
        <v>99600</v>
      </c>
      <c r="R1594">
        <f t="shared" si="113"/>
        <v>56.199999999999996</v>
      </c>
      <c r="S1594">
        <f t="shared" si="113"/>
        <v>13.2</v>
      </c>
      <c r="T1594">
        <f t="shared" si="113"/>
        <v>67500</v>
      </c>
      <c r="U1594">
        <f t="shared" si="95"/>
        <v>108500</v>
      </c>
      <c r="V1594">
        <f t="shared" si="114"/>
        <v>62.1</v>
      </c>
      <c r="W1594">
        <f t="shared" si="114"/>
        <v>12.5</v>
      </c>
      <c r="X1594">
        <f t="shared" si="114"/>
        <v>75000</v>
      </c>
      <c r="Y1594">
        <f t="shared" si="96"/>
        <v>116700</v>
      </c>
      <c r="Z1594">
        <f t="shared" si="115"/>
        <v>64.199999999999989</v>
      </c>
      <c r="AA1594">
        <f t="shared" si="115"/>
        <v>12.8</v>
      </c>
      <c r="AB1594">
        <f t="shared" si="115"/>
        <v>74400</v>
      </c>
      <c r="AC1594">
        <f t="shared" si="97"/>
        <v>119400</v>
      </c>
      <c r="AD1594">
        <f t="shared" si="116"/>
        <v>62.400000000000006</v>
      </c>
      <c r="AE1594">
        <f t="shared" si="116"/>
        <v>13.100000000000001</v>
      </c>
      <c r="AF1594">
        <f t="shared" si="116"/>
        <v>76700</v>
      </c>
      <c r="AG1594">
        <f t="shared" si="98"/>
        <v>121400</v>
      </c>
      <c r="AH1594">
        <f t="shared" si="117"/>
        <v>63.199999999999996</v>
      </c>
      <c r="AI1594">
        <f t="shared" si="117"/>
        <v>13.1</v>
      </c>
      <c r="AJ1594">
        <f t="shared" si="117"/>
        <v>81700</v>
      </c>
      <c r="AK1594">
        <f t="shared" si="99"/>
        <v>116800</v>
      </c>
      <c r="AL1594">
        <f t="shared" si="118"/>
        <v>70</v>
      </c>
      <c r="AM1594">
        <f t="shared" si="118"/>
        <v>14</v>
      </c>
      <c r="AN1594">
        <f t="shared" si="118"/>
        <v>79200</v>
      </c>
      <c r="AO1594">
        <f t="shared" si="100"/>
        <v>118200</v>
      </c>
      <c r="AP1594">
        <f t="shared" si="119"/>
        <v>67.100000000000009</v>
      </c>
      <c r="AQ1594">
        <f t="shared" si="119"/>
        <v>14.5</v>
      </c>
      <c r="AR1594">
        <f t="shared" si="119"/>
        <v>88000</v>
      </c>
      <c r="AS1594">
        <f t="shared" si="101"/>
        <v>131900</v>
      </c>
      <c r="AT1594">
        <f t="shared" si="120"/>
        <v>66.7</v>
      </c>
      <c r="AU1594">
        <f t="shared" si="120"/>
        <v>12.799999999999999</v>
      </c>
      <c r="AV1594">
        <f t="shared" si="120"/>
        <v>88900</v>
      </c>
      <c r="AW1594">
        <f t="shared" si="102"/>
        <v>135700</v>
      </c>
      <c r="AX1594">
        <f t="shared" si="121"/>
        <v>65.5</v>
      </c>
      <c r="AY1594">
        <f t="shared" si="121"/>
        <v>13.8</v>
      </c>
      <c r="AZ1594">
        <f t="shared" si="121"/>
        <v>92100</v>
      </c>
      <c r="BA1594">
        <f t="shared" si="103"/>
        <v>137400</v>
      </c>
      <c r="BB1594">
        <f t="shared" si="122"/>
        <v>67.199999999999989</v>
      </c>
      <c r="BC1594">
        <f t="shared" si="122"/>
        <v>13.999999999999998</v>
      </c>
      <c r="BD1594">
        <f t="shared" si="122"/>
        <v>102900</v>
      </c>
      <c r="BE1594">
        <f t="shared" si="104"/>
        <v>148400</v>
      </c>
      <c r="BF1594">
        <f t="shared" si="123"/>
        <v>69.199999999999989</v>
      </c>
      <c r="BG1594">
        <f t="shared" si="123"/>
        <v>14.3</v>
      </c>
      <c r="BH1594">
        <f t="shared" si="123"/>
        <v>92400</v>
      </c>
      <c r="BI1594">
        <f t="shared" si="105"/>
        <v>143800</v>
      </c>
      <c r="BJ1594">
        <f t="shared" si="124"/>
        <v>64.3</v>
      </c>
      <c r="BK1594">
        <f t="shared" si="124"/>
        <v>14.6</v>
      </c>
      <c r="BL1594">
        <f t="shared" si="124"/>
        <v>101800</v>
      </c>
      <c r="BM1594">
        <f t="shared" si="106"/>
        <v>150800</v>
      </c>
      <c r="BN1594">
        <f t="shared" si="125"/>
        <v>67.599999999999994</v>
      </c>
      <c r="BO1594">
        <f t="shared" si="125"/>
        <v>12.8</v>
      </c>
      <c r="BP1594">
        <f t="shared" si="125"/>
        <v>111600</v>
      </c>
      <c r="BQ1594">
        <f t="shared" si="107"/>
        <v>155900</v>
      </c>
      <c r="BR1594">
        <f t="shared" si="126"/>
        <v>71.5</v>
      </c>
      <c r="BS1594">
        <f t="shared" si="126"/>
        <v>16.5</v>
      </c>
      <c r="BT1594">
        <f t="shared" si="126"/>
        <v>132100</v>
      </c>
      <c r="BU1594">
        <f t="shared" si="108"/>
        <v>174600</v>
      </c>
      <c r="BV1594">
        <f t="shared" si="109"/>
        <v>75.7</v>
      </c>
    </row>
    <row r="1595" spans="1:74" x14ac:dyDescent="0.3">
      <c r="A1595" t="s">
        <v>152</v>
      </c>
      <c r="B1595" t="str">
        <f>VLOOKUP(A1595,'class and classification'!$A$1:$B$338,2,FALSE)</f>
        <v>Predominantly Urban</v>
      </c>
      <c r="C1595" t="str">
        <f>VLOOKUP(A1595,'class and classification'!$A$1:$C$338,3,FALSE)</f>
        <v>L</v>
      </c>
      <c r="D1595">
        <f t="shared" si="90"/>
        <v>58900</v>
      </c>
      <c r="E1595">
        <f t="shared" si="91"/>
        <v>86000</v>
      </c>
      <c r="F1595">
        <f t="shared" si="110"/>
        <v>68.399999999999991</v>
      </c>
      <c r="G1595">
        <f t="shared" si="110"/>
        <v>15.600000000000001</v>
      </c>
      <c r="H1595">
        <f t="shared" si="110"/>
        <v>61700</v>
      </c>
      <c r="I1595">
        <f t="shared" si="92"/>
        <v>91000</v>
      </c>
      <c r="J1595">
        <f t="shared" si="111"/>
        <v>67.900000000000006</v>
      </c>
      <c r="K1595">
        <f t="shared" si="111"/>
        <v>12.7</v>
      </c>
      <c r="L1595">
        <f t="shared" si="111"/>
        <v>62700</v>
      </c>
      <c r="M1595">
        <f t="shared" si="93"/>
        <v>91100</v>
      </c>
      <c r="N1595">
        <f t="shared" si="112"/>
        <v>68.8</v>
      </c>
      <c r="O1595">
        <f t="shared" si="112"/>
        <v>13.5</v>
      </c>
      <c r="P1595">
        <f t="shared" si="112"/>
        <v>62400</v>
      </c>
      <c r="Q1595">
        <f t="shared" si="94"/>
        <v>93300</v>
      </c>
      <c r="R1595">
        <f t="shared" si="113"/>
        <v>66.900000000000006</v>
      </c>
      <c r="S1595">
        <f t="shared" si="113"/>
        <v>14.399999999999999</v>
      </c>
      <c r="T1595">
        <f t="shared" si="113"/>
        <v>65600</v>
      </c>
      <c r="U1595">
        <f t="shared" si="95"/>
        <v>91200</v>
      </c>
      <c r="V1595">
        <f t="shared" si="114"/>
        <v>72</v>
      </c>
      <c r="W1595">
        <f t="shared" si="114"/>
        <v>14.700000000000001</v>
      </c>
      <c r="X1595">
        <f t="shared" si="114"/>
        <v>62100</v>
      </c>
      <c r="Y1595">
        <f t="shared" si="96"/>
        <v>90700</v>
      </c>
      <c r="Z1595">
        <f t="shared" si="115"/>
        <v>68.5</v>
      </c>
      <c r="AA1595">
        <f t="shared" si="115"/>
        <v>15.100000000000001</v>
      </c>
      <c r="AB1595">
        <f t="shared" si="115"/>
        <v>61400</v>
      </c>
      <c r="AC1595">
        <f t="shared" si="97"/>
        <v>89900</v>
      </c>
      <c r="AD1595">
        <f t="shared" si="116"/>
        <v>68.400000000000006</v>
      </c>
      <c r="AE1595">
        <f t="shared" si="116"/>
        <v>15</v>
      </c>
      <c r="AF1595">
        <f t="shared" si="116"/>
        <v>65400</v>
      </c>
      <c r="AG1595">
        <f t="shared" si="98"/>
        <v>92500</v>
      </c>
      <c r="AH1595">
        <f t="shared" si="117"/>
        <v>70.599999999999994</v>
      </c>
      <c r="AI1595">
        <f t="shared" si="117"/>
        <v>13.6</v>
      </c>
      <c r="AJ1595">
        <f t="shared" si="117"/>
        <v>64100</v>
      </c>
      <c r="AK1595">
        <f t="shared" si="99"/>
        <v>94500</v>
      </c>
      <c r="AL1595">
        <f t="shared" si="118"/>
        <v>67.7</v>
      </c>
      <c r="AM1595">
        <f t="shared" si="118"/>
        <v>13.400000000000002</v>
      </c>
      <c r="AN1595">
        <f t="shared" si="118"/>
        <v>70100</v>
      </c>
      <c r="AO1595">
        <f t="shared" si="100"/>
        <v>96600</v>
      </c>
      <c r="AP1595">
        <f t="shared" si="119"/>
        <v>72.7</v>
      </c>
      <c r="AQ1595">
        <f t="shared" si="119"/>
        <v>13.7</v>
      </c>
      <c r="AR1595">
        <f t="shared" si="119"/>
        <v>70300</v>
      </c>
      <c r="AS1595">
        <f t="shared" si="101"/>
        <v>103500</v>
      </c>
      <c r="AT1595">
        <f t="shared" si="120"/>
        <v>67.900000000000006</v>
      </c>
      <c r="AU1595">
        <f t="shared" si="120"/>
        <v>13.3</v>
      </c>
      <c r="AV1595">
        <f t="shared" si="120"/>
        <v>72700</v>
      </c>
      <c r="AW1595">
        <f t="shared" si="102"/>
        <v>102700</v>
      </c>
      <c r="AX1595">
        <f t="shared" si="121"/>
        <v>70.8</v>
      </c>
      <c r="AY1595">
        <f t="shared" si="121"/>
        <v>14.100000000000001</v>
      </c>
      <c r="AZ1595">
        <f t="shared" si="121"/>
        <v>69800</v>
      </c>
      <c r="BA1595">
        <f t="shared" si="103"/>
        <v>102300</v>
      </c>
      <c r="BB1595">
        <f t="shared" si="122"/>
        <v>68.400000000000006</v>
      </c>
      <c r="BC1595">
        <f t="shared" si="122"/>
        <v>14.8</v>
      </c>
      <c r="BD1595">
        <f t="shared" si="122"/>
        <v>75600</v>
      </c>
      <c r="BE1595">
        <f t="shared" si="104"/>
        <v>103800</v>
      </c>
      <c r="BF1595">
        <f t="shared" si="123"/>
        <v>72.800000000000011</v>
      </c>
      <c r="BG1595">
        <f t="shared" si="123"/>
        <v>16.400000000000002</v>
      </c>
      <c r="BH1595">
        <f t="shared" si="123"/>
        <v>72200</v>
      </c>
      <c r="BI1595">
        <f t="shared" si="105"/>
        <v>100000</v>
      </c>
      <c r="BJ1595">
        <f t="shared" si="124"/>
        <v>72.300000000000011</v>
      </c>
      <c r="BK1595">
        <f t="shared" si="124"/>
        <v>16.700000000000003</v>
      </c>
      <c r="BL1595">
        <f t="shared" si="124"/>
        <v>76000</v>
      </c>
      <c r="BM1595">
        <f t="shared" si="106"/>
        <v>98300</v>
      </c>
      <c r="BN1595">
        <f t="shared" si="125"/>
        <v>77.3</v>
      </c>
      <c r="BO1595">
        <f t="shared" si="125"/>
        <v>18.100000000000001</v>
      </c>
      <c r="BP1595">
        <f t="shared" si="125"/>
        <v>74600</v>
      </c>
      <c r="BQ1595">
        <f t="shared" si="107"/>
        <v>100100</v>
      </c>
      <c r="BR1595">
        <f t="shared" si="126"/>
        <v>74.599999999999994</v>
      </c>
      <c r="BS1595">
        <f t="shared" si="126"/>
        <v>20.7</v>
      </c>
      <c r="BT1595">
        <f t="shared" si="126"/>
        <v>78000</v>
      </c>
      <c r="BU1595">
        <f t="shared" si="108"/>
        <v>99700</v>
      </c>
      <c r="BV1595">
        <f t="shared" si="109"/>
        <v>78.2</v>
      </c>
    </row>
    <row r="1596" spans="1:74" x14ac:dyDescent="0.3">
      <c r="A1596" t="s">
        <v>153</v>
      </c>
      <c r="B1596" t="str">
        <f>VLOOKUP(A1596,'class and classification'!$A$1:$B$338,2,FALSE)</f>
        <v>Predominantly Urban</v>
      </c>
      <c r="C1596" t="str">
        <f>VLOOKUP(A1596,'class and classification'!$A$1:$C$338,3,FALSE)</f>
        <v>L</v>
      </c>
      <c r="D1596">
        <f t="shared" si="90"/>
        <v>54600</v>
      </c>
      <c r="E1596">
        <f t="shared" si="91"/>
        <v>92200</v>
      </c>
      <c r="F1596">
        <f t="shared" si="110"/>
        <v>59.3</v>
      </c>
      <c r="G1596">
        <f t="shared" si="110"/>
        <v>12.999999999999998</v>
      </c>
      <c r="H1596">
        <f t="shared" si="110"/>
        <v>64600</v>
      </c>
      <c r="I1596">
        <f t="shared" si="92"/>
        <v>107300</v>
      </c>
      <c r="J1596">
        <f t="shared" si="111"/>
        <v>60.099999999999994</v>
      </c>
      <c r="K1596">
        <f t="shared" si="111"/>
        <v>12.799999999999999</v>
      </c>
      <c r="L1596">
        <f t="shared" si="111"/>
        <v>70100</v>
      </c>
      <c r="M1596">
        <f t="shared" si="93"/>
        <v>111900</v>
      </c>
      <c r="N1596">
        <f t="shared" si="112"/>
        <v>62.699999999999996</v>
      </c>
      <c r="O1596">
        <f t="shared" si="112"/>
        <v>13.7</v>
      </c>
      <c r="P1596">
        <f t="shared" si="112"/>
        <v>65300</v>
      </c>
      <c r="Q1596">
        <f t="shared" si="94"/>
        <v>108300</v>
      </c>
      <c r="R1596">
        <f t="shared" si="113"/>
        <v>60.4</v>
      </c>
      <c r="S1596">
        <f t="shared" si="113"/>
        <v>14.100000000000001</v>
      </c>
      <c r="T1596">
        <f t="shared" si="113"/>
        <v>62700</v>
      </c>
      <c r="U1596">
        <f t="shared" si="95"/>
        <v>107800</v>
      </c>
      <c r="V1596">
        <f t="shared" si="114"/>
        <v>58.2</v>
      </c>
      <c r="W1596">
        <f t="shared" si="114"/>
        <v>14</v>
      </c>
      <c r="X1596">
        <f t="shared" si="114"/>
        <v>73100</v>
      </c>
      <c r="Y1596">
        <f t="shared" si="96"/>
        <v>105300</v>
      </c>
      <c r="Z1596">
        <f t="shared" si="115"/>
        <v>69.599999999999994</v>
      </c>
      <c r="AA1596">
        <f t="shared" si="115"/>
        <v>15.4</v>
      </c>
      <c r="AB1596">
        <f t="shared" si="115"/>
        <v>68600</v>
      </c>
      <c r="AC1596">
        <f t="shared" si="97"/>
        <v>111300</v>
      </c>
      <c r="AD1596">
        <f t="shared" si="116"/>
        <v>61.699999999999996</v>
      </c>
      <c r="AE1596">
        <f t="shared" si="116"/>
        <v>14.299999999999999</v>
      </c>
      <c r="AF1596">
        <f t="shared" si="116"/>
        <v>79700</v>
      </c>
      <c r="AG1596">
        <f t="shared" si="98"/>
        <v>121100</v>
      </c>
      <c r="AH1596">
        <f t="shared" si="117"/>
        <v>66</v>
      </c>
      <c r="AI1596">
        <f t="shared" si="117"/>
        <v>15.099999999999998</v>
      </c>
      <c r="AJ1596">
        <f t="shared" si="117"/>
        <v>82400</v>
      </c>
      <c r="AK1596">
        <f t="shared" si="99"/>
        <v>123100</v>
      </c>
      <c r="AL1596">
        <f t="shared" si="118"/>
        <v>66.900000000000006</v>
      </c>
      <c r="AM1596">
        <f t="shared" si="118"/>
        <v>15.399999999999999</v>
      </c>
      <c r="AN1596">
        <f t="shared" si="118"/>
        <v>84300</v>
      </c>
      <c r="AO1596">
        <f t="shared" si="100"/>
        <v>129200</v>
      </c>
      <c r="AP1596">
        <f t="shared" si="119"/>
        <v>65.300000000000011</v>
      </c>
      <c r="AQ1596">
        <f t="shared" si="119"/>
        <v>13.099999999999998</v>
      </c>
      <c r="AR1596">
        <f t="shared" si="119"/>
        <v>80000</v>
      </c>
      <c r="AS1596">
        <f t="shared" si="101"/>
        <v>130000</v>
      </c>
      <c r="AT1596">
        <f t="shared" si="120"/>
        <v>61.5</v>
      </c>
      <c r="AU1596">
        <f t="shared" si="120"/>
        <v>13.700000000000001</v>
      </c>
      <c r="AV1596">
        <f t="shared" si="120"/>
        <v>86100</v>
      </c>
      <c r="AW1596">
        <f t="shared" si="102"/>
        <v>137800</v>
      </c>
      <c r="AX1596">
        <f t="shared" si="121"/>
        <v>62.499999999999993</v>
      </c>
      <c r="AY1596">
        <f t="shared" si="121"/>
        <v>13.200000000000001</v>
      </c>
      <c r="AZ1596">
        <f t="shared" si="121"/>
        <v>93900</v>
      </c>
      <c r="BA1596">
        <f t="shared" si="103"/>
        <v>144800</v>
      </c>
      <c r="BB1596">
        <f t="shared" si="122"/>
        <v>64.800000000000011</v>
      </c>
      <c r="BC1596">
        <f t="shared" si="122"/>
        <v>13.2</v>
      </c>
      <c r="BD1596">
        <f t="shared" si="122"/>
        <v>85200</v>
      </c>
      <c r="BE1596">
        <f t="shared" si="104"/>
        <v>134000</v>
      </c>
      <c r="BF1596">
        <f t="shared" si="123"/>
        <v>63.600000000000009</v>
      </c>
      <c r="BG1596">
        <f t="shared" si="123"/>
        <v>13</v>
      </c>
      <c r="BH1596">
        <f t="shared" si="123"/>
        <v>96700</v>
      </c>
      <c r="BI1596">
        <f t="shared" si="105"/>
        <v>148800</v>
      </c>
      <c r="BJ1596">
        <f t="shared" si="124"/>
        <v>65</v>
      </c>
      <c r="BK1596">
        <f t="shared" si="124"/>
        <v>13.700000000000001</v>
      </c>
      <c r="BL1596">
        <f t="shared" si="124"/>
        <v>105200</v>
      </c>
      <c r="BM1596">
        <f t="shared" si="106"/>
        <v>155400</v>
      </c>
      <c r="BN1596">
        <f t="shared" si="125"/>
        <v>67.7</v>
      </c>
      <c r="BO1596">
        <f t="shared" si="125"/>
        <v>15.7</v>
      </c>
      <c r="BP1596">
        <f t="shared" si="125"/>
        <v>109600</v>
      </c>
      <c r="BQ1596">
        <f t="shared" si="107"/>
        <v>150100</v>
      </c>
      <c r="BR1596">
        <f t="shared" si="126"/>
        <v>72.900000000000006</v>
      </c>
      <c r="BS1596">
        <f t="shared" si="126"/>
        <v>15.899999999999999</v>
      </c>
      <c r="BT1596">
        <f t="shared" si="126"/>
        <v>106900</v>
      </c>
      <c r="BU1596">
        <f t="shared" si="108"/>
        <v>155100</v>
      </c>
      <c r="BV1596">
        <f t="shared" si="109"/>
        <v>69</v>
      </c>
    </row>
    <row r="1597" spans="1:74" x14ac:dyDescent="0.3">
      <c r="A1597" t="s">
        <v>154</v>
      </c>
      <c r="B1597" t="str">
        <f>VLOOKUP(A1597,'class and classification'!$A$1:$B$338,2,FALSE)</f>
        <v>Predominantly Urban</v>
      </c>
      <c r="C1597" t="str">
        <f>VLOOKUP(A1597,'class and classification'!$A$1:$C$338,3,FALSE)</f>
        <v>L</v>
      </c>
      <c r="D1597">
        <f t="shared" si="90"/>
        <v>56100</v>
      </c>
      <c r="E1597">
        <f t="shared" si="91"/>
        <v>83400</v>
      </c>
      <c r="F1597">
        <f t="shared" si="110"/>
        <v>67.2</v>
      </c>
      <c r="G1597">
        <f t="shared" si="110"/>
        <v>13.9</v>
      </c>
      <c r="H1597">
        <f t="shared" si="110"/>
        <v>52200</v>
      </c>
      <c r="I1597">
        <f t="shared" si="92"/>
        <v>86000</v>
      </c>
      <c r="J1597">
        <f t="shared" si="111"/>
        <v>60.899999999999991</v>
      </c>
      <c r="K1597">
        <f t="shared" si="111"/>
        <v>13.5</v>
      </c>
      <c r="L1597">
        <f t="shared" si="111"/>
        <v>59300</v>
      </c>
      <c r="M1597">
        <f t="shared" si="93"/>
        <v>90200</v>
      </c>
      <c r="N1597">
        <f t="shared" si="112"/>
        <v>65.800000000000011</v>
      </c>
      <c r="O1597">
        <f t="shared" si="112"/>
        <v>13.500000000000002</v>
      </c>
      <c r="P1597">
        <f t="shared" si="112"/>
        <v>67700</v>
      </c>
      <c r="Q1597">
        <f t="shared" si="94"/>
        <v>95900</v>
      </c>
      <c r="R1597">
        <f t="shared" si="113"/>
        <v>70.599999999999994</v>
      </c>
      <c r="S1597">
        <f t="shared" si="113"/>
        <v>13.6</v>
      </c>
      <c r="T1597">
        <f t="shared" si="113"/>
        <v>66600</v>
      </c>
      <c r="U1597">
        <f t="shared" si="95"/>
        <v>99000</v>
      </c>
      <c r="V1597">
        <f t="shared" si="114"/>
        <v>67.100000000000009</v>
      </c>
      <c r="W1597">
        <f t="shared" si="114"/>
        <v>13.2</v>
      </c>
      <c r="X1597">
        <f t="shared" si="114"/>
        <v>71900</v>
      </c>
      <c r="Y1597">
        <f t="shared" si="96"/>
        <v>97400</v>
      </c>
      <c r="Z1597">
        <f t="shared" si="115"/>
        <v>73.8</v>
      </c>
      <c r="AA1597">
        <f t="shared" si="115"/>
        <v>14.200000000000001</v>
      </c>
      <c r="AB1597">
        <f t="shared" si="115"/>
        <v>70200</v>
      </c>
      <c r="AC1597">
        <f t="shared" si="97"/>
        <v>99500</v>
      </c>
      <c r="AD1597">
        <f t="shared" si="116"/>
        <v>70.7</v>
      </c>
      <c r="AE1597">
        <f t="shared" si="116"/>
        <v>13.2</v>
      </c>
      <c r="AF1597">
        <f t="shared" si="116"/>
        <v>77300</v>
      </c>
      <c r="AG1597">
        <f t="shared" si="98"/>
        <v>107100</v>
      </c>
      <c r="AH1597">
        <f t="shared" si="117"/>
        <v>72.2</v>
      </c>
      <c r="AI1597">
        <f t="shared" si="117"/>
        <v>13.4</v>
      </c>
      <c r="AJ1597">
        <f t="shared" si="117"/>
        <v>78400</v>
      </c>
      <c r="AK1597">
        <f t="shared" si="99"/>
        <v>106900</v>
      </c>
      <c r="AL1597">
        <f t="shared" si="118"/>
        <v>73.2</v>
      </c>
      <c r="AM1597">
        <f t="shared" si="118"/>
        <v>15.1</v>
      </c>
      <c r="AN1597">
        <f t="shared" si="118"/>
        <v>79500</v>
      </c>
      <c r="AO1597">
        <f t="shared" si="100"/>
        <v>111800</v>
      </c>
      <c r="AP1597">
        <f t="shared" si="119"/>
        <v>71.100000000000009</v>
      </c>
      <c r="AQ1597">
        <f t="shared" si="119"/>
        <v>12.5</v>
      </c>
      <c r="AR1597">
        <f t="shared" si="119"/>
        <v>87100</v>
      </c>
      <c r="AS1597">
        <f t="shared" si="101"/>
        <v>116300</v>
      </c>
      <c r="AT1597">
        <f t="shared" si="120"/>
        <v>74.900000000000006</v>
      </c>
      <c r="AU1597">
        <f t="shared" si="120"/>
        <v>13.000000000000002</v>
      </c>
      <c r="AV1597">
        <f t="shared" si="120"/>
        <v>88500</v>
      </c>
      <c r="AW1597">
        <f t="shared" si="102"/>
        <v>126000</v>
      </c>
      <c r="AX1597">
        <f t="shared" si="121"/>
        <v>70.3</v>
      </c>
      <c r="AY1597">
        <f t="shared" si="121"/>
        <v>14.1</v>
      </c>
      <c r="AZ1597">
        <f t="shared" si="121"/>
        <v>88400</v>
      </c>
      <c r="BA1597">
        <f t="shared" si="103"/>
        <v>124300</v>
      </c>
      <c r="BB1597">
        <f t="shared" si="122"/>
        <v>71.2</v>
      </c>
      <c r="BC1597">
        <f t="shared" si="122"/>
        <v>15</v>
      </c>
      <c r="BD1597">
        <f t="shared" si="122"/>
        <v>105400</v>
      </c>
      <c r="BE1597">
        <f t="shared" si="104"/>
        <v>138300</v>
      </c>
      <c r="BF1597">
        <f t="shared" si="123"/>
        <v>76.2</v>
      </c>
      <c r="BG1597">
        <f t="shared" si="123"/>
        <v>14.899999999999999</v>
      </c>
      <c r="BH1597">
        <f t="shared" si="123"/>
        <v>103300</v>
      </c>
      <c r="BI1597">
        <f t="shared" si="105"/>
        <v>139900</v>
      </c>
      <c r="BJ1597">
        <f t="shared" si="124"/>
        <v>73.8</v>
      </c>
      <c r="BK1597">
        <f t="shared" si="124"/>
        <v>15.3</v>
      </c>
      <c r="BL1597">
        <f t="shared" si="124"/>
        <v>101300</v>
      </c>
      <c r="BM1597">
        <f t="shared" si="106"/>
        <v>141100</v>
      </c>
      <c r="BN1597">
        <f t="shared" si="125"/>
        <v>71.8</v>
      </c>
      <c r="BO1597">
        <f t="shared" si="125"/>
        <v>15.600000000000001</v>
      </c>
      <c r="BP1597">
        <f t="shared" si="125"/>
        <v>102700</v>
      </c>
      <c r="BQ1597">
        <f t="shared" si="107"/>
        <v>137500</v>
      </c>
      <c r="BR1597">
        <f t="shared" si="126"/>
        <v>74.7</v>
      </c>
      <c r="BS1597">
        <f t="shared" si="126"/>
        <v>19.8</v>
      </c>
      <c r="BT1597">
        <f t="shared" si="126"/>
        <v>109600</v>
      </c>
      <c r="BU1597">
        <f t="shared" si="108"/>
        <v>141300</v>
      </c>
      <c r="BV1597">
        <f t="shared" si="109"/>
        <v>77.5</v>
      </c>
    </row>
    <row r="1598" spans="1:74" x14ac:dyDescent="0.3">
      <c r="A1598" t="s">
        <v>155</v>
      </c>
      <c r="B1598" t="str">
        <f>VLOOKUP(A1598,'class and classification'!$A$1:$B$338,2,FALSE)</f>
        <v>Predominantly Urban</v>
      </c>
      <c r="C1598" t="str">
        <f>VLOOKUP(A1598,'class and classification'!$A$1:$C$338,3,FALSE)</f>
        <v>L</v>
      </c>
      <c r="D1598">
        <f t="shared" si="90"/>
        <v>59800</v>
      </c>
      <c r="E1598">
        <f t="shared" si="91"/>
        <v>80300</v>
      </c>
      <c r="F1598">
        <f t="shared" si="110"/>
        <v>74.599999999999994</v>
      </c>
      <c r="G1598">
        <f t="shared" si="110"/>
        <v>14.000000000000002</v>
      </c>
      <c r="H1598">
        <f t="shared" si="110"/>
        <v>63100</v>
      </c>
      <c r="I1598">
        <f t="shared" si="92"/>
        <v>84100</v>
      </c>
      <c r="J1598">
        <f t="shared" si="111"/>
        <v>74.900000000000006</v>
      </c>
      <c r="K1598">
        <f t="shared" si="111"/>
        <v>13.899999999999999</v>
      </c>
      <c r="L1598">
        <f t="shared" si="111"/>
        <v>59100</v>
      </c>
      <c r="M1598">
        <f t="shared" si="93"/>
        <v>78700</v>
      </c>
      <c r="N1598">
        <f t="shared" si="112"/>
        <v>75</v>
      </c>
      <c r="O1598">
        <f t="shared" si="112"/>
        <v>15.5</v>
      </c>
      <c r="P1598">
        <f t="shared" si="112"/>
        <v>59700</v>
      </c>
      <c r="Q1598">
        <f t="shared" si="94"/>
        <v>80200</v>
      </c>
      <c r="R1598">
        <f t="shared" si="113"/>
        <v>74.499999999999986</v>
      </c>
      <c r="S1598">
        <f t="shared" si="113"/>
        <v>15.799999999999999</v>
      </c>
      <c r="T1598">
        <f t="shared" si="113"/>
        <v>56900</v>
      </c>
      <c r="U1598">
        <f t="shared" si="95"/>
        <v>79200</v>
      </c>
      <c r="V1598">
        <f t="shared" si="114"/>
        <v>71.800000000000011</v>
      </c>
      <c r="W1598">
        <f t="shared" si="114"/>
        <v>15.500000000000002</v>
      </c>
      <c r="X1598">
        <f t="shared" si="114"/>
        <v>58700</v>
      </c>
      <c r="Y1598">
        <f t="shared" si="96"/>
        <v>76500</v>
      </c>
      <c r="Z1598">
        <f t="shared" si="115"/>
        <v>76.699999999999989</v>
      </c>
      <c r="AA1598">
        <f t="shared" si="115"/>
        <v>16</v>
      </c>
      <c r="AB1598">
        <f t="shared" si="115"/>
        <v>57000</v>
      </c>
      <c r="AC1598">
        <f t="shared" si="97"/>
        <v>75200</v>
      </c>
      <c r="AD1598">
        <f t="shared" si="116"/>
        <v>75.7</v>
      </c>
      <c r="AE1598">
        <f t="shared" si="116"/>
        <v>15.200000000000001</v>
      </c>
      <c r="AF1598">
        <f t="shared" si="116"/>
        <v>55300</v>
      </c>
      <c r="AG1598">
        <f t="shared" si="98"/>
        <v>75000</v>
      </c>
      <c r="AH1598">
        <f t="shared" si="117"/>
        <v>73.7</v>
      </c>
      <c r="AI1598">
        <f t="shared" si="117"/>
        <v>14.3</v>
      </c>
      <c r="AJ1598">
        <f t="shared" si="117"/>
        <v>58400</v>
      </c>
      <c r="AK1598">
        <f t="shared" si="99"/>
        <v>76700</v>
      </c>
      <c r="AL1598">
        <f t="shared" si="118"/>
        <v>76</v>
      </c>
      <c r="AM1598">
        <f t="shared" si="118"/>
        <v>13.5</v>
      </c>
      <c r="AN1598">
        <f t="shared" si="118"/>
        <v>55700</v>
      </c>
      <c r="AO1598">
        <f t="shared" si="100"/>
        <v>75800</v>
      </c>
      <c r="AP1598">
        <f t="shared" si="119"/>
        <v>73.399999999999991</v>
      </c>
      <c r="AQ1598">
        <f t="shared" si="119"/>
        <v>13.7</v>
      </c>
      <c r="AR1598">
        <f t="shared" si="119"/>
        <v>58800</v>
      </c>
      <c r="AS1598">
        <f t="shared" si="101"/>
        <v>80500</v>
      </c>
      <c r="AT1598">
        <f t="shared" si="120"/>
        <v>73</v>
      </c>
      <c r="AU1598">
        <f t="shared" si="120"/>
        <v>12.9</v>
      </c>
      <c r="AV1598">
        <f t="shared" si="120"/>
        <v>62800</v>
      </c>
      <c r="AW1598">
        <f t="shared" si="102"/>
        <v>79000</v>
      </c>
      <c r="AX1598">
        <f t="shared" si="121"/>
        <v>79.5</v>
      </c>
      <c r="AY1598">
        <f t="shared" si="121"/>
        <v>13.6</v>
      </c>
      <c r="AZ1598">
        <f t="shared" si="121"/>
        <v>59100</v>
      </c>
      <c r="BA1598">
        <f t="shared" si="103"/>
        <v>76600</v>
      </c>
      <c r="BB1598">
        <f t="shared" si="122"/>
        <v>77</v>
      </c>
      <c r="BC1598">
        <f t="shared" si="122"/>
        <v>13.3</v>
      </c>
      <c r="BD1598">
        <f t="shared" si="122"/>
        <v>54900</v>
      </c>
      <c r="BE1598">
        <f t="shared" si="104"/>
        <v>75600</v>
      </c>
      <c r="BF1598">
        <f t="shared" si="123"/>
        <v>72.5</v>
      </c>
      <c r="BG1598">
        <f t="shared" si="123"/>
        <v>16.400000000000002</v>
      </c>
      <c r="BH1598">
        <f t="shared" si="123"/>
        <v>50400</v>
      </c>
      <c r="BI1598">
        <f t="shared" si="105"/>
        <v>68100</v>
      </c>
      <c r="BJ1598">
        <f t="shared" si="124"/>
        <v>73.900000000000006</v>
      </c>
      <c r="BK1598">
        <f t="shared" si="124"/>
        <v>17.099999999999998</v>
      </c>
      <c r="BL1598">
        <f t="shared" si="124"/>
        <v>53200</v>
      </c>
      <c r="BM1598">
        <f t="shared" si="106"/>
        <v>72100</v>
      </c>
      <c r="BN1598">
        <f t="shared" si="125"/>
        <v>73.7</v>
      </c>
      <c r="BO1598">
        <f t="shared" si="125"/>
        <v>15.2</v>
      </c>
      <c r="BP1598">
        <f t="shared" si="125"/>
        <v>56800</v>
      </c>
      <c r="BQ1598">
        <f t="shared" si="107"/>
        <v>79300</v>
      </c>
      <c r="BR1598">
        <f t="shared" si="126"/>
        <v>71.7</v>
      </c>
      <c r="BS1598">
        <f t="shared" si="126"/>
        <v>17.2</v>
      </c>
      <c r="BT1598">
        <f t="shared" si="126"/>
        <v>47900</v>
      </c>
      <c r="BU1598">
        <f t="shared" si="108"/>
        <v>68000</v>
      </c>
      <c r="BV1598">
        <f t="shared" si="109"/>
        <v>70.3</v>
      </c>
    </row>
    <row r="1599" spans="1:74" x14ac:dyDescent="0.3">
      <c r="A1599" t="s">
        <v>156</v>
      </c>
      <c r="B1599" t="str">
        <f>VLOOKUP(A1599,'class and classification'!$A$1:$B$338,2,FALSE)</f>
        <v>Predominantly Urban</v>
      </c>
      <c r="C1599" t="str">
        <f>VLOOKUP(A1599,'class and classification'!$A$1:$C$338,3,FALSE)</f>
        <v>L</v>
      </c>
      <c r="D1599">
        <f t="shared" si="90"/>
        <v>84900</v>
      </c>
      <c r="E1599">
        <f t="shared" si="91"/>
        <v>132900</v>
      </c>
      <c r="F1599">
        <f t="shared" si="110"/>
        <v>63.8</v>
      </c>
      <c r="G1599">
        <f t="shared" si="110"/>
        <v>15.599999999999998</v>
      </c>
      <c r="H1599">
        <f t="shared" si="110"/>
        <v>82300</v>
      </c>
      <c r="I1599">
        <f t="shared" si="92"/>
        <v>131500</v>
      </c>
      <c r="J1599">
        <f t="shared" si="111"/>
        <v>62.6</v>
      </c>
      <c r="K1599">
        <f t="shared" si="111"/>
        <v>14.399999999999999</v>
      </c>
      <c r="L1599">
        <f t="shared" si="111"/>
        <v>83900</v>
      </c>
      <c r="M1599">
        <f t="shared" si="93"/>
        <v>130600</v>
      </c>
      <c r="N1599">
        <f t="shared" si="112"/>
        <v>64.3</v>
      </c>
      <c r="O1599">
        <f t="shared" si="112"/>
        <v>15.1</v>
      </c>
      <c r="P1599">
        <f t="shared" si="112"/>
        <v>89800</v>
      </c>
      <c r="Q1599">
        <f t="shared" si="94"/>
        <v>142400</v>
      </c>
      <c r="R1599">
        <f t="shared" si="113"/>
        <v>63.099999999999994</v>
      </c>
      <c r="S1599">
        <f t="shared" si="113"/>
        <v>13.1</v>
      </c>
      <c r="T1599">
        <f t="shared" si="113"/>
        <v>79900</v>
      </c>
      <c r="U1599">
        <f t="shared" si="95"/>
        <v>146000</v>
      </c>
      <c r="V1599">
        <f t="shared" si="114"/>
        <v>54.800000000000004</v>
      </c>
      <c r="W1599">
        <f t="shared" si="114"/>
        <v>12.4</v>
      </c>
      <c r="X1599">
        <f t="shared" si="114"/>
        <v>96400</v>
      </c>
      <c r="Y1599">
        <f t="shared" si="96"/>
        <v>159100</v>
      </c>
      <c r="Z1599">
        <f t="shared" si="115"/>
        <v>60.500000000000007</v>
      </c>
      <c r="AA1599">
        <f t="shared" si="115"/>
        <v>12.7</v>
      </c>
      <c r="AB1599">
        <f t="shared" si="115"/>
        <v>107900</v>
      </c>
      <c r="AC1599">
        <f t="shared" si="97"/>
        <v>162300</v>
      </c>
      <c r="AD1599">
        <f t="shared" si="116"/>
        <v>66.599999999999994</v>
      </c>
      <c r="AE1599">
        <f t="shared" si="116"/>
        <v>14.2</v>
      </c>
      <c r="AF1599">
        <f t="shared" si="116"/>
        <v>110000</v>
      </c>
      <c r="AG1599">
        <f t="shared" si="98"/>
        <v>164600</v>
      </c>
      <c r="AH1599">
        <f t="shared" si="117"/>
        <v>66.8</v>
      </c>
      <c r="AI1599">
        <f t="shared" si="117"/>
        <v>13.7</v>
      </c>
      <c r="AJ1599">
        <f t="shared" si="117"/>
        <v>107900</v>
      </c>
      <c r="AK1599">
        <f t="shared" si="99"/>
        <v>163400</v>
      </c>
      <c r="AL1599">
        <f t="shared" si="118"/>
        <v>66</v>
      </c>
      <c r="AM1599">
        <f t="shared" si="118"/>
        <v>15.4</v>
      </c>
      <c r="AN1599">
        <f t="shared" si="118"/>
        <v>130300</v>
      </c>
      <c r="AO1599">
        <f t="shared" si="100"/>
        <v>184700</v>
      </c>
      <c r="AP1599">
        <f t="shared" si="119"/>
        <v>70.600000000000009</v>
      </c>
      <c r="AQ1599">
        <f t="shared" si="119"/>
        <v>14.299999999999999</v>
      </c>
      <c r="AR1599">
        <f t="shared" si="119"/>
        <v>128100</v>
      </c>
      <c r="AS1599">
        <f t="shared" si="101"/>
        <v>190600</v>
      </c>
      <c r="AT1599">
        <f t="shared" si="120"/>
        <v>67.2</v>
      </c>
      <c r="AU1599">
        <f t="shared" si="120"/>
        <v>13.8</v>
      </c>
      <c r="AV1599">
        <f t="shared" si="120"/>
        <v>129600</v>
      </c>
      <c r="AW1599">
        <f t="shared" si="102"/>
        <v>190400</v>
      </c>
      <c r="AX1599">
        <f t="shared" si="121"/>
        <v>68</v>
      </c>
      <c r="AY1599">
        <f t="shared" si="121"/>
        <v>13</v>
      </c>
      <c r="AZ1599">
        <f t="shared" si="121"/>
        <v>132700</v>
      </c>
      <c r="BA1599">
        <f t="shared" si="103"/>
        <v>198700</v>
      </c>
      <c r="BB1599">
        <f t="shared" si="122"/>
        <v>66.899999999999991</v>
      </c>
      <c r="BC1599">
        <f t="shared" si="122"/>
        <v>16.2</v>
      </c>
      <c r="BD1599">
        <f t="shared" si="122"/>
        <v>135300</v>
      </c>
      <c r="BE1599">
        <f t="shared" si="104"/>
        <v>199800</v>
      </c>
      <c r="BF1599">
        <f t="shared" si="123"/>
        <v>67.7</v>
      </c>
      <c r="BG1599">
        <f t="shared" si="123"/>
        <v>15.9</v>
      </c>
      <c r="BH1599">
        <f t="shared" si="123"/>
        <v>125600</v>
      </c>
      <c r="BI1599">
        <f t="shared" si="105"/>
        <v>191000</v>
      </c>
      <c r="BJ1599">
        <f t="shared" si="124"/>
        <v>65.7</v>
      </c>
      <c r="BK1599">
        <f t="shared" si="124"/>
        <v>15.399999999999999</v>
      </c>
      <c r="BL1599">
        <f t="shared" si="124"/>
        <v>137000</v>
      </c>
      <c r="BM1599">
        <f t="shared" si="106"/>
        <v>194900</v>
      </c>
      <c r="BN1599">
        <f t="shared" si="125"/>
        <v>70.2</v>
      </c>
      <c r="BO1599">
        <f t="shared" si="125"/>
        <v>14.5</v>
      </c>
      <c r="BP1599">
        <f t="shared" si="125"/>
        <v>148800</v>
      </c>
      <c r="BQ1599">
        <f t="shared" si="107"/>
        <v>196000</v>
      </c>
      <c r="BR1599">
        <f t="shared" si="126"/>
        <v>75.899999999999991</v>
      </c>
      <c r="BS1599">
        <f t="shared" si="126"/>
        <v>17.2</v>
      </c>
      <c r="BT1599">
        <f t="shared" si="126"/>
        <v>165200</v>
      </c>
      <c r="BU1599">
        <f t="shared" si="108"/>
        <v>204000</v>
      </c>
      <c r="BV1599">
        <f t="shared" si="109"/>
        <v>81</v>
      </c>
    </row>
    <row r="1600" spans="1:74" x14ac:dyDescent="0.3">
      <c r="A1600" t="s">
        <v>157</v>
      </c>
      <c r="B1600" t="str">
        <f>VLOOKUP(A1600,'class and classification'!$A$1:$B$338,2,FALSE)</f>
        <v>Predominantly Urban</v>
      </c>
      <c r="C1600" t="str">
        <f>VLOOKUP(A1600,'class and classification'!$A$1:$C$338,3,FALSE)</f>
        <v>L</v>
      </c>
      <c r="D1600">
        <f t="shared" si="90"/>
        <v>68300</v>
      </c>
      <c r="E1600">
        <f t="shared" si="91"/>
        <v>122600</v>
      </c>
      <c r="F1600">
        <f t="shared" si="110"/>
        <v>55.6</v>
      </c>
      <c r="G1600">
        <f t="shared" si="110"/>
        <v>12.7</v>
      </c>
      <c r="H1600">
        <f t="shared" si="110"/>
        <v>66700</v>
      </c>
      <c r="I1600">
        <f t="shared" si="92"/>
        <v>125900</v>
      </c>
      <c r="J1600">
        <f t="shared" si="111"/>
        <v>53</v>
      </c>
      <c r="K1600">
        <f t="shared" si="111"/>
        <v>12.5</v>
      </c>
      <c r="L1600">
        <f t="shared" si="111"/>
        <v>64600</v>
      </c>
      <c r="M1600">
        <f t="shared" si="93"/>
        <v>126300</v>
      </c>
      <c r="N1600">
        <f t="shared" si="112"/>
        <v>51.1</v>
      </c>
      <c r="O1600">
        <f t="shared" si="112"/>
        <v>12.700000000000001</v>
      </c>
      <c r="P1600">
        <f t="shared" si="112"/>
        <v>65900</v>
      </c>
      <c r="Q1600">
        <f t="shared" si="94"/>
        <v>122400</v>
      </c>
      <c r="R1600">
        <f t="shared" si="113"/>
        <v>53.8</v>
      </c>
      <c r="S1600">
        <f t="shared" si="113"/>
        <v>13</v>
      </c>
      <c r="T1600">
        <f t="shared" si="113"/>
        <v>78500</v>
      </c>
      <c r="U1600">
        <f t="shared" si="95"/>
        <v>133600</v>
      </c>
      <c r="V1600">
        <f t="shared" si="114"/>
        <v>58.800000000000004</v>
      </c>
      <c r="W1600">
        <f t="shared" si="114"/>
        <v>12.399999999999999</v>
      </c>
      <c r="X1600">
        <f t="shared" si="114"/>
        <v>79600</v>
      </c>
      <c r="Y1600">
        <f t="shared" si="96"/>
        <v>132600</v>
      </c>
      <c r="Z1600">
        <f t="shared" si="115"/>
        <v>60</v>
      </c>
      <c r="AA1600">
        <f t="shared" si="115"/>
        <v>14.3</v>
      </c>
      <c r="AB1600">
        <f t="shared" si="115"/>
        <v>75700</v>
      </c>
      <c r="AC1600">
        <f t="shared" si="97"/>
        <v>123600</v>
      </c>
      <c r="AD1600">
        <f t="shared" si="116"/>
        <v>61.3</v>
      </c>
      <c r="AE1600">
        <f t="shared" si="116"/>
        <v>15.8</v>
      </c>
      <c r="AF1600">
        <f t="shared" si="116"/>
        <v>83700</v>
      </c>
      <c r="AG1600">
        <f t="shared" si="98"/>
        <v>134100</v>
      </c>
      <c r="AH1600">
        <f t="shared" si="117"/>
        <v>62.4</v>
      </c>
      <c r="AI1600">
        <f t="shared" si="117"/>
        <v>13.7</v>
      </c>
      <c r="AJ1600">
        <f t="shared" si="117"/>
        <v>84500</v>
      </c>
      <c r="AK1600">
        <f t="shared" si="99"/>
        <v>133600</v>
      </c>
      <c r="AL1600">
        <f t="shared" si="118"/>
        <v>63.3</v>
      </c>
      <c r="AM1600">
        <f t="shared" si="118"/>
        <v>14.100000000000001</v>
      </c>
      <c r="AN1600">
        <f t="shared" si="118"/>
        <v>83900</v>
      </c>
      <c r="AO1600">
        <f t="shared" si="100"/>
        <v>141900</v>
      </c>
      <c r="AP1600">
        <f t="shared" si="119"/>
        <v>59.1</v>
      </c>
      <c r="AQ1600">
        <f t="shared" si="119"/>
        <v>12.700000000000001</v>
      </c>
      <c r="AR1600">
        <f t="shared" si="119"/>
        <v>94800</v>
      </c>
      <c r="AS1600">
        <f t="shared" si="101"/>
        <v>153600</v>
      </c>
      <c r="AT1600">
        <f t="shared" si="120"/>
        <v>61.7</v>
      </c>
      <c r="AU1600">
        <f t="shared" si="120"/>
        <v>12.4</v>
      </c>
      <c r="AV1600">
        <f t="shared" si="120"/>
        <v>94400</v>
      </c>
      <c r="AW1600">
        <f t="shared" si="102"/>
        <v>159600</v>
      </c>
      <c r="AX1600">
        <f t="shared" si="121"/>
        <v>59.3</v>
      </c>
      <c r="AY1600">
        <f t="shared" si="121"/>
        <v>13.799999999999999</v>
      </c>
      <c r="AZ1600">
        <f t="shared" si="121"/>
        <v>96600</v>
      </c>
      <c r="BA1600">
        <f t="shared" si="103"/>
        <v>158300</v>
      </c>
      <c r="BB1600">
        <f t="shared" si="122"/>
        <v>60.9</v>
      </c>
      <c r="BC1600">
        <f t="shared" si="122"/>
        <v>13.899999999999999</v>
      </c>
      <c r="BD1600">
        <f t="shared" si="122"/>
        <v>116500</v>
      </c>
      <c r="BE1600">
        <f t="shared" si="104"/>
        <v>174700</v>
      </c>
      <c r="BF1600">
        <f t="shared" si="123"/>
        <v>66.7</v>
      </c>
      <c r="BG1600">
        <f t="shared" si="123"/>
        <v>13.9</v>
      </c>
      <c r="BH1600">
        <f t="shared" si="123"/>
        <v>113800</v>
      </c>
      <c r="BI1600">
        <f t="shared" si="105"/>
        <v>169900</v>
      </c>
      <c r="BJ1600">
        <f t="shared" si="124"/>
        <v>67</v>
      </c>
      <c r="BK1600">
        <f t="shared" si="124"/>
        <v>14.399999999999999</v>
      </c>
      <c r="BL1600">
        <f t="shared" si="124"/>
        <v>114000</v>
      </c>
      <c r="BM1600">
        <f t="shared" si="106"/>
        <v>174300</v>
      </c>
      <c r="BN1600">
        <f t="shared" si="125"/>
        <v>65.3</v>
      </c>
      <c r="BO1600">
        <f t="shared" si="125"/>
        <v>14.200000000000001</v>
      </c>
      <c r="BP1600">
        <f t="shared" si="125"/>
        <v>121400</v>
      </c>
      <c r="BQ1600">
        <f t="shared" si="107"/>
        <v>184800</v>
      </c>
      <c r="BR1600">
        <f t="shared" si="126"/>
        <v>65.699999999999989</v>
      </c>
      <c r="BS1600">
        <f t="shared" si="126"/>
        <v>15.600000000000001</v>
      </c>
      <c r="BT1600">
        <f t="shared" si="126"/>
        <v>114600</v>
      </c>
      <c r="BU1600">
        <f t="shared" si="108"/>
        <v>171400</v>
      </c>
      <c r="BV1600">
        <f t="shared" si="109"/>
        <v>66.899999999999991</v>
      </c>
    </row>
    <row r="1601" spans="1:74" x14ac:dyDescent="0.3">
      <c r="A1601" t="s">
        <v>158</v>
      </c>
      <c r="B1601" t="str">
        <f>VLOOKUP(A1601,'class and classification'!$A$1:$B$338,2,FALSE)</f>
        <v>Predominantly Urban</v>
      </c>
      <c r="C1601" t="str">
        <f>VLOOKUP(A1601,'class and classification'!$A$1:$C$338,3,FALSE)</f>
        <v>L</v>
      </c>
      <c r="D1601">
        <f t="shared" si="90"/>
        <v>43900</v>
      </c>
      <c r="E1601">
        <f t="shared" si="91"/>
        <v>95400</v>
      </c>
      <c r="F1601">
        <f t="shared" si="110"/>
        <v>46.1</v>
      </c>
      <c r="G1601">
        <f t="shared" si="110"/>
        <v>13.399999999999999</v>
      </c>
      <c r="H1601">
        <f t="shared" si="110"/>
        <v>42700</v>
      </c>
      <c r="I1601">
        <f t="shared" si="92"/>
        <v>97500</v>
      </c>
      <c r="J1601">
        <f t="shared" si="111"/>
        <v>43.7</v>
      </c>
      <c r="K1601">
        <f t="shared" si="111"/>
        <v>12.6</v>
      </c>
      <c r="L1601">
        <f t="shared" si="111"/>
        <v>43300</v>
      </c>
      <c r="M1601">
        <f t="shared" si="93"/>
        <v>101500</v>
      </c>
      <c r="N1601">
        <f t="shared" si="112"/>
        <v>42.7</v>
      </c>
      <c r="O1601">
        <f t="shared" si="112"/>
        <v>12.3</v>
      </c>
      <c r="P1601">
        <f t="shared" si="112"/>
        <v>49200</v>
      </c>
      <c r="Q1601">
        <f t="shared" si="94"/>
        <v>105300</v>
      </c>
      <c r="R1601">
        <f t="shared" si="113"/>
        <v>46.8</v>
      </c>
      <c r="S1601">
        <f t="shared" si="113"/>
        <v>13.3</v>
      </c>
      <c r="T1601">
        <f t="shared" si="113"/>
        <v>48400</v>
      </c>
      <c r="U1601">
        <f t="shared" si="95"/>
        <v>113300</v>
      </c>
      <c r="V1601">
        <f t="shared" si="114"/>
        <v>42.8</v>
      </c>
      <c r="W1601">
        <f t="shared" si="114"/>
        <v>12.399999999999999</v>
      </c>
      <c r="X1601">
        <f t="shared" si="114"/>
        <v>41500</v>
      </c>
      <c r="Y1601">
        <f t="shared" si="96"/>
        <v>109300</v>
      </c>
      <c r="Z1601">
        <f t="shared" si="115"/>
        <v>37.900000000000006</v>
      </c>
      <c r="AA1601">
        <f t="shared" si="115"/>
        <v>11.8</v>
      </c>
      <c r="AB1601">
        <f t="shared" si="115"/>
        <v>49200</v>
      </c>
      <c r="AC1601">
        <f t="shared" si="97"/>
        <v>116100</v>
      </c>
      <c r="AD1601">
        <f t="shared" si="116"/>
        <v>42.400000000000006</v>
      </c>
      <c r="AE1601">
        <f t="shared" si="116"/>
        <v>12.399999999999999</v>
      </c>
      <c r="AF1601">
        <f t="shared" si="116"/>
        <v>53300</v>
      </c>
      <c r="AG1601">
        <f t="shared" si="98"/>
        <v>120200</v>
      </c>
      <c r="AH1601">
        <f t="shared" si="117"/>
        <v>44.400000000000006</v>
      </c>
      <c r="AI1601">
        <f t="shared" si="117"/>
        <v>12.3</v>
      </c>
      <c r="AJ1601">
        <f t="shared" si="117"/>
        <v>58500</v>
      </c>
      <c r="AK1601">
        <f t="shared" si="99"/>
        <v>134600</v>
      </c>
      <c r="AL1601">
        <f t="shared" si="118"/>
        <v>43.6</v>
      </c>
      <c r="AM1601">
        <f t="shared" si="118"/>
        <v>12.2</v>
      </c>
      <c r="AN1601">
        <f t="shared" si="118"/>
        <v>59700</v>
      </c>
      <c r="AO1601">
        <f t="shared" si="100"/>
        <v>141000</v>
      </c>
      <c r="AP1601">
        <f t="shared" si="119"/>
        <v>42.3</v>
      </c>
      <c r="AQ1601">
        <f t="shared" si="119"/>
        <v>11.6</v>
      </c>
      <c r="AR1601">
        <f t="shared" si="119"/>
        <v>62200</v>
      </c>
      <c r="AS1601">
        <f t="shared" si="101"/>
        <v>140300</v>
      </c>
      <c r="AT1601">
        <f t="shared" si="120"/>
        <v>44.400000000000006</v>
      </c>
      <c r="AU1601">
        <f t="shared" si="120"/>
        <v>12.6</v>
      </c>
      <c r="AV1601">
        <f t="shared" si="120"/>
        <v>68400</v>
      </c>
      <c r="AW1601">
        <f t="shared" si="102"/>
        <v>156800</v>
      </c>
      <c r="AX1601">
        <f t="shared" si="121"/>
        <v>43.599999999999994</v>
      </c>
      <c r="AY1601">
        <f t="shared" si="121"/>
        <v>11.8</v>
      </c>
      <c r="AZ1601">
        <f t="shared" si="121"/>
        <v>87000</v>
      </c>
      <c r="BA1601">
        <f t="shared" si="103"/>
        <v>174200</v>
      </c>
      <c r="BB1601">
        <f t="shared" si="122"/>
        <v>49.9</v>
      </c>
      <c r="BC1601">
        <f t="shared" si="122"/>
        <v>12.899999999999999</v>
      </c>
      <c r="BD1601">
        <f t="shared" si="122"/>
        <v>88100</v>
      </c>
      <c r="BE1601">
        <f t="shared" si="104"/>
        <v>169900</v>
      </c>
      <c r="BF1601">
        <f t="shared" si="123"/>
        <v>51.8</v>
      </c>
      <c r="BG1601">
        <f t="shared" si="123"/>
        <v>14.399999999999999</v>
      </c>
      <c r="BH1601">
        <f t="shared" si="123"/>
        <v>89500</v>
      </c>
      <c r="BI1601">
        <f t="shared" si="105"/>
        <v>172100</v>
      </c>
      <c r="BJ1601">
        <f t="shared" si="124"/>
        <v>52</v>
      </c>
      <c r="BK1601">
        <f t="shared" si="124"/>
        <v>15.5</v>
      </c>
      <c r="BL1601">
        <f t="shared" si="124"/>
        <v>107500</v>
      </c>
      <c r="BM1601">
        <f t="shared" si="106"/>
        <v>182400</v>
      </c>
      <c r="BN1601">
        <f t="shared" si="125"/>
        <v>59</v>
      </c>
      <c r="BO1601">
        <f t="shared" si="125"/>
        <v>16.8</v>
      </c>
      <c r="BP1601">
        <f t="shared" si="125"/>
        <v>129100</v>
      </c>
      <c r="BQ1601">
        <f t="shared" si="107"/>
        <v>192400</v>
      </c>
      <c r="BR1601">
        <f t="shared" si="126"/>
        <v>67.099999999999994</v>
      </c>
      <c r="BS1601">
        <f t="shared" si="126"/>
        <v>22</v>
      </c>
      <c r="BT1601">
        <f t="shared" si="126"/>
        <v>104500</v>
      </c>
      <c r="BU1601">
        <f t="shared" si="108"/>
        <v>191500</v>
      </c>
      <c r="BV1601">
        <f t="shared" si="109"/>
        <v>54.6</v>
      </c>
    </row>
    <row r="1602" spans="1:74" x14ac:dyDescent="0.3">
      <c r="A1602" t="s">
        <v>159</v>
      </c>
      <c r="B1602" t="str">
        <f>VLOOKUP(A1602,'class and classification'!$A$1:$B$338,2,FALSE)</f>
        <v>Predominantly Urban</v>
      </c>
      <c r="C1602" t="str">
        <f>VLOOKUP(A1602,'class and classification'!$A$1:$C$338,3,FALSE)</f>
        <v>L</v>
      </c>
      <c r="D1602">
        <f t="shared" si="90"/>
        <v>72900</v>
      </c>
      <c r="E1602">
        <f t="shared" si="91"/>
        <v>120500</v>
      </c>
      <c r="F1602">
        <f t="shared" si="110"/>
        <v>60.5</v>
      </c>
      <c r="G1602">
        <f t="shared" si="110"/>
        <v>14.2</v>
      </c>
      <c r="H1602">
        <f t="shared" si="110"/>
        <v>74700</v>
      </c>
      <c r="I1602">
        <f t="shared" si="92"/>
        <v>120200</v>
      </c>
      <c r="J1602">
        <f t="shared" si="111"/>
        <v>62.100000000000009</v>
      </c>
      <c r="K1602">
        <f t="shared" si="111"/>
        <v>14.700000000000001</v>
      </c>
      <c r="L1602">
        <f t="shared" si="111"/>
        <v>65600</v>
      </c>
      <c r="M1602">
        <f t="shared" si="93"/>
        <v>125700</v>
      </c>
      <c r="N1602">
        <f t="shared" si="112"/>
        <v>52.3</v>
      </c>
      <c r="O1602">
        <f t="shared" si="112"/>
        <v>13.2</v>
      </c>
      <c r="P1602">
        <f t="shared" si="112"/>
        <v>77700</v>
      </c>
      <c r="Q1602">
        <f t="shared" si="94"/>
        <v>131000</v>
      </c>
      <c r="R1602">
        <f t="shared" si="113"/>
        <v>59.3</v>
      </c>
      <c r="S1602">
        <f t="shared" si="113"/>
        <v>13.6</v>
      </c>
      <c r="T1602">
        <f t="shared" si="113"/>
        <v>80900</v>
      </c>
      <c r="U1602">
        <f t="shared" si="95"/>
        <v>137100</v>
      </c>
      <c r="V1602">
        <f t="shared" si="114"/>
        <v>58.899999999999991</v>
      </c>
      <c r="W1602">
        <f t="shared" si="114"/>
        <v>12.399999999999999</v>
      </c>
      <c r="X1602">
        <f t="shared" si="114"/>
        <v>85500</v>
      </c>
      <c r="Y1602">
        <f t="shared" si="96"/>
        <v>136600</v>
      </c>
      <c r="Z1602">
        <f t="shared" si="115"/>
        <v>62.5</v>
      </c>
      <c r="AA1602">
        <f t="shared" si="115"/>
        <v>14.7</v>
      </c>
      <c r="AB1602">
        <f t="shared" si="115"/>
        <v>87400</v>
      </c>
      <c r="AC1602">
        <f t="shared" si="97"/>
        <v>145200</v>
      </c>
      <c r="AD1602">
        <f t="shared" si="116"/>
        <v>60.3</v>
      </c>
      <c r="AE1602">
        <f t="shared" si="116"/>
        <v>14.5</v>
      </c>
      <c r="AF1602">
        <f t="shared" si="116"/>
        <v>91200</v>
      </c>
      <c r="AG1602">
        <f t="shared" si="98"/>
        <v>136800</v>
      </c>
      <c r="AH1602">
        <f t="shared" si="117"/>
        <v>66.600000000000009</v>
      </c>
      <c r="AI1602">
        <f t="shared" si="117"/>
        <v>14.200000000000001</v>
      </c>
      <c r="AJ1602">
        <f t="shared" si="117"/>
        <v>102200</v>
      </c>
      <c r="AK1602">
        <f t="shared" si="99"/>
        <v>150700</v>
      </c>
      <c r="AL1602">
        <f t="shared" si="118"/>
        <v>67.7</v>
      </c>
      <c r="AM1602">
        <f t="shared" si="118"/>
        <v>13.5</v>
      </c>
      <c r="AN1602">
        <f t="shared" si="118"/>
        <v>90200</v>
      </c>
      <c r="AO1602">
        <f t="shared" si="100"/>
        <v>143000</v>
      </c>
      <c r="AP1602">
        <f t="shared" si="119"/>
        <v>63</v>
      </c>
      <c r="AQ1602">
        <f t="shared" si="119"/>
        <v>13</v>
      </c>
      <c r="AR1602">
        <f t="shared" si="119"/>
        <v>108000</v>
      </c>
      <c r="AS1602">
        <f t="shared" si="101"/>
        <v>161200</v>
      </c>
      <c r="AT1602">
        <f t="shared" si="120"/>
        <v>66.900000000000006</v>
      </c>
      <c r="AU1602">
        <f t="shared" si="120"/>
        <v>12.2</v>
      </c>
      <c r="AV1602">
        <f t="shared" si="120"/>
        <v>106300</v>
      </c>
      <c r="AW1602">
        <f t="shared" si="102"/>
        <v>170600</v>
      </c>
      <c r="AX1602">
        <f t="shared" si="121"/>
        <v>62.3</v>
      </c>
      <c r="AY1602">
        <f t="shared" si="121"/>
        <v>12.5</v>
      </c>
      <c r="AZ1602">
        <f t="shared" si="121"/>
        <v>109800</v>
      </c>
      <c r="BA1602">
        <f t="shared" si="103"/>
        <v>173400</v>
      </c>
      <c r="BB1602">
        <f t="shared" si="122"/>
        <v>63.2</v>
      </c>
      <c r="BC1602">
        <f t="shared" si="122"/>
        <v>13.5</v>
      </c>
      <c r="BD1602">
        <f t="shared" si="122"/>
        <v>125300</v>
      </c>
      <c r="BE1602">
        <f t="shared" si="104"/>
        <v>184200</v>
      </c>
      <c r="BF1602">
        <f t="shared" si="123"/>
        <v>68.100000000000009</v>
      </c>
      <c r="BG1602">
        <f t="shared" si="123"/>
        <v>13.5</v>
      </c>
      <c r="BH1602">
        <f t="shared" si="123"/>
        <v>133700</v>
      </c>
      <c r="BI1602">
        <f t="shared" si="105"/>
        <v>185700</v>
      </c>
      <c r="BJ1602">
        <f t="shared" si="124"/>
        <v>71.899999999999991</v>
      </c>
      <c r="BK1602">
        <f t="shared" si="124"/>
        <v>14.100000000000001</v>
      </c>
      <c r="BL1602">
        <f t="shared" si="124"/>
        <v>128000</v>
      </c>
      <c r="BM1602">
        <f t="shared" si="106"/>
        <v>184900</v>
      </c>
      <c r="BN1602">
        <f t="shared" si="125"/>
        <v>69.2</v>
      </c>
      <c r="BO1602">
        <f t="shared" si="125"/>
        <v>14.7</v>
      </c>
      <c r="BP1602">
        <f t="shared" si="125"/>
        <v>144300</v>
      </c>
      <c r="BQ1602">
        <f t="shared" si="107"/>
        <v>190500</v>
      </c>
      <c r="BR1602">
        <f t="shared" si="126"/>
        <v>75.699999999999989</v>
      </c>
      <c r="BS1602">
        <f t="shared" si="126"/>
        <v>17.100000000000001</v>
      </c>
      <c r="BT1602">
        <f t="shared" si="126"/>
        <v>113500</v>
      </c>
      <c r="BU1602">
        <f t="shared" si="108"/>
        <v>184600</v>
      </c>
      <c r="BV1602">
        <f t="shared" si="109"/>
        <v>61.500000000000007</v>
      </c>
    </row>
    <row r="1603" spans="1:74" x14ac:dyDescent="0.3">
      <c r="A1603" t="s">
        <v>160</v>
      </c>
      <c r="B1603" t="str">
        <f>VLOOKUP(A1603,'class and classification'!$A$1:$B$338,2,FALSE)</f>
        <v>Predominantly Urban</v>
      </c>
      <c r="C1603" t="str">
        <f>VLOOKUP(A1603,'class and classification'!$A$1:$C$338,3,FALSE)</f>
        <v>L</v>
      </c>
      <c r="D1603">
        <f t="shared" si="90"/>
        <v>42000</v>
      </c>
      <c r="E1603">
        <f t="shared" si="91"/>
        <v>79200</v>
      </c>
      <c r="F1603">
        <f t="shared" si="110"/>
        <v>53.1</v>
      </c>
      <c r="G1603">
        <f t="shared" si="110"/>
        <v>13.100000000000001</v>
      </c>
      <c r="H1603">
        <f t="shared" si="110"/>
        <v>48600</v>
      </c>
      <c r="I1603">
        <f t="shared" si="92"/>
        <v>86200</v>
      </c>
      <c r="J1603">
        <f t="shared" si="111"/>
        <v>56.3</v>
      </c>
      <c r="K1603">
        <f t="shared" si="111"/>
        <v>13.7</v>
      </c>
      <c r="L1603">
        <f t="shared" si="111"/>
        <v>48500</v>
      </c>
      <c r="M1603">
        <f t="shared" si="93"/>
        <v>82700</v>
      </c>
      <c r="N1603">
        <f t="shared" si="112"/>
        <v>58.7</v>
      </c>
      <c r="O1603">
        <f t="shared" si="112"/>
        <v>14.5</v>
      </c>
      <c r="P1603">
        <f t="shared" si="112"/>
        <v>51500</v>
      </c>
      <c r="Q1603">
        <f t="shared" si="94"/>
        <v>90100</v>
      </c>
      <c r="R1603">
        <f t="shared" si="113"/>
        <v>57.300000000000004</v>
      </c>
      <c r="S1603">
        <f t="shared" si="113"/>
        <v>14.599999999999998</v>
      </c>
      <c r="T1603">
        <f t="shared" si="113"/>
        <v>60000</v>
      </c>
      <c r="U1603">
        <f t="shared" si="95"/>
        <v>104100</v>
      </c>
      <c r="V1603">
        <f t="shared" si="114"/>
        <v>57.8</v>
      </c>
      <c r="W1603">
        <f t="shared" si="114"/>
        <v>13.2</v>
      </c>
      <c r="X1603">
        <f t="shared" si="114"/>
        <v>61900</v>
      </c>
      <c r="Y1603">
        <f t="shared" si="96"/>
        <v>106600</v>
      </c>
      <c r="Z1603">
        <f t="shared" si="115"/>
        <v>58.1</v>
      </c>
      <c r="AA1603">
        <f t="shared" si="115"/>
        <v>14.1</v>
      </c>
      <c r="AB1603">
        <f t="shared" si="115"/>
        <v>70000</v>
      </c>
      <c r="AC1603">
        <f t="shared" si="97"/>
        <v>111800</v>
      </c>
      <c r="AD1603">
        <f t="shared" si="116"/>
        <v>62.6</v>
      </c>
      <c r="AE1603">
        <f t="shared" si="116"/>
        <v>14</v>
      </c>
      <c r="AF1603">
        <f t="shared" si="116"/>
        <v>71300</v>
      </c>
      <c r="AG1603">
        <f t="shared" si="98"/>
        <v>113300</v>
      </c>
      <c r="AH1603">
        <f t="shared" si="117"/>
        <v>63</v>
      </c>
      <c r="AI1603">
        <f t="shared" si="117"/>
        <v>13.2</v>
      </c>
      <c r="AJ1603">
        <f t="shared" si="117"/>
        <v>72700</v>
      </c>
      <c r="AK1603">
        <f t="shared" si="99"/>
        <v>119600</v>
      </c>
      <c r="AL1603">
        <f t="shared" si="118"/>
        <v>60.699999999999996</v>
      </c>
      <c r="AM1603">
        <f t="shared" si="118"/>
        <v>13.399999999999999</v>
      </c>
      <c r="AN1603">
        <f t="shared" si="118"/>
        <v>75100</v>
      </c>
      <c r="AO1603">
        <f t="shared" si="100"/>
        <v>127200</v>
      </c>
      <c r="AP1603">
        <f t="shared" si="119"/>
        <v>59.1</v>
      </c>
      <c r="AQ1603">
        <f t="shared" si="119"/>
        <v>13.399999999999999</v>
      </c>
      <c r="AR1603">
        <f t="shared" si="119"/>
        <v>81700</v>
      </c>
      <c r="AS1603">
        <f t="shared" si="101"/>
        <v>144000</v>
      </c>
      <c r="AT1603">
        <f t="shared" si="120"/>
        <v>56.699999999999996</v>
      </c>
      <c r="AU1603">
        <f t="shared" si="120"/>
        <v>13.099999999999998</v>
      </c>
      <c r="AV1603">
        <f t="shared" si="120"/>
        <v>90200</v>
      </c>
      <c r="AW1603">
        <f t="shared" si="102"/>
        <v>153400</v>
      </c>
      <c r="AX1603">
        <f t="shared" si="121"/>
        <v>58.699999999999996</v>
      </c>
      <c r="AY1603">
        <f t="shared" si="121"/>
        <v>13.399999999999999</v>
      </c>
      <c r="AZ1603">
        <f t="shared" si="121"/>
        <v>98300</v>
      </c>
      <c r="BA1603">
        <f t="shared" si="103"/>
        <v>153800</v>
      </c>
      <c r="BB1603">
        <f t="shared" si="122"/>
        <v>63.9</v>
      </c>
      <c r="BC1603">
        <f t="shared" si="122"/>
        <v>14.9</v>
      </c>
      <c r="BD1603">
        <f t="shared" si="122"/>
        <v>91000</v>
      </c>
      <c r="BE1603">
        <f t="shared" si="104"/>
        <v>141300</v>
      </c>
      <c r="BF1603">
        <f t="shared" si="123"/>
        <v>64.399999999999991</v>
      </c>
      <c r="BG1603">
        <f t="shared" si="123"/>
        <v>15.899999999999999</v>
      </c>
      <c r="BH1603">
        <f t="shared" si="123"/>
        <v>107800</v>
      </c>
      <c r="BI1603">
        <f t="shared" si="105"/>
        <v>168400</v>
      </c>
      <c r="BJ1603">
        <f t="shared" si="124"/>
        <v>64.099999999999994</v>
      </c>
      <c r="BK1603">
        <f t="shared" si="124"/>
        <v>16.3</v>
      </c>
      <c r="BL1603">
        <f t="shared" si="124"/>
        <v>117300</v>
      </c>
      <c r="BM1603">
        <f t="shared" si="106"/>
        <v>170200</v>
      </c>
      <c r="BN1603">
        <f t="shared" si="125"/>
        <v>69</v>
      </c>
      <c r="BO1603">
        <f t="shared" si="125"/>
        <v>16.8</v>
      </c>
      <c r="BP1603">
        <f t="shared" si="125"/>
        <v>125500</v>
      </c>
      <c r="BQ1603">
        <f t="shared" si="107"/>
        <v>173400</v>
      </c>
      <c r="BR1603">
        <f t="shared" si="126"/>
        <v>72.400000000000006</v>
      </c>
      <c r="BS1603">
        <f t="shared" si="126"/>
        <v>18.8</v>
      </c>
      <c r="BT1603">
        <f t="shared" si="126"/>
        <v>119800</v>
      </c>
      <c r="BU1603">
        <f t="shared" si="108"/>
        <v>178100</v>
      </c>
      <c r="BV1603">
        <f t="shared" si="109"/>
        <v>67.2</v>
      </c>
    </row>
    <row r="1604" spans="1:74" x14ac:dyDescent="0.3">
      <c r="A1604" t="s">
        <v>161</v>
      </c>
      <c r="B1604" t="str">
        <f>VLOOKUP(A1604,'class and classification'!$A$1:$B$338,2,FALSE)</f>
        <v>Predominantly Urban</v>
      </c>
      <c r="C1604" t="str">
        <f>VLOOKUP(A1604,'class and classification'!$A$1:$C$338,3,FALSE)</f>
        <v>L</v>
      </c>
      <c r="D1604">
        <f t="shared" si="90"/>
        <v>110800</v>
      </c>
      <c r="E1604">
        <f t="shared" si="91"/>
        <v>158200</v>
      </c>
      <c r="F1604">
        <f t="shared" si="110"/>
        <v>70</v>
      </c>
      <c r="G1604">
        <f t="shared" si="110"/>
        <v>12.1</v>
      </c>
      <c r="H1604">
        <f t="shared" si="110"/>
        <v>96000</v>
      </c>
      <c r="I1604">
        <f t="shared" si="92"/>
        <v>153300</v>
      </c>
      <c r="J1604">
        <f t="shared" si="111"/>
        <v>62.6</v>
      </c>
      <c r="K1604">
        <f t="shared" si="111"/>
        <v>13.9</v>
      </c>
      <c r="L1604">
        <f t="shared" si="111"/>
        <v>107500</v>
      </c>
      <c r="M1604">
        <f t="shared" si="93"/>
        <v>153500</v>
      </c>
      <c r="N1604">
        <f t="shared" si="112"/>
        <v>70</v>
      </c>
      <c r="O1604">
        <f t="shared" si="112"/>
        <v>14.899999999999999</v>
      </c>
      <c r="P1604">
        <f t="shared" si="112"/>
        <v>119700</v>
      </c>
      <c r="Q1604">
        <f t="shared" si="94"/>
        <v>161200</v>
      </c>
      <c r="R1604">
        <f t="shared" si="113"/>
        <v>74.2</v>
      </c>
      <c r="S1604">
        <f t="shared" si="113"/>
        <v>15.399999999999999</v>
      </c>
      <c r="T1604">
        <f t="shared" si="113"/>
        <v>122300</v>
      </c>
      <c r="U1604">
        <f t="shared" si="95"/>
        <v>169600</v>
      </c>
      <c r="V1604">
        <f t="shared" si="114"/>
        <v>72.099999999999994</v>
      </c>
      <c r="W1604">
        <f t="shared" si="114"/>
        <v>14.299999999999999</v>
      </c>
      <c r="X1604">
        <f t="shared" si="114"/>
        <v>119300</v>
      </c>
      <c r="Y1604">
        <f t="shared" si="96"/>
        <v>176200</v>
      </c>
      <c r="Z1604">
        <f t="shared" si="115"/>
        <v>67.699999999999989</v>
      </c>
      <c r="AA1604">
        <f t="shared" si="115"/>
        <v>14.3</v>
      </c>
      <c r="AB1604">
        <f t="shared" si="115"/>
        <v>116800</v>
      </c>
      <c r="AC1604">
        <f t="shared" si="97"/>
        <v>163100</v>
      </c>
      <c r="AD1604">
        <f t="shared" si="116"/>
        <v>71.600000000000009</v>
      </c>
      <c r="AE1604">
        <f t="shared" si="116"/>
        <v>14.9</v>
      </c>
      <c r="AF1604">
        <f t="shared" si="116"/>
        <v>117200</v>
      </c>
      <c r="AG1604">
        <f t="shared" si="98"/>
        <v>171400</v>
      </c>
      <c r="AH1604">
        <f t="shared" si="117"/>
        <v>68.399999999999991</v>
      </c>
      <c r="AI1604">
        <f t="shared" si="117"/>
        <v>14.600000000000001</v>
      </c>
      <c r="AJ1604">
        <f t="shared" si="117"/>
        <v>129600</v>
      </c>
      <c r="AK1604">
        <f t="shared" si="99"/>
        <v>173800</v>
      </c>
      <c r="AL1604">
        <f t="shared" si="118"/>
        <v>74.499999999999986</v>
      </c>
      <c r="AM1604">
        <f t="shared" si="118"/>
        <v>14.3</v>
      </c>
      <c r="AN1604">
        <f t="shared" si="118"/>
        <v>132700</v>
      </c>
      <c r="AO1604">
        <f t="shared" si="100"/>
        <v>173200</v>
      </c>
      <c r="AP1604">
        <f t="shared" si="119"/>
        <v>76.600000000000009</v>
      </c>
      <c r="AQ1604">
        <f t="shared" si="119"/>
        <v>15.5</v>
      </c>
      <c r="AR1604">
        <f t="shared" si="119"/>
        <v>129100</v>
      </c>
      <c r="AS1604">
        <f t="shared" si="101"/>
        <v>185100</v>
      </c>
      <c r="AT1604">
        <f t="shared" si="120"/>
        <v>69.8</v>
      </c>
      <c r="AU1604">
        <f t="shared" si="120"/>
        <v>14.1</v>
      </c>
      <c r="AV1604">
        <f t="shared" si="120"/>
        <v>132700</v>
      </c>
      <c r="AW1604">
        <f t="shared" si="102"/>
        <v>187300</v>
      </c>
      <c r="AX1604">
        <f t="shared" si="121"/>
        <v>70.8</v>
      </c>
      <c r="AY1604">
        <f t="shared" si="121"/>
        <v>14.2</v>
      </c>
      <c r="AZ1604">
        <f t="shared" si="121"/>
        <v>143400</v>
      </c>
      <c r="BA1604">
        <f t="shared" si="103"/>
        <v>188900</v>
      </c>
      <c r="BB1604">
        <f t="shared" si="122"/>
        <v>76</v>
      </c>
      <c r="BC1604">
        <f t="shared" si="122"/>
        <v>15.5</v>
      </c>
      <c r="BD1604">
        <f t="shared" si="122"/>
        <v>141500</v>
      </c>
      <c r="BE1604">
        <f t="shared" si="104"/>
        <v>187600</v>
      </c>
      <c r="BF1604">
        <f t="shared" si="123"/>
        <v>75.5</v>
      </c>
      <c r="BG1604">
        <f t="shared" si="123"/>
        <v>16</v>
      </c>
      <c r="BH1604">
        <f t="shared" si="123"/>
        <v>139800</v>
      </c>
      <c r="BI1604">
        <f t="shared" si="105"/>
        <v>193300</v>
      </c>
      <c r="BJ1604">
        <f t="shared" si="124"/>
        <v>72.300000000000011</v>
      </c>
      <c r="BK1604">
        <f t="shared" si="124"/>
        <v>14.899999999999999</v>
      </c>
      <c r="BL1604">
        <f t="shared" si="124"/>
        <v>146500</v>
      </c>
      <c r="BM1604">
        <f t="shared" si="106"/>
        <v>198100</v>
      </c>
      <c r="BN1604">
        <f t="shared" si="125"/>
        <v>73.900000000000006</v>
      </c>
      <c r="BO1604">
        <f t="shared" si="125"/>
        <v>15.4</v>
      </c>
      <c r="BP1604">
        <f t="shared" si="125"/>
        <v>153700</v>
      </c>
      <c r="BQ1604">
        <f t="shared" si="107"/>
        <v>205400</v>
      </c>
      <c r="BR1604">
        <f t="shared" si="126"/>
        <v>74.700000000000017</v>
      </c>
      <c r="BS1604">
        <f t="shared" si="126"/>
        <v>16.400000000000002</v>
      </c>
      <c r="BT1604">
        <f t="shared" si="126"/>
        <v>142400</v>
      </c>
      <c r="BU1604">
        <f t="shared" si="108"/>
        <v>192300</v>
      </c>
      <c r="BV1604">
        <f t="shared" si="109"/>
        <v>74</v>
      </c>
    </row>
    <row r="1605" spans="1:74" x14ac:dyDescent="0.3">
      <c r="A1605" t="s">
        <v>162</v>
      </c>
      <c r="B1605" t="str">
        <f>VLOOKUP(A1605,'class and classification'!$A$1:$B$338,2,FALSE)</f>
        <v>Predominantly Urban</v>
      </c>
      <c r="C1605" t="str">
        <f>VLOOKUP(A1605,'class and classification'!$A$1:$C$338,3,FALSE)</f>
        <v>L</v>
      </c>
      <c r="D1605">
        <f t="shared" si="90"/>
        <v>70600</v>
      </c>
      <c r="E1605">
        <f t="shared" si="91"/>
        <v>103200</v>
      </c>
      <c r="F1605">
        <f t="shared" si="110"/>
        <v>68.400000000000006</v>
      </c>
      <c r="G1605">
        <f t="shared" si="110"/>
        <v>13.399999999999999</v>
      </c>
      <c r="H1605">
        <f t="shared" si="110"/>
        <v>77000</v>
      </c>
      <c r="I1605">
        <f t="shared" si="92"/>
        <v>106900</v>
      </c>
      <c r="J1605">
        <f t="shared" si="111"/>
        <v>72</v>
      </c>
      <c r="K1605">
        <f t="shared" si="111"/>
        <v>13.899999999999999</v>
      </c>
      <c r="L1605">
        <f t="shared" si="111"/>
        <v>68200</v>
      </c>
      <c r="M1605">
        <f t="shared" si="93"/>
        <v>107100</v>
      </c>
      <c r="N1605">
        <f t="shared" si="112"/>
        <v>63.599999999999994</v>
      </c>
      <c r="O1605">
        <f t="shared" si="112"/>
        <v>13.5</v>
      </c>
      <c r="P1605">
        <f t="shared" si="112"/>
        <v>74900</v>
      </c>
      <c r="Q1605">
        <f t="shared" si="94"/>
        <v>108500</v>
      </c>
      <c r="R1605">
        <f t="shared" si="113"/>
        <v>69</v>
      </c>
      <c r="S1605">
        <f t="shared" si="113"/>
        <v>13</v>
      </c>
      <c r="T1605">
        <f t="shared" si="113"/>
        <v>77200</v>
      </c>
      <c r="U1605">
        <f t="shared" si="95"/>
        <v>104500</v>
      </c>
      <c r="V1605">
        <f t="shared" si="114"/>
        <v>73.8</v>
      </c>
      <c r="W1605">
        <f t="shared" si="114"/>
        <v>13.2</v>
      </c>
      <c r="X1605">
        <f t="shared" si="114"/>
        <v>80400</v>
      </c>
      <c r="Y1605">
        <f t="shared" si="96"/>
        <v>110800</v>
      </c>
      <c r="Z1605">
        <f t="shared" si="115"/>
        <v>72.5</v>
      </c>
      <c r="AA1605">
        <f t="shared" si="115"/>
        <v>14.200000000000001</v>
      </c>
      <c r="AB1605">
        <f t="shared" si="115"/>
        <v>73900</v>
      </c>
      <c r="AC1605">
        <f t="shared" si="97"/>
        <v>102200</v>
      </c>
      <c r="AD1605">
        <f t="shared" si="116"/>
        <v>72.300000000000011</v>
      </c>
      <c r="AE1605">
        <f t="shared" si="116"/>
        <v>16.899999999999999</v>
      </c>
      <c r="AF1605">
        <f t="shared" si="116"/>
        <v>84700</v>
      </c>
      <c r="AG1605">
        <f t="shared" si="98"/>
        <v>106900</v>
      </c>
      <c r="AH1605">
        <f t="shared" si="117"/>
        <v>79.100000000000009</v>
      </c>
      <c r="AI1605">
        <f t="shared" si="117"/>
        <v>14.900000000000002</v>
      </c>
      <c r="AJ1605">
        <f t="shared" si="117"/>
        <v>81000</v>
      </c>
      <c r="AK1605">
        <f t="shared" si="99"/>
        <v>109400</v>
      </c>
      <c r="AL1605">
        <f t="shared" si="118"/>
        <v>74</v>
      </c>
      <c r="AM1605">
        <f t="shared" si="118"/>
        <v>13.5</v>
      </c>
      <c r="AN1605">
        <f t="shared" si="118"/>
        <v>86000</v>
      </c>
      <c r="AO1605">
        <f t="shared" si="100"/>
        <v>113300</v>
      </c>
      <c r="AP1605">
        <f t="shared" si="119"/>
        <v>75.900000000000006</v>
      </c>
      <c r="AQ1605">
        <f t="shared" si="119"/>
        <v>13.5</v>
      </c>
      <c r="AR1605">
        <f t="shared" si="119"/>
        <v>87900</v>
      </c>
      <c r="AS1605">
        <f t="shared" si="101"/>
        <v>115300</v>
      </c>
      <c r="AT1605">
        <f t="shared" si="120"/>
        <v>76.2</v>
      </c>
      <c r="AU1605">
        <f t="shared" si="120"/>
        <v>13.299999999999999</v>
      </c>
      <c r="AV1605">
        <f t="shared" si="120"/>
        <v>80200</v>
      </c>
      <c r="AW1605">
        <f t="shared" si="102"/>
        <v>114100</v>
      </c>
      <c r="AX1605">
        <f t="shared" si="121"/>
        <v>70.3</v>
      </c>
      <c r="AY1605">
        <f t="shared" si="121"/>
        <v>14.6</v>
      </c>
      <c r="AZ1605">
        <f t="shared" si="121"/>
        <v>88800</v>
      </c>
      <c r="BA1605">
        <f t="shared" si="103"/>
        <v>119300</v>
      </c>
      <c r="BB1605">
        <f t="shared" si="122"/>
        <v>74.400000000000006</v>
      </c>
      <c r="BC1605">
        <f t="shared" si="122"/>
        <v>14.8</v>
      </c>
      <c r="BD1605">
        <f t="shared" si="122"/>
        <v>85200</v>
      </c>
      <c r="BE1605">
        <f t="shared" si="104"/>
        <v>113400</v>
      </c>
      <c r="BF1605">
        <f t="shared" si="123"/>
        <v>75.099999999999994</v>
      </c>
      <c r="BG1605">
        <f t="shared" si="123"/>
        <v>13.899999999999999</v>
      </c>
      <c r="BH1605">
        <f t="shared" si="123"/>
        <v>95300</v>
      </c>
      <c r="BI1605">
        <f t="shared" si="105"/>
        <v>123700</v>
      </c>
      <c r="BJ1605">
        <f t="shared" si="124"/>
        <v>77.099999999999994</v>
      </c>
      <c r="BK1605">
        <f t="shared" si="124"/>
        <v>17</v>
      </c>
      <c r="BL1605">
        <f t="shared" si="124"/>
        <v>94500</v>
      </c>
      <c r="BM1605">
        <f t="shared" si="106"/>
        <v>127000</v>
      </c>
      <c r="BN1605">
        <f t="shared" si="125"/>
        <v>74.399999999999991</v>
      </c>
      <c r="BO1605">
        <f t="shared" si="125"/>
        <v>15.799999999999999</v>
      </c>
      <c r="BP1605">
        <f t="shared" si="125"/>
        <v>82900</v>
      </c>
      <c r="BQ1605">
        <f t="shared" si="107"/>
        <v>117800</v>
      </c>
      <c r="BR1605">
        <f t="shared" si="126"/>
        <v>70.400000000000006</v>
      </c>
      <c r="BS1605">
        <f t="shared" si="126"/>
        <v>19.8</v>
      </c>
      <c r="BT1605">
        <f t="shared" si="126"/>
        <v>88400</v>
      </c>
      <c r="BU1605">
        <f t="shared" si="108"/>
        <v>119200</v>
      </c>
      <c r="BV1605">
        <f t="shared" si="109"/>
        <v>74.100000000000009</v>
      </c>
    </row>
    <row r="1606" spans="1:74" x14ac:dyDescent="0.3">
      <c r="A1606" t="s">
        <v>163</v>
      </c>
      <c r="B1606" t="str">
        <f>VLOOKUP(A1606,'class and classification'!$A$1:$B$338,2,FALSE)</f>
        <v>Predominantly Urban</v>
      </c>
      <c r="C1606" t="str">
        <f>VLOOKUP(A1606,'class and classification'!$A$1:$C$338,3,FALSE)</f>
        <v>L</v>
      </c>
      <c r="D1606">
        <f t="shared" si="90"/>
        <v>27400</v>
      </c>
      <c r="E1606">
        <f t="shared" si="91"/>
        <v>65500</v>
      </c>
      <c r="F1606">
        <f t="shared" si="110"/>
        <v>41.8</v>
      </c>
      <c r="G1606">
        <f t="shared" si="110"/>
        <v>12.899999999999999</v>
      </c>
      <c r="H1606">
        <f t="shared" si="110"/>
        <v>26800</v>
      </c>
      <c r="I1606">
        <f t="shared" si="92"/>
        <v>66000</v>
      </c>
      <c r="J1606">
        <f t="shared" si="111"/>
        <v>40.799999999999997</v>
      </c>
      <c r="K1606">
        <f t="shared" si="111"/>
        <v>12.6</v>
      </c>
      <c r="L1606">
        <f t="shared" si="111"/>
        <v>23900</v>
      </c>
      <c r="M1606">
        <f t="shared" si="93"/>
        <v>66500</v>
      </c>
      <c r="N1606">
        <f t="shared" si="112"/>
        <v>35.9</v>
      </c>
      <c r="O1606">
        <f t="shared" si="112"/>
        <v>11.599999999999998</v>
      </c>
      <c r="P1606">
        <f t="shared" si="112"/>
        <v>28200</v>
      </c>
      <c r="Q1606">
        <f t="shared" si="94"/>
        <v>71400</v>
      </c>
      <c r="R1606">
        <f t="shared" si="113"/>
        <v>39.299999999999997</v>
      </c>
      <c r="S1606">
        <f t="shared" si="113"/>
        <v>12.2</v>
      </c>
      <c r="T1606">
        <f t="shared" si="113"/>
        <v>29500</v>
      </c>
      <c r="U1606">
        <f t="shared" si="95"/>
        <v>70700</v>
      </c>
      <c r="V1606">
        <f t="shared" si="114"/>
        <v>41.8</v>
      </c>
      <c r="W1606">
        <f t="shared" si="114"/>
        <v>11.899999999999999</v>
      </c>
      <c r="X1606">
        <f t="shared" si="114"/>
        <v>31900</v>
      </c>
      <c r="Y1606">
        <f t="shared" si="96"/>
        <v>69800</v>
      </c>
      <c r="Z1606">
        <f t="shared" si="115"/>
        <v>45.699999999999996</v>
      </c>
      <c r="AA1606">
        <f t="shared" si="115"/>
        <v>13.7</v>
      </c>
      <c r="AB1606">
        <f t="shared" si="115"/>
        <v>32300</v>
      </c>
      <c r="AC1606">
        <f t="shared" si="97"/>
        <v>72800</v>
      </c>
      <c r="AD1606">
        <f t="shared" si="116"/>
        <v>44.400000000000006</v>
      </c>
      <c r="AE1606">
        <f t="shared" si="116"/>
        <v>12.2</v>
      </c>
      <c r="AF1606">
        <f t="shared" si="116"/>
        <v>34200</v>
      </c>
      <c r="AG1606">
        <f t="shared" si="98"/>
        <v>74800</v>
      </c>
      <c r="AH1606">
        <f t="shared" si="117"/>
        <v>45.6</v>
      </c>
      <c r="AI1606">
        <f t="shared" si="117"/>
        <v>12.5</v>
      </c>
      <c r="AJ1606">
        <f t="shared" si="117"/>
        <v>33400</v>
      </c>
      <c r="AK1606">
        <f t="shared" si="99"/>
        <v>75900</v>
      </c>
      <c r="AL1606">
        <f t="shared" si="118"/>
        <v>44</v>
      </c>
      <c r="AM1606">
        <f t="shared" si="118"/>
        <v>12.5</v>
      </c>
      <c r="AN1606">
        <f t="shared" si="118"/>
        <v>35700</v>
      </c>
      <c r="AO1606">
        <f t="shared" si="100"/>
        <v>79300</v>
      </c>
      <c r="AP1606">
        <f t="shared" si="119"/>
        <v>45.1</v>
      </c>
      <c r="AQ1606">
        <f t="shared" si="119"/>
        <v>12.9</v>
      </c>
      <c r="AR1606">
        <f t="shared" si="119"/>
        <v>34400</v>
      </c>
      <c r="AS1606">
        <f t="shared" si="101"/>
        <v>80600</v>
      </c>
      <c r="AT1606">
        <f t="shared" si="120"/>
        <v>42.6</v>
      </c>
      <c r="AU1606">
        <f t="shared" si="120"/>
        <v>13.3</v>
      </c>
      <c r="AV1606">
        <f t="shared" si="120"/>
        <v>35100</v>
      </c>
      <c r="AW1606">
        <f t="shared" si="102"/>
        <v>86000</v>
      </c>
      <c r="AX1606">
        <f t="shared" si="121"/>
        <v>40.700000000000003</v>
      </c>
      <c r="AY1606">
        <f t="shared" si="121"/>
        <v>12.1</v>
      </c>
      <c r="AZ1606">
        <f t="shared" si="121"/>
        <v>37700</v>
      </c>
      <c r="BA1606">
        <f t="shared" si="103"/>
        <v>89700</v>
      </c>
      <c r="BB1606">
        <f t="shared" si="122"/>
        <v>42.099999999999994</v>
      </c>
      <c r="BC1606">
        <f t="shared" si="122"/>
        <v>11.900000000000002</v>
      </c>
      <c r="BD1606">
        <f t="shared" si="122"/>
        <v>39200</v>
      </c>
      <c r="BE1606">
        <f t="shared" si="104"/>
        <v>91300</v>
      </c>
      <c r="BF1606">
        <f t="shared" si="123"/>
        <v>42.8</v>
      </c>
      <c r="BG1606">
        <f t="shared" si="123"/>
        <v>12.6</v>
      </c>
      <c r="BH1606">
        <f t="shared" si="123"/>
        <v>44200</v>
      </c>
      <c r="BI1606">
        <f t="shared" si="105"/>
        <v>95300</v>
      </c>
      <c r="BJ1606">
        <f t="shared" si="124"/>
        <v>46.300000000000004</v>
      </c>
      <c r="BK1606">
        <f t="shared" si="124"/>
        <v>13.8</v>
      </c>
      <c r="BL1606">
        <f t="shared" si="124"/>
        <v>43900</v>
      </c>
      <c r="BM1606">
        <f t="shared" si="106"/>
        <v>98400</v>
      </c>
      <c r="BN1606">
        <f t="shared" si="125"/>
        <v>44.6</v>
      </c>
      <c r="BO1606">
        <f t="shared" si="125"/>
        <v>14.2</v>
      </c>
      <c r="BP1606">
        <f t="shared" si="125"/>
        <v>44600</v>
      </c>
      <c r="BQ1606">
        <f t="shared" si="107"/>
        <v>94900</v>
      </c>
      <c r="BR1606">
        <f t="shared" si="126"/>
        <v>47.099999999999994</v>
      </c>
      <c r="BS1606">
        <f t="shared" si="126"/>
        <v>15.8</v>
      </c>
      <c r="BT1606">
        <f t="shared" si="126"/>
        <v>36900</v>
      </c>
      <c r="BU1606">
        <f t="shared" si="108"/>
        <v>94400</v>
      </c>
      <c r="BV1606">
        <f t="shared" si="109"/>
        <v>39.1</v>
      </c>
    </row>
    <row r="1607" spans="1:74" x14ac:dyDescent="0.3">
      <c r="A1607" t="s">
        <v>164</v>
      </c>
      <c r="B1607" t="str">
        <f>VLOOKUP(A1607,'class and classification'!$A$1:$B$338,2,FALSE)</f>
        <v>Predominantly Urban</v>
      </c>
      <c r="C1607" t="str">
        <f>VLOOKUP(A1607,'class and classification'!$A$1:$C$338,3,FALSE)</f>
        <v>L</v>
      </c>
      <c r="D1607">
        <f t="shared" si="90"/>
        <v>91500</v>
      </c>
      <c r="E1607">
        <f t="shared" si="91"/>
        <v>152200</v>
      </c>
      <c r="F1607">
        <f t="shared" ref="F1607:H1626" si="127">SUMIF($A$10:$A$1475,$A1607,F$10:F$1475)</f>
        <v>60.1</v>
      </c>
      <c r="G1607">
        <f t="shared" si="127"/>
        <v>13.3</v>
      </c>
      <c r="H1607">
        <f t="shared" si="127"/>
        <v>96700</v>
      </c>
      <c r="I1607">
        <f t="shared" si="92"/>
        <v>153600</v>
      </c>
      <c r="J1607">
        <f t="shared" ref="J1607:L1626" si="128">SUMIF($A$10:$A$1475,$A1607,J$10:J$1475)</f>
        <v>63</v>
      </c>
      <c r="K1607">
        <f t="shared" si="128"/>
        <v>15</v>
      </c>
      <c r="L1607">
        <f t="shared" si="128"/>
        <v>94000</v>
      </c>
      <c r="M1607">
        <f t="shared" si="93"/>
        <v>156300</v>
      </c>
      <c r="N1607">
        <f t="shared" ref="N1607:P1626" si="129">SUMIF($A$10:$A$1475,$A1607,N$10:N$1475)</f>
        <v>60</v>
      </c>
      <c r="O1607">
        <f t="shared" si="129"/>
        <v>13.9</v>
      </c>
      <c r="P1607">
        <f t="shared" si="129"/>
        <v>104300</v>
      </c>
      <c r="Q1607">
        <f t="shared" si="94"/>
        <v>159100</v>
      </c>
      <c r="R1607">
        <f t="shared" ref="R1607:T1626" si="130">SUMIF($A$10:$A$1475,$A1607,R$10:R$1475)</f>
        <v>65.5</v>
      </c>
      <c r="S1607">
        <f t="shared" si="130"/>
        <v>13.299999999999999</v>
      </c>
      <c r="T1607">
        <f t="shared" si="130"/>
        <v>100800</v>
      </c>
      <c r="U1607">
        <f t="shared" si="95"/>
        <v>156000</v>
      </c>
      <c r="V1607">
        <f t="shared" ref="V1607:X1626" si="131">SUMIF($A$10:$A$1475,$A1607,V$10:V$1475)</f>
        <v>64.599999999999994</v>
      </c>
      <c r="W1607">
        <f t="shared" si="131"/>
        <v>12.899999999999999</v>
      </c>
      <c r="X1607">
        <f t="shared" si="131"/>
        <v>102600</v>
      </c>
      <c r="Y1607">
        <f t="shared" si="96"/>
        <v>161500</v>
      </c>
      <c r="Z1607">
        <f t="shared" ref="Z1607:AB1626" si="132">SUMIF($A$10:$A$1475,$A1607,Z$10:Z$1475)</f>
        <v>63.600000000000009</v>
      </c>
      <c r="AA1607">
        <f t="shared" si="132"/>
        <v>14.600000000000001</v>
      </c>
      <c r="AB1607">
        <f t="shared" si="132"/>
        <v>105000</v>
      </c>
      <c r="AC1607">
        <f t="shared" si="97"/>
        <v>170400</v>
      </c>
      <c r="AD1607">
        <f t="shared" ref="AD1607:AF1626" si="133">SUMIF($A$10:$A$1475,$A1607,AD$10:AD$1475)</f>
        <v>61.599999999999994</v>
      </c>
      <c r="AE1607">
        <f t="shared" si="133"/>
        <v>13.100000000000001</v>
      </c>
      <c r="AF1607">
        <f t="shared" si="133"/>
        <v>115400</v>
      </c>
      <c r="AG1607">
        <f t="shared" si="98"/>
        <v>169800</v>
      </c>
      <c r="AH1607">
        <f t="shared" ref="AH1607:AJ1626" si="134">SUMIF($A$10:$A$1475,$A1607,AH$10:AH$1475)</f>
        <v>67.8</v>
      </c>
      <c r="AI1607">
        <f t="shared" si="134"/>
        <v>14.5</v>
      </c>
      <c r="AJ1607">
        <f t="shared" si="134"/>
        <v>108700</v>
      </c>
      <c r="AK1607">
        <f t="shared" si="99"/>
        <v>163100</v>
      </c>
      <c r="AL1607">
        <f t="shared" ref="AL1607:AN1626" si="135">SUMIF($A$10:$A$1475,$A1607,AL$10:AL$1475)</f>
        <v>66.599999999999994</v>
      </c>
      <c r="AM1607">
        <f t="shared" si="135"/>
        <v>15.100000000000001</v>
      </c>
      <c r="AN1607">
        <f t="shared" si="135"/>
        <v>123000</v>
      </c>
      <c r="AO1607">
        <f t="shared" si="100"/>
        <v>180700</v>
      </c>
      <c r="AP1607">
        <f t="shared" ref="AP1607:AR1626" si="136">SUMIF($A$10:$A$1475,$A1607,AP$10:AP$1475)</f>
        <v>68.099999999999994</v>
      </c>
      <c r="AQ1607">
        <f t="shared" si="136"/>
        <v>15.2</v>
      </c>
      <c r="AR1607">
        <f t="shared" si="136"/>
        <v>103700</v>
      </c>
      <c r="AS1607">
        <f t="shared" si="101"/>
        <v>178100</v>
      </c>
      <c r="AT1607">
        <f t="shared" ref="AT1607:AV1626" si="137">SUMIF($A$10:$A$1475,$A1607,AT$10:AT$1475)</f>
        <v>58.099999999999994</v>
      </c>
      <c r="AU1607">
        <f t="shared" si="137"/>
        <v>13.5</v>
      </c>
      <c r="AV1607">
        <f t="shared" si="137"/>
        <v>112800</v>
      </c>
      <c r="AW1607">
        <f t="shared" si="102"/>
        <v>177400</v>
      </c>
      <c r="AX1607">
        <f t="shared" ref="AX1607:AZ1626" si="138">SUMIF($A$10:$A$1475,$A1607,AX$10:AX$1475)</f>
        <v>63.6</v>
      </c>
      <c r="AY1607">
        <f t="shared" si="138"/>
        <v>14.2</v>
      </c>
      <c r="AZ1607">
        <f t="shared" si="138"/>
        <v>120500</v>
      </c>
      <c r="BA1607">
        <f t="shared" si="103"/>
        <v>181200</v>
      </c>
      <c r="BB1607">
        <f t="shared" ref="BB1607:BD1626" si="139">SUMIF($A$10:$A$1475,$A1607,BB$10:BB$1475)</f>
        <v>66.5</v>
      </c>
      <c r="BC1607">
        <f t="shared" si="139"/>
        <v>14.7</v>
      </c>
      <c r="BD1607">
        <f t="shared" si="139"/>
        <v>124200</v>
      </c>
      <c r="BE1607">
        <f t="shared" si="104"/>
        <v>193500</v>
      </c>
      <c r="BF1607">
        <f t="shared" ref="BF1607:BH1626" si="140">SUMIF($A$10:$A$1475,$A1607,BF$10:BF$1475)</f>
        <v>64.300000000000011</v>
      </c>
      <c r="BG1607">
        <f t="shared" si="140"/>
        <v>14.3</v>
      </c>
      <c r="BH1607">
        <f t="shared" si="140"/>
        <v>129000</v>
      </c>
      <c r="BI1607">
        <f t="shared" si="105"/>
        <v>192300</v>
      </c>
      <c r="BJ1607">
        <f t="shared" ref="BJ1607:BL1626" si="141">SUMIF($A$10:$A$1475,$A1607,BJ$10:BJ$1475)</f>
        <v>67.099999999999994</v>
      </c>
      <c r="BK1607">
        <f t="shared" si="141"/>
        <v>14.899999999999999</v>
      </c>
      <c r="BL1607">
        <f t="shared" si="141"/>
        <v>133400</v>
      </c>
      <c r="BM1607">
        <f t="shared" si="106"/>
        <v>203600</v>
      </c>
      <c r="BN1607">
        <f t="shared" ref="BN1607:BP1626" si="142">SUMIF($A$10:$A$1475,$A1607,BN$10:BN$1475)</f>
        <v>65.599999999999994</v>
      </c>
      <c r="BO1607">
        <f t="shared" si="142"/>
        <v>15.5</v>
      </c>
      <c r="BP1607">
        <f t="shared" si="142"/>
        <v>144100</v>
      </c>
      <c r="BQ1607">
        <f t="shared" si="107"/>
        <v>203900</v>
      </c>
      <c r="BR1607">
        <f t="shared" ref="BR1607:BT1626" si="143">SUMIF($A$10:$A$1475,$A1607,BR$10:BR$1475)</f>
        <v>70.600000000000009</v>
      </c>
      <c r="BS1607">
        <f t="shared" si="143"/>
        <v>16.8</v>
      </c>
      <c r="BT1607">
        <f t="shared" si="143"/>
        <v>129000</v>
      </c>
      <c r="BU1607">
        <f t="shared" si="108"/>
        <v>192500</v>
      </c>
      <c r="BV1607">
        <f t="shared" si="109"/>
        <v>67</v>
      </c>
    </row>
    <row r="1608" spans="1:74" x14ac:dyDescent="0.3">
      <c r="A1608" t="s">
        <v>165</v>
      </c>
      <c r="B1608" t="str">
        <f>VLOOKUP(A1608,'class and classification'!$A$1:$B$338,2,FALSE)</f>
        <v>Predominantly Urban</v>
      </c>
      <c r="C1608" t="str">
        <f>VLOOKUP(A1608,'class and classification'!$A$1:$C$338,3,FALSE)</f>
        <v>L</v>
      </c>
      <c r="D1608">
        <f t="shared" si="90"/>
        <v>52000</v>
      </c>
      <c r="E1608">
        <f t="shared" si="91"/>
        <v>107900</v>
      </c>
      <c r="F1608">
        <f t="shared" si="127"/>
        <v>48.199999999999996</v>
      </c>
      <c r="G1608">
        <f t="shared" si="127"/>
        <v>12.899999999999999</v>
      </c>
      <c r="H1608">
        <f t="shared" si="127"/>
        <v>56800</v>
      </c>
      <c r="I1608">
        <f t="shared" si="92"/>
        <v>108300</v>
      </c>
      <c r="J1608">
        <f t="shared" si="128"/>
        <v>52.5</v>
      </c>
      <c r="K1608">
        <f t="shared" si="128"/>
        <v>13.5</v>
      </c>
      <c r="L1608">
        <f t="shared" si="128"/>
        <v>54300</v>
      </c>
      <c r="M1608">
        <f t="shared" si="93"/>
        <v>108200</v>
      </c>
      <c r="N1608">
        <f t="shared" si="129"/>
        <v>50.2</v>
      </c>
      <c r="O1608">
        <f t="shared" si="129"/>
        <v>12.3</v>
      </c>
      <c r="P1608">
        <f t="shared" si="129"/>
        <v>55000</v>
      </c>
      <c r="Q1608">
        <f t="shared" si="94"/>
        <v>108100</v>
      </c>
      <c r="R1608">
        <f t="shared" si="130"/>
        <v>50.9</v>
      </c>
      <c r="S1608">
        <f t="shared" si="130"/>
        <v>12.4</v>
      </c>
      <c r="T1608">
        <f t="shared" si="130"/>
        <v>55800</v>
      </c>
      <c r="U1608">
        <f t="shared" si="95"/>
        <v>106400</v>
      </c>
      <c r="V1608">
        <f t="shared" si="131"/>
        <v>52.5</v>
      </c>
      <c r="W1608">
        <f t="shared" si="131"/>
        <v>13.600000000000001</v>
      </c>
      <c r="X1608">
        <f t="shared" si="131"/>
        <v>54300</v>
      </c>
      <c r="Y1608">
        <f t="shared" si="96"/>
        <v>103500</v>
      </c>
      <c r="Z1608">
        <f t="shared" si="132"/>
        <v>52.7</v>
      </c>
      <c r="AA1608">
        <f t="shared" si="132"/>
        <v>14.100000000000001</v>
      </c>
      <c r="AB1608">
        <f t="shared" si="132"/>
        <v>55100</v>
      </c>
      <c r="AC1608">
        <f t="shared" si="97"/>
        <v>106200</v>
      </c>
      <c r="AD1608">
        <f t="shared" si="133"/>
        <v>51.8</v>
      </c>
      <c r="AE1608">
        <f t="shared" si="133"/>
        <v>12.6</v>
      </c>
      <c r="AF1608">
        <f t="shared" si="133"/>
        <v>51000</v>
      </c>
      <c r="AG1608">
        <f t="shared" si="98"/>
        <v>106500</v>
      </c>
      <c r="AH1608">
        <f t="shared" si="134"/>
        <v>47.900000000000006</v>
      </c>
      <c r="AI1608">
        <f t="shared" si="134"/>
        <v>13</v>
      </c>
      <c r="AJ1608">
        <f t="shared" si="134"/>
        <v>55200</v>
      </c>
      <c r="AK1608">
        <f t="shared" si="99"/>
        <v>111400</v>
      </c>
      <c r="AL1608">
        <f t="shared" si="135"/>
        <v>49.5</v>
      </c>
      <c r="AM1608">
        <f t="shared" si="135"/>
        <v>13.700000000000001</v>
      </c>
      <c r="AN1608">
        <f t="shared" si="135"/>
        <v>62000</v>
      </c>
      <c r="AO1608">
        <f t="shared" si="100"/>
        <v>109700</v>
      </c>
      <c r="AP1608">
        <f t="shared" si="136"/>
        <v>56.5</v>
      </c>
      <c r="AQ1608">
        <f t="shared" si="136"/>
        <v>14.8</v>
      </c>
      <c r="AR1608">
        <f t="shared" si="136"/>
        <v>57200</v>
      </c>
      <c r="AS1608">
        <f t="shared" si="101"/>
        <v>116000</v>
      </c>
      <c r="AT1608">
        <f t="shared" si="137"/>
        <v>49.300000000000004</v>
      </c>
      <c r="AU1608">
        <f t="shared" si="137"/>
        <v>13.700000000000001</v>
      </c>
      <c r="AV1608">
        <f t="shared" si="137"/>
        <v>63100</v>
      </c>
      <c r="AW1608">
        <f t="shared" si="102"/>
        <v>117100</v>
      </c>
      <c r="AX1608">
        <f t="shared" si="138"/>
        <v>53.900000000000006</v>
      </c>
      <c r="AY1608">
        <f t="shared" si="138"/>
        <v>14.100000000000001</v>
      </c>
      <c r="AZ1608">
        <f t="shared" si="138"/>
        <v>70200</v>
      </c>
      <c r="BA1608">
        <f t="shared" si="103"/>
        <v>125700</v>
      </c>
      <c r="BB1608">
        <f t="shared" si="139"/>
        <v>55.9</v>
      </c>
      <c r="BC1608">
        <f t="shared" si="139"/>
        <v>13.8</v>
      </c>
      <c r="BD1608">
        <f t="shared" si="139"/>
        <v>63800</v>
      </c>
      <c r="BE1608">
        <f t="shared" si="104"/>
        <v>122300</v>
      </c>
      <c r="BF1608">
        <f t="shared" si="140"/>
        <v>52.2</v>
      </c>
      <c r="BG1608">
        <f t="shared" si="140"/>
        <v>12.7</v>
      </c>
      <c r="BH1608">
        <f t="shared" si="140"/>
        <v>75300</v>
      </c>
      <c r="BI1608">
        <f t="shared" si="105"/>
        <v>123800</v>
      </c>
      <c r="BJ1608">
        <f t="shared" si="141"/>
        <v>60.8</v>
      </c>
      <c r="BK1608">
        <f t="shared" si="141"/>
        <v>13.8</v>
      </c>
      <c r="BL1608">
        <f t="shared" si="141"/>
        <v>75600</v>
      </c>
      <c r="BM1608">
        <f t="shared" si="106"/>
        <v>122300</v>
      </c>
      <c r="BN1608">
        <f t="shared" si="142"/>
        <v>61.8</v>
      </c>
      <c r="BO1608">
        <f t="shared" si="142"/>
        <v>14.399999999999999</v>
      </c>
      <c r="BP1608">
        <f t="shared" si="142"/>
        <v>75500</v>
      </c>
      <c r="BQ1608">
        <f t="shared" si="107"/>
        <v>126100</v>
      </c>
      <c r="BR1608">
        <f t="shared" si="143"/>
        <v>60</v>
      </c>
      <c r="BS1608">
        <f t="shared" si="143"/>
        <v>15.9</v>
      </c>
      <c r="BT1608">
        <f t="shared" si="143"/>
        <v>67100</v>
      </c>
      <c r="BU1608">
        <f t="shared" si="108"/>
        <v>119600</v>
      </c>
      <c r="BV1608">
        <f t="shared" si="109"/>
        <v>56.1</v>
      </c>
    </row>
    <row r="1609" spans="1:74" x14ac:dyDescent="0.3">
      <c r="A1609" t="s">
        <v>166</v>
      </c>
      <c r="B1609" t="str">
        <f>VLOOKUP(A1609,'class and classification'!$A$1:$B$338,2,FALSE)</f>
        <v>Predominantly Urban</v>
      </c>
      <c r="C1609" t="str">
        <f>VLOOKUP(A1609,'class and classification'!$A$1:$C$338,3,FALSE)</f>
        <v>L</v>
      </c>
      <c r="D1609">
        <f t="shared" si="90"/>
        <v>63500</v>
      </c>
      <c r="E1609">
        <f t="shared" si="91"/>
        <v>118300</v>
      </c>
      <c r="F1609">
        <f t="shared" si="127"/>
        <v>53.7</v>
      </c>
      <c r="G1609">
        <f t="shared" si="127"/>
        <v>13</v>
      </c>
      <c r="H1609">
        <f t="shared" si="127"/>
        <v>68800</v>
      </c>
      <c r="I1609">
        <f t="shared" si="92"/>
        <v>121900</v>
      </c>
      <c r="J1609">
        <f t="shared" si="128"/>
        <v>56.5</v>
      </c>
      <c r="K1609">
        <f t="shared" si="128"/>
        <v>14.200000000000001</v>
      </c>
      <c r="L1609">
        <f t="shared" si="128"/>
        <v>67400</v>
      </c>
      <c r="M1609">
        <f t="shared" si="93"/>
        <v>121500</v>
      </c>
      <c r="N1609">
        <f t="shared" si="129"/>
        <v>55.5</v>
      </c>
      <c r="O1609">
        <f t="shared" si="129"/>
        <v>15.5</v>
      </c>
      <c r="P1609">
        <f t="shared" si="129"/>
        <v>75600</v>
      </c>
      <c r="Q1609">
        <f t="shared" si="94"/>
        <v>135400</v>
      </c>
      <c r="R1609">
        <f t="shared" si="130"/>
        <v>55.8</v>
      </c>
      <c r="S1609">
        <f t="shared" si="130"/>
        <v>14.799999999999999</v>
      </c>
      <c r="T1609">
        <f t="shared" si="130"/>
        <v>72300</v>
      </c>
      <c r="U1609">
        <f t="shared" si="95"/>
        <v>144000</v>
      </c>
      <c r="V1609">
        <f t="shared" si="131"/>
        <v>50.2</v>
      </c>
      <c r="W1609">
        <f t="shared" si="131"/>
        <v>12.700000000000001</v>
      </c>
      <c r="X1609">
        <f t="shared" si="131"/>
        <v>76000</v>
      </c>
      <c r="Y1609">
        <f t="shared" si="96"/>
        <v>143900</v>
      </c>
      <c r="Z1609">
        <f t="shared" si="132"/>
        <v>52.8</v>
      </c>
      <c r="AA1609">
        <f t="shared" si="132"/>
        <v>14.500000000000002</v>
      </c>
      <c r="AB1609">
        <f t="shared" si="132"/>
        <v>71400</v>
      </c>
      <c r="AC1609">
        <f t="shared" si="97"/>
        <v>141100</v>
      </c>
      <c r="AD1609">
        <f t="shared" si="133"/>
        <v>50.5</v>
      </c>
      <c r="AE1609">
        <f t="shared" si="133"/>
        <v>14.8</v>
      </c>
      <c r="AF1609">
        <f t="shared" si="133"/>
        <v>67300</v>
      </c>
      <c r="AG1609">
        <f t="shared" si="98"/>
        <v>135700</v>
      </c>
      <c r="AH1609">
        <f t="shared" si="134"/>
        <v>49.6</v>
      </c>
      <c r="AI1609">
        <f t="shared" si="134"/>
        <v>15.299999999999999</v>
      </c>
      <c r="AJ1609">
        <f t="shared" si="134"/>
        <v>75000</v>
      </c>
      <c r="AK1609">
        <f t="shared" si="99"/>
        <v>147300</v>
      </c>
      <c r="AL1609">
        <f t="shared" si="135"/>
        <v>50.8</v>
      </c>
      <c r="AM1609">
        <f t="shared" si="135"/>
        <v>12.8</v>
      </c>
      <c r="AN1609">
        <f t="shared" si="135"/>
        <v>75000</v>
      </c>
      <c r="AO1609">
        <f t="shared" si="100"/>
        <v>147000</v>
      </c>
      <c r="AP1609">
        <f t="shared" si="136"/>
        <v>50.8</v>
      </c>
      <c r="AQ1609">
        <f t="shared" si="136"/>
        <v>11.3</v>
      </c>
      <c r="AR1609">
        <f t="shared" si="136"/>
        <v>79900</v>
      </c>
      <c r="AS1609">
        <f t="shared" si="101"/>
        <v>150200</v>
      </c>
      <c r="AT1609">
        <f t="shared" si="137"/>
        <v>53.2</v>
      </c>
      <c r="AU1609">
        <f t="shared" si="137"/>
        <v>11.5</v>
      </c>
      <c r="AV1609">
        <f t="shared" si="137"/>
        <v>81900</v>
      </c>
      <c r="AW1609">
        <f t="shared" si="102"/>
        <v>158000</v>
      </c>
      <c r="AX1609">
        <f t="shared" si="138"/>
        <v>51.8</v>
      </c>
      <c r="AY1609">
        <f t="shared" si="138"/>
        <v>11.5</v>
      </c>
      <c r="AZ1609">
        <f t="shared" si="138"/>
        <v>76800</v>
      </c>
      <c r="BA1609">
        <f t="shared" si="103"/>
        <v>156100</v>
      </c>
      <c r="BB1609">
        <f t="shared" si="139"/>
        <v>49.3</v>
      </c>
      <c r="BC1609">
        <f t="shared" si="139"/>
        <v>11.8</v>
      </c>
      <c r="BD1609">
        <f t="shared" si="139"/>
        <v>76400</v>
      </c>
      <c r="BE1609">
        <f t="shared" si="104"/>
        <v>156100</v>
      </c>
      <c r="BF1609">
        <f t="shared" si="140"/>
        <v>48.900000000000006</v>
      </c>
      <c r="BG1609">
        <f t="shared" si="140"/>
        <v>12.000000000000002</v>
      </c>
      <c r="BH1609">
        <f t="shared" si="140"/>
        <v>85400</v>
      </c>
      <c r="BI1609">
        <f t="shared" si="105"/>
        <v>160900</v>
      </c>
      <c r="BJ1609">
        <f t="shared" si="141"/>
        <v>53.099999999999994</v>
      </c>
      <c r="BK1609">
        <f t="shared" si="141"/>
        <v>13.700000000000001</v>
      </c>
      <c r="BL1609">
        <f t="shared" si="141"/>
        <v>102700</v>
      </c>
      <c r="BM1609">
        <f t="shared" si="106"/>
        <v>165400</v>
      </c>
      <c r="BN1609">
        <f t="shared" si="142"/>
        <v>62</v>
      </c>
      <c r="BO1609">
        <f t="shared" si="142"/>
        <v>17.899999999999999</v>
      </c>
      <c r="BP1609">
        <f t="shared" si="142"/>
        <v>99700</v>
      </c>
      <c r="BQ1609">
        <f t="shared" si="107"/>
        <v>164600</v>
      </c>
      <c r="BR1609">
        <f t="shared" si="143"/>
        <v>60.5</v>
      </c>
      <c r="BS1609">
        <f t="shared" si="143"/>
        <v>21</v>
      </c>
      <c r="BT1609">
        <f t="shared" si="143"/>
        <v>92600</v>
      </c>
      <c r="BU1609">
        <f t="shared" si="108"/>
        <v>158000</v>
      </c>
      <c r="BV1609">
        <f t="shared" si="109"/>
        <v>58.6</v>
      </c>
    </row>
    <row r="1610" spans="1:74" x14ac:dyDescent="0.3">
      <c r="A1610" t="s">
        <v>167</v>
      </c>
      <c r="B1610" t="str">
        <f>VLOOKUP(A1610,'class and classification'!$A$1:$B$338,2,FALSE)</f>
        <v>Predominantly Urban</v>
      </c>
      <c r="C1610" t="str">
        <f>VLOOKUP(A1610,'class and classification'!$A$1:$C$338,3,FALSE)</f>
        <v>L</v>
      </c>
      <c r="D1610">
        <f t="shared" si="90"/>
        <v>88500</v>
      </c>
      <c r="E1610">
        <f t="shared" si="91"/>
        <v>146700</v>
      </c>
      <c r="F1610">
        <f t="shared" si="127"/>
        <v>60.4</v>
      </c>
      <c r="G1610">
        <f t="shared" si="127"/>
        <v>12.900000000000002</v>
      </c>
      <c r="H1610">
        <f t="shared" si="127"/>
        <v>92600</v>
      </c>
      <c r="I1610">
        <f t="shared" si="92"/>
        <v>154500</v>
      </c>
      <c r="J1610">
        <f t="shared" si="128"/>
        <v>59.900000000000006</v>
      </c>
      <c r="K1610">
        <f t="shared" si="128"/>
        <v>12.900000000000002</v>
      </c>
      <c r="L1610">
        <f t="shared" si="128"/>
        <v>95600</v>
      </c>
      <c r="M1610">
        <f t="shared" si="93"/>
        <v>147800</v>
      </c>
      <c r="N1610">
        <f t="shared" si="129"/>
        <v>64.599999999999994</v>
      </c>
      <c r="O1610">
        <f t="shared" si="129"/>
        <v>13.599999999999998</v>
      </c>
      <c r="P1610">
        <f t="shared" si="129"/>
        <v>96400</v>
      </c>
      <c r="Q1610">
        <f t="shared" si="94"/>
        <v>156600</v>
      </c>
      <c r="R1610">
        <f t="shared" si="130"/>
        <v>61.6</v>
      </c>
      <c r="S1610">
        <f t="shared" si="130"/>
        <v>13.1</v>
      </c>
      <c r="T1610">
        <f t="shared" si="130"/>
        <v>94700</v>
      </c>
      <c r="U1610">
        <f t="shared" si="95"/>
        <v>155400</v>
      </c>
      <c r="V1610">
        <f t="shared" si="131"/>
        <v>60.9</v>
      </c>
      <c r="W1610">
        <f t="shared" si="131"/>
        <v>13.6</v>
      </c>
      <c r="X1610">
        <f t="shared" si="131"/>
        <v>98400</v>
      </c>
      <c r="Y1610">
        <f t="shared" si="96"/>
        <v>149400</v>
      </c>
      <c r="Z1610">
        <f t="shared" si="132"/>
        <v>65.800000000000011</v>
      </c>
      <c r="AA1610">
        <f t="shared" si="132"/>
        <v>16</v>
      </c>
      <c r="AB1610">
        <f t="shared" si="132"/>
        <v>92100</v>
      </c>
      <c r="AC1610">
        <f t="shared" si="97"/>
        <v>143600</v>
      </c>
      <c r="AD1610">
        <f t="shared" si="133"/>
        <v>64.3</v>
      </c>
      <c r="AE1610">
        <f t="shared" si="133"/>
        <v>15.9</v>
      </c>
      <c r="AF1610">
        <f t="shared" si="133"/>
        <v>96300</v>
      </c>
      <c r="AG1610">
        <f t="shared" si="98"/>
        <v>149600</v>
      </c>
      <c r="AH1610">
        <f t="shared" si="134"/>
        <v>64.3</v>
      </c>
      <c r="AI1610">
        <f t="shared" si="134"/>
        <v>14.1</v>
      </c>
      <c r="AJ1610">
        <f t="shared" si="134"/>
        <v>97900</v>
      </c>
      <c r="AK1610">
        <f t="shared" si="99"/>
        <v>151600</v>
      </c>
      <c r="AL1610">
        <f t="shared" si="135"/>
        <v>64.599999999999994</v>
      </c>
      <c r="AM1610">
        <f t="shared" si="135"/>
        <v>13.100000000000001</v>
      </c>
      <c r="AN1610">
        <f t="shared" si="135"/>
        <v>101300</v>
      </c>
      <c r="AO1610">
        <f t="shared" si="100"/>
        <v>156900</v>
      </c>
      <c r="AP1610">
        <f t="shared" si="136"/>
        <v>64.5</v>
      </c>
      <c r="AQ1610">
        <f t="shared" si="136"/>
        <v>12.599999999999998</v>
      </c>
      <c r="AR1610">
        <f t="shared" si="136"/>
        <v>99800</v>
      </c>
      <c r="AS1610">
        <f t="shared" si="101"/>
        <v>158500</v>
      </c>
      <c r="AT1610">
        <f t="shared" si="137"/>
        <v>62.9</v>
      </c>
      <c r="AU1610">
        <f t="shared" si="137"/>
        <v>12.5</v>
      </c>
      <c r="AV1610">
        <f t="shared" si="137"/>
        <v>106200</v>
      </c>
      <c r="AW1610">
        <f t="shared" si="102"/>
        <v>160200</v>
      </c>
      <c r="AX1610">
        <f t="shared" si="138"/>
        <v>66.300000000000011</v>
      </c>
      <c r="AY1610">
        <f t="shared" si="138"/>
        <v>12.799999999999999</v>
      </c>
      <c r="AZ1610">
        <f t="shared" si="138"/>
        <v>106800</v>
      </c>
      <c r="BA1610">
        <f t="shared" si="103"/>
        <v>162100</v>
      </c>
      <c r="BB1610">
        <f t="shared" si="139"/>
        <v>65.900000000000006</v>
      </c>
      <c r="BC1610">
        <f t="shared" si="139"/>
        <v>13.6</v>
      </c>
      <c r="BD1610">
        <f t="shared" si="139"/>
        <v>103000</v>
      </c>
      <c r="BE1610">
        <f t="shared" si="104"/>
        <v>162900</v>
      </c>
      <c r="BF1610">
        <f t="shared" si="140"/>
        <v>63.300000000000004</v>
      </c>
      <c r="BG1610">
        <f t="shared" si="140"/>
        <v>14.2</v>
      </c>
      <c r="BH1610">
        <f t="shared" si="140"/>
        <v>106800</v>
      </c>
      <c r="BI1610">
        <f t="shared" si="105"/>
        <v>163500</v>
      </c>
      <c r="BJ1610">
        <f t="shared" si="141"/>
        <v>65.400000000000006</v>
      </c>
      <c r="BK1610">
        <f t="shared" si="141"/>
        <v>14.3</v>
      </c>
      <c r="BL1610">
        <f t="shared" si="141"/>
        <v>114500</v>
      </c>
      <c r="BM1610">
        <f t="shared" si="106"/>
        <v>171300</v>
      </c>
      <c r="BN1610">
        <f t="shared" si="142"/>
        <v>66.899999999999991</v>
      </c>
      <c r="BO1610">
        <f t="shared" si="142"/>
        <v>14.2</v>
      </c>
      <c r="BP1610">
        <f t="shared" si="142"/>
        <v>117000</v>
      </c>
      <c r="BQ1610">
        <f t="shared" si="107"/>
        <v>171500</v>
      </c>
      <c r="BR1610">
        <f t="shared" si="143"/>
        <v>68.2</v>
      </c>
      <c r="BS1610">
        <f t="shared" si="143"/>
        <v>15.599999999999998</v>
      </c>
      <c r="BT1610">
        <f t="shared" si="143"/>
        <v>126000</v>
      </c>
      <c r="BU1610">
        <f t="shared" si="108"/>
        <v>177400</v>
      </c>
      <c r="BV1610">
        <f t="shared" si="109"/>
        <v>71.099999999999994</v>
      </c>
    </row>
    <row r="1611" spans="1:74" x14ac:dyDescent="0.3">
      <c r="A1611" t="s">
        <v>168</v>
      </c>
      <c r="B1611" t="str">
        <f>VLOOKUP(A1611,'class and classification'!$A$1:$B$338,2,FALSE)</f>
        <v>Predominantly Urban</v>
      </c>
      <c r="C1611" t="str">
        <f>VLOOKUP(A1611,'class and classification'!$A$1:$C$338,3,FALSE)</f>
        <v>L</v>
      </c>
      <c r="D1611">
        <f t="shared" si="90"/>
        <v>90200</v>
      </c>
      <c r="E1611">
        <f t="shared" si="91"/>
        <v>163800</v>
      </c>
      <c r="F1611">
        <f t="shared" si="127"/>
        <v>55.1</v>
      </c>
      <c r="G1611">
        <f t="shared" si="127"/>
        <v>12.4</v>
      </c>
      <c r="H1611">
        <f t="shared" si="127"/>
        <v>87400</v>
      </c>
      <c r="I1611">
        <f t="shared" si="92"/>
        <v>164300</v>
      </c>
      <c r="J1611">
        <f t="shared" si="128"/>
        <v>53.2</v>
      </c>
      <c r="K1611">
        <f t="shared" si="128"/>
        <v>12.2</v>
      </c>
      <c r="L1611">
        <f t="shared" si="128"/>
        <v>86700</v>
      </c>
      <c r="M1611">
        <f t="shared" si="93"/>
        <v>167100</v>
      </c>
      <c r="N1611">
        <f t="shared" si="129"/>
        <v>51.900000000000006</v>
      </c>
      <c r="O1611">
        <f t="shared" si="129"/>
        <v>12.099999999999998</v>
      </c>
      <c r="P1611">
        <f t="shared" si="129"/>
        <v>85300</v>
      </c>
      <c r="Q1611">
        <f t="shared" si="94"/>
        <v>168700</v>
      </c>
      <c r="R1611">
        <f t="shared" si="130"/>
        <v>50.7</v>
      </c>
      <c r="S1611">
        <f t="shared" si="130"/>
        <v>12.7</v>
      </c>
      <c r="T1611">
        <f t="shared" si="130"/>
        <v>86200</v>
      </c>
      <c r="U1611">
        <f t="shared" si="95"/>
        <v>178500</v>
      </c>
      <c r="V1611">
        <f t="shared" si="131"/>
        <v>48.2</v>
      </c>
      <c r="W1611">
        <f t="shared" si="131"/>
        <v>13.100000000000001</v>
      </c>
      <c r="X1611">
        <f t="shared" si="131"/>
        <v>96800</v>
      </c>
      <c r="Y1611">
        <f t="shared" si="96"/>
        <v>173600</v>
      </c>
      <c r="Z1611">
        <f t="shared" si="132"/>
        <v>55.7</v>
      </c>
      <c r="AA1611">
        <f t="shared" si="132"/>
        <v>13.9</v>
      </c>
      <c r="AB1611">
        <f t="shared" si="132"/>
        <v>97800</v>
      </c>
      <c r="AC1611">
        <f t="shared" si="97"/>
        <v>174700</v>
      </c>
      <c r="AD1611">
        <f t="shared" si="133"/>
        <v>55.900000000000006</v>
      </c>
      <c r="AE1611">
        <f t="shared" si="133"/>
        <v>14.1</v>
      </c>
      <c r="AF1611">
        <f t="shared" si="133"/>
        <v>93900</v>
      </c>
      <c r="AG1611">
        <f t="shared" si="98"/>
        <v>162900</v>
      </c>
      <c r="AH1611">
        <f t="shared" si="134"/>
        <v>57.8</v>
      </c>
      <c r="AI1611">
        <f t="shared" si="134"/>
        <v>14.100000000000001</v>
      </c>
      <c r="AJ1611">
        <f t="shared" si="134"/>
        <v>93500</v>
      </c>
      <c r="AK1611">
        <f t="shared" si="99"/>
        <v>175700</v>
      </c>
      <c r="AL1611">
        <f t="shared" si="135"/>
        <v>53.3</v>
      </c>
      <c r="AM1611">
        <f t="shared" si="135"/>
        <v>13.599999999999998</v>
      </c>
      <c r="AN1611">
        <f t="shared" si="135"/>
        <v>100400</v>
      </c>
      <c r="AO1611">
        <f t="shared" si="100"/>
        <v>182600</v>
      </c>
      <c r="AP1611">
        <f t="shared" si="136"/>
        <v>54.900000000000006</v>
      </c>
      <c r="AQ1611">
        <f t="shared" si="136"/>
        <v>12.899999999999999</v>
      </c>
      <c r="AR1611">
        <f t="shared" si="136"/>
        <v>99600</v>
      </c>
      <c r="AS1611">
        <f t="shared" si="101"/>
        <v>182600</v>
      </c>
      <c r="AT1611">
        <f t="shared" si="137"/>
        <v>54.5</v>
      </c>
      <c r="AU1611">
        <f t="shared" si="137"/>
        <v>13.7</v>
      </c>
      <c r="AV1611">
        <f t="shared" si="137"/>
        <v>108200</v>
      </c>
      <c r="AW1611">
        <f t="shared" si="102"/>
        <v>192300</v>
      </c>
      <c r="AX1611">
        <f t="shared" si="138"/>
        <v>56.2</v>
      </c>
      <c r="AY1611">
        <f t="shared" si="138"/>
        <v>13</v>
      </c>
      <c r="AZ1611">
        <f t="shared" si="138"/>
        <v>115000</v>
      </c>
      <c r="BA1611">
        <f t="shared" si="103"/>
        <v>195900</v>
      </c>
      <c r="BB1611">
        <f t="shared" si="139"/>
        <v>58.699999999999996</v>
      </c>
      <c r="BC1611">
        <f t="shared" si="139"/>
        <v>12.7</v>
      </c>
      <c r="BD1611">
        <f t="shared" si="139"/>
        <v>111000</v>
      </c>
      <c r="BE1611">
        <f t="shared" si="104"/>
        <v>189400</v>
      </c>
      <c r="BF1611">
        <f t="shared" si="140"/>
        <v>58.699999999999996</v>
      </c>
      <c r="BG1611">
        <f t="shared" si="140"/>
        <v>12.7</v>
      </c>
      <c r="BH1611">
        <f t="shared" si="140"/>
        <v>112400</v>
      </c>
      <c r="BI1611">
        <f t="shared" si="105"/>
        <v>200800</v>
      </c>
      <c r="BJ1611">
        <f t="shared" si="141"/>
        <v>56.000000000000007</v>
      </c>
      <c r="BK1611">
        <f t="shared" si="141"/>
        <v>13.100000000000001</v>
      </c>
      <c r="BL1611">
        <f t="shared" si="141"/>
        <v>116900</v>
      </c>
      <c r="BM1611">
        <f t="shared" si="106"/>
        <v>198500</v>
      </c>
      <c r="BN1611">
        <f t="shared" si="142"/>
        <v>58.899999999999991</v>
      </c>
      <c r="BO1611">
        <f t="shared" si="142"/>
        <v>13.7</v>
      </c>
      <c r="BP1611">
        <f t="shared" si="142"/>
        <v>112100</v>
      </c>
      <c r="BQ1611">
        <f t="shared" si="107"/>
        <v>194800</v>
      </c>
      <c r="BR1611">
        <f t="shared" si="143"/>
        <v>57.6</v>
      </c>
      <c r="BS1611">
        <f t="shared" si="143"/>
        <v>14.8</v>
      </c>
      <c r="BT1611">
        <f t="shared" si="143"/>
        <v>114000</v>
      </c>
      <c r="BU1611">
        <f t="shared" si="108"/>
        <v>193400</v>
      </c>
      <c r="BV1611">
        <f t="shared" si="109"/>
        <v>59</v>
      </c>
    </row>
    <row r="1612" spans="1:74" x14ac:dyDescent="0.3">
      <c r="A1612" t="s">
        <v>169</v>
      </c>
      <c r="B1612" t="str">
        <f>VLOOKUP(A1612,'class and classification'!$A$1:$B$338,2,FALSE)</f>
        <v>Predominantly Urban</v>
      </c>
      <c r="C1612" t="str">
        <f>VLOOKUP(A1612,'class and classification'!$A$1:$C$338,3,FALSE)</f>
        <v>L</v>
      </c>
      <c r="D1612">
        <f t="shared" si="90"/>
        <v>93700</v>
      </c>
      <c r="E1612">
        <f t="shared" si="91"/>
        <v>151100</v>
      </c>
      <c r="F1612">
        <f t="shared" si="127"/>
        <v>61.9</v>
      </c>
      <c r="G1612">
        <f t="shared" si="127"/>
        <v>13</v>
      </c>
      <c r="H1612">
        <f t="shared" si="127"/>
        <v>85400</v>
      </c>
      <c r="I1612">
        <f t="shared" si="92"/>
        <v>146100</v>
      </c>
      <c r="J1612">
        <f t="shared" si="128"/>
        <v>58.4</v>
      </c>
      <c r="K1612">
        <f t="shared" si="128"/>
        <v>12.799999999999999</v>
      </c>
      <c r="L1612">
        <f t="shared" si="128"/>
        <v>91400</v>
      </c>
      <c r="M1612">
        <f t="shared" si="93"/>
        <v>152700</v>
      </c>
      <c r="N1612">
        <f t="shared" si="129"/>
        <v>59.900000000000006</v>
      </c>
      <c r="O1612">
        <f t="shared" si="129"/>
        <v>12.5</v>
      </c>
      <c r="P1612">
        <f t="shared" si="129"/>
        <v>86700</v>
      </c>
      <c r="Q1612">
        <f t="shared" si="94"/>
        <v>150900</v>
      </c>
      <c r="R1612">
        <f t="shared" si="130"/>
        <v>57.400000000000006</v>
      </c>
      <c r="S1612">
        <f t="shared" si="130"/>
        <v>13.2</v>
      </c>
      <c r="T1612">
        <f t="shared" si="130"/>
        <v>87600</v>
      </c>
      <c r="U1612">
        <f t="shared" si="95"/>
        <v>157300</v>
      </c>
      <c r="V1612">
        <f t="shared" si="131"/>
        <v>55.6</v>
      </c>
      <c r="W1612">
        <f t="shared" si="131"/>
        <v>13.8</v>
      </c>
      <c r="X1612">
        <f t="shared" si="131"/>
        <v>84000</v>
      </c>
      <c r="Y1612">
        <f t="shared" si="96"/>
        <v>149100</v>
      </c>
      <c r="Z1612">
        <f t="shared" si="132"/>
        <v>56.5</v>
      </c>
      <c r="AA1612">
        <f t="shared" si="132"/>
        <v>13.7</v>
      </c>
      <c r="AB1612">
        <f t="shared" si="132"/>
        <v>92800</v>
      </c>
      <c r="AC1612">
        <f t="shared" si="97"/>
        <v>155700</v>
      </c>
      <c r="AD1612">
        <f t="shared" si="133"/>
        <v>59.599999999999994</v>
      </c>
      <c r="AE1612">
        <f t="shared" si="133"/>
        <v>14.100000000000001</v>
      </c>
      <c r="AF1612">
        <f t="shared" si="133"/>
        <v>97800</v>
      </c>
      <c r="AG1612">
        <f t="shared" si="98"/>
        <v>158700</v>
      </c>
      <c r="AH1612">
        <f t="shared" si="134"/>
        <v>61.599999999999994</v>
      </c>
      <c r="AI1612">
        <f t="shared" si="134"/>
        <v>14.8</v>
      </c>
      <c r="AJ1612">
        <f t="shared" si="134"/>
        <v>87400</v>
      </c>
      <c r="AK1612">
        <f t="shared" si="99"/>
        <v>159300</v>
      </c>
      <c r="AL1612">
        <f t="shared" si="135"/>
        <v>54.9</v>
      </c>
      <c r="AM1612">
        <f t="shared" si="135"/>
        <v>13.1</v>
      </c>
      <c r="AN1612">
        <f t="shared" si="135"/>
        <v>88300</v>
      </c>
      <c r="AO1612">
        <f t="shared" si="100"/>
        <v>154400</v>
      </c>
      <c r="AP1612">
        <f t="shared" si="136"/>
        <v>57.300000000000004</v>
      </c>
      <c r="AQ1612">
        <f t="shared" si="136"/>
        <v>14</v>
      </c>
      <c r="AR1612">
        <f t="shared" si="136"/>
        <v>100900</v>
      </c>
      <c r="AS1612">
        <f t="shared" si="101"/>
        <v>162500</v>
      </c>
      <c r="AT1612">
        <f t="shared" si="137"/>
        <v>62</v>
      </c>
      <c r="AU1612">
        <f t="shared" si="137"/>
        <v>15.100000000000001</v>
      </c>
      <c r="AV1612">
        <f t="shared" si="137"/>
        <v>97600</v>
      </c>
      <c r="AW1612">
        <f t="shared" si="102"/>
        <v>171400</v>
      </c>
      <c r="AX1612">
        <f t="shared" si="138"/>
        <v>56.9</v>
      </c>
      <c r="AY1612">
        <f t="shared" si="138"/>
        <v>12.599999999999998</v>
      </c>
      <c r="AZ1612">
        <f t="shared" si="138"/>
        <v>102700</v>
      </c>
      <c r="BA1612">
        <f t="shared" si="103"/>
        <v>172100</v>
      </c>
      <c r="BB1612">
        <f t="shared" si="139"/>
        <v>59.6</v>
      </c>
      <c r="BC1612">
        <f t="shared" si="139"/>
        <v>13.6</v>
      </c>
      <c r="BD1612">
        <f t="shared" si="139"/>
        <v>98600</v>
      </c>
      <c r="BE1612">
        <f t="shared" si="104"/>
        <v>178800</v>
      </c>
      <c r="BF1612">
        <f t="shared" si="140"/>
        <v>55.099999999999994</v>
      </c>
      <c r="BG1612">
        <f t="shared" si="140"/>
        <v>14.3</v>
      </c>
      <c r="BH1612">
        <f t="shared" si="140"/>
        <v>104900</v>
      </c>
      <c r="BI1612">
        <f t="shared" si="105"/>
        <v>171200</v>
      </c>
      <c r="BJ1612">
        <f t="shared" si="141"/>
        <v>61.399999999999991</v>
      </c>
      <c r="BK1612">
        <f t="shared" si="141"/>
        <v>14.7</v>
      </c>
      <c r="BL1612">
        <f t="shared" si="141"/>
        <v>109800</v>
      </c>
      <c r="BM1612">
        <f t="shared" si="106"/>
        <v>165800</v>
      </c>
      <c r="BN1612">
        <f t="shared" si="142"/>
        <v>66.2</v>
      </c>
      <c r="BO1612">
        <f t="shared" si="142"/>
        <v>18.399999999999999</v>
      </c>
      <c r="BP1612">
        <f t="shared" si="142"/>
        <v>125500</v>
      </c>
      <c r="BQ1612">
        <f t="shared" si="107"/>
        <v>176400</v>
      </c>
      <c r="BR1612">
        <f t="shared" si="143"/>
        <v>71.2</v>
      </c>
      <c r="BS1612">
        <f t="shared" si="143"/>
        <v>16.7</v>
      </c>
      <c r="BT1612">
        <f t="shared" si="143"/>
        <v>124300</v>
      </c>
      <c r="BU1612">
        <f t="shared" si="108"/>
        <v>173400</v>
      </c>
      <c r="BV1612">
        <f t="shared" si="109"/>
        <v>71.699999999999989</v>
      </c>
    </row>
    <row r="1613" spans="1:74" x14ac:dyDescent="0.3">
      <c r="A1613" t="s">
        <v>170</v>
      </c>
      <c r="B1613" t="str">
        <f>VLOOKUP(A1613,'class and classification'!$A$1:$B$338,2,FALSE)</f>
        <v>Predominantly Urban</v>
      </c>
      <c r="C1613" t="str">
        <f>VLOOKUP(A1613,'class and classification'!$A$1:$C$338,3,FALSE)</f>
        <v>L</v>
      </c>
      <c r="D1613">
        <f t="shared" si="90"/>
        <v>69000</v>
      </c>
      <c r="E1613">
        <f t="shared" si="91"/>
        <v>129700</v>
      </c>
      <c r="F1613">
        <f t="shared" si="127"/>
        <v>53.2</v>
      </c>
      <c r="G1613">
        <f t="shared" si="127"/>
        <v>13.6</v>
      </c>
      <c r="H1613">
        <f t="shared" si="127"/>
        <v>66700</v>
      </c>
      <c r="I1613">
        <f t="shared" si="92"/>
        <v>124700</v>
      </c>
      <c r="J1613">
        <f t="shared" si="128"/>
        <v>53.5</v>
      </c>
      <c r="K1613">
        <f t="shared" si="128"/>
        <v>14.3</v>
      </c>
      <c r="L1613">
        <f t="shared" si="128"/>
        <v>74600</v>
      </c>
      <c r="M1613">
        <f t="shared" si="93"/>
        <v>133800</v>
      </c>
      <c r="N1613">
        <f t="shared" si="129"/>
        <v>55.7</v>
      </c>
      <c r="O1613">
        <f t="shared" si="129"/>
        <v>13.5</v>
      </c>
      <c r="P1613">
        <f t="shared" si="129"/>
        <v>69000</v>
      </c>
      <c r="Q1613">
        <f t="shared" si="94"/>
        <v>126500</v>
      </c>
      <c r="R1613">
        <f t="shared" si="130"/>
        <v>54.400000000000006</v>
      </c>
      <c r="S1613">
        <f t="shared" si="130"/>
        <v>14.100000000000001</v>
      </c>
      <c r="T1613">
        <f t="shared" si="130"/>
        <v>71800</v>
      </c>
      <c r="U1613">
        <f t="shared" si="95"/>
        <v>130100</v>
      </c>
      <c r="V1613">
        <f t="shared" si="131"/>
        <v>55.2</v>
      </c>
      <c r="W1613">
        <f t="shared" si="131"/>
        <v>13</v>
      </c>
      <c r="X1613">
        <f t="shared" si="131"/>
        <v>63500</v>
      </c>
      <c r="Y1613">
        <f t="shared" si="96"/>
        <v>122100</v>
      </c>
      <c r="Z1613">
        <f t="shared" si="132"/>
        <v>52.099999999999994</v>
      </c>
      <c r="AA1613">
        <f t="shared" si="132"/>
        <v>12.100000000000001</v>
      </c>
      <c r="AB1613">
        <f t="shared" si="132"/>
        <v>71000</v>
      </c>
      <c r="AC1613">
        <f t="shared" si="97"/>
        <v>128700</v>
      </c>
      <c r="AD1613">
        <f t="shared" si="133"/>
        <v>55.2</v>
      </c>
      <c r="AE1613">
        <f t="shared" si="133"/>
        <v>12.7</v>
      </c>
      <c r="AF1613">
        <f t="shared" si="133"/>
        <v>74700</v>
      </c>
      <c r="AG1613">
        <f t="shared" si="98"/>
        <v>134400</v>
      </c>
      <c r="AH1613">
        <f t="shared" si="134"/>
        <v>55.499999999999993</v>
      </c>
      <c r="AI1613">
        <f t="shared" si="134"/>
        <v>13.3</v>
      </c>
      <c r="AJ1613">
        <f t="shared" si="134"/>
        <v>73100</v>
      </c>
      <c r="AK1613">
        <f t="shared" si="99"/>
        <v>134000</v>
      </c>
      <c r="AL1613">
        <f t="shared" si="135"/>
        <v>54.6</v>
      </c>
      <c r="AM1613">
        <f t="shared" si="135"/>
        <v>13.9</v>
      </c>
      <c r="AN1613">
        <f t="shared" si="135"/>
        <v>75500</v>
      </c>
      <c r="AO1613">
        <f t="shared" si="100"/>
        <v>142100</v>
      </c>
      <c r="AP1613">
        <f t="shared" si="136"/>
        <v>53.2</v>
      </c>
      <c r="AQ1613">
        <f t="shared" si="136"/>
        <v>13.1</v>
      </c>
      <c r="AR1613">
        <f t="shared" si="136"/>
        <v>86500</v>
      </c>
      <c r="AS1613">
        <f t="shared" si="101"/>
        <v>145900</v>
      </c>
      <c r="AT1613">
        <f t="shared" si="137"/>
        <v>59.20000000000001</v>
      </c>
      <c r="AU1613">
        <f t="shared" si="137"/>
        <v>14.5</v>
      </c>
      <c r="AV1613">
        <f t="shared" si="137"/>
        <v>82000</v>
      </c>
      <c r="AW1613">
        <f t="shared" si="102"/>
        <v>155800</v>
      </c>
      <c r="AX1613">
        <f t="shared" si="138"/>
        <v>52.599999999999994</v>
      </c>
      <c r="AY1613">
        <f t="shared" si="138"/>
        <v>13.2</v>
      </c>
      <c r="AZ1613">
        <f t="shared" si="138"/>
        <v>87700</v>
      </c>
      <c r="BA1613">
        <f t="shared" si="103"/>
        <v>152400</v>
      </c>
      <c r="BB1613">
        <f t="shared" si="139"/>
        <v>57.5</v>
      </c>
      <c r="BC1613">
        <f t="shared" si="139"/>
        <v>14.6</v>
      </c>
      <c r="BD1613">
        <f t="shared" si="139"/>
        <v>81600</v>
      </c>
      <c r="BE1613">
        <f t="shared" si="104"/>
        <v>151700</v>
      </c>
      <c r="BF1613">
        <f t="shared" si="140"/>
        <v>53.8</v>
      </c>
      <c r="BG1613">
        <f t="shared" si="140"/>
        <v>14.399999999999999</v>
      </c>
      <c r="BH1613">
        <f t="shared" si="140"/>
        <v>90200</v>
      </c>
      <c r="BI1613">
        <f t="shared" si="105"/>
        <v>156900</v>
      </c>
      <c r="BJ1613">
        <f t="shared" si="141"/>
        <v>57.499999999999993</v>
      </c>
      <c r="BK1613">
        <f t="shared" si="141"/>
        <v>14.9</v>
      </c>
      <c r="BL1613">
        <f t="shared" si="141"/>
        <v>86800</v>
      </c>
      <c r="BM1613">
        <f t="shared" si="106"/>
        <v>151000</v>
      </c>
      <c r="BN1613">
        <f t="shared" si="142"/>
        <v>57.399999999999991</v>
      </c>
      <c r="BO1613">
        <f t="shared" si="142"/>
        <v>17</v>
      </c>
      <c r="BP1613">
        <f t="shared" si="142"/>
        <v>107900</v>
      </c>
      <c r="BQ1613">
        <f t="shared" si="107"/>
        <v>156200</v>
      </c>
      <c r="BR1613">
        <f t="shared" si="143"/>
        <v>69.099999999999994</v>
      </c>
      <c r="BS1613">
        <f t="shared" si="143"/>
        <v>19.800000000000004</v>
      </c>
      <c r="BT1613">
        <f t="shared" si="143"/>
        <v>97100</v>
      </c>
      <c r="BU1613">
        <f t="shared" si="108"/>
        <v>160600</v>
      </c>
      <c r="BV1613">
        <f t="shared" si="109"/>
        <v>60.4</v>
      </c>
    </row>
    <row r="1614" spans="1:74" x14ac:dyDescent="0.3">
      <c r="A1614" t="s">
        <v>171</v>
      </c>
      <c r="B1614" t="str">
        <f>VLOOKUP(A1614,'class and classification'!$A$1:$B$338,2,FALSE)</f>
        <v>Predominantly Urban</v>
      </c>
      <c r="C1614" t="str">
        <f>VLOOKUP(A1614,'class and classification'!$A$1:$C$338,3,FALSE)</f>
        <v>L</v>
      </c>
      <c r="D1614">
        <f t="shared" si="90"/>
        <v>54800</v>
      </c>
      <c r="E1614">
        <f t="shared" si="91"/>
        <v>104400</v>
      </c>
      <c r="F1614">
        <f t="shared" si="127"/>
        <v>52.5</v>
      </c>
      <c r="G1614">
        <f t="shared" si="127"/>
        <v>12</v>
      </c>
      <c r="H1614">
        <f t="shared" si="127"/>
        <v>57400</v>
      </c>
      <c r="I1614">
        <f t="shared" si="92"/>
        <v>106200</v>
      </c>
      <c r="J1614">
        <f t="shared" si="128"/>
        <v>54.1</v>
      </c>
      <c r="K1614">
        <f t="shared" si="128"/>
        <v>12.700000000000001</v>
      </c>
      <c r="L1614">
        <f t="shared" si="128"/>
        <v>63800</v>
      </c>
      <c r="M1614">
        <f t="shared" si="93"/>
        <v>108700</v>
      </c>
      <c r="N1614">
        <f t="shared" si="129"/>
        <v>58.6</v>
      </c>
      <c r="O1614">
        <f t="shared" si="129"/>
        <v>13.600000000000001</v>
      </c>
      <c r="P1614">
        <f t="shared" si="129"/>
        <v>57300</v>
      </c>
      <c r="Q1614">
        <f t="shared" si="94"/>
        <v>109500</v>
      </c>
      <c r="R1614">
        <f t="shared" si="130"/>
        <v>52.3</v>
      </c>
      <c r="S1614">
        <f t="shared" si="130"/>
        <v>12.6</v>
      </c>
      <c r="T1614">
        <f t="shared" si="130"/>
        <v>60900</v>
      </c>
      <c r="U1614">
        <f t="shared" si="95"/>
        <v>107800</v>
      </c>
      <c r="V1614">
        <f t="shared" si="131"/>
        <v>56.400000000000006</v>
      </c>
      <c r="W1614">
        <f t="shared" si="131"/>
        <v>14.3</v>
      </c>
      <c r="X1614">
        <f t="shared" si="131"/>
        <v>56300</v>
      </c>
      <c r="Y1614">
        <f t="shared" si="96"/>
        <v>105600</v>
      </c>
      <c r="Z1614">
        <f t="shared" si="132"/>
        <v>53.29999999999999</v>
      </c>
      <c r="AA1614">
        <f t="shared" si="132"/>
        <v>13.7</v>
      </c>
      <c r="AB1614">
        <f t="shared" si="132"/>
        <v>64300</v>
      </c>
      <c r="AC1614">
        <f t="shared" si="97"/>
        <v>115100</v>
      </c>
      <c r="AD1614">
        <f t="shared" si="133"/>
        <v>55.699999999999996</v>
      </c>
      <c r="AE1614">
        <f t="shared" si="133"/>
        <v>12.799999999999999</v>
      </c>
      <c r="AF1614">
        <f t="shared" si="133"/>
        <v>58800</v>
      </c>
      <c r="AG1614">
        <f t="shared" si="98"/>
        <v>118300</v>
      </c>
      <c r="AH1614">
        <f t="shared" si="134"/>
        <v>49.699999999999996</v>
      </c>
      <c r="AI1614">
        <f t="shared" si="134"/>
        <v>11.7</v>
      </c>
      <c r="AJ1614">
        <f t="shared" si="134"/>
        <v>62000</v>
      </c>
      <c r="AK1614">
        <f t="shared" si="99"/>
        <v>124000</v>
      </c>
      <c r="AL1614">
        <f t="shared" si="135"/>
        <v>50</v>
      </c>
      <c r="AM1614">
        <f t="shared" si="135"/>
        <v>12.599999999999998</v>
      </c>
      <c r="AN1614">
        <f t="shared" si="135"/>
        <v>63200</v>
      </c>
      <c r="AO1614">
        <f t="shared" si="100"/>
        <v>117500</v>
      </c>
      <c r="AP1614">
        <f t="shared" si="136"/>
        <v>53.800000000000004</v>
      </c>
      <c r="AQ1614">
        <f t="shared" si="136"/>
        <v>14.4</v>
      </c>
      <c r="AR1614">
        <f t="shared" si="136"/>
        <v>66800</v>
      </c>
      <c r="AS1614">
        <f t="shared" si="101"/>
        <v>123600</v>
      </c>
      <c r="AT1614">
        <f t="shared" si="137"/>
        <v>54</v>
      </c>
      <c r="AU1614">
        <f t="shared" si="137"/>
        <v>14.700000000000001</v>
      </c>
      <c r="AV1614">
        <f t="shared" si="137"/>
        <v>73800</v>
      </c>
      <c r="AW1614">
        <f t="shared" si="102"/>
        <v>136200</v>
      </c>
      <c r="AX1614">
        <f t="shared" si="138"/>
        <v>54.199999999999996</v>
      </c>
      <c r="AY1614">
        <f t="shared" si="138"/>
        <v>14.4</v>
      </c>
      <c r="AZ1614">
        <f t="shared" si="138"/>
        <v>81900</v>
      </c>
      <c r="BA1614">
        <f t="shared" si="103"/>
        <v>137800</v>
      </c>
      <c r="BB1614">
        <f t="shared" si="139"/>
        <v>59.3</v>
      </c>
      <c r="BC1614">
        <f t="shared" si="139"/>
        <v>15.1</v>
      </c>
      <c r="BD1614">
        <f t="shared" si="139"/>
        <v>94700</v>
      </c>
      <c r="BE1614">
        <f t="shared" si="104"/>
        <v>141400</v>
      </c>
      <c r="BF1614">
        <f t="shared" si="140"/>
        <v>66.900000000000006</v>
      </c>
      <c r="BG1614">
        <f t="shared" si="140"/>
        <v>14.6</v>
      </c>
      <c r="BH1614">
        <f t="shared" si="140"/>
        <v>94000</v>
      </c>
      <c r="BI1614">
        <f t="shared" si="105"/>
        <v>142000</v>
      </c>
      <c r="BJ1614">
        <f t="shared" si="141"/>
        <v>66.300000000000011</v>
      </c>
      <c r="BK1614">
        <f t="shared" si="141"/>
        <v>15.1</v>
      </c>
      <c r="BL1614">
        <f t="shared" si="141"/>
        <v>93900</v>
      </c>
      <c r="BM1614">
        <f t="shared" si="106"/>
        <v>153700</v>
      </c>
      <c r="BN1614">
        <f t="shared" si="142"/>
        <v>61.199999999999996</v>
      </c>
      <c r="BO1614">
        <f t="shared" si="142"/>
        <v>14</v>
      </c>
      <c r="BP1614">
        <f t="shared" si="142"/>
        <v>110900</v>
      </c>
      <c r="BQ1614">
        <f t="shared" si="107"/>
        <v>154800</v>
      </c>
      <c r="BR1614">
        <f t="shared" si="143"/>
        <v>71.600000000000009</v>
      </c>
      <c r="BS1614">
        <f t="shared" si="143"/>
        <v>18.099999999999998</v>
      </c>
      <c r="BT1614">
        <f t="shared" si="143"/>
        <v>91400</v>
      </c>
      <c r="BU1614">
        <f t="shared" si="108"/>
        <v>155300</v>
      </c>
      <c r="BV1614">
        <f t="shared" si="109"/>
        <v>58.8</v>
      </c>
    </row>
    <row r="1615" spans="1:74" x14ac:dyDescent="0.3">
      <c r="A1615" t="s">
        <v>172</v>
      </c>
      <c r="B1615" t="str">
        <f>VLOOKUP(A1615,'class and classification'!$A$1:$B$338,2,FALSE)</f>
        <v>Predominantly Urban</v>
      </c>
      <c r="C1615" t="str">
        <f>VLOOKUP(A1615,'class and classification'!$A$1:$C$338,3,FALSE)</f>
        <v>L</v>
      </c>
      <c r="D1615">
        <f t="shared" si="90"/>
        <v>61200</v>
      </c>
      <c r="E1615">
        <f t="shared" si="91"/>
        <v>101700</v>
      </c>
      <c r="F1615">
        <f t="shared" si="127"/>
        <v>60.099999999999994</v>
      </c>
      <c r="G1615">
        <f t="shared" si="127"/>
        <v>14.9</v>
      </c>
      <c r="H1615">
        <f t="shared" si="127"/>
        <v>61300</v>
      </c>
      <c r="I1615">
        <f t="shared" si="92"/>
        <v>107000</v>
      </c>
      <c r="J1615">
        <f t="shared" si="128"/>
        <v>57.300000000000004</v>
      </c>
      <c r="K1615">
        <f t="shared" si="128"/>
        <v>14.2</v>
      </c>
      <c r="L1615">
        <f t="shared" si="128"/>
        <v>63900</v>
      </c>
      <c r="M1615">
        <f t="shared" si="93"/>
        <v>109200</v>
      </c>
      <c r="N1615">
        <f t="shared" si="129"/>
        <v>58.5</v>
      </c>
      <c r="O1615">
        <f t="shared" si="129"/>
        <v>14.3</v>
      </c>
      <c r="P1615">
        <f t="shared" si="129"/>
        <v>63800</v>
      </c>
      <c r="Q1615">
        <f t="shared" si="94"/>
        <v>112000</v>
      </c>
      <c r="R1615">
        <f t="shared" si="130"/>
        <v>57.099999999999994</v>
      </c>
      <c r="S1615">
        <f t="shared" si="130"/>
        <v>13.700000000000001</v>
      </c>
      <c r="T1615">
        <f t="shared" si="130"/>
        <v>56600</v>
      </c>
      <c r="U1615">
        <f t="shared" si="95"/>
        <v>104400</v>
      </c>
      <c r="V1615">
        <f t="shared" si="131"/>
        <v>54.3</v>
      </c>
      <c r="W1615">
        <f t="shared" si="131"/>
        <v>12.7</v>
      </c>
      <c r="X1615">
        <f t="shared" si="131"/>
        <v>63700</v>
      </c>
      <c r="Y1615">
        <f t="shared" si="96"/>
        <v>111500</v>
      </c>
      <c r="Z1615">
        <f t="shared" si="132"/>
        <v>57.2</v>
      </c>
      <c r="AA1615">
        <f t="shared" si="132"/>
        <v>13.7</v>
      </c>
      <c r="AB1615">
        <f t="shared" si="132"/>
        <v>71000</v>
      </c>
      <c r="AC1615">
        <f t="shared" si="97"/>
        <v>116900</v>
      </c>
      <c r="AD1615">
        <f t="shared" si="133"/>
        <v>60.7</v>
      </c>
      <c r="AE1615">
        <f t="shared" si="133"/>
        <v>13.9</v>
      </c>
      <c r="AF1615">
        <f t="shared" si="133"/>
        <v>72300</v>
      </c>
      <c r="AG1615">
        <f t="shared" si="98"/>
        <v>118400</v>
      </c>
      <c r="AH1615">
        <f t="shared" si="134"/>
        <v>61.1</v>
      </c>
      <c r="AI1615">
        <f t="shared" si="134"/>
        <v>12.799999999999999</v>
      </c>
      <c r="AJ1615">
        <f t="shared" si="134"/>
        <v>66500</v>
      </c>
      <c r="AK1615">
        <f t="shared" si="99"/>
        <v>115800</v>
      </c>
      <c r="AL1615">
        <f t="shared" si="135"/>
        <v>57.5</v>
      </c>
      <c r="AM1615">
        <f t="shared" si="135"/>
        <v>12.5</v>
      </c>
      <c r="AN1615">
        <f t="shared" si="135"/>
        <v>62200</v>
      </c>
      <c r="AO1615">
        <f t="shared" si="100"/>
        <v>109900</v>
      </c>
      <c r="AP1615">
        <f t="shared" si="136"/>
        <v>56.6</v>
      </c>
      <c r="AQ1615">
        <f t="shared" si="136"/>
        <v>12.2</v>
      </c>
      <c r="AR1615">
        <f t="shared" si="136"/>
        <v>67700</v>
      </c>
      <c r="AS1615">
        <f t="shared" si="101"/>
        <v>118800</v>
      </c>
      <c r="AT1615">
        <f t="shared" si="137"/>
        <v>57.1</v>
      </c>
      <c r="AU1615">
        <f t="shared" si="137"/>
        <v>12.299999999999999</v>
      </c>
      <c r="AV1615">
        <f t="shared" si="137"/>
        <v>69900</v>
      </c>
      <c r="AW1615">
        <f t="shared" si="102"/>
        <v>119900</v>
      </c>
      <c r="AX1615">
        <f t="shared" si="138"/>
        <v>58.300000000000004</v>
      </c>
      <c r="AY1615">
        <f t="shared" si="138"/>
        <v>13</v>
      </c>
      <c r="AZ1615">
        <f t="shared" si="138"/>
        <v>73000</v>
      </c>
      <c r="BA1615">
        <f t="shared" si="103"/>
        <v>120200</v>
      </c>
      <c r="BB1615">
        <f t="shared" si="139"/>
        <v>60.7</v>
      </c>
      <c r="BC1615">
        <f t="shared" si="139"/>
        <v>14.3</v>
      </c>
      <c r="BD1615">
        <f t="shared" si="139"/>
        <v>77900</v>
      </c>
      <c r="BE1615">
        <f t="shared" si="104"/>
        <v>129500</v>
      </c>
      <c r="BF1615">
        <f t="shared" si="140"/>
        <v>59.999999999999993</v>
      </c>
      <c r="BG1615">
        <f t="shared" si="140"/>
        <v>13.7</v>
      </c>
      <c r="BH1615">
        <f t="shared" si="140"/>
        <v>71800</v>
      </c>
      <c r="BI1615">
        <f t="shared" si="105"/>
        <v>125800</v>
      </c>
      <c r="BJ1615">
        <f t="shared" si="141"/>
        <v>57.199999999999996</v>
      </c>
      <c r="BK1615">
        <f t="shared" si="141"/>
        <v>13</v>
      </c>
      <c r="BL1615">
        <f t="shared" si="141"/>
        <v>66300</v>
      </c>
      <c r="BM1615">
        <f t="shared" si="106"/>
        <v>112800</v>
      </c>
      <c r="BN1615">
        <f t="shared" si="142"/>
        <v>58.8</v>
      </c>
      <c r="BO1615">
        <f t="shared" si="142"/>
        <v>17.399999999999999</v>
      </c>
      <c r="BP1615">
        <f t="shared" si="142"/>
        <v>80200</v>
      </c>
      <c r="BQ1615">
        <f t="shared" si="107"/>
        <v>116700</v>
      </c>
      <c r="BR1615">
        <f t="shared" si="143"/>
        <v>68.8</v>
      </c>
      <c r="BS1615">
        <f t="shared" si="143"/>
        <v>20.9</v>
      </c>
      <c r="BT1615">
        <f t="shared" si="143"/>
        <v>83300</v>
      </c>
      <c r="BU1615">
        <f t="shared" si="108"/>
        <v>121700</v>
      </c>
      <c r="BV1615">
        <f t="shared" si="109"/>
        <v>68.3</v>
      </c>
    </row>
    <row r="1616" spans="1:74" x14ac:dyDescent="0.3">
      <c r="A1616" t="s">
        <v>173</v>
      </c>
      <c r="B1616" t="str">
        <f>VLOOKUP(A1616,'class and classification'!$A$1:$B$338,2,FALSE)</f>
        <v>Predominantly Urban</v>
      </c>
      <c r="C1616" t="str">
        <f>VLOOKUP(A1616,'class and classification'!$A$1:$C$338,3,FALSE)</f>
        <v>L</v>
      </c>
      <c r="D1616">
        <f t="shared" si="90"/>
        <v>51500</v>
      </c>
      <c r="E1616">
        <f t="shared" si="91"/>
        <v>109800</v>
      </c>
      <c r="F1616">
        <f t="shared" si="127"/>
        <v>46.900000000000006</v>
      </c>
      <c r="G1616">
        <f t="shared" si="127"/>
        <v>12.8</v>
      </c>
      <c r="H1616">
        <f t="shared" si="127"/>
        <v>50700</v>
      </c>
      <c r="I1616">
        <f t="shared" si="92"/>
        <v>107900</v>
      </c>
      <c r="J1616">
        <f t="shared" si="128"/>
        <v>46.900000000000006</v>
      </c>
      <c r="K1616">
        <f t="shared" si="128"/>
        <v>12.899999999999999</v>
      </c>
      <c r="L1616">
        <f t="shared" si="128"/>
        <v>47700</v>
      </c>
      <c r="M1616">
        <f t="shared" si="93"/>
        <v>110200</v>
      </c>
      <c r="N1616">
        <f t="shared" si="129"/>
        <v>43.3</v>
      </c>
      <c r="O1616">
        <f t="shared" si="129"/>
        <v>12.399999999999999</v>
      </c>
      <c r="P1616">
        <f t="shared" si="129"/>
        <v>57200</v>
      </c>
      <c r="Q1616">
        <f t="shared" si="94"/>
        <v>113700</v>
      </c>
      <c r="R1616">
        <f t="shared" si="130"/>
        <v>50.4</v>
      </c>
      <c r="S1616">
        <f t="shared" si="130"/>
        <v>12.100000000000001</v>
      </c>
      <c r="T1616">
        <f t="shared" si="130"/>
        <v>59800</v>
      </c>
      <c r="U1616">
        <f t="shared" si="95"/>
        <v>115800</v>
      </c>
      <c r="V1616">
        <f t="shared" si="131"/>
        <v>51.7</v>
      </c>
      <c r="W1616">
        <f t="shared" si="131"/>
        <v>12.100000000000001</v>
      </c>
      <c r="X1616">
        <f t="shared" si="131"/>
        <v>55000</v>
      </c>
      <c r="Y1616">
        <f t="shared" si="96"/>
        <v>110000</v>
      </c>
      <c r="Z1616">
        <f t="shared" si="132"/>
        <v>50.1</v>
      </c>
      <c r="AA1616">
        <f t="shared" si="132"/>
        <v>13</v>
      </c>
      <c r="AB1616">
        <f t="shared" si="132"/>
        <v>58000</v>
      </c>
      <c r="AC1616">
        <f t="shared" si="97"/>
        <v>105000</v>
      </c>
      <c r="AD1616">
        <f t="shared" si="133"/>
        <v>55.3</v>
      </c>
      <c r="AE1616">
        <f t="shared" si="133"/>
        <v>14.3</v>
      </c>
      <c r="AF1616">
        <f t="shared" si="133"/>
        <v>61400</v>
      </c>
      <c r="AG1616">
        <f t="shared" si="98"/>
        <v>113600</v>
      </c>
      <c r="AH1616">
        <f t="shared" si="134"/>
        <v>54.099999999999994</v>
      </c>
      <c r="AI1616">
        <f t="shared" si="134"/>
        <v>14.4</v>
      </c>
      <c r="AJ1616">
        <f t="shared" si="134"/>
        <v>53100</v>
      </c>
      <c r="AK1616">
        <f t="shared" si="99"/>
        <v>107400</v>
      </c>
      <c r="AL1616">
        <f t="shared" si="135"/>
        <v>49.6</v>
      </c>
      <c r="AM1616">
        <f t="shared" si="135"/>
        <v>14.2</v>
      </c>
      <c r="AN1616">
        <f t="shared" si="135"/>
        <v>58300</v>
      </c>
      <c r="AO1616">
        <f t="shared" si="100"/>
        <v>109300</v>
      </c>
      <c r="AP1616">
        <f t="shared" si="136"/>
        <v>53.300000000000004</v>
      </c>
      <c r="AQ1616">
        <f t="shared" si="136"/>
        <v>14.6</v>
      </c>
      <c r="AR1616">
        <f t="shared" si="136"/>
        <v>63200</v>
      </c>
      <c r="AS1616">
        <f t="shared" si="101"/>
        <v>120300</v>
      </c>
      <c r="AT1616">
        <f t="shared" si="137"/>
        <v>52.4</v>
      </c>
      <c r="AU1616">
        <f t="shared" si="137"/>
        <v>13.200000000000001</v>
      </c>
      <c r="AV1616">
        <f t="shared" si="137"/>
        <v>65100</v>
      </c>
      <c r="AW1616">
        <f t="shared" si="102"/>
        <v>121700</v>
      </c>
      <c r="AX1616">
        <f t="shared" si="138"/>
        <v>53.4</v>
      </c>
      <c r="AY1616">
        <f t="shared" si="138"/>
        <v>13.299999999999999</v>
      </c>
      <c r="AZ1616">
        <f t="shared" si="138"/>
        <v>69800</v>
      </c>
      <c r="BA1616">
        <f t="shared" si="103"/>
        <v>130200</v>
      </c>
      <c r="BB1616">
        <f t="shared" si="139"/>
        <v>53.600000000000009</v>
      </c>
      <c r="BC1616">
        <f t="shared" si="139"/>
        <v>13.8</v>
      </c>
      <c r="BD1616">
        <f t="shared" si="139"/>
        <v>69600</v>
      </c>
      <c r="BE1616">
        <f t="shared" si="104"/>
        <v>124300</v>
      </c>
      <c r="BF1616">
        <f t="shared" si="140"/>
        <v>55.900000000000006</v>
      </c>
      <c r="BG1616">
        <f t="shared" si="140"/>
        <v>13.6</v>
      </c>
      <c r="BH1616">
        <f t="shared" si="140"/>
        <v>72800</v>
      </c>
      <c r="BI1616">
        <f t="shared" si="105"/>
        <v>131800</v>
      </c>
      <c r="BJ1616">
        <f t="shared" si="141"/>
        <v>55.3</v>
      </c>
      <c r="BK1616">
        <f t="shared" si="141"/>
        <v>13.1</v>
      </c>
      <c r="BL1616">
        <f t="shared" si="141"/>
        <v>71000</v>
      </c>
      <c r="BM1616">
        <f t="shared" si="106"/>
        <v>126700</v>
      </c>
      <c r="BN1616">
        <f t="shared" si="142"/>
        <v>56</v>
      </c>
      <c r="BO1616">
        <f t="shared" si="142"/>
        <v>13.799999999999999</v>
      </c>
      <c r="BP1616">
        <f t="shared" si="142"/>
        <v>80300</v>
      </c>
      <c r="BQ1616">
        <f t="shared" si="107"/>
        <v>134500</v>
      </c>
      <c r="BR1616">
        <f t="shared" si="143"/>
        <v>59.6</v>
      </c>
      <c r="BS1616">
        <f t="shared" si="143"/>
        <v>15.2</v>
      </c>
      <c r="BT1616">
        <f t="shared" si="143"/>
        <v>85900</v>
      </c>
      <c r="BU1616">
        <f t="shared" si="108"/>
        <v>138100</v>
      </c>
      <c r="BV1616">
        <f t="shared" si="109"/>
        <v>62.100000000000009</v>
      </c>
    </row>
    <row r="1617" spans="1:74" x14ac:dyDescent="0.3">
      <c r="A1617" t="s">
        <v>174</v>
      </c>
      <c r="B1617" t="str">
        <f>VLOOKUP(A1617,'class and classification'!$A$1:$B$338,2,FALSE)</f>
        <v>Predominantly Urban</v>
      </c>
      <c r="C1617" t="str">
        <f>VLOOKUP(A1617,'class and classification'!$A$1:$C$338,3,FALSE)</f>
        <v>L</v>
      </c>
      <c r="D1617">
        <f t="shared" si="90"/>
        <v>67600</v>
      </c>
      <c r="E1617">
        <f t="shared" si="91"/>
        <v>123100</v>
      </c>
      <c r="F1617">
        <f t="shared" si="127"/>
        <v>55</v>
      </c>
      <c r="G1617">
        <f t="shared" si="127"/>
        <v>12.8</v>
      </c>
      <c r="H1617">
        <f t="shared" si="127"/>
        <v>62500</v>
      </c>
      <c r="I1617">
        <f t="shared" si="92"/>
        <v>116500</v>
      </c>
      <c r="J1617">
        <f t="shared" si="128"/>
        <v>53.6</v>
      </c>
      <c r="K1617">
        <f t="shared" si="128"/>
        <v>13</v>
      </c>
      <c r="L1617">
        <f t="shared" si="128"/>
        <v>58500</v>
      </c>
      <c r="M1617">
        <f t="shared" si="93"/>
        <v>119800</v>
      </c>
      <c r="N1617">
        <f t="shared" si="129"/>
        <v>48.699999999999996</v>
      </c>
      <c r="O1617">
        <f t="shared" si="129"/>
        <v>12.6</v>
      </c>
      <c r="P1617">
        <f t="shared" si="129"/>
        <v>59200</v>
      </c>
      <c r="Q1617">
        <f t="shared" si="94"/>
        <v>111900</v>
      </c>
      <c r="R1617">
        <f t="shared" si="130"/>
        <v>53</v>
      </c>
      <c r="S1617">
        <f t="shared" si="130"/>
        <v>14.1</v>
      </c>
      <c r="T1617">
        <f t="shared" si="130"/>
        <v>64100</v>
      </c>
      <c r="U1617">
        <f t="shared" si="95"/>
        <v>124200</v>
      </c>
      <c r="V1617">
        <f t="shared" si="131"/>
        <v>51.6</v>
      </c>
      <c r="W1617">
        <f t="shared" si="131"/>
        <v>12.4</v>
      </c>
      <c r="X1617">
        <f t="shared" si="131"/>
        <v>61400</v>
      </c>
      <c r="Y1617">
        <f t="shared" si="96"/>
        <v>127900</v>
      </c>
      <c r="Z1617">
        <f t="shared" si="132"/>
        <v>48.1</v>
      </c>
      <c r="AA1617">
        <f t="shared" si="132"/>
        <v>13.1</v>
      </c>
      <c r="AB1617">
        <f t="shared" si="132"/>
        <v>59900</v>
      </c>
      <c r="AC1617">
        <f t="shared" si="97"/>
        <v>120400</v>
      </c>
      <c r="AD1617">
        <f t="shared" si="133"/>
        <v>49.800000000000004</v>
      </c>
      <c r="AE1617">
        <f t="shared" si="133"/>
        <v>13.9</v>
      </c>
      <c r="AF1617">
        <f t="shared" si="133"/>
        <v>68900</v>
      </c>
      <c r="AG1617">
        <f t="shared" si="98"/>
        <v>131800</v>
      </c>
      <c r="AH1617">
        <f t="shared" si="134"/>
        <v>52.300000000000004</v>
      </c>
      <c r="AI1617">
        <f t="shared" si="134"/>
        <v>12.799999999999999</v>
      </c>
      <c r="AJ1617">
        <f t="shared" si="134"/>
        <v>70900</v>
      </c>
      <c r="AK1617">
        <f t="shared" si="99"/>
        <v>134600</v>
      </c>
      <c r="AL1617">
        <f t="shared" si="135"/>
        <v>52.599999999999994</v>
      </c>
      <c r="AM1617">
        <f t="shared" si="135"/>
        <v>13.6</v>
      </c>
      <c r="AN1617">
        <f t="shared" si="135"/>
        <v>73200</v>
      </c>
      <c r="AO1617">
        <f t="shared" si="100"/>
        <v>138300</v>
      </c>
      <c r="AP1617">
        <f t="shared" si="136"/>
        <v>52.900000000000006</v>
      </c>
      <c r="AQ1617">
        <f t="shared" si="136"/>
        <v>13</v>
      </c>
      <c r="AR1617">
        <f t="shared" si="136"/>
        <v>74900</v>
      </c>
      <c r="AS1617">
        <f t="shared" si="101"/>
        <v>141500</v>
      </c>
      <c r="AT1617">
        <f t="shared" si="137"/>
        <v>52.9</v>
      </c>
      <c r="AU1617">
        <f t="shared" si="137"/>
        <v>12.200000000000001</v>
      </c>
      <c r="AV1617">
        <f t="shared" si="137"/>
        <v>73100</v>
      </c>
      <c r="AW1617">
        <f t="shared" si="102"/>
        <v>146900</v>
      </c>
      <c r="AX1617">
        <f t="shared" si="138"/>
        <v>49.7</v>
      </c>
      <c r="AY1617">
        <f t="shared" si="138"/>
        <v>12.3</v>
      </c>
      <c r="AZ1617">
        <f t="shared" si="138"/>
        <v>89100</v>
      </c>
      <c r="BA1617">
        <f t="shared" si="103"/>
        <v>153200</v>
      </c>
      <c r="BB1617">
        <f t="shared" si="139"/>
        <v>58.199999999999996</v>
      </c>
      <c r="BC1617">
        <f t="shared" si="139"/>
        <v>14.3</v>
      </c>
      <c r="BD1617">
        <f t="shared" si="139"/>
        <v>86000</v>
      </c>
      <c r="BE1617">
        <f t="shared" si="104"/>
        <v>149800</v>
      </c>
      <c r="BF1617">
        <f t="shared" si="140"/>
        <v>57.6</v>
      </c>
      <c r="BG1617">
        <f t="shared" si="140"/>
        <v>13.899999999999999</v>
      </c>
      <c r="BH1617">
        <f t="shared" si="140"/>
        <v>85900</v>
      </c>
      <c r="BI1617">
        <f t="shared" si="105"/>
        <v>153100</v>
      </c>
      <c r="BJ1617">
        <f t="shared" si="141"/>
        <v>56.099999999999994</v>
      </c>
      <c r="BK1617">
        <f t="shared" si="141"/>
        <v>13.899999999999999</v>
      </c>
      <c r="BL1617">
        <f t="shared" si="141"/>
        <v>84800</v>
      </c>
      <c r="BM1617">
        <f t="shared" si="106"/>
        <v>148200</v>
      </c>
      <c r="BN1617">
        <f t="shared" si="142"/>
        <v>57.2</v>
      </c>
      <c r="BO1617">
        <f t="shared" si="142"/>
        <v>16.3</v>
      </c>
      <c r="BP1617">
        <f t="shared" si="142"/>
        <v>85600</v>
      </c>
      <c r="BQ1617">
        <f t="shared" si="107"/>
        <v>157700</v>
      </c>
      <c r="BR1617">
        <f t="shared" si="143"/>
        <v>54.3</v>
      </c>
      <c r="BS1617">
        <f t="shared" si="143"/>
        <v>18.400000000000002</v>
      </c>
      <c r="BT1617">
        <f t="shared" si="143"/>
        <v>96700</v>
      </c>
      <c r="BU1617">
        <f t="shared" si="108"/>
        <v>160000</v>
      </c>
      <c r="BV1617">
        <f t="shared" si="109"/>
        <v>60.4</v>
      </c>
    </row>
    <row r="1618" spans="1:74" x14ac:dyDescent="0.3">
      <c r="A1618" t="s">
        <v>175</v>
      </c>
      <c r="B1618" t="str">
        <f>VLOOKUP(A1618,'class and classification'!$A$1:$B$338,2,FALSE)</f>
        <v>Predominantly Urban</v>
      </c>
      <c r="C1618" t="str">
        <f>VLOOKUP(A1618,'class and classification'!$A$1:$C$338,3,FALSE)</f>
        <v>L</v>
      </c>
      <c r="D1618">
        <f t="shared" si="90"/>
        <v>58600</v>
      </c>
      <c r="E1618">
        <f t="shared" si="91"/>
        <v>106100</v>
      </c>
      <c r="F1618">
        <f t="shared" si="127"/>
        <v>55.400000000000006</v>
      </c>
      <c r="G1618">
        <f t="shared" si="127"/>
        <v>12.3</v>
      </c>
      <c r="H1618">
        <f t="shared" si="127"/>
        <v>58700</v>
      </c>
      <c r="I1618">
        <f t="shared" si="92"/>
        <v>113600</v>
      </c>
      <c r="J1618">
        <f t="shared" si="128"/>
        <v>51.7</v>
      </c>
      <c r="K1618">
        <f t="shared" si="128"/>
        <v>12.2</v>
      </c>
      <c r="L1618">
        <f t="shared" si="128"/>
        <v>62900</v>
      </c>
      <c r="M1618">
        <f t="shared" si="93"/>
        <v>114500</v>
      </c>
      <c r="N1618">
        <f t="shared" si="129"/>
        <v>54.9</v>
      </c>
      <c r="O1618">
        <f t="shared" si="129"/>
        <v>12.200000000000001</v>
      </c>
      <c r="P1618">
        <f t="shared" si="129"/>
        <v>64600</v>
      </c>
      <c r="Q1618">
        <f t="shared" si="94"/>
        <v>114200</v>
      </c>
      <c r="R1618">
        <f t="shared" si="130"/>
        <v>56.5</v>
      </c>
      <c r="S1618">
        <f t="shared" si="130"/>
        <v>13.5</v>
      </c>
      <c r="T1618">
        <f t="shared" si="130"/>
        <v>65400</v>
      </c>
      <c r="U1618">
        <f t="shared" si="95"/>
        <v>117500</v>
      </c>
      <c r="V1618">
        <f t="shared" si="131"/>
        <v>55.600000000000009</v>
      </c>
      <c r="W1618">
        <f t="shared" si="131"/>
        <v>13.7</v>
      </c>
      <c r="X1618">
        <f t="shared" si="131"/>
        <v>65900</v>
      </c>
      <c r="Y1618">
        <f t="shared" si="96"/>
        <v>120300</v>
      </c>
      <c r="Z1618">
        <f t="shared" si="132"/>
        <v>54.800000000000004</v>
      </c>
      <c r="AA1618">
        <f t="shared" si="132"/>
        <v>13.5</v>
      </c>
      <c r="AB1618">
        <f t="shared" si="132"/>
        <v>63900</v>
      </c>
      <c r="AC1618">
        <f t="shared" si="97"/>
        <v>124400</v>
      </c>
      <c r="AD1618">
        <f t="shared" si="133"/>
        <v>51.4</v>
      </c>
      <c r="AE1618">
        <f t="shared" si="133"/>
        <v>12.7</v>
      </c>
      <c r="AF1618">
        <f t="shared" si="133"/>
        <v>74400</v>
      </c>
      <c r="AG1618">
        <f t="shared" si="98"/>
        <v>128700</v>
      </c>
      <c r="AH1618">
        <f t="shared" si="134"/>
        <v>57.900000000000006</v>
      </c>
      <c r="AI1618">
        <f t="shared" si="134"/>
        <v>12.4</v>
      </c>
      <c r="AJ1618">
        <f t="shared" si="134"/>
        <v>70500</v>
      </c>
      <c r="AK1618">
        <f t="shared" si="99"/>
        <v>129300</v>
      </c>
      <c r="AL1618">
        <f t="shared" si="135"/>
        <v>54.5</v>
      </c>
      <c r="AM1618">
        <f t="shared" si="135"/>
        <v>13.1</v>
      </c>
      <c r="AN1618">
        <f t="shared" si="135"/>
        <v>72700</v>
      </c>
      <c r="AO1618">
        <f t="shared" si="100"/>
        <v>131900</v>
      </c>
      <c r="AP1618">
        <f t="shared" si="136"/>
        <v>55.1</v>
      </c>
      <c r="AQ1618">
        <f t="shared" si="136"/>
        <v>12.8</v>
      </c>
      <c r="AR1618">
        <f t="shared" si="136"/>
        <v>76300</v>
      </c>
      <c r="AS1618">
        <f t="shared" si="101"/>
        <v>136600</v>
      </c>
      <c r="AT1618">
        <f t="shared" si="137"/>
        <v>55.800000000000004</v>
      </c>
      <c r="AU1618">
        <f t="shared" si="137"/>
        <v>13.600000000000001</v>
      </c>
      <c r="AV1618">
        <f t="shared" si="137"/>
        <v>76200</v>
      </c>
      <c r="AW1618">
        <f t="shared" si="102"/>
        <v>137500</v>
      </c>
      <c r="AX1618">
        <f t="shared" si="138"/>
        <v>55.3</v>
      </c>
      <c r="AY1618">
        <f t="shared" si="138"/>
        <v>13.399999999999999</v>
      </c>
      <c r="AZ1618">
        <f t="shared" si="138"/>
        <v>77000</v>
      </c>
      <c r="BA1618">
        <f t="shared" si="103"/>
        <v>135600</v>
      </c>
      <c r="BB1618">
        <f t="shared" si="139"/>
        <v>56.8</v>
      </c>
      <c r="BC1618">
        <f t="shared" si="139"/>
        <v>15.4</v>
      </c>
      <c r="BD1618">
        <f t="shared" si="139"/>
        <v>72100</v>
      </c>
      <c r="BE1618">
        <f t="shared" si="104"/>
        <v>136500</v>
      </c>
      <c r="BF1618">
        <f t="shared" si="140"/>
        <v>52.8</v>
      </c>
      <c r="BG1618">
        <f t="shared" si="140"/>
        <v>15.3</v>
      </c>
      <c r="BH1618">
        <f t="shared" si="140"/>
        <v>95800</v>
      </c>
      <c r="BI1618">
        <f t="shared" si="105"/>
        <v>143000</v>
      </c>
      <c r="BJ1618">
        <f t="shared" si="141"/>
        <v>66.899999999999991</v>
      </c>
      <c r="BK1618">
        <f t="shared" si="141"/>
        <v>19</v>
      </c>
      <c r="BL1618">
        <f t="shared" si="141"/>
        <v>80700</v>
      </c>
      <c r="BM1618">
        <f t="shared" si="106"/>
        <v>135900</v>
      </c>
      <c r="BN1618">
        <f t="shared" si="142"/>
        <v>59.399999999999991</v>
      </c>
      <c r="BO1618">
        <f t="shared" si="142"/>
        <v>18.899999999999999</v>
      </c>
      <c r="BP1618">
        <f t="shared" si="142"/>
        <v>85000</v>
      </c>
      <c r="BQ1618">
        <f t="shared" si="107"/>
        <v>140700</v>
      </c>
      <c r="BR1618">
        <f t="shared" si="143"/>
        <v>60.500000000000007</v>
      </c>
      <c r="BS1618">
        <f t="shared" si="143"/>
        <v>20.400000000000002</v>
      </c>
      <c r="BT1618">
        <f t="shared" si="143"/>
        <v>77800</v>
      </c>
      <c r="BU1618">
        <f t="shared" si="108"/>
        <v>141600</v>
      </c>
      <c r="BV1618">
        <f t="shared" si="109"/>
        <v>54.9</v>
      </c>
    </row>
    <row r="1619" spans="1:74" x14ac:dyDescent="0.3">
      <c r="A1619" t="s">
        <v>176</v>
      </c>
      <c r="B1619" t="str">
        <f>VLOOKUP(A1619,'class and classification'!$A$1:$B$338,2,FALSE)</f>
        <v>Predominantly Urban</v>
      </c>
      <c r="C1619" t="str">
        <f>VLOOKUP(A1619,'class and classification'!$A$1:$C$338,3,FALSE)</f>
        <v>L</v>
      </c>
      <c r="D1619">
        <f t="shared" si="90"/>
        <v>51400</v>
      </c>
      <c r="E1619">
        <f t="shared" si="91"/>
        <v>78000</v>
      </c>
      <c r="F1619">
        <f t="shared" si="127"/>
        <v>65.8</v>
      </c>
      <c r="G1619">
        <f t="shared" si="127"/>
        <v>14.2</v>
      </c>
      <c r="H1619">
        <f t="shared" si="127"/>
        <v>48800</v>
      </c>
      <c r="I1619">
        <f t="shared" si="92"/>
        <v>78500</v>
      </c>
      <c r="J1619">
        <f t="shared" si="128"/>
        <v>62.1</v>
      </c>
      <c r="K1619">
        <f t="shared" si="128"/>
        <v>13.2</v>
      </c>
      <c r="L1619">
        <f t="shared" si="128"/>
        <v>53800</v>
      </c>
      <c r="M1619">
        <f t="shared" si="93"/>
        <v>80200</v>
      </c>
      <c r="N1619">
        <f t="shared" si="129"/>
        <v>67.100000000000009</v>
      </c>
      <c r="O1619">
        <f t="shared" si="129"/>
        <v>13.3</v>
      </c>
      <c r="P1619">
        <f t="shared" si="129"/>
        <v>54800</v>
      </c>
      <c r="Q1619">
        <f t="shared" si="94"/>
        <v>78200</v>
      </c>
      <c r="R1619">
        <f t="shared" si="130"/>
        <v>70.2</v>
      </c>
      <c r="S1619">
        <f t="shared" si="130"/>
        <v>14.6</v>
      </c>
      <c r="T1619">
        <f t="shared" si="130"/>
        <v>51300</v>
      </c>
      <c r="U1619">
        <f t="shared" si="95"/>
        <v>78100</v>
      </c>
      <c r="V1619">
        <f t="shared" si="131"/>
        <v>65.7</v>
      </c>
      <c r="W1619">
        <f t="shared" si="131"/>
        <v>14.299999999999999</v>
      </c>
      <c r="X1619">
        <f t="shared" si="131"/>
        <v>53500</v>
      </c>
      <c r="Y1619">
        <f t="shared" si="96"/>
        <v>80400</v>
      </c>
      <c r="Z1619">
        <f t="shared" si="132"/>
        <v>66.399999999999991</v>
      </c>
      <c r="AA1619">
        <f t="shared" si="132"/>
        <v>14.3</v>
      </c>
      <c r="AB1619">
        <f t="shared" si="132"/>
        <v>49000</v>
      </c>
      <c r="AC1619">
        <f t="shared" si="97"/>
        <v>77400</v>
      </c>
      <c r="AD1619">
        <f t="shared" si="133"/>
        <v>63.199999999999996</v>
      </c>
      <c r="AE1619">
        <f t="shared" si="133"/>
        <v>14.3</v>
      </c>
      <c r="AF1619">
        <f t="shared" si="133"/>
        <v>45200</v>
      </c>
      <c r="AG1619">
        <f t="shared" si="98"/>
        <v>76000</v>
      </c>
      <c r="AH1619">
        <f t="shared" si="134"/>
        <v>59.4</v>
      </c>
      <c r="AI1619">
        <f t="shared" si="134"/>
        <v>14</v>
      </c>
      <c r="AJ1619">
        <f t="shared" si="134"/>
        <v>49700</v>
      </c>
      <c r="AK1619">
        <f t="shared" si="99"/>
        <v>80600</v>
      </c>
      <c r="AL1619">
        <f t="shared" si="135"/>
        <v>61.7</v>
      </c>
      <c r="AM1619">
        <f t="shared" si="135"/>
        <v>13.6</v>
      </c>
      <c r="AN1619">
        <f t="shared" si="135"/>
        <v>51800</v>
      </c>
      <c r="AO1619">
        <f t="shared" si="100"/>
        <v>85400</v>
      </c>
      <c r="AP1619">
        <f t="shared" si="136"/>
        <v>60.7</v>
      </c>
      <c r="AQ1619">
        <f t="shared" si="136"/>
        <v>13.1</v>
      </c>
      <c r="AR1619">
        <f t="shared" si="136"/>
        <v>53700</v>
      </c>
      <c r="AS1619">
        <f t="shared" si="101"/>
        <v>85900</v>
      </c>
      <c r="AT1619">
        <f t="shared" si="137"/>
        <v>62.400000000000006</v>
      </c>
      <c r="AU1619">
        <f t="shared" si="137"/>
        <v>13.5</v>
      </c>
      <c r="AV1619">
        <f t="shared" si="137"/>
        <v>52300</v>
      </c>
      <c r="AW1619">
        <f t="shared" si="102"/>
        <v>86900</v>
      </c>
      <c r="AX1619">
        <f t="shared" si="138"/>
        <v>60</v>
      </c>
      <c r="AY1619">
        <f t="shared" si="138"/>
        <v>14.000000000000002</v>
      </c>
      <c r="AZ1619">
        <f t="shared" si="138"/>
        <v>62100</v>
      </c>
      <c r="BA1619">
        <f t="shared" si="103"/>
        <v>88400</v>
      </c>
      <c r="BB1619">
        <f t="shared" si="139"/>
        <v>70.300000000000011</v>
      </c>
      <c r="BC1619">
        <f t="shared" si="139"/>
        <v>15.9</v>
      </c>
      <c r="BD1619">
        <f t="shared" si="139"/>
        <v>60300</v>
      </c>
      <c r="BE1619">
        <f t="shared" si="104"/>
        <v>90300</v>
      </c>
      <c r="BF1619">
        <f t="shared" si="140"/>
        <v>66.8</v>
      </c>
      <c r="BG1619">
        <f t="shared" si="140"/>
        <v>14.8</v>
      </c>
      <c r="BH1619">
        <f t="shared" si="140"/>
        <v>63300</v>
      </c>
      <c r="BI1619">
        <f t="shared" si="105"/>
        <v>89800</v>
      </c>
      <c r="BJ1619">
        <f t="shared" si="141"/>
        <v>70.600000000000009</v>
      </c>
      <c r="BK1619">
        <f t="shared" si="141"/>
        <v>15.600000000000001</v>
      </c>
      <c r="BL1619">
        <f t="shared" si="141"/>
        <v>70000</v>
      </c>
      <c r="BM1619">
        <f t="shared" si="106"/>
        <v>96200</v>
      </c>
      <c r="BN1619">
        <f t="shared" si="142"/>
        <v>72.900000000000006</v>
      </c>
      <c r="BO1619">
        <f t="shared" si="142"/>
        <v>16.200000000000003</v>
      </c>
      <c r="BP1619">
        <f t="shared" si="142"/>
        <v>68700</v>
      </c>
      <c r="BQ1619">
        <f t="shared" si="107"/>
        <v>94600</v>
      </c>
      <c r="BR1619">
        <f t="shared" si="143"/>
        <v>72.599999999999994</v>
      </c>
      <c r="BS1619">
        <f t="shared" si="143"/>
        <v>16.399999999999999</v>
      </c>
      <c r="BT1619">
        <f t="shared" si="143"/>
        <v>75600</v>
      </c>
      <c r="BU1619">
        <f t="shared" si="108"/>
        <v>100200</v>
      </c>
      <c r="BV1619">
        <f t="shared" si="109"/>
        <v>75.5</v>
      </c>
    </row>
    <row r="1620" spans="1:74" x14ac:dyDescent="0.3">
      <c r="A1620" t="s">
        <v>177</v>
      </c>
      <c r="B1620" t="str">
        <f>VLOOKUP(A1620,'class and classification'!$A$1:$B$338,2,FALSE)</f>
        <v>Predominantly Urban</v>
      </c>
      <c r="C1620" t="str">
        <f>VLOOKUP(A1620,'class and classification'!$A$1:$C$338,3,FALSE)</f>
        <v>L</v>
      </c>
      <c r="D1620">
        <f t="shared" si="90"/>
        <v>58900</v>
      </c>
      <c r="E1620">
        <f t="shared" si="91"/>
        <v>100700</v>
      </c>
      <c r="F1620">
        <f t="shared" si="127"/>
        <v>58.5</v>
      </c>
      <c r="G1620">
        <f t="shared" si="127"/>
        <v>13.2</v>
      </c>
      <c r="H1620">
        <f t="shared" si="127"/>
        <v>59900</v>
      </c>
      <c r="I1620">
        <f t="shared" si="92"/>
        <v>94000</v>
      </c>
      <c r="J1620">
        <f t="shared" si="128"/>
        <v>63.7</v>
      </c>
      <c r="K1620">
        <f t="shared" si="128"/>
        <v>14.499999999999998</v>
      </c>
      <c r="L1620">
        <f t="shared" si="128"/>
        <v>61700</v>
      </c>
      <c r="M1620">
        <f t="shared" si="93"/>
        <v>98700</v>
      </c>
      <c r="N1620">
        <f t="shared" si="129"/>
        <v>62.599999999999994</v>
      </c>
      <c r="O1620">
        <f t="shared" si="129"/>
        <v>12.700000000000001</v>
      </c>
      <c r="P1620">
        <f t="shared" si="129"/>
        <v>62800</v>
      </c>
      <c r="Q1620">
        <f t="shared" si="94"/>
        <v>105500</v>
      </c>
      <c r="R1620">
        <f t="shared" si="130"/>
        <v>59.4</v>
      </c>
      <c r="S1620">
        <f t="shared" si="130"/>
        <v>12.6</v>
      </c>
      <c r="T1620">
        <f t="shared" si="130"/>
        <v>64800</v>
      </c>
      <c r="U1620">
        <f t="shared" si="95"/>
        <v>105400</v>
      </c>
      <c r="V1620">
        <f t="shared" si="131"/>
        <v>61.4</v>
      </c>
      <c r="W1620">
        <f t="shared" si="131"/>
        <v>14.7</v>
      </c>
      <c r="X1620">
        <f t="shared" si="131"/>
        <v>64200</v>
      </c>
      <c r="Y1620">
        <f t="shared" si="96"/>
        <v>101300</v>
      </c>
      <c r="Z1620">
        <f t="shared" si="132"/>
        <v>63.5</v>
      </c>
      <c r="AA1620">
        <f t="shared" si="132"/>
        <v>13.8</v>
      </c>
      <c r="AB1620">
        <f t="shared" si="132"/>
        <v>62000</v>
      </c>
      <c r="AC1620">
        <f t="shared" si="97"/>
        <v>99600</v>
      </c>
      <c r="AD1620">
        <f t="shared" si="133"/>
        <v>62.3</v>
      </c>
      <c r="AE1620">
        <f t="shared" si="133"/>
        <v>12.3</v>
      </c>
      <c r="AF1620">
        <f t="shared" si="133"/>
        <v>61500</v>
      </c>
      <c r="AG1620">
        <f t="shared" si="98"/>
        <v>98900</v>
      </c>
      <c r="AH1620">
        <f t="shared" si="134"/>
        <v>62.3</v>
      </c>
      <c r="AI1620">
        <f t="shared" si="134"/>
        <v>13.099999999999998</v>
      </c>
      <c r="AJ1620">
        <f t="shared" si="134"/>
        <v>64900</v>
      </c>
      <c r="AK1620">
        <f t="shared" si="99"/>
        <v>101500</v>
      </c>
      <c r="AL1620">
        <f t="shared" si="135"/>
        <v>63.9</v>
      </c>
      <c r="AM1620">
        <f t="shared" si="135"/>
        <v>12.899999999999999</v>
      </c>
      <c r="AN1620">
        <f t="shared" si="135"/>
        <v>72700</v>
      </c>
      <c r="AO1620">
        <f t="shared" si="100"/>
        <v>108700</v>
      </c>
      <c r="AP1620">
        <f t="shared" si="136"/>
        <v>66.900000000000006</v>
      </c>
      <c r="AQ1620">
        <f t="shared" si="136"/>
        <v>14.4</v>
      </c>
      <c r="AR1620">
        <f t="shared" si="136"/>
        <v>71700</v>
      </c>
      <c r="AS1620">
        <f t="shared" si="101"/>
        <v>105100</v>
      </c>
      <c r="AT1620">
        <f t="shared" si="137"/>
        <v>68.2</v>
      </c>
      <c r="AU1620">
        <f t="shared" si="137"/>
        <v>14.9</v>
      </c>
      <c r="AV1620">
        <f t="shared" si="137"/>
        <v>73400</v>
      </c>
      <c r="AW1620">
        <f t="shared" si="102"/>
        <v>110700</v>
      </c>
      <c r="AX1620">
        <f t="shared" si="138"/>
        <v>66.3</v>
      </c>
      <c r="AY1620">
        <f t="shared" si="138"/>
        <v>13.999999999999998</v>
      </c>
      <c r="AZ1620">
        <f t="shared" si="138"/>
        <v>68500</v>
      </c>
      <c r="BA1620">
        <f t="shared" si="103"/>
        <v>108700</v>
      </c>
      <c r="BB1620">
        <f t="shared" si="139"/>
        <v>63.1</v>
      </c>
      <c r="BC1620">
        <f t="shared" si="139"/>
        <v>14.3</v>
      </c>
      <c r="BD1620">
        <f t="shared" si="139"/>
        <v>70700</v>
      </c>
      <c r="BE1620">
        <f t="shared" si="104"/>
        <v>113600</v>
      </c>
      <c r="BF1620">
        <f t="shared" si="140"/>
        <v>62.199999999999996</v>
      </c>
      <c r="BG1620">
        <f t="shared" si="140"/>
        <v>15.5</v>
      </c>
      <c r="BH1620">
        <f t="shared" si="140"/>
        <v>70400</v>
      </c>
      <c r="BI1620">
        <f t="shared" si="105"/>
        <v>116700</v>
      </c>
      <c r="BJ1620">
        <f t="shared" si="141"/>
        <v>60.400000000000006</v>
      </c>
      <c r="BK1620">
        <f t="shared" si="141"/>
        <v>14.6</v>
      </c>
      <c r="BL1620">
        <f t="shared" si="141"/>
        <v>75000</v>
      </c>
      <c r="BM1620">
        <f t="shared" si="106"/>
        <v>114400</v>
      </c>
      <c r="BN1620">
        <f t="shared" si="142"/>
        <v>65.599999999999994</v>
      </c>
      <c r="BO1620">
        <f t="shared" si="142"/>
        <v>14.399999999999999</v>
      </c>
      <c r="BP1620">
        <f t="shared" si="142"/>
        <v>78800</v>
      </c>
      <c r="BQ1620">
        <f t="shared" si="107"/>
        <v>116200</v>
      </c>
      <c r="BR1620">
        <f t="shared" si="143"/>
        <v>67.900000000000006</v>
      </c>
      <c r="BS1620">
        <f t="shared" si="143"/>
        <v>17.2</v>
      </c>
      <c r="BT1620">
        <f t="shared" si="143"/>
        <v>87600</v>
      </c>
      <c r="BU1620">
        <f t="shared" si="108"/>
        <v>115000</v>
      </c>
      <c r="BV1620">
        <f t="shared" si="109"/>
        <v>76.199999999999989</v>
      </c>
    </row>
    <row r="1621" spans="1:74" x14ac:dyDescent="0.3">
      <c r="A1621" t="s">
        <v>178</v>
      </c>
      <c r="B1621" t="str">
        <f>VLOOKUP(A1621,'class and classification'!$A$1:$B$338,2,FALSE)</f>
        <v>Predominantly Urban</v>
      </c>
      <c r="C1621" t="str">
        <f>VLOOKUP(A1621,'class and classification'!$A$1:$C$338,3,FALSE)</f>
        <v>L</v>
      </c>
      <c r="D1621">
        <f t="shared" si="90"/>
        <v>64700</v>
      </c>
      <c r="E1621">
        <f t="shared" si="91"/>
        <v>122600</v>
      </c>
      <c r="F1621">
        <f t="shared" si="127"/>
        <v>52.8</v>
      </c>
      <c r="G1621">
        <f t="shared" si="127"/>
        <v>12.400000000000002</v>
      </c>
      <c r="H1621">
        <f t="shared" si="127"/>
        <v>66800</v>
      </c>
      <c r="I1621">
        <f t="shared" si="92"/>
        <v>108400</v>
      </c>
      <c r="J1621">
        <f t="shared" si="128"/>
        <v>61.79999999999999</v>
      </c>
      <c r="K1621">
        <f t="shared" si="128"/>
        <v>14.400000000000002</v>
      </c>
      <c r="L1621">
        <f t="shared" si="128"/>
        <v>70800</v>
      </c>
      <c r="M1621">
        <f t="shared" si="93"/>
        <v>113800</v>
      </c>
      <c r="N1621">
        <f t="shared" si="129"/>
        <v>62.300000000000004</v>
      </c>
      <c r="O1621">
        <f t="shared" si="129"/>
        <v>15.2</v>
      </c>
      <c r="P1621">
        <f t="shared" si="129"/>
        <v>73900</v>
      </c>
      <c r="Q1621">
        <f t="shared" si="94"/>
        <v>114900</v>
      </c>
      <c r="R1621">
        <f t="shared" si="130"/>
        <v>64.3</v>
      </c>
      <c r="S1621">
        <f t="shared" si="130"/>
        <v>15.2</v>
      </c>
      <c r="T1621">
        <f t="shared" si="130"/>
        <v>68200</v>
      </c>
      <c r="U1621">
        <f t="shared" si="95"/>
        <v>117100</v>
      </c>
      <c r="V1621">
        <f t="shared" si="131"/>
        <v>58.2</v>
      </c>
      <c r="W1621">
        <f t="shared" si="131"/>
        <v>13.5</v>
      </c>
      <c r="X1621">
        <f t="shared" si="131"/>
        <v>63700</v>
      </c>
      <c r="Y1621">
        <f t="shared" si="96"/>
        <v>122800</v>
      </c>
      <c r="Z1621">
        <f t="shared" si="132"/>
        <v>52</v>
      </c>
      <c r="AA1621">
        <f t="shared" si="132"/>
        <v>13.4</v>
      </c>
      <c r="AB1621">
        <f t="shared" si="132"/>
        <v>65200</v>
      </c>
      <c r="AC1621">
        <f t="shared" si="97"/>
        <v>119100</v>
      </c>
      <c r="AD1621">
        <f t="shared" si="133"/>
        <v>54.6</v>
      </c>
      <c r="AE1621">
        <f t="shared" si="133"/>
        <v>12.400000000000002</v>
      </c>
      <c r="AF1621">
        <f t="shared" si="133"/>
        <v>65900</v>
      </c>
      <c r="AG1621">
        <f t="shared" si="98"/>
        <v>117300</v>
      </c>
      <c r="AH1621">
        <f t="shared" si="134"/>
        <v>56.2</v>
      </c>
      <c r="AI1621">
        <f t="shared" si="134"/>
        <v>13</v>
      </c>
      <c r="AJ1621">
        <f t="shared" si="134"/>
        <v>69700</v>
      </c>
      <c r="AK1621">
        <f t="shared" si="99"/>
        <v>124300</v>
      </c>
      <c r="AL1621">
        <f t="shared" si="135"/>
        <v>56.1</v>
      </c>
      <c r="AM1621">
        <f t="shared" si="135"/>
        <v>12.600000000000001</v>
      </c>
      <c r="AN1621">
        <f t="shared" si="135"/>
        <v>76300</v>
      </c>
      <c r="AO1621">
        <f t="shared" si="100"/>
        <v>131000</v>
      </c>
      <c r="AP1621">
        <f t="shared" si="136"/>
        <v>58.2</v>
      </c>
      <c r="AQ1621">
        <f t="shared" si="136"/>
        <v>12.899999999999999</v>
      </c>
      <c r="AR1621">
        <f t="shared" si="136"/>
        <v>80900</v>
      </c>
      <c r="AS1621">
        <f t="shared" si="101"/>
        <v>139600</v>
      </c>
      <c r="AT1621">
        <f t="shared" si="137"/>
        <v>58</v>
      </c>
      <c r="AU1621">
        <f t="shared" si="137"/>
        <v>12.8</v>
      </c>
      <c r="AV1621">
        <f t="shared" si="137"/>
        <v>76200</v>
      </c>
      <c r="AW1621">
        <f t="shared" si="102"/>
        <v>137600</v>
      </c>
      <c r="AX1621">
        <f t="shared" si="138"/>
        <v>55.400000000000006</v>
      </c>
      <c r="AY1621">
        <f t="shared" si="138"/>
        <v>12.6</v>
      </c>
      <c r="AZ1621">
        <f t="shared" si="138"/>
        <v>86100</v>
      </c>
      <c r="BA1621">
        <f t="shared" si="103"/>
        <v>147300</v>
      </c>
      <c r="BB1621">
        <f t="shared" si="139"/>
        <v>58.500000000000007</v>
      </c>
      <c r="BC1621">
        <f t="shared" si="139"/>
        <v>12.6</v>
      </c>
      <c r="BD1621">
        <f t="shared" si="139"/>
        <v>81200</v>
      </c>
      <c r="BE1621">
        <f t="shared" si="104"/>
        <v>142700</v>
      </c>
      <c r="BF1621">
        <f t="shared" si="140"/>
        <v>56.900000000000006</v>
      </c>
      <c r="BG1621">
        <f t="shared" si="140"/>
        <v>12.499999999999998</v>
      </c>
      <c r="BH1621">
        <f t="shared" si="140"/>
        <v>79300</v>
      </c>
      <c r="BI1621">
        <f t="shared" si="105"/>
        <v>141700</v>
      </c>
      <c r="BJ1621">
        <f t="shared" si="141"/>
        <v>56.000000000000007</v>
      </c>
      <c r="BK1621">
        <f t="shared" si="141"/>
        <v>12.599999999999998</v>
      </c>
      <c r="BL1621">
        <f t="shared" si="141"/>
        <v>86800</v>
      </c>
      <c r="BM1621">
        <f t="shared" si="106"/>
        <v>148800</v>
      </c>
      <c r="BN1621">
        <f t="shared" si="142"/>
        <v>58.3</v>
      </c>
      <c r="BO1621">
        <f t="shared" si="142"/>
        <v>14.2</v>
      </c>
      <c r="BP1621">
        <f t="shared" si="142"/>
        <v>90600</v>
      </c>
      <c r="BQ1621">
        <f t="shared" si="107"/>
        <v>157900</v>
      </c>
      <c r="BR1621">
        <f t="shared" si="143"/>
        <v>57.3</v>
      </c>
      <c r="BS1621">
        <f t="shared" si="143"/>
        <v>16.099999999999998</v>
      </c>
      <c r="BT1621">
        <f t="shared" si="143"/>
        <v>87900</v>
      </c>
      <c r="BU1621">
        <f t="shared" si="108"/>
        <v>138800</v>
      </c>
      <c r="BV1621">
        <f t="shared" si="109"/>
        <v>63.400000000000006</v>
      </c>
    </row>
    <row r="1622" spans="1:74" x14ac:dyDescent="0.3">
      <c r="A1622" t="s">
        <v>179</v>
      </c>
      <c r="B1622" t="str">
        <f>VLOOKUP(A1622,'class and classification'!$A$1:$B$338,2,FALSE)</f>
        <v>Predominantly Urban</v>
      </c>
      <c r="C1622" t="str">
        <f>VLOOKUP(A1622,'class and classification'!$A$1:$C$338,3,FALSE)</f>
        <v>L</v>
      </c>
      <c r="D1622">
        <f t="shared" si="90"/>
        <v>67600</v>
      </c>
      <c r="E1622">
        <f t="shared" si="91"/>
        <v>88700</v>
      </c>
      <c r="F1622">
        <f t="shared" si="127"/>
        <v>76.099999999999994</v>
      </c>
      <c r="G1622">
        <f t="shared" si="127"/>
        <v>14.799999999999999</v>
      </c>
      <c r="H1622">
        <f t="shared" si="127"/>
        <v>72900</v>
      </c>
      <c r="I1622">
        <f t="shared" si="92"/>
        <v>95600</v>
      </c>
      <c r="J1622">
        <f t="shared" si="128"/>
        <v>76.2</v>
      </c>
      <c r="K1622">
        <f t="shared" si="128"/>
        <v>13.399999999999999</v>
      </c>
      <c r="L1622">
        <f t="shared" si="128"/>
        <v>71900</v>
      </c>
      <c r="M1622">
        <f t="shared" si="93"/>
        <v>96800</v>
      </c>
      <c r="N1622">
        <f t="shared" si="129"/>
        <v>74.200000000000017</v>
      </c>
      <c r="O1622">
        <f t="shared" si="129"/>
        <v>13.2</v>
      </c>
      <c r="P1622">
        <f t="shared" si="129"/>
        <v>68600</v>
      </c>
      <c r="Q1622">
        <f t="shared" si="94"/>
        <v>97300</v>
      </c>
      <c r="R1622">
        <f t="shared" si="130"/>
        <v>70.5</v>
      </c>
      <c r="S1622">
        <f t="shared" si="130"/>
        <v>13.5</v>
      </c>
      <c r="T1622">
        <f t="shared" si="130"/>
        <v>68900</v>
      </c>
      <c r="U1622">
        <f t="shared" si="95"/>
        <v>95800</v>
      </c>
      <c r="V1622">
        <f t="shared" si="131"/>
        <v>72.100000000000009</v>
      </c>
      <c r="W1622">
        <f t="shared" si="131"/>
        <v>13.6</v>
      </c>
      <c r="X1622">
        <f t="shared" si="131"/>
        <v>66700</v>
      </c>
      <c r="Y1622">
        <f t="shared" si="96"/>
        <v>92200</v>
      </c>
      <c r="Z1622">
        <f t="shared" si="132"/>
        <v>72.3</v>
      </c>
      <c r="AA1622">
        <f t="shared" si="132"/>
        <v>14.500000000000002</v>
      </c>
      <c r="AB1622">
        <f t="shared" si="132"/>
        <v>64800</v>
      </c>
      <c r="AC1622">
        <f t="shared" si="97"/>
        <v>93900</v>
      </c>
      <c r="AD1622">
        <f t="shared" si="133"/>
        <v>69</v>
      </c>
      <c r="AE1622">
        <f t="shared" si="133"/>
        <v>14.2</v>
      </c>
      <c r="AF1622">
        <f t="shared" si="133"/>
        <v>74400</v>
      </c>
      <c r="AG1622">
        <f t="shared" si="98"/>
        <v>98200</v>
      </c>
      <c r="AH1622">
        <f t="shared" si="134"/>
        <v>75.8</v>
      </c>
      <c r="AI1622">
        <f t="shared" si="134"/>
        <v>15.1</v>
      </c>
      <c r="AJ1622">
        <f t="shared" si="134"/>
        <v>74300</v>
      </c>
      <c r="AK1622">
        <f t="shared" si="99"/>
        <v>101200</v>
      </c>
      <c r="AL1622">
        <f t="shared" si="135"/>
        <v>73.499999999999986</v>
      </c>
      <c r="AM1622">
        <f t="shared" si="135"/>
        <v>14.299999999999999</v>
      </c>
      <c r="AN1622">
        <f t="shared" si="135"/>
        <v>75600</v>
      </c>
      <c r="AO1622">
        <f t="shared" si="100"/>
        <v>101200</v>
      </c>
      <c r="AP1622">
        <f t="shared" si="136"/>
        <v>74.600000000000009</v>
      </c>
      <c r="AQ1622">
        <f t="shared" si="136"/>
        <v>13.600000000000001</v>
      </c>
      <c r="AR1622">
        <f t="shared" si="136"/>
        <v>78500</v>
      </c>
      <c r="AS1622">
        <f t="shared" si="101"/>
        <v>101200</v>
      </c>
      <c r="AT1622">
        <f t="shared" si="137"/>
        <v>77.500000000000014</v>
      </c>
      <c r="AU1622">
        <f t="shared" si="137"/>
        <v>13.8</v>
      </c>
      <c r="AV1622">
        <f t="shared" si="137"/>
        <v>78500</v>
      </c>
      <c r="AW1622">
        <f t="shared" si="102"/>
        <v>102200</v>
      </c>
      <c r="AX1622">
        <f t="shared" si="138"/>
        <v>76.800000000000011</v>
      </c>
      <c r="AY1622">
        <f t="shared" si="138"/>
        <v>14.399999999999999</v>
      </c>
      <c r="AZ1622">
        <f t="shared" si="138"/>
        <v>86200</v>
      </c>
      <c r="BA1622">
        <f t="shared" si="103"/>
        <v>106100</v>
      </c>
      <c r="BB1622">
        <f t="shared" si="139"/>
        <v>81.300000000000011</v>
      </c>
      <c r="BC1622">
        <f t="shared" si="139"/>
        <v>15.5</v>
      </c>
      <c r="BD1622">
        <f t="shared" si="139"/>
        <v>75500</v>
      </c>
      <c r="BE1622">
        <f t="shared" si="104"/>
        <v>99100</v>
      </c>
      <c r="BF1622">
        <f t="shared" si="140"/>
        <v>76.099999999999994</v>
      </c>
      <c r="BG1622">
        <f t="shared" si="140"/>
        <v>15.399999999999999</v>
      </c>
      <c r="BH1622">
        <f t="shared" si="140"/>
        <v>80900</v>
      </c>
      <c r="BI1622">
        <f t="shared" si="105"/>
        <v>104700</v>
      </c>
      <c r="BJ1622">
        <f t="shared" si="141"/>
        <v>77.2</v>
      </c>
      <c r="BK1622">
        <f t="shared" si="141"/>
        <v>15.500000000000002</v>
      </c>
      <c r="BL1622">
        <f t="shared" si="141"/>
        <v>80000</v>
      </c>
      <c r="BM1622">
        <f t="shared" si="106"/>
        <v>108600</v>
      </c>
      <c r="BN1622">
        <f t="shared" si="142"/>
        <v>73.600000000000009</v>
      </c>
      <c r="BO1622">
        <f t="shared" si="142"/>
        <v>15.600000000000001</v>
      </c>
      <c r="BP1622">
        <f t="shared" si="142"/>
        <v>82300</v>
      </c>
      <c r="BQ1622">
        <f t="shared" si="107"/>
        <v>109400</v>
      </c>
      <c r="BR1622">
        <f t="shared" si="143"/>
        <v>75.100000000000009</v>
      </c>
      <c r="BS1622">
        <f t="shared" si="143"/>
        <v>14.1</v>
      </c>
      <c r="BT1622">
        <f t="shared" si="143"/>
        <v>81000</v>
      </c>
      <c r="BU1622">
        <f t="shared" si="108"/>
        <v>100400</v>
      </c>
      <c r="BV1622">
        <f t="shared" si="109"/>
        <v>80.800000000000011</v>
      </c>
    </row>
    <row r="1623" spans="1:74" x14ac:dyDescent="0.3">
      <c r="A1623" t="s">
        <v>180</v>
      </c>
      <c r="B1623" t="str">
        <f>VLOOKUP(A1623,'class and classification'!$A$1:$B$338,2,FALSE)</f>
        <v>Predominantly Urban</v>
      </c>
      <c r="C1623" t="str">
        <f>VLOOKUP(A1623,'class and classification'!$A$1:$C$338,3,FALSE)</f>
        <v>L</v>
      </c>
      <c r="D1623">
        <f t="shared" si="90"/>
        <v>51100</v>
      </c>
      <c r="E1623">
        <f t="shared" si="91"/>
        <v>89600</v>
      </c>
      <c r="F1623">
        <f t="shared" si="127"/>
        <v>57.1</v>
      </c>
      <c r="G1623">
        <f t="shared" si="127"/>
        <v>13.3</v>
      </c>
      <c r="H1623">
        <f t="shared" si="127"/>
        <v>51800</v>
      </c>
      <c r="I1623">
        <f t="shared" si="92"/>
        <v>96200</v>
      </c>
      <c r="J1623">
        <f t="shared" si="128"/>
        <v>53.8</v>
      </c>
      <c r="K1623">
        <f t="shared" si="128"/>
        <v>12.9</v>
      </c>
      <c r="L1623">
        <f t="shared" si="128"/>
        <v>49000</v>
      </c>
      <c r="M1623">
        <f t="shared" si="93"/>
        <v>94400</v>
      </c>
      <c r="N1623">
        <f t="shared" si="129"/>
        <v>52.1</v>
      </c>
      <c r="O1623">
        <f t="shared" si="129"/>
        <v>14</v>
      </c>
      <c r="P1623">
        <f t="shared" si="129"/>
        <v>45400</v>
      </c>
      <c r="Q1623">
        <f t="shared" si="94"/>
        <v>91400</v>
      </c>
      <c r="R1623">
        <f t="shared" si="130"/>
        <v>49.6</v>
      </c>
      <c r="S1623">
        <f t="shared" si="130"/>
        <v>13.799999999999999</v>
      </c>
      <c r="T1623">
        <f t="shared" si="130"/>
        <v>53300</v>
      </c>
      <c r="U1623">
        <f t="shared" si="95"/>
        <v>95900</v>
      </c>
      <c r="V1623">
        <f t="shared" si="131"/>
        <v>55.599999999999994</v>
      </c>
      <c r="W1623">
        <f t="shared" si="131"/>
        <v>14.100000000000001</v>
      </c>
      <c r="X1623">
        <f t="shared" si="131"/>
        <v>56600</v>
      </c>
      <c r="Y1623">
        <f t="shared" si="96"/>
        <v>96900</v>
      </c>
      <c r="Z1623">
        <f t="shared" si="132"/>
        <v>58.3</v>
      </c>
      <c r="AA1623">
        <f t="shared" si="132"/>
        <v>14.1</v>
      </c>
      <c r="AB1623">
        <f t="shared" si="132"/>
        <v>54500</v>
      </c>
      <c r="AC1623">
        <f t="shared" si="97"/>
        <v>95300</v>
      </c>
      <c r="AD1623">
        <f t="shared" si="133"/>
        <v>57.099999999999994</v>
      </c>
      <c r="AE1623">
        <f t="shared" si="133"/>
        <v>12.899999999999999</v>
      </c>
      <c r="AF1623">
        <f t="shared" si="133"/>
        <v>58600</v>
      </c>
      <c r="AG1623">
        <f t="shared" si="98"/>
        <v>94800</v>
      </c>
      <c r="AH1623">
        <f t="shared" si="134"/>
        <v>62</v>
      </c>
      <c r="AI1623">
        <f t="shared" si="134"/>
        <v>14.3</v>
      </c>
      <c r="AJ1623">
        <f t="shared" si="134"/>
        <v>59500</v>
      </c>
      <c r="AK1623">
        <f t="shared" si="99"/>
        <v>97500</v>
      </c>
      <c r="AL1623">
        <f t="shared" si="135"/>
        <v>61.1</v>
      </c>
      <c r="AM1623">
        <f t="shared" si="135"/>
        <v>14.200000000000001</v>
      </c>
      <c r="AN1623">
        <f t="shared" si="135"/>
        <v>63700</v>
      </c>
      <c r="AO1623">
        <f t="shared" si="100"/>
        <v>100200</v>
      </c>
      <c r="AP1623">
        <f t="shared" si="136"/>
        <v>63.7</v>
      </c>
      <c r="AQ1623">
        <f t="shared" si="136"/>
        <v>15.600000000000001</v>
      </c>
      <c r="AR1623">
        <f t="shared" si="136"/>
        <v>63400</v>
      </c>
      <c r="AS1623">
        <f t="shared" si="101"/>
        <v>102200</v>
      </c>
      <c r="AT1623">
        <f t="shared" si="137"/>
        <v>62</v>
      </c>
      <c r="AU1623">
        <f t="shared" si="137"/>
        <v>15.899999999999999</v>
      </c>
      <c r="AV1623">
        <f t="shared" si="137"/>
        <v>60200</v>
      </c>
      <c r="AW1623">
        <f t="shared" si="102"/>
        <v>104600</v>
      </c>
      <c r="AX1623">
        <f t="shared" si="138"/>
        <v>57.7</v>
      </c>
      <c r="AY1623">
        <f t="shared" si="138"/>
        <v>15.1</v>
      </c>
      <c r="AZ1623">
        <f t="shared" si="138"/>
        <v>60900</v>
      </c>
      <c r="BA1623">
        <f t="shared" si="103"/>
        <v>105700</v>
      </c>
      <c r="BB1623">
        <f t="shared" si="139"/>
        <v>57.599999999999994</v>
      </c>
      <c r="BC1623">
        <f t="shared" si="139"/>
        <v>14.100000000000001</v>
      </c>
      <c r="BD1623">
        <f t="shared" si="139"/>
        <v>64400</v>
      </c>
      <c r="BE1623">
        <f t="shared" si="104"/>
        <v>106800</v>
      </c>
      <c r="BF1623">
        <f t="shared" si="140"/>
        <v>60.199999999999996</v>
      </c>
      <c r="BG1623">
        <f t="shared" si="140"/>
        <v>14</v>
      </c>
      <c r="BH1623">
        <f t="shared" si="140"/>
        <v>63700</v>
      </c>
      <c r="BI1623">
        <f t="shared" si="105"/>
        <v>107000</v>
      </c>
      <c r="BJ1623">
        <f t="shared" si="141"/>
        <v>59.600000000000009</v>
      </c>
      <c r="BK1623">
        <f t="shared" si="141"/>
        <v>14.1</v>
      </c>
      <c r="BL1623">
        <f t="shared" si="141"/>
        <v>67000</v>
      </c>
      <c r="BM1623">
        <f t="shared" si="106"/>
        <v>107000</v>
      </c>
      <c r="BN1623">
        <f t="shared" si="142"/>
        <v>62.7</v>
      </c>
      <c r="BO1623">
        <f t="shared" si="142"/>
        <v>13.6</v>
      </c>
      <c r="BP1623">
        <f t="shared" si="142"/>
        <v>70800</v>
      </c>
      <c r="BQ1623">
        <f t="shared" si="107"/>
        <v>105000</v>
      </c>
      <c r="BR1623">
        <f t="shared" si="143"/>
        <v>67.3</v>
      </c>
      <c r="BS1623">
        <f t="shared" si="143"/>
        <v>18.100000000000001</v>
      </c>
      <c r="BT1623">
        <f t="shared" si="143"/>
        <v>69000</v>
      </c>
      <c r="BU1623">
        <f t="shared" si="108"/>
        <v>104400</v>
      </c>
      <c r="BV1623">
        <f t="shared" si="109"/>
        <v>66.099999999999994</v>
      </c>
    </row>
    <row r="1624" spans="1:74" x14ac:dyDescent="0.3">
      <c r="A1624" t="s">
        <v>181</v>
      </c>
      <c r="B1624" t="str">
        <f>VLOOKUP(A1624,'class and classification'!$A$1:$B$338,2,FALSE)</f>
        <v>Predominantly Urban</v>
      </c>
      <c r="C1624" t="str">
        <f>VLOOKUP(A1624,'class and classification'!$A$1:$C$338,3,FALSE)</f>
        <v>L</v>
      </c>
      <c r="D1624">
        <f t="shared" si="90"/>
        <v>48300</v>
      </c>
      <c r="E1624">
        <f t="shared" si="91"/>
        <v>94600</v>
      </c>
      <c r="F1624">
        <f t="shared" si="127"/>
        <v>51.2</v>
      </c>
      <c r="G1624">
        <f t="shared" si="127"/>
        <v>12.799999999999999</v>
      </c>
      <c r="H1624">
        <f t="shared" si="127"/>
        <v>52600</v>
      </c>
      <c r="I1624">
        <f t="shared" si="92"/>
        <v>101400</v>
      </c>
      <c r="J1624">
        <f t="shared" si="128"/>
        <v>51.9</v>
      </c>
      <c r="K1624">
        <f t="shared" si="128"/>
        <v>12.7</v>
      </c>
      <c r="L1624">
        <f t="shared" si="128"/>
        <v>53300</v>
      </c>
      <c r="M1624">
        <f t="shared" si="93"/>
        <v>105700</v>
      </c>
      <c r="N1624">
        <f t="shared" si="129"/>
        <v>50.6</v>
      </c>
      <c r="O1624">
        <f t="shared" si="129"/>
        <v>13.399999999999999</v>
      </c>
      <c r="P1624">
        <f t="shared" si="129"/>
        <v>58200</v>
      </c>
      <c r="Q1624">
        <f t="shared" si="94"/>
        <v>107600</v>
      </c>
      <c r="R1624">
        <f t="shared" si="130"/>
        <v>54</v>
      </c>
      <c r="S1624">
        <f t="shared" si="130"/>
        <v>14.6</v>
      </c>
      <c r="T1624">
        <f t="shared" si="130"/>
        <v>53800</v>
      </c>
      <c r="U1624">
        <f t="shared" si="95"/>
        <v>107000</v>
      </c>
      <c r="V1624">
        <f t="shared" si="131"/>
        <v>50.300000000000004</v>
      </c>
      <c r="W1624">
        <f t="shared" si="131"/>
        <v>13.5</v>
      </c>
      <c r="X1624">
        <f t="shared" si="131"/>
        <v>55600</v>
      </c>
      <c r="Y1624">
        <f t="shared" si="96"/>
        <v>112200</v>
      </c>
      <c r="Z1624">
        <f t="shared" si="132"/>
        <v>49.5</v>
      </c>
      <c r="AA1624">
        <f t="shared" si="132"/>
        <v>14.000000000000002</v>
      </c>
      <c r="AB1624">
        <f t="shared" si="132"/>
        <v>63300</v>
      </c>
      <c r="AC1624">
        <f t="shared" si="97"/>
        <v>112700</v>
      </c>
      <c r="AD1624">
        <f t="shared" si="133"/>
        <v>56.2</v>
      </c>
      <c r="AE1624">
        <f t="shared" si="133"/>
        <v>13.400000000000002</v>
      </c>
      <c r="AF1624">
        <f t="shared" si="133"/>
        <v>61200</v>
      </c>
      <c r="AG1624">
        <f t="shared" si="98"/>
        <v>123600</v>
      </c>
      <c r="AH1624">
        <f t="shared" si="134"/>
        <v>49.5</v>
      </c>
      <c r="AI1624">
        <f t="shared" si="134"/>
        <v>12.299999999999999</v>
      </c>
      <c r="AJ1624">
        <f t="shared" si="134"/>
        <v>71100</v>
      </c>
      <c r="AK1624">
        <f t="shared" si="99"/>
        <v>122500</v>
      </c>
      <c r="AL1624">
        <f t="shared" si="135"/>
        <v>58.1</v>
      </c>
      <c r="AM1624">
        <f t="shared" si="135"/>
        <v>14.1</v>
      </c>
      <c r="AN1624">
        <f t="shared" si="135"/>
        <v>72300</v>
      </c>
      <c r="AO1624">
        <f t="shared" si="100"/>
        <v>129300</v>
      </c>
      <c r="AP1624">
        <f t="shared" si="136"/>
        <v>56</v>
      </c>
      <c r="AQ1624">
        <f t="shared" si="136"/>
        <v>13.8</v>
      </c>
      <c r="AR1624">
        <f t="shared" si="136"/>
        <v>66400</v>
      </c>
      <c r="AS1624">
        <f t="shared" si="101"/>
        <v>124800</v>
      </c>
      <c r="AT1624">
        <f t="shared" si="137"/>
        <v>53.3</v>
      </c>
      <c r="AU1624">
        <f t="shared" si="137"/>
        <v>14.700000000000001</v>
      </c>
      <c r="AV1624">
        <f t="shared" si="137"/>
        <v>80200</v>
      </c>
      <c r="AW1624">
        <f t="shared" si="102"/>
        <v>135500</v>
      </c>
      <c r="AX1624">
        <f t="shared" si="138"/>
        <v>59.2</v>
      </c>
      <c r="AY1624">
        <f t="shared" si="138"/>
        <v>16.7</v>
      </c>
      <c r="AZ1624">
        <f t="shared" si="138"/>
        <v>72900</v>
      </c>
      <c r="BA1624">
        <f t="shared" si="103"/>
        <v>139500</v>
      </c>
      <c r="BB1624">
        <f t="shared" si="139"/>
        <v>52.3</v>
      </c>
      <c r="BC1624">
        <f t="shared" si="139"/>
        <v>15</v>
      </c>
      <c r="BD1624">
        <f t="shared" si="139"/>
        <v>86300</v>
      </c>
      <c r="BE1624">
        <f t="shared" si="104"/>
        <v>145700</v>
      </c>
      <c r="BF1624">
        <f t="shared" si="140"/>
        <v>59.400000000000006</v>
      </c>
      <c r="BG1624">
        <f t="shared" si="140"/>
        <v>14.3</v>
      </c>
      <c r="BH1624">
        <f t="shared" si="140"/>
        <v>90600</v>
      </c>
      <c r="BI1624">
        <f t="shared" si="105"/>
        <v>150200</v>
      </c>
      <c r="BJ1624">
        <f t="shared" si="141"/>
        <v>60.300000000000004</v>
      </c>
      <c r="BK1624">
        <f t="shared" si="141"/>
        <v>14.600000000000001</v>
      </c>
      <c r="BL1624">
        <f t="shared" si="141"/>
        <v>93900</v>
      </c>
      <c r="BM1624">
        <f t="shared" si="106"/>
        <v>144800</v>
      </c>
      <c r="BN1624">
        <f t="shared" si="142"/>
        <v>64.8</v>
      </c>
      <c r="BO1624">
        <f t="shared" si="142"/>
        <v>17.100000000000001</v>
      </c>
      <c r="BP1624">
        <f t="shared" si="142"/>
        <v>90500</v>
      </c>
      <c r="BQ1624">
        <f t="shared" si="107"/>
        <v>135000</v>
      </c>
      <c r="BR1624">
        <f t="shared" si="143"/>
        <v>67</v>
      </c>
      <c r="BS1624">
        <f t="shared" si="143"/>
        <v>18.7</v>
      </c>
      <c r="BT1624">
        <f t="shared" si="143"/>
        <v>95400</v>
      </c>
      <c r="BU1624">
        <f t="shared" si="108"/>
        <v>148200</v>
      </c>
      <c r="BV1624">
        <f t="shared" si="109"/>
        <v>64.399999999999991</v>
      </c>
    </row>
    <row r="1625" spans="1:74" x14ac:dyDescent="0.3">
      <c r="A1625" t="s">
        <v>182</v>
      </c>
      <c r="B1625" t="str">
        <f>VLOOKUP(A1625,'class and classification'!$A$1:$B$338,2,FALSE)</f>
        <v>Predominantly Urban</v>
      </c>
      <c r="C1625" t="str">
        <f>VLOOKUP(A1625,'class and classification'!$A$1:$C$338,3,FALSE)</f>
        <v>UA</v>
      </c>
      <c r="D1625">
        <f t="shared" si="90"/>
        <v>33900</v>
      </c>
      <c r="E1625">
        <f t="shared" si="91"/>
        <v>59500</v>
      </c>
      <c r="F1625">
        <f t="shared" si="127"/>
        <v>57.2</v>
      </c>
      <c r="G1625">
        <f t="shared" si="127"/>
        <v>8.4</v>
      </c>
      <c r="H1625">
        <f t="shared" si="127"/>
        <v>35700</v>
      </c>
      <c r="I1625">
        <f t="shared" si="92"/>
        <v>59800</v>
      </c>
      <c r="J1625">
        <f t="shared" si="128"/>
        <v>59.5</v>
      </c>
      <c r="K1625">
        <f t="shared" si="128"/>
        <v>8.5</v>
      </c>
      <c r="L1625">
        <f t="shared" si="128"/>
        <v>35000</v>
      </c>
      <c r="M1625">
        <f t="shared" si="93"/>
        <v>60100</v>
      </c>
      <c r="N1625">
        <f t="shared" si="129"/>
        <v>58.2</v>
      </c>
      <c r="O1625">
        <f t="shared" si="129"/>
        <v>8.8000000000000007</v>
      </c>
      <c r="P1625">
        <f t="shared" si="129"/>
        <v>36800</v>
      </c>
      <c r="Q1625">
        <f t="shared" si="94"/>
        <v>61200</v>
      </c>
      <c r="R1625">
        <f t="shared" si="130"/>
        <v>60</v>
      </c>
      <c r="S1625">
        <f t="shared" si="130"/>
        <v>9.4</v>
      </c>
      <c r="T1625">
        <f t="shared" si="130"/>
        <v>35700</v>
      </c>
      <c r="U1625">
        <f t="shared" si="95"/>
        <v>63200</v>
      </c>
      <c r="V1625">
        <f t="shared" si="131"/>
        <v>56.4</v>
      </c>
      <c r="W1625">
        <f t="shared" si="131"/>
        <v>9.8000000000000007</v>
      </c>
      <c r="X1625">
        <f t="shared" si="131"/>
        <v>34400</v>
      </c>
      <c r="Y1625">
        <f t="shared" si="96"/>
        <v>60500</v>
      </c>
      <c r="Z1625">
        <f t="shared" si="132"/>
        <v>56.9</v>
      </c>
      <c r="AA1625">
        <f t="shared" si="132"/>
        <v>10.3</v>
      </c>
      <c r="AB1625">
        <f t="shared" si="132"/>
        <v>35400</v>
      </c>
      <c r="AC1625">
        <f t="shared" si="97"/>
        <v>61800</v>
      </c>
      <c r="AD1625">
        <f t="shared" si="133"/>
        <v>57.5</v>
      </c>
      <c r="AE1625">
        <f t="shared" si="133"/>
        <v>10.599999999999998</v>
      </c>
      <c r="AF1625">
        <f t="shared" si="133"/>
        <v>34100</v>
      </c>
      <c r="AG1625">
        <f t="shared" si="98"/>
        <v>60500</v>
      </c>
      <c r="AH1625">
        <f t="shared" si="134"/>
        <v>56.5</v>
      </c>
      <c r="AI1625">
        <f t="shared" si="134"/>
        <v>10</v>
      </c>
      <c r="AJ1625">
        <f t="shared" si="134"/>
        <v>35400</v>
      </c>
      <c r="AK1625">
        <f t="shared" si="99"/>
        <v>59400</v>
      </c>
      <c r="AL1625">
        <f t="shared" si="135"/>
        <v>59.5</v>
      </c>
      <c r="AM1625">
        <f t="shared" si="135"/>
        <v>9.7000000000000011</v>
      </c>
      <c r="AN1625">
        <f t="shared" si="135"/>
        <v>35900</v>
      </c>
      <c r="AO1625">
        <f t="shared" si="100"/>
        <v>63700</v>
      </c>
      <c r="AP1625">
        <f t="shared" si="136"/>
        <v>56.3</v>
      </c>
      <c r="AQ1625">
        <f t="shared" si="136"/>
        <v>9.1</v>
      </c>
      <c r="AR1625">
        <f t="shared" si="136"/>
        <v>36700</v>
      </c>
      <c r="AS1625">
        <f t="shared" si="101"/>
        <v>62700</v>
      </c>
      <c r="AT1625">
        <f t="shared" si="137"/>
        <v>58.5</v>
      </c>
      <c r="AU1625">
        <f t="shared" si="137"/>
        <v>9.1</v>
      </c>
      <c r="AV1625">
        <f t="shared" si="137"/>
        <v>39900</v>
      </c>
      <c r="AW1625">
        <f t="shared" si="102"/>
        <v>65700</v>
      </c>
      <c r="AX1625">
        <f t="shared" si="138"/>
        <v>60.8</v>
      </c>
      <c r="AY1625">
        <f t="shared" si="138"/>
        <v>8.8000000000000007</v>
      </c>
      <c r="AZ1625">
        <f t="shared" si="138"/>
        <v>39900</v>
      </c>
      <c r="BA1625">
        <f t="shared" si="103"/>
        <v>65100</v>
      </c>
      <c r="BB1625">
        <f t="shared" si="139"/>
        <v>61.300000000000004</v>
      </c>
      <c r="BC1625">
        <f t="shared" si="139"/>
        <v>9.3000000000000007</v>
      </c>
      <c r="BD1625">
        <f t="shared" si="139"/>
        <v>39200</v>
      </c>
      <c r="BE1625">
        <f t="shared" si="104"/>
        <v>65900</v>
      </c>
      <c r="BF1625">
        <f t="shared" si="140"/>
        <v>59.5</v>
      </c>
      <c r="BG1625">
        <f t="shared" si="140"/>
        <v>9.4</v>
      </c>
      <c r="BH1625">
        <f t="shared" si="140"/>
        <v>40700</v>
      </c>
      <c r="BI1625">
        <f t="shared" si="105"/>
        <v>67700</v>
      </c>
      <c r="BJ1625">
        <f t="shared" si="141"/>
        <v>60.2</v>
      </c>
      <c r="BK1625">
        <f t="shared" si="141"/>
        <v>9.6000000000000014</v>
      </c>
      <c r="BL1625">
        <f t="shared" si="141"/>
        <v>40800</v>
      </c>
      <c r="BM1625">
        <f t="shared" si="106"/>
        <v>66200</v>
      </c>
      <c r="BN1625">
        <f t="shared" si="142"/>
        <v>61.599999999999994</v>
      </c>
      <c r="BO1625">
        <f t="shared" si="142"/>
        <v>10.199999999999999</v>
      </c>
      <c r="BP1625">
        <f t="shared" si="142"/>
        <v>40500</v>
      </c>
      <c r="BQ1625">
        <f t="shared" si="107"/>
        <v>63500</v>
      </c>
      <c r="BR1625">
        <f t="shared" si="143"/>
        <v>63.800000000000004</v>
      </c>
      <c r="BS1625">
        <f t="shared" si="143"/>
        <v>12</v>
      </c>
      <c r="BT1625">
        <f t="shared" si="143"/>
        <v>37400</v>
      </c>
      <c r="BU1625">
        <f t="shared" si="108"/>
        <v>61500</v>
      </c>
      <c r="BV1625">
        <f t="shared" si="109"/>
        <v>60.800000000000004</v>
      </c>
    </row>
    <row r="1626" spans="1:74" x14ac:dyDescent="0.3">
      <c r="A1626" t="s">
        <v>183</v>
      </c>
      <c r="B1626" t="str">
        <f>VLOOKUP(A1626,'class and classification'!$A$1:$B$338,2,FALSE)</f>
        <v>Predominantly Urban</v>
      </c>
      <c r="C1626" t="str">
        <f>VLOOKUP(A1626,'class and classification'!$A$1:$C$338,3,FALSE)</f>
        <v>UA</v>
      </c>
      <c r="D1626">
        <f t="shared" si="90"/>
        <v>77700</v>
      </c>
      <c r="E1626">
        <f t="shared" si="91"/>
        <v>129100</v>
      </c>
      <c r="F1626">
        <f t="shared" si="127"/>
        <v>60.2</v>
      </c>
      <c r="G1626">
        <f t="shared" si="127"/>
        <v>9.3000000000000007</v>
      </c>
      <c r="H1626">
        <f t="shared" si="127"/>
        <v>73700</v>
      </c>
      <c r="I1626">
        <f t="shared" si="92"/>
        <v>125300</v>
      </c>
      <c r="J1626">
        <f t="shared" si="128"/>
        <v>58.899999999999991</v>
      </c>
      <c r="K1626">
        <f t="shared" si="128"/>
        <v>9.6999999999999993</v>
      </c>
      <c r="L1626">
        <f t="shared" si="128"/>
        <v>77000</v>
      </c>
      <c r="M1626">
        <f t="shared" si="93"/>
        <v>131400</v>
      </c>
      <c r="N1626">
        <f t="shared" si="129"/>
        <v>58.7</v>
      </c>
      <c r="O1626">
        <f t="shared" si="129"/>
        <v>9</v>
      </c>
      <c r="P1626">
        <f t="shared" si="129"/>
        <v>82100</v>
      </c>
      <c r="Q1626">
        <f t="shared" si="94"/>
        <v>132900</v>
      </c>
      <c r="R1626">
        <f t="shared" si="130"/>
        <v>61.8</v>
      </c>
      <c r="S1626">
        <f t="shared" si="130"/>
        <v>9.5</v>
      </c>
      <c r="T1626">
        <f t="shared" si="130"/>
        <v>80700</v>
      </c>
      <c r="U1626">
        <f t="shared" si="95"/>
        <v>136500</v>
      </c>
      <c r="V1626">
        <f t="shared" si="131"/>
        <v>59.2</v>
      </c>
      <c r="W1626">
        <f t="shared" si="131"/>
        <v>9.5</v>
      </c>
      <c r="X1626">
        <f t="shared" si="131"/>
        <v>77300</v>
      </c>
      <c r="Y1626">
        <f t="shared" si="96"/>
        <v>137000</v>
      </c>
      <c r="Z1626">
        <f t="shared" si="132"/>
        <v>56.399999999999991</v>
      </c>
      <c r="AA1626">
        <f t="shared" si="132"/>
        <v>9.6</v>
      </c>
      <c r="AB1626">
        <f t="shared" si="132"/>
        <v>83900</v>
      </c>
      <c r="AC1626">
        <f t="shared" si="97"/>
        <v>136900</v>
      </c>
      <c r="AD1626">
        <f t="shared" si="133"/>
        <v>61.3</v>
      </c>
      <c r="AE1626">
        <f t="shared" si="133"/>
        <v>10</v>
      </c>
      <c r="AF1626">
        <f t="shared" si="133"/>
        <v>83500</v>
      </c>
      <c r="AG1626">
        <f t="shared" si="98"/>
        <v>137000</v>
      </c>
      <c r="AH1626">
        <f t="shared" si="134"/>
        <v>61</v>
      </c>
      <c r="AI1626">
        <f t="shared" si="134"/>
        <v>10.000000000000002</v>
      </c>
      <c r="AJ1626">
        <f t="shared" si="134"/>
        <v>86300</v>
      </c>
      <c r="AK1626">
        <f t="shared" si="99"/>
        <v>140500</v>
      </c>
      <c r="AL1626">
        <f t="shared" si="135"/>
        <v>61.599999999999994</v>
      </c>
      <c r="AM1626">
        <f t="shared" si="135"/>
        <v>9.9</v>
      </c>
      <c r="AN1626">
        <f t="shared" si="135"/>
        <v>89500</v>
      </c>
      <c r="AO1626">
        <f t="shared" si="100"/>
        <v>143900</v>
      </c>
      <c r="AP1626">
        <f t="shared" si="136"/>
        <v>62.199999999999996</v>
      </c>
      <c r="AQ1626">
        <f t="shared" si="136"/>
        <v>9.6</v>
      </c>
      <c r="AR1626">
        <f t="shared" si="136"/>
        <v>98600</v>
      </c>
      <c r="AS1626">
        <f t="shared" si="101"/>
        <v>148200</v>
      </c>
      <c r="AT1626">
        <f t="shared" si="137"/>
        <v>66.5</v>
      </c>
      <c r="AU1626">
        <f t="shared" si="137"/>
        <v>9.6999999999999993</v>
      </c>
      <c r="AV1626">
        <f t="shared" si="137"/>
        <v>92200</v>
      </c>
      <c r="AW1626">
        <f t="shared" si="102"/>
        <v>146100</v>
      </c>
      <c r="AX1626">
        <f t="shared" si="138"/>
        <v>63.1</v>
      </c>
      <c r="AY1626">
        <f t="shared" si="138"/>
        <v>9.6999999999999993</v>
      </c>
      <c r="AZ1626">
        <f t="shared" si="138"/>
        <v>100200</v>
      </c>
      <c r="BA1626">
        <f t="shared" si="103"/>
        <v>154200</v>
      </c>
      <c r="BB1626">
        <f t="shared" si="139"/>
        <v>65</v>
      </c>
      <c r="BC1626">
        <f t="shared" si="139"/>
        <v>10.200000000000001</v>
      </c>
      <c r="BD1626">
        <f t="shared" si="139"/>
        <v>99600</v>
      </c>
      <c r="BE1626">
        <f t="shared" si="104"/>
        <v>152100</v>
      </c>
      <c r="BF1626">
        <f t="shared" si="140"/>
        <v>65.5</v>
      </c>
      <c r="BG1626">
        <f t="shared" si="140"/>
        <v>10.6</v>
      </c>
      <c r="BH1626">
        <f t="shared" si="140"/>
        <v>102900</v>
      </c>
      <c r="BI1626">
        <f t="shared" si="105"/>
        <v>151300</v>
      </c>
      <c r="BJ1626">
        <f t="shared" si="141"/>
        <v>68.099999999999994</v>
      </c>
      <c r="BK1626">
        <f t="shared" si="141"/>
        <v>11.4</v>
      </c>
      <c r="BL1626">
        <f t="shared" si="141"/>
        <v>105700</v>
      </c>
      <c r="BM1626">
        <f t="shared" si="106"/>
        <v>162900</v>
      </c>
      <c r="BN1626">
        <f t="shared" si="142"/>
        <v>65</v>
      </c>
      <c r="BO1626">
        <f t="shared" si="142"/>
        <v>11.5</v>
      </c>
      <c r="BP1626">
        <f t="shared" si="142"/>
        <v>110600</v>
      </c>
      <c r="BQ1626">
        <f t="shared" si="107"/>
        <v>160300</v>
      </c>
      <c r="BR1626">
        <f t="shared" si="143"/>
        <v>69.099999999999994</v>
      </c>
      <c r="BS1626">
        <f t="shared" si="143"/>
        <v>13.100000000000001</v>
      </c>
      <c r="BT1626">
        <f t="shared" si="143"/>
        <v>107000</v>
      </c>
      <c r="BU1626">
        <f t="shared" si="108"/>
        <v>163700</v>
      </c>
      <c r="BV1626">
        <f t="shared" si="109"/>
        <v>65.3</v>
      </c>
    </row>
    <row r="1627" spans="1:74" x14ac:dyDescent="0.3">
      <c r="A1627" t="s">
        <v>184</v>
      </c>
      <c r="B1627" t="str">
        <f>VLOOKUP(A1627,'class and classification'!$A$1:$B$338,2,FALSE)</f>
        <v>Predominantly Rural</v>
      </c>
      <c r="C1627" t="str">
        <f>VLOOKUP(A1627,'class and classification'!$A$1:$C$338,3,FALSE)</f>
        <v>UA</v>
      </c>
      <c r="D1627">
        <f t="shared" si="90"/>
        <v>29100</v>
      </c>
      <c r="E1627">
        <f t="shared" si="91"/>
        <v>60200</v>
      </c>
      <c r="F1627">
        <f t="shared" ref="F1627:H1646" si="144">SUMIF($A$10:$A$1475,$A1627,F$10:F$1475)</f>
        <v>48.1</v>
      </c>
      <c r="G1627">
        <f t="shared" si="144"/>
        <v>8.1</v>
      </c>
      <c r="H1627">
        <f t="shared" si="144"/>
        <v>30600</v>
      </c>
      <c r="I1627">
        <f t="shared" si="92"/>
        <v>61300</v>
      </c>
      <c r="J1627">
        <f t="shared" ref="J1627:L1646" si="145">SUMIF($A$10:$A$1475,$A1627,J$10:J$1475)</f>
        <v>49.8</v>
      </c>
      <c r="K1627">
        <f t="shared" si="145"/>
        <v>8.6000000000000014</v>
      </c>
      <c r="L1627">
        <f t="shared" si="145"/>
        <v>31300</v>
      </c>
      <c r="M1627">
        <f t="shared" si="93"/>
        <v>59900</v>
      </c>
      <c r="N1627">
        <f t="shared" ref="N1627:P1646" si="146">SUMIF($A$10:$A$1475,$A1627,N$10:N$1475)</f>
        <v>52.1</v>
      </c>
      <c r="O1627">
        <f t="shared" si="146"/>
        <v>9.2999999999999989</v>
      </c>
      <c r="P1627">
        <f t="shared" si="146"/>
        <v>31400</v>
      </c>
      <c r="Q1627">
        <f t="shared" si="94"/>
        <v>59700</v>
      </c>
      <c r="R1627">
        <f t="shared" ref="R1627:T1646" si="147">SUMIF($A$10:$A$1475,$A1627,R$10:R$1475)</f>
        <v>52.400000000000006</v>
      </c>
      <c r="S1627">
        <f t="shared" si="147"/>
        <v>9.3000000000000007</v>
      </c>
      <c r="T1627">
        <f t="shared" si="147"/>
        <v>30100</v>
      </c>
      <c r="U1627">
        <f t="shared" si="95"/>
        <v>60000</v>
      </c>
      <c r="V1627">
        <f t="shared" ref="V1627:X1646" si="148">SUMIF($A$10:$A$1475,$A1627,V$10:V$1475)</f>
        <v>50.199999999999996</v>
      </c>
      <c r="W1627">
        <f t="shared" si="148"/>
        <v>10</v>
      </c>
      <c r="X1627">
        <f t="shared" si="148"/>
        <v>26500</v>
      </c>
      <c r="Y1627">
        <f t="shared" si="96"/>
        <v>55000</v>
      </c>
      <c r="Z1627">
        <f t="shared" ref="Z1627:AB1646" si="149">SUMIF($A$10:$A$1475,$A1627,Z$10:Z$1475)</f>
        <v>48.3</v>
      </c>
      <c r="AA1627">
        <f t="shared" si="149"/>
        <v>10.399999999999999</v>
      </c>
      <c r="AB1627">
        <f t="shared" si="149"/>
        <v>25100</v>
      </c>
      <c r="AC1627">
        <f t="shared" si="97"/>
        <v>52200</v>
      </c>
      <c r="AD1627">
        <f t="shared" ref="AD1627:AF1646" si="150">SUMIF($A$10:$A$1475,$A1627,AD$10:AD$1475)</f>
        <v>48</v>
      </c>
      <c r="AE1627">
        <f t="shared" si="150"/>
        <v>10.100000000000001</v>
      </c>
      <c r="AF1627">
        <f t="shared" si="150"/>
        <v>25300</v>
      </c>
      <c r="AG1627">
        <f t="shared" si="98"/>
        <v>52800</v>
      </c>
      <c r="AH1627">
        <f t="shared" ref="AH1627:AJ1646" si="151">SUMIF($A$10:$A$1475,$A1627,AH$10:AH$1475)</f>
        <v>48</v>
      </c>
      <c r="AI1627">
        <f t="shared" si="151"/>
        <v>9.8000000000000007</v>
      </c>
      <c r="AJ1627">
        <f t="shared" si="151"/>
        <v>28300</v>
      </c>
      <c r="AK1627">
        <f t="shared" si="99"/>
        <v>56600</v>
      </c>
      <c r="AL1627">
        <f t="shared" ref="AL1627:AN1646" si="152">SUMIF($A$10:$A$1475,$A1627,AL$10:AL$1475)</f>
        <v>50.199999999999996</v>
      </c>
      <c r="AM1627">
        <f t="shared" si="152"/>
        <v>9.1</v>
      </c>
      <c r="AN1627">
        <f t="shared" si="152"/>
        <v>30300</v>
      </c>
      <c r="AO1627">
        <f t="shared" si="100"/>
        <v>58000</v>
      </c>
      <c r="AP1627">
        <f t="shared" ref="AP1627:AR1646" si="153">SUMIF($A$10:$A$1475,$A1627,AP$10:AP$1475)</f>
        <v>52.300000000000004</v>
      </c>
      <c r="AQ1627">
        <f t="shared" si="153"/>
        <v>9</v>
      </c>
      <c r="AR1627">
        <f t="shared" si="153"/>
        <v>28700</v>
      </c>
      <c r="AS1627">
        <f t="shared" si="101"/>
        <v>57700</v>
      </c>
      <c r="AT1627">
        <f t="shared" ref="AT1627:AV1646" si="154">SUMIF($A$10:$A$1475,$A1627,AT$10:AT$1475)</f>
        <v>49.5</v>
      </c>
      <c r="AU1627">
        <f t="shared" si="154"/>
        <v>8.6999999999999993</v>
      </c>
      <c r="AV1627">
        <f t="shared" si="154"/>
        <v>31300</v>
      </c>
      <c r="AW1627">
        <f t="shared" si="102"/>
        <v>59700</v>
      </c>
      <c r="AX1627">
        <f t="shared" ref="AX1627:AZ1646" si="155">SUMIF($A$10:$A$1475,$A1627,AX$10:AX$1475)</f>
        <v>52.3</v>
      </c>
      <c r="AY1627">
        <f t="shared" si="155"/>
        <v>8.9</v>
      </c>
      <c r="AZ1627">
        <f t="shared" si="155"/>
        <v>31100</v>
      </c>
      <c r="BA1627">
        <f t="shared" si="103"/>
        <v>60000</v>
      </c>
      <c r="BB1627">
        <f t="shared" ref="BB1627:BD1646" si="156">SUMIF($A$10:$A$1475,$A1627,BB$10:BB$1475)</f>
        <v>51.800000000000004</v>
      </c>
      <c r="BC1627">
        <f t="shared" si="156"/>
        <v>9.3000000000000007</v>
      </c>
      <c r="BD1627">
        <f t="shared" si="156"/>
        <v>30300</v>
      </c>
      <c r="BE1627">
        <f t="shared" si="104"/>
        <v>59100</v>
      </c>
      <c r="BF1627">
        <f t="shared" ref="BF1627:BH1646" si="157">SUMIF($A$10:$A$1475,$A1627,BF$10:BF$1475)</f>
        <v>51.300000000000004</v>
      </c>
      <c r="BG1627">
        <f t="shared" si="157"/>
        <v>9</v>
      </c>
      <c r="BH1627">
        <f t="shared" si="157"/>
        <v>30400</v>
      </c>
      <c r="BI1627">
        <f t="shared" si="105"/>
        <v>59400</v>
      </c>
      <c r="BJ1627">
        <f t="shared" ref="BJ1627:BL1646" si="158">SUMIF($A$10:$A$1475,$A1627,BJ$10:BJ$1475)</f>
        <v>51.2</v>
      </c>
      <c r="BK1627">
        <f t="shared" si="158"/>
        <v>9.4</v>
      </c>
      <c r="BL1627">
        <f t="shared" si="158"/>
        <v>32500</v>
      </c>
      <c r="BM1627">
        <f t="shared" si="106"/>
        <v>60400</v>
      </c>
      <c r="BN1627">
        <f t="shared" ref="BN1627:BP1646" si="159">SUMIF($A$10:$A$1475,$A1627,BN$10:BN$1475)</f>
        <v>53.900000000000006</v>
      </c>
      <c r="BO1627">
        <f t="shared" si="159"/>
        <v>10.399999999999999</v>
      </c>
      <c r="BP1627">
        <f t="shared" si="159"/>
        <v>31200</v>
      </c>
      <c r="BQ1627">
        <f t="shared" si="107"/>
        <v>58400</v>
      </c>
      <c r="BR1627">
        <f t="shared" ref="BR1627:BT1646" si="160">SUMIF($A$10:$A$1475,$A1627,BR$10:BR$1475)</f>
        <v>53.099999999999994</v>
      </c>
      <c r="BS1627">
        <f t="shared" si="160"/>
        <v>11.7</v>
      </c>
      <c r="BT1627">
        <f t="shared" si="160"/>
        <v>29200</v>
      </c>
      <c r="BU1627">
        <f t="shared" si="108"/>
        <v>54800</v>
      </c>
      <c r="BV1627">
        <f t="shared" si="109"/>
        <v>53.2</v>
      </c>
    </row>
    <row r="1628" spans="1:74" x14ac:dyDescent="0.3">
      <c r="A1628" t="s">
        <v>185</v>
      </c>
      <c r="B1628" t="str">
        <f>VLOOKUP(A1628,'class and classification'!$A$1:$B$338,2,FALSE)</f>
        <v>Predominantly Urban</v>
      </c>
      <c r="C1628" t="str">
        <f>VLOOKUP(A1628,'class and classification'!$A$1:$C$338,3,FALSE)</f>
        <v>UA</v>
      </c>
      <c r="D1628">
        <f t="shared" si="90"/>
        <v>56400</v>
      </c>
      <c r="E1628">
        <f t="shared" si="91"/>
        <v>120000</v>
      </c>
      <c r="F1628">
        <f t="shared" si="144"/>
        <v>46.900000000000006</v>
      </c>
      <c r="G1628">
        <f t="shared" si="144"/>
        <v>8.5</v>
      </c>
      <c r="H1628">
        <f t="shared" si="144"/>
        <v>56100</v>
      </c>
      <c r="I1628">
        <f t="shared" si="92"/>
        <v>122800</v>
      </c>
      <c r="J1628">
        <f t="shared" si="145"/>
        <v>45.8</v>
      </c>
      <c r="K1628">
        <f t="shared" si="145"/>
        <v>8.8999999999999986</v>
      </c>
      <c r="L1628">
        <f t="shared" si="145"/>
        <v>59400</v>
      </c>
      <c r="M1628">
        <f t="shared" si="93"/>
        <v>123900</v>
      </c>
      <c r="N1628">
        <f t="shared" si="146"/>
        <v>48</v>
      </c>
      <c r="O1628">
        <f t="shared" si="146"/>
        <v>9</v>
      </c>
      <c r="P1628">
        <f t="shared" si="146"/>
        <v>63400</v>
      </c>
      <c r="Q1628">
        <f t="shared" si="94"/>
        <v>128000</v>
      </c>
      <c r="R1628">
        <f t="shared" si="147"/>
        <v>49.5</v>
      </c>
      <c r="S1628">
        <f t="shared" si="147"/>
        <v>9.1999999999999993</v>
      </c>
      <c r="T1628">
        <f t="shared" si="147"/>
        <v>65800</v>
      </c>
      <c r="U1628">
        <f t="shared" si="95"/>
        <v>125700</v>
      </c>
      <c r="V1628">
        <f t="shared" si="148"/>
        <v>52.2</v>
      </c>
      <c r="W1628">
        <f t="shared" si="148"/>
        <v>9.8000000000000007</v>
      </c>
      <c r="X1628">
        <f t="shared" si="148"/>
        <v>61600</v>
      </c>
      <c r="Y1628">
        <f t="shared" si="96"/>
        <v>118700</v>
      </c>
      <c r="Z1628">
        <f t="shared" si="149"/>
        <v>52</v>
      </c>
      <c r="AA1628">
        <f t="shared" si="149"/>
        <v>10.3</v>
      </c>
      <c r="AB1628">
        <f t="shared" si="149"/>
        <v>62100</v>
      </c>
      <c r="AC1628">
        <f t="shared" si="97"/>
        <v>120300</v>
      </c>
      <c r="AD1628">
        <f t="shared" si="150"/>
        <v>51.7</v>
      </c>
      <c r="AE1628">
        <f t="shared" si="150"/>
        <v>12</v>
      </c>
      <c r="AF1628">
        <f t="shared" si="150"/>
        <v>56400</v>
      </c>
      <c r="AG1628">
        <f t="shared" si="98"/>
        <v>122500</v>
      </c>
      <c r="AH1628">
        <f t="shared" si="151"/>
        <v>46</v>
      </c>
      <c r="AI1628">
        <f t="shared" si="151"/>
        <v>9.6</v>
      </c>
      <c r="AJ1628">
        <f t="shared" si="151"/>
        <v>63800</v>
      </c>
      <c r="AK1628">
        <f t="shared" si="99"/>
        <v>125500</v>
      </c>
      <c r="AL1628">
        <f t="shared" si="152"/>
        <v>50.800000000000004</v>
      </c>
      <c r="AM1628">
        <f t="shared" si="152"/>
        <v>9.3000000000000007</v>
      </c>
      <c r="AN1628">
        <f t="shared" si="152"/>
        <v>59900</v>
      </c>
      <c r="AO1628">
        <f t="shared" si="100"/>
        <v>124100</v>
      </c>
      <c r="AP1628">
        <f t="shared" si="153"/>
        <v>48.3</v>
      </c>
      <c r="AQ1628">
        <f t="shared" si="153"/>
        <v>9.5</v>
      </c>
      <c r="AR1628">
        <f t="shared" si="153"/>
        <v>65000</v>
      </c>
      <c r="AS1628">
        <f t="shared" si="101"/>
        <v>126400</v>
      </c>
      <c r="AT1628">
        <f t="shared" si="154"/>
        <v>51.400000000000006</v>
      </c>
      <c r="AU1628">
        <f t="shared" si="154"/>
        <v>9</v>
      </c>
      <c r="AV1628">
        <f t="shared" si="154"/>
        <v>65000</v>
      </c>
      <c r="AW1628">
        <f t="shared" si="102"/>
        <v>127000</v>
      </c>
      <c r="AX1628">
        <f t="shared" si="155"/>
        <v>51.300000000000004</v>
      </c>
      <c r="AY1628">
        <f t="shared" si="155"/>
        <v>9.3000000000000007</v>
      </c>
      <c r="AZ1628">
        <f t="shared" si="155"/>
        <v>74600</v>
      </c>
      <c r="BA1628">
        <f t="shared" si="103"/>
        <v>134700</v>
      </c>
      <c r="BB1628">
        <f t="shared" si="156"/>
        <v>55.3</v>
      </c>
      <c r="BC1628">
        <f t="shared" si="156"/>
        <v>10.399999999999999</v>
      </c>
      <c r="BD1628">
        <f t="shared" si="156"/>
        <v>78800</v>
      </c>
      <c r="BE1628">
        <f t="shared" si="104"/>
        <v>141200</v>
      </c>
      <c r="BF1628">
        <f t="shared" si="157"/>
        <v>55.7</v>
      </c>
      <c r="BG1628">
        <f t="shared" si="157"/>
        <v>10.8</v>
      </c>
      <c r="BH1628">
        <f t="shared" si="157"/>
        <v>74300</v>
      </c>
      <c r="BI1628">
        <f t="shared" si="105"/>
        <v>143200</v>
      </c>
      <c r="BJ1628">
        <f t="shared" si="158"/>
        <v>51.9</v>
      </c>
      <c r="BK1628">
        <f t="shared" si="158"/>
        <v>11</v>
      </c>
      <c r="BL1628">
        <f t="shared" si="158"/>
        <v>77000</v>
      </c>
      <c r="BM1628">
        <f t="shared" si="106"/>
        <v>141600</v>
      </c>
      <c r="BN1628">
        <f t="shared" si="159"/>
        <v>54.4</v>
      </c>
      <c r="BO1628">
        <f t="shared" si="159"/>
        <v>12</v>
      </c>
      <c r="BP1628">
        <f t="shared" si="159"/>
        <v>76200</v>
      </c>
      <c r="BQ1628">
        <f t="shared" si="107"/>
        <v>137700</v>
      </c>
      <c r="BR1628">
        <f t="shared" si="160"/>
        <v>55.3</v>
      </c>
      <c r="BS1628">
        <f t="shared" si="160"/>
        <v>13.2</v>
      </c>
      <c r="BT1628">
        <f t="shared" si="160"/>
        <v>74800</v>
      </c>
      <c r="BU1628">
        <f t="shared" si="108"/>
        <v>142200</v>
      </c>
      <c r="BV1628">
        <f t="shared" si="109"/>
        <v>52.5</v>
      </c>
    </row>
    <row r="1629" spans="1:74" x14ac:dyDescent="0.3">
      <c r="A1629" t="s">
        <v>186</v>
      </c>
      <c r="B1629" t="str">
        <f>VLOOKUP(A1629,'class and classification'!$A$1:$B$338,2,FALSE)</f>
        <v>Predominantly Urban</v>
      </c>
      <c r="C1629" t="str">
        <f>VLOOKUP(A1629,'class and classification'!$A$1:$C$338,3,FALSE)</f>
        <v>UA</v>
      </c>
      <c r="D1629">
        <f t="shared" si="90"/>
        <v>60100</v>
      </c>
      <c r="E1629">
        <f t="shared" si="91"/>
        <v>119100</v>
      </c>
      <c r="F1629">
        <f t="shared" si="144"/>
        <v>50.4</v>
      </c>
      <c r="G1629">
        <f t="shared" si="144"/>
        <v>8.5</v>
      </c>
      <c r="H1629">
        <f t="shared" si="144"/>
        <v>62200</v>
      </c>
      <c r="I1629">
        <f t="shared" si="92"/>
        <v>120800</v>
      </c>
      <c r="J1629">
        <f t="shared" si="145"/>
        <v>51.399999999999991</v>
      </c>
      <c r="K1629">
        <f t="shared" si="145"/>
        <v>9.3000000000000007</v>
      </c>
      <c r="L1629">
        <f t="shared" si="145"/>
        <v>65000</v>
      </c>
      <c r="M1629">
        <f t="shared" si="93"/>
        <v>119900</v>
      </c>
      <c r="N1629">
        <f t="shared" si="146"/>
        <v>54.2</v>
      </c>
      <c r="O1629">
        <f t="shared" si="146"/>
        <v>9.8000000000000007</v>
      </c>
      <c r="P1629">
        <f t="shared" si="146"/>
        <v>64500</v>
      </c>
      <c r="Q1629">
        <f t="shared" si="94"/>
        <v>127500</v>
      </c>
      <c r="R1629">
        <f t="shared" si="147"/>
        <v>50.6</v>
      </c>
      <c r="S1629">
        <f t="shared" si="147"/>
        <v>9.7000000000000011</v>
      </c>
      <c r="T1629">
        <f t="shared" si="147"/>
        <v>60400</v>
      </c>
      <c r="U1629">
        <f t="shared" si="95"/>
        <v>128500</v>
      </c>
      <c r="V1629">
        <f t="shared" si="148"/>
        <v>47.1</v>
      </c>
      <c r="W1629">
        <f t="shared" si="148"/>
        <v>10</v>
      </c>
      <c r="X1629">
        <f t="shared" si="148"/>
        <v>66000</v>
      </c>
      <c r="Y1629">
        <f t="shared" si="96"/>
        <v>122500</v>
      </c>
      <c r="Z1629">
        <f t="shared" si="149"/>
        <v>53.800000000000004</v>
      </c>
      <c r="AA1629">
        <f t="shared" si="149"/>
        <v>10.5</v>
      </c>
      <c r="AB1629">
        <f t="shared" si="149"/>
        <v>64500</v>
      </c>
      <c r="AC1629">
        <f t="shared" si="97"/>
        <v>122700</v>
      </c>
      <c r="AD1629">
        <f t="shared" si="150"/>
        <v>52.7</v>
      </c>
      <c r="AE1629">
        <f t="shared" si="150"/>
        <v>10</v>
      </c>
      <c r="AF1629">
        <f t="shared" si="150"/>
        <v>67700</v>
      </c>
      <c r="AG1629">
        <f t="shared" si="98"/>
        <v>127300</v>
      </c>
      <c r="AH1629">
        <f t="shared" si="151"/>
        <v>53.2</v>
      </c>
      <c r="AI1629">
        <f t="shared" si="151"/>
        <v>9.6999999999999993</v>
      </c>
      <c r="AJ1629">
        <f t="shared" si="151"/>
        <v>69200</v>
      </c>
      <c r="AK1629">
        <f t="shared" si="99"/>
        <v>125000</v>
      </c>
      <c r="AL1629">
        <f t="shared" si="152"/>
        <v>55.300000000000004</v>
      </c>
      <c r="AM1629">
        <f t="shared" si="152"/>
        <v>9.3000000000000007</v>
      </c>
      <c r="AN1629">
        <f t="shared" si="152"/>
        <v>67400</v>
      </c>
      <c r="AO1629">
        <f t="shared" si="100"/>
        <v>124900</v>
      </c>
      <c r="AP1629">
        <f t="shared" si="153"/>
        <v>54</v>
      </c>
      <c r="AQ1629">
        <f t="shared" si="153"/>
        <v>8.7999999999999989</v>
      </c>
      <c r="AR1629">
        <f t="shared" si="153"/>
        <v>70300</v>
      </c>
      <c r="AS1629">
        <f t="shared" si="101"/>
        <v>126500</v>
      </c>
      <c r="AT1629">
        <f t="shared" si="154"/>
        <v>55.500000000000007</v>
      </c>
      <c r="AU1629">
        <f t="shared" si="154"/>
        <v>9.1999999999999993</v>
      </c>
      <c r="AV1629">
        <f t="shared" si="154"/>
        <v>68500</v>
      </c>
      <c r="AW1629">
        <f t="shared" si="102"/>
        <v>131800</v>
      </c>
      <c r="AX1629">
        <f t="shared" si="155"/>
        <v>51.8</v>
      </c>
      <c r="AY1629">
        <f t="shared" si="155"/>
        <v>9.4</v>
      </c>
      <c r="AZ1629">
        <f t="shared" si="155"/>
        <v>71700</v>
      </c>
      <c r="BA1629">
        <f t="shared" si="103"/>
        <v>130900</v>
      </c>
      <c r="BB1629">
        <f t="shared" si="156"/>
        <v>54.8</v>
      </c>
      <c r="BC1629">
        <f t="shared" si="156"/>
        <v>10</v>
      </c>
      <c r="BD1629">
        <f t="shared" si="156"/>
        <v>66700</v>
      </c>
      <c r="BE1629">
        <f t="shared" si="104"/>
        <v>134300</v>
      </c>
      <c r="BF1629">
        <f t="shared" si="157"/>
        <v>49.6</v>
      </c>
      <c r="BG1629">
        <f t="shared" si="157"/>
        <v>9.1</v>
      </c>
      <c r="BH1629">
        <f t="shared" si="157"/>
        <v>69800</v>
      </c>
      <c r="BI1629">
        <f t="shared" si="105"/>
        <v>129100</v>
      </c>
      <c r="BJ1629">
        <f t="shared" si="158"/>
        <v>54.1</v>
      </c>
      <c r="BK1629">
        <f t="shared" si="158"/>
        <v>10.1</v>
      </c>
      <c r="BL1629">
        <f t="shared" si="158"/>
        <v>82100</v>
      </c>
      <c r="BM1629">
        <f t="shared" si="106"/>
        <v>136600</v>
      </c>
      <c r="BN1629">
        <f t="shared" si="159"/>
        <v>60.1</v>
      </c>
      <c r="BO1629">
        <f t="shared" si="159"/>
        <v>10.3</v>
      </c>
      <c r="BP1629">
        <f t="shared" si="159"/>
        <v>76800</v>
      </c>
      <c r="BQ1629">
        <f t="shared" si="107"/>
        <v>139800</v>
      </c>
      <c r="BR1629">
        <f t="shared" si="160"/>
        <v>55.000000000000007</v>
      </c>
      <c r="BS1629">
        <f t="shared" si="160"/>
        <v>10.7</v>
      </c>
      <c r="BT1629">
        <f t="shared" si="160"/>
        <v>85200</v>
      </c>
      <c r="BU1629">
        <f t="shared" si="108"/>
        <v>144100</v>
      </c>
      <c r="BV1629">
        <f t="shared" si="109"/>
        <v>59.099999999999994</v>
      </c>
    </row>
    <row r="1630" spans="1:74" x14ac:dyDescent="0.3">
      <c r="A1630" t="s">
        <v>187</v>
      </c>
      <c r="B1630" t="str">
        <f>VLOOKUP(A1630,'class and classification'!$A$1:$B$338,2,FALSE)</f>
        <v>Predominantly Urban</v>
      </c>
      <c r="C1630" t="str">
        <f>VLOOKUP(A1630,'class and classification'!$A$1:$C$338,3,FALSE)</f>
        <v>UA</v>
      </c>
      <c r="D1630">
        <f t="shared" si="90"/>
        <v>46200</v>
      </c>
      <c r="E1630">
        <f t="shared" si="91"/>
        <v>94600</v>
      </c>
      <c r="F1630">
        <f t="shared" si="144"/>
        <v>48.8</v>
      </c>
      <c r="G1630">
        <f t="shared" si="144"/>
        <v>9.3000000000000007</v>
      </c>
      <c r="H1630">
        <f t="shared" si="144"/>
        <v>49800</v>
      </c>
      <c r="I1630">
        <f t="shared" si="92"/>
        <v>100200</v>
      </c>
      <c r="J1630">
        <f t="shared" si="145"/>
        <v>49.8</v>
      </c>
      <c r="K1630">
        <f t="shared" si="145"/>
        <v>9</v>
      </c>
      <c r="L1630">
        <f t="shared" si="145"/>
        <v>46500</v>
      </c>
      <c r="M1630">
        <f t="shared" si="93"/>
        <v>99600</v>
      </c>
      <c r="N1630">
        <f t="shared" si="146"/>
        <v>46.7</v>
      </c>
      <c r="O1630">
        <f t="shared" si="146"/>
        <v>9.1000000000000014</v>
      </c>
      <c r="P1630">
        <f t="shared" si="146"/>
        <v>48500</v>
      </c>
      <c r="Q1630">
        <f t="shared" si="94"/>
        <v>97000</v>
      </c>
      <c r="R1630">
        <f t="shared" si="147"/>
        <v>50</v>
      </c>
      <c r="S1630">
        <f t="shared" si="147"/>
        <v>9.5</v>
      </c>
      <c r="T1630">
        <f t="shared" si="147"/>
        <v>49100</v>
      </c>
      <c r="U1630">
        <f t="shared" si="95"/>
        <v>98100</v>
      </c>
      <c r="V1630">
        <f t="shared" si="148"/>
        <v>50.1</v>
      </c>
      <c r="W1630">
        <f t="shared" si="148"/>
        <v>9.1</v>
      </c>
      <c r="X1630">
        <f t="shared" si="148"/>
        <v>48900</v>
      </c>
      <c r="Y1630">
        <f t="shared" si="96"/>
        <v>96400</v>
      </c>
      <c r="Z1630">
        <f t="shared" si="149"/>
        <v>50.699999999999996</v>
      </c>
      <c r="AA1630">
        <f t="shared" si="149"/>
        <v>9.6</v>
      </c>
      <c r="AB1630">
        <f t="shared" si="149"/>
        <v>49800</v>
      </c>
      <c r="AC1630">
        <f t="shared" si="97"/>
        <v>99500</v>
      </c>
      <c r="AD1630">
        <f t="shared" si="150"/>
        <v>50</v>
      </c>
      <c r="AE1630">
        <f t="shared" si="150"/>
        <v>10.1</v>
      </c>
      <c r="AF1630">
        <f t="shared" si="150"/>
        <v>49400</v>
      </c>
      <c r="AG1630">
        <f t="shared" si="98"/>
        <v>99200</v>
      </c>
      <c r="AH1630">
        <f t="shared" si="151"/>
        <v>49.8</v>
      </c>
      <c r="AI1630">
        <f t="shared" si="151"/>
        <v>9.6</v>
      </c>
      <c r="AJ1630">
        <f t="shared" si="151"/>
        <v>53200</v>
      </c>
      <c r="AK1630">
        <f t="shared" si="99"/>
        <v>101700</v>
      </c>
      <c r="AL1630">
        <f t="shared" si="152"/>
        <v>52.4</v>
      </c>
      <c r="AM1630">
        <f t="shared" si="152"/>
        <v>9.3999999999999986</v>
      </c>
      <c r="AN1630">
        <f t="shared" si="152"/>
        <v>55600</v>
      </c>
      <c r="AO1630">
        <f t="shared" si="100"/>
        <v>102100</v>
      </c>
      <c r="AP1630">
        <f t="shared" si="153"/>
        <v>54.5</v>
      </c>
      <c r="AQ1630">
        <f t="shared" si="153"/>
        <v>9.5</v>
      </c>
      <c r="AR1630">
        <f t="shared" si="153"/>
        <v>51200</v>
      </c>
      <c r="AS1630">
        <f t="shared" si="101"/>
        <v>99000</v>
      </c>
      <c r="AT1630">
        <f t="shared" si="154"/>
        <v>51.7</v>
      </c>
      <c r="AU1630">
        <f t="shared" si="154"/>
        <v>9.4000000000000021</v>
      </c>
      <c r="AV1630">
        <f t="shared" si="154"/>
        <v>51700</v>
      </c>
      <c r="AW1630">
        <f t="shared" si="102"/>
        <v>100100</v>
      </c>
      <c r="AX1630">
        <f t="shared" si="155"/>
        <v>51.6</v>
      </c>
      <c r="AY1630">
        <f t="shared" si="155"/>
        <v>9.9</v>
      </c>
      <c r="AZ1630">
        <f t="shared" si="155"/>
        <v>57000</v>
      </c>
      <c r="BA1630">
        <f t="shared" si="103"/>
        <v>104900</v>
      </c>
      <c r="BB1630">
        <f t="shared" si="156"/>
        <v>54.300000000000004</v>
      </c>
      <c r="BC1630">
        <f t="shared" si="156"/>
        <v>9.8000000000000007</v>
      </c>
      <c r="BD1630">
        <f t="shared" si="156"/>
        <v>55500</v>
      </c>
      <c r="BE1630">
        <f t="shared" si="104"/>
        <v>107800</v>
      </c>
      <c r="BF1630">
        <f t="shared" si="157"/>
        <v>51.5</v>
      </c>
      <c r="BG1630">
        <f t="shared" si="157"/>
        <v>9.5</v>
      </c>
      <c r="BH1630">
        <f t="shared" si="157"/>
        <v>53900</v>
      </c>
      <c r="BI1630">
        <f t="shared" si="105"/>
        <v>107600</v>
      </c>
      <c r="BJ1630">
        <f t="shared" si="158"/>
        <v>50.1</v>
      </c>
      <c r="BK1630">
        <f t="shared" si="158"/>
        <v>11.100000000000001</v>
      </c>
      <c r="BL1630">
        <f t="shared" si="158"/>
        <v>55900</v>
      </c>
      <c r="BM1630">
        <f t="shared" si="106"/>
        <v>104300</v>
      </c>
      <c r="BN1630">
        <f t="shared" si="159"/>
        <v>53.6</v>
      </c>
      <c r="BO1630">
        <f t="shared" si="159"/>
        <v>11.1</v>
      </c>
      <c r="BP1630">
        <f t="shared" si="159"/>
        <v>61400</v>
      </c>
      <c r="BQ1630">
        <f t="shared" si="107"/>
        <v>108500</v>
      </c>
      <c r="BR1630">
        <f t="shared" si="160"/>
        <v>56.6</v>
      </c>
      <c r="BS1630">
        <f t="shared" si="160"/>
        <v>12.7</v>
      </c>
      <c r="BT1630">
        <f t="shared" si="160"/>
        <v>67200</v>
      </c>
      <c r="BU1630">
        <f t="shared" si="108"/>
        <v>111100</v>
      </c>
      <c r="BV1630">
        <f t="shared" si="109"/>
        <v>60.5</v>
      </c>
    </row>
    <row r="1631" spans="1:74" x14ac:dyDescent="0.3">
      <c r="A1631" t="s">
        <v>188</v>
      </c>
      <c r="B1631" t="str">
        <f>VLOOKUP(A1631,'class and classification'!$A$1:$B$338,2,FALSE)</f>
        <v>Predominantly Urban</v>
      </c>
      <c r="C1631" t="str">
        <f>VLOOKUP(A1631,'class and classification'!$A$1:$C$338,3,FALSE)</f>
        <v>UA</v>
      </c>
      <c r="D1631">
        <f t="shared" si="90"/>
        <v>44400</v>
      </c>
      <c r="E1631">
        <f t="shared" si="91"/>
        <v>76900</v>
      </c>
      <c r="F1631">
        <f t="shared" si="144"/>
        <v>57.800000000000004</v>
      </c>
      <c r="G1631">
        <f t="shared" si="144"/>
        <v>9.4</v>
      </c>
      <c r="H1631">
        <f t="shared" si="144"/>
        <v>42900</v>
      </c>
      <c r="I1631">
        <f t="shared" si="92"/>
        <v>78900</v>
      </c>
      <c r="J1631">
        <f t="shared" si="145"/>
        <v>54.3</v>
      </c>
      <c r="K1631">
        <f t="shared" si="145"/>
        <v>8.8999999999999986</v>
      </c>
      <c r="L1631">
        <f t="shared" si="145"/>
        <v>46600</v>
      </c>
      <c r="M1631">
        <f t="shared" si="93"/>
        <v>83200</v>
      </c>
      <c r="N1631">
        <f t="shared" si="146"/>
        <v>56</v>
      </c>
      <c r="O1631">
        <f t="shared" si="146"/>
        <v>9.3000000000000007</v>
      </c>
      <c r="P1631">
        <f t="shared" si="146"/>
        <v>46900</v>
      </c>
      <c r="Q1631">
        <f t="shared" si="94"/>
        <v>82400</v>
      </c>
      <c r="R1631">
        <f t="shared" si="147"/>
        <v>56.9</v>
      </c>
      <c r="S1631">
        <f t="shared" si="147"/>
        <v>9.4</v>
      </c>
      <c r="T1631">
        <f t="shared" si="147"/>
        <v>43700</v>
      </c>
      <c r="U1631">
        <f t="shared" si="95"/>
        <v>82800</v>
      </c>
      <c r="V1631">
        <f t="shared" si="148"/>
        <v>52.8</v>
      </c>
      <c r="W1631">
        <f t="shared" si="148"/>
        <v>9.5</v>
      </c>
      <c r="X1631">
        <f t="shared" si="148"/>
        <v>45000</v>
      </c>
      <c r="Y1631">
        <f t="shared" si="96"/>
        <v>80700</v>
      </c>
      <c r="Z1631">
        <f t="shared" si="149"/>
        <v>55.800000000000004</v>
      </c>
      <c r="AA1631">
        <f t="shared" si="149"/>
        <v>10.5</v>
      </c>
      <c r="AB1631">
        <f t="shared" si="149"/>
        <v>44200</v>
      </c>
      <c r="AC1631">
        <f t="shared" si="97"/>
        <v>78200</v>
      </c>
      <c r="AD1631">
        <f t="shared" si="150"/>
        <v>56.6</v>
      </c>
      <c r="AE1631">
        <f t="shared" si="150"/>
        <v>10.7</v>
      </c>
      <c r="AF1631">
        <f t="shared" si="150"/>
        <v>44500</v>
      </c>
      <c r="AG1631">
        <f t="shared" si="98"/>
        <v>80900</v>
      </c>
      <c r="AH1631">
        <f t="shared" si="151"/>
        <v>54.899999999999991</v>
      </c>
      <c r="AI1631">
        <f t="shared" si="151"/>
        <v>9.6999999999999993</v>
      </c>
      <c r="AJ1631">
        <f t="shared" si="151"/>
        <v>45900</v>
      </c>
      <c r="AK1631">
        <f t="shared" si="99"/>
        <v>80600</v>
      </c>
      <c r="AL1631">
        <f t="shared" si="152"/>
        <v>57.099999999999994</v>
      </c>
      <c r="AM1631">
        <f t="shared" si="152"/>
        <v>9</v>
      </c>
      <c r="AN1631">
        <f t="shared" si="152"/>
        <v>46500</v>
      </c>
      <c r="AO1631">
        <f t="shared" si="100"/>
        <v>82000</v>
      </c>
      <c r="AP1631">
        <f t="shared" si="153"/>
        <v>56.8</v>
      </c>
      <c r="AQ1631">
        <f t="shared" si="153"/>
        <v>9.1</v>
      </c>
      <c r="AR1631">
        <f t="shared" si="153"/>
        <v>48600</v>
      </c>
      <c r="AS1631">
        <f t="shared" si="101"/>
        <v>81900</v>
      </c>
      <c r="AT1631">
        <f t="shared" si="154"/>
        <v>59.2</v>
      </c>
      <c r="AU1631">
        <f t="shared" si="154"/>
        <v>8.6</v>
      </c>
      <c r="AV1631">
        <f t="shared" si="154"/>
        <v>49800</v>
      </c>
      <c r="AW1631">
        <f t="shared" si="102"/>
        <v>81500</v>
      </c>
      <c r="AX1631">
        <f t="shared" si="155"/>
        <v>61.199999999999996</v>
      </c>
      <c r="AY1631">
        <f t="shared" si="155"/>
        <v>9.8000000000000007</v>
      </c>
      <c r="AZ1631">
        <f t="shared" si="155"/>
        <v>57500</v>
      </c>
      <c r="BA1631">
        <f t="shared" si="103"/>
        <v>85700</v>
      </c>
      <c r="BB1631">
        <f t="shared" si="156"/>
        <v>67.2</v>
      </c>
      <c r="BC1631">
        <f t="shared" si="156"/>
        <v>10.899999999999999</v>
      </c>
      <c r="BD1631">
        <f t="shared" si="156"/>
        <v>57000</v>
      </c>
      <c r="BE1631">
        <f t="shared" si="104"/>
        <v>87800</v>
      </c>
      <c r="BF1631">
        <f t="shared" si="157"/>
        <v>64.900000000000006</v>
      </c>
      <c r="BG1631">
        <f t="shared" si="157"/>
        <v>11.5</v>
      </c>
      <c r="BH1631">
        <f t="shared" si="157"/>
        <v>58200</v>
      </c>
      <c r="BI1631">
        <f t="shared" si="105"/>
        <v>86500</v>
      </c>
      <c r="BJ1631">
        <f t="shared" si="158"/>
        <v>67.2</v>
      </c>
      <c r="BK1631">
        <f t="shared" si="158"/>
        <v>12.399999999999999</v>
      </c>
      <c r="BL1631">
        <f t="shared" si="158"/>
        <v>56200</v>
      </c>
      <c r="BM1631">
        <f t="shared" si="106"/>
        <v>89500</v>
      </c>
      <c r="BN1631">
        <f t="shared" si="159"/>
        <v>62.8</v>
      </c>
      <c r="BO1631">
        <f t="shared" si="159"/>
        <v>10.9</v>
      </c>
      <c r="BP1631">
        <f t="shared" si="159"/>
        <v>62800</v>
      </c>
      <c r="BQ1631">
        <f t="shared" si="107"/>
        <v>92700</v>
      </c>
      <c r="BR1631">
        <f t="shared" si="160"/>
        <v>67.599999999999994</v>
      </c>
      <c r="BS1631">
        <f t="shared" si="160"/>
        <v>12.9</v>
      </c>
      <c r="BT1631">
        <f t="shared" si="160"/>
        <v>60200</v>
      </c>
      <c r="BU1631">
        <f t="shared" si="108"/>
        <v>91300</v>
      </c>
      <c r="BV1631">
        <f t="shared" si="109"/>
        <v>66</v>
      </c>
    </row>
    <row r="1632" spans="1:74" x14ac:dyDescent="0.3">
      <c r="A1632" t="s">
        <v>189</v>
      </c>
      <c r="B1632" t="str">
        <f>VLOOKUP(A1632,'class and classification'!$A$1:$B$338,2,FALSE)</f>
        <v>Predominantly Urban</v>
      </c>
      <c r="C1632" t="str">
        <f>VLOOKUP(A1632,'class and classification'!$A$1:$C$338,3,FALSE)</f>
        <v>UA</v>
      </c>
      <c r="D1632">
        <f t="shared" si="90"/>
        <v>26400</v>
      </c>
      <c r="E1632">
        <f t="shared" si="91"/>
        <v>59600</v>
      </c>
      <c r="F1632">
        <f t="shared" si="144"/>
        <v>44.099999999999994</v>
      </c>
      <c r="G1632">
        <f t="shared" si="144"/>
        <v>8.5</v>
      </c>
      <c r="H1632">
        <f t="shared" si="144"/>
        <v>26500</v>
      </c>
      <c r="I1632">
        <f t="shared" si="92"/>
        <v>61100</v>
      </c>
      <c r="J1632">
        <f t="shared" si="145"/>
        <v>43.400000000000006</v>
      </c>
      <c r="K1632">
        <f t="shared" si="145"/>
        <v>8.1</v>
      </c>
      <c r="L1632">
        <f t="shared" si="145"/>
        <v>28100</v>
      </c>
      <c r="M1632">
        <f t="shared" si="93"/>
        <v>63200</v>
      </c>
      <c r="N1632">
        <f t="shared" si="146"/>
        <v>44.3</v>
      </c>
      <c r="O1632">
        <f t="shared" si="146"/>
        <v>8.3000000000000007</v>
      </c>
      <c r="P1632">
        <f t="shared" si="146"/>
        <v>26600</v>
      </c>
      <c r="Q1632">
        <f t="shared" si="94"/>
        <v>62800</v>
      </c>
      <c r="R1632">
        <f t="shared" si="147"/>
        <v>42.5</v>
      </c>
      <c r="S1632">
        <f t="shared" si="147"/>
        <v>8.1999999999999993</v>
      </c>
      <c r="T1632">
        <f t="shared" si="147"/>
        <v>29700</v>
      </c>
      <c r="U1632">
        <f t="shared" si="95"/>
        <v>64600</v>
      </c>
      <c r="V1632">
        <f t="shared" si="148"/>
        <v>46.099999999999994</v>
      </c>
      <c r="W1632">
        <f t="shared" si="148"/>
        <v>8.4</v>
      </c>
      <c r="X1632">
        <f t="shared" si="148"/>
        <v>30900</v>
      </c>
      <c r="Y1632">
        <f t="shared" si="96"/>
        <v>66200</v>
      </c>
      <c r="Z1632">
        <f t="shared" si="149"/>
        <v>46.6</v>
      </c>
      <c r="AA1632">
        <f t="shared" si="149"/>
        <v>8.4</v>
      </c>
      <c r="AB1632">
        <f t="shared" si="149"/>
        <v>31200</v>
      </c>
      <c r="AC1632">
        <f t="shared" si="97"/>
        <v>64500</v>
      </c>
      <c r="AD1632">
        <f t="shared" si="150"/>
        <v>48.3</v>
      </c>
      <c r="AE1632">
        <f t="shared" si="150"/>
        <v>9.2999999999999989</v>
      </c>
      <c r="AF1632">
        <f t="shared" si="150"/>
        <v>29800</v>
      </c>
      <c r="AG1632">
        <f t="shared" si="98"/>
        <v>64500</v>
      </c>
      <c r="AH1632">
        <f t="shared" si="151"/>
        <v>46.1</v>
      </c>
      <c r="AI1632">
        <f t="shared" si="151"/>
        <v>8.9</v>
      </c>
      <c r="AJ1632">
        <f t="shared" si="151"/>
        <v>30600</v>
      </c>
      <c r="AK1632">
        <f t="shared" si="99"/>
        <v>65800</v>
      </c>
      <c r="AL1632">
        <f t="shared" si="152"/>
        <v>46.599999999999994</v>
      </c>
      <c r="AM1632">
        <f t="shared" si="152"/>
        <v>9.5</v>
      </c>
      <c r="AN1632">
        <f t="shared" si="152"/>
        <v>30000</v>
      </c>
      <c r="AO1632">
        <f t="shared" si="100"/>
        <v>66100</v>
      </c>
      <c r="AP1632">
        <f t="shared" si="153"/>
        <v>45.4</v>
      </c>
      <c r="AQ1632">
        <f t="shared" si="153"/>
        <v>9.1</v>
      </c>
      <c r="AR1632">
        <f t="shared" si="153"/>
        <v>29900</v>
      </c>
      <c r="AS1632">
        <f t="shared" si="101"/>
        <v>68200</v>
      </c>
      <c r="AT1632">
        <f t="shared" si="154"/>
        <v>43.8</v>
      </c>
      <c r="AU1632">
        <f t="shared" si="154"/>
        <v>8.6999999999999993</v>
      </c>
      <c r="AV1632">
        <f t="shared" si="154"/>
        <v>33000</v>
      </c>
      <c r="AW1632">
        <f t="shared" si="102"/>
        <v>72800</v>
      </c>
      <c r="AX1632">
        <f t="shared" si="155"/>
        <v>45.4</v>
      </c>
      <c r="AY1632">
        <f t="shared" si="155"/>
        <v>8.6</v>
      </c>
      <c r="AZ1632">
        <f t="shared" si="155"/>
        <v>33100</v>
      </c>
      <c r="BA1632">
        <f t="shared" si="103"/>
        <v>72300</v>
      </c>
      <c r="BB1632">
        <f t="shared" si="156"/>
        <v>45.9</v>
      </c>
      <c r="BC1632">
        <f t="shared" si="156"/>
        <v>9</v>
      </c>
      <c r="BD1632">
        <f t="shared" si="156"/>
        <v>34800</v>
      </c>
      <c r="BE1632">
        <f t="shared" si="104"/>
        <v>74100</v>
      </c>
      <c r="BF1632">
        <f t="shared" si="157"/>
        <v>47.1</v>
      </c>
      <c r="BG1632">
        <f t="shared" si="157"/>
        <v>9</v>
      </c>
      <c r="BH1632">
        <f t="shared" si="157"/>
        <v>32900</v>
      </c>
      <c r="BI1632">
        <f t="shared" si="105"/>
        <v>73300</v>
      </c>
      <c r="BJ1632">
        <f t="shared" si="158"/>
        <v>45</v>
      </c>
      <c r="BK1632">
        <f t="shared" si="158"/>
        <v>9.1</v>
      </c>
      <c r="BL1632">
        <f t="shared" si="158"/>
        <v>38900</v>
      </c>
      <c r="BM1632">
        <f t="shared" si="106"/>
        <v>74400</v>
      </c>
      <c r="BN1632">
        <f t="shared" si="159"/>
        <v>52.400000000000006</v>
      </c>
      <c r="BO1632">
        <f t="shared" si="159"/>
        <v>10.3</v>
      </c>
      <c r="BP1632">
        <f t="shared" si="159"/>
        <v>36100</v>
      </c>
      <c r="BQ1632">
        <f t="shared" si="107"/>
        <v>69600</v>
      </c>
      <c r="BR1632">
        <f t="shared" si="160"/>
        <v>51.800000000000004</v>
      </c>
      <c r="BS1632">
        <f t="shared" si="160"/>
        <v>13.7</v>
      </c>
      <c r="BT1632">
        <f t="shared" si="160"/>
        <v>31400</v>
      </c>
      <c r="BU1632">
        <f t="shared" si="108"/>
        <v>68600</v>
      </c>
      <c r="BV1632">
        <f t="shared" si="109"/>
        <v>45.9</v>
      </c>
    </row>
    <row r="1633" spans="1:74" x14ac:dyDescent="0.3">
      <c r="A1633" t="s">
        <v>190</v>
      </c>
      <c r="B1633" t="str">
        <f>VLOOKUP(A1633,'class and classification'!$A$1:$B$338,2,FALSE)</f>
        <v>Predominantly Urban</v>
      </c>
      <c r="C1633" t="str">
        <f>VLOOKUP(A1633,'class and classification'!$A$1:$C$338,3,FALSE)</f>
        <v>UA</v>
      </c>
      <c r="D1633">
        <f t="shared" si="90"/>
        <v>55300</v>
      </c>
      <c r="E1633">
        <f t="shared" si="91"/>
        <v>114700</v>
      </c>
      <c r="F1633">
        <f t="shared" si="144"/>
        <v>48.2</v>
      </c>
      <c r="G1633">
        <f t="shared" si="144"/>
        <v>8.6000000000000014</v>
      </c>
      <c r="H1633">
        <f t="shared" si="144"/>
        <v>54400</v>
      </c>
      <c r="I1633">
        <f t="shared" si="92"/>
        <v>110500</v>
      </c>
      <c r="J1633">
        <f t="shared" si="145"/>
        <v>49.300000000000004</v>
      </c>
      <c r="K1633">
        <f t="shared" si="145"/>
        <v>8.9</v>
      </c>
      <c r="L1633">
        <f t="shared" si="145"/>
        <v>53000</v>
      </c>
      <c r="M1633">
        <f t="shared" si="93"/>
        <v>111500</v>
      </c>
      <c r="N1633">
        <f t="shared" si="146"/>
        <v>47.5</v>
      </c>
      <c r="O1633">
        <f t="shared" si="146"/>
        <v>9.1000000000000014</v>
      </c>
      <c r="P1633">
        <f t="shared" si="146"/>
        <v>57700</v>
      </c>
      <c r="Q1633">
        <f t="shared" si="94"/>
        <v>116400</v>
      </c>
      <c r="R1633">
        <f t="shared" si="147"/>
        <v>49.6</v>
      </c>
      <c r="S1633">
        <f t="shared" si="147"/>
        <v>9.8000000000000007</v>
      </c>
      <c r="T1633">
        <f t="shared" si="147"/>
        <v>59000</v>
      </c>
      <c r="U1633">
        <f t="shared" si="95"/>
        <v>118400</v>
      </c>
      <c r="V1633">
        <f t="shared" si="148"/>
        <v>49.900000000000006</v>
      </c>
      <c r="W1633">
        <f t="shared" si="148"/>
        <v>9.6999999999999993</v>
      </c>
      <c r="X1633">
        <f t="shared" si="148"/>
        <v>59900</v>
      </c>
      <c r="Y1633">
        <f t="shared" si="96"/>
        <v>112300</v>
      </c>
      <c r="Z1633">
        <f t="shared" si="149"/>
        <v>53.3</v>
      </c>
      <c r="AA1633">
        <f t="shared" si="149"/>
        <v>10.1</v>
      </c>
      <c r="AB1633">
        <f t="shared" si="149"/>
        <v>59500</v>
      </c>
      <c r="AC1633">
        <f t="shared" si="97"/>
        <v>111000</v>
      </c>
      <c r="AD1633">
        <f t="shared" si="150"/>
        <v>53.6</v>
      </c>
      <c r="AE1633">
        <f t="shared" si="150"/>
        <v>9.6000000000000014</v>
      </c>
      <c r="AF1633">
        <f t="shared" si="150"/>
        <v>58100</v>
      </c>
      <c r="AG1633">
        <f t="shared" si="98"/>
        <v>115900</v>
      </c>
      <c r="AH1633">
        <f t="shared" si="151"/>
        <v>50.1</v>
      </c>
      <c r="AI1633">
        <f t="shared" si="151"/>
        <v>9.6999999999999993</v>
      </c>
      <c r="AJ1633">
        <f t="shared" si="151"/>
        <v>56100</v>
      </c>
      <c r="AK1633">
        <f t="shared" si="99"/>
        <v>114400</v>
      </c>
      <c r="AL1633">
        <f t="shared" si="152"/>
        <v>49</v>
      </c>
      <c r="AM1633">
        <f t="shared" si="152"/>
        <v>9.3000000000000007</v>
      </c>
      <c r="AN1633">
        <f t="shared" si="152"/>
        <v>56600</v>
      </c>
      <c r="AO1633">
        <f t="shared" si="100"/>
        <v>117600</v>
      </c>
      <c r="AP1633">
        <f t="shared" si="153"/>
        <v>48.3</v>
      </c>
      <c r="AQ1633">
        <f t="shared" si="153"/>
        <v>9</v>
      </c>
      <c r="AR1633">
        <f t="shared" si="153"/>
        <v>58600</v>
      </c>
      <c r="AS1633">
        <f t="shared" si="101"/>
        <v>117100</v>
      </c>
      <c r="AT1633">
        <f t="shared" si="154"/>
        <v>50.1</v>
      </c>
      <c r="AU1633">
        <f t="shared" si="154"/>
        <v>9.6999999999999993</v>
      </c>
      <c r="AV1633">
        <f t="shared" si="154"/>
        <v>62700</v>
      </c>
      <c r="AW1633">
        <f t="shared" si="102"/>
        <v>131100</v>
      </c>
      <c r="AX1633">
        <f t="shared" si="155"/>
        <v>47.8</v>
      </c>
      <c r="AY1633">
        <f t="shared" si="155"/>
        <v>9.1000000000000014</v>
      </c>
      <c r="AZ1633">
        <f t="shared" si="155"/>
        <v>59400</v>
      </c>
      <c r="BA1633">
        <f t="shared" si="103"/>
        <v>124300</v>
      </c>
      <c r="BB1633">
        <f t="shared" si="156"/>
        <v>47.699999999999996</v>
      </c>
      <c r="BC1633">
        <f t="shared" si="156"/>
        <v>8.8999999999999986</v>
      </c>
      <c r="BD1633">
        <f t="shared" si="156"/>
        <v>67800</v>
      </c>
      <c r="BE1633">
        <f t="shared" si="104"/>
        <v>130500</v>
      </c>
      <c r="BF1633">
        <f t="shared" si="157"/>
        <v>51.9</v>
      </c>
      <c r="BG1633">
        <f t="shared" si="157"/>
        <v>9</v>
      </c>
      <c r="BH1633">
        <f t="shared" si="157"/>
        <v>69500</v>
      </c>
      <c r="BI1633">
        <f t="shared" si="105"/>
        <v>130200</v>
      </c>
      <c r="BJ1633">
        <f t="shared" si="158"/>
        <v>53.300000000000004</v>
      </c>
      <c r="BK1633">
        <f t="shared" si="158"/>
        <v>9.4</v>
      </c>
      <c r="BL1633">
        <f t="shared" si="158"/>
        <v>67000</v>
      </c>
      <c r="BM1633">
        <f t="shared" si="106"/>
        <v>134500</v>
      </c>
      <c r="BN1633">
        <f t="shared" si="159"/>
        <v>49.7</v>
      </c>
      <c r="BO1633">
        <f t="shared" si="159"/>
        <v>9.1999999999999993</v>
      </c>
      <c r="BP1633">
        <f t="shared" si="159"/>
        <v>73300</v>
      </c>
      <c r="BQ1633">
        <f t="shared" si="107"/>
        <v>137800</v>
      </c>
      <c r="BR1633">
        <f t="shared" si="160"/>
        <v>53.2</v>
      </c>
      <c r="BS1633">
        <f t="shared" si="160"/>
        <v>11.5</v>
      </c>
      <c r="BT1633">
        <f t="shared" si="160"/>
        <v>72900</v>
      </c>
      <c r="BU1633">
        <f t="shared" si="108"/>
        <v>132000</v>
      </c>
      <c r="BV1633">
        <f t="shared" si="109"/>
        <v>55.1</v>
      </c>
    </row>
    <row r="1634" spans="1:74" x14ac:dyDescent="0.3">
      <c r="A1634" t="s">
        <v>191</v>
      </c>
      <c r="B1634" t="str">
        <f>VLOOKUP(A1634,'class and classification'!$A$1:$B$338,2,FALSE)</f>
        <v>Urban with Significant Rural</v>
      </c>
      <c r="C1634" t="str">
        <f>VLOOKUP(A1634,'class and classification'!$A$1:$C$338,3,FALSE)</f>
        <v>UA</v>
      </c>
      <c r="D1634">
        <f t="shared" si="90"/>
        <v>45400</v>
      </c>
      <c r="E1634">
        <f t="shared" si="91"/>
        <v>77000</v>
      </c>
      <c r="F1634">
        <f t="shared" si="144"/>
        <v>59</v>
      </c>
      <c r="G1634">
        <f t="shared" si="144"/>
        <v>9.1</v>
      </c>
      <c r="H1634">
        <f t="shared" si="144"/>
        <v>47400</v>
      </c>
      <c r="I1634">
        <f t="shared" si="92"/>
        <v>79300</v>
      </c>
      <c r="J1634">
        <f t="shared" si="145"/>
        <v>59.599999999999994</v>
      </c>
      <c r="K1634">
        <f t="shared" si="145"/>
        <v>9.6999999999999993</v>
      </c>
      <c r="L1634">
        <f t="shared" si="145"/>
        <v>47600</v>
      </c>
      <c r="M1634">
        <f t="shared" si="93"/>
        <v>80000</v>
      </c>
      <c r="N1634">
        <f t="shared" si="146"/>
        <v>59.4</v>
      </c>
      <c r="O1634">
        <f t="shared" si="146"/>
        <v>9.7999999999999989</v>
      </c>
      <c r="P1634">
        <f t="shared" si="146"/>
        <v>50000</v>
      </c>
      <c r="Q1634">
        <f t="shared" si="94"/>
        <v>83000</v>
      </c>
      <c r="R1634">
        <f t="shared" si="147"/>
        <v>60.099999999999994</v>
      </c>
      <c r="S1634">
        <f t="shared" si="147"/>
        <v>9.8999999999999986</v>
      </c>
      <c r="T1634">
        <f t="shared" si="147"/>
        <v>48400</v>
      </c>
      <c r="U1634">
        <f t="shared" si="95"/>
        <v>83700</v>
      </c>
      <c r="V1634">
        <f t="shared" si="148"/>
        <v>58</v>
      </c>
      <c r="W1634">
        <f t="shared" si="148"/>
        <v>9.9</v>
      </c>
      <c r="X1634">
        <f t="shared" si="148"/>
        <v>46900</v>
      </c>
      <c r="Y1634">
        <f t="shared" si="96"/>
        <v>80000</v>
      </c>
      <c r="Z1634">
        <f t="shared" si="149"/>
        <v>58.7</v>
      </c>
      <c r="AA1634">
        <f t="shared" si="149"/>
        <v>10.199999999999999</v>
      </c>
      <c r="AB1634">
        <f t="shared" si="149"/>
        <v>50300</v>
      </c>
      <c r="AC1634">
        <f t="shared" si="97"/>
        <v>82200</v>
      </c>
      <c r="AD1634">
        <f t="shared" si="150"/>
        <v>61.199999999999996</v>
      </c>
      <c r="AE1634">
        <f t="shared" si="150"/>
        <v>10.399999999999999</v>
      </c>
      <c r="AF1634">
        <f t="shared" si="150"/>
        <v>46500</v>
      </c>
      <c r="AG1634">
        <f t="shared" si="98"/>
        <v>79100</v>
      </c>
      <c r="AH1634">
        <f t="shared" si="151"/>
        <v>58.9</v>
      </c>
      <c r="AI1634">
        <f t="shared" si="151"/>
        <v>9.6999999999999993</v>
      </c>
      <c r="AJ1634">
        <f t="shared" si="151"/>
        <v>47400</v>
      </c>
      <c r="AK1634">
        <f t="shared" si="99"/>
        <v>79800</v>
      </c>
      <c r="AL1634">
        <f t="shared" si="152"/>
        <v>59.5</v>
      </c>
      <c r="AM1634">
        <f t="shared" si="152"/>
        <v>9.6999999999999993</v>
      </c>
      <c r="AN1634">
        <f t="shared" si="152"/>
        <v>48400</v>
      </c>
      <c r="AO1634">
        <f t="shared" si="100"/>
        <v>82800</v>
      </c>
      <c r="AP1634">
        <f t="shared" si="153"/>
        <v>58.5</v>
      </c>
      <c r="AQ1634">
        <f t="shared" si="153"/>
        <v>9.6</v>
      </c>
      <c r="AR1634">
        <f t="shared" si="153"/>
        <v>51700</v>
      </c>
      <c r="AS1634">
        <f t="shared" si="101"/>
        <v>82500</v>
      </c>
      <c r="AT1634">
        <f t="shared" si="154"/>
        <v>62.699999999999996</v>
      </c>
      <c r="AU1634">
        <f t="shared" si="154"/>
        <v>9.9</v>
      </c>
      <c r="AV1634">
        <f t="shared" si="154"/>
        <v>54300</v>
      </c>
      <c r="AW1634">
        <f t="shared" si="102"/>
        <v>85000</v>
      </c>
      <c r="AX1634">
        <f t="shared" si="155"/>
        <v>63.8</v>
      </c>
      <c r="AY1634">
        <f t="shared" si="155"/>
        <v>10</v>
      </c>
      <c r="AZ1634">
        <f t="shared" si="155"/>
        <v>54100</v>
      </c>
      <c r="BA1634">
        <f t="shared" si="103"/>
        <v>83500</v>
      </c>
      <c r="BB1634">
        <f t="shared" si="156"/>
        <v>64.900000000000006</v>
      </c>
      <c r="BC1634">
        <f t="shared" si="156"/>
        <v>10.799999999999999</v>
      </c>
      <c r="BD1634">
        <f t="shared" si="156"/>
        <v>49400</v>
      </c>
      <c r="BE1634">
        <f t="shared" si="104"/>
        <v>82100</v>
      </c>
      <c r="BF1634">
        <f t="shared" si="157"/>
        <v>60.1</v>
      </c>
      <c r="BG1634">
        <f t="shared" si="157"/>
        <v>11</v>
      </c>
      <c r="BH1634">
        <f t="shared" si="157"/>
        <v>53900</v>
      </c>
      <c r="BI1634">
        <f t="shared" si="105"/>
        <v>83300</v>
      </c>
      <c r="BJ1634">
        <f t="shared" si="158"/>
        <v>64.600000000000009</v>
      </c>
      <c r="BK1634">
        <f t="shared" si="158"/>
        <v>11.6</v>
      </c>
      <c r="BL1634">
        <f t="shared" si="158"/>
        <v>53600</v>
      </c>
      <c r="BM1634">
        <f t="shared" si="106"/>
        <v>85400</v>
      </c>
      <c r="BN1634">
        <f t="shared" si="159"/>
        <v>62.699999999999996</v>
      </c>
      <c r="BO1634">
        <f t="shared" si="159"/>
        <v>11.100000000000001</v>
      </c>
      <c r="BP1634">
        <f t="shared" si="159"/>
        <v>55000</v>
      </c>
      <c r="BQ1634">
        <f t="shared" si="107"/>
        <v>84200</v>
      </c>
      <c r="BR1634">
        <f t="shared" si="160"/>
        <v>65.5</v>
      </c>
      <c r="BS1634">
        <f t="shared" si="160"/>
        <v>13.1</v>
      </c>
      <c r="BT1634">
        <f t="shared" si="160"/>
        <v>56300</v>
      </c>
      <c r="BU1634">
        <f t="shared" si="108"/>
        <v>84100</v>
      </c>
      <c r="BV1634">
        <f t="shared" si="109"/>
        <v>67</v>
      </c>
    </row>
    <row r="1635" spans="1:74" x14ac:dyDescent="0.3">
      <c r="A1635" t="s">
        <v>192</v>
      </c>
      <c r="B1635" t="str">
        <f>VLOOKUP(A1635,'class and classification'!$A$1:$B$338,2,FALSE)</f>
        <v>Predominantly Urban</v>
      </c>
      <c r="C1635" t="str">
        <f>VLOOKUP(A1635,'class and classification'!$A$1:$C$338,3,FALSE)</f>
        <v>UA</v>
      </c>
      <c r="D1635">
        <f t="shared" ref="D1635:D1698" si="161">SUMIF($A$10:$A$1475,$A1635,D$10:D$1475)</f>
        <v>42000</v>
      </c>
      <c r="E1635">
        <f t="shared" ref="E1635:E1698" si="162">SUMIF($A$1142:$A$1475,$A1635,E$1142:E$1475)</f>
        <v>68700</v>
      </c>
      <c r="F1635">
        <f t="shared" si="144"/>
        <v>61.3</v>
      </c>
      <c r="G1635">
        <f t="shared" si="144"/>
        <v>9.1000000000000014</v>
      </c>
      <c r="H1635">
        <f t="shared" si="144"/>
        <v>46300</v>
      </c>
      <c r="I1635">
        <f t="shared" ref="I1635:I1698" si="163">SUMIF($A$1142:$A$1475,$A1635,I$1142:I$1475)</f>
        <v>71600</v>
      </c>
      <c r="J1635">
        <f t="shared" si="145"/>
        <v>64.7</v>
      </c>
      <c r="K1635">
        <f t="shared" si="145"/>
        <v>8.8000000000000007</v>
      </c>
      <c r="L1635">
        <f t="shared" si="145"/>
        <v>45300</v>
      </c>
      <c r="M1635">
        <f t="shared" ref="M1635:M1698" si="164">SUMIF($A$1142:$A$1475,$A1635,M$1142:M$1475)</f>
        <v>70600</v>
      </c>
      <c r="N1635">
        <f t="shared" si="146"/>
        <v>64.099999999999994</v>
      </c>
      <c r="O1635">
        <f t="shared" si="146"/>
        <v>9.1999999999999993</v>
      </c>
      <c r="P1635">
        <f t="shared" si="146"/>
        <v>48200</v>
      </c>
      <c r="Q1635">
        <f t="shared" ref="Q1635:Q1698" si="165">SUMIF($A$1142:$A$1475,$A1635,Q$1142:Q$1475)</f>
        <v>71900</v>
      </c>
      <c r="R1635">
        <f t="shared" si="147"/>
        <v>66.899999999999991</v>
      </c>
      <c r="S1635">
        <f t="shared" si="147"/>
        <v>10.200000000000001</v>
      </c>
      <c r="T1635">
        <f t="shared" si="147"/>
        <v>48700</v>
      </c>
      <c r="U1635">
        <f t="shared" ref="U1635:U1698" si="166">SUMIF($A$1142:$A$1475,$A1635,U$1142:U$1475)</f>
        <v>73400</v>
      </c>
      <c r="V1635">
        <f t="shared" si="148"/>
        <v>66.5</v>
      </c>
      <c r="W1635">
        <f t="shared" si="148"/>
        <v>10.200000000000001</v>
      </c>
      <c r="X1635">
        <f t="shared" si="148"/>
        <v>48900</v>
      </c>
      <c r="Y1635">
        <f t="shared" ref="Y1635:Y1698" si="167">SUMIF($A$1142:$A$1475,$A1635,Y$1142:Y$1475)</f>
        <v>72400</v>
      </c>
      <c r="Z1635">
        <f t="shared" si="149"/>
        <v>67.599999999999994</v>
      </c>
      <c r="AA1635">
        <f t="shared" si="149"/>
        <v>10.5</v>
      </c>
      <c r="AB1635">
        <f t="shared" si="149"/>
        <v>45700</v>
      </c>
      <c r="AC1635">
        <f t="shared" ref="AC1635:AC1698" si="168">SUMIF($A$1142:$A$1475,$A1635,AC$1142:AC$1475)</f>
        <v>70600</v>
      </c>
      <c r="AD1635">
        <f t="shared" si="150"/>
        <v>64.7</v>
      </c>
      <c r="AE1635">
        <f t="shared" si="150"/>
        <v>10.4</v>
      </c>
      <c r="AF1635">
        <f t="shared" si="150"/>
        <v>49200</v>
      </c>
      <c r="AG1635">
        <f t="shared" ref="AG1635:AG1698" si="169">SUMIF($A$1142:$A$1475,$A1635,AG$1142:AG$1475)</f>
        <v>71300</v>
      </c>
      <c r="AH1635">
        <f t="shared" si="151"/>
        <v>69</v>
      </c>
      <c r="AI1635">
        <f t="shared" si="151"/>
        <v>11.5</v>
      </c>
      <c r="AJ1635">
        <f t="shared" si="151"/>
        <v>47000</v>
      </c>
      <c r="AK1635">
        <f t="shared" ref="AK1635:AK1698" si="170">SUMIF($A$1142:$A$1475,$A1635,AK$1142:AK$1475)</f>
        <v>71500</v>
      </c>
      <c r="AL1635">
        <f t="shared" si="152"/>
        <v>65.599999999999994</v>
      </c>
      <c r="AM1635">
        <f t="shared" si="152"/>
        <v>10.5</v>
      </c>
      <c r="AN1635">
        <f t="shared" si="152"/>
        <v>49100</v>
      </c>
      <c r="AO1635">
        <f t="shared" ref="AO1635:AO1698" si="171">SUMIF($A$1142:$A$1475,$A1635,AO$1142:AO$1475)</f>
        <v>72600</v>
      </c>
      <c r="AP1635">
        <f t="shared" si="153"/>
        <v>67.8</v>
      </c>
      <c r="AQ1635">
        <f t="shared" si="153"/>
        <v>9.6</v>
      </c>
      <c r="AR1635">
        <f t="shared" si="153"/>
        <v>51200</v>
      </c>
      <c r="AS1635">
        <f t="shared" ref="AS1635:AS1698" si="172">SUMIF($A$1142:$A$1475,$A1635,AS$1142:AS$1475)</f>
        <v>74100</v>
      </c>
      <c r="AT1635">
        <f t="shared" si="154"/>
        <v>69.099999999999994</v>
      </c>
      <c r="AU1635">
        <f t="shared" si="154"/>
        <v>10</v>
      </c>
      <c r="AV1635">
        <f t="shared" si="154"/>
        <v>50000</v>
      </c>
      <c r="AW1635">
        <f t="shared" ref="AW1635:AW1698" si="173">SUMIF($A$1142:$A$1475,$A1635,AW$1142:AW$1475)</f>
        <v>74900</v>
      </c>
      <c r="AX1635">
        <f t="shared" si="155"/>
        <v>66.8</v>
      </c>
      <c r="AY1635">
        <f t="shared" si="155"/>
        <v>9.7000000000000011</v>
      </c>
      <c r="AZ1635">
        <f t="shared" si="155"/>
        <v>52500</v>
      </c>
      <c r="BA1635">
        <f t="shared" ref="BA1635:BA1698" si="174">SUMIF($A$1142:$A$1475,$A1635,BA$1142:BA$1475)</f>
        <v>75700</v>
      </c>
      <c r="BB1635">
        <f t="shared" si="156"/>
        <v>69.5</v>
      </c>
      <c r="BC1635">
        <f t="shared" si="156"/>
        <v>9.8999999999999986</v>
      </c>
      <c r="BD1635">
        <f t="shared" si="156"/>
        <v>54000</v>
      </c>
      <c r="BE1635">
        <f t="shared" ref="BE1635:BE1698" si="175">SUMIF($A$1142:$A$1475,$A1635,BE$1142:BE$1475)</f>
        <v>77900</v>
      </c>
      <c r="BF1635">
        <f t="shared" si="157"/>
        <v>69.3</v>
      </c>
      <c r="BG1635">
        <f t="shared" si="157"/>
        <v>9.3999999999999986</v>
      </c>
      <c r="BH1635">
        <f t="shared" si="157"/>
        <v>53700</v>
      </c>
      <c r="BI1635">
        <f t="shared" ref="BI1635:BI1698" si="176">SUMIF($A$1142:$A$1475,$A1635,BI$1142:BI$1475)</f>
        <v>77200</v>
      </c>
      <c r="BJ1635">
        <f t="shared" si="158"/>
        <v>69.7</v>
      </c>
      <c r="BK1635">
        <f t="shared" si="158"/>
        <v>9.6999999999999993</v>
      </c>
      <c r="BL1635">
        <f t="shared" si="158"/>
        <v>53100</v>
      </c>
      <c r="BM1635">
        <f t="shared" ref="BM1635:BM1698" si="177">SUMIF($A$1142:$A$1475,$A1635,BM$1142:BM$1475)</f>
        <v>77900</v>
      </c>
      <c r="BN1635">
        <f t="shared" si="159"/>
        <v>68.2</v>
      </c>
      <c r="BO1635">
        <f t="shared" si="159"/>
        <v>9.6</v>
      </c>
      <c r="BP1635">
        <f t="shared" si="159"/>
        <v>57100</v>
      </c>
      <c r="BQ1635">
        <f t="shared" ref="BQ1635:BQ1698" si="178">SUMIF($A$1142:$A$1475,$A1635,BQ$1142:BQ$1475)</f>
        <v>76100</v>
      </c>
      <c r="BR1635">
        <f t="shared" si="160"/>
        <v>74.899999999999991</v>
      </c>
      <c r="BS1635">
        <f t="shared" si="160"/>
        <v>11.5</v>
      </c>
      <c r="BT1635">
        <f t="shared" si="160"/>
        <v>55100</v>
      </c>
      <c r="BU1635">
        <f t="shared" ref="BU1635:BU1698" si="179">SUMIF($A$1142:$A$1475,$A1635,BU$1142:BU$1475)</f>
        <v>75900</v>
      </c>
      <c r="BV1635">
        <f t="shared" ref="BV1635:BV1698" si="180">SUMIF($A$10:$A$1475,$A1635,BV$10:BV$1475)</f>
        <v>72.400000000000006</v>
      </c>
    </row>
    <row r="1636" spans="1:74" x14ac:dyDescent="0.3">
      <c r="A1636" t="s">
        <v>193</v>
      </c>
      <c r="B1636" t="str">
        <f>VLOOKUP(A1636,'class and classification'!$A$1:$B$338,2,FALSE)</f>
        <v>Predominantly Urban</v>
      </c>
      <c r="C1636" t="str">
        <f>VLOOKUP(A1636,'class and classification'!$A$1:$C$338,3,FALSE)</f>
        <v>UA</v>
      </c>
      <c r="D1636">
        <f t="shared" si="161"/>
        <v>49800</v>
      </c>
      <c r="E1636">
        <f t="shared" si="162"/>
        <v>80000</v>
      </c>
      <c r="F1636">
        <f t="shared" si="144"/>
        <v>62.2</v>
      </c>
      <c r="G1636">
        <f t="shared" si="144"/>
        <v>8.9</v>
      </c>
      <c r="H1636">
        <f t="shared" si="144"/>
        <v>49100</v>
      </c>
      <c r="I1636">
        <f t="shared" si="163"/>
        <v>80300</v>
      </c>
      <c r="J1636">
        <f t="shared" si="145"/>
        <v>61.1</v>
      </c>
      <c r="K1636">
        <f t="shared" si="145"/>
        <v>9.1999999999999993</v>
      </c>
      <c r="L1636">
        <f t="shared" si="145"/>
        <v>52800</v>
      </c>
      <c r="M1636">
        <f t="shared" si="164"/>
        <v>80500</v>
      </c>
      <c r="N1636">
        <f t="shared" si="146"/>
        <v>65.599999999999994</v>
      </c>
      <c r="O1636">
        <f t="shared" si="146"/>
        <v>9.2999999999999989</v>
      </c>
      <c r="P1636">
        <f t="shared" si="146"/>
        <v>51000</v>
      </c>
      <c r="Q1636">
        <f t="shared" si="165"/>
        <v>82100</v>
      </c>
      <c r="R1636">
        <f t="shared" si="147"/>
        <v>62.199999999999996</v>
      </c>
      <c r="S1636">
        <f t="shared" si="147"/>
        <v>9.2999999999999989</v>
      </c>
      <c r="T1636">
        <f t="shared" si="147"/>
        <v>50700</v>
      </c>
      <c r="U1636">
        <f t="shared" si="166"/>
        <v>78800</v>
      </c>
      <c r="V1636">
        <f t="shared" si="148"/>
        <v>64.400000000000006</v>
      </c>
      <c r="W1636">
        <f t="shared" si="148"/>
        <v>9.9</v>
      </c>
      <c r="X1636">
        <f t="shared" si="148"/>
        <v>51500</v>
      </c>
      <c r="Y1636">
        <f t="shared" si="167"/>
        <v>79300</v>
      </c>
      <c r="Z1636">
        <f t="shared" si="149"/>
        <v>65</v>
      </c>
      <c r="AA1636">
        <f t="shared" si="149"/>
        <v>10.5</v>
      </c>
      <c r="AB1636">
        <f t="shared" si="149"/>
        <v>54300</v>
      </c>
      <c r="AC1636">
        <f t="shared" si="168"/>
        <v>82200</v>
      </c>
      <c r="AD1636">
        <f t="shared" si="150"/>
        <v>66.100000000000009</v>
      </c>
      <c r="AE1636">
        <f t="shared" si="150"/>
        <v>10.799999999999999</v>
      </c>
      <c r="AF1636">
        <f t="shared" si="150"/>
        <v>53100</v>
      </c>
      <c r="AG1636">
        <f t="shared" si="169"/>
        <v>79000</v>
      </c>
      <c r="AH1636">
        <f t="shared" si="151"/>
        <v>67.199999999999989</v>
      </c>
      <c r="AI1636">
        <f t="shared" si="151"/>
        <v>11</v>
      </c>
      <c r="AJ1636">
        <f t="shared" si="151"/>
        <v>55500</v>
      </c>
      <c r="AK1636">
        <f t="shared" si="170"/>
        <v>82400</v>
      </c>
      <c r="AL1636">
        <f t="shared" si="152"/>
        <v>67.400000000000006</v>
      </c>
      <c r="AM1636">
        <f t="shared" si="152"/>
        <v>10.399999999999999</v>
      </c>
      <c r="AN1636">
        <f t="shared" si="152"/>
        <v>53500</v>
      </c>
      <c r="AO1636">
        <f t="shared" si="171"/>
        <v>81800</v>
      </c>
      <c r="AP1636">
        <f t="shared" si="153"/>
        <v>65.399999999999991</v>
      </c>
      <c r="AQ1636">
        <f t="shared" si="153"/>
        <v>10.7</v>
      </c>
      <c r="AR1636">
        <f t="shared" si="153"/>
        <v>53300</v>
      </c>
      <c r="AS1636">
        <f t="shared" si="172"/>
        <v>80800</v>
      </c>
      <c r="AT1636">
        <f t="shared" si="154"/>
        <v>66</v>
      </c>
      <c r="AU1636">
        <f t="shared" si="154"/>
        <v>10.799999999999999</v>
      </c>
      <c r="AV1636">
        <f t="shared" si="154"/>
        <v>55000</v>
      </c>
      <c r="AW1636">
        <f t="shared" si="173"/>
        <v>82400</v>
      </c>
      <c r="AX1636">
        <f t="shared" si="155"/>
        <v>66.699999999999989</v>
      </c>
      <c r="AY1636">
        <f t="shared" si="155"/>
        <v>10.5</v>
      </c>
      <c r="AZ1636">
        <f t="shared" si="155"/>
        <v>55900</v>
      </c>
      <c r="BA1636">
        <f t="shared" si="174"/>
        <v>81400</v>
      </c>
      <c r="BB1636">
        <f t="shared" si="156"/>
        <v>68.8</v>
      </c>
      <c r="BC1636">
        <f t="shared" si="156"/>
        <v>11.3</v>
      </c>
      <c r="BD1636">
        <f t="shared" si="156"/>
        <v>56400</v>
      </c>
      <c r="BE1636">
        <f t="shared" si="175"/>
        <v>82100</v>
      </c>
      <c r="BF1636">
        <f t="shared" si="157"/>
        <v>68.7</v>
      </c>
      <c r="BG1636">
        <f t="shared" si="157"/>
        <v>11.4</v>
      </c>
      <c r="BH1636">
        <f t="shared" si="157"/>
        <v>57900</v>
      </c>
      <c r="BI1636">
        <f t="shared" si="176"/>
        <v>83000</v>
      </c>
      <c r="BJ1636">
        <f t="shared" si="158"/>
        <v>69.699999999999989</v>
      </c>
      <c r="BK1636">
        <f t="shared" si="158"/>
        <v>11</v>
      </c>
      <c r="BL1636">
        <f t="shared" si="158"/>
        <v>59500</v>
      </c>
      <c r="BM1636">
        <f t="shared" si="177"/>
        <v>84300</v>
      </c>
      <c r="BN1636">
        <f t="shared" si="159"/>
        <v>70.5</v>
      </c>
      <c r="BO1636">
        <f t="shared" si="159"/>
        <v>10.5</v>
      </c>
      <c r="BP1636">
        <f t="shared" si="159"/>
        <v>56500</v>
      </c>
      <c r="BQ1636">
        <f t="shared" si="178"/>
        <v>79600</v>
      </c>
      <c r="BR1636">
        <f t="shared" si="160"/>
        <v>70.899999999999991</v>
      </c>
      <c r="BS1636">
        <f t="shared" si="160"/>
        <v>11.799999999999999</v>
      </c>
      <c r="BT1636">
        <f t="shared" si="160"/>
        <v>61600</v>
      </c>
      <c r="BU1636">
        <f t="shared" si="179"/>
        <v>85300</v>
      </c>
      <c r="BV1636">
        <f t="shared" si="180"/>
        <v>72.2</v>
      </c>
    </row>
    <row r="1637" spans="1:74" x14ac:dyDescent="0.3">
      <c r="A1637" t="s">
        <v>1626</v>
      </c>
      <c r="B1637" t="str">
        <f>VLOOKUP(A1637,'class and classification'!$A$1:$B$338,2,FALSE)</f>
        <v>Urban with Significant Rural</v>
      </c>
      <c r="C1637" t="str">
        <f>VLOOKUP(A1637,'class and classification'!$A$1:$C$338,3,FALSE)</f>
        <v>UA</v>
      </c>
      <c r="D1637">
        <f t="shared" si="161"/>
        <v>145900</v>
      </c>
      <c r="E1637">
        <f t="shared" si="162"/>
        <v>248400</v>
      </c>
      <c r="F1637">
        <f t="shared" si="144"/>
        <v>58.800000000000004</v>
      </c>
      <c r="G1637">
        <f t="shared" si="144"/>
        <v>6.6</v>
      </c>
      <c r="H1637">
        <f t="shared" si="144"/>
        <v>148300</v>
      </c>
      <c r="I1637">
        <f t="shared" si="163"/>
        <v>254800</v>
      </c>
      <c r="J1637">
        <f t="shared" si="145"/>
        <v>58.199999999999996</v>
      </c>
      <c r="K1637">
        <f t="shared" si="145"/>
        <v>6.8</v>
      </c>
      <c r="L1637">
        <f t="shared" si="145"/>
        <v>146800</v>
      </c>
      <c r="M1637">
        <f t="shared" si="164"/>
        <v>252100</v>
      </c>
      <c r="N1637">
        <f t="shared" si="146"/>
        <v>58.3</v>
      </c>
      <c r="O1637">
        <f t="shared" si="146"/>
        <v>9.6</v>
      </c>
      <c r="P1637">
        <f t="shared" si="146"/>
        <v>148000</v>
      </c>
      <c r="Q1637">
        <f t="shared" si="165"/>
        <v>247100</v>
      </c>
      <c r="R1637">
        <f t="shared" si="147"/>
        <v>59.900000000000006</v>
      </c>
      <c r="S1637">
        <f t="shared" si="147"/>
        <v>10.399999999999999</v>
      </c>
      <c r="T1637">
        <f t="shared" si="147"/>
        <v>153800</v>
      </c>
      <c r="U1637">
        <f t="shared" si="166"/>
        <v>252600</v>
      </c>
      <c r="V1637">
        <f t="shared" si="148"/>
        <v>61</v>
      </c>
      <c r="W1637">
        <f t="shared" si="148"/>
        <v>10.199999999999999</v>
      </c>
      <c r="X1637">
        <f t="shared" si="148"/>
        <v>157000</v>
      </c>
      <c r="Y1637">
        <f t="shared" si="167"/>
        <v>248800</v>
      </c>
      <c r="Z1637">
        <f t="shared" si="149"/>
        <v>63.099999999999994</v>
      </c>
      <c r="AA1637">
        <f t="shared" si="149"/>
        <v>10.700000000000001</v>
      </c>
      <c r="AB1637">
        <f t="shared" si="149"/>
        <v>154400</v>
      </c>
      <c r="AC1637">
        <f t="shared" si="168"/>
        <v>245900</v>
      </c>
      <c r="AD1637">
        <f t="shared" si="150"/>
        <v>62.8</v>
      </c>
      <c r="AE1637">
        <f t="shared" si="150"/>
        <v>11</v>
      </c>
      <c r="AF1637">
        <f t="shared" si="150"/>
        <v>159200</v>
      </c>
      <c r="AG1637">
        <f t="shared" si="169"/>
        <v>251200</v>
      </c>
      <c r="AH1637">
        <f t="shared" si="151"/>
        <v>63.400000000000006</v>
      </c>
      <c r="AI1637">
        <f t="shared" si="151"/>
        <v>10.5</v>
      </c>
      <c r="AJ1637">
        <f t="shared" si="151"/>
        <v>148000</v>
      </c>
      <c r="AK1637">
        <f t="shared" si="170"/>
        <v>250100</v>
      </c>
      <c r="AL1637">
        <f t="shared" si="152"/>
        <v>59.300000000000011</v>
      </c>
      <c r="AM1637">
        <f t="shared" si="152"/>
        <v>9.5</v>
      </c>
      <c r="AN1637">
        <f t="shared" si="152"/>
        <v>156800</v>
      </c>
      <c r="AO1637">
        <f t="shared" si="171"/>
        <v>253100</v>
      </c>
      <c r="AP1637">
        <f t="shared" si="153"/>
        <v>62.000000000000007</v>
      </c>
      <c r="AQ1637">
        <f t="shared" si="153"/>
        <v>9.3999999999999986</v>
      </c>
      <c r="AR1637">
        <f t="shared" si="153"/>
        <v>171100</v>
      </c>
      <c r="AS1637">
        <f t="shared" si="172"/>
        <v>263800</v>
      </c>
      <c r="AT1637">
        <f t="shared" si="154"/>
        <v>64.8</v>
      </c>
      <c r="AU1637">
        <f t="shared" si="154"/>
        <v>9.4</v>
      </c>
      <c r="AV1637">
        <f t="shared" si="154"/>
        <v>167900</v>
      </c>
      <c r="AW1637">
        <f t="shared" si="173"/>
        <v>266000</v>
      </c>
      <c r="AX1637">
        <f t="shared" si="155"/>
        <v>63.099999999999994</v>
      </c>
      <c r="AY1637">
        <f t="shared" si="155"/>
        <v>9.1</v>
      </c>
      <c r="AZ1637">
        <f t="shared" si="155"/>
        <v>176700</v>
      </c>
      <c r="BA1637">
        <f t="shared" si="174"/>
        <v>278300</v>
      </c>
      <c r="BB1637">
        <f t="shared" si="156"/>
        <v>63.400000000000006</v>
      </c>
      <c r="BC1637">
        <f t="shared" si="156"/>
        <v>9.9</v>
      </c>
      <c r="BD1637">
        <f t="shared" si="156"/>
        <v>179300</v>
      </c>
      <c r="BE1637">
        <f t="shared" si="175"/>
        <v>276200</v>
      </c>
      <c r="BF1637">
        <f t="shared" si="157"/>
        <v>64.900000000000006</v>
      </c>
      <c r="BG1637">
        <f t="shared" si="157"/>
        <v>9.5</v>
      </c>
      <c r="BH1637">
        <f t="shared" si="157"/>
        <v>185100</v>
      </c>
      <c r="BI1637">
        <f t="shared" si="176"/>
        <v>272600</v>
      </c>
      <c r="BJ1637">
        <f t="shared" si="158"/>
        <v>67.8</v>
      </c>
      <c r="BK1637">
        <f t="shared" si="158"/>
        <v>10</v>
      </c>
      <c r="BL1637">
        <f t="shared" si="158"/>
        <v>172000</v>
      </c>
      <c r="BM1637">
        <f t="shared" si="177"/>
        <v>273400</v>
      </c>
      <c r="BN1637">
        <f t="shared" si="159"/>
        <v>62.899999999999991</v>
      </c>
      <c r="BO1637">
        <f t="shared" si="159"/>
        <v>10.3</v>
      </c>
      <c r="BP1637">
        <f t="shared" si="159"/>
        <v>174200</v>
      </c>
      <c r="BQ1637">
        <f t="shared" si="178"/>
        <v>270600</v>
      </c>
      <c r="BR1637">
        <f t="shared" si="160"/>
        <v>64.399999999999991</v>
      </c>
      <c r="BS1637">
        <f t="shared" si="160"/>
        <v>11.399999999999999</v>
      </c>
      <c r="BT1637">
        <f t="shared" si="160"/>
        <v>187200</v>
      </c>
      <c r="BU1637">
        <f t="shared" si="179"/>
        <v>269800</v>
      </c>
      <c r="BV1637">
        <f t="shared" si="180"/>
        <v>69.300000000000011</v>
      </c>
    </row>
    <row r="1638" spans="1:74" x14ac:dyDescent="0.3">
      <c r="A1638" t="s">
        <v>195</v>
      </c>
      <c r="B1638" t="str">
        <f>VLOOKUP(A1638,'class and classification'!$A$1:$B$338,2,FALSE)</f>
        <v>Urban with Significant Rural</v>
      </c>
      <c r="C1638" t="str">
        <f>VLOOKUP(A1638,'class and classification'!$A$1:$C$338,3,FALSE)</f>
        <v>SC</v>
      </c>
      <c r="D1638">
        <f t="shared" si="161"/>
        <v>124300</v>
      </c>
      <c r="E1638">
        <f t="shared" si="162"/>
        <v>232100</v>
      </c>
      <c r="F1638">
        <f t="shared" si="144"/>
        <v>53.599999999999994</v>
      </c>
      <c r="G1638">
        <f t="shared" si="144"/>
        <v>5.8000000000000007</v>
      </c>
      <c r="H1638">
        <f t="shared" si="144"/>
        <v>126200</v>
      </c>
      <c r="I1638">
        <f t="shared" si="163"/>
        <v>235000</v>
      </c>
      <c r="J1638">
        <f t="shared" si="145"/>
        <v>53.699999999999996</v>
      </c>
      <c r="K1638">
        <f t="shared" si="145"/>
        <v>5.8000000000000007</v>
      </c>
      <c r="L1638">
        <f t="shared" si="145"/>
        <v>128500</v>
      </c>
      <c r="M1638">
        <f t="shared" si="164"/>
        <v>234600</v>
      </c>
      <c r="N1638">
        <f t="shared" si="146"/>
        <v>54.800000000000004</v>
      </c>
      <c r="O1638">
        <f t="shared" si="146"/>
        <v>9.6000000000000014</v>
      </c>
      <c r="P1638">
        <f t="shared" si="146"/>
        <v>128500</v>
      </c>
      <c r="Q1638">
        <f t="shared" si="165"/>
        <v>239100</v>
      </c>
      <c r="R1638">
        <f t="shared" si="147"/>
        <v>53.800000000000004</v>
      </c>
      <c r="S1638">
        <f t="shared" si="147"/>
        <v>9.1</v>
      </c>
      <c r="T1638">
        <f t="shared" si="147"/>
        <v>127400</v>
      </c>
      <c r="U1638">
        <f t="shared" si="166"/>
        <v>236200</v>
      </c>
      <c r="V1638">
        <f t="shared" si="148"/>
        <v>53.9</v>
      </c>
      <c r="W1638">
        <f t="shared" si="148"/>
        <v>9.5</v>
      </c>
      <c r="X1638">
        <f t="shared" si="148"/>
        <v>130200</v>
      </c>
      <c r="Y1638">
        <f t="shared" si="167"/>
        <v>240600</v>
      </c>
      <c r="Z1638">
        <f t="shared" si="149"/>
        <v>54.199999999999996</v>
      </c>
      <c r="AA1638">
        <f t="shared" si="149"/>
        <v>9.5</v>
      </c>
      <c r="AB1638">
        <f t="shared" si="149"/>
        <v>124900</v>
      </c>
      <c r="AC1638">
        <f t="shared" si="168"/>
        <v>238700</v>
      </c>
      <c r="AD1638">
        <f t="shared" si="150"/>
        <v>52.400000000000006</v>
      </c>
      <c r="AE1638">
        <f t="shared" si="150"/>
        <v>9.6999999999999993</v>
      </c>
      <c r="AF1638">
        <f t="shared" si="150"/>
        <v>124600</v>
      </c>
      <c r="AG1638">
        <f t="shared" si="169"/>
        <v>232800</v>
      </c>
      <c r="AH1638">
        <f t="shared" si="151"/>
        <v>53.5</v>
      </c>
      <c r="AI1638">
        <f t="shared" si="151"/>
        <v>10.4</v>
      </c>
      <c r="AJ1638">
        <f t="shared" si="151"/>
        <v>127100</v>
      </c>
      <c r="AK1638">
        <f t="shared" si="170"/>
        <v>233700</v>
      </c>
      <c r="AL1638">
        <f t="shared" si="152"/>
        <v>54.4</v>
      </c>
      <c r="AM1638">
        <f t="shared" si="152"/>
        <v>9.7000000000000011</v>
      </c>
      <c r="AN1638">
        <f t="shared" si="152"/>
        <v>137100</v>
      </c>
      <c r="AO1638">
        <f t="shared" si="171"/>
        <v>241300</v>
      </c>
      <c r="AP1638">
        <f t="shared" si="153"/>
        <v>56.800000000000004</v>
      </c>
      <c r="AQ1638">
        <f t="shared" si="153"/>
        <v>9.8000000000000007</v>
      </c>
      <c r="AR1638">
        <f t="shared" si="153"/>
        <v>144200</v>
      </c>
      <c r="AS1638">
        <f t="shared" si="172"/>
        <v>245300</v>
      </c>
      <c r="AT1638">
        <f t="shared" si="154"/>
        <v>58.8</v>
      </c>
      <c r="AU1638">
        <f t="shared" si="154"/>
        <v>10.100000000000001</v>
      </c>
      <c r="AV1638">
        <f t="shared" si="154"/>
        <v>133900</v>
      </c>
      <c r="AW1638">
        <f t="shared" si="173"/>
        <v>243600</v>
      </c>
      <c r="AX1638">
        <f t="shared" si="155"/>
        <v>55</v>
      </c>
      <c r="AY1638">
        <f t="shared" si="155"/>
        <v>9.8999999999999986</v>
      </c>
      <c r="AZ1638">
        <f t="shared" si="155"/>
        <v>142500</v>
      </c>
      <c r="BA1638">
        <f t="shared" si="174"/>
        <v>247200</v>
      </c>
      <c r="BB1638">
        <f t="shared" si="156"/>
        <v>57.6</v>
      </c>
      <c r="BC1638">
        <f t="shared" si="156"/>
        <v>10.5</v>
      </c>
      <c r="BD1638">
        <f t="shared" si="156"/>
        <v>151200</v>
      </c>
      <c r="BE1638">
        <f t="shared" si="175"/>
        <v>252100</v>
      </c>
      <c r="BF1638">
        <f t="shared" si="157"/>
        <v>60</v>
      </c>
      <c r="BG1638">
        <f t="shared" si="157"/>
        <v>10.700000000000001</v>
      </c>
      <c r="BH1638">
        <f t="shared" si="157"/>
        <v>147800</v>
      </c>
      <c r="BI1638">
        <f t="shared" si="176"/>
        <v>250200</v>
      </c>
      <c r="BJ1638">
        <f t="shared" si="158"/>
        <v>59.099999999999994</v>
      </c>
      <c r="BK1638">
        <f t="shared" si="158"/>
        <v>10.799999999999999</v>
      </c>
      <c r="BL1638">
        <f t="shared" si="158"/>
        <v>153900</v>
      </c>
      <c r="BM1638">
        <f t="shared" si="177"/>
        <v>264100</v>
      </c>
      <c r="BN1638">
        <f t="shared" si="159"/>
        <v>58.3</v>
      </c>
      <c r="BO1638">
        <f t="shared" si="159"/>
        <v>11.5</v>
      </c>
      <c r="BP1638">
        <f t="shared" si="159"/>
        <v>157900</v>
      </c>
      <c r="BQ1638">
        <f t="shared" si="178"/>
        <v>259300</v>
      </c>
      <c r="BR1638">
        <f t="shared" si="160"/>
        <v>60.9</v>
      </c>
      <c r="BS1638">
        <f t="shared" si="160"/>
        <v>11.999999999999998</v>
      </c>
      <c r="BT1638">
        <f t="shared" si="160"/>
        <v>155900</v>
      </c>
      <c r="BU1638">
        <f t="shared" si="179"/>
        <v>263000</v>
      </c>
      <c r="BV1638">
        <f t="shared" si="180"/>
        <v>59.3</v>
      </c>
    </row>
    <row r="1639" spans="1:74" x14ac:dyDescent="0.3">
      <c r="A1639" t="s">
        <v>196</v>
      </c>
      <c r="B1639" t="str">
        <f>VLOOKUP(A1639,'class and classification'!$A$1:$B$338,2,FALSE)</f>
        <v>Urban with Significant Rural</v>
      </c>
      <c r="C1639" t="str">
        <f>VLOOKUP(A1639,'class and classification'!$A$1:$C$338,3,FALSE)</f>
        <v>SC</v>
      </c>
      <c r="D1639">
        <f t="shared" si="161"/>
        <v>356200</v>
      </c>
      <c r="E1639">
        <f t="shared" si="162"/>
        <v>644900</v>
      </c>
      <c r="F1639">
        <f t="shared" si="144"/>
        <v>55.2</v>
      </c>
      <c r="G1639">
        <f t="shared" si="144"/>
        <v>3.9</v>
      </c>
      <c r="H1639">
        <f t="shared" si="144"/>
        <v>359100</v>
      </c>
      <c r="I1639">
        <f t="shared" si="163"/>
        <v>647600</v>
      </c>
      <c r="J1639">
        <f t="shared" si="145"/>
        <v>55.4</v>
      </c>
      <c r="K1639">
        <f t="shared" si="145"/>
        <v>4</v>
      </c>
      <c r="L1639">
        <f t="shared" si="145"/>
        <v>362500</v>
      </c>
      <c r="M1639">
        <f t="shared" si="164"/>
        <v>659700</v>
      </c>
      <c r="N1639">
        <f t="shared" si="146"/>
        <v>55</v>
      </c>
      <c r="O1639">
        <f t="shared" si="146"/>
        <v>5.7</v>
      </c>
      <c r="P1639">
        <f t="shared" si="146"/>
        <v>365200</v>
      </c>
      <c r="Q1639">
        <f t="shared" si="165"/>
        <v>654200</v>
      </c>
      <c r="R1639">
        <f t="shared" si="147"/>
        <v>55.9</v>
      </c>
      <c r="S1639">
        <f t="shared" si="147"/>
        <v>5.8999999999999995</v>
      </c>
      <c r="T1639">
        <f t="shared" si="147"/>
        <v>361300</v>
      </c>
      <c r="U1639">
        <f t="shared" si="166"/>
        <v>655200</v>
      </c>
      <c r="V1639">
        <f t="shared" si="148"/>
        <v>55.099999999999994</v>
      </c>
      <c r="W1639">
        <f t="shared" si="148"/>
        <v>5.8</v>
      </c>
      <c r="X1639">
        <f t="shared" si="148"/>
        <v>357100</v>
      </c>
      <c r="Y1639">
        <f t="shared" si="167"/>
        <v>662500</v>
      </c>
      <c r="Z1639">
        <f t="shared" si="149"/>
        <v>54</v>
      </c>
      <c r="AA1639">
        <f t="shared" si="149"/>
        <v>6</v>
      </c>
      <c r="AB1639">
        <f t="shared" si="149"/>
        <v>353800</v>
      </c>
      <c r="AC1639">
        <f t="shared" si="168"/>
        <v>651300</v>
      </c>
      <c r="AD1639">
        <f t="shared" si="150"/>
        <v>54.3</v>
      </c>
      <c r="AE1639">
        <f t="shared" si="150"/>
        <v>6.5</v>
      </c>
      <c r="AF1639">
        <f t="shared" si="150"/>
        <v>378500</v>
      </c>
      <c r="AG1639">
        <f t="shared" si="169"/>
        <v>649600</v>
      </c>
      <c r="AH1639">
        <f t="shared" si="151"/>
        <v>58.3</v>
      </c>
      <c r="AI1639">
        <f t="shared" si="151"/>
        <v>6.9</v>
      </c>
      <c r="AJ1639">
        <f t="shared" si="151"/>
        <v>388600</v>
      </c>
      <c r="AK1639">
        <f t="shared" si="170"/>
        <v>657500</v>
      </c>
      <c r="AL1639">
        <f t="shared" si="152"/>
        <v>59.099999999999994</v>
      </c>
      <c r="AM1639">
        <f t="shared" si="152"/>
        <v>6.6999999999999993</v>
      </c>
      <c r="AN1639">
        <f t="shared" si="152"/>
        <v>389500</v>
      </c>
      <c r="AO1639">
        <f t="shared" si="171"/>
        <v>659100</v>
      </c>
      <c r="AP1639">
        <f t="shared" si="153"/>
        <v>59.2</v>
      </c>
      <c r="AQ1639">
        <f t="shared" si="153"/>
        <v>6.9</v>
      </c>
      <c r="AR1639">
        <f t="shared" si="153"/>
        <v>420600</v>
      </c>
      <c r="AS1639">
        <f t="shared" si="172"/>
        <v>690000</v>
      </c>
      <c r="AT1639">
        <f t="shared" si="154"/>
        <v>60.9</v>
      </c>
      <c r="AU1639">
        <f t="shared" si="154"/>
        <v>6.8</v>
      </c>
      <c r="AV1639">
        <f t="shared" si="154"/>
        <v>414800</v>
      </c>
      <c r="AW1639">
        <f t="shared" si="173"/>
        <v>701000</v>
      </c>
      <c r="AX1639">
        <f t="shared" si="155"/>
        <v>59.2</v>
      </c>
      <c r="AY1639">
        <f t="shared" si="155"/>
        <v>6.9</v>
      </c>
      <c r="AZ1639">
        <f t="shared" si="155"/>
        <v>407900</v>
      </c>
      <c r="BA1639">
        <f t="shared" si="174"/>
        <v>687600</v>
      </c>
      <c r="BB1639">
        <f t="shared" si="156"/>
        <v>59.400000000000006</v>
      </c>
      <c r="BC1639">
        <f t="shared" si="156"/>
        <v>7.3000000000000007</v>
      </c>
      <c r="BD1639">
        <f t="shared" si="156"/>
        <v>413600</v>
      </c>
      <c r="BE1639">
        <f t="shared" si="175"/>
        <v>709700</v>
      </c>
      <c r="BF1639">
        <f t="shared" si="157"/>
        <v>58.300000000000004</v>
      </c>
      <c r="BG1639">
        <f t="shared" si="157"/>
        <v>6.9</v>
      </c>
      <c r="BH1639">
        <f t="shared" si="157"/>
        <v>415300</v>
      </c>
      <c r="BI1639">
        <f t="shared" si="176"/>
        <v>700400</v>
      </c>
      <c r="BJ1639">
        <f t="shared" si="158"/>
        <v>59.2</v>
      </c>
      <c r="BK1639">
        <f t="shared" si="158"/>
        <v>7.2999999999999989</v>
      </c>
      <c r="BL1639">
        <f t="shared" si="158"/>
        <v>420700</v>
      </c>
      <c r="BM1639">
        <f t="shared" si="177"/>
        <v>688600</v>
      </c>
      <c r="BN1639">
        <f t="shared" si="159"/>
        <v>61.1</v>
      </c>
      <c r="BO1639">
        <f t="shared" si="159"/>
        <v>7.1</v>
      </c>
      <c r="BP1639">
        <f t="shared" si="159"/>
        <v>424300</v>
      </c>
      <c r="BQ1639">
        <f t="shared" si="178"/>
        <v>674100</v>
      </c>
      <c r="BR1639">
        <f t="shared" si="160"/>
        <v>62.9</v>
      </c>
      <c r="BS1639">
        <f t="shared" si="160"/>
        <v>7.6999999999999993</v>
      </c>
      <c r="BT1639">
        <f t="shared" si="160"/>
        <v>404800</v>
      </c>
      <c r="BU1639">
        <f t="shared" si="179"/>
        <v>685000</v>
      </c>
      <c r="BV1639">
        <f t="shared" si="180"/>
        <v>59.2</v>
      </c>
    </row>
    <row r="1640" spans="1:74" x14ac:dyDescent="0.3">
      <c r="A1640" t="s">
        <v>197</v>
      </c>
      <c r="B1640" t="str">
        <f>VLOOKUP(A1640,'class and classification'!$A$1:$B$338,2,FALSE)</f>
        <v>Urban with Significant Rural</v>
      </c>
      <c r="C1640" t="str">
        <f>VLOOKUP(A1640,'class and classification'!$A$1:$C$338,3,FALSE)</f>
        <v>SC</v>
      </c>
      <c r="D1640">
        <f t="shared" si="161"/>
        <v>337800</v>
      </c>
      <c r="E1640">
        <f t="shared" si="162"/>
        <v>653200</v>
      </c>
      <c r="F1640">
        <f t="shared" si="144"/>
        <v>51.699999999999996</v>
      </c>
      <c r="G1640">
        <f t="shared" si="144"/>
        <v>3.6999999999999997</v>
      </c>
      <c r="H1640">
        <f t="shared" si="144"/>
        <v>339600</v>
      </c>
      <c r="I1640">
        <f t="shared" si="163"/>
        <v>664200</v>
      </c>
      <c r="J1640">
        <f t="shared" si="145"/>
        <v>51.2</v>
      </c>
      <c r="K1640">
        <f t="shared" si="145"/>
        <v>3.6</v>
      </c>
      <c r="L1640">
        <f t="shared" si="145"/>
        <v>344200</v>
      </c>
      <c r="M1640">
        <f t="shared" si="164"/>
        <v>657200</v>
      </c>
      <c r="N1640">
        <f t="shared" si="146"/>
        <v>52.400000000000006</v>
      </c>
      <c r="O1640">
        <f t="shared" si="146"/>
        <v>5.9</v>
      </c>
      <c r="P1640">
        <f t="shared" si="146"/>
        <v>356500</v>
      </c>
      <c r="Q1640">
        <f t="shared" si="165"/>
        <v>667500</v>
      </c>
      <c r="R1640">
        <f t="shared" si="147"/>
        <v>53.4</v>
      </c>
      <c r="S1640">
        <f t="shared" si="147"/>
        <v>5.8000000000000007</v>
      </c>
      <c r="T1640">
        <f t="shared" si="147"/>
        <v>357900</v>
      </c>
      <c r="U1640">
        <f t="shared" si="166"/>
        <v>669900</v>
      </c>
      <c r="V1640">
        <f t="shared" si="148"/>
        <v>53.4</v>
      </c>
      <c r="W1640">
        <f t="shared" si="148"/>
        <v>6.1</v>
      </c>
      <c r="X1640">
        <f t="shared" si="148"/>
        <v>360400</v>
      </c>
      <c r="Y1640">
        <f t="shared" si="167"/>
        <v>682100</v>
      </c>
      <c r="Z1640">
        <f t="shared" si="149"/>
        <v>52.8</v>
      </c>
      <c r="AA1640">
        <f t="shared" si="149"/>
        <v>6.3</v>
      </c>
      <c r="AB1640">
        <f t="shared" si="149"/>
        <v>355100</v>
      </c>
      <c r="AC1640">
        <f t="shared" si="168"/>
        <v>678200</v>
      </c>
      <c r="AD1640">
        <f t="shared" si="150"/>
        <v>52.4</v>
      </c>
      <c r="AE1640">
        <f t="shared" si="150"/>
        <v>6.6</v>
      </c>
      <c r="AF1640">
        <f t="shared" si="150"/>
        <v>370000</v>
      </c>
      <c r="AG1640">
        <f t="shared" si="169"/>
        <v>677100</v>
      </c>
      <c r="AH1640">
        <f t="shared" si="151"/>
        <v>54.599999999999994</v>
      </c>
      <c r="AI1640">
        <f t="shared" si="151"/>
        <v>6.6999999999999993</v>
      </c>
      <c r="AJ1640">
        <f t="shared" si="151"/>
        <v>367000</v>
      </c>
      <c r="AK1640">
        <f t="shared" si="170"/>
        <v>670900</v>
      </c>
      <c r="AL1640">
        <f t="shared" si="152"/>
        <v>54.7</v>
      </c>
      <c r="AM1640">
        <f t="shared" si="152"/>
        <v>6.6999999999999993</v>
      </c>
      <c r="AN1640">
        <f t="shared" si="152"/>
        <v>382300</v>
      </c>
      <c r="AO1640">
        <f t="shared" si="171"/>
        <v>695000</v>
      </c>
      <c r="AP1640">
        <f t="shared" si="153"/>
        <v>55</v>
      </c>
      <c r="AQ1640">
        <f t="shared" si="153"/>
        <v>6.8000000000000007</v>
      </c>
      <c r="AR1640">
        <f t="shared" si="153"/>
        <v>402900</v>
      </c>
      <c r="AS1640">
        <f t="shared" si="172"/>
        <v>712200</v>
      </c>
      <c r="AT1640">
        <f t="shared" si="154"/>
        <v>56.5</v>
      </c>
      <c r="AU1640">
        <f t="shared" si="154"/>
        <v>6.9</v>
      </c>
      <c r="AV1640">
        <f t="shared" si="154"/>
        <v>388800</v>
      </c>
      <c r="AW1640">
        <f t="shared" si="173"/>
        <v>709200</v>
      </c>
      <c r="AX1640">
        <f t="shared" si="155"/>
        <v>54.7</v>
      </c>
      <c r="AY1640">
        <f t="shared" si="155"/>
        <v>6.8</v>
      </c>
      <c r="AZ1640">
        <f t="shared" si="155"/>
        <v>415600</v>
      </c>
      <c r="BA1640">
        <f t="shared" si="174"/>
        <v>724500</v>
      </c>
      <c r="BB1640">
        <f t="shared" si="156"/>
        <v>57.399999999999991</v>
      </c>
      <c r="BC1640">
        <f t="shared" si="156"/>
        <v>7.3</v>
      </c>
      <c r="BD1640">
        <f t="shared" si="156"/>
        <v>430400</v>
      </c>
      <c r="BE1640">
        <f t="shared" si="175"/>
        <v>752700</v>
      </c>
      <c r="BF1640">
        <f t="shared" si="157"/>
        <v>57.2</v>
      </c>
      <c r="BG1640">
        <f t="shared" si="157"/>
        <v>7.2</v>
      </c>
      <c r="BH1640">
        <f t="shared" si="157"/>
        <v>419300</v>
      </c>
      <c r="BI1640">
        <f t="shared" si="176"/>
        <v>742900</v>
      </c>
      <c r="BJ1640">
        <f t="shared" si="158"/>
        <v>56.3</v>
      </c>
      <c r="BK1640">
        <f t="shared" si="158"/>
        <v>7.3</v>
      </c>
      <c r="BL1640">
        <f t="shared" si="158"/>
        <v>437900</v>
      </c>
      <c r="BM1640">
        <f t="shared" si="177"/>
        <v>765400</v>
      </c>
      <c r="BN1640">
        <f t="shared" si="159"/>
        <v>57.199999999999996</v>
      </c>
      <c r="BO1640">
        <f t="shared" si="159"/>
        <v>7.6</v>
      </c>
      <c r="BP1640">
        <f t="shared" si="159"/>
        <v>449000</v>
      </c>
      <c r="BQ1640">
        <f t="shared" si="178"/>
        <v>775500</v>
      </c>
      <c r="BR1640">
        <f t="shared" si="160"/>
        <v>57.900000000000006</v>
      </c>
      <c r="BS1640">
        <f t="shared" si="160"/>
        <v>7.8999999999999995</v>
      </c>
      <c r="BT1640">
        <f t="shared" si="160"/>
        <v>417500</v>
      </c>
      <c r="BU1640">
        <f t="shared" si="179"/>
        <v>730400</v>
      </c>
      <c r="BV1640">
        <f t="shared" si="180"/>
        <v>57.2</v>
      </c>
    </row>
    <row r="1641" spans="1:74" x14ac:dyDescent="0.3">
      <c r="A1641" t="s">
        <v>198</v>
      </c>
      <c r="B1641" t="str">
        <f>VLOOKUP(A1641,'class and classification'!$A$1:$B$338,2,FALSE)</f>
        <v>Predominantly Rural</v>
      </c>
      <c r="C1641" t="str">
        <f>VLOOKUP(A1641,'class and classification'!$A$1:$C$338,3,FALSE)</f>
        <v>SC</v>
      </c>
      <c r="D1641">
        <f t="shared" si="161"/>
        <v>184900</v>
      </c>
      <c r="E1641">
        <f t="shared" si="162"/>
        <v>322900</v>
      </c>
      <c r="F1641">
        <f t="shared" si="144"/>
        <v>57.3</v>
      </c>
      <c r="G1641">
        <f t="shared" si="144"/>
        <v>5.6</v>
      </c>
      <c r="H1641">
        <f t="shared" si="144"/>
        <v>184200</v>
      </c>
      <c r="I1641">
        <f t="shared" si="163"/>
        <v>336000</v>
      </c>
      <c r="J1641">
        <f t="shared" si="145"/>
        <v>54.800000000000004</v>
      </c>
      <c r="K1641">
        <f t="shared" si="145"/>
        <v>5.3999999999999995</v>
      </c>
      <c r="L1641">
        <f t="shared" si="145"/>
        <v>188300</v>
      </c>
      <c r="M1641">
        <f t="shared" si="164"/>
        <v>332100</v>
      </c>
      <c r="N1641">
        <f t="shared" si="146"/>
        <v>56.7</v>
      </c>
      <c r="O1641">
        <f t="shared" si="146"/>
        <v>8.1</v>
      </c>
      <c r="P1641">
        <f t="shared" si="146"/>
        <v>189500</v>
      </c>
      <c r="Q1641">
        <f t="shared" si="165"/>
        <v>330700</v>
      </c>
      <c r="R1641">
        <f t="shared" si="147"/>
        <v>57.3</v>
      </c>
      <c r="S1641">
        <f t="shared" si="147"/>
        <v>8.5</v>
      </c>
      <c r="T1641">
        <f t="shared" si="147"/>
        <v>199100</v>
      </c>
      <c r="U1641">
        <f t="shared" si="166"/>
        <v>343400</v>
      </c>
      <c r="V1641">
        <f t="shared" si="148"/>
        <v>57.9</v>
      </c>
      <c r="W1641">
        <f t="shared" si="148"/>
        <v>8.3000000000000007</v>
      </c>
      <c r="X1641">
        <f t="shared" si="148"/>
        <v>188300</v>
      </c>
      <c r="Y1641">
        <f t="shared" si="167"/>
        <v>327900</v>
      </c>
      <c r="Z1641">
        <f t="shared" si="149"/>
        <v>57.499999999999993</v>
      </c>
      <c r="AA1641">
        <f t="shared" si="149"/>
        <v>8.9</v>
      </c>
      <c r="AB1641">
        <f t="shared" si="149"/>
        <v>206700</v>
      </c>
      <c r="AC1641">
        <f t="shared" si="168"/>
        <v>331600</v>
      </c>
      <c r="AD1641">
        <f t="shared" si="150"/>
        <v>62.3</v>
      </c>
      <c r="AE1641">
        <f t="shared" si="150"/>
        <v>9.8000000000000007</v>
      </c>
      <c r="AF1641">
        <f t="shared" si="150"/>
        <v>213300</v>
      </c>
      <c r="AG1641">
        <f t="shared" si="169"/>
        <v>343100</v>
      </c>
      <c r="AH1641">
        <f t="shared" si="151"/>
        <v>62.2</v>
      </c>
      <c r="AI1641">
        <f t="shared" si="151"/>
        <v>9.8000000000000007</v>
      </c>
      <c r="AJ1641">
        <f t="shared" si="151"/>
        <v>217000</v>
      </c>
      <c r="AK1641">
        <f t="shared" si="170"/>
        <v>341000</v>
      </c>
      <c r="AL1641">
        <f t="shared" si="152"/>
        <v>63.699999999999996</v>
      </c>
      <c r="AM1641">
        <f t="shared" si="152"/>
        <v>9.6</v>
      </c>
      <c r="AN1641">
        <f t="shared" si="152"/>
        <v>217700</v>
      </c>
      <c r="AO1641">
        <f t="shared" si="171"/>
        <v>342100</v>
      </c>
      <c r="AP1641">
        <f t="shared" si="153"/>
        <v>63.6</v>
      </c>
      <c r="AQ1641">
        <f t="shared" si="153"/>
        <v>9.6</v>
      </c>
      <c r="AR1641">
        <f t="shared" si="153"/>
        <v>226400</v>
      </c>
      <c r="AS1641">
        <f t="shared" si="172"/>
        <v>338800</v>
      </c>
      <c r="AT1641">
        <f t="shared" si="154"/>
        <v>66.8</v>
      </c>
      <c r="AU1641">
        <f t="shared" si="154"/>
        <v>9.6000000000000014</v>
      </c>
      <c r="AV1641">
        <f t="shared" si="154"/>
        <v>244800</v>
      </c>
      <c r="AW1641">
        <f t="shared" si="173"/>
        <v>360700</v>
      </c>
      <c r="AX1641">
        <f t="shared" si="155"/>
        <v>67.900000000000006</v>
      </c>
      <c r="AY1641">
        <f t="shared" si="155"/>
        <v>9.7000000000000011</v>
      </c>
      <c r="AZ1641">
        <f t="shared" si="155"/>
        <v>223400</v>
      </c>
      <c r="BA1641">
        <f t="shared" si="174"/>
        <v>350100</v>
      </c>
      <c r="BB1641">
        <f t="shared" si="156"/>
        <v>63.800000000000004</v>
      </c>
      <c r="BC1641">
        <f t="shared" si="156"/>
        <v>9.9</v>
      </c>
      <c r="BD1641">
        <f t="shared" si="156"/>
        <v>238500</v>
      </c>
      <c r="BE1641">
        <f t="shared" si="175"/>
        <v>358600</v>
      </c>
      <c r="BF1641">
        <f t="shared" si="157"/>
        <v>66.5</v>
      </c>
      <c r="BG1641">
        <f t="shared" si="157"/>
        <v>10.5</v>
      </c>
      <c r="BH1641">
        <f t="shared" si="157"/>
        <v>239200</v>
      </c>
      <c r="BI1641">
        <f t="shared" si="176"/>
        <v>360300</v>
      </c>
      <c r="BJ1641">
        <f t="shared" si="158"/>
        <v>66.3</v>
      </c>
      <c r="BK1641">
        <f t="shared" si="158"/>
        <v>10.799999999999999</v>
      </c>
      <c r="BL1641">
        <f t="shared" si="158"/>
        <v>242800</v>
      </c>
      <c r="BM1641">
        <f t="shared" si="177"/>
        <v>368800</v>
      </c>
      <c r="BN1641">
        <f t="shared" si="159"/>
        <v>65.900000000000006</v>
      </c>
      <c r="BO1641">
        <f t="shared" si="159"/>
        <v>9.9</v>
      </c>
      <c r="BP1641">
        <f t="shared" si="159"/>
        <v>235000</v>
      </c>
      <c r="BQ1641">
        <f t="shared" si="178"/>
        <v>356500</v>
      </c>
      <c r="BR1641">
        <f t="shared" si="160"/>
        <v>65.899999999999991</v>
      </c>
      <c r="BS1641">
        <f t="shared" si="160"/>
        <v>10.7</v>
      </c>
      <c r="BT1641">
        <f t="shared" si="160"/>
        <v>222700</v>
      </c>
      <c r="BU1641">
        <f t="shared" si="179"/>
        <v>336900</v>
      </c>
      <c r="BV1641">
        <f t="shared" si="180"/>
        <v>66.2</v>
      </c>
    </row>
    <row r="1642" spans="1:74" x14ac:dyDescent="0.3">
      <c r="A1642" t="s">
        <v>199</v>
      </c>
      <c r="B1642" t="str">
        <f>VLOOKUP(A1642,'class and classification'!$A$1:$B$338,2,FALSE)</f>
        <v>Predominantly Urban</v>
      </c>
      <c r="C1642" t="str">
        <f>VLOOKUP(A1642,'class and classification'!$A$1:$C$338,3,FALSE)</f>
        <v>SC</v>
      </c>
      <c r="D1642">
        <f t="shared" si="161"/>
        <v>321200</v>
      </c>
      <c r="E1642">
        <f t="shared" si="162"/>
        <v>543600</v>
      </c>
      <c r="F1642">
        <f t="shared" si="144"/>
        <v>58.999999999999993</v>
      </c>
      <c r="G1642">
        <f t="shared" si="144"/>
        <v>4.1000000000000005</v>
      </c>
      <c r="H1642">
        <f t="shared" si="144"/>
        <v>331600</v>
      </c>
      <c r="I1642">
        <f t="shared" si="163"/>
        <v>546700</v>
      </c>
      <c r="J1642">
        <f t="shared" si="145"/>
        <v>60.800000000000004</v>
      </c>
      <c r="K1642">
        <f t="shared" si="145"/>
        <v>4.1000000000000005</v>
      </c>
      <c r="L1642">
        <f t="shared" si="145"/>
        <v>336000</v>
      </c>
      <c r="M1642">
        <f t="shared" si="164"/>
        <v>555300</v>
      </c>
      <c r="N1642">
        <f t="shared" si="146"/>
        <v>60.499999999999993</v>
      </c>
      <c r="O1642">
        <f t="shared" si="146"/>
        <v>6.6</v>
      </c>
      <c r="P1642">
        <f t="shared" si="146"/>
        <v>352900</v>
      </c>
      <c r="Q1642">
        <f t="shared" si="165"/>
        <v>562200</v>
      </c>
      <c r="R1642">
        <f t="shared" si="147"/>
        <v>62.8</v>
      </c>
      <c r="S1642">
        <f t="shared" si="147"/>
        <v>6.8000000000000007</v>
      </c>
      <c r="T1642">
        <f t="shared" si="147"/>
        <v>359800</v>
      </c>
      <c r="U1642">
        <f t="shared" si="166"/>
        <v>565100</v>
      </c>
      <c r="V1642">
        <f t="shared" si="148"/>
        <v>63.7</v>
      </c>
      <c r="W1642">
        <f t="shared" si="148"/>
        <v>6.9</v>
      </c>
      <c r="X1642">
        <f t="shared" si="148"/>
        <v>342300</v>
      </c>
      <c r="Y1642">
        <f t="shared" si="167"/>
        <v>551600</v>
      </c>
      <c r="Z1642">
        <f t="shared" si="149"/>
        <v>62.1</v>
      </c>
      <c r="AA1642">
        <f t="shared" si="149"/>
        <v>7.3000000000000007</v>
      </c>
      <c r="AB1642">
        <f t="shared" si="149"/>
        <v>356900</v>
      </c>
      <c r="AC1642">
        <f t="shared" si="168"/>
        <v>566300</v>
      </c>
      <c r="AD1642">
        <f t="shared" si="150"/>
        <v>62.9</v>
      </c>
      <c r="AE1642">
        <f t="shared" si="150"/>
        <v>7.5</v>
      </c>
      <c r="AF1642">
        <f t="shared" si="150"/>
        <v>361300</v>
      </c>
      <c r="AG1642">
        <f t="shared" si="169"/>
        <v>560300</v>
      </c>
      <c r="AH1642">
        <f t="shared" si="151"/>
        <v>64.400000000000006</v>
      </c>
      <c r="AI1642">
        <f t="shared" si="151"/>
        <v>7.6</v>
      </c>
      <c r="AJ1642">
        <f t="shared" si="151"/>
        <v>369300</v>
      </c>
      <c r="AK1642">
        <f t="shared" si="170"/>
        <v>570400</v>
      </c>
      <c r="AL1642">
        <f t="shared" si="152"/>
        <v>64.8</v>
      </c>
      <c r="AM1642">
        <f t="shared" si="152"/>
        <v>7.3000000000000007</v>
      </c>
      <c r="AN1642">
        <f t="shared" si="152"/>
        <v>359200</v>
      </c>
      <c r="AO1642">
        <f t="shared" si="171"/>
        <v>573600</v>
      </c>
      <c r="AP1642">
        <f t="shared" si="153"/>
        <v>62.6</v>
      </c>
      <c r="AQ1642">
        <f t="shared" si="153"/>
        <v>7.4</v>
      </c>
      <c r="AR1642">
        <f t="shared" si="153"/>
        <v>358300</v>
      </c>
      <c r="AS1642">
        <f t="shared" si="172"/>
        <v>571200</v>
      </c>
      <c r="AT1642">
        <f t="shared" si="154"/>
        <v>62.8</v>
      </c>
      <c r="AU1642">
        <f t="shared" si="154"/>
        <v>7.5</v>
      </c>
      <c r="AV1642">
        <f t="shared" si="154"/>
        <v>369800</v>
      </c>
      <c r="AW1642">
        <f t="shared" si="173"/>
        <v>576000</v>
      </c>
      <c r="AX1642">
        <f t="shared" si="155"/>
        <v>64.3</v>
      </c>
      <c r="AY1642">
        <f t="shared" si="155"/>
        <v>7.6</v>
      </c>
      <c r="AZ1642">
        <f t="shared" si="155"/>
        <v>394000</v>
      </c>
      <c r="BA1642">
        <f t="shared" si="174"/>
        <v>610400</v>
      </c>
      <c r="BB1642">
        <f t="shared" si="156"/>
        <v>64.599999999999994</v>
      </c>
      <c r="BC1642">
        <f t="shared" si="156"/>
        <v>7.6999999999999993</v>
      </c>
      <c r="BD1642">
        <f t="shared" si="156"/>
        <v>389300</v>
      </c>
      <c r="BE1642">
        <f t="shared" si="175"/>
        <v>596200</v>
      </c>
      <c r="BF1642">
        <f t="shared" si="157"/>
        <v>65.3</v>
      </c>
      <c r="BG1642">
        <f t="shared" si="157"/>
        <v>7.9</v>
      </c>
      <c r="BH1642">
        <f t="shared" si="157"/>
        <v>385100</v>
      </c>
      <c r="BI1642">
        <f t="shared" si="176"/>
        <v>596800</v>
      </c>
      <c r="BJ1642">
        <f t="shared" si="158"/>
        <v>64.5</v>
      </c>
      <c r="BK1642">
        <f t="shared" si="158"/>
        <v>8.5</v>
      </c>
      <c r="BL1642">
        <f t="shared" si="158"/>
        <v>437500</v>
      </c>
      <c r="BM1642">
        <f t="shared" si="177"/>
        <v>625800</v>
      </c>
      <c r="BN1642">
        <f t="shared" si="159"/>
        <v>70</v>
      </c>
      <c r="BO1642">
        <f t="shared" si="159"/>
        <v>8.3999999999999986</v>
      </c>
      <c r="BP1642">
        <f t="shared" si="159"/>
        <v>409500</v>
      </c>
      <c r="BQ1642">
        <f t="shared" si="178"/>
        <v>619100</v>
      </c>
      <c r="BR1642">
        <f t="shared" si="160"/>
        <v>66.099999999999994</v>
      </c>
      <c r="BS1642">
        <f t="shared" si="160"/>
        <v>8.5</v>
      </c>
      <c r="BT1642">
        <f t="shared" si="160"/>
        <v>414000</v>
      </c>
      <c r="BU1642">
        <f t="shared" si="179"/>
        <v>608200</v>
      </c>
      <c r="BV1642">
        <f t="shared" si="180"/>
        <v>68.100000000000009</v>
      </c>
    </row>
    <row r="1643" spans="1:74" x14ac:dyDescent="0.3">
      <c r="A1643" t="s">
        <v>200</v>
      </c>
      <c r="B1643" t="str">
        <f>VLOOKUP(A1643,'class and classification'!$A$1:$B$338,2,FALSE)</f>
        <v>Predominantly Urban</v>
      </c>
      <c r="C1643" t="str">
        <f>VLOOKUP(A1643,'class and classification'!$A$1:$C$338,3,FALSE)</f>
        <v>SC</v>
      </c>
      <c r="D1643">
        <f t="shared" si="161"/>
        <v>200700</v>
      </c>
      <c r="E1643">
        <f t="shared" si="162"/>
        <v>368900</v>
      </c>
      <c r="F1643">
        <f t="shared" si="144"/>
        <v>54.4</v>
      </c>
      <c r="G1643">
        <f t="shared" si="144"/>
        <v>5.0999999999999996</v>
      </c>
      <c r="H1643">
        <f t="shared" si="144"/>
        <v>197100</v>
      </c>
      <c r="I1643">
        <f t="shared" si="163"/>
        <v>373300</v>
      </c>
      <c r="J1643">
        <f t="shared" si="145"/>
        <v>52.8</v>
      </c>
      <c r="K1643">
        <f t="shared" si="145"/>
        <v>4.9000000000000004</v>
      </c>
      <c r="L1643">
        <f t="shared" si="145"/>
        <v>206800</v>
      </c>
      <c r="M1643">
        <f t="shared" si="164"/>
        <v>374900</v>
      </c>
      <c r="N1643">
        <f t="shared" si="146"/>
        <v>55.1</v>
      </c>
      <c r="O1643">
        <f t="shared" si="146"/>
        <v>7.7</v>
      </c>
      <c r="P1643">
        <f t="shared" si="146"/>
        <v>213800</v>
      </c>
      <c r="Q1643">
        <f t="shared" si="165"/>
        <v>387500</v>
      </c>
      <c r="R1643">
        <f t="shared" si="147"/>
        <v>55.199999999999996</v>
      </c>
      <c r="S1643">
        <f t="shared" si="147"/>
        <v>7.5</v>
      </c>
      <c r="T1643">
        <f t="shared" si="147"/>
        <v>214600</v>
      </c>
      <c r="U1643">
        <f t="shared" si="166"/>
        <v>391100</v>
      </c>
      <c r="V1643">
        <f t="shared" si="148"/>
        <v>54.8</v>
      </c>
      <c r="W1643">
        <f t="shared" si="148"/>
        <v>7.7</v>
      </c>
      <c r="X1643">
        <f t="shared" si="148"/>
        <v>211700</v>
      </c>
      <c r="Y1643">
        <f t="shared" si="167"/>
        <v>377800</v>
      </c>
      <c r="Z1643">
        <f t="shared" si="149"/>
        <v>55.900000000000006</v>
      </c>
      <c r="AA1643">
        <f t="shared" si="149"/>
        <v>8.6000000000000014</v>
      </c>
      <c r="AB1643">
        <f t="shared" si="149"/>
        <v>215100</v>
      </c>
      <c r="AC1643">
        <f t="shared" si="168"/>
        <v>391200</v>
      </c>
      <c r="AD1643">
        <f t="shared" si="150"/>
        <v>55</v>
      </c>
      <c r="AE1643">
        <f t="shared" si="150"/>
        <v>8.6</v>
      </c>
      <c r="AF1643">
        <f t="shared" si="150"/>
        <v>222700</v>
      </c>
      <c r="AG1643">
        <f t="shared" si="169"/>
        <v>390000</v>
      </c>
      <c r="AH1643">
        <f t="shared" si="151"/>
        <v>57.2</v>
      </c>
      <c r="AI1643">
        <f t="shared" si="151"/>
        <v>8.7999999999999989</v>
      </c>
      <c r="AJ1643">
        <f t="shared" si="151"/>
        <v>224500</v>
      </c>
      <c r="AK1643">
        <f t="shared" si="170"/>
        <v>397900</v>
      </c>
      <c r="AL1643">
        <f t="shared" si="152"/>
        <v>56.4</v>
      </c>
      <c r="AM1643">
        <f t="shared" si="152"/>
        <v>8.8000000000000007</v>
      </c>
      <c r="AN1643">
        <f t="shared" si="152"/>
        <v>231000</v>
      </c>
      <c r="AO1643">
        <f t="shared" si="171"/>
        <v>409600</v>
      </c>
      <c r="AP1643">
        <f t="shared" si="153"/>
        <v>56.4</v>
      </c>
      <c r="AQ1643">
        <f t="shared" si="153"/>
        <v>8.8000000000000007</v>
      </c>
      <c r="AR1643">
        <f t="shared" si="153"/>
        <v>227500</v>
      </c>
      <c r="AS1643">
        <f t="shared" si="172"/>
        <v>412900</v>
      </c>
      <c r="AT1643">
        <f t="shared" si="154"/>
        <v>55.2</v>
      </c>
      <c r="AU1643">
        <f t="shared" si="154"/>
        <v>8.2999999999999989</v>
      </c>
      <c r="AV1643">
        <f t="shared" si="154"/>
        <v>231200</v>
      </c>
      <c r="AW1643">
        <f t="shared" si="173"/>
        <v>413200</v>
      </c>
      <c r="AX1643">
        <f t="shared" si="155"/>
        <v>55.900000000000006</v>
      </c>
      <c r="AY1643">
        <f t="shared" si="155"/>
        <v>8.8000000000000007</v>
      </c>
      <c r="AZ1643">
        <f t="shared" si="155"/>
        <v>242100</v>
      </c>
      <c r="BA1643">
        <f t="shared" si="174"/>
        <v>415200</v>
      </c>
      <c r="BB1643">
        <f t="shared" si="156"/>
        <v>58.300000000000004</v>
      </c>
      <c r="BC1643">
        <f t="shared" si="156"/>
        <v>9.4</v>
      </c>
      <c r="BD1643">
        <f t="shared" si="156"/>
        <v>235900</v>
      </c>
      <c r="BE1643">
        <f t="shared" si="175"/>
        <v>424300</v>
      </c>
      <c r="BF1643">
        <f t="shared" si="157"/>
        <v>55.599999999999994</v>
      </c>
      <c r="BG1643">
        <f t="shared" si="157"/>
        <v>9.1999999999999993</v>
      </c>
      <c r="BH1643">
        <f t="shared" si="157"/>
        <v>243600</v>
      </c>
      <c r="BI1643">
        <f t="shared" si="176"/>
        <v>415300</v>
      </c>
      <c r="BJ1643">
        <f t="shared" si="158"/>
        <v>58.7</v>
      </c>
      <c r="BK1643">
        <f t="shared" si="158"/>
        <v>9.8999999999999986</v>
      </c>
      <c r="BL1643">
        <f t="shared" si="158"/>
        <v>256400</v>
      </c>
      <c r="BM1643">
        <f t="shared" si="177"/>
        <v>433700</v>
      </c>
      <c r="BN1643">
        <f t="shared" si="159"/>
        <v>59.1</v>
      </c>
      <c r="BO1643">
        <f t="shared" si="159"/>
        <v>9.8999999999999986</v>
      </c>
      <c r="BP1643">
        <f t="shared" si="159"/>
        <v>251500</v>
      </c>
      <c r="BQ1643">
        <f t="shared" si="178"/>
        <v>421300</v>
      </c>
      <c r="BR1643">
        <f t="shared" si="160"/>
        <v>59.699999999999996</v>
      </c>
      <c r="BS1643">
        <f t="shared" si="160"/>
        <v>10.3</v>
      </c>
      <c r="BT1643">
        <f t="shared" si="160"/>
        <v>256900</v>
      </c>
      <c r="BU1643">
        <f t="shared" si="179"/>
        <v>416700</v>
      </c>
      <c r="BV1643">
        <f t="shared" si="180"/>
        <v>61.70000000000001</v>
      </c>
    </row>
    <row r="1644" spans="1:74" x14ac:dyDescent="0.3">
      <c r="A1644" t="s">
        <v>201</v>
      </c>
      <c r="B1644" t="str">
        <f>VLOOKUP(A1644,'class and classification'!$A$1:$B$338,2,FALSE)</f>
        <v>Urban with Significant Rural</v>
      </c>
      <c r="C1644" t="str">
        <f>VLOOKUP(A1644,'class and classification'!$A$1:$C$338,3,FALSE)</f>
        <v>UA</v>
      </c>
      <c r="D1644">
        <f t="shared" si="161"/>
        <v>47800</v>
      </c>
      <c r="E1644">
        <f t="shared" si="162"/>
        <v>85700</v>
      </c>
      <c r="F1644">
        <f t="shared" si="144"/>
        <v>55.800000000000004</v>
      </c>
      <c r="G1644">
        <f t="shared" si="144"/>
        <v>8.6</v>
      </c>
      <c r="H1644">
        <f t="shared" si="144"/>
        <v>49100</v>
      </c>
      <c r="I1644">
        <f t="shared" si="163"/>
        <v>88800</v>
      </c>
      <c r="J1644">
        <f t="shared" si="145"/>
        <v>55.4</v>
      </c>
      <c r="K1644">
        <f t="shared" si="145"/>
        <v>9.3000000000000007</v>
      </c>
      <c r="L1644">
        <f t="shared" si="145"/>
        <v>46700</v>
      </c>
      <c r="M1644">
        <f t="shared" si="164"/>
        <v>82300</v>
      </c>
      <c r="N1644">
        <f t="shared" si="146"/>
        <v>56.900000000000006</v>
      </c>
      <c r="O1644">
        <f t="shared" si="146"/>
        <v>9.6999999999999993</v>
      </c>
      <c r="P1644">
        <f t="shared" si="146"/>
        <v>46800</v>
      </c>
      <c r="Q1644">
        <f t="shared" si="165"/>
        <v>86100</v>
      </c>
      <c r="R1644">
        <f t="shared" si="147"/>
        <v>54.3</v>
      </c>
      <c r="S1644">
        <f t="shared" si="147"/>
        <v>9.3000000000000007</v>
      </c>
      <c r="T1644">
        <f t="shared" si="147"/>
        <v>49200</v>
      </c>
      <c r="U1644">
        <f t="shared" si="166"/>
        <v>88100</v>
      </c>
      <c r="V1644">
        <f t="shared" si="148"/>
        <v>55.900000000000006</v>
      </c>
      <c r="W1644">
        <f t="shared" si="148"/>
        <v>9.5</v>
      </c>
      <c r="X1644">
        <f t="shared" si="148"/>
        <v>50000</v>
      </c>
      <c r="Y1644">
        <f t="shared" si="167"/>
        <v>84400</v>
      </c>
      <c r="Z1644">
        <f t="shared" si="149"/>
        <v>59.2</v>
      </c>
      <c r="AA1644">
        <f t="shared" si="149"/>
        <v>10.3</v>
      </c>
      <c r="AB1644">
        <f t="shared" si="149"/>
        <v>46300</v>
      </c>
      <c r="AC1644">
        <f t="shared" si="168"/>
        <v>83500</v>
      </c>
      <c r="AD1644">
        <f t="shared" si="150"/>
        <v>55.3</v>
      </c>
      <c r="AE1644">
        <f t="shared" si="150"/>
        <v>10.3</v>
      </c>
      <c r="AF1644">
        <f t="shared" si="150"/>
        <v>51900</v>
      </c>
      <c r="AG1644">
        <f t="shared" si="169"/>
        <v>80600</v>
      </c>
      <c r="AH1644">
        <f t="shared" si="151"/>
        <v>64.3</v>
      </c>
      <c r="AI1644">
        <f t="shared" si="151"/>
        <v>11.499999999999998</v>
      </c>
      <c r="AJ1644">
        <f t="shared" si="151"/>
        <v>53900</v>
      </c>
      <c r="AK1644">
        <f t="shared" si="170"/>
        <v>86000</v>
      </c>
      <c r="AL1644">
        <f t="shared" si="152"/>
        <v>62.6</v>
      </c>
      <c r="AM1644">
        <f t="shared" si="152"/>
        <v>10</v>
      </c>
      <c r="AN1644">
        <f t="shared" si="152"/>
        <v>56800</v>
      </c>
      <c r="AO1644">
        <f t="shared" si="171"/>
        <v>86500</v>
      </c>
      <c r="AP1644">
        <f t="shared" si="153"/>
        <v>65.7</v>
      </c>
      <c r="AQ1644">
        <f t="shared" si="153"/>
        <v>9.8000000000000007</v>
      </c>
      <c r="AR1644">
        <f t="shared" si="153"/>
        <v>57100</v>
      </c>
      <c r="AS1644">
        <f t="shared" si="172"/>
        <v>87700</v>
      </c>
      <c r="AT1644">
        <f t="shared" si="154"/>
        <v>65.099999999999994</v>
      </c>
      <c r="AU1644">
        <f t="shared" si="154"/>
        <v>9.3000000000000007</v>
      </c>
      <c r="AV1644">
        <f t="shared" si="154"/>
        <v>58300</v>
      </c>
      <c r="AW1644">
        <f t="shared" si="173"/>
        <v>93000</v>
      </c>
      <c r="AX1644">
        <f t="shared" si="155"/>
        <v>62.8</v>
      </c>
      <c r="AY1644">
        <f t="shared" si="155"/>
        <v>8.8000000000000007</v>
      </c>
      <c r="AZ1644">
        <f t="shared" si="155"/>
        <v>57900</v>
      </c>
      <c r="BA1644">
        <f t="shared" si="174"/>
        <v>95200</v>
      </c>
      <c r="BB1644">
        <f t="shared" si="156"/>
        <v>60.8</v>
      </c>
      <c r="BC1644">
        <f t="shared" si="156"/>
        <v>9.1999999999999993</v>
      </c>
      <c r="BD1644">
        <f t="shared" si="156"/>
        <v>61200</v>
      </c>
      <c r="BE1644">
        <f t="shared" si="175"/>
        <v>97100</v>
      </c>
      <c r="BF1644">
        <f t="shared" si="157"/>
        <v>62.900000000000006</v>
      </c>
      <c r="BG1644">
        <f t="shared" si="157"/>
        <v>9.5</v>
      </c>
      <c r="BH1644">
        <f t="shared" si="157"/>
        <v>61000</v>
      </c>
      <c r="BI1644">
        <f t="shared" si="176"/>
        <v>99700</v>
      </c>
      <c r="BJ1644">
        <f t="shared" si="158"/>
        <v>61.1</v>
      </c>
      <c r="BK1644">
        <f t="shared" si="158"/>
        <v>9.9</v>
      </c>
      <c r="BL1644">
        <f t="shared" si="158"/>
        <v>61700</v>
      </c>
      <c r="BM1644">
        <f t="shared" si="177"/>
        <v>98500</v>
      </c>
      <c r="BN1644">
        <f t="shared" si="159"/>
        <v>62.599999999999994</v>
      </c>
      <c r="BO1644">
        <f t="shared" si="159"/>
        <v>10.4</v>
      </c>
      <c r="BP1644">
        <f t="shared" si="159"/>
        <v>66900</v>
      </c>
      <c r="BQ1644">
        <f t="shared" si="178"/>
        <v>104200</v>
      </c>
      <c r="BR1644">
        <f t="shared" si="160"/>
        <v>64.2</v>
      </c>
      <c r="BS1644">
        <f t="shared" si="160"/>
        <v>11.8</v>
      </c>
      <c r="BT1644">
        <f t="shared" si="160"/>
        <v>63600</v>
      </c>
      <c r="BU1644">
        <f t="shared" si="179"/>
        <v>97800</v>
      </c>
      <c r="BV1644">
        <f t="shared" si="180"/>
        <v>64.900000000000006</v>
      </c>
    </row>
    <row r="1645" spans="1:74" x14ac:dyDescent="0.3">
      <c r="A1645" t="s">
        <v>202</v>
      </c>
      <c r="B1645" t="str">
        <f>VLOOKUP(A1645,'class and classification'!$A$1:$B$338,2,FALSE)</f>
        <v>Predominantly Urban</v>
      </c>
      <c r="C1645" t="str">
        <f>VLOOKUP(A1645,'class and classification'!$A$1:$C$338,3,FALSE)</f>
        <v>UA</v>
      </c>
      <c r="D1645">
        <f t="shared" si="161"/>
        <v>104600</v>
      </c>
      <c r="E1645">
        <f t="shared" si="162"/>
        <v>197500</v>
      </c>
      <c r="F1645">
        <f t="shared" si="144"/>
        <v>53</v>
      </c>
      <c r="G1645">
        <f t="shared" si="144"/>
        <v>8.6999999999999993</v>
      </c>
      <c r="H1645">
        <f t="shared" si="144"/>
        <v>106700</v>
      </c>
      <c r="I1645">
        <f t="shared" si="163"/>
        <v>204900</v>
      </c>
      <c r="J1645">
        <f t="shared" si="145"/>
        <v>52</v>
      </c>
      <c r="K1645">
        <f t="shared" si="145"/>
        <v>9.1</v>
      </c>
      <c r="L1645">
        <f t="shared" si="145"/>
        <v>111800</v>
      </c>
      <c r="M1645">
        <f t="shared" si="164"/>
        <v>210400</v>
      </c>
      <c r="N1645">
        <f t="shared" si="146"/>
        <v>53</v>
      </c>
      <c r="O1645">
        <f t="shared" si="146"/>
        <v>9.4</v>
      </c>
      <c r="P1645">
        <f t="shared" si="146"/>
        <v>118400</v>
      </c>
      <c r="Q1645">
        <f t="shared" si="165"/>
        <v>207900</v>
      </c>
      <c r="R1645">
        <f t="shared" si="147"/>
        <v>56.9</v>
      </c>
      <c r="S1645">
        <f t="shared" si="147"/>
        <v>9.1999999999999993</v>
      </c>
      <c r="T1645">
        <f t="shared" si="147"/>
        <v>115100</v>
      </c>
      <c r="U1645">
        <f t="shared" si="166"/>
        <v>209800</v>
      </c>
      <c r="V1645">
        <f t="shared" si="148"/>
        <v>54.8</v>
      </c>
      <c r="W1645">
        <f t="shared" si="148"/>
        <v>9.3999999999999986</v>
      </c>
      <c r="X1645">
        <f t="shared" si="148"/>
        <v>121800</v>
      </c>
      <c r="Y1645">
        <f t="shared" si="167"/>
        <v>210500</v>
      </c>
      <c r="Z1645">
        <f t="shared" si="149"/>
        <v>57.8</v>
      </c>
      <c r="AA1645">
        <f t="shared" si="149"/>
        <v>9.6</v>
      </c>
      <c r="AB1645">
        <f t="shared" si="149"/>
        <v>123600</v>
      </c>
      <c r="AC1645">
        <f t="shared" si="168"/>
        <v>217200</v>
      </c>
      <c r="AD1645">
        <f t="shared" si="150"/>
        <v>57</v>
      </c>
      <c r="AE1645">
        <f t="shared" si="150"/>
        <v>9.6</v>
      </c>
      <c r="AF1645">
        <f t="shared" si="150"/>
        <v>116800</v>
      </c>
      <c r="AG1645">
        <f t="shared" si="169"/>
        <v>210900</v>
      </c>
      <c r="AH1645">
        <f t="shared" si="151"/>
        <v>55.5</v>
      </c>
      <c r="AI1645">
        <f t="shared" si="151"/>
        <v>9.9</v>
      </c>
      <c r="AJ1645">
        <f t="shared" si="151"/>
        <v>123500</v>
      </c>
      <c r="AK1645">
        <f t="shared" si="170"/>
        <v>211500</v>
      </c>
      <c r="AL1645">
        <f t="shared" si="152"/>
        <v>58.3</v>
      </c>
      <c r="AM1645">
        <f t="shared" si="152"/>
        <v>10.7</v>
      </c>
      <c r="AN1645">
        <f t="shared" si="152"/>
        <v>129200</v>
      </c>
      <c r="AO1645">
        <f t="shared" si="171"/>
        <v>211500</v>
      </c>
      <c r="AP1645">
        <f t="shared" si="153"/>
        <v>61.099999999999994</v>
      </c>
      <c r="AQ1645">
        <f t="shared" si="153"/>
        <v>10.799999999999999</v>
      </c>
      <c r="AR1645">
        <f t="shared" si="153"/>
        <v>132900</v>
      </c>
      <c r="AS1645">
        <f t="shared" si="172"/>
        <v>220400</v>
      </c>
      <c r="AT1645">
        <f t="shared" si="154"/>
        <v>60.3</v>
      </c>
      <c r="AU1645">
        <f t="shared" si="154"/>
        <v>10.3</v>
      </c>
      <c r="AV1645">
        <f t="shared" si="154"/>
        <v>144100</v>
      </c>
      <c r="AW1645">
        <f t="shared" si="173"/>
        <v>239600</v>
      </c>
      <c r="AX1645">
        <f t="shared" si="155"/>
        <v>60.100000000000009</v>
      </c>
      <c r="AY1645">
        <f t="shared" si="155"/>
        <v>10.1</v>
      </c>
      <c r="AZ1645">
        <f t="shared" si="155"/>
        <v>143200</v>
      </c>
      <c r="BA1645">
        <f t="shared" si="174"/>
        <v>239300</v>
      </c>
      <c r="BB1645">
        <f t="shared" si="156"/>
        <v>59.800000000000004</v>
      </c>
      <c r="BC1645">
        <f t="shared" si="156"/>
        <v>10.200000000000001</v>
      </c>
      <c r="BD1645">
        <f t="shared" si="156"/>
        <v>162700</v>
      </c>
      <c r="BE1645">
        <f t="shared" si="175"/>
        <v>251400</v>
      </c>
      <c r="BF1645">
        <f t="shared" si="157"/>
        <v>64.7</v>
      </c>
      <c r="BG1645">
        <f t="shared" si="157"/>
        <v>10.000000000000002</v>
      </c>
      <c r="BH1645">
        <f t="shared" si="157"/>
        <v>149900</v>
      </c>
      <c r="BI1645">
        <f t="shared" si="176"/>
        <v>250700</v>
      </c>
      <c r="BJ1645">
        <f t="shared" si="158"/>
        <v>59.8</v>
      </c>
      <c r="BK1645">
        <f t="shared" si="158"/>
        <v>9.3000000000000007</v>
      </c>
      <c r="BL1645">
        <f t="shared" si="158"/>
        <v>156800</v>
      </c>
      <c r="BM1645">
        <f t="shared" si="177"/>
        <v>251600</v>
      </c>
      <c r="BN1645">
        <f t="shared" si="159"/>
        <v>62.400000000000006</v>
      </c>
      <c r="BO1645">
        <f t="shared" si="159"/>
        <v>9.5</v>
      </c>
      <c r="BP1645">
        <f t="shared" si="159"/>
        <v>158400</v>
      </c>
      <c r="BQ1645">
        <f t="shared" si="178"/>
        <v>254500</v>
      </c>
      <c r="BR1645">
        <f t="shared" si="160"/>
        <v>62.3</v>
      </c>
      <c r="BS1645">
        <f t="shared" si="160"/>
        <v>10.9</v>
      </c>
      <c r="BT1645">
        <f t="shared" si="160"/>
        <v>160500</v>
      </c>
      <c r="BU1645">
        <f t="shared" si="179"/>
        <v>255100</v>
      </c>
      <c r="BV1645">
        <f t="shared" si="180"/>
        <v>62.900000000000006</v>
      </c>
    </row>
    <row r="1646" spans="1:74" x14ac:dyDescent="0.3">
      <c r="A1646" t="s">
        <v>203</v>
      </c>
      <c r="B1646" t="str">
        <f>VLOOKUP(A1646,'class and classification'!$A$1:$B$338,2,FALSE)</f>
        <v>Predominantly Rural</v>
      </c>
      <c r="C1646" t="str">
        <f>VLOOKUP(A1646,'class and classification'!$A$1:$C$338,3,FALSE)</f>
        <v>UA</v>
      </c>
      <c r="D1646">
        <f t="shared" si="161"/>
        <v>118000</v>
      </c>
      <c r="E1646">
        <f t="shared" si="162"/>
        <v>231900</v>
      </c>
      <c r="F1646">
        <f t="shared" si="144"/>
        <v>50.9</v>
      </c>
      <c r="G1646">
        <f t="shared" si="144"/>
        <v>4.8</v>
      </c>
      <c r="H1646">
        <f t="shared" si="144"/>
        <v>117100</v>
      </c>
      <c r="I1646">
        <f t="shared" si="163"/>
        <v>234600</v>
      </c>
      <c r="J1646">
        <f t="shared" si="145"/>
        <v>49.900000000000006</v>
      </c>
      <c r="K1646">
        <f t="shared" si="145"/>
        <v>5.0999999999999996</v>
      </c>
      <c r="L1646">
        <f t="shared" si="145"/>
        <v>127600</v>
      </c>
      <c r="M1646">
        <f t="shared" si="164"/>
        <v>238400</v>
      </c>
      <c r="N1646">
        <f t="shared" si="146"/>
        <v>53.5</v>
      </c>
      <c r="O1646">
        <f t="shared" si="146"/>
        <v>9.5</v>
      </c>
      <c r="P1646">
        <f t="shared" si="146"/>
        <v>131400</v>
      </c>
      <c r="Q1646">
        <f t="shared" si="165"/>
        <v>240600</v>
      </c>
      <c r="R1646">
        <f t="shared" si="147"/>
        <v>54.599999999999994</v>
      </c>
      <c r="S1646">
        <f t="shared" si="147"/>
        <v>9.6999999999999993</v>
      </c>
      <c r="T1646">
        <f t="shared" si="147"/>
        <v>135600</v>
      </c>
      <c r="U1646">
        <f t="shared" si="166"/>
        <v>241500</v>
      </c>
      <c r="V1646">
        <f t="shared" si="148"/>
        <v>56.2</v>
      </c>
      <c r="W1646">
        <f t="shared" si="148"/>
        <v>10.199999999999999</v>
      </c>
      <c r="X1646">
        <f t="shared" si="148"/>
        <v>123300</v>
      </c>
      <c r="Y1646">
        <f t="shared" si="167"/>
        <v>236300</v>
      </c>
      <c r="Z1646">
        <f t="shared" si="149"/>
        <v>52.2</v>
      </c>
      <c r="AA1646">
        <f t="shared" si="149"/>
        <v>9.6</v>
      </c>
      <c r="AB1646">
        <f t="shared" si="149"/>
        <v>124800</v>
      </c>
      <c r="AC1646">
        <f t="shared" si="168"/>
        <v>236900</v>
      </c>
      <c r="AD1646">
        <f t="shared" si="150"/>
        <v>52.7</v>
      </c>
      <c r="AE1646">
        <f t="shared" si="150"/>
        <v>10.199999999999999</v>
      </c>
      <c r="AF1646">
        <f t="shared" si="150"/>
        <v>132000</v>
      </c>
      <c r="AG1646">
        <f t="shared" si="169"/>
        <v>244600</v>
      </c>
      <c r="AH1646">
        <f t="shared" si="151"/>
        <v>54.1</v>
      </c>
      <c r="AI1646">
        <f t="shared" si="151"/>
        <v>9.7999999999999989</v>
      </c>
      <c r="AJ1646">
        <f t="shared" si="151"/>
        <v>122100</v>
      </c>
      <c r="AK1646">
        <f t="shared" si="170"/>
        <v>237100</v>
      </c>
      <c r="AL1646">
        <f t="shared" si="152"/>
        <v>51.5</v>
      </c>
      <c r="AM1646">
        <f t="shared" si="152"/>
        <v>9.4</v>
      </c>
      <c r="AN1646">
        <f t="shared" si="152"/>
        <v>120600</v>
      </c>
      <c r="AO1646">
        <f t="shared" si="171"/>
        <v>245600</v>
      </c>
      <c r="AP1646">
        <f t="shared" si="153"/>
        <v>49.099999999999994</v>
      </c>
      <c r="AQ1646">
        <f t="shared" si="153"/>
        <v>9.1999999999999993</v>
      </c>
      <c r="AR1646">
        <f t="shared" si="153"/>
        <v>138800</v>
      </c>
      <c r="AS1646">
        <f t="shared" si="172"/>
        <v>258000</v>
      </c>
      <c r="AT1646">
        <f t="shared" si="154"/>
        <v>53.8</v>
      </c>
      <c r="AU1646">
        <f t="shared" si="154"/>
        <v>9.3000000000000007</v>
      </c>
      <c r="AV1646">
        <f t="shared" si="154"/>
        <v>133000</v>
      </c>
      <c r="AW1646">
        <f t="shared" si="173"/>
        <v>253700</v>
      </c>
      <c r="AX1646">
        <f t="shared" si="155"/>
        <v>52.5</v>
      </c>
      <c r="AY1646">
        <f t="shared" si="155"/>
        <v>9.6</v>
      </c>
      <c r="AZ1646">
        <f t="shared" si="155"/>
        <v>150000</v>
      </c>
      <c r="BA1646">
        <f t="shared" si="174"/>
        <v>265300</v>
      </c>
      <c r="BB1646">
        <f t="shared" si="156"/>
        <v>56.5</v>
      </c>
      <c r="BC1646">
        <f t="shared" si="156"/>
        <v>9.7000000000000011</v>
      </c>
      <c r="BD1646">
        <f t="shared" si="156"/>
        <v>149200</v>
      </c>
      <c r="BE1646">
        <f t="shared" si="175"/>
        <v>269900</v>
      </c>
      <c r="BF1646">
        <f t="shared" si="157"/>
        <v>55.2</v>
      </c>
      <c r="BG1646">
        <f t="shared" si="157"/>
        <v>9.6</v>
      </c>
      <c r="BH1646">
        <f t="shared" si="157"/>
        <v>138100</v>
      </c>
      <c r="BI1646">
        <f t="shared" si="176"/>
        <v>266000</v>
      </c>
      <c r="BJ1646">
        <f t="shared" si="158"/>
        <v>51.900000000000006</v>
      </c>
      <c r="BK1646">
        <f t="shared" si="158"/>
        <v>9.9</v>
      </c>
      <c r="BL1646">
        <f t="shared" si="158"/>
        <v>140000</v>
      </c>
      <c r="BM1646">
        <f t="shared" si="177"/>
        <v>263800</v>
      </c>
      <c r="BN1646">
        <f t="shared" si="159"/>
        <v>53</v>
      </c>
      <c r="BO1646">
        <f t="shared" si="159"/>
        <v>10.3</v>
      </c>
      <c r="BP1646">
        <f t="shared" si="159"/>
        <v>141800</v>
      </c>
      <c r="BQ1646">
        <f t="shared" si="178"/>
        <v>263600</v>
      </c>
      <c r="BR1646">
        <f t="shared" si="160"/>
        <v>53.900000000000006</v>
      </c>
      <c r="BS1646">
        <f t="shared" si="160"/>
        <v>11.1</v>
      </c>
      <c r="BT1646">
        <f t="shared" si="160"/>
        <v>138500</v>
      </c>
      <c r="BU1646">
        <f t="shared" si="179"/>
        <v>253800</v>
      </c>
      <c r="BV1646">
        <f t="shared" si="180"/>
        <v>54.599999999999994</v>
      </c>
    </row>
    <row r="1647" spans="1:74" x14ac:dyDescent="0.3">
      <c r="A1647" t="s">
        <v>204</v>
      </c>
      <c r="B1647" t="str">
        <f>VLOOKUP(A1647,'class and classification'!$A$1:$B$338,2,FALSE)</f>
        <v>Predominantly Rural</v>
      </c>
      <c r="C1647" t="str">
        <f>VLOOKUP(A1647,'class and classification'!$A$1:$C$338,3,FALSE)</f>
        <v>UA</v>
      </c>
      <c r="D1647">
        <f t="shared" si="161"/>
        <v>0</v>
      </c>
      <c r="E1647">
        <f t="shared" si="162"/>
        <v>0</v>
      </c>
      <c r="F1647">
        <f t="shared" ref="F1647:H1666" si="181">SUMIF($A$10:$A$1475,$A1647,F$10:F$1475)</f>
        <v>0</v>
      </c>
      <c r="G1647">
        <f t="shared" si="181"/>
        <v>0</v>
      </c>
      <c r="H1647">
        <f t="shared" si="181"/>
        <v>0</v>
      </c>
      <c r="I1647">
        <f t="shared" si="163"/>
        <v>0</v>
      </c>
      <c r="J1647">
        <f t="shared" ref="J1647:L1666" si="182">SUMIF($A$10:$A$1475,$A1647,J$10:J$1475)</f>
        <v>0</v>
      </c>
      <c r="K1647">
        <f t="shared" si="182"/>
        <v>0</v>
      </c>
      <c r="L1647">
        <f t="shared" si="182"/>
        <v>0</v>
      </c>
      <c r="M1647">
        <f t="shared" si="164"/>
        <v>0</v>
      </c>
      <c r="N1647">
        <f t="shared" ref="N1647:P1666" si="183">SUMIF($A$10:$A$1475,$A1647,N$10:N$1475)</f>
        <v>0</v>
      </c>
      <c r="O1647">
        <f t="shared" si="183"/>
        <v>0</v>
      </c>
      <c r="P1647">
        <f t="shared" si="183"/>
        <v>0</v>
      </c>
      <c r="Q1647">
        <f t="shared" si="165"/>
        <v>0</v>
      </c>
      <c r="R1647">
        <f t="shared" ref="R1647:T1666" si="184">SUMIF($A$10:$A$1475,$A1647,R$10:R$1475)</f>
        <v>0</v>
      </c>
      <c r="S1647">
        <f t="shared" si="184"/>
        <v>0</v>
      </c>
      <c r="T1647">
        <f t="shared" si="184"/>
        <v>0</v>
      </c>
      <c r="U1647">
        <f t="shared" si="166"/>
        <v>0</v>
      </c>
      <c r="V1647">
        <f t="shared" ref="V1647:X1666" si="185">SUMIF($A$10:$A$1475,$A1647,V$10:V$1475)</f>
        <v>0</v>
      </c>
      <c r="W1647">
        <f t="shared" si="185"/>
        <v>0</v>
      </c>
      <c r="X1647">
        <f t="shared" si="185"/>
        <v>0</v>
      </c>
      <c r="Y1647">
        <f t="shared" si="167"/>
        <v>0</v>
      </c>
      <c r="Z1647">
        <f t="shared" ref="Z1647:AB1666" si="186">SUMIF($A$10:$A$1475,$A1647,Z$10:Z$1475)</f>
        <v>0</v>
      </c>
      <c r="AA1647">
        <f t="shared" si="186"/>
        <v>0</v>
      </c>
      <c r="AB1647">
        <f t="shared" si="186"/>
        <v>0</v>
      </c>
      <c r="AC1647">
        <f t="shared" si="168"/>
        <v>0</v>
      </c>
      <c r="AD1647">
        <f t="shared" ref="AD1647:AF1666" si="187">SUMIF($A$10:$A$1475,$A1647,AD$10:AD$1475)</f>
        <v>0</v>
      </c>
      <c r="AE1647">
        <f t="shared" si="187"/>
        <v>0</v>
      </c>
      <c r="AF1647">
        <f t="shared" si="187"/>
        <v>0</v>
      </c>
      <c r="AG1647">
        <f t="shared" si="169"/>
        <v>0</v>
      </c>
      <c r="AH1647">
        <f t="shared" ref="AH1647:AJ1666" si="188">SUMIF($A$10:$A$1475,$A1647,AH$10:AH$1475)</f>
        <v>0</v>
      </c>
      <c r="AI1647">
        <f t="shared" si="188"/>
        <v>0</v>
      </c>
      <c r="AJ1647">
        <f t="shared" si="188"/>
        <v>0</v>
      </c>
      <c r="AK1647">
        <f t="shared" si="170"/>
        <v>0</v>
      </c>
      <c r="AL1647">
        <f t="shared" ref="AL1647:AN1666" si="189">SUMIF($A$10:$A$1475,$A1647,AL$10:AL$1475)</f>
        <v>0</v>
      </c>
      <c r="AM1647">
        <f t="shared" si="189"/>
        <v>0</v>
      </c>
      <c r="AN1647">
        <f t="shared" si="189"/>
        <v>0</v>
      </c>
      <c r="AO1647">
        <f t="shared" si="171"/>
        <v>0</v>
      </c>
      <c r="AP1647">
        <f t="shared" ref="AP1647:AR1666" si="190">SUMIF($A$10:$A$1475,$A1647,AP$10:AP$1475)</f>
        <v>0</v>
      </c>
      <c r="AQ1647">
        <f t="shared" si="190"/>
        <v>0</v>
      </c>
      <c r="AR1647">
        <f t="shared" si="190"/>
        <v>0</v>
      </c>
      <c r="AS1647">
        <f t="shared" si="172"/>
        <v>0</v>
      </c>
      <c r="AT1647">
        <f t="shared" ref="AT1647:AV1666" si="191">SUMIF($A$10:$A$1475,$A1647,AT$10:AT$1475)</f>
        <v>0</v>
      </c>
      <c r="AU1647">
        <f t="shared" si="191"/>
        <v>0</v>
      </c>
      <c r="AV1647">
        <f t="shared" si="191"/>
        <v>0</v>
      </c>
      <c r="AW1647">
        <f t="shared" si="173"/>
        <v>0</v>
      </c>
      <c r="AX1647">
        <f t="shared" ref="AX1647:AZ1666" si="192">SUMIF($A$10:$A$1475,$A1647,AX$10:AX$1475)</f>
        <v>0</v>
      </c>
      <c r="AY1647">
        <f t="shared" si="192"/>
        <v>0</v>
      </c>
      <c r="AZ1647">
        <f t="shared" si="192"/>
        <v>0</v>
      </c>
      <c r="BA1647">
        <f t="shared" si="174"/>
        <v>0</v>
      </c>
      <c r="BB1647">
        <f t="shared" ref="BB1647:BD1666" si="193">SUMIF($A$10:$A$1475,$A1647,BB$10:BB$1475)</f>
        <v>0</v>
      </c>
      <c r="BC1647">
        <f t="shared" si="193"/>
        <v>0</v>
      </c>
      <c r="BD1647">
        <f t="shared" si="193"/>
        <v>0</v>
      </c>
      <c r="BE1647">
        <f t="shared" si="175"/>
        <v>0</v>
      </c>
      <c r="BF1647">
        <f t="shared" ref="BF1647:BH1666" si="194">SUMIF($A$10:$A$1475,$A1647,BF$10:BF$1475)</f>
        <v>0</v>
      </c>
      <c r="BG1647">
        <f t="shared" si="194"/>
        <v>0</v>
      </c>
      <c r="BH1647">
        <f t="shared" si="194"/>
        <v>0</v>
      </c>
      <c r="BI1647">
        <f t="shared" si="176"/>
        <v>0</v>
      </c>
      <c r="BJ1647">
        <f t="shared" ref="BJ1647:BL1666" si="195">SUMIF($A$10:$A$1475,$A1647,BJ$10:BJ$1475)</f>
        <v>0</v>
      </c>
      <c r="BK1647">
        <f t="shared" si="195"/>
        <v>0</v>
      </c>
      <c r="BL1647">
        <f t="shared" si="195"/>
        <v>0</v>
      </c>
      <c r="BM1647">
        <f t="shared" si="177"/>
        <v>0</v>
      </c>
      <c r="BN1647">
        <f t="shared" ref="BN1647:BP1666" si="196">SUMIF($A$10:$A$1475,$A1647,BN$10:BN$1475)</f>
        <v>0</v>
      </c>
      <c r="BO1647">
        <f t="shared" si="196"/>
        <v>0</v>
      </c>
      <c r="BP1647">
        <f t="shared" si="196"/>
        <v>0</v>
      </c>
      <c r="BQ1647">
        <f t="shared" si="178"/>
        <v>0</v>
      </c>
      <c r="BR1647">
        <f t="shared" ref="BR1647:BT1666" si="197">SUMIF($A$10:$A$1475,$A1647,BR$10:BR$1475)</f>
        <v>0</v>
      </c>
      <c r="BS1647">
        <f t="shared" si="197"/>
        <v>0</v>
      </c>
      <c r="BT1647">
        <f t="shared" si="197"/>
        <v>0</v>
      </c>
      <c r="BU1647">
        <f t="shared" si="179"/>
        <v>0</v>
      </c>
      <c r="BV1647">
        <f t="shared" si="180"/>
        <v>0</v>
      </c>
    </row>
    <row r="1648" spans="1:74" x14ac:dyDescent="0.3">
      <c r="A1648" t="s">
        <v>205</v>
      </c>
      <c r="B1648" t="str">
        <f>VLOOKUP(A1648,'class and classification'!$A$1:$B$338,2,FALSE)</f>
        <v>Urban with Significant Rural</v>
      </c>
      <c r="C1648" t="str">
        <f>VLOOKUP(A1648,'class and classification'!$A$1:$C$338,3,FALSE)</f>
        <v>UA</v>
      </c>
      <c r="D1648">
        <f t="shared" si="161"/>
        <v>47400</v>
      </c>
      <c r="E1648">
        <f t="shared" si="162"/>
        <v>91300</v>
      </c>
      <c r="F1648">
        <f t="shared" si="181"/>
        <v>52</v>
      </c>
      <c r="G1648">
        <f t="shared" si="181"/>
        <v>8.6</v>
      </c>
      <c r="H1648">
        <f t="shared" si="181"/>
        <v>50300</v>
      </c>
      <c r="I1648">
        <f t="shared" si="163"/>
        <v>93300</v>
      </c>
      <c r="J1648">
        <f t="shared" si="182"/>
        <v>53.900000000000006</v>
      </c>
      <c r="K1648">
        <f t="shared" si="182"/>
        <v>9.1000000000000014</v>
      </c>
      <c r="L1648">
        <f t="shared" si="182"/>
        <v>53200</v>
      </c>
      <c r="M1648">
        <f t="shared" si="164"/>
        <v>99100</v>
      </c>
      <c r="N1648">
        <f t="shared" si="183"/>
        <v>53.5</v>
      </c>
      <c r="O1648">
        <f t="shared" si="183"/>
        <v>9</v>
      </c>
      <c r="P1648">
        <f t="shared" si="183"/>
        <v>55000</v>
      </c>
      <c r="Q1648">
        <f t="shared" si="165"/>
        <v>101200</v>
      </c>
      <c r="R1648">
        <f t="shared" si="184"/>
        <v>54.399999999999991</v>
      </c>
      <c r="S1648">
        <f t="shared" si="184"/>
        <v>9.5</v>
      </c>
      <c r="T1648">
        <f t="shared" si="184"/>
        <v>53600</v>
      </c>
      <c r="U1648">
        <f t="shared" si="166"/>
        <v>101000</v>
      </c>
      <c r="V1648">
        <f t="shared" si="185"/>
        <v>53</v>
      </c>
      <c r="W1648">
        <f t="shared" si="185"/>
        <v>9</v>
      </c>
      <c r="X1648">
        <f t="shared" si="185"/>
        <v>53100</v>
      </c>
      <c r="Y1648">
        <f t="shared" si="167"/>
        <v>96500</v>
      </c>
      <c r="Z1648">
        <f t="shared" si="186"/>
        <v>55.099999999999994</v>
      </c>
      <c r="AA1648">
        <f t="shared" si="186"/>
        <v>9.8999999999999986</v>
      </c>
      <c r="AB1648">
        <f t="shared" si="186"/>
        <v>53600</v>
      </c>
      <c r="AC1648">
        <f t="shared" si="168"/>
        <v>98300</v>
      </c>
      <c r="AD1648">
        <f t="shared" si="187"/>
        <v>54.500000000000007</v>
      </c>
      <c r="AE1648">
        <f t="shared" si="187"/>
        <v>9.6999999999999993</v>
      </c>
      <c r="AF1648">
        <f t="shared" si="187"/>
        <v>56700</v>
      </c>
      <c r="AG1648">
        <f t="shared" si="169"/>
        <v>96700</v>
      </c>
      <c r="AH1648">
        <f t="shared" si="188"/>
        <v>58.7</v>
      </c>
      <c r="AI1648">
        <f t="shared" si="188"/>
        <v>10.8</v>
      </c>
      <c r="AJ1648">
        <f t="shared" si="188"/>
        <v>53400</v>
      </c>
      <c r="AK1648">
        <f t="shared" si="170"/>
        <v>91600</v>
      </c>
      <c r="AL1648">
        <f t="shared" si="189"/>
        <v>58.3</v>
      </c>
      <c r="AM1648">
        <f t="shared" si="189"/>
        <v>10.8</v>
      </c>
      <c r="AN1648">
        <f t="shared" si="189"/>
        <v>52500</v>
      </c>
      <c r="AO1648">
        <f t="shared" si="171"/>
        <v>95300</v>
      </c>
      <c r="AP1648">
        <f t="shared" si="190"/>
        <v>55.099999999999994</v>
      </c>
      <c r="AQ1648">
        <f t="shared" si="190"/>
        <v>10.4</v>
      </c>
      <c r="AR1648">
        <f t="shared" si="190"/>
        <v>51100</v>
      </c>
      <c r="AS1648">
        <f t="shared" si="172"/>
        <v>94600</v>
      </c>
      <c r="AT1648">
        <f t="shared" si="191"/>
        <v>54.000000000000007</v>
      </c>
      <c r="AU1648">
        <f t="shared" si="191"/>
        <v>10.3</v>
      </c>
      <c r="AV1648">
        <f t="shared" si="191"/>
        <v>57100</v>
      </c>
      <c r="AW1648">
        <f t="shared" si="173"/>
        <v>99900</v>
      </c>
      <c r="AX1648">
        <f t="shared" si="192"/>
        <v>57.099999999999994</v>
      </c>
      <c r="AY1648">
        <f t="shared" si="192"/>
        <v>10.900000000000002</v>
      </c>
      <c r="AZ1648">
        <f t="shared" si="192"/>
        <v>57400</v>
      </c>
      <c r="BA1648">
        <f t="shared" si="174"/>
        <v>104000</v>
      </c>
      <c r="BB1648">
        <f t="shared" si="193"/>
        <v>55.099999999999994</v>
      </c>
      <c r="BC1648">
        <f t="shared" si="193"/>
        <v>10.7</v>
      </c>
      <c r="BD1648">
        <f t="shared" si="193"/>
        <v>60400</v>
      </c>
      <c r="BE1648">
        <f t="shared" si="175"/>
        <v>103300</v>
      </c>
      <c r="BF1648">
        <f t="shared" si="194"/>
        <v>58.5</v>
      </c>
      <c r="BG1648">
        <f t="shared" si="194"/>
        <v>10.8</v>
      </c>
      <c r="BH1648">
        <f t="shared" si="194"/>
        <v>58900</v>
      </c>
      <c r="BI1648">
        <f t="shared" si="176"/>
        <v>104000</v>
      </c>
      <c r="BJ1648">
        <f t="shared" si="195"/>
        <v>56.600000000000009</v>
      </c>
      <c r="BK1648">
        <f t="shared" si="195"/>
        <v>10.299999999999999</v>
      </c>
      <c r="BL1648">
        <f t="shared" si="195"/>
        <v>59300</v>
      </c>
      <c r="BM1648">
        <f t="shared" si="177"/>
        <v>104400</v>
      </c>
      <c r="BN1648">
        <f t="shared" si="196"/>
        <v>56.8</v>
      </c>
      <c r="BO1648">
        <f t="shared" si="196"/>
        <v>10.1</v>
      </c>
      <c r="BP1648">
        <f t="shared" si="196"/>
        <v>61700</v>
      </c>
      <c r="BQ1648">
        <f t="shared" si="178"/>
        <v>106000</v>
      </c>
      <c r="BR1648">
        <f t="shared" si="197"/>
        <v>58.1</v>
      </c>
      <c r="BS1648">
        <f t="shared" si="197"/>
        <v>11.2</v>
      </c>
      <c r="BT1648">
        <f t="shared" si="197"/>
        <v>65800</v>
      </c>
      <c r="BU1648">
        <f t="shared" si="179"/>
        <v>107100</v>
      </c>
      <c r="BV1648">
        <f t="shared" si="180"/>
        <v>61.500000000000007</v>
      </c>
    </row>
    <row r="1649" spans="1:74" x14ac:dyDescent="0.3">
      <c r="A1649" t="s">
        <v>206</v>
      </c>
      <c r="B1649" t="str">
        <f>VLOOKUP(A1649,'class and classification'!$A$1:$B$338,2,FALSE)</f>
        <v>Predominantly Urban</v>
      </c>
      <c r="C1649" t="str">
        <f>VLOOKUP(A1649,'class and classification'!$A$1:$C$338,3,FALSE)</f>
        <v>UA</v>
      </c>
      <c r="D1649">
        <f t="shared" si="161"/>
        <v>50000</v>
      </c>
      <c r="E1649">
        <f t="shared" si="162"/>
        <v>115400</v>
      </c>
      <c r="F1649">
        <f t="shared" si="181"/>
        <v>43.4</v>
      </c>
      <c r="G1649">
        <f t="shared" si="181"/>
        <v>8.1999999999999993</v>
      </c>
      <c r="H1649">
        <f t="shared" si="181"/>
        <v>51700</v>
      </c>
      <c r="I1649">
        <f t="shared" si="163"/>
        <v>114900</v>
      </c>
      <c r="J1649">
        <f t="shared" si="182"/>
        <v>45</v>
      </c>
      <c r="K1649">
        <f t="shared" si="182"/>
        <v>8.6000000000000014</v>
      </c>
      <c r="L1649">
        <f t="shared" si="182"/>
        <v>50400</v>
      </c>
      <c r="M1649">
        <f t="shared" si="164"/>
        <v>117500</v>
      </c>
      <c r="N1649">
        <f t="shared" si="183"/>
        <v>42.9</v>
      </c>
      <c r="O1649">
        <f t="shared" si="183"/>
        <v>8.8000000000000007</v>
      </c>
      <c r="P1649">
        <f t="shared" si="183"/>
        <v>56100</v>
      </c>
      <c r="Q1649">
        <f t="shared" si="165"/>
        <v>119900</v>
      </c>
      <c r="R1649">
        <f t="shared" si="184"/>
        <v>46.8</v>
      </c>
      <c r="S1649">
        <f t="shared" si="184"/>
        <v>9.4</v>
      </c>
      <c r="T1649">
        <f t="shared" si="184"/>
        <v>56600</v>
      </c>
      <c r="U1649">
        <f t="shared" si="166"/>
        <v>120500</v>
      </c>
      <c r="V1649">
        <f t="shared" si="185"/>
        <v>47</v>
      </c>
      <c r="W1649">
        <f t="shared" si="185"/>
        <v>9.3999999999999986</v>
      </c>
      <c r="X1649">
        <f t="shared" si="185"/>
        <v>60300</v>
      </c>
      <c r="Y1649">
        <f t="shared" si="167"/>
        <v>120100</v>
      </c>
      <c r="Z1649">
        <f t="shared" si="186"/>
        <v>50.2</v>
      </c>
      <c r="AA1649">
        <f t="shared" si="186"/>
        <v>9.8000000000000007</v>
      </c>
      <c r="AB1649">
        <f t="shared" si="186"/>
        <v>57600</v>
      </c>
      <c r="AC1649">
        <f t="shared" si="168"/>
        <v>116800</v>
      </c>
      <c r="AD1649">
        <f t="shared" si="187"/>
        <v>49.400000000000006</v>
      </c>
      <c r="AE1649">
        <f t="shared" si="187"/>
        <v>9.9</v>
      </c>
      <c r="AF1649">
        <f t="shared" si="187"/>
        <v>56900</v>
      </c>
      <c r="AG1649">
        <f t="shared" si="169"/>
        <v>119900</v>
      </c>
      <c r="AH1649">
        <f t="shared" si="188"/>
        <v>47.5</v>
      </c>
      <c r="AI1649">
        <f t="shared" si="188"/>
        <v>9.6</v>
      </c>
      <c r="AJ1649">
        <f t="shared" si="188"/>
        <v>57600</v>
      </c>
      <c r="AK1649">
        <f t="shared" si="170"/>
        <v>119500</v>
      </c>
      <c r="AL1649">
        <f t="shared" si="189"/>
        <v>48.2</v>
      </c>
      <c r="AM1649">
        <f t="shared" si="189"/>
        <v>9</v>
      </c>
      <c r="AN1649">
        <f t="shared" si="189"/>
        <v>59800</v>
      </c>
      <c r="AO1649">
        <f t="shared" si="171"/>
        <v>119200</v>
      </c>
      <c r="AP1649">
        <f t="shared" si="190"/>
        <v>50.2</v>
      </c>
      <c r="AQ1649">
        <f t="shared" si="190"/>
        <v>9.1</v>
      </c>
      <c r="AR1649">
        <f t="shared" si="190"/>
        <v>61400</v>
      </c>
      <c r="AS1649">
        <f t="shared" si="172"/>
        <v>124600</v>
      </c>
      <c r="AT1649">
        <f t="shared" si="191"/>
        <v>49.199999999999996</v>
      </c>
      <c r="AU1649">
        <f t="shared" si="191"/>
        <v>8.1999999999999993</v>
      </c>
      <c r="AV1649">
        <f t="shared" si="191"/>
        <v>61400</v>
      </c>
      <c r="AW1649">
        <f t="shared" si="173"/>
        <v>125700</v>
      </c>
      <c r="AX1649">
        <f t="shared" si="192"/>
        <v>48.8</v>
      </c>
      <c r="AY1649">
        <f t="shared" si="192"/>
        <v>8.1000000000000014</v>
      </c>
      <c r="AZ1649">
        <f t="shared" si="192"/>
        <v>63800</v>
      </c>
      <c r="BA1649">
        <f t="shared" si="174"/>
        <v>125900</v>
      </c>
      <c r="BB1649">
        <f t="shared" si="193"/>
        <v>50.5</v>
      </c>
      <c r="BC1649">
        <f t="shared" si="193"/>
        <v>9.1999999999999993</v>
      </c>
      <c r="BD1649">
        <f t="shared" si="193"/>
        <v>64400</v>
      </c>
      <c r="BE1649">
        <f t="shared" si="175"/>
        <v>128200</v>
      </c>
      <c r="BF1649">
        <f t="shared" si="194"/>
        <v>50.2</v>
      </c>
      <c r="BG1649">
        <f t="shared" si="194"/>
        <v>9.3000000000000007</v>
      </c>
      <c r="BH1649">
        <f t="shared" si="194"/>
        <v>65900</v>
      </c>
      <c r="BI1649">
        <f t="shared" si="176"/>
        <v>129600</v>
      </c>
      <c r="BJ1649">
        <f t="shared" si="195"/>
        <v>50.8</v>
      </c>
      <c r="BK1649">
        <f t="shared" si="195"/>
        <v>9.6</v>
      </c>
      <c r="BL1649">
        <f t="shared" si="195"/>
        <v>66300</v>
      </c>
      <c r="BM1649">
        <f t="shared" si="177"/>
        <v>126700</v>
      </c>
      <c r="BN1649">
        <f t="shared" si="196"/>
        <v>52.3</v>
      </c>
      <c r="BO1649">
        <f t="shared" si="196"/>
        <v>10.5</v>
      </c>
      <c r="BP1649">
        <f t="shared" si="196"/>
        <v>68500</v>
      </c>
      <c r="BQ1649">
        <f t="shared" si="178"/>
        <v>129400</v>
      </c>
      <c r="BR1649">
        <f t="shared" si="197"/>
        <v>53.1</v>
      </c>
      <c r="BS1649">
        <f t="shared" si="197"/>
        <v>11.7</v>
      </c>
      <c r="BT1649">
        <f t="shared" si="197"/>
        <v>71300</v>
      </c>
      <c r="BU1649">
        <f t="shared" si="179"/>
        <v>126600</v>
      </c>
      <c r="BV1649">
        <f t="shared" si="180"/>
        <v>56.2</v>
      </c>
    </row>
    <row r="1650" spans="1:74" x14ac:dyDescent="0.3">
      <c r="A1650" t="s">
        <v>207</v>
      </c>
      <c r="B1650" t="str">
        <f>VLOOKUP(A1650,'class and classification'!$A$1:$B$338,2,FALSE)</f>
        <v>Predominantly Urban</v>
      </c>
      <c r="C1650" t="str">
        <f>VLOOKUP(A1650,'class and classification'!$A$1:$C$338,3,FALSE)</f>
        <v>UA</v>
      </c>
      <c r="D1650">
        <f t="shared" si="161"/>
        <v>85500</v>
      </c>
      <c r="E1650">
        <f t="shared" si="162"/>
        <v>165800</v>
      </c>
      <c r="F1650">
        <f t="shared" si="181"/>
        <v>51.6</v>
      </c>
      <c r="G1650">
        <f t="shared" si="181"/>
        <v>5.6</v>
      </c>
      <c r="H1650">
        <f t="shared" si="181"/>
        <v>87300</v>
      </c>
      <c r="I1650">
        <f t="shared" si="163"/>
        <v>167300</v>
      </c>
      <c r="J1650">
        <f t="shared" si="182"/>
        <v>52.300000000000004</v>
      </c>
      <c r="K1650">
        <f t="shared" si="182"/>
        <v>5.8</v>
      </c>
      <c r="L1650">
        <f t="shared" si="182"/>
        <v>89900</v>
      </c>
      <c r="M1650">
        <f t="shared" si="164"/>
        <v>169900</v>
      </c>
      <c r="N1650">
        <f t="shared" si="183"/>
        <v>52.9</v>
      </c>
      <c r="O1650">
        <f t="shared" si="183"/>
        <v>6.5</v>
      </c>
      <c r="P1650">
        <f t="shared" si="183"/>
        <v>96300</v>
      </c>
      <c r="Q1650">
        <f t="shared" si="165"/>
        <v>173900</v>
      </c>
      <c r="R1650">
        <f t="shared" si="184"/>
        <v>55.3</v>
      </c>
      <c r="S1650">
        <f t="shared" si="184"/>
        <v>6.6000000000000005</v>
      </c>
      <c r="T1650">
        <f t="shared" si="184"/>
        <v>92700</v>
      </c>
      <c r="U1650">
        <f t="shared" si="166"/>
        <v>173600</v>
      </c>
      <c r="V1650">
        <f t="shared" si="185"/>
        <v>53.5</v>
      </c>
      <c r="W1650">
        <f t="shared" si="185"/>
        <v>6.4</v>
      </c>
      <c r="X1650">
        <f t="shared" si="185"/>
        <v>96800</v>
      </c>
      <c r="Y1650">
        <f t="shared" si="167"/>
        <v>170900</v>
      </c>
      <c r="Z1650">
        <f t="shared" si="186"/>
        <v>56.6</v>
      </c>
      <c r="AA1650">
        <f t="shared" si="186"/>
        <v>6.8</v>
      </c>
      <c r="AB1650">
        <f t="shared" si="186"/>
        <v>93400</v>
      </c>
      <c r="AC1650">
        <f t="shared" si="168"/>
        <v>177100</v>
      </c>
      <c r="AD1650">
        <f t="shared" si="187"/>
        <v>52.8</v>
      </c>
      <c r="AE1650">
        <f t="shared" si="187"/>
        <v>6.5</v>
      </c>
      <c r="AF1650">
        <f t="shared" si="187"/>
        <v>100200</v>
      </c>
      <c r="AG1650">
        <f t="shared" si="169"/>
        <v>179500</v>
      </c>
      <c r="AH1650">
        <f t="shared" si="188"/>
        <v>55.900000000000006</v>
      </c>
      <c r="AI1650">
        <f t="shared" si="188"/>
        <v>6.6</v>
      </c>
      <c r="AJ1650">
        <f t="shared" si="188"/>
        <v>101800</v>
      </c>
      <c r="AK1650">
        <f t="shared" si="170"/>
        <v>179500</v>
      </c>
      <c r="AL1650">
        <f t="shared" si="189"/>
        <v>56.7</v>
      </c>
      <c r="AM1650">
        <f t="shared" si="189"/>
        <v>6.6999999999999993</v>
      </c>
      <c r="AN1650">
        <f t="shared" si="189"/>
        <v>104600</v>
      </c>
      <c r="AO1650">
        <f t="shared" si="171"/>
        <v>186400</v>
      </c>
      <c r="AP1650">
        <f t="shared" si="190"/>
        <v>56.1</v>
      </c>
      <c r="AQ1650">
        <f t="shared" si="190"/>
        <v>6.6999999999999993</v>
      </c>
      <c r="AR1650">
        <f t="shared" si="190"/>
        <v>100100</v>
      </c>
      <c r="AS1650">
        <f t="shared" si="172"/>
        <v>180600</v>
      </c>
      <c r="AT1650">
        <f t="shared" si="191"/>
        <v>55.5</v>
      </c>
      <c r="AU1650">
        <f t="shared" si="191"/>
        <v>7</v>
      </c>
      <c r="AV1650">
        <f t="shared" si="191"/>
        <v>98300</v>
      </c>
      <c r="AW1650">
        <f t="shared" si="173"/>
        <v>184900</v>
      </c>
      <c r="AX1650">
        <f t="shared" si="192"/>
        <v>53.199999999999996</v>
      </c>
      <c r="AY1650">
        <f t="shared" si="192"/>
        <v>6.9</v>
      </c>
      <c r="AZ1650">
        <f t="shared" si="192"/>
        <v>104200</v>
      </c>
      <c r="BA1650">
        <f t="shared" si="174"/>
        <v>189800</v>
      </c>
      <c r="BB1650">
        <f t="shared" si="193"/>
        <v>54.900000000000006</v>
      </c>
      <c r="BC1650">
        <f t="shared" si="193"/>
        <v>7.5</v>
      </c>
      <c r="BD1650">
        <f t="shared" si="193"/>
        <v>105800</v>
      </c>
      <c r="BE1650">
        <f t="shared" si="175"/>
        <v>194200</v>
      </c>
      <c r="BF1650">
        <f t="shared" si="194"/>
        <v>54.5</v>
      </c>
      <c r="BG1650">
        <f t="shared" si="194"/>
        <v>7.2</v>
      </c>
      <c r="BH1650">
        <f t="shared" si="194"/>
        <v>114400</v>
      </c>
      <c r="BI1650">
        <f t="shared" si="176"/>
        <v>198400</v>
      </c>
      <c r="BJ1650">
        <f t="shared" si="195"/>
        <v>57.7</v>
      </c>
      <c r="BK1650">
        <f t="shared" si="195"/>
        <v>7.2</v>
      </c>
      <c r="BL1650">
        <f t="shared" si="195"/>
        <v>126500</v>
      </c>
      <c r="BM1650">
        <f t="shared" si="177"/>
        <v>208100</v>
      </c>
      <c r="BN1650">
        <f t="shared" si="196"/>
        <v>60.7</v>
      </c>
      <c r="BO1650">
        <f t="shared" si="196"/>
        <v>7.8999999999999995</v>
      </c>
      <c r="BP1650">
        <f t="shared" si="196"/>
        <v>112400</v>
      </c>
      <c r="BQ1650">
        <f t="shared" si="178"/>
        <v>193100</v>
      </c>
      <c r="BR1650">
        <f t="shared" si="197"/>
        <v>58.199999999999996</v>
      </c>
      <c r="BS1650">
        <f t="shared" si="197"/>
        <v>9.3000000000000007</v>
      </c>
      <c r="BT1650">
        <f t="shared" si="197"/>
        <v>116100</v>
      </c>
      <c r="BU1650">
        <f t="shared" si="179"/>
        <v>193500</v>
      </c>
      <c r="BV1650">
        <f t="shared" si="180"/>
        <v>60</v>
      </c>
    </row>
    <row r="1651" spans="1:74" x14ac:dyDescent="0.3">
      <c r="A1651" t="s">
        <v>208</v>
      </c>
      <c r="B1651" t="str">
        <f>VLOOKUP(A1651,'class and classification'!$A$1:$B$338,2,FALSE)</f>
        <v>Predominantly Urban</v>
      </c>
      <c r="C1651" t="str">
        <f>VLOOKUP(A1651,'class and classification'!$A$1:$C$338,3,FALSE)</f>
        <v>UA</v>
      </c>
      <c r="D1651">
        <f t="shared" si="161"/>
        <v>70800</v>
      </c>
      <c r="E1651">
        <f t="shared" si="162"/>
        <v>134100</v>
      </c>
      <c r="F1651">
        <f t="shared" si="181"/>
        <v>52.900000000000006</v>
      </c>
      <c r="G1651">
        <f t="shared" si="181"/>
        <v>9.2000000000000011</v>
      </c>
      <c r="H1651">
        <f t="shared" si="181"/>
        <v>74500</v>
      </c>
      <c r="I1651">
        <f t="shared" si="163"/>
        <v>137400</v>
      </c>
      <c r="J1651">
        <f t="shared" si="182"/>
        <v>54.2</v>
      </c>
      <c r="K1651">
        <f t="shared" si="182"/>
        <v>9.3000000000000007</v>
      </c>
      <c r="L1651">
        <f t="shared" si="182"/>
        <v>70800</v>
      </c>
      <c r="M1651">
        <f t="shared" si="164"/>
        <v>138100</v>
      </c>
      <c r="N1651">
        <f t="shared" si="183"/>
        <v>51.2</v>
      </c>
      <c r="O1651">
        <f t="shared" si="183"/>
        <v>8.6000000000000014</v>
      </c>
      <c r="P1651">
        <f t="shared" si="183"/>
        <v>72000</v>
      </c>
      <c r="Q1651">
        <f t="shared" si="165"/>
        <v>137100</v>
      </c>
      <c r="R1651">
        <f t="shared" si="184"/>
        <v>52.6</v>
      </c>
      <c r="S1651">
        <f t="shared" si="184"/>
        <v>8.7999999999999989</v>
      </c>
      <c r="T1651">
        <f t="shared" si="184"/>
        <v>71900</v>
      </c>
      <c r="U1651">
        <f t="shared" si="166"/>
        <v>139300</v>
      </c>
      <c r="V1651">
        <f t="shared" si="185"/>
        <v>51.699999999999996</v>
      </c>
      <c r="W1651">
        <f t="shared" si="185"/>
        <v>8.7999999999999989</v>
      </c>
      <c r="X1651">
        <f t="shared" si="185"/>
        <v>71200</v>
      </c>
      <c r="Y1651">
        <f t="shared" si="167"/>
        <v>135100</v>
      </c>
      <c r="Z1651">
        <f t="shared" si="186"/>
        <v>52.6</v>
      </c>
      <c r="AA1651">
        <f t="shared" si="186"/>
        <v>9.3999999999999986</v>
      </c>
      <c r="AB1651">
        <f t="shared" si="186"/>
        <v>73900</v>
      </c>
      <c r="AC1651">
        <f t="shared" si="168"/>
        <v>135100</v>
      </c>
      <c r="AD1651">
        <f t="shared" si="187"/>
        <v>54.7</v>
      </c>
      <c r="AE1651">
        <f t="shared" si="187"/>
        <v>9.8000000000000007</v>
      </c>
      <c r="AF1651">
        <f t="shared" si="187"/>
        <v>68300</v>
      </c>
      <c r="AG1651">
        <f t="shared" si="169"/>
        <v>131700</v>
      </c>
      <c r="AH1651">
        <f t="shared" si="188"/>
        <v>51.7</v>
      </c>
      <c r="AI1651">
        <f t="shared" si="188"/>
        <v>10.1</v>
      </c>
      <c r="AJ1651">
        <f t="shared" si="188"/>
        <v>74100</v>
      </c>
      <c r="AK1651">
        <f t="shared" si="170"/>
        <v>136000</v>
      </c>
      <c r="AL1651">
        <f t="shared" si="189"/>
        <v>54.4</v>
      </c>
      <c r="AM1651">
        <f t="shared" si="189"/>
        <v>10.3</v>
      </c>
      <c r="AN1651">
        <f t="shared" si="189"/>
        <v>75400</v>
      </c>
      <c r="AO1651">
        <f t="shared" si="171"/>
        <v>135900</v>
      </c>
      <c r="AP1651">
        <f t="shared" si="190"/>
        <v>55.400000000000006</v>
      </c>
      <c r="AQ1651">
        <f t="shared" si="190"/>
        <v>10</v>
      </c>
      <c r="AR1651">
        <f t="shared" si="190"/>
        <v>76400</v>
      </c>
      <c r="AS1651">
        <f t="shared" si="172"/>
        <v>143000</v>
      </c>
      <c r="AT1651">
        <f t="shared" si="191"/>
        <v>53.6</v>
      </c>
      <c r="AU1651">
        <f t="shared" si="191"/>
        <v>10</v>
      </c>
      <c r="AV1651">
        <f t="shared" si="191"/>
        <v>77800</v>
      </c>
      <c r="AW1651">
        <f t="shared" si="173"/>
        <v>141000</v>
      </c>
      <c r="AX1651">
        <f t="shared" si="192"/>
        <v>55.2</v>
      </c>
      <c r="AY1651">
        <f t="shared" si="192"/>
        <v>10</v>
      </c>
      <c r="AZ1651">
        <f t="shared" si="192"/>
        <v>78800</v>
      </c>
      <c r="BA1651">
        <f t="shared" si="174"/>
        <v>139700</v>
      </c>
      <c r="BB1651">
        <f t="shared" si="193"/>
        <v>56.5</v>
      </c>
      <c r="BC1651">
        <f t="shared" si="193"/>
        <v>11</v>
      </c>
      <c r="BD1651">
        <f t="shared" si="193"/>
        <v>82900</v>
      </c>
      <c r="BE1651">
        <f t="shared" si="175"/>
        <v>142000</v>
      </c>
      <c r="BF1651">
        <f t="shared" si="194"/>
        <v>58.5</v>
      </c>
      <c r="BG1651">
        <f t="shared" si="194"/>
        <v>9.9000000000000021</v>
      </c>
      <c r="BH1651">
        <f t="shared" si="194"/>
        <v>83700</v>
      </c>
      <c r="BI1651">
        <f t="shared" si="176"/>
        <v>146900</v>
      </c>
      <c r="BJ1651">
        <f t="shared" si="195"/>
        <v>57</v>
      </c>
      <c r="BK1651">
        <f t="shared" si="195"/>
        <v>9.8000000000000007</v>
      </c>
      <c r="BL1651">
        <f t="shared" si="195"/>
        <v>87100</v>
      </c>
      <c r="BM1651">
        <f t="shared" si="177"/>
        <v>148000</v>
      </c>
      <c r="BN1651">
        <f t="shared" si="196"/>
        <v>58.9</v>
      </c>
      <c r="BO1651">
        <f t="shared" si="196"/>
        <v>10.299999999999999</v>
      </c>
      <c r="BP1651">
        <f t="shared" si="196"/>
        <v>83200</v>
      </c>
      <c r="BQ1651">
        <f t="shared" si="178"/>
        <v>149000</v>
      </c>
      <c r="BR1651">
        <f t="shared" si="197"/>
        <v>55.900000000000006</v>
      </c>
      <c r="BS1651">
        <f t="shared" si="197"/>
        <v>11.100000000000001</v>
      </c>
      <c r="BT1651">
        <f t="shared" si="197"/>
        <v>90600</v>
      </c>
      <c r="BU1651">
        <f t="shared" si="179"/>
        <v>150600</v>
      </c>
      <c r="BV1651">
        <f t="shared" si="180"/>
        <v>60.2</v>
      </c>
    </row>
    <row r="1652" spans="1:74" x14ac:dyDescent="0.3">
      <c r="A1652" t="s">
        <v>209</v>
      </c>
      <c r="B1652" t="str">
        <f>VLOOKUP(A1652,'class and classification'!$A$1:$B$338,2,FALSE)</f>
        <v>Predominantly Urban</v>
      </c>
      <c r="C1652" t="str">
        <f>VLOOKUP(A1652,'class and classification'!$A$1:$C$338,3,FALSE)</f>
        <v>UA</v>
      </c>
      <c r="D1652">
        <f t="shared" si="161"/>
        <v>49500</v>
      </c>
      <c r="E1652">
        <f t="shared" si="162"/>
        <v>97800</v>
      </c>
      <c r="F1652">
        <f t="shared" si="181"/>
        <v>50.600000000000009</v>
      </c>
      <c r="G1652">
        <f t="shared" si="181"/>
        <v>9.6</v>
      </c>
      <c r="H1652">
        <f t="shared" si="181"/>
        <v>49200</v>
      </c>
      <c r="I1652">
        <f t="shared" si="163"/>
        <v>99000</v>
      </c>
      <c r="J1652">
        <f t="shared" si="182"/>
        <v>49.8</v>
      </c>
      <c r="K1652">
        <f t="shared" si="182"/>
        <v>9.4</v>
      </c>
      <c r="L1652">
        <f t="shared" si="182"/>
        <v>53400</v>
      </c>
      <c r="M1652">
        <f t="shared" si="164"/>
        <v>100400</v>
      </c>
      <c r="N1652">
        <f t="shared" si="183"/>
        <v>53.1</v>
      </c>
      <c r="O1652">
        <f t="shared" si="183"/>
        <v>9.5</v>
      </c>
      <c r="P1652">
        <f t="shared" si="183"/>
        <v>50200</v>
      </c>
      <c r="Q1652">
        <f t="shared" si="165"/>
        <v>108600</v>
      </c>
      <c r="R1652">
        <f t="shared" si="184"/>
        <v>46.300000000000004</v>
      </c>
      <c r="S1652">
        <f t="shared" si="184"/>
        <v>8.6999999999999993</v>
      </c>
      <c r="T1652">
        <f t="shared" si="184"/>
        <v>50000</v>
      </c>
      <c r="U1652">
        <f t="shared" si="166"/>
        <v>105600</v>
      </c>
      <c r="V1652">
        <f t="shared" si="185"/>
        <v>47.3</v>
      </c>
      <c r="W1652">
        <f t="shared" si="185"/>
        <v>8.9</v>
      </c>
      <c r="X1652">
        <f t="shared" si="185"/>
        <v>48500</v>
      </c>
      <c r="Y1652">
        <f t="shared" si="167"/>
        <v>106300</v>
      </c>
      <c r="Z1652">
        <f t="shared" si="186"/>
        <v>45.599999999999994</v>
      </c>
      <c r="AA1652">
        <f t="shared" si="186"/>
        <v>8.8999999999999986</v>
      </c>
      <c r="AB1652">
        <f t="shared" si="186"/>
        <v>48800</v>
      </c>
      <c r="AC1652">
        <f t="shared" si="168"/>
        <v>105500</v>
      </c>
      <c r="AD1652">
        <f t="shared" si="187"/>
        <v>46.3</v>
      </c>
      <c r="AE1652">
        <f t="shared" si="187"/>
        <v>10</v>
      </c>
      <c r="AF1652">
        <f t="shared" si="187"/>
        <v>53200</v>
      </c>
      <c r="AG1652">
        <f t="shared" si="169"/>
        <v>102600</v>
      </c>
      <c r="AH1652">
        <f t="shared" si="188"/>
        <v>51.8</v>
      </c>
      <c r="AI1652">
        <f t="shared" si="188"/>
        <v>9.5</v>
      </c>
      <c r="AJ1652">
        <f t="shared" si="188"/>
        <v>53200</v>
      </c>
      <c r="AK1652">
        <f t="shared" si="170"/>
        <v>103400</v>
      </c>
      <c r="AL1652">
        <f t="shared" si="189"/>
        <v>51.5</v>
      </c>
      <c r="AM1652">
        <f t="shared" si="189"/>
        <v>10.199999999999999</v>
      </c>
      <c r="AN1652">
        <f t="shared" si="189"/>
        <v>53500</v>
      </c>
      <c r="AO1652">
        <f t="shared" si="171"/>
        <v>107600</v>
      </c>
      <c r="AP1652">
        <f t="shared" si="190"/>
        <v>49.6</v>
      </c>
      <c r="AQ1652">
        <f t="shared" si="190"/>
        <v>10</v>
      </c>
      <c r="AR1652">
        <f t="shared" si="190"/>
        <v>58100</v>
      </c>
      <c r="AS1652">
        <f t="shared" si="172"/>
        <v>111900</v>
      </c>
      <c r="AT1652">
        <f t="shared" si="191"/>
        <v>51.899999999999991</v>
      </c>
      <c r="AU1652">
        <f t="shared" si="191"/>
        <v>8.9</v>
      </c>
      <c r="AV1652">
        <f t="shared" si="191"/>
        <v>55900</v>
      </c>
      <c r="AW1652">
        <f t="shared" si="173"/>
        <v>111400</v>
      </c>
      <c r="AX1652">
        <f t="shared" si="192"/>
        <v>50.1</v>
      </c>
      <c r="AY1652">
        <f t="shared" si="192"/>
        <v>9</v>
      </c>
      <c r="AZ1652">
        <f t="shared" si="192"/>
        <v>62000</v>
      </c>
      <c r="BA1652">
        <f t="shared" si="174"/>
        <v>114900</v>
      </c>
      <c r="BB1652">
        <f t="shared" si="193"/>
        <v>54</v>
      </c>
      <c r="BC1652">
        <f t="shared" si="193"/>
        <v>9.6000000000000014</v>
      </c>
      <c r="BD1652">
        <f t="shared" si="193"/>
        <v>56200</v>
      </c>
      <c r="BE1652">
        <f t="shared" si="175"/>
        <v>113500</v>
      </c>
      <c r="BF1652">
        <f t="shared" si="194"/>
        <v>49.5</v>
      </c>
      <c r="BG1652">
        <f t="shared" si="194"/>
        <v>8.8000000000000007</v>
      </c>
      <c r="BH1652">
        <f t="shared" si="194"/>
        <v>57900</v>
      </c>
      <c r="BI1652">
        <f t="shared" si="176"/>
        <v>112600</v>
      </c>
      <c r="BJ1652">
        <f t="shared" si="195"/>
        <v>51.4</v>
      </c>
      <c r="BK1652">
        <f t="shared" si="195"/>
        <v>9.4000000000000021</v>
      </c>
      <c r="BL1652">
        <f t="shared" si="195"/>
        <v>58600</v>
      </c>
      <c r="BM1652">
        <f t="shared" si="177"/>
        <v>114800</v>
      </c>
      <c r="BN1652">
        <f t="shared" si="196"/>
        <v>51</v>
      </c>
      <c r="BO1652">
        <f t="shared" si="196"/>
        <v>8.9</v>
      </c>
      <c r="BP1652">
        <f t="shared" si="196"/>
        <v>65500</v>
      </c>
      <c r="BQ1652">
        <f t="shared" si="178"/>
        <v>113400</v>
      </c>
      <c r="BR1652">
        <f t="shared" si="197"/>
        <v>57.6</v>
      </c>
      <c r="BS1652">
        <f t="shared" si="197"/>
        <v>11.399999999999999</v>
      </c>
      <c r="BT1652">
        <f t="shared" si="197"/>
        <v>59200</v>
      </c>
      <c r="BU1652">
        <f t="shared" si="179"/>
        <v>108200</v>
      </c>
      <c r="BV1652">
        <f t="shared" si="180"/>
        <v>54.800000000000004</v>
      </c>
    </row>
    <row r="1653" spans="1:74" x14ac:dyDescent="0.3">
      <c r="A1653" t="s">
        <v>210</v>
      </c>
      <c r="B1653" t="str">
        <f>VLOOKUP(A1653,'class and classification'!$A$1:$B$338,2,FALSE)</f>
        <v>Predominantly Urban</v>
      </c>
      <c r="C1653" t="str">
        <f>VLOOKUP(A1653,'class and classification'!$A$1:$C$338,3,FALSE)</f>
        <v>UA</v>
      </c>
      <c r="D1653">
        <f t="shared" si="161"/>
        <v>27500</v>
      </c>
      <c r="E1653">
        <f t="shared" si="162"/>
        <v>56400</v>
      </c>
      <c r="F1653">
        <f t="shared" si="181"/>
        <v>48.599999999999994</v>
      </c>
      <c r="G1653">
        <f t="shared" si="181"/>
        <v>8.6000000000000014</v>
      </c>
      <c r="H1653">
        <f t="shared" si="181"/>
        <v>28500</v>
      </c>
      <c r="I1653">
        <f t="shared" si="163"/>
        <v>57000</v>
      </c>
      <c r="J1653">
        <f t="shared" si="182"/>
        <v>50.1</v>
      </c>
      <c r="K1653">
        <f t="shared" si="182"/>
        <v>8.9</v>
      </c>
      <c r="L1653">
        <f t="shared" si="182"/>
        <v>29400</v>
      </c>
      <c r="M1653">
        <f t="shared" si="164"/>
        <v>58400</v>
      </c>
      <c r="N1653">
        <f t="shared" si="183"/>
        <v>50.5</v>
      </c>
      <c r="O1653">
        <f t="shared" si="183"/>
        <v>9.1999999999999993</v>
      </c>
      <c r="P1653">
        <f t="shared" si="183"/>
        <v>28500</v>
      </c>
      <c r="Q1653">
        <f t="shared" si="165"/>
        <v>58800</v>
      </c>
      <c r="R1653">
        <f t="shared" si="184"/>
        <v>48.5</v>
      </c>
      <c r="S1653">
        <f t="shared" si="184"/>
        <v>8.8999999999999986</v>
      </c>
      <c r="T1653">
        <f t="shared" si="184"/>
        <v>29200</v>
      </c>
      <c r="U1653">
        <f t="shared" si="166"/>
        <v>57900</v>
      </c>
      <c r="V1653">
        <f t="shared" si="185"/>
        <v>50.5</v>
      </c>
      <c r="W1653">
        <f t="shared" si="185"/>
        <v>9.1999999999999993</v>
      </c>
      <c r="X1653">
        <f t="shared" si="185"/>
        <v>29100</v>
      </c>
      <c r="Y1653">
        <f t="shared" si="167"/>
        <v>56000</v>
      </c>
      <c r="Z1653">
        <f t="shared" si="186"/>
        <v>51.800000000000004</v>
      </c>
      <c r="AA1653">
        <f t="shared" si="186"/>
        <v>10</v>
      </c>
      <c r="AB1653">
        <f t="shared" si="186"/>
        <v>27200</v>
      </c>
      <c r="AC1653">
        <f t="shared" si="168"/>
        <v>54200</v>
      </c>
      <c r="AD1653">
        <f t="shared" si="187"/>
        <v>50.099999999999994</v>
      </c>
      <c r="AE1653">
        <f t="shared" si="187"/>
        <v>10.1</v>
      </c>
      <c r="AF1653">
        <f t="shared" si="187"/>
        <v>28500</v>
      </c>
      <c r="AG1653">
        <f t="shared" si="169"/>
        <v>55000</v>
      </c>
      <c r="AH1653">
        <f t="shared" si="188"/>
        <v>51.7</v>
      </c>
      <c r="AI1653">
        <f t="shared" si="188"/>
        <v>10.200000000000001</v>
      </c>
      <c r="AJ1653">
        <f t="shared" si="188"/>
        <v>28600</v>
      </c>
      <c r="AK1653">
        <f t="shared" si="170"/>
        <v>56400</v>
      </c>
      <c r="AL1653">
        <f t="shared" si="189"/>
        <v>50.8</v>
      </c>
      <c r="AM1653">
        <f t="shared" si="189"/>
        <v>9.5</v>
      </c>
      <c r="AN1653">
        <f t="shared" si="189"/>
        <v>25600</v>
      </c>
      <c r="AO1653">
        <f t="shared" si="171"/>
        <v>56000</v>
      </c>
      <c r="AP1653">
        <f t="shared" si="190"/>
        <v>45.5</v>
      </c>
      <c r="AQ1653">
        <f t="shared" si="190"/>
        <v>9</v>
      </c>
      <c r="AR1653">
        <f t="shared" si="190"/>
        <v>25700</v>
      </c>
      <c r="AS1653">
        <f t="shared" si="172"/>
        <v>56600</v>
      </c>
      <c r="AT1653">
        <f t="shared" si="191"/>
        <v>45.3</v>
      </c>
      <c r="AU1653">
        <f t="shared" si="191"/>
        <v>9.3999999999999986</v>
      </c>
      <c r="AV1653">
        <f t="shared" si="191"/>
        <v>28800</v>
      </c>
      <c r="AW1653">
        <f t="shared" si="173"/>
        <v>58900</v>
      </c>
      <c r="AX1653">
        <f t="shared" si="192"/>
        <v>48.900000000000006</v>
      </c>
      <c r="AY1653">
        <f t="shared" si="192"/>
        <v>9.3000000000000007</v>
      </c>
      <c r="AZ1653">
        <f t="shared" si="192"/>
        <v>29600</v>
      </c>
      <c r="BA1653">
        <f t="shared" si="174"/>
        <v>59200</v>
      </c>
      <c r="BB1653">
        <f t="shared" si="193"/>
        <v>50.1</v>
      </c>
      <c r="BC1653">
        <f t="shared" si="193"/>
        <v>9.5</v>
      </c>
      <c r="BD1653">
        <f t="shared" si="193"/>
        <v>33100</v>
      </c>
      <c r="BE1653">
        <f t="shared" si="175"/>
        <v>60400</v>
      </c>
      <c r="BF1653">
        <f t="shared" si="194"/>
        <v>54.8</v>
      </c>
      <c r="BG1653">
        <f t="shared" si="194"/>
        <v>9.8000000000000007</v>
      </c>
      <c r="BH1653">
        <f t="shared" si="194"/>
        <v>30100</v>
      </c>
      <c r="BI1653">
        <f t="shared" si="176"/>
        <v>59500</v>
      </c>
      <c r="BJ1653">
        <f t="shared" si="195"/>
        <v>50.7</v>
      </c>
      <c r="BK1653">
        <f t="shared" si="195"/>
        <v>9.7000000000000011</v>
      </c>
      <c r="BL1653">
        <f t="shared" si="195"/>
        <v>32400</v>
      </c>
      <c r="BM1653">
        <f t="shared" si="177"/>
        <v>60700</v>
      </c>
      <c r="BN1653">
        <f t="shared" si="196"/>
        <v>53.400000000000006</v>
      </c>
      <c r="BO1653">
        <f t="shared" si="196"/>
        <v>10.6</v>
      </c>
      <c r="BP1653">
        <f t="shared" si="196"/>
        <v>27600</v>
      </c>
      <c r="BQ1653">
        <f t="shared" si="178"/>
        <v>57700</v>
      </c>
      <c r="BR1653">
        <f t="shared" si="197"/>
        <v>47.900000000000006</v>
      </c>
      <c r="BS1653">
        <f t="shared" si="197"/>
        <v>11.5</v>
      </c>
      <c r="BT1653">
        <f t="shared" si="197"/>
        <v>28000</v>
      </c>
      <c r="BU1653">
        <f t="shared" si="179"/>
        <v>58300</v>
      </c>
      <c r="BV1653">
        <f t="shared" si="180"/>
        <v>47.900000000000006</v>
      </c>
    </row>
    <row r="1654" spans="1:74" x14ac:dyDescent="0.3">
      <c r="A1654" t="s">
        <v>211</v>
      </c>
      <c r="B1654" t="str">
        <f>VLOOKUP(A1654,'class and classification'!$A$1:$B$338,2,FALSE)</f>
        <v>Predominantly Rural</v>
      </c>
      <c r="C1654" t="str">
        <f>VLOOKUP(A1654,'class and classification'!$A$1:$C$338,3,FALSE)</f>
        <v>UA</v>
      </c>
      <c r="D1654">
        <f t="shared" si="161"/>
        <v>117700</v>
      </c>
      <c r="E1654">
        <f t="shared" si="162"/>
        <v>221700</v>
      </c>
      <c r="F1654">
        <f t="shared" si="181"/>
        <v>53.099999999999994</v>
      </c>
      <c r="G1654">
        <f t="shared" si="181"/>
        <v>6.4</v>
      </c>
      <c r="H1654">
        <f t="shared" si="181"/>
        <v>122300</v>
      </c>
      <c r="I1654">
        <f t="shared" si="163"/>
        <v>224500</v>
      </c>
      <c r="J1654">
        <f t="shared" si="182"/>
        <v>54.6</v>
      </c>
      <c r="K1654">
        <f t="shared" si="182"/>
        <v>6.6</v>
      </c>
      <c r="L1654">
        <f t="shared" si="182"/>
        <v>120200</v>
      </c>
      <c r="M1654">
        <f t="shared" si="164"/>
        <v>228400</v>
      </c>
      <c r="N1654">
        <f t="shared" si="183"/>
        <v>52.599999999999994</v>
      </c>
      <c r="O1654">
        <f t="shared" si="183"/>
        <v>9.8000000000000007</v>
      </c>
      <c r="P1654">
        <f t="shared" si="183"/>
        <v>125900</v>
      </c>
      <c r="Q1654">
        <f t="shared" si="165"/>
        <v>224800</v>
      </c>
      <c r="R1654">
        <f t="shared" si="184"/>
        <v>56</v>
      </c>
      <c r="S1654">
        <f t="shared" si="184"/>
        <v>10</v>
      </c>
      <c r="T1654">
        <f t="shared" si="184"/>
        <v>135100</v>
      </c>
      <c r="U1654">
        <f t="shared" si="166"/>
        <v>229300</v>
      </c>
      <c r="V1654">
        <f t="shared" si="185"/>
        <v>58.9</v>
      </c>
      <c r="W1654">
        <f t="shared" si="185"/>
        <v>9.9</v>
      </c>
      <c r="X1654">
        <f t="shared" si="185"/>
        <v>137000</v>
      </c>
      <c r="Y1654">
        <f t="shared" si="167"/>
        <v>238100</v>
      </c>
      <c r="Z1654">
        <f t="shared" si="186"/>
        <v>57.499999999999993</v>
      </c>
      <c r="AA1654">
        <f t="shared" si="186"/>
        <v>9.9</v>
      </c>
      <c r="AB1654">
        <f t="shared" si="186"/>
        <v>137300</v>
      </c>
      <c r="AC1654">
        <f t="shared" si="168"/>
        <v>230200</v>
      </c>
      <c r="AD1654">
        <f t="shared" si="187"/>
        <v>59.599999999999994</v>
      </c>
      <c r="AE1654">
        <f t="shared" si="187"/>
        <v>10.199999999999999</v>
      </c>
      <c r="AF1654">
        <f t="shared" si="187"/>
        <v>132300</v>
      </c>
      <c r="AG1654">
        <f t="shared" si="169"/>
        <v>226800</v>
      </c>
      <c r="AH1654">
        <f t="shared" si="188"/>
        <v>58.3</v>
      </c>
      <c r="AI1654">
        <f t="shared" si="188"/>
        <v>10.7</v>
      </c>
      <c r="AJ1654">
        <f t="shared" si="188"/>
        <v>131800</v>
      </c>
      <c r="AK1654">
        <f t="shared" si="170"/>
        <v>223700</v>
      </c>
      <c r="AL1654">
        <f t="shared" si="189"/>
        <v>58.899999999999991</v>
      </c>
      <c r="AM1654">
        <f t="shared" si="189"/>
        <v>10</v>
      </c>
      <c r="AN1654">
        <f t="shared" si="189"/>
        <v>137100</v>
      </c>
      <c r="AO1654">
        <f t="shared" si="171"/>
        <v>227200</v>
      </c>
      <c r="AP1654">
        <f t="shared" si="190"/>
        <v>60.3</v>
      </c>
      <c r="AQ1654">
        <f t="shared" si="190"/>
        <v>9.7999999999999989</v>
      </c>
      <c r="AR1654">
        <f t="shared" si="190"/>
        <v>134600</v>
      </c>
      <c r="AS1654">
        <f t="shared" si="172"/>
        <v>237500</v>
      </c>
      <c r="AT1654">
        <f t="shared" si="191"/>
        <v>56.599999999999994</v>
      </c>
      <c r="AU1654">
        <f t="shared" si="191"/>
        <v>9.1</v>
      </c>
      <c r="AV1654">
        <f t="shared" si="191"/>
        <v>142700</v>
      </c>
      <c r="AW1654">
        <f t="shared" si="173"/>
        <v>243600</v>
      </c>
      <c r="AX1654">
        <f t="shared" si="192"/>
        <v>58.6</v>
      </c>
      <c r="AY1654">
        <f t="shared" si="192"/>
        <v>9</v>
      </c>
      <c r="AZ1654">
        <f t="shared" si="192"/>
        <v>150500</v>
      </c>
      <c r="BA1654">
        <f t="shared" si="174"/>
        <v>247900</v>
      </c>
      <c r="BB1654">
        <f t="shared" si="193"/>
        <v>60.599999999999994</v>
      </c>
      <c r="BC1654">
        <f t="shared" si="193"/>
        <v>9.6</v>
      </c>
      <c r="BD1654">
        <f t="shared" si="193"/>
        <v>158000</v>
      </c>
      <c r="BE1654">
        <f t="shared" si="175"/>
        <v>252500</v>
      </c>
      <c r="BF1654">
        <f t="shared" si="194"/>
        <v>62.7</v>
      </c>
      <c r="BG1654">
        <f t="shared" si="194"/>
        <v>9.5</v>
      </c>
      <c r="BH1654">
        <f t="shared" si="194"/>
        <v>151200</v>
      </c>
      <c r="BI1654">
        <f t="shared" si="176"/>
        <v>247400</v>
      </c>
      <c r="BJ1654">
        <f t="shared" si="195"/>
        <v>61.1</v>
      </c>
      <c r="BK1654">
        <f t="shared" si="195"/>
        <v>10</v>
      </c>
      <c r="BL1654">
        <f t="shared" si="195"/>
        <v>150400</v>
      </c>
      <c r="BM1654">
        <f t="shared" si="177"/>
        <v>244800</v>
      </c>
      <c r="BN1654">
        <f t="shared" si="196"/>
        <v>61.400000000000006</v>
      </c>
      <c r="BO1654">
        <f t="shared" si="196"/>
        <v>10.5</v>
      </c>
      <c r="BP1654">
        <f t="shared" si="196"/>
        <v>158000</v>
      </c>
      <c r="BQ1654">
        <f t="shared" si="178"/>
        <v>243100</v>
      </c>
      <c r="BR1654">
        <f t="shared" si="197"/>
        <v>64.900000000000006</v>
      </c>
      <c r="BS1654">
        <f t="shared" si="197"/>
        <v>11.8</v>
      </c>
      <c r="BT1654">
        <f t="shared" si="197"/>
        <v>153200</v>
      </c>
      <c r="BU1654">
        <f t="shared" si="179"/>
        <v>252400</v>
      </c>
      <c r="BV1654">
        <f t="shared" si="180"/>
        <v>60.7</v>
      </c>
    </row>
    <row r="1655" spans="1:74" x14ac:dyDescent="0.3">
      <c r="A1655" t="s">
        <v>212</v>
      </c>
      <c r="B1655" t="str">
        <f>VLOOKUP(A1655,'class and classification'!$A$1:$B$338,2,FALSE)</f>
        <v>Predominantly Rural</v>
      </c>
      <c r="C1655" t="str">
        <f>VLOOKUP(A1655,'class and classification'!$A$1:$C$338,3,FALSE)</f>
        <v>SC</v>
      </c>
      <c r="D1655">
        <f t="shared" si="161"/>
        <v>172800</v>
      </c>
      <c r="E1655">
        <f t="shared" si="162"/>
        <v>341300</v>
      </c>
      <c r="F1655">
        <f t="shared" si="181"/>
        <v>50.699999999999996</v>
      </c>
      <c r="G1655">
        <f t="shared" si="181"/>
        <v>3.9</v>
      </c>
      <c r="H1655">
        <f t="shared" si="181"/>
        <v>176600</v>
      </c>
      <c r="I1655">
        <f t="shared" si="163"/>
        <v>345400</v>
      </c>
      <c r="J1655">
        <f t="shared" si="182"/>
        <v>51.1</v>
      </c>
      <c r="K1655">
        <f t="shared" si="182"/>
        <v>4.3000000000000007</v>
      </c>
      <c r="L1655">
        <f t="shared" si="182"/>
        <v>187300</v>
      </c>
      <c r="M1655">
        <f t="shared" si="164"/>
        <v>346800</v>
      </c>
      <c r="N1655">
        <f t="shared" si="183"/>
        <v>53.900000000000006</v>
      </c>
      <c r="O1655">
        <f t="shared" si="183"/>
        <v>8.3000000000000007</v>
      </c>
      <c r="P1655">
        <f t="shared" si="183"/>
        <v>189100</v>
      </c>
      <c r="Q1655">
        <f t="shared" si="165"/>
        <v>349100</v>
      </c>
      <c r="R1655">
        <f t="shared" si="184"/>
        <v>54.199999999999996</v>
      </c>
      <c r="S1655">
        <f t="shared" si="184"/>
        <v>8.1999999999999993</v>
      </c>
      <c r="T1655">
        <f t="shared" si="184"/>
        <v>190700</v>
      </c>
      <c r="U1655">
        <f t="shared" si="166"/>
        <v>358800</v>
      </c>
      <c r="V1655">
        <f t="shared" si="185"/>
        <v>53.1</v>
      </c>
      <c r="W1655">
        <f t="shared" si="185"/>
        <v>8.2999999999999989</v>
      </c>
      <c r="X1655">
        <f t="shared" si="185"/>
        <v>184600</v>
      </c>
      <c r="Y1655">
        <f t="shared" si="167"/>
        <v>350800</v>
      </c>
      <c r="Z1655">
        <f t="shared" si="186"/>
        <v>52.6</v>
      </c>
      <c r="AA1655">
        <f t="shared" si="186"/>
        <v>8.6000000000000014</v>
      </c>
      <c r="AB1655">
        <f t="shared" si="186"/>
        <v>191200</v>
      </c>
      <c r="AC1655">
        <f t="shared" si="168"/>
        <v>343700</v>
      </c>
      <c r="AD1655">
        <f t="shared" si="187"/>
        <v>55.699999999999996</v>
      </c>
      <c r="AE1655">
        <f t="shared" si="187"/>
        <v>9.1000000000000014</v>
      </c>
      <c r="AF1655">
        <f t="shared" si="187"/>
        <v>189700</v>
      </c>
      <c r="AG1655">
        <f t="shared" si="169"/>
        <v>347400</v>
      </c>
      <c r="AH1655">
        <f t="shared" si="188"/>
        <v>54.7</v>
      </c>
      <c r="AI1655">
        <f t="shared" si="188"/>
        <v>8.6000000000000014</v>
      </c>
      <c r="AJ1655">
        <f t="shared" si="188"/>
        <v>194300</v>
      </c>
      <c r="AK1655">
        <f t="shared" si="170"/>
        <v>355200</v>
      </c>
      <c r="AL1655">
        <f t="shared" si="189"/>
        <v>54.8</v>
      </c>
      <c r="AM1655">
        <f t="shared" si="189"/>
        <v>8.6999999999999993</v>
      </c>
      <c r="AN1655">
        <f t="shared" si="189"/>
        <v>190800</v>
      </c>
      <c r="AO1655">
        <f t="shared" si="171"/>
        <v>353700</v>
      </c>
      <c r="AP1655">
        <f t="shared" si="190"/>
        <v>54</v>
      </c>
      <c r="AQ1655">
        <f t="shared" si="190"/>
        <v>8.9</v>
      </c>
      <c r="AR1655">
        <f t="shared" si="190"/>
        <v>206100</v>
      </c>
      <c r="AS1655">
        <f t="shared" si="172"/>
        <v>361600</v>
      </c>
      <c r="AT1655">
        <f t="shared" si="191"/>
        <v>56.9</v>
      </c>
      <c r="AU1655">
        <f t="shared" si="191"/>
        <v>9.3000000000000007</v>
      </c>
      <c r="AV1655">
        <f t="shared" si="191"/>
        <v>238500</v>
      </c>
      <c r="AW1655">
        <f t="shared" si="173"/>
        <v>384500</v>
      </c>
      <c r="AX1655">
        <f t="shared" si="192"/>
        <v>62</v>
      </c>
      <c r="AY1655">
        <f t="shared" si="192"/>
        <v>9.8000000000000007</v>
      </c>
      <c r="AZ1655">
        <f t="shared" si="192"/>
        <v>201800</v>
      </c>
      <c r="BA1655">
        <f t="shared" si="174"/>
        <v>359600</v>
      </c>
      <c r="BB1655">
        <f t="shared" si="193"/>
        <v>56.1</v>
      </c>
      <c r="BC1655">
        <f t="shared" si="193"/>
        <v>9.3999999999999986</v>
      </c>
      <c r="BD1655">
        <f t="shared" si="193"/>
        <v>231700</v>
      </c>
      <c r="BE1655">
        <f t="shared" si="175"/>
        <v>402800</v>
      </c>
      <c r="BF1655">
        <f t="shared" si="194"/>
        <v>57.5</v>
      </c>
      <c r="BG1655">
        <f t="shared" si="194"/>
        <v>8.9</v>
      </c>
      <c r="BH1655">
        <f t="shared" si="194"/>
        <v>228400</v>
      </c>
      <c r="BI1655">
        <f t="shared" si="176"/>
        <v>388700</v>
      </c>
      <c r="BJ1655">
        <f t="shared" si="195"/>
        <v>58.7</v>
      </c>
      <c r="BK1655">
        <f t="shared" si="195"/>
        <v>9.2000000000000011</v>
      </c>
      <c r="BL1655">
        <f t="shared" si="195"/>
        <v>222900</v>
      </c>
      <c r="BM1655">
        <f t="shared" si="177"/>
        <v>394300</v>
      </c>
      <c r="BN1655">
        <f t="shared" si="196"/>
        <v>56.5</v>
      </c>
      <c r="BO1655">
        <f t="shared" si="196"/>
        <v>9.1000000000000014</v>
      </c>
      <c r="BP1655">
        <f t="shared" si="196"/>
        <v>215900</v>
      </c>
      <c r="BQ1655">
        <f t="shared" si="178"/>
        <v>382500</v>
      </c>
      <c r="BR1655">
        <f t="shared" si="197"/>
        <v>56.5</v>
      </c>
      <c r="BS1655">
        <f t="shared" si="197"/>
        <v>9.8999999999999986</v>
      </c>
      <c r="BT1655">
        <f t="shared" si="197"/>
        <v>213300</v>
      </c>
      <c r="BU1655">
        <f t="shared" si="179"/>
        <v>369400</v>
      </c>
      <c r="BV1655">
        <f t="shared" si="180"/>
        <v>57.800000000000004</v>
      </c>
    </row>
    <row r="1656" spans="1:74" x14ac:dyDescent="0.3">
      <c r="A1656" t="s">
        <v>1625</v>
      </c>
      <c r="B1656" t="str">
        <f>VLOOKUP(A1656,'class and classification'!$A$1:$B$338,2,FALSE)</f>
        <v>Predominantly Rural</v>
      </c>
      <c r="C1656" t="str">
        <f>VLOOKUP(A1656,'class and classification'!$A$1:$C$338,3,FALSE)</f>
        <v>UA</v>
      </c>
      <c r="D1656">
        <f t="shared" si="161"/>
        <v>92200</v>
      </c>
      <c r="E1656">
        <f t="shared" si="162"/>
        <v>165300</v>
      </c>
      <c r="F1656">
        <f t="shared" si="181"/>
        <v>55.8</v>
      </c>
      <c r="G1656">
        <f t="shared" si="181"/>
        <v>5.6999999999999993</v>
      </c>
      <c r="H1656">
        <f t="shared" si="181"/>
        <v>92600</v>
      </c>
      <c r="I1656">
        <f t="shared" si="163"/>
        <v>165100</v>
      </c>
      <c r="J1656">
        <f t="shared" si="182"/>
        <v>56.2</v>
      </c>
      <c r="K1656">
        <f t="shared" si="182"/>
        <v>6</v>
      </c>
      <c r="L1656">
        <f t="shared" si="182"/>
        <v>92600</v>
      </c>
      <c r="M1656">
        <f t="shared" si="164"/>
        <v>168100</v>
      </c>
      <c r="N1656">
        <f t="shared" si="183"/>
        <v>55.2</v>
      </c>
      <c r="O1656">
        <f t="shared" si="183"/>
        <v>11.200000000000001</v>
      </c>
      <c r="P1656">
        <f t="shared" si="183"/>
        <v>93900</v>
      </c>
      <c r="Q1656">
        <f t="shared" si="165"/>
        <v>173000</v>
      </c>
      <c r="R1656">
        <f t="shared" si="184"/>
        <v>54.2</v>
      </c>
      <c r="S1656">
        <f t="shared" si="184"/>
        <v>10.199999999999999</v>
      </c>
      <c r="T1656">
        <f t="shared" si="184"/>
        <v>93900</v>
      </c>
      <c r="U1656">
        <f t="shared" si="166"/>
        <v>170200</v>
      </c>
      <c r="V1656">
        <f t="shared" si="185"/>
        <v>55.2</v>
      </c>
      <c r="W1656">
        <f t="shared" si="185"/>
        <v>9.6999999999999993</v>
      </c>
      <c r="X1656">
        <f t="shared" si="185"/>
        <v>86800</v>
      </c>
      <c r="Y1656">
        <f t="shared" si="167"/>
        <v>160300</v>
      </c>
      <c r="Z1656">
        <f t="shared" si="186"/>
        <v>54.2</v>
      </c>
      <c r="AA1656">
        <f t="shared" si="186"/>
        <v>9.6999999999999993</v>
      </c>
      <c r="AB1656">
        <f t="shared" si="186"/>
        <v>87900</v>
      </c>
      <c r="AC1656">
        <f t="shared" si="168"/>
        <v>162500</v>
      </c>
      <c r="AD1656">
        <f t="shared" si="187"/>
        <v>54.1</v>
      </c>
      <c r="AE1656">
        <f t="shared" si="187"/>
        <v>10.1</v>
      </c>
      <c r="AF1656">
        <f t="shared" si="187"/>
        <v>92400</v>
      </c>
      <c r="AG1656">
        <f t="shared" si="169"/>
        <v>169000</v>
      </c>
      <c r="AH1656">
        <f t="shared" si="188"/>
        <v>54.7</v>
      </c>
      <c r="AI1656">
        <f t="shared" si="188"/>
        <v>9.5</v>
      </c>
      <c r="AJ1656">
        <f t="shared" si="188"/>
        <v>96900</v>
      </c>
      <c r="AK1656">
        <f t="shared" si="170"/>
        <v>172900</v>
      </c>
      <c r="AL1656">
        <f t="shared" si="189"/>
        <v>55.999999999999993</v>
      </c>
      <c r="AM1656">
        <f t="shared" si="189"/>
        <v>9.8999999999999986</v>
      </c>
      <c r="AN1656">
        <f t="shared" si="189"/>
        <v>100200</v>
      </c>
      <c r="AO1656">
        <f t="shared" si="171"/>
        <v>175200</v>
      </c>
      <c r="AP1656">
        <f t="shared" si="190"/>
        <v>57.2</v>
      </c>
      <c r="AQ1656">
        <f t="shared" si="190"/>
        <v>10</v>
      </c>
      <c r="AR1656">
        <f t="shared" si="190"/>
        <v>102300</v>
      </c>
      <c r="AS1656">
        <f t="shared" si="172"/>
        <v>174700</v>
      </c>
      <c r="AT1656">
        <f t="shared" si="191"/>
        <v>58.6</v>
      </c>
      <c r="AU1656">
        <f t="shared" si="191"/>
        <v>10.6</v>
      </c>
      <c r="AV1656">
        <f t="shared" si="191"/>
        <v>99700</v>
      </c>
      <c r="AW1656">
        <f t="shared" si="173"/>
        <v>173500</v>
      </c>
      <c r="AX1656">
        <f t="shared" si="192"/>
        <v>57.5</v>
      </c>
      <c r="AY1656">
        <f t="shared" si="192"/>
        <v>11.2</v>
      </c>
      <c r="AZ1656">
        <f t="shared" si="192"/>
        <v>99500</v>
      </c>
      <c r="BA1656">
        <f t="shared" si="174"/>
        <v>164000</v>
      </c>
      <c r="BB1656">
        <f t="shared" si="193"/>
        <v>60.699999999999989</v>
      </c>
      <c r="BC1656">
        <f t="shared" si="193"/>
        <v>12.200000000000001</v>
      </c>
      <c r="BD1656">
        <f t="shared" si="193"/>
        <v>100300</v>
      </c>
      <c r="BE1656">
        <f t="shared" si="175"/>
        <v>174200</v>
      </c>
      <c r="BF1656">
        <f t="shared" si="194"/>
        <v>57.5</v>
      </c>
      <c r="BG1656">
        <f t="shared" si="194"/>
        <v>11.2</v>
      </c>
      <c r="BH1656">
        <f t="shared" si="194"/>
        <v>101500</v>
      </c>
      <c r="BI1656">
        <f t="shared" si="176"/>
        <v>167700</v>
      </c>
      <c r="BJ1656">
        <f t="shared" si="195"/>
        <v>60.5</v>
      </c>
      <c r="BK1656">
        <f t="shared" si="195"/>
        <v>11.5</v>
      </c>
      <c r="BL1656">
        <f t="shared" si="195"/>
        <v>101200</v>
      </c>
      <c r="BM1656">
        <f t="shared" si="177"/>
        <v>163200</v>
      </c>
      <c r="BN1656">
        <f t="shared" si="196"/>
        <v>62</v>
      </c>
      <c r="BO1656">
        <f t="shared" si="196"/>
        <v>12.7</v>
      </c>
      <c r="BP1656">
        <f t="shared" si="196"/>
        <v>104100</v>
      </c>
      <c r="BQ1656">
        <f t="shared" si="178"/>
        <v>169600</v>
      </c>
      <c r="BR1656">
        <f t="shared" si="197"/>
        <v>61.5</v>
      </c>
      <c r="BS1656">
        <f t="shared" si="197"/>
        <v>12.799999999999999</v>
      </c>
      <c r="BT1656">
        <f t="shared" si="197"/>
        <v>97400</v>
      </c>
      <c r="BU1656">
        <f t="shared" si="179"/>
        <v>164200</v>
      </c>
      <c r="BV1656">
        <f t="shared" si="180"/>
        <v>59.3</v>
      </c>
    </row>
    <row r="1657" spans="1:74" x14ac:dyDescent="0.3">
      <c r="A1657" t="s">
        <v>214</v>
      </c>
      <c r="B1657" t="str">
        <f>VLOOKUP(A1657,'class and classification'!$A$1:$B$338,2,FALSE)</f>
        <v>Urban with Significant Rural</v>
      </c>
      <c r="C1657" t="str">
        <f>VLOOKUP(A1657,'class and classification'!$A$1:$C$338,3,FALSE)</f>
        <v>SC</v>
      </c>
      <c r="D1657">
        <f t="shared" si="161"/>
        <v>150500</v>
      </c>
      <c r="E1657">
        <f t="shared" si="162"/>
        <v>285000</v>
      </c>
      <c r="F1657">
        <f t="shared" si="181"/>
        <v>52.8</v>
      </c>
      <c r="G1657">
        <f t="shared" si="181"/>
        <v>5.0999999999999996</v>
      </c>
      <c r="H1657">
        <f t="shared" si="181"/>
        <v>151900</v>
      </c>
      <c r="I1657">
        <f t="shared" si="163"/>
        <v>288500</v>
      </c>
      <c r="J1657">
        <f t="shared" si="182"/>
        <v>52.6</v>
      </c>
      <c r="K1657">
        <f t="shared" si="182"/>
        <v>5.3</v>
      </c>
      <c r="L1657">
        <f t="shared" si="182"/>
        <v>162600</v>
      </c>
      <c r="M1657">
        <f t="shared" si="164"/>
        <v>294600</v>
      </c>
      <c r="N1657">
        <f t="shared" si="183"/>
        <v>55.199999999999996</v>
      </c>
      <c r="O1657">
        <f t="shared" si="183"/>
        <v>8.7000000000000011</v>
      </c>
      <c r="P1657">
        <f t="shared" si="183"/>
        <v>173000</v>
      </c>
      <c r="Q1657">
        <f t="shared" si="165"/>
        <v>303700</v>
      </c>
      <c r="R1657">
        <f t="shared" si="184"/>
        <v>56.900000000000006</v>
      </c>
      <c r="S1657">
        <f t="shared" si="184"/>
        <v>8.8000000000000007</v>
      </c>
      <c r="T1657">
        <f t="shared" si="184"/>
        <v>174200</v>
      </c>
      <c r="U1657">
        <f t="shared" si="166"/>
        <v>299600</v>
      </c>
      <c r="V1657">
        <f t="shared" si="185"/>
        <v>58.099999999999994</v>
      </c>
      <c r="W1657">
        <f t="shared" si="185"/>
        <v>9.5</v>
      </c>
      <c r="X1657">
        <f t="shared" si="185"/>
        <v>170300</v>
      </c>
      <c r="Y1657">
        <f t="shared" si="167"/>
        <v>294300</v>
      </c>
      <c r="Z1657">
        <f t="shared" si="186"/>
        <v>57.800000000000004</v>
      </c>
      <c r="AA1657">
        <f t="shared" si="186"/>
        <v>9.4</v>
      </c>
      <c r="AB1657">
        <f t="shared" si="186"/>
        <v>173800</v>
      </c>
      <c r="AC1657">
        <f t="shared" si="168"/>
        <v>294900</v>
      </c>
      <c r="AD1657">
        <f t="shared" si="187"/>
        <v>58.800000000000004</v>
      </c>
      <c r="AE1657">
        <f t="shared" si="187"/>
        <v>9.6000000000000014</v>
      </c>
      <c r="AF1657">
        <f t="shared" si="187"/>
        <v>183100</v>
      </c>
      <c r="AG1657">
        <f t="shared" si="169"/>
        <v>302200</v>
      </c>
      <c r="AH1657">
        <f t="shared" si="188"/>
        <v>60.6</v>
      </c>
      <c r="AI1657">
        <f t="shared" si="188"/>
        <v>10.199999999999999</v>
      </c>
      <c r="AJ1657">
        <f t="shared" si="188"/>
        <v>169500</v>
      </c>
      <c r="AK1657">
        <f t="shared" si="170"/>
        <v>300600</v>
      </c>
      <c r="AL1657">
        <f t="shared" si="189"/>
        <v>56.4</v>
      </c>
      <c r="AM1657">
        <f t="shared" si="189"/>
        <v>9.3000000000000007</v>
      </c>
      <c r="AN1657">
        <f t="shared" si="189"/>
        <v>171100</v>
      </c>
      <c r="AO1657">
        <f t="shared" si="171"/>
        <v>300700</v>
      </c>
      <c r="AP1657">
        <f t="shared" si="190"/>
        <v>57</v>
      </c>
      <c r="AQ1657">
        <f t="shared" si="190"/>
        <v>9.6000000000000014</v>
      </c>
      <c r="AR1657">
        <f t="shared" si="190"/>
        <v>187600</v>
      </c>
      <c r="AS1657">
        <f t="shared" si="172"/>
        <v>308800</v>
      </c>
      <c r="AT1657">
        <f t="shared" si="191"/>
        <v>60.7</v>
      </c>
      <c r="AU1657">
        <f t="shared" si="191"/>
        <v>9.8000000000000007</v>
      </c>
      <c r="AV1657">
        <f t="shared" si="191"/>
        <v>179900</v>
      </c>
      <c r="AW1657">
        <f t="shared" si="173"/>
        <v>312400</v>
      </c>
      <c r="AX1657">
        <f t="shared" si="192"/>
        <v>57.6</v>
      </c>
      <c r="AY1657">
        <f t="shared" si="192"/>
        <v>9.4</v>
      </c>
      <c r="AZ1657">
        <f t="shared" si="192"/>
        <v>186900</v>
      </c>
      <c r="BA1657">
        <f t="shared" si="174"/>
        <v>320200</v>
      </c>
      <c r="BB1657">
        <f t="shared" si="193"/>
        <v>58.4</v>
      </c>
      <c r="BC1657">
        <f t="shared" si="193"/>
        <v>9.6000000000000014</v>
      </c>
      <c r="BD1657">
        <f t="shared" si="193"/>
        <v>178200</v>
      </c>
      <c r="BE1657">
        <f t="shared" si="175"/>
        <v>321200</v>
      </c>
      <c r="BF1657">
        <f t="shared" si="194"/>
        <v>55.5</v>
      </c>
      <c r="BG1657">
        <f t="shared" si="194"/>
        <v>9.1</v>
      </c>
      <c r="BH1657">
        <f t="shared" si="194"/>
        <v>178900</v>
      </c>
      <c r="BI1657">
        <f t="shared" si="176"/>
        <v>327100</v>
      </c>
      <c r="BJ1657">
        <f t="shared" si="195"/>
        <v>54.7</v>
      </c>
      <c r="BK1657">
        <f t="shared" si="195"/>
        <v>9.4</v>
      </c>
      <c r="BL1657">
        <f t="shared" si="195"/>
        <v>191600</v>
      </c>
      <c r="BM1657">
        <f t="shared" si="177"/>
        <v>327900</v>
      </c>
      <c r="BN1657">
        <f t="shared" si="196"/>
        <v>58.400000000000006</v>
      </c>
      <c r="BO1657">
        <f t="shared" si="196"/>
        <v>9.5</v>
      </c>
      <c r="BP1657">
        <f t="shared" si="196"/>
        <v>192800</v>
      </c>
      <c r="BQ1657">
        <f t="shared" si="178"/>
        <v>319200</v>
      </c>
      <c r="BR1657">
        <f t="shared" si="197"/>
        <v>60.4</v>
      </c>
      <c r="BS1657">
        <f t="shared" si="197"/>
        <v>9.9</v>
      </c>
      <c r="BT1657">
        <f t="shared" si="197"/>
        <v>183800</v>
      </c>
      <c r="BU1657">
        <f t="shared" si="179"/>
        <v>313900</v>
      </c>
      <c r="BV1657">
        <f t="shared" si="180"/>
        <v>58.499999999999993</v>
      </c>
    </row>
    <row r="1658" spans="1:74" x14ac:dyDescent="0.3">
      <c r="A1658" t="s">
        <v>215</v>
      </c>
      <c r="B1658" t="str">
        <f>VLOOKUP(A1658,'class and classification'!$A$1:$B$338,2,FALSE)</f>
        <v>Predominantly Rural</v>
      </c>
      <c r="C1658" t="str">
        <f>VLOOKUP(A1658,'class and classification'!$A$1:$C$338,3,FALSE)</f>
        <v>SC</v>
      </c>
      <c r="D1658">
        <f t="shared" si="161"/>
        <v>122700</v>
      </c>
      <c r="E1658">
        <f t="shared" si="162"/>
        <v>247000</v>
      </c>
      <c r="F1658">
        <f t="shared" si="181"/>
        <v>49.599999999999994</v>
      </c>
      <c r="G1658">
        <f t="shared" si="181"/>
        <v>5.6</v>
      </c>
      <c r="H1658">
        <f t="shared" si="181"/>
        <v>125400</v>
      </c>
      <c r="I1658">
        <f t="shared" si="163"/>
        <v>245200</v>
      </c>
      <c r="J1658">
        <f t="shared" si="182"/>
        <v>51.199999999999996</v>
      </c>
      <c r="K1658">
        <f t="shared" si="182"/>
        <v>6</v>
      </c>
      <c r="L1658">
        <f t="shared" si="182"/>
        <v>119200</v>
      </c>
      <c r="M1658">
        <f t="shared" si="164"/>
        <v>240600</v>
      </c>
      <c r="N1658">
        <f t="shared" si="183"/>
        <v>49.7</v>
      </c>
      <c r="O1658">
        <f t="shared" si="183"/>
        <v>9.6000000000000014</v>
      </c>
      <c r="P1658">
        <f t="shared" si="183"/>
        <v>122000</v>
      </c>
      <c r="Q1658">
        <f t="shared" si="165"/>
        <v>250200</v>
      </c>
      <c r="R1658">
        <f t="shared" si="184"/>
        <v>48.8</v>
      </c>
      <c r="S1658">
        <f t="shared" si="184"/>
        <v>9.2999999999999989</v>
      </c>
      <c r="T1658">
        <f t="shared" si="184"/>
        <v>129000</v>
      </c>
      <c r="U1658">
        <f t="shared" si="166"/>
        <v>257000</v>
      </c>
      <c r="V1658">
        <f t="shared" si="185"/>
        <v>50.2</v>
      </c>
      <c r="W1658">
        <f t="shared" si="185"/>
        <v>9</v>
      </c>
      <c r="X1658">
        <f t="shared" si="185"/>
        <v>124400</v>
      </c>
      <c r="Y1658">
        <f t="shared" si="167"/>
        <v>249300</v>
      </c>
      <c r="Z1658">
        <f t="shared" si="186"/>
        <v>49.9</v>
      </c>
      <c r="AA1658">
        <f t="shared" si="186"/>
        <v>9.2999999999999989</v>
      </c>
      <c r="AB1658">
        <f t="shared" si="186"/>
        <v>138600</v>
      </c>
      <c r="AC1658">
        <f t="shared" si="168"/>
        <v>252000</v>
      </c>
      <c r="AD1658">
        <f t="shared" si="187"/>
        <v>55</v>
      </c>
      <c r="AE1658">
        <f t="shared" si="187"/>
        <v>10.1</v>
      </c>
      <c r="AF1658">
        <f t="shared" si="187"/>
        <v>128400</v>
      </c>
      <c r="AG1658">
        <f t="shared" si="169"/>
        <v>249100</v>
      </c>
      <c r="AH1658">
        <f t="shared" si="188"/>
        <v>51.5</v>
      </c>
      <c r="AI1658">
        <f t="shared" si="188"/>
        <v>9.6000000000000014</v>
      </c>
      <c r="AJ1658">
        <f t="shared" si="188"/>
        <v>128400</v>
      </c>
      <c r="AK1658">
        <f t="shared" si="170"/>
        <v>244400</v>
      </c>
      <c r="AL1658">
        <f t="shared" si="189"/>
        <v>52.699999999999996</v>
      </c>
      <c r="AM1658">
        <f t="shared" si="189"/>
        <v>9.9</v>
      </c>
      <c r="AN1658">
        <f t="shared" si="189"/>
        <v>126000</v>
      </c>
      <c r="AO1658">
        <f t="shared" si="171"/>
        <v>255200</v>
      </c>
      <c r="AP1658">
        <f t="shared" si="190"/>
        <v>49.3</v>
      </c>
      <c r="AQ1658">
        <f t="shared" si="190"/>
        <v>9.6</v>
      </c>
      <c r="AR1658">
        <f t="shared" si="190"/>
        <v>132600</v>
      </c>
      <c r="AS1658">
        <f t="shared" si="172"/>
        <v>256800</v>
      </c>
      <c r="AT1658">
        <f t="shared" si="191"/>
        <v>51.6</v>
      </c>
      <c r="AU1658">
        <f t="shared" si="191"/>
        <v>9.7999999999999989</v>
      </c>
      <c r="AV1658">
        <f t="shared" si="191"/>
        <v>143600</v>
      </c>
      <c r="AW1658">
        <f t="shared" si="173"/>
        <v>263900</v>
      </c>
      <c r="AX1658">
        <f t="shared" si="192"/>
        <v>54.400000000000006</v>
      </c>
      <c r="AY1658">
        <f t="shared" si="192"/>
        <v>10.1</v>
      </c>
      <c r="AZ1658">
        <f t="shared" si="192"/>
        <v>140700</v>
      </c>
      <c r="BA1658">
        <f t="shared" si="174"/>
        <v>258000</v>
      </c>
      <c r="BB1658">
        <f t="shared" si="193"/>
        <v>54.5</v>
      </c>
      <c r="BC1658">
        <f t="shared" si="193"/>
        <v>10.600000000000001</v>
      </c>
      <c r="BD1658">
        <f t="shared" si="193"/>
        <v>138500</v>
      </c>
      <c r="BE1658">
        <f t="shared" si="175"/>
        <v>260600</v>
      </c>
      <c r="BF1658">
        <f t="shared" si="194"/>
        <v>53.1</v>
      </c>
      <c r="BG1658">
        <f t="shared" si="194"/>
        <v>10.4</v>
      </c>
      <c r="BH1658">
        <f t="shared" si="194"/>
        <v>148100</v>
      </c>
      <c r="BI1658">
        <f t="shared" si="176"/>
        <v>271200</v>
      </c>
      <c r="BJ1658">
        <f t="shared" si="195"/>
        <v>54.6</v>
      </c>
      <c r="BK1658">
        <f t="shared" si="195"/>
        <v>9.8999999999999986</v>
      </c>
      <c r="BL1658">
        <f t="shared" si="195"/>
        <v>145400</v>
      </c>
      <c r="BM1658">
        <f t="shared" si="177"/>
        <v>276800</v>
      </c>
      <c r="BN1658">
        <f t="shared" si="196"/>
        <v>52.6</v>
      </c>
      <c r="BO1658">
        <f t="shared" si="196"/>
        <v>9.8999999999999986</v>
      </c>
      <c r="BP1658">
        <f t="shared" si="196"/>
        <v>145300</v>
      </c>
      <c r="BQ1658">
        <f t="shared" si="178"/>
        <v>265200</v>
      </c>
      <c r="BR1658">
        <f t="shared" si="197"/>
        <v>54.699999999999996</v>
      </c>
      <c r="BS1658">
        <f t="shared" si="197"/>
        <v>11.399999999999999</v>
      </c>
      <c r="BT1658">
        <f t="shared" si="197"/>
        <v>136200</v>
      </c>
      <c r="BU1658">
        <f t="shared" si="179"/>
        <v>258800</v>
      </c>
      <c r="BV1658">
        <f t="shared" si="180"/>
        <v>52.599999999999994</v>
      </c>
    </row>
    <row r="1659" spans="1:74" x14ac:dyDescent="0.3">
      <c r="A1659" t="s">
        <v>270</v>
      </c>
      <c r="B1659" t="str">
        <f>VLOOKUP(A1659,'class and classification'!$A$1:$B$338,2,FALSE)</f>
        <v>Predominantly Rural</v>
      </c>
      <c r="C1659" t="str">
        <f>VLOOKUP(A1659,'class and classification'!$A$1:$C$338,3,FALSE)</f>
        <v>SD</v>
      </c>
      <c r="D1659">
        <f t="shared" si="161"/>
        <v>20500</v>
      </c>
      <c r="E1659">
        <f t="shared" si="162"/>
        <v>42200</v>
      </c>
      <c r="F1659">
        <f t="shared" si="181"/>
        <v>48.399999999999991</v>
      </c>
      <c r="G1659">
        <f t="shared" si="181"/>
        <v>11.9</v>
      </c>
      <c r="H1659">
        <f t="shared" si="181"/>
        <v>21800</v>
      </c>
      <c r="I1659">
        <f t="shared" si="163"/>
        <v>43800</v>
      </c>
      <c r="J1659">
        <f t="shared" si="182"/>
        <v>49.8</v>
      </c>
      <c r="K1659">
        <f t="shared" si="182"/>
        <v>12.399999999999999</v>
      </c>
      <c r="L1659">
        <f t="shared" si="182"/>
        <v>23000</v>
      </c>
      <c r="M1659">
        <f t="shared" si="164"/>
        <v>42800</v>
      </c>
      <c r="N1659">
        <f t="shared" si="183"/>
        <v>53.8</v>
      </c>
      <c r="O1659">
        <f t="shared" si="183"/>
        <v>21.1</v>
      </c>
      <c r="P1659">
        <f t="shared" si="183"/>
        <v>23100</v>
      </c>
      <c r="Q1659">
        <f t="shared" si="165"/>
        <v>47800</v>
      </c>
      <c r="R1659">
        <f t="shared" si="184"/>
        <v>48.5</v>
      </c>
      <c r="S1659">
        <f t="shared" si="184"/>
        <v>19.3</v>
      </c>
      <c r="T1659">
        <f t="shared" si="184"/>
        <v>18700</v>
      </c>
      <c r="U1659">
        <f t="shared" si="166"/>
        <v>46400</v>
      </c>
      <c r="V1659">
        <f t="shared" si="185"/>
        <v>40.4</v>
      </c>
      <c r="W1659">
        <f t="shared" si="185"/>
        <v>14.9</v>
      </c>
      <c r="X1659">
        <f t="shared" si="185"/>
        <v>22700</v>
      </c>
      <c r="Y1659">
        <f t="shared" si="167"/>
        <v>45100</v>
      </c>
      <c r="Z1659">
        <f t="shared" si="186"/>
        <v>50.8</v>
      </c>
      <c r="AA1659">
        <f t="shared" si="186"/>
        <v>18</v>
      </c>
      <c r="AB1659">
        <f t="shared" si="186"/>
        <v>23000</v>
      </c>
      <c r="AC1659">
        <f t="shared" si="168"/>
        <v>45600</v>
      </c>
      <c r="AD1659">
        <f t="shared" si="187"/>
        <v>50.3</v>
      </c>
      <c r="AE1659">
        <f t="shared" si="187"/>
        <v>20.100000000000001</v>
      </c>
      <c r="AF1659">
        <f t="shared" si="187"/>
        <v>18600</v>
      </c>
      <c r="AG1659">
        <f t="shared" si="169"/>
        <v>42500</v>
      </c>
      <c r="AH1659">
        <f t="shared" si="188"/>
        <v>43.7</v>
      </c>
      <c r="AI1659">
        <f t="shared" si="188"/>
        <v>20</v>
      </c>
      <c r="AJ1659">
        <f t="shared" si="188"/>
        <v>21500</v>
      </c>
      <c r="AK1659">
        <f t="shared" si="170"/>
        <v>43200</v>
      </c>
      <c r="AL1659">
        <f t="shared" si="189"/>
        <v>50</v>
      </c>
      <c r="AM1659">
        <f t="shared" si="189"/>
        <v>20.799999999999997</v>
      </c>
      <c r="AN1659">
        <f t="shared" si="189"/>
        <v>23500</v>
      </c>
      <c r="AO1659">
        <f t="shared" si="171"/>
        <v>44600</v>
      </c>
      <c r="AP1659">
        <f t="shared" si="190"/>
        <v>52.900000000000006</v>
      </c>
      <c r="AQ1659">
        <f t="shared" si="190"/>
        <v>20.399999999999999</v>
      </c>
      <c r="AR1659">
        <f t="shared" si="190"/>
        <v>24900</v>
      </c>
      <c r="AS1659">
        <f t="shared" si="172"/>
        <v>43400</v>
      </c>
      <c r="AT1659">
        <f t="shared" si="191"/>
        <v>57.300000000000004</v>
      </c>
      <c r="AU1659">
        <f t="shared" si="191"/>
        <v>22.900000000000002</v>
      </c>
      <c r="AV1659">
        <f t="shared" si="191"/>
        <v>27400</v>
      </c>
      <c r="AW1659">
        <f t="shared" si="173"/>
        <v>48600</v>
      </c>
      <c r="AX1659">
        <f t="shared" si="192"/>
        <v>56.4</v>
      </c>
      <c r="AY1659">
        <f t="shared" si="192"/>
        <v>20.8</v>
      </c>
      <c r="AZ1659">
        <f t="shared" si="192"/>
        <v>24100</v>
      </c>
      <c r="BA1659">
        <f t="shared" si="174"/>
        <v>48500</v>
      </c>
      <c r="BB1659">
        <f t="shared" si="193"/>
        <v>49.599999999999994</v>
      </c>
      <c r="BC1659">
        <f t="shared" si="193"/>
        <v>20.9</v>
      </c>
      <c r="BD1659">
        <f t="shared" si="193"/>
        <v>23400</v>
      </c>
      <c r="BE1659">
        <f t="shared" si="175"/>
        <v>45200</v>
      </c>
      <c r="BF1659">
        <f t="shared" si="194"/>
        <v>51.800000000000004</v>
      </c>
      <c r="BG1659">
        <f t="shared" si="194"/>
        <v>23.8</v>
      </c>
      <c r="BH1659">
        <f t="shared" si="194"/>
        <v>27200</v>
      </c>
      <c r="BI1659">
        <f t="shared" si="176"/>
        <v>47100</v>
      </c>
      <c r="BJ1659">
        <f t="shared" si="195"/>
        <v>57.70000000000001</v>
      </c>
      <c r="BK1659">
        <f t="shared" si="195"/>
        <v>22</v>
      </c>
      <c r="BL1659">
        <f t="shared" si="195"/>
        <v>28300</v>
      </c>
      <c r="BM1659">
        <f t="shared" si="177"/>
        <v>48200</v>
      </c>
      <c r="BN1659">
        <f t="shared" si="196"/>
        <v>58.7</v>
      </c>
      <c r="BO1659">
        <f t="shared" si="196"/>
        <v>21.4</v>
      </c>
      <c r="BP1659">
        <f t="shared" si="196"/>
        <v>23300</v>
      </c>
      <c r="BQ1659">
        <f t="shared" si="178"/>
        <v>43900</v>
      </c>
      <c r="BR1659">
        <f t="shared" si="197"/>
        <v>53.099999999999994</v>
      </c>
      <c r="BS1659">
        <f t="shared" si="197"/>
        <v>24.6</v>
      </c>
      <c r="BT1659">
        <f t="shared" si="197"/>
        <v>24100</v>
      </c>
      <c r="BU1659">
        <f t="shared" si="179"/>
        <v>44100</v>
      </c>
      <c r="BV1659">
        <f t="shared" si="180"/>
        <v>54.499999999999993</v>
      </c>
    </row>
    <row r="1660" spans="1:74" x14ac:dyDescent="0.3">
      <c r="A1660" t="s">
        <v>271</v>
      </c>
      <c r="B1660" t="str">
        <f>VLOOKUP(A1660,'class and classification'!$A$1:$B$338,2,FALSE)</f>
        <v>Urban with Significant Rural</v>
      </c>
      <c r="C1660" t="str">
        <f>VLOOKUP(A1660,'class and classification'!$A$1:$C$338,3,FALSE)</f>
        <v>SD</v>
      </c>
      <c r="D1660">
        <f t="shared" si="161"/>
        <v>14800</v>
      </c>
      <c r="E1660">
        <f t="shared" si="162"/>
        <v>31000</v>
      </c>
      <c r="F1660">
        <f t="shared" si="181"/>
        <v>47.7</v>
      </c>
      <c r="G1660">
        <f t="shared" si="181"/>
        <v>11.100000000000001</v>
      </c>
      <c r="H1660">
        <f t="shared" si="181"/>
        <v>14600</v>
      </c>
      <c r="I1660">
        <f t="shared" si="163"/>
        <v>30200</v>
      </c>
      <c r="J1660">
        <f t="shared" si="182"/>
        <v>48.8</v>
      </c>
      <c r="K1660">
        <f t="shared" si="182"/>
        <v>11.9</v>
      </c>
      <c r="L1660">
        <f t="shared" si="182"/>
        <v>14600</v>
      </c>
      <c r="M1660">
        <f t="shared" si="164"/>
        <v>30600</v>
      </c>
      <c r="N1660">
        <f t="shared" si="183"/>
        <v>47.8</v>
      </c>
      <c r="O1660">
        <f t="shared" si="183"/>
        <v>15.899999999999999</v>
      </c>
      <c r="P1660">
        <f t="shared" si="183"/>
        <v>12300</v>
      </c>
      <c r="Q1660">
        <f t="shared" si="165"/>
        <v>30900</v>
      </c>
      <c r="R1660">
        <f t="shared" si="184"/>
        <v>39.9</v>
      </c>
      <c r="S1660">
        <f t="shared" si="184"/>
        <v>19.8</v>
      </c>
      <c r="T1660">
        <f t="shared" si="184"/>
        <v>18100</v>
      </c>
      <c r="U1660">
        <f t="shared" si="166"/>
        <v>35500</v>
      </c>
      <c r="V1660">
        <f t="shared" si="185"/>
        <v>50.9</v>
      </c>
      <c r="W1660">
        <f t="shared" si="185"/>
        <v>20.7</v>
      </c>
      <c r="X1660">
        <f t="shared" si="185"/>
        <v>15900</v>
      </c>
      <c r="Y1660">
        <f t="shared" si="167"/>
        <v>33000</v>
      </c>
      <c r="Z1660">
        <f t="shared" si="186"/>
        <v>48.3</v>
      </c>
      <c r="AA1660">
        <f t="shared" si="186"/>
        <v>19.8</v>
      </c>
      <c r="AB1660">
        <f t="shared" si="186"/>
        <v>17700</v>
      </c>
      <c r="AC1660">
        <f t="shared" si="168"/>
        <v>31100</v>
      </c>
      <c r="AD1660">
        <f t="shared" si="187"/>
        <v>56.5</v>
      </c>
      <c r="AE1660">
        <f t="shared" si="187"/>
        <v>21.2</v>
      </c>
      <c r="AF1660">
        <f t="shared" si="187"/>
        <v>10900</v>
      </c>
      <c r="AG1660">
        <f t="shared" si="169"/>
        <v>29300</v>
      </c>
      <c r="AH1660">
        <f t="shared" si="188"/>
        <v>37.1</v>
      </c>
      <c r="AI1660">
        <f t="shared" si="188"/>
        <v>13.1</v>
      </c>
      <c r="AJ1660">
        <f t="shared" si="188"/>
        <v>12400</v>
      </c>
      <c r="AK1660">
        <f t="shared" si="170"/>
        <v>29400</v>
      </c>
      <c r="AL1660">
        <f t="shared" si="189"/>
        <v>42.3</v>
      </c>
      <c r="AM1660">
        <f t="shared" si="189"/>
        <v>13.4</v>
      </c>
      <c r="AN1660">
        <f t="shared" si="189"/>
        <v>13400</v>
      </c>
      <c r="AO1660">
        <f t="shared" si="171"/>
        <v>27500</v>
      </c>
      <c r="AP1660">
        <f t="shared" si="190"/>
        <v>48.7</v>
      </c>
      <c r="AQ1660">
        <f t="shared" si="190"/>
        <v>16.3</v>
      </c>
      <c r="AR1660">
        <f t="shared" si="190"/>
        <v>13200</v>
      </c>
      <c r="AS1660">
        <f t="shared" si="172"/>
        <v>31000</v>
      </c>
      <c r="AT1660">
        <f t="shared" si="191"/>
        <v>42.699999999999996</v>
      </c>
      <c r="AU1660">
        <f t="shared" si="191"/>
        <v>17.399999999999999</v>
      </c>
      <c r="AV1660">
        <f t="shared" si="191"/>
        <v>15400</v>
      </c>
      <c r="AW1660">
        <f t="shared" si="173"/>
        <v>31100</v>
      </c>
      <c r="AX1660">
        <f t="shared" si="192"/>
        <v>49.9</v>
      </c>
      <c r="AY1660">
        <f t="shared" si="192"/>
        <v>24.7</v>
      </c>
      <c r="AZ1660">
        <f t="shared" si="192"/>
        <v>12800</v>
      </c>
      <c r="BA1660">
        <f t="shared" si="174"/>
        <v>29600</v>
      </c>
      <c r="BB1660">
        <f t="shared" si="193"/>
        <v>43.3</v>
      </c>
      <c r="BC1660">
        <f t="shared" si="193"/>
        <v>17.899999999999999</v>
      </c>
      <c r="BD1660">
        <f t="shared" si="193"/>
        <v>17500</v>
      </c>
      <c r="BE1660">
        <f t="shared" si="175"/>
        <v>31800</v>
      </c>
      <c r="BF1660">
        <f t="shared" si="194"/>
        <v>55.099999999999994</v>
      </c>
      <c r="BG1660">
        <f t="shared" si="194"/>
        <v>27.099999999999998</v>
      </c>
      <c r="BH1660">
        <f t="shared" si="194"/>
        <v>16600</v>
      </c>
      <c r="BI1660">
        <f t="shared" si="176"/>
        <v>30600</v>
      </c>
      <c r="BJ1660">
        <f t="shared" si="195"/>
        <v>54.3</v>
      </c>
      <c r="BK1660">
        <f t="shared" si="195"/>
        <v>21.7</v>
      </c>
      <c r="BL1660">
        <f t="shared" si="195"/>
        <v>14900</v>
      </c>
      <c r="BM1660">
        <f t="shared" si="177"/>
        <v>25600</v>
      </c>
      <c r="BN1660">
        <f t="shared" si="196"/>
        <v>58.2</v>
      </c>
      <c r="BO1660">
        <f t="shared" si="196"/>
        <v>23.8</v>
      </c>
      <c r="BP1660">
        <f t="shared" si="196"/>
        <v>15300</v>
      </c>
      <c r="BQ1660">
        <f t="shared" si="178"/>
        <v>28400</v>
      </c>
      <c r="BR1660">
        <f t="shared" si="197"/>
        <v>53.9</v>
      </c>
      <c r="BS1660">
        <f t="shared" si="197"/>
        <v>10.4</v>
      </c>
      <c r="BT1660">
        <f t="shared" si="197"/>
        <v>10200</v>
      </c>
      <c r="BU1660">
        <f t="shared" si="179"/>
        <v>26100</v>
      </c>
      <c r="BV1660">
        <f t="shared" si="180"/>
        <v>39.099999999999994</v>
      </c>
    </row>
    <row r="1661" spans="1:74" x14ac:dyDescent="0.3">
      <c r="A1661" t="s">
        <v>272</v>
      </c>
      <c r="B1661" t="str">
        <f>VLOOKUP(A1661,'class and classification'!$A$1:$B$338,2,FALSE)</f>
        <v>Urban with Significant Rural</v>
      </c>
      <c r="C1661" t="str">
        <f>VLOOKUP(A1661,'class and classification'!$A$1:$C$338,3,FALSE)</f>
        <v>SD</v>
      </c>
      <c r="D1661">
        <f t="shared" si="161"/>
        <v>22100</v>
      </c>
      <c r="E1661">
        <f t="shared" si="162"/>
        <v>49800</v>
      </c>
      <c r="F1661">
        <f t="shared" si="181"/>
        <v>44.099999999999994</v>
      </c>
      <c r="G1661">
        <f t="shared" si="181"/>
        <v>12.399999999999999</v>
      </c>
      <c r="H1661">
        <f t="shared" si="181"/>
        <v>22200</v>
      </c>
      <c r="I1661">
        <f t="shared" si="163"/>
        <v>52500</v>
      </c>
      <c r="J1661">
        <f t="shared" si="182"/>
        <v>42.2</v>
      </c>
      <c r="K1661">
        <f t="shared" si="182"/>
        <v>13.1</v>
      </c>
      <c r="L1661">
        <f t="shared" si="182"/>
        <v>22900</v>
      </c>
      <c r="M1661">
        <f t="shared" si="164"/>
        <v>53600</v>
      </c>
      <c r="N1661">
        <f t="shared" si="183"/>
        <v>42.7</v>
      </c>
      <c r="O1661">
        <f t="shared" si="183"/>
        <v>17.5</v>
      </c>
      <c r="P1661">
        <f t="shared" si="183"/>
        <v>24900</v>
      </c>
      <c r="Q1661">
        <f t="shared" si="165"/>
        <v>57300</v>
      </c>
      <c r="R1661">
        <f t="shared" si="184"/>
        <v>43.5</v>
      </c>
      <c r="S1661">
        <f t="shared" si="184"/>
        <v>18.700000000000003</v>
      </c>
      <c r="T1661">
        <f t="shared" si="184"/>
        <v>24200</v>
      </c>
      <c r="U1661">
        <f t="shared" si="166"/>
        <v>50500</v>
      </c>
      <c r="V1661">
        <f t="shared" si="185"/>
        <v>47.900000000000006</v>
      </c>
      <c r="W1661">
        <f t="shared" si="185"/>
        <v>23.5</v>
      </c>
      <c r="X1661">
        <f t="shared" si="185"/>
        <v>24900</v>
      </c>
      <c r="Y1661">
        <f t="shared" si="167"/>
        <v>51000</v>
      </c>
      <c r="Z1661">
        <f t="shared" si="186"/>
        <v>48.8</v>
      </c>
      <c r="AA1661">
        <f t="shared" si="186"/>
        <v>20.299999999999997</v>
      </c>
      <c r="AB1661">
        <f t="shared" si="186"/>
        <v>27500</v>
      </c>
      <c r="AC1661">
        <f t="shared" si="168"/>
        <v>53500</v>
      </c>
      <c r="AD1661">
        <f t="shared" si="187"/>
        <v>51.5</v>
      </c>
      <c r="AE1661">
        <f t="shared" si="187"/>
        <v>20.400000000000002</v>
      </c>
      <c r="AF1661">
        <f t="shared" si="187"/>
        <v>23600</v>
      </c>
      <c r="AG1661">
        <f t="shared" si="169"/>
        <v>55300</v>
      </c>
      <c r="AH1661">
        <f t="shared" si="188"/>
        <v>42.599999999999994</v>
      </c>
      <c r="AI1661">
        <f t="shared" si="188"/>
        <v>18.2</v>
      </c>
      <c r="AJ1661">
        <f t="shared" si="188"/>
        <v>26700</v>
      </c>
      <c r="AK1661">
        <f t="shared" si="170"/>
        <v>55400</v>
      </c>
      <c r="AL1661">
        <f t="shared" si="189"/>
        <v>48.2</v>
      </c>
      <c r="AM1661">
        <f t="shared" si="189"/>
        <v>20</v>
      </c>
      <c r="AN1661">
        <f t="shared" si="189"/>
        <v>23000</v>
      </c>
      <c r="AO1661">
        <f t="shared" si="171"/>
        <v>51000</v>
      </c>
      <c r="AP1661">
        <f t="shared" si="190"/>
        <v>45.1</v>
      </c>
      <c r="AQ1661">
        <f t="shared" si="190"/>
        <v>20.200000000000003</v>
      </c>
      <c r="AR1661">
        <f t="shared" si="190"/>
        <v>22700</v>
      </c>
      <c r="AS1661">
        <f t="shared" si="172"/>
        <v>53100</v>
      </c>
      <c r="AT1661">
        <f t="shared" si="191"/>
        <v>42.7</v>
      </c>
      <c r="AU1661">
        <f t="shared" si="191"/>
        <v>17.399999999999999</v>
      </c>
      <c r="AV1661">
        <f t="shared" si="191"/>
        <v>28200</v>
      </c>
      <c r="AW1661">
        <f t="shared" si="173"/>
        <v>57000</v>
      </c>
      <c r="AX1661">
        <f t="shared" si="192"/>
        <v>49.5</v>
      </c>
      <c r="AY1661">
        <f t="shared" si="192"/>
        <v>18.2</v>
      </c>
      <c r="AZ1661">
        <f t="shared" si="192"/>
        <v>22400</v>
      </c>
      <c r="BA1661">
        <f t="shared" si="174"/>
        <v>48600</v>
      </c>
      <c r="BB1661">
        <f t="shared" si="193"/>
        <v>45.9</v>
      </c>
      <c r="BC1661">
        <f t="shared" si="193"/>
        <v>19.299999999999997</v>
      </c>
      <c r="BD1661">
        <f t="shared" si="193"/>
        <v>26300</v>
      </c>
      <c r="BE1661">
        <f t="shared" si="175"/>
        <v>53200</v>
      </c>
      <c r="BF1661">
        <f t="shared" si="194"/>
        <v>49.4</v>
      </c>
      <c r="BG1661">
        <f t="shared" si="194"/>
        <v>18.8</v>
      </c>
      <c r="BH1661">
        <f t="shared" si="194"/>
        <v>24800</v>
      </c>
      <c r="BI1661">
        <f t="shared" si="176"/>
        <v>53000</v>
      </c>
      <c r="BJ1661">
        <f t="shared" si="195"/>
        <v>46.9</v>
      </c>
      <c r="BK1661">
        <f t="shared" si="195"/>
        <v>18.100000000000001</v>
      </c>
      <c r="BL1661">
        <f t="shared" si="195"/>
        <v>24900</v>
      </c>
      <c r="BM1661">
        <f t="shared" si="177"/>
        <v>54400</v>
      </c>
      <c r="BN1661">
        <f t="shared" si="196"/>
        <v>45.800000000000004</v>
      </c>
      <c r="BO1661">
        <f t="shared" si="196"/>
        <v>15.899999999999999</v>
      </c>
      <c r="BP1661">
        <f t="shared" si="196"/>
        <v>27000</v>
      </c>
      <c r="BQ1661">
        <f t="shared" si="178"/>
        <v>52800</v>
      </c>
      <c r="BR1661">
        <f t="shared" si="197"/>
        <v>51.199999999999996</v>
      </c>
      <c r="BS1661">
        <f t="shared" si="197"/>
        <v>23</v>
      </c>
      <c r="BT1661">
        <f t="shared" si="197"/>
        <v>27400</v>
      </c>
      <c r="BU1661">
        <f t="shared" si="179"/>
        <v>56100</v>
      </c>
      <c r="BV1661">
        <f t="shared" si="180"/>
        <v>48.9</v>
      </c>
    </row>
    <row r="1662" spans="1:74" x14ac:dyDescent="0.3">
      <c r="A1662" t="s">
        <v>273</v>
      </c>
      <c r="B1662" t="str">
        <f>VLOOKUP(A1662,'class and classification'!$A$1:$B$338,2,FALSE)</f>
        <v>Predominantly Rural</v>
      </c>
      <c r="C1662" t="str">
        <f>VLOOKUP(A1662,'class and classification'!$A$1:$C$338,3,FALSE)</f>
        <v>SD</v>
      </c>
      <c r="D1662">
        <f t="shared" si="161"/>
        <v>15400</v>
      </c>
      <c r="E1662">
        <f t="shared" si="162"/>
        <v>31100</v>
      </c>
      <c r="F1662">
        <f t="shared" si="181"/>
        <v>49.500000000000007</v>
      </c>
      <c r="G1662">
        <f t="shared" si="181"/>
        <v>11.5</v>
      </c>
      <c r="H1662">
        <f t="shared" si="181"/>
        <v>15100</v>
      </c>
      <c r="I1662">
        <f t="shared" si="163"/>
        <v>30200</v>
      </c>
      <c r="J1662">
        <f t="shared" si="182"/>
        <v>50</v>
      </c>
      <c r="K1662">
        <f t="shared" si="182"/>
        <v>12.5</v>
      </c>
      <c r="L1662">
        <f t="shared" si="182"/>
        <v>15400</v>
      </c>
      <c r="M1662">
        <f t="shared" si="164"/>
        <v>33800</v>
      </c>
      <c r="N1662">
        <f t="shared" si="183"/>
        <v>45.8</v>
      </c>
      <c r="O1662">
        <f t="shared" si="183"/>
        <v>14.100000000000001</v>
      </c>
      <c r="P1662">
        <f t="shared" si="183"/>
        <v>14600</v>
      </c>
      <c r="Q1662">
        <f t="shared" si="165"/>
        <v>30800</v>
      </c>
      <c r="R1662">
        <f t="shared" si="184"/>
        <v>47.099999999999994</v>
      </c>
      <c r="S1662">
        <f t="shared" si="184"/>
        <v>19.5</v>
      </c>
      <c r="T1662">
        <f t="shared" si="184"/>
        <v>16000</v>
      </c>
      <c r="U1662">
        <f t="shared" si="166"/>
        <v>31800</v>
      </c>
      <c r="V1662">
        <f t="shared" si="185"/>
        <v>50.1</v>
      </c>
      <c r="W1662">
        <f t="shared" si="185"/>
        <v>25.6</v>
      </c>
      <c r="X1662">
        <f t="shared" si="185"/>
        <v>15600</v>
      </c>
      <c r="Y1662">
        <f t="shared" si="167"/>
        <v>32400</v>
      </c>
      <c r="Z1662">
        <f t="shared" si="186"/>
        <v>47.900000000000006</v>
      </c>
      <c r="AA1662">
        <f t="shared" si="186"/>
        <v>18.100000000000001</v>
      </c>
      <c r="AB1662">
        <f t="shared" si="186"/>
        <v>15700</v>
      </c>
      <c r="AC1662">
        <f t="shared" si="168"/>
        <v>31400</v>
      </c>
      <c r="AD1662">
        <f t="shared" si="187"/>
        <v>49.800000000000004</v>
      </c>
      <c r="AE1662">
        <f t="shared" si="187"/>
        <v>20.7</v>
      </c>
      <c r="AF1662">
        <f t="shared" si="187"/>
        <v>17500</v>
      </c>
      <c r="AG1662">
        <f t="shared" si="169"/>
        <v>31500</v>
      </c>
      <c r="AH1662">
        <f t="shared" si="188"/>
        <v>55.6</v>
      </c>
      <c r="AI1662">
        <f t="shared" si="188"/>
        <v>27.3</v>
      </c>
      <c r="AJ1662">
        <f t="shared" si="188"/>
        <v>18100</v>
      </c>
      <c r="AK1662">
        <f t="shared" si="170"/>
        <v>31500</v>
      </c>
      <c r="AL1662">
        <f t="shared" si="189"/>
        <v>57.699999999999996</v>
      </c>
      <c r="AM1662">
        <f t="shared" si="189"/>
        <v>20.799999999999997</v>
      </c>
      <c r="AN1662">
        <f t="shared" si="189"/>
        <v>16200</v>
      </c>
      <c r="AO1662">
        <f t="shared" si="171"/>
        <v>33000</v>
      </c>
      <c r="AP1662">
        <f t="shared" si="190"/>
        <v>48.9</v>
      </c>
      <c r="AQ1662">
        <f t="shared" si="190"/>
        <v>20.299999999999997</v>
      </c>
      <c r="AR1662">
        <f t="shared" si="190"/>
        <v>19300</v>
      </c>
      <c r="AS1662">
        <f t="shared" si="172"/>
        <v>32700</v>
      </c>
      <c r="AT1662">
        <f t="shared" si="191"/>
        <v>59.1</v>
      </c>
      <c r="AU1662">
        <f t="shared" si="191"/>
        <v>21.900000000000002</v>
      </c>
      <c r="AV1662">
        <f t="shared" si="191"/>
        <v>18300</v>
      </c>
      <c r="AW1662">
        <f t="shared" si="173"/>
        <v>31600</v>
      </c>
      <c r="AX1662">
        <f t="shared" si="192"/>
        <v>57.9</v>
      </c>
      <c r="AY1662">
        <f t="shared" si="192"/>
        <v>20.299999999999997</v>
      </c>
      <c r="AZ1662">
        <f t="shared" si="192"/>
        <v>16900</v>
      </c>
      <c r="BA1662">
        <f t="shared" si="174"/>
        <v>28300</v>
      </c>
      <c r="BB1662">
        <f t="shared" si="193"/>
        <v>59.8</v>
      </c>
      <c r="BC1662">
        <f t="shared" si="193"/>
        <v>25.7</v>
      </c>
      <c r="BD1662">
        <f t="shared" si="193"/>
        <v>17600</v>
      </c>
      <c r="BE1662">
        <f t="shared" si="175"/>
        <v>32000</v>
      </c>
      <c r="BF1662">
        <f t="shared" si="194"/>
        <v>55.199999999999996</v>
      </c>
      <c r="BG1662">
        <f t="shared" si="194"/>
        <v>21.8</v>
      </c>
      <c r="BH1662">
        <f t="shared" si="194"/>
        <v>19200</v>
      </c>
      <c r="BI1662">
        <f t="shared" si="176"/>
        <v>33100</v>
      </c>
      <c r="BJ1662">
        <f t="shared" si="195"/>
        <v>57.900000000000006</v>
      </c>
      <c r="BK1662">
        <f t="shared" si="195"/>
        <v>26.2</v>
      </c>
      <c r="BL1662">
        <f t="shared" si="195"/>
        <v>15800</v>
      </c>
      <c r="BM1662">
        <f t="shared" si="177"/>
        <v>29600</v>
      </c>
      <c r="BN1662">
        <f t="shared" si="196"/>
        <v>53.400000000000006</v>
      </c>
      <c r="BO1662">
        <f t="shared" si="196"/>
        <v>21.4</v>
      </c>
      <c r="BP1662">
        <f t="shared" si="196"/>
        <v>15900</v>
      </c>
      <c r="BQ1662">
        <f t="shared" si="178"/>
        <v>29400</v>
      </c>
      <c r="BR1662">
        <f t="shared" si="197"/>
        <v>53.800000000000004</v>
      </c>
      <c r="BS1662">
        <f t="shared" si="197"/>
        <v>16.8</v>
      </c>
      <c r="BT1662">
        <f t="shared" si="197"/>
        <v>16800</v>
      </c>
      <c r="BU1662">
        <f t="shared" si="179"/>
        <v>30000</v>
      </c>
      <c r="BV1662">
        <f t="shared" si="180"/>
        <v>56.199999999999996</v>
      </c>
    </row>
    <row r="1663" spans="1:74" x14ac:dyDescent="0.3">
      <c r="A1663" t="s">
        <v>274</v>
      </c>
      <c r="B1663" t="str">
        <f>VLOOKUP(A1663,'class and classification'!$A$1:$B$338,2,FALSE)</f>
        <v>Predominantly Rural</v>
      </c>
      <c r="C1663" t="str">
        <f>VLOOKUP(A1663,'class and classification'!$A$1:$C$338,3,FALSE)</f>
        <v>SD</v>
      </c>
      <c r="D1663">
        <f t="shared" si="161"/>
        <v>13100</v>
      </c>
      <c r="E1663">
        <f t="shared" si="162"/>
        <v>26600</v>
      </c>
      <c r="F1663">
        <f t="shared" si="181"/>
        <v>49.3</v>
      </c>
      <c r="G1663">
        <f t="shared" si="181"/>
        <v>12.899999999999999</v>
      </c>
      <c r="H1663">
        <f t="shared" si="181"/>
        <v>13500</v>
      </c>
      <c r="I1663">
        <f t="shared" si="163"/>
        <v>27900</v>
      </c>
      <c r="J1663">
        <f t="shared" si="182"/>
        <v>48</v>
      </c>
      <c r="K1663">
        <f t="shared" si="182"/>
        <v>12.2</v>
      </c>
      <c r="L1663">
        <f t="shared" si="182"/>
        <v>18100</v>
      </c>
      <c r="M1663">
        <f t="shared" si="164"/>
        <v>29200</v>
      </c>
      <c r="N1663">
        <f t="shared" si="183"/>
        <v>61.7</v>
      </c>
      <c r="O1663">
        <f t="shared" si="183"/>
        <v>23.9</v>
      </c>
      <c r="P1663">
        <f t="shared" si="183"/>
        <v>14600</v>
      </c>
      <c r="Q1663">
        <f t="shared" si="165"/>
        <v>27200</v>
      </c>
      <c r="R1663">
        <f t="shared" si="184"/>
        <v>53.8</v>
      </c>
      <c r="S1663">
        <f t="shared" si="184"/>
        <v>22.700000000000003</v>
      </c>
      <c r="T1663">
        <f t="shared" si="184"/>
        <v>16300</v>
      </c>
      <c r="U1663">
        <f t="shared" si="166"/>
        <v>28100</v>
      </c>
      <c r="V1663">
        <f t="shared" si="185"/>
        <v>57.900000000000006</v>
      </c>
      <c r="W1663">
        <f t="shared" si="185"/>
        <v>23.2</v>
      </c>
      <c r="X1663">
        <f t="shared" si="185"/>
        <v>17900</v>
      </c>
      <c r="Y1663">
        <f t="shared" si="167"/>
        <v>27300</v>
      </c>
      <c r="Z1663">
        <f t="shared" si="186"/>
        <v>65.5</v>
      </c>
      <c r="AA1663">
        <f t="shared" si="186"/>
        <v>23.7</v>
      </c>
      <c r="AB1663">
        <f t="shared" si="186"/>
        <v>13700</v>
      </c>
      <c r="AC1663">
        <f t="shared" si="168"/>
        <v>25600</v>
      </c>
      <c r="AD1663">
        <f t="shared" si="187"/>
        <v>53.800000000000004</v>
      </c>
      <c r="AE1663">
        <f t="shared" si="187"/>
        <v>20.8</v>
      </c>
      <c r="AF1663">
        <f t="shared" si="187"/>
        <v>14100</v>
      </c>
      <c r="AG1663">
        <f t="shared" si="169"/>
        <v>25300</v>
      </c>
      <c r="AH1663">
        <f t="shared" si="188"/>
        <v>55.599999999999994</v>
      </c>
      <c r="AI1663">
        <f t="shared" si="188"/>
        <v>16.200000000000003</v>
      </c>
      <c r="AJ1663">
        <f t="shared" si="188"/>
        <v>16600</v>
      </c>
      <c r="AK1663">
        <f t="shared" si="170"/>
        <v>28000</v>
      </c>
      <c r="AL1663">
        <f t="shared" si="189"/>
        <v>59.4</v>
      </c>
      <c r="AM1663">
        <f t="shared" si="189"/>
        <v>29.000000000000004</v>
      </c>
      <c r="AN1663">
        <f t="shared" si="189"/>
        <v>16200</v>
      </c>
      <c r="AO1663">
        <f t="shared" si="171"/>
        <v>27600</v>
      </c>
      <c r="AP1663">
        <f t="shared" si="190"/>
        <v>58.900000000000006</v>
      </c>
      <c r="AQ1663">
        <f t="shared" si="190"/>
        <v>21.3</v>
      </c>
      <c r="AR1663">
        <f t="shared" si="190"/>
        <v>14500</v>
      </c>
      <c r="AS1663">
        <f t="shared" si="172"/>
        <v>27300</v>
      </c>
      <c r="AT1663">
        <f t="shared" si="191"/>
        <v>53.199999999999996</v>
      </c>
      <c r="AU1663">
        <f t="shared" si="191"/>
        <v>16.600000000000001</v>
      </c>
      <c r="AV1663">
        <f t="shared" si="191"/>
        <v>16300</v>
      </c>
      <c r="AW1663">
        <f t="shared" si="173"/>
        <v>29500</v>
      </c>
      <c r="AX1663">
        <f t="shared" si="192"/>
        <v>55.4</v>
      </c>
      <c r="AY1663">
        <f t="shared" si="192"/>
        <v>23.4</v>
      </c>
      <c r="AZ1663">
        <f t="shared" si="192"/>
        <v>15400</v>
      </c>
      <c r="BA1663">
        <f t="shared" si="174"/>
        <v>28600</v>
      </c>
      <c r="BB1663">
        <f t="shared" si="193"/>
        <v>53.599999999999994</v>
      </c>
      <c r="BC1663">
        <f t="shared" si="193"/>
        <v>26.6</v>
      </c>
      <c r="BD1663">
        <f t="shared" si="193"/>
        <v>16900</v>
      </c>
      <c r="BE1663">
        <f t="shared" si="175"/>
        <v>28200</v>
      </c>
      <c r="BF1663">
        <f t="shared" si="194"/>
        <v>60.1</v>
      </c>
      <c r="BG1663">
        <f t="shared" si="194"/>
        <v>23.299999999999997</v>
      </c>
      <c r="BH1663">
        <f t="shared" si="194"/>
        <v>14300</v>
      </c>
      <c r="BI1663">
        <f t="shared" si="176"/>
        <v>28600</v>
      </c>
      <c r="BJ1663">
        <f t="shared" si="195"/>
        <v>50.199999999999996</v>
      </c>
      <c r="BK1663">
        <f t="shared" si="195"/>
        <v>20.8</v>
      </c>
      <c r="BL1663">
        <f t="shared" si="195"/>
        <v>17800</v>
      </c>
      <c r="BM1663">
        <f t="shared" si="177"/>
        <v>30200</v>
      </c>
      <c r="BN1663">
        <f t="shared" si="196"/>
        <v>59</v>
      </c>
      <c r="BO1663">
        <f t="shared" si="196"/>
        <v>27.7</v>
      </c>
      <c r="BP1663">
        <f t="shared" si="196"/>
        <v>16100</v>
      </c>
      <c r="BQ1663">
        <f t="shared" si="178"/>
        <v>30400</v>
      </c>
      <c r="BR1663">
        <f t="shared" si="197"/>
        <v>53.2</v>
      </c>
      <c r="BS1663">
        <f t="shared" si="197"/>
        <v>27.2</v>
      </c>
      <c r="BT1663">
        <f t="shared" si="197"/>
        <v>12800</v>
      </c>
      <c r="BU1663">
        <f t="shared" si="179"/>
        <v>22900</v>
      </c>
      <c r="BV1663">
        <f t="shared" si="180"/>
        <v>55.900000000000006</v>
      </c>
    </row>
    <row r="1664" spans="1:74" x14ac:dyDescent="0.3">
      <c r="A1664" t="s">
        <v>275</v>
      </c>
      <c r="B1664" t="str">
        <f>VLOOKUP(A1664,'class and classification'!$A$1:$B$338,2,FALSE)</f>
        <v>Predominantly Rural</v>
      </c>
      <c r="C1664" t="str">
        <f>VLOOKUP(A1664,'class and classification'!$A$1:$C$338,3,FALSE)</f>
        <v>SD</v>
      </c>
      <c r="D1664">
        <f t="shared" si="161"/>
        <v>27500</v>
      </c>
      <c r="E1664">
        <f t="shared" si="162"/>
        <v>51400</v>
      </c>
      <c r="F1664">
        <f t="shared" si="181"/>
        <v>53.699999999999996</v>
      </c>
      <c r="G1664">
        <f t="shared" si="181"/>
        <v>11.899999999999999</v>
      </c>
      <c r="H1664">
        <f t="shared" si="181"/>
        <v>27000</v>
      </c>
      <c r="I1664">
        <f t="shared" si="163"/>
        <v>50200</v>
      </c>
      <c r="J1664">
        <f t="shared" si="182"/>
        <v>53.9</v>
      </c>
      <c r="K1664">
        <f t="shared" si="182"/>
        <v>12.8</v>
      </c>
      <c r="L1664">
        <f t="shared" si="182"/>
        <v>27600</v>
      </c>
      <c r="M1664">
        <f t="shared" si="164"/>
        <v>47600</v>
      </c>
      <c r="N1664">
        <f t="shared" si="183"/>
        <v>57.999999999999993</v>
      </c>
      <c r="O1664">
        <f t="shared" si="183"/>
        <v>22.799999999999997</v>
      </c>
      <c r="P1664">
        <f t="shared" si="183"/>
        <v>30800</v>
      </c>
      <c r="Q1664">
        <f t="shared" si="165"/>
        <v>48400</v>
      </c>
      <c r="R1664">
        <f t="shared" si="184"/>
        <v>63.7</v>
      </c>
      <c r="S1664">
        <f t="shared" si="184"/>
        <v>21.7</v>
      </c>
      <c r="T1664">
        <f t="shared" si="184"/>
        <v>26300</v>
      </c>
      <c r="U1664">
        <f t="shared" si="166"/>
        <v>52100</v>
      </c>
      <c r="V1664">
        <f t="shared" si="185"/>
        <v>50.400000000000006</v>
      </c>
      <c r="W1664">
        <f t="shared" si="185"/>
        <v>19.8</v>
      </c>
      <c r="X1664">
        <f t="shared" si="185"/>
        <v>28600</v>
      </c>
      <c r="Y1664">
        <f t="shared" si="167"/>
        <v>49900</v>
      </c>
      <c r="Z1664">
        <f t="shared" si="186"/>
        <v>57.400000000000006</v>
      </c>
      <c r="AA1664">
        <f t="shared" si="186"/>
        <v>21.200000000000003</v>
      </c>
      <c r="AB1664">
        <f t="shared" si="186"/>
        <v>30300</v>
      </c>
      <c r="AC1664">
        <f t="shared" si="168"/>
        <v>50000</v>
      </c>
      <c r="AD1664">
        <f t="shared" si="187"/>
        <v>60.5</v>
      </c>
      <c r="AE1664">
        <f t="shared" si="187"/>
        <v>20.8</v>
      </c>
      <c r="AF1664">
        <f t="shared" si="187"/>
        <v>27800</v>
      </c>
      <c r="AG1664">
        <f t="shared" si="169"/>
        <v>50000</v>
      </c>
      <c r="AH1664">
        <f t="shared" si="188"/>
        <v>55.6</v>
      </c>
      <c r="AI1664">
        <f t="shared" si="188"/>
        <v>21</v>
      </c>
      <c r="AJ1664">
        <f t="shared" si="188"/>
        <v>32400</v>
      </c>
      <c r="AK1664">
        <f t="shared" si="170"/>
        <v>51600</v>
      </c>
      <c r="AL1664">
        <f t="shared" si="189"/>
        <v>62.900000000000006</v>
      </c>
      <c r="AM1664">
        <f t="shared" si="189"/>
        <v>21.6</v>
      </c>
      <c r="AN1664">
        <f t="shared" si="189"/>
        <v>37000</v>
      </c>
      <c r="AO1664">
        <f t="shared" si="171"/>
        <v>54000</v>
      </c>
      <c r="AP1664">
        <f t="shared" si="190"/>
        <v>68.7</v>
      </c>
      <c r="AQ1664">
        <f t="shared" si="190"/>
        <v>21.1</v>
      </c>
      <c r="AR1664">
        <f t="shared" si="190"/>
        <v>27400</v>
      </c>
      <c r="AS1664">
        <f t="shared" si="172"/>
        <v>46300</v>
      </c>
      <c r="AT1664">
        <f t="shared" si="191"/>
        <v>59.100000000000009</v>
      </c>
      <c r="AU1664">
        <f t="shared" si="191"/>
        <v>22.3</v>
      </c>
      <c r="AV1664">
        <f t="shared" si="191"/>
        <v>29300</v>
      </c>
      <c r="AW1664">
        <f t="shared" si="173"/>
        <v>49100</v>
      </c>
      <c r="AX1664">
        <f t="shared" si="192"/>
        <v>59.599999999999994</v>
      </c>
      <c r="AY1664">
        <f t="shared" si="192"/>
        <v>21.1</v>
      </c>
      <c r="AZ1664">
        <f t="shared" si="192"/>
        <v>31000</v>
      </c>
      <c r="BA1664">
        <f t="shared" si="174"/>
        <v>50200</v>
      </c>
      <c r="BB1664">
        <f t="shared" si="193"/>
        <v>61.900000000000006</v>
      </c>
      <c r="BC1664">
        <f t="shared" si="193"/>
        <v>20.6</v>
      </c>
      <c r="BD1664">
        <f t="shared" si="193"/>
        <v>27800</v>
      </c>
      <c r="BE1664">
        <f t="shared" si="175"/>
        <v>50600</v>
      </c>
      <c r="BF1664">
        <f t="shared" si="194"/>
        <v>54.800000000000004</v>
      </c>
      <c r="BG1664">
        <f t="shared" si="194"/>
        <v>19.600000000000001</v>
      </c>
      <c r="BH1664">
        <f t="shared" si="194"/>
        <v>27200</v>
      </c>
      <c r="BI1664">
        <f t="shared" si="176"/>
        <v>49100</v>
      </c>
      <c r="BJ1664">
        <f t="shared" si="195"/>
        <v>55.4</v>
      </c>
      <c r="BK1664">
        <f t="shared" si="195"/>
        <v>20.7</v>
      </c>
      <c r="BL1664">
        <f t="shared" si="195"/>
        <v>28700</v>
      </c>
      <c r="BM1664">
        <f t="shared" si="177"/>
        <v>50300</v>
      </c>
      <c r="BN1664">
        <f t="shared" si="196"/>
        <v>57.1</v>
      </c>
      <c r="BO1664">
        <f t="shared" si="196"/>
        <v>19.700000000000003</v>
      </c>
      <c r="BP1664">
        <f t="shared" si="196"/>
        <v>29200</v>
      </c>
      <c r="BQ1664">
        <f t="shared" si="178"/>
        <v>47900</v>
      </c>
      <c r="BR1664">
        <f t="shared" si="197"/>
        <v>61</v>
      </c>
      <c r="BS1664">
        <f t="shared" si="197"/>
        <v>24.6</v>
      </c>
      <c r="BT1664">
        <f t="shared" si="197"/>
        <v>26700</v>
      </c>
      <c r="BU1664">
        <f t="shared" si="179"/>
        <v>48200</v>
      </c>
      <c r="BV1664">
        <f t="shared" si="180"/>
        <v>55.399999999999991</v>
      </c>
    </row>
    <row r="1665" spans="1:74" x14ac:dyDescent="0.3">
      <c r="A1665" t="s">
        <v>276</v>
      </c>
      <c r="B1665" t="str">
        <f>VLOOKUP(A1665,'class and classification'!$A$1:$B$338,2,FALSE)</f>
        <v>Predominantly Urban</v>
      </c>
      <c r="C1665" t="str">
        <f>VLOOKUP(A1665,'class and classification'!$A$1:$C$338,3,FALSE)</f>
        <v>SD</v>
      </c>
      <c r="D1665">
        <f t="shared" si="161"/>
        <v>17000</v>
      </c>
      <c r="E1665">
        <f t="shared" si="162"/>
        <v>38600</v>
      </c>
      <c r="F1665">
        <f t="shared" si="181"/>
        <v>44.4</v>
      </c>
      <c r="G1665">
        <f t="shared" si="181"/>
        <v>11.600000000000001</v>
      </c>
      <c r="H1665">
        <f t="shared" si="181"/>
        <v>18300</v>
      </c>
      <c r="I1665">
        <f t="shared" si="163"/>
        <v>38900</v>
      </c>
      <c r="J1665">
        <f t="shared" si="182"/>
        <v>47.2</v>
      </c>
      <c r="K1665">
        <f t="shared" si="182"/>
        <v>12.899999999999999</v>
      </c>
      <c r="L1665">
        <f t="shared" si="182"/>
        <v>16500</v>
      </c>
      <c r="M1665">
        <f t="shared" si="164"/>
        <v>38000</v>
      </c>
      <c r="N1665">
        <f t="shared" si="183"/>
        <v>43.5</v>
      </c>
      <c r="O1665">
        <f t="shared" si="183"/>
        <v>22</v>
      </c>
      <c r="P1665">
        <f t="shared" si="183"/>
        <v>15700</v>
      </c>
      <c r="Q1665">
        <f t="shared" si="165"/>
        <v>35000</v>
      </c>
      <c r="R1665">
        <f t="shared" si="184"/>
        <v>44.8</v>
      </c>
      <c r="S1665">
        <f t="shared" si="184"/>
        <v>8</v>
      </c>
      <c r="T1665">
        <f t="shared" si="184"/>
        <v>17900</v>
      </c>
      <c r="U1665">
        <f t="shared" si="166"/>
        <v>37100</v>
      </c>
      <c r="V1665">
        <f t="shared" si="185"/>
        <v>48.4</v>
      </c>
      <c r="W1665">
        <f t="shared" si="185"/>
        <v>14.4</v>
      </c>
      <c r="X1665">
        <f t="shared" si="185"/>
        <v>21100</v>
      </c>
      <c r="Y1665">
        <f t="shared" si="167"/>
        <v>35900</v>
      </c>
      <c r="Z1665">
        <f t="shared" si="186"/>
        <v>58.400000000000006</v>
      </c>
      <c r="AA1665">
        <f t="shared" si="186"/>
        <v>17.600000000000001</v>
      </c>
      <c r="AB1665">
        <f t="shared" si="186"/>
        <v>18600</v>
      </c>
      <c r="AC1665">
        <f t="shared" si="168"/>
        <v>39900</v>
      </c>
      <c r="AD1665">
        <f t="shared" si="187"/>
        <v>46.400000000000006</v>
      </c>
      <c r="AE1665">
        <f t="shared" si="187"/>
        <v>14.1</v>
      </c>
      <c r="AF1665">
        <f t="shared" si="187"/>
        <v>19500</v>
      </c>
      <c r="AG1665">
        <f t="shared" si="169"/>
        <v>40400</v>
      </c>
      <c r="AH1665">
        <f t="shared" si="188"/>
        <v>48.3</v>
      </c>
      <c r="AI1665">
        <f t="shared" si="188"/>
        <v>13.6</v>
      </c>
      <c r="AJ1665">
        <f t="shared" si="188"/>
        <v>17600</v>
      </c>
      <c r="AK1665">
        <f t="shared" si="170"/>
        <v>38100</v>
      </c>
      <c r="AL1665">
        <f t="shared" si="189"/>
        <v>46</v>
      </c>
      <c r="AM1665">
        <f t="shared" si="189"/>
        <v>16.8</v>
      </c>
      <c r="AN1665">
        <f t="shared" si="189"/>
        <v>15400</v>
      </c>
      <c r="AO1665">
        <f t="shared" si="171"/>
        <v>35300</v>
      </c>
      <c r="AP1665">
        <f t="shared" si="190"/>
        <v>43.599999999999994</v>
      </c>
      <c r="AQ1665">
        <f t="shared" si="190"/>
        <v>0</v>
      </c>
      <c r="AR1665">
        <f t="shared" si="190"/>
        <v>16400</v>
      </c>
      <c r="AS1665">
        <f t="shared" si="172"/>
        <v>34300</v>
      </c>
      <c r="AT1665">
        <f t="shared" si="191"/>
        <v>47.900000000000006</v>
      </c>
      <c r="AU1665">
        <f t="shared" si="191"/>
        <v>21.6</v>
      </c>
      <c r="AV1665">
        <f t="shared" si="191"/>
        <v>18200</v>
      </c>
      <c r="AW1665">
        <f t="shared" si="173"/>
        <v>40800</v>
      </c>
      <c r="AX1665">
        <f t="shared" si="192"/>
        <v>44.5</v>
      </c>
      <c r="AY1665">
        <f t="shared" si="192"/>
        <v>21.3</v>
      </c>
      <c r="AZ1665">
        <f t="shared" si="192"/>
        <v>18400</v>
      </c>
      <c r="BA1665">
        <f t="shared" si="174"/>
        <v>43400</v>
      </c>
      <c r="BB1665">
        <f t="shared" si="193"/>
        <v>42.5</v>
      </c>
      <c r="BC1665">
        <f t="shared" si="193"/>
        <v>13.2</v>
      </c>
      <c r="BD1665">
        <f t="shared" si="193"/>
        <v>19200</v>
      </c>
      <c r="BE1665">
        <f t="shared" si="175"/>
        <v>43300</v>
      </c>
      <c r="BF1665">
        <f t="shared" si="194"/>
        <v>44.2</v>
      </c>
      <c r="BG1665">
        <f t="shared" si="194"/>
        <v>7.9</v>
      </c>
      <c r="BH1665">
        <f t="shared" si="194"/>
        <v>14000</v>
      </c>
      <c r="BI1665">
        <f t="shared" si="176"/>
        <v>39700</v>
      </c>
      <c r="BJ1665">
        <f t="shared" si="195"/>
        <v>35.200000000000003</v>
      </c>
      <c r="BK1665">
        <f t="shared" si="195"/>
        <v>7.5</v>
      </c>
      <c r="BL1665">
        <f t="shared" si="195"/>
        <v>18000</v>
      </c>
      <c r="BM1665">
        <f t="shared" si="177"/>
        <v>37700</v>
      </c>
      <c r="BN1665">
        <f t="shared" si="196"/>
        <v>48</v>
      </c>
      <c r="BO1665">
        <f t="shared" si="196"/>
        <v>15.7</v>
      </c>
      <c r="BP1665">
        <f t="shared" si="196"/>
        <v>18900</v>
      </c>
      <c r="BQ1665">
        <f t="shared" si="178"/>
        <v>38300</v>
      </c>
      <c r="BR1665">
        <f t="shared" si="197"/>
        <v>49.4</v>
      </c>
      <c r="BS1665">
        <f t="shared" si="197"/>
        <v>9.5</v>
      </c>
      <c r="BT1665">
        <f t="shared" si="197"/>
        <v>18200</v>
      </c>
      <c r="BU1665">
        <f t="shared" si="179"/>
        <v>38200</v>
      </c>
      <c r="BV1665">
        <f t="shared" si="180"/>
        <v>47.9</v>
      </c>
    </row>
    <row r="1666" spans="1:74" x14ac:dyDescent="0.3">
      <c r="A1666" t="s">
        <v>277</v>
      </c>
      <c r="B1666" t="str">
        <f>VLOOKUP(A1666,'class and classification'!$A$1:$B$338,2,FALSE)</f>
        <v>Urban with Significant Rural</v>
      </c>
      <c r="C1666" t="str">
        <f>VLOOKUP(A1666,'class and classification'!$A$1:$C$338,3,FALSE)</f>
        <v>SD</v>
      </c>
      <c r="D1666">
        <f t="shared" si="161"/>
        <v>25600</v>
      </c>
      <c r="E1666">
        <f t="shared" si="162"/>
        <v>51600</v>
      </c>
      <c r="F1666">
        <f t="shared" si="181"/>
        <v>49.5</v>
      </c>
      <c r="G1666">
        <f t="shared" si="181"/>
        <v>10.7</v>
      </c>
      <c r="H1666">
        <f t="shared" si="181"/>
        <v>25900</v>
      </c>
      <c r="I1666">
        <f t="shared" si="163"/>
        <v>52100</v>
      </c>
      <c r="J1666">
        <f t="shared" si="182"/>
        <v>50</v>
      </c>
      <c r="K1666">
        <f t="shared" si="182"/>
        <v>11</v>
      </c>
      <c r="L1666">
        <f t="shared" si="182"/>
        <v>27700</v>
      </c>
      <c r="M1666">
        <f t="shared" si="164"/>
        <v>56200</v>
      </c>
      <c r="N1666">
        <f t="shared" si="183"/>
        <v>49.300000000000004</v>
      </c>
      <c r="O1666">
        <f t="shared" si="183"/>
        <v>19.200000000000003</v>
      </c>
      <c r="P1666">
        <f t="shared" si="183"/>
        <v>27400</v>
      </c>
      <c r="Q1666">
        <f t="shared" si="165"/>
        <v>51500</v>
      </c>
      <c r="R1666">
        <f t="shared" si="184"/>
        <v>53.3</v>
      </c>
      <c r="S1666">
        <f t="shared" si="184"/>
        <v>19.5</v>
      </c>
      <c r="T1666">
        <f t="shared" si="184"/>
        <v>32300</v>
      </c>
      <c r="U1666">
        <f t="shared" si="166"/>
        <v>52600</v>
      </c>
      <c r="V1666">
        <f t="shared" si="185"/>
        <v>61.2</v>
      </c>
      <c r="W1666">
        <f t="shared" si="185"/>
        <v>21.1</v>
      </c>
      <c r="X1666">
        <f t="shared" si="185"/>
        <v>28000</v>
      </c>
      <c r="Y1666">
        <f t="shared" si="167"/>
        <v>49800</v>
      </c>
      <c r="Z1666">
        <f t="shared" si="186"/>
        <v>56.1</v>
      </c>
      <c r="AA1666">
        <f t="shared" si="186"/>
        <v>20.9</v>
      </c>
      <c r="AB1666">
        <f t="shared" si="186"/>
        <v>29000</v>
      </c>
      <c r="AC1666">
        <f t="shared" si="168"/>
        <v>52900</v>
      </c>
      <c r="AD1666">
        <f t="shared" si="187"/>
        <v>54.899999999999991</v>
      </c>
      <c r="AE1666">
        <f t="shared" si="187"/>
        <v>20.2</v>
      </c>
      <c r="AF1666">
        <f t="shared" si="187"/>
        <v>28900</v>
      </c>
      <c r="AG1666">
        <f t="shared" si="169"/>
        <v>54500</v>
      </c>
      <c r="AH1666">
        <f t="shared" si="188"/>
        <v>53.199999999999996</v>
      </c>
      <c r="AI1666">
        <f t="shared" si="188"/>
        <v>20.5</v>
      </c>
      <c r="AJ1666">
        <f t="shared" si="188"/>
        <v>29400</v>
      </c>
      <c r="AK1666">
        <f t="shared" si="170"/>
        <v>51600</v>
      </c>
      <c r="AL1666">
        <f t="shared" si="189"/>
        <v>57</v>
      </c>
      <c r="AM1666">
        <f t="shared" si="189"/>
        <v>21</v>
      </c>
      <c r="AN1666">
        <f t="shared" si="189"/>
        <v>29900</v>
      </c>
      <c r="AO1666">
        <f t="shared" si="171"/>
        <v>54200</v>
      </c>
      <c r="AP1666">
        <f t="shared" si="190"/>
        <v>55.1</v>
      </c>
      <c r="AQ1666">
        <f t="shared" si="190"/>
        <v>20.900000000000002</v>
      </c>
      <c r="AR1666">
        <f t="shared" si="190"/>
        <v>34600</v>
      </c>
      <c r="AS1666">
        <f t="shared" si="172"/>
        <v>55500</v>
      </c>
      <c r="AT1666">
        <f t="shared" si="191"/>
        <v>62.199999999999996</v>
      </c>
      <c r="AU1666">
        <f t="shared" si="191"/>
        <v>22.1</v>
      </c>
      <c r="AV1666">
        <f t="shared" si="191"/>
        <v>34600</v>
      </c>
      <c r="AW1666">
        <f t="shared" si="173"/>
        <v>57200</v>
      </c>
      <c r="AX1666">
        <f t="shared" si="192"/>
        <v>60.499999999999993</v>
      </c>
      <c r="AY1666">
        <f t="shared" si="192"/>
        <v>25.6</v>
      </c>
      <c r="AZ1666">
        <f t="shared" si="192"/>
        <v>31400</v>
      </c>
      <c r="BA1666">
        <f t="shared" si="174"/>
        <v>51300</v>
      </c>
      <c r="BB1666">
        <f t="shared" si="193"/>
        <v>61.3</v>
      </c>
      <c r="BC1666">
        <f t="shared" si="193"/>
        <v>26.3</v>
      </c>
      <c r="BD1666">
        <f t="shared" si="193"/>
        <v>36300</v>
      </c>
      <c r="BE1666">
        <f t="shared" si="175"/>
        <v>63200</v>
      </c>
      <c r="BF1666">
        <f t="shared" si="194"/>
        <v>57.3</v>
      </c>
      <c r="BG1666">
        <f t="shared" si="194"/>
        <v>22</v>
      </c>
      <c r="BH1666">
        <f t="shared" si="194"/>
        <v>36700</v>
      </c>
      <c r="BI1666">
        <f t="shared" si="176"/>
        <v>62900</v>
      </c>
      <c r="BJ1666">
        <f t="shared" si="195"/>
        <v>58.4</v>
      </c>
      <c r="BK1666">
        <f t="shared" si="195"/>
        <v>24.799999999999997</v>
      </c>
      <c r="BL1666">
        <f t="shared" si="195"/>
        <v>27500</v>
      </c>
      <c r="BM1666">
        <f t="shared" si="177"/>
        <v>55200</v>
      </c>
      <c r="BN1666">
        <f t="shared" si="196"/>
        <v>49.900000000000006</v>
      </c>
      <c r="BO1666">
        <f t="shared" si="196"/>
        <v>23.8</v>
      </c>
      <c r="BP1666">
        <f t="shared" si="196"/>
        <v>33400</v>
      </c>
      <c r="BQ1666">
        <f t="shared" si="178"/>
        <v>53100</v>
      </c>
      <c r="BR1666">
        <f t="shared" si="197"/>
        <v>62.7</v>
      </c>
      <c r="BS1666">
        <f t="shared" si="197"/>
        <v>27.7</v>
      </c>
      <c r="BT1666">
        <f t="shared" si="197"/>
        <v>28900</v>
      </c>
      <c r="BU1666">
        <f t="shared" si="179"/>
        <v>53400</v>
      </c>
      <c r="BV1666">
        <f t="shared" si="180"/>
        <v>54.199999999999996</v>
      </c>
    </row>
    <row r="1667" spans="1:74" x14ac:dyDescent="0.3">
      <c r="A1667" t="s">
        <v>278</v>
      </c>
      <c r="B1667" t="str">
        <f>VLOOKUP(A1667,'class and classification'!$A$1:$B$338,2,FALSE)</f>
        <v>Predominantly Urban</v>
      </c>
      <c r="C1667" t="str">
        <f>VLOOKUP(A1667,'class and classification'!$A$1:$C$338,3,FALSE)</f>
        <v>SD</v>
      </c>
      <c r="D1667">
        <f t="shared" si="161"/>
        <v>18800</v>
      </c>
      <c r="E1667">
        <f t="shared" si="162"/>
        <v>33300</v>
      </c>
      <c r="F1667">
        <f t="shared" ref="F1667:H1686" si="198">SUMIF($A$10:$A$1475,$A1667,F$10:F$1475)</f>
        <v>56.6</v>
      </c>
      <c r="G1667">
        <f t="shared" si="198"/>
        <v>11.5</v>
      </c>
      <c r="H1667">
        <f t="shared" si="198"/>
        <v>19000</v>
      </c>
      <c r="I1667">
        <f t="shared" si="163"/>
        <v>33500</v>
      </c>
      <c r="J1667">
        <f t="shared" ref="J1667:L1686" si="199">SUMIF($A$10:$A$1475,$A1667,J$10:J$1475)</f>
        <v>56.6</v>
      </c>
      <c r="K1667">
        <f t="shared" si="199"/>
        <v>12.700000000000001</v>
      </c>
      <c r="L1667">
        <f t="shared" si="199"/>
        <v>21100</v>
      </c>
      <c r="M1667">
        <f t="shared" si="164"/>
        <v>33900</v>
      </c>
      <c r="N1667">
        <f t="shared" ref="N1667:P1686" si="200">SUMIF($A$10:$A$1475,$A1667,N$10:N$1475)</f>
        <v>62.300000000000011</v>
      </c>
      <c r="O1667">
        <f t="shared" si="200"/>
        <v>25.800000000000004</v>
      </c>
      <c r="P1667">
        <f t="shared" si="200"/>
        <v>21500</v>
      </c>
      <c r="Q1667">
        <f t="shared" si="165"/>
        <v>35700</v>
      </c>
      <c r="R1667">
        <f t="shared" ref="R1667:T1686" si="201">SUMIF($A$10:$A$1475,$A1667,R$10:R$1475)</f>
        <v>60.3</v>
      </c>
      <c r="S1667">
        <f t="shared" si="201"/>
        <v>23.200000000000003</v>
      </c>
      <c r="T1667">
        <f t="shared" si="201"/>
        <v>20800</v>
      </c>
      <c r="U1667">
        <f t="shared" si="166"/>
        <v>34300</v>
      </c>
      <c r="V1667">
        <f t="shared" ref="V1667:X1686" si="202">SUMIF($A$10:$A$1475,$A1667,V$10:V$1475)</f>
        <v>60.599999999999994</v>
      </c>
      <c r="W1667">
        <f t="shared" si="202"/>
        <v>28.799999999999997</v>
      </c>
      <c r="X1667">
        <f t="shared" si="202"/>
        <v>20700</v>
      </c>
      <c r="Y1667">
        <f t="shared" si="167"/>
        <v>32800</v>
      </c>
      <c r="Z1667">
        <f t="shared" ref="Z1667:AB1686" si="203">SUMIF($A$10:$A$1475,$A1667,Z$10:Z$1475)</f>
        <v>63.3</v>
      </c>
      <c r="AA1667">
        <f t="shared" si="203"/>
        <v>24.6</v>
      </c>
      <c r="AB1667">
        <f t="shared" si="203"/>
        <v>21900</v>
      </c>
      <c r="AC1667">
        <f t="shared" si="168"/>
        <v>34400</v>
      </c>
      <c r="AD1667">
        <f t="shared" ref="AD1667:AF1686" si="204">SUMIF($A$10:$A$1475,$A1667,AD$10:AD$1475)</f>
        <v>63.9</v>
      </c>
      <c r="AE1667">
        <f t="shared" si="204"/>
        <v>22.299999999999997</v>
      </c>
      <c r="AF1667">
        <f t="shared" si="204"/>
        <v>20300</v>
      </c>
      <c r="AG1667">
        <f t="shared" si="169"/>
        <v>39600</v>
      </c>
      <c r="AH1667">
        <f t="shared" ref="AH1667:AJ1686" si="205">SUMIF($A$10:$A$1475,$A1667,AH$10:AH$1475)</f>
        <v>51.099999999999994</v>
      </c>
      <c r="AI1667">
        <f t="shared" si="205"/>
        <v>15.5</v>
      </c>
      <c r="AJ1667">
        <f t="shared" si="205"/>
        <v>17300</v>
      </c>
      <c r="AK1667">
        <f t="shared" si="170"/>
        <v>32400</v>
      </c>
      <c r="AL1667">
        <f t="shared" ref="AL1667:AN1686" si="206">SUMIF($A$10:$A$1475,$A1667,AL$10:AL$1475)</f>
        <v>53.2</v>
      </c>
      <c r="AM1667">
        <f t="shared" si="206"/>
        <v>24.7</v>
      </c>
      <c r="AN1667">
        <f t="shared" si="206"/>
        <v>21400</v>
      </c>
      <c r="AO1667">
        <f t="shared" si="171"/>
        <v>33200</v>
      </c>
      <c r="AP1667">
        <f t="shared" ref="AP1667:AR1686" si="207">SUMIF($A$10:$A$1475,$A1667,AP$10:AP$1475)</f>
        <v>64.400000000000006</v>
      </c>
      <c r="AQ1667">
        <f t="shared" si="207"/>
        <v>26.799999999999997</v>
      </c>
      <c r="AR1667">
        <f t="shared" si="207"/>
        <v>23000</v>
      </c>
      <c r="AS1667">
        <f t="shared" si="172"/>
        <v>36400</v>
      </c>
      <c r="AT1667">
        <f t="shared" ref="AT1667:AV1686" si="208">SUMIF($A$10:$A$1475,$A1667,AT$10:AT$1475)</f>
        <v>63.3</v>
      </c>
      <c r="AU1667">
        <f t="shared" si="208"/>
        <v>28</v>
      </c>
      <c r="AV1667">
        <f t="shared" si="208"/>
        <v>20400</v>
      </c>
      <c r="AW1667">
        <f t="shared" si="173"/>
        <v>36300</v>
      </c>
      <c r="AX1667">
        <f t="shared" ref="AX1667:AZ1686" si="209">SUMIF($A$10:$A$1475,$A1667,AX$10:AX$1475)</f>
        <v>56</v>
      </c>
      <c r="AY1667">
        <f t="shared" si="209"/>
        <v>27.2</v>
      </c>
      <c r="AZ1667">
        <f t="shared" si="209"/>
        <v>19800</v>
      </c>
      <c r="BA1667">
        <f t="shared" si="174"/>
        <v>34100</v>
      </c>
      <c r="BB1667">
        <f t="shared" ref="BB1667:BD1686" si="210">SUMIF($A$10:$A$1475,$A1667,BB$10:BB$1475)</f>
        <v>57.9</v>
      </c>
      <c r="BC1667">
        <f t="shared" si="210"/>
        <v>24.200000000000003</v>
      </c>
      <c r="BD1667">
        <f t="shared" si="210"/>
        <v>18500</v>
      </c>
      <c r="BE1667">
        <f t="shared" si="175"/>
        <v>33400</v>
      </c>
      <c r="BF1667">
        <f t="shared" ref="BF1667:BH1686" si="211">SUMIF($A$10:$A$1475,$A1667,BF$10:BF$1475)</f>
        <v>55.7</v>
      </c>
      <c r="BG1667">
        <f t="shared" si="211"/>
        <v>17.5</v>
      </c>
      <c r="BH1667">
        <f t="shared" si="211"/>
        <v>22900</v>
      </c>
      <c r="BI1667">
        <f t="shared" si="176"/>
        <v>35000</v>
      </c>
      <c r="BJ1667">
        <f t="shared" ref="BJ1667:BL1686" si="212">SUMIF($A$10:$A$1475,$A1667,BJ$10:BJ$1475)</f>
        <v>65.7</v>
      </c>
      <c r="BK1667">
        <f t="shared" si="212"/>
        <v>26.000000000000004</v>
      </c>
      <c r="BL1667">
        <f t="shared" si="212"/>
        <v>23200</v>
      </c>
      <c r="BM1667">
        <f t="shared" si="177"/>
        <v>41700</v>
      </c>
      <c r="BN1667">
        <f t="shared" ref="BN1667:BP1686" si="213">SUMIF($A$10:$A$1475,$A1667,BN$10:BN$1475)</f>
        <v>55.8</v>
      </c>
      <c r="BO1667">
        <f t="shared" si="213"/>
        <v>28.9</v>
      </c>
      <c r="BP1667">
        <f t="shared" si="213"/>
        <v>20900</v>
      </c>
      <c r="BQ1667">
        <f t="shared" si="178"/>
        <v>37300</v>
      </c>
      <c r="BR1667">
        <f t="shared" ref="BR1667:BT1686" si="214">SUMIF($A$10:$A$1475,$A1667,BR$10:BR$1475)</f>
        <v>60.899999999999991</v>
      </c>
      <c r="BS1667">
        <f t="shared" si="214"/>
        <v>28.099999999999998</v>
      </c>
      <c r="BT1667">
        <f t="shared" si="214"/>
        <v>18900</v>
      </c>
      <c r="BU1667">
        <f t="shared" si="179"/>
        <v>32300</v>
      </c>
      <c r="BV1667">
        <f t="shared" si="180"/>
        <v>58.800000000000004</v>
      </c>
    </row>
    <row r="1668" spans="1:74" x14ac:dyDescent="0.3">
      <c r="A1668" t="s">
        <v>279</v>
      </c>
      <c r="B1668" t="str">
        <f>VLOOKUP(A1668,'class and classification'!$A$1:$B$338,2,FALSE)</f>
        <v>Predominantly Urban</v>
      </c>
      <c r="C1668" t="str">
        <f>VLOOKUP(A1668,'class and classification'!$A$1:$C$338,3,FALSE)</f>
        <v>SD</v>
      </c>
      <c r="D1668">
        <f t="shared" si="161"/>
        <v>17400</v>
      </c>
      <c r="E1668">
        <f t="shared" si="162"/>
        <v>36000</v>
      </c>
      <c r="F1668">
        <f t="shared" si="198"/>
        <v>48.2</v>
      </c>
      <c r="G1668">
        <f t="shared" si="198"/>
        <v>11.2</v>
      </c>
      <c r="H1668">
        <f t="shared" si="198"/>
        <v>16900</v>
      </c>
      <c r="I1668">
        <f t="shared" si="163"/>
        <v>34100</v>
      </c>
      <c r="J1668">
        <f t="shared" si="199"/>
        <v>49.400000000000006</v>
      </c>
      <c r="K1668">
        <f t="shared" si="199"/>
        <v>13.1</v>
      </c>
      <c r="L1668">
        <f t="shared" si="199"/>
        <v>16000</v>
      </c>
      <c r="M1668">
        <f t="shared" si="164"/>
        <v>33500</v>
      </c>
      <c r="N1668">
        <f t="shared" si="200"/>
        <v>47.6</v>
      </c>
      <c r="O1668">
        <f t="shared" si="200"/>
        <v>19.899999999999999</v>
      </c>
      <c r="P1668">
        <f t="shared" si="200"/>
        <v>14100</v>
      </c>
      <c r="Q1668">
        <f t="shared" si="165"/>
        <v>31600</v>
      </c>
      <c r="R1668">
        <f t="shared" si="201"/>
        <v>44.5</v>
      </c>
      <c r="S1668">
        <f t="shared" si="201"/>
        <v>15.1</v>
      </c>
      <c r="T1668">
        <f t="shared" si="201"/>
        <v>17600</v>
      </c>
      <c r="U1668">
        <f t="shared" si="166"/>
        <v>34600</v>
      </c>
      <c r="V1668">
        <f t="shared" si="202"/>
        <v>50.7</v>
      </c>
      <c r="W1668">
        <f t="shared" si="202"/>
        <v>16.7</v>
      </c>
      <c r="X1668">
        <f t="shared" si="202"/>
        <v>16000</v>
      </c>
      <c r="Y1668">
        <f t="shared" si="167"/>
        <v>35400</v>
      </c>
      <c r="Z1668">
        <f t="shared" si="203"/>
        <v>45.3</v>
      </c>
      <c r="AA1668">
        <f t="shared" si="203"/>
        <v>19.600000000000001</v>
      </c>
      <c r="AB1668">
        <f t="shared" si="203"/>
        <v>18100</v>
      </c>
      <c r="AC1668">
        <f t="shared" si="168"/>
        <v>36700</v>
      </c>
      <c r="AD1668">
        <f t="shared" si="204"/>
        <v>49.400000000000006</v>
      </c>
      <c r="AE1668">
        <f t="shared" si="204"/>
        <v>23.3</v>
      </c>
      <c r="AF1668">
        <f t="shared" si="204"/>
        <v>15500</v>
      </c>
      <c r="AG1668">
        <f t="shared" si="169"/>
        <v>35700</v>
      </c>
      <c r="AH1668">
        <f t="shared" si="205"/>
        <v>43.4</v>
      </c>
      <c r="AI1668">
        <f t="shared" si="205"/>
        <v>19.299999999999997</v>
      </c>
      <c r="AJ1668">
        <f t="shared" si="205"/>
        <v>15300</v>
      </c>
      <c r="AK1668">
        <f t="shared" si="170"/>
        <v>38900</v>
      </c>
      <c r="AL1668">
        <f t="shared" si="206"/>
        <v>39.400000000000006</v>
      </c>
      <c r="AM1668">
        <f t="shared" si="206"/>
        <v>13.4</v>
      </c>
      <c r="AN1668">
        <f t="shared" si="206"/>
        <v>14100</v>
      </c>
      <c r="AO1668">
        <f t="shared" si="171"/>
        <v>32500</v>
      </c>
      <c r="AP1668">
        <f t="shared" si="207"/>
        <v>43.7</v>
      </c>
      <c r="AQ1668">
        <f t="shared" si="207"/>
        <v>8.5</v>
      </c>
      <c r="AR1668">
        <f t="shared" si="207"/>
        <v>14100</v>
      </c>
      <c r="AS1668">
        <f t="shared" si="172"/>
        <v>32800</v>
      </c>
      <c r="AT1668">
        <f t="shared" si="208"/>
        <v>42.900000000000006</v>
      </c>
      <c r="AU1668">
        <f t="shared" si="208"/>
        <v>14.9</v>
      </c>
      <c r="AV1668">
        <f t="shared" si="208"/>
        <v>14500</v>
      </c>
      <c r="AW1668">
        <f t="shared" si="173"/>
        <v>36400</v>
      </c>
      <c r="AX1668">
        <f t="shared" si="209"/>
        <v>39.800000000000004</v>
      </c>
      <c r="AY1668">
        <f t="shared" si="209"/>
        <v>8.4</v>
      </c>
      <c r="AZ1668">
        <f t="shared" si="209"/>
        <v>19100</v>
      </c>
      <c r="BA1668">
        <f t="shared" si="174"/>
        <v>39500</v>
      </c>
      <c r="BB1668">
        <f t="shared" si="210"/>
        <v>48.5</v>
      </c>
      <c r="BC1668">
        <f t="shared" si="210"/>
        <v>15.4</v>
      </c>
      <c r="BD1668">
        <f t="shared" si="210"/>
        <v>18300</v>
      </c>
      <c r="BE1668">
        <f t="shared" si="175"/>
        <v>36500</v>
      </c>
      <c r="BF1668">
        <f t="shared" si="211"/>
        <v>50.400000000000006</v>
      </c>
      <c r="BG1668">
        <f t="shared" si="211"/>
        <v>10</v>
      </c>
      <c r="BH1668">
        <f t="shared" si="211"/>
        <v>16000</v>
      </c>
      <c r="BI1668">
        <f t="shared" si="176"/>
        <v>37300</v>
      </c>
      <c r="BJ1668">
        <f t="shared" si="212"/>
        <v>42.8</v>
      </c>
      <c r="BK1668">
        <f t="shared" si="212"/>
        <v>14.2</v>
      </c>
      <c r="BL1668">
        <f t="shared" si="212"/>
        <v>16400</v>
      </c>
      <c r="BM1668">
        <f t="shared" si="177"/>
        <v>39900</v>
      </c>
      <c r="BN1668">
        <f t="shared" si="213"/>
        <v>41.3</v>
      </c>
      <c r="BO1668">
        <f t="shared" si="213"/>
        <v>13.7</v>
      </c>
      <c r="BP1668">
        <f t="shared" si="213"/>
        <v>20400</v>
      </c>
      <c r="BQ1668">
        <f t="shared" si="178"/>
        <v>38400</v>
      </c>
      <c r="BR1668">
        <f t="shared" si="214"/>
        <v>53.2</v>
      </c>
      <c r="BS1668">
        <f t="shared" si="214"/>
        <v>0</v>
      </c>
      <c r="BT1668">
        <f t="shared" si="214"/>
        <v>19700</v>
      </c>
      <c r="BU1668">
        <f t="shared" si="179"/>
        <v>35700</v>
      </c>
      <c r="BV1668">
        <f t="shared" si="180"/>
        <v>55.3</v>
      </c>
    </row>
    <row r="1669" spans="1:74" x14ac:dyDescent="0.3">
      <c r="A1669" t="s">
        <v>280</v>
      </c>
      <c r="B1669" t="str">
        <f>VLOOKUP(A1669,'class and classification'!$A$1:$B$338,2,FALSE)</f>
        <v>Urban with Significant Rural</v>
      </c>
      <c r="C1669" t="str">
        <f>VLOOKUP(A1669,'class and classification'!$A$1:$C$338,3,FALSE)</f>
        <v>SD</v>
      </c>
      <c r="D1669">
        <f t="shared" si="161"/>
        <v>29000</v>
      </c>
      <c r="E1669">
        <f t="shared" si="162"/>
        <v>56800</v>
      </c>
      <c r="F1669">
        <f t="shared" si="198"/>
        <v>51</v>
      </c>
      <c r="G1669">
        <f t="shared" si="198"/>
        <v>12.6</v>
      </c>
      <c r="H1669">
        <f t="shared" si="198"/>
        <v>32400</v>
      </c>
      <c r="I1669">
        <f t="shared" si="163"/>
        <v>63400</v>
      </c>
      <c r="J1669">
        <f t="shared" si="199"/>
        <v>51.2</v>
      </c>
      <c r="K1669">
        <f t="shared" si="199"/>
        <v>12.3</v>
      </c>
      <c r="L1669">
        <f t="shared" si="199"/>
        <v>34900</v>
      </c>
      <c r="M1669">
        <f t="shared" si="164"/>
        <v>62000</v>
      </c>
      <c r="N1669">
        <f t="shared" si="200"/>
        <v>56.3</v>
      </c>
      <c r="O1669">
        <f t="shared" si="200"/>
        <v>19.899999999999999</v>
      </c>
      <c r="P1669">
        <f t="shared" si="200"/>
        <v>32300</v>
      </c>
      <c r="Q1669">
        <f t="shared" si="165"/>
        <v>65600</v>
      </c>
      <c r="R1669">
        <f t="shared" si="201"/>
        <v>49.2</v>
      </c>
      <c r="S1669">
        <f t="shared" si="201"/>
        <v>18.100000000000001</v>
      </c>
      <c r="T1669">
        <f t="shared" si="201"/>
        <v>34300</v>
      </c>
      <c r="U1669">
        <f t="shared" si="166"/>
        <v>62000</v>
      </c>
      <c r="V1669">
        <f t="shared" si="202"/>
        <v>55.3</v>
      </c>
      <c r="W1669">
        <f t="shared" si="202"/>
        <v>18.399999999999999</v>
      </c>
      <c r="X1669">
        <f t="shared" si="202"/>
        <v>36600</v>
      </c>
      <c r="Y1669">
        <f t="shared" si="167"/>
        <v>65800</v>
      </c>
      <c r="Z1669">
        <f t="shared" si="203"/>
        <v>55.6</v>
      </c>
      <c r="AA1669">
        <f t="shared" si="203"/>
        <v>18.8</v>
      </c>
      <c r="AB1669">
        <f t="shared" si="203"/>
        <v>34100</v>
      </c>
      <c r="AC1669">
        <f t="shared" si="168"/>
        <v>65800</v>
      </c>
      <c r="AD1669">
        <f t="shared" si="204"/>
        <v>51.900000000000006</v>
      </c>
      <c r="AE1669">
        <f t="shared" si="204"/>
        <v>20</v>
      </c>
      <c r="AF1669">
        <f t="shared" si="204"/>
        <v>34000</v>
      </c>
      <c r="AG1669">
        <f t="shared" si="169"/>
        <v>66500</v>
      </c>
      <c r="AH1669">
        <f t="shared" si="205"/>
        <v>51.2</v>
      </c>
      <c r="AI1669">
        <f t="shared" si="205"/>
        <v>18</v>
      </c>
      <c r="AJ1669">
        <f t="shared" si="205"/>
        <v>32300</v>
      </c>
      <c r="AK1669">
        <f t="shared" si="170"/>
        <v>60300</v>
      </c>
      <c r="AL1669">
        <f t="shared" si="206"/>
        <v>53.5</v>
      </c>
      <c r="AM1669">
        <f t="shared" si="206"/>
        <v>22.6</v>
      </c>
      <c r="AN1669">
        <f t="shared" si="206"/>
        <v>28800</v>
      </c>
      <c r="AO1669">
        <f t="shared" si="171"/>
        <v>61800</v>
      </c>
      <c r="AP1669">
        <f t="shared" si="207"/>
        <v>46.800000000000004</v>
      </c>
      <c r="AQ1669">
        <f t="shared" si="207"/>
        <v>20.7</v>
      </c>
      <c r="AR1669">
        <f t="shared" si="207"/>
        <v>31900</v>
      </c>
      <c r="AS1669">
        <f t="shared" si="172"/>
        <v>61900</v>
      </c>
      <c r="AT1669">
        <f t="shared" si="208"/>
        <v>51.4</v>
      </c>
      <c r="AU1669">
        <f t="shared" si="208"/>
        <v>17.5</v>
      </c>
      <c r="AV1669">
        <f t="shared" si="208"/>
        <v>37300</v>
      </c>
      <c r="AW1669">
        <f t="shared" si="173"/>
        <v>63800</v>
      </c>
      <c r="AX1669">
        <f t="shared" si="209"/>
        <v>58.400000000000006</v>
      </c>
      <c r="AY1669">
        <f t="shared" si="209"/>
        <v>22.6</v>
      </c>
      <c r="AZ1669">
        <f t="shared" si="209"/>
        <v>39300</v>
      </c>
      <c r="BA1669">
        <f t="shared" si="174"/>
        <v>73000</v>
      </c>
      <c r="BB1669">
        <f t="shared" si="210"/>
        <v>53.800000000000004</v>
      </c>
      <c r="BC1669">
        <f t="shared" si="210"/>
        <v>23.1</v>
      </c>
      <c r="BD1669">
        <f t="shared" si="210"/>
        <v>34200</v>
      </c>
      <c r="BE1669">
        <f t="shared" si="175"/>
        <v>75000</v>
      </c>
      <c r="BF1669">
        <f t="shared" si="211"/>
        <v>45.6</v>
      </c>
      <c r="BG1669">
        <f t="shared" si="211"/>
        <v>18.700000000000003</v>
      </c>
      <c r="BH1669">
        <f t="shared" si="211"/>
        <v>35700</v>
      </c>
      <c r="BI1669">
        <f t="shared" si="176"/>
        <v>69200</v>
      </c>
      <c r="BJ1669">
        <f t="shared" si="212"/>
        <v>51.5</v>
      </c>
      <c r="BK1669">
        <f t="shared" si="212"/>
        <v>20.2</v>
      </c>
      <c r="BL1669">
        <f t="shared" si="212"/>
        <v>33000</v>
      </c>
      <c r="BM1669">
        <f t="shared" si="177"/>
        <v>62700</v>
      </c>
      <c r="BN1669">
        <f t="shared" si="213"/>
        <v>52.600000000000009</v>
      </c>
      <c r="BO1669">
        <f t="shared" si="213"/>
        <v>22</v>
      </c>
      <c r="BP1669">
        <f t="shared" si="213"/>
        <v>34700</v>
      </c>
      <c r="BQ1669">
        <f t="shared" si="178"/>
        <v>69600</v>
      </c>
      <c r="BR1669">
        <f t="shared" si="214"/>
        <v>49.800000000000004</v>
      </c>
      <c r="BS1669">
        <f t="shared" si="214"/>
        <v>21.4</v>
      </c>
      <c r="BT1669">
        <f t="shared" si="214"/>
        <v>31300</v>
      </c>
      <c r="BU1669">
        <f t="shared" si="179"/>
        <v>64600</v>
      </c>
      <c r="BV1669">
        <f t="shared" si="180"/>
        <v>48.5</v>
      </c>
    </row>
    <row r="1670" spans="1:74" x14ac:dyDescent="0.3">
      <c r="A1670" t="s">
        <v>281</v>
      </c>
      <c r="B1670" t="str">
        <f>VLOOKUP(A1670,'class and classification'!$A$1:$B$338,2,FALSE)</f>
        <v>Predominantly Urban</v>
      </c>
      <c r="C1670" t="str">
        <f>VLOOKUP(A1670,'class and classification'!$A$1:$C$338,3,FALSE)</f>
        <v>SD</v>
      </c>
      <c r="D1670">
        <f t="shared" si="161"/>
        <v>18000</v>
      </c>
      <c r="E1670">
        <f t="shared" si="162"/>
        <v>38600</v>
      </c>
      <c r="F1670">
        <f t="shared" si="198"/>
        <v>46.6</v>
      </c>
      <c r="G1670">
        <f t="shared" si="198"/>
        <v>11.3</v>
      </c>
      <c r="H1670">
        <f t="shared" si="198"/>
        <v>18700</v>
      </c>
      <c r="I1670">
        <f t="shared" si="163"/>
        <v>39200</v>
      </c>
      <c r="J1670">
        <f t="shared" si="199"/>
        <v>47.8</v>
      </c>
      <c r="K1670">
        <f t="shared" si="199"/>
        <v>12.9</v>
      </c>
      <c r="L1670">
        <f t="shared" si="199"/>
        <v>17600</v>
      </c>
      <c r="M1670">
        <f t="shared" si="164"/>
        <v>38900</v>
      </c>
      <c r="N1670">
        <f t="shared" si="200"/>
        <v>45.1</v>
      </c>
      <c r="O1670">
        <f t="shared" si="200"/>
        <v>18.5</v>
      </c>
      <c r="P1670">
        <f t="shared" si="200"/>
        <v>19500</v>
      </c>
      <c r="Q1670">
        <f t="shared" si="165"/>
        <v>39700</v>
      </c>
      <c r="R1670">
        <f t="shared" si="201"/>
        <v>49.1</v>
      </c>
      <c r="S1670">
        <f t="shared" si="201"/>
        <v>18.399999999999999</v>
      </c>
      <c r="T1670">
        <f t="shared" si="201"/>
        <v>18500</v>
      </c>
      <c r="U1670">
        <f t="shared" si="166"/>
        <v>39700</v>
      </c>
      <c r="V1670">
        <f t="shared" si="202"/>
        <v>46.699999999999996</v>
      </c>
      <c r="W1670">
        <f t="shared" si="202"/>
        <v>22.9</v>
      </c>
      <c r="X1670">
        <f t="shared" si="202"/>
        <v>19800</v>
      </c>
      <c r="Y1670">
        <f t="shared" si="167"/>
        <v>37900</v>
      </c>
      <c r="Z1670">
        <f t="shared" si="203"/>
        <v>52</v>
      </c>
      <c r="AA1670">
        <f t="shared" si="203"/>
        <v>25.200000000000003</v>
      </c>
      <c r="AB1670">
        <f t="shared" si="203"/>
        <v>18900</v>
      </c>
      <c r="AC1670">
        <f t="shared" si="168"/>
        <v>40900</v>
      </c>
      <c r="AD1670">
        <f t="shared" si="204"/>
        <v>46.199999999999996</v>
      </c>
      <c r="AE1670">
        <f t="shared" si="204"/>
        <v>21.900000000000002</v>
      </c>
      <c r="AF1670">
        <f t="shared" si="204"/>
        <v>19400</v>
      </c>
      <c r="AG1670">
        <f t="shared" si="169"/>
        <v>39600</v>
      </c>
      <c r="AH1670">
        <f t="shared" si="205"/>
        <v>49.3</v>
      </c>
      <c r="AI1670">
        <f t="shared" si="205"/>
        <v>22.7</v>
      </c>
      <c r="AJ1670">
        <f t="shared" si="205"/>
        <v>18100</v>
      </c>
      <c r="AK1670">
        <f t="shared" si="170"/>
        <v>38700</v>
      </c>
      <c r="AL1670">
        <f t="shared" si="206"/>
        <v>46.900000000000006</v>
      </c>
      <c r="AM1670">
        <f t="shared" si="206"/>
        <v>14.8</v>
      </c>
      <c r="AN1670">
        <f t="shared" si="206"/>
        <v>17600</v>
      </c>
      <c r="AO1670">
        <f t="shared" si="171"/>
        <v>33900</v>
      </c>
      <c r="AP1670">
        <f t="shared" si="207"/>
        <v>51.7</v>
      </c>
      <c r="AQ1670">
        <f t="shared" si="207"/>
        <v>28.299999999999997</v>
      </c>
      <c r="AR1670">
        <f t="shared" si="207"/>
        <v>14400</v>
      </c>
      <c r="AS1670">
        <f t="shared" si="172"/>
        <v>35400</v>
      </c>
      <c r="AT1670">
        <f t="shared" si="208"/>
        <v>40.5</v>
      </c>
      <c r="AU1670">
        <f t="shared" si="208"/>
        <v>0</v>
      </c>
      <c r="AV1670">
        <f t="shared" si="208"/>
        <v>17200</v>
      </c>
      <c r="AW1670">
        <f t="shared" si="173"/>
        <v>39800</v>
      </c>
      <c r="AX1670">
        <f t="shared" si="209"/>
        <v>43.2</v>
      </c>
      <c r="AY1670">
        <f t="shared" si="209"/>
        <v>14.7</v>
      </c>
      <c r="AZ1670">
        <f t="shared" si="209"/>
        <v>24700</v>
      </c>
      <c r="BA1670">
        <f t="shared" si="174"/>
        <v>42800</v>
      </c>
      <c r="BB1670">
        <f t="shared" si="210"/>
        <v>57.5</v>
      </c>
      <c r="BC1670">
        <f t="shared" si="210"/>
        <v>29</v>
      </c>
      <c r="BD1670">
        <f t="shared" si="210"/>
        <v>20800</v>
      </c>
      <c r="BE1670">
        <f t="shared" si="175"/>
        <v>38700</v>
      </c>
      <c r="BF1670">
        <f t="shared" si="211"/>
        <v>53.300000000000004</v>
      </c>
      <c r="BG1670">
        <f t="shared" si="211"/>
        <v>28.1</v>
      </c>
      <c r="BH1670">
        <f t="shared" si="211"/>
        <v>22400</v>
      </c>
      <c r="BI1670">
        <f t="shared" si="176"/>
        <v>39000</v>
      </c>
      <c r="BJ1670">
        <f t="shared" si="212"/>
        <v>57.300000000000004</v>
      </c>
      <c r="BK1670">
        <f t="shared" si="212"/>
        <v>17.5</v>
      </c>
      <c r="BL1670">
        <f t="shared" si="212"/>
        <v>20300</v>
      </c>
      <c r="BM1670">
        <f t="shared" si="177"/>
        <v>38000</v>
      </c>
      <c r="BN1670">
        <f t="shared" si="213"/>
        <v>53.5</v>
      </c>
      <c r="BO1670">
        <f t="shared" si="213"/>
        <v>15.8</v>
      </c>
      <c r="BP1670">
        <f t="shared" si="213"/>
        <v>24200</v>
      </c>
      <c r="BQ1670">
        <f t="shared" si="178"/>
        <v>43600</v>
      </c>
      <c r="BR1670">
        <f t="shared" si="214"/>
        <v>55.3</v>
      </c>
      <c r="BS1670">
        <f t="shared" si="214"/>
        <v>0</v>
      </c>
      <c r="BT1670">
        <f t="shared" si="214"/>
        <v>17000</v>
      </c>
      <c r="BU1670">
        <f t="shared" si="179"/>
        <v>40700</v>
      </c>
      <c r="BV1670">
        <f t="shared" si="180"/>
        <v>41.8</v>
      </c>
    </row>
    <row r="1671" spans="1:74" x14ac:dyDescent="0.3">
      <c r="A1671" t="s">
        <v>282</v>
      </c>
      <c r="B1671" t="str">
        <f>VLOOKUP(A1671,'class and classification'!$A$1:$B$338,2,FALSE)</f>
        <v>Predominantly Urban</v>
      </c>
      <c r="C1671" t="str">
        <f>VLOOKUP(A1671,'class and classification'!$A$1:$C$338,3,FALSE)</f>
        <v>SD</v>
      </c>
      <c r="D1671">
        <f t="shared" si="161"/>
        <v>28300</v>
      </c>
      <c r="E1671">
        <f t="shared" si="162"/>
        <v>61600</v>
      </c>
      <c r="F1671">
        <f t="shared" si="198"/>
        <v>45.9</v>
      </c>
      <c r="G1671">
        <f t="shared" si="198"/>
        <v>10.600000000000001</v>
      </c>
      <c r="H1671">
        <f t="shared" si="198"/>
        <v>29300</v>
      </c>
      <c r="I1671">
        <f t="shared" si="163"/>
        <v>59800</v>
      </c>
      <c r="J1671">
        <f t="shared" si="199"/>
        <v>48.800000000000004</v>
      </c>
      <c r="K1671">
        <f t="shared" si="199"/>
        <v>12.400000000000002</v>
      </c>
      <c r="L1671">
        <f t="shared" si="199"/>
        <v>31100</v>
      </c>
      <c r="M1671">
        <f t="shared" si="164"/>
        <v>65100</v>
      </c>
      <c r="N1671">
        <f t="shared" si="200"/>
        <v>47.9</v>
      </c>
      <c r="O1671">
        <f t="shared" si="200"/>
        <v>17.899999999999999</v>
      </c>
      <c r="P1671">
        <f t="shared" si="200"/>
        <v>33600</v>
      </c>
      <c r="Q1671">
        <f t="shared" si="165"/>
        <v>64900</v>
      </c>
      <c r="R1671">
        <f t="shared" si="201"/>
        <v>51.9</v>
      </c>
      <c r="S1671">
        <f t="shared" si="201"/>
        <v>19.100000000000001</v>
      </c>
      <c r="T1671">
        <f t="shared" si="201"/>
        <v>28100</v>
      </c>
      <c r="U1671">
        <f t="shared" si="166"/>
        <v>62600</v>
      </c>
      <c r="V1671">
        <f t="shared" si="202"/>
        <v>44.899999999999991</v>
      </c>
      <c r="W1671">
        <f t="shared" si="202"/>
        <v>18.700000000000003</v>
      </c>
      <c r="X1671">
        <f t="shared" si="202"/>
        <v>24500</v>
      </c>
      <c r="Y1671">
        <f t="shared" si="167"/>
        <v>59100</v>
      </c>
      <c r="Z1671">
        <f t="shared" si="203"/>
        <v>41.7</v>
      </c>
      <c r="AA1671">
        <f t="shared" si="203"/>
        <v>17.600000000000001</v>
      </c>
      <c r="AB1671">
        <f t="shared" si="203"/>
        <v>24200</v>
      </c>
      <c r="AC1671">
        <f t="shared" si="168"/>
        <v>62900</v>
      </c>
      <c r="AD1671">
        <f t="shared" si="204"/>
        <v>38.200000000000003</v>
      </c>
      <c r="AE1671">
        <f t="shared" si="204"/>
        <v>15.8</v>
      </c>
      <c r="AF1671">
        <f t="shared" si="204"/>
        <v>27700</v>
      </c>
      <c r="AG1671">
        <f t="shared" si="169"/>
        <v>63700</v>
      </c>
      <c r="AH1671">
        <f t="shared" si="205"/>
        <v>43.400000000000006</v>
      </c>
      <c r="AI1671">
        <f t="shared" si="205"/>
        <v>14.7</v>
      </c>
      <c r="AJ1671">
        <f t="shared" si="205"/>
        <v>30700</v>
      </c>
      <c r="AK1671">
        <f t="shared" si="170"/>
        <v>66200</v>
      </c>
      <c r="AL1671">
        <f t="shared" si="206"/>
        <v>46.4</v>
      </c>
      <c r="AM1671">
        <f t="shared" si="206"/>
        <v>16.5</v>
      </c>
      <c r="AN1671">
        <f t="shared" si="206"/>
        <v>25500</v>
      </c>
      <c r="AO1671">
        <f t="shared" si="171"/>
        <v>67700</v>
      </c>
      <c r="AP1671">
        <f t="shared" si="207"/>
        <v>37.6</v>
      </c>
      <c r="AQ1671">
        <f t="shared" si="207"/>
        <v>16.399999999999999</v>
      </c>
      <c r="AR1671">
        <f t="shared" si="207"/>
        <v>28600</v>
      </c>
      <c r="AS1671">
        <f t="shared" si="172"/>
        <v>60800</v>
      </c>
      <c r="AT1671">
        <f t="shared" si="208"/>
        <v>46.900000000000006</v>
      </c>
      <c r="AU1671">
        <f t="shared" si="208"/>
        <v>20.6</v>
      </c>
      <c r="AV1671">
        <f t="shared" si="208"/>
        <v>28000</v>
      </c>
      <c r="AW1671">
        <f t="shared" si="173"/>
        <v>65100</v>
      </c>
      <c r="AX1671">
        <f t="shared" si="209"/>
        <v>42.8</v>
      </c>
      <c r="AY1671">
        <f t="shared" si="209"/>
        <v>19.5</v>
      </c>
      <c r="AZ1671">
        <f t="shared" si="209"/>
        <v>32100</v>
      </c>
      <c r="BA1671">
        <f t="shared" si="174"/>
        <v>63800</v>
      </c>
      <c r="BB1671">
        <f t="shared" si="210"/>
        <v>50.5</v>
      </c>
      <c r="BC1671">
        <f t="shared" si="210"/>
        <v>20.399999999999999</v>
      </c>
      <c r="BD1671">
        <f t="shared" si="210"/>
        <v>31500</v>
      </c>
      <c r="BE1671">
        <f t="shared" si="175"/>
        <v>71500</v>
      </c>
      <c r="BF1671">
        <f t="shared" si="211"/>
        <v>44</v>
      </c>
      <c r="BG1671">
        <f t="shared" si="211"/>
        <v>19.899999999999999</v>
      </c>
      <c r="BH1671">
        <f t="shared" si="211"/>
        <v>34100</v>
      </c>
      <c r="BI1671">
        <f t="shared" si="176"/>
        <v>71900</v>
      </c>
      <c r="BJ1671">
        <f t="shared" si="212"/>
        <v>47.4</v>
      </c>
      <c r="BK1671">
        <f t="shared" si="212"/>
        <v>17.899999999999999</v>
      </c>
      <c r="BL1671">
        <f t="shared" si="212"/>
        <v>36300</v>
      </c>
      <c r="BM1671">
        <f t="shared" si="177"/>
        <v>72300</v>
      </c>
      <c r="BN1671">
        <f t="shared" si="213"/>
        <v>50.1</v>
      </c>
      <c r="BO1671">
        <f t="shared" si="213"/>
        <v>19.2</v>
      </c>
      <c r="BP1671">
        <f t="shared" si="213"/>
        <v>29800</v>
      </c>
      <c r="BQ1671">
        <f t="shared" si="178"/>
        <v>62000</v>
      </c>
      <c r="BR1671">
        <f t="shared" si="214"/>
        <v>48.199999999999996</v>
      </c>
      <c r="BS1671">
        <f t="shared" si="214"/>
        <v>18.100000000000001</v>
      </c>
      <c r="BT1671">
        <f t="shared" si="214"/>
        <v>33300</v>
      </c>
      <c r="BU1671">
        <f t="shared" si="179"/>
        <v>64300</v>
      </c>
      <c r="BV1671">
        <f t="shared" si="180"/>
        <v>51.8</v>
      </c>
    </row>
    <row r="1672" spans="1:74" x14ac:dyDescent="0.3">
      <c r="A1672" t="s">
        <v>283</v>
      </c>
      <c r="B1672" t="str">
        <f>VLOOKUP(A1672,'class and classification'!$A$1:$B$338,2,FALSE)</f>
        <v>Predominantly Rural</v>
      </c>
      <c r="C1672" t="str">
        <f>VLOOKUP(A1672,'class and classification'!$A$1:$C$338,3,FALSE)</f>
        <v>SD</v>
      </c>
      <c r="D1672">
        <f t="shared" si="161"/>
        <v>16500</v>
      </c>
      <c r="E1672">
        <f t="shared" si="162"/>
        <v>27600</v>
      </c>
      <c r="F1672">
        <f t="shared" si="198"/>
        <v>60.1</v>
      </c>
      <c r="G1672">
        <f t="shared" si="198"/>
        <v>12.000000000000002</v>
      </c>
      <c r="H1672">
        <f t="shared" si="198"/>
        <v>18200</v>
      </c>
      <c r="I1672">
        <f t="shared" si="163"/>
        <v>28700</v>
      </c>
      <c r="J1672">
        <f t="shared" si="199"/>
        <v>63.3</v>
      </c>
      <c r="K1672">
        <f t="shared" si="199"/>
        <v>13.3</v>
      </c>
      <c r="L1672">
        <f t="shared" si="199"/>
        <v>18800</v>
      </c>
      <c r="M1672">
        <f t="shared" si="164"/>
        <v>29400</v>
      </c>
      <c r="N1672">
        <f t="shared" si="200"/>
        <v>63.8</v>
      </c>
      <c r="O1672">
        <f t="shared" si="200"/>
        <v>17.8</v>
      </c>
      <c r="P1672">
        <f t="shared" si="200"/>
        <v>18300</v>
      </c>
      <c r="Q1672">
        <f t="shared" si="165"/>
        <v>28700</v>
      </c>
      <c r="R1672">
        <f t="shared" si="201"/>
        <v>63.8</v>
      </c>
      <c r="S1672">
        <f t="shared" si="201"/>
        <v>27.3</v>
      </c>
      <c r="T1672">
        <f t="shared" si="201"/>
        <v>14400</v>
      </c>
      <c r="U1672">
        <f t="shared" si="166"/>
        <v>27900</v>
      </c>
      <c r="V1672">
        <f t="shared" si="202"/>
        <v>51.900000000000006</v>
      </c>
      <c r="W1672">
        <f t="shared" si="202"/>
        <v>21</v>
      </c>
      <c r="X1672">
        <f t="shared" si="202"/>
        <v>14900</v>
      </c>
      <c r="Y1672">
        <f t="shared" si="167"/>
        <v>26900</v>
      </c>
      <c r="Z1672">
        <f t="shared" si="203"/>
        <v>55.6</v>
      </c>
      <c r="AA1672">
        <f t="shared" si="203"/>
        <v>18.8</v>
      </c>
      <c r="AB1672">
        <f t="shared" si="203"/>
        <v>16500</v>
      </c>
      <c r="AC1672">
        <f t="shared" si="168"/>
        <v>29100</v>
      </c>
      <c r="AD1672">
        <f t="shared" si="204"/>
        <v>56.8</v>
      </c>
      <c r="AE1672">
        <f t="shared" si="204"/>
        <v>23.3</v>
      </c>
      <c r="AF1672">
        <f t="shared" si="204"/>
        <v>18100</v>
      </c>
      <c r="AG1672">
        <f t="shared" si="169"/>
        <v>29300</v>
      </c>
      <c r="AH1672">
        <f t="shared" si="205"/>
        <v>62.1</v>
      </c>
      <c r="AI1672">
        <f t="shared" si="205"/>
        <v>24.8</v>
      </c>
      <c r="AJ1672">
        <f t="shared" si="205"/>
        <v>17000</v>
      </c>
      <c r="AK1672">
        <f t="shared" si="170"/>
        <v>30100</v>
      </c>
      <c r="AL1672">
        <f t="shared" si="206"/>
        <v>56.4</v>
      </c>
      <c r="AM1672">
        <f t="shared" si="206"/>
        <v>25.7</v>
      </c>
      <c r="AN1672">
        <f t="shared" si="206"/>
        <v>13200</v>
      </c>
      <c r="AO1672">
        <f t="shared" si="171"/>
        <v>25300</v>
      </c>
      <c r="AP1672">
        <f t="shared" si="207"/>
        <v>52.000000000000007</v>
      </c>
      <c r="AQ1672">
        <f t="shared" si="207"/>
        <v>10.3</v>
      </c>
      <c r="AR1672">
        <f t="shared" si="207"/>
        <v>18200</v>
      </c>
      <c r="AS1672">
        <f t="shared" si="172"/>
        <v>24800</v>
      </c>
      <c r="AT1672">
        <f t="shared" si="208"/>
        <v>73.199999999999989</v>
      </c>
      <c r="AU1672">
        <f t="shared" si="208"/>
        <v>30.900000000000002</v>
      </c>
      <c r="AV1672">
        <f t="shared" si="208"/>
        <v>20800</v>
      </c>
      <c r="AW1672">
        <f t="shared" si="173"/>
        <v>30700</v>
      </c>
      <c r="AX1672">
        <f t="shared" si="209"/>
        <v>67.599999999999994</v>
      </c>
      <c r="AY1672">
        <f t="shared" si="209"/>
        <v>35.299999999999997</v>
      </c>
      <c r="AZ1672">
        <f t="shared" si="209"/>
        <v>17600</v>
      </c>
      <c r="BA1672">
        <f t="shared" si="174"/>
        <v>31100</v>
      </c>
      <c r="BB1672">
        <f t="shared" si="210"/>
        <v>56.5</v>
      </c>
      <c r="BC1672">
        <f t="shared" si="210"/>
        <v>19.399999999999999</v>
      </c>
      <c r="BD1672">
        <f t="shared" si="210"/>
        <v>12800</v>
      </c>
      <c r="BE1672">
        <f t="shared" si="175"/>
        <v>30100</v>
      </c>
      <c r="BF1672">
        <f t="shared" si="211"/>
        <v>42.5</v>
      </c>
      <c r="BG1672">
        <f t="shared" si="211"/>
        <v>20.100000000000001</v>
      </c>
      <c r="BH1672">
        <f t="shared" si="211"/>
        <v>12300</v>
      </c>
      <c r="BI1672">
        <f t="shared" si="176"/>
        <v>26300</v>
      </c>
      <c r="BJ1672">
        <f t="shared" si="212"/>
        <v>46.5</v>
      </c>
      <c r="BK1672">
        <f t="shared" si="212"/>
        <v>19.100000000000001</v>
      </c>
      <c r="BL1672">
        <f t="shared" si="212"/>
        <v>20200</v>
      </c>
      <c r="BM1672">
        <f t="shared" si="177"/>
        <v>31400</v>
      </c>
      <c r="BN1672">
        <f t="shared" si="213"/>
        <v>64.3</v>
      </c>
      <c r="BO1672">
        <f t="shared" si="213"/>
        <v>11.7</v>
      </c>
      <c r="BP1672">
        <f t="shared" si="213"/>
        <v>19000</v>
      </c>
      <c r="BQ1672">
        <f t="shared" si="178"/>
        <v>29800</v>
      </c>
      <c r="BR1672">
        <f t="shared" si="214"/>
        <v>64</v>
      </c>
      <c r="BS1672">
        <f t="shared" si="214"/>
        <v>12.4</v>
      </c>
      <c r="BT1672">
        <f t="shared" si="214"/>
        <v>18400</v>
      </c>
      <c r="BU1672">
        <f t="shared" si="179"/>
        <v>29200</v>
      </c>
      <c r="BV1672">
        <f t="shared" si="180"/>
        <v>62.7</v>
      </c>
    </row>
    <row r="1673" spans="1:74" x14ac:dyDescent="0.3">
      <c r="A1673" t="s">
        <v>284</v>
      </c>
      <c r="B1673" t="str">
        <f>VLOOKUP(A1673,'class and classification'!$A$1:$B$338,2,FALSE)</f>
        <v>Predominantly Urban</v>
      </c>
      <c r="C1673" t="str">
        <f>VLOOKUP(A1673,'class and classification'!$A$1:$C$338,3,FALSE)</f>
        <v>SD</v>
      </c>
      <c r="D1673">
        <f t="shared" si="161"/>
        <v>15600</v>
      </c>
      <c r="E1673">
        <f t="shared" si="162"/>
        <v>32200</v>
      </c>
      <c r="F1673">
        <f t="shared" si="198"/>
        <v>48.2</v>
      </c>
      <c r="G1673">
        <f t="shared" si="198"/>
        <v>12.899999999999999</v>
      </c>
      <c r="H1673">
        <f t="shared" si="198"/>
        <v>16300</v>
      </c>
      <c r="I1673">
        <f t="shared" si="163"/>
        <v>30900</v>
      </c>
      <c r="J1673">
        <f t="shared" si="199"/>
        <v>53</v>
      </c>
      <c r="K1673">
        <f t="shared" si="199"/>
        <v>13.700000000000001</v>
      </c>
      <c r="L1673">
        <f t="shared" si="199"/>
        <v>13600</v>
      </c>
      <c r="M1673">
        <f t="shared" si="164"/>
        <v>31300</v>
      </c>
      <c r="N1673">
        <f t="shared" si="200"/>
        <v>43.1</v>
      </c>
      <c r="O1673">
        <f t="shared" si="200"/>
        <v>14</v>
      </c>
      <c r="P1673">
        <f t="shared" si="200"/>
        <v>15300</v>
      </c>
      <c r="Q1673">
        <f t="shared" si="165"/>
        <v>32400</v>
      </c>
      <c r="R1673">
        <f t="shared" si="201"/>
        <v>46.9</v>
      </c>
      <c r="S1673">
        <f t="shared" si="201"/>
        <v>22.3</v>
      </c>
      <c r="T1673">
        <f t="shared" si="201"/>
        <v>15000</v>
      </c>
      <c r="U1673">
        <f t="shared" si="166"/>
        <v>30300</v>
      </c>
      <c r="V1673">
        <f t="shared" si="202"/>
        <v>49.699999999999996</v>
      </c>
      <c r="W1673">
        <f t="shared" si="202"/>
        <v>17.2</v>
      </c>
      <c r="X1673">
        <f t="shared" si="202"/>
        <v>14400</v>
      </c>
      <c r="Y1673">
        <f t="shared" si="167"/>
        <v>28200</v>
      </c>
      <c r="Z1673">
        <f t="shared" si="203"/>
        <v>51.2</v>
      </c>
      <c r="AA1673">
        <f t="shared" si="203"/>
        <v>16.100000000000001</v>
      </c>
      <c r="AB1673">
        <f t="shared" si="203"/>
        <v>15900</v>
      </c>
      <c r="AC1673">
        <f t="shared" si="168"/>
        <v>27600</v>
      </c>
      <c r="AD1673">
        <f t="shared" si="204"/>
        <v>57.6</v>
      </c>
      <c r="AE1673">
        <f t="shared" si="204"/>
        <v>9.9</v>
      </c>
      <c r="AF1673">
        <f t="shared" si="204"/>
        <v>14300</v>
      </c>
      <c r="AG1673">
        <f t="shared" si="169"/>
        <v>30200</v>
      </c>
      <c r="AH1673">
        <f t="shared" si="205"/>
        <v>47.3</v>
      </c>
      <c r="AI1673">
        <f t="shared" si="205"/>
        <v>9.4</v>
      </c>
      <c r="AJ1673">
        <f t="shared" si="205"/>
        <v>20700</v>
      </c>
      <c r="AK1673">
        <f t="shared" si="170"/>
        <v>35100</v>
      </c>
      <c r="AL1673">
        <f t="shared" si="206"/>
        <v>58.7</v>
      </c>
      <c r="AM1673">
        <f t="shared" si="206"/>
        <v>22.5</v>
      </c>
      <c r="AN1673">
        <f t="shared" si="206"/>
        <v>15300</v>
      </c>
      <c r="AO1673">
        <f t="shared" si="171"/>
        <v>28700</v>
      </c>
      <c r="AP1673">
        <f t="shared" si="207"/>
        <v>53.499999999999993</v>
      </c>
      <c r="AQ1673">
        <f t="shared" si="207"/>
        <v>19.8</v>
      </c>
      <c r="AR1673">
        <f t="shared" si="207"/>
        <v>17800</v>
      </c>
      <c r="AS1673">
        <f t="shared" si="172"/>
        <v>30500</v>
      </c>
      <c r="AT1673">
        <f t="shared" si="208"/>
        <v>58.3</v>
      </c>
      <c r="AU1673">
        <f t="shared" si="208"/>
        <v>27.200000000000003</v>
      </c>
      <c r="AV1673">
        <f t="shared" si="208"/>
        <v>20600</v>
      </c>
      <c r="AW1673">
        <f t="shared" si="173"/>
        <v>32500</v>
      </c>
      <c r="AX1673">
        <f t="shared" si="209"/>
        <v>63.4</v>
      </c>
      <c r="AY1673">
        <f t="shared" si="209"/>
        <v>24.700000000000003</v>
      </c>
      <c r="AZ1673">
        <f t="shared" si="209"/>
        <v>18800</v>
      </c>
      <c r="BA1673">
        <f t="shared" si="174"/>
        <v>32100</v>
      </c>
      <c r="BB1673">
        <f t="shared" si="210"/>
        <v>58.400000000000006</v>
      </c>
      <c r="BC1673">
        <f t="shared" si="210"/>
        <v>23.2</v>
      </c>
      <c r="BD1673">
        <f t="shared" si="210"/>
        <v>21100</v>
      </c>
      <c r="BE1673">
        <f t="shared" si="175"/>
        <v>34100</v>
      </c>
      <c r="BF1673">
        <f t="shared" si="211"/>
        <v>61.800000000000004</v>
      </c>
      <c r="BG1673">
        <f t="shared" si="211"/>
        <v>20.9</v>
      </c>
      <c r="BH1673">
        <f t="shared" si="211"/>
        <v>19300</v>
      </c>
      <c r="BI1673">
        <f t="shared" si="176"/>
        <v>34800</v>
      </c>
      <c r="BJ1673">
        <f t="shared" si="212"/>
        <v>55.3</v>
      </c>
      <c r="BK1673">
        <f t="shared" si="212"/>
        <v>15.5</v>
      </c>
      <c r="BL1673">
        <f t="shared" si="212"/>
        <v>17800</v>
      </c>
      <c r="BM1673">
        <f t="shared" si="177"/>
        <v>35200</v>
      </c>
      <c r="BN1673">
        <f t="shared" si="213"/>
        <v>50.4</v>
      </c>
      <c r="BO1673">
        <f t="shared" si="213"/>
        <v>20.6</v>
      </c>
      <c r="BP1673">
        <f t="shared" si="213"/>
        <v>21400</v>
      </c>
      <c r="BQ1673">
        <f t="shared" si="178"/>
        <v>35400</v>
      </c>
      <c r="BR1673">
        <f t="shared" si="214"/>
        <v>60.2</v>
      </c>
      <c r="BS1673">
        <f t="shared" si="214"/>
        <v>10.7</v>
      </c>
      <c r="BT1673">
        <f t="shared" si="214"/>
        <v>22300</v>
      </c>
      <c r="BU1673">
        <f t="shared" si="179"/>
        <v>32300</v>
      </c>
      <c r="BV1673">
        <f t="shared" si="180"/>
        <v>68.8</v>
      </c>
    </row>
    <row r="1674" spans="1:74" x14ac:dyDescent="0.3">
      <c r="A1674" t="s">
        <v>285</v>
      </c>
      <c r="B1674" t="str">
        <f>VLOOKUP(A1674,'class and classification'!$A$1:$B$338,2,FALSE)</f>
        <v>Predominantly Urban</v>
      </c>
      <c r="C1674" t="str">
        <f>VLOOKUP(A1674,'class and classification'!$A$1:$C$338,3,FALSE)</f>
        <v>SD</v>
      </c>
      <c r="D1674">
        <f t="shared" si="161"/>
        <v>30700</v>
      </c>
      <c r="E1674">
        <f t="shared" si="162"/>
        <v>54700</v>
      </c>
      <c r="F1674">
        <f t="shared" si="198"/>
        <v>56.300000000000004</v>
      </c>
      <c r="G1674">
        <f t="shared" si="198"/>
        <v>11.099999999999998</v>
      </c>
      <c r="H1674">
        <f t="shared" si="198"/>
        <v>27200</v>
      </c>
      <c r="I1674">
        <f t="shared" si="163"/>
        <v>54800</v>
      </c>
      <c r="J1674">
        <f t="shared" si="199"/>
        <v>49.7</v>
      </c>
      <c r="K1674">
        <f t="shared" si="199"/>
        <v>12.2</v>
      </c>
      <c r="L1674">
        <f t="shared" si="199"/>
        <v>24100</v>
      </c>
      <c r="M1674">
        <f t="shared" si="164"/>
        <v>56800</v>
      </c>
      <c r="N1674">
        <f t="shared" si="200"/>
        <v>42.5</v>
      </c>
      <c r="O1674">
        <f t="shared" si="200"/>
        <v>18.300000000000004</v>
      </c>
      <c r="P1674">
        <f t="shared" si="200"/>
        <v>28500</v>
      </c>
      <c r="Q1674">
        <f t="shared" si="165"/>
        <v>57100</v>
      </c>
      <c r="R1674">
        <f t="shared" si="201"/>
        <v>50</v>
      </c>
      <c r="S1674">
        <f t="shared" si="201"/>
        <v>19.5</v>
      </c>
      <c r="T1674">
        <f t="shared" si="201"/>
        <v>32200</v>
      </c>
      <c r="U1674">
        <f t="shared" si="166"/>
        <v>57800</v>
      </c>
      <c r="V1674">
        <f t="shared" si="202"/>
        <v>55.5</v>
      </c>
      <c r="W1674">
        <f t="shared" si="202"/>
        <v>19.299999999999997</v>
      </c>
      <c r="X1674">
        <f t="shared" si="202"/>
        <v>28800</v>
      </c>
      <c r="Y1674">
        <f t="shared" si="167"/>
        <v>55000</v>
      </c>
      <c r="Z1674">
        <f t="shared" si="203"/>
        <v>52.2</v>
      </c>
      <c r="AA1674">
        <f t="shared" si="203"/>
        <v>21.200000000000003</v>
      </c>
      <c r="AB1674">
        <f t="shared" si="203"/>
        <v>28200</v>
      </c>
      <c r="AC1674">
        <f t="shared" si="168"/>
        <v>58200</v>
      </c>
      <c r="AD1674">
        <f t="shared" si="204"/>
        <v>48.400000000000006</v>
      </c>
      <c r="AE1674">
        <f t="shared" si="204"/>
        <v>19.3</v>
      </c>
      <c r="AF1674">
        <f t="shared" si="204"/>
        <v>27700</v>
      </c>
      <c r="AG1674">
        <f t="shared" si="169"/>
        <v>57000</v>
      </c>
      <c r="AH1674">
        <f t="shared" si="205"/>
        <v>48.6</v>
      </c>
      <c r="AI1674">
        <f t="shared" si="205"/>
        <v>19.399999999999999</v>
      </c>
      <c r="AJ1674">
        <f t="shared" si="205"/>
        <v>31800</v>
      </c>
      <c r="AK1674">
        <f t="shared" si="170"/>
        <v>53500</v>
      </c>
      <c r="AL1674">
        <f t="shared" si="206"/>
        <v>59.1</v>
      </c>
      <c r="AM1674">
        <f t="shared" si="206"/>
        <v>24.1</v>
      </c>
      <c r="AN1674">
        <f t="shared" si="206"/>
        <v>29800</v>
      </c>
      <c r="AO1674">
        <f t="shared" si="171"/>
        <v>53600</v>
      </c>
      <c r="AP1674">
        <f t="shared" si="207"/>
        <v>55.699999999999996</v>
      </c>
      <c r="AQ1674">
        <f t="shared" si="207"/>
        <v>24.800000000000004</v>
      </c>
      <c r="AR1674">
        <f t="shared" si="207"/>
        <v>30000</v>
      </c>
      <c r="AS1674">
        <f t="shared" si="172"/>
        <v>53700</v>
      </c>
      <c r="AT1674">
        <f t="shared" si="208"/>
        <v>55.7</v>
      </c>
      <c r="AU1674">
        <f t="shared" si="208"/>
        <v>22.799999999999997</v>
      </c>
      <c r="AV1674">
        <f t="shared" si="208"/>
        <v>26800</v>
      </c>
      <c r="AW1674">
        <f t="shared" si="173"/>
        <v>53400</v>
      </c>
      <c r="AX1674">
        <f t="shared" si="209"/>
        <v>50.400000000000006</v>
      </c>
      <c r="AY1674">
        <f t="shared" si="209"/>
        <v>23</v>
      </c>
      <c r="AZ1674">
        <f t="shared" si="209"/>
        <v>35700</v>
      </c>
      <c r="BA1674">
        <f t="shared" si="174"/>
        <v>60400</v>
      </c>
      <c r="BB1674">
        <f t="shared" si="210"/>
        <v>59.199999999999996</v>
      </c>
      <c r="BC1674">
        <f t="shared" si="210"/>
        <v>23.9</v>
      </c>
      <c r="BD1674">
        <f t="shared" si="210"/>
        <v>29100</v>
      </c>
      <c r="BE1674">
        <f t="shared" si="175"/>
        <v>59000</v>
      </c>
      <c r="BF1674">
        <f t="shared" si="211"/>
        <v>49.300000000000004</v>
      </c>
      <c r="BG1674">
        <f t="shared" si="211"/>
        <v>20.2</v>
      </c>
      <c r="BH1674">
        <f t="shared" si="211"/>
        <v>29600</v>
      </c>
      <c r="BI1674">
        <f t="shared" si="176"/>
        <v>55500</v>
      </c>
      <c r="BJ1674">
        <f t="shared" si="212"/>
        <v>53.199999999999996</v>
      </c>
      <c r="BK1674">
        <f t="shared" si="212"/>
        <v>21.400000000000002</v>
      </c>
      <c r="BL1674">
        <f t="shared" si="212"/>
        <v>29700</v>
      </c>
      <c r="BM1674">
        <f t="shared" si="177"/>
        <v>59300</v>
      </c>
      <c r="BN1674">
        <f t="shared" si="213"/>
        <v>50.099999999999994</v>
      </c>
      <c r="BO1674">
        <f t="shared" si="213"/>
        <v>22.7</v>
      </c>
      <c r="BP1674">
        <f t="shared" si="213"/>
        <v>31100</v>
      </c>
      <c r="BQ1674">
        <f t="shared" si="178"/>
        <v>59100</v>
      </c>
      <c r="BR1674">
        <f t="shared" si="214"/>
        <v>52.6</v>
      </c>
      <c r="BS1674">
        <f t="shared" si="214"/>
        <v>25.099999999999998</v>
      </c>
      <c r="BT1674">
        <f t="shared" si="214"/>
        <v>26800</v>
      </c>
      <c r="BU1674">
        <f t="shared" si="179"/>
        <v>51300</v>
      </c>
      <c r="BV1674">
        <f t="shared" si="180"/>
        <v>52.2</v>
      </c>
    </row>
    <row r="1675" spans="1:74" x14ac:dyDescent="0.3">
      <c r="A1675" t="s">
        <v>286</v>
      </c>
      <c r="B1675" t="str">
        <f>VLOOKUP(A1675,'class and classification'!$A$1:$B$338,2,FALSE)</f>
        <v>Urban with Significant Rural</v>
      </c>
      <c r="C1675" t="str">
        <f>VLOOKUP(A1675,'class and classification'!$A$1:$C$338,3,FALSE)</f>
        <v>SD</v>
      </c>
      <c r="D1675">
        <f t="shared" si="161"/>
        <v>27900</v>
      </c>
      <c r="E1675">
        <f t="shared" si="162"/>
        <v>51500</v>
      </c>
      <c r="F1675">
        <f t="shared" si="198"/>
        <v>54.3</v>
      </c>
      <c r="G1675">
        <f t="shared" si="198"/>
        <v>10.299999999999999</v>
      </c>
      <c r="H1675">
        <f t="shared" si="198"/>
        <v>27800</v>
      </c>
      <c r="I1675">
        <f t="shared" si="163"/>
        <v>52600</v>
      </c>
      <c r="J1675">
        <f t="shared" si="199"/>
        <v>53</v>
      </c>
      <c r="K1675">
        <f t="shared" si="199"/>
        <v>12</v>
      </c>
      <c r="L1675">
        <f t="shared" si="199"/>
        <v>23700</v>
      </c>
      <c r="M1675">
        <f t="shared" si="164"/>
        <v>50400</v>
      </c>
      <c r="N1675">
        <f t="shared" si="200"/>
        <v>47.2</v>
      </c>
      <c r="O1675">
        <f t="shared" si="200"/>
        <v>19.5</v>
      </c>
      <c r="P1675">
        <f t="shared" si="200"/>
        <v>21500</v>
      </c>
      <c r="Q1675">
        <f t="shared" si="165"/>
        <v>53500</v>
      </c>
      <c r="R1675">
        <f t="shared" si="201"/>
        <v>40.200000000000003</v>
      </c>
      <c r="S1675">
        <f t="shared" si="201"/>
        <v>14.2</v>
      </c>
      <c r="T1675">
        <f t="shared" si="201"/>
        <v>23100</v>
      </c>
      <c r="U1675">
        <f t="shared" si="166"/>
        <v>53800</v>
      </c>
      <c r="V1675">
        <f t="shared" si="202"/>
        <v>43</v>
      </c>
      <c r="W1675">
        <f t="shared" si="202"/>
        <v>18.600000000000001</v>
      </c>
      <c r="X1675">
        <f t="shared" si="202"/>
        <v>26300</v>
      </c>
      <c r="Y1675">
        <f t="shared" si="167"/>
        <v>50100</v>
      </c>
      <c r="Z1675">
        <f t="shared" si="203"/>
        <v>52.4</v>
      </c>
      <c r="AA1675">
        <f t="shared" si="203"/>
        <v>20.799999999999997</v>
      </c>
      <c r="AB1675">
        <f t="shared" si="203"/>
        <v>30700</v>
      </c>
      <c r="AC1675">
        <f t="shared" si="168"/>
        <v>54600</v>
      </c>
      <c r="AD1675">
        <f t="shared" si="204"/>
        <v>56.3</v>
      </c>
      <c r="AE1675">
        <f t="shared" si="204"/>
        <v>21.799999999999997</v>
      </c>
      <c r="AF1675">
        <f t="shared" si="204"/>
        <v>26100</v>
      </c>
      <c r="AG1675">
        <f t="shared" si="169"/>
        <v>53700</v>
      </c>
      <c r="AH1675">
        <f t="shared" si="205"/>
        <v>48.5</v>
      </c>
      <c r="AI1675">
        <f t="shared" si="205"/>
        <v>22.9</v>
      </c>
      <c r="AJ1675">
        <f t="shared" si="205"/>
        <v>20900</v>
      </c>
      <c r="AK1675">
        <f t="shared" si="170"/>
        <v>50400</v>
      </c>
      <c r="AL1675">
        <f t="shared" si="206"/>
        <v>41.3</v>
      </c>
      <c r="AM1675">
        <f t="shared" si="206"/>
        <v>16.100000000000001</v>
      </c>
      <c r="AN1675">
        <f t="shared" si="206"/>
        <v>24900</v>
      </c>
      <c r="AO1675">
        <f t="shared" si="171"/>
        <v>51200</v>
      </c>
      <c r="AP1675">
        <f t="shared" si="207"/>
        <v>48.800000000000004</v>
      </c>
      <c r="AQ1675">
        <f t="shared" si="207"/>
        <v>21.8</v>
      </c>
      <c r="AR1675">
        <f t="shared" si="207"/>
        <v>24800</v>
      </c>
      <c r="AS1675">
        <f t="shared" si="172"/>
        <v>49100</v>
      </c>
      <c r="AT1675">
        <f t="shared" si="208"/>
        <v>50.5</v>
      </c>
      <c r="AU1675">
        <f t="shared" si="208"/>
        <v>22</v>
      </c>
      <c r="AV1675">
        <f t="shared" si="208"/>
        <v>19700</v>
      </c>
      <c r="AW1675">
        <f t="shared" si="173"/>
        <v>47600</v>
      </c>
      <c r="AX1675">
        <f t="shared" si="209"/>
        <v>41.5</v>
      </c>
      <c r="AY1675">
        <f t="shared" si="209"/>
        <v>13.899999999999999</v>
      </c>
      <c r="AZ1675">
        <f t="shared" si="209"/>
        <v>24500</v>
      </c>
      <c r="BA1675">
        <f t="shared" si="174"/>
        <v>52300</v>
      </c>
      <c r="BB1675">
        <f t="shared" si="210"/>
        <v>46.5</v>
      </c>
      <c r="BC1675">
        <f t="shared" si="210"/>
        <v>23.300000000000004</v>
      </c>
      <c r="BD1675">
        <f t="shared" si="210"/>
        <v>23700</v>
      </c>
      <c r="BE1675">
        <f t="shared" si="175"/>
        <v>47800</v>
      </c>
      <c r="BF1675">
        <f t="shared" si="211"/>
        <v>49.7</v>
      </c>
      <c r="BG1675">
        <f t="shared" si="211"/>
        <v>19.7</v>
      </c>
      <c r="BH1675">
        <f t="shared" si="211"/>
        <v>21900</v>
      </c>
      <c r="BI1675">
        <f t="shared" si="176"/>
        <v>48700</v>
      </c>
      <c r="BJ1675">
        <f t="shared" si="212"/>
        <v>45.000000000000007</v>
      </c>
      <c r="BK1675">
        <f t="shared" si="212"/>
        <v>18.600000000000001</v>
      </c>
      <c r="BL1675">
        <f t="shared" si="212"/>
        <v>25300</v>
      </c>
      <c r="BM1675">
        <f t="shared" si="177"/>
        <v>48700</v>
      </c>
      <c r="BN1675">
        <f t="shared" si="213"/>
        <v>51.9</v>
      </c>
      <c r="BO1675">
        <f t="shared" si="213"/>
        <v>20.5</v>
      </c>
      <c r="BP1675">
        <f t="shared" si="213"/>
        <v>26900</v>
      </c>
      <c r="BQ1675">
        <f t="shared" si="178"/>
        <v>48900</v>
      </c>
      <c r="BR1675">
        <f t="shared" si="214"/>
        <v>55.100000000000009</v>
      </c>
      <c r="BS1675">
        <f t="shared" si="214"/>
        <v>16.7</v>
      </c>
      <c r="BT1675">
        <f t="shared" si="214"/>
        <v>31500</v>
      </c>
      <c r="BU1675">
        <f t="shared" si="179"/>
        <v>55700</v>
      </c>
      <c r="BV1675">
        <f t="shared" si="180"/>
        <v>56.400000000000006</v>
      </c>
    </row>
    <row r="1676" spans="1:74" x14ac:dyDescent="0.3">
      <c r="A1676" t="s">
        <v>287</v>
      </c>
      <c r="B1676" t="str">
        <f>VLOOKUP(A1676,'class and classification'!$A$1:$B$338,2,FALSE)</f>
        <v>Predominantly Rural</v>
      </c>
      <c r="C1676" t="str">
        <f>VLOOKUP(A1676,'class and classification'!$A$1:$C$338,3,FALSE)</f>
        <v>SD</v>
      </c>
      <c r="D1676">
        <f t="shared" si="161"/>
        <v>26600</v>
      </c>
      <c r="E1676">
        <f t="shared" si="162"/>
        <v>49600</v>
      </c>
      <c r="F1676">
        <f t="shared" si="198"/>
        <v>53.599999999999994</v>
      </c>
      <c r="G1676">
        <f t="shared" si="198"/>
        <v>11.3</v>
      </c>
      <c r="H1676">
        <f t="shared" si="198"/>
        <v>24900</v>
      </c>
      <c r="I1676">
        <f t="shared" si="163"/>
        <v>49200</v>
      </c>
      <c r="J1676">
        <f t="shared" si="199"/>
        <v>50.8</v>
      </c>
      <c r="K1676">
        <f t="shared" si="199"/>
        <v>12.799999999999999</v>
      </c>
      <c r="L1676">
        <f t="shared" si="199"/>
        <v>22400</v>
      </c>
      <c r="M1676">
        <f t="shared" si="164"/>
        <v>46400</v>
      </c>
      <c r="N1676">
        <f t="shared" si="200"/>
        <v>48.2</v>
      </c>
      <c r="O1676">
        <f t="shared" si="200"/>
        <v>21</v>
      </c>
      <c r="P1676">
        <f t="shared" si="200"/>
        <v>27500</v>
      </c>
      <c r="Q1676">
        <f t="shared" si="165"/>
        <v>50200</v>
      </c>
      <c r="R1676">
        <f t="shared" si="201"/>
        <v>54.8</v>
      </c>
      <c r="S1676">
        <f t="shared" si="201"/>
        <v>21.6</v>
      </c>
      <c r="T1676">
        <f t="shared" si="201"/>
        <v>23200</v>
      </c>
      <c r="U1676">
        <f t="shared" si="166"/>
        <v>44100</v>
      </c>
      <c r="V1676">
        <f t="shared" si="202"/>
        <v>52.5</v>
      </c>
      <c r="W1676">
        <f t="shared" si="202"/>
        <v>21.3</v>
      </c>
      <c r="X1676">
        <f t="shared" si="202"/>
        <v>22600</v>
      </c>
      <c r="Y1676">
        <f t="shared" si="167"/>
        <v>48100</v>
      </c>
      <c r="Z1676">
        <f t="shared" si="203"/>
        <v>46.8</v>
      </c>
      <c r="AA1676">
        <f t="shared" si="203"/>
        <v>21.5</v>
      </c>
      <c r="AB1676">
        <f t="shared" si="203"/>
        <v>26000</v>
      </c>
      <c r="AC1676">
        <f t="shared" si="168"/>
        <v>51700</v>
      </c>
      <c r="AD1676">
        <f t="shared" si="204"/>
        <v>50.1</v>
      </c>
      <c r="AE1676">
        <f t="shared" si="204"/>
        <v>21.5</v>
      </c>
      <c r="AF1676">
        <f t="shared" si="204"/>
        <v>22500</v>
      </c>
      <c r="AG1676">
        <f t="shared" si="169"/>
        <v>47000</v>
      </c>
      <c r="AH1676">
        <f t="shared" si="205"/>
        <v>48.2</v>
      </c>
      <c r="AI1676">
        <f t="shared" si="205"/>
        <v>17.7</v>
      </c>
      <c r="AJ1676">
        <f t="shared" si="205"/>
        <v>24800</v>
      </c>
      <c r="AK1676">
        <f t="shared" si="170"/>
        <v>44600</v>
      </c>
      <c r="AL1676">
        <f t="shared" si="206"/>
        <v>55.6</v>
      </c>
      <c r="AM1676">
        <f t="shared" si="206"/>
        <v>23.900000000000002</v>
      </c>
      <c r="AN1676">
        <f t="shared" si="206"/>
        <v>23800</v>
      </c>
      <c r="AO1676">
        <f t="shared" si="171"/>
        <v>47800</v>
      </c>
      <c r="AP1676">
        <f t="shared" si="207"/>
        <v>49.7</v>
      </c>
      <c r="AQ1676">
        <f t="shared" si="207"/>
        <v>25</v>
      </c>
      <c r="AR1676">
        <f t="shared" si="207"/>
        <v>26200</v>
      </c>
      <c r="AS1676">
        <f t="shared" si="172"/>
        <v>52900</v>
      </c>
      <c r="AT1676">
        <f t="shared" si="208"/>
        <v>49.599999999999994</v>
      </c>
      <c r="AU1676">
        <f t="shared" si="208"/>
        <v>17</v>
      </c>
      <c r="AV1676">
        <f t="shared" si="208"/>
        <v>24800</v>
      </c>
      <c r="AW1676">
        <f t="shared" si="173"/>
        <v>47800</v>
      </c>
      <c r="AX1676">
        <f t="shared" si="209"/>
        <v>52</v>
      </c>
      <c r="AY1676">
        <f t="shared" si="209"/>
        <v>19.899999999999999</v>
      </c>
      <c r="AZ1676">
        <f t="shared" si="209"/>
        <v>27200</v>
      </c>
      <c r="BA1676">
        <f t="shared" si="174"/>
        <v>47900</v>
      </c>
      <c r="BB1676">
        <f t="shared" si="210"/>
        <v>56.7</v>
      </c>
      <c r="BC1676">
        <f t="shared" si="210"/>
        <v>21</v>
      </c>
      <c r="BD1676">
        <f t="shared" si="210"/>
        <v>26400</v>
      </c>
      <c r="BE1676">
        <f t="shared" si="175"/>
        <v>50600</v>
      </c>
      <c r="BF1676">
        <f t="shared" si="211"/>
        <v>52.3</v>
      </c>
      <c r="BG1676">
        <f t="shared" si="211"/>
        <v>20.299999999999997</v>
      </c>
      <c r="BH1676">
        <f t="shared" si="211"/>
        <v>30500</v>
      </c>
      <c r="BI1676">
        <f t="shared" si="176"/>
        <v>51200</v>
      </c>
      <c r="BJ1676">
        <f t="shared" si="212"/>
        <v>59.599999999999994</v>
      </c>
      <c r="BK1676">
        <f t="shared" si="212"/>
        <v>24.8</v>
      </c>
      <c r="BL1676">
        <f t="shared" si="212"/>
        <v>29100</v>
      </c>
      <c r="BM1676">
        <f t="shared" si="177"/>
        <v>51800</v>
      </c>
      <c r="BN1676">
        <f t="shared" si="213"/>
        <v>56.3</v>
      </c>
      <c r="BO1676">
        <f t="shared" si="213"/>
        <v>24.700000000000003</v>
      </c>
      <c r="BP1676">
        <f t="shared" si="213"/>
        <v>30900</v>
      </c>
      <c r="BQ1676">
        <f t="shared" si="178"/>
        <v>53900</v>
      </c>
      <c r="BR1676">
        <f t="shared" si="214"/>
        <v>57.500000000000007</v>
      </c>
      <c r="BS1676">
        <f t="shared" si="214"/>
        <v>27.299999999999997</v>
      </c>
      <c r="BT1676">
        <f t="shared" si="214"/>
        <v>31300</v>
      </c>
      <c r="BU1676">
        <f t="shared" si="179"/>
        <v>48100</v>
      </c>
      <c r="BV1676">
        <f t="shared" si="180"/>
        <v>65.099999999999994</v>
      </c>
    </row>
    <row r="1677" spans="1:74" x14ac:dyDescent="0.3">
      <c r="A1677" t="s">
        <v>288</v>
      </c>
      <c r="B1677" t="str">
        <f>VLOOKUP(A1677,'class and classification'!$A$1:$B$338,2,FALSE)</f>
        <v>Predominantly Rural</v>
      </c>
      <c r="C1677" t="str">
        <f>VLOOKUP(A1677,'class and classification'!$A$1:$C$338,3,FALSE)</f>
        <v>SD</v>
      </c>
      <c r="D1677">
        <f t="shared" si="161"/>
        <v>15600</v>
      </c>
      <c r="E1677">
        <f t="shared" si="162"/>
        <v>27000</v>
      </c>
      <c r="F1677">
        <f t="shared" si="198"/>
        <v>57.699999999999996</v>
      </c>
      <c r="G1677">
        <f t="shared" si="198"/>
        <v>12.3</v>
      </c>
      <c r="H1677">
        <f t="shared" si="198"/>
        <v>16200</v>
      </c>
      <c r="I1677">
        <f t="shared" si="163"/>
        <v>28200</v>
      </c>
      <c r="J1677">
        <f t="shared" si="199"/>
        <v>57.400000000000006</v>
      </c>
      <c r="K1677">
        <f t="shared" si="199"/>
        <v>13.2</v>
      </c>
      <c r="L1677">
        <f t="shared" si="199"/>
        <v>14800</v>
      </c>
      <c r="M1677">
        <f t="shared" si="164"/>
        <v>28400</v>
      </c>
      <c r="N1677">
        <f t="shared" si="200"/>
        <v>51.9</v>
      </c>
      <c r="O1677">
        <f t="shared" si="200"/>
        <v>16.899999999999999</v>
      </c>
      <c r="P1677">
        <f t="shared" si="200"/>
        <v>16000</v>
      </c>
      <c r="Q1677">
        <f t="shared" si="165"/>
        <v>28500</v>
      </c>
      <c r="R1677">
        <f t="shared" si="201"/>
        <v>56</v>
      </c>
      <c r="S1677">
        <f t="shared" si="201"/>
        <v>24.299999999999997</v>
      </c>
      <c r="T1677">
        <f t="shared" si="201"/>
        <v>17700</v>
      </c>
      <c r="U1677">
        <f t="shared" si="166"/>
        <v>26500</v>
      </c>
      <c r="V1677">
        <f t="shared" si="202"/>
        <v>66.900000000000006</v>
      </c>
      <c r="W1677">
        <f t="shared" si="202"/>
        <v>21.5</v>
      </c>
      <c r="X1677">
        <f t="shared" si="202"/>
        <v>11600</v>
      </c>
      <c r="Y1677">
        <f t="shared" si="167"/>
        <v>25200</v>
      </c>
      <c r="Z1677">
        <f t="shared" si="203"/>
        <v>45.7</v>
      </c>
      <c r="AA1677">
        <f t="shared" si="203"/>
        <v>8.4</v>
      </c>
      <c r="AB1677">
        <f t="shared" si="203"/>
        <v>11700</v>
      </c>
      <c r="AC1677">
        <f t="shared" si="168"/>
        <v>27300</v>
      </c>
      <c r="AD1677">
        <f t="shared" si="204"/>
        <v>42.900000000000006</v>
      </c>
      <c r="AE1677">
        <f t="shared" si="204"/>
        <v>13.899999999999999</v>
      </c>
      <c r="AF1677">
        <f t="shared" si="204"/>
        <v>14800</v>
      </c>
      <c r="AG1677">
        <f t="shared" si="169"/>
        <v>25100</v>
      </c>
      <c r="AH1677">
        <f t="shared" si="205"/>
        <v>58.8</v>
      </c>
      <c r="AI1677">
        <f t="shared" si="205"/>
        <v>25.299999999999997</v>
      </c>
      <c r="AJ1677">
        <f t="shared" si="205"/>
        <v>15700</v>
      </c>
      <c r="AK1677">
        <f t="shared" si="170"/>
        <v>28000</v>
      </c>
      <c r="AL1677">
        <f t="shared" si="206"/>
        <v>55.800000000000004</v>
      </c>
      <c r="AM1677">
        <f t="shared" si="206"/>
        <v>23</v>
      </c>
      <c r="AN1677">
        <f t="shared" si="206"/>
        <v>16600</v>
      </c>
      <c r="AO1677">
        <f t="shared" si="171"/>
        <v>26600</v>
      </c>
      <c r="AP1677">
        <f t="shared" si="207"/>
        <v>62.7</v>
      </c>
      <c r="AQ1677">
        <f t="shared" si="207"/>
        <v>26.400000000000002</v>
      </c>
      <c r="AR1677">
        <f t="shared" si="207"/>
        <v>17100</v>
      </c>
      <c r="AS1677">
        <f t="shared" si="172"/>
        <v>27500</v>
      </c>
      <c r="AT1677">
        <f t="shared" si="208"/>
        <v>62.499999999999993</v>
      </c>
      <c r="AU1677">
        <f t="shared" si="208"/>
        <v>19.2</v>
      </c>
      <c r="AV1677">
        <f t="shared" si="208"/>
        <v>19100</v>
      </c>
      <c r="AW1677">
        <f t="shared" si="173"/>
        <v>26700</v>
      </c>
      <c r="AX1677">
        <f t="shared" si="209"/>
        <v>71.099999999999994</v>
      </c>
      <c r="AY1677">
        <f t="shared" si="209"/>
        <v>31.6</v>
      </c>
      <c r="AZ1677">
        <f t="shared" si="209"/>
        <v>15300</v>
      </c>
      <c r="BA1677">
        <f t="shared" si="174"/>
        <v>26400</v>
      </c>
      <c r="BB1677">
        <f t="shared" si="210"/>
        <v>57.900000000000006</v>
      </c>
      <c r="BC1677">
        <f t="shared" si="210"/>
        <v>11.3</v>
      </c>
      <c r="BD1677">
        <f t="shared" si="210"/>
        <v>16600</v>
      </c>
      <c r="BE1677">
        <f t="shared" si="175"/>
        <v>25100</v>
      </c>
      <c r="BF1677">
        <f t="shared" si="211"/>
        <v>66.2</v>
      </c>
      <c r="BG1677">
        <f t="shared" si="211"/>
        <v>21</v>
      </c>
      <c r="BH1677">
        <f t="shared" si="211"/>
        <v>17000</v>
      </c>
      <c r="BI1677">
        <f t="shared" si="176"/>
        <v>25400</v>
      </c>
      <c r="BJ1677">
        <f t="shared" si="212"/>
        <v>66.7</v>
      </c>
      <c r="BK1677">
        <f t="shared" si="212"/>
        <v>11.1</v>
      </c>
      <c r="BL1677">
        <f t="shared" si="212"/>
        <v>14700</v>
      </c>
      <c r="BM1677">
        <f t="shared" si="177"/>
        <v>23500</v>
      </c>
      <c r="BN1677">
        <f t="shared" si="213"/>
        <v>62.5</v>
      </c>
      <c r="BO1677">
        <f t="shared" si="213"/>
        <v>10.7</v>
      </c>
      <c r="BP1677">
        <f t="shared" si="213"/>
        <v>16500</v>
      </c>
      <c r="BQ1677">
        <f t="shared" si="178"/>
        <v>27600</v>
      </c>
      <c r="BR1677">
        <f t="shared" si="214"/>
        <v>60</v>
      </c>
      <c r="BS1677">
        <f t="shared" si="214"/>
        <v>10.9</v>
      </c>
      <c r="BT1677">
        <f t="shared" si="214"/>
        <v>20900</v>
      </c>
      <c r="BU1677">
        <f t="shared" si="179"/>
        <v>27200</v>
      </c>
      <c r="BV1677">
        <f t="shared" si="180"/>
        <v>76.7</v>
      </c>
    </row>
    <row r="1678" spans="1:74" x14ac:dyDescent="0.3">
      <c r="A1678" t="s">
        <v>289</v>
      </c>
      <c r="B1678" t="str">
        <f>VLOOKUP(A1678,'class and classification'!$A$1:$B$338,2,FALSE)</f>
        <v>Predominantly Rural</v>
      </c>
      <c r="C1678" t="str">
        <f>VLOOKUP(A1678,'class and classification'!$A$1:$C$338,3,FALSE)</f>
        <v>SD</v>
      </c>
      <c r="D1678">
        <f t="shared" si="161"/>
        <v>24400</v>
      </c>
      <c r="E1678">
        <f t="shared" si="162"/>
        <v>43200</v>
      </c>
      <c r="F1678">
        <f t="shared" si="198"/>
        <v>56.599999999999994</v>
      </c>
      <c r="G1678">
        <f t="shared" si="198"/>
        <v>12.899999999999999</v>
      </c>
      <c r="H1678">
        <f t="shared" si="198"/>
        <v>22300</v>
      </c>
      <c r="I1678">
        <f t="shared" si="163"/>
        <v>42400</v>
      </c>
      <c r="J1678">
        <f t="shared" si="199"/>
        <v>52.599999999999994</v>
      </c>
      <c r="K1678">
        <f t="shared" si="199"/>
        <v>14.100000000000001</v>
      </c>
      <c r="L1678">
        <f t="shared" si="199"/>
        <v>19200</v>
      </c>
      <c r="M1678">
        <f t="shared" si="164"/>
        <v>41600</v>
      </c>
      <c r="N1678">
        <f t="shared" si="200"/>
        <v>46.1</v>
      </c>
      <c r="O1678">
        <f t="shared" si="200"/>
        <v>13.1</v>
      </c>
      <c r="P1678">
        <f t="shared" si="200"/>
        <v>20700</v>
      </c>
      <c r="Q1678">
        <f t="shared" si="165"/>
        <v>41400</v>
      </c>
      <c r="R1678">
        <f t="shared" si="201"/>
        <v>49.8</v>
      </c>
      <c r="S1678">
        <f t="shared" si="201"/>
        <v>25.7</v>
      </c>
      <c r="T1678">
        <f t="shared" si="201"/>
        <v>25400</v>
      </c>
      <c r="U1678">
        <f t="shared" si="166"/>
        <v>42600</v>
      </c>
      <c r="V1678">
        <f t="shared" si="202"/>
        <v>59.5</v>
      </c>
      <c r="W1678">
        <f t="shared" si="202"/>
        <v>24.8</v>
      </c>
      <c r="X1678">
        <f t="shared" si="202"/>
        <v>26900</v>
      </c>
      <c r="Y1678">
        <f t="shared" si="167"/>
        <v>43000</v>
      </c>
      <c r="Z1678">
        <f t="shared" si="203"/>
        <v>62.300000000000004</v>
      </c>
      <c r="AA1678">
        <f t="shared" si="203"/>
        <v>27</v>
      </c>
      <c r="AB1678">
        <f t="shared" si="203"/>
        <v>27800</v>
      </c>
      <c r="AC1678">
        <f t="shared" si="168"/>
        <v>45400</v>
      </c>
      <c r="AD1678">
        <f t="shared" si="204"/>
        <v>61.5</v>
      </c>
      <c r="AE1678">
        <f t="shared" si="204"/>
        <v>25.4</v>
      </c>
      <c r="AF1678">
        <f t="shared" si="204"/>
        <v>24400</v>
      </c>
      <c r="AG1678">
        <f t="shared" si="169"/>
        <v>42100</v>
      </c>
      <c r="AH1678">
        <f t="shared" si="205"/>
        <v>58.099999999999994</v>
      </c>
      <c r="AI1678">
        <f t="shared" si="205"/>
        <v>26.5</v>
      </c>
      <c r="AJ1678">
        <f t="shared" si="205"/>
        <v>23600</v>
      </c>
      <c r="AK1678">
        <f t="shared" si="170"/>
        <v>44600</v>
      </c>
      <c r="AL1678">
        <f t="shared" si="206"/>
        <v>52.9</v>
      </c>
      <c r="AM1678">
        <f t="shared" si="206"/>
        <v>26.099999999999998</v>
      </c>
      <c r="AN1678">
        <f t="shared" si="206"/>
        <v>27000</v>
      </c>
      <c r="AO1678">
        <f t="shared" si="171"/>
        <v>42300</v>
      </c>
      <c r="AP1678">
        <f t="shared" si="207"/>
        <v>63.9</v>
      </c>
      <c r="AQ1678">
        <f t="shared" si="207"/>
        <v>27.799999999999997</v>
      </c>
      <c r="AR1678">
        <f t="shared" si="207"/>
        <v>28900</v>
      </c>
      <c r="AS1678">
        <f t="shared" si="172"/>
        <v>41300</v>
      </c>
      <c r="AT1678">
        <f t="shared" si="208"/>
        <v>70.199999999999989</v>
      </c>
      <c r="AU1678">
        <f t="shared" si="208"/>
        <v>26.1</v>
      </c>
      <c r="AV1678">
        <f t="shared" si="208"/>
        <v>28700</v>
      </c>
      <c r="AW1678">
        <f t="shared" si="173"/>
        <v>48000</v>
      </c>
      <c r="AX1678">
        <f t="shared" si="209"/>
        <v>59.899999999999991</v>
      </c>
      <c r="AY1678">
        <f t="shared" si="209"/>
        <v>25.9</v>
      </c>
      <c r="AZ1678">
        <f t="shared" si="209"/>
        <v>24800</v>
      </c>
      <c r="BA1678">
        <f t="shared" si="174"/>
        <v>45800</v>
      </c>
      <c r="BB1678">
        <f t="shared" si="210"/>
        <v>54.099999999999994</v>
      </c>
      <c r="BC1678">
        <f t="shared" si="210"/>
        <v>24.6</v>
      </c>
      <c r="BD1678">
        <f t="shared" si="210"/>
        <v>21300</v>
      </c>
      <c r="BE1678">
        <f t="shared" si="175"/>
        <v>42400</v>
      </c>
      <c r="BF1678">
        <f t="shared" si="211"/>
        <v>50.3</v>
      </c>
      <c r="BG1678">
        <f t="shared" si="211"/>
        <v>25.5</v>
      </c>
      <c r="BH1678">
        <f t="shared" si="211"/>
        <v>25800</v>
      </c>
      <c r="BI1678">
        <f t="shared" si="176"/>
        <v>42800</v>
      </c>
      <c r="BJ1678">
        <f t="shared" si="212"/>
        <v>60.5</v>
      </c>
      <c r="BK1678">
        <f t="shared" si="212"/>
        <v>26.299999999999997</v>
      </c>
      <c r="BL1678">
        <f t="shared" si="212"/>
        <v>24000</v>
      </c>
      <c r="BM1678">
        <f t="shared" si="177"/>
        <v>44100</v>
      </c>
      <c r="BN1678">
        <f t="shared" si="213"/>
        <v>53.999999999999993</v>
      </c>
      <c r="BO1678">
        <f t="shared" si="213"/>
        <v>13.7</v>
      </c>
      <c r="BP1678">
        <f t="shared" si="213"/>
        <v>22700</v>
      </c>
      <c r="BQ1678">
        <f t="shared" si="178"/>
        <v>44800</v>
      </c>
      <c r="BR1678">
        <f t="shared" si="214"/>
        <v>50.800000000000004</v>
      </c>
      <c r="BS1678">
        <f t="shared" si="214"/>
        <v>23.099999999999998</v>
      </c>
      <c r="BT1678">
        <f t="shared" si="214"/>
        <v>26200</v>
      </c>
      <c r="BU1678">
        <f t="shared" si="179"/>
        <v>42400</v>
      </c>
      <c r="BV1678">
        <f t="shared" si="180"/>
        <v>61.400000000000006</v>
      </c>
    </row>
    <row r="1679" spans="1:74" x14ac:dyDescent="0.3">
      <c r="A1679" t="s">
        <v>290</v>
      </c>
      <c r="B1679" t="str">
        <f>VLOOKUP(A1679,'class and classification'!$A$1:$B$338,2,FALSE)</f>
        <v>Urban with Significant Rural</v>
      </c>
      <c r="C1679" t="str">
        <f>VLOOKUP(A1679,'class and classification'!$A$1:$C$338,3,FALSE)</f>
        <v>SD</v>
      </c>
      <c r="D1679">
        <f t="shared" si="161"/>
        <v>46400</v>
      </c>
      <c r="E1679">
        <f t="shared" si="162"/>
        <v>78100</v>
      </c>
      <c r="F1679">
        <f t="shared" si="198"/>
        <v>59.4</v>
      </c>
      <c r="G1679">
        <f t="shared" si="198"/>
        <v>12.399999999999999</v>
      </c>
      <c r="H1679">
        <f t="shared" si="198"/>
        <v>45400</v>
      </c>
      <c r="I1679">
        <f t="shared" si="163"/>
        <v>79200</v>
      </c>
      <c r="J1679">
        <f t="shared" si="199"/>
        <v>57.3</v>
      </c>
      <c r="K1679">
        <f t="shared" si="199"/>
        <v>13.5</v>
      </c>
      <c r="L1679">
        <f t="shared" si="199"/>
        <v>39600</v>
      </c>
      <c r="M1679">
        <f t="shared" si="164"/>
        <v>77000</v>
      </c>
      <c r="N1679">
        <f t="shared" si="200"/>
        <v>51.5</v>
      </c>
      <c r="O1679">
        <f t="shared" si="200"/>
        <v>17</v>
      </c>
      <c r="P1679">
        <f t="shared" si="200"/>
        <v>41900</v>
      </c>
      <c r="Q1679">
        <f t="shared" si="165"/>
        <v>78100</v>
      </c>
      <c r="R1679">
        <f t="shared" si="201"/>
        <v>53.699999999999996</v>
      </c>
      <c r="S1679">
        <f t="shared" si="201"/>
        <v>17.5</v>
      </c>
      <c r="T1679">
        <f t="shared" si="201"/>
        <v>47100</v>
      </c>
      <c r="U1679">
        <f t="shared" si="166"/>
        <v>78300</v>
      </c>
      <c r="V1679">
        <f t="shared" si="202"/>
        <v>60.3</v>
      </c>
      <c r="W1679">
        <f t="shared" si="202"/>
        <v>18.799999999999997</v>
      </c>
      <c r="X1679">
        <f t="shared" si="202"/>
        <v>44600</v>
      </c>
      <c r="Y1679">
        <f t="shared" si="167"/>
        <v>80200</v>
      </c>
      <c r="Z1679">
        <f t="shared" si="203"/>
        <v>55.599999999999994</v>
      </c>
      <c r="AA1679">
        <f t="shared" si="203"/>
        <v>18</v>
      </c>
      <c r="AB1679">
        <f t="shared" si="203"/>
        <v>40700</v>
      </c>
      <c r="AC1679">
        <f t="shared" si="168"/>
        <v>75100</v>
      </c>
      <c r="AD1679">
        <f t="shared" si="204"/>
        <v>54.199999999999996</v>
      </c>
      <c r="AE1679">
        <f t="shared" si="204"/>
        <v>17.100000000000001</v>
      </c>
      <c r="AF1679">
        <f t="shared" si="204"/>
        <v>41800</v>
      </c>
      <c r="AG1679">
        <f t="shared" si="169"/>
        <v>72300</v>
      </c>
      <c r="AH1679">
        <f t="shared" si="205"/>
        <v>57.8</v>
      </c>
      <c r="AI1679">
        <f t="shared" si="205"/>
        <v>20.5</v>
      </c>
      <c r="AJ1679">
        <f t="shared" si="205"/>
        <v>43400</v>
      </c>
      <c r="AK1679">
        <f t="shared" si="170"/>
        <v>78000</v>
      </c>
      <c r="AL1679">
        <f t="shared" si="206"/>
        <v>55.8</v>
      </c>
      <c r="AM1679">
        <f t="shared" si="206"/>
        <v>18.799999999999997</v>
      </c>
      <c r="AN1679">
        <f t="shared" si="206"/>
        <v>49500</v>
      </c>
      <c r="AO1679">
        <f t="shared" si="171"/>
        <v>80800</v>
      </c>
      <c r="AP1679">
        <f t="shared" si="207"/>
        <v>61.2</v>
      </c>
      <c r="AQ1679">
        <f t="shared" si="207"/>
        <v>18.399999999999999</v>
      </c>
      <c r="AR1679">
        <f t="shared" si="207"/>
        <v>44500</v>
      </c>
      <c r="AS1679">
        <f t="shared" si="172"/>
        <v>79200</v>
      </c>
      <c r="AT1679">
        <f t="shared" si="208"/>
        <v>56.2</v>
      </c>
      <c r="AU1679">
        <f t="shared" si="208"/>
        <v>18.899999999999999</v>
      </c>
      <c r="AV1679">
        <f t="shared" si="208"/>
        <v>51400</v>
      </c>
      <c r="AW1679">
        <f t="shared" si="173"/>
        <v>81300</v>
      </c>
      <c r="AX1679">
        <f t="shared" si="209"/>
        <v>63.300000000000004</v>
      </c>
      <c r="AY1679">
        <f t="shared" si="209"/>
        <v>19</v>
      </c>
      <c r="AZ1679">
        <f t="shared" si="209"/>
        <v>54300</v>
      </c>
      <c r="BA1679">
        <f t="shared" si="174"/>
        <v>83400</v>
      </c>
      <c r="BB1679">
        <f t="shared" si="210"/>
        <v>65.099999999999994</v>
      </c>
      <c r="BC1679">
        <f t="shared" si="210"/>
        <v>19.799999999999997</v>
      </c>
      <c r="BD1679">
        <f t="shared" si="210"/>
        <v>48100</v>
      </c>
      <c r="BE1679">
        <f t="shared" si="175"/>
        <v>77500</v>
      </c>
      <c r="BF1679">
        <f t="shared" si="211"/>
        <v>62.099999999999994</v>
      </c>
      <c r="BG1679">
        <f t="shared" si="211"/>
        <v>18.899999999999999</v>
      </c>
      <c r="BH1679">
        <f t="shared" si="211"/>
        <v>51000</v>
      </c>
      <c r="BI1679">
        <f t="shared" si="176"/>
        <v>83600</v>
      </c>
      <c r="BJ1679">
        <f t="shared" si="212"/>
        <v>60.900000000000006</v>
      </c>
      <c r="BK1679">
        <f t="shared" si="212"/>
        <v>19.399999999999999</v>
      </c>
      <c r="BL1679">
        <f t="shared" si="212"/>
        <v>48500</v>
      </c>
      <c r="BM1679">
        <f t="shared" si="177"/>
        <v>84200</v>
      </c>
      <c r="BN1679">
        <f t="shared" si="213"/>
        <v>57.7</v>
      </c>
      <c r="BO1679">
        <f t="shared" si="213"/>
        <v>18.8</v>
      </c>
      <c r="BP1679">
        <f t="shared" si="213"/>
        <v>42100</v>
      </c>
      <c r="BQ1679">
        <f t="shared" si="178"/>
        <v>79800</v>
      </c>
      <c r="BR1679">
        <f t="shared" si="214"/>
        <v>52.8</v>
      </c>
      <c r="BS1679">
        <f t="shared" si="214"/>
        <v>20</v>
      </c>
      <c r="BT1679">
        <f t="shared" si="214"/>
        <v>51800</v>
      </c>
      <c r="BU1679">
        <f t="shared" si="179"/>
        <v>76600</v>
      </c>
      <c r="BV1679">
        <f t="shared" si="180"/>
        <v>67.600000000000009</v>
      </c>
    </row>
    <row r="1680" spans="1:74" x14ac:dyDescent="0.3">
      <c r="A1680" t="s">
        <v>291</v>
      </c>
      <c r="B1680" t="str">
        <f>VLOOKUP(A1680,'class and classification'!$A$1:$B$338,2,FALSE)</f>
        <v>Predominantly Rural</v>
      </c>
      <c r="C1680" t="str">
        <f>VLOOKUP(A1680,'class and classification'!$A$1:$C$338,3,FALSE)</f>
        <v>SD</v>
      </c>
      <c r="D1680">
        <f t="shared" si="161"/>
        <v>12600</v>
      </c>
      <c r="E1680">
        <f t="shared" si="162"/>
        <v>22200</v>
      </c>
      <c r="F1680">
        <f t="shared" si="198"/>
        <v>56.8</v>
      </c>
      <c r="G1680">
        <f t="shared" si="198"/>
        <v>12.4</v>
      </c>
      <c r="H1680">
        <f t="shared" si="198"/>
        <v>12300</v>
      </c>
      <c r="I1680">
        <f t="shared" si="163"/>
        <v>22300</v>
      </c>
      <c r="J1680">
        <f t="shared" si="199"/>
        <v>55.2</v>
      </c>
      <c r="K1680">
        <f t="shared" si="199"/>
        <v>13.2</v>
      </c>
      <c r="L1680">
        <f t="shared" si="199"/>
        <v>15200</v>
      </c>
      <c r="M1680">
        <f t="shared" si="164"/>
        <v>25200</v>
      </c>
      <c r="N1680">
        <f t="shared" si="200"/>
        <v>60.2</v>
      </c>
      <c r="O1680">
        <f t="shared" si="200"/>
        <v>24.5</v>
      </c>
      <c r="P1680">
        <f t="shared" si="200"/>
        <v>14000</v>
      </c>
      <c r="Q1680">
        <f t="shared" si="165"/>
        <v>23700</v>
      </c>
      <c r="R1680">
        <f t="shared" si="201"/>
        <v>59.5</v>
      </c>
      <c r="S1680">
        <f t="shared" si="201"/>
        <v>17.899999999999999</v>
      </c>
      <c r="T1680">
        <f t="shared" si="201"/>
        <v>13400</v>
      </c>
      <c r="U1680">
        <f t="shared" si="166"/>
        <v>26300</v>
      </c>
      <c r="V1680">
        <f t="shared" si="202"/>
        <v>50.9</v>
      </c>
      <c r="W1680">
        <f t="shared" si="202"/>
        <v>16.3</v>
      </c>
      <c r="X1680">
        <f t="shared" si="202"/>
        <v>14200</v>
      </c>
      <c r="Y1680">
        <f t="shared" si="167"/>
        <v>26100</v>
      </c>
      <c r="Z1680">
        <f t="shared" si="203"/>
        <v>54.099999999999994</v>
      </c>
      <c r="AA1680">
        <f t="shared" si="203"/>
        <v>25.199999999999996</v>
      </c>
      <c r="AB1680">
        <f t="shared" si="203"/>
        <v>13200</v>
      </c>
      <c r="AC1680">
        <f t="shared" si="168"/>
        <v>24600</v>
      </c>
      <c r="AD1680">
        <f t="shared" si="204"/>
        <v>53.8</v>
      </c>
      <c r="AE1680">
        <f t="shared" si="204"/>
        <v>16.2</v>
      </c>
      <c r="AF1680">
        <f t="shared" si="204"/>
        <v>13200</v>
      </c>
      <c r="AG1680">
        <f t="shared" si="169"/>
        <v>21900</v>
      </c>
      <c r="AH1680">
        <f t="shared" si="205"/>
        <v>60</v>
      </c>
      <c r="AI1680">
        <f t="shared" si="205"/>
        <v>17.700000000000003</v>
      </c>
      <c r="AJ1680">
        <f t="shared" si="205"/>
        <v>14800</v>
      </c>
      <c r="AK1680">
        <f t="shared" si="170"/>
        <v>22900</v>
      </c>
      <c r="AL1680">
        <f t="shared" si="206"/>
        <v>64.900000000000006</v>
      </c>
      <c r="AM1680">
        <f t="shared" si="206"/>
        <v>26.599999999999998</v>
      </c>
      <c r="AN1680">
        <f t="shared" si="206"/>
        <v>17300</v>
      </c>
      <c r="AO1680">
        <f t="shared" si="171"/>
        <v>24700</v>
      </c>
      <c r="AP1680">
        <f t="shared" si="207"/>
        <v>70.099999999999994</v>
      </c>
      <c r="AQ1680">
        <f t="shared" si="207"/>
        <v>35.6</v>
      </c>
      <c r="AR1680">
        <f t="shared" si="207"/>
        <v>10000</v>
      </c>
      <c r="AS1680">
        <f t="shared" si="172"/>
        <v>22600</v>
      </c>
      <c r="AT1680">
        <f t="shared" si="208"/>
        <v>43.9</v>
      </c>
      <c r="AU1680">
        <f t="shared" si="208"/>
        <v>0</v>
      </c>
      <c r="AV1680">
        <f t="shared" si="208"/>
        <v>13200</v>
      </c>
      <c r="AW1680">
        <f t="shared" si="173"/>
        <v>25400</v>
      </c>
      <c r="AX1680">
        <f t="shared" si="209"/>
        <v>51.7</v>
      </c>
      <c r="AY1680">
        <f t="shared" si="209"/>
        <v>0</v>
      </c>
      <c r="AZ1680">
        <f t="shared" si="209"/>
        <v>11500</v>
      </c>
      <c r="BA1680">
        <f t="shared" si="174"/>
        <v>25700</v>
      </c>
      <c r="BB1680">
        <f t="shared" si="210"/>
        <v>44.4</v>
      </c>
      <c r="BC1680">
        <f t="shared" si="210"/>
        <v>0</v>
      </c>
      <c r="BD1680">
        <f t="shared" si="210"/>
        <v>15300</v>
      </c>
      <c r="BE1680">
        <f t="shared" si="175"/>
        <v>24800</v>
      </c>
      <c r="BF1680">
        <f t="shared" si="211"/>
        <v>61.7</v>
      </c>
      <c r="BG1680">
        <f t="shared" si="211"/>
        <v>0</v>
      </c>
      <c r="BH1680">
        <f t="shared" si="211"/>
        <v>13400</v>
      </c>
      <c r="BI1680">
        <f t="shared" si="176"/>
        <v>23300</v>
      </c>
      <c r="BJ1680">
        <f t="shared" si="212"/>
        <v>57.699999999999996</v>
      </c>
      <c r="BK1680">
        <f t="shared" si="212"/>
        <v>0</v>
      </c>
      <c r="BL1680">
        <f t="shared" si="212"/>
        <v>14100</v>
      </c>
      <c r="BM1680">
        <f t="shared" si="177"/>
        <v>24100</v>
      </c>
      <c r="BN1680">
        <f t="shared" si="213"/>
        <v>58.3</v>
      </c>
      <c r="BO1680">
        <f t="shared" si="213"/>
        <v>0</v>
      </c>
      <c r="BP1680">
        <f t="shared" si="213"/>
        <v>13000</v>
      </c>
      <c r="BQ1680">
        <f t="shared" si="178"/>
        <v>24200</v>
      </c>
      <c r="BR1680">
        <f t="shared" si="214"/>
        <v>53.599999999999994</v>
      </c>
      <c r="BS1680">
        <f t="shared" si="214"/>
        <v>21.9</v>
      </c>
      <c r="BT1680">
        <f t="shared" si="214"/>
        <v>15000</v>
      </c>
      <c r="BU1680">
        <f t="shared" si="179"/>
        <v>25900</v>
      </c>
      <c r="BV1680">
        <f t="shared" si="180"/>
        <v>57.999999999999993</v>
      </c>
    </row>
    <row r="1681" spans="1:74" x14ac:dyDescent="0.3">
      <c r="A1681" t="s">
        <v>292</v>
      </c>
      <c r="B1681" t="str">
        <f>VLOOKUP(A1681,'class and classification'!$A$1:$B$338,2,FALSE)</f>
        <v>Predominantly Rural</v>
      </c>
      <c r="C1681" t="str">
        <f>VLOOKUP(A1681,'class and classification'!$A$1:$C$338,3,FALSE)</f>
        <v>SD</v>
      </c>
      <c r="D1681">
        <f t="shared" si="161"/>
        <v>13600</v>
      </c>
      <c r="E1681">
        <f t="shared" si="162"/>
        <v>25900</v>
      </c>
      <c r="F1681">
        <f t="shared" si="198"/>
        <v>52.599999999999994</v>
      </c>
      <c r="G1681">
        <f t="shared" si="198"/>
        <v>11</v>
      </c>
      <c r="H1681">
        <f t="shared" si="198"/>
        <v>13500</v>
      </c>
      <c r="I1681">
        <f t="shared" si="163"/>
        <v>26900</v>
      </c>
      <c r="J1681">
        <f t="shared" si="199"/>
        <v>50</v>
      </c>
      <c r="K1681">
        <f t="shared" si="199"/>
        <v>11.8</v>
      </c>
      <c r="L1681">
        <f t="shared" si="199"/>
        <v>10600</v>
      </c>
      <c r="M1681">
        <f t="shared" si="164"/>
        <v>24600</v>
      </c>
      <c r="N1681">
        <f t="shared" si="200"/>
        <v>42.8</v>
      </c>
      <c r="O1681">
        <f t="shared" si="200"/>
        <v>15.5</v>
      </c>
      <c r="P1681">
        <f t="shared" si="200"/>
        <v>11000</v>
      </c>
      <c r="Q1681">
        <f t="shared" si="165"/>
        <v>22600</v>
      </c>
      <c r="R1681">
        <f t="shared" si="201"/>
        <v>49.099999999999994</v>
      </c>
      <c r="S1681">
        <f t="shared" si="201"/>
        <v>10.1</v>
      </c>
      <c r="T1681">
        <f t="shared" si="201"/>
        <v>12000</v>
      </c>
      <c r="U1681">
        <f t="shared" si="166"/>
        <v>24200</v>
      </c>
      <c r="V1681">
        <f t="shared" si="202"/>
        <v>49.599999999999994</v>
      </c>
      <c r="W1681">
        <f t="shared" si="202"/>
        <v>10.6</v>
      </c>
      <c r="X1681">
        <f t="shared" si="202"/>
        <v>16100</v>
      </c>
      <c r="Y1681">
        <f t="shared" si="167"/>
        <v>25800</v>
      </c>
      <c r="Z1681">
        <f t="shared" si="203"/>
        <v>62.599999999999994</v>
      </c>
      <c r="AA1681">
        <f t="shared" si="203"/>
        <v>30.6</v>
      </c>
      <c r="AB1681">
        <f t="shared" si="203"/>
        <v>15600</v>
      </c>
      <c r="AC1681">
        <f t="shared" si="168"/>
        <v>24900</v>
      </c>
      <c r="AD1681">
        <f t="shared" si="204"/>
        <v>62.800000000000004</v>
      </c>
      <c r="AE1681">
        <f t="shared" si="204"/>
        <v>20.299999999999997</v>
      </c>
      <c r="AF1681">
        <f t="shared" si="204"/>
        <v>16400</v>
      </c>
      <c r="AG1681">
        <f t="shared" si="169"/>
        <v>26400</v>
      </c>
      <c r="AH1681">
        <f t="shared" si="205"/>
        <v>61.9</v>
      </c>
      <c r="AI1681">
        <f t="shared" si="205"/>
        <v>18.600000000000001</v>
      </c>
      <c r="AJ1681">
        <f t="shared" si="205"/>
        <v>13400</v>
      </c>
      <c r="AK1681">
        <f t="shared" si="170"/>
        <v>24600</v>
      </c>
      <c r="AL1681">
        <f t="shared" si="206"/>
        <v>54.5</v>
      </c>
      <c r="AM1681">
        <f t="shared" si="206"/>
        <v>18.5</v>
      </c>
      <c r="AN1681">
        <f t="shared" si="206"/>
        <v>15400</v>
      </c>
      <c r="AO1681">
        <f t="shared" si="171"/>
        <v>27400</v>
      </c>
      <c r="AP1681">
        <f t="shared" si="207"/>
        <v>56.1</v>
      </c>
      <c r="AQ1681">
        <f t="shared" si="207"/>
        <v>24.6</v>
      </c>
      <c r="AR1681">
        <f t="shared" si="207"/>
        <v>16500</v>
      </c>
      <c r="AS1681">
        <f t="shared" si="172"/>
        <v>25600</v>
      </c>
      <c r="AT1681">
        <f t="shared" si="208"/>
        <v>64.300000000000011</v>
      </c>
      <c r="AU1681">
        <f t="shared" si="208"/>
        <v>20.5</v>
      </c>
      <c r="AV1681">
        <f t="shared" si="208"/>
        <v>13900</v>
      </c>
      <c r="AW1681">
        <f t="shared" si="173"/>
        <v>24700</v>
      </c>
      <c r="AX1681">
        <f t="shared" si="209"/>
        <v>56.6</v>
      </c>
      <c r="AY1681">
        <f t="shared" si="209"/>
        <v>18.100000000000001</v>
      </c>
      <c r="AZ1681">
        <f t="shared" si="209"/>
        <v>13700</v>
      </c>
      <c r="BA1681">
        <f t="shared" si="174"/>
        <v>25600</v>
      </c>
      <c r="BB1681">
        <f t="shared" si="210"/>
        <v>53.3</v>
      </c>
      <c r="BC1681">
        <f t="shared" si="210"/>
        <v>23.1</v>
      </c>
      <c r="BD1681">
        <f t="shared" si="210"/>
        <v>18300</v>
      </c>
      <c r="BE1681">
        <f t="shared" si="175"/>
        <v>26500</v>
      </c>
      <c r="BF1681">
        <f t="shared" si="211"/>
        <v>69.300000000000011</v>
      </c>
      <c r="BG1681">
        <f t="shared" si="211"/>
        <v>31.799999999999997</v>
      </c>
      <c r="BH1681">
        <f t="shared" si="211"/>
        <v>14600</v>
      </c>
      <c r="BI1681">
        <f t="shared" si="176"/>
        <v>26200</v>
      </c>
      <c r="BJ1681">
        <f t="shared" si="212"/>
        <v>56</v>
      </c>
      <c r="BK1681">
        <f t="shared" si="212"/>
        <v>17.8</v>
      </c>
      <c r="BL1681">
        <f t="shared" si="212"/>
        <v>20200</v>
      </c>
      <c r="BM1681">
        <f t="shared" si="177"/>
        <v>27700</v>
      </c>
      <c r="BN1681">
        <f t="shared" si="213"/>
        <v>72.900000000000006</v>
      </c>
      <c r="BO1681">
        <f t="shared" si="213"/>
        <v>20.100000000000001</v>
      </c>
      <c r="BP1681">
        <f t="shared" si="213"/>
        <v>15400</v>
      </c>
      <c r="BQ1681">
        <f t="shared" si="178"/>
        <v>23700</v>
      </c>
      <c r="BR1681">
        <f t="shared" si="214"/>
        <v>65.2</v>
      </c>
      <c r="BS1681">
        <f t="shared" si="214"/>
        <v>21.3</v>
      </c>
      <c r="BT1681">
        <f t="shared" si="214"/>
        <v>14500</v>
      </c>
      <c r="BU1681">
        <f t="shared" si="179"/>
        <v>24700</v>
      </c>
      <c r="BV1681">
        <f t="shared" si="180"/>
        <v>58.8</v>
      </c>
    </row>
    <row r="1682" spans="1:74" x14ac:dyDescent="0.3">
      <c r="A1682" t="s">
        <v>293</v>
      </c>
      <c r="B1682" t="str">
        <f>VLOOKUP(A1682,'class and classification'!$A$1:$B$338,2,FALSE)</f>
        <v>Urban with Significant Rural</v>
      </c>
      <c r="C1682" t="str">
        <f>VLOOKUP(A1682,'class and classification'!$A$1:$C$338,3,FALSE)</f>
        <v>SD</v>
      </c>
      <c r="D1682">
        <f t="shared" si="161"/>
        <v>21700</v>
      </c>
      <c r="E1682">
        <f t="shared" si="162"/>
        <v>46600</v>
      </c>
      <c r="F1682">
        <f t="shared" si="198"/>
        <v>46.599999999999994</v>
      </c>
      <c r="G1682">
        <f t="shared" si="198"/>
        <v>12.7</v>
      </c>
      <c r="H1682">
        <f t="shared" si="198"/>
        <v>22000</v>
      </c>
      <c r="I1682">
        <f t="shared" si="163"/>
        <v>49600</v>
      </c>
      <c r="J1682">
        <f t="shared" si="199"/>
        <v>44.3</v>
      </c>
      <c r="K1682">
        <f t="shared" si="199"/>
        <v>11.9</v>
      </c>
      <c r="L1682">
        <f t="shared" si="199"/>
        <v>21000</v>
      </c>
      <c r="M1682">
        <f t="shared" si="164"/>
        <v>48300</v>
      </c>
      <c r="N1682">
        <f t="shared" si="200"/>
        <v>43.3</v>
      </c>
      <c r="O1682">
        <f t="shared" si="200"/>
        <v>20.200000000000003</v>
      </c>
      <c r="P1682">
        <f t="shared" si="200"/>
        <v>21800</v>
      </c>
      <c r="Q1682">
        <f t="shared" si="165"/>
        <v>43800</v>
      </c>
      <c r="R1682">
        <f t="shared" si="201"/>
        <v>49.9</v>
      </c>
      <c r="S1682">
        <f t="shared" si="201"/>
        <v>21.8</v>
      </c>
      <c r="T1682">
        <f t="shared" si="201"/>
        <v>24900</v>
      </c>
      <c r="U1682">
        <f t="shared" si="166"/>
        <v>50400</v>
      </c>
      <c r="V1682">
        <f t="shared" si="202"/>
        <v>49.400000000000006</v>
      </c>
      <c r="W1682">
        <f t="shared" si="202"/>
        <v>21.000000000000004</v>
      </c>
      <c r="X1682">
        <f t="shared" si="202"/>
        <v>18700</v>
      </c>
      <c r="Y1682">
        <f t="shared" si="167"/>
        <v>44900</v>
      </c>
      <c r="Z1682">
        <f t="shared" si="203"/>
        <v>41.7</v>
      </c>
      <c r="AA1682">
        <f t="shared" si="203"/>
        <v>16.3</v>
      </c>
      <c r="AB1682">
        <f t="shared" si="203"/>
        <v>20200</v>
      </c>
      <c r="AC1682">
        <f t="shared" si="168"/>
        <v>43600</v>
      </c>
      <c r="AD1682">
        <f t="shared" si="204"/>
        <v>46.1</v>
      </c>
      <c r="AE1682">
        <f t="shared" si="204"/>
        <v>17.3</v>
      </c>
      <c r="AF1682">
        <f t="shared" si="204"/>
        <v>21500</v>
      </c>
      <c r="AG1682">
        <f t="shared" si="169"/>
        <v>52400</v>
      </c>
      <c r="AH1682">
        <f t="shared" si="205"/>
        <v>41.099999999999994</v>
      </c>
      <c r="AI1682">
        <f t="shared" si="205"/>
        <v>17.3</v>
      </c>
      <c r="AJ1682">
        <f t="shared" si="205"/>
        <v>21300</v>
      </c>
      <c r="AK1682">
        <f t="shared" si="170"/>
        <v>47800</v>
      </c>
      <c r="AL1682">
        <f t="shared" si="206"/>
        <v>44.7</v>
      </c>
      <c r="AM1682">
        <f t="shared" si="206"/>
        <v>22.3</v>
      </c>
      <c r="AN1682">
        <f t="shared" si="206"/>
        <v>21900</v>
      </c>
      <c r="AO1682">
        <f t="shared" si="171"/>
        <v>45200</v>
      </c>
      <c r="AP1682">
        <f t="shared" si="207"/>
        <v>48.4</v>
      </c>
      <c r="AQ1682">
        <f t="shared" si="207"/>
        <v>19.100000000000001</v>
      </c>
      <c r="AR1682">
        <f t="shared" si="207"/>
        <v>19500</v>
      </c>
      <c r="AS1682">
        <f t="shared" si="172"/>
        <v>42600</v>
      </c>
      <c r="AT1682">
        <f t="shared" si="208"/>
        <v>45.9</v>
      </c>
      <c r="AU1682">
        <f t="shared" si="208"/>
        <v>19.100000000000001</v>
      </c>
      <c r="AV1682">
        <f t="shared" si="208"/>
        <v>34500</v>
      </c>
      <c r="AW1682">
        <f t="shared" si="173"/>
        <v>56200</v>
      </c>
      <c r="AX1682">
        <f t="shared" si="209"/>
        <v>61.4</v>
      </c>
      <c r="AY1682">
        <f t="shared" si="209"/>
        <v>23.5</v>
      </c>
      <c r="AZ1682">
        <f t="shared" si="209"/>
        <v>31700</v>
      </c>
      <c r="BA1682">
        <f t="shared" si="174"/>
        <v>56600</v>
      </c>
      <c r="BB1682">
        <f t="shared" si="210"/>
        <v>56</v>
      </c>
      <c r="BC1682">
        <f t="shared" si="210"/>
        <v>22.400000000000002</v>
      </c>
      <c r="BD1682">
        <f t="shared" si="210"/>
        <v>25500</v>
      </c>
      <c r="BE1682">
        <f t="shared" si="175"/>
        <v>50400</v>
      </c>
      <c r="BF1682">
        <f t="shared" si="211"/>
        <v>50.4</v>
      </c>
      <c r="BG1682">
        <f t="shared" si="211"/>
        <v>22.700000000000003</v>
      </c>
      <c r="BH1682">
        <f t="shared" si="211"/>
        <v>25500</v>
      </c>
      <c r="BI1682">
        <f t="shared" si="176"/>
        <v>48100</v>
      </c>
      <c r="BJ1682">
        <f t="shared" si="212"/>
        <v>53.1</v>
      </c>
      <c r="BK1682">
        <f t="shared" si="212"/>
        <v>23.4</v>
      </c>
      <c r="BL1682">
        <f t="shared" si="212"/>
        <v>25000</v>
      </c>
      <c r="BM1682">
        <f t="shared" si="177"/>
        <v>50600</v>
      </c>
      <c r="BN1682">
        <f t="shared" si="213"/>
        <v>49.3</v>
      </c>
      <c r="BO1682">
        <f t="shared" si="213"/>
        <v>21</v>
      </c>
      <c r="BP1682">
        <f t="shared" si="213"/>
        <v>22700</v>
      </c>
      <c r="BQ1682">
        <f t="shared" si="178"/>
        <v>44000</v>
      </c>
      <c r="BR1682">
        <f t="shared" si="214"/>
        <v>51.599999999999994</v>
      </c>
      <c r="BS1682">
        <f t="shared" si="214"/>
        <v>27.799999999999997</v>
      </c>
      <c r="BT1682">
        <f t="shared" si="214"/>
        <v>27300</v>
      </c>
      <c r="BU1682">
        <f t="shared" si="179"/>
        <v>50900</v>
      </c>
      <c r="BV1682">
        <f t="shared" si="180"/>
        <v>53.800000000000004</v>
      </c>
    </row>
    <row r="1683" spans="1:74" x14ac:dyDescent="0.3">
      <c r="A1683" t="s">
        <v>294</v>
      </c>
      <c r="B1683" t="str">
        <f>VLOOKUP(A1683,'class and classification'!$A$1:$B$338,2,FALSE)</f>
        <v>Predominantly Rural</v>
      </c>
      <c r="C1683" t="str">
        <f>VLOOKUP(A1683,'class and classification'!$A$1:$C$338,3,FALSE)</f>
        <v>SD</v>
      </c>
      <c r="D1683">
        <f t="shared" si="161"/>
        <v>18900</v>
      </c>
      <c r="E1683">
        <f t="shared" si="162"/>
        <v>37600</v>
      </c>
      <c r="F1683">
        <f t="shared" si="198"/>
        <v>50.1</v>
      </c>
      <c r="G1683">
        <f t="shared" si="198"/>
        <v>11.9</v>
      </c>
      <c r="H1683">
        <f t="shared" si="198"/>
        <v>19500</v>
      </c>
      <c r="I1683">
        <f t="shared" si="163"/>
        <v>38200</v>
      </c>
      <c r="J1683">
        <f t="shared" si="199"/>
        <v>51.1</v>
      </c>
      <c r="K1683">
        <f t="shared" si="199"/>
        <v>12.900000000000002</v>
      </c>
      <c r="L1683">
        <f t="shared" si="199"/>
        <v>20600</v>
      </c>
      <c r="M1683">
        <f t="shared" si="164"/>
        <v>35600</v>
      </c>
      <c r="N1683">
        <f t="shared" si="200"/>
        <v>57.8</v>
      </c>
      <c r="O1683">
        <f t="shared" si="200"/>
        <v>24.4</v>
      </c>
      <c r="P1683">
        <f t="shared" si="200"/>
        <v>17200</v>
      </c>
      <c r="Q1683">
        <f t="shared" si="165"/>
        <v>38400</v>
      </c>
      <c r="R1683">
        <f t="shared" si="201"/>
        <v>44.900000000000006</v>
      </c>
      <c r="S1683">
        <f t="shared" si="201"/>
        <v>17.299999999999997</v>
      </c>
      <c r="T1683">
        <f t="shared" si="201"/>
        <v>22500</v>
      </c>
      <c r="U1683">
        <f t="shared" si="166"/>
        <v>42600</v>
      </c>
      <c r="V1683">
        <f t="shared" si="202"/>
        <v>52.599999999999994</v>
      </c>
      <c r="W1683">
        <f t="shared" si="202"/>
        <v>19.899999999999999</v>
      </c>
      <c r="X1683">
        <f t="shared" si="202"/>
        <v>22200</v>
      </c>
      <c r="Y1683">
        <f t="shared" si="167"/>
        <v>37700</v>
      </c>
      <c r="Z1683">
        <f t="shared" si="203"/>
        <v>58.899999999999991</v>
      </c>
      <c r="AA1683">
        <f t="shared" si="203"/>
        <v>16.600000000000001</v>
      </c>
      <c r="AB1683">
        <f t="shared" si="203"/>
        <v>22900</v>
      </c>
      <c r="AC1683">
        <f t="shared" si="168"/>
        <v>43700</v>
      </c>
      <c r="AD1683">
        <f t="shared" si="204"/>
        <v>52.7</v>
      </c>
      <c r="AE1683">
        <f t="shared" si="204"/>
        <v>22.4</v>
      </c>
      <c r="AF1683">
        <f t="shared" si="204"/>
        <v>23100</v>
      </c>
      <c r="AG1683">
        <f t="shared" si="169"/>
        <v>40800</v>
      </c>
      <c r="AH1683">
        <f t="shared" si="205"/>
        <v>56.6</v>
      </c>
      <c r="AI1683">
        <f t="shared" si="205"/>
        <v>22.7</v>
      </c>
      <c r="AJ1683">
        <f t="shared" si="205"/>
        <v>24300</v>
      </c>
      <c r="AK1683">
        <f t="shared" si="170"/>
        <v>43400</v>
      </c>
      <c r="AL1683">
        <f t="shared" si="206"/>
        <v>56.099999999999994</v>
      </c>
      <c r="AM1683">
        <f t="shared" si="206"/>
        <v>19.100000000000001</v>
      </c>
      <c r="AN1683">
        <f t="shared" si="206"/>
        <v>26800</v>
      </c>
      <c r="AO1683">
        <f t="shared" si="171"/>
        <v>41800</v>
      </c>
      <c r="AP1683">
        <f t="shared" si="207"/>
        <v>64.199999999999989</v>
      </c>
      <c r="AQ1683">
        <f t="shared" si="207"/>
        <v>23.599999999999998</v>
      </c>
      <c r="AR1683">
        <f t="shared" si="207"/>
        <v>25400</v>
      </c>
      <c r="AS1683">
        <f t="shared" si="172"/>
        <v>41100</v>
      </c>
      <c r="AT1683">
        <f t="shared" si="208"/>
        <v>61.5</v>
      </c>
      <c r="AU1683">
        <f t="shared" si="208"/>
        <v>24.299999999999997</v>
      </c>
      <c r="AV1683">
        <f t="shared" si="208"/>
        <v>25900</v>
      </c>
      <c r="AW1683">
        <f t="shared" si="173"/>
        <v>44300</v>
      </c>
      <c r="AX1683">
        <f t="shared" si="209"/>
        <v>58.400000000000006</v>
      </c>
      <c r="AY1683">
        <f t="shared" si="209"/>
        <v>19.7</v>
      </c>
      <c r="AZ1683">
        <f t="shared" si="209"/>
        <v>23500</v>
      </c>
      <c r="BA1683">
        <f t="shared" si="174"/>
        <v>45800</v>
      </c>
      <c r="BB1683">
        <f t="shared" si="210"/>
        <v>51.300000000000004</v>
      </c>
      <c r="BC1683">
        <f t="shared" si="210"/>
        <v>25.6</v>
      </c>
      <c r="BD1683">
        <f t="shared" si="210"/>
        <v>22300</v>
      </c>
      <c r="BE1683">
        <f t="shared" si="175"/>
        <v>46400</v>
      </c>
      <c r="BF1683">
        <f t="shared" si="211"/>
        <v>47.8</v>
      </c>
      <c r="BG1683">
        <f t="shared" si="211"/>
        <v>23.7</v>
      </c>
      <c r="BH1683">
        <f t="shared" si="211"/>
        <v>23700</v>
      </c>
      <c r="BI1683">
        <f t="shared" si="176"/>
        <v>45400</v>
      </c>
      <c r="BJ1683">
        <f t="shared" si="212"/>
        <v>52.300000000000004</v>
      </c>
      <c r="BK1683">
        <f t="shared" si="212"/>
        <v>24.6</v>
      </c>
      <c r="BL1683">
        <f t="shared" si="212"/>
        <v>21200</v>
      </c>
      <c r="BM1683">
        <f t="shared" si="177"/>
        <v>40900</v>
      </c>
      <c r="BN1683">
        <f t="shared" si="213"/>
        <v>51.899999999999991</v>
      </c>
      <c r="BO1683">
        <f t="shared" si="213"/>
        <v>24.1</v>
      </c>
      <c r="BP1683">
        <f t="shared" si="213"/>
        <v>21800</v>
      </c>
      <c r="BQ1683">
        <f t="shared" si="178"/>
        <v>44900</v>
      </c>
      <c r="BR1683">
        <f t="shared" si="214"/>
        <v>48.300000000000004</v>
      </c>
      <c r="BS1683">
        <f t="shared" si="214"/>
        <v>20.2</v>
      </c>
      <c r="BT1683">
        <f t="shared" si="214"/>
        <v>23800</v>
      </c>
      <c r="BU1683">
        <f t="shared" si="179"/>
        <v>41800</v>
      </c>
      <c r="BV1683">
        <f t="shared" si="180"/>
        <v>56.8</v>
      </c>
    </row>
    <row r="1684" spans="1:74" x14ac:dyDescent="0.3">
      <c r="A1684" t="s">
        <v>295</v>
      </c>
      <c r="B1684" t="str">
        <f>VLOOKUP(A1684,'class and classification'!$A$1:$B$338,2,FALSE)</f>
        <v>Predominantly Urban</v>
      </c>
      <c r="C1684" t="str">
        <f>VLOOKUP(A1684,'class and classification'!$A$1:$C$338,3,FALSE)</f>
        <v>SD</v>
      </c>
      <c r="D1684">
        <f t="shared" si="161"/>
        <v>29700</v>
      </c>
      <c r="E1684">
        <f t="shared" si="162"/>
        <v>58200</v>
      </c>
      <c r="F1684">
        <f t="shared" si="198"/>
        <v>51</v>
      </c>
      <c r="G1684">
        <f t="shared" si="198"/>
        <v>12.299999999999999</v>
      </c>
      <c r="H1684">
        <f t="shared" si="198"/>
        <v>31800</v>
      </c>
      <c r="I1684">
        <f t="shared" si="163"/>
        <v>59200</v>
      </c>
      <c r="J1684">
        <f t="shared" si="199"/>
        <v>53.599999999999994</v>
      </c>
      <c r="K1684">
        <f t="shared" si="199"/>
        <v>14.399999999999999</v>
      </c>
      <c r="L1684">
        <f t="shared" si="199"/>
        <v>30600</v>
      </c>
      <c r="M1684">
        <f t="shared" si="164"/>
        <v>60200</v>
      </c>
      <c r="N1684">
        <f t="shared" si="200"/>
        <v>51</v>
      </c>
      <c r="O1684">
        <f t="shared" si="200"/>
        <v>17.600000000000001</v>
      </c>
      <c r="P1684">
        <f t="shared" si="200"/>
        <v>32800</v>
      </c>
      <c r="Q1684">
        <f t="shared" si="165"/>
        <v>57900</v>
      </c>
      <c r="R1684">
        <f t="shared" si="201"/>
        <v>56.5</v>
      </c>
      <c r="S1684">
        <f t="shared" si="201"/>
        <v>19.899999999999999</v>
      </c>
      <c r="T1684">
        <f t="shared" si="201"/>
        <v>27500</v>
      </c>
      <c r="U1684">
        <f t="shared" si="166"/>
        <v>60600</v>
      </c>
      <c r="V1684">
        <f t="shared" si="202"/>
        <v>45.4</v>
      </c>
      <c r="W1684">
        <f t="shared" si="202"/>
        <v>18.600000000000001</v>
      </c>
      <c r="X1684">
        <f t="shared" si="202"/>
        <v>28500</v>
      </c>
      <c r="Y1684">
        <f t="shared" si="167"/>
        <v>59900</v>
      </c>
      <c r="Z1684">
        <f t="shared" si="203"/>
        <v>47.599999999999994</v>
      </c>
      <c r="AA1684">
        <f t="shared" si="203"/>
        <v>20.099999999999998</v>
      </c>
      <c r="AB1684">
        <f t="shared" si="203"/>
        <v>30000</v>
      </c>
      <c r="AC1684">
        <f t="shared" si="168"/>
        <v>61900</v>
      </c>
      <c r="AD1684">
        <f t="shared" si="204"/>
        <v>48.3</v>
      </c>
      <c r="AE1684">
        <f t="shared" si="204"/>
        <v>20.7</v>
      </c>
      <c r="AF1684">
        <f t="shared" si="204"/>
        <v>29500</v>
      </c>
      <c r="AG1684">
        <f t="shared" si="169"/>
        <v>57200</v>
      </c>
      <c r="AH1684">
        <f t="shared" si="205"/>
        <v>51.7</v>
      </c>
      <c r="AI1684">
        <f t="shared" si="205"/>
        <v>18</v>
      </c>
      <c r="AJ1684">
        <f t="shared" si="205"/>
        <v>32100</v>
      </c>
      <c r="AK1684">
        <f t="shared" si="170"/>
        <v>59500</v>
      </c>
      <c r="AL1684">
        <f t="shared" si="206"/>
        <v>54.099999999999994</v>
      </c>
      <c r="AM1684">
        <f t="shared" si="206"/>
        <v>21.8</v>
      </c>
      <c r="AN1684">
        <f t="shared" si="206"/>
        <v>35700</v>
      </c>
      <c r="AO1684">
        <f t="shared" si="171"/>
        <v>64100</v>
      </c>
      <c r="AP1684">
        <f t="shared" si="207"/>
        <v>55.7</v>
      </c>
      <c r="AQ1684">
        <f t="shared" si="207"/>
        <v>20.6</v>
      </c>
      <c r="AR1684">
        <f t="shared" si="207"/>
        <v>39200</v>
      </c>
      <c r="AS1684">
        <f t="shared" si="172"/>
        <v>63500</v>
      </c>
      <c r="AT1684">
        <f t="shared" si="208"/>
        <v>61.699999999999996</v>
      </c>
      <c r="AU1684">
        <f t="shared" si="208"/>
        <v>23.6</v>
      </c>
      <c r="AV1684">
        <f t="shared" si="208"/>
        <v>36300</v>
      </c>
      <c r="AW1684">
        <f t="shared" si="173"/>
        <v>59400</v>
      </c>
      <c r="AX1684">
        <f t="shared" si="209"/>
        <v>61.2</v>
      </c>
      <c r="AY1684">
        <f t="shared" si="209"/>
        <v>24.6</v>
      </c>
      <c r="AZ1684">
        <f t="shared" si="209"/>
        <v>39000</v>
      </c>
      <c r="BA1684">
        <f t="shared" si="174"/>
        <v>65500</v>
      </c>
      <c r="BB1684">
        <f t="shared" si="210"/>
        <v>59.5</v>
      </c>
      <c r="BC1684">
        <f t="shared" si="210"/>
        <v>24.8</v>
      </c>
      <c r="BD1684">
        <f t="shared" si="210"/>
        <v>36200</v>
      </c>
      <c r="BE1684">
        <f t="shared" si="175"/>
        <v>64500</v>
      </c>
      <c r="BF1684">
        <f t="shared" si="211"/>
        <v>56.2</v>
      </c>
      <c r="BG1684">
        <f t="shared" si="211"/>
        <v>19.5</v>
      </c>
      <c r="BH1684">
        <f t="shared" si="211"/>
        <v>34800</v>
      </c>
      <c r="BI1684">
        <f t="shared" si="176"/>
        <v>65600</v>
      </c>
      <c r="BJ1684">
        <f t="shared" si="212"/>
        <v>53</v>
      </c>
      <c r="BK1684">
        <f t="shared" si="212"/>
        <v>19.8</v>
      </c>
      <c r="BL1684">
        <f t="shared" si="212"/>
        <v>38400</v>
      </c>
      <c r="BM1684">
        <f t="shared" si="177"/>
        <v>70900</v>
      </c>
      <c r="BN1684">
        <f t="shared" si="213"/>
        <v>54</v>
      </c>
      <c r="BO1684">
        <f t="shared" si="213"/>
        <v>22.4</v>
      </c>
      <c r="BP1684">
        <f t="shared" si="213"/>
        <v>41700</v>
      </c>
      <c r="BQ1684">
        <f t="shared" si="178"/>
        <v>66900</v>
      </c>
      <c r="BR1684">
        <f t="shared" si="214"/>
        <v>62.5</v>
      </c>
      <c r="BS1684">
        <f t="shared" si="214"/>
        <v>20.700000000000003</v>
      </c>
      <c r="BT1684">
        <f t="shared" si="214"/>
        <v>32600</v>
      </c>
      <c r="BU1684">
        <f t="shared" si="179"/>
        <v>60600</v>
      </c>
      <c r="BV1684">
        <f t="shared" si="180"/>
        <v>54.2</v>
      </c>
    </row>
    <row r="1685" spans="1:74" x14ac:dyDescent="0.3">
      <c r="A1685" t="s">
        <v>296</v>
      </c>
      <c r="B1685" t="str">
        <f>VLOOKUP(A1685,'class and classification'!$A$1:$B$338,2,FALSE)</f>
        <v>Urban with Significant Rural</v>
      </c>
      <c r="C1685" t="str">
        <f>VLOOKUP(A1685,'class and classification'!$A$1:$C$338,3,FALSE)</f>
        <v>SD</v>
      </c>
      <c r="D1685">
        <f t="shared" si="161"/>
        <v>13200</v>
      </c>
      <c r="E1685">
        <f t="shared" si="162"/>
        <v>31300</v>
      </c>
      <c r="F1685">
        <f t="shared" si="198"/>
        <v>41.8</v>
      </c>
      <c r="G1685">
        <f t="shared" si="198"/>
        <v>12.4</v>
      </c>
      <c r="H1685">
        <f t="shared" si="198"/>
        <v>13500</v>
      </c>
      <c r="I1685">
        <f t="shared" si="163"/>
        <v>32500</v>
      </c>
      <c r="J1685">
        <f t="shared" si="199"/>
        <v>41.699999999999996</v>
      </c>
      <c r="K1685">
        <f t="shared" si="199"/>
        <v>12.500000000000002</v>
      </c>
      <c r="L1685">
        <f t="shared" si="199"/>
        <v>12800</v>
      </c>
      <c r="M1685">
        <f t="shared" si="164"/>
        <v>32700</v>
      </c>
      <c r="N1685">
        <f t="shared" si="200"/>
        <v>38.9</v>
      </c>
      <c r="O1685">
        <f t="shared" si="200"/>
        <v>11.7</v>
      </c>
      <c r="P1685">
        <f t="shared" si="200"/>
        <v>15100</v>
      </c>
      <c r="Q1685">
        <f t="shared" si="165"/>
        <v>33300</v>
      </c>
      <c r="R1685">
        <f t="shared" si="201"/>
        <v>45.3</v>
      </c>
      <c r="S1685">
        <f t="shared" si="201"/>
        <v>18.3</v>
      </c>
      <c r="T1685">
        <f t="shared" si="201"/>
        <v>14600</v>
      </c>
      <c r="U1685">
        <f t="shared" si="166"/>
        <v>35300</v>
      </c>
      <c r="V1685">
        <f t="shared" si="202"/>
        <v>41.3</v>
      </c>
      <c r="W1685">
        <f t="shared" si="202"/>
        <v>14.2</v>
      </c>
      <c r="X1685">
        <f t="shared" si="202"/>
        <v>14700</v>
      </c>
      <c r="Y1685">
        <f t="shared" si="167"/>
        <v>35800</v>
      </c>
      <c r="Z1685">
        <f t="shared" si="203"/>
        <v>41.2</v>
      </c>
      <c r="AA1685">
        <f t="shared" si="203"/>
        <v>13.4</v>
      </c>
      <c r="AB1685">
        <f t="shared" si="203"/>
        <v>18300</v>
      </c>
      <c r="AC1685">
        <f t="shared" si="168"/>
        <v>33900</v>
      </c>
      <c r="AD1685">
        <f t="shared" si="204"/>
        <v>53.800000000000004</v>
      </c>
      <c r="AE1685">
        <f t="shared" si="204"/>
        <v>21.6</v>
      </c>
      <c r="AF1685">
        <f t="shared" si="204"/>
        <v>19400</v>
      </c>
      <c r="AG1685">
        <f t="shared" si="169"/>
        <v>36100</v>
      </c>
      <c r="AH1685">
        <f t="shared" si="205"/>
        <v>53.5</v>
      </c>
      <c r="AI1685">
        <f t="shared" si="205"/>
        <v>23.700000000000003</v>
      </c>
      <c r="AJ1685">
        <f t="shared" si="205"/>
        <v>16700</v>
      </c>
      <c r="AK1685">
        <f t="shared" si="170"/>
        <v>36400</v>
      </c>
      <c r="AL1685">
        <f t="shared" si="206"/>
        <v>46.000000000000007</v>
      </c>
      <c r="AM1685">
        <f t="shared" si="206"/>
        <v>16</v>
      </c>
      <c r="AN1685">
        <f t="shared" si="206"/>
        <v>15500</v>
      </c>
      <c r="AO1685">
        <f t="shared" si="171"/>
        <v>36500</v>
      </c>
      <c r="AP1685">
        <f t="shared" si="207"/>
        <v>42.400000000000006</v>
      </c>
      <c r="AQ1685">
        <f t="shared" si="207"/>
        <v>19.600000000000001</v>
      </c>
      <c r="AR1685">
        <f t="shared" si="207"/>
        <v>14800</v>
      </c>
      <c r="AS1685">
        <f t="shared" si="172"/>
        <v>33000</v>
      </c>
      <c r="AT1685">
        <f t="shared" si="208"/>
        <v>45.3</v>
      </c>
      <c r="AU1685">
        <f t="shared" si="208"/>
        <v>8.3000000000000007</v>
      </c>
      <c r="AV1685">
        <f t="shared" si="208"/>
        <v>16300</v>
      </c>
      <c r="AW1685">
        <f t="shared" si="173"/>
        <v>36700</v>
      </c>
      <c r="AX1685">
        <f t="shared" si="209"/>
        <v>44.5</v>
      </c>
      <c r="AY1685">
        <f t="shared" si="209"/>
        <v>9.6999999999999993</v>
      </c>
      <c r="AZ1685">
        <f t="shared" si="209"/>
        <v>17400</v>
      </c>
      <c r="BA1685">
        <f t="shared" si="174"/>
        <v>37300</v>
      </c>
      <c r="BB1685">
        <f t="shared" si="210"/>
        <v>46.8</v>
      </c>
      <c r="BC1685">
        <f t="shared" si="210"/>
        <v>22.700000000000003</v>
      </c>
      <c r="BD1685">
        <f t="shared" si="210"/>
        <v>17500</v>
      </c>
      <c r="BE1685">
        <f t="shared" si="175"/>
        <v>36300</v>
      </c>
      <c r="BF1685">
        <f t="shared" si="211"/>
        <v>48.500000000000007</v>
      </c>
      <c r="BG1685">
        <f t="shared" si="211"/>
        <v>14.9</v>
      </c>
      <c r="BH1685">
        <f t="shared" si="211"/>
        <v>19800</v>
      </c>
      <c r="BI1685">
        <f t="shared" si="176"/>
        <v>40800</v>
      </c>
      <c r="BJ1685">
        <f t="shared" si="212"/>
        <v>48.199999999999996</v>
      </c>
      <c r="BK1685">
        <f t="shared" si="212"/>
        <v>25</v>
      </c>
      <c r="BL1685">
        <f t="shared" si="212"/>
        <v>15600</v>
      </c>
      <c r="BM1685">
        <f t="shared" si="177"/>
        <v>37300</v>
      </c>
      <c r="BN1685">
        <f t="shared" si="213"/>
        <v>41.900000000000006</v>
      </c>
      <c r="BO1685">
        <f t="shared" si="213"/>
        <v>10.6</v>
      </c>
      <c r="BP1685">
        <f t="shared" si="213"/>
        <v>17600</v>
      </c>
      <c r="BQ1685">
        <f t="shared" si="178"/>
        <v>32800</v>
      </c>
      <c r="BR1685">
        <f t="shared" si="214"/>
        <v>53.6</v>
      </c>
      <c r="BS1685">
        <f t="shared" si="214"/>
        <v>0</v>
      </c>
      <c r="BT1685">
        <f t="shared" si="214"/>
        <v>19900</v>
      </c>
      <c r="BU1685">
        <f t="shared" si="179"/>
        <v>38800</v>
      </c>
      <c r="BV1685">
        <f t="shared" si="180"/>
        <v>51.2</v>
      </c>
    </row>
    <row r="1686" spans="1:74" x14ac:dyDescent="0.3">
      <c r="A1686" t="s">
        <v>297</v>
      </c>
      <c r="B1686" t="str">
        <f>VLOOKUP(A1686,'class and classification'!$A$1:$B$338,2,FALSE)</f>
        <v>Predominantly Urban</v>
      </c>
      <c r="C1686" t="str">
        <f>VLOOKUP(A1686,'class and classification'!$A$1:$C$338,3,FALSE)</f>
        <v>SD</v>
      </c>
      <c r="D1686">
        <f t="shared" si="161"/>
        <v>22700</v>
      </c>
      <c r="E1686">
        <f t="shared" si="162"/>
        <v>44500</v>
      </c>
      <c r="F1686">
        <f t="shared" si="198"/>
        <v>50.9</v>
      </c>
      <c r="G1686">
        <f t="shared" si="198"/>
        <v>12.2</v>
      </c>
      <c r="H1686">
        <f t="shared" si="198"/>
        <v>21100</v>
      </c>
      <c r="I1686">
        <f t="shared" si="163"/>
        <v>48800</v>
      </c>
      <c r="J1686">
        <f t="shared" si="199"/>
        <v>43.4</v>
      </c>
      <c r="K1686">
        <f t="shared" si="199"/>
        <v>12.2</v>
      </c>
      <c r="L1686">
        <f t="shared" si="199"/>
        <v>24700</v>
      </c>
      <c r="M1686">
        <f t="shared" si="164"/>
        <v>48300</v>
      </c>
      <c r="N1686">
        <f t="shared" si="200"/>
        <v>50.9</v>
      </c>
      <c r="O1686">
        <f t="shared" si="200"/>
        <v>20.5</v>
      </c>
      <c r="P1686">
        <f t="shared" si="200"/>
        <v>23300</v>
      </c>
      <c r="Q1686">
        <f t="shared" si="165"/>
        <v>46500</v>
      </c>
      <c r="R1686">
        <f t="shared" si="201"/>
        <v>50.3</v>
      </c>
      <c r="S1686">
        <f t="shared" si="201"/>
        <v>20.799999999999997</v>
      </c>
      <c r="T1686">
        <f t="shared" si="201"/>
        <v>23500</v>
      </c>
      <c r="U1686">
        <f t="shared" si="166"/>
        <v>48500</v>
      </c>
      <c r="V1686">
        <f t="shared" si="202"/>
        <v>48.699999999999996</v>
      </c>
      <c r="W1686">
        <f t="shared" si="202"/>
        <v>20.9</v>
      </c>
      <c r="X1686">
        <f t="shared" si="202"/>
        <v>23500</v>
      </c>
      <c r="Y1686">
        <f t="shared" si="167"/>
        <v>47200</v>
      </c>
      <c r="Z1686">
        <f t="shared" si="203"/>
        <v>49.9</v>
      </c>
      <c r="AA1686">
        <f t="shared" si="203"/>
        <v>21.5</v>
      </c>
      <c r="AB1686">
        <f t="shared" si="203"/>
        <v>19500</v>
      </c>
      <c r="AC1686">
        <f t="shared" si="168"/>
        <v>46700</v>
      </c>
      <c r="AD1686">
        <f t="shared" si="204"/>
        <v>41.900000000000006</v>
      </c>
      <c r="AE1686">
        <f t="shared" si="204"/>
        <v>17.100000000000001</v>
      </c>
      <c r="AF1686">
        <f t="shared" si="204"/>
        <v>23600</v>
      </c>
      <c r="AG1686">
        <f t="shared" si="169"/>
        <v>48600</v>
      </c>
      <c r="AH1686">
        <f t="shared" si="205"/>
        <v>48.7</v>
      </c>
      <c r="AI1686">
        <f t="shared" si="205"/>
        <v>24</v>
      </c>
      <c r="AJ1686">
        <f t="shared" si="205"/>
        <v>30500</v>
      </c>
      <c r="AK1686">
        <f t="shared" si="170"/>
        <v>49000</v>
      </c>
      <c r="AL1686">
        <f t="shared" si="206"/>
        <v>62.4</v>
      </c>
      <c r="AM1686">
        <f t="shared" si="206"/>
        <v>20.399999999999999</v>
      </c>
      <c r="AN1686">
        <f t="shared" si="206"/>
        <v>25200</v>
      </c>
      <c r="AO1686">
        <f t="shared" si="171"/>
        <v>47300</v>
      </c>
      <c r="AP1686">
        <f t="shared" si="207"/>
        <v>53.2</v>
      </c>
      <c r="AQ1686">
        <f t="shared" si="207"/>
        <v>19.299999999999997</v>
      </c>
      <c r="AR1686">
        <f t="shared" si="207"/>
        <v>23300</v>
      </c>
      <c r="AS1686">
        <f t="shared" si="172"/>
        <v>48000</v>
      </c>
      <c r="AT1686">
        <f t="shared" si="208"/>
        <v>48.8</v>
      </c>
      <c r="AU1686">
        <f t="shared" si="208"/>
        <v>20.2</v>
      </c>
      <c r="AV1686">
        <f t="shared" si="208"/>
        <v>19600</v>
      </c>
      <c r="AW1686">
        <f t="shared" si="173"/>
        <v>48000</v>
      </c>
      <c r="AX1686">
        <f t="shared" si="209"/>
        <v>40.900000000000006</v>
      </c>
      <c r="AY1686">
        <f t="shared" si="209"/>
        <v>13.3</v>
      </c>
      <c r="AZ1686">
        <f t="shared" si="209"/>
        <v>23100</v>
      </c>
      <c r="BA1686">
        <f t="shared" si="174"/>
        <v>47900</v>
      </c>
      <c r="BB1686">
        <f t="shared" si="210"/>
        <v>48.5</v>
      </c>
      <c r="BC1686">
        <f t="shared" si="210"/>
        <v>19.8</v>
      </c>
      <c r="BD1686">
        <f t="shared" si="210"/>
        <v>21700</v>
      </c>
      <c r="BE1686">
        <f t="shared" si="175"/>
        <v>44200</v>
      </c>
      <c r="BF1686">
        <f t="shared" si="211"/>
        <v>49.2</v>
      </c>
      <c r="BG1686">
        <f t="shared" si="211"/>
        <v>19.399999999999999</v>
      </c>
      <c r="BH1686">
        <f t="shared" si="211"/>
        <v>24200</v>
      </c>
      <c r="BI1686">
        <f t="shared" si="176"/>
        <v>50000</v>
      </c>
      <c r="BJ1686">
        <f t="shared" si="212"/>
        <v>48.4</v>
      </c>
      <c r="BK1686">
        <f t="shared" si="212"/>
        <v>23.3</v>
      </c>
      <c r="BL1686">
        <f t="shared" si="212"/>
        <v>22000</v>
      </c>
      <c r="BM1686">
        <f t="shared" si="177"/>
        <v>44900</v>
      </c>
      <c r="BN1686">
        <f t="shared" si="213"/>
        <v>49.2</v>
      </c>
      <c r="BO1686">
        <f t="shared" si="213"/>
        <v>19.399999999999999</v>
      </c>
      <c r="BP1686">
        <f t="shared" si="213"/>
        <v>25300</v>
      </c>
      <c r="BQ1686">
        <f t="shared" si="178"/>
        <v>48200</v>
      </c>
      <c r="BR1686">
        <f t="shared" si="214"/>
        <v>52.5</v>
      </c>
      <c r="BS1686">
        <f t="shared" si="214"/>
        <v>15</v>
      </c>
      <c r="BT1686">
        <f t="shared" si="214"/>
        <v>25700</v>
      </c>
      <c r="BU1686">
        <f t="shared" si="179"/>
        <v>48700</v>
      </c>
      <c r="BV1686">
        <f t="shared" si="180"/>
        <v>52.8</v>
      </c>
    </row>
    <row r="1687" spans="1:74" x14ac:dyDescent="0.3">
      <c r="A1687" t="s">
        <v>298</v>
      </c>
      <c r="B1687" t="str">
        <f>VLOOKUP(A1687,'class and classification'!$A$1:$B$338,2,FALSE)</f>
        <v>Predominantly Rural</v>
      </c>
      <c r="C1687" t="str">
        <f>VLOOKUP(A1687,'class and classification'!$A$1:$C$338,3,FALSE)</f>
        <v>SD</v>
      </c>
      <c r="D1687">
        <f t="shared" si="161"/>
        <v>19600</v>
      </c>
      <c r="E1687">
        <f t="shared" si="162"/>
        <v>34400</v>
      </c>
      <c r="F1687">
        <f t="shared" ref="F1687:H1706" si="215">SUMIF($A$10:$A$1475,$A1687,F$10:F$1475)</f>
        <v>56.900000000000006</v>
      </c>
      <c r="G1687">
        <f t="shared" si="215"/>
        <v>11.5</v>
      </c>
      <c r="H1687">
        <f t="shared" si="215"/>
        <v>19200</v>
      </c>
      <c r="I1687">
        <f t="shared" si="163"/>
        <v>35600</v>
      </c>
      <c r="J1687">
        <f t="shared" ref="J1687:L1706" si="216">SUMIF($A$10:$A$1475,$A1687,J$10:J$1475)</f>
        <v>53.9</v>
      </c>
      <c r="K1687">
        <f t="shared" si="216"/>
        <v>12.600000000000001</v>
      </c>
      <c r="L1687">
        <f t="shared" si="216"/>
        <v>17700</v>
      </c>
      <c r="M1687">
        <f t="shared" si="164"/>
        <v>32000</v>
      </c>
      <c r="N1687">
        <f t="shared" ref="N1687:P1706" si="217">SUMIF($A$10:$A$1475,$A1687,N$10:N$1475)</f>
        <v>55.400000000000006</v>
      </c>
      <c r="O1687">
        <f t="shared" si="217"/>
        <v>20.8</v>
      </c>
      <c r="P1687">
        <f t="shared" si="217"/>
        <v>16000</v>
      </c>
      <c r="Q1687">
        <f t="shared" si="165"/>
        <v>31400</v>
      </c>
      <c r="R1687">
        <f t="shared" ref="R1687:T1706" si="218">SUMIF($A$10:$A$1475,$A1687,R$10:R$1475)</f>
        <v>50.900000000000006</v>
      </c>
      <c r="S1687">
        <f t="shared" si="218"/>
        <v>25.700000000000003</v>
      </c>
      <c r="T1687">
        <f t="shared" si="218"/>
        <v>19600</v>
      </c>
      <c r="U1687">
        <f t="shared" si="166"/>
        <v>35000</v>
      </c>
      <c r="V1687">
        <f t="shared" ref="V1687:X1706" si="219">SUMIF($A$10:$A$1475,$A1687,V$10:V$1475)</f>
        <v>56.000000000000007</v>
      </c>
      <c r="W1687">
        <f t="shared" si="219"/>
        <v>25.000000000000004</v>
      </c>
      <c r="X1687">
        <f t="shared" si="219"/>
        <v>17200</v>
      </c>
      <c r="Y1687">
        <f t="shared" si="167"/>
        <v>32400</v>
      </c>
      <c r="Z1687">
        <f t="shared" ref="Z1687:AB1706" si="220">SUMIF($A$10:$A$1475,$A1687,Z$10:Z$1475)</f>
        <v>53.100000000000009</v>
      </c>
      <c r="AA1687">
        <f t="shared" si="220"/>
        <v>26.900000000000002</v>
      </c>
      <c r="AB1687">
        <f t="shared" si="220"/>
        <v>22800</v>
      </c>
      <c r="AC1687">
        <f t="shared" si="168"/>
        <v>34700</v>
      </c>
      <c r="AD1687">
        <f t="shared" ref="AD1687:AF1706" si="221">SUMIF($A$10:$A$1475,$A1687,AD$10:AD$1475)</f>
        <v>65.699999999999989</v>
      </c>
      <c r="AE1687">
        <f t="shared" si="221"/>
        <v>25.2</v>
      </c>
      <c r="AF1687">
        <f t="shared" si="221"/>
        <v>24900</v>
      </c>
      <c r="AG1687">
        <f t="shared" si="169"/>
        <v>34800</v>
      </c>
      <c r="AH1687">
        <f t="shared" ref="AH1687:AJ1706" si="222">SUMIF($A$10:$A$1475,$A1687,AH$10:AH$1475)</f>
        <v>71.3</v>
      </c>
      <c r="AI1687">
        <f t="shared" si="222"/>
        <v>32.5</v>
      </c>
      <c r="AJ1687">
        <f t="shared" si="222"/>
        <v>16900</v>
      </c>
      <c r="AK1687">
        <f t="shared" si="170"/>
        <v>31500</v>
      </c>
      <c r="AL1687">
        <f t="shared" ref="AL1687:AN1706" si="223">SUMIF($A$10:$A$1475,$A1687,AL$10:AL$1475)</f>
        <v>53.900000000000006</v>
      </c>
      <c r="AM1687">
        <f t="shared" si="223"/>
        <v>10.4</v>
      </c>
      <c r="AN1687">
        <f t="shared" si="223"/>
        <v>20800</v>
      </c>
      <c r="AO1687">
        <f t="shared" si="171"/>
        <v>34300</v>
      </c>
      <c r="AP1687">
        <f t="shared" ref="AP1687:AR1706" si="224">SUMIF($A$10:$A$1475,$A1687,AP$10:AP$1475)</f>
        <v>60.5</v>
      </c>
      <c r="AQ1687">
        <f t="shared" si="224"/>
        <v>23.4</v>
      </c>
      <c r="AR1687">
        <f t="shared" si="224"/>
        <v>21200</v>
      </c>
      <c r="AS1687">
        <f t="shared" si="172"/>
        <v>35000</v>
      </c>
      <c r="AT1687">
        <f t="shared" ref="AT1687:AV1706" si="225">SUMIF($A$10:$A$1475,$A1687,AT$10:AT$1475)</f>
        <v>60.599999999999994</v>
      </c>
      <c r="AU1687">
        <f t="shared" si="225"/>
        <v>28.5</v>
      </c>
      <c r="AV1687">
        <f t="shared" si="225"/>
        <v>23400</v>
      </c>
      <c r="AW1687">
        <f t="shared" si="173"/>
        <v>38300</v>
      </c>
      <c r="AX1687">
        <f t="shared" ref="AX1687:AZ1706" si="226">SUMIF($A$10:$A$1475,$A1687,AX$10:AX$1475)</f>
        <v>61.1</v>
      </c>
      <c r="AY1687">
        <f t="shared" si="226"/>
        <v>21.5</v>
      </c>
      <c r="AZ1687">
        <f t="shared" si="226"/>
        <v>20500</v>
      </c>
      <c r="BA1687">
        <f t="shared" si="174"/>
        <v>38100</v>
      </c>
      <c r="BB1687">
        <f t="shared" ref="BB1687:BD1706" si="227">SUMIF($A$10:$A$1475,$A1687,BB$10:BB$1475)</f>
        <v>53.9</v>
      </c>
      <c r="BC1687">
        <f t="shared" si="227"/>
        <v>22.1</v>
      </c>
      <c r="BD1687">
        <f t="shared" si="227"/>
        <v>25500</v>
      </c>
      <c r="BE1687">
        <f t="shared" si="175"/>
        <v>34600</v>
      </c>
      <c r="BF1687">
        <f t="shared" ref="BF1687:BH1706" si="228">SUMIF($A$10:$A$1475,$A1687,BF$10:BF$1475)</f>
        <v>73.899999999999991</v>
      </c>
      <c r="BG1687">
        <f t="shared" si="228"/>
        <v>25.6</v>
      </c>
      <c r="BH1687">
        <f t="shared" si="228"/>
        <v>25100</v>
      </c>
      <c r="BI1687">
        <f t="shared" si="176"/>
        <v>38000</v>
      </c>
      <c r="BJ1687">
        <f t="shared" ref="BJ1687:BL1706" si="229">SUMIF($A$10:$A$1475,$A1687,BJ$10:BJ$1475)</f>
        <v>66</v>
      </c>
      <c r="BK1687">
        <f t="shared" si="229"/>
        <v>26.700000000000003</v>
      </c>
      <c r="BL1687">
        <f t="shared" si="229"/>
        <v>24200</v>
      </c>
      <c r="BM1687">
        <f t="shared" si="177"/>
        <v>36900</v>
      </c>
      <c r="BN1687">
        <f t="shared" ref="BN1687:BP1706" si="230">SUMIF($A$10:$A$1475,$A1687,BN$10:BN$1475)</f>
        <v>65.600000000000009</v>
      </c>
      <c r="BO1687">
        <f t="shared" si="230"/>
        <v>30</v>
      </c>
      <c r="BP1687">
        <f t="shared" si="230"/>
        <v>22900</v>
      </c>
      <c r="BQ1687">
        <f t="shared" si="178"/>
        <v>31300</v>
      </c>
      <c r="BR1687">
        <f t="shared" ref="BR1687:BT1706" si="231">SUMIF($A$10:$A$1475,$A1687,BR$10:BR$1475)</f>
        <v>73.3</v>
      </c>
      <c r="BS1687">
        <f t="shared" si="231"/>
        <v>26.9</v>
      </c>
      <c r="BT1687">
        <f t="shared" si="231"/>
        <v>16400</v>
      </c>
      <c r="BU1687">
        <f t="shared" si="179"/>
        <v>29300</v>
      </c>
      <c r="BV1687">
        <f t="shared" si="180"/>
        <v>55.7</v>
      </c>
    </row>
    <row r="1688" spans="1:74" x14ac:dyDescent="0.3">
      <c r="A1688" t="s">
        <v>299</v>
      </c>
      <c r="B1688" t="str">
        <f>VLOOKUP(A1688,'class and classification'!$A$1:$B$338,2,FALSE)</f>
        <v>Predominantly Urban</v>
      </c>
      <c r="C1688" t="str">
        <f>VLOOKUP(A1688,'class and classification'!$A$1:$C$338,3,FALSE)</f>
        <v>SD</v>
      </c>
      <c r="D1688">
        <f t="shared" si="161"/>
        <v>28700</v>
      </c>
      <c r="E1688">
        <f t="shared" si="162"/>
        <v>56900</v>
      </c>
      <c r="F1688">
        <f t="shared" si="215"/>
        <v>50.399999999999991</v>
      </c>
      <c r="G1688">
        <f t="shared" si="215"/>
        <v>12.100000000000001</v>
      </c>
      <c r="H1688">
        <f t="shared" si="215"/>
        <v>27600</v>
      </c>
      <c r="I1688">
        <f t="shared" si="163"/>
        <v>54600</v>
      </c>
      <c r="J1688">
        <f t="shared" si="216"/>
        <v>50.599999999999994</v>
      </c>
      <c r="K1688">
        <f t="shared" si="216"/>
        <v>13.399999999999999</v>
      </c>
      <c r="L1688">
        <f t="shared" si="216"/>
        <v>26400</v>
      </c>
      <c r="M1688">
        <f t="shared" si="164"/>
        <v>55000</v>
      </c>
      <c r="N1688">
        <f t="shared" si="217"/>
        <v>48</v>
      </c>
      <c r="O1688">
        <f t="shared" si="217"/>
        <v>18</v>
      </c>
      <c r="P1688">
        <f t="shared" si="217"/>
        <v>25800</v>
      </c>
      <c r="Q1688">
        <f t="shared" si="165"/>
        <v>56900</v>
      </c>
      <c r="R1688">
        <f t="shared" si="218"/>
        <v>45.300000000000004</v>
      </c>
      <c r="S1688">
        <f t="shared" si="218"/>
        <v>18.399999999999999</v>
      </c>
      <c r="T1688">
        <f t="shared" si="218"/>
        <v>27300</v>
      </c>
      <c r="U1688">
        <f t="shared" si="166"/>
        <v>55900</v>
      </c>
      <c r="V1688">
        <f t="shared" si="219"/>
        <v>49</v>
      </c>
      <c r="W1688">
        <f t="shared" si="219"/>
        <v>18.700000000000003</v>
      </c>
      <c r="X1688">
        <f t="shared" si="219"/>
        <v>27400</v>
      </c>
      <c r="Y1688">
        <f t="shared" si="167"/>
        <v>54800</v>
      </c>
      <c r="Z1688">
        <f t="shared" si="220"/>
        <v>50.1</v>
      </c>
      <c r="AA1688">
        <f t="shared" si="220"/>
        <v>20.6</v>
      </c>
      <c r="AB1688">
        <f t="shared" si="220"/>
        <v>30400</v>
      </c>
      <c r="AC1688">
        <f t="shared" si="168"/>
        <v>53200</v>
      </c>
      <c r="AD1688">
        <f t="shared" si="221"/>
        <v>57.199999999999996</v>
      </c>
      <c r="AE1688">
        <f t="shared" si="221"/>
        <v>24.4</v>
      </c>
      <c r="AF1688">
        <f t="shared" si="221"/>
        <v>27800</v>
      </c>
      <c r="AG1688">
        <f t="shared" si="169"/>
        <v>51800</v>
      </c>
      <c r="AH1688">
        <f t="shared" si="222"/>
        <v>53.7</v>
      </c>
      <c r="AI1688">
        <f t="shared" si="222"/>
        <v>23.9</v>
      </c>
      <c r="AJ1688">
        <f t="shared" si="222"/>
        <v>31100</v>
      </c>
      <c r="AK1688">
        <f t="shared" si="170"/>
        <v>60800</v>
      </c>
      <c r="AL1688">
        <f t="shared" si="223"/>
        <v>50.9</v>
      </c>
      <c r="AM1688">
        <f t="shared" si="223"/>
        <v>22.8</v>
      </c>
      <c r="AN1688">
        <f t="shared" si="223"/>
        <v>26800</v>
      </c>
      <c r="AO1688">
        <f t="shared" si="171"/>
        <v>53100</v>
      </c>
      <c r="AP1688">
        <f t="shared" si="224"/>
        <v>50.599999999999994</v>
      </c>
      <c r="AQ1688">
        <f t="shared" si="224"/>
        <v>15</v>
      </c>
      <c r="AR1688">
        <f t="shared" si="224"/>
        <v>31100</v>
      </c>
      <c r="AS1688">
        <f t="shared" si="172"/>
        <v>55400</v>
      </c>
      <c r="AT1688">
        <f t="shared" si="225"/>
        <v>56.4</v>
      </c>
      <c r="AU1688">
        <f t="shared" si="225"/>
        <v>23.200000000000003</v>
      </c>
      <c r="AV1688">
        <f t="shared" si="225"/>
        <v>33000</v>
      </c>
      <c r="AW1688">
        <f t="shared" si="173"/>
        <v>60600</v>
      </c>
      <c r="AX1688">
        <f t="shared" si="226"/>
        <v>54.4</v>
      </c>
      <c r="AY1688">
        <f t="shared" si="226"/>
        <v>20.9</v>
      </c>
      <c r="AZ1688">
        <f t="shared" si="226"/>
        <v>33500</v>
      </c>
      <c r="BA1688">
        <f t="shared" si="174"/>
        <v>65400</v>
      </c>
      <c r="BB1688">
        <f t="shared" si="227"/>
        <v>51.2</v>
      </c>
      <c r="BC1688">
        <f t="shared" si="227"/>
        <v>18.899999999999999</v>
      </c>
      <c r="BD1688">
        <f t="shared" si="227"/>
        <v>31900</v>
      </c>
      <c r="BE1688">
        <f t="shared" si="175"/>
        <v>59800</v>
      </c>
      <c r="BF1688">
        <f t="shared" si="228"/>
        <v>53.399999999999991</v>
      </c>
      <c r="BG1688">
        <f t="shared" si="228"/>
        <v>24.4</v>
      </c>
      <c r="BH1688">
        <f t="shared" si="228"/>
        <v>31200</v>
      </c>
      <c r="BI1688">
        <f t="shared" si="176"/>
        <v>57200</v>
      </c>
      <c r="BJ1688">
        <f t="shared" si="229"/>
        <v>54.5</v>
      </c>
      <c r="BK1688">
        <f t="shared" si="229"/>
        <v>22.7</v>
      </c>
      <c r="BL1688">
        <f t="shared" si="229"/>
        <v>30800</v>
      </c>
      <c r="BM1688">
        <f t="shared" si="177"/>
        <v>60200</v>
      </c>
      <c r="BN1688">
        <f t="shared" si="230"/>
        <v>51</v>
      </c>
      <c r="BO1688">
        <f t="shared" si="230"/>
        <v>21.1</v>
      </c>
      <c r="BP1688">
        <f t="shared" si="230"/>
        <v>34300</v>
      </c>
      <c r="BQ1688">
        <f t="shared" si="178"/>
        <v>64300</v>
      </c>
      <c r="BR1688">
        <f t="shared" si="231"/>
        <v>53.3</v>
      </c>
      <c r="BS1688">
        <f t="shared" si="231"/>
        <v>20.7</v>
      </c>
      <c r="BT1688">
        <f t="shared" si="231"/>
        <v>35200</v>
      </c>
      <c r="BU1688">
        <f t="shared" si="179"/>
        <v>55500</v>
      </c>
      <c r="BV1688">
        <f t="shared" si="180"/>
        <v>63.4</v>
      </c>
    </row>
    <row r="1689" spans="1:74" x14ac:dyDescent="0.3">
      <c r="A1689" t="s">
        <v>300</v>
      </c>
      <c r="B1689" t="str">
        <f>VLOOKUP(A1689,'class and classification'!$A$1:$B$338,2,FALSE)</f>
        <v>Predominantly Rural</v>
      </c>
      <c r="C1689" t="str">
        <f>VLOOKUP(A1689,'class and classification'!$A$1:$C$338,3,FALSE)</f>
        <v>SD</v>
      </c>
      <c r="D1689">
        <f t="shared" si="161"/>
        <v>23000</v>
      </c>
      <c r="E1689">
        <f t="shared" si="162"/>
        <v>44000</v>
      </c>
      <c r="F1689">
        <f t="shared" si="215"/>
        <v>52</v>
      </c>
      <c r="G1689">
        <f t="shared" si="215"/>
        <v>12.399999999999999</v>
      </c>
      <c r="H1689">
        <f t="shared" si="215"/>
        <v>23300</v>
      </c>
      <c r="I1689">
        <f t="shared" si="163"/>
        <v>44100</v>
      </c>
      <c r="J1689">
        <f t="shared" si="216"/>
        <v>52.5</v>
      </c>
      <c r="K1689">
        <f t="shared" si="216"/>
        <v>13.1</v>
      </c>
      <c r="L1689">
        <f t="shared" si="216"/>
        <v>27000</v>
      </c>
      <c r="M1689">
        <f t="shared" si="164"/>
        <v>46300</v>
      </c>
      <c r="N1689">
        <f t="shared" si="217"/>
        <v>58.300000000000004</v>
      </c>
      <c r="O1689">
        <f t="shared" si="217"/>
        <v>23.2</v>
      </c>
      <c r="P1689">
        <f t="shared" si="217"/>
        <v>24700</v>
      </c>
      <c r="Q1689">
        <f t="shared" si="165"/>
        <v>47100</v>
      </c>
      <c r="R1689">
        <f t="shared" si="218"/>
        <v>52.4</v>
      </c>
      <c r="S1689">
        <f t="shared" si="218"/>
        <v>19.400000000000002</v>
      </c>
      <c r="T1689">
        <f t="shared" si="218"/>
        <v>24000</v>
      </c>
      <c r="U1689">
        <f t="shared" si="166"/>
        <v>46000</v>
      </c>
      <c r="V1689">
        <f t="shared" si="219"/>
        <v>52.1</v>
      </c>
      <c r="W1689">
        <f t="shared" si="219"/>
        <v>20.900000000000002</v>
      </c>
      <c r="X1689">
        <f t="shared" si="219"/>
        <v>27200</v>
      </c>
      <c r="Y1689">
        <f t="shared" si="167"/>
        <v>49700</v>
      </c>
      <c r="Z1689">
        <f t="shared" si="220"/>
        <v>54.7</v>
      </c>
      <c r="AA1689">
        <f t="shared" si="220"/>
        <v>21.1</v>
      </c>
      <c r="AB1689">
        <f t="shared" si="220"/>
        <v>27000</v>
      </c>
      <c r="AC1689">
        <f t="shared" si="168"/>
        <v>43400</v>
      </c>
      <c r="AD1689">
        <f t="shared" si="221"/>
        <v>62.4</v>
      </c>
      <c r="AE1689">
        <f t="shared" si="221"/>
        <v>23.3</v>
      </c>
      <c r="AF1689">
        <f t="shared" si="221"/>
        <v>29200</v>
      </c>
      <c r="AG1689">
        <f t="shared" si="169"/>
        <v>45900</v>
      </c>
      <c r="AH1689">
        <f t="shared" si="222"/>
        <v>63.7</v>
      </c>
      <c r="AI1689">
        <f t="shared" si="222"/>
        <v>24.5</v>
      </c>
      <c r="AJ1689">
        <f t="shared" si="222"/>
        <v>22900</v>
      </c>
      <c r="AK1689">
        <f t="shared" si="170"/>
        <v>42500</v>
      </c>
      <c r="AL1689">
        <f t="shared" si="223"/>
        <v>53.800000000000004</v>
      </c>
      <c r="AM1689">
        <f t="shared" si="223"/>
        <v>24.4</v>
      </c>
      <c r="AN1689">
        <f t="shared" si="223"/>
        <v>23700</v>
      </c>
      <c r="AO1689">
        <f t="shared" si="171"/>
        <v>45500</v>
      </c>
      <c r="AP1689">
        <f t="shared" si="224"/>
        <v>52.099999999999994</v>
      </c>
      <c r="AQ1689">
        <f t="shared" si="224"/>
        <v>23.099999999999998</v>
      </c>
      <c r="AR1689">
        <f t="shared" si="224"/>
        <v>26700</v>
      </c>
      <c r="AS1689">
        <f t="shared" si="172"/>
        <v>43200</v>
      </c>
      <c r="AT1689">
        <f t="shared" si="225"/>
        <v>61.7</v>
      </c>
      <c r="AU1689">
        <f t="shared" si="225"/>
        <v>27.7</v>
      </c>
      <c r="AV1689">
        <f t="shared" si="225"/>
        <v>24100</v>
      </c>
      <c r="AW1689">
        <f t="shared" si="173"/>
        <v>46400</v>
      </c>
      <c r="AX1689">
        <f t="shared" si="226"/>
        <v>52.2</v>
      </c>
      <c r="AY1689">
        <f t="shared" si="226"/>
        <v>18.5</v>
      </c>
      <c r="AZ1689">
        <f t="shared" si="226"/>
        <v>25900</v>
      </c>
      <c r="BA1689">
        <f t="shared" si="174"/>
        <v>46000</v>
      </c>
      <c r="BB1689">
        <f t="shared" si="227"/>
        <v>56.199999999999996</v>
      </c>
      <c r="BC1689">
        <f t="shared" si="227"/>
        <v>19.7</v>
      </c>
      <c r="BD1689">
        <f t="shared" si="227"/>
        <v>29700</v>
      </c>
      <c r="BE1689">
        <f t="shared" si="175"/>
        <v>49600</v>
      </c>
      <c r="BF1689">
        <f t="shared" si="228"/>
        <v>59.8</v>
      </c>
      <c r="BG1689">
        <f t="shared" si="228"/>
        <v>24.6</v>
      </c>
      <c r="BH1689">
        <f t="shared" si="228"/>
        <v>24400</v>
      </c>
      <c r="BI1689">
        <f t="shared" si="176"/>
        <v>44600</v>
      </c>
      <c r="BJ1689">
        <f t="shared" si="229"/>
        <v>54.999999999999993</v>
      </c>
      <c r="BK1689">
        <f t="shared" si="229"/>
        <v>15.899999999999999</v>
      </c>
      <c r="BL1689">
        <f t="shared" si="229"/>
        <v>27100</v>
      </c>
      <c r="BM1689">
        <f t="shared" si="177"/>
        <v>44200</v>
      </c>
      <c r="BN1689">
        <f t="shared" si="230"/>
        <v>61.399999999999991</v>
      </c>
      <c r="BO1689">
        <f t="shared" si="230"/>
        <v>22.9</v>
      </c>
      <c r="BP1689">
        <f t="shared" si="230"/>
        <v>24400</v>
      </c>
      <c r="BQ1689">
        <f t="shared" si="178"/>
        <v>47800</v>
      </c>
      <c r="BR1689">
        <f t="shared" si="231"/>
        <v>51.1</v>
      </c>
      <c r="BS1689">
        <f t="shared" si="231"/>
        <v>15.5</v>
      </c>
      <c r="BT1689">
        <f t="shared" si="231"/>
        <v>24500</v>
      </c>
      <c r="BU1689">
        <f t="shared" si="179"/>
        <v>44500</v>
      </c>
      <c r="BV1689">
        <f t="shared" si="180"/>
        <v>54.999999999999993</v>
      </c>
    </row>
    <row r="1690" spans="1:74" x14ac:dyDescent="0.3">
      <c r="A1690" t="s">
        <v>301</v>
      </c>
      <c r="B1690" t="str">
        <f>VLOOKUP(A1690,'class and classification'!$A$1:$B$338,2,FALSE)</f>
        <v>Predominantly Urban</v>
      </c>
      <c r="C1690" t="str">
        <f>VLOOKUP(A1690,'class and classification'!$A$1:$C$338,3,FALSE)</f>
        <v>SD</v>
      </c>
      <c r="D1690">
        <f t="shared" si="161"/>
        <v>23200</v>
      </c>
      <c r="E1690">
        <f t="shared" si="162"/>
        <v>46000</v>
      </c>
      <c r="F1690">
        <f t="shared" si="215"/>
        <v>50.400000000000006</v>
      </c>
      <c r="G1690">
        <f t="shared" si="215"/>
        <v>12.9</v>
      </c>
      <c r="H1690">
        <f t="shared" si="215"/>
        <v>22700</v>
      </c>
      <c r="I1690">
        <f t="shared" si="163"/>
        <v>45800</v>
      </c>
      <c r="J1690">
        <f t="shared" si="216"/>
        <v>49.599999999999994</v>
      </c>
      <c r="K1690">
        <f t="shared" si="216"/>
        <v>14.1</v>
      </c>
      <c r="L1690">
        <f t="shared" si="216"/>
        <v>22800</v>
      </c>
      <c r="M1690">
        <f t="shared" si="164"/>
        <v>48100</v>
      </c>
      <c r="N1690">
        <f t="shared" si="217"/>
        <v>47.7</v>
      </c>
      <c r="O1690">
        <f t="shared" si="217"/>
        <v>19.7</v>
      </c>
      <c r="P1690">
        <f t="shared" si="217"/>
        <v>21000</v>
      </c>
      <c r="Q1690">
        <f t="shared" si="165"/>
        <v>44600</v>
      </c>
      <c r="R1690">
        <f t="shared" si="218"/>
        <v>47.4</v>
      </c>
      <c r="S1690">
        <f t="shared" si="218"/>
        <v>21.6</v>
      </c>
      <c r="T1690">
        <f t="shared" si="218"/>
        <v>24900</v>
      </c>
      <c r="U1690">
        <f t="shared" si="166"/>
        <v>46700</v>
      </c>
      <c r="V1690">
        <f t="shared" si="219"/>
        <v>53.4</v>
      </c>
      <c r="W1690">
        <f t="shared" si="219"/>
        <v>18.3</v>
      </c>
      <c r="X1690">
        <f t="shared" si="219"/>
        <v>22600</v>
      </c>
      <c r="Y1690">
        <f t="shared" si="167"/>
        <v>49500</v>
      </c>
      <c r="Z1690">
        <f t="shared" si="220"/>
        <v>45.7</v>
      </c>
      <c r="AA1690">
        <f t="shared" si="220"/>
        <v>21.9</v>
      </c>
      <c r="AB1690">
        <f t="shared" si="220"/>
        <v>21700</v>
      </c>
      <c r="AC1690">
        <f t="shared" si="168"/>
        <v>43100</v>
      </c>
      <c r="AD1690">
        <f t="shared" si="221"/>
        <v>50.3</v>
      </c>
      <c r="AE1690">
        <f t="shared" si="221"/>
        <v>23.4</v>
      </c>
      <c r="AF1690">
        <f t="shared" si="221"/>
        <v>23200</v>
      </c>
      <c r="AG1690">
        <f t="shared" si="169"/>
        <v>43700</v>
      </c>
      <c r="AH1690">
        <f t="shared" si="222"/>
        <v>53.300000000000004</v>
      </c>
      <c r="AI1690">
        <f t="shared" si="222"/>
        <v>24.9</v>
      </c>
      <c r="AJ1690">
        <f t="shared" si="222"/>
        <v>26500</v>
      </c>
      <c r="AK1690">
        <f t="shared" si="170"/>
        <v>44000</v>
      </c>
      <c r="AL1690">
        <f t="shared" si="223"/>
        <v>60.2</v>
      </c>
      <c r="AM1690">
        <f t="shared" si="223"/>
        <v>25</v>
      </c>
      <c r="AN1690">
        <f t="shared" si="223"/>
        <v>23100</v>
      </c>
      <c r="AO1690">
        <f t="shared" si="171"/>
        <v>46400</v>
      </c>
      <c r="AP1690">
        <f t="shared" si="224"/>
        <v>49.899999999999991</v>
      </c>
      <c r="AQ1690">
        <f t="shared" si="224"/>
        <v>18.399999999999999</v>
      </c>
      <c r="AR1690">
        <f t="shared" si="224"/>
        <v>30500</v>
      </c>
      <c r="AS1690">
        <f t="shared" si="172"/>
        <v>49900</v>
      </c>
      <c r="AT1690">
        <f t="shared" si="225"/>
        <v>61.100000000000009</v>
      </c>
      <c r="AU1690">
        <f t="shared" si="225"/>
        <v>25.1</v>
      </c>
      <c r="AV1690">
        <f t="shared" si="225"/>
        <v>32400</v>
      </c>
      <c r="AW1690">
        <f t="shared" si="173"/>
        <v>49500</v>
      </c>
      <c r="AX1690">
        <f t="shared" si="226"/>
        <v>65.5</v>
      </c>
      <c r="AY1690">
        <f t="shared" si="226"/>
        <v>28</v>
      </c>
      <c r="AZ1690">
        <f t="shared" si="226"/>
        <v>27700</v>
      </c>
      <c r="BA1690">
        <f t="shared" si="174"/>
        <v>49700</v>
      </c>
      <c r="BB1690">
        <f t="shared" si="227"/>
        <v>55.6</v>
      </c>
      <c r="BC1690">
        <f t="shared" si="227"/>
        <v>15.4</v>
      </c>
      <c r="BD1690">
        <f t="shared" si="227"/>
        <v>23500</v>
      </c>
      <c r="BE1690">
        <f t="shared" si="175"/>
        <v>48600</v>
      </c>
      <c r="BF1690">
        <f t="shared" si="228"/>
        <v>48.100000000000009</v>
      </c>
      <c r="BG1690">
        <f t="shared" si="228"/>
        <v>18.7</v>
      </c>
      <c r="BH1690">
        <f t="shared" si="228"/>
        <v>27400</v>
      </c>
      <c r="BI1690">
        <f t="shared" si="176"/>
        <v>49300</v>
      </c>
      <c r="BJ1690">
        <f t="shared" si="229"/>
        <v>55.8</v>
      </c>
      <c r="BK1690">
        <f t="shared" si="229"/>
        <v>24.5</v>
      </c>
      <c r="BL1690">
        <f t="shared" si="229"/>
        <v>29800</v>
      </c>
      <c r="BM1690">
        <f t="shared" si="177"/>
        <v>47900</v>
      </c>
      <c r="BN1690">
        <f t="shared" si="230"/>
        <v>62.4</v>
      </c>
      <c r="BO1690">
        <f t="shared" si="230"/>
        <v>29.7</v>
      </c>
      <c r="BP1690">
        <f t="shared" si="230"/>
        <v>25500</v>
      </c>
      <c r="BQ1690">
        <f t="shared" si="178"/>
        <v>47200</v>
      </c>
      <c r="BR1690">
        <f t="shared" si="231"/>
        <v>54.1</v>
      </c>
      <c r="BS1690">
        <f t="shared" si="231"/>
        <v>29</v>
      </c>
      <c r="BT1690">
        <f t="shared" si="231"/>
        <v>24000</v>
      </c>
      <c r="BU1690">
        <f t="shared" si="179"/>
        <v>52300</v>
      </c>
      <c r="BV1690">
        <f t="shared" si="180"/>
        <v>46</v>
      </c>
    </row>
    <row r="1691" spans="1:74" x14ac:dyDescent="0.3">
      <c r="A1691" t="s">
        <v>302</v>
      </c>
      <c r="B1691" t="str">
        <f>VLOOKUP(A1691,'class and classification'!$A$1:$B$338,2,FALSE)</f>
        <v>Urban with Significant Rural</v>
      </c>
      <c r="C1691" t="str">
        <f>VLOOKUP(A1691,'class and classification'!$A$1:$C$338,3,FALSE)</f>
        <v>SD</v>
      </c>
      <c r="D1691">
        <f t="shared" si="161"/>
        <v>21500</v>
      </c>
      <c r="E1691">
        <f t="shared" si="162"/>
        <v>45000</v>
      </c>
      <c r="F1691">
        <f t="shared" si="215"/>
        <v>47.7</v>
      </c>
      <c r="G1691">
        <f t="shared" si="215"/>
        <v>12.6</v>
      </c>
      <c r="H1691">
        <f t="shared" si="215"/>
        <v>24600</v>
      </c>
      <c r="I1691">
        <f t="shared" si="163"/>
        <v>46400</v>
      </c>
      <c r="J1691">
        <f t="shared" si="216"/>
        <v>53</v>
      </c>
      <c r="K1691">
        <f t="shared" si="216"/>
        <v>14.5</v>
      </c>
      <c r="L1691">
        <f t="shared" si="216"/>
        <v>23600</v>
      </c>
      <c r="M1691">
        <f t="shared" si="164"/>
        <v>47200</v>
      </c>
      <c r="N1691">
        <f t="shared" si="217"/>
        <v>50.2</v>
      </c>
      <c r="O1691">
        <f t="shared" si="217"/>
        <v>22</v>
      </c>
      <c r="P1691">
        <f t="shared" si="217"/>
        <v>26500</v>
      </c>
      <c r="Q1691">
        <f t="shared" si="165"/>
        <v>44500</v>
      </c>
      <c r="R1691">
        <f t="shared" si="218"/>
        <v>59.599999999999994</v>
      </c>
      <c r="S1691">
        <f t="shared" si="218"/>
        <v>25.800000000000004</v>
      </c>
      <c r="T1691">
        <f t="shared" si="218"/>
        <v>29200</v>
      </c>
      <c r="U1691">
        <f t="shared" si="166"/>
        <v>47000</v>
      </c>
      <c r="V1691">
        <f t="shared" si="219"/>
        <v>62.1</v>
      </c>
      <c r="W1691">
        <f t="shared" si="219"/>
        <v>22.9</v>
      </c>
      <c r="X1691">
        <f t="shared" si="219"/>
        <v>28300</v>
      </c>
      <c r="Y1691">
        <f t="shared" si="167"/>
        <v>49100</v>
      </c>
      <c r="Z1691">
        <f t="shared" si="220"/>
        <v>57.6</v>
      </c>
      <c r="AA1691">
        <f t="shared" si="220"/>
        <v>21.1</v>
      </c>
      <c r="AB1691">
        <f t="shared" si="220"/>
        <v>30000</v>
      </c>
      <c r="AC1691">
        <f t="shared" si="168"/>
        <v>50900</v>
      </c>
      <c r="AD1691">
        <f t="shared" si="221"/>
        <v>58.9</v>
      </c>
      <c r="AE1691">
        <f t="shared" si="221"/>
        <v>23.599999999999998</v>
      </c>
      <c r="AF1691">
        <f t="shared" si="221"/>
        <v>22000</v>
      </c>
      <c r="AG1691">
        <f t="shared" si="169"/>
        <v>47400</v>
      </c>
      <c r="AH1691">
        <f t="shared" si="222"/>
        <v>46.6</v>
      </c>
      <c r="AI1691">
        <f t="shared" si="222"/>
        <v>18.5</v>
      </c>
      <c r="AJ1691">
        <f t="shared" si="222"/>
        <v>20400</v>
      </c>
      <c r="AK1691">
        <f t="shared" si="170"/>
        <v>43900</v>
      </c>
      <c r="AL1691">
        <f t="shared" si="223"/>
        <v>46.400000000000006</v>
      </c>
      <c r="AM1691">
        <f t="shared" si="223"/>
        <v>18.8</v>
      </c>
      <c r="AN1691">
        <f t="shared" si="223"/>
        <v>26200</v>
      </c>
      <c r="AO1691">
        <f t="shared" si="171"/>
        <v>49400</v>
      </c>
      <c r="AP1691">
        <f t="shared" si="224"/>
        <v>53</v>
      </c>
      <c r="AQ1691">
        <f t="shared" si="224"/>
        <v>25.200000000000003</v>
      </c>
      <c r="AR1691">
        <f t="shared" si="224"/>
        <v>23700</v>
      </c>
      <c r="AS1691">
        <f t="shared" si="172"/>
        <v>50600</v>
      </c>
      <c r="AT1691">
        <f t="shared" si="225"/>
        <v>46.8</v>
      </c>
      <c r="AU1691">
        <f t="shared" si="225"/>
        <v>21.7</v>
      </c>
      <c r="AV1691">
        <f t="shared" si="225"/>
        <v>27900</v>
      </c>
      <c r="AW1691">
        <f t="shared" si="173"/>
        <v>48700</v>
      </c>
      <c r="AX1691">
        <f t="shared" si="226"/>
        <v>57.1</v>
      </c>
      <c r="AY1691">
        <f t="shared" si="226"/>
        <v>20</v>
      </c>
      <c r="AZ1691">
        <f t="shared" si="226"/>
        <v>28900</v>
      </c>
      <c r="BA1691">
        <f t="shared" si="174"/>
        <v>51400</v>
      </c>
      <c r="BB1691">
        <f t="shared" si="227"/>
        <v>56.199999999999996</v>
      </c>
      <c r="BC1691">
        <f t="shared" si="227"/>
        <v>18.799999999999997</v>
      </c>
      <c r="BD1691">
        <f t="shared" si="227"/>
        <v>27400</v>
      </c>
      <c r="BE1691">
        <f t="shared" si="175"/>
        <v>52900</v>
      </c>
      <c r="BF1691">
        <f t="shared" si="228"/>
        <v>52</v>
      </c>
      <c r="BG1691">
        <f t="shared" si="228"/>
        <v>19.299999999999997</v>
      </c>
      <c r="BH1691">
        <f t="shared" si="228"/>
        <v>31100</v>
      </c>
      <c r="BI1691">
        <f t="shared" si="176"/>
        <v>52500</v>
      </c>
      <c r="BJ1691">
        <f t="shared" si="229"/>
        <v>59.3</v>
      </c>
      <c r="BK1691">
        <f t="shared" si="229"/>
        <v>24.4</v>
      </c>
      <c r="BL1691">
        <f t="shared" si="229"/>
        <v>35800</v>
      </c>
      <c r="BM1691">
        <f t="shared" si="177"/>
        <v>57500</v>
      </c>
      <c r="BN1691">
        <f t="shared" si="230"/>
        <v>62.300000000000004</v>
      </c>
      <c r="BO1691">
        <f t="shared" si="230"/>
        <v>24.7</v>
      </c>
      <c r="BP1691">
        <f t="shared" si="230"/>
        <v>34900</v>
      </c>
      <c r="BQ1691">
        <f t="shared" si="178"/>
        <v>52700</v>
      </c>
      <c r="BR1691">
        <f t="shared" si="231"/>
        <v>66.3</v>
      </c>
      <c r="BS1691">
        <f t="shared" si="231"/>
        <v>21.6</v>
      </c>
      <c r="BT1691">
        <f t="shared" si="231"/>
        <v>29200</v>
      </c>
      <c r="BU1691">
        <f t="shared" si="179"/>
        <v>51700</v>
      </c>
      <c r="BV1691">
        <f t="shared" si="180"/>
        <v>56.8</v>
      </c>
    </row>
    <row r="1692" spans="1:74" x14ac:dyDescent="0.3">
      <c r="A1692" t="s">
        <v>303</v>
      </c>
      <c r="B1692" t="str">
        <f>VLOOKUP(A1692,'class and classification'!$A$1:$B$338,2,FALSE)</f>
        <v>Predominantly Urban</v>
      </c>
      <c r="C1692" t="str">
        <f>VLOOKUP(A1692,'class and classification'!$A$1:$C$338,3,FALSE)</f>
        <v>SD</v>
      </c>
      <c r="D1692">
        <f t="shared" si="161"/>
        <v>23200</v>
      </c>
      <c r="E1692">
        <f t="shared" si="162"/>
        <v>48100</v>
      </c>
      <c r="F1692">
        <f t="shared" si="215"/>
        <v>48.1</v>
      </c>
      <c r="G1692">
        <f t="shared" si="215"/>
        <v>13.2</v>
      </c>
      <c r="H1692">
        <f t="shared" si="215"/>
        <v>23300</v>
      </c>
      <c r="I1692">
        <f t="shared" si="163"/>
        <v>47400</v>
      </c>
      <c r="J1692">
        <f t="shared" si="216"/>
        <v>49.400000000000006</v>
      </c>
      <c r="K1692">
        <f t="shared" si="216"/>
        <v>13</v>
      </c>
      <c r="L1692">
        <f t="shared" si="216"/>
        <v>26900</v>
      </c>
      <c r="M1692">
        <f t="shared" si="164"/>
        <v>49800</v>
      </c>
      <c r="N1692">
        <f t="shared" si="217"/>
        <v>54</v>
      </c>
      <c r="O1692">
        <f t="shared" si="217"/>
        <v>20.8</v>
      </c>
      <c r="P1692">
        <f t="shared" si="217"/>
        <v>23400</v>
      </c>
      <c r="Q1692">
        <f t="shared" si="165"/>
        <v>48500</v>
      </c>
      <c r="R1692">
        <f t="shared" si="218"/>
        <v>48.1</v>
      </c>
      <c r="S1692">
        <f t="shared" si="218"/>
        <v>20.200000000000003</v>
      </c>
      <c r="T1692">
        <f t="shared" si="218"/>
        <v>24000</v>
      </c>
      <c r="U1692">
        <f t="shared" si="166"/>
        <v>49400</v>
      </c>
      <c r="V1692">
        <f t="shared" si="219"/>
        <v>48.7</v>
      </c>
      <c r="W1692">
        <f t="shared" si="219"/>
        <v>19.799999999999997</v>
      </c>
      <c r="X1692">
        <f t="shared" si="219"/>
        <v>23000</v>
      </c>
      <c r="Y1692">
        <f t="shared" si="167"/>
        <v>48300</v>
      </c>
      <c r="Z1692">
        <f t="shared" si="220"/>
        <v>47.5</v>
      </c>
      <c r="AA1692">
        <f t="shared" si="220"/>
        <v>22.5</v>
      </c>
      <c r="AB1692">
        <f t="shared" si="220"/>
        <v>22000</v>
      </c>
      <c r="AC1692">
        <f t="shared" si="168"/>
        <v>46000</v>
      </c>
      <c r="AD1692">
        <f t="shared" si="221"/>
        <v>47.8</v>
      </c>
      <c r="AE1692">
        <f t="shared" si="221"/>
        <v>22.3</v>
      </c>
      <c r="AF1692">
        <f t="shared" si="221"/>
        <v>24100</v>
      </c>
      <c r="AG1692">
        <f t="shared" si="169"/>
        <v>47800</v>
      </c>
      <c r="AH1692">
        <f t="shared" si="222"/>
        <v>50.400000000000006</v>
      </c>
      <c r="AI1692">
        <f t="shared" si="222"/>
        <v>21.9</v>
      </c>
      <c r="AJ1692">
        <f t="shared" si="222"/>
        <v>25000</v>
      </c>
      <c r="AK1692">
        <f t="shared" si="170"/>
        <v>46500</v>
      </c>
      <c r="AL1692">
        <f t="shared" si="223"/>
        <v>53.999999999999993</v>
      </c>
      <c r="AM1692">
        <f t="shared" si="223"/>
        <v>21.799999999999997</v>
      </c>
      <c r="AN1692">
        <f t="shared" si="223"/>
        <v>28400</v>
      </c>
      <c r="AO1692">
        <f t="shared" si="171"/>
        <v>48100</v>
      </c>
      <c r="AP1692">
        <f t="shared" si="224"/>
        <v>58.999999999999993</v>
      </c>
      <c r="AQ1692">
        <f t="shared" si="224"/>
        <v>23.400000000000002</v>
      </c>
      <c r="AR1692">
        <f t="shared" si="224"/>
        <v>24900</v>
      </c>
      <c r="AS1692">
        <f t="shared" si="172"/>
        <v>48200</v>
      </c>
      <c r="AT1692">
        <f t="shared" si="225"/>
        <v>51.8</v>
      </c>
      <c r="AU1692">
        <f t="shared" si="225"/>
        <v>22.7</v>
      </c>
      <c r="AV1692">
        <f t="shared" si="225"/>
        <v>27500</v>
      </c>
      <c r="AW1692">
        <f t="shared" si="173"/>
        <v>47000</v>
      </c>
      <c r="AX1692">
        <f t="shared" si="226"/>
        <v>58.5</v>
      </c>
      <c r="AY1692">
        <f t="shared" si="226"/>
        <v>24.6</v>
      </c>
      <c r="AZ1692">
        <f t="shared" si="226"/>
        <v>31400</v>
      </c>
      <c r="BA1692">
        <f t="shared" si="174"/>
        <v>54800</v>
      </c>
      <c r="BB1692">
        <f t="shared" si="227"/>
        <v>57.3</v>
      </c>
      <c r="BC1692">
        <f t="shared" si="227"/>
        <v>25</v>
      </c>
      <c r="BD1692">
        <f t="shared" si="227"/>
        <v>24900</v>
      </c>
      <c r="BE1692">
        <f t="shared" si="175"/>
        <v>48700</v>
      </c>
      <c r="BF1692">
        <f t="shared" si="228"/>
        <v>51.3</v>
      </c>
      <c r="BG1692">
        <f t="shared" si="228"/>
        <v>23.6</v>
      </c>
      <c r="BH1692">
        <f t="shared" si="228"/>
        <v>29700</v>
      </c>
      <c r="BI1692">
        <f t="shared" si="176"/>
        <v>51400</v>
      </c>
      <c r="BJ1692">
        <f t="shared" si="229"/>
        <v>57.699999999999996</v>
      </c>
      <c r="BK1692">
        <f t="shared" si="229"/>
        <v>26.3</v>
      </c>
      <c r="BL1692">
        <f t="shared" si="229"/>
        <v>27600</v>
      </c>
      <c r="BM1692">
        <f t="shared" si="177"/>
        <v>51300</v>
      </c>
      <c r="BN1692">
        <f t="shared" si="230"/>
        <v>53.8</v>
      </c>
      <c r="BO1692">
        <f t="shared" si="230"/>
        <v>24.799999999999997</v>
      </c>
      <c r="BP1692">
        <f t="shared" si="230"/>
        <v>31200</v>
      </c>
      <c r="BQ1692">
        <f t="shared" si="178"/>
        <v>48800</v>
      </c>
      <c r="BR1692">
        <f t="shared" si="231"/>
        <v>63.9</v>
      </c>
      <c r="BS1692">
        <f t="shared" si="231"/>
        <v>23.6</v>
      </c>
      <c r="BT1692">
        <f t="shared" si="231"/>
        <v>27800</v>
      </c>
      <c r="BU1692">
        <f t="shared" si="179"/>
        <v>45700</v>
      </c>
      <c r="BV1692">
        <f t="shared" si="180"/>
        <v>60.599999999999994</v>
      </c>
    </row>
    <row r="1693" spans="1:74" x14ac:dyDescent="0.3">
      <c r="A1693" t="s">
        <v>304</v>
      </c>
      <c r="B1693" t="str">
        <f>VLOOKUP(A1693,'class and classification'!$A$1:$B$338,2,FALSE)</f>
        <v>Predominantly Urban</v>
      </c>
      <c r="C1693" t="str">
        <f>VLOOKUP(A1693,'class and classification'!$A$1:$C$338,3,FALSE)</f>
        <v>SD</v>
      </c>
      <c r="D1693">
        <f t="shared" si="161"/>
        <v>42100</v>
      </c>
      <c r="E1693">
        <f t="shared" si="162"/>
        <v>79900</v>
      </c>
      <c r="F1693">
        <f t="shared" si="215"/>
        <v>52.8</v>
      </c>
      <c r="G1693">
        <f t="shared" si="215"/>
        <v>12.400000000000002</v>
      </c>
      <c r="H1693">
        <f t="shared" si="215"/>
        <v>46900</v>
      </c>
      <c r="I1693">
        <f t="shared" si="163"/>
        <v>83300</v>
      </c>
      <c r="J1693">
        <f t="shared" si="216"/>
        <v>56.4</v>
      </c>
      <c r="K1693">
        <f t="shared" si="216"/>
        <v>13.4</v>
      </c>
      <c r="L1693">
        <f t="shared" si="216"/>
        <v>48400</v>
      </c>
      <c r="M1693">
        <f t="shared" si="164"/>
        <v>83500</v>
      </c>
      <c r="N1693">
        <f t="shared" si="217"/>
        <v>58</v>
      </c>
      <c r="O1693">
        <f t="shared" si="217"/>
        <v>15.7</v>
      </c>
      <c r="P1693">
        <f t="shared" si="217"/>
        <v>48300</v>
      </c>
      <c r="Q1693">
        <f t="shared" si="165"/>
        <v>84500</v>
      </c>
      <c r="R1693">
        <f t="shared" si="218"/>
        <v>57.2</v>
      </c>
      <c r="S1693">
        <f t="shared" si="218"/>
        <v>16.100000000000001</v>
      </c>
      <c r="T1693">
        <f t="shared" si="218"/>
        <v>42900</v>
      </c>
      <c r="U1693">
        <f t="shared" si="166"/>
        <v>85700</v>
      </c>
      <c r="V1693">
        <f t="shared" si="219"/>
        <v>50.099999999999994</v>
      </c>
      <c r="W1693">
        <f t="shared" si="219"/>
        <v>16.599999999999998</v>
      </c>
      <c r="X1693">
        <f t="shared" si="219"/>
        <v>48900</v>
      </c>
      <c r="Y1693">
        <f t="shared" si="167"/>
        <v>80600</v>
      </c>
      <c r="Z1693">
        <f t="shared" si="220"/>
        <v>60.7</v>
      </c>
      <c r="AA1693">
        <f t="shared" si="220"/>
        <v>17.5</v>
      </c>
      <c r="AB1693">
        <f t="shared" si="220"/>
        <v>45300</v>
      </c>
      <c r="AC1693">
        <f t="shared" si="168"/>
        <v>75500</v>
      </c>
      <c r="AD1693">
        <f t="shared" si="221"/>
        <v>59.900000000000006</v>
      </c>
      <c r="AE1693">
        <f t="shared" si="221"/>
        <v>17.7</v>
      </c>
      <c r="AF1693">
        <f t="shared" si="221"/>
        <v>48300</v>
      </c>
      <c r="AG1693">
        <f t="shared" si="169"/>
        <v>82100</v>
      </c>
      <c r="AH1693">
        <f t="shared" si="222"/>
        <v>58.699999999999996</v>
      </c>
      <c r="AI1693">
        <f t="shared" si="222"/>
        <v>18.599999999999998</v>
      </c>
      <c r="AJ1693">
        <f t="shared" si="222"/>
        <v>45000</v>
      </c>
      <c r="AK1693">
        <f t="shared" si="170"/>
        <v>75900</v>
      </c>
      <c r="AL1693">
        <f t="shared" si="223"/>
        <v>59.2</v>
      </c>
      <c r="AM1693">
        <f t="shared" si="223"/>
        <v>20.399999999999999</v>
      </c>
      <c r="AN1693">
        <f t="shared" si="223"/>
        <v>46800</v>
      </c>
      <c r="AO1693">
        <f t="shared" si="171"/>
        <v>80900</v>
      </c>
      <c r="AP1693">
        <f t="shared" si="224"/>
        <v>57.7</v>
      </c>
      <c r="AQ1693">
        <f t="shared" si="224"/>
        <v>18.3</v>
      </c>
      <c r="AR1693">
        <f t="shared" si="224"/>
        <v>48300</v>
      </c>
      <c r="AS1693">
        <f t="shared" si="172"/>
        <v>87300</v>
      </c>
      <c r="AT1693">
        <f t="shared" si="225"/>
        <v>55.4</v>
      </c>
      <c r="AU1693">
        <f t="shared" si="225"/>
        <v>18.200000000000003</v>
      </c>
      <c r="AV1693">
        <f t="shared" si="225"/>
        <v>49800</v>
      </c>
      <c r="AW1693">
        <f t="shared" si="173"/>
        <v>83400</v>
      </c>
      <c r="AX1693">
        <f t="shared" si="226"/>
        <v>59.8</v>
      </c>
      <c r="AY1693">
        <f t="shared" si="226"/>
        <v>19.100000000000001</v>
      </c>
      <c r="AZ1693">
        <f t="shared" si="226"/>
        <v>53800</v>
      </c>
      <c r="BA1693">
        <f t="shared" si="174"/>
        <v>80900</v>
      </c>
      <c r="BB1693">
        <f t="shared" si="227"/>
        <v>66.5</v>
      </c>
      <c r="BC1693">
        <f t="shared" si="227"/>
        <v>20.2</v>
      </c>
      <c r="BD1693">
        <f t="shared" si="227"/>
        <v>48200</v>
      </c>
      <c r="BE1693">
        <f t="shared" si="175"/>
        <v>85100</v>
      </c>
      <c r="BF1693">
        <f t="shared" si="228"/>
        <v>56.5</v>
      </c>
      <c r="BG1693">
        <f t="shared" si="228"/>
        <v>21.299999999999997</v>
      </c>
      <c r="BH1693">
        <f t="shared" si="228"/>
        <v>51400</v>
      </c>
      <c r="BI1693">
        <f t="shared" si="176"/>
        <v>87800</v>
      </c>
      <c r="BJ1693">
        <f t="shared" si="229"/>
        <v>58.400000000000006</v>
      </c>
      <c r="BK1693">
        <f t="shared" si="229"/>
        <v>19.7</v>
      </c>
      <c r="BL1693">
        <f t="shared" si="229"/>
        <v>61800</v>
      </c>
      <c r="BM1693">
        <f t="shared" si="177"/>
        <v>96700</v>
      </c>
      <c r="BN1693">
        <f t="shared" si="230"/>
        <v>63.900000000000006</v>
      </c>
      <c r="BO1693">
        <f t="shared" si="230"/>
        <v>19.899999999999999</v>
      </c>
      <c r="BP1693">
        <f t="shared" si="230"/>
        <v>56500</v>
      </c>
      <c r="BQ1693">
        <f t="shared" si="178"/>
        <v>101200</v>
      </c>
      <c r="BR1693">
        <f t="shared" si="231"/>
        <v>55.8</v>
      </c>
      <c r="BS1693">
        <f t="shared" si="231"/>
        <v>21.599999999999998</v>
      </c>
      <c r="BT1693">
        <f t="shared" si="231"/>
        <v>56000</v>
      </c>
      <c r="BU1693">
        <f t="shared" si="179"/>
        <v>99500</v>
      </c>
      <c r="BV1693">
        <f t="shared" si="180"/>
        <v>56.199999999999996</v>
      </c>
    </row>
    <row r="1694" spans="1:74" x14ac:dyDescent="0.3">
      <c r="A1694" t="s">
        <v>305</v>
      </c>
      <c r="B1694" t="str">
        <f>VLOOKUP(A1694,'class and classification'!$A$1:$B$338,2,FALSE)</f>
        <v>Predominantly Rural</v>
      </c>
      <c r="C1694" t="str">
        <f>VLOOKUP(A1694,'class and classification'!$A$1:$C$338,3,FALSE)</f>
        <v>SD</v>
      </c>
      <c r="D1694">
        <f t="shared" si="161"/>
        <v>25700</v>
      </c>
      <c r="E1694">
        <f t="shared" si="162"/>
        <v>42400</v>
      </c>
      <c r="F1694">
        <f t="shared" si="215"/>
        <v>60.500000000000007</v>
      </c>
      <c r="G1694">
        <f t="shared" si="215"/>
        <v>13.200000000000001</v>
      </c>
      <c r="H1694">
        <f t="shared" si="215"/>
        <v>25400</v>
      </c>
      <c r="I1694">
        <f t="shared" si="163"/>
        <v>41800</v>
      </c>
      <c r="J1694">
        <f t="shared" si="216"/>
        <v>60.7</v>
      </c>
      <c r="K1694">
        <f t="shared" si="216"/>
        <v>14</v>
      </c>
      <c r="L1694">
        <f t="shared" si="216"/>
        <v>26700</v>
      </c>
      <c r="M1694">
        <f t="shared" si="164"/>
        <v>40700</v>
      </c>
      <c r="N1694">
        <f t="shared" si="217"/>
        <v>65.599999999999994</v>
      </c>
      <c r="O1694">
        <f t="shared" si="217"/>
        <v>25</v>
      </c>
      <c r="P1694">
        <f t="shared" si="217"/>
        <v>24100</v>
      </c>
      <c r="Q1694">
        <f t="shared" si="165"/>
        <v>41500</v>
      </c>
      <c r="R1694">
        <f t="shared" si="218"/>
        <v>58</v>
      </c>
      <c r="S1694">
        <f t="shared" si="218"/>
        <v>18.700000000000003</v>
      </c>
      <c r="T1694">
        <f t="shared" si="218"/>
        <v>27100</v>
      </c>
      <c r="U1694">
        <f t="shared" si="166"/>
        <v>42800</v>
      </c>
      <c r="V1694">
        <f t="shared" si="219"/>
        <v>63.2</v>
      </c>
      <c r="W1694">
        <f t="shared" si="219"/>
        <v>24.700000000000003</v>
      </c>
      <c r="X1694">
        <f t="shared" si="219"/>
        <v>23600</v>
      </c>
      <c r="Y1694">
        <f t="shared" si="167"/>
        <v>39800</v>
      </c>
      <c r="Z1694">
        <f t="shared" si="220"/>
        <v>59.3</v>
      </c>
      <c r="AA1694">
        <f t="shared" si="220"/>
        <v>23.700000000000003</v>
      </c>
      <c r="AB1694">
        <f t="shared" si="220"/>
        <v>24200</v>
      </c>
      <c r="AC1694">
        <f t="shared" si="168"/>
        <v>39400</v>
      </c>
      <c r="AD1694">
        <f t="shared" si="221"/>
        <v>61.7</v>
      </c>
      <c r="AE1694">
        <f t="shared" si="221"/>
        <v>20.299999999999997</v>
      </c>
      <c r="AF1694">
        <f t="shared" si="221"/>
        <v>25300</v>
      </c>
      <c r="AG1694">
        <f t="shared" si="169"/>
        <v>43200</v>
      </c>
      <c r="AH1694">
        <f t="shared" si="222"/>
        <v>58.5</v>
      </c>
      <c r="AI1694">
        <f t="shared" si="222"/>
        <v>24.9</v>
      </c>
      <c r="AJ1694">
        <f t="shared" si="222"/>
        <v>31500</v>
      </c>
      <c r="AK1694">
        <f t="shared" si="170"/>
        <v>45700</v>
      </c>
      <c r="AL1694">
        <f t="shared" si="223"/>
        <v>68.900000000000006</v>
      </c>
      <c r="AM1694">
        <f t="shared" si="223"/>
        <v>27.7</v>
      </c>
      <c r="AN1694">
        <f t="shared" si="223"/>
        <v>26700</v>
      </c>
      <c r="AO1694">
        <f t="shared" si="171"/>
        <v>42400</v>
      </c>
      <c r="AP1694">
        <f t="shared" si="224"/>
        <v>63.100000000000009</v>
      </c>
      <c r="AQ1694">
        <f t="shared" si="224"/>
        <v>23.799999999999997</v>
      </c>
      <c r="AR1694">
        <f t="shared" si="224"/>
        <v>26500</v>
      </c>
      <c r="AS1694">
        <f t="shared" si="172"/>
        <v>45000</v>
      </c>
      <c r="AT1694">
        <f t="shared" si="225"/>
        <v>58.70000000000001</v>
      </c>
      <c r="AU1694">
        <f t="shared" si="225"/>
        <v>19.5</v>
      </c>
      <c r="AV1694">
        <f t="shared" si="225"/>
        <v>28300</v>
      </c>
      <c r="AW1694">
        <f t="shared" si="173"/>
        <v>45200</v>
      </c>
      <c r="AX1694">
        <f t="shared" si="226"/>
        <v>62.400000000000006</v>
      </c>
      <c r="AY1694">
        <f t="shared" si="226"/>
        <v>25</v>
      </c>
      <c r="AZ1694">
        <f t="shared" si="226"/>
        <v>29300</v>
      </c>
      <c r="BA1694">
        <f t="shared" si="174"/>
        <v>47700</v>
      </c>
      <c r="BB1694">
        <f t="shared" si="227"/>
        <v>61.5</v>
      </c>
      <c r="BC1694">
        <f t="shared" si="227"/>
        <v>21</v>
      </c>
      <c r="BD1694">
        <f t="shared" si="227"/>
        <v>30300</v>
      </c>
      <c r="BE1694">
        <f t="shared" si="175"/>
        <v>45100</v>
      </c>
      <c r="BF1694">
        <f t="shared" si="228"/>
        <v>66.899999999999991</v>
      </c>
      <c r="BG1694">
        <f t="shared" si="228"/>
        <v>23.200000000000003</v>
      </c>
      <c r="BH1694">
        <f t="shared" si="228"/>
        <v>33000</v>
      </c>
      <c r="BI1694">
        <f t="shared" si="176"/>
        <v>48600</v>
      </c>
      <c r="BJ1694">
        <f t="shared" si="229"/>
        <v>67.8</v>
      </c>
      <c r="BK1694">
        <f t="shared" si="229"/>
        <v>23.9</v>
      </c>
      <c r="BL1694">
        <f t="shared" si="229"/>
        <v>30300</v>
      </c>
      <c r="BM1694">
        <f t="shared" si="177"/>
        <v>49000</v>
      </c>
      <c r="BN1694">
        <f t="shared" si="230"/>
        <v>61.999999999999993</v>
      </c>
      <c r="BO1694">
        <f t="shared" si="230"/>
        <v>26.6</v>
      </c>
      <c r="BP1694">
        <f t="shared" si="230"/>
        <v>32800</v>
      </c>
      <c r="BQ1694">
        <f t="shared" si="178"/>
        <v>47200</v>
      </c>
      <c r="BR1694">
        <f t="shared" si="231"/>
        <v>69.399999999999991</v>
      </c>
      <c r="BS1694">
        <f t="shared" si="231"/>
        <v>27.499999999999996</v>
      </c>
      <c r="BT1694">
        <f t="shared" si="231"/>
        <v>28600</v>
      </c>
      <c r="BU1694">
        <f t="shared" si="179"/>
        <v>45900</v>
      </c>
      <c r="BV1694">
        <f t="shared" si="180"/>
        <v>62.4</v>
      </c>
    </row>
    <row r="1695" spans="1:74" x14ac:dyDescent="0.3">
      <c r="A1695" t="s">
        <v>306</v>
      </c>
      <c r="B1695" t="str">
        <f>VLOOKUP(A1695,'class and classification'!$A$1:$B$338,2,FALSE)</f>
        <v>Predominantly Rural</v>
      </c>
      <c r="C1695" t="str">
        <f>VLOOKUP(A1695,'class and classification'!$A$1:$C$338,3,FALSE)</f>
        <v>SD</v>
      </c>
      <c r="D1695">
        <f t="shared" si="161"/>
        <v>27500</v>
      </c>
      <c r="E1695">
        <f t="shared" si="162"/>
        <v>53100</v>
      </c>
      <c r="F1695">
        <f t="shared" si="215"/>
        <v>51.800000000000004</v>
      </c>
      <c r="G1695">
        <f t="shared" si="215"/>
        <v>13.1</v>
      </c>
      <c r="H1695">
        <f t="shared" si="215"/>
        <v>27800</v>
      </c>
      <c r="I1695">
        <f t="shared" si="163"/>
        <v>54800</v>
      </c>
      <c r="J1695">
        <f t="shared" si="216"/>
        <v>50.699999999999996</v>
      </c>
      <c r="K1695">
        <f t="shared" si="216"/>
        <v>12.1</v>
      </c>
      <c r="L1695">
        <f t="shared" si="216"/>
        <v>26900</v>
      </c>
      <c r="M1695">
        <f t="shared" si="164"/>
        <v>52200</v>
      </c>
      <c r="N1695">
        <f t="shared" si="217"/>
        <v>51.5</v>
      </c>
      <c r="O1695">
        <f t="shared" si="217"/>
        <v>19.400000000000002</v>
      </c>
      <c r="P1695">
        <f t="shared" si="217"/>
        <v>27200</v>
      </c>
      <c r="Q1695">
        <f t="shared" si="165"/>
        <v>51500</v>
      </c>
      <c r="R1695">
        <f t="shared" si="218"/>
        <v>52.800000000000004</v>
      </c>
      <c r="S1695">
        <f t="shared" si="218"/>
        <v>20</v>
      </c>
      <c r="T1695">
        <f t="shared" si="218"/>
        <v>28400</v>
      </c>
      <c r="U1695">
        <f t="shared" si="166"/>
        <v>53400</v>
      </c>
      <c r="V1695">
        <f t="shared" si="219"/>
        <v>53.3</v>
      </c>
      <c r="W1695">
        <f t="shared" si="219"/>
        <v>21.8</v>
      </c>
      <c r="X1695">
        <f t="shared" si="219"/>
        <v>30900</v>
      </c>
      <c r="Y1695">
        <f t="shared" si="167"/>
        <v>53800</v>
      </c>
      <c r="Z1695">
        <f t="shared" si="220"/>
        <v>57.4</v>
      </c>
      <c r="AA1695">
        <f t="shared" si="220"/>
        <v>23.200000000000003</v>
      </c>
      <c r="AB1695">
        <f t="shared" si="220"/>
        <v>27400</v>
      </c>
      <c r="AC1695">
        <f t="shared" si="168"/>
        <v>46600</v>
      </c>
      <c r="AD1695">
        <f t="shared" si="221"/>
        <v>58.9</v>
      </c>
      <c r="AE1695">
        <f t="shared" si="221"/>
        <v>25.7</v>
      </c>
      <c r="AF1695">
        <f t="shared" si="221"/>
        <v>24700</v>
      </c>
      <c r="AG1695">
        <f t="shared" si="169"/>
        <v>44700</v>
      </c>
      <c r="AH1695">
        <f t="shared" si="222"/>
        <v>55.3</v>
      </c>
      <c r="AI1695">
        <f t="shared" si="222"/>
        <v>20.6</v>
      </c>
      <c r="AJ1695">
        <f t="shared" si="222"/>
        <v>25400</v>
      </c>
      <c r="AK1695">
        <f t="shared" si="170"/>
        <v>51000</v>
      </c>
      <c r="AL1695">
        <f t="shared" si="223"/>
        <v>49.7</v>
      </c>
      <c r="AM1695">
        <f t="shared" si="223"/>
        <v>22.8</v>
      </c>
      <c r="AN1695">
        <f t="shared" si="223"/>
        <v>23400</v>
      </c>
      <c r="AO1695">
        <f t="shared" si="171"/>
        <v>45900</v>
      </c>
      <c r="AP1695">
        <f t="shared" si="224"/>
        <v>50.8</v>
      </c>
      <c r="AQ1695">
        <f t="shared" si="224"/>
        <v>20.3</v>
      </c>
      <c r="AR1695">
        <f t="shared" si="224"/>
        <v>27500</v>
      </c>
      <c r="AS1695">
        <f t="shared" si="172"/>
        <v>49700</v>
      </c>
      <c r="AT1695">
        <f t="shared" si="225"/>
        <v>55.400000000000006</v>
      </c>
      <c r="AU1695">
        <f t="shared" si="225"/>
        <v>21.5</v>
      </c>
      <c r="AV1695">
        <f t="shared" si="225"/>
        <v>31700</v>
      </c>
      <c r="AW1695">
        <f t="shared" si="173"/>
        <v>53900</v>
      </c>
      <c r="AX1695">
        <f t="shared" si="226"/>
        <v>58.8</v>
      </c>
      <c r="AY1695">
        <f t="shared" si="226"/>
        <v>26.4</v>
      </c>
      <c r="AZ1695">
        <f t="shared" si="226"/>
        <v>33100</v>
      </c>
      <c r="BA1695">
        <f t="shared" si="174"/>
        <v>56500</v>
      </c>
      <c r="BB1695">
        <f t="shared" si="227"/>
        <v>58.699999999999996</v>
      </c>
      <c r="BC1695">
        <f t="shared" si="227"/>
        <v>24</v>
      </c>
      <c r="BD1695">
        <f t="shared" si="227"/>
        <v>30800</v>
      </c>
      <c r="BE1695">
        <f t="shared" si="175"/>
        <v>54000</v>
      </c>
      <c r="BF1695">
        <f t="shared" si="228"/>
        <v>57.099999999999994</v>
      </c>
      <c r="BG1695">
        <f t="shared" si="228"/>
        <v>24.4</v>
      </c>
      <c r="BH1695">
        <f t="shared" si="228"/>
        <v>33100</v>
      </c>
      <c r="BI1695">
        <f t="shared" si="176"/>
        <v>53700</v>
      </c>
      <c r="BJ1695">
        <f t="shared" si="229"/>
        <v>61.5</v>
      </c>
      <c r="BK1695">
        <f t="shared" si="229"/>
        <v>22.2</v>
      </c>
      <c r="BL1695">
        <f t="shared" si="229"/>
        <v>38300</v>
      </c>
      <c r="BM1695">
        <f t="shared" si="177"/>
        <v>61200</v>
      </c>
      <c r="BN1695">
        <f t="shared" si="230"/>
        <v>62.6</v>
      </c>
      <c r="BO1695">
        <f t="shared" si="230"/>
        <v>21.400000000000002</v>
      </c>
      <c r="BP1695">
        <f t="shared" si="230"/>
        <v>36500</v>
      </c>
      <c r="BQ1695">
        <f t="shared" si="178"/>
        <v>57200</v>
      </c>
      <c r="BR1695">
        <f t="shared" si="231"/>
        <v>63.9</v>
      </c>
      <c r="BS1695">
        <f t="shared" si="231"/>
        <v>24.4</v>
      </c>
      <c r="BT1695">
        <f t="shared" si="231"/>
        <v>35700</v>
      </c>
      <c r="BU1695">
        <f t="shared" si="179"/>
        <v>57400</v>
      </c>
      <c r="BV1695">
        <f t="shared" si="180"/>
        <v>62.099999999999994</v>
      </c>
    </row>
    <row r="1696" spans="1:74" x14ac:dyDescent="0.3">
      <c r="A1696" t="s">
        <v>307</v>
      </c>
      <c r="B1696" t="str">
        <f>VLOOKUP(A1696,'class and classification'!$A$1:$B$338,2,FALSE)</f>
        <v>Predominantly Rural</v>
      </c>
      <c r="C1696" t="str">
        <f>VLOOKUP(A1696,'class and classification'!$A$1:$C$338,3,FALSE)</f>
        <v>SD</v>
      </c>
      <c r="D1696">
        <f t="shared" si="161"/>
        <v>12800</v>
      </c>
      <c r="E1696">
        <f t="shared" si="162"/>
        <v>26200</v>
      </c>
      <c r="F1696">
        <f t="shared" si="215"/>
        <v>48.7</v>
      </c>
      <c r="G1696">
        <f t="shared" si="215"/>
        <v>12.5</v>
      </c>
      <c r="H1696">
        <f t="shared" si="215"/>
        <v>13000</v>
      </c>
      <c r="I1696">
        <f t="shared" si="163"/>
        <v>25500</v>
      </c>
      <c r="J1696">
        <f t="shared" si="216"/>
        <v>51.1</v>
      </c>
      <c r="K1696">
        <f t="shared" si="216"/>
        <v>13.099999999999998</v>
      </c>
      <c r="L1696">
        <f t="shared" si="216"/>
        <v>13500</v>
      </c>
      <c r="M1696">
        <f t="shared" si="164"/>
        <v>26700</v>
      </c>
      <c r="N1696">
        <f t="shared" si="217"/>
        <v>50.5</v>
      </c>
      <c r="O1696">
        <f t="shared" si="217"/>
        <v>8.9</v>
      </c>
      <c r="P1696">
        <f t="shared" si="217"/>
        <v>14400</v>
      </c>
      <c r="Q1696">
        <f t="shared" si="165"/>
        <v>25800</v>
      </c>
      <c r="R1696">
        <f t="shared" si="218"/>
        <v>55.8</v>
      </c>
      <c r="S1696">
        <f t="shared" si="218"/>
        <v>29.400000000000002</v>
      </c>
      <c r="T1696">
        <f t="shared" si="218"/>
        <v>14600</v>
      </c>
      <c r="U1696">
        <f t="shared" si="166"/>
        <v>25800</v>
      </c>
      <c r="V1696">
        <f t="shared" si="219"/>
        <v>56.6</v>
      </c>
      <c r="W1696">
        <f t="shared" si="219"/>
        <v>17.600000000000001</v>
      </c>
      <c r="X1696">
        <f t="shared" si="219"/>
        <v>15000</v>
      </c>
      <c r="Y1696">
        <f t="shared" si="167"/>
        <v>24900</v>
      </c>
      <c r="Z1696">
        <f t="shared" si="220"/>
        <v>60.500000000000007</v>
      </c>
      <c r="AA1696">
        <f t="shared" si="220"/>
        <v>26.599999999999998</v>
      </c>
      <c r="AB1696">
        <f t="shared" si="220"/>
        <v>15800</v>
      </c>
      <c r="AC1696">
        <f t="shared" si="168"/>
        <v>23300</v>
      </c>
      <c r="AD1696">
        <f t="shared" si="221"/>
        <v>67.900000000000006</v>
      </c>
      <c r="AE1696">
        <f t="shared" si="221"/>
        <v>33.799999999999997</v>
      </c>
      <c r="AF1696">
        <f t="shared" si="221"/>
        <v>16300</v>
      </c>
      <c r="AG1696">
        <f t="shared" si="169"/>
        <v>27600</v>
      </c>
      <c r="AH1696">
        <f t="shared" si="222"/>
        <v>58.7</v>
      </c>
      <c r="AI1696">
        <f t="shared" si="222"/>
        <v>29</v>
      </c>
      <c r="AJ1696">
        <f t="shared" si="222"/>
        <v>15600</v>
      </c>
      <c r="AK1696">
        <f t="shared" si="170"/>
        <v>26500</v>
      </c>
      <c r="AL1696">
        <f t="shared" si="223"/>
        <v>58.8</v>
      </c>
      <c r="AM1696">
        <f t="shared" si="223"/>
        <v>25.5</v>
      </c>
      <c r="AN1696">
        <f t="shared" si="223"/>
        <v>17700</v>
      </c>
      <c r="AO1696">
        <f t="shared" si="171"/>
        <v>26800</v>
      </c>
      <c r="AP1696">
        <f t="shared" si="224"/>
        <v>66.099999999999994</v>
      </c>
      <c r="AQ1696">
        <f t="shared" si="224"/>
        <v>28.9</v>
      </c>
      <c r="AR1696">
        <f t="shared" si="224"/>
        <v>14100</v>
      </c>
      <c r="AS1696">
        <f t="shared" si="172"/>
        <v>25100</v>
      </c>
      <c r="AT1696">
        <f t="shared" si="225"/>
        <v>55.899999999999991</v>
      </c>
      <c r="AU1696">
        <f t="shared" si="225"/>
        <v>24.7</v>
      </c>
      <c r="AV1696">
        <f t="shared" si="225"/>
        <v>12700</v>
      </c>
      <c r="AW1696">
        <f t="shared" si="173"/>
        <v>26000</v>
      </c>
      <c r="AX1696">
        <f t="shared" si="226"/>
        <v>48.7</v>
      </c>
      <c r="AY1696">
        <f t="shared" si="226"/>
        <v>22.3</v>
      </c>
      <c r="AZ1696">
        <f t="shared" si="226"/>
        <v>10900</v>
      </c>
      <c r="BA1696">
        <f t="shared" si="174"/>
        <v>24800</v>
      </c>
      <c r="BB1696">
        <f t="shared" si="227"/>
        <v>43.599999999999994</v>
      </c>
      <c r="BC1696">
        <f t="shared" si="227"/>
        <v>8.8000000000000007</v>
      </c>
      <c r="BD1696">
        <f t="shared" si="227"/>
        <v>12100</v>
      </c>
      <c r="BE1696">
        <f t="shared" si="175"/>
        <v>25500</v>
      </c>
      <c r="BF1696">
        <f t="shared" si="228"/>
        <v>47.7</v>
      </c>
      <c r="BG1696">
        <f t="shared" si="228"/>
        <v>8.6999999999999993</v>
      </c>
      <c r="BH1696">
        <f t="shared" si="228"/>
        <v>11900</v>
      </c>
      <c r="BI1696">
        <f t="shared" si="176"/>
        <v>26400</v>
      </c>
      <c r="BJ1696">
        <f t="shared" si="229"/>
        <v>44.8</v>
      </c>
      <c r="BK1696">
        <f t="shared" si="229"/>
        <v>8.3000000000000007</v>
      </c>
      <c r="BL1696">
        <f t="shared" si="229"/>
        <v>10600</v>
      </c>
      <c r="BM1696">
        <f t="shared" si="177"/>
        <v>25300</v>
      </c>
      <c r="BN1696">
        <f t="shared" si="230"/>
        <v>41.599999999999994</v>
      </c>
      <c r="BO1696">
        <f t="shared" si="230"/>
        <v>8.5</v>
      </c>
      <c r="BP1696">
        <f t="shared" si="230"/>
        <v>12500</v>
      </c>
      <c r="BQ1696">
        <f t="shared" si="178"/>
        <v>25200</v>
      </c>
      <c r="BR1696">
        <f t="shared" si="231"/>
        <v>49.2</v>
      </c>
      <c r="BS1696">
        <f t="shared" si="231"/>
        <v>10.7</v>
      </c>
      <c r="BT1696">
        <f t="shared" si="231"/>
        <v>12000</v>
      </c>
      <c r="BU1696">
        <f t="shared" si="179"/>
        <v>21500</v>
      </c>
      <c r="BV1696">
        <f t="shared" si="180"/>
        <v>55.7</v>
      </c>
    </row>
    <row r="1697" spans="1:74" x14ac:dyDescent="0.3">
      <c r="A1697" t="s">
        <v>308</v>
      </c>
      <c r="B1697" t="str">
        <f>VLOOKUP(A1697,'class and classification'!$A$1:$B$338,2,FALSE)</f>
        <v>Predominantly Rural</v>
      </c>
      <c r="C1697" t="str">
        <f>VLOOKUP(A1697,'class and classification'!$A$1:$C$338,3,FALSE)</f>
        <v>SD</v>
      </c>
      <c r="D1697">
        <f t="shared" si="161"/>
        <v>23300</v>
      </c>
      <c r="E1697">
        <f t="shared" si="162"/>
        <v>44300</v>
      </c>
      <c r="F1697">
        <f t="shared" si="215"/>
        <v>52.6</v>
      </c>
      <c r="G1697">
        <f t="shared" si="215"/>
        <v>13.099999999999998</v>
      </c>
      <c r="H1697">
        <f t="shared" si="215"/>
        <v>24400</v>
      </c>
      <c r="I1697">
        <f t="shared" si="163"/>
        <v>45800</v>
      </c>
      <c r="J1697">
        <f t="shared" si="216"/>
        <v>53.2</v>
      </c>
      <c r="K1697">
        <f t="shared" si="216"/>
        <v>13.3</v>
      </c>
      <c r="L1697">
        <f t="shared" si="216"/>
        <v>26800</v>
      </c>
      <c r="M1697">
        <f t="shared" si="164"/>
        <v>47400</v>
      </c>
      <c r="N1697">
        <f t="shared" si="217"/>
        <v>56.599999999999994</v>
      </c>
      <c r="O1697">
        <f t="shared" si="217"/>
        <v>20.5</v>
      </c>
      <c r="P1697">
        <f t="shared" si="217"/>
        <v>21100</v>
      </c>
      <c r="Q1697">
        <f t="shared" si="165"/>
        <v>46100</v>
      </c>
      <c r="R1697">
        <f t="shared" si="218"/>
        <v>45.9</v>
      </c>
      <c r="S1697">
        <f t="shared" si="218"/>
        <v>19.8</v>
      </c>
      <c r="T1697">
        <f t="shared" si="218"/>
        <v>18700</v>
      </c>
      <c r="U1697">
        <f t="shared" si="166"/>
        <v>45600</v>
      </c>
      <c r="V1697">
        <f t="shared" si="219"/>
        <v>40.9</v>
      </c>
      <c r="W1697">
        <f t="shared" si="219"/>
        <v>18.5</v>
      </c>
      <c r="X1697">
        <f t="shared" si="219"/>
        <v>22800</v>
      </c>
      <c r="Y1697">
        <f t="shared" si="167"/>
        <v>49200</v>
      </c>
      <c r="Z1697">
        <f t="shared" si="220"/>
        <v>46.400000000000006</v>
      </c>
      <c r="AA1697">
        <f t="shared" si="220"/>
        <v>18.600000000000001</v>
      </c>
      <c r="AB1697">
        <f t="shared" si="220"/>
        <v>25000</v>
      </c>
      <c r="AC1697">
        <f t="shared" si="168"/>
        <v>47500</v>
      </c>
      <c r="AD1697">
        <f t="shared" si="221"/>
        <v>52.8</v>
      </c>
      <c r="AE1697">
        <f t="shared" si="221"/>
        <v>22.400000000000002</v>
      </c>
      <c r="AF1697">
        <f t="shared" si="221"/>
        <v>26500</v>
      </c>
      <c r="AG1697">
        <f t="shared" si="169"/>
        <v>45500</v>
      </c>
      <c r="AH1697">
        <f t="shared" si="222"/>
        <v>58.1</v>
      </c>
      <c r="AI1697">
        <f t="shared" si="222"/>
        <v>24.299999999999997</v>
      </c>
      <c r="AJ1697">
        <f t="shared" si="222"/>
        <v>28100</v>
      </c>
      <c r="AK1697">
        <f t="shared" si="170"/>
        <v>45500</v>
      </c>
      <c r="AL1697">
        <f t="shared" si="223"/>
        <v>61.9</v>
      </c>
      <c r="AM1697">
        <f t="shared" si="223"/>
        <v>25</v>
      </c>
      <c r="AN1697">
        <f t="shared" si="223"/>
        <v>22700</v>
      </c>
      <c r="AO1697">
        <f t="shared" si="171"/>
        <v>42600</v>
      </c>
      <c r="AP1697">
        <f t="shared" si="224"/>
        <v>53.4</v>
      </c>
      <c r="AQ1697">
        <f t="shared" si="224"/>
        <v>24.799999999999997</v>
      </c>
      <c r="AR1697">
        <f t="shared" si="224"/>
        <v>25900</v>
      </c>
      <c r="AS1697">
        <f t="shared" si="172"/>
        <v>46500</v>
      </c>
      <c r="AT1697">
        <f t="shared" si="225"/>
        <v>55.8</v>
      </c>
      <c r="AU1697">
        <f t="shared" si="225"/>
        <v>24</v>
      </c>
      <c r="AV1697">
        <f t="shared" si="225"/>
        <v>26500</v>
      </c>
      <c r="AW1697">
        <f t="shared" si="173"/>
        <v>51300</v>
      </c>
      <c r="AX1697">
        <f t="shared" si="226"/>
        <v>51.5</v>
      </c>
      <c r="AY1697">
        <f t="shared" si="226"/>
        <v>17.3</v>
      </c>
      <c r="AZ1697">
        <f t="shared" si="226"/>
        <v>26900</v>
      </c>
      <c r="BA1697">
        <f t="shared" si="174"/>
        <v>48200</v>
      </c>
      <c r="BB1697">
        <f t="shared" si="227"/>
        <v>55.9</v>
      </c>
      <c r="BC1697">
        <f t="shared" si="227"/>
        <v>20.8</v>
      </c>
      <c r="BD1697">
        <f t="shared" si="227"/>
        <v>32100</v>
      </c>
      <c r="BE1697">
        <f t="shared" si="175"/>
        <v>54000</v>
      </c>
      <c r="BF1697">
        <f t="shared" si="228"/>
        <v>59.2</v>
      </c>
      <c r="BG1697">
        <f t="shared" si="228"/>
        <v>22</v>
      </c>
      <c r="BH1697">
        <f t="shared" si="228"/>
        <v>25000</v>
      </c>
      <c r="BI1697">
        <f t="shared" si="176"/>
        <v>46400</v>
      </c>
      <c r="BJ1697">
        <f t="shared" si="229"/>
        <v>54</v>
      </c>
      <c r="BK1697">
        <f t="shared" si="229"/>
        <v>16.5</v>
      </c>
      <c r="BL1697">
        <f t="shared" si="229"/>
        <v>32300</v>
      </c>
      <c r="BM1697">
        <f t="shared" si="177"/>
        <v>48700</v>
      </c>
      <c r="BN1697">
        <f t="shared" si="230"/>
        <v>66.3</v>
      </c>
      <c r="BO1697">
        <f t="shared" si="230"/>
        <v>28.299999999999997</v>
      </c>
      <c r="BP1697">
        <f t="shared" si="230"/>
        <v>29000</v>
      </c>
      <c r="BQ1697">
        <f t="shared" si="178"/>
        <v>47900</v>
      </c>
      <c r="BR1697">
        <f t="shared" si="231"/>
        <v>60.800000000000004</v>
      </c>
      <c r="BS1697">
        <f t="shared" si="231"/>
        <v>21.1</v>
      </c>
      <c r="BT1697">
        <f t="shared" si="231"/>
        <v>30800</v>
      </c>
      <c r="BU1697">
        <f t="shared" si="179"/>
        <v>49900</v>
      </c>
      <c r="BV1697">
        <f t="shared" si="180"/>
        <v>61.500000000000007</v>
      </c>
    </row>
    <row r="1698" spans="1:74" x14ac:dyDescent="0.3">
      <c r="A1698" t="s">
        <v>309</v>
      </c>
      <c r="B1698" t="str">
        <f>VLOOKUP(A1698,'class and classification'!$A$1:$B$338,2,FALSE)</f>
        <v>Predominantly Urban</v>
      </c>
      <c r="C1698" t="str">
        <f>VLOOKUP(A1698,'class and classification'!$A$1:$C$338,3,FALSE)</f>
        <v>SD</v>
      </c>
      <c r="D1698">
        <f t="shared" si="161"/>
        <v>14000</v>
      </c>
      <c r="E1698">
        <f t="shared" si="162"/>
        <v>27700</v>
      </c>
      <c r="F1698">
        <f t="shared" si="215"/>
        <v>50.9</v>
      </c>
      <c r="G1698">
        <f t="shared" si="215"/>
        <v>12.7</v>
      </c>
      <c r="H1698">
        <f t="shared" si="215"/>
        <v>13700</v>
      </c>
      <c r="I1698">
        <f t="shared" si="163"/>
        <v>27900</v>
      </c>
      <c r="J1698">
        <f t="shared" si="216"/>
        <v>49.3</v>
      </c>
      <c r="K1698">
        <f t="shared" si="216"/>
        <v>12.5</v>
      </c>
      <c r="L1698">
        <f t="shared" si="216"/>
        <v>15000</v>
      </c>
      <c r="M1698">
        <f t="shared" si="164"/>
        <v>30400</v>
      </c>
      <c r="N1698">
        <f t="shared" si="217"/>
        <v>49.099999999999994</v>
      </c>
      <c r="O1698">
        <f t="shared" si="217"/>
        <v>21.3</v>
      </c>
      <c r="P1698">
        <f t="shared" si="217"/>
        <v>17000</v>
      </c>
      <c r="Q1698">
        <f t="shared" si="165"/>
        <v>28100</v>
      </c>
      <c r="R1698">
        <f t="shared" si="218"/>
        <v>60.5</v>
      </c>
      <c r="S1698">
        <f t="shared" si="218"/>
        <v>18.200000000000003</v>
      </c>
      <c r="T1698">
        <f t="shared" si="218"/>
        <v>13900</v>
      </c>
      <c r="U1698">
        <f t="shared" si="166"/>
        <v>26400</v>
      </c>
      <c r="V1698">
        <f t="shared" si="219"/>
        <v>52.6</v>
      </c>
      <c r="W1698">
        <f t="shared" si="219"/>
        <v>17.299999999999997</v>
      </c>
      <c r="X1698">
        <f t="shared" si="219"/>
        <v>11500</v>
      </c>
      <c r="Y1698">
        <f t="shared" si="167"/>
        <v>24100</v>
      </c>
      <c r="Z1698">
        <f t="shared" si="220"/>
        <v>47.4</v>
      </c>
      <c r="AA1698">
        <f t="shared" si="220"/>
        <v>20.399999999999999</v>
      </c>
      <c r="AB1698">
        <f t="shared" si="220"/>
        <v>15200</v>
      </c>
      <c r="AC1698">
        <f t="shared" si="168"/>
        <v>26000</v>
      </c>
      <c r="AD1698">
        <f t="shared" si="221"/>
        <v>58.300000000000004</v>
      </c>
      <c r="AE1698">
        <f t="shared" si="221"/>
        <v>24.3</v>
      </c>
      <c r="AF1698">
        <f t="shared" si="221"/>
        <v>14600</v>
      </c>
      <c r="AG1698">
        <f t="shared" si="169"/>
        <v>27800</v>
      </c>
      <c r="AH1698">
        <f t="shared" si="222"/>
        <v>52.5</v>
      </c>
      <c r="AI1698">
        <f t="shared" si="222"/>
        <v>10.1</v>
      </c>
      <c r="AJ1698">
        <f t="shared" si="222"/>
        <v>11600</v>
      </c>
      <c r="AK1698">
        <f t="shared" si="170"/>
        <v>26500</v>
      </c>
      <c r="AL1698">
        <f t="shared" si="223"/>
        <v>43.9</v>
      </c>
      <c r="AM1698">
        <f t="shared" si="223"/>
        <v>7.6</v>
      </c>
      <c r="AN1698">
        <f t="shared" si="223"/>
        <v>13300</v>
      </c>
      <c r="AO1698">
        <f t="shared" si="171"/>
        <v>26700</v>
      </c>
      <c r="AP1698">
        <f t="shared" si="224"/>
        <v>49.6</v>
      </c>
      <c r="AQ1698">
        <f t="shared" si="224"/>
        <v>9.1</v>
      </c>
      <c r="AR1698">
        <f t="shared" si="224"/>
        <v>17900</v>
      </c>
      <c r="AS1698">
        <f t="shared" si="172"/>
        <v>30700</v>
      </c>
      <c r="AT1698">
        <f t="shared" si="225"/>
        <v>58.2</v>
      </c>
      <c r="AU1698">
        <f t="shared" si="225"/>
        <v>25.3</v>
      </c>
      <c r="AV1698">
        <f t="shared" si="225"/>
        <v>14300</v>
      </c>
      <c r="AW1698">
        <f t="shared" si="173"/>
        <v>26900</v>
      </c>
      <c r="AX1698">
        <f t="shared" si="226"/>
        <v>52.8</v>
      </c>
      <c r="AY1698">
        <f t="shared" si="226"/>
        <v>18.600000000000001</v>
      </c>
      <c r="AZ1698">
        <f t="shared" si="226"/>
        <v>12700</v>
      </c>
      <c r="BA1698">
        <f t="shared" si="174"/>
        <v>27600</v>
      </c>
      <c r="BB1698">
        <f t="shared" si="227"/>
        <v>45.8</v>
      </c>
      <c r="BC1698">
        <f t="shared" si="227"/>
        <v>16.5</v>
      </c>
      <c r="BD1698">
        <f t="shared" si="227"/>
        <v>13700</v>
      </c>
      <c r="BE1698">
        <f t="shared" si="175"/>
        <v>24900</v>
      </c>
      <c r="BF1698">
        <f t="shared" si="228"/>
        <v>54.6</v>
      </c>
      <c r="BG1698">
        <f t="shared" si="228"/>
        <v>20</v>
      </c>
      <c r="BH1698">
        <f t="shared" si="228"/>
        <v>13600</v>
      </c>
      <c r="BI1698">
        <f t="shared" si="176"/>
        <v>25600</v>
      </c>
      <c r="BJ1698">
        <f t="shared" si="229"/>
        <v>53.099999999999994</v>
      </c>
      <c r="BK1698">
        <f t="shared" si="229"/>
        <v>0</v>
      </c>
      <c r="BL1698">
        <f t="shared" si="229"/>
        <v>16100</v>
      </c>
      <c r="BM1698">
        <f t="shared" si="177"/>
        <v>26400</v>
      </c>
      <c r="BN1698">
        <f t="shared" si="230"/>
        <v>61.099999999999994</v>
      </c>
      <c r="BO1698">
        <f t="shared" si="230"/>
        <v>11.1</v>
      </c>
      <c r="BP1698">
        <f t="shared" si="230"/>
        <v>16000</v>
      </c>
      <c r="BQ1698">
        <f t="shared" si="178"/>
        <v>25400</v>
      </c>
      <c r="BR1698">
        <f t="shared" si="231"/>
        <v>62.900000000000006</v>
      </c>
      <c r="BS1698">
        <f t="shared" si="231"/>
        <v>17.100000000000001</v>
      </c>
      <c r="BT1698">
        <f t="shared" si="231"/>
        <v>15500</v>
      </c>
      <c r="BU1698">
        <f t="shared" si="179"/>
        <v>26700</v>
      </c>
      <c r="BV1698">
        <f t="shared" si="180"/>
        <v>58.4</v>
      </c>
    </row>
    <row r="1699" spans="1:74" x14ac:dyDescent="0.3">
      <c r="A1699" t="s">
        <v>310</v>
      </c>
      <c r="B1699" t="str">
        <f>VLOOKUP(A1699,'class and classification'!$A$1:$B$338,2,FALSE)</f>
        <v>Urban with Significant Rural</v>
      </c>
      <c r="C1699" t="str">
        <f>VLOOKUP(A1699,'class and classification'!$A$1:$C$338,3,FALSE)</f>
        <v>SD</v>
      </c>
      <c r="D1699">
        <f t="shared" ref="D1699:D1762" si="232">SUMIF($A$10:$A$1475,$A1699,D$10:D$1475)</f>
        <v>11100</v>
      </c>
      <c r="E1699">
        <f t="shared" ref="E1699:E1762" si="233">SUMIF($A$1142:$A$1475,$A1699,E$1142:E$1475)</f>
        <v>26600</v>
      </c>
      <c r="F1699">
        <f t="shared" si="215"/>
        <v>41.7</v>
      </c>
      <c r="G1699">
        <f t="shared" si="215"/>
        <v>9.9</v>
      </c>
      <c r="H1699">
        <f t="shared" si="215"/>
        <v>11200</v>
      </c>
      <c r="I1699">
        <f t="shared" ref="I1699:I1762" si="234">SUMIF($A$1142:$A$1475,$A1699,I$1142:I$1475)</f>
        <v>27000</v>
      </c>
      <c r="J1699">
        <f t="shared" si="216"/>
        <v>41.7</v>
      </c>
      <c r="K1699">
        <f t="shared" si="216"/>
        <v>11</v>
      </c>
      <c r="L1699">
        <f t="shared" si="216"/>
        <v>7900</v>
      </c>
      <c r="M1699">
        <f t="shared" ref="M1699:M1762" si="235">SUMIF($A$1142:$A$1475,$A1699,M$1142:M$1475)</f>
        <v>29800</v>
      </c>
      <c r="N1699">
        <f t="shared" si="217"/>
        <v>26.299999999999997</v>
      </c>
      <c r="O1699">
        <f t="shared" si="217"/>
        <v>7</v>
      </c>
      <c r="P1699">
        <f t="shared" si="217"/>
        <v>10300</v>
      </c>
      <c r="Q1699">
        <f t="shared" ref="Q1699:Q1762" si="236">SUMIF($A$1142:$A$1475,$A1699,Q$1142:Q$1475)</f>
        <v>27800</v>
      </c>
      <c r="R1699">
        <f t="shared" si="218"/>
        <v>36.9</v>
      </c>
      <c r="S1699">
        <f t="shared" si="218"/>
        <v>6.7</v>
      </c>
      <c r="T1699">
        <f t="shared" si="218"/>
        <v>11500</v>
      </c>
      <c r="U1699">
        <f t="shared" ref="U1699:U1762" si="237">SUMIF($A$1142:$A$1475,$A1699,U$1142:U$1475)</f>
        <v>31300</v>
      </c>
      <c r="V1699">
        <f t="shared" si="219"/>
        <v>37.1</v>
      </c>
      <c r="W1699">
        <f t="shared" si="219"/>
        <v>7</v>
      </c>
      <c r="X1699">
        <f t="shared" si="219"/>
        <v>12800</v>
      </c>
      <c r="Y1699">
        <f t="shared" ref="Y1699:Y1762" si="238">SUMIF($A$1142:$A$1475,$A1699,Y$1142:Y$1475)</f>
        <v>29600</v>
      </c>
      <c r="Z1699">
        <f t="shared" si="220"/>
        <v>43.4</v>
      </c>
      <c r="AA1699">
        <f t="shared" si="220"/>
        <v>13.7</v>
      </c>
      <c r="AB1699">
        <f t="shared" si="220"/>
        <v>12100</v>
      </c>
      <c r="AC1699">
        <f t="shared" ref="AC1699:AC1762" si="239">SUMIF($A$1142:$A$1475,$A1699,AC$1142:AC$1475)</f>
        <v>27900</v>
      </c>
      <c r="AD1699">
        <f t="shared" si="221"/>
        <v>43.399999999999991</v>
      </c>
      <c r="AE1699">
        <f t="shared" si="221"/>
        <v>7.9</v>
      </c>
      <c r="AF1699">
        <f t="shared" si="221"/>
        <v>13000</v>
      </c>
      <c r="AG1699">
        <f t="shared" ref="AG1699:AG1762" si="240">SUMIF($A$1142:$A$1475,$A1699,AG$1142:AG$1475)</f>
        <v>27100</v>
      </c>
      <c r="AH1699">
        <f t="shared" si="222"/>
        <v>47.999999999999993</v>
      </c>
      <c r="AI1699">
        <f t="shared" si="222"/>
        <v>16.899999999999999</v>
      </c>
      <c r="AJ1699">
        <f t="shared" si="222"/>
        <v>11000</v>
      </c>
      <c r="AK1699">
        <f t="shared" ref="AK1699:AK1762" si="241">SUMIF($A$1142:$A$1475,$A1699,AK$1142:AK$1475)</f>
        <v>32000</v>
      </c>
      <c r="AL1699">
        <f t="shared" si="223"/>
        <v>34.300000000000004</v>
      </c>
      <c r="AM1699">
        <f t="shared" si="223"/>
        <v>0</v>
      </c>
      <c r="AN1699">
        <f t="shared" si="223"/>
        <v>8600</v>
      </c>
      <c r="AO1699">
        <f t="shared" ref="AO1699:AO1762" si="242">SUMIF($A$1142:$A$1475,$A1699,AO$1142:AO$1475)</f>
        <v>34200</v>
      </c>
      <c r="AP1699">
        <f t="shared" si="224"/>
        <v>25.1</v>
      </c>
      <c r="AQ1699">
        <f t="shared" si="224"/>
        <v>0</v>
      </c>
      <c r="AR1699">
        <f t="shared" si="224"/>
        <v>7300</v>
      </c>
      <c r="AS1699">
        <f t="shared" ref="AS1699:AS1762" si="243">SUMIF($A$1142:$A$1475,$A1699,AS$1142:AS$1475)</f>
        <v>28700</v>
      </c>
      <c r="AT1699">
        <f t="shared" si="225"/>
        <v>25.6</v>
      </c>
      <c r="AU1699">
        <f t="shared" si="225"/>
        <v>0</v>
      </c>
      <c r="AV1699">
        <f t="shared" si="225"/>
        <v>9600</v>
      </c>
      <c r="AW1699">
        <f t="shared" ref="AW1699:AW1762" si="244">SUMIF($A$1142:$A$1475,$A1699,AW$1142:AW$1475)</f>
        <v>29400</v>
      </c>
      <c r="AX1699">
        <f t="shared" si="226"/>
        <v>32.299999999999997</v>
      </c>
      <c r="AY1699">
        <f t="shared" si="226"/>
        <v>0</v>
      </c>
      <c r="AZ1699">
        <f t="shared" si="226"/>
        <v>10800</v>
      </c>
      <c r="BA1699">
        <f t="shared" ref="BA1699:BA1762" si="245">SUMIF($A$1142:$A$1475,$A1699,BA$1142:BA$1475)</f>
        <v>30700</v>
      </c>
      <c r="BB1699">
        <f t="shared" si="227"/>
        <v>35.1</v>
      </c>
      <c r="BC1699">
        <f t="shared" si="227"/>
        <v>0</v>
      </c>
      <c r="BD1699">
        <f t="shared" si="227"/>
        <v>10900</v>
      </c>
      <c r="BE1699">
        <f t="shared" ref="BE1699:BE1762" si="246">SUMIF($A$1142:$A$1475,$A1699,BE$1142:BE$1475)</f>
        <v>31400</v>
      </c>
      <c r="BF1699">
        <f t="shared" si="228"/>
        <v>34.5</v>
      </c>
      <c r="BG1699">
        <f t="shared" si="228"/>
        <v>8.1999999999999993</v>
      </c>
      <c r="BH1699">
        <f t="shared" si="228"/>
        <v>8400</v>
      </c>
      <c r="BI1699">
        <f t="shared" ref="BI1699:BI1762" si="247">SUMIF($A$1142:$A$1475,$A1699,BI$1142:BI$1475)</f>
        <v>33800</v>
      </c>
      <c r="BJ1699">
        <f t="shared" si="229"/>
        <v>29.400000000000002</v>
      </c>
      <c r="BK1699">
        <f t="shared" si="229"/>
        <v>0</v>
      </c>
      <c r="BL1699">
        <f t="shared" si="229"/>
        <v>4800</v>
      </c>
      <c r="BM1699">
        <f t="shared" ref="BM1699:BM1762" si="248">SUMIF($A$1142:$A$1475,$A1699,BM$1142:BM$1475)</f>
        <v>32300</v>
      </c>
      <c r="BN1699">
        <f t="shared" si="230"/>
        <v>14.7</v>
      </c>
      <c r="BO1699">
        <f t="shared" si="230"/>
        <v>0</v>
      </c>
      <c r="BP1699">
        <f t="shared" si="230"/>
        <v>13300</v>
      </c>
      <c r="BQ1699">
        <f t="shared" ref="BQ1699:BQ1762" si="249">SUMIF($A$1142:$A$1475,$A1699,BQ$1142:BQ$1475)</f>
        <v>30300</v>
      </c>
      <c r="BR1699">
        <f t="shared" si="231"/>
        <v>43.7</v>
      </c>
      <c r="BS1699">
        <f t="shared" si="231"/>
        <v>0</v>
      </c>
      <c r="BT1699">
        <f t="shared" si="231"/>
        <v>14200</v>
      </c>
      <c r="BU1699">
        <f t="shared" ref="BU1699:BU1762" si="250">SUMIF($A$1142:$A$1475,$A1699,BU$1142:BU$1475)</f>
        <v>31400</v>
      </c>
      <c r="BV1699">
        <f t="shared" ref="BV1699:BV1762" si="251">SUMIF($A$10:$A$1475,$A1699,BV$10:BV$1475)</f>
        <v>45</v>
      </c>
    </row>
    <row r="1700" spans="1:74" x14ac:dyDescent="0.3">
      <c r="A1700" t="s">
        <v>311</v>
      </c>
      <c r="B1700" t="str">
        <f>VLOOKUP(A1700,'class and classification'!$A$1:$B$338,2,FALSE)</f>
        <v>Predominantly Rural</v>
      </c>
      <c r="C1700" t="str">
        <f>VLOOKUP(A1700,'class and classification'!$A$1:$C$338,3,FALSE)</f>
        <v>SD</v>
      </c>
      <c r="D1700">
        <f t="shared" si="232"/>
        <v>31100</v>
      </c>
      <c r="E1700">
        <f t="shared" si="233"/>
        <v>56700</v>
      </c>
      <c r="F1700">
        <f t="shared" si="215"/>
        <v>54.8</v>
      </c>
      <c r="G1700">
        <f t="shared" si="215"/>
        <v>12.3</v>
      </c>
      <c r="H1700">
        <f t="shared" si="215"/>
        <v>29800</v>
      </c>
      <c r="I1700">
        <f t="shared" si="234"/>
        <v>58500</v>
      </c>
      <c r="J1700">
        <f t="shared" si="216"/>
        <v>50.8</v>
      </c>
      <c r="K1700">
        <f t="shared" si="216"/>
        <v>12.7</v>
      </c>
      <c r="L1700">
        <f t="shared" si="216"/>
        <v>27200</v>
      </c>
      <c r="M1700">
        <f t="shared" si="235"/>
        <v>57300</v>
      </c>
      <c r="N1700">
        <f t="shared" si="217"/>
        <v>47.400000000000006</v>
      </c>
      <c r="O1700">
        <f t="shared" si="217"/>
        <v>20.5</v>
      </c>
      <c r="P1700">
        <f t="shared" si="217"/>
        <v>27100</v>
      </c>
      <c r="Q1700">
        <f t="shared" si="236"/>
        <v>57600</v>
      </c>
      <c r="R1700">
        <f t="shared" si="218"/>
        <v>47.1</v>
      </c>
      <c r="S1700">
        <f t="shared" si="218"/>
        <v>18.600000000000001</v>
      </c>
      <c r="T1700">
        <f t="shared" si="218"/>
        <v>29000</v>
      </c>
      <c r="U1700">
        <f t="shared" si="237"/>
        <v>62700</v>
      </c>
      <c r="V1700">
        <f t="shared" si="219"/>
        <v>46.1</v>
      </c>
      <c r="W1700">
        <f t="shared" si="219"/>
        <v>17.8</v>
      </c>
      <c r="X1700">
        <f t="shared" si="219"/>
        <v>29600</v>
      </c>
      <c r="Y1700">
        <f t="shared" si="238"/>
        <v>58900</v>
      </c>
      <c r="Z1700">
        <f t="shared" si="220"/>
        <v>50.300000000000004</v>
      </c>
      <c r="AA1700">
        <f t="shared" si="220"/>
        <v>19.3</v>
      </c>
      <c r="AB1700">
        <f t="shared" si="220"/>
        <v>28600</v>
      </c>
      <c r="AC1700">
        <f t="shared" si="239"/>
        <v>59400</v>
      </c>
      <c r="AD1700">
        <f t="shared" si="221"/>
        <v>48.2</v>
      </c>
      <c r="AE1700">
        <f t="shared" si="221"/>
        <v>20.5</v>
      </c>
      <c r="AF1700">
        <f t="shared" si="221"/>
        <v>32100</v>
      </c>
      <c r="AG1700">
        <f t="shared" si="240"/>
        <v>62000</v>
      </c>
      <c r="AH1700">
        <f t="shared" si="222"/>
        <v>51.8</v>
      </c>
      <c r="AI1700">
        <f t="shared" si="222"/>
        <v>21.1</v>
      </c>
      <c r="AJ1700">
        <f t="shared" si="222"/>
        <v>31300</v>
      </c>
      <c r="AK1700">
        <f t="shared" si="241"/>
        <v>55600</v>
      </c>
      <c r="AL1700">
        <f t="shared" si="223"/>
        <v>56.2</v>
      </c>
      <c r="AM1700">
        <f t="shared" si="223"/>
        <v>22.6</v>
      </c>
      <c r="AN1700">
        <f t="shared" si="223"/>
        <v>23700</v>
      </c>
      <c r="AO1700">
        <f t="shared" si="242"/>
        <v>53400</v>
      </c>
      <c r="AP1700">
        <f t="shared" si="224"/>
        <v>44.3</v>
      </c>
      <c r="AQ1700">
        <f t="shared" si="224"/>
        <v>20.3</v>
      </c>
      <c r="AR1700">
        <f t="shared" si="224"/>
        <v>26400</v>
      </c>
      <c r="AS1700">
        <f t="shared" si="243"/>
        <v>55400</v>
      </c>
      <c r="AT1700">
        <f t="shared" si="225"/>
        <v>47.400000000000006</v>
      </c>
      <c r="AU1700">
        <f t="shared" si="225"/>
        <v>17.5</v>
      </c>
      <c r="AV1700">
        <f t="shared" si="225"/>
        <v>23000</v>
      </c>
      <c r="AW1700">
        <f t="shared" si="244"/>
        <v>51400</v>
      </c>
      <c r="AX1700">
        <f t="shared" si="226"/>
        <v>45</v>
      </c>
      <c r="AY1700">
        <f t="shared" si="226"/>
        <v>16.8</v>
      </c>
      <c r="AZ1700">
        <f t="shared" si="226"/>
        <v>28300</v>
      </c>
      <c r="BA1700">
        <f t="shared" si="245"/>
        <v>54900</v>
      </c>
      <c r="BB1700">
        <f t="shared" si="227"/>
        <v>51.500000000000007</v>
      </c>
      <c r="BC1700">
        <f t="shared" si="227"/>
        <v>22.1</v>
      </c>
      <c r="BD1700">
        <f t="shared" si="227"/>
        <v>33300</v>
      </c>
      <c r="BE1700">
        <f t="shared" si="246"/>
        <v>61000</v>
      </c>
      <c r="BF1700">
        <f t="shared" si="228"/>
        <v>54.599999999999994</v>
      </c>
      <c r="BG1700">
        <f t="shared" si="228"/>
        <v>23.1</v>
      </c>
      <c r="BH1700">
        <f t="shared" si="228"/>
        <v>31100</v>
      </c>
      <c r="BI1700">
        <f t="shared" si="247"/>
        <v>52100</v>
      </c>
      <c r="BJ1700">
        <f t="shared" si="229"/>
        <v>59.7</v>
      </c>
      <c r="BK1700">
        <f t="shared" si="229"/>
        <v>25.700000000000003</v>
      </c>
      <c r="BL1700">
        <f t="shared" si="229"/>
        <v>33900</v>
      </c>
      <c r="BM1700">
        <f t="shared" si="248"/>
        <v>56500</v>
      </c>
      <c r="BN1700">
        <f t="shared" si="230"/>
        <v>60.099999999999994</v>
      </c>
      <c r="BO1700">
        <f t="shared" si="230"/>
        <v>26.8</v>
      </c>
      <c r="BP1700">
        <f t="shared" si="230"/>
        <v>32600</v>
      </c>
      <c r="BQ1700">
        <f t="shared" si="249"/>
        <v>60600</v>
      </c>
      <c r="BR1700">
        <f t="shared" si="231"/>
        <v>53.900000000000006</v>
      </c>
      <c r="BS1700">
        <f t="shared" si="231"/>
        <v>25.5</v>
      </c>
      <c r="BT1700">
        <f t="shared" si="231"/>
        <v>22100</v>
      </c>
      <c r="BU1700">
        <f t="shared" si="250"/>
        <v>46200</v>
      </c>
      <c r="BV1700">
        <f t="shared" si="251"/>
        <v>47.7</v>
      </c>
    </row>
    <row r="1701" spans="1:74" x14ac:dyDescent="0.3">
      <c r="A1701" t="s">
        <v>312</v>
      </c>
      <c r="B1701" t="str">
        <f>VLOOKUP(A1701,'class and classification'!$A$1:$B$338,2,FALSE)</f>
        <v>Predominantly Urban</v>
      </c>
      <c r="C1701" t="str">
        <f>VLOOKUP(A1701,'class and classification'!$A$1:$C$338,3,FALSE)</f>
        <v>SD</v>
      </c>
      <c r="D1701">
        <f t="shared" si="232"/>
        <v>17500</v>
      </c>
      <c r="E1701">
        <f t="shared" si="233"/>
        <v>41000</v>
      </c>
      <c r="F1701">
        <f t="shared" si="215"/>
        <v>42.7</v>
      </c>
      <c r="G1701">
        <f t="shared" si="215"/>
        <v>11.2</v>
      </c>
      <c r="H1701">
        <f t="shared" si="215"/>
        <v>20700</v>
      </c>
      <c r="I1701">
        <f t="shared" si="234"/>
        <v>43700</v>
      </c>
      <c r="J1701">
        <f t="shared" si="216"/>
        <v>47.3</v>
      </c>
      <c r="K1701">
        <f t="shared" si="216"/>
        <v>11.600000000000001</v>
      </c>
      <c r="L1701">
        <f t="shared" si="216"/>
        <v>19600</v>
      </c>
      <c r="M1701">
        <f t="shared" si="235"/>
        <v>45300</v>
      </c>
      <c r="N1701">
        <f t="shared" si="217"/>
        <v>43.1</v>
      </c>
      <c r="O1701">
        <f t="shared" si="217"/>
        <v>15.600000000000001</v>
      </c>
      <c r="P1701">
        <f t="shared" si="217"/>
        <v>21000</v>
      </c>
      <c r="Q1701">
        <f t="shared" si="236"/>
        <v>46100</v>
      </c>
      <c r="R1701">
        <f t="shared" si="218"/>
        <v>45.399999999999991</v>
      </c>
      <c r="S1701">
        <f t="shared" si="218"/>
        <v>20.2</v>
      </c>
      <c r="T1701">
        <f t="shared" si="218"/>
        <v>20900</v>
      </c>
      <c r="U1701">
        <f t="shared" si="237"/>
        <v>40900</v>
      </c>
      <c r="V1701">
        <f t="shared" si="219"/>
        <v>51.000000000000007</v>
      </c>
      <c r="W1701">
        <f t="shared" si="219"/>
        <v>23.700000000000003</v>
      </c>
      <c r="X1701">
        <f t="shared" si="219"/>
        <v>19900</v>
      </c>
      <c r="Y1701">
        <f t="shared" si="238"/>
        <v>45500</v>
      </c>
      <c r="Z1701">
        <f t="shared" si="220"/>
        <v>43.699999999999996</v>
      </c>
      <c r="AA1701">
        <f t="shared" si="220"/>
        <v>20.9</v>
      </c>
      <c r="AB1701">
        <f t="shared" si="220"/>
        <v>25100</v>
      </c>
      <c r="AC1701">
        <f t="shared" si="239"/>
        <v>50700</v>
      </c>
      <c r="AD1701">
        <f t="shared" si="221"/>
        <v>49.5</v>
      </c>
      <c r="AE1701">
        <f t="shared" si="221"/>
        <v>21.9</v>
      </c>
      <c r="AF1701">
        <f t="shared" si="221"/>
        <v>21200</v>
      </c>
      <c r="AG1701">
        <f t="shared" si="240"/>
        <v>43100</v>
      </c>
      <c r="AH1701">
        <f t="shared" si="222"/>
        <v>49</v>
      </c>
      <c r="AI1701">
        <f t="shared" si="222"/>
        <v>23.599999999999998</v>
      </c>
      <c r="AJ1701">
        <f t="shared" si="222"/>
        <v>18300</v>
      </c>
      <c r="AK1701">
        <f t="shared" si="241"/>
        <v>45100</v>
      </c>
      <c r="AL1701">
        <f t="shared" si="223"/>
        <v>40.799999999999997</v>
      </c>
      <c r="AM1701">
        <f t="shared" si="223"/>
        <v>17.100000000000001</v>
      </c>
      <c r="AN1701">
        <f t="shared" si="223"/>
        <v>24800</v>
      </c>
      <c r="AO1701">
        <f t="shared" si="242"/>
        <v>49800</v>
      </c>
      <c r="AP1701">
        <f t="shared" si="224"/>
        <v>49.7</v>
      </c>
      <c r="AQ1701">
        <f t="shared" si="224"/>
        <v>19.399999999999999</v>
      </c>
      <c r="AR1701">
        <f t="shared" si="224"/>
        <v>22200</v>
      </c>
      <c r="AS1701">
        <f t="shared" si="243"/>
        <v>53300</v>
      </c>
      <c r="AT1701">
        <f t="shared" si="225"/>
        <v>41.6</v>
      </c>
      <c r="AU1701">
        <f t="shared" si="225"/>
        <v>16.399999999999999</v>
      </c>
      <c r="AV1701">
        <f t="shared" si="225"/>
        <v>18000</v>
      </c>
      <c r="AW1701">
        <f t="shared" si="244"/>
        <v>50400</v>
      </c>
      <c r="AX1701">
        <f t="shared" si="226"/>
        <v>35.700000000000003</v>
      </c>
      <c r="AY1701">
        <f t="shared" si="226"/>
        <v>12.5</v>
      </c>
      <c r="AZ1701">
        <f t="shared" si="226"/>
        <v>18500</v>
      </c>
      <c r="BA1701">
        <f t="shared" si="245"/>
        <v>45500</v>
      </c>
      <c r="BB1701">
        <f t="shared" si="227"/>
        <v>40.9</v>
      </c>
      <c r="BC1701">
        <f t="shared" si="227"/>
        <v>13.7</v>
      </c>
      <c r="BD1701">
        <f t="shared" si="227"/>
        <v>26500</v>
      </c>
      <c r="BE1701">
        <f t="shared" si="246"/>
        <v>44500</v>
      </c>
      <c r="BF1701">
        <f t="shared" si="228"/>
        <v>59.400000000000006</v>
      </c>
      <c r="BG1701">
        <f t="shared" si="228"/>
        <v>28.700000000000003</v>
      </c>
      <c r="BH1701">
        <f t="shared" si="228"/>
        <v>20300</v>
      </c>
      <c r="BI1701">
        <f t="shared" si="247"/>
        <v>45100</v>
      </c>
      <c r="BJ1701">
        <f t="shared" si="229"/>
        <v>45</v>
      </c>
      <c r="BK1701">
        <f t="shared" si="229"/>
        <v>18.7</v>
      </c>
      <c r="BL1701">
        <f t="shared" si="229"/>
        <v>21700</v>
      </c>
      <c r="BM1701">
        <f t="shared" si="248"/>
        <v>48000</v>
      </c>
      <c r="BN1701">
        <f t="shared" si="230"/>
        <v>45.3</v>
      </c>
      <c r="BO1701">
        <f t="shared" si="230"/>
        <v>19.100000000000001</v>
      </c>
      <c r="BP1701">
        <f t="shared" si="230"/>
        <v>19700</v>
      </c>
      <c r="BQ1701">
        <f t="shared" si="249"/>
        <v>42500</v>
      </c>
      <c r="BR1701">
        <f t="shared" si="231"/>
        <v>46.2</v>
      </c>
      <c r="BS1701">
        <f t="shared" si="231"/>
        <v>15.5</v>
      </c>
      <c r="BT1701">
        <f t="shared" si="231"/>
        <v>25900</v>
      </c>
      <c r="BU1701">
        <f t="shared" si="250"/>
        <v>52000</v>
      </c>
      <c r="BV1701">
        <f t="shared" si="251"/>
        <v>49.599999999999994</v>
      </c>
    </row>
    <row r="1702" spans="1:74" x14ac:dyDescent="0.3">
      <c r="A1702" t="s">
        <v>313</v>
      </c>
      <c r="B1702" t="str">
        <f>VLOOKUP(A1702,'class and classification'!$A$1:$B$338,2,FALSE)</f>
        <v>Predominantly Rural</v>
      </c>
      <c r="C1702" t="str">
        <f>VLOOKUP(A1702,'class and classification'!$A$1:$C$338,3,FALSE)</f>
        <v>SD</v>
      </c>
      <c r="D1702">
        <f t="shared" si="232"/>
        <v>24300</v>
      </c>
      <c r="E1702">
        <f t="shared" si="233"/>
        <v>48200</v>
      </c>
      <c r="F1702">
        <f t="shared" si="215"/>
        <v>50.600000000000009</v>
      </c>
      <c r="G1702">
        <f t="shared" si="215"/>
        <v>11.3</v>
      </c>
      <c r="H1702">
        <f t="shared" si="215"/>
        <v>22200</v>
      </c>
      <c r="I1702">
        <f t="shared" si="234"/>
        <v>47600</v>
      </c>
      <c r="J1702">
        <f t="shared" si="216"/>
        <v>46.899999999999991</v>
      </c>
      <c r="K1702">
        <f t="shared" si="216"/>
        <v>11.7</v>
      </c>
      <c r="L1702">
        <f t="shared" si="216"/>
        <v>26000</v>
      </c>
      <c r="M1702">
        <f t="shared" si="235"/>
        <v>49200</v>
      </c>
      <c r="N1702">
        <f t="shared" si="217"/>
        <v>52.900000000000006</v>
      </c>
      <c r="O1702">
        <f t="shared" si="217"/>
        <v>20.399999999999999</v>
      </c>
      <c r="P1702">
        <f t="shared" si="217"/>
        <v>27100</v>
      </c>
      <c r="Q1702">
        <f t="shared" si="236"/>
        <v>48000</v>
      </c>
      <c r="R1702">
        <f t="shared" si="218"/>
        <v>56.5</v>
      </c>
      <c r="S1702">
        <f t="shared" si="218"/>
        <v>19.5</v>
      </c>
      <c r="T1702">
        <f t="shared" si="218"/>
        <v>25500</v>
      </c>
      <c r="U1702">
        <f t="shared" si="237"/>
        <v>52200</v>
      </c>
      <c r="V1702">
        <f t="shared" si="219"/>
        <v>48.8</v>
      </c>
      <c r="W1702">
        <f t="shared" si="219"/>
        <v>18.599999999999998</v>
      </c>
      <c r="X1702">
        <f t="shared" si="219"/>
        <v>31000</v>
      </c>
      <c r="Y1702">
        <f t="shared" si="238"/>
        <v>52500</v>
      </c>
      <c r="Z1702">
        <f t="shared" si="220"/>
        <v>59.1</v>
      </c>
      <c r="AA1702">
        <f t="shared" si="220"/>
        <v>20.9</v>
      </c>
      <c r="AB1702">
        <f t="shared" si="220"/>
        <v>27600</v>
      </c>
      <c r="AC1702">
        <f t="shared" si="239"/>
        <v>50700</v>
      </c>
      <c r="AD1702">
        <f t="shared" si="221"/>
        <v>54.5</v>
      </c>
      <c r="AE1702">
        <f t="shared" si="221"/>
        <v>21</v>
      </c>
      <c r="AF1702">
        <f t="shared" si="221"/>
        <v>27900</v>
      </c>
      <c r="AG1702">
        <f t="shared" si="240"/>
        <v>49300</v>
      </c>
      <c r="AH1702">
        <f t="shared" si="222"/>
        <v>56.3</v>
      </c>
      <c r="AI1702">
        <f t="shared" si="222"/>
        <v>24.5</v>
      </c>
      <c r="AJ1702">
        <f t="shared" si="222"/>
        <v>28900</v>
      </c>
      <c r="AK1702">
        <f t="shared" si="241"/>
        <v>49900</v>
      </c>
      <c r="AL1702">
        <f t="shared" si="223"/>
        <v>57.600000000000009</v>
      </c>
      <c r="AM1702">
        <f t="shared" si="223"/>
        <v>21.5</v>
      </c>
      <c r="AN1702">
        <f t="shared" si="223"/>
        <v>29800</v>
      </c>
      <c r="AO1702">
        <f t="shared" si="242"/>
        <v>50800</v>
      </c>
      <c r="AP1702">
        <f t="shared" si="224"/>
        <v>58.7</v>
      </c>
      <c r="AQ1702">
        <f t="shared" si="224"/>
        <v>21.5</v>
      </c>
      <c r="AR1702">
        <f t="shared" si="224"/>
        <v>29900</v>
      </c>
      <c r="AS1702">
        <f t="shared" si="243"/>
        <v>53500</v>
      </c>
      <c r="AT1702">
        <f t="shared" si="225"/>
        <v>55.9</v>
      </c>
      <c r="AU1702">
        <f t="shared" si="225"/>
        <v>21.799999999999997</v>
      </c>
      <c r="AV1702">
        <f t="shared" si="225"/>
        <v>33000</v>
      </c>
      <c r="AW1702">
        <f t="shared" si="244"/>
        <v>56700</v>
      </c>
      <c r="AX1702">
        <f t="shared" si="226"/>
        <v>58.2</v>
      </c>
      <c r="AY1702">
        <f t="shared" si="226"/>
        <v>25.200000000000003</v>
      </c>
      <c r="AZ1702">
        <f t="shared" si="226"/>
        <v>28600</v>
      </c>
      <c r="BA1702">
        <f t="shared" si="245"/>
        <v>52400</v>
      </c>
      <c r="BB1702">
        <f t="shared" si="227"/>
        <v>54.7</v>
      </c>
      <c r="BC1702">
        <f t="shared" si="227"/>
        <v>24.2</v>
      </c>
      <c r="BD1702">
        <f t="shared" si="227"/>
        <v>31200</v>
      </c>
      <c r="BE1702">
        <f t="shared" si="246"/>
        <v>58000</v>
      </c>
      <c r="BF1702">
        <f t="shared" si="228"/>
        <v>53.8</v>
      </c>
      <c r="BG1702">
        <f t="shared" si="228"/>
        <v>23.3</v>
      </c>
      <c r="BH1702">
        <f t="shared" si="228"/>
        <v>34800</v>
      </c>
      <c r="BI1702">
        <f t="shared" si="247"/>
        <v>58800</v>
      </c>
      <c r="BJ1702">
        <f t="shared" si="229"/>
        <v>59.099999999999994</v>
      </c>
      <c r="BK1702">
        <f t="shared" si="229"/>
        <v>24.300000000000004</v>
      </c>
      <c r="BL1702">
        <f t="shared" si="229"/>
        <v>29500</v>
      </c>
      <c r="BM1702">
        <f t="shared" si="248"/>
        <v>56700</v>
      </c>
      <c r="BN1702">
        <f t="shared" si="230"/>
        <v>52.2</v>
      </c>
      <c r="BO1702">
        <f t="shared" si="230"/>
        <v>22.6</v>
      </c>
      <c r="BP1702">
        <f t="shared" si="230"/>
        <v>32800</v>
      </c>
      <c r="BQ1702">
        <f t="shared" si="249"/>
        <v>54900</v>
      </c>
      <c r="BR1702">
        <f t="shared" si="231"/>
        <v>59.800000000000004</v>
      </c>
      <c r="BS1702">
        <f t="shared" si="231"/>
        <v>24.900000000000002</v>
      </c>
      <c r="BT1702">
        <f t="shared" si="231"/>
        <v>31000</v>
      </c>
      <c r="BU1702">
        <f t="shared" si="250"/>
        <v>55300</v>
      </c>
      <c r="BV1702">
        <f t="shared" si="251"/>
        <v>56</v>
      </c>
    </row>
    <row r="1703" spans="1:74" x14ac:dyDescent="0.3">
      <c r="A1703" t="s">
        <v>314</v>
      </c>
      <c r="B1703" t="str">
        <f>VLOOKUP(A1703,'class and classification'!$A$1:$B$338,2,FALSE)</f>
        <v>Predominantly Rural</v>
      </c>
      <c r="C1703" t="str">
        <f>VLOOKUP(A1703,'class and classification'!$A$1:$C$338,3,FALSE)</f>
        <v>SD</v>
      </c>
      <c r="D1703">
        <f t="shared" si="232"/>
        <v>16000</v>
      </c>
      <c r="E1703">
        <f t="shared" si="233"/>
        <v>37100</v>
      </c>
      <c r="F1703">
        <f t="shared" si="215"/>
        <v>43.1</v>
      </c>
      <c r="G1703">
        <f t="shared" si="215"/>
        <v>10.7</v>
      </c>
      <c r="H1703">
        <f t="shared" si="215"/>
        <v>17200</v>
      </c>
      <c r="I1703">
        <f t="shared" si="234"/>
        <v>37800</v>
      </c>
      <c r="J1703">
        <f t="shared" si="216"/>
        <v>45.900000000000006</v>
      </c>
      <c r="K1703">
        <f t="shared" si="216"/>
        <v>11.7</v>
      </c>
      <c r="L1703">
        <f t="shared" si="216"/>
        <v>15600</v>
      </c>
      <c r="M1703">
        <f t="shared" si="235"/>
        <v>39700</v>
      </c>
      <c r="N1703">
        <f t="shared" si="217"/>
        <v>39</v>
      </c>
      <c r="O1703">
        <f t="shared" si="217"/>
        <v>22.1</v>
      </c>
      <c r="P1703">
        <f t="shared" si="217"/>
        <v>15300</v>
      </c>
      <c r="Q1703">
        <f t="shared" si="236"/>
        <v>39800</v>
      </c>
      <c r="R1703">
        <f t="shared" si="218"/>
        <v>38.5</v>
      </c>
      <c r="S1703">
        <f t="shared" si="218"/>
        <v>12.2</v>
      </c>
      <c r="T1703">
        <f t="shared" si="218"/>
        <v>17800</v>
      </c>
      <c r="U1703">
        <f t="shared" si="237"/>
        <v>39000</v>
      </c>
      <c r="V1703">
        <f t="shared" si="219"/>
        <v>45.5</v>
      </c>
      <c r="W1703">
        <f t="shared" si="219"/>
        <v>22.7</v>
      </c>
      <c r="X1703">
        <f t="shared" si="219"/>
        <v>18900</v>
      </c>
      <c r="Y1703">
        <f t="shared" si="238"/>
        <v>39700</v>
      </c>
      <c r="Z1703">
        <f t="shared" si="220"/>
        <v>47.6</v>
      </c>
      <c r="AA1703">
        <f t="shared" si="220"/>
        <v>18.600000000000001</v>
      </c>
      <c r="AB1703">
        <f t="shared" si="220"/>
        <v>17800</v>
      </c>
      <c r="AC1703">
        <f t="shared" si="239"/>
        <v>41700</v>
      </c>
      <c r="AD1703">
        <f t="shared" si="221"/>
        <v>42.6</v>
      </c>
      <c r="AE1703">
        <f t="shared" si="221"/>
        <v>22.599999999999998</v>
      </c>
      <c r="AF1703">
        <f t="shared" si="221"/>
        <v>17600</v>
      </c>
      <c r="AG1703">
        <f t="shared" si="240"/>
        <v>43900</v>
      </c>
      <c r="AH1703">
        <f t="shared" si="222"/>
        <v>39.9</v>
      </c>
      <c r="AI1703">
        <f t="shared" si="222"/>
        <v>12.399999999999999</v>
      </c>
      <c r="AJ1703">
        <f t="shared" si="222"/>
        <v>17300</v>
      </c>
      <c r="AK1703">
        <f t="shared" si="241"/>
        <v>34900</v>
      </c>
      <c r="AL1703">
        <f t="shared" si="223"/>
        <v>49.5</v>
      </c>
      <c r="AM1703">
        <f t="shared" si="223"/>
        <v>14.899999999999999</v>
      </c>
      <c r="AN1703">
        <f t="shared" si="223"/>
        <v>18100</v>
      </c>
      <c r="AO1703">
        <f t="shared" si="242"/>
        <v>38000</v>
      </c>
      <c r="AP1703">
        <f t="shared" si="224"/>
        <v>47.5</v>
      </c>
      <c r="AQ1703">
        <f t="shared" si="224"/>
        <v>19.899999999999999</v>
      </c>
      <c r="AR1703">
        <f t="shared" si="224"/>
        <v>16000</v>
      </c>
      <c r="AS1703">
        <f t="shared" si="243"/>
        <v>41000</v>
      </c>
      <c r="AT1703">
        <f t="shared" si="225"/>
        <v>39.200000000000003</v>
      </c>
      <c r="AU1703">
        <f t="shared" si="225"/>
        <v>16.7</v>
      </c>
      <c r="AV1703">
        <f t="shared" si="225"/>
        <v>18000</v>
      </c>
      <c r="AW1703">
        <f t="shared" si="244"/>
        <v>43600</v>
      </c>
      <c r="AX1703">
        <f t="shared" si="226"/>
        <v>41.5</v>
      </c>
      <c r="AY1703">
        <f t="shared" si="226"/>
        <v>17.799999999999997</v>
      </c>
      <c r="AZ1703">
        <f t="shared" si="226"/>
        <v>20200</v>
      </c>
      <c r="BA1703">
        <f t="shared" si="245"/>
        <v>41500</v>
      </c>
      <c r="BB1703">
        <f t="shared" si="227"/>
        <v>48.599999999999994</v>
      </c>
      <c r="BC1703">
        <f t="shared" si="227"/>
        <v>25</v>
      </c>
      <c r="BD1703">
        <f t="shared" si="227"/>
        <v>17900</v>
      </c>
      <c r="BE1703">
        <f t="shared" si="246"/>
        <v>43100</v>
      </c>
      <c r="BF1703">
        <f t="shared" si="228"/>
        <v>41.3</v>
      </c>
      <c r="BG1703">
        <f t="shared" si="228"/>
        <v>12.7</v>
      </c>
      <c r="BH1703">
        <f t="shared" si="228"/>
        <v>20200</v>
      </c>
      <c r="BI1703">
        <f t="shared" si="247"/>
        <v>44300</v>
      </c>
      <c r="BJ1703">
        <f t="shared" si="229"/>
        <v>45.8</v>
      </c>
      <c r="BK1703">
        <f t="shared" si="229"/>
        <v>23.8</v>
      </c>
      <c r="BL1703">
        <f t="shared" si="229"/>
        <v>18800</v>
      </c>
      <c r="BM1703">
        <f t="shared" si="248"/>
        <v>43900</v>
      </c>
      <c r="BN1703">
        <f t="shared" si="230"/>
        <v>42.899999999999991</v>
      </c>
      <c r="BO1703">
        <f t="shared" si="230"/>
        <v>14.100000000000001</v>
      </c>
      <c r="BP1703">
        <f t="shared" si="230"/>
        <v>19200</v>
      </c>
      <c r="BQ1703">
        <f t="shared" si="249"/>
        <v>40800</v>
      </c>
      <c r="BR1703">
        <f t="shared" si="231"/>
        <v>47.199999999999996</v>
      </c>
      <c r="BS1703">
        <f t="shared" si="231"/>
        <v>15.7</v>
      </c>
      <c r="BT1703">
        <f t="shared" si="231"/>
        <v>21900</v>
      </c>
      <c r="BU1703">
        <f t="shared" si="250"/>
        <v>45000</v>
      </c>
      <c r="BV1703">
        <f t="shared" si="251"/>
        <v>48.8</v>
      </c>
    </row>
    <row r="1704" spans="1:74" x14ac:dyDescent="0.3">
      <c r="A1704" t="s">
        <v>315</v>
      </c>
      <c r="B1704" t="str">
        <f>VLOOKUP(A1704,'class and classification'!$A$1:$B$338,2,FALSE)</f>
        <v>Predominantly Rural</v>
      </c>
      <c r="C1704" t="str">
        <f>VLOOKUP(A1704,'class and classification'!$A$1:$C$338,3,FALSE)</f>
        <v>SD</v>
      </c>
      <c r="D1704">
        <f t="shared" si="232"/>
        <v>31000</v>
      </c>
      <c r="E1704">
        <f t="shared" si="233"/>
        <v>63400</v>
      </c>
      <c r="F1704">
        <f t="shared" si="215"/>
        <v>48.9</v>
      </c>
      <c r="G1704">
        <f t="shared" si="215"/>
        <v>12.1</v>
      </c>
      <c r="H1704">
        <f t="shared" si="215"/>
        <v>32500</v>
      </c>
      <c r="I1704">
        <f t="shared" si="234"/>
        <v>63500</v>
      </c>
      <c r="J1704">
        <f t="shared" si="216"/>
        <v>51.499999999999993</v>
      </c>
      <c r="K1704">
        <f t="shared" si="216"/>
        <v>13.3</v>
      </c>
      <c r="L1704">
        <f t="shared" si="216"/>
        <v>35300</v>
      </c>
      <c r="M1704">
        <f t="shared" si="235"/>
        <v>62900</v>
      </c>
      <c r="N1704">
        <f t="shared" si="217"/>
        <v>55.999999999999993</v>
      </c>
      <c r="O1704">
        <f t="shared" si="217"/>
        <v>18.600000000000001</v>
      </c>
      <c r="P1704">
        <f t="shared" si="217"/>
        <v>34100</v>
      </c>
      <c r="Q1704">
        <f t="shared" si="236"/>
        <v>65100</v>
      </c>
      <c r="R1704">
        <f t="shared" si="218"/>
        <v>52.3</v>
      </c>
      <c r="S1704">
        <f t="shared" si="218"/>
        <v>17.5</v>
      </c>
      <c r="T1704">
        <f t="shared" si="218"/>
        <v>32300</v>
      </c>
      <c r="U1704">
        <f t="shared" si="237"/>
        <v>66200</v>
      </c>
      <c r="V1704">
        <f t="shared" si="219"/>
        <v>48.699999999999996</v>
      </c>
      <c r="W1704">
        <f t="shared" si="219"/>
        <v>17.700000000000003</v>
      </c>
      <c r="X1704">
        <f t="shared" si="219"/>
        <v>36500</v>
      </c>
      <c r="Y1704">
        <f t="shared" si="238"/>
        <v>67400</v>
      </c>
      <c r="Z1704">
        <f t="shared" si="220"/>
        <v>54.3</v>
      </c>
      <c r="AA1704">
        <f t="shared" si="220"/>
        <v>19.5</v>
      </c>
      <c r="AB1704">
        <f t="shared" si="220"/>
        <v>39300</v>
      </c>
      <c r="AC1704">
        <f t="shared" si="239"/>
        <v>65900</v>
      </c>
      <c r="AD1704">
        <f t="shared" si="221"/>
        <v>59.600000000000009</v>
      </c>
      <c r="AE1704">
        <f t="shared" si="221"/>
        <v>19.600000000000001</v>
      </c>
      <c r="AF1704">
        <f t="shared" si="221"/>
        <v>36800</v>
      </c>
      <c r="AG1704">
        <f t="shared" si="240"/>
        <v>68200</v>
      </c>
      <c r="AH1704">
        <f t="shared" si="222"/>
        <v>53.899999999999991</v>
      </c>
      <c r="AI1704">
        <f t="shared" si="222"/>
        <v>18.100000000000001</v>
      </c>
      <c r="AJ1704">
        <f t="shared" si="222"/>
        <v>33300</v>
      </c>
      <c r="AK1704">
        <f t="shared" si="241"/>
        <v>66700</v>
      </c>
      <c r="AL1704">
        <f t="shared" si="223"/>
        <v>49.899999999999991</v>
      </c>
      <c r="AM1704">
        <f t="shared" si="223"/>
        <v>18.299999999999997</v>
      </c>
      <c r="AN1704">
        <f t="shared" si="223"/>
        <v>34700</v>
      </c>
      <c r="AO1704">
        <f t="shared" si="242"/>
        <v>67800</v>
      </c>
      <c r="AP1704">
        <f t="shared" si="224"/>
        <v>51.099999999999994</v>
      </c>
      <c r="AQ1704">
        <f t="shared" si="224"/>
        <v>18.8</v>
      </c>
      <c r="AR1704">
        <f t="shared" si="224"/>
        <v>34600</v>
      </c>
      <c r="AS1704">
        <f t="shared" si="243"/>
        <v>72300</v>
      </c>
      <c r="AT1704">
        <f t="shared" si="225"/>
        <v>47.7</v>
      </c>
      <c r="AU1704">
        <f t="shared" si="225"/>
        <v>17.600000000000001</v>
      </c>
      <c r="AV1704">
        <f t="shared" si="225"/>
        <v>33000</v>
      </c>
      <c r="AW1704">
        <f t="shared" si="244"/>
        <v>66400</v>
      </c>
      <c r="AX1704">
        <f t="shared" si="226"/>
        <v>49.699999999999996</v>
      </c>
      <c r="AY1704">
        <f t="shared" si="226"/>
        <v>19.5</v>
      </c>
      <c r="AZ1704">
        <f t="shared" si="226"/>
        <v>32500</v>
      </c>
      <c r="BA1704">
        <f t="shared" si="245"/>
        <v>66600</v>
      </c>
      <c r="BB1704">
        <f t="shared" si="227"/>
        <v>48.8</v>
      </c>
      <c r="BC1704">
        <f t="shared" si="227"/>
        <v>20</v>
      </c>
      <c r="BD1704">
        <f t="shared" si="227"/>
        <v>43000</v>
      </c>
      <c r="BE1704">
        <f t="shared" si="246"/>
        <v>72900</v>
      </c>
      <c r="BF1704">
        <f t="shared" si="228"/>
        <v>58.8</v>
      </c>
      <c r="BG1704">
        <f t="shared" si="228"/>
        <v>19.799999999999997</v>
      </c>
      <c r="BH1704">
        <f t="shared" si="228"/>
        <v>45200</v>
      </c>
      <c r="BI1704">
        <f t="shared" si="247"/>
        <v>74200</v>
      </c>
      <c r="BJ1704">
        <f t="shared" si="229"/>
        <v>60.900000000000006</v>
      </c>
      <c r="BK1704">
        <f t="shared" si="229"/>
        <v>21</v>
      </c>
      <c r="BL1704">
        <f t="shared" si="229"/>
        <v>42800</v>
      </c>
      <c r="BM1704">
        <f t="shared" si="248"/>
        <v>70400</v>
      </c>
      <c r="BN1704">
        <f t="shared" si="230"/>
        <v>60.599999999999994</v>
      </c>
      <c r="BO1704">
        <f t="shared" si="230"/>
        <v>23.9</v>
      </c>
      <c r="BP1704">
        <f t="shared" si="230"/>
        <v>41000</v>
      </c>
      <c r="BQ1704">
        <f t="shared" si="249"/>
        <v>62400</v>
      </c>
      <c r="BR1704">
        <f t="shared" si="231"/>
        <v>65.599999999999994</v>
      </c>
      <c r="BS1704">
        <f t="shared" si="231"/>
        <v>26.400000000000002</v>
      </c>
      <c r="BT1704">
        <f t="shared" si="231"/>
        <v>47700</v>
      </c>
      <c r="BU1704">
        <f t="shared" si="250"/>
        <v>70700</v>
      </c>
      <c r="BV1704">
        <f t="shared" si="251"/>
        <v>67.400000000000006</v>
      </c>
    </row>
    <row r="1705" spans="1:74" x14ac:dyDescent="0.3">
      <c r="A1705" t="s">
        <v>316</v>
      </c>
      <c r="B1705" t="str">
        <f>VLOOKUP(A1705,'class and classification'!$A$1:$B$338,2,FALSE)</f>
        <v>Predominantly Rural</v>
      </c>
      <c r="C1705" t="str">
        <f>VLOOKUP(A1705,'class and classification'!$A$1:$C$338,3,FALSE)</f>
        <v>SD</v>
      </c>
      <c r="D1705">
        <f t="shared" si="232"/>
        <v>19400</v>
      </c>
      <c r="E1705">
        <f t="shared" si="233"/>
        <v>38800</v>
      </c>
      <c r="F1705">
        <f t="shared" si="215"/>
        <v>49.7</v>
      </c>
      <c r="G1705">
        <f t="shared" si="215"/>
        <v>12.2</v>
      </c>
      <c r="H1705">
        <f t="shared" si="215"/>
        <v>19100</v>
      </c>
      <c r="I1705">
        <f t="shared" si="234"/>
        <v>40200</v>
      </c>
      <c r="J1705">
        <f t="shared" si="216"/>
        <v>47.6</v>
      </c>
      <c r="K1705">
        <f t="shared" si="216"/>
        <v>12.1</v>
      </c>
      <c r="L1705">
        <f t="shared" si="216"/>
        <v>19700</v>
      </c>
      <c r="M1705">
        <f t="shared" si="235"/>
        <v>41300</v>
      </c>
      <c r="N1705">
        <f t="shared" si="217"/>
        <v>47.699999999999996</v>
      </c>
      <c r="O1705">
        <f t="shared" si="217"/>
        <v>21.7</v>
      </c>
      <c r="P1705">
        <f t="shared" si="217"/>
        <v>20700</v>
      </c>
      <c r="Q1705">
        <f t="shared" si="236"/>
        <v>43200</v>
      </c>
      <c r="R1705">
        <f t="shared" si="218"/>
        <v>47.900000000000006</v>
      </c>
      <c r="S1705">
        <f t="shared" si="218"/>
        <v>22.5</v>
      </c>
      <c r="T1705">
        <f t="shared" si="218"/>
        <v>22100</v>
      </c>
      <c r="U1705">
        <f t="shared" si="237"/>
        <v>42300</v>
      </c>
      <c r="V1705">
        <f t="shared" si="219"/>
        <v>52</v>
      </c>
      <c r="W1705">
        <f t="shared" si="219"/>
        <v>22.7</v>
      </c>
      <c r="X1705">
        <f t="shared" si="219"/>
        <v>17500</v>
      </c>
      <c r="Y1705">
        <f t="shared" si="238"/>
        <v>37400</v>
      </c>
      <c r="Z1705">
        <f t="shared" si="220"/>
        <v>46.400000000000006</v>
      </c>
      <c r="AA1705">
        <f t="shared" si="220"/>
        <v>13.6</v>
      </c>
      <c r="AB1705">
        <f t="shared" si="220"/>
        <v>20100</v>
      </c>
      <c r="AC1705">
        <f t="shared" si="239"/>
        <v>39800</v>
      </c>
      <c r="AD1705">
        <f t="shared" si="221"/>
        <v>50.5</v>
      </c>
      <c r="AE1705">
        <f t="shared" si="221"/>
        <v>23.6</v>
      </c>
      <c r="AF1705">
        <f t="shared" si="221"/>
        <v>19900</v>
      </c>
      <c r="AG1705">
        <f t="shared" si="240"/>
        <v>38200</v>
      </c>
      <c r="AH1705">
        <f t="shared" si="222"/>
        <v>52.199999999999996</v>
      </c>
      <c r="AI1705">
        <f t="shared" si="222"/>
        <v>23.7</v>
      </c>
      <c r="AJ1705">
        <f t="shared" si="222"/>
        <v>19400</v>
      </c>
      <c r="AK1705">
        <f t="shared" si="241"/>
        <v>39100</v>
      </c>
      <c r="AL1705">
        <f t="shared" si="223"/>
        <v>49.600000000000009</v>
      </c>
      <c r="AM1705">
        <f t="shared" si="223"/>
        <v>18.7</v>
      </c>
      <c r="AN1705">
        <f t="shared" si="223"/>
        <v>22000</v>
      </c>
      <c r="AO1705">
        <f t="shared" si="242"/>
        <v>38900</v>
      </c>
      <c r="AP1705">
        <f t="shared" si="224"/>
        <v>56.600000000000009</v>
      </c>
      <c r="AQ1705">
        <f t="shared" si="224"/>
        <v>21.6</v>
      </c>
      <c r="AR1705">
        <f t="shared" si="224"/>
        <v>22900</v>
      </c>
      <c r="AS1705">
        <f t="shared" si="243"/>
        <v>44000</v>
      </c>
      <c r="AT1705">
        <f t="shared" si="225"/>
        <v>51.8</v>
      </c>
      <c r="AU1705">
        <f t="shared" si="225"/>
        <v>24.5</v>
      </c>
      <c r="AV1705">
        <f t="shared" si="225"/>
        <v>24500</v>
      </c>
      <c r="AW1705">
        <f t="shared" si="244"/>
        <v>46400</v>
      </c>
      <c r="AX1705">
        <f t="shared" si="226"/>
        <v>52.7</v>
      </c>
      <c r="AY1705">
        <f t="shared" si="226"/>
        <v>22</v>
      </c>
      <c r="AZ1705">
        <f t="shared" si="226"/>
        <v>23000</v>
      </c>
      <c r="BA1705">
        <f t="shared" si="245"/>
        <v>44700</v>
      </c>
      <c r="BB1705">
        <f t="shared" si="227"/>
        <v>51.400000000000006</v>
      </c>
      <c r="BC1705">
        <f t="shared" si="227"/>
        <v>25.5</v>
      </c>
      <c r="BD1705">
        <f t="shared" si="227"/>
        <v>23100</v>
      </c>
      <c r="BE1705">
        <f t="shared" si="246"/>
        <v>41100</v>
      </c>
      <c r="BF1705">
        <f t="shared" si="228"/>
        <v>56.3</v>
      </c>
      <c r="BG1705">
        <f t="shared" si="228"/>
        <v>21.5</v>
      </c>
      <c r="BH1705">
        <f t="shared" si="228"/>
        <v>22300</v>
      </c>
      <c r="BI1705">
        <f t="shared" si="247"/>
        <v>43700</v>
      </c>
      <c r="BJ1705">
        <f t="shared" si="229"/>
        <v>50.800000000000004</v>
      </c>
      <c r="BK1705">
        <f t="shared" si="229"/>
        <v>14.5</v>
      </c>
      <c r="BL1705">
        <f t="shared" si="229"/>
        <v>26400</v>
      </c>
      <c r="BM1705">
        <f t="shared" si="248"/>
        <v>45400</v>
      </c>
      <c r="BN1705">
        <f t="shared" si="230"/>
        <v>58</v>
      </c>
      <c r="BO1705">
        <f t="shared" si="230"/>
        <v>17.399999999999999</v>
      </c>
      <c r="BP1705">
        <f t="shared" si="230"/>
        <v>23100</v>
      </c>
      <c r="BQ1705">
        <f t="shared" si="249"/>
        <v>38200</v>
      </c>
      <c r="BR1705">
        <f t="shared" si="231"/>
        <v>60.7</v>
      </c>
      <c r="BS1705">
        <f t="shared" si="231"/>
        <v>28.5</v>
      </c>
      <c r="BT1705">
        <f t="shared" si="231"/>
        <v>22200</v>
      </c>
      <c r="BU1705">
        <f t="shared" si="250"/>
        <v>42400</v>
      </c>
      <c r="BV1705">
        <f t="shared" si="251"/>
        <v>52.400000000000006</v>
      </c>
    </row>
    <row r="1706" spans="1:74" x14ac:dyDescent="0.3">
      <c r="A1706" t="s">
        <v>317</v>
      </c>
      <c r="B1706" t="str">
        <f>VLOOKUP(A1706,'class and classification'!$A$1:$B$338,2,FALSE)</f>
        <v>Predominantly Urban</v>
      </c>
      <c r="C1706" t="str">
        <f>VLOOKUP(A1706,'class and classification'!$A$1:$C$338,3,FALSE)</f>
        <v>SD</v>
      </c>
      <c r="D1706">
        <f t="shared" si="232"/>
        <v>23900</v>
      </c>
      <c r="E1706">
        <f t="shared" si="233"/>
        <v>53900</v>
      </c>
      <c r="F1706">
        <f t="shared" si="215"/>
        <v>44.3</v>
      </c>
      <c r="G1706">
        <f t="shared" si="215"/>
        <v>11</v>
      </c>
      <c r="H1706">
        <f t="shared" si="215"/>
        <v>22900</v>
      </c>
      <c r="I1706">
        <f t="shared" si="234"/>
        <v>54700</v>
      </c>
      <c r="J1706">
        <f t="shared" si="216"/>
        <v>42</v>
      </c>
      <c r="K1706">
        <f t="shared" si="216"/>
        <v>11.600000000000001</v>
      </c>
      <c r="L1706">
        <f t="shared" si="216"/>
        <v>25500</v>
      </c>
      <c r="M1706">
        <f t="shared" si="235"/>
        <v>56500</v>
      </c>
      <c r="N1706">
        <f t="shared" si="217"/>
        <v>45.1</v>
      </c>
      <c r="O1706">
        <f t="shared" si="217"/>
        <v>18.900000000000002</v>
      </c>
      <c r="P1706">
        <f t="shared" si="217"/>
        <v>21900</v>
      </c>
      <c r="Q1706">
        <f t="shared" si="236"/>
        <v>52300</v>
      </c>
      <c r="R1706">
        <f t="shared" si="218"/>
        <v>42</v>
      </c>
      <c r="S1706">
        <f t="shared" si="218"/>
        <v>18.3</v>
      </c>
      <c r="T1706">
        <f t="shared" si="218"/>
        <v>22800</v>
      </c>
      <c r="U1706">
        <f t="shared" si="237"/>
        <v>54100</v>
      </c>
      <c r="V1706">
        <f t="shared" si="219"/>
        <v>42.2</v>
      </c>
      <c r="W1706">
        <f t="shared" si="219"/>
        <v>19.600000000000001</v>
      </c>
      <c r="X1706">
        <f t="shared" si="219"/>
        <v>24700</v>
      </c>
      <c r="Y1706">
        <f t="shared" si="238"/>
        <v>53400</v>
      </c>
      <c r="Z1706">
        <f t="shared" si="220"/>
        <v>46.2</v>
      </c>
      <c r="AA1706">
        <f t="shared" si="220"/>
        <v>20.2</v>
      </c>
      <c r="AB1706">
        <f t="shared" si="220"/>
        <v>21600</v>
      </c>
      <c r="AC1706">
        <f t="shared" si="239"/>
        <v>52000</v>
      </c>
      <c r="AD1706">
        <f t="shared" si="221"/>
        <v>41.7</v>
      </c>
      <c r="AE1706">
        <f t="shared" si="221"/>
        <v>16</v>
      </c>
      <c r="AF1706">
        <f t="shared" si="221"/>
        <v>23300</v>
      </c>
      <c r="AG1706">
        <f t="shared" si="240"/>
        <v>51600</v>
      </c>
      <c r="AH1706">
        <f t="shared" si="222"/>
        <v>45.3</v>
      </c>
      <c r="AI1706">
        <f t="shared" si="222"/>
        <v>20.3</v>
      </c>
      <c r="AJ1706">
        <f t="shared" si="222"/>
        <v>20700</v>
      </c>
      <c r="AK1706">
        <f t="shared" si="241"/>
        <v>53400</v>
      </c>
      <c r="AL1706">
        <f t="shared" si="223"/>
        <v>38.9</v>
      </c>
      <c r="AM1706">
        <f t="shared" si="223"/>
        <v>17.399999999999999</v>
      </c>
      <c r="AN1706">
        <f t="shared" si="223"/>
        <v>22500</v>
      </c>
      <c r="AO1706">
        <f t="shared" si="242"/>
        <v>55100</v>
      </c>
      <c r="AP1706">
        <f t="shared" si="224"/>
        <v>40.700000000000003</v>
      </c>
      <c r="AQ1706">
        <f t="shared" si="224"/>
        <v>17.600000000000001</v>
      </c>
      <c r="AR1706">
        <f t="shared" si="224"/>
        <v>25200</v>
      </c>
      <c r="AS1706">
        <f t="shared" si="243"/>
        <v>54600</v>
      </c>
      <c r="AT1706">
        <f t="shared" si="225"/>
        <v>46.3</v>
      </c>
      <c r="AU1706">
        <f t="shared" si="225"/>
        <v>21.6</v>
      </c>
      <c r="AV1706">
        <f t="shared" si="225"/>
        <v>27700</v>
      </c>
      <c r="AW1706">
        <f t="shared" si="244"/>
        <v>60100</v>
      </c>
      <c r="AX1706">
        <f t="shared" si="226"/>
        <v>46.1</v>
      </c>
      <c r="AY1706">
        <f t="shared" si="226"/>
        <v>17.5</v>
      </c>
      <c r="AZ1706">
        <f t="shared" si="226"/>
        <v>24200</v>
      </c>
      <c r="BA1706">
        <f t="shared" si="245"/>
        <v>57800</v>
      </c>
      <c r="BB1706">
        <f t="shared" si="227"/>
        <v>41.9</v>
      </c>
      <c r="BC1706">
        <f t="shared" si="227"/>
        <v>21.3</v>
      </c>
      <c r="BD1706">
        <f t="shared" si="227"/>
        <v>21700</v>
      </c>
      <c r="BE1706">
        <f t="shared" si="246"/>
        <v>56800</v>
      </c>
      <c r="BF1706">
        <f t="shared" si="228"/>
        <v>38.200000000000003</v>
      </c>
      <c r="BG1706">
        <f t="shared" si="228"/>
        <v>16.100000000000001</v>
      </c>
      <c r="BH1706">
        <f t="shared" si="228"/>
        <v>28800</v>
      </c>
      <c r="BI1706">
        <f t="shared" si="247"/>
        <v>58400</v>
      </c>
      <c r="BJ1706">
        <f t="shared" si="229"/>
        <v>49.300000000000004</v>
      </c>
      <c r="BK1706">
        <f t="shared" si="229"/>
        <v>18.600000000000001</v>
      </c>
      <c r="BL1706">
        <f t="shared" si="229"/>
        <v>35400</v>
      </c>
      <c r="BM1706">
        <f t="shared" si="248"/>
        <v>65800</v>
      </c>
      <c r="BN1706">
        <f t="shared" si="230"/>
        <v>53.7</v>
      </c>
      <c r="BO1706">
        <f t="shared" si="230"/>
        <v>21.1</v>
      </c>
      <c r="BP1706">
        <f t="shared" si="230"/>
        <v>30000</v>
      </c>
      <c r="BQ1706">
        <f t="shared" si="249"/>
        <v>60400</v>
      </c>
      <c r="BR1706">
        <f t="shared" si="231"/>
        <v>49.7</v>
      </c>
      <c r="BS1706">
        <f t="shared" si="231"/>
        <v>24.6</v>
      </c>
      <c r="BT1706">
        <f t="shared" si="231"/>
        <v>36500</v>
      </c>
      <c r="BU1706">
        <f t="shared" si="250"/>
        <v>66500</v>
      </c>
      <c r="BV1706">
        <f t="shared" si="251"/>
        <v>54.7</v>
      </c>
    </row>
    <row r="1707" spans="1:74" x14ac:dyDescent="0.3">
      <c r="A1707" t="s">
        <v>318</v>
      </c>
      <c r="B1707" t="str">
        <f>VLOOKUP(A1707,'class and classification'!$A$1:$B$338,2,FALSE)</f>
        <v>Predominantly Rural</v>
      </c>
      <c r="C1707" t="str">
        <f>VLOOKUP(A1707,'class and classification'!$A$1:$C$338,3,FALSE)</f>
        <v>SD</v>
      </c>
      <c r="D1707">
        <f t="shared" si="232"/>
        <v>22700</v>
      </c>
      <c r="E1707">
        <f t="shared" si="233"/>
        <v>51400</v>
      </c>
      <c r="F1707">
        <f t="shared" ref="F1707:H1726" si="252">SUMIF($A$10:$A$1475,$A1707,F$10:F$1475)</f>
        <v>44.4</v>
      </c>
      <c r="G1707">
        <f t="shared" si="252"/>
        <v>10.7</v>
      </c>
      <c r="H1707">
        <f t="shared" si="252"/>
        <v>22400</v>
      </c>
      <c r="I1707">
        <f t="shared" si="234"/>
        <v>51200</v>
      </c>
      <c r="J1707">
        <f t="shared" ref="J1707:L1726" si="253">SUMIF($A$10:$A$1475,$A1707,J$10:J$1475)</f>
        <v>43.8</v>
      </c>
      <c r="K1707">
        <f t="shared" si="253"/>
        <v>11.400000000000002</v>
      </c>
      <c r="L1707">
        <f t="shared" si="253"/>
        <v>21100</v>
      </c>
      <c r="M1707">
        <f t="shared" si="235"/>
        <v>49600</v>
      </c>
      <c r="N1707">
        <f t="shared" ref="N1707:P1726" si="254">SUMIF($A$10:$A$1475,$A1707,N$10:N$1475)</f>
        <v>42.600000000000009</v>
      </c>
      <c r="O1707">
        <f t="shared" si="254"/>
        <v>19</v>
      </c>
      <c r="P1707">
        <f t="shared" si="254"/>
        <v>31000</v>
      </c>
      <c r="Q1707">
        <f t="shared" si="236"/>
        <v>53100</v>
      </c>
      <c r="R1707">
        <f t="shared" ref="R1707:T1726" si="255">SUMIF($A$10:$A$1475,$A1707,R$10:R$1475)</f>
        <v>58.5</v>
      </c>
      <c r="S1707">
        <f t="shared" si="255"/>
        <v>21.4</v>
      </c>
      <c r="T1707">
        <f t="shared" si="255"/>
        <v>26700</v>
      </c>
      <c r="U1707">
        <f t="shared" si="237"/>
        <v>52000</v>
      </c>
      <c r="V1707">
        <f t="shared" ref="V1707:X1726" si="256">SUMIF($A$10:$A$1475,$A1707,V$10:V$1475)</f>
        <v>51.4</v>
      </c>
      <c r="W1707">
        <f t="shared" si="256"/>
        <v>20</v>
      </c>
      <c r="X1707">
        <f t="shared" si="256"/>
        <v>23200</v>
      </c>
      <c r="Y1707">
        <f t="shared" si="238"/>
        <v>50200</v>
      </c>
      <c r="Z1707">
        <f t="shared" ref="Z1707:AB1726" si="257">SUMIF($A$10:$A$1475,$A1707,Z$10:Z$1475)</f>
        <v>46.300000000000004</v>
      </c>
      <c r="AA1707">
        <f t="shared" si="257"/>
        <v>20.6</v>
      </c>
      <c r="AB1707">
        <f t="shared" si="257"/>
        <v>24500</v>
      </c>
      <c r="AC1707">
        <f t="shared" si="239"/>
        <v>52800</v>
      </c>
      <c r="AD1707">
        <f t="shared" ref="AD1707:AF1726" si="258">SUMIF($A$10:$A$1475,$A1707,AD$10:AD$1475)</f>
        <v>46.5</v>
      </c>
      <c r="AE1707">
        <f t="shared" si="258"/>
        <v>20.7</v>
      </c>
      <c r="AF1707">
        <f t="shared" si="258"/>
        <v>23300</v>
      </c>
      <c r="AG1707">
        <f t="shared" si="240"/>
        <v>49300</v>
      </c>
      <c r="AH1707">
        <f t="shared" ref="AH1707:AJ1726" si="259">SUMIF($A$10:$A$1475,$A1707,AH$10:AH$1475)</f>
        <v>47.2</v>
      </c>
      <c r="AI1707">
        <f t="shared" si="259"/>
        <v>17.2</v>
      </c>
      <c r="AJ1707">
        <f t="shared" si="259"/>
        <v>25400</v>
      </c>
      <c r="AK1707">
        <f t="shared" si="241"/>
        <v>52100</v>
      </c>
      <c r="AL1707">
        <f t="shared" ref="AL1707:AN1726" si="260">SUMIF($A$10:$A$1475,$A1707,AL$10:AL$1475)</f>
        <v>48.8</v>
      </c>
      <c r="AM1707">
        <f t="shared" si="260"/>
        <v>20.2</v>
      </c>
      <c r="AN1707">
        <f t="shared" si="260"/>
        <v>22900</v>
      </c>
      <c r="AO1707">
        <f t="shared" si="242"/>
        <v>49600</v>
      </c>
      <c r="AP1707">
        <f t="shared" ref="AP1707:AR1726" si="261">SUMIF($A$10:$A$1475,$A1707,AP$10:AP$1475)</f>
        <v>46.1</v>
      </c>
      <c r="AQ1707">
        <f t="shared" si="261"/>
        <v>20.599999999999998</v>
      </c>
      <c r="AR1707">
        <f t="shared" si="261"/>
        <v>17700</v>
      </c>
      <c r="AS1707">
        <f t="shared" si="243"/>
        <v>47900</v>
      </c>
      <c r="AT1707">
        <f t="shared" ref="AT1707:AV1726" si="262">SUMIF($A$10:$A$1475,$A1707,AT$10:AT$1475)</f>
        <v>37</v>
      </c>
      <c r="AU1707">
        <f t="shared" si="262"/>
        <v>12.2</v>
      </c>
      <c r="AV1707">
        <f t="shared" si="262"/>
        <v>22200</v>
      </c>
      <c r="AW1707">
        <f t="shared" si="244"/>
        <v>47900</v>
      </c>
      <c r="AX1707">
        <f t="shared" ref="AX1707:AZ1726" si="263">SUMIF($A$10:$A$1475,$A1707,AX$10:AX$1475)</f>
        <v>46.400000000000006</v>
      </c>
      <c r="AY1707">
        <f t="shared" si="263"/>
        <v>8.3000000000000007</v>
      </c>
      <c r="AZ1707">
        <f t="shared" si="263"/>
        <v>24700</v>
      </c>
      <c r="BA1707">
        <f t="shared" si="245"/>
        <v>49400</v>
      </c>
      <c r="BB1707">
        <f t="shared" ref="BB1707:BD1726" si="264">SUMIF($A$10:$A$1475,$A1707,BB$10:BB$1475)</f>
        <v>49.9</v>
      </c>
      <c r="BC1707">
        <f t="shared" si="264"/>
        <v>24.6</v>
      </c>
      <c r="BD1707">
        <f t="shared" si="264"/>
        <v>23400</v>
      </c>
      <c r="BE1707">
        <f t="shared" si="246"/>
        <v>51100</v>
      </c>
      <c r="BF1707">
        <f t="shared" ref="BF1707:BH1726" si="265">SUMIF($A$10:$A$1475,$A1707,BF$10:BF$1475)</f>
        <v>45.9</v>
      </c>
      <c r="BG1707">
        <f t="shared" si="265"/>
        <v>23.8</v>
      </c>
      <c r="BH1707">
        <f t="shared" si="265"/>
        <v>22400</v>
      </c>
      <c r="BI1707">
        <f t="shared" si="247"/>
        <v>51800</v>
      </c>
      <c r="BJ1707">
        <f t="shared" ref="BJ1707:BL1726" si="266">SUMIF($A$10:$A$1475,$A1707,BJ$10:BJ$1475)</f>
        <v>43.3</v>
      </c>
      <c r="BK1707">
        <f t="shared" si="266"/>
        <v>23.1</v>
      </c>
      <c r="BL1707">
        <f t="shared" si="266"/>
        <v>26600</v>
      </c>
      <c r="BM1707">
        <f t="shared" si="248"/>
        <v>57600</v>
      </c>
      <c r="BN1707">
        <f t="shared" ref="BN1707:BP1726" si="267">SUMIF($A$10:$A$1475,$A1707,BN$10:BN$1475)</f>
        <v>46.099999999999994</v>
      </c>
      <c r="BO1707">
        <f t="shared" si="267"/>
        <v>22.3</v>
      </c>
      <c r="BP1707">
        <f t="shared" si="267"/>
        <v>26600</v>
      </c>
      <c r="BQ1707">
        <f t="shared" si="249"/>
        <v>51600</v>
      </c>
      <c r="BR1707">
        <f t="shared" ref="BR1707:BT1726" si="268">SUMIF($A$10:$A$1475,$A1707,BR$10:BR$1475)</f>
        <v>51.5</v>
      </c>
      <c r="BS1707">
        <f t="shared" si="268"/>
        <v>16.799999999999997</v>
      </c>
      <c r="BT1707">
        <f t="shared" si="268"/>
        <v>22000</v>
      </c>
      <c r="BU1707">
        <f t="shared" si="250"/>
        <v>50300</v>
      </c>
      <c r="BV1707">
        <f t="shared" si="251"/>
        <v>43.599999999999994</v>
      </c>
    </row>
    <row r="1708" spans="1:74" x14ac:dyDescent="0.3">
      <c r="A1708" t="s">
        <v>319</v>
      </c>
      <c r="B1708" t="str">
        <f>VLOOKUP(A1708,'class and classification'!$A$1:$B$338,2,FALSE)</f>
        <v>Predominantly Urban</v>
      </c>
      <c r="C1708" t="str">
        <f>VLOOKUP(A1708,'class and classification'!$A$1:$C$338,3,FALSE)</f>
        <v>SD</v>
      </c>
      <c r="D1708">
        <f t="shared" si="232"/>
        <v>30000</v>
      </c>
      <c r="E1708">
        <f t="shared" si="233"/>
        <v>50500</v>
      </c>
      <c r="F1708">
        <f t="shared" si="252"/>
        <v>59.300000000000004</v>
      </c>
      <c r="G1708">
        <f t="shared" si="252"/>
        <v>13.9</v>
      </c>
      <c r="H1708">
        <f t="shared" si="252"/>
        <v>32500</v>
      </c>
      <c r="I1708">
        <f t="shared" si="234"/>
        <v>54800</v>
      </c>
      <c r="J1708">
        <f t="shared" si="253"/>
        <v>59.199999999999996</v>
      </c>
      <c r="K1708">
        <f t="shared" si="253"/>
        <v>14.899999999999999</v>
      </c>
      <c r="L1708">
        <f t="shared" si="253"/>
        <v>28800</v>
      </c>
      <c r="M1708">
        <f t="shared" si="235"/>
        <v>49200</v>
      </c>
      <c r="N1708">
        <f t="shared" si="254"/>
        <v>58.500000000000007</v>
      </c>
      <c r="O1708">
        <f t="shared" si="254"/>
        <v>21.1</v>
      </c>
      <c r="P1708">
        <f t="shared" si="254"/>
        <v>29800</v>
      </c>
      <c r="Q1708">
        <f t="shared" si="236"/>
        <v>54900</v>
      </c>
      <c r="R1708">
        <f t="shared" si="255"/>
        <v>54.3</v>
      </c>
      <c r="S1708">
        <f t="shared" si="255"/>
        <v>19.8</v>
      </c>
      <c r="T1708">
        <f t="shared" si="255"/>
        <v>34200</v>
      </c>
      <c r="U1708">
        <f t="shared" si="237"/>
        <v>53800</v>
      </c>
      <c r="V1708">
        <f t="shared" si="256"/>
        <v>63.6</v>
      </c>
      <c r="W1708">
        <f t="shared" si="256"/>
        <v>21.9</v>
      </c>
      <c r="X1708">
        <f t="shared" si="256"/>
        <v>32600</v>
      </c>
      <c r="Y1708">
        <f t="shared" si="238"/>
        <v>52200</v>
      </c>
      <c r="Z1708">
        <f t="shared" si="257"/>
        <v>62.4</v>
      </c>
      <c r="AA1708">
        <f t="shared" si="257"/>
        <v>21.8</v>
      </c>
      <c r="AB1708">
        <f t="shared" si="257"/>
        <v>30500</v>
      </c>
      <c r="AC1708">
        <f t="shared" si="239"/>
        <v>53300</v>
      </c>
      <c r="AD1708">
        <f t="shared" si="258"/>
        <v>57.300000000000004</v>
      </c>
      <c r="AE1708">
        <f t="shared" si="258"/>
        <v>22.9</v>
      </c>
      <c r="AF1708">
        <f t="shared" si="258"/>
        <v>32300</v>
      </c>
      <c r="AG1708">
        <f t="shared" si="240"/>
        <v>51000</v>
      </c>
      <c r="AH1708">
        <f t="shared" si="259"/>
        <v>63.400000000000006</v>
      </c>
      <c r="AI1708">
        <f t="shared" si="259"/>
        <v>25.1</v>
      </c>
      <c r="AJ1708">
        <f t="shared" si="259"/>
        <v>29800</v>
      </c>
      <c r="AK1708">
        <f t="shared" si="241"/>
        <v>53900</v>
      </c>
      <c r="AL1708">
        <f t="shared" si="260"/>
        <v>55.000000000000007</v>
      </c>
      <c r="AM1708">
        <f t="shared" si="260"/>
        <v>14.2</v>
      </c>
      <c r="AN1708">
        <f t="shared" si="260"/>
        <v>26600</v>
      </c>
      <c r="AO1708">
        <f t="shared" si="242"/>
        <v>49500</v>
      </c>
      <c r="AP1708">
        <f t="shared" si="261"/>
        <v>53.699999999999996</v>
      </c>
      <c r="AQ1708">
        <f t="shared" si="261"/>
        <v>14.899999999999999</v>
      </c>
      <c r="AR1708">
        <f t="shared" si="261"/>
        <v>25800</v>
      </c>
      <c r="AS1708">
        <f t="shared" si="243"/>
        <v>49100</v>
      </c>
      <c r="AT1708">
        <f t="shared" si="262"/>
        <v>52.599999999999994</v>
      </c>
      <c r="AU1708">
        <f t="shared" si="262"/>
        <v>21.799999999999997</v>
      </c>
      <c r="AV1708">
        <f t="shared" si="262"/>
        <v>28400</v>
      </c>
      <c r="AW1708">
        <f t="shared" si="244"/>
        <v>53100</v>
      </c>
      <c r="AX1708">
        <f t="shared" si="263"/>
        <v>53.499999999999993</v>
      </c>
      <c r="AY1708">
        <f t="shared" si="263"/>
        <v>19.3</v>
      </c>
      <c r="AZ1708">
        <f t="shared" si="263"/>
        <v>38300</v>
      </c>
      <c r="BA1708">
        <f t="shared" si="245"/>
        <v>61800</v>
      </c>
      <c r="BB1708">
        <f t="shared" si="264"/>
        <v>62</v>
      </c>
      <c r="BC1708">
        <f t="shared" si="264"/>
        <v>20.6</v>
      </c>
      <c r="BD1708">
        <f t="shared" si="264"/>
        <v>34700</v>
      </c>
      <c r="BE1708">
        <f t="shared" si="246"/>
        <v>59600</v>
      </c>
      <c r="BF1708">
        <f t="shared" si="265"/>
        <v>58.3</v>
      </c>
      <c r="BG1708">
        <f t="shared" si="265"/>
        <v>24.800000000000004</v>
      </c>
      <c r="BH1708">
        <f t="shared" si="265"/>
        <v>31400</v>
      </c>
      <c r="BI1708">
        <f t="shared" si="247"/>
        <v>52200</v>
      </c>
      <c r="BJ1708">
        <f t="shared" si="266"/>
        <v>60.100000000000009</v>
      </c>
      <c r="BK1708">
        <f t="shared" si="266"/>
        <v>23.7</v>
      </c>
      <c r="BL1708">
        <f t="shared" si="266"/>
        <v>31700</v>
      </c>
      <c r="BM1708">
        <f t="shared" si="248"/>
        <v>55700</v>
      </c>
      <c r="BN1708">
        <f t="shared" si="267"/>
        <v>57.100000000000009</v>
      </c>
      <c r="BO1708">
        <f t="shared" si="267"/>
        <v>21.6</v>
      </c>
      <c r="BP1708">
        <f t="shared" si="267"/>
        <v>36700</v>
      </c>
      <c r="BQ1708">
        <f t="shared" si="249"/>
        <v>54900</v>
      </c>
      <c r="BR1708">
        <f t="shared" si="268"/>
        <v>66.8</v>
      </c>
      <c r="BS1708">
        <f t="shared" si="268"/>
        <v>26.4</v>
      </c>
      <c r="BT1708">
        <f t="shared" si="268"/>
        <v>33000</v>
      </c>
      <c r="BU1708">
        <f t="shared" si="250"/>
        <v>54700</v>
      </c>
      <c r="BV1708">
        <f t="shared" si="251"/>
        <v>60.300000000000004</v>
      </c>
    </row>
    <row r="1709" spans="1:74" x14ac:dyDescent="0.3">
      <c r="A1709" t="s">
        <v>320</v>
      </c>
      <c r="B1709" t="str">
        <f>VLOOKUP(A1709,'class and classification'!$A$1:$B$338,2,FALSE)</f>
        <v>Predominantly Urban</v>
      </c>
      <c r="C1709" t="str">
        <f>VLOOKUP(A1709,'class and classification'!$A$1:$C$338,3,FALSE)</f>
        <v>SD</v>
      </c>
      <c r="D1709">
        <f t="shared" si="232"/>
        <v>25700</v>
      </c>
      <c r="E1709">
        <f t="shared" si="233"/>
        <v>54000</v>
      </c>
      <c r="F1709">
        <f t="shared" si="252"/>
        <v>47.500000000000007</v>
      </c>
      <c r="G1709">
        <f t="shared" si="252"/>
        <v>12.1</v>
      </c>
      <c r="H1709">
        <f t="shared" si="252"/>
        <v>28700</v>
      </c>
      <c r="I1709">
        <f t="shared" si="234"/>
        <v>54200</v>
      </c>
      <c r="J1709">
        <f t="shared" si="253"/>
        <v>52.8</v>
      </c>
      <c r="K1709">
        <f t="shared" si="253"/>
        <v>13.7</v>
      </c>
      <c r="L1709">
        <f t="shared" si="253"/>
        <v>32200</v>
      </c>
      <c r="M1709">
        <f t="shared" si="235"/>
        <v>55900</v>
      </c>
      <c r="N1709">
        <f t="shared" si="254"/>
        <v>57.599999999999994</v>
      </c>
      <c r="O1709">
        <f t="shared" si="254"/>
        <v>20.8</v>
      </c>
      <c r="P1709">
        <f t="shared" si="254"/>
        <v>34500</v>
      </c>
      <c r="Q1709">
        <f t="shared" si="236"/>
        <v>55900</v>
      </c>
      <c r="R1709">
        <f t="shared" si="255"/>
        <v>61.500000000000007</v>
      </c>
      <c r="S1709">
        <f t="shared" si="255"/>
        <v>21.6</v>
      </c>
      <c r="T1709">
        <f t="shared" si="255"/>
        <v>31300</v>
      </c>
      <c r="U1709">
        <f t="shared" si="237"/>
        <v>54700</v>
      </c>
      <c r="V1709">
        <f t="shared" si="256"/>
        <v>57.099999999999994</v>
      </c>
      <c r="W1709">
        <f t="shared" si="256"/>
        <v>20.8</v>
      </c>
      <c r="X1709">
        <f t="shared" si="256"/>
        <v>28300</v>
      </c>
      <c r="Y1709">
        <f t="shared" si="238"/>
        <v>54500</v>
      </c>
      <c r="Z1709">
        <f t="shared" si="257"/>
        <v>51.8</v>
      </c>
      <c r="AA1709">
        <f t="shared" si="257"/>
        <v>20.5</v>
      </c>
      <c r="AB1709">
        <f t="shared" si="257"/>
        <v>28000</v>
      </c>
      <c r="AC1709">
        <f t="shared" si="239"/>
        <v>55400</v>
      </c>
      <c r="AD1709">
        <f t="shared" si="258"/>
        <v>50.3</v>
      </c>
      <c r="AE1709">
        <f t="shared" si="258"/>
        <v>21.2</v>
      </c>
      <c r="AF1709">
        <f t="shared" si="258"/>
        <v>29200</v>
      </c>
      <c r="AG1709">
        <f t="shared" si="240"/>
        <v>53700</v>
      </c>
      <c r="AH1709">
        <f t="shared" si="259"/>
        <v>54.2</v>
      </c>
      <c r="AI1709">
        <f t="shared" si="259"/>
        <v>23.9</v>
      </c>
      <c r="AJ1709">
        <f t="shared" si="259"/>
        <v>28300</v>
      </c>
      <c r="AK1709">
        <f t="shared" si="241"/>
        <v>56300</v>
      </c>
      <c r="AL1709">
        <f t="shared" si="260"/>
        <v>50.3</v>
      </c>
      <c r="AM1709">
        <f t="shared" si="260"/>
        <v>22.1</v>
      </c>
      <c r="AN1709">
        <f t="shared" si="260"/>
        <v>31200</v>
      </c>
      <c r="AO1709">
        <f t="shared" si="242"/>
        <v>51900</v>
      </c>
      <c r="AP1709">
        <f t="shared" si="261"/>
        <v>60.300000000000004</v>
      </c>
      <c r="AQ1709">
        <f t="shared" si="261"/>
        <v>18.7</v>
      </c>
      <c r="AR1709">
        <f t="shared" si="261"/>
        <v>32100</v>
      </c>
      <c r="AS1709">
        <f t="shared" si="243"/>
        <v>53500</v>
      </c>
      <c r="AT1709">
        <f t="shared" si="262"/>
        <v>60.1</v>
      </c>
      <c r="AU1709">
        <f t="shared" si="262"/>
        <v>24.4</v>
      </c>
      <c r="AV1709">
        <f t="shared" si="262"/>
        <v>36800</v>
      </c>
      <c r="AW1709">
        <f t="shared" si="244"/>
        <v>55800</v>
      </c>
      <c r="AX1709">
        <f t="shared" si="263"/>
        <v>65.8</v>
      </c>
      <c r="AY1709">
        <f t="shared" si="263"/>
        <v>26.699999999999996</v>
      </c>
      <c r="AZ1709">
        <f t="shared" si="263"/>
        <v>36600</v>
      </c>
      <c r="BA1709">
        <f t="shared" si="245"/>
        <v>56600</v>
      </c>
      <c r="BB1709">
        <f t="shared" si="264"/>
        <v>64.7</v>
      </c>
      <c r="BC1709">
        <f t="shared" si="264"/>
        <v>23.5</v>
      </c>
      <c r="BD1709">
        <f t="shared" si="264"/>
        <v>32100</v>
      </c>
      <c r="BE1709">
        <f t="shared" si="246"/>
        <v>58100</v>
      </c>
      <c r="BF1709">
        <f t="shared" si="265"/>
        <v>55.2</v>
      </c>
      <c r="BG1709">
        <f t="shared" si="265"/>
        <v>19.600000000000001</v>
      </c>
      <c r="BH1709">
        <f t="shared" si="265"/>
        <v>27600</v>
      </c>
      <c r="BI1709">
        <f t="shared" si="247"/>
        <v>57700</v>
      </c>
      <c r="BJ1709">
        <f t="shared" si="266"/>
        <v>47.9</v>
      </c>
      <c r="BK1709">
        <f t="shared" si="266"/>
        <v>18</v>
      </c>
      <c r="BL1709">
        <f t="shared" si="266"/>
        <v>28900</v>
      </c>
      <c r="BM1709">
        <f t="shared" si="248"/>
        <v>59400</v>
      </c>
      <c r="BN1709">
        <f t="shared" si="267"/>
        <v>48.800000000000004</v>
      </c>
      <c r="BO1709">
        <f t="shared" si="267"/>
        <v>17.100000000000001</v>
      </c>
      <c r="BP1709">
        <f t="shared" si="267"/>
        <v>31300</v>
      </c>
      <c r="BQ1709">
        <f t="shared" si="249"/>
        <v>57100</v>
      </c>
      <c r="BR1709">
        <f t="shared" si="268"/>
        <v>54.7</v>
      </c>
      <c r="BS1709">
        <f t="shared" si="268"/>
        <v>23.700000000000003</v>
      </c>
      <c r="BT1709">
        <f t="shared" si="268"/>
        <v>33600</v>
      </c>
      <c r="BU1709">
        <f t="shared" si="250"/>
        <v>52800</v>
      </c>
      <c r="BV1709">
        <f t="shared" si="251"/>
        <v>63.8</v>
      </c>
    </row>
    <row r="1710" spans="1:74" x14ac:dyDescent="0.3">
      <c r="A1710" t="s">
        <v>321</v>
      </c>
      <c r="B1710" t="str">
        <f>VLOOKUP(A1710,'class and classification'!$A$1:$B$338,2,FALSE)</f>
        <v>Predominantly Urban</v>
      </c>
      <c r="C1710" t="str">
        <f>VLOOKUP(A1710,'class and classification'!$A$1:$C$338,3,FALSE)</f>
        <v>SD</v>
      </c>
      <c r="D1710">
        <f t="shared" si="232"/>
        <v>20900</v>
      </c>
      <c r="E1710">
        <f t="shared" si="233"/>
        <v>45000</v>
      </c>
      <c r="F1710">
        <f t="shared" si="252"/>
        <v>46.599999999999994</v>
      </c>
      <c r="G1710">
        <f t="shared" si="252"/>
        <v>11.2</v>
      </c>
      <c r="H1710">
        <f t="shared" si="252"/>
        <v>18900</v>
      </c>
      <c r="I1710">
        <f t="shared" si="234"/>
        <v>42900</v>
      </c>
      <c r="J1710">
        <f t="shared" si="253"/>
        <v>43.8</v>
      </c>
      <c r="K1710">
        <f t="shared" si="253"/>
        <v>12.200000000000001</v>
      </c>
      <c r="L1710">
        <f t="shared" si="253"/>
        <v>22100</v>
      </c>
      <c r="M1710">
        <f t="shared" si="235"/>
        <v>44900</v>
      </c>
      <c r="N1710">
        <f t="shared" si="254"/>
        <v>49.500000000000007</v>
      </c>
      <c r="O1710">
        <f t="shared" si="254"/>
        <v>20.700000000000003</v>
      </c>
      <c r="P1710">
        <f t="shared" si="254"/>
        <v>21300</v>
      </c>
      <c r="Q1710">
        <f t="shared" si="236"/>
        <v>48500</v>
      </c>
      <c r="R1710">
        <f t="shared" si="255"/>
        <v>43.9</v>
      </c>
      <c r="S1710">
        <f t="shared" si="255"/>
        <v>19.100000000000001</v>
      </c>
      <c r="T1710">
        <f t="shared" si="255"/>
        <v>24500</v>
      </c>
      <c r="U1710">
        <f t="shared" si="237"/>
        <v>50500</v>
      </c>
      <c r="V1710">
        <f t="shared" si="256"/>
        <v>48.4</v>
      </c>
      <c r="W1710">
        <f t="shared" si="256"/>
        <v>20.5</v>
      </c>
      <c r="X1710">
        <f t="shared" si="256"/>
        <v>19300</v>
      </c>
      <c r="Y1710">
        <f t="shared" si="238"/>
        <v>44500</v>
      </c>
      <c r="Z1710">
        <f t="shared" si="257"/>
        <v>43.7</v>
      </c>
      <c r="AA1710">
        <f t="shared" si="257"/>
        <v>21.099999999999998</v>
      </c>
      <c r="AB1710">
        <f t="shared" si="257"/>
        <v>20700</v>
      </c>
      <c r="AC1710">
        <f t="shared" si="239"/>
        <v>47600</v>
      </c>
      <c r="AD1710">
        <f t="shared" si="258"/>
        <v>43.6</v>
      </c>
      <c r="AE1710">
        <f t="shared" si="258"/>
        <v>22.2</v>
      </c>
      <c r="AF1710">
        <f t="shared" si="258"/>
        <v>16200</v>
      </c>
      <c r="AG1710">
        <f t="shared" si="240"/>
        <v>43800</v>
      </c>
      <c r="AH1710">
        <f t="shared" si="259"/>
        <v>37.1</v>
      </c>
      <c r="AI1710">
        <f t="shared" si="259"/>
        <v>16.3</v>
      </c>
      <c r="AJ1710">
        <f t="shared" si="259"/>
        <v>16000</v>
      </c>
      <c r="AK1710">
        <f t="shared" si="241"/>
        <v>43900</v>
      </c>
      <c r="AL1710">
        <f t="shared" si="260"/>
        <v>36.4</v>
      </c>
      <c r="AM1710">
        <f t="shared" si="260"/>
        <v>15.3</v>
      </c>
      <c r="AN1710">
        <f t="shared" si="260"/>
        <v>18500</v>
      </c>
      <c r="AO1710">
        <f t="shared" si="242"/>
        <v>42900</v>
      </c>
      <c r="AP1710">
        <f t="shared" si="261"/>
        <v>42.9</v>
      </c>
      <c r="AQ1710">
        <f t="shared" si="261"/>
        <v>19</v>
      </c>
      <c r="AR1710">
        <f t="shared" si="261"/>
        <v>21000</v>
      </c>
      <c r="AS1710">
        <f t="shared" si="243"/>
        <v>55100</v>
      </c>
      <c r="AT1710">
        <f t="shared" si="262"/>
        <v>38.200000000000003</v>
      </c>
      <c r="AU1710">
        <f t="shared" si="262"/>
        <v>11.9</v>
      </c>
      <c r="AV1710">
        <f t="shared" si="262"/>
        <v>21300</v>
      </c>
      <c r="AW1710">
        <f t="shared" si="244"/>
        <v>54700</v>
      </c>
      <c r="AX1710">
        <f t="shared" si="263"/>
        <v>38.900000000000006</v>
      </c>
      <c r="AY1710">
        <f t="shared" si="263"/>
        <v>17.5</v>
      </c>
      <c r="AZ1710">
        <f t="shared" si="263"/>
        <v>21200</v>
      </c>
      <c r="BA1710">
        <f t="shared" si="245"/>
        <v>50700</v>
      </c>
      <c r="BB1710">
        <f t="shared" si="264"/>
        <v>41.900000000000006</v>
      </c>
      <c r="BC1710">
        <f t="shared" si="264"/>
        <v>16.899999999999999</v>
      </c>
      <c r="BD1710">
        <f t="shared" si="264"/>
        <v>16500</v>
      </c>
      <c r="BE1710">
        <f t="shared" si="246"/>
        <v>50500</v>
      </c>
      <c r="BF1710">
        <f t="shared" si="265"/>
        <v>33</v>
      </c>
      <c r="BG1710">
        <f t="shared" si="265"/>
        <v>6.8</v>
      </c>
      <c r="BH1710">
        <f t="shared" si="265"/>
        <v>22700</v>
      </c>
      <c r="BI1710">
        <f t="shared" si="247"/>
        <v>49900</v>
      </c>
      <c r="BJ1710">
        <f t="shared" si="266"/>
        <v>45.7</v>
      </c>
      <c r="BK1710">
        <f t="shared" si="266"/>
        <v>20.9</v>
      </c>
      <c r="BL1710">
        <f t="shared" si="266"/>
        <v>27600</v>
      </c>
      <c r="BM1710">
        <f t="shared" si="248"/>
        <v>52500</v>
      </c>
      <c r="BN1710">
        <f t="shared" si="267"/>
        <v>52.600000000000009</v>
      </c>
      <c r="BO1710">
        <f t="shared" si="267"/>
        <v>24.799999999999997</v>
      </c>
      <c r="BP1710">
        <f t="shared" si="267"/>
        <v>23000</v>
      </c>
      <c r="BQ1710">
        <f t="shared" si="249"/>
        <v>47400</v>
      </c>
      <c r="BR1710">
        <f t="shared" si="268"/>
        <v>48.5</v>
      </c>
      <c r="BS1710">
        <f t="shared" si="268"/>
        <v>8.3000000000000007</v>
      </c>
      <c r="BT1710">
        <f t="shared" si="268"/>
        <v>17300</v>
      </c>
      <c r="BU1710">
        <f t="shared" si="250"/>
        <v>41800</v>
      </c>
      <c r="BV1710">
        <f t="shared" si="251"/>
        <v>41.4</v>
      </c>
    </row>
    <row r="1711" spans="1:74" x14ac:dyDescent="0.3">
      <c r="A1711" t="s">
        <v>322</v>
      </c>
      <c r="B1711" t="str">
        <f>VLOOKUP(A1711,'class and classification'!$A$1:$B$338,2,FALSE)</f>
        <v>Predominantly Rural</v>
      </c>
      <c r="C1711" t="str">
        <f>VLOOKUP(A1711,'class and classification'!$A$1:$C$338,3,FALSE)</f>
        <v>SD</v>
      </c>
      <c r="D1711">
        <f t="shared" si="232"/>
        <v>26200</v>
      </c>
      <c r="E1711">
        <f t="shared" si="233"/>
        <v>52100</v>
      </c>
      <c r="F1711">
        <f t="shared" si="252"/>
        <v>50.300000000000004</v>
      </c>
      <c r="G1711">
        <f t="shared" si="252"/>
        <v>11.7</v>
      </c>
      <c r="H1711">
        <f t="shared" si="252"/>
        <v>26400</v>
      </c>
      <c r="I1711">
        <f t="shared" si="234"/>
        <v>53200</v>
      </c>
      <c r="J1711">
        <f t="shared" si="253"/>
        <v>49.6</v>
      </c>
      <c r="K1711">
        <f t="shared" si="253"/>
        <v>12.8</v>
      </c>
      <c r="L1711">
        <f t="shared" si="253"/>
        <v>24000</v>
      </c>
      <c r="M1711">
        <f t="shared" si="235"/>
        <v>54100</v>
      </c>
      <c r="N1711">
        <f t="shared" si="254"/>
        <v>44.199999999999996</v>
      </c>
      <c r="O1711">
        <f t="shared" si="254"/>
        <v>17.100000000000001</v>
      </c>
      <c r="P1711">
        <f t="shared" si="254"/>
        <v>27900</v>
      </c>
      <c r="Q1711">
        <f t="shared" si="236"/>
        <v>53800</v>
      </c>
      <c r="R1711">
        <f t="shared" si="255"/>
        <v>51.800000000000004</v>
      </c>
      <c r="S1711">
        <f t="shared" si="255"/>
        <v>18.400000000000002</v>
      </c>
      <c r="T1711">
        <f t="shared" si="255"/>
        <v>25700</v>
      </c>
      <c r="U1711">
        <f t="shared" si="237"/>
        <v>51300</v>
      </c>
      <c r="V1711">
        <f t="shared" si="256"/>
        <v>50.2</v>
      </c>
      <c r="W1711">
        <f t="shared" si="256"/>
        <v>20.2</v>
      </c>
      <c r="X1711">
        <f t="shared" si="256"/>
        <v>23900</v>
      </c>
      <c r="Y1711">
        <f t="shared" si="238"/>
        <v>54500</v>
      </c>
      <c r="Z1711">
        <f t="shared" si="257"/>
        <v>43.8</v>
      </c>
      <c r="AA1711">
        <f t="shared" si="257"/>
        <v>17</v>
      </c>
      <c r="AB1711">
        <f t="shared" si="257"/>
        <v>25900</v>
      </c>
      <c r="AC1711">
        <f t="shared" si="239"/>
        <v>52000</v>
      </c>
      <c r="AD1711">
        <f t="shared" si="258"/>
        <v>50</v>
      </c>
      <c r="AE1711">
        <f t="shared" si="258"/>
        <v>20.2</v>
      </c>
      <c r="AF1711">
        <f t="shared" si="258"/>
        <v>26000</v>
      </c>
      <c r="AG1711">
        <f t="shared" si="240"/>
        <v>52700</v>
      </c>
      <c r="AH1711">
        <f t="shared" si="259"/>
        <v>49.7</v>
      </c>
      <c r="AI1711">
        <f t="shared" si="259"/>
        <v>21.4</v>
      </c>
      <c r="AJ1711">
        <f t="shared" si="259"/>
        <v>26200</v>
      </c>
      <c r="AK1711">
        <f t="shared" si="241"/>
        <v>53500</v>
      </c>
      <c r="AL1711">
        <f t="shared" si="260"/>
        <v>48.8</v>
      </c>
      <c r="AM1711">
        <f t="shared" si="260"/>
        <v>22</v>
      </c>
      <c r="AN1711">
        <f t="shared" si="260"/>
        <v>27300</v>
      </c>
      <c r="AO1711">
        <f t="shared" si="242"/>
        <v>57700</v>
      </c>
      <c r="AP1711">
        <f t="shared" si="261"/>
        <v>47.5</v>
      </c>
      <c r="AQ1711">
        <f t="shared" si="261"/>
        <v>21</v>
      </c>
      <c r="AR1711">
        <f t="shared" si="261"/>
        <v>27800</v>
      </c>
      <c r="AS1711">
        <f t="shared" si="243"/>
        <v>52000</v>
      </c>
      <c r="AT1711">
        <f t="shared" si="262"/>
        <v>53.4</v>
      </c>
      <c r="AU1711">
        <f t="shared" si="262"/>
        <v>24.7</v>
      </c>
      <c r="AV1711">
        <f t="shared" si="262"/>
        <v>27900</v>
      </c>
      <c r="AW1711">
        <f t="shared" si="244"/>
        <v>52600</v>
      </c>
      <c r="AX1711">
        <f t="shared" si="263"/>
        <v>53.2</v>
      </c>
      <c r="AY1711">
        <f t="shared" si="263"/>
        <v>24</v>
      </c>
      <c r="AZ1711">
        <f t="shared" si="263"/>
        <v>27200</v>
      </c>
      <c r="BA1711">
        <f t="shared" si="245"/>
        <v>59900</v>
      </c>
      <c r="BB1711">
        <f t="shared" si="264"/>
        <v>45.599999999999994</v>
      </c>
      <c r="BC1711">
        <f t="shared" si="264"/>
        <v>21</v>
      </c>
      <c r="BD1711">
        <f t="shared" si="264"/>
        <v>28000</v>
      </c>
      <c r="BE1711">
        <f t="shared" si="246"/>
        <v>59500</v>
      </c>
      <c r="BF1711">
        <f t="shared" si="265"/>
        <v>47</v>
      </c>
      <c r="BG1711">
        <f t="shared" si="265"/>
        <v>21.3</v>
      </c>
      <c r="BH1711">
        <f t="shared" si="265"/>
        <v>27600</v>
      </c>
      <c r="BI1711">
        <f t="shared" si="247"/>
        <v>54900</v>
      </c>
      <c r="BJ1711">
        <f t="shared" si="266"/>
        <v>50.2</v>
      </c>
      <c r="BK1711">
        <f t="shared" si="266"/>
        <v>22.700000000000003</v>
      </c>
      <c r="BL1711">
        <f t="shared" si="266"/>
        <v>30000</v>
      </c>
      <c r="BM1711">
        <f t="shared" si="248"/>
        <v>56800</v>
      </c>
      <c r="BN1711">
        <f t="shared" si="267"/>
        <v>53</v>
      </c>
      <c r="BO1711">
        <f t="shared" si="267"/>
        <v>22</v>
      </c>
      <c r="BP1711">
        <f t="shared" si="267"/>
        <v>25700</v>
      </c>
      <c r="BQ1711">
        <f t="shared" si="249"/>
        <v>56900</v>
      </c>
      <c r="BR1711">
        <f t="shared" si="268"/>
        <v>45.2</v>
      </c>
      <c r="BS1711">
        <f t="shared" si="268"/>
        <v>18.600000000000001</v>
      </c>
      <c r="BT1711">
        <f t="shared" si="268"/>
        <v>27400</v>
      </c>
      <c r="BU1711">
        <f t="shared" si="250"/>
        <v>51400</v>
      </c>
      <c r="BV1711">
        <f t="shared" si="251"/>
        <v>53.3</v>
      </c>
    </row>
    <row r="1712" spans="1:74" x14ac:dyDescent="0.3">
      <c r="A1712" t="s">
        <v>323</v>
      </c>
      <c r="B1712" t="str">
        <f>VLOOKUP(A1712,'class and classification'!$A$1:$B$338,2,FALSE)</f>
        <v>Predominantly Rural</v>
      </c>
      <c r="C1712" t="str">
        <f>VLOOKUP(A1712,'class and classification'!$A$1:$C$338,3,FALSE)</f>
        <v>SD</v>
      </c>
      <c r="D1712">
        <f t="shared" si="232"/>
        <v>32700</v>
      </c>
      <c r="E1712">
        <f t="shared" si="233"/>
        <v>54600</v>
      </c>
      <c r="F1712">
        <f t="shared" si="252"/>
        <v>59.699999999999996</v>
      </c>
      <c r="G1712">
        <f t="shared" si="252"/>
        <v>12.4</v>
      </c>
      <c r="H1712">
        <f t="shared" si="252"/>
        <v>32900</v>
      </c>
      <c r="I1712">
        <f t="shared" si="234"/>
        <v>52300</v>
      </c>
      <c r="J1712">
        <f t="shared" si="253"/>
        <v>62.900000000000006</v>
      </c>
      <c r="K1712">
        <f t="shared" si="253"/>
        <v>13.400000000000002</v>
      </c>
      <c r="L1712">
        <f t="shared" si="253"/>
        <v>38700</v>
      </c>
      <c r="M1712">
        <f t="shared" si="235"/>
        <v>59000</v>
      </c>
      <c r="N1712">
        <f t="shared" si="254"/>
        <v>65.5</v>
      </c>
      <c r="O1712">
        <f t="shared" si="254"/>
        <v>20.3</v>
      </c>
      <c r="P1712">
        <f t="shared" si="254"/>
        <v>36100</v>
      </c>
      <c r="Q1712">
        <f t="shared" si="236"/>
        <v>54300</v>
      </c>
      <c r="R1712">
        <f t="shared" si="255"/>
        <v>66.300000000000011</v>
      </c>
      <c r="S1712">
        <f t="shared" si="255"/>
        <v>20.2</v>
      </c>
      <c r="T1712">
        <f t="shared" si="255"/>
        <v>36600</v>
      </c>
      <c r="U1712">
        <f t="shared" si="237"/>
        <v>54800</v>
      </c>
      <c r="V1712">
        <f t="shared" si="256"/>
        <v>66.8</v>
      </c>
      <c r="W1712">
        <f t="shared" si="256"/>
        <v>22.4</v>
      </c>
      <c r="X1712">
        <f t="shared" si="256"/>
        <v>31600</v>
      </c>
      <c r="Y1712">
        <f t="shared" si="238"/>
        <v>54200</v>
      </c>
      <c r="Z1712">
        <f t="shared" si="257"/>
        <v>58.3</v>
      </c>
      <c r="AA1712">
        <f t="shared" si="257"/>
        <v>21.299999999999997</v>
      </c>
      <c r="AB1712">
        <f t="shared" si="257"/>
        <v>33700</v>
      </c>
      <c r="AC1712">
        <f t="shared" si="239"/>
        <v>56300</v>
      </c>
      <c r="AD1712">
        <f t="shared" si="258"/>
        <v>59.800000000000004</v>
      </c>
      <c r="AE1712">
        <f t="shared" si="258"/>
        <v>17.399999999999999</v>
      </c>
      <c r="AF1712">
        <f t="shared" si="258"/>
        <v>32000</v>
      </c>
      <c r="AG1712">
        <f t="shared" si="240"/>
        <v>52400</v>
      </c>
      <c r="AH1712">
        <f t="shared" si="259"/>
        <v>61</v>
      </c>
      <c r="AI1712">
        <f t="shared" si="259"/>
        <v>22.5</v>
      </c>
      <c r="AJ1712">
        <f t="shared" si="259"/>
        <v>35800</v>
      </c>
      <c r="AK1712">
        <f t="shared" si="241"/>
        <v>54700</v>
      </c>
      <c r="AL1712">
        <f t="shared" si="260"/>
        <v>65.400000000000006</v>
      </c>
      <c r="AM1712">
        <f t="shared" si="260"/>
        <v>24.299999999999997</v>
      </c>
      <c r="AN1712">
        <f t="shared" si="260"/>
        <v>36600</v>
      </c>
      <c r="AO1712">
        <f t="shared" si="242"/>
        <v>52900</v>
      </c>
      <c r="AP1712">
        <f t="shared" si="261"/>
        <v>69.3</v>
      </c>
      <c r="AQ1712">
        <f t="shared" si="261"/>
        <v>20.100000000000001</v>
      </c>
      <c r="AR1712">
        <f t="shared" si="261"/>
        <v>37800</v>
      </c>
      <c r="AS1712">
        <f t="shared" si="243"/>
        <v>56500</v>
      </c>
      <c r="AT1712">
        <f t="shared" si="262"/>
        <v>66.8</v>
      </c>
      <c r="AU1712">
        <f t="shared" si="262"/>
        <v>22.3</v>
      </c>
      <c r="AV1712">
        <f t="shared" si="262"/>
        <v>43600</v>
      </c>
      <c r="AW1712">
        <f t="shared" si="244"/>
        <v>59800</v>
      </c>
      <c r="AX1712">
        <f t="shared" si="263"/>
        <v>73</v>
      </c>
      <c r="AY1712">
        <f t="shared" si="263"/>
        <v>20.399999999999999</v>
      </c>
      <c r="AZ1712">
        <f t="shared" si="263"/>
        <v>37500</v>
      </c>
      <c r="BA1712">
        <f t="shared" si="245"/>
        <v>58200</v>
      </c>
      <c r="BB1712">
        <f t="shared" si="264"/>
        <v>64.7</v>
      </c>
      <c r="BC1712">
        <f t="shared" si="264"/>
        <v>20.3</v>
      </c>
      <c r="BD1712">
        <f t="shared" si="264"/>
        <v>38600</v>
      </c>
      <c r="BE1712">
        <f t="shared" si="246"/>
        <v>58600</v>
      </c>
      <c r="BF1712">
        <f t="shared" si="265"/>
        <v>65.900000000000006</v>
      </c>
      <c r="BG1712">
        <f t="shared" si="265"/>
        <v>24.1</v>
      </c>
      <c r="BH1712">
        <f t="shared" si="265"/>
        <v>39600</v>
      </c>
      <c r="BI1712">
        <f t="shared" si="247"/>
        <v>56300</v>
      </c>
      <c r="BJ1712">
        <f t="shared" si="266"/>
        <v>70.5</v>
      </c>
      <c r="BK1712">
        <f t="shared" si="266"/>
        <v>21.8</v>
      </c>
      <c r="BL1712">
        <f t="shared" si="266"/>
        <v>45200</v>
      </c>
      <c r="BM1712">
        <f t="shared" si="248"/>
        <v>60300</v>
      </c>
      <c r="BN1712">
        <f t="shared" si="267"/>
        <v>75.100000000000009</v>
      </c>
      <c r="BO1712">
        <f t="shared" si="267"/>
        <v>20.399999999999999</v>
      </c>
      <c r="BP1712">
        <f t="shared" si="267"/>
        <v>35400</v>
      </c>
      <c r="BQ1712">
        <f t="shared" si="249"/>
        <v>53900</v>
      </c>
      <c r="BR1712">
        <f t="shared" si="268"/>
        <v>65.599999999999994</v>
      </c>
      <c r="BS1712">
        <f t="shared" si="268"/>
        <v>20.7</v>
      </c>
      <c r="BT1712">
        <f t="shared" si="268"/>
        <v>38800</v>
      </c>
      <c r="BU1712">
        <f t="shared" si="250"/>
        <v>60400</v>
      </c>
      <c r="BV1712">
        <f t="shared" si="251"/>
        <v>64.2</v>
      </c>
    </row>
    <row r="1713" spans="1:74" x14ac:dyDescent="0.3">
      <c r="A1713" t="s">
        <v>324</v>
      </c>
      <c r="B1713" t="str">
        <f>VLOOKUP(A1713,'class and classification'!$A$1:$B$338,2,FALSE)</f>
        <v>Urban with Significant Rural</v>
      </c>
      <c r="C1713" t="str">
        <f>VLOOKUP(A1713,'class and classification'!$A$1:$C$338,3,FALSE)</f>
        <v>SD</v>
      </c>
      <c r="D1713">
        <f t="shared" si="232"/>
        <v>22600</v>
      </c>
      <c r="E1713">
        <f t="shared" si="233"/>
        <v>46200</v>
      </c>
      <c r="F1713">
        <f t="shared" si="252"/>
        <v>49</v>
      </c>
      <c r="G1713">
        <f t="shared" si="252"/>
        <v>13</v>
      </c>
      <c r="H1713">
        <f t="shared" si="252"/>
        <v>21700</v>
      </c>
      <c r="I1713">
        <f t="shared" si="234"/>
        <v>46200</v>
      </c>
      <c r="J1713">
        <f t="shared" si="253"/>
        <v>46.699999999999996</v>
      </c>
      <c r="K1713">
        <f t="shared" si="253"/>
        <v>12.299999999999999</v>
      </c>
      <c r="L1713">
        <f t="shared" si="253"/>
        <v>24700</v>
      </c>
      <c r="M1713">
        <f t="shared" si="235"/>
        <v>48300</v>
      </c>
      <c r="N1713">
        <f t="shared" si="254"/>
        <v>51</v>
      </c>
      <c r="O1713">
        <f t="shared" si="254"/>
        <v>23.5</v>
      </c>
      <c r="P1713">
        <f t="shared" si="254"/>
        <v>22800</v>
      </c>
      <c r="Q1713">
        <f t="shared" si="236"/>
        <v>47100</v>
      </c>
      <c r="R1713">
        <f t="shared" si="255"/>
        <v>48.600000000000009</v>
      </c>
      <c r="S1713">
        <f t="shared" si="255"/>
        <v>23</v>
      </c>
      <c r="T1713">
        <f t="shared" si="255"/>
        <v>20100</v>
      </c>
      <c r="U1713">
        <f t="shared" si="237"/>
        <v>43900</v>
      </c>
      <c r="V1713">
        <f t="shared" si="256"/>
        <v>45.900000000000006</v>
      </c>
      <c r="W1713">
        <f t="shared" si="256"/>
        <v>22</v>
      </c>
      <c r="X1713">
        <f t="shared" si="256"/>
        <v>18500</v>
      </c>
      <c r="Y1713">
        <f t="shared" si="238"/>
        <v>42100</v>
      </c>
      <c r="Z1713">
        <f t="shared" si="257"/>
        <v>43.6</v>
      </c>
      <c r="AA1713">
        <f t="shared" si="257"/>
        <v>17.399999999999999</v>
      </c>
      <c r="AB1713">
        <f t="shared" si="257"/>
        <v>22700</v>
      </c>
      <c r="AC1713">
        <f t="shared" si="239"/>
        <v>50700</v>
      </c>
      <c r="AD1713">
        <f t="shared" si="258"/>
        <v>44.8</v>
      </c>
      <c r="AE1713">
        <f t="shared" si="258"/>
        <v>19.300000000000004</v>
      </c>
      <c r="AF1713">
        <f t="shared" si="258"/>
        <v>24200</v>
      </c>
      <c r="AG1713">
        <f t="shared" si="240"/>
        <v>45200</v>
      </c>
      <c r="AH1713">
        <f t="shared" si="259"/>
        <v>53.600000000000009</v>
      </c>
      <c r="AI1713">
        <f t="shared" si="259"/>
        <v>19.399999999999999</v>
      </c>
      <c r="AJ1713">
        <f t="shared" si="259"/>
        <v>25300</v>
      </c>
      <c r="AK1713">
        <f t="shared" si="241"/>
        <v>43400</v>
      </c>
      <c r="AL1713">
        <f t="shared" si="260"/>
        <v>58.1</v>
      </c>
      <c r="AM1713">
        <f t="shared" si="260"/>
        <v>21</v>
      </c>
      <c r="AN1713">
        <f t="shared" si="260"/>
        <v>22900</v>
      </c>
      <c r="AO1713">
        <f t="shared" si="242"/>
        <v>46300</v>
      </c>
      <c r="AP1713">
        <f t="shared" si="261"/>
        <v>49.8</v>
      </c>
      <c r="AQ1713">
        <f t="shared" si="261"/>
        <v>22.9</v>
      </c>
      <c r="AR1713">
        <f t="shared" si="261"/>
        <v>24500</v>
      </c>
      <c r="AS1713">
        <f t="shared" si="243"/>
        <v>46200</v>
      </c>
      <c r="AT1713">
        <f t="shared" si="262"/>
        <v>53.2</v>
      </c>
      <c r="AU1713">
        <f t="shared" si="262"/>
        <v>25.900000000000002</v>
      </c>
      <c r="AV1713">
        <f t="shared" si="262"/>
        <v>24000</v>
      </c>
      <c r="AW1713">
        <f t="shared" si="244"/>
        <v>48000</v>
      </c>
      <c r="AX1713">
        <f t="shared" si="263"/>
        <v>50.2</v>
      </c>
      <c r="AY1713">
        <f t="shared" si="263"/>
        <v>24.9</v>
      </c>
      <c r="AZ1713">
        <f t="shared" si="263"/>
        <v>27800</v>
      </c>
      <c r="BA1713">
        <f t="shared" si="245"/>
        <v>51000</v>
      </c>
      <c r="BB1713">
        <f t="shared" si="264"/>
        <v>54.300000000000004</v>
      </c>
      <c r="BC1713">
        <f t="shared" si="264"/>
        <v>21.1</v>
      </c>
      <c r="BD1713">
        <f t="shared" si="264"/>
        <v>28600</v>
      </c>
      <c r="BE1713">
        <f t="shared" si="246"/>
        <v>51300</v>
      </c>
      <c r="BF1713">
        <f t="shared" si="265"/>
        <v>55.900000000000006</v>
      </c>
      <c r="BG1713">
        <f t="shared" si="265"/>
        <v>26.5</v>
      </c>
      <c r="BH1713">
        <f t="shared" si="265"/>
        <v>24300</v>
      </c>
      <c r="BI1713">
        <f t="shared" si="247"/>
        <v>46900</v>
      </c>
      <c r="BJ1713">
        <f t="shared" si="266"/>
        <v>52</v>
      </c>
      <c r="BK1713">
        <f t="shared" si="266"/>
        <v>22.7</v>
      </c>
      <c r="BL1713">
        <f t="shared" si="266"/>
        <v>34000</v>
      </c>
      <c r="BM1713">
        <f t="shared" si="248"/>
        <v>52600</v>
      </c>
      <c r="BN1713">
        <f t="shared" si="267"/>
        <v>64.5</v>
      </c>
      <c r="BO1713">
        <f t="shared" si="267"/>
        <v>18.600000000000001</v>
      </c>
      <c r="BP1713">
        <f t="shared" si="267"/>
        <v>22900</v>
      </c>
      <c r="BQ1713">
        <f t="shared" si="249"/>
        <v>54400</v>
      </c>
      <c r="BR1713">
        <f t="shared" si="268"/>
        <v>42.1</v>
      </c>
      <c r="BS1713">
        <f t="shared" si="268"/>
        <v>0</v>
      </c>
      <c r="BT1713">
        <f t="shared" si="268"/>
        <v>28300</v>
      </c>
      <c r="BU1713">
        <f t="shared" si="250"/>
        <v>47400</v>
      </c>
      <c r="BV1713">
        <f t="shared" si="251"/>
        <v>59.9</v>
      </c>
    </row>
    <row r="1714" spans="1:74" x14ac:dyDescent="0.3">
      <c r="A1714" t="s">
        <v>325</v>
      </c>
      <c r="B1714" t="str">
        <f>VLOOKUP(A1714,'class and classification'!$A$1:$B$338,2,FALSE)</f>
        <v>Urban with Significant Rural</v>
      </c>
      <c r="C1714" t="str">
        <f>VLOOKUP(A1714,'class and classification'!$A$1:$C$338,3,FALSE)</f>
        <v>SD</v>
      </c>
      <c r="D1714">
        <f t="shared" si="232"/>
        <v>21700</v>
      </c>
      <c r="E1714">
        <f t="shared" si="233"/>
        <v>50600</v>
      </c>
      <c r="F1714">
        <f t="shared" si="252"/>
        <v>42.699999999999996</v>
      </c>
      <c r="G1714">
        <f t="shared" si="252"/>
        <v>11.8</v>
      </c>
      <c r="H1714">
        <f t="shared" si="252"/>
        <v>27400</v>
      </c>
      <c r="I1714">
        <f t="shared" si="234"/>
        <v>52200</v>
      </c>
      <c r="J1714">
        <f t="shared" si="253"/>
        <v>52.4</v>
      </c>
      <c r="K1714">
        <f t="shared" si="253"/>
        <v>12.5</v>
      </c>
      <c r="L1714">
        <f t="shared" si="253"/>
        <v>27000</v>
      </c>
      <c r="M1714">
        <f t="shared" si="235"/>
        <v>50400</v>
      </c>
      <c r="N1714">
        <f t="shared" si="254"/>
        <v>53.7</v>
      </c>
      <c r="O1714">
        <f t="shared" si="254"/>
        <v>18</v>
      </c>
      <c r="P1714">
        <f t="shared" si="254"/>
        <v>24700</v>
      </c>
      <c r="Q1714">
        <f t="shared" si="236"/>
        <v>53900</v>
      </c>
      <c r="R1714">
        <f t="shared" si="255"/>
        <v>46</v>
      </c>
      <c r="S1714">
        <f t="shared" si="255"/>
        <v>15.700000000000001</v>
      </c>
      <c r="T1714">
        <f t="shared" si="255"/>
        <v>27000</v>
      </c>
      <c r="U1714">
        <f t="shared" si="237"/>
        <v>55500</v>
      </c>
      <c r="V1714">
        <f t="shared" si="256"/>
        <v>48.7</v>
      </c>
      <c r="W1714">
        <f t="shared" si="256"/>
        <v>20.7</v>
      </c>
      <c r="X1714">
        <f t="shared" si="256"/>
        <v>27300</v>
      </c>
      <c r="Y1714">
        <f t="shared" si="238"/>
        <v>55200</v>
      </c>
      <c r="Z1714">
        <f t="shared" si="257"/>
        <v>49.5</v>
      </c>
      <c r="AA1714">
        <f t="shared" si="257"/>
        <v>19.3</v>
      </c>
      <c r="AB1714">
        <f t="shared" si="257"/>
        <v>27700</v>
      </c>
      <c r="AC1714">
        <f t="shared" si="239"/>
        <v>55300</v>
      </c>
      <c r="AD1714">
        <f t="shared" si="258"/>
        <v>49.900000000000006</v>
      </c>
      <c r="AE1714">
        <f t="shared" si="258"/>
        <v>20.299999999999997</v>
      </c>
      <c r="AF1714">
        <f t="shared" si="258"/>
        <v>24800</v>
      </c>
      <c r="AG1714">
        <f t="shared" si="240"/>
        <v>56800</v>
      </c>
      <c r="AH1714">
        <f t="shared" si="259"/>
        <v>43.5</v>
      </c>
      <c r="AI1714">
        <f t="shared" si="259"/>
        <v>15.5</v>
      </c>
      <c r="AJ1714">
        <f t="shared" si="259"/>
        <v>28800</v>
      </c>
      <c r="AK1714">
        <f t="shared" si="241"/>
        <v>55200</v>
      </c>
      <c r="AL1714">
        <f t="shared" si="260"/>
        <v>52.3</v>
      </c>
      <c r="AM1714">
        <f t="shared" si="260"/>
        <v>22.200000000000003</v>
      </c>
      <c r="AN1714">
        <f t="shared" si="260"/>
        <v>28800</v>
      </c>
      <c r="AO1714">
        <f t="shared" si="242"/>
        <v>58500</v>
      </c>
      <c r="AP1714">
        <f t="shared" si="261"/>
        <v>49.400000000000006</v>
      </c>
      <c r="AQ1714">
        <f t="shared" si="261"/>
        <v>22.700000000000003</v>
      </c>
      <c r="AR1714">
        <f t="shared" si="261"/>
        <v>25200</v>
      </c>
      <c r="AS1714">
        <f t="shared" si="243"/>
        <v>56700</v>
      </c>
      <c r="AT1714">
        <f t="shared" si="262"/>
        <v>44.6</v>
      </c>
      <c r="AU1714">
        <f t="shared" si="262"/>
        <v>18.400000000000002</v>
      </c>
      <c r="AV1714">
        <f t="shared" si="262"/>
        <v>30800</v>
      </c>
      <c r="AW1714">
        <f t="shared" si="244"/>
        <v>57800</v>
      </c>
      <c r="AX1714">
        <f t="shared" si="263"/>
        <v>53.1</v>
      </c>
      <c r="AY1714">
        <f t="shared" si="263"/>
        <v>24</v>
      </c>
      <c r="AZ1714">
        <f t="shared" si="263"/>
        <v>29300</v>
      </c>
      <c r="BA1714">
        <f t="shared" si="245"/>
        <v>58900</v>
      </c>
      <c r="BB1714">
        <f t="shared" si="264"/>
        <v>49.8</v>
      </c>
      <c r="BC1714">
        <f t="shared" si="264"/>
        <v>20.8</v>
      </c>
      <c r="BD1714">
        <f t="shared" si="264"/>
        <v>30900</v>
      </c>
      <c r="BE1714">
        <f t="shared" si="246"/>
        <v>64000</v>
      </c>
      <c r="BF1714">
        <f t="shared" si="265"/>
        <v>48</v>
      </c>
      <c r="BG1714">
        <f t="shared" si="265"/>
        <v>20.900000000000002</v>
      </c>
      <c r="BH1714">
        <f t="shared" si="265"/>
        <v>29700</v>
      </c>
      <c r="BI1714">
        <f t="shared" si="247"/>
        <v>64300</v>
      </c>
      <c r="BJ1714">
        <f t="shared" si="266"/>
        <v>46.1</v>
      </c>
      <c r="BK1714">
        <f t="shared" si="266"/>
        <v>18.7</v>
      </c>
      <c r="BL1714">
        <f t="shared" si="266"/>
        <v>27800</v>
      </c>
      <c r="BM1714">
        <f t="shared" si="248"/>
        <v>60100</v>
      </c>
      <c r="BN1714">
        <f t="shared" si="267"/>
        <v>46.500000000000007</v>
      </c>
      <c r="BO1714">
        <f t="shared" si="267"/>
        <v>20.700000000000003</v>
      </c>
      <c r="BP1714">
        <f t="shared" si="267"/>
        <v>31900</v>
      </c>
      <c r="BQ1714">
        <f t="shared" si="249"/>
        <v>55600</v>
      </c>
      <c r="BR1714">
        <f t="shared" si="268"/>
        <v>57.3</v>
      </c>
      <c r="BS1714">
        <f t="shared" si="268"/>
        <v>21.6</v>
      </c>
      <c r="BT1714">
        <f t="shared" si="268"/>
        <v>27900</v>
      </c>
      <c r="BU1714">
        <f t="shared" si="250"/>
        <v>60400</v>
      </c>
      <c r="BV1714">
        <f t="shared" si="251"/>
        <v>46.4</v>
      </c>
    </row>
    <row r="1715" spans="1:74" x14ac:dyDescent="0.3">
      <c r="A1715" t="s">
        <v>326</v>
      </c>
      <c r="B1715" t="str">
        <f>VLOOKUP(A1715,'class and classification'!$A$1:$B$338,2,FALSE)</f>
        <v>Urban with Significant Rural</v>
      </c>
      <c r="C1715" t="str">
        <f>VLOOKUP(A1715,'class and classification'!$A$1:$C$338,3,FALSE)</f>
        <v>SD</v>
      </c>
      <c r="D1715">
        <f t="shared" si="232"/>
        <v>26000</v>
      </c>
      <c r="E1715">
        <f t="shared" si="233"/>
        <v>46900</v>
      </c>
      <c r="F1715">
        <f t="shared" si="252"/>
        <v>55.599999999999994</v>
      </c>
      <c r="G1715">
        <f t="shared" si="252"/>
        <v>12.799999999999999</v>
      </c>
      <c r="H1715">
        <f t="shared" si="252"/>
        <v>25100</v>
      </c>
      <c r="I1715">
        <f t="shared" si="234"/>
        <v>47400</v>
      </c>
      <c r="J1715">
        <f t="shared" si="253"/>
        <v>53</v>
      </c>
      <c r="K1715">
        <f t="shared" si="253"/>
        <v>13</v>
      </c>
      <c r="L1715">
        <f t="shared" si="253"/>
        <v>25700</v>
      </c>
      <c r="M1715">
        <f t="shared" si="235"/>
        <v>47600</v>
      </c>
      <c r="N1715">
        <f t="shared" si="254"/>
        <v>54</v>
      </c>
      <c r="O1715">
        <f t="shared" si="254"/>
        <v>19</v>
      </c>
      <c r="P1715">
        <f t="shared" si="254"/>
        <v>26600</v>
      </c>
      <c r="Q1715">
        <f t="shared" si="236"/>
        <v>48400</v>
      </c>
      <c r="R1715">
        <f t="shared" si="255"/>
        <v>55</v>
      </c>
      <c r="S1715">
        <f t="shared" si="255"/>
        <v>23.7</v>
      </c>
      <c r="T1715">
        <f t="shared" si="255"/>
        <v>30200</v>
      </c>
      <c r="U1715">
        <f t="shared" si="237"/>
        <v>52100</v>
      </c>
      <c r="V1715">
        <f t="shared" si="256"/>
        <v>58</v>
      </c>
      <c r="W1715">
        <f t="shared" si="256"/>
        <v>21.4</v>
      </c>
      <c r="X1715">
        <f t="shared" si="256"/>
        <v>26500</v>
      </c>
      <c r="Y1715">
        <f t="shared" si="238"/>
        <v>51100</v>
      </c>
      <c r="Z1715">
        <f t="shared" si="257"/>
        <v>51.999999999999993</v>
      </c>
      <c r="AA1715">
        <f t="shared" si="257"/>
        <v>19.7</v>
      </c>
      <c r="AB1715">
        <f t="shared" si="257"/>
        <v>29700</v>
      </c>
      <c r="AC1715">
        <f t="shared" si="239"/>
        <v>48100</v>
      </c>
      <c r="AD1715">
        <f t="shared" si="258"/>
        <v>61.7</v>
      </c>
      <c r="AE1715">
        <f t="shared" si="258"/>
        <v>24.099999999999998</v>
      </c>
      <c r="AF1715">
        <f t="shared" si="258"/>
        <v>26800</v>
      </c>
      <c r="AG1715">
        <f t="shared" si="240"/>
        <v>46300</v>
      </c>
      <c r="AH1715">
        <f t="shared" si="259"/>
        <v>57.7</v>
      </c>
      <c r="AI1715">
        <f t="shared" si="259"/>
        <v>23.900000000000002</v>
      </c>
      <c r="AJ1715">
        <f t="shared" si="259"/>
        <v>30300</v>
      </c>
      <c r="AK1715">
        <f t="shared" si="241"/>
        <v>49600</v>
      </c>
      <c r="AL1715">
        <f t="shared" si="260"/>
        <v>61.099999999999994</v>
      </c>
      <c r="AM1715">
        <f t="shared" si="260"/>
        <v>24.9</v>
      </c>
      <c r="AN1715">
        <f t="shared" si="260"/>
        <v>29200</v>
      </c>
      <c r="AO1715">
        <f t="shared" si="242"/>
        <v>48000</v>
      </c>
      <c r="AP1715">
        <f t="shared" si="261"/>
        <v>60.6</v>
      </c>
      <c r="AQ1715">
        <f t="shared" si="261"/>
        <v>24.6</v>
      </c>
      <c r="AR1715">
        <f t="shared" si="261"/>
        <v>30300</v>
      </c>
      <c r="AS1715">
        <f t="shared" si="243"/>
        <v>48200</v>
      </c>
      <c r="AT1715">
        <f t="shared" si="262"/>
        <v>62.900000000000006</v>
      </c>
      <c r="AU1715">
        <f t="shared" si="262"/>
        <v>25.5</v>
      </c>
      <c r="AV1715">
        <f t="shared" si="262"/>
        <v>29600</v>
      </c>
      <c r="AW1715">
        <f t="shared" si="244"/>
        <v>53500</v>
      </c>
      <c r="AX1715">
        <f t="shared" si="263"/>
        <v>55.4</v>
      </c>
      <c r="AY1715">
        <f t="shared" si="263"/>
        <v>20.9</v>
      </c>
      <c r="AZ1715">
        <f t="shared" si="263"/>
        <v>25900</v>
      </c>
      <c r="BA1715">
        <f t="shared" si="245"/>
        <v>49400</v>
      </c>
      <c r="BB1715">
        <f t="shared" si="264"/>
        <v>52.699999999999996</v>
      </c>
      <c r="BC1715">
        <f t="shared" si="264"/>
        <v>20</v>
      </c>
      <c r="BD1715">
        <f t="shared" si="264"/>
        <v>28300</v>
      </c>
      <c r="BE1715">
        <f t="shared" si="246"/>
        <v>49700</v>
      </c>
      <c r="BF1715">
        <f t="shared" si="265"/>
        <v>57</v>
      </c>
      <c r="BG1715">
        <f t="shared" si="265"/>
        <v>26.300000000000004</v>
      </c>
      <c r="BH1715">
        <f t="shared" si="265"/>
        <v>33700</v>
      </c>
      <c r="BI1715">
        <f t="shared" si="247"/>
        <v>48400</v>
      </c>
      <c r="BJ1715">
        <f t="shared" si="266"/>
        <v>69.400000000000006</v>
      </c>
      <c r="BK1715">
        <f t="shared" si="266"/>
        <v>29.799999999999997</v>
      </c>
      <c r="BL1715">
        <f t="shared" si="266"/>
        <v>38900</v>
      </c>
      <c r="BM1715">
        <f t="shared" si="248"/>
        <v>50400</v>
      </c>
      <c r="BN1715">
        <f t="shared" si="267"/>
        <v>77.099999999999994</v>
      </c>
      <c r="BO1715">
        <f t="shared" si="267"/>
        <v>29</v>
      </c>
      <c r="BP1715">
        <f t="shared" si="267"/>
        <v>31900</v>
      </c>
      <c r="BQ1715">
        <f t="shared" si="249"/>
        <v>50100</v>
      </c>
      <c r="BR1715">
        <f t="shared" si="268"/>
        <v>63.7</v>
      </c>
      <c r="BS1715">
        <f t="shared" si="268"/>
        <v>22.5</v>
      </c>
      <c r="BT1715">
        <f t="shared" si="268"/>
        <v>30000</v>
      </c>
      <c r="BU1715">
        <f t="shared" si="250"/>
        <v>42900</v>
      </c>
      <c r="BV1715">
        <f t="shared" si="251"/>
        <v>69.8</v>
      </c>
    </row>
    <row r="1716" spans="1:74" x14ac:dyDescent="0.3">
      <c r="A1716" t="s">
        <v>327</v>
      </c>
      <c r="B1716" t="str">
        <f>VLOOKUP(A1716,'class and classification'!$A$1:$B$338,2,FALSE)</f>
        <v>Predominantly Urban</v>
      </c>
      <c r="C1716" t="str">
        <f>VLOOKUP(A1716,'class and classification'!$A$1:$C$338,3,FALSE)</f>
        <v>SD</v>
      </c>
      <c r="D1716">
        <f t="shared" si="232"/>
        <v>29100</v>
      </c>
      <c r="E1716">
        <f t="shared" si="233"/>
        <v>57800</v>
      </c>
      <c r="F1716">
        <f t="shared" si="252"/>
        <v>50.4</v>
      </c>
      <c r="G1716">
        <f t="shared" si="252"/>
        <v>11.899999999999999</v>
      </c>
      <c r="H1716">
        <f t="shared" si="252"/>
        <v>27500</v>
      </c>
      <c r="I1716">
        <f t="shared" si="234"/>
        <v>57500</v>
      </c>
      <c r="J1716">
        <f t="shared" si="253"/>
        <v>47.9</v>
      </c>
      <c r="K1716">
        <f t="shared" si="253"/>
        <v>12.100000000000001</v>
      </c>
      <c r="L1716">
        <f t="shared" si="253"/>
        <v>28500</v>
      </c>
      <c r="M1716">
        <f t="shared" si="235"/>
        <v>55000</v>
      </c>
      <c r="N1716">
        <f t="shared" si="254"/>
        <v>51.800000000000004</v>
      </c>
      <c r="O1716">
        <f t="shared" si="254"/>
        <v>20.9</v>
      </c>
      <c r="P1716">
        <f t="shared" si="254"/>
        <v>27400</v>
      </c>
      <c r="Q1716">
        <f t="shared" si="236"/>
        <v>55100</v>
      </c>
      <c r="R1716">
        <f t="shared" si="255"/>
        <v>49.7</v>
      </c>
      <c r="S1716">
        <f t="shared" si="255"/>
        <v>21.3</v>
      </c>
      <c r="T1716">
        <f t="shared" si="255"/>
        <v>29200</v>
      </c>
      <c r="U1716">
        <f t="shared" si="237"/>
        <v>59100</v>
      </c>
      <c r="V1716">
        <f t="shared" si="256"/>
        <v>49.5</v>
      </c>
      <c r="W1716">
        <f t="shared" si="256"/>
        <v>21</v>
      </c>
      <c r="X1716">
        <f t="shared" si="256"/>
        <v>29000</v>
      </c>
      <c r="Y1716">
        <f t="shared" si="238"/>
        <v>59400</v>
      </c>
      <c r="Z1716">
        <f t="shared" si="257"/>
        <v>48.800000000000004</v>
      </c>
      <c r="AA1716">
        <f t="shared" si="257"/>
        <v>18.400000000000002</v>
      </c>
      <c r="AB1716">
        <f t="shared" si="257"/>
        <v>28400</v>
      </c>
      <c r="AC1716">
        <f t="shared" si="239"/>
        <v>56800</v>
      </c>
      <c r="AD1716">
        <f t="shared" si="258"/>
        <v>49.9</v>
      </c>
      <c r="AE1716">
        <f t="shared" si="258"/>
        <v>20.9</v>
      </c>
      <c r="AF1716">
        <f t="shared" si="258"/>
        <v>30300</v>
      </c>
      <c r="AG1716">
        <f t="shared" si="240"/>
        <v>53600</v>
      </c>
      <c r="AH1716">
        <f t="shared" si="259"/>
        <v>56.6</v>
      </c>
      <c r="AI1716">
        <f t="shared" si="259"/>
        <v>20.9</v>
      </c>
      <c r="AJ1716">
        <f t="shared" si="259"/>
        <v>30400</v>
      </c>
      <c r="AK1716">
        <f t="shared" si="241"/>
        <v>57900</v>
      </c>
      <c r="AL1716">
        <f t="shared" si="260"/>
        <v>52.7</v>
      </c>
      <c r="AM1716">
        <f t="shared" si="260"/>
        <v>17.899999999999999</v>
      </c>
      <c r="AN1716">
        <f t="shared" si="260"/>
        <v>34900</v>
      </c>
      <c r="AO1716">
        <f t="shared" si="242"/>
        <v>60900</v>
      </c>
      <c r="AP1716">
        <f t="shared" si="261"/>
        <v>57.100000000000009</v>
      </c>
      <c r="AQ1716">
        <f t="shared" si="261"/>
        <v>23.6</v>
      </c>
      <c r="AR1716">
        <f t="shared" si="261"/>
        <v>27900</v>
      </c>
      <c r="AS1716">
        <f t="shared" si="243"/>
        <v>59200</v>
      </c>
      <c r="AT1716">
        <f t="shared" si="262"/>
        <v>47.2</v>
      </c>
      <c r="AU1716">
        <f t="shared" si="262"/>
        <v>21.9</v>
      </c>
      <c r="AV1716">
        <f t="shared" si="262"/>
        <v>30700</v>
      </c>
      <c r="AW1716">
        <f t="shared" si="244"/>
        <v>62000</v>
      </c>
      <c r="AX1716">
        <f t="shared" si="263"/>
        <v>49.599999999999994</v>
      </c>
      <c r="AY1716">
        <f t="shared" si="263"/>
        <v>18.3</v>
      </c>
      <c r="AZ1716">
        <f t="shared" si="263"/>
        <v>34800</v>
      </c>
      <c r="BA1716">
        <f t="shared" si="245"/>
        <v>68300</v>
      </c>
      <c r="BB1716">
        <f t="shared" si="264"/>
        <v>51</v>
      </c>
      <c r="BC1716">
        <f t="shared" si="264"/>
        <v>20</v>
      </c>
      <c r="BD1716">
        <f t="shared" si="264"/>
        <v>36800</v>
      </c>
      <c r="BE1716">
        <f t="shared" si="246"/>
        <v>66100</v>
      </c>
      <c r="BF1716">
        <f t="shared" si="265"/>
        <v>55.699999999999996</v>
      </c>
      <c r="BG1716">
        <f t="shared" si="265"/>
        <v>22.7</v>
      </c>
      <c r="BH1716">
        <f t="shared" si="265"/>
        <v>35200</v>
      </c>
      <c r="BI1716">
        <f t="shared" si="247"/>
        <v>66000</v>
      </c>
      <c r="BJ1716">
        <f t="shared" si="266"/>
        <v>53.499999999999993</v>
      </c>
      <c r="BK1716">
        <f t="shared" si="266"/>
        <v>24.900000000000002</v>
      </c>
      <c r="BL1716">
        <f t="shared" si="266"/>
        <v>36300</v>
      </c>
      <c r="BM1716">
        <f t="shared" si="248"/>
        <v>60800</v>
      </c>
      <c r="BN1716">
        <f t="shared" si="267"/>
        <v>59.8</v>
      </c>
      <c r="BO1716">
        <f t="shared" si="267"/>
        <v>21.9</v>
      </c>
      <c r="BP1716">
        <f t="shared" si="267"/>
        <v>32600</v>
      </c>
      <c r="BQ1716">
        <f t="shared" si="249"/>
        <v>58600</v>
      </c>
      <c r="BR1716">
        <f t="shared" si="268"/>
        <v>55.5</v>
      </c>
      <c r="BS1716">
        <f t="shared" si="268"/>
        <v>21.6</v>
      </c>
      <c r="BT1716">
        <f t="shared" si="268"/>
        <v>27300</v>
      </c>
      <c r="BU1716">
        <f t="shared" si="250"/>
        <v>63100</v>
      </c>
      <c r="BV1716">
        <f t="shared" si="251"/>
        <v>43.099999999999994</v>
      </c>
    </row>
    <row r="1717" spans="1:74" x14ac:dyDescent="0.3">
      <c r="A1717" t="s">
        <v>328</v>
      </c>
      <c r="B1717" t="str">
        <f>VLOOKUP(A1717,'class and classification'!$A$1:$B$338,2,FALSE)</f>
        <v>Urban with Significant Rural</v>
      </c>
      <c r="C1717" t="str">
        <f>VLOOKUP(A1717,'class and classification'!$A$1:$C$338,3,FALSE)</f>
        <v>SD</v>
      </c>
      <c r="D1717">
        <f t="shared" si="232"/>
        <v>28800</v>
      </c>
      <c r="E1717">
        <f t="shared" si="233"/>
        <v>53600</v>
      </c>
      <c r="F1717">
        <f t="shared" si="252"/>
        <v>53.599999999999994</v>
      </c>
      <c r="G1717">
        <f t="shared" si="252"/>
        <v>13.599999999999998</v>
      </c>
      <c r="H1717">
        <f t="shared" si="252"/>
        <v>30800</v>
      </c>
      <c r="I1717">
        <f t="shared" si="234"/>
        <v>53300</v>
      </c>
      <c r="J1717">
        <f t="shared" si="253"/>
        <v>57.9</v>
      </c>
      <c r="K1717">
        <f t="shared" si="253"/>
        <v>13.9</v>
      </c>
      <c r="L1717">
        <f t="shared" si="253"/>
        <v>26100</v>
      </c>
      <c r="M1717">
        <f t="shared" si="235"/>
        <v>53200</v>
      </c>
      <c r="N1717">
        <f t="shared" si="254"/>
        <v>49</v>
      </c>
      <c r="O1717">
        <f t="shared" si="254"/>
        <v>21.9</v>
      </c>
      <c r="P1717">
        <f t="shared" si="254"/>
        <v>29700</v>
      </c>
      <c r="Q1717">
        <f t="shared" si="236"/>
        <v>53200</v>
      </c>
      <c r="R1717">
        <f t="shared" si="255"/>
        <v>56</v>
      </c>
      <c r="S1717">
        <f t="shared" si="255"/>
        <v>22</v>
      </c>
      <c r="T1717">
        <f t="shared" si="255"/>
        <v>33300</v>
      </c>
      <c r="U1717">
        <f t="shared" si="237"/>
        <v>54900</v>
      </c>
      <c r="V1717">
        <f t="shared" si="256"/>
        <v>60.4</v>
      </c>
      <c r="W1717">
        <f t="shared" si="256"/>
        <v>22</v>
      </c>
      <c r="X1717">
        <f t="shared" si="256"/>
        <v>31000</v>
      </c>
      <c r="Y1717">
        <f t="shared" si="238"/>
        <v>55600</v>
      </c>
      <c r="Z1717">
        <f t="shared" si="257"/>
        <v>55.7</v>
      </c>
      <c r="AA1717">
        <f t="shared" si="257"/>
        <v>20</v>
      </c>
      <c r="AB1717">
        <f t="shared" si="257"/>
        <v>29200</v>
      </c>
      <c r="AC1717">
        <f t="shared" si="239"/>
        <v>48600</v>
      </c>
      <c r="AD1717">
        <f t="shared" si="258"/>
        <v>59.8</v>
      </c>
      <c r="AE1717">
        <f t="shared" si="258"/>
        <v>22.4</v>
      </c>
      <c r="AF1717">
        <f t="shared" si="258"/>
        <v>28800</v>
      </c>
      <c r="AG1717">
        <f t="shared" si="240"/>
        <v>50600</v>
      </c>
      <c r="AH1717">
        <f t="shared" si="259"/>
        <v>56.8</v>
      </c>
      <c r="AI1717">
        <f t="shared" si="259"/>
        <v>22</v>
      </c>
      <c r="AJ1717">
        <f t="shared" si="259"/>
        <v>27700</v>
      </c>
      <c r="AK1717">
        <f t="shared" si="241"/>
        <v>50300</v>
      </c>
      <c r="AL1717">
        <f t="shared" si="260"/>
        <v>55.2</v>
      </c>
      <c r="AM1717">
        <f t="shared" si="260"/>
        <v>23.7</v>
      </c>
      <c r="AN1717">
        <f t="shared" si="260"/>
        <v>27500</v>
      </c>
      <c r="AO1717">
        <f t="shared" si="242"/>
        <v>52700</v>
      </c>
      <c r="AP1717">
        <f t="shared" si="261"/>
        <v>52.199999999999996</v>
      </c>
      <c r="AQ1717">
        <f t="shared" si="261"/>
        <v>21.8</v>
      </c>
      <c r="AR1717">
        <f t="shared" si="261"/>
        <v>29900</v>
      </c>
      <c r="AS1717">
        <f t="shared" si="243"/>
        <v>50600</v>
      </c>
      <c r="AT1717">
        <f t="shared" si="262"/>
        <v>59.2</v>
      </c>
      <c r="AU1717">
        <f t="shared" si="262"/>
        <v>25</v>
      </c>
      <c r="AV1717">
        <f t="shared" si="262"/>
        <v>33000</v>
      </c>
      <c r="AW1717">
        <f t="shared" si="244"/>
        <v>54500</v>
      </c>
      <c r="AX1717">
        <f t="shared" si="263"/>
        <v>60.699999999999996</v>
      </c>
      <c r="AY1717">
        <f t="shared" si="263"/>
        <v>25.2</v>
      </c>
      <c r="AZ1717">
        <f t="shared" si="263"/>
        <v>30000</v>
      </c>
      <c r="BA1717">
        <f t="shared" si="245"/>
        <v>57400</v>
      </c>
      <c r="BB1717">
        <f t="shared" si="264"/>
        <v>52.3</v>
      </c>
      <c r="BC1717">
        <f t="shared" si="264"/>
        <v>18.7</v>
      </c>
      <c r="BD1717">
        <f t="shared" si="264"/>
        <v>30300</v>
      </c>
      <c r="BE1717">
        <f t="shared" si="246"/>
        <v>54700</v>
      </c>
      <c r="BF1717">
        <f t="shared" si="265"/>
        <v>55.400000000000006</v>
      </c>
      <c r="BG1717">
        <f t="shared" si="265"/>
        <v>26.5</v>
      </c>
      <c r="BH1717">
        <f t="shared" si="265"/>
        <v>29500</v>
      </c>
      <c r="BI1717">
        <f t="shared" si="247"/>
        <v>55000</v>
      </c>
      <c r="BJ1717">
        <f t="shared" si="266"/>
        <v>53.599999999999994</v>
      </c>
      <c r="BK1717">
        <f t="shared" si="266"/>
        <v>20.100000000000001</v>
      </c>
      <c r="BL1717">
        <f t="shared" si="266"/>
        <v>35500</v>
      </c>
      <c r="BM1717">
        <f t="shared" si="248"/>
        <v>56200</v>
      </c>
      <c r="BN1717">
        <f t="shared" si="267"/>
        <v>63.099999999999994</v>
      </c>
      <c r="BO1717">
        <f t="shared" si="267"/>
        <v>21.9</v>
      </c>
      <c r="BP1717">
        <f t="shared" si="267"/>
        <v>33500</v>
      </c>
      <c r="BQ1717">
        <f t="shared" si="249"/>
        <v>49300</v>
      </c>
      <c r="BR1717">
        <f t="shared" si="268"/>
        <v>67.899999999999991</v>
      </c>
      <c r="BS1717">
        <f t="shared" si="268"/>
        <v>24.8</v>
      </c>
      <c r="BT1717">
        <f t="shared" si="268"/>
        <v>33500</v>
      </c>
      <c r="BU1717">
        <f t="shared" si="250"/>
        <v>54800</v>
      </c>
      <c r="BV1717">
        <f t="shared" si="251"/>
        <v>61.3</v>
      </c>
    </row>
    <row r="1718" spans="1:74" x14ac:dyDescent="0.3">
      <c r="A1718" t="s">
        <v>329</v>
      </c>
      <c r="B1718" t="str">
        <f>VLOOKUP(A1718,'class and classification'!$A$1:$B$338,2,FALSE)</f>
        <v>Urban with Significant Rural</v>
      </c>
      <c r="C1718" t="str">
        <f>VLOOKUP(A1718,'class and classification'!$A$1:$C$338,3,FALSE)</f>
        <v>SD</v>
      </c>
      <c r="D1718">
        <f t="shared" si="232"/>
        <v>34700</v>
      </c>
      <c r="E1718">
        <f t="shared" si="233"/>
        <v>61300</v>
      </c>
      <c r="F1718">
        <f t="shared" si="252"/>
        <v>56.800000000000004</v>
      </c>
      <c r="G1718">
        <f t="shared" si="252"/>
        <v>13.100000000000001</v>
      </c>
      <c r="H1718">
        <f t="shared" si="252"/>
        <v>33100</v>
      </c>
      <c r="I1718">
        <f t="shared" si="234"/>
        <v>60500</v>
      </c>
      <c r="J1718">
        <f t="shared" si="253"/>
        <v>54.5</v>
      </c>
      <c r="K1718">
        <f t="shared" si="253"/>
        <v>13.1</v>
      </c>
      <c r="L1718">
        <f t="shared" si="253"/>
        <v>33600</v>
      </c>
      <c r="M1718">
        <f t="shared" si="235"/>
        <v>64800</v>
      </c>
      <c r="N1718">
        <f t="shared" si="254"/>
        <v>51.8</v>
      </c>
      <c r="O1718">
        <f t="shared" si="254"/>
        <v>19.399999999999999</v>
      </c>
      <c r="P1718">
        <f t="shared" si="254"/>
        <v>33900</v>
      </c>
      <c r="Q1718">
        <f t="shared" si="236"/>
        <v>63900</v>
      </c>
      <c r="R1718">
        <f t="shared" si="255"/>
        <v>53.099999999999994</v>
      </c>
      <c r="S1718">
        <f t="shared" si="255"/>
        <v>19.600000000000001</v>
      </c>
      <c r="T1718">
        <f t="shared" si="255"/>
        <v>32700</v>
      </c>
      <c r="U1718">
        <f t="shared" si="237"/>
        <v>61800</v>
      </c>
      <c r="V1718">
        <f t="shared" si="256"/>
        <v>53.099999999999994</v>
      </c>
      <c r="W1718">
        <f t="shared" si="256"/>
        <v>19.700000000000003</v>
      </c>
      <c r="X1718">
        <f t="shared" si="256"/>
        <v>31600</v>
      </c>
      <c r="Y1718">
        <f t="shared" si="238"/>
        <v>58700</v>
      </c>
      <c r="Z1718">
        <f t="shared" si="257"/>
        <v>53.9</v>
      </c>
      <c r="AA1718">
        <f t="shared" si="257"/>
        <v>19.899999999999999</v>
      </c>
      <c r="AB1718">
        <f t="shared" si="257"/>
        <v>31600</v>
      </c>
      <c r="AC1718">
        <f t="shared" si="239"/>
        <v>59500</v>
      </c>
      <c r="AD1718">
        <f t="shared" si="258"/>
        <v>53.400000000000006</v>
      </c>
      <c r="AE1718">
        <f t="shared" si="258"/>
        <v>20.2</v>
      </c>
      <c r="AF1718">
        <f t="shared" si="258"/>
        <v>34900</v>
      </c>
      <c r="AG1718">
        <f t="shared" si="240"/>
        <v>63600</v>
      </c>
      <c r="AH1718">
        <f t="shared" si="259"/>
        <v>55</v>
      </c>
      <c r="AI1718">
        <f t="shared" si="259"/>
        <v>19.899999999999999</v>
      </c>
      <c r="AJ1718">
        <f t="shared" si="259"/>
        <v>37500</v>
      </c>
      <c r="AK1718">
        <f t="shared" si="241"/>
        <v>67500</v>
      </c>
      <c r="AL1718">
        <f t="shared" si="260"/>
        <v>55.5</v>
      </c>
      <c r="AM1718">
        <f t="shared" si="260"/>
        <v>20.100000000000001</v>
      </c>
      <c r="AN1718">
        <f t="shared" si="260"/>
        <v>38700</v>
      </c>
      <c r="AO1718">
        <f t="shared" si="242"/>
        <v>66700</v>
      </c>
      <c r="AP1718">
        <f t="shared" si="261"/>
        <v>58.100000000000009</v>
      </c>
      <c r="AQ1718">
        <f t="shared" si="261"/>
        <v>22.4</v>
      </c>
      <c r="AR1718">
        <f t="shared" si="261"/>
        <v>37300</v>
      </c>
      <c r="AS1718">
        <f t="shared" si="243"/>
        <v>59700</v>
      </c>
      <c r="AT1718">
        <f t="shared" si="262"/>
        <v>62.5</v>
      </c>
      <c r="AU1718">
        <f t="shared" si="262"/>
        <v>22.9</v>
      </c>
      <c r="AV1718">
        <f t="shared" si="262"/>
        <v>35300</v>
      </c>
      <c r="AW1718">
        <f t="shared" si="244"/>
        <v>62200</v>
      </c>
      <c r="AX1718">
        <f t="shared" si="263"/>
        <v>56.7</v>
      </c>
      <c r="AY1718">
        <f t="shared" si="263"/>
        <v>16.7</v>
      </c>
      <c r="AZ1718">
        <f t="shared" si="263"/>
        <v>34500</v>
      </c>
      <c r="BA1718">
        <f t="shared" si="245"/>
        <v>61800</v>
      </c>
      <c r="BB1718">
        <f t="shared" si="264"/>
        <v>55.7</v>
      </c>
      <c r="BC1718">
        <f t="shared" si="264"/>
        <v>21.9</v>
      </c>
      <c r="BD1718">
        <f t="shared" si="264"/>
        <v>37100</v>
      </c>
      <c r="BE1718">
        <f t="shared" si="246"/>
        <v>68600</v>
      </c>
      <c r="BF1718">
        <f t="shared" si="265"/>
        <v>54.100000000000009</v>
      </c>
      <c r="BG1718">
        <f t="shared" si="265"/>
        <v>21.700000000000003</v>
      </c>
      <c r="BH1718">
        <f t="shared" si="265"/>
        <v>40900</v>
      </c>
      <c r="BI1718">
        <f t="shared" si="247"/>
        <v>66300</v>
      </c>
      <c r="BJ1718">
        <f t="shared" si="266"/>
        <v>61.400000000000006</v>
      </c>
      <c r="BK1718">
        <f t="shared" si="266"/>
        <v>23.599999999999998</v>
      </c>
      <c r="BL1718">
        <f t="shared" si="266"/>
        <v>43400</v>
      </c>
      <c r="BM1718">
        <f t="shared" si="248"/>
        <v>63700</v>
      </c>
      <c r="BN1718">
        <f t="shared" si="267"/>
        <v>67.900000000000006</v>
      </c>
      <c r="BO1718">
        <f t="shared" si="267"/>
        <v>25.3</v>
      </c>
      <c r="BP1718">
        <f t="shared" si="267"/>
        <v>45000</v>
      </c>
      <c r="BQ1718">
        <f t="shared" si="249"/>
        <v>64300</v>
      </c>
      <c r="BR1718">
        <f t="shared" si="268"/>
        <v>70.100000000000009</v>
      </c>
      <c r="BS1718">
        <f t="shared" si="268"/>
        <v>21</v>
      </c>
      <c r="BT1718">
        <f t="shared" si="268"/>
        <v>43800</v>
      </c>
      <c r="BU1718">
        <f t="shared" si="250"/>
        <v>67500</v>
      </c>
      <c r="BV1718">
        <f t="shared" si="251"/>
        <v>64.900000000000006</v>
      </c>
    </row>
    <row r="1719" spans="1:74" x14ac:dyDescent="0.3">
      <c r="A1719" t="s">
        <v>330</v>
      </c>
      <c r="B1719" t="str">
        <f>VLOOKUP(A1719,'class and classification'!$A$1:$B$338,2,FALSE)</f>
        <v>Predominantly Rural</v>
      </c>
      <c r="C1719" t="str">
        <f>VLOOKUP(A1719,'class and classification'!$A$1:$C$338,3,FALSE)</f>
        <v>SD</v>
      </c>
      <c r="D1719">
        <f t="shared" si="232"/>
        <v>24800</v>
      </c>
      <c r="E1719">
        <f t="shared" si="233"/>
        <v>48100</v>
      </c>
      <c r="F1719">
        <f t="shared" si="252"/>
        <v>51.5</v>
      </c>
      <c r="G1719">
        <f t="shared" si="252"/>
        <v>10.9</v>
      </c>
      <c r="H1719">
        <f t="shared" si="252"/>
        <v>26200</v>
      </c>
      <c r="I1719">
        <f t="shared" si="234"/>
        <v>48800</v>
      </c>
      <c r="J1719">
        <f t="shared" si="253"/>
        <v>53.6</v>
      </c>
      <c r="K1719">
        <f t="shared" si="253"/>
        <v>12.5</v>
      </c>
      <c r="L1719">
        <f t="shared" si="253"/>
        <v>26500</v>
      </c>
      <c r="M1719">
        <f t="shared" si="235"/>
        <v>47000</v>
      </c>
      <c r="N1719">
        <f t="shared" si="254"/>
        <v>56.5</v>
      </c>
      <c r="O1719">
        <f t="shared" si="254"/>
        <v>22.4</v>
      </c>
      <c r="P1719">
        <f t="shared" si="254"/>
        <v>22100</v>
      </c>
      <c r="Q1719">
        <f t="shared" si="236"/>
        <v>49100</v>
      </c>
      <c r="R1719">
        <f t="shared" si="255"/>
        <v>45</v>
      </c>
      <c r="S1719">
        <f t="shared" si="255"/>
        <v>18.8</v>
      </c>
      <c r="T1719">
        <f t="shared" si="255"/>
        <v>23100</v>
      </c>
      <c r="U1719">
        <f t="shared" si="237"/>
        <v>47800</v>
      </c>
      <c r="V1719">
        <f t="shared" si="256"/>
        <v>48.400000000000006</v>
      </c>
      <c r="W1719">
        <f t="shared" si="256"/>
        <v>19.799999999999997</v>
      </c>
      <c r="X1719">
        <f t="shared" si="256"/>
        <v>21300</v>
      </c>
      <c r="Y1719">
        <f t="shared" si="238"/>
        <v>49600</v>
      </c>
      <c r="Z1719">
        <f t="shared" si="257"/>
        <v>43</v>
      </c>
      <c r="AA1719">
        <f t="shared" si="257"/>
        <v>16.600000000000001</v>
      </c>
      <c r="AB1719">
        <f t="shared" si="257"/>
        <v>27800</v>
      </c>
      <c r="AC1719">
        <f t="shared" si="239"/>
        <v>48500</v>
      </c>
      <c r="AD1719">
        <f t="shared" si="258"/>
        <v>57.599999999999994</v>
      </c>
      <c r="AE1719">
        <f t="shared" si="258"/>
        <v>24.3</v>
      </c>
      <c r="AF1719">
        <f t="shared" si="258"/>
        <v>19400</v>
      </c>
      <c r="AG1719">
        <f t="shared" si="240"/>
        <v>45000</v>
      </c>
      <c r="AH1719">
        <f t="shared" si="259"/>
        <v>43.199999999999996</v>
      </c>
      <c r="AI1719">
        <f t="shared" si="259"/>
        <v>18.100000000000001</v>
      </c>
      <c r="AJ1719">
        <f t="shared" si="259"/>
        <v>22300</v>
      </c>
      <c r="AK1719">
        <f t="shared" si="241"/>
        <v>43900</v>
      </c>
      <c r="AL1719">
        <f t="shared" si="260"/>
        <v>50.8</v>
      </c>
      <c r="AM1719">
        <f t="shared" si="260"/>
        <v>21.6</v>
      </c>
      <c r="AN1719">
        <f t="shared" si="260"/>
        <v>27700</v>
      </c>
      <c r="AO1719">
        <f t="shared" si="242"/>
        <v>45300</v>
      </c>
      <c r="AP1719">
        <f t="shared" si="261"/>
        <v>61.099999999999994</v>
      </c>
      <c r="AQ1719">
        <f t="shared" si="261"/>
        <v>22.1</v>
      </c>
      <c r="AR1719">
        <f t="shared" si="261"/>
        <v>28400</v>
      </c>
      <c r="AS1719">
        <f t="shared" si="243"/>
        <v>45800</v>
      </c>
      <c r="AT1719">
        <f t="shared" si="262"/>
        <v>62</v>
      </c>
      <c r="AU1719">
        <f t="shared" si="262"/>
        <v>22.4</v>
      </c>
      <c r="AV1719">
        <f t="shared" si="262"/>
        <v>20000</v>
      </c>
      <c r="AW1719">
        <f t="shared" si="244"/>
        <v>48400</v>
      </c>
      <c r="AX1719">
        <f t="shared" si="263"/>
        <v>41.5</v>
      </c>
      <c r="AY1719">
        <f t="shared" si="263"/>
        <v>19.2</v>
      </c>
      <c r="AZ1719">
        <f t="shared" si="263"/>
        <v>23800</v>
      </c>
      <c r="BA1719">
        <f t="shared" si="245"/>
        <v>50100</v>
      </c>
      <c r="BB1719">
        <f t="shared" si="264"/>
        <v>47.5</v>
      </c>
      <c r="BC1719">
        <f t="shared" si="264"/>
        <v>24.599999999999998</v>
      </c>
      <c r="BD1719">
        <f t="shared" si="264"/>
        <v>27000</v>
      </c>
      <c r="BE1719">
        <f t="shared" si="246"/>
        <v>47100</v>
      </c>
      <c r="BF1719">
        <f t="shared" si="265"/>
        <v>57.5</v>
      </c>
      <c r="BG1719">
        <f t="shared" si="265"/>
        <v>21.4</v>
      </c>
      <c r="BH1719">
        <f t="shared" si="265"/>
        <v>28300</v>
      </c>
      <c r="BI1719">
        <f t="shared" si="247"/>
        <v>49300</v>
      </c>
      <c r="BJ1719">
        <f t="shared" si="266"/>
        <v>57.300000000000004</v>
      </c>
      <c r="BK1719">
        <f t="shared" si="266"/>
        <v>23.8</v>
      </c>
      <c r="BL1719">
        <f t="shared" si="266"/>
        <v>30700</v>
      </c>
      <c r="BM1719">
        <f t="shared" si="248"/>
        <v>50600</v>
      </c>
      <c r="BN1719">
        <f t="shared" si="267"/>
        <v>60.9</v>
      </c>
      <c r="BO1719">
        <f t="shared" si="267"/>
        <v>28.700000000000003</v>
      </c>
      <c r="BP1719">
        <f t="shared" si="267"/>
        <v>32000</v>
      </c>
      <c r="BQ1719">
        <f t="shared" si="249"/>
        <v>49600</v>
      </c>
      <c r="BR1719">
        <f t="shared" si="268"/>
        <v>64.5</v>
      </c>
      <c r="BS1719">
        <f t="shared" si="268"/>
        <v>17.399999999999999</v>
      </c>
      <c r="BT1719">
        <f t="shared" si="268"/>
        <v>34200</v>
      </c>
      <c r="BU1719">
        <f t="shared" si="250"/>
        <v>50500</v>
      </c>
      <c r="BV1719">
        <f t="shared" si="251"/>
        <v>67.7</v>
      </c>
    </row>
    <row r="1720" spans="1:74" x14ac:dyDescent="0.3">
      <c r="A1720" t="s">
        <v>331</v>
      </c>
      <c r="B1720" t="str">
        <f>VLOOKUP(A1720,'class and classification'!$A$1:$B$338,2,FALSE)</f>
        <v>Predominantly Urban</v>
      </c>
      <c r="C1720" t="str">
        <f>VLOOKUP(A1720,'class and classification'!$A$1:$C$338,3,FALSE)</f>
        <v>SD</v>
      </c>
      <c r="D1720">
        <f t="shared" si="232"/>
        <v>17300</v>
      </c>
      <c r="E1720">
        <f t="shared" si="233"/>
        <v>38600</v>
      </c>
      <c r="F1720">
        <f t="shared" si="252"/>
        <v>44.6</v>
      </c>
      <c r="G1720">
        <f t="shared" si="252"/>
        <v>11.7</v>
      </c>
      <c r="H1720">
        <f t="shared" si="252"/>
        <v>17300</v>
      </c>
      <c r="I1720">
        <f t="shared" si="234"/>
        <v>38400</v>
      </c>
      <c r="J1720">
        <f t="shared" si="253"/>
        <v>45</v>
      </c>
      <c r="K1720">
        <f t="shared" si="253"/>
        <v>11.399999999999999</v>
      </c>
      <c r="L1720">
        <f t="shared" si="253"/>
        <v>20100</v>
      </c>
      <c r="M1720">
        <f t="shared" si="235"/>
        <v>40800</v>
      </c>
      <c r="N1720">
        <f t="shared" si="254"/>
        <v>49.400000000000006</v>
      </c>
      <c r="O1720">
        <f t="shared" si="254"/>
        <v>23.6</v>
      </c>
      <c r="P1720">
        <f t="shared" si="254"/>
        <v>16100</v>
      </c>
      <c r="Q1720">
        <f t="shared" si="236"/>
        <v>37200</v>
      </c>
      <c r="R1720">
        <f t="shared" si="255"/>
        <v>43.3</v>
      </c>
      <c r="S1720">
        <f t="shared" si="255"/>
        <v>18.399999999999999</v>
      </c>
      <c r="T1720">
        <f t="shared" si="255"/>
        <v>17500</v>
      </c>
      <c r="U1720">
        <f t="shared" si="237"/>
        <v>40800</v>
      </c>
      <c r="V1720">
        <f t="shared" si="256"/>
        <v>42.699999999999996</v>
      </c>
      <c r="W1720">
        <f t="shared" si="256"/>
        <v>13.100000000000001</v>
      </c>
      <c r="X1720">
        <f t="shared" si="256"/>
        <v>13500</v>
      </c>
      <c r="Y1720">
        <f t="shared" si="238"/>
        <v>35600</v>
      </c>
      <c r="Z1720">
        <f t="shared" si="257"/>
        <v>38.199999999999996</v>
      </c>
      <c r="AA1720">
        <f t="shared" si="257"/>
        <v>6.7</v>
      </c>
      <c r="AB1720">
        <f t="shared" si="257"/>
        <v>11000</v>
      </c>
      <c r="AC1720">
        <f t="shared" si="239"/>
        <v>31200</v>
      </c>
      <c r="AD1720">
        <f t="shared" si="258"/>
        <v>35.4</v>
      </c>
      <c r="AE1720">
        <f t="shared" si="258"/>
        <v>0</v>
      </c>
      <c r="AF1720">
        <f t="shared" si="258"/>
        <v>14400</v>
      </c>
      <c r="AG1720">
        <f t="shared" si="240"/>
        <v>31300</v>
      </c>
      <c r="AH1720">
        <f t="shared" si="259"/>
        <v>45.999999999999993</v>
      </c>
      <c r="AI1720">
        <f t="shared" si="259"/>
        <v>8.4</v>
      </c>
      <c r="AJ1720">
        <f t="shared" si="259"/>
        <v>13900</v>
      </c>
      <c r="AK1720">
        <f t="shared" si="241"/>
        <v>33400</v>
      </c>
      <c r="AL1720">
        <f t="shared" si="260"/>
        <v>41.8</v>
      </c>
      <c r="AM1720">
        <f t="shared" si="260"/>
        <v>15.6</v>
      </c>
      <c r="AN1720">
        <f t="shared" si="260"/>
        <v>16600</v>
      </c>
      <c r="AO1720">
        <f t="shared" si="242"/>
        <v>36700</v>
      </c>
      <c r="AP1720">
        <f t="shared" si="261"/>
        <v>45.2</v>
      </c>
      <c r="AQ1720">
        <f t="shared" si="261"/>
        <v>10.5</v>
      </c>
      <c r="AR1720">
        <f t="shared" si="261"/>
        <v>16500</v>
      </c>
      <c r="AS1720">
        <f t="shared" si="243"/>
        <v>36600</v>
      </c>
      <c r="AT1720">
        <f t="shared" si="262"/>
        <v>45.1</v>
      </c>
      <c r="AU1720">
        <f t="shared" si="262"/>
        <v>9.1</v>
      </c>
      <c r="AV1720">
        <f t="shared" si="262"/>
        <v>19800</v>
      </c>
      <c r="AW1720">
        <f t="shared" si="244"/>
        <v>38700</v>
      </c>
      <c r="AX1720">
        <f t="shared" si="263"/>
        <v>51.2</v>
      </c>
      <c r="AY1720">
        <f t="shared" si="263"/>
        <v>9.9</v>
      </c>
      <c r="AZ1720">
        <f t="shared" si="263"/>
        <v>19800</v>
      </c>
      <c r="BA1720">
        <f t="shared" si="245"/>
        <v>38300</v>
      </c>
      <c r="BB1720">
        <f t="shared" si="264"/>
        <v>51.5</v>
      </c>
      <c r="BC1720">
        <f t="shared" si="264"/>
        <v>21.1</v>
      </c>
      <c r="BD1720">
        <f t="shared" si="264"/>
        <v>17900</v>
      </c>
      <c r="BE1720">
        <f t="shared" si="246"/>
        <v>38200</v>
      </c>
      <c r="BF1720">
        <f t="shared" si="265"/>
        <v>46.900000000000006</v>
      </c>
      <c r="BG1720">
        <f t="shared" si="265"/>
        <v>19.400000000000002</v>
      </c>
      <c r="BH1720">
        <f t="shared" si="265"/>
        <v>17800</v>
      </c>
      <c r="BI1720">
        <f t="shared" si="247"/>
        <v>39500</v>
      </c>
      <c r="BJ1720">
        <f t="shared" si="266"/>
        <v>45</v>
      </c>
      <c r="BK1720">
        <f t="shared" si="266"/>
        <v>25.9</v>
      </c>
      <c r="BL1720">
        <f t="shared" si="266"/>
        <v>19900</v>
      </c>
      <c r="BM1720">
        <f t="shared" si="248"/>
        <v>38900</v>
      </c>
      <c r="BN1720">
        <f t="shared" si="267"/>
        <v>51.400000000000006</v>
      </c>
      <c r="BO1720">
        <f t="shared" si="267"/>
        <v>21.200000000000003</v>
      </c>
      <c r="BP1720">
        <f t="shared" si="267"/>
        <v>16800</v>
      </c>
      <c r="BQ1720">
        <f t="shared" si="249"/>
        <v>40100</v>
      </c>
      <c r="BR1720">
        <f t="shared" si="268"/>
        <v>41.6</v>
      </c>
      <c r="BS1720">
        <f t="shared" si="268"/>
        <v>8.1999999999999993</v>
      </c>
      <c r="BT1720">
        <f t="shared" si="268"/>
        <v>18300</v>
      </c>
      <c r="BU1720">
        <f t="shared" si="250"/>
        <v>33900</v>
      </c>
      <c r="BV1720">
        <f t="shared" si="251"/>
        <v>54.000000000000007</v>
      </c>
    </row>
    <row r="1721" spans="1:74" x14ac:dyDescent="0.3">
      <c r="A1721" t="s">
        <v>332</v>
      </c>
      <c r="B1721" t="str">
        <f>VLOOKUP(A1721,'class and classification'!$A$1:$B$338,2,FALSE)</f>
        <v>Predominantly Rural</v>
      </c>
      <c r="C1721" t="str">
        <f>VLOOKUP(A1721,'class and classification'!$A$1:$C$338,3,FALSE)</f>
        <v>SD</v>
      </c>
      <c r="D1721">
        <f t="shared" si="232"/>
        <v>14900</v>
      </c>
      <c r="E1721">
        <f t="shared" si="233"/>
        <v>31000</v>
      </c>
      <c r="F1721">
        <f t="shared" si="252"/>
        <v>48</v>
      </c>
      <c r="G1721">
        <f t="shared" si="252"/>
        <v>11.799999999999999</v>
      </c>
      <c r="H1721">
        <f t="shared" si="252"/>
        <v>15600</v>
      </c>
      <c r="I1721">
        <f t="shared" si="234"/>
        <v>31500</v>
      </c>
      <c r="J1721">
        <f t="shared" si="253"/>
        <v>49.599999999999994</v>
      </c>
      <c r="K1721">
        <f t="shared" si="253"/>
        <v>11.5</v>
      </c>
      <c r="L1721">
        <f t="shared" si="253"/>
        <v>14200</v>
      </c>
      <c r="M1721">
        <f t="shared" si="235"/>
        <v>32500</v>
      </c>
      <c r="N1721">
        <f t="shared" si="254"/>
        <v>43.4</v>
      </c>
      <c r="O1721">
        <f t="shared" si="254"/>
        <v>17.600000000000001</v>
      </c>
      <c r="P1721">
        <f t="shared" si="254"/>
        <v>14600</v>
      </c>
      <c r="Q1721">
        <f t="shared" si="236"/>
        <v>32800</v>
      </c>
      <c r="R1721">
        <f t="shared" si="255"/>
        <v>44.3</v>
      </c>
      <c r="S1721">
        <f t="shared" si="255"/>
        <v>17.7</v>
      </c>
      <c r="T1721">
        <f t="shared" si="255"/>
        <v>16200</v>
      </c>
      <c r="U1721">
        <f t="shared" si="237"/>
        <v>32500</v>
      </c>
      <c r="V1721">
        <f t="shared" si="256"/>
        <v>49.9</v>
      </c>
      <c r="W1721">
        <f t="shared" si="256"/>
        <v>19.100000000000001</v>
      </c>
      <c r="X1721">
        <f t="shared" si="256"/>
        <v>13800</v>
      </c>
      <c r="Y1721">
        <f t="shared" si="238"/>
        <v>30200</v>
      </c>
      <c r="Z1721">
        <f t="shared" si="257"/>
        <v>45.5</v>
      </c>
      <c r="AA1721">
        <f t="shared" si="257"/>
        <v>14.8</v>
      </c>
      <c r="AB1721">
        <f t="shared" si="257"/>
        <v>16000</v>
      </c>
      <c r="AC1721">
        <f t="shared" si="239"/>
        <v>29300</v>
      </c>
      <c r="AD1721">
        <f t="shared" si="258"/>
        <v>54.6</v>
      </c>
      <c r="AE1721">
        <f t="shared" si="258"/>
        <v>22.599999999999998</v>
      </c>
      <c r="AF1721">
        <f t="shared" si="258"/>
        <v>12700</v>
      </c>
      <c r="AG1721">
        <f t="shared" si="240"/>
        <v>29300</v>
      </c>
      <c r="AH1721">
        <f t="shared" si="259"/>
        <v>43.2</v>
      </c>
      <c r="AI1721">
        <f t="shared" si="259"/>
        <v>9.6999999999999993</v>
      </c>
      <c r="AJ1721">
        <f t="shared" si="259"/>
        <v>11700</v>
      </c>
      <c r="AK1721">
        <f t="shared" si="241"/>
        <v>26400</v>
      </c>
      <c r="AL1721">
        <f t="shared" si="260"/>
        <v>44.5</v>
      </c>
      <c r="AM1721">
        <f t="shared" si="260"/>
        <v>0</v>
      </c>
      <c r="AN1721">
        <f t="shared" si="260"/>
        <v>19600</v>
      </c>
      <c r="AO1721">
        <f t="shared" si="242"/>
        <v>29000</v>
      </c>
      <c r="AP1721">
        <f t="shared" si="261"/>
        <v>67.399999999999991</v>
      </c>
      <c r="AQ1721">
        <f t="shared" si="261"/>
        <v>21.3</v>
      </c>
      <c r="AR1721">
        <f t="shared" si="261"/>
        <v>18800</v>
      </c>
      <c r="AS1721">
        <f t="shared" si="243"/>
        <v>30500</v>
      </c>
      <c r="AT1721">
        <f t="shared" si="262"/>
        <v>61.6</v>
      </c>
      <c r="AU1721">
        <f t="shared" si="262"/>
        <v>10.4</v>
      </c>
      <c r="AV1721">
        <f t="shared" si="262"/>
        <v>18500</v>
      </c>
      <c r="AW1721">
        <f t="shared" si="244"/>
        <v>32000</v>
      </c>
      <c r="AX1721">
        <f t="shared" si="263"/>
        <v>57.5</v>
      </c>
      <c r="AY1721">
        <f t="shared" si="263"/>
        <v>19.100000000000001</v>
      </c>
      <c r="AZ1721">
        <f t="shared" si="263"/>
        <v>15400</v>
      </c>
      <c r="BA1721">
        <f t="shared" si="245"/>
        <v>33500</v>
      </c>
      <c r="BB1721">
        <f t="shared" si="264"/>
        <v>45.7</v>
      </c>
      <c r="BC1721">
        <f t="shared" si="264"/>
        <v>16.600000000000001</v>
      </c>
      <c r="BD1721">
        <f t="shared" si="264"/>
        <v>18700</v>
      </c>
      <c r="BE1721">
        <f t="shared" si="246"/>
        <v>35500</v>
      </c>
      <c r="BF1721">
        <f t="shared" si="265"/>
        <v>52.7</v>
      </c>
      <c r="BG1721">
        <f t="shared" si="265"/>
        <v>22.299999999999997</v>
      </c>
      <c r="BH1721">
        <f t="shared" si="265"/>
        <v>19200</v>
      </c>
      <c r="BI1721">
        <f t="shared" si="247"/>
        <v>31400</v>
      </c>
      <c r="BJ1721">
        <f t="shared" si="266"/>
        <v>61.199999999999996</v>
      </c>
      <c r="BK1721">
        <f t="shared" si="266"/>
        <v>24.1</v>
      </c>
      <c r="BL1721">
        <f t="shared" si="266"/>
        <v>20400</v>
      </c>
      <c r="BM1721">
        <f t="shared" si="248"/>
        <v>31600</v>
      </c>
      <c r="BN1721">
        <f t="shared" si="267"/>
        <v>64.7</v>
      </c>
      <c r="BO1721">
        <f t="shared" si="267"/>
        <v>33.700000000000003</v>
      </c>
      <c r="BP1721">
        <f t="shared" si="267"/>
        <v>14600</v>
      </c>
      <c r="BQ1721">
        <f t="shared" si="249"/>
        <v>29700</v>
      </c>
      <c r="BR1721">
        <f t="shared" si="268"/>
        <v>48.9</v>
      </c>
      <c r="BS1721">
        <f t="shared" si="268"/>
        <v>21.299999999999997</v>
      </c>
      <c r="BT1721">
        <f t="shared" si="268"/>
        <v>15700</v>
      </c>
      <c r="BU1721">
        <f t="shared" si="250"/>
        <v>32700</v>
      </c>
      <c r="BV1721">
        <f t="shared" si="251"/>
        <v>48.199999999999996</v>
      </c>
    </row>
    <row r="1722" spans="1:74" x14ac:dyDescent="0.3">
      <c r="A1722" t="s">
        <v>333</v>
      </c>
      <c r="B1722" t="str">
        <f>VLOOKUP(A1722,'class and classification'!$A$1:$B$338,2,FALSE)</f>
        <v>Predominantly Urban</v>
      </c>
      <c r="C1722" t="str">
        <f>VLOOKUP(A1722,'class and classification'!$A$1:$C$338,3,FALSE)</f>
        <v>SD</v>
      </c>
      <c r="D1722">
        <f t="shared" si="232"/>
        <v>23300</v>
      </c>
      <c r="E1722">
        <f t="shared" si="233"/>
        <v>56500</v>
      </c>
      <c r="F1722">
        <f t="shared" si="252"/>
        <v>41.2</v>
      </c>
      <c r="G1722">
        <f t="shared" si="252"/>
        <v>11.1</v>
      </c>
      <c r="H1722">
        <f t="shared" si="252"/>
        <v>27600</v>
      </c>
      <c r="I1722">
        <f t="shared" si="234"/>
        <v>58700</v>
      </c>
      <c r="J1722">
        <f t="shared" si="253"/>
        <v>47.1</v>
      </c>
      <c r="K1722">
        <f t="shared" si="253"/>
        <v>10.6</v>
      </c>
      <c r="L1722">
        <f t="shared" si="253"/>
        <v>26800</v>
      </c>
      <c r="M1722">
        <f t="shared" si="235"/>
        <v>58800</v>
      </c>
      <c r="N1722">
        <f t="shared" si="254"/>
        <v>45.5</v>
      </c>
      <c r="O1722">
        <f t="shared" si="254"/>
        <v>16</v>
      </c>
      <c r="P1722">
        <f t="shared" si="254"/>
        <v>27100</v>
      </c>
      <c r="Q1722">
        <f t="shared" si="236"/>
        <v>60500</v>
      </c>
      <c r="R1722">
        <f t="shared" si="255"/>
        <v>44.7</v>
      </c>
      <c r="S1722">
        <f t="shared" si="255"/>
        <v>15.8</v>
      </c>
      <c r="T1722">
        <f t="shared" si="255"/>
        <v>30700</v>
      </c>
      <c r="U1722">
        <f t="shared" si="237"/>
        <v>62000</v>
      </c>
      <c r="V1722">
        <f t="shared" si="256"/>
        <v>49.5</v>
      </c>
      <c r="W1722">
        <f t="shared" si="256"/>
        <v>18.3</v>
      </c>
      <c r="X1722">
        <f t="shared" si="256"/>
        <v>30700</v>
      </c>
      <c r="Y1722">
        <f t="shared" si="238"/>
        <v>59100</v>
      </c>
      <c r="Z1722">
        <f t="shared" si="257"/>
        <v>51.8</v>
      </c>
      <c r="AA1722">
        <f t="shared" si="257"/>
        <v>20.599999999999998</v>
      </c>
      <c r="AB1722">
        <f t="shared" si="257"/>
        <v>29600</v>
      </c>
      <c r="AC1722">
        <f t="shared" si="239"/>
        <v>56000</v>
      </c>
      <c r="AD1722">
        <f t="shared" si="258"/>
        <v>52.7</v>
      </c>
      <c r="AE1722">
        <f t="shared" si="258"/>
        <v>21.7</v>
      </c>
      <c r="AF1722">
        <f t="shared" si="258"/>
        <v>26800</v>
      </c>
      <c r="AG1722">
        <f t="shared" si="240"/>
        <v>56600</v>
      </c>
      <c r="AH1722">
        <f t="shared" si="259"/>
        <v>47.5</v>
      </c>
      <c r="AI1722">
        <f t="shared" si="259"/>
        <v>22.2</v>
      </c>
      <c r="AJ1722">
        <f t="shared" si="259"/>
        <v>28500</v>
      </c>
      <c r="AK1722">
        <f t="shared" si="241"/>
        <v>58500</v>
      </c>
      <c r="AL1722">
        <f t="shared" si="260"/>
        <v>48.9</v>
      </c>
      <c r="AM1722">
        <f t="shared" si="260"/>
        <v>17.700000000000003</v>
      </c>
      <c r="AN1722">
        <f t="shared" si="260"/>
        <v>31900</v>
      </c>
      <c r="AO1722">
        <f t="shared" si="242"/>
        <v>62300</v>
      </c>
      <c r="AP1722">
        <f t="shared" si="261"/>
        <v>51.2</v>
      </c>
      <c r="AQ1722">
        <f t="shared" si="261"/>
        <v>21.9</v>
      </c>
      <c r="AR1722">
        <f t="shared" si="261"/>
        <v>25100</v>
      </c>
      <c r="AS1722">
        <f t="shared" si="243"/>
        <v>58500</v>
      </c>
      <c r="AT1722">
        <f t="shared" si="262"/>
        <v>42.8</v>
      </c>
      <c r="AU1722">
        <f t="shared" si="262"/>
        <v>20.9</v>
      </c>
      <c r="AV1722">
        <f t="shared" si="262"/>
        <v>24800</v>
      </c>
      <c r="AW1722">
        <f t="shared" si="244"/>
        <v>54600</v>
      </c>
      <c r="AX1722">
        <f t="shared" si="263"/>
        <v>45.5</v>
      </c>
      <c r="AY1722">
        <f t="shared" si="263"/>
        <v>20.6</v>
      </c>
      <c r="AZ1722">
        <f t="shared" si="263"/>
        <v>29800</v>
      </c>
      <c r="BA1722">
        <f t="shared" si="245"/>
        <v>53300</v>
      </c>
      <c r="BB1722">
        <f t="shared" si="264"/>
        <v>55.8</v>
      </c>
      <c r="BC1722">
        <f t="shared" si="264"/>
        <v>25.3</v>
      </c>
      <c r="BD1722">
        <f t="shared" si="264"/>
        <v>28200</v>
      </c>
      <c r="BE1722">
        <f t="shared" si="246"/>
        <v>58700</v>
      </c>
      <c r="BF1722">
        <f t="shared" si="265"/>
        <v>47.899999999999991</v>
      </c>
      <c r="BG1722">
        <f t="shared" si="265"/>
        <v>18.3</v>
      </c>
      <c r="BH1722">
        <f t="shared" si="265"/>
        <v>31400</v>
      </c>
      <c r="BI1722">
        <f t="shared" si="247"/>
        <v>65900</v>
      </c>
      <c r="BJ1722">
        <f t="shared" si="266"/>
        <v>47.6</v>
      </c>
      <c r="BK1722">
        <f t="shared" si="266"/>
        <v>21.500000000000004</v>
      </c>
      <c r="BL1722">
        <f t="shared" si="266"/>
        <v>31000</v>
      </c>
      <c r="BM1722">
        <f t="shared" si="248"/>
        <v>61800</v>
      </c>
      <c r="BN1722">
        <f t="shared" si="267"/>
        <v>50.2</v>
      </c>
      <c r="BO1722">
        <f t="shared" si="267"/>
        <v>20.6</v>
      </c>
      <c r="BP1722">
        <f t="shared" si="267"/>
        <v>35000</v>
      </c>
      <c r="BQ1722">
        <f t="shared" si="249"/>
        <v>62200</v>
      </c>
      <c r="BR1722">
        <f t="shared" si="268"/>
        <v>56.400000000000006</v>
      </c>
      <c r="BS1722">
        <f t="shared" si="268"/>
        <v>17.100000000000001</v>
      </c>
      <c r="BT1722">
        <f t="shared" si="268"/>
        <v>35200</v>
      </c>
      <c r="BU1722">
        <f t="shared" si="250"/>
        <v>68500</v>
      </c>
      <c r="BV1722">
        <f t="shared" si="251"/>
        <v>51.3</v>
      </c>
    </row>
    <row r="1723" spans="1:74" x14ac:dyDescent="0.3">
      <c r="A1723" t="s">
        <v>334</v>
      </c>
      <c r="B1723" t="str">
        <f>VLOOKUP(A1723,'class and classification'!$A$1:$B$338,2,FALSE)</f>
        <v>Predominantly Urban</v>
      </c>
      <c r="C1723" t="str">
        <f>VLOOKUP(A1723,'class and classification'!$A$1:$C$338,3,FALSE)</f>
        <v>SD</v>
      </c>
      <c r="D1723">
        <f t="shared" si="232"/>
        <v>25200</v>
      </c>
      <c r="E1723">
        <f t="shared" si="233"/>
        <v>46500</v>
      </c>
      <c r="F1723">
        <f t="shared" si="252"/>
        <v>54.2</v>
      </c>
      <c r="G1723">
        <f t="shared" si="252"/>
        <v>13.5</v>
      </c>
      <c r="H1723">
        <f t="shared" si="252"/>
        <v>22900</v>
      </c>
      <c r="I1723">
        <f t="shared" si="234"/>
        <v>46500</v>
      </c>
      <c r="J1723">
        <f t="shared" si="253"/>
        <v>49.2</v>
      </c>
      <c r="K1723">
        <f t="shared" si="253"/>
        <v>11.2</v>
      </c>
      <c r="L1723">
        <f t="shared" si="253"/>
        <v>24800</v>
      </c>
      <c r="M1723">
        <f t="shared" si="235"/>
        <v>46400</v>
      </c>
      <c r="N1723">
        <f t="shared" si="254"/>
        <v>53.3</v>
      </c>
      <c r="O1723">
        <f t="shared" si="254"/>
        <v>21.700000000000003</v>
      </c>
      <c r="P1723">
        <f t="shared" si="254"/>
        <v>25500</v>
      </c>
      <c r="Q1723">
        <f t="shared" si="236"/>
        <v>48600</v>
      </c>
      <c r="R1723">
        <f t="shared" si="255"/>
        <v>52.5</v>
      </c>
      <c r="S1723">
        <f t="shared" si="255"/>
        <v>20.5</v>
      </c>
      <c r="T1723">
        <f t="shared" si="255"/>
        <v>27800</v>
      </c>
      <c r="U1723">
        <f t="shared" si="237"/>
        <v>48500</v>
      </c>
      <c r="V1723">
        <f t="shared" si="256"/>
        <v>57.3</v>
      </c>
      <c r="W1723">
        <f t="shared" si="256"/>
        <v>21.9</v>
      </c>
      <c r="X1723">
        <f t="shared" si="256"/>
        <v>23300</v>
      </c>
      <c r="Y1723">
        <f t="shared" si="238"/>
        <v>45200</v>
      </c>
      <c r="Z1723">
        <f t="shared" si="257"/>
        <v>51.5</v>
      </c>
      <c r="AA1723">
        <f t="shared" si="257"/>
        <v>19.7</v>
      </c>
      <c r="AB1723">
        <f t="shared" si="257"/>
        <v>23900</v>
      </c>
      <c r="AC1723">
        <f t="shared" si="239"/>
        <v>44500</v>
      </c>
      <c r="AD1723">
        <f t="shared" si="258"/>
        <v>53.900000000000006</v>
      </c>
      <c r="AE1723">
        <f t="shared" si="258"/>
        <v>24.900000000000002</v>
      </c>
      <c r="AF1723">
        <f t="shared" si="258"/>
        <v>21800</v>
      </c>
      <c r="AG1723">
        <f t="shared" si="240"/>
        <v>42600</v>
      </c>
      <c r="AH1723">
        <f t="shared" si="259"/>
        <v>51.3</v>
      </c>
      <c r="AI1723">
        <f t="shared" si="259"/>
        <v>18.899999999999999</v>
      </c>
      <c r="AJ1723">
        <f t="shared" si="259"/>
        <v>30200</v>
      </c>
      <c r="AK1723">
        <f t="shared" si="241"/>
        <v>53700</v>
      </c>
      <c r="AL1723">
        <f t="shared" si="260"/>
        <v>56.199999999999996</v>
      </c>
      <c r="AM1723">
        <f t="shared" si="260"/>
        <v>22.9</v>
      </c>
      <c r="AN1723">
        <f t="shared" si="260"/>
        <v>23300</v>
      </c>
      <c r="AO1723">
        <f t="shared" si="242"/>
        <v>48800</v>
      </c>
      <c r="AP1723">
        <f t="shared" si="261"/>
        <v>48.000000000000007</v>
      </c>
      <c r="AQ1723">
        <f t="shared" si="261"/>
        <v>13.8</v>
      </c>
      <c r="AR1723">
        <f t="shared" si="261"/>
        <v>28800</v>
      </c>
      <c r="AS1723">
        <f t="shared" si="243"/>
        <v>50200</v>
      </c>
      <c r="AT1723">
        <f t="shared" si="262"/>
        <v>57.29999999999999</v>
      </c>
      <c r="AU1723">
        <f t="shared" si="262"/>
        <v>22.000000000000004</v>
      </c>
      <c r="AV1723">
        <f t="shared" si="262"/>
        <v>32000</v>
      </c>
      <c r="AW1723">
        <f t="shared" si="244"/>
        <v>55200</v>
      </c>
      <c r="AX1723">
        <f t="shared" si="263"/>
        <v>57.899999999999991</v>
      </c>
      <c r="AY1723">
        <f t="shared" si="263"/>
        <v>21.799999999999997</v>
      </c>
      <c r="AZ1723">
        <f t="shared" si="263"/>
        <v>27400</v>
      </c>
      <c r="BA1723">
        <f t="shared" si="245"/>
        <v>53600</v>
      </c>
      <c r="BB1723">
        <f t="shared" si="264"/>
        <v>51.1</v>
      </c>
      <c r="BC1723">
        <f t="shared" si="264"/>
        <v>16.8</v>
      </c>
      <c r="BD1723">
        <f t="shared" si="264"/>
        <v>30600</v>
      </c>
      <c r="BE1723">
        <f t="shared" si="246"/>
        <v>54900</v>
      </c>
      <c r="BF1723">
        <f t="shared" si="265"/>
        <v>55.7</v>
      </c>
      <c r="BG1723">
        <f t="shared" si="265"/>
        <v>18.600000000000001</v>
      </c>
      <c r="BH1723">
        <f t="shared" si="265"/>
        <v>31300</v>
      </c>
      <c r="BI1723">
        <f t="shared" si="247"/>
        <v>53700</v>
      </c>
      <c r="BJ1723">
        <f t="shared" si="266"/>
        <v>58.3</v>
      </c>
      <c r="BK1723">
        <f t="shared" si="266"/>
        <v>24.2</v>
      </c>
      <c r="BL1723">
        <f t="shared" si="266"/>
        <v>30000</v>
      </c>
      <c r="BM1723">
        <f t="shared" si="248"/>
        <v>56600</v>
      </c>
      <c r="BN1723">
        <f t="shared" si="267"/>
        <v>52.900000000000006</v>
      </c>
      <c r="BO1723">
        <f t="shared" si="267"/>
        <v>18</v>
      </c>
      <c r="BP1723">
        <f t="shared" si="267"/>
        <v>31900</v>
      </c>
      <c r="BQ1723">
        <f t="shared" si="249"/>
        <v>54600</v>
      </c>
      <c r="BR1723">
        <f t="shared" si="268"/>
        <v>58.4</v>
      </c>
      <c r="BS1723">
        <f t="shared" si="268"/>
        <v>18.5</v>
      </c>
      <c r="BT1723">
        <f t="shared" si="268"/>
        <v>32300</v>
      </c>
      <c r="BU1723">
        <f t="shared" si="250"/>
        <v>53300</v>
      </c>
      <c r="BV1723">
        <f t="shared" si="251"/>
        <v>60.5</v>
      </c>
    </row>
    <row r="1724" spans="1:74" x14ac:dyDescent="0.3">
      <c r="A1724" t="s">
        <v>335</v>
      </c>
      <c r="B1724" t="str">
        <f>VLOOKUP(A1724,'class and classification'!$A$1:$B$338,2,FALSE)</f>
        <v>Predominantly Rural</v>
      </c>
      <c r="C1724" t="str">
        <f>VLOOKUP(A1724,'class and classification'!$A$1:$C$338,3,FALSE)</f>
        <v>SD</v>
      </c>
      <c r="D1724">
        <f t="shared" si="232"/>
        <v>32400</v>
      </c>
      <c r="E1724">
        <f t="shared" si="233"/>
        <v>57800</v>
      </c>
      <c r="F1724">
        <f t="shared" si="252"/>
        <v>56.000000000000007</v>
      </c>
      <c r="G1724">
        <f t="shared" si="252"/>
        <v>14.100000000000001</v>
      </c>
      <c r="H1724">
        <f t="shared" si="252"/>
        <v>34200</v>
      </c>
      <c r="I1724">
        <f t="shared" si="234"/>
        <v>58600</v>
      </c>
      <c r="J1724">
        <f t="shared" si="253"/>
        <v>58.5</v>
      </c>
      <c r="K1724">
        <f t="shared" si="253"/>
        <v>12.1</v>
      </c>
      <c r="L1724">
        <f t="shared" si="253"/>
        <v>36500</v>
      </c>
      <c r="M1724">
        <f t="shared" si="235"/>
        <v>61900</v>
      </c>
      <c r="N1724">
        <f t="shared" si="254"/>
        <v>58.8</v>
      </c>
      <c r="O1724">
        <f t="shared" si="254"/>
        <v>17.3</v>
      </c>
      <c r="P1724">
        <f t="shared" si="254"/>
        <v>37600</v>
      </c>
      <c r="Q1724">
        <f t="shared" si="236"/>
        <v>62800</v>
      </c>
      <c r="R1724">
        <f t="shared" si="255"/>
        <v>59.8</v>
      </c>
      <c r="S1724">
        <f t="shared" si="255"/>
        <v>18.100000000000001</v>
      </c>
      <c r="T1724">
        <f t="shared" si="255"/>
        <v>37600</v>
      </c>
      <c r="U1724">
        <f t="shared" si="237"/>
        <v>63100</v>
      </c>
      <c r="V1724">
        <f t="shared" si="256"/>
        <v>59.5</v>
      </c>
      <c r="W1724">
        <f t="shared" si="256"/>
        <v>18.099999999999998</v>
      </c>
      <c r="X1724">
        <f t="shared" si="256"/>
        <v>40000</v>
      </c>
      <c r="Y1724">
        <f t="shared" si="238"/>
        <v>61500</v>
      </c>
      <c r="Z1724">
        <f t="shared" si="257"/>
        <v>65.099999999999994</v>
      </c>
      <c r="AA1724">
        <f t="shared" si="257"/>
        <v>19.900000000000002</v>
      </c>
      <c r="AB1724">
        <f t="shared" si="257"/>
        <v>34300</v>
      </c>
      <c r="AC1724">
        <f t="shared" si="239"/>
        <v>58000</v>
      </c>
      <c r="AD1724">
        <f t="shared" si="258"/>
        <v>59.099999999999994</v>
      </c>
      <c r="AE1724">
        <f t="shared" si="258"/>
        <v>19.600000000000001</v>
      </c>
      <c r="AF1724">
        <f t="shared" si="258"/>
        <v>29000</v>
      </c>
      <c r="AG1724">
        <f t="shared" si="240"/>
        <v>55600</v>
      </c>
      <c r="AH1724">
        <f t="shared" si="259"/>
        <v>52.199999999999996</v>
      </c>
      <c r="AI1724">
        <f t="shared" si="259"/>
        <v>19.5</v>
      </c>
      <c r="AJ1724">
        <f t="shared" si="259"/>
        <v>36000</v>
      </c>
      <c r="AK1724">
        <f t="shared" si="241"/>
        <v>58400</v>
      </c>
      <c r="AL1724">
        <f t="shared" si="260"/>
        <v>61.5</v>
      </c>
      <c r="AM1724">
        <f t="shared" si="260"/>
        <v>21.9</v>
      </c>
      <c r="AN1724">
        <f t="shared" si="260"/>
        <v>36000</v>
      </c>
      <c r="AO1724">
        <f t="shared" si="242"/>
        <v>58700</v>
      </c>
      <c r="AP1724">
        <f t="shared" si="261"/>
        <v>61.4</v>
      </c>
      <c r="AQ1724">
        <f t="shared" si="261"/>
        <v>20.5</v>
      </c>
      <c r="AR1724">
        <f t="shared" si="261"/>
        <v>39300</v>
      </c>
      <c r="AS1724">
        <f t="shared" si="243"/>
        <v>60300</v>
      </c>
      <c r="AT1724">
        <f t="shared" si="262"/>
        <v>65.099999999999994</v>
      </c>
      <c r="AU1724">
        <f t="shared" si="262"/>
        <v>20</v>
      </c>
      <c r="AV1724">
        <f t="shared" si="262"/>
        <v>44500</v>
      </c>
      <c r="AW1724">
        <f t="shared" si="244"/>
        <v>62800</v>
      </c>
      <c r="AX1724">
        <f t="shared" si="263"/>
        <v>70.599999999999994</v>
      </c>
      <c r="AY1724">
        <f t="shared" si="263"/>
        <v>21.9</v>
      </c>
      <c r="AZ1724">
        <f t="shared" si="263"/>
        <v>40300</v>
      </c>
      <c r="BA1724">
        <f t="shared" si="245"/>
        <v>60100</v>
      </c>
      <c r="BB1724">
        <f t="shared" si="264"/>
        <v>66.900000000000006</v>
      </c>
      <c r="BC1724">
        <f t="shared" si="264"/>
        <v>20</v>
      </c>
      <c r="BD1724">
        <f t="shared" si="264"/>
        <v>44700</v>
      </c>
      <c r="BE1724">
        <f t="shared" si="246"/>
        <v>63800</v>
      </c>
      <c r="BF1724">
        <f t="shared" si="265"/>
        <v>70.100000000000009</v>
      </c>
      <c r="BG1724">
        <f t="shared" si="265"/>
        <v>22.9</v>
      </c>
      <c r="BH1724">
        <f t="shared" si="265"/>
        <v>37400</v>
      </c>
      <c r="BI1724">
        <f t="shared" si="247"/>
        <v>59200</v>
      </c>
      <c r="BJ1724">
        <f t="shared" si="266"/>
        <v>63.100000000000009</v>
      </c>
      <c r="BK1724">
        <f t="shared" si="266"/>
        <v>22.5</v>
      </c>
      <c r="BL1724">
        <f t="shared" si="266"/>
        <v>39000</v>
      </c>
      <c r="BM1724">
        <f t="shared" si="248"/>
        <v>67000</v>
      </c>
      <c r="BN1724">
        <f t="shared" si="267"/>
        <v>58.2</v>
      </c>
      <c r="BO1724">
        <f t="shared" si="267"/>
        <v>16.3</v>
      </c>
      <c r="BP1724">
        <f t="shared" si="267"/>
        <v>38400</v>
      </c>
      <c r="BQ1724">
        <f t="shared" si="249"/>
        <v>62500</v>
      </c>
      <c r="BR1724">
        <f t="shared" si="268"/>
        <v>61.4</v>
      </c>
      <c r="BS1724">
        <f t="shared" si="268"/>
        <v>17.8</v>
      </c>
      <c r="BT1724">
        <f t="shared" si="268"/>
        <v>40300</v>
      </c>
      <c r="BU1724">
        <f t="shared" si="250"/>
        <v>59900</v>
      </c>
      <c r="BV1724">
        <f t="shared" si="251"/>
        <v>67.2</v>
      </c>
    </row>
    <row r="1725" spans="1:74" x14ac:dyDescent="0.3">
      <c r="A1725" t="s">
        <v>336</v>
      </c>
      <c r="B1725" t="str">
        <f>VLOOKUP(A1725,'class and classification'!$A$1:$B$338,2,FALSE)</f>
        <v>Predominantly Urban</v>
      </c>
      <c r="C1725" t="str">
        <f>VLOOKUP(A1725,'class and classification'!$A$1:$C$338,3,FALSE)</f>
        <v>SD</v>
      </c>
      <c r="D1725">
        <f t="shared" si="232"/>
        <v>38200</v>
      </c>
      <c r="E1725">
        <f t="shared" si="233"/>
        <v>66500</v>
      </c>
      <c r="F1725">
        <f t="shared" si="252"/>
        <v>57.300000000000004</v>
      </c>
      <c r="G1725">
        <f t="shared" si="252"/>
        <v>16.400000000000002</v>
      </c>
      <c r="H1725">
        <f t="shared" si="252"/>
        <v>39900</v>
      </c>
      <c r="I1725">
        <f t="shared" si="234"/>
        <v>68900</v>
      </c>
      <c r="J1725">
        <f t="shared" si="253"/>
        <v>57.900000000000006</v>
      </c>
      <c r="K1725">
        <f t="shared" si="253"/>
        <v>12</v>
      </c>
      <c r="L1725">
        <f t="shared" si="253"/>
        <v>41500</v>
      </c>
      <c r="M1725">
        <f t="shared" si="235"/>
        <v>67900</v>
      </c>
      <c r="N1725">
        <f t="shared" si="254"/>
        <v>61</v>
      </c>
      <c r="O1725">
        <f t="shared" si="254"/>
        <v>16.5</v>
      </c>
      <c r="P1725">
        <f t="shared" si="254"/>
        <v>41100</v>
      </c>
      <c r="Q1725">
        <f t="shared" si="236"/>
        <v>67000</v>
      </c>
      <c r="R1725">
        <f t="shared" si="255"/>
        <v>61.4</v>
      </c>
      <c r="S1725">
        <f t="shared" si="255"/>
        <v>17.599999999999998</v>
      </c>
      <c r="T1725">
        <f t="shared" si="255"/>
        <v>42300</v>
      </c>
      <c r="U1725">
        <f t="shared" si="237"/>
        <v>71600</v>
      </c>
      <c r="V1725">
        <f t="shared" si="256"/>
        <v>59</v>
      </c>
      <c r="W1725">
        <f t="shared" si="256"/>
        <v>17.799999999999997</v>
      </c>
      <c r="X1725">
        <f t="shared" si="256"/>
        <v>39900</v>
      </c>
      <c r="Y1725">
        <f t="shared" si="238"/>
        <v>69100</v>
      </c>
      <c r="Z1725">
        <f t="shared" si="257"/>
        <v>57.7</v>
      </c>
      <c r="AA1725">
        <f t="shared" si="257"/>
        <v>18.2</v>
      </c>
      <c r="AB1725">
        <f t="shared" si="257"/>
        <v>38800</v>
      </c>
      <c r="AC1725">
        <f t="shared" si="239"/>
        <v>68400</v>
      </c>
      <c r="AD1725">
        <f t="shared" si="258"/>
        <v>56.699999999999996</v>
      </c>
      <c r="AE1725">
        <f t="shared" si="258"/>
        <v>19.5</v>
      </c>
      <c r="AF1725">
        <f t="shared" si="258"/>
        <v>42500</v>
      </c>
      <c r="AG1725">
        <f t="shared" si="240"/>
        <v>71300</v>
      </c>
      <c r="AH1725">
        <f t="shared" si="259"/>
        <v>59.7</v>
      </c>
      <c r="AI1725">
        <f t="shared" si="259"/>
        <v>19</v>
      </c>
      <c r="AJ1725">
        <f t="shared" si="259"/>
        <v>45000</v>
      </c>
      <c r="AK1725">
        <f t="shared" si="241"/>
        <v>71700</v>
      </c>
      <c r="AL1725">
        <f t="shared" si="260"/>
        <v>62.7</v>
      </c>
      <c r="AM1725">
        <f t="shared" si="260"/>
        <v>18.400000000000002</v>
      </c>
      <c r="AN1725">
        <f t="shared" si="260"/>
        <v>44900</v>
      </c>
      <c r="AO1725">
        <f t="shared" si="242"/>
        <v>69900</v>
      </c>
      <c r="AP1725">
        <f t="shared" si="261"/>
        <v>64.3</v>
      </c>
      <c r="AQ1725">
        <f t="shared" si="261"/>
        <v>19</v>
      </c>
      <c r="AR1725">
        <f t="shared" si="261"/>
        <v>46800</v>
      </c>
      <c r="AS1725">
        <f t="shared" si="243"/>
        <v>73700</v>
      </c>
      <c r="AT1725">
        <f t="shared" si="262"/>
        <v>63.6</v>
      </c>
      <c r="AU1725">
        <f t="shared" si="262"/>
        <v>17.7</v>
      </c>
      <c r="AV1725">
        <f t="shared" si="262"/>
        <v>49400</v>
      </c>
      <c r="AW1725">
        <f t="shared" si="244"/>
        <v>73700</v>
      </c>
      <c r="AX1725">
        <f t="shared" si="263"/>
        <v>67.099999999999994</v>
      </c>
      <c r="AY1725">
        <f t="shared" si="263"/>
        <v>20.9</v>
      </c>
      <c r="AZ1725">
        <f t="shared" si="263"/>
        <v>45200</v>
      </c>
      <c r="BA1725">
        <f t="shared" si="245"/>
        <v>71500</v>
      </c>
      <c r="BB1725">
        <f t="shared" si="264"/>
        <v>63.2</v>
      </c>
      <c r="BC1725">
        <f t="shared" si="264"/>
        <v>17.7</v>
      </c>
      <c r="BD1725">
        <f t="shared" si="264"/>
        <v>50300</v>
      </c>
      <c r="BE1725">
        <f t="shared" si="246"/>
        <v>73900</v>
      </c>
      <c r="BF1725">
        <f t="shared" si="265"/>
        <v>67.900000000000006</v>
      </c>
      <c r="BG1725">
        <f t="shared" si="265"/>
        <v>22.6</v>
      </c>
      <c r="BH1725">
        <f t="shared" si="265"/>
        <v>46800</v>
      </c>
      <c r="BI1725">
        <f t="shared" si="247"/>
        <v>77700</v>
      </c>
      <c r="BJ1725">
        <f t="shared" si="266"/>
        <v>60</v>
      </c>
      <c r="BK1725">
        <f t="shared" si="266"/>
        <v>18.400000000000002</v>
      </c>
      <c r="BL1725">
        <f t="shared" si="266"/>
        <v>47800</v>
      </c>
      <c r="BM1725">
        <f t="shared" si="248"/>
        <v>73900</v>
      </c>
      <c r="BN1725">
        <f t="shared" si="267"/>
        <v>64.7</v>
      </c>
      <c r="BO1725">
        <f t="shared" si="267"/>
        <v>19</v>
      </c>
      <c r="BP1725">
        <f t="shared" si="267"/>
        <v>50800</v>
      </c>
      <c r="BQ1725">
        <f t="shared" si="249"/>
        <v>73800</v>
      </c>
      <c r="BR1725">
        <f t="shared" si="268"/>
        <v>68.8</v>
      </c>
      <c r="BS1725">
        <f t="shared" si="268"/>
        <v>20.8</v>
      </c>
      <c r="BT1725">
        <f t="shared" si="268"/>
        <v>49000</v>
      </c>
      <c r="BU1725">
        <f t="shared" si="250"/>
        <v>70500</v>
      </c>
      <c r="BV1725">
        <f t="shared" si="251"/>
        <v>69.300000000000011</v>
      </c>
    </row>
    <row r="1726" spans="1:74" x14ac:dyDescent="0.3">
      <c r="A1726" t="s">
        <v>337</v>
      </c>
      <c r="B1726" t="str">
        <f>VLOOKUP(A1726,'class and classification'!$A$1:$B$338,2,FALSE)</f>
        <v>Predominantly Urban</v>
      </c>
      <c r="C1726" t="str">
        <f>VLOOKUP(A1726,'class and classification'!$A$1:$C$338,3,FALSE)</f>
        <v>SD</v>
      </c>
      <c r="D1726">
        <f t="shared" si="232"/>
        <v>23300</v>
      </c>
      <c r="E1726">
        <f t="shared" si="233"/>
        <v>43600</v>
      </c>
      <c r="F1726">
        <f t="shared" si="252"/>
        <v>53.3</v>
      </c>
      <c r="G1726">
        <f t="shared" si="252"/>
        <v>12.9</v>
      </c>
      <c r="H1726">
        <f t="shared" si="252"/>
        <v>24900</v>
      </c>
      <c r="I1726">
        <f t="shared" si="234"/>
        <v>45200</v>
      </c>
      <c r="J1726">
        <f t="shared" si="253"/>
        <v>54.8</v>
      </c>
      <c r="K1726">
        <f t="shared" si="253"/>
        <v>12.9</v>
      </c>
      <c r="L1726">
        <f t="shared" si="253"/>
        <v>28200</v>
      </c>
      <c r="M1726">
        <f t="shared" si="235"/>
        <v>51000</v>
      </c>
      <c r="N1726">
        <f t="shared" si="254"/>
        <v>55.199999999999996</v>
      </c>
      <c r="O1726">
        <f t="shared" si="254"/>
        <v>20.400000000000002</v>
      </c>
      <c r="P1726">
        <f t="shared" si="254"/>
        <v>26100</v>
      </c>
      <c r="Q1726">
        <f t="shared" si="236"/>
        <v>47200</v>
      </c>
      <c r="R1726">
        <f t="shared" si="255"/>
        <v>55.400000000000006</v>
      </c>
      <c r="S1726">
        <f t="shared" si="255"/>
        <v>22.200000000000003</v>
      </c>
      <c r="T1726">
        <f t="shared" si="255"/>
        <v>26300</v>
      </c>
      <c r="U1726">
        <f t="shared" si="237"/>
        <v>46400</v>
      </c>
      <c r="V1726">
        <f t="shared" si="256"/>
        <v>56.900000000000006</v>
      </c>
      <c r="W1726">
        <f t="shared" si="256"/>
        <v>22.8</v>
      </c>
      <c r="X1726">
        <f t="shared" si="256"/>
        <v>26000</v>
      </c>
      <c r="Y1726">
        <f t="shared" si="238"/>
        <v>46300</v>
      </c>
      <c r="Z1726">
        <f t="shared" si="257"/>
        <v>56.2</v>
      </c>
      <c r="AA1726">
        <f t="shared" si="257"/>
        <v>23.700000000000003</v>
      </c>
      <c r="AB1726">
        <f t="shared" si="257"/>
        <v>24600</v>
      </c>
      <c r="AC1726">
        <f t="shared" si="239"/>
        <v>43300</v>
      </c>
      <c r="AD1726">
        <f t="shared" si="258"/>
        <v>57.000000000000007</v>
      </c>
      <c r="AE1726">
        <f t="shared" si="258"/>
        <v>23.700000000000003</v>
      </c>
      <c r="AF1726">
        <f t="shared" si="258"/>
        <v>25700</v>
      </c>
      <c r="AG1726">
        <f t="shared" si="240"/>
        <v>41200</v>
      </c>
      <c r="AH1726">
        <f t="shared" si="259"/>
        <v>62.2</v>
      </c>
      <c r="AI1726">
        <f t="shared" si="259"/>
        <v>27</v>
      </c>
      <c r="AJ1726">
        <f t="shared" si="259"/>
        <v>28400</v>
      </c>
      <c r="AK1726">
        <f t="shared" si="241"/>
        <v>44200</v>
      </c>
      <c r="AL1726">
        <f t="shared" si="260"/>
        <v>64.3</v>
      </c>
      <c r="AM1726">
        <f t="shared" si="260"/>
        <v>25.6</v>
      </c>
      <c r="AN1726">
        <f t="shared" si="260"/>
        <v>31800</v>
      </c>
      <c r="AO1726">
        <f t="shared" si="242"/>
        <v>48600</v>
      </c>
      <c r="AP1726">
        <f t="shared" si="261"/>
        <v>65.3</v>
      </c>
      <c r="AQ1726">
        <f t="shared" si="261"/>
        <v>20.100000000000001</v>
      </c>
      <c r="AR1726">
        <f t="shared" si="261"/>
        <v>31000</v>
      </c>
      <c r="AS1726">
        <f t="shared" si="243"/>
        <v>47000</v>
      </c>
      <c r="AT1726">
        <f t="shared" si="262"/>
        <v>65.899999999999991</v>
      </c>
      <c r="AU1726">
        <f t="shared" si="262"/>
        <v>24.700000000000003</v>
      </c>
      <c r="AV1726">
        <f t="shared" si="262"/>
        <v>21600</v>
      </c>
      <c r="AW1726">
        <f t="shared" si="244"/>
        <v>43800</v>
      </c>
      <c r="AX1726">
        <f t="shared" si="263"/>
        <v>49</v>
      </c>
      <c r="AY1726">
        <f t="shared" si="263"/>
        <v>21.9</v>
      </c>
      <c r="AZ1726">
        <f t="shared" si="263"/>
        <v>32300</v>
      </c>
      <c r="BA1726">
        <f t="shared" si="245"/>
        <v>49000</v>
      </c>
      <c r="BB1726">
        <f t="shared" si="264"/>
        <v>66.099999999999994</v>
      </c>
      <c r="BC1726">
        <f t="shared" si="264"/>
        <v>20.100000000000001</v>
      </c>
      <c r="BD1726">
        <f t="shared" si="264"/>
        <v>32000</v>
      </c>
      <c r="BE1726">
        <f t="shared" si="246"/>
        <v>50000</v>
      </c>
      <c r="BF1726">
        <f t="shared" si="265"/>
        <v>63.8</v>
      </c>
      <c r="BG1726">
        <f t="shared" si="265"/>
        <v>22.299999999999997</v>
      </c>
      <c r="BH1726">
        <f t="shared" si="265"/>
        <v>30000</v>
      </c>
      <c r="BI1726">
        <f t="shared" si="247"/>
        <v>44700</v>
      </c>
      <c r="BJ1726">
        <f t="shared" si="266"/>
        <v>67.400000000000006</v>
      </c>
      <c r="BK1726">
        <f t="shared" si="266"/>
        <v>24</v>
      </c>
      <c r="BL1726">
        <f t="shared" si="266"/>
        <v>30900</v>
      </c>
      <c r="BM1726">
        <f t="shared" si="248"/>
        <v>46900</v>
      </c>
      <c r="BN1726">
        <f t="shared" si="267"/>
        <v>65.8</v>
      </c>
      <c r="BO1726">
        <f t="shared" si="267"/>
        <v>26</v>
      </c>
      <c r="BP1726">
        <f t="shared" si="267"/>
        <v>34900</v>
      </c>
      <c r="BQ1726">
        <f t="shared" si="249"/>
        <v>50000</v>
      </c>
      <c r="BR1726">
        <f t="shared" si="268"/>
        <v>69.699999999999989</v>
      </c>
      <c r="BS1726">
        <f t="shared" si="268"/>
        <v>26.4</v>
      </c>
      <c r="BT1726">
        <f t="shared" si="268"/>
        <v>38900</v>
      </c>
      <c r="BU1726">
        <f t="shared" si="250"/>
        <v>51300</v>
      </c>
      <c r="BV1726">
        <f t="shared" si="251"/>
        <v>75.7</v>
      </c>
    </row>
    <row r="1727" spans="1:74" x14ac:dyDescent="0.3">
      <c r="A1727" t="s">
        <v>338</v>
      </c>
      <c r="B1727" t="str">
        <f>VLOOKUP(A1727,'class and classification'!$A$1:$B$338,2,FALSE)</f>
        <v>Predominantly Rural</v>
      </c>
      <c r="C1727" t="str">
        <f>VLOOKUP(A1727,'class and classification'!$A$1:$C$338,3,FALSE)</f>
        <v>SD</v>
      </c>
      <c r="D1727">
        <f t="shared" si="232"/>
        <v>18700</v>
      </c>
      <c r="E1727">
        <f t="shared" si="233"/>
        <v>34500</v>
      </c>
      <c r="F1727">
        <f t="shared" ref="F1727:H1746" si="269">SUMIF($A$10:$A$1475,$A1727,F$10:F$1475)</f>
        <v>54.300000000000004</v>
      </c>
      <c r="G1727">
        <f t="shared" si="269"/>
        <v>12.6</v>
      </c>
      <c r="H1727">
        <f t="shared" si="269"/>
        <v>18700</v>
      </c>
      <c r="I1727">
        <f t="shared" si="234"/>
        <v>32800</v>
      </c>
      <c r="J1727">
        <f t="shared" ref="J1727:L1746" si="270">SUMIF($A$10:$A$1475,$A1727,J$10:J$1475)</f>
        <v>56.9</v>
      </c>
      <c r="K1727">
        <f t="shared" si="270"/>
        <v>14</v>
      </c>
      <c r="L1727">
        <f t="shared" si="270"/>
        <v>24300</v>
      </c>
      <c r="M1727">
        <f t="shared" si="235"/>
        <v>36800</v>
      </c>
      <c r="N1727">
        <f t="shared" ref="N1727:P1746" si="271">SUMIF($A$10:$A$1475,$A1727,N$10:N$1475)</f>
        <v>66.3</v>
      </c>
      <c r="O1727">
        <f t="shared" si="271"/>
        <v>27</v>
      </c>
      <c r="P1727">
        <f t="shared" si="271"/>
        <v>18900</v>
      </c>
      <c r="Q1727">
        <f t="shared" si="236"/>
        <v>32900</v>
      </c>
      <c r="R1727">
        <f t="shared" ref="R1727:T1746" si="272">SUMIF($A$10:$A$1475,$A1727,R$10:R$1475)</f>
        <v>57.7</v>
      </c>
      <c r="S1727">
        <f t="shared" si="272"/>
        <v>22.299999999999997</v>
      </c>
      <c r="T1727">
        <f t="shared" si="272"/>
        <v>20700</v>
      </c>
      <c r="U1727">
        <f t="shared" si="237"/>
        <v>34100</v>
      </c>
      <c r="V1727">
        <f t="shared" ref="V1727:X1746" si="273">SUMIF($A$10:$A$1475,$A1727,V$10:V$1475)</f>
        <v>61.099999999999994</v>
      </c>
      <c r="W1727">
        <f t="shared" si="273"/>
        <v>25.700000000000003</v>
      </c>
      <c r="X1727">
        <f t="shared" si="273"/>
        <v>19600</v>
      </c>
      <c r="Y1727">
        <f t="shared" si="238"/>
        <v>35800</v>
      </c>
      <c r="Z1727">
        <f t="shared" ref="Z1727:AB1746" si="274">SUMIF($A$10:$A$1475,$A1727,Z$10:Z$1475)</f>
        <v>54.800000000000004</v>
      </c>
      <c r="AA1727">
        <f t="shared" si="274"/>
        <v>22.9</v>
      </c>
      <c r="AB1727">
        <f t="shared" si="274"/>
        <v>22200</v>
      </c>
      <c r="AC1727">
        <f t="shared" si="239"/>
        <v>33000</v>
      </c>
      <c r="AD1727">
        <f t="shared" ref="AD1727:AF1746" si="275">SUMIF($A$10:$A$1475,$A1727,AD$10:AD$1475)</f>
        <v>67.7</v>
      </c>
      <c r="AE1727">
        <f t="shared" si="275"/>
        <v>28.5</v>
      </c>
      <c r="AF1727">
        <f t="shared" si="275"/>
        <v>21200</v>
      </c>
      <c r="AG1727">
        <f t="shared" si="240"/>
        <v>30400</v>
      </c>
      <c r="AH1727">
        <f t="shared" ref="AH1727:AJ1746" si="276">SUMIF($A$10:$A$1475,$A1727,AH$10:AH$1475)</f>
        <v>69.5</v>
      </c>
      <c r="AI1727">
        <f t="shared" si="276"/>
        <v>18.600000000000001</v>
      </c>
      <c r="AJ1727">
        <f t="shared" si="276"/>
        <v>20600</v>
      </c>
      <c r="AK1727">
        <f t="shared" si="241"/>
        <v>34700</v>
      </c>
      <c r="AL1727">
        <f t="shared" ref="AL1727:AN1746" si="277">SUMIF($A$10:$A$1475,$A1727,AL$10:AL$1475)</f>
        <v>59.400000000000006</v>
      </c>
      <c r="AM1727">
        <f t="shared" si="277"/>
        <v>28.299999999999997</v>
      </c>
      <c r="AN1727">
        <f t="shared" si="277"/>
        <v>22900</v>
      </c>
      <c r="AO1727">
        <f t="shared" si="242"/>
        <v>38800</v>
      </c>
      <c r="AP1727">
        <f t="shared" ref="AP1727:AR1746" si="278">SUMIF($A$10:$A$1475,$A1727,AP$10:AP$1475)</f>
        <v>59</v>
      </c>
      <c r="AQ1727">
        <f t="shared" si="278"/>
        <v>27.9</v>
      </c>
      <c r="AR1727">
        <f t="shared" si="278"/>
        <v>24700</v>
      </c>
      <c r="AS1727">
        <f t="shared" si="243"/>
        <v>37600</v>
      </c>
      <c r="AT1727">
        <f t="shared" ref="AT1727:AV1746" si="279">SUMIF($A$10:$A$1475,$A1727,AT$10:AT$1475)</f>
        <v>65.800000000000011</v>
      </c>
      <c r="AU1727">
        <f t="shared" si="279"/>
        <v>26.199999999999996</v>
      </c>
      <c r="AV1727">
        <f t="shared" si="279"/>
        <v>22900</v>
      </c>
      <c r="AW1727">
        <f t="shared" si="244"/>
        <v>33600</v>
      </c>
      <c r="AX1727">
        <f t="shared" ref="AX1727:AZ1746" si="280">SUMIF($A$10:$A$1475,$A1727,AX$10:AX$1475)</f>
        <v>68.400000000000006</v>
      </c>
      <c r="AY1727">
        <f t="shared" si="280"/>
        <v>28.2</v>
      </c>
      <c r="AZ1727">
        <f t="shared" si="280"/>
        <v>21800</v>
      </c>
      <c r="BA1727">
        <f t="shared" si="245"/>
        <v>33500</v>
      </c>
      <c r="BB1727">
        <f t="shared" ref="BB1727:BD1746" si="281">SUMIF($A$10:$A$1475,$A1727,BB$10:BB$1475)</f>
        <v>65</v>
      </c>
      <c r="BC1727">
        <f t="shared" si="281"/>
        <v>29.799999999999997</v>
      </c>
      <c r="BD1727">
        <f t="shared" si="281"/>
        <v>18500</v>
      </c>
      <c r="BE1727">
        <f t="shared" si="246"/>
        <v>32000</v>
      </c>
      <c r="BF1727">
        <f t="shared" ref="BF1727:BH1746" si="282">SUMIF($A$10:$A$1475,$A1727,BF$10:BF$1475)</f>
        <v>57.8</v>
      </c>
      <c r="BG1727">
        <f t="shared" si="282"/>
        <v>16</v>
      </c>
      <c r="BH1727">
        <f t="shared" si="282"/>
        <v>19900</v>
      </c>
      <c r="BI1727">
        <f t="shared" si="247"/>
        <v>34200</v>
      </c>
      <c r="BJ1727">
        <f t="shared" ref="BJ1727:BL1746" si="283">SUMIF($A$10:$A$1475,$A1727,BJ$10:BJ$1475)</f>
        <v>58.4</v>
      </c>
      <c r="BK1727">
        <f t="shared" si="283"/>
        <v>21.799999999999997</v>
      </c>
      <c r="BL1727">
        <f t="shared" si="283"/>
        <v>23700</v>
      </c>
      <c r="BM1727">
        <f t="shared" si="248"/>
        <v>36200</v>
      </c>
      <c r="BN1727">
        <f t="shared" ref="BN1727:BP1746" si="284">SUMIF($A$10:$A$1475,$A1727,BN$10:BN$1475)</f>
        <v>65.5</v>
      </c>
      <c r="BO1727">
        <f t="shared" si="284"/>
        <v>29.9</v>
      </c>
      <c r="BP1727">
        <f t="shared" si="284"/>
        <v>19700</v>
      </c>
      <c r="BQ1727">
        <f t="shared" si="249"/>
        <v>35500</v>
      </c>
      <c r="BR1727">
        <f t="shared" ref="BR1727:BT1746" si="285">SUMIF($A$10:$A$1475,$A1727,BR$10:BR$1475)</f>
        <v>55.3</v>
      </c>
      <c r="BS1727">
        <f t="shared" si="285"/>
        <v>22.6</v>
      </c>
      <c r="BT1727">
        <f t="shared" si="285"/>
        <v>18600</v>
      </c>
      <c r="BU1727">
        <f t="shared" si="250"/>
        <v>34700</v>
      </c>
      <c r="BV1727">
        <f t="shared" si="251"/>
        <v>53.6</v>
      </c>
    </row>
    <row r="1728" spans="1:74" x14ac:dyDescent="0.3">
      <c r="A1728" t="s">
        <v>339</v>
      </c>
      <c r="B1728" t="str">
        <f>VLOOKUP(A1728,'class and classification'!$A$1:$B$338,2,FALSE)</f>
        <v>Predominantly Urban</v>
      </c>
      <c r="C1728" t="str">
        <f>VLOOKUP(A1728,'class and classification'!$A$1:$C$338,3,FALSE)</f>
        <v>SD</v>
      </c>
      <c r="D1728">
        <f t="shared" si="232"/>
        <v>19000</v>
      </c>
      <c r="E1728">
        <f t="shared" si="233"/>
        <v>41600</v>
      </c>
      <c r="F1728">
        <f t="shared" si="269"/>
        <v>45.8</v>
      </c>
      <c r="G1728">
        <f t="shared" si="269"/>
        <v>12.6</v>
      </c>
      <c r="H1728">
        <f t="shared" si="269"/>
        <v>21000</v>
      </c>
      <c r="I1728">
        <f t="shared" si="234"/>
        <v>40200</v>
      </c>
      <c r="J1728">
        <f t="shared" si="270"/>
        <v>52.000000000000007</v>
      </c>
      <c r="K1728">
        <f t="shared" si="270"/>
        <v>12.5</v>
      </c>
      <c r="L1728">
        <f t="shared" si="270"/>
        <v>23300</v>
      </c>
      <c r="M1728">
        <f t="shared" si="235"/>
        <v>43500</v>
      </c>
      <c r="N1728">
        <f t="shared" si="271"/>
        <v>53.6</v>
      </c>
      <c r="O1728">
        <f t="shared" si="271"/>
        <v>20.6</v>
      </c>
      <c r="P1728">
        <f t="shared" si="271"/>
        <v>23900</v>
      </c>
      <c r="Q1728">
        <f t="shared" si="236"/>
        <v>45000</v>
      </c>
      <c r="R1728">
        <f t="shared" si="272"/>
        <v>53</v>
      </c>
      <c r="S1728">
        <f t="shared" si="272"/>
        <v>20.6</v>
      </c>
      <c r="T1728">
        <f t="shared" si="272"/>
        <v>21700</v>
      </c>
      <c r="U1728">
        <f t="shared" si="237"/>
        <v>40200</v>
      </c>
      <c r="V1728">
        <f t="shared" si="273"/>
        <v>53.9</v>
      </c>
      <c r="W1728">
        <f t="shared" si="273"/>
        <v>23.299999999999997</v>
      </c>
      <c r="X1728">
        <f t="shared" si="273"/>
        <v>16800</v>
      </c>
      <c r="Y1728">
        <f t="shared" si="238"/>
        <v>41200</v>
      </c>
      <c r="Z1728">
        <f t="shared" si="274"/>
        <v>40.700000000000003</v>
      </c>
      <c r="AA1728">
        <f t="shared" si="274"/>
        <v>21.300000000000004</v>
      </c>
      <c r="AB1728">
        <f t="shared" si="274"/>
        <v>20700</v>
      </c>
      <c r="AC1728">
        <f t="shared" si="239"/>
        <v>42400</v>
      </c>
      <c r="AD1728">
        <f t="shared" si="275"/>
        <v>48.9</v>
      </c>
      <c r="AE1728">
        <f t="shared" si="275"/>
        <v>23.5</v>
      </c>
      <c r="AF1728">
        <f t="shared" si="275"/>
        <v>24500</v>
      </c>
      <c r="AG1728">
        <f t="shared" si="240"/>
        <v>41800</v>
      </c>
      <c r="AH1728">
        <f t="shared" si="276"/>
        <v>58.6</v>
      </c>
      <c r="AI1728">
        <f t="shared" si="276"/>
        <v>20.6</v>
      </c>
      <c r="AJ1728">
        <f t="shared" si="276"/>
        <v>22000</v>
      </c>
      <c r="AK1728">
        <f t="shared" si="241"/>
        <v>45500</v>
      </c>
      <c r="AL1728">
        <f t="shared" si="277"/>
        <v>48.4</v>
      </c>
      <c r="AM1728">
        <f t="shared" si="277"/>
        <v>17.3</v>
      </c>
      <c r="AN1728">
        <f t="shared" si="277"/>
        <v>18200</v>
      </c>
      <c r="AO1728">
        <f t="shared" si="242"/>
        <v>43900</v>
      </c>
      <c r="AP1728">
        <f t="shared" si="278"/>
        <v>41.5</v>
      </c>
      <c r="AQ1728">
        <f t="shared" si="278"/>
        <v>19.600000000000001</v>
      </c>
      <c r="AR1728">
        <f t="shared" si="278"/>
        <v>21300</v>
      </c>
      <c r="AS1728">
        <f t="shared" si="243"/>
        <v>43500</v>
      </c>
      <c r="AT1728">
        <f t="shared" si="279"/>
        <v>48.9</v>
      </c>
      <c r="AU1728">
        <f t="shared" si="279"/>
        <v>21.9</v>
      </c>
      <c r="AV1728">
        <f t="shared" si="279"/>
        <v>19200</v>
      </c>
      <c r="AW1728">
        <f t="shared" si="244"/>
        <v>40600</v>
      </c>
      <c r="AX1728">
        <f t="shared" si="280"/>
        <v>47.1</v>
      </c>
      <c r="AY1728">
        <f t="shared" si="280"/>
        <v>23.8</v>
      </c>
      <c r="AZ1728">
        <f t="shared" si="280"/>
        <v>22400</v>
      </c>
      <c r="BA1728">
        <f t="shared" si="245"/>
        <v>41700</v>
      </c>
      <c r="BB1728">
        <f t="shared" si="281"/>
        <v>53.800000000000004</v>
      </c>
      <c r="BC1728">
        <f t="shared" si="281"/>
        <v>23.7</v>
      </c>
      <c r="BD1728">
        <f t="shared" si="281"/>
        <v>22500</v>
      </c>
      <c r="BE1728">
        <f t="shared" si="246"/>
        <v>42700</v>
      </c>
      <c r="BF1728">
        <f t="shared" si="282"/>
        <v>52.699999999999996</v>
      </c>
      <c r="BG1728">
        <f t="shared" si="282"/>
        <v>23.5</v>
      </c>
      <c r="BH1728">
        <f t="shared" si="282"/>
        <v>22500</v>
      </c>
      <c r="BI1728">
        <f t="shared" si="247"/>
        <v>44100</v>
      </c>
      <c r="BJ1728">
        <f t="shared" si="283"/>
        <v>51.099999999999994</v>
      </c>
      <c r="BK1728">
        <f t="shared" si="283"/>
        <v>23.1</v>
      </c>
      <c r="BL1728">
        <f t="shared" si="283"/>
        <v>24900</v>
      </c>
      <c r="BM1728">
        <f t="shared" si="248"/>
        <v>44200</v>
      </c>
      <c r="BN1728">
        <f t="shared" si="284"/>
        <v>56.5</v>
      </c>
      <c r="BO1728">
        <f t="shared" si="284"/>
        <v>23.200000000000003</v>
      </c>
      <c r="BP1728">
        <f t="shared" si="284"/>
        <v>20200</v>
      </c>
      <c r="BQ1728">
        <f t="shared" si="249"/>
        <v>43200</v>
      </c>
      <c r="BR1728">
        <f t="shared" si="285"/>
        <v>46.5</v>
      </c>
      <c r="BS1728">
        <f t="shared" si="285"/>
        <v>19.5</v>
      </c>
      <c r="BT1728">
        <f t="shared" si="285"/>
        <v>20700</v>
      </c>
      <c r="BU1728">
        <f t="shared" si="250"/>
        <v>40800</v>
      </c>
      <c r="BV1728">
        <f t="shared" si="251"/>
        <v>50.7</v>
      </c>
    </row>
    <row r="1729" spans="1:74" x14ac:dyDescent="0.3">
      <c r="A1729" t="s">
        <v>340</v>
      </c>
      <c r="B1729" t="str">
        <f>VLOOKUP(A1729,'class and classification'!$A$1:$B$338,2,FALSE)</f>
        <v>Predominantly Urban</v>
      </c>
      <c r="C1729" t="str">
        <f>VLOOKUP(A1729,'class and classification'!$A$1:$C$338,3,FALSE)</f>
        <v>SD</v>
      </c>
      <c r="D1729">
        <f t="shared" si="232"/>
        <v>24000</v>
      </c>
      <c r="E1729">
        <f t="shared" si="233"/>
        <v>46900</v>
      </c>
      <c r="F1729">
        <f t="shared" si="269"/>
        <v>51.199999999999996</v>
      </c>
      <c r="G1729">
        <f t="shared" si="269"/>
        <v>12.2</v>
      </c>
      <c r="H1729">
        <f t="shared" si="269"/>
        <v>23000</v>
      </c>
      <c r="I1729">
        <f t="shared" si="234"/>
        <v>49600</v>
      </c>
      <c r="J1729">
        <f t="shared" si="270"/>
        <v>46.5</v>
      </c>
      <c r="K1729">
        <f t="shared" si="270"/>
        <v>11.6</v>
      </c>
      <c r="L1729">
        <f t="shared" si="270"/>
        <v>24900</v>
      </c>
      <c r="M1729">
        <f t="shared" si="235"/>
        <v>48200</v>
      </c>
      <c r="N1729">
        <f t="shared" si="271"/>
        <v>51.7</v>
      </c>
      <c r="O1729">
        <f t="shared" si="271"/>
        <v>16.3</v>
      </c>
      <c r="P1729">
        <f t="shared" si="271"/>
        <v>27700</v>
      </c>
      <c r="Q1729">
        <f t="shared" si="236"/>
        <v>50000</v>
      </c>
      <c r="R1729">
        <f t="shared" si="272"/>
        <v>55.400000000000006</v>
      </c>
      <c r="S1729">
        <f t="shared" si="272"/>
        <v>22</v>
      </c>
      <c r="T1729">
        <f t="shared" si="272"/>
        <v>25900</v>
      </c>
      <c r="U1729">
        <f t="shared" si="237"/>
        <v>48300</v>
      </c>
      <c r="V1729">
        <f t="shared" si="273"/>
        <v>53.800000000000004</v>
      </c>
      <c r="W1729">
        <f t="shared" si="273"/>
        <v>18.7</v>
      </c>
      <c r="X1729">
        <f t="shared" si="273"/>
        <v>24900</v>
      </c>
      <c r="Y1729">
        <f t="shared" si="238"/>
        <v>49600</v>
      </c>
      <c r="Z1729">
        <f t="shared" si="274"/>
        <v>50.3</v>
      </c>
      <c r="AA1729">
        <f t="shared" si="274"/>
        <v>18.600000000000001</v>
      </c>
      <c r="AB1729">
        <f t="shared" si="274"/>
        <v>25800</v>
      </c>
      <c r="AC1729">
        <f t="shared" si="239"/>
        <v>48400</v>
      </c>
      <c r="AD1729">
        <f t="shared" si="275"/>
        <v>53.2</v>
      </c>
      <c r="AE1729">
        <f t="shared" si="275"/>
        <v>19.399999999999999</v>
      </c>
      <c r="AF1729">
        <f t="shared" si="275"/>
        <v>26600</v>
      </c>
      <c r="AG1729">
        <f t="shared" si="240"/>
        <v>46400</v>
      </c>
      <c r="AH1729">
        <f t="shared" si="276"/>
        <v>57.300000000000004</v>
      </c>
      <c r="AI1729">
        <f t="shared" si="276"/>
        <v>21.9</v>
      </c>
      <c r="AJ1729">
        <f t="shared" si="276"/>
        <v>25200</v>
      </c>
      <c r="AK1729">
        <f t="shared" si="241"/>
        <v>46900</v>
      </c>
      <c r="AL1729">
        <f t="shared" si="277"/>
        <v>53.6</v>
      </c>
      <c r="AM1729">
        <f t="shared" si="277"/>
        <v>15.600000000000001</v>
      </c>
      <c r="AN1729">
        <f t="shared" si="277"/>
        <v>25600</v>
      </c>
      <c r="AO1729">
        <f t="shared" si="242"/>
        <v>50200</v>
      </c>
      <c r="AP1729">
        <f t="shared" si="278"/>
        <v>51</v>
      </c>
      <c r="AQ1729">
        <f t="shared" si="278"/>
        <v>19.2</v>
      </c>
      <c r="AR1729">
        <f t="shared" si="278"/>
        <v>31900</v>
      </c>
      <c r="AS1729">
        <f t="shared" si="243"/>
        <v>56200</v>
      </c>
      <c r="AT1729">
        <f t="shared" si="279"/>
        <v>56.8</v>
      </c>
      <c r="AU1729">
        <f t="shared" si="279"/>
        <v>22.9</v>
      </c>
      <c r="AV1729">
        <f t="shared" si="279"/>
        <v>28000</v>
      </c>
      <c r="AW1729">
        <f t="shared" si="244"/>
        <v>53200</v>
      </c>
      <c r="AX1729">
        <f t="shared" si="280"/>
        <v>52.6</v>
      </c>
      <c r="AY1729">
        <f t="shared" si="280"/>
        <v>22</v>
      </c>
      <c r="AZ1729">
        <f t="shared" si="280"/>
        <v>30400</v>
      </c>
      <c r="BA1729">
        <f t="shared" si="245"/>
        <v>53200</v>
      </c>
      <c r="BB1729">
        <f t="shared" si="281"/>
        <v>57.2</v>
      </c>
      <c r="BC1729">
        <f t="shared" si="281"/>
        <v>22.3</v>
      </c>
      <c r="BD1729">
        <f t="shared" si="281"/>
        <v>28700</v>
      </c>
      <c r="BE1729">
        <f t="shared" si="246"/>
        <v>53000</v>
      </c>
      <c r="BF1729">
        <f t="shared" si="282"/>
        <v>54</v>
      </c>
      <c r="BG1729">
        <f t="shared" si="282"/>
        <v>20.7</v>
      </c>
      <c r="BH1729">
        <f t="shared" si="282"/>
        <v>27800</v>
      </c>
      <c r="BI1729">
        <f t="shared" si="247"/>
        <v>54300</v>
      </c>
      <c r="BJ1729">
        <f t="shared" si="283"/>
        <v>51.3</v>
      </c>
      <c r="BK1729">
        <f t="shared" si="283"/>
        <v>19.8</v>
      </c>
      <c r="BL1729">
        <f t="shared" si="283"/>
        <v>29400</v>
      </c>
      <c r="BM1729">
        <f t="shared" si="248"/>
        <v>54900</v>
      </c>
      <c r="BN1729">
        <f t="shared" si="284"/>
        <v>53.6</v>
      </c>
      <c r="BO1729">
        <f t="shared" si="284"/>
        <v>20.7</v>
      </c>
      <c r="BP1729">
        <f t="shared" si="284"/>
        <v>26700</v>
      </c>
      <c r="BQ1729">
        <f t="shared" si="249"/>
        <v>50100</v>
      </c>
      <c r="BR1729">
        <f t="shared" si="285"/>
        <v>53.2</v>
      </c>
      <c r="BS1729">
        <f t="shared" si="285"/>
        <v>24.700000000000003</v>
      </c>
      <c r="BT1729">
        <f t="shared" si="285"/>
        <v>30500</v>
      </c>
      <c r="BU1729">
        <f t="shared" si="250"/>
        <v>58300</v>
      </c>
      <c r="BV1729">
        <f t="shared" si="251"/>
        <v>52.2</v>
      </c>
    </row>
    <row r="1730" spans="1:74" x14ac:dyDescent="0.3">
      <c r="A1730" t="s">
        <v>341</v>
      </c>
      <c r="B1730" t="str">
        <f>VLOOKUP(A1730,'class and classification'!$A$1:$B$338,2,FALSE)</f>
        <v>Predominantly Rural</v>
      </c>
      <c r="C1730" t="str">
        <f>VLOOKUP(A1730,'class and classification'!$A$1:$C$338,3,FALSE)</f>
        <v>SD</v>
      </c>
      <c r="D1730">
        <f t="shared" si="232"/>
        <v>29400</v>
      </c>
      <c r="E1730">
        <f t="shared" si="233"/>
        <v>56600</v>
      </c>
      <c r="F1730">
        <f t="shared" si="269"/>
        <v>52</v>
      </c>
      <c r="G1730">
        <f t="shared" si="269"/>
        <v>11.6</v>
      </c>
      <c r="H1730">
        <f t="shared" si="269"/>
        <v>29800</v>
      </c>
      <c r="I1730">
        <f t="shared" si="234"/>
        <v>58400</v>
      </c>
      <c r="J1730">
        <f t="shared" si="270"/>
        <v>50.9</v>
      </c>
      <c r="K1730">
        <f t="shared" si="270"/>
        <v>12.399999999999999</v>
      </c>
      <c r="L1730">
        <f t="shared" si="270"/>
        <v>33000</v>
      </c>
      <c r="M1730">
        <f t="shared" si="235"/>
        <v>60000</v>
      </c>
      <c r="N1730">
        <f t="shared" si="271"/>
        <v>55.1</v>
      </c>
      <c r="O1730">
        <f t="shared" si="271"/>
        <v>18.599999999999998</v>
      </c>
      <c r="P1730">
        <f t="shared" si="271"/>
        <v>32200</v>
      </c>
      <c r="Q1730">
        <f t="shared" si="236"/>
        <v>56200</v>
      </c>
      <c r="R1730">
        <f t="shared" si="272"/>
        <v>57.3</v>
      </c>
      <c r="S1730">
        <f t="shared" si="272"/>
        <v>21.9</v>
      </c>
      <c r="T1730">
        <f t="shared" si="272"/>
        <v>31900</v>
      </c>
      <c r="U1730">
        <f t="shared" si="237"/>
        <v>59000</v>
      </c>
      <c r="V1730">
        <f t="shared" si="273"/>
        <v>54</v>
      </c>
      <c r="W1730">
        <f t="shared" si="273"/>
        <v>19.899999999999999</v>
      </c>
      <c r="X1730">
        <f t="shared" si="273"/>
        <v>31300</v>
      </c>
      <c r="Y1730">
        <f t="shared" si="238"/>
        <v>58200</v>
      </c>
      <c r="Z1730">
        <f t="shared" si="274"/>
        <v>53.9</v>
      </c>
      <c r="AA1730">
        <f t="shared" si="274"/>
        <v>20.799999999999997</v>
      </c>
      <c r="AB1730">
        <f t="shared" si="274"/>
        <v>32800</v>
      </c>
      <c r="AC1730">
        <f t="shared" si="239"/>
        <v>58800</v>
      </c>
      <c r="AD1730">
        <f t="shared" si="275"/>
        <v>55.900000000000006</v>
      </c>
      <c r="AE1730">
        <f t="shared" si="275"/>
        <v>20.5</v>
      </c>
      <c r="AF1730">
        <f t="shared" si="275"/>
        <v>29900</v>
      </c>
      <c r="AG1730">
        <f t="shared" si="240"/>
        <v>59400</v>
      </c>
      <c r="AH1730">
        <f t="shared" si="276"/>
        <v>50.5</v>
      </c>
      <c r="AI1730">
        <f t="shared" si="276"/>
        <v>21.299999999999997</v>
      </c>
      <c r="AJ1730">
        <f t="shared" si="276"/>
        <v>34800</v>
      </c>
      <c r="AK1730">
        <f t="shared" si="241"/>
        <v>57600</v>
      </c>
      <c r="AL1730">
        <f t="shared" si="277"/>
        <v>60.5</v>
      </c>
      <c r="AM1730">
        <f t="shared" si="277"/>
        <v>21.8</v>
      </c>
      <c r="AN1730">
        <f t="shared" si="277"/>
        <v>35000</v>
      </c>
      <c r="AO1730">
        <f t="shared" si="242"/>
        <v>58300</v>
      </c>
      <c r="AP1730">
        <f t="shared" si="278"/>
        <v>59.800000000000004</v>
      </c>
      <c r="AQ1730">
        <f t="shared" si="278"/>
        <v>21.1</v>
      </c>
      <c r="AR1730">
        <f t="shared" si="278"/>
        <v>36500</v>
      </c>
      <c r="AS1730">
        <f t="shared" si="243"/>
        <v>61600</v>
      </c>
      <c r="AT1730">
        <f t="shared" si="279"/>
        <v>59.400000000000006</v>
      </c>
      <c r="AU1730">
        <f t="shared" si="279"/>
        <v>20.2</v>
      </c>
      <c r="AV1730">
        <f t="shared" si="279"/>
        <v>37200</v>
      </c>
      <c r="AW1730">
        <f t="shared" si="244"/>
        <v>62900</v>
      </c>
      <c r="AX1730">
        <f t="shared" si="280"/>
        <v>59.2</v>
      </c>
      <c r="AY1730">
        <f t="shared" si="280"/>
        <v>22.1</v>
      </c>
      <c r="AZ1730">
        <f t="shared" si="280"/>
        <v>38900</v>
      </c>
      <c r="BA1730">
        <f t="shared" si="245"/>
        <v>63900</v>
      </c>
      <c r="BB1730">
        <f t="shared" si="281"/>
        <v>60.800000000000004</v>
      </c>
      <c r="BC1730">
        <f t="shared" si="281"/>
        <v>22</v>
      </c>
      <c r="BD1730">
        <f t="shared" si="281"/>
        <v>35000</v>
      </c>
      <c r="BE1730">
        <f t="shared" si="246"/>
        <v>57200</v>
      </c>
      <c r="BF1730">
        <f t="shared" si="282"/>
        <v>61.2</v>
      </c>
      <c r="BG1730">
        <f t="shared" si="282"/>
        <v>23.1</v>
      </c>
      <c r="BH1730">
        <f t="shared" si="282"/>
        <v>45400</v>
      </c>
      <c r="BI1730">
        <f t="shared" si="247"/>
        <v>67200</v>
      </c>
      <c r="BJ1730">
        <f t="shared" si="283"/>
        <v>67.600000000000009</v>
      </c>
      <c r="BK1730">
        <f t="shared" si="283"/>
        <v>26.1</v>
      </c>
      <c r="BL1730">
        <f t="shared" si="283"/>
        <v>34400</v>
      </c>
      <c r="BM1730">
        <f t="shared" si="248"/>
        <v>61000</v>
      </c>
      <c r="BN1730">
        <f t="shared" si="284"/>
        <v>56.300000000000004</v>
      </c>
      <c r="BO1730">
        <f t="shared" si="284"/>
        <v>21.800000000000004</v>
      </c>
      <c r="BP1730">
        <f t="shared" si="284"/>
        <v>34200</v>
      </c>
      <c r="BQ1730">
        <f t="shared" si="249"/>
        <v>62600</v>
      </c>
      <c r="BR1730">
        <f t="shared" si="285"/>
        <v>54.500000000000007</v>
      </c>
      <c r="BS1730">
        <f t="shared" si="285"/>
        <v>19.7</v>
      </c>
      <c r="BT1730">
        <f t="shared" si="285"/>
        <v>30900</v>
      </c>
      <c r="BU1730">
        <f t="shared" si="250"/>
        <v>59800</v>
      </c>
      <c r="BV1730">
        <f t="shared" si="251"/>
        <v>51.8</v>
      </c>
    </row>
    <row r="1731" spans="1:74" x14ac:dyDescent="0.3">
      <c r="A1731" t="s">
        <v>342</v>
      </c>
      <c r="B1731" t="str">
        <f>VLOOKUP(A1731,'class and classification'!$A$1:$B$338,2,FALSE)</f>
        <v>Urban with Significant Rural</v>
      </c>
      <c r="C1731" t="str">
        <f>VLOOKUP(A1731,'class and classification'!$A$1:$C$338,3,FALSE)</f>
        <v>SD</v>
      </c>
      <c r="D1731">
        <f t="shared" si="232"/>
        <v>22300</v>
      </c>
      <c r="E1731">
        <f t="shared" si="233"/>
        <v>44800</v>
      </c>
      <c r="F1731">
        <f t="shared" si="269"/>
        <v>49.999999999999993</v>
      </c>
      <c r="G1731">
        <f t="shared" si="269"/>
        <v>12.3</v>
      </c>
      <c r="H1731">
        <f t="shared" si="269"/>
        <v>23700</v>
      </c>
      <c r="I1731">
        <f t="shared" si="234"/>
        <v>46700</v>
      </c>
      <c r="J1731">
        <f t="shared" si="270"/>
        <v>51</v>
      </c>
      <c r="K1731">
        <f t="shared" si="270"/>
        <v>13.500000000000002</v>
      </c>
      <c r="L1731">
        <f t="shared" si="270"/>
        <v>21900</v>
      </c>
      <c r="M1731">
        <f t="shared" si="235"/>
        <v>45900</v>
      </c>
      <c r="N1731">
        <f t="shared" si="271"/>
        <v>47.7</v>
      </c>
      <c r="O1731">
        <f t="shared" si="271"/>
        <v>21.9</v>
      </c>
      <c r="P1731">
        <f t="shared" si="271"/>
        <v>17700</v>
      </c>
      <c r="Q1731">
        <f t="shared" si="236"/>
        <v>43200</v>
      </c>
      <c r="R1731">
        <f t="shared" si="272"/>
        <v>40.9</v>
      </c>
      <c r="S1731">
        <f t="shared" si="272"/>
        <v>17.100000000000001</v>
      </c>
      <c r="T1731">
        <f t="shared" si="272"/>
        <v>21700</v>
      </c>
      <c r="U1731">
        <f t="shared" si="237"/>
        <v>46800</v>
      </c>
      <c r="V1731">
        <f t="shared" si="273"/>
        <v>46.5</v>
      </c>
      <c r="W1731">
        <f t="shared" si="273"/>
        <v>17.100000000000001</v>
      </c>
      <c r="X1731">
        <f t="shared" si="273"/>
        <v>23200</v>
      </c>
      <c r="Y1731">
        <f t="shared" si="238"/>
        <v>44700</v>
      </c>
      <c r="Z1731">
        <f t="shared" si="274"/>
        <v>52.099999999999994</v>
      </c>
      <c r="AA1731">
        <f t="shared" si="274"/>
        <v>25.099999999999998</v>
      </c>
      <c r="AB1731">
        <f t="shared" si="274"/>
        <v>26600</v>
      </c>
      <c r="AC1731">
        <f t="shared" si="239"/>
        <v>45600</v>
      </c>
      <c r="AD1731">
        <f t="shared" si="275"/>
        <v>58.400000000000006</v>
      </c>
      <c r="AE1731">
        <f t="shared" si="275"/>
        <v>25.299999999999997</v>
      </c>
      <c r="AF1731">
        <f t="shared" si="275"/>
        <v>26200</v>
      </c>
      <c r="AG1731">
        <f t="shared" si="240"/>
        <v>48700</v>
      </c>
      <c r="AH1731">
        <f t="shared" si="276"/>
        <v>53.6</v>
      </c>
      <c r="AI1731">
        <f t="shared" si="276"/>
        <v>18.399999999999999</v>
      </c>
      <c r="AJ1731">
        <f t="shared" si="276"/>
        <v>27200</v>
      </c>
      <c r="AK1731">
        <f t="shared" si="241"/>
        <v>47800</v>
      </c>
      <c r="AL1731">
        <f t="shared" si="277"/>
        <v>56.9</v>
      </c>
      <c r="AM1731">
        <f t="shared" si="277"/>
        <v>22.799999999999997</v>
      </c>
      <c r="AN1731">
        <f t="shared" si="277"/>
        <v>27900</v>
      </c>
      <c r="AO1731">
        <f t="shared" si="242"/>
        <v>47600</v>
      </c>
      <c r="AP1731">
        <f t="shared" si="278"/>
        <v>58.7</v>
      </c>
      <c r="AQ1731">
        <f t="shared" si="278"/>
        <v>24.2</v>
      </c>
      <c r="AR1731">
        <f t="shared" si="278"/>
        <v>26300</v>
      </c>
      <c r="AS1731">
        <f t="shared" si="243"/>
        <v>44600</v>
      </c>
      <c r="AT1731">
        <f t="shared" si="279"/>
        <v>58.899999999999991</v>
      </c>
      <c r="AU1731">
        <f t="shared" si="279"/>
        <v>22.9</v>
      </c>
      <c r="AV1731">
        <f t="shared" si="279"/>
        <v>24900</v>
      </c>
      <c r="AW1731">
        <f t="shared" si="244"/>
        <v>44300</v>
      </c>
      <c r="AX1731">
        <f t="shared" si="280"/>
        <v>56.4</v>
      </c>
      <c r="AY1731">
        <f t="shared" si="280"/>
        <v>24.299999999999997</v>
      </c>
      <c r="AZ1731">
        <f t="shared" si="280"/>
        <v>22600</v>
      </c>
      <c r="BA1731">
        <f t="shared" si="245"/>
        <v>44200</v>
      </c>
      <c r="BB1731">
        <f t="shared" si="281"/>
        <v>50.9</v>
      </c>
      <c r="BC1731">
        <f t="shared" si="281"/>
        <v>20</v>
      </c>
      <c r="BD1731">
        <f t="shared" si="281"/>
        <v>26700</v>
      </c>
      <c r="BE1731">
        <f t="shared" si="246"/>
        <v>46900</v>
      </c>
      <c r="BF1731">
        <f t="shared" si="282"/>
        <v>56.8</v>
      </c>
      <c r="BG1731">
        <f t="shared" si="282"/>
        <v>24.499999999999996</v>
      </c>
      <c r="BH1731">
        <f t="shared" si="282"/>
        <v>25800</v>
      </c>
      <c r="BI1731">
        <f t="shared" si="247"/>
        <v>48900</v>
      </c>
      <c r="BJ1731">
        <f t="shared" si="283"/>
        <v>52.6</v>
      </c>
      <c r="BK1731">
        <f t="shared" si="283"/>
        <v>22.4</v>
      </c>
      <c r="BL1731">
        <f t="shared" si="283"/>
        <v>23500</v>
      </c>
      <c r="BM1731">
        <f t="shared" si="248"/>
        <v>44900</v>
      </c>
      <c r="BN1731">
        <f t="shared" si="284"/>
        <v>52.4</v>
      </c>
      <c r="BO1731">
        <f t="shared" si="284"/>
        <v>23.8</v>
      </c>
      <c r="BP1731">
        <f t="shared" si="284"/>
        <v>26200</v>
      </c>
      <c r="BQ1731">
        <f t="shared" si="249"/>
        <v>46500</v>
      </c>
      <c r="BR1731">
        <f t="shared" si="285"/>
        <v>56.5</v>
      </c>
      <c r="BS1731">
        <f t="shared" si="285"/>
        <v>25.5</v>
      </c>
      <c r="BT1731">
        <f t="shared" si="285"/>
        <v>26900</v>
      </c>
      <c r="BU1731">
        <f t="shared" si="250"/>
        <v>43500</v>
      </c>
      <c r="BV1731">
        <f t="shared" si="251"/>
        <v>61.7</v>
      </c>
    </row>
    <row r="1732" spans="1:74" x14ac:dyDescent="0.3">
      <c r="A1732" t="s">
        <v>343</v>
      </c>
      <c r="B1732" t="str">
        <f>VLOOKUP(A1732,'class and classification'!$A$1:$B$338,2,FALSE)</f>
        <v>Predominantly Urban</v>
      </c>
      <c r="C1732" t="str">
        <f>VLOOKUP(A1732,'class and classification'!$A$1:$C$338,3,FALSE)</f>
        <v>SD</v>
      </c>
      <c r="D1732">
        <f t="shared" si="232"/>
        <v>35500</v>
      </c>
      <c r="E1732">
        <f t="shared" si="233"/>
        <v>59200</v>
      </c>
      <c r="F1732">
        <f t="shared" si="269"/>
        <v>59.999999999999993</v>
      </c>
      <c r="G1732">
        <f t="shared" si="269"/>
        <v>12.100000000000001</v>
      </c>
      <c r="H1732">
        <f t="shared" si="269"/>
        <v>37400</v>
      </c>
      <c r="I1732">
        <f t="shared" si="234"/>
        <v>60800</v>
      </c>
      <c r="J1732">
        <f t="shared" si="270"/>
        <v>61.7</v>
      </c>
      <c r="K1732">
        <f t="shared" si="270"/>
        <v>12.299999999999999</v>
      </c>
      <c r="L1732">
        <f t="shared" si="270"/>
        <v>39000</v>
      </c>
      <c r="M1732">
        <f t="shared" si="235"/>
        <v>60200</v>
      </c>
      <c r="N1732">
        <f t="shared" si="271"/>
        <v>64.7</v>
      </c>
      <c r="O1732">
        <f t="shared" si="271"/>
        <v>18.100000000000001</v>
      </c>
      <c r="P1732">
        <f t="shared" si="271"/>
        <v>37300</v>
      </c>
      <c r="Q1732">
        <f t="shared" si="236"/>
        <v>58700</v>
      </c>
      <c r="R1732">
        <f t="shared" si="272"/>
        <v>63.8</v>
      </c>
      <c r="S1732">
        <f t="shared" si="272"/>
        <v>15.6</v>
      </c>
      <c r="T1732">
        <f t="shared" si="272"/>
        <v>42500</v>
      </c>
      <c r="U1732">
        <f t="shared" si="237"/>
        <v>57300</v>
      </c>
      <c r="V1732">
        <f t="shared" si="273"/>
        <v>74</v>
      </c>
      <c r="W1732">
        <f t="shared" si="273"/>
        <v>24.900000000000002</v>
      </c>
      <c r="X1732">
        <f t="shared" si="273"/>
        <v>48000</v>
      </c>
      <c r="Y1732">
        <f t="shared" si="238"/>
        <v>62900</v>
      </c>
      <c r="Z1732">
        <f t="shared" si="274"/>
        <v>76.400000000000006</v>
      </c>
      <c r="AA1732">
        <f t="shared" si="274"/>
        <v>21.3</v>
      </c>
      <c r="AB1732">
        <f t="shared" si="274"/>
        <v>45200</v>
      </c>
      <c r="AC1732">
        <f t="shared" si="239"/>
        <v>65500</v>
      </c>
      <c r="AD1732">
        <f t="shared" si="275"/>
        <v>69.099999999999994</v>
      </c>
      <c r="AE1732">
        <f t="shared" si="275"/>
        <v>22.2</v>
      </c>
      <c r="AF1732">
        <f t="shared" si="275"/>
        <v>44200</v>
      </c>
      <c r="AG1732">
        <f t="shared" si="240"/>
        <v>67000</v>
      </c>
      <c r="AH1732">
        <f t="shared" si="276"/>
        <v>66</v>
      </c>
      <c r="AI1732">
        <f t="shared" si="276"/>
        <v>14.4</v>
      </c>
      <c r="AJ1732">
        <f t="shared" si="276"/>
        <v>46700</v>
      </c>
      <c r="AK1732">
        <f t="shared" si="241"/>
        <v>68500</v>
      </c>
      <c r="AL1732">
        <f t="shared" si="277"/>
        <v>68.3</v>
      </c>
      <c r="AM1732">
        <f t="shared" si="277"/>
        <v>13.6</v>
      </c>
      <c r="AN1732">
        <f t="shared" si="277"/>
        <v>49600</v>
      </c>
      <c r="AO1732">
        <f t="shared" si="242"/>
        <v>67300</v>
      </c>
      <c r="AP1732">
        <f t="shared" si="278"/>
        <v>73.600000000000009</v>
      </c>
      <c r="AQ1732">
        <f t="shared" si="278"/>
        <v>18.2</v>
      </c>
      <c r="AR1732">
        <f t="shared" si="278"/>
        <v>46200</v>
      </c>
      <c r="AS1732">
        <f t="shared" si="243"/>
        <v>70200</v>
      </c>
      <c r="AT1732">
        <f t="shared" si="279"/>
        <v>65.899999999999991</v>
      </c>
      <c r="AU1732">
        <f t="shared" si="279"/>
        <v>16.7</v>
      </c>
      <c r="AV1732">
        <f t="shared" si="279"/>
        <v>51500</v>
      </c>
      <c r="AW1732">
        <f t="shared" si="244"/>
        <v>72000</v>
      </c>
      <c r="AX1732">
        <f t="shared" si="280"/>
        <v>71.399999999999991</v>
      </c>
      <c r="AY1732">
        <f t="shared" si="280"/>
        <v>21.3</v>
      </c>
      <c r="AZ1732">
        <f t="shared" si="280"/>
        <v>50500</v>
      </c>
      <c r="BA1732">
        <f t="shared" si="245"/>
        <v>68200</v>
      </c>
      <c r="BB1732">
        <f t="shared" si="281"/>
        <v>73.999999999999986</v>
      </c>
      <c r="BC1732">
        <f t="shared" si="281"/>
        <v>18.7</v>
      </c>
      <c r="BD1732">
        <f t="shared" si="281"/>
        <v>41300</v>
      </c>
      <c r="BE1732">
        <f t="shared" si="246"/>
        <v>63900</v>
      </c>
      <c r="BF1732">
        <f t="shared" si="282"/>
        <v>64.699999999999989</v>
      </c>
      <c r="BG1732">
        <f t="shared" si="282"/>
        <v>18.8</v>
      </c>
      <c r="BH1732">
        <f t="shared" si="282"/>
        <v>45800</v>
      </c>
      <c r="BI1732">
        <f t="shared" si="247"/>
        <v>67500</v>
      </c>
      <c r="BJ1732">
        <f t="shared" si="283"/>
        <v>67.900000000000006</v>
      </c>
      <c r="BK1732">
        <f t="shared" si="283"/>
        <v>17.5</v>
      </c>
      <c r="BL1732">
        <f t="shared" si="283"/>
        <v>48500</v>
      </c>
      <c r="BM1732">
        <f t="shared" si="248"/>
        <v>70700</v>
      </c>
      <c r="BN1732">
        <f t="shared" si="284"/>
        <v>68.5</v>
      </c>
      <c r="BO1732">
        <f t="shared" si="284"/>
        <v>18.2</v>
      </c>
      <c r="BP1732">
        <f t="shared" si="284"/>
        <v>48000</v>
      </c>
      <c r="BQ1732">
        <f t="shared" si="249"/>
        <v>68200</v>
      </c>
      <c r="BR1732">
        <f t="shared" si="285"/>
        <v>70.5</v>
      </c>
      <c r="BS1732">
        <f t="shared" si="285"/>
        <v>15.6</v>
      </c>
      <c r="BT1732">
        <f t="shared" si="285"/>
        <v>51500</v>
      </c>
      <c r="BU1732">
        <f t="shared" si="250"/>
        <v>70800</v>
      </c>
      <c r="BV1732">
        <f t="shared" si="251"/>
        <v>72.5</v>
      </c>
    </row>
    <row r="1733" spans="1:74" x14ac:dyDescent="0.3">
      <c r="A1733" t="s">
        <v>344</v>
      </c>
      <c r="B1733" t="str">
        <f>VLOOKUP(A1733,'class and classification'!$A$1:$B$338,2,FALSE)</f>
        <v>Predominantly Rural</v>
      </c>
      <c r="C1733" t="str">
        <f>VLOOKUP(A1733,'class and classification'!$A$1:$C$338,3,FALSE)</f>
        <v>SD</v>
      </c>
      <c r="D1733">
        <f t="shared" si="232"/>
        <v>20000</v>
      </c>
      <c r="E1733">
        <f t="shared" si="233"/>
        <v>39400</v>
      </c>
      <c r="F1733">
        <f t="shared" si="269"/>
        <v>50.800000000000004</v>
      </c>
      <c r="G1733">
        <f t="shared" si="269"/>
        <v>13.4</v>
      </c>
      <c r="H1733">
        <f t="shared" si="269"/>
        <v>19800</v>
      </c>
      <c r="I1733">
        <f t="shared" si="234"/>
        <v>40600</v>
      </c>
      <c r="J1733">
        <f t="shared" si="270"/>
        <v>48.6</v>
      </c>
      <c r="K1733">
        <f t="shared" si="270"/>
        <v>11.899999999999999</v>
      </c>
      <c r="L1733">
        <f t="shared" si="270"/>
        <v>22700</v>
      </c>
      <c r="M1733">
        <f t="shared" si="235"/>
        <v>40900</v>
      </c>
      <c r="N1733">
        <f t="shared" si="271"/>
        <v>55.3</v>
      </c>
      <c r="O1733">
        <f t="shared" si="271"/>
        <v>24.1</v>
      </c>
      <c r="P1733">
        <f t="shared" si="271"/>
        <v>24300</v>
      </c>
      <c r="Q1733">
        <f t="shared" si="236"/>
        <v>37200</v>
      </c>
      <c r="R1733">
        <f t="shared" si="272"/>
        <v>65.3</v>
      </c>
      <c r="S1733">
        <f t="shared" si="272"/>
        <v>28.3</v>
      </c>
      <c r="T1733">
        <f t="shared" si="272"/>
        <v>26100</v>
      </c>
      <c r="U1733">
        <f t="shared" si="237"/>
        <v>45900</v>
      </c>
      <c r="V1733">
        <f t="shared" si="273"/>
        <v>56.899999999999991</v>
      </c>
      <c r="W1733">
        <f t="shared" si="273"/>
        <v>19.5</v>
      </c>
      <c r="X1733">
        <f t="shared" si="273"/>
        <v>19500</v>
      </c>
      <c r="Y1733">
        <f t="shared" si="238"/>
        <v>41500</v>
      </c>
      <c r="Z1733">
        <f t="shared" si="274"/>
        <v>46.800000000000004</v>
      </c>
      <c r="AA1733">
        <f t="shared" si="274"/>
        <v>14.2</v>
      </c>
      <c r="AB1733">
        <f t="shared" si="274"/>
        <v>27600</v>
      </c>
      <c r="AC1733">
        <f t="shared" si="239"/>
        <v>41600</v>
      </c>
      <c r="AD1733">
        <f t="shared" si="275"/>
        <v>66.399999999999991</v>
      </c>
      <c r="AE1733">
        <f t="shared" si="275"/>
        <v>21</v>
      </c>
      <c r="AF1733">
        <f t="shared" si="275"/>
        <v>25000</v>
      </c>
      <c r="AG1733">
        <f t="shared" si="240"/>
        <v>42900</v>
      </c>
      <c r="AH1733">
        <f t="shared" si="276"/>
        <v>58.300000000000004</v>
      </c>
      <c r="AI1733">
        <f t="shared" si="276"/>
        <v>24.9</v>
      </c>
      <c r="AJ1733">
        <f t="shared" si="276"/>
        <v>22400</v>
      </c>
      <c r="AK1733">
        <f t="shared" si="241"/>
        <v>41800</v>
      </c>
      <c r="AL1733">
        <f t="shared" si="277"/>
        <v>53.7</v>
      </c>
      <c r="AM1733">
        <f t="shared" si="277"/>
        <v>23.4</v>
      </c>
      <c r="AN1733">
        <f t="shared" si="277"/>
        <v>23100</v>
      </c>
      <c r="AO1733">
        <f t="shared" si="242"/>
        <v>43300</v>
      </c>
      <c r="AP1733">
        <f t="shared" si="278"/>
        <v>53.100000000000009</v>
      </c>
      <c r="AQ1733">
        <f t="shared" si="278"/>
        <v>21.9</v>
      </c>
      <c r="AR1733">
        <f t="shared" si="278"/>
        <v>24900</v>
      </c>
      <c r="AS1733">
        <f t="shared" si="243"/>
        <v>41700</v>
      </c>
      <c r="AT1733">
        <f t="shared" si="279"/>
        <v>59.800000000000004</v>
      </c>
      <c r="AU1733">
        <f t="shared" si="279"/>
        <v>26.3</v>
      </c>
      <c r="AV1733">
        <f t="shared" si="279"/>
        <v>27400</v>
      </c>
      <c r="AW1733">
        <f t="shared" si="244"/>
        <v>44100</v>
      </c>
      <c r="AX1733">
        <f t="shared" si="280"/>
        <v>62.100000000000009</v>
      </c>
      <c r="AY1733">
        <f t="shared" si="280"/>
        <v>24.2</v>
      </c>
      <c r="AZ1733">
        <f t="shared" si="280"/>
        <v>26100</v>
      </c>
      <c r="BA1733">
        <f t="shared" si="245"/>
        <v>43600</v>
      </c>
      <c r="BB1733">
        <f t="shared" si="281"/>
        <v>59.8</v>
      </c>
      <c r="BC1733">
        <f t="shared" si="281"/>
        <v>27.400000000000002</v>
      </c>
      <c r="BD1733">
        <f t="shared" si="281"/>
        <v>29200</v>
      </c>
      <c r="BE1733">
        <f t="shared" si="246"/>
        <v>47200</v>
      </c>
      <c r="BF1733">
        <f t="shared" si="282"/>
        <v>61.900000000000006</v>
      </c>
      <c r="BG1733">
        <f t="shared" si="282"/>
        <v>26.7</v>
      </c>
      <c r="BH1733">
        <f t="shared" si="282"/>
        <v>28900</v>
      </c>
      <c r="BI1733">
        <f t="shared" si="247"/>
        <v>45300</v>
      </c>
      <c r="BJ1733">
        <f t="shared" si="283"/>
        <v>63.8</v>
      </c>
      <c r="BK1733">
        <f t="shared" si="283"/>
        <v>24.5</v>
      </c>
      <c r="BL1733">
        <f t="shared" si="283"/>
        <v>25400</v>
      </c>
      <c r="BM1733">
        <f t="shared" si="248"/>
        <v>45900</v>
      </c>
      <c r="BN1733">
        <f t="shared" si="284"/>
        <v>55.5</v>
      </c>
      <c r="BO1733">
        <f t="shared" si="284"/>
        <v>20.3</v>
      </c>
      <c r="BP1733">
        <f t="shared" si="284"/>
        <v>28200</v>
      </c>
      <c r="BQ1733">
        <f t="shared" si="249"/>
        <v>45300</v>
      </c>
      <c r="BR1733">
        <f t="shared" si="285"/>
        <v>62</v>
      </c>
      <c r="BS1733">
        <f t="shared" si="285"/>
        <v>25.800000000000004</v>
      </c>
      <c r="BT1733">
        <f t="shared" si="285"/>
        <v>29300</v>
      </c>
      <c r="BU1733">
        <f t="shared" si="250"/>
        <v>46500</v>
      </c>
      <c r="BV1733">
        <f t="shared" si="251"/>
        <v>62.900000000000006</v>
      </c>
    </row>
    <row r="1734" spans="1:74" x14ac:dyDescent="0.3">
      <c r="A1734" t="s">
        <v>345</v>
      </c>
      <c r="B1734" t="str">
        <f>VLOOKUP(A1734,'class and classification'!$A$1:$B$338,2,FALSE)</f>
        <v>Predominantly Rural</v>
      </c>
      <c r="C1734" t="str">
        <f>VLOOKUP(A1734,'class and classification'!$A$1:$C$338,3,FALSE)</f>
        <v>SD</v>
      </c>
      <c r="D1734">
        <f t="shared" si="232"/>
        <v>16900</v>
      </c>
      <c r="E1734">
        <f t="shared" si="233"/>
        <v>40800</v>
      </c>
      <c r="F1734">
        <f t="shared" si="269"/>
        <v>41.3</v>
      </c>
      <c r="G1734">
        <f t="shared" si="269"/>
        <v>10.199999999999999</v>
      </c>
      <c r="H1734">
        <f t="shared" si="269"/>
        <v>17300</v>
      </c>
      <c r="I1734">
        <f t="shared" si="234"/>
        <v>40500</v>
      </c>
      <c r="J1734">
        <f t="shared" si="270"/>
        <v>42.5</v>
      </c>
      <c r="K1734">
        <f t="shared" si="270"/>
        <v>10.9</v>
      </c>
      <c r="L1734">
        <f t="shared" si="270"/>
        <v>17600</v>
      </c>
      <c r="M1734">
        <f t="shared" si="235"/>
        <v>39100</v>
      </c>
      <c r="N1734">
        <f t="shared" si="271"/>
        <v>45.099999999999994</v>
      </c>
      <c r="O1734">
        <f t="shared" si="271"/>
        <v>13.3</v>
      </c>
      <c r="P1734">
        <f t="shared" si="271"/>
        <v>18800</v>
      </c>
      <c r="Q1734">
        <f t="shared" si="236"/>
        <v>43400</v>
      </c>
      <c r="R1734">
        <f t="shared" si="272"/>
        <v>43.3</v>
      </c>
      <c r="S1734">
        <f t="shared" si="272"/>
        <v>20</v>
      </c>
      <c r="T1734">
        <f t="shared" si="272"/>
        <v>19700</v>
      </c>
      <c r="U1734">
        <f t="shared" si="237"/>
        <v>41500</v>
      </c>
      <c r="V1734">
        <f t="shared" si="273"/>
        <v>47.599999999999994</v>
      </c>
      <c r="W1734">
        <f t="shared" si="273"/>
        <v>21.9</v>
      </c>
      <c r="X1734">
        <f t="shared" si="273"/>
        <v>20000</v>
      </c>
      <c r="Y1734">
        <f t="shared" si="238"/>
        <v>43700</v>
      </c>
      <c r="Z1734">
        <f t="shared" si="274"/>
        <v>45.8</v>
      </c>
      <c r="AA1734">
        <f t="shared" si="274"/>
        <v>22.3</v>
      </c>
      <c r="AB1734">
        <f t="shared" si="274"/>
        <v>20700</v>
      </c>
      <c r="AC1734">
        <f t="shared" si="239"/>
        <v>41700</v>
      </c>
      <c r="AD1734">
        <f t="shared" si="275"/>
        <v>49.599999999999994</v>
      </c>
      <c r="AE1734">
        <f t="shared" si="275"/>
        <v>14.3</v>
      </c>
      <c r="AF1734">
        <f t="shared" si="275"/>
        <v>20100</v>
      </c>
      <c r="AG1734">
        <f t="shared" si="240"/>
        <v>40800</v>
      </c>
      <c r="AH1734">
        <f t="shared" si="276"/>
        <v>49.2</v>
      </c>
      <c r="AI1734">
        <f t="shared" si="276"/>
        <v>21.2</v>
      </c>
      <c r="AJ1734">
        <f t="shared" si="276"/>
        <v>19100</v>
      </c>
      <c r="AK1734">
        <f t="shared" si="241"/>
        <v>36500</v>
      </c>
      <c r="AL1734">
        <f t="shared" si="277"/>
        <v>52.400000000000006</v>
      </c>
      <c r="AM1734">
        <f t="shared" si="277"/>
        <v>21.7</v>
      </c>
      <c r="AN1734">
        <f t="shared" si="277"/>
        <v>21200</v>
      </c>
      <c r="AO1734">
        <f t="shared" si="242"/>
        <v>45800</v>
      </c>
      <c r="AP1734">
        <f t="shared" si="278"/>
        <v>46.5</v>
      </c>
      <c r="AQ1734">
        <f t="shared" si="278"/>
        <v>23.9</v>
      </c>
      <c r="AR1734">
        <f t="shared" si="278"/>
        <v>22400</v>
      </c>
      <c r="AS1734">
        <f t="shared" si="243"/>
        <v>49200</v>
      </c>
      <c r="AT1734">
        <f t="shared" si="279"/>
        <v>45.400000000000006</v>
      </c>
      <c r="AU1734">
        <f t="shared" si="279"/>
        <v>18.5</v>
      </c>
      <c r="AV1734">
        <f t="shared" si="279"/>
        <v>20400</v>
      </c>
      <c r="AW1734">
        <f t="shared" si="244"/>
        <v>47500</v>
      </c>
      <c r="AX1734">
        <f t="shared" si="280"/>
        <v>43.1</v>
      </c>
      <c r="AY1734">
        <f t="shared" si="280"/>
        <v>18.3</v>
      </c>
      <c r="AZ1734">
        <f t="shared" si="280"/>
        <v>22300</v>
      </c>
      <c r="BA1734">
        <f t="shared" si="245"/>
        <v>44500</v>
      </c>
      <c r="BB1734">
        <f t="shared" si="281"/>
        <v>49.899999999999991</v>
      </c>
      <c r="BC1734">
        <f t="shared" si="281"/>
        <v>24.4</v>
      </c>
      <c r="BD1734">
        <f t="shared" si="281"/>
        <v>20100</v>
      </c>
      <c r="BE1734">
        <f t="shared" si="246"/>
        <v>49500</v>
      </c>
      <c r="BF1734">
        <f t="shared" si="282"/>
        <v>40.599999999999994</v>
      </c>
      <c r="BG1734">
        <f t="shared" si="282"/>
        <v>19</v>
      </c>
      <c r="BH1734">
        <f t="shared" si="282"/>
        <v>21300</v>
      </c>
      <c r="BI1734">
        <f t="shared" si="247"/>
        <v>47300</v>
      </c>
      <c r="BJ1734">
        <f t="shared" si="283"/>
        <v>45</v>
      </c>
      <c r="BK1734">
        <f t="shared" si="283"/>
        <v>19.899999999999999</v>
      </c>
      <c r="BL1734">
        <f t="shared" si="283"/>
        <v>20200</v>
      </c>
      <c r="BM1734">
        <f t="shared" si="248"/>
        <v>45600</v>
      </c>
      <c r="BN1734">
        <f t="shared" si="284"/>
        <v>44.2</v>
      </c>
      <c r="BO1734">
        <f t="shared" si="284"/>
        <v>7.8</v>
      </c>
      <c r="BP1734">
        <f t="shared" si="284"/>
        <v>18900</v>
      </c>
      <c r="BQ1734">
        <f t="shared" si="249"/>
        <v>47800</v>
      </c>
      <c r="BR1734">
        <f t="shared" si="285"/>
        <v>39.4</v>
      </c>
      <c r="BS1734">
        <f t="shared" si="285"/>
        <v>0</v>
      </c>
      <c r="BT1734">
        <f t="shared" si="285"/>
        <v>23300</v>
      </c>
      <c r="BU1734">
        <f t="shared" si="250"/>
        <v>47100</v>
      </c>
      <c r="BV1734">
        <f t="shared" si="251"/>
        <v>49.4</v>
      </c>
    </row>
    <row r="1735" spans="1:74" x14ac:dyDescent="0.3">
      <c r="A1735" t="s">
        <v>346</v>
      </c>
      <c r="B1735" t="str">
        <f>VLOOKUP(A1735,'class and classification'!$A$1:$B$338,2,FALSE)</f>
        <v>Predominantly Rural</v>
      </c>
      <c r="C1735" t="str">
        <f>VLOOKUP(A1735,'class and classification'!$A$1:$C$338,3,FALSE)</f>
        <v>SD</v>
      </c>
      <c r="D1735">
        <f t="shared" si="232"/>
        <v>47700</v>
      </c>
      <c r="E1735">
        <f t="shared" si="233"/>
        <v>86100</v>
      </c>
      <c r="F1735">
        <f t="shared" si="269"/>
        <v>55.3</v>
      </c>
      <c r="G1735">
        <f t="shared" si="269"/>
        <v>13.3</v>
      </c>
      <c r="H1735">
        <f t="shared" si="269"/>
        <v>47800</v>
      </c>
      <c r="I1735">
        <f t="shared" si="234"/>
        <v>87000</v>
      </c>
      <c r="J1735">
        <f t="shared" si="270"/>
        <v>55</v>
      </c>
      <c r="K1735">
        <f t="shared" si="270"/>
        <v>13.2</v>
      </c>
      <c r="L1735">
        <f t="shared" si="270"/>
        <v>46400</v>
      </c>
      <c r="M1735">
        <f t="shared" si="235"/>
        <v>86400</v>
      </c>
      <c r="N1735">
        <f t="shared" si="271"/>
        <v>53.800000000000004</v>
      </c>
      <c r="O1735">
        <f t="shared" si="271"/>
        <v>16.2</v>
      </c>
      <c r="P1735">
        <f t="shared" si="271"/>
        <v>49200</v>
      </c>
      <c r="Q1735">
        <f t="shared" si="236"/>
        <v>85800</v>
      </c>
      <c r="R1735">
        <f t="shared" si="272"/>
        <v>57.5</v>
      </c>
      <c r="S1735">
        <f t="shared" si="272"/>
        <v>16.899999999999999</v>
      </c>
      <c r="T1735">
        <f t="shared" si="272"/>
        <v>53700</v>
      </c>
      <c r="U1735">
        <f t="shared" si="237"/>
        <v>87800</v>
      </c>
      <c r="V1735">
        <f t="shared" si="273"/>
        <v>61.099999999999994</v>
      </c>
      <c r="W1735">
        <f t="shared" si="273"/>
        <v>15.999999999999998</v>
      </c>
      <c r="X1735">
        <f t="shared" si="273"/>
        <v>50000</v>
      </c>
      <c r="Y1735">
        <f t="shared" si="238"/>
        <v>83800</v>
      </c>
      <c r="Z1735">
        <f t="shared" si="274"/>
        <v>59.8</v>
      </c>
      <c r="AA1735">
        <f t="shared" si="274"/>
        <v>17.5</v>
      </c>
      <c r="AB1735">
        <f t="shared" si="274"/>
        <v>47300</v>
      </c>
      <c r="AC1735">
        <f t="shared" si="239"/>
        <v>83600</v>
      </c>
      <c r="AD1735">
        <f t="shared" si="275"/>
        <v>56.7</v>
      </c>
      <c r="AE1735">
        <f t="shared" si="275"/>
        <v>17.7</v>
      </c>
      <c r="AF1735">
        <f t="shared" si="275"/>
        <v>48700</v>
      </c>
      <c r="AG1735">
        <f t="shared" si="240"/>
        <v>83300</v>
      </c>
      <c r="AH1735">
        <f t="shared" si="276"/>
        <v>58.399999999999991</v>
      </c>
      <c r="AI1735">
        <f t="shared" si="276"/>
        <v>17.700000000000003</v>
      </c>
      <c r="AJ1735">
        <f t="shared" si="276"/>
        <v>51400</v>
      </c>
      <c r="AK1735">
        <f t="shared" si="241"/>
        <v>89000</v>
      </c>
      <c r="AL1735">
        <f t="shared" si="277"/>
        <v>57.800000000000004</v>
      </c>
      <c r="AM1735">
        <f t="shared" si="277"/>
        <v>16.7</v>
      </c>
      <c r="AN1735">
        <f t="shared" si="277"/>
        <v>52300</v>
      </c>
      <c r="AO1735">
        <f t="shared" si="242"/>
        <v>88400</v>
      </c>
      <c r="AP1735">
        <f t="shared" si="278"/>
        <v>59.199999999999996</v>
      </c>
      <c r="AQ1735">
        <f t="shared" si="278"/>
        <v>17.5</v>
      </c>
      <c r="AR1735">
        <f t="shared" si="278"/>
        <v>48400</v>
      </c>
      <c r="AS1735">
        <f t="shared" si="243"/>
        <v>95100</v>
      </c>
      <c r="AT1735">
        <f t="shared" si="279"/>
        <v>51</v>
      </c>
      <c r="AU1735">
        <f t="shared" si="279"/>
        <v>15.9</v>
      </c>
      <c r="AV1735">
        <f t="shared" si="279"/>
        <v>47500</v>
      </c>
      <c r="AW1735">
        <f t="shared" si="244"/>
        <v>95800</v>
      </c>
      <c r="AX1735">
        <f t="shared" si="280"/>
        <v>49.5</v>
      </c>
      <c r="AY1735">
        <f t="shared" si="280"/>
        <v>16.399999999999999</v>
      </c>
      <c r="AZ1735">
        <f t="shared" si="280"/>
        <v>48600</v>
      </c>
      <c r="BA1735">
        <f t="shared" si="245"/>
        <v>89200</v>
      </c>
      <c r="BB1735">
        <f t="shared" si="281"/>
        <v>54.5</v>
      </c>
      <c r="BC1735">
        <f t="shared" si="281"/>
        <v>17.100000000000001</v>
      </c>
      <c r="BD1735">
        <f t="shared" si="281"/>
        <v>48100</v>
      </c>
      <c r="BE1735">
        <f t="shared" si="246"/>
        <v>88100</v>
      </c>
      <c r="BF1735">
        <f t="shared" si="282"/>
        <v>54.7</v>
      </c>
      <c r="BG1735">
        <f t="shared" si="282"/>
        <v>18</v>
      </c>
      <c r="BH1735">
        <f t="shared" si="282"/>
        <v>57900</v>
      </c>
      <c r="BI1735">
        <f t="shared" si="247"/>
        <v>94200</v>
      </c>
      <c r="BJ1735">
        <f t="shared" si="283"/>
        <v>61.5</v>
      </c>
      <c r="BK1735">
        <f t="shared" si="283"/>
        <v>20.2</v>
      </c>
      <c r="BL1735">
        <f t="shared" si="283"/>
        <v>53100</v>
      </c>
      <c r="BM1735">
        <f t="shared" si="248"/>
        <v>88600</v>
      </c>
      <c r="BN1735">
        <f t="shared" si="284"/>
        <v>59.800000000000004</v>
      </c>
      <c r="BO1735">
        <f t="shared" si="284"/>
        <v>19.2</v>
      </c>
      <c r="BP1735">
        <f t="shared" si="284"/>
        <v>53200</v>
      </c>
      <c r="BQ1735">
        <f t="shared" si="249"/>
        <v>87600</v>
      </c>
      <c r="BR1735">
        <f t="shared" si="285"/>
        <v>60.8</v>
      </c>
      <c r="BS1735">
        <f t="shared" si="285"/>
        <v>21.4</v>
      </c>
      <c r="BT1735">
        <f t="shared" si="285"/>
        <v>49900</v>
      </c>
      <c r="BU1735">
        <f t="shared" si="250"/>
        <v>87000</v>
      </c>
      <c r="BV1735">
        <f t="shared" si="251"/>
        <v>57.4</v>
      </c>
    </row>
    <row r="1736" spans="1:74" x14ac:dyDescent="0.3">
      <c r="A1736" t="s">
        <v>347</v>
      </c>
      <c r="B1736" t="str">
        <f>VLOOKUP(A1736,'class and classification'!$A$1:$B$338,2,FALSE)</f>
        <v>Predominantly Rural</v>
      </c>
      <c r="C1736" t="str">
        <f>VLOOKUP(A1736,'class and classification'!$A$1:$C$338,3,FALSE)</f>
        <v>SD</v>
      </c>
      <c r="D1736">
        <f t="shared" si="232"/>
        <v>47800</v>
      </c>
      <c r="E1736">
        <f t="shared" si="233"/>
        <v>74700</v>
      </c>
      <c r="F1736">
        <f t="shared" si="269"/>
        <v>64</v>
      </c>
      <c r="G1736">
        <f t="shared" si="269"/>
        <v>12.399999999999999</v>
      </c>
      <c r="H1736">
        <f t="shared" si="269"/>
        <v>48700</v>
      </c>
      <c r="I1736">
        <f t="shared" si="234"/>
        <v>75000</v>
      </c>
      <c r="J1736">
        <f t="shared" si="270"/>
        <v>64.8</v>
      </c>
      <c r="K1736">
        <f t="shared" si="270"/>
        <v>12.7</v>
      </c>
      <c r="L1736">
        <f t="shared" si="270"/>
        <v>44400</v>
      </c>
      <c r="M1736">
        <f t="shared" si="235"/>
        <v>73000</v>
      </c>
      <c r="N1736">
        <f t="shared" si="271"/>
        <v>60.8</v>
      </c>
      <c r="O1736">
        <f t="shared" si="271"/>
        <v>16.899999999999999</v>
      </c>
      <c r="P1736">
        <f t="shared" si="271"/>
        <v>47200</v>
      </c>
      <c r="Q1736">
        <f t="shared" si="236"/>
        <v>75200</v>
      </c>
      <c r="R1736">
        <f t="shared" si="272"/>
        <v>62.7</v>
      </c>
      <c r="S1736">
        <f t="shared" si="272"/>
        <v>16.2</v>
      </c>
      <c r="T1736">
        <f t="shared" si="272"/>
        <v>49900</v>
      </c>
      <c r="U1736">
        <f t="shared" si="237"/>
        <v>76300</v>
      </c>
      <c r="V1736">
        <f t="shared" si="273"/>
        <v>65.499999999999986</v>
      </c>
      <c r="W1736">
        <f t="shared" si="273"/>
        <v>16.599999999999998</v>
      </c>
      <c r="X1736">
        <f t="shared" si="273"/>
        <v>47300</v>
      </c>
      <c r="Y1736">
        <f t="shared" si="238"/>
        <v>74600</v>
      </c>
      <c r="Z1736">
        <f t="shared" si="274"/>
        <v>63.400000000000006</v>
      </c>
      <c r="AA1736">
        <f t="shared" si="274"/>
        <v>17.5</v>
      </c>
      <c r="AB1736">
        <f t="shared" si="274"/>
        <v>48400</v>
      </c>
      <c r="AC1736">
        <f t="shared" si="239"/>
        <v>75000</v>
      </c>
      <c r="AD1736">
        <f t="shared" si="275"/>
        <v>64.5</v>
      </c>
      <c r="AE1736">
        <f t="shared" si="275"/>
        <v>17.8</v>
      </c>
      <c r="AF1736">
        <f t="shared" si="275"/>
        <v>48200</v>
      </c>
      <c r="AG1736">
        <f t="shared" si="240"/>
        <v>80200</v>
      </c>
      <c r="AH1736">
        <f t="shared" si="276"/>
        <v>60.2</v>
      </c>
      <c r="AI1736">
        <f t="shared" si="276"/>
        <v>17</v>
      </c>
      <c r="AJ1736">
        <f t="shared" si="276"/>
        <v>49100</v>
      </c>
      <c r="AK1736">
        <f t="shared" si="241"/>
        <v>76200</v>
      </c>
      <c r="AL1736">
        <f t="shared" si="277"/>
        <v>64.5</v>
      </c>
      <c r="AM1736">
        <f t="shared" si="277"/>
        <v>18</v>
      </c>
      <c r="AN1736">
        <f t="shared" si="277"/>
        <v>50000</v>
      </c>
      <c r="AO1736">
        <f t="shared" si="242"/>
        <v>74300</v>
      </c>
      <c r="AP1736">
        <f t="shared" si="278"/>
        <v>67.400000000000006</v>
      </c>
      <c r="AQ1736">
        <f t="shared" si="278"/>
        <v>18.100000000000001</v>
      </c>
      <c r="AR1736">
        <f t="shared" si="278"/>
        <v>50800</v>
      </c>
      <c r="AS1736">
        <f t="shared" si="243"/>
        <v>77800</v>
      </c>
      <c r="AT1736">
        <f t="shared" si="279"/>
        <v>65.3</v>
      </c>
      <c r="AU1736">
        <f t="shared" si="279"/>
        <v>18.3</v>
      </c>
      <c r="AV1736">
        <f t="shared" si="279"/>
        <v>51000</v>
      </c>
      <c r="AW1736">
        <f t="shared" si="244"/>
        <v>80200</v>
      </c>
      <c r="AX1736">
        <f t="shared" si="280"/>
        <v>63.6</v>
      </c>
      <c r="AY1736">
        <f t="shared" si="280"/>
        <v>16.899999999999999</v>
      </c>
      <c r="AZ1736">
        <f t="shared" si="280"/>
        <v>55400</v>
      </c>
      <c r="BA1736">
        <f t="shared" si="245"/>
        <v>83800</v>
      </c>
      <c r="BB1736">
        <f t="shared" si="281"/>
        <v>66.099999999999994</v>
      </c>
      <c r="BC1736">
        <f t="shared" si="281"/>
        <v>17.8</v>
      </c>
      <c r="BD1736">
        <f t="shared" si="281"/>
        <v>57000</v>
      </c>
      <c r="BE1736">
        <f t="shared" si="246"/>
        <v>83300</v>
      </c>
      <c r="BF1736">
        <f t="shared" si="282"/>
        <v>68.400000000000006</v>
      </c>
      <c r="BG1736">
        <f t="shared" si="282"/>
        <v>18.399999999999999</v>
      </c>
      <c r="BH1736">
        <f t="shared" si="282"/>
        <v>58800</v>
      </c>
      <c r="BI1736">
        <f t="shared" si="247"/>
        <v>85600</v>
      </c>
      <c r="BJ1736">
        <f t="shared" si="283"/>
        <v>68.7</v>
      </c>
      <c r="BK1736">
        <f t="shared" si="283"/>
        <v>20.399999999999999</v>
      </c>
      <c r="BL1736">
        <f t="shared" si="283"/>
        <v>57900</v>
      </c>
      <c r="BM1736">
        <f t="shared" si="248"/>
        <v>83200</v>
      </c>
      <c r="BN1736">
        <f t="shared" si="284"/>
        <v>69.5</v>
      </c>
      <c r="BO1736">
        <f t="shared" si="284"/>
        <v>21.4</v>
      </c>
      <c r="BP1736">
        <f t="shared" si="284"/>
        <v>54800</v>
      </c>
      <c r="BQ1736">
        <f t="shared" si="249"/>
        <v>77500</v>
      </c>
      <c r="BR1736">
        <f t="shared" si="285"/>
        <v>70.7</v>
      </c>
      <c r="BS1736">
        <f t="shared" si="285"/>
        <v>21.200000000000003</v>
      </c>
      <c r="BT1736">
        <f t="shared" si="285"/>
        <v>56300</v>
      </c>
      <c r="BU1736">
        <f t="shared" si="250"/>
        <v>80000</v>
      </c>
      <c r="BV1736">
        <f t="shared" si="251"/>
        <v>70.2</v>
      </c>
    </row>
    <row r="1737" spans="1:74" x14ac:dyDescent="0.3">
      <c r="A1737" t="s">
        <v>348</v>
      </c>
      <c r="B1737" t="str">
        <f>VLOOKUP(A1737,'class and classification'!$A$1:$B$338,2,FALSE)</f>
        <v>Predominantly Urban</v>
      </c>
      <c r="C1737" t="str">
        <f>VLOOKUP(A1737,'class and classification'!$A$1:$C$338,3,FALSE)</f>
        <v>SD</v>
      </c>
      <c r="D1737">
        <f t="shared" si="232"/>
        <v>39100</v>
      </c>
      <c r="E1737">
        <f t="shared" si="233"/>
        <v>79800</v>
      </c>
      <c r="F1737">
        <f t="shared" si="269"/>
        <v>48.9</v>
      </c>
      <c r="G1737">
        <f t="shared" si="269"/>
        <v>12</v>
      </c>
      <c r="H1737">
        <f t="shared" si="269"/>
        <v>41400</v>
      </c>
      <c r="I1737">
        <f t="shared" si="234"/>
        <v>83400</v>
      </c>
      <c r="J1737">
        <f t="shared" si="270"/>
        <v>49.7</v>
      </c>
      <c r="K1737">
        <f t="shared" si="270"/>
        <v>13.2</v>
      </c>
      <c r="L1737">
        <f t="shared" si="270"/>
        <v>39700</v>
      </c>
      <c r="M1737">
        <f t="shared" si="235"/>
        <v>83800</v>
      </c>
      <c r="N1737">
        <f t="shared" si="271"/>
        <v>47.5</v>
      </c>
      <c r="O1737">
        <f t="shared" si="271"/>
        <v>16.399999999999999</v>
      </c>
      <c r="P1737">
        <f t="shared" si="271"/>
        <v>39800</v>
      </c>
      <c r="Q1737">
        <f t="shared" si="236"/>
        <v>86400</v>
      </c>
      <c r="R1737">
        <f t="shared" si="272"/>
        <v>46.099999999999994</v>
      </c>
      <c r="S1737">
        <f t="shared" si="272"/>
        <v>16.600000000000001</v>
      </c>
      <c r="T1737">
        <f t="shared" si="272"/>
        <v>41500</v>
      </c>
      <c r="U1737">
        <f t="shared" si="237"/>
        <v>83000</v>
      </c>
      <c r="V1737">
        <f t="shared" si="273"/>
        <v>50</v>
      </c>
      <c r="W1737">
        <f t="shared" si="273"/>
        <v>16.8</v>
      </c>
      <c r="X1737">
        <f t="shared" si="273"/>
        <v>43400</v>
      </c>
      <c r="Y1737">
        <f t="shared" si="238"/>
        <v>82000</v>
      </c>
      <c r="Z1737">
        <f t="shared" si="274"/>
        <v>53</v>
      </c>
      <c r="AA1737">
        <f t="shared" si="274"/>
        <v>17.600000000000001</v>
      </c>
      <c r="AB1737">
        <f t="shared" si="274"/>
        <v>39100</v>
      </c>
      <c r="AC1737">
        <f t="shared" si="239"/>
        <v>79800</v>
      </c>
      <c r="AD1737">
        <f t="shared" si="275"/>
        <v>49</v>
      </c>
      <c r="AE1737">
        <f t="shared" si="275"/>
        <v>17.600000000000001</v>
      </c>
      <c r="AF1737">
        <f t="shared" si="275"/>
        <v>37100</v>
      </c>
      <c r="AG1737">
        <f t="shared" si="240"/>
        <v>82300</v>
      </c>
      <c r="AH1737">
        <f t="shared" si="276"/>
        <v>44.899999999999991</v>
      </c>
      <c r="AI1737">
        <f t="shared" si="276"/>
        <v>18.099999999999998</v>
      </c>
      <c r="AJ1737">
        <f t="shared" si="276"/>
        <v>46900</v>
      </c>
      <c r="AK1737">
        <f t="shared" si="241"/>
        <v>86400</v>
      </c>
      <c r="AL1737">
        <f t="shared" si="277"/>
        <v>54.3</v>
      </c>
      <c r="AM1737">
        <f t="shared" si="277"/>
        <v>20.5</v>
      </c>
      <c r="AN1737">
        <f t="shared" si="277"/>
        <v>42100</v>
      </c>
      <c r="AO1737">
        <f t="shared" si="242"/>
        <v>81600</v>
      </c>
      <c r="AP1737">
        <f t="shared" si="278"/>
        <v>51.7</v>
      </c>
      <c r="AQ1737">
        <f t="shared" si="278"/>
        <v>17.400000000000002</v>
      </c>
      <c r="AR1737">
        <f t="shared" si="278"/>
        <v>46200</v>
      </c>
      <c r="AS1737">
        <f t="shared" si="243"/>
        <v>86500</v>
      </c>
      <c r="AT1737">
        <f t="shared" si="279"/>
        <v>53.4</v>
      </c>
      <c r="AU1737">
        <f t="shared" si="279"/>
        <v>19.599999999999998</v>
      </c>
      <c r="AV1737">
        <f t="shared" si="279"/>
        <v>48500</v>
      </c>
      <c r="AW1737">
        <f t="shared" si="244"/>
        <v>89000</v>
      </c>
      <c r="AX1737">
        <f t="shared" si="280"/>
        <v>54.599999999999994</v>
      </c>
      <c r="AY1737">
        <f t="shared" si="280"/>
        <v>20</v>
      </c>
      <c r="AZ1737">
        <f t="shared" si="280"/>
        <v>51300</v>
      </c>
      <c r="BA1737">
        <f t="shared" si="245"/>
        <v>89200</v>
      </c>
      <c r="BB1737">
        <f t="shared" si="281"/>
        <v>57.400000000000006</v>
      </c>
      <c r="BC1737">
        <f t="shared" si="281"/>
        <v>20</v>
      </c>
      <c r="BD1737">
        <f t="shared" si="281"/>
        <v>52200</v>
      </c>
      <c r="BE1737">
        <f t="shared" si="246"/>
        <v>88300</v>
      </c>
      <c r="BF1737">
        <f t="shared" si="282"/>
        <v>59</v>
      </c>
      <c r="BG1737">
        <f t="shared" si="282"/>
        <v>22.099999999999998</v>
      </c>
      <c r="BH1737">
        <f t="shared" si="282"/>
        <v>46400</v>
      </c>
      <c r="BI1737">
        <f t="shared" si="247"/>
        <v>86700</v>
      </c>
      <c r="BJ1737">
        <f t="shared" si="283"/>
        <v>53.5</v>
      </c>
      <c r="BK1737">
        <f t="shared" si="283"/>
        <v>20</v>
      </c>
      <c r="BL1737">
        <f t="shared" si="283"/>
        <v>47100</v>
      </c>
      <c r="BM1737">
        <f t="shared" si="248"/>
        <v>91500</v>
      </c>
      <c r="BN1737">
        <f t="shared" si="284"/>
        <v>51.499999999999993</v>
      </c>
      <c r="BO1737">
        <f t="shared" si="284"/>
        <v>18.899999999999999</v>
      </c>
      <c r="BP1737">
        <f t="shared" si="284"/>
        <v>46600</v>
      </c>
      <c r="BQ1737">
        <f t="shared" si="249"/>
        <v>90800</v>
      </c>
      <c r="BR1737">
        <f t="shared" si="285"/>
        <v>51.4</v>
      </c>
      <c r="BS1737">
        <f t="shared" si="285"/>
        <v>20.6</v>
      </c>
      <c r="BT1737">
        <f t="shared" si="285"/>
        <v>52500</v>
      </c>
      <c r="BU1737">
        <f t="shared" si="250"/>
        <v>94100</v>
      </c>
      <c r="BV1737">
        <f t="shared" si="251"/>
        <v>55.8</v>
      </c>
    </row>
    <row r="1738" spans="1:74" x14ac:dyDescent="0.3">
      <c r="A1738" t="s">
        <v>349</v>
      </c>
      <c r="B1738" t="str">
        <f>VLOOKUP(A1738,'class and classification'!$A$1:$B$338,2,FALSE)</f>
        <v>Predominantly Rural</v>
      </c>
      <c r="C1738" t="str">
        <f>VLOOKUP(A1738,'class and classification'!$A$1:$C$338,3,FALSE)</f>
        <v>SD</v>
      </c>
      <c r="D1738">
        <f t="shared" si="232"/>
        <v>36900</v>
      </c>
      <c r="E1738">
        <f t="shared" si="233"/>
        <v>68800</v>
      </c>
      <c r="F1738">
        <f t="shared" si="269"/>
        <v>53.800000000000004</v>
      </c>
      <c r="G1738">
        <f t="shared" si="269"/>
        <v>13</v>
      </c>
      <c r="H1738">
        <f t="shared" si="269"/>
        <v>38100</v>
      </c>
      <c r="I1738">
        <f t="shared" si="234"/>
        <v>73500</v>
      </c>
      <c r="J1738">
        <f t="shared" si="270"/>
        <v>51.8</v>
      </c>
      <c r="K1738">
        <f t="shared" si="270"/>
        <v>12.3</v>
      </c>
      <c r="L1738">
        <f t="shared" si="270"/>
        <v>39200</v>
      </c>
      <c r="M1738">
        <f t="shared" si="235"/>
        <v>72800</v>
      </c>
      <c r="N1738">
        <f t="shared" si="271"/>
        <v>53.9</v>
      </c>
      <c r="O1738">
        <f t="shared" si="271"/>
        <v>17.7</v>
      </c>
      <c r="P1738">
        <f t="shared" si="271"/>
        <v>37500</v>
      </c>
      <c r="Q1738">
        <f t="shared" si="236"/>
        <v>70300</v>
      </c>
      <c r="R1738">
        <f t="shared" si="272"/>
        <v>53.400000000000006</v>
      </c>
      <c r="S1738">
        <f t="shared" si="272"/>
        <v>17.600000000000001</v>
      </c>
      <c r="T1738">
        <f t="shared" si="272"/>
        <v>36100</v>
      </c>
      <c r="U1738">
        <f t="shared" si="237"/>
        <v>67400</v>
      </c>
      <c r="V1738">
        <f t="shared" si="273"/>
        <v>53.5</v>
      </c>
      <c r="W1738">
        <f t="shared" si="273"/>
        <v>17.7</v>
      </c>
      <c r="X1738">
        <f t="shared" si="273"/>
        <v>36200</v>
      </c>
      <c r="Y1738">
        <f t="shared" si="238"/>
        <v>70200</v>
      </c>
      <c r="Z1738">
        <f t="shared" si="274"/>
        <v>51.5</v>
      </c>
      <c r="AA1738">
        <f t="shared" si="274"/>
        <v>18.5</v>
      </c>
      <c r="AB1738">
        <f t="shared" si="274"/>
        <v>33600</v>
      </c>
      <c r="AC1738">
        <f t="shared" si="239"/>
        <v>73900</v>
      </c>
      <c r="AD1738">
        <f t="shared" si="275"/>
        <v>45.4</v>
      </c>
      <c r="AE1738">
        <f t="shared" si="275"/>
        <v>18</v>
      </c>
      <c r="AF1738">
        <f t="shared" si="275"/>
        <v>38900</v>
      </c>
      <c r="AG1738">
        <f t="shared" si="240"/>
        <v>73800</v>
      </c>
      <c r="AH1738">
        <f t="shared" si="276"/>
        <v>52.5</v>
      </c>
      <c r="AI1738">
        <f t="shared" si="276"/>
        <v>18.100000000000001</v>
      </c>
      <c r="AJ1738">
        <f t="shared" si="276"/>
        <v>36800</v>
      </c>
      <c r="AK1738">
        <f t="shared" si="241"/>
        <v>69200</v>
      </c>
      <c r="AL1738">
        <f t="shared" si="277"/>
        <v>53.300000000000004</v>
      </c>
      <c r="AM1738">
        <f t="shared" si="277"/>
        <v>19.799999999999997</v>
      </c>
      <c r="AN1738">
        <f t="shared" si="277"/>
        <v>36500</v>
      </c>
      <c r="AO1738">
        <f t="shared" si="242"/>
        <v>68500</v>
      </c>
      <c r="AP1738">
        <f t="shared" si="278"/>
        <v>53.3</v>
      </c>
      <c r="AQ1738">
        <f t="shared" si="278"/>
        <v>19.900000000000002</v>
      </c>
      <c r="AR1738">
        <f t="shared" si="278"/>
        <v>37900</v>
      </c>
      <c r="AS1738">
        <f t="shared" si="243"/>
        <v>71300</v>
      </c>
      <c r="AT1738">
        <f t="shared" si="279"/>
        <v>53.199999999999996</v>
      </c>
      <c r="AU1738">
        <f t="shared" si="279"/>
        <v>20.6</v>
      </c>
      <c r="AV1738">
        <f t="shared" si="279"/>
        <v>40100</v>
      </c>
      <c r="AW1738">
        <f t="shared" si="244"/>
        <v>78600</v>
      </c>
      <c r="AX1738">
        <f t="shared" si="280"/>
        <v>50.8</v>
      </c>
      <c r="AY1738">
        <f t="shared" si="280"/>
        <v>18.399999999999999</v>
      </c>
      <c r="AZ1738">
        <f t="shared" si="280"/>
        <v>42000</v>
      </c>
      <c r="BA1738">
        <f t="shared" si="245"/>
        <v>74700</v>
      </c>
      <c r="BB1738">
        <f t="shared" si="281"/>
        <v>56.1</v>
      </c>
      <c r="BC1738">
        <f t="shared" si="281"/>
        <v>20.2</v>
      </c>
      <c r="BD1738">
        <f t="shared" si="281"/>
        <v>40800</v>
      </c>
      <c r="BE1738">
        <f t="shared" si="246"/>
        <v>80400</v>
      </c>
      <c r="BF1738">
        <f t="shared" si="282"/>
        <v>50.7</v>
      </c>
      <c r="BG1738">
        <f t="shared" si="282"/>
        <v>18.799999999999997</v>
      </c>
      <c r="BH1738">
        <f t="shared" si="282"/>
        <v>47600</v>
      </c>
      <c r="BI1738">
        <f t="shared" si="247"/>
        <v>80200</v>
      </c>
      <c r="BJ1738">
        <f t="shared" si="283"/>
        <v>59.5</v>
      </c>
      <c r="BK1738">
        <f t="shared" si="283"/>
        <v>22</v>
      </c>
      <c r="BL1738">
        <f t="shared" si="283"/>
        <v>48500</v>
      </c>
      <c r="BM1738">
        <f t="shared" si="248"/>
        <v>75700</v>
      </c>
      <c r="BN1738">
        <f t="shared" si="284"/>
        <v>64.099999999999994</v>
      </c>
      <c r="BO1738">
        <f t="shared" si="284"/>
        <v>23.700000000000003</v>
      </c>
      <c r="BP1738">
        <f t="shared" si="284"/>
        <v>44100</v>
      </c>
      <c r="BQ1738">
        <f t="shared" si="249"/>
        <v>81200</v>
      </c>
      <c r="BR1738">
        <f t="shared" si="285"/>
        <v>54.4</v>
      </c>
      <c r="BS1738">
        <f t="shared" si="285"/>
        <v>22.5</v>
      </c>
      <c r="BT1738">
        <f t="shared" si="285"/>
        <v>47600</v>
      </c>
      <c r="BU1738">
        <f t="shared" si="250"/>
        <v>85800</v>
      </c>
      <c r="BV1738">
        <f t="shared" si="251"/>
        <v>55.3</v>
      </c>
    </row>
    <row r="1739" spans="1:74" x14ac:dyDescent="0.3">
      <c r="A1739" t="s">
        <v>350</v>
      </c>
      <c r="B1739" t="str">
        <f>VLOOKUP(A1739,'class and classification'!$A$1:$B$338,2,FALSE)</f>
        <v>Urban with Significant Rural</v>
      </c>
      <c r="C1739" t="str">
        <f>VLOOKUP(A1739,'class and classification'!$A$1:$C$338,3,FALSE)</f>
        <v>SD</v>
      </c>
      <c r="D1739">
        <f t="shared" si="232"/>
        <v>21000</v>
      </c>
      <c r="E1739">
        <f t="shared" si="233"/>
        <v>34300</v>
      </c>
      <c r="F1739">
        <f t="shared" si="269"/>
        <v>61.2</v>
      </c>
      <c r="G1739">
        <f t="shared" si="269"/>
        <v>12.4</v>
      </c>
      <c r="H1739">
        <f t="shared" si="269"/>
        <v>22300</v>
      </c>
      <c r="I1739">
        <f t="shared" si="234"/>
        <v>34100</v>
      </c>
      <c r="J1739">
        <f t="shared" si="270"/>
        <v>65.7</v>
      </c>
      <c r="K1739">
        <f t="shared" si="270"/>
        <v>15.299999999999999</v>
      </c>
      <c r="L1739">
        <f t="shared" si="270"/>
        <v>20200</v>
      </c>
      <c r="M1739">
        <f t="shared" si="235"/>
        <v>31800</v>
      </c>
      <c r="N1739">
        <f t="shared" si="271"/>
        <v>63.5</v>
      </c>
      <c r="O1739">
        <f t="shared" si="271"/>
        <v>24.9</v>
      </c>
      <c r="P1739">
        <f t="shared" si="271"/>
        <v>22000</v>
      </c>
      <c r="Q1739">
        <f t="shared" si="236"/>
        <v>32400</v>
      </c>
      <c r="R1739">
        <f t="shared" si="272"/>
        <v>67.599999999999994</v>
      </c>
      <c r="S1739">
        <f t="shared" si="272"/>
        <v>27.299999999999997</v>
      </c>
      <c r="T1739">
        <f t="shared" si="272"/>
        <v>21000</v>
      </c>
      <c r="U1739">
        <f t="shared" si="237"/>
        <v>33300</v>
      </c>
      <c r="V1739">
        <f t="shared" si="273"/>
        <v>63.4</v>
      </c>
      <c r="W1739">
        <f t="shared" si="273"/>
        <v>23.7</v>
      </c>
      <c r="X1739">
        <f t="shared" si="273"/>
        <v>22100</v>
      </c>
      <c r="Y1739">
        <f t="shared" si="238"/>
        <v>39500</v>
      </c>
      <c r="Z1739">
        <f t="shared" si="274"/>
        <v>55.7</v>
      </c>
      <c r="AA1739">
        <f t="shared" si="274"/>
        <v>27.400000000000002</v>
      </c>
      <c r="AB1739">
        <f t="shared" si="274"/>
        <v>20200</v>
      </c>
      <c r="AC1739">
        <f t="shared" si="239"/>
        <v>36200</v>
      </c>
      <c r="AD1739">
        <f t="shared" si="275"/>
        <v>55.7</v>
      </c>
      <c r="AE1739">
        <f t="shared" si="275"/>
        <v>20.9</v>
      </c>
      <c r="AF1739">
        <f t="shared" si="275"/>
        <v>25000</v>
      </c>
      <c r="AG1739">
        <f t="shared" si="240"/>
        <v>40600</v>
      </c>
      <c r="AH1739">
        <f t="shared" si="276"/>
        <v>61.599999999999994</v>
      </c>
      <c r="AI1739">
        <f t="shared" si="276"/>
        <v>23.1</v>
      </c>
      <c r="AJ1739">
        <f t="shared" si="276"/>
        <v>21900</v>
      </c>
      <c r="AK1739">
        <f t="shared" si="241"/>
        <v>38600</v>
      </c>
      <c r="AL1739">
        <f t="shared" si="277"/>
        <v>57.1</v>
      </c>
      <c r="AM1739">
        <f t="shared" si="277"/>
        <v>16.899999999999999</v>
      </c>
      <c r="AN1739">
        <f t="shared" si="277"/>
        <v>22000</v>
      </c>
      <c r="AO1739">
        <f t="shared" si="242"/>
        <v>41000</v>
      </c>
      <c r="AP1739">
        <f t="shared" si="278"/>
        <v>53.6</v>
      </c>
      <c r="AQ1739">
        <f t="shared" si="278"/>
        <v>18.200000000000003</v>
      </c>
      <c r="AR1739">
        <f t="shared" si="278"/>
        <v>26200</v>
      </c>
      <c r="AS1739">
        <f t="shared" si="243"/>
        <v>39200</v>
      </c>
      <c r="AT1739">
        <f t="shared" si="279"/>
        <v>66.599999999999994</v>
      </c>
      <c r="AU1739">
        <f t="shared" si="279"/>
        <v>25.4</v>
      </c>
      <c r="AV1739">
        <f t="shared" si="279"/>
        <v>27000</v>
      </c>
      <c r="AW1739">
        <f t="shared" si="244"/>
        <v>39400</v>
      </c>
      <c r="AX1739">
        <f t="shared" si="280"/>
        <v>68.599999999999994</v>
      </c>
      <c r="AY1739">
        <f t="shared" si="280"/>
        <v>28</v>
      </c>
      <c r="AZ1739">
        <f t="shared" si="280"/>
        <v>25100</v>
      </c>
      <c r="BA1739">
        <f t="shared" si="245"/>
        <v>34700</v>
      </c>
      <c r="BB1739">
        <f t="shared" si="281"/>
        <v>72.199999999999989</v>
      </c>
      <c r="BC1739">
        <f t="shared" si="281"/>
        <v>24.1</v>
      </c>
      <c r="BD1739">
        <f t="shared" si="281"/>
        <v>25500</v>
      </c>
      <c r="BE1739">
        <f t="shared" si="246"/>
        <v>36900</v>
      </c>
      <c r="BF1739">
        <f t="shared" si="282"/>
        <v>68.699999999999989</v>
      </c>
      <c r="BG1739">
        <f t="shared" si="282"/>
        <v>27.299999999999997</v>
      </c>
      <c r="BH1739">
        <f t="shared" si="282"/>
        <v>25600</v>
      </c>
      <c r="BI1739">
        <f t="shared" si="247"/>
        <v>34400</v>
      </c>
      <c r="BJ1739">
        <f t="shared" si="283"/>
        <v>74.399999999999991</v>
      </c>
      <c r="BK1739">
        <f t="shared" si="283"/>
        <v>31.1</v>
      </c>
      <c r="BL1739">
        <f t="shared" si="283"/>
        <v>32700</v>
      </c>
      <c r="BM1739">
        <f t="shared" si="248"/>
        <v>41100</v>
      </c>
      <c r="BN1739">
        <f t="shared" si="284"/>
        <v>79.2</v>
      </c>
      <c r="BO1739">
        <f t="shared" si="284"/>
        <v>29.6</v>
      </c>
      <c r="BP1739">
        <f t="shared" si="284"/>
        <v>15900</v>
      </c>
      <c r="BQ1739">
        <f t="shared" si="249"/>
        <v>30100</v>
      </c>
      <c r="BR1739">
        <f t="shared" si="285"/>
        <v>52.800000000000004</v>
      </c>
      <c r="BS1739">
        <f t="shared" si="285"/>
        <v>0</v>
      </c>
      <c r="BT1739">
        <f t="shared" si="285"/>
        <v>21500</v>
      </c>
      <c r="BU1739">
        <f t="shared" si="250"/>
        <v>38500</v>
      </c>
      <c r="BV1739">
        <f t="shared" si="251"/>
        <v>55.7</v>
      </c>
    </row>
    <row r="1740" spans="1:74" x14ac:dyDescent="0.3">
      <c r="A1740" t="s">
        <v>351</v>
      </c>
      <c r="B1740" t="str">
        <f>VLOOKUP(A1740,'class and classification'!$A$1:$B$338,2,FALSE)</f>
        <v>Predominantly Urban</v>
      </c>
      <c r="C1740" t="str">
        <f>VLOOKUP(A1740,'class and classification'!$A$1:$C$338,3,FALSE)</f>
        <v>SD</v>
      </c>
      <c r="D1740">
        <f t="shared" si="232"/>
        <v>20000</v>
      </c>
      <c r="E1740">
        <f t="shared" si="233"/>
        <v>43600</v>
      </c>
      <c r="F1740">
        <f t="shared" si="269"/>
        <v>46.099999999999994</v>
      </c>
      <c r="G1740">
        <f t="shared" si="269"/>
        <v>11.399999999999999</v>
      </c>
      <c r="H1740">
        <f t="shared" si="269"/>
        <v>22300</v>
      </c>
      <c r="I1740">
        <f t="shared" si="234"/>
        <v>43200</v>
      </c>
      <c r="J1740">
        <f t="shared" si="270"/>
        <v>51.699999999999996</v>
      </c>
      <c r="K1740">
        <f t="shared" si="270"/>
        <v>13.3</v>
      </c>
      <c r="L1740">
        <f t="shared" si="270"/>
        <v>19800</v>
      </c>
      <c r="M1740">
        <f t="shared" si="235"/>
        <v>42100</v>
      </c>
      <c r="N1740">
        <f t="shared" si="271"/>
        <v>46.900000000000006</v>
      </c>
      <c r="O1740">
        <f t="shared" si="271"/>
        <v>19.8</v>
      </c>
      <c r="P1740">
        <f t="shared" si="271"/>
        <v>19800</v>
      </c>
      <c r="Q1740">
        <f t="shared" si="236"/>
        <v>42800</v>
      </c>
      <c r="R1740">
        <f t="shared" si="272"/>
        <v>46.2</v>
      </c>
      <c r="S1740">
        <f t="shared" si="272"/>
        <v>18.3</v>
      </c>
      <c r="T1740">
        <f t="shared" si="272"/>
        <v>21100</v>
      </c>
      <c r="U1740">
        <f t="shared" si="237"/>
        <v>41300</v>
      </c>
      <c r="V1740">
        <f t="shared" si="273"/>
        <v>51.3</v>
      </c>
      <c r="W1740">
        <f t="shared" si="273"/>
        <v>16</v>
      </c>
      <c r="X1740">
        <f t="shared" si="273"/>
        <v>19700</v>
      </c>
      <c r="Y1740">
        <f t="shared" si="238"/>
        <v>39700</v>
      </c>
      <c r="Z1740">
        <f t="shared" si="274"/>
        <v>49.5</v>
      </c>
      <c r="AA1740">
        <f t="shared" si="274"/>
        <v>26.5</v>
      </c>
      <c r="AB1740">
        <f t="shared" si="274"/>
        <v>20800</v>
      </c>
      <c r="AC1740">
        <f t="shared" si="239"/>
        <v>40500</v>
      </c>
      <c r="AD1740">
        <f t="shared" si="275"/>
        <v>51.6</v>
      </c>
      <c r="AE1740">
        <f t="shared" si="275"/>
        <v>24</v>
      </c>
      <c r="AF1740">
        <f t="shared" si="275"/>
        <v>20800</v>
      </c>
      <c r="AG1740">
        <f t="shared" si="240"/>
        <v>39200</v>
      </c>
      <c r="AH1740">
        <f t="shared" si="276"/>
        <v>53.3</v>
      </c>
      <c r="AI1740">
        <f t="shared" si="276"/>
        <v>24.200000000000003</v>
      </c>
      <c r="AJ1740">
        <f t="shared" si="276"/>
        <v>22600</v>
      </c>
      <c r="AK1740">
        <f t="shared" si="241"/>
        <v>39800</v>
      </c>
      <c r="AL1740">
        <f t="shared" si="277"/>
        <v>56.699999999999996</v>
      </c>
      <c r="AM1740">
        <f t="shared" si="277"/>
        <v>23.6</v>
      </c>
      <c r="AN1740">
        <f t="shared" si="277"/>
        <v>20000</v>
      </c>
      <c r="AO1740">
        <f t="shared" si="242"/>
        <v>42400</v>
      </c>
      <c r="AP1740">
        <f t="shared" si="278"/>
        <v>47.400000000000006</v>
      </c>
      <c r="AQ1740">
        <f t="shared" si="278"/>
        <v>19.399999999999999</v>
      </c>
      <c r="AR1740">
        <f t="shared" si="278"/>
        <v>21200</v>
      </c>
      <c r="AS1740">
        <f t="shared" si="243"/>
        <v>39600</v>
      </c>
      <c r="AT1740">
        <f t="shared" si="279"/>
        <v>53.7</v>
      </c>
      <c r="AU1740">
        <f t="shared" si="279"/>
        <v>16.2</v>
      </c>
      <c r="AV1740">
        <f t="shared" si="279"/>
        <v>26300</v>
      </c>
      <c r="AW1740">
        <f t="shared" si="244"/>
        <v>45400</v>
      </c>
      <c r="AX1740">
        <f t="shared" si="280"/>
        <v>57.8</v>
      </c>
      <c r="AY1740">
        <f t="shared" si="280"/>
        <v>9.4</v>
      </c>
      <c r="AZ1740">
        <f t="shared" si="280"/>
        <v>21800</v>
      </c>
      <c r="BA1740">
        <f t="shared" si="245"/>
        <v>41700</v>
      </c>
      <c r="BB1740">
        <f t="shared" si="281"/>
        <v>52.3</v>
      </c>
      <c r="BC1740">
        <f t="shared" si="281"/>
        <v>9.6</v>
      </c>
      <c r="BD1740">
        <f t="shared" si="281"/>
        <v>21900</v>
      </c>
      <c r="BE1740">
        <f t="shared" si="246"/>
        <v>43600</v>
      </c>
      <c r="BF1740">
        <f t="shared" si="282"/>
        <v>50.100000000000009</v>
      </c>
      <c r="BG1740">
        <f t="shared" si="282"/>
        <v>22.7</v>
      </c>
      <c r="BH1740">
        <f t="shared" si="282"/>
        <v>20700</v>
      </c>
      <c r="BI1740">
        <f t="shared" si="247"/>
        <v>46600</v>
      </c>
      <c r="BJ1740">
        <f t="shared" si="283"/>
        <v>44.1</v>
      </c>
      <c r="BK1740">
        <f t="shared" si="283"/>
        <v>14.3</v>
      </c>
      <c r="BL1740">
        <f t="shared" si="283"/>
        <v>23200</v>
      </c>
      <c r="BM1740">
        <f t="shared" si="248"/>
        <v>45800</v>
      </c>
      <c r="BN1740">
        <f t="shared" si="284"/>
        <v>50.5</v>
      </c>
      <c r="BO1740">
        <f t="shared" si="284"/>
        <v>16.899999999999999</v>
      </c>
      <c r="BP1740">
        <f t="shared" si="284"/>
        <v>25300</v>
      </c>
      <c r="BQ1740">
        <f t="shared" si="249"/>
        <v>43600</v>
      </c>
      <c r="BR1740">
        <f t="shared" si="285"/>
        <v>58.099999999999994</v>
      </c>
      <c r="BS1740">
        <f t="shared" si="285"/>
        <v>24</v>
      </c>
      <c r="BT1740">
        <f t="shared" si="285"/>
        <v>21100</v>
      </c>
      <c r="BU1740">
        <f t="shared" si="250"/>
        <v>40700</v>
      </c>
      <c r="BV1740">
        <f t="shared" si="251"/>
        <v>51.8</v>
      </c>
    </row>
    <row r="1741" spans="1:74" x14ac:dyDescent="0.3">
      <c r="A1741" t="s">
        <v>352</v>
      </c>
      <c r="B1741" t="str">
        <f>VLOOKUP(A1741,'class and classification'!$A$1:$B$338,2,FALSE)</f>
        <v>Predominantly Urban</v>
      </c>
      <c r="C1741" t="str">
        <f>VLOOKUP(A1741,'class and classification'!$A$1:$C$338,3,FALSE)</f>
        <v>SD</v>
      </c>
      <c r="D1741">
        <f t="shared" si="232"/>
        <v>46900</v>
      </c>
      <c r="E1741">
        <f t="shared" si="233"/>
        <v>84800</v>
      </c>
      <c r="F1741">
        <f t="shared" si="269"/>
        <v>55.5</v>
      </c>
      <c r="G1741">
        <f t="shared" si="269"/>
        <v>11.899999999999999</v>
      </c>
      <c r="H1741">
        <f t="shared" si="269"/>
        <v>49400</v>
      </c>
      <c r="I1741">
        <f t="shared" si="234"/>
        <v>84700</v>
      </c>
      <c r="J1741">
        <f t="shared" si="270"/>
        <v>58.3</v>
      </c>
      <c r="K1741">
        <f t="shared" si="270"/>
        <v>13.399999999999999</v>
      </c>
      <c r="L1741">
        <f t="shared" si="270"/>
        <v>46300</v>
      </c>
      <c r="M1741">
        <f t="shared" si="235"/>
        <v>86700</v>
      </c>
      <c r="N1741">
        <f t="shared" si="271"/>
        <v>53.4</v>
      </c>
      <c r="O1741">
        <f t="shared" si="271"/>
        <v>16</v>
      </c>
      <c r="P1741">
        <f t="shared" si="271"/>
        <v>51200</v>
      </c>
      <c r="Q1741">
        <f t="shared" si="236"/>
        <v>87100</v>
      </c>
      <c r="R1741">
        <f t="shared" si="272"/>
        <v>58.7</v>
      </c>
      <c r="S1741">
        <f t="shared" si="272"/>
        <v>16.899999999999999</v>
      </c>
      <c r="T1741">
        <f t="shared" si="272"/>
        <v>47200</v>
      </c>
      <c r="U1741">
        <f t="shared" si="237"/>
        <v>86600</v>
      </c>
      <c r="V1741">
        <f t="shared" si="273"/>
        <v>54.4</v>
      </c>
      <c r="W1741">
        <f t="shared" si="273"/>
        <v>17.399999999999999</v>
      </c>
      <c r="X1741">
        <f t="shared" si="273"/>
        <v>46900</v>
      </c>
      <c r="Y1741">
        <f t="shared" si="238"/>
        <v>84100</v>
      </c>
      <c r="Z1741">
        <f t="shared" si="274"/>
        <v>55.9</v>
      </c>
      <c r="AA1741">
        <f t="shared" si="274"/>
        <v>16.099999999999998</v>
      </c>
      <c r="AB1741">
        <f t="shared" si="274"/>
        <v>44900</v>
      </c>
      <c r="AC1741">
        <f t="shared" si="239"/>
        <v>83000</v>
      </c>
      <c r="AD1741">
        <f t="shared" si="275"/>
        <v>54.2</v>
      </c>
      <c r="AE1741">
        <f t="shared" si="275"/>
        <v>15.9</v>
      </c>
      <c r="AF1741">
        <f t="shared" si="275"/>
        <v>51900</v>
      </c>
      <c r="AG1741">
        <f t="shared" si="240"/>
        <v>82200</v>
      </c>
      <c r="AH1741">
        <f t="shared" si="276"/>
        <v>63.1</v>
      </c>
      <c r="AI1741">
        <f t="shared" si="276"/>
        <v>17.899999999999999</v>
      </c>
      <c r="AJ1741">
        <f t="shared" si="276"/>
        <v>52600</v>
      </c>
      <c r="AK1741">
        <f t="shared" si="241"/>
        <v>86800</v>
      </c>
      <c r="AL1741">
        <f t="shared" si="277"/>
        <v>60.4</v>
      </c>
      <c r="AM1741">
        <f t="shared" si="277"/>
        <v>17.3</v>
      </c>
      <c r="AN1741">
        <f t="shared" si="277"/>
        <v>49600</v>
      </c>
      <c r="AO1741">
        <f t="shared" si="242"/>
        <v>87400</v>
      </c>
      <c r="AP1741">
        <f t="shared" si="278"/>
        <v>56.7</v>
      </c>
      <c r="AQ1741">
        <f t="shared" si="278"/>
        <v>16.899999999999999</v>
      </c>
      <c r="AR1741">
        <f t="shared" si="278"/>
        <v>54100</v>
      </c>
      <c r="AS1741">
        <f t="shared" si="243"/>
        <v>91000</v>
      </c>
      <c r="AT1741">
        <f t="shared" si="279"/>
        <v>59.7</v>
      </c>
      <c r="AU1741">
        <f t="shared" si="279"/>
        <v>17.400000000000002</v>
      </c>
      <c r="AV1741">
        <f t="shared" si="279"/>
        <v>50800</v>
      </c>
      <c r="AW1741">
        <f t="shared" si="244"/>
        <v>86100</v>
      </c>
      <c r="AX1741">
        <f t="shared" si="280"/>
        <v>59.000000000000007</v>
      </c>
      <c r="AY1741">
        <f t="shared" si="280"/>
        <v>18.7</v>
      </c>
      <c r="AZ1741">
        <f t="shared" si="280"/>
        <v>54300</v>
      </c>
      <c r="BA1741">
        <f t="shared" si="245"/>
        <v>90700</v>
      </c>
      <c r="BB1741">
        <f t="shared" si="281"/>
        <v>59.8</v>
      </c>
      <c r="BC1741">
        <f t="shared" si="281"/>
        <v>20.8</v>
      </c>
      <c r="BD1741">
        <f t="shared" si="281"/>
        <v>54300</v>
      </c>
      <c r="BE1741">
        <f t="shared" si="246"/>
        <v>92900</v>
      </c>
      <c r="BF1741">
        <f t="shared" si="282"/>
        <v>58.4</v>
      </c>
      <c r="BG1741">
        <f t="shared" si="282"/>
        <v>19</v>
      </c>
      <c r="BH1741">
        <f t="shared" si="282"/>
        <v>57000</v>
      </c>
      <c r="BI1741">
        <f t="shared" si="247"/>
        <v>91300</v>
      </c>
      <c r="BJ1741">
        <f t="shared" si="283"/>
        <v>62.399999999999991</v>
      </c>
      <c r="BK1741">
        <f t="shared" si="283"/>
        <v>21.3</v>
      </c>
      <c r="BL1741">
        <f t="shared" si="283"/>
        <v>56700</v>
      </c>
      <c r="BM1741">
        <f t="shared" si="248"/>
        <v>94100</v>
      </c>
      <c r="BN1741">
        <f t="shared" si="284"/>
        <v>60.2</v>
      </c>
      <c r="BO1741">
        <f t="shared" si="284"/>
        <v>20.5</v>
      </c>
      <c r="BP1741">
        <f t="shared" si="284"/>
        <v>61200</v>
      </c>
      <c r="BQ1741">
        <f t="shared" si="249"/>
        <v>93600</v>
      </c>
      <c r="BR1741">
        <f t="shared" si="285"/>
        <v>65.399999999999991</v>
      </c>
      <c r="BS1741">
        <f t="shared" si="285"/>
        <v>22.2</v>
      </c>
      <c r="BT1741">
        <f t="shared" si="285"/>
        <v>55100</v>
      </c>
      <c r="BU1741">
        <f t="shared" si="250"/>
        <v>89800</v>
      </c>
      <c r="BV1741">
        <f t="shared" si="251"/>
        <v>61.300000000000004</v>
      </c>
    </row>
    <row r="1742" spans="1:74" x14ac:dyDescent="0.3">
      <c r="A1742" t="s">
        <v>353</v>
      </c>
      <c r="B1742" t="str">
        <f>VLOOKUP(A1742,'class and classification'!$A$1:$B$338,2,FALSE)</f>
        <v>Urban with Significant Rural</v>
      </c>
      <c r="C1742" t="str">
        <f>VLOOKUP(A1742,'class and classification'!$A$1:$C$338,3,FALSE)</f>
        <v>SD</v>
      </c>
      <c r="D1742">
        <f t="shared" si="232"/>
        <v>39800</v>
      </c>
      <c r="E1742">
        <f t="shared" si="233"/>
        <v>80700</v>
      </c>
      <c r="F1742">
        <f t="shared" si="269"/>
        <v>49.3</v>
      </c>
      <c r="G1742">
        <f t="shared" si="269"/>
        <v>11.9</v>
      </c>
      <c r="H1742">
        <f t="shared" si="269"/>
        <v>43300</v>
      </c>
      <c r="I1742">
        <f t="shared" si="234"/>
        <v>82600</v>
      </c>
      <c r="J1742">
        <f t="shared" si="270"/>
        <v>52.3</v>
      </c>
      <c r="K1742">
        <f t="shared" si="270"/>
        <v>13.6</v>
      </c>
      <c r="L1742">
        <f t="shared" si="270"/>
        <v>43200</v>
      </c>
      <c r="M1742">
        <f t="shared" si="235"/>
        <v>80000</v>
      </c>
      <c r="N1742">
        <f t="shared" si="271"/>
        <v>54</v>
      </c>
      <c r="O1742">
        <f t="shared" si="271"/>
        <v>16.5</v>
      </c>
      <c r="P1742">
        <f t="shared" si="271"/>
        <v>43200</v>
      </c>
      <c r="Q1742">
        <f t="shared" si="236"/>
        <v>79600</v>
      </c>
      <c r="R1742">
        <f t="shared" si="272"/>
        <v>54.099999999999994</v>
      </c>
      <c r="S1742">
        <f t="shared" si="272"/>
        <v>17.5</v>
      </c>
      <c r="T1742">
        <f t="shared" si="272"/>
        <v>48300</v>
      </c>
      <c r="U1742">
        <f t="shared" si="237"/>
        <v>84700</v>
      </c>
      <c r="V1742">
        <f t="shared" si="273"/>
        <v>57</v>
      </c>
      <c r="W1742">
        <f t="shared" si="273"/>
        <v>18</v>
      </c>
      <c r="X1742">
        <f t="shared" si="273"/>
        <v>47600</v>
      </c>
      <c r="Y1742">
        <f t="shared" si="238"/>
        <v>79800</v>
      </c>
      <c r="Z1742">
        <f t="shared" si="274"/>
        <v>59.8</v>
      </c>
      <c r="AA1742">
        <f t="shared" si="274"/>
        <v>18.399999999999999</v>
      </c>
      <c r="AB1742">
        <f t="shared" si="274"/>
        <v>48200</v>
      </c>
      <c r="AC1742">
        <f t="shared" si="239"/>
        <v>84200</v>
      </c>
      <c r="AD1742">
        <f t="shared" si="275"/>
        <v>57.2</v>
      </c>
      <c r="AE1742">
        <f t="shared" si="275"/>
        <v>18.7</v>
      </c>
      <c r="AF1742">
        <f t="shared" si="275"/>
        <v>48200</v>
      </c>
      <c r="AG1742">
        <f t="shared" si="240"/>
        <v>88700</v>
      </c>
      <c r="AH1742">
        <f t="shared" si="276"/>
        <v>54.300000000000004</v>
      </c>
      <c r="AI1742">
        <f t="shared" si="276"/>
        <v>17.3</v>
      </c>
      <c r="AJ1742">
        <f t="shared" si="276"/>
        <v>48400</v>
      </c>
      <c r="AK1742">
        <f t="shared" si="241"/>
        <v>85000</v>
      </c>
      <c r="AL1742">
        <f t="shared" si="277"/>
        <v>56.9</v>
      </c>
      <c r="AM1742">
        <f t="shared" si="277"/>
        <v>18.8</v>
      </c>
      <c r="AN1742">
        <f t="shared" si="277"/>
        <v>56300</v>
      </c>
      <c r="AO1742">
        <f t="shared" si="242"/>
        <v>89100</v>
      </c>
      <c r="AP1742">
        <f t="shared" si="278"/>
        <v>63.099999999999994</v>
      </c>
      <c r="AQ1742">
        <f t="shared" si="278"/>
        <v>19.5</v>
      </c>
      <c r="AR1742">
        <f t="shared" si="278"/>
        <v>51300</v>
      </c>
      <c r="AS1742">
        <f t="shared" si="243"/>
        <v>84800</v>
      </c>
      <c r="AT1742">
        <f t="shared" si="279"/>
        <v>60.400000000000006</v>
      </c>
      <c r="AU1742">
        <f t="shared" si="279"/>
        <v>21.6</v>
      </c>
      <c r="AV1742">
        <f t="shared" si="279"/>
        <v>49600</v>
      </c>
      <c r="AW1742">
        <f t="shared" si="244"/>
        <v>96900</v>
      </c>
      <c r="AX1742">
        <f t="shared" si="280"/>
        <v>51.1</v>
      </c>
      <c r="AY1742">
        <f t="shared" si="280"/>
        <v>17.3</v>
      </c>
      <c r="AZ1742">
        <f t="shared" si="280"/>
        <v>53200</v>
      </c>
      <c r="BA1742">
        <f t="shared" si="245"/>
        <v>92700</v>
      </c>
      <c r="BB1742">
        <f t="shared" si="281"/>
        <v>57.2</v>
      </c>
      <c r="BC1742">
        <f t="shared" si="281"/>
        <v>18.299999999999997</v>
      </c>
      <c r="BD1742">
        <f t="shared" si="281"/>
        <v>54400</v>
      </c>
      <c r="BE1742">
        <f t="shared" si="246"/>
        <v>97300</v>
      </c>
      <c r="BF1742">
        <f t="shared" si="282"/>
        <v>56</v>
      </c>
      <c r="BG1742">
        <f t="shared" si="282"/>
        <v>18.3</v>
      </c>
      <c r="BH1742">
        <f t="shared" si="282"/>
        <v>53100</v>
      </c>
      <c r="BI1742">
        <f t="shared" si="247"/>
        <v>97100</v>
      </c>
      <c r="BJ1742">
        <f t="shared" si="283"/>
        <v>54.6</v>
      </c>
      <c r="BK1742">
        <f t="shared" si="283"/>
        <v>17.7</v>
      </c>
      <c r="BL1742">
        <f t="shared" si="283"/>
        <v>51700</v>
      </c>
      <c r="BM1742">
        <f t="shared" si="248"/>
        <v>93100</v>
      </c>
      <c r="BN1742">
        <f t="shared" si="284"/>
        <v>55.5</v>
      </c>
      <c r="BO1742">
        <f t="shared" si="284"/>
        <v>18.2</v>
      </c>
      <c r="BP1742">
        <f t="shared" si="284"/>
        <v>48000</v>
      </c>
      <c r="BQ1742">
        <f t="shared" si="249"/>
        <v>91000</v>
      </c>
      <c r="BR1742">
        <f t="shared" si="285"/>
        <v>52.800000000000004</v>
      </c>
      <c r="BS1742">
        <f t="shared" si="285"/>
        <v>19.900000000000002</v>
      </c>
      <c r="BT1742">
        <f t="shared" si="285"/>
        <v>54400</v>
      </c>
      <c r="BU1742">
        <f t="shared" si="250"/>
        <v>94700</v>
      </c>
      <c r="BV1742">
        <f t="shared" si="251"/>
        <v>57.5</v>
      </c>
    </row>
    <row r="1743" spans="1:74" x14ac:dyDescent="0.3">
      <c r="A1743" t="s">
        <v>354</v>
      </c>
      <c r="B1743" t="str">
        <f>VLOOKUP(A1743,'class and classification'!$A$1:$B$338,2,FALSE)</f>
        <v>Urban with Significant Rural</v>
      </c>
      <c r="C1743" t="str">
        <f>VLOOKUP(A1743,'class and classification'!$A$1:$C$338,3,FALSE)</f>
        <v>SD</v>
      </c>
      <c r="D1743">
        <f t="shared" si="232"/>
        <v>33000</v>
      </c>
      <c r="E1743">
        <f t="shared" si="233"/>
        <v>58400</v>
      </c>
      <c r="F1743">
        <f t="shared" si="269"/>
        <v>56.5</v>
      </c>
      <c r="G1743">
        <f t="shared" si="269"/>
        <v>12.6</v>
      </c>
      <c r="H1743">
        <f t="shared" si="269"/>
        <v>33000</v>
      </c>
      <c r="I1743">
        <f t="shared" si="234"/>
        <v>60400</v>
      </c>
      <c r="J1743">
        <f t="shared" si="270"/>
        <v>54.5</v>
      </c>
      <c r="K1743">
        <f t="shared" si="270"/>
        <v>13.2</v>
      </c>
      <c r="L1743">
        <f t="shared" si="270"/>
        <v>39100</v>
      </c>
      <c r="M1743">
        <f t="shared" si="235"/>
        <v>61500</v>
      </c>
      <c r="N1743">
        <f t="shared" si="271"/>
        <v>63.8</v>
      </c>
      <c r="O1743">
        <f t="shared" si="271"/>
        <v>22.4</v>
      </c>
      <c r="P1743">
        <f t="shared" si="271"/>
        <v>36100</v>
      </c>
      <c r="Q1743">
        <f t="shared" si="236"/>
        <v>58700</v>
      </c>
      <c r="R1743">
        <f t="shared" si="272"/>
        <v>61.399999999999991</v>
      </c>
      <c r="S1743">
        <f t="shared" si="272"/>
        <v>22</v>
      </c>
      <c r="T1743">
        <f t="shared" si="272"/>
        <v>36400</v>
      </c>
      <c r="U1743">
        <f t="shared" si="237"/>
        <v>58500</v>
      </c>
      <c r="V1743">
        <f t="shared" si="273"/>
        <v>62.199999999999996</v>
      </c>
      <c r="W1743">
        <f t="shared" si="273"/>
        <v>23.1</v>
      </c>
      <c r="X1743">
        <f t="shared" si="273"/>
        <v>35800</v>
      </c>
      <c r="Y1743">
        <f t="shared" si="238"/>
        <v>56700</v>
      </c>
      <c r="Z1743">
        <f t="shared" si="274"/>
        <v>63.199999999999996</v>
      </c>
      <c r="AA1743">
        <f t="shared" si="274"/>
        <v>24.6</v>
      </c>
      <c r="AB1743">
        <f t="shared" si="274"/>
        <v>35800</v>
      </c>
      <c r="AC1743">
        <f t="shared" si="239"/>
        <v>55900</v>
      </c>
      <c r="AD1743">
        <f t="shared" si="275"/>
        <v>64.2</v>
      </c>
      <c r="AE1743">
        <f t="shared" si="275"/>
        <v>26</v>
      </c>
      <c r="AF1743">
        <f t="shared" si="275"/>
        <v>34000</v>
      </c>
      <c r="AG1743">
        <f t="shared" si="240"/>
        <v>55500</v>
      </c>
      <c r="AH1743">
        <f t="shared" si="276"/>
        <v>61.199999999999996</v>
      </c>
      <c r="AI1743">
        <f t="shared" si="276"/>
        <v>24.5</v>
      </c>
      <c r="AJ1743">
        <f t="shared" si="276"/>
        <v>34700</v>
      </c>
      <c r="AK1743">
        <f t="shared" si="241"/>
        <v>65500</v>
      </c>
      <c r="AL1743">
        <f t="shared" si="277"/>
        <v>53</v>
      </c>
      <c r="AM1743">
        <f t="shared" si="277"/>
        <v>18</v>
      </c>
      <c r="AN1743">
        <f t="shared" si="277"/>
        <v>42100</v>
      </c>
      <c r="AO1743">
        <f t="shared" si="242"/>
        <v>66800</v>
      </c>
      <c r="AP1743">
        <f t="shared" si="278"/>
        <v>62.999999999999993</v>
      </c>
      <c r="AQ1743">
        <f t="shared" si="278"/>
        <v>22.799999999999997</v>
      </c>
      <c r="AR1743">
        <f t="shared" si="278"/>
        <v>32300</v>
      </c>
      <c r="AS1743">
        <f t="shared" si="243"/>
        <v>57500</v>
      </c>
      <c r="AT1743">
        <f t="shared" si="279"/>
        <v>56.2</v>
      </c>
      <c r="AU1743">
        <f t="shared" si="279"/>
        <v>23.3</v>
      </c>
      <c r="AV1743">
        <f t="shared" si="279"/>
        <v>38500</v>
      </c>
      <c r="AW1743">
        <f t="shared" si="244"/>
        <v>63300</v>
      </c>
      <c r="AX1743">
        <f t="shared" si="280"/>
        <v>60.800000000000004</v>
      </c>
      <c r="AY1743">
        <f t="shared" si="280"/>
        <v>23.1</v>
      </c>
      <c r="AZ1743">
        <f t="shared" si="280"/>
        <v>45500</v>
      </c>
      <c r="BA1743">
        <f t="shared" si="245"/>
        <v>64800</v>
      </c>
      <c r="BB1743">
        <f t="shared" si="281"/>
        <v>70.300000000000011</v>
      </c>
      <c r="BC1743">
        <f t="shared" si="281"/>
        <v>26.8</v>
      </c>
      <c r="BD1743">
        <f t="shared" si="281"/>
        <v>39300</v>
      </c>
      <c r="BE1743">
        <f t="shared" si="246"/>
        <v>65300</v>
      </c>
      <c r="BF1743">
        <f t="shared" si="282"/>
        <v>60.3</v>
      </c>
      <c r="BG1743">
        <f t="shared" si="282"/>
        <v>25.199999999999996</v>
      </c>
      <c r="BH1743">
        <f t="shared" si="282"/>
        <v>40400</v>
      </c>
      <c r="BI1743">
        <f t="shared" si="247"/>
        <v>66100</v>
      </c>
      <c r="BJ1743">
        <f t="shared" si="283"/>
        <v>61.1</v>
      </c>
      <c r="BK1743">
        <f t="shared" si="283"/>
        <v>25</v>
      </c>
      <c r="BL1743">
        <f t="shared" si="283"/>
        <v>39900</v>
      </c>
      <c r="BM1743">
        <f t="shared" si="248"/>
        <v>65400</v>
      </c>
      <c r="BN1743">
        <f t="shared" si="284"/>
        <v>61</v>
      </c>
      <c r="BO1743">
        <f t="shared" si="284"/>
        <v>24.5</v>
      </c>
      <c r="BP1743">
        <f t="shared" si="284"/>
        <v>47400</v>
      </c>
      <c r="BQ1743">
        <f t="shared" si="249"/>
        <v>65400</v>
      </c>
      <c r="BR1743">
        <f t="shared" si="285"/>
        <v>72.400000000000006</v>
      </c>
      <c r="BS1743">
        <f t="shared" si="285"/>
        <v>22.5</v>
      </c>
      <c r="BT1743">
        <f t="shared" si="285"/>
        <v>49300</v>
      </c>
      <c r="BU1743">
        <f t="shared" si="250"/>
        <v>68800</v>
      </c>
      <c r="BV1743">
        <f t="shared" si="251"/>
        <v>71.7</v>
      </c>
    </row>
    <row r="1744" spans="1:74" x14ac:dyDescent="0.3">
      <c r="A1744" t="s">
        <v>355</v>
      </c>
      <c r="B1744" t="str">
        <f>VLOOKUP(A1744,'class and classification'!$A$1:$B$338,2,FALSE)</f>
        <v>Predominantly Urban</v>
      </c>
      <c r="C1744" t="str">
        <f>VLOOKUP(A1744,'class and classification'!$A$1:$C$338,3,FALSE)</f>
        <v>SD</v>
      </c>
      <c r="D1744">
        <f t="shared" si="232"/>
        <v>18300</v>
      </c>
      <c r="E1744">
        <f t="shared" si="233"/>
        <v>39100</v>
      </c>
      <c r="F1744">
        <f t="shared" si="269"/>
        <v>46.6</v>
      </c>
      <c r="G1744">
        <f t="shared" si="269"/>
        <v>11.9</v>
      </c>
      <c r="H1744">
        <f t="shared" si="269"/>
        <v>19200</v>
      </c>
      <c r="I1744">
        <f t="shared" si="234"/>
        <v>39900</v>
      </c>
      <c r="J1744">
        <f t="shared" si="270"/>
        <v>48.199999999999996</v>
      </c>
      <c r="K1744">
        <f t="shared" si="270"/>
        <v>12.600000000000001</v>
      </c>
      <c r="L1744">
        <f t="shared" si="270"/>
        <v>18700</v>
      </c>
      <c r="M1744">
        <f t="shared" si="235"/>
        <v>40900</v>
      </c>
      <c r="N1744">
        <f t="shared" si="271"/>
        <v>45.7</v>
      </c>
      <c r="O1744">
        <f t="shared" si="271"/>
        <v>18</v>
      </c>
      <c r="P1744">
        <f t="shared" si="271"/>
        <v>19100</v>
      </c>
      <c r="Q1744">
        <f t="shared" si="236"/>
        <v>42900</v>
      </c>
      <c r="R1744">
        <f t="shared" si="272"/>
        <v>44.7</v>
      </c>
      <c r="S1744">
        <f t="shared" si="272"/>
        <v>18.299999999999997</v>
      </c>
      <c r="T1744">
        <f t="shared" si="272"/>
        <v>19900</v>
      </c>
      <c r="U1744">
        <f t="shared" si="237"/>
        <v>40500</v>
      </c>
      <c r="V1744">
        <f t="shared" si="273"/>
        <v>49</v>
      </c>
      <c r="W1744">
        <f t="shared" si="273"/>
        <v>20.2</v>
      </c>
      <c r="X1744">
        <f t="shared" si="273"/>
        <v>20500</v>
      </c>
      <c r="Y1744">
        <f t="shared" si="238"/>
        <v>39400</v>
      </c>
      <c r="Z1744">
        <f t="shared" si="274"/>
        <v>52</v>
      </c>
      <c r="AA1744">
        <f t="shared" si="274"/>
        <v>21.2</v>
      </c>
      <c r="AB1744">
        <f t="shared" si="274"/>
        <v>17900</v>
      </c>
      <c r="AC1744">
        <f t="shared" si="239"/>
        <v>37900</v>
      </c>
      <c r="AD1744">
        <f t="shared" si="275"/>
        <v>46.900000000000006</v>
      </c>
      <c r="AE1744">
        <f t="shared" si="275"/>
        <v>24.4</v>
      </c>
      <c r="AF1744">
        <f t="shared" si="275"/>
        <v>18800</v>
      </c>
      <c r="AG1744">
        <f t="shared" si="240"/>
        <v>38600</v>
      </c>
      <c r="AH1744">
        <f t="shared" si="276"/>
        <v>48.7</v>
      </c>
      <c r="AI1744">
        <f t="shared" si="276"/>
        <v>20.799999999999997</v>
      </c>
      <c r="AJ1744">
        <f t="shared" si="276"/>
        <v>20100</v>
      </c>
      <c r="AK1744">
        <f t="shared" si="241"/>
        <v>35900</v>
      </c>
      <c r="AL1744">
        <f t="shared" si="277"/>
        <v>55.8</v>
      </c>
      <c r="AM1744">
        <f t="shared" si="277"/>
        <v>17.2</v>
      </c>
      <c r="AN1744">
        <f t="shared" si="277"/>
        <v>22300</v>
      </c>
      <c r="AO1744">
        <f t="shared" si="242"/>
        <v>38900</v>
      </c>
      <c r="AP1744">
        <f t="shared" si="278"/>
        <v>57.4</v>
      </c>
      <c r="AQ1744">
        <f t="shared" si="278"/>
        <v>29.5</v>
      </c>
      <c r="AR1744">
        <f t="shared" si="278"/>
        <v>20800</v>
      </c>
      <c r="AS1744">
        <f t="shared" si="243"/>
        <v>41200</v>
      </c>
      <c r="AT1744">
        <f t="shared" si="279"/>
        <v>50.4</v>
      </c>
      <c r="AU1744">
        <f t="shared" si="279"/>
        <v>16.399999999999999</v>
      </c>
      <c r="AV1744">
        <f t="shared" si="279"/>
        <v>21500</v>
      </c>
      <c r="AW1744">
        <f t="shared" si="244"/>
        <v>41800</v>
      </c>
      <c r="AX1744">
        <f t="shared" si="280"/>
        <v>51.3</v>
      </c>
      <c r="AY1744">
        <f t="shared" si="280"/>
        <v>15.8</v>
      </c>
      <c r="AZ1744">
        <f t="shared" si="280"/>
        <v>17500</v>
      </c>
      <c r="BA1744">
        <f t="shared" si="245"/>
        <v>46400</v>
      </c>
      <c r="BB1744">
        <f t="shared" si="281"/>
        <v>37.799999999999997</v>
      </c>
      <c r="BC1744">
        <f t="shared" si="281"/>
        <v>17.600000000000001</v>
      </c>
      <c r="BD1744">
        <f t="shared" si="281"/>
        <v>16100</v>
      </c>
      <c r="BE1744">
        <f t="shared" si="246"/>
        <v>43000</v>
      </c>
      <c r="BF1744">
        <f t="shared" si="282"/>
        <v>37.400000000000006</v>
      </c>
      <c r="BG1744">
        <f t="shared" si="282"/>
        <v>19.8</v>
      </c>
      <c r="BH1744">
        <f t="shared" si="282"/>
        <v>21600</v>
      </c>
      <c r="BI1744">
        <f t="shared" si="247"/>
        <v>42000</v>
      </c>
      <c r="BJ1744">
        <f t="shared" si="283"/>
        <v>51.4</v>
      </c>
      <c r="BK1744">
        <f t="shared" si="283"/>
        <v>16.8</v>
      </c>
      <c r="BL1744">
        <f t="shared" si="283"/>
        <v>19500</v>
      </c>
      <c r="BM1744">
        <f t="shared" si="248"/>
        <v>38700</v>
      </c>
      <c r="BN1744">
        <f t="shared" si="284"/>
        <v>50</v>
      </c>
      <c r="BO1744">
        <f t="shared" si="284"/>
        <v>14.5</v>
      </c>
      <c r="BP1744">
        <f t="shared" si="284"/>
        <v>16300</v>
      </c>
      <c r="BQ1744">
        <f t="shared" si="249"/>
        <v>39000</v>
      </c>
      <c r="BR1744">
        <f t="shared" si="285"/>
        <v>41.8</v>
      </c>
      <c r="BS1744">
        <f t="shared" si="285"/>
        <v>0</v>
      </c>
      <c r="BT1744">
        <f t="shared" si="285"/>
        <v>18800</v>
      </c>
      <c r="BU1744">
        <f t="shared" si="250"/>
        <v>43600</v>
      </c>
      <c r="BV1744">
        <f t="shared" si="251"/>
        <v>43.099999999999994</v>
      </c>
    </row>
    <row r="1745" spans="1:74" x14ac:dyDescent="0.3">
      <c r="A1745" t="s">
        <v>356</v>
      </c>
      <c r="B1745" t="str">
        <f>VLOOKUP(A1745,'class and classification'!$A$1:$B$338,2,FALSE)</f>
        <v>Predominantly Rural</v>
      </c>
      <c r="C1745" t="str">
        <f>VLOOKUP(A1745,'class and classification'!$A$1:$C$338,3,FALSE)</f>
        <v>SD</v>
      </c>
      <c r="D1745">
        <f t="shared" si="232"/>
        <v>16000</v>
      </c>
      <c r="E1745">
        <f t="shared" si="233"/>
        <v>31300</v>
      </c>
      <c r="F1745">
        <f t="shared" si="269"/>
        <v>51</v>
      </c>
      <c r="G1745">
        <f t="shared" si="269"/>
        <v>12.899999999999999</v>
      </c>
      <c r="H1745">
        <f t="shared" si="269"/>
        <v>17000</v>
      </c>
      <c r="I1745">
        <f t="shared" si="234"/>
        <v>31600</v>
      </c>
      <c r="J1745">
        <f t="shared" si="270"/>
        <v>54.1</v>
      </c>
      <c r="K1745">
        <f t="shared" si="270"/>
        <v>13.700000000000001</v>
      </c>
      <c r="L1745">
        <f t="shared" si="270"/>
        <v>16300</v>
      </c>
      <c r="M1745">
        <f t="shared" si="235"/>
        <v>30100</v>
      </c>
      <c r="N1745">
        <f t="shared" si="271"/>
        <v>54.1</v>
      </c>
      <c r="O1745">
        <f t="shared" si="271"/>
        <v>26.8</v>
      </c>
      <c r="P1745">
        <f t="shared" si="271"/>
        <v>14900</v>
      </c>
      <c r="Q1745">
        <f t="shared" si="236"/>
        <v>29800</v>
      </c>
      <c r="R1745">
        <f t="shared" si="272"/>
        <v>50</v>
      </c>
      <c r="S1745">
        <f t="shared" si="272"/>
        <v>20.3</v>
      </c>
      <c r="T1745">
        <f t="shared" si="272"/>
        <v>19400</v>
      </c>
      <c r="U1745">
        <f t="shared" si="237"/>
        <v>31800</v>
      </c>
      <c r="V1745">
        <f t="shared" si="273"/>
        <v>61.300000000000004</v>
      </c>
      <c r="W1745">
        <f t="shared" si="273"/>
        <v>25.3</v>
      </c>
      <c r="X1745">
        <f t="shared" si="273"/>
        <v>17600</v>
      </c>
      <c r="Y1745">
        <f t="shared" si="238"/>
        <v>30700</v>
      </c>
      <c r="Z1745">
        <f t="shared" si="274"/>
        <v>57.1</v>
      </c>
      <c r="AA1745">
        <f t="shared" si="274"/>
        <v>27.9</v>
      </c>
      <c r="AB1745">
        <f t="shared" si="274"/>
        <v>15700</v>
      </c>
      <c r="AC1745">
        <f t="shared" si="239"/>
        <v>28300</v>
      </c>
      <c r="AD1745">
        <f t="shared" si="275"/>
        <v>55.5</v>
      </c>
      <c r="AE1745">
        <f t="shared" si="275"/>
        <v>22.7</v>
      </c>
      <c r="AF1745">
        <f t="shared" si="275"/>
        <v>18700</v>
      </c>
      <c r="AG1745">
        <f t="shared" si="240"/>
        <v>25500</v>
      </c>
      <c r="AH1745">
        <f t="shared" si="276"/>
        <v>73.099999999999994</v>
      </c>
      <c r="AI1745">
        <f t="shared" si="276"/>
        <v>30.5</v>
      </c>
      <c r="AJ1745">
        <f t="shared" si="276"/>
        <v>15800</v>
      </c>
      <c r="AK1745">
        <f t="shared" si="241"/>
        <v>29500</v>
      </c>
      <c r="AL1745">
        <f t="shared" si="277"/>
        <v>53.8</v>
      </c>
      <c r="AM1745">
        <f t="shared" si="277"/>
        <v>16.799999999999997</v>
      </c>
      <c r="AN1745">
        <f t="shared" si="277"/>
        <v>13500</v>
      </c>
      <c r="AO1745">
        <f t="shared" si="242"/>
        <v>30300</v>
      </c>
      <c r="AP1745">
        <f t="shared" si="278"/>
        <v>44.6</v>
      </c>
      <c r="AQ1745">
        <f t="shared" si="278"/>
        <v>14.399999999999999</v>
      </c>
      <c r="AR1745">
        <f t="shared" si="278"/>
        <v>15800</v>
      </c>
      <c r="AS1745">
        <f t="shared" si="243"/>
        <v>29900</v>
      </c>
      <c r="AT1745">
        <f t="shared" si="279"/>
        <v>52.8</v>
      </c>
      <c r="AU1745">
        <f t="shared" si="279"/>
        <v>23.1</v>
      </c>
      <c r="AV1745">
        <f t="shared" si="279"/>
        <v>22900</v>
      </c>
      <c r="AW1745">
        <f t="shared" si="244"/>
        <v>32400</v>
      </c>
      <c r="AX1745">
        <f t="shared" si="280"/>
        <v>70.900000000000006</v>
      </c>
      <c r="AY1745">
        <f t="shared" si="280"/>
        <v>29.4</v>
      </c>
      <c r="AZ1745">
        <f t="shared" si="280"/>
        <v>17600</v>
      </c>
      <c r="BA1745">
        <f t="shared" si="245"/>
        <v>30000</v>
      </c>
      <c r="BB1745">
        <f t="shared" si="281"/>
        <v>58.8</v>
      </c>
      <c r="BC1745">
        <f t="shared" si="281"/>
        <v>0</v>
      </c>
      <c r="BD1745">
        <f t="shared" si="281"/>
        <v>14900</v>
      </c>
      <c r="BE1745">
        <f t="shared" si="246"/>
        <v>30900</v>
      </c>
      <c r="BF1745">
        <f t="shared" si="282"/>
        <v>48.5</v>
      </c>
      <c r="BG1745">
        <f t="shared" si="282"/>
        <v>16</v>
      </c>
      <c r="BH1745">
        <f t="shared" si="282"/>
        <v>17100</v>
      </c>
      <c r="BI1745">
        <f t="shared" si="247"/>
        <v>27600</v>
      </c>
      <c r="BJ1745">
        <f t="shared" si="283"/>
        <v>62</v>
      </c>
      <c r="BK1745">
        <f t="shared" si="283"/>
        <v>18.799999999999997</v>
      </c>
      <c r="BL1745">
        <f t="shared" si="283"/>
        <v>17400</v>
      </c>
      <c r="BM1745">
        <f t="shared" si="248"/>
        <v>32900</v>
      </c>
      <c r="BN1745">
        <f t="shared" si="284"/>
        <v>52.8</v>
      </c>
      <c r="BO1745">
        <f t="shared" si="284"/>
        <v>18.799999999999997</v>
      </c>
      <c r="BP1745">
        <f t="shared" si="284"/>
        <v>17500</v>
      </c>
      <c r="BQ1745">
        <f t="shared" si="249"/>
        <v>29200</v>
      </c>
      <c r="BR1745">
        <f t="shared" si="285"/>
        <v>60</v>
      </c>
      <c r="BS1745">
        <f t="shared" si="285"/>
        <v>19.899999999999999</v>
      </c>
      <c r="BT1745">
        <f t="shared" si="285"/>
        <v>16500</v>
      </c>
      <c r="BU1745">
        <f t="shared" si="250"/>
        <v>30700</v>
      </c>
      <c r="BV1745">
        <f t="shared" si="251"/>
        <v>53.9</v>
      </c>
    </row>
    <row r="1746" spans="1:74" x14ac:dyDescent="0.3">
      <c r="A1746" t="s">
        <v>357</v>
      </c>
      <c r="B1746" t="str">
        <f>VLOOKUP(A1746,'class and classification'!$A$1:$B$338,2,FALSE)</f>
        <v>Predominantly Urban</v>
      </c>
      <c r="C1746" t="str">
        <f>VLOOKUP(A1746,'class and classification'!$A$1:$C$338,3,FALSE)</f>
        <v>SD</v>
      </c>
      <c r="D1746">
        <f t="shared" si="232"/>
        <v>22600</v>
      </c>
      <c r="E1746">
        <f t="shared" si="233"/>
        <v>39000</v>
      </c>
      <c r="F1746">
        <f t="shared" si="269"/>
        <v>58</v>
      </c>
      <c r="G1746">
        <f t="shared" si="269"/>
        <v>14.200000000000001</v>
      </c>
      <c r="H1746">
        <f t="shared" si="269"/>
        <v>21200</v>
      </c>
      <c r="I1746">
        <f t="shared" si="234"/>
        <v>38700</v>
      </c>
      <c r="J1746">
        <f t="shared" si="270"/>
        <v>55</v>
      </c>
      <c r="K1746">
        <f t="shared" si="270"/>
        <v>13.9</v>
      </c>
      <c r="L1746">
        <f t="shared" si="270"/>
        <v>23600</v>
      </c>
      <c r="M1746">
        <f t="shared" si="235"/>
        <v>40500</v>
      </c>
      <c r="N1746">
        <f t="shared" si="271"/>
        <v>58.300000000000004</v>
      </c>
      <c r="O1746">
        <f t="shared" si="271"/>
        <v>19.299999999999997</v>
      </c>
      <c r="P1746">
        <f t="shared" si="271"/>
        <v>23000</v>
      </c>
      <c r="Q1746">
        <f t="shared" si="236"/>
        <v>39600</v>
      </c>
      <c r="R1746">
        <f t="shared" si="272"/>
        <v>58.1</v>
      </c>
      <c r="S1746">
        <f t="shared" si="272"/>
        <v>25.5</v>
      </c>
      <c r="T1746">
        <f t="shared" si="272"/>
        <v>25800</v>
      </c>
      <c r="U1746">
        <f t="shared" si="237"/>
        <v>38700</v>
      </c>
      <c r="V1746">
        <f t="shared" si="273"/>
        <v>66.5</v>
      </c>
      <c r="W1746">
        <f t="shared" si="273"/>
        <v>24.2</v>
      </c>
      <c r="X1746">
        <f t="shared" si="273"/>
        <v>22900</v>
      </c>
      <c r="Y1746">
        <f t="shared" si="238"/>
        <v>38100</v>
      </c>
      <c r="Z1746">
        <f t="shared" si="274"/>
        <v>59.9</v>
      </c>
      <c r="AA1746">
        <f t="shared" si="274"/>
        <v>22.3</v>
      </c>
      <c r="AB1746">
        <f t="shared" si="274"/>
        <v>24600</v>
      </c>
      <c r="AC1746">
        <f t="shared" si="239"/>
        <v>43000</v>
      </c>
      <c r="AD1746">
        <f t="shared" si="275"/>
        <v>57.300000000000004</v>
      </c>
      <c r="AE1746">
        <f t="shared" si="275"/>
        <v>22.299999999999997</v>
      </c>
      <c r="AF1746">
        <f t="shared" si="275"/>
        <v>20400</v>
      </c>
      <c r="AG1746">
        <f t="shared" si="240"/>
        <v>40800</v>
      </c>
      <c r="AH1746">
        <f t="shared" si="276"/>
        <v>49.900000000000006</v>
      </c>
      <c r="AI1746">
        <f t="shared" si="276"/>
        <v>21.1</v>
      </c>
      <c r="AJ1746">
        <f t="shared" si="276"/>
        <v>21800</v>
      </c>
      <c r="AK1746">
        <f t="shared" si="241"/>
        <v>41700</v>
      </c>
      <c r="AL1746">
        <f t="shared" si="277"/>
        <v>52.2</v>
      </c>
      <c r="AM1746">
        <f t="shared" si="277"/>
        <v>27</v>
      </c>
      <c r="AN1746">
        <f t="shared" si="277"/>
        <v>25400</v>
      </c>
      <c r="AO1746">
        <f t="shared" si="242"/>
        <v>42400</v>
      </c>
      <c r="AP1746">
        <f t="shared" si="278"/>
        <v>59.899999999999991</v>
      </c>
      <c r="AQ1746">
        <f t="shared" si="278"/>
        <v>24.3</v>
      </c>
      <c r="AR1746">
        <f t="shared" si="278"/>
        <v>20400</v>
      </c>
      <c r="AS1746">
        <f t="shared" si="243"/>
        <v>41900</v>
      </c>
      <c r="AT1746">
        <f t="shared" si="279"/>
        <v>48.8</v>
      </c>
      <c r="AU1746">
        <f t="shared" si="279"/>
        <v>15.6</v>
      </c>
      <c r="AV1746">
        <f t="shared" si="279"/>
        <v>20100</v>
      </c>
      <c r="AW1746">
        <f t="shared" si="244"/>
        <v>42000</v>
      </c>
      <c r="AX1746">
        <f t="shared" si="280"/>
        <v>47.7</v>
      </c>
      <c r="AY1746">
        <f t="shared" si="280"/>
        <v>14.899999999999999</v>
      </c>
      <c r="AZ1746">
        <f t="shared" si="280"/>
        <v>25300</v>
      </c>
      <c r="BA1746">
        <f t="shared" si="245"/>
        <v>43500</v>
      </c>
      <c r="BB1746">
        <f t="shared" si="281"/>
        <v>58.2</v>
      </c>
      <c r="BC1746">
        <f t="shared" si="281"/>
        <v>18.100000000000001</v>
      </c>
      <c r="BD1746">
        <f t="shared" si="281"/>
        <v>26900</v>
      </c>
      <c r="BE1746">
        <f t="shared" si="246"/>
        <v>43600</v>
      </c>
      <c r="BF1746">
        <f t="shared" si="282"/>
        <v>61.6</v>
      </c>
      <c r="BG1746">
        <f t="shared" si="282"/>
        <v>19.600000000000001</v>
      </c>
      <c r="BH1746">
        <f t="shared" si="282"/>
        <v>30800</v>
      </c>
      <c r="BI1746">
        <f t="shared" si="247"/>
        <v>46500</v>
      </c>
      <c r="BJ1746">
        <f t="shared" si="283"/>
        <v>66.2</v>
      </c>
      <c r="BK1746">
        <f t="shared" si="283"/>
        <v>27.9</v>
      </c>
      <c r="BL1746">
        <f t="shared" si="283"/>
        <v>30100</v>
      </c>
      <c r="BM1746">
        <f t="shared" si="248"/>
        <v>47100</v>
      </c>
      <c r="BN1746">
        <f t="shared" si="284"/>
        <v>63.900000000000006</v>
      </c>
      <c r="BO1746">
        <f t="shared" si="284"/>
        <v>30.1</v>
      </c>
      <c r="BP1746">
        <f t="shared" si="284"/>
        <v>25100</v>
      </c>
      <c r="BQ1746">
        <f t="shared" si="249"/>
        <v>45500</v>
      </c>
      <c r="BR1746">
        <f t="shared" si="285"/>
        <v>55.2</v>
      </c>
      <c r="BS1746">
        <f t="shared" si="285"/>
        <v>23.1</v>
      </c>
      <c r="BT1746">
        <f t="shared" si="285"/>
        <v>27900</v>
      </c>
      <c r="BU1746">
        <f t="shared" si="250"/>
        <v>45800</v>
      </c>
      <c r="BV1746">
        <f t="shared" si="251"/>
        <v>60.9</v>
      </c>
    </row>
    <row r="1747" spans="1:74" x14ac:dyDescent="0.3">
      <c r="A1747" t="s">
        <v>358</v>
      </c>
      <c r="B1747" t="str">
        <f>VLOOKUP(A1747,'class and classification'!$A$1:$B$338,2,FALSE)</f>
        <v>Predominantly Rural</v>
      </c>
      <c r="C1747" t="str">
        <f>VLOOKUP(A1747,'class and classification'!$A$1:$C$338,3,FALSE)</f>
        <v>SD</v>
      </c>
      <c r="D1747">
        <f t="shared" si="232"/>
        <v>26900</v>
      </c>
      <c r="E1747">
        <f t="shared" si="233"/>
        <v>58300</v>
      </c>
      <c r="F1747">
        <f t="shared" ref="F1747:H1766" si="286">SUMIF($A$10:$A$1475,$A1747,F$10:F$1475)</f>
        <v>46.3</v>
      </c>
      <c r="G1747">
        <f t="shared" si="286"/>
        <v>11.3</v>
      </c>
      <c r="H1747">
        <f t="shared" si="286"/>
        <v>25400</v>
      </c>
      <c r="I1747">
        <f t="shared" si="234"/>
        <v>55400</v>
      </c>
      <c r="J1747">
        <f t="shared" ref="J1747:L1766" si="287">SUMIF($A$10:$A$1475,$A1747,J$10:J$1475)</f>
        <v>45.8</v>
      </c>
      <c r="K1747">
        <f t="shared" si="287"/>
        <v>13.3</v>
      </c>
      <c r="L1747">
        <f t="shared" si="287"/>
        <v>23500</v>
      </c>
      <c r="M1747">
        <f t="shared" si="235"/>
        <v>52800</v>
      </c>
      <c r="N1747">
        <f t="shared" ref="N1747:P1766" si="288">SUMIF($A$10:$A$1475,$A1747,N$10:N$1475)</f>
        <v>44.4</v>
      </c>
      <c r="O1747">
        <f t="shared" si="288"/>
        <v>20.099999999999998</v>
      </c>
      <c r="P1747">
        <f t="shared" si="288"/>
        <v>24000</v>
      </c>
      <c r="Q1747">
        <f t="shared" si="236"/>
        <v>56000</v>
      </c>
      <c r="R1747">
        <f t="shared" ref="R1747:T1766" si="289">SUMIF($A$10:$A$1475,$A1747,R$10:R$1475)</f>
        <v>42.8</v>
      </c>
      <c r="S1747">
        <f t="shared" si="289"/>
        <v>19.399999999999999</v>
      </c>
      <c r="T1747">
        <f t="shared" si="289"/>
        <v>21600</v>
      </c>
      <c r="U1747">
        <f t="shared" si="237"/>
        <v>59200</v>
      </c>
      <c r="V1747">
        <f t="shared" ref="V1747:X1766" si="290">SUMIF($A$10:$A$1475,$A1747,V$10:V$1475)</f>
        <v>36.4</v>
      </c>
      <c r="W1747">
        <f t="shared" si="290"/>
        <v>17.3</v>
      </c>
      <c r="X1747">
        <f t="shared" si="290"/>
        <v>25600</v>
      </c>
      <c r="Y1747">
        <f t="shared" si="238"/>
        <v>56700</v>
      </c>
      <c r="Z1747">
        <f t="shared" ref="Z1747:AB1766" si="291">SUMIF($A$10:$A$1475,$A1747,Z$10:Z$1475)</f>
        <v>45.2</v>
      </c>
      <c r="AA1747">
        <f t="shared" si="291"/>
        <v>19.399999999999999</v>
      </c>
      <c r="AB1747">
        <f t="shared" si="291"/>
        <v>27600</v>
      </c>
      <c r="AC1747">
        <f t="shared" si="239"/>
        <v>54100</v>
      </c>
      <c r="AD1747">
        <f t="shared" ref="AD1747:AF1766" si="292">SUMIF($A$10:$A$1475,$A1747,AD$10:AD$1475)</f>
        <v>51</v>
      </c>
      <c r="AE1747">
        <f t="shared" si="292"/>
        <v>19.2</v>
      </c>
      <c r="AF1747">
        <f t="shared" si="292"/>
        <v>29700</v>
      </c>
      <c r="AG1747">
        <f t="shared" si="240"/>
        <v>55700</v>
      </c>
      <c r="AH1747">
        <f t="shared" ref="AH1747:AJ1766" si="293">SUMIF($A$10:$A$1475,$A1747,AH$10:AH$1475)</f>
        <v>53.5</v>
      </c>
      <c r="AI1747">
        <f t="shared" si="293"/>
        <v>26</v>
      </c>
      <c r="AJ1747">
        <f t="shared" si="293"/>
        <v>25200</v>
      </c>
      <c r="AK1747">
        <f t="shared" si="241"/>
        <v>52100</v>
      </c>
      <c r="AL1747">
        <f t="shared" ref="AL1747:AN1766" si="294">SUMIF($A$10:$A$1475,$A1747,AL$10:AL$1475)</f>
        <v>48.3</v>
      </c>
      <c r="AM1747">
        <f t="shared" si="294"/>
        <v>21.5</v>
      </c>
      <c r="AN1747">
        <f t="shared" si="294"/>
        <v>25300</v>
      </c>
      <c r="AO1747">
        <f t="shared" si="242"/>
        <v>52900</v>
      </c>
      <c r="AP1747">
        <f t="shared" ref="AP1747:AR1766" si="295">SUMIF($A$10:$A$1475,$A1747,AP$10:AP$1475)</f>
        <v>48.000000000000007</v>
      </c>
      <c r="AQ1747">
        <f t="shared" si="295"/>
        <v>20.599999999999998</v>
      </c>
      <c r="AR1747">
        <f t="shared" si="295"/>
        <v>25800</v>
      </c>
      <c r="AS1747">
        <f t="shared" si="243"/>
        <v>52600</v>
      </c>
      <c r="AT1747">
        <f t="shared" ref="AT1747:AV1766" si="296">SUMIF($A$10:$A$1475,$A1747,AT$10:AT$1475)</f>
        <v>49</v>
      </c>
      <c r="AU1747">
        <f t="shared" si="296"/>
        <v>23</v>
      </c>
      <c r="AV1747">
        <f t="shared" si="296"/>
        <v>23800</v>
      </c>
      <c r="AW1747">
        <f t="shared" si="244"/>
        <v>54800</v>
      </c>
      <c r="AX1747">
        <f t="shared" ref="AX1747:AZ1766" si="297">SUMIF($A$10:$A$1475,$A1747,AX$10:AX$1475)</f>
        <v>43.399999999999991</v>
      </c>
      <c r="AY1747">
        <f t="shared" si="297"/>
        <v>17.899999999999999</v>
      </c>
      <c r="AZ1747">
        <f t="shared" si="297"/>
        <v>26900</v>
      </c>
      <c r="BA1747">
        <f t="shared" si="245"/>
        <v>52500</v>
      </c>
      <c r="BB1747">
        <f t="shared" ref="BB1747:BD1766" si="298">SUMIF($A$10:$A$1475,$A1747,BB$10:BB$1475)</f>
        <v>51.399999999999991</v>
      </c>
      <c r="BC1747">
        <f t="shared" si="298"/>
        <v>22.799999999999997</v>
      </c>
      <c r="BD1747">
        <f t="shared" si="298"/>
        <v>31600</v>
      </c>
      <c r="BE1747">
        <f t="shared" si="246"/>
        <v>55900</v>
      </c>
      <c r="BF1747">
        <f t="shared" ref="BF1747:BH1766" si="299">SUMIF($A$10:$A$1475,$A1747,BF$10:BF$1475)</f>
        <v>56.3</v>
      </c>
      <c r="BG1747">
        <f t="shared" si="299"/>
        <v>22.3</v>
      </c>
      <c r="BH1747">
        <f t="shared" si="299"/>
        <v>32800</v>
      </c>
      <c r="BI1747">
        <f t="shared" si="247"/>
        <v>63200</v>
      </c>
      <c r="BJ1747">
        <f t="shared" ref="BJ1747:BL1766" si="300">SUMIF($A$10:$A$1475,$A1747,BJ$10:BJ$1475)</f>
        <v>52</v>
      </c>
      <c r="BK1747">
        <f t="shared" si="300"/>
        <v>22.700000000000003</v>
      </c>
      <c r="BL1747">
        <f t="shared" si="300"/>
        <v>33600</v>
      </c>
      <c r="BM1747">
        <f t="shared" si="248"/>
        <v>57700</v>
      </c>
      <c r="BN1747">
        <f t="shared" ref="BN1747:BP1766" si="301">SUMIF($A$10:$A$1475,$A1747,BN$10:BN$1475)</f>
        <v>58.599999999999994</v>
      </c>
      <c r="BO1747">
        <f t="shared" si="301"/>
        <v>24.8</v>
      </c>
      <c r="BP1747">
        <f t="shared" si="301"/>
        <v>29300</v>
      </c>
      <c r="BQ1747">
        <f t="shared" si="249"/>
        <v>56500</v>
      </c>
      <c r="BR1747">
        <f t="shared" ref="BR1747:BT1766" si="302">SUMIF($A$10:$A$1475,$A1747,BR$10:BR$1475)</f>
        <v>51.9</v>
      </c>
      <c r="BS1747">
        <f t="shared" si="302"/>
        <v>25.5</v>
      </c>
      <c r="BT1747">
        <f t="shared" si="302"/>
        <v>24500</v>
      </c>
      <c r="BU1747">
        <f t="shared" si="250"/>
        <v>55300</v>
      </c>
      <c r="BV1747">
        <f t="shared" si="251"/>
        <v>44.3</v>
      </c>
    </row>
    <row r="1748" spans="1:74" x14ac:dyDescent="0.3">
      <c r="A1748" t="s">
        <v>359</v>
      </c>
      <c r="B1748" t="str">
        <f>VLOOKUP(A1748,'class and classification'!$A$1:$B$338,2,FALSE)</f>
        <v>Predominantly Rural</v>
      </c>
      <c r="C1748" t="str">
        <f>VLOOKUP(A1748,'class and classification'!$A$1:$C$338,3,FALSE)</f>
        <v>SD</v>
      </c>
      <c r="D1748">
        <f t="shared" si="232"/>
        <v>21500</v>
      </c>
      <c r="E1748">
        <f t="shared" si="233"/>
        <v>35300</v>
      </c>
      <c r="F1748">
        <f t="shared" si="286"/>
        <v>61.400000000000006</v>
      </c>
      <c r="G1748">
        <f t="shared" si="286"/>
        <v>12.700000000000001</v>
      </c>
      <c r="H1748">
        <f t="shared" si="286"/>
        <v>22600</v>
      </c>
      <c r="I1748">
        <f t="shared" si="234"/>
        <v>37400</v>
      </c>
      <c r="J1748">
        <f t="shared" si="287"/>
        <v>60.300000000000004</v>
      </c>
      <c r="K1748">
        <f t="shared" si="287"/>
        <v>14.200000000000001</v>
      </c>
      <c r="L1748">
        <f t="shared" si="287"/>
        <v>22600</v>
      </c>
      <c r="M1748">
        <f t="shared" si="235"/>
        <v>39500</v>
      </c>
      <c r="N1748">
        <f t="shared" si="288"/>
        <v>57.300000000000004</v>
      </c>
      <c r="O1748">
        <f t="shared" si="288"/>
        <v>23.7</v>
      </c>
      <c r="P1748">
        <f t="shared" si="288"/>
        <v>22600</v>
      </c>
      <c r="Q1748">
        <f t="shared" si="236"/>
        <v>41400</v>
      </c>
      <c r="R1748">
        <f t="shared" si="289"/>
        <v>54.600000000000009</v>
      </c>
      <c r="S1748">
        <f t="shared" si="289"/>
        <v>23.299999999999997</v>
      </c>
      <c r="T1748">
        <f t="shared" si="289"/>
        <v>24500</v>
      </c>
      <c r="U1748">
        <f t="shared" si="237"/>
        <v>40000</v>
      </c>
      <c r="V1748">
        <f t="shared" si="290"/>
        <v>61.3</v>
      </c>
      <c r="W1748">
        <f t="shared" si="290"/>
        <v>23.800000000000004</v>
      </c>
      <c r="X1748">
        <f t="shared" si="290"/>
        <v>26200</v>
      </c>
      <c r="Y1748">
        <f t="shared" si="238"/>
        <v>41000</v>
      </c>
      <c r="Z1748">
        <f t="shared" si="291"/>
        <v>63.800000000000004</v>
      </c>
      <c r="AA1748">
        <f t="shared" si="291"/>
        <v>25.8</v>
      </c>
      <c r="AB1748">
        <f t="shared" si="291"/>
        <v>23300</v>
      </c>
      <c r="AC1748">
        <f t="shared" si="239"/>
        <v>39100</v>
      </c>
      <c r="AD1748">
        <f t="shared" si="292"/>
        <v>59.699999999999996</v>
      </c>
      <c r="AE1748">
        <f t="shared" si="292"/>
        <v>15.5</v>
      </c>
      <c r="AF1748">
        <f t="shared" si="292"/>
        <v>25000</v>
      </c>
      <c r="AG1748">
        <f t="shared" si="240"/>
        <v>39100</v>
      </c>
      <c r="AH1748">
        <f t="shared" si="293"/>
        <v>63.900000000000006</v>
      </c>
      <c r="AI1748">
        <f t="shared" si="293"/>
        <v>27.799999999999997</v>
      </c>
      <c r="AJ1748">
        <f t="shared" si="293"/>
        <v>26700</v>
      </c>
      <c r="AK1748">
        <f t="shared" si="241"/>
        <v>44800</v>
      </c>
      <c r="AL1748">
        <f t="shared" si="294"/>
        <v>59.5</v>
      </c>
      <c r="AM1748">
        <f t="shared" si="294"/>
        <v>24.9</v>
      </c>
      <c r="AN1748">
        <f t="shared" si="294"/>
        <v>28700</v>
      </c>
      <c r="AO1748">
        <f t="shared" si="242"/>
        <v>44900</v>
      </c>
      <c r="AP1748">
        <f t="shared" si="295"/>
        <v>63.9</v>
      </c>
      <c r="AQ1748">
        <f t="shared" si="295"/>
        <v>26.6</v>
      </c>
      <c r="AR1748">
        <f t="shared" si="295"/>
        <v>24600</v>
      </c>
      <c r="AS1748">
        <f t="shared" si="243"/>
        <v>43300</v>
      </c>
      <c r="AT1748">
        <f t="shared" si="296"/>
        <v>56.7</v>
      </c>
      <c r="AU1748">
        <f t="shared" si="296"/>
        <v>25.7</v>
      </c>
      <c r="AV1748">
        <f t="shared" si="296"/>
        <v>22400</v>
      </c>
      <c r="AW1748">
        <f t="shared" si="244"/>
        <v>41600</v>
      </c>
      <c r="AX1748">
        <f t="shared" si="297"/>
        <v>53.7</v>
      </c>
      <c r="AY1748">
        <f t="shared" si="297"/>
        <v>20.8</v>
      </c>
      <c r="AZ1748">
        <f t="shared" si="297"/>
        <v>31300</v>
      </c>
      <c r="BA1748">
        <f t="shared" si="245"/>
        <v>45500</v>
      </c>
      <c r="BB1748">
        <f t="shared" si="298"/>
        <v>68.599999999999994</v>
      </c>
      <c r="BC1748">
        <f t="shared" si="298"/>
        <v>25.700000000000003</v>
      </c>
      <c r="BD1748">
        <f t="shared" si="298"/>
        <v>30900</v>
      </c>
      <c r="BE1748">
        <f t="shared" si="246"/>
        <v>46600</v>
      </c>
      <c r="BF1748">
        <f t="shared" si="299"/>
        <v>66.2</v>
      </c>
      <c r="BG1748">
        <f t="shared" si="299"/>
        <v>23</v>
      </c>
      <c r="BH1748">
        <f t="shared" si="299"/>
        <v>23900</v>
      </c>
      <c r="BI1748">
        <f t="shared" si="247"/>
        <v>41300</v>
      </c>
      <c r="BJ1748">
        <f t="shared" si="300"/>
        <v>58</v>
      </c>
      <c r="BK1748">
        <f t="shared" si="300"/>
        <v>24.7</v>
      </c>
      <c r="BL1748">
        <f t="shared" si="300"/>
        <v>32000</v>
      </c>
      <c r="BM1748">
        <f t="shared" si="248"/>
        <v>46600</v>
      </c>
      <c r="BN1748">
        <f t="shared" si="301"/>
        <v>68.5</v>
      </c>
      <c r="BO1748">
        <f t="shared" si="301"/>
        <v>30.4</v>
      </c>
      <c r="BP1748">
        <f t="shared" si="301"/>
        <v>31200</v>
      </c>
      <c r="BQ1748">
        <f t="shared" si="249"/>
        <v>42400</v>
      </c>
      <c r="BR1748">
        <f t="shared" si="302"/>
        <v>73.7</v>
      </c>
      <c r="BS1748">
        <f t="shared" si="302"/>
        <v>28.799999999999997</v>
      </c>
      <c r="BT1748">
        <f t="shared" si="302"/>
        <v>32100</v>
      </c>
      <c r="BU1748">
        <f t="shared" si="250"/>
        <v>46300</v>
      </c>
      <c r="BV1748">
        <f t="shared" si="251"/>
        <v>69.3</v>
      </c>
    </row>
    <row r="1749" spans="1:74" x14ac:dyDescent="0.3">
      <c r="A1749" t="s">
        <v>360</v>
      </c>
      <c r="B1749" t="str">
        <f>VLOOKUP(A1749,'class and classification'!$A$1:$B$338,2,FALSE)</f>
        <v>Predominantly Urban</v>
      </c>
      <c r="C1749" t="str">
        <f>VLOOKUP(A1749,'class and classification'!$A$1:$C$338,3,FALSE)</f>
        <v>SD</v>
      </c>
      <c r="D1749">
        <f t="shared" si="232"/>
        <v>20900</v>
      </c>
      <c r="E1749">
        <f t="shared" si="233"/>
        <v>42900</v>
      </c>
      <c r="F1749">
        <f t="shared" si="286"/>
        <v>48.5</v>
      </c>
      <c r="G1749">
        <f t="shared" si="286"/>
        <v>11.7</v>
      </c>
      <c r="H1749">
        <f t="shared" si="286"/>
        <v>22200</v>
      </c>
      <c r="I1749">
        <f t="shared" si="234"/>
        <v>44800</v>
      </c>
      <c r="J1749">
        <f t="shared" si="287"/>
        <v>49.500000000000007</v>
      </c>
      <c r="K1749">
        <f t="shared" si="287"/>
        <v>12.900000000000002</v>
      </c>
      <c r="L1749">
        <f t="shared" si="287"/>
        <v>25000</v>
      </c>
      <c r="M1749">
        <f t="shared" si="235"/>
        <v>46400</v>
      </c>
      <c r="N1749">
        <f t="shared" si="288"/>
        <v>54.1</v>
      </c>
      <c r="O1749">
        <f t="shared" si="288"/>
        <v>23</v>
      </c>
      <c r="P1749">
        <f t="shared" si="288"/>
        <v>27800</v>
      </c>
      <c r="Q1749">
        <f t="shared" si="236"/>
        <v>44600</v>
      </c>
      <c r="R1749">
        <f t="shared" si="289"/>
        <v>62.300000000000004</v>
      </c>
      <c r="S1749">
        <f t="shared" si="289"/>
        <v>23.6</v>
      </c>
      <c r="T1749">
        <f t="shared" si="289"/>
        <v>29200</v>
      </c>
      <c r="U1749">
        <f t="shared" si="237"/>
        <v>49000</v>
      </c>
      <c r="V1749">
        <f t="shared" si="290"/>
        <v>59.6</v>
      </c>
      <c r="W1749">
        <f t="shared" si="290"/>
        <v>23.599999999999998</v>
      </c>
      <c r="X1749">
        <f t="shared" si="290"/>
        <v>27000</v>
      </c>
      <c r="Y1749">
        <f t="shared" si="238"/>
        <v>44700</v>
      </c>
      <c r="Z1749">
        <f t="shared" si="291"/>
        <v>60.400000000000006</v>
      </c>
      <c r="AA1749">
        <f t="shared" si="291"/>
        <v>22.3</v>
      </c>
      <c r="AB1749">
        <f t="shared" si="291"/>
        <v>22000</v>
      </c>
      <c r="AC1749">
        <f t="shared" si="239"/>
        <v>42600</v>
      </c>
      <c r="AD1749">
        <f t="shared" si="292"/>
        <v>51.8</v>
      </c>
      <c r="AE1749">
        <f t="shared" si="292"/>
        <v>15.100000000000001</v>
      </c>
      <c r="AF1749">
        <f t="shared" si="292"/>
        <v>24200</v>
      </c>
      <c r="AG1749">
        <f t="shared" si="240"/>
        <v>48300</v>
      </c>
      <c r="AH1749">
        <f t="shared" si="293"/>
        <v>50.199999999999996</v>
      </c>
      <c r="AI1749">
        <f t="shared" si="293"/>
        <v>25.7</v>
      </c>
      <c r="AJ1749">
        <f t="shared" si="293"/>
        <v>25100</v>
      </c>
      <c r="AK1749">
        <f t="shared" si="241"/>
        <v>49000</v>
      </c>
      <c r="AL1749">
        <f t="shared" si="294"/>
        <v>51.3</v>
      </c>
      <c r="AM1749">
        <f t="shared" si="294"/>
        <v>14.899999999999999</v>
      </c>
      <c r="AN1749">
        <f t="shared" si="294"/>
        <v>24300</v>
      </c>
      <c r="AO1749">
        <f t="shared" si="242"/>
        <v>47300</v>
      </c>
      <c r="AP1749">
        <f t="shared" si="295"/>
        <v>51.599999999999994</v>
      </c>
      <c r="AQ1749">
        <f t="shared" si="295"/>
        <v>20.3</v>
      </c>
      <c r="AR1749">
        <f t="shared" si="295"/>
        <v>28000</v>
      </c>
      <c r="AS1749">
        <f t="shared" si="243"/>
        <v>50200</v>
      </c>
      <c r="AT1749">
        <f t="shared" si="296"/>
        <v>55.800000000000004</v>
      </c>
      <c r="AU1749">
        <f t="shared" si="296"/>
        <v>24.4</v>
      </c>
      <c r="AV1749">
        <f t="shared" si="296"/>
        <v>26700</v>
      </c>
      <c r="AW1749">
        <f t="shared" si="244"/>
        <v>47800</v>
      </c>
      <c r="AX1749">
        <f t="shared" si="297"/>
        <v>55.900000000000006</v>
      </c>
      <c r="AY1749">
        <f t="shared" si="297"/>
        <v>20.100000000000001</v>
      </c>
      <c r="AZ1749">
        <f t="shared" si="297"/>
        <v>25500</v>
      </c>
      <c r="BA1749">
        <f t="shared" si="245"/>
        <v>47100</v>
      </c>
      <c r="BB1749">
        <f t="shared" si="298"/>
        <v>53.900000000000006</v>
      </c>
      <c r="BC1749">
        <f t="shared" si="298"/>
        <v>26.8</v>
      </c>
      <c r="BD1749">
        <f t="shared" si="298"/>
        <v>28100</v>
      </c>
      <c r="BE1749">
        <f t="shared" si="246"/>
        <v>47100</v>
      </c>
      <c r="BF1749">
        <f t="shared" si="299"/>
        <v>59.599999999999994</v>
      </c>
      <c r="BG1749">
        <f t="shared" si="299"/>
        <v>23.8</v>
      </c>
      <c r="BH1749">
        <f t="shared" si="299"/>
        <v>28400</v>
      </c>
      <c r="BI1749">
        <f t="shared" si="247"/>
        <v>50100</v>
      </c>
      <c r="BJ1749">
        <f t="shared" si="300"/>
        <v>56.5</v>
      </c>
      <c r="BK1749">
        <f t="shared" si="300"/>
        <v>17.8</v>
      </c>
      <c r="BL1749">
        <f t="shared" si="300"/>
        <v>28400</v>
      </c>
      <c r="BM1749">
        <f t="shared" si="248"/>
        <v>49500</v>
      </c>
      <c r="BN1749">
        <f t="shared" si="301"/>
        <v>57.6</v>
      </c>
      <c r="BO1749">
        <f t="shared" si="301"/>
        <v>24.400000000000002</v>
      </c>
      <c r="BP1749">
        <f t="shared" si="301"/>
        <v>27800</v>
      </c>
      <c r="BQ1749">
        <f t="shared" si="249"/>
        <v>50800</v>
      </c>
      <c r="BR1749">
        <f t="shared" si="302"/>
        <v>54.5</v>
      </c>
      <c r="BS1749">
        <f t="shared" si="302"/>
        <v>23.4</v>
      </c>
      <c r="BT1749">
        <f t="shared" si="302"/>
        <v>22900</v>
      </c>
      <c r="BU1749">
        <f t="shared" si="250"/>
        <v>50300</v>
      </c>
      <c r="BV1749">
        <f t="shared" si="251"/>
        <v>45.6</v>
      </c>
    </row>
    <row r="1750" spans="1:74" x14ac:dyDescent="0.3">
      <c r="A1750" t="s">
        <v>361</v>
      </c>
      <c r="B1750" t="str">
        <f>VLOOKUP(A1750,'class and classification'!$A$1:$B$338,2,FALSE)</f>
        <v>Urban with Significant Rural</v>
      </c>
      <c r="C1750" t="str">
        <f>VLOOKUP(A1750,'class and classification'!$A$1:$C$338,3,FALSE)</f>
        <v>SD</v>
      </c>
      <c r="D1750">
        <f t="shared" si="232"/>
        <v>43800</v>
      </c>
      <c r="E1750">
        <f t="shared" si="233"/>
        <v>75000</v>
      </c>
      <c r="F1750">
        <f t="shared" si="286"/>
        <v>58.3</v>
      </c>
      <c r="G1750">
        <f t="shared" si="286"/>
        <v>13.2</v>
      </c>
      <c r="H1750">
        <f t="shared" si="286"/>
        <v>44200</v>
      </c>
      <c r="I1750">
        <f t="shared" si="234"/>
        <v>74400</v>
      </c>
      <c r="J1750">
        <f t="shared" si="287"/>
        <v>59.5</v>
      </c>
      <c r="K1750">
        <f t="shared" si="287"/>
        <v>14</v>
      </c>
      <c r="L1750">
        <f t="shared" si="287"/>
        <v>44700</v>
      </c>
      <c r="M1750">
        <f t="shared" si="235"/>
        <v>74300</v>
      </c>
      <c r="N1750">
        <f t="shared" si="288"/>
        <v>60.099999999999994</v>
      </c>
      <c r="O1750">
        <f t="shared" si="288"/>
        <v>18.2</v>
      </c>
      <c r="P1750">
        <f t="shared" si="288"/>
        <v>38100</v>
      </c>
      <c r="Q1750">
        <f t="shared" si="236"/>
        <v>72600</v>
      </c>
      <c r="R1750">
        <f t="shared" si="289"/>
        <v>52.499999999999993</v>
      </c>
      <c r="S1750">
        <f t="shared" si="289"/>
        <v>19.3</v>
      </c>
      <c r="T1750">
        <f t="shared" si="289"/>
        <v>40800</v>
      </c>
      <c r="U1750">
        <f t="shared" si="237"/>
        <v>72600</v>
      </c>
      <c r="V1750">
        <f t="shared" si="290"/>
        <v>56</v>
      </c>
      <c r="W1750">
        <f t="shared" si="290"/>
        <v>21</v>
      </c>
      <c r="X1750">
        <f t="shared" si="290"/>
        <v>43700</v>
      </c>
      <c r="Y1750">
        <f t="shared" si="238"/>
        <v>65200</v>
      </c>
      <c r="Z1750">
        <f t="shared" si="291"/>
        <v>67.099999999999994</v>
      </c>
      <c r="AA1750">
        <f t="shared" si="291"/>
        <v>22.200000000000003</v>
      </c>
      <c r="AB1750">
        <f t="shared" si="291"/>
        <v>48000</v>
      </c>
      <c r="AC1750">
        <f t="shared" si="239"/>
        <v>75100</v>
      </c>
      <c r="AD1750">
        <f t="shared" si="292"/>
        <v>64</v>
      </c>
      <c r="AE1750">
        <f t="shared" si="292"/>
        <v>21.299999999999997</v>
      </c>
      <c r="AF1750">
        <f t="shared" si="292"/>
        <v>43300</v>
      </c>
      <c r="AG1750">
        <f t="shared" si="240"/>
        <v>73000</v>
      </c>
      <c r="AH1750">
        <f t="shared" si="293"/>
        <v>59.4</v>
      </c>
      <c r="AI1750">
        <f t="shared" si="293"/>
        <v>17.399999999999999</v>
      </c>
      <c r="AJ1750">
        <f t="shared" si="293"/>
        <v>40800</v>
      </c>
      <c r="AK1750">
        <f t="shared" si="241"/>
        <v>70300</v>
      </c>
      <c r="AL1750">
        <f t="shared" si="294"/>
        <v>58.1</v>
      </c>
      <c r="AM1750">
        <f t="shared" si="294"/>
        <v>19.500000000000004</v>
      </c>
      <c r="AN1750">
        <f t="shared" si="294"/>
        <v>52000</v>
      </c>
      <c r="AO1750">
        <f t="shared" si="242"/>
        <v>81600</v>
      </c>
      <c r="AP1750">
        <f t="shared" si="295"/>
        <v>63.7</v>
      </c>
      <c r="AQ1750">
        <f t="shared" si="295"/>
        <v>20</v>
      </c>
      <c r="AR1750">
        <f t="shared" si="295"/>
        <v>48800</v>
      </c>
      <c r="AS1750">
        <f t="shared" si="243"/>
        <v>79500</v>
      </c>
      <c r="AT1750">
        <f t="shared" si="296"/>
        <v>61.2</v>
      </c>
      <c r="AU1750">
        <f t="shared" si="296"/>
        <v>19.7</v>
      </c>
      <c r="AV1750">
        <f t="shared" si="296"/>
        <v>45100</v>
      </c>
      <c r="AW1750">
        <f t="shared" si="244"/>
        <v>80500</v>
      </c>
      <c r="AX1750">
        <f t="shared" si="297"/>
        <v>56.099999999999994</v>
      </c>
      <c r="AY1750">
        <f t="shared" si="297"/>
        <v>19.900000000000002</v>
      </c>
      <c r="AZ1750">
        <f t="shared" si="297"/>
        <v>44800</v>
      </c>
      <c r="BA1750">
        <f t="shared" si="245"/>
        <v>83200</v>
      </c>
      <c r="BB1750">
        <f t="shared" si="298"/>
        <v>53.9</v>
      </c>
      <c r="BC1750">
        <f t="shared" si="298"/>
        <v>21.1</v>
      </c>
      <c r="BD1750">
        <f t="shared" si="298"/>
        <v>50000</v>
      </c>
      <c r="BE1750">
        <f t="shared" si="246"/>
        <v>80400</v>
      </c>
      <c r="BF1750">
        <f t="shared" si="299"/>
        <v>62.1</v>
      </c>
      <c r="BG1750">
        <f t="shared" si="299"/>
        <v>21</v>
      </c>
      <c r="BH1750">
        <f t="shared" si="299"/>
        <v>48400</v>
      </c>
      <c r="BI1750">
        <f t="shared" si="247"/>
        <v>80100</v>
      </c>
      <c r="BJ1750">
        <f t="shared" si="300"/>
        <v>60.599999999999994</v>
      </c>
      <c r="BK1750">
        <f t="shared" si="300"/>
        <v>20.8</v>
      </c>
      <c r="BL1750">
        <f t="shared" si="300"/>
        <v>50100</v>
      </c>
      <c r="BM1750">
        <f t="shared" si="248"/>
        <v>80400</v>
      </c>
      <c r="BN1750">
        <f t="shared" si="301"/>
        <v>62.4</v>
      </c>
      <c r="BO1750">
        <f t="shared" si="301"/>
        <v>22.6</v>
      </c>
      <c r="BP1750">
        <f t="shared" si="301"/>
        <v>50900</v>
      </c>
      <c r="BQ1750">
        <f t="shared" si="249"/>
        <v>81100</v>
      </c>
      <c r="BR1750">
        <f t="shared" si="302"/>
        <v>62.9</v>
      </c>
      <c r="BS1750">
        <f t="shared" si="302"/>
        <v>23.700000000000003</v>
      </c>
      <c r="BT1750">
        <f t="shared" si="302"/>
        <v>45100</v>
      </c>
      <c r="BU1750">
        <f t="shared" si="250"/>
        <v>82900</v>
      </c>
      <c r="BV1750">
        <f t="shared" si="251"/>
        <v>54.5</v>
      </c>
    </row>
    <row r="1751" spans="1:74" x14ac:dyDescent="0.3">
      <c r="A1751" t="s">
        <v>362</v>
      </c>
      <c r="B1751" t="str">
        <f>VLOOKUP(A1751,'class and classification'!$A$1:$B$338,2,FALSE)</f>
        <v>Urban with Significant Rural</v>
      </c>
      <c r="C1751" t="str">
        <f>VLOOKUP(A1751,'class and classification'!$A$1:$C$338,3,FALSE)</f>
        <v>SD</v>
      </c>
      <c r="D1751">
        <f t="shared" si="232"/>
        <v>42500</v>
      </c>
      <c r="E1751">
        <f t="shared" si="233"/>
        <v>69600</v>
      </c>
      <c r="F1751">
        <f t="shared" si="286"/>
        <v>61.199999999999996</v>
      </c>
      <c r="G1751">
        <f t="shared" si="286"/>
        <v>14</v>
      </c>
      <c r="H1751">
        <f t="shared" si="286"/>
        <v>40900</v>
      </c>
      <c r="I1751">
        <f t="shared" si="234"/>
        <v>68900</v>
      </c>
      <c r="J1751">
        <f t="shared" si="287"/>
        <v>59.4</v>
      </c>
      <c r="K1751">
        <f t="shared" si="287"/>
        <v>13</v>
      </c>
      <c r="L1751">
        <f t="shared" si="287"/>
        <v>41100</v>
      </c>
      <c r="M1751">
        <f t="shared" si="235"/>
        <v>63700</v>
      </c>
      <c r="N1751">
        <f t="shared" si="288"/>
        <v>64.599999999999994</v>
      </c>
      <c r="O1751">
        <f t="shared" si="288"/>
        <v>20.100000000000001</v>
      </c>
      <c r="P1751">
        <f t="shared" si="288"/>
        <v>42200</v>
      </c>
      <c r="Q1751">
        <f t="shared" si="236"/>
        <v>68500</v>
      </c>
      <c r="R1751">
        <f t="shared" si="289"/>
        <v>61.7</v>
      </c>
      <c r="S1751">
        <f t="shared" si="289"/>
        <v>19.399999999999999</v>
      </c>
      <c r="T1751">
        <f t="shared" si="289"/>
        <v>45800</v>
      </c>
      <c r="U1751">
        <f t="shared" si="237"/>
        <v>73800</v>
      </c>
      <c r="V1751">
        <f t="shared" si="290"/>
        <v>62</v>
      </c>
      <c r="W1751">
        <f t="shared" si="290"/>
        <v>19.299999999999997</v>
      </c>
      <c r="X1751">
        <f t="shared" si="290"/>
        <v>42200</v>
      </c>
      <c r="Y1751">
        <f t="shared" si="238"/>
        <v>69600</v>
      </c>
      <c r="Z1751">
        <f t="shared" si="291"/>
        <v>60.4</v>
      </c>
      <c r="AA1751">
        <f t="shared" si="291"/>
        <v>19.600000000000001</v>
      </c>
      <c r="AB1751">
        <f t="shared" si="291"/>
        <v>45300</v>
      </c>
      <c r="AC1751">
        <f t="shared" si="239"/>
        <v>72000</v>
      </c>
      <c r="AD1751">
        <f t="shared" si="292"/>
        <v>62.900000000000006</v>
      </c>
      <c r="AE1751">
        <f t="shared" si="292"/>
        <v>20.099999999999998</v>
      </c>
      <c r="AF1751">
        <f t="shared" si="292"/>
        <v>42200</v>
      </c>
      <c r="AG1751">
        <f t="shared" si="240"/>
        <v>67300</v>
      </c>
      <c r="AH1751">
        <f t="shared" si="293"/>
        <v>62.699999999999996</v>
      </c>
      <c r="AI1751">
        <f t="shared" si="293"/>
        <v>20.700000000000003</v>
      </c>
      <c r="AJ1751">
        <f t="shared" si="293"/>
        <v>48900</v>
      </c>
      <c r="AK1751">
        <f t="shared" si="241"/>
        <v>75500</v>
      </c>
      <c r="AL1751">
        <f t="shared" si="294"/>
        <v>64.7</v>
      </c>
      <c r="AM1751">
        <f t="shared" si="294"/>
        <v>20.100000000000001</v>
      </c>
      <c r="AN1751">
        <f t="shared" si="294"/>
        <v>51800</v>
      </c>
      <c r="AO1751">
        <f t="shared" si="242"/>
        <v>73500</v>
      </c>
      <c r="AP1751">
        <f t="shared" si="295"/>
        <v>70.5</v>
      </c>
      <c r="AQ1751">
        <f t="shared" si="295"/>
        <v>21.8</v>
      </c>
      <c r="AR1751">
        <f t="shared" si="295"/>
        <v>54800</v>
      </c>
      <c r="AS1751">
        <f t="shared" si="243"/>
        <v>74400</v>
      </c>
      <c r="AT1751">
        <f t="shared" si="296"/>
        <v>73.5</v>
      </c>
      <c r="AU1751">
        <f t="shared" si="296"/>
        <v>22.3</v>
      </c>
      <c r="AV1751">
        <f t="shared" si="296"/>
        <v>55300</v>
      </c>
      <c r="AW1751">
        <f t="shared" si="244"/>
        <v>81700</v>
      </c>
      <c r="AX1751">
        <f t="shared" si="297"/>
        <v>67.900000000000006</v>
      </c>
      <c r="AY1751">
        <f t="shared" si="297"/>
        <v>21.1</v>
      </c>
      <c r="AZ1751">
        <f t="shared" si="297"/>
        <v>48400</v>
      </c>
      <c r="BA1751">
        <f t="shared" si="245"/>
        <v>74800</v>
      </c>
      <c r="BB1751">
        <f t="shared" si="298"/>
        <v>64.8</v>
      </c>
      <c r="BC1751">
        <f t="shared" si="298"/>
        <v>19.900000000000002</v>
      </c>
      <c r="BD1751">
        <f t="shared" si="298"/>
        <v>45400</v>
      </c>
      <c r="BE1751">
        <f t="shared" si="246"/>
        <v>75600</v>
      </c>
      <c r="BF1751">
        <f t="shared" si="299"/>
        <v>60.2</v>
      </c>
      <c r="BG1751">
        <f t="shared" si="299"/>
        <v>20.100000000000001</v>
      </c>
      <c r="BH1751">
        <f t="shared" si="299"/>
        <v>49400</v>
      </c>
      <c r="BI1751">
        <f t="shared" si="247"/>
        <v>76900</v>
      </c>
      <c r="BJ1751">
        <f t="shared" si="300"/>
        <v>64.2</v>
      </c>
      <c r="BK1751">
        <f t="shared" si="300"/>
        <v>20.6</v>
      </c>
      <c r="BL1751">
        <f t="shared" si="300"/>
        <v>45400</v>
      </c>
      <c r="BM1751">
        <f t="shared" si="248"/>
        <v>72400</v>
      </c>
      <c r="BN1751">
        <f t="shared" si="301"/>
        <v>62.7</v>
      </c>
      <c r="BO1751">
        <f t="shared" si="301"/>
        <v>22.1</v>
      </c>
      <c r="BP1751">
        <f t="shared" si="301"/>
        <v>49500</v>
      </c>
      <c r="BQ1751">
        <f t="shared" si="249"/>
        <v>75200</v>
      </c>
      <c r="BR1751">
        <f t="shared" si="302"/>
        <v>65.8</v>
      </c>
      <c r="BS1751">
        <f t="shared" si="302"/>
        <v>22.599999999999998</v>
      </c>
      <c r="BT1751">
        <f t="shared" si="302"/>
        <v>54300</v>
      </c>
      <c r="BU1751">
        <f t="shared" si="250"/>
        <v>78500</v>
      </c>
      <c r="BV1751">
        <f t="shared" si="251"/>
        <v>69.2</v>
      </c>
    </row>
    <row r="1752" spans="1:74" x14ac:dyDescent="0.3">
      <c r="A1752" t="s">
        <v>363</v>
      </c>
      <c r="B1752" t="str">
        <f>VLOOKUP(A1752,'class and classification'!$A$1:$B$338,2,FALSE)</f>
        <v>Predominantly Urban</v>
      </c>
      <c r="C1752" t="str">
        <f>VLOOKUP(A1752,'class and classification'!$A$1:$C$338,3,FALSE)</f>
        <v>SD</v>
      </c>
      <c r="D1752">
        <f t="shared" si="232"/>
        <v>27400</v>
      </c>
      <c r="E1752">
        <f t="shared" si="233"/>
        <v>46000</v>
      </c>
      <c r="F1752">
        <f t="shared" si="286"/>
        <v>59.5</v>
      </c>
      <c r="G1752">
        <f t="shared" si="286"/>
        <v>13.7</v>
      </c>
      <c r="H1752">
        <f t="shared" si="286"/>
        <v>24900</v>
      </c>
      <c r="I1752">
        <f t="shared" si="234"/>
        <v>44400</v>
      </c>
      <c r="J1752">
        <f t="shared" si="287"/>
        <v>56.199999999999996</v>
      </c>
      <c r="K1752">
        <f t="shared" si="287"/>
        <v>13.8</v>
      </c>
      <c r="L1752">
        <f t="shared" si="287"/>
        <v>27800</v>
      </c>
      <c r="M1752">
        <f t="shared" si="235"/>
        <v>46400</v>
      </c>
      <c r="N1752">
        <f t="shared" si="288"/>
        <v>60.000000000000007</v>
      </c>
      <c r="O1752">
        <f t="shared" si="288"/>
        <v>19.5</v>
      </c>
      <c r="P1752">
        <f t="shared" si="288"/>
        <v>26500</v>
      </c>
      <c r="Q1752">
        <f t="shared" si="236"/>
        <v>46700</v>
      </c>
      <c r="R1752">
        <f t="shared" si="289"/>
        <v>56.599999999999994</v>
      </c>
      <c r="S1752">
        <f t="shared" si="289"/>
        <v>21.299999999999997</v>
      </c>
      <c r="T1752">
        <f t="shared" si="289"/>
        <v>28000</v>
      </c>
      <c r="U1752">
        <f t="shared" si="237"/>
        <v>46800</v>
      </c>
      <c r="V1752">
        <f t="shared" si="290"/>
        <v>59.699999999999996</v>
      </c>
      <c r="W1752">
        <f t="shared" si="290"/>
        <v>21.7</v>
      </c>
      <c r="X1752">
        <f t="shared" si="290"/>
        <v>27700</v>
      </c>
      <c r="Y1752">
        <f t="shared" si="238"/>
        <v>48400</v>
      </c>
      <c r="Z1752">
        <f t="shared" si="291"/>
        <v>57.3</v>
      </c>
      <c r="AA1752">
        <f t="shared" si="291"/>
        <v>23.400000000000002</v>
      </c>
      <c r="AB1752">
        <f t="shared" si="291"/>
        <v>27500</v>
      </c>
      <c r="AC1752">
        <f t="shared" si="239"/>
        <v>47100</v>
      </c>
      <c r="AD1752">
        <f t="shared" si="292"/>
        <v>58.3</v>
      </c>
      <c r="AE1752">
        <f t="shared" si="292"/>
        <v>24.400000000000002</v>
      </c>
      <c r="AF1752">
        <f t="shared" si="292"/>
        <v>34200</v>
      </c>
      <c r="AG1752">
        <f t="shared" si="240"/>
        <v>52500</v>
      </c>
      <c r="AH1752">
        <f t="shared" si="293"/>
        <v>64.900000000000006</v>
      </c>
      <c r="AI1752">
        <f t="shared" si="293"/>
        <v>26.1</v>
      </c>
      <c r="AJ1752">
        <f t="shared" si="293"/>
        <v>34800</v>
      </c>
      <c r="AK1752">
        <f t="shared" si="241"/>
        <v>51300</v>
      </c>
      <c r="AL1752">
        <f t="shared" si="294"/>
        <v>68</v>
      </c>
      <c r="AM1752">
        <f t="shared" si="294"/>
        <v>22.6</v>
      </c>
      <c r="AN1752">
        <f t="shared" si="294"/>
        <v>28200</v>
      </c>
      <c r="AO1752">
        <f t="shared" si="242"/>
        <v>48000</v>
      </c>
      <c r="AP1752">
        <f t="shared" si="295"/>
        <v>58.599999999999994</v>
      </c>
      <c r="AQ1752">
        <f t="shared" si="295"/>
        <v>26.4</v>
      </c>
      <c r="AR1752">
        <f t="shared" si="295"/>
        <v>29500</v>
      </c>
      <c r="AS1752">
        <f t="shared" si="243"/>
        <v>49800</v>
      </c>
      <c r="AT1752">
        <f t="shared" si="296"/>
        <v>59.300000000000004</v>
      </c>
      <c r="AU1752">
        <f t="shared" si="296"/>
        <v>21.599999999999998</v>
      </c>
      <c r="AV1752">
        <f t="shared" si="296"/>
        <v>30100</v>
      </c>
      <c r="AW1752">
        <f t="shared" si="244"/>
        <v>48500</v>
      </c>
      <c r="AX1752">
        <f t="shared" si="297"/>
        <v>62.2</v>
      </c>
      <c r="AY1752">
        <f t="shared" si="297"/>
        <v>28.799999999999997</v>
      </c>
      <c r="AZ1752">
        <f t="shared" si="297"/>
        <v>28300</v>
      </c>
      <c r="BA1752">
        <f t="shared" si="245"/>
        <v>52500</v>
      </c>
      <c r="BB1752">
        <f t="shared" si="298"/>
        <v>54</v>
      </c>
      <c r="BC1752">
        <f t="shared" si="298"/>
        <v>27.2</v>
      </c>
      <c r="BD1752">
        <f t="shared" si="298"/>
        <v>26400</v>
      </c>
      <c r="BE1752">
        <f t="shared" si="246"/>
        <v>51500</v>
      </c>
      <c r="BF1752">
        <f t="shared" si="299"/>
        <v>51.300000000000004</v>
      </c>
      <c r="BG1752">
        <f t="shared" si="299"/>
        <v>19.399999999999999</v>
      </c>
      <c r="BH1752">
        <f t="shared" si="299"/>
        <v>23200</v>
      </c>
      <c r="BI1752">
        <f t="shared" si="247"/>
        <v>48100</v>
      </c>
      <c r="BJ1752">
        <f t="shared" si="300"/>
        <v>48.1</v>
      </c>
      <c r="BK1752">
        <f t="shared" si="300"/>
        <v>15.7</v>
      </c>
      <c r="BL1752">
        <f t="shared" si="300"/>
        <v>36300</v>
      </c>
      <c r="BM1752">
        <f t="shared" si="248"/>
        <v>53700</v>
      </c>
      <c r="BN1752">
        <f t="shared" si="301"/>
        <v>67.5</v>
      </c>
      <c r="BO1752">
        <f t="shared" si="301"/>
        <v>19.7</v>
      </c>
      <c r="BP1752">
        <f t="shared" si="301"/>
        <v>30200</v>
      </c>
      <c r="BQ1752">
        <f t="shared" si="249"/>
        <v>48800</v>
      </c>
      <c r="BR1752">
        <f t="shared" si="302"/>
        <v>61.8</v>
      </c>
      <c r="BS1752">
        <f t="shared" si="302"/>
        <v>24.799999999999997</v>
      </c>
      <c r="BT1752">
        <f t="shared" si="302"/>
        <v>33700</v>
      </c>
      <c r="BU1752">
        <f t="shared" si="250"/>
        <v>48700</v>
      </c>
      <c r="BV1752">
        <f t="shared" si="251"/>
        <v>69.2</v>
      </c>
    </row>
    <row r="1753" spans="1:74" x14ac:dyDescent="0.3">
      <c r="A1753" t="s">
        <v>364</v>
      </c>
      <c r="B1753" t="str">
        <f>VLOOKUP(A1753,'class and classification'!$A$1:$B$338,2,FALSE)</f>
        <v>Urban with Significant Rural</v>
      </c>
      <c r="C1753" t="str">
        <f>VLOOKUP(A1753,'class and classification'!$A$1:$C$338,3,FALSE)</f>
        <v>SD</v>
      </c>
      <c r="D1753">
        <f t="shared" si="232"/>
        <v>35000</v>
      </c>
      <c r="E1753">
        <f t="shared" si="233"/>
        <v>63600</v>
      </c>
      <c r="F1753">
        <f t="shared" si="286"/>
        <v>55.1</v>
      </c>
      <c r="G1753">
        <f t="shared" si="286"/>
        <v>12.299999999999999</v>
      </c>
      <c r="H1753">
        <f t="shared" si="286"/>
        <v>36600</v>
      </c>
      <c r="I1753">
        <f t="shared" si="234"/>
        <v>60800</v>
      </c>
      <c r="J1753">
        <f t="shared" si="287"/>
        <v>60</v>
      </c>
      <c r="K1753">
        <f t="shared" si="287"/>
        <v>13.8</v>
      </c>
      <c r="L1753">
        <f t="shared" si="287"/>
        <v>35600</v>
      </c>
      <c r="M1753">
        <f t="shared" si="235"/>
        <v>59000</v>
      </c>
      <c r="N1753">
        <f t="shared" si="288"/>
        <v>60.1</v>
      </c>
      <c r="O1753">
        <f t="shared" si="288"/>
        <v>18.399999999999999</v>
      </c>
      <c r="P1753">
        <f t="shared" si="288"/>
        <v>43600</v>
      </c>
      <c r="Q1753">
        <f t="shared" si="236"/>
        <v>62400</v>
      </c>
      <c r="R1753">
        <f t="shared" si="289"/>
        <v>69.800000000000011</v>
      </c>
      <c r="S1753">
        <f t="shared" si="289"/>
        <v>20.099999999999998</v>
      </c>
      <c r="T1753">
        <f t="shared" si="289"/>
        <v>37300</v>
      </c>
      <c r="U1753">
        <f t="shared" si="237"/>
        <v>63400</v>
      </c>
      <c r="V1753">
        <f t="shared" si="290"/>
        <v>59</v>
      </c>
      <c r="W1753">
        <f t="shared" si="290"/>
        <v>20.900000000000002</v>
      </c>
      <c r="X1753">
        <f t="shared" si="290"/>
        <v>36500</v>
      </c>
      <c r="Y1753">
        <f t="shared" si="238"/>
        <v>62800</v>
      </c>
      <c r="Z1753">
        <f t="shared" si="291"/>
        <v>58.2</v>
      </c>
      <c r="AA1753">
        <f t="shared" si="291"/>
        <v>20.700000000000003</v>
      </c>
      <c r="AB1753">
        <f t="shared" si="291"/>
        <v>36500</v>
      </c>
      <c r="AC1753">
        <f t="shared" si="239"/>
        <v>63300</v>
      </c>
      <c r="AD1753">
        <f t="shared" si="292"/>
        <v>57.7</v>
      </c>
      <c r="AE1753">
        <f t="shared" si="292"/>
        <v>20</v>
      </c>
      <c r="AF1753">
        <f t="shared" si="292"/>
        <v>39200</v>
      </c>
      <c r="AG1753">
        <f t="shared" si="240"/>
        <v>62400</v>
      </c>
      <c r="AH1753">
        <f t="shared" si="293"/>
        <v>62.8</v>
      </c>
      <c r="AI1753">
        <f t="shared" si="293"/>
        <v>20.499999999999996</v>
      </c>
      <c r="AJ1753">
        <f t="shared" si="293"/>
        <v>34800</v>
      </c>
      <c r="AK1753">
        <f t="shared" si="241"/>
        <v>58600</v>
      </c>
      <c r="AL1753">
        <f t="shared" si="294"/>
        <v>59.399999999999991</v>
      </c>
      <c r="AM1753">
        <f t="shared" si="294"/>
        <v>21.5</v>
      </c>
      <c r="AN1753">
        <f t="shared" si="294"/>
        <v>35400</v>
      </c>
      <c r="AO1753">
        <f t="shared" si="242"/>
        <v>62700</v>
      </c>
      <c r="AP1753">
        <f t="shared" si="295"/>
        <v>56.599999999999994</v>
      </c>
      <c r="AQ1753">
        <f t="shared" si="295"/>
        <v>18.7</v>
      </c>
      <c r="AR1753">
        <f t="shared" si="295"/>
        <v>38100</v>
      </c>
      <c r="AS1753">
        <f t="shared" si="243"/>
        <v>64000</v>
      </c>
      <c r="AT1753">
        <f t="shared" si="296"/>
        <v>59.599999999999994</v>
      </c>
      <c r="AU1753">
        <f t="shared" si="296"/>
        <v>20.900000000000002</v>
      </c>
      <c r="AV1753">
        <f t="shared" si="296"/>
        <v>41400</v>
      </c>
      <c r="AW1753">
        <f t="shared" si="244"/>
        <v>68600</v>
      </c>
      <c r="AX1753">
        <f t="shared" si="297"/>
        <v>60.6</v>
      </c>
      <c r="AY1753">
        <f t="shared" si="297"/>
        <v>21.6</v>
      </c>
      <c r="AZ1753">
        <f t="shared" si="297"/>
        <v>46200</v>
      </c>
      <c r="BA1753">
        <f t="shared" si="245"/>
        <v>71100</v>
      </c>
      <c r="BB1753">
        <f t="shared" si="298"/>
        <v>65</v>
      </c>
      <c r="BC1753">
        <f t="shared" si="298"/>
        <v>22.9</v>
      </c>
      <c r="BD1753">
        <f t="shared" si="298"/>
        <v>40400</v>
      </c>
      <c r="BE1753">
        <f t="shared" si="246"/>
        <v>66600</v>
      </c>
      <c r="BF1753">
        <f t="shared" si="299"/>
        <v>60.6</v>
      </c>
      <c r="BG1753">
        <f t="shared" si="299"/>
        <v>17.5</v>
      </c>
      <c r="BH1753">
        <f t="shared" si="299"/>
        <v>43600</v>
      </c>
      <c r="BI1753">
        <f t="shared" si="247"/>
        <v>66400</v>
      </c>
      <c r="BJ1753">
        <f t="shared" si="300"/>
        <v>65.8</v>
      </c>
      <c r="BK1753">
        <f t="shared" si="300"/>
        <v>22.500000000000004</v>
      </c>
      <c r="BL1753">
        <f t="shared" si="300"/>
        <v>47800</v>
      </c>
      <c r="BM1753">
        <f t="shared" si="248"/>
        <v>71300</v>
      </c>
      <c r="BN1753">
        <f t="shared" si="301"/>
        <v>67.099999999999994</v>
      </c>
      <c r="BO1753">
        <f t="shared" si="301"/>
        <v>22.9</v>
      </c>
      <c r="BP1753">
        <f t="shared" si="301"/>
        <v>52400</v>
      </c>
      <c r="BQ1753">
        <f t="shared" si="249"/>
        <v>71500</v>
      </c>
      <c r="BR1753">
        <f t="shared" si="302"/>
        <v>73.400000000000006</v>
      </c>
      <c r="BS1753">
        <f t="shared" si="302"/>
        <v>23.9</v>
      </c>
      <c r="BT1753">
        <f t="shared" si="302"/>
        <v>47400</v>
      </c>
      <c r="BU1753">
        <f t="shared" si="250"/>
        <v>73300</v>
      </c>
      <c r="BV1753">
        <f t="shared" si="251"/>
        <v>64.7</v>
      </c>
    </row>
    <row r="1754" spans="1:74" x14ac:dyDescent="0.3">
      <c r="A1754" t="s">
        <v>365</v>
      </c>
      <c r="B1754" t="str">
        <f>VLOOKUP(A1754,'class and classification'!$A$1:$B$338,2,FALSE)</f>
        <v>Predominantly Urban</v>
      </c>
      <c r="C1754" t="str">
        <f>VLOOKUP(A1754,'class and classification'!$A$1:$C$338,3,FALSE)</f>
        <v>SD</v>
      </c>
      <c r="D1754">
        <f t="shared" si="232"/>
        <v>46200</v>
      </c>
      <c r="E1754">
        <f t="shared" si="233"/>
        <v>68700</v>
      </c>
      <c r="F1754">
        <f t="shared" si="286"/>
        <v>67.199999999999989</v>
      </c>
      <c r="G1754">
        <f t="shared" si="286"/>
        <v>13.1</v>
      </c>
      <c r="H1754">
        <f t="shared" si="286"/>
        <v>49300</v>
      </c>
      <c r="I1754">
        <f t="shared" si="234"/>
        <v>68600</v>
      </c>
      <c r="J1754">
        <f t="shared" si="287"/>
        <v>71.899999999999991</v>
      </c>
      <c r="K1754">
        <f t="shared" si="287"/>
        <v>13.799999999999999</v>
      </c>
      <c r="L1754">
        <f t="shared" si="287"/>
        <v>45900</v>
      </c>
      <c r="M1754">
        <f t="shared" si="235"/>
        <v>67300</v>
      </c>
      <c r="N1754">
        <f t="shared" si="288"/>
        <v>68.3</v>
      </c>
      <c r="O1754">
        <f t="shared" si="288"/>
        <v>17.600000000000001</v>
      </c>
      <c r="P1754">
        <f t="shared" si="288"/>
        <v>48100</v>
      </c>
      <c r="Q1754">
        <f t="shared" si="236"/>
        <v>66400</v>
      </c>
      <c r="R1754">
        <f t="shared" si="289"/>
        <v>72.399999999999991</v>
      </c>
      <c r="S1754">
        <f t="shared" si="289"/>
        <v>18.5</v>
      </c>
      <c r="T1754">
        <f t="shared" si="289"/>
        <v>49000</v>
      </c>
      <c r="U1754">
        <f t="shared" si="237"/>
        <v>71200</v>
      </c>
      <c r="V1754">
        <f t="shared" si="290"/>
        <v>68.699999999999989</v>
      </c>
      <c r="W1754">
        <f t="shared" si="290"/>
        <v>18.7</v>
      </c>
      <c r="X1754">
        <f t="shared" si="290"/>
        <v>52000</v>
      </c>
      <c r="Y1754">
        <f t="shared" si="238"/>
        <v>68900</v>
      </c>
      <c r="Z1754">
        <f t="shared" si="291"/>
        <v>75.600000000000009</v>
      </c>
      <c r="AA1754">
        <f t="shared" si="291"/>
        <v>21</v>
      </c>
      <c r="AB1754">
        <f t="shared" si="291"/>
        <v>46100</v>
      </c>
      <c r="AC1754">
        <f t="shared" si="239"/>
        <v>66300</v>
      </c>
      <c r="AD1754">
        <f t="shared" si="292"/>
        <v>69.599999999999994</v>
      </c>
      <c r="AE1754">
        <f t="shared" si="292"/>
        <v>20.099999999999998</v>
      </c>
      <c r="AF1754">
        <f t="shared" si="292"/>
        <v>49500</v>
      </c>
      <c r="AG1754">
        <f t="shared" si="240"/>
        <v>71000</v>
      </c>
      <c r="AH1754">
        <f t="shared" si="293"/>
        <v>69.600000000000009</v>
      </c>
      <c r="AI1754">
        <f t="shared" si="293"/>
        <v>21</v>
      </c>
      <c r="AJ1754">
        <f t="shared" si="293"/>
        <v>49700</v>
      </c>
      <c r="AK1754">
        <f t="shared" si="241"/>
        <v>71800</v>
      </c>
      <c r="AL1754">
        <f t="shared" si="294"/>
        <v>69.100000000000009</v>
      </c>
      <c r="AM1754">
        <f t="shared" si="294"/>
        <v>20.3</v>
      </c>
      <c r="AN1754">
        <f t="shared" si="294"/>
        <v>50600</v>
      </c>
      <c r="AO1754">
        <f t="shared" si="242"/>
        <v>72200</v>
      </c>
      <c r="AP1754">
        <f t="shared" si="295"/>
        <v>70</v>
      </c>
      <c r="AQ1754">
        <f t="shared" si="295"/>
        <v>21</v>
      </c>
      <c r="AR1754">
        <f t="shared" si="295"/>
        <v>51200</v>
      </c>
      <c r="AS1754">
        <f t="shared" si="243"/>
        <v>72700</v>
      </c>
      <c r="AT1754">
        <f t="shared" si="296"/>
        <v>70.5</v>
      </c>
      <c r="AU1754">
        <f t="shared" si="296"/>
        <v>18.100000000000001</v>
      </c>
      <c r="AV1754">
        <f t="shared" si="296"/>
        <v>54200</v>
      </c>
      <c r="AW1754">
        <f t="shared" si="244"/>
        <v>74800</v>
      </c>
      <c r="AX1754">
        <f t="shared" si="297"/>
        <v>72.400000000000006</v>
      </c>
      <c r="AY1754">
        <f t="shared" si="297"/>
        <v>19.100000000000001</v>
      </c>
      <c r="AZ1754">
        <f t="shared" si="297"/>
        <v>43700</v>
      </c>
      <c r="BA1754">
        <f t="shared" si="245"/>
        <v>66300</v>
      </c>
      <c r="BB1754">
        <f t="shared" si="298"/>
        <v>66</v>
      </c>
      <c r="BC1754">
        <f t="shared" si="298"/>
        <v>22.500000000000004</v>
      </c>
      <c r="BD1754">
        <f t="shared" si="298"/>
        <v>52100</v>
      </c>
      <c r="BE1754">
        <f t="shared" si="246"/>
        <v>71800</v>
      </c>
      <c r="BF1754">
        <f t="shared" si="299"/>
        <v>72.500000000000014</v>
      </c>
      <c r="BG1754">
        <f t="shared" si="299"/>
        <v>19.700000000000003</v>
      </c>
      <c r="BH1754">
        <f t="shared" si="299"/>
        <v>51400</v>
      </c>
      <c r="BI1754">
        <f t="shared" si="247"/>
        <v>73100</v>
      </c>
      <c r="BJ1754">
        <f t="shared" si="300"/>
        <v>70.199999999999989</v>
      </c>
      <c r="BK1754">
        <f t="shared" si="300"/>
        <v>21.3</v>
      </c>
      <c r="BL1754">
        <f t="shared" si="300"/>
        <v>49000</v>
      </c>
      <c r="BM1754">
        <f t="shared" si="248"/>
        <v>71700</v>
      </c>
      <c r="BN1754">
        <f t="shared" si="301"/>
        <v>68.2</v>
      </c>
      <c r="BO1754">
        <f t="shared" si="301"/>
        <v>21.2</v>
      </c>
      <c r="BP1754">
        <f t="shared" si="301"/>
        <v>58300</v>
      </c>
      <c r="BQ1754">
        <f t="shared" si="249"/>
        <v>77000</v>
      </c>
      <c r="BR1754">
        <f t="shared" si="302"/>
        <v>75.599999999999994</v>
      </c>
      <c r="BS1754">
        <f t="shared" si="302"/>
        <v>18.600000000000001</v>
      </c>
      <c r="BT1754">
        <f t="shared" si="302"/>
        <v>52500</v>
      </c>
      <c r="BU1754">
        <f t="shared" si="250"/>
        <v>78500</v>
      </c>
      <c r="BV1754">
        <f t="shared" si="251"/>
        <v>66.900000000000006</v>
      </c>
    </row>
    <row r="1755" spans="1:74" x14ac:dyDescent="0.3">
      <c r="A1755" t="s">
        <v>366</v>
      </c>
      <c r="B1755" t="str">
        <f>VLOOKUP(A1755,'class and classification'!$A$1:$B$338,2,FALSE)</f>
        <v>Predominantly Urban</v>
      </c>
      <c r="C1755" t="str">
        <f>VLOOKUP(A1755,'class and classification'!$A$1:$C$338,3,FALSE)</f>
        <v>SD</v>
      </c>
      <c r="D1755">
        <f t="shared" si="232"/>
        <v>19800</v>
      </c>
      <c r="E1755">
        <f t="shared" si="233"/>
        <v>41900</v>
      </c>
      <c r="F1755">
        <f t="shared" si="286"/>
        <v>47.300000000000004</v>
      </c>
      <c r="G1755">
        <f t="shared" si="286"/>
        <v>12.299999999999999</v>
      </c>
      <c r="H1755">
        <f t="shared" si="286"/>
        <v>19300</v>
      </c>
      <c r="I1755">
        <f t="shared" si="234"/>
        <v>41800</v>
      </c>
      <c r="J1755">
        <f t="shared" si="287"/>
        <v>46.099999999999994</v>
      </c>
      <c r="K1755">
        <f t="shared" si="287"/>
        <v>12.4</v>
      </c>
      <c r="L1755">
        <f t="shared" si="287"/>
        <v>19000</v>
      </c>
      <c r="M1755">
        <f t="shared" si="235"/>
        <v>39400</v>
      </c>
      <c r="N1755">
        <f t="shared" si="288"/>
        <v>48.1</v>
      </c>
      <c r="O1755">
        <f t="shared" si="288"/>
        <v>18.600000000000001</v>
      </c>
      <c r="P1755">
        <f t="shared" si="288"/>
        <v>23600</v>
      </c>
      <c r="Q1755">
        <f t="shared" si="236"/>
        <v>43800</v>
      </c>
      <c r="R1755">
        <f t="shared" si="289"/>
        <v>53.599999999999994</v>
      </c>
      <c r="S1755">
        <f t="shared" si="289"/>
        <v>18</v>
      </c>
      <c r="T1755">
        <f t="shared" si="289"/>
        <v>20600</v>
      </c>
      <c r="U1755">
        <f t="shared" si="237"/>
        <v>43500</v>
      </c>
      <c r="V1755">
        <f t="shared" si="290"/>
        <v>47.5</v>
      </c>
      <c r="W1755">
        <f t="shared" si="290"/>
        <v>14</v>
      </c>
      <c r="X1755">
        <f t="shared" si="290"/>
        <v>24100</v>
      </c>
      <c r="Y1755">
        <f t="shared" si="238"/>
        <v>40500</v>
      </c>
      <c r="Z1755">
        <f t="shared" si="291"/>
        <v>59.3</v>
      </c>
      <c r="AA1755">
        <f t="shared" si="291"/>
        <v>29.2</v>
      </c>
      <c r="AB1755">
        <f t="shared" si="291"/>
        <v>24800</v>
      </c>
      <c r="AC1755">
        <f t="shared" si="239"/>
        <v>43600</v>
      </c>
      <c r="AD1755">
        <f t="shared" si="292"/>
        <v>57.1</v>
      </c>
      <c r="AE1755">
        <f t="shared" si="292"/>
        <v>15.8</v>
      </c>
      <c r="AF1755">
        <f t="shared" si="292"/>
        <v>24600</v>
      </c>
      <c r="AG1755">
        <f t="shared" si="240"/>
        <v>40700</v>
      </c>
      <c r="AH1755">
        <f t="shared" si="293"/>
        <v>60.500000000000007</v>
      </c>
      <c r="AI1755">
        <f t="shared" si="293"/>
        <v>22.4</v>
      </c>
      <c r="AJ1755">
        <f t="shared" si="293"/>
        <v>24500</v>
      </c>
      <c r="AK1755">
        <f t="shared" si="241"/>
        <v>45700</v>
      </c>
      <c r="AL1755">
        <f t="shared" si="294"/>
        <v>53.7</v>
      </c>
      <c r="AM1755">
        <f t="shared" si="294"/>
        <v>25.299999999999997</v>
      </c>
      <c r="AN1755">
        <f t="shared" si="294"/>
        <v>25600</v>
      </c>
      <c r="AO1755">
        <f t="shared" si="242"/>
        <v>43800</v>
      </c>
      <c r="AP1755">
        <f t="shared" si="295"/>
        <v>58.7</v>
      </c>
      <c r="AQ1755">
        <f t="shared" si="295"/>
        <v>19.600000000000001</v>
      </c>
      <c r="AR1755">
        <f t="shared" si="295"/>
        <v>23100</v>
      </c>
      <c r="AS1755">
        <f t="shared" si="243"/>
        <v>43200</v>
      </c>
      <c r="AT1755">
        <f t="shared" si="296"/>
        <v>53.2</v>
      </c>
      <c r="AU1755">
        <f t="shared" si="296"/>
        <v>21.5</v>
      </c>
      <c r="AV1755">
        <f t="shared" si="296"/>
        <v>23700</v>
      </c>
      <c r="AW1755">
        <f t="shared" si="244"/>
        <v>47100</v>
      </c>
      <c r="AX1755">
        <f t="shared" si="297"/>
        <v>50.1</v>
      </c>
      <c r="AY1755">
        <f t="shared" si="297"/>
        <v>18.8</v>
      </c>
      <c r="AZ1755">
        <f t="shared" si="297"/>
        <v>24500</v>
      </c>
      <c r="BA1755">
        <f t="shared" si="245"/>
        <v>45400</v>
      </c>
      <c r="BB1755">
        <f t="shared" si="298"/>
        <v>54</v>
      </c>
      <c r="BC1755">
        <f t="shared" si="298"/>
        <v>15.5</v>
      </c>
      <c r="BD1755">
        <f t="shared" si="298"/>
        <v>30100</v>
      </c>
      <c r="BE1755">
        <f t="shared" si="246"/>
        <v>43600</v>
      </c>
      <c r="BF1755">
        <f t="shared" si="299"/>
        <v>69.2</v>
      </c>
      <c r="BG1755">
        <f t="shared" si="299"/>
        <v>25.9</v>
      </c>
      <c r="BH1755">
        <f t="shared" si="299"/>
        <v>27500</v>
      </c>
      <c r="BI1755">
        <f t="shared" si="247"/>
        <v>48100</v>
      </c>
      <c r="BJ1755">
        <f t="shared" si="300"/>
        <v>57.099999999999994</v>
      </c>
      <c r="BK1755">
        <f t="shared" si="300"/>
        <v>26.4</v>
      </c>
      <c r="BL1755">
        <f t="shared" si="300"/>
        <v>25300</v>
      </c>
      <c r="BM1755">
        <f t="shared" si="248"/>
        <v>46500</v>
      </c>
      <c r="BN1755">
        <f t="shared" si="301"/>
        <v>54.3</v>
      </c>
      <c r="BO1755">
        <f t="shared" si="301"/>
        <v>15.4</v>
      </c>
      <c r="BP1755">
        <f t="shared" si="301"/>
        <v>26200</v>
      </c>
      <c r="BQ1755">
        <f t="shared" si="249"/>
        <v>50000</v>
      </c>
      <c r="BR1755">
        <f t="shared" si="302"/>
        <v>52.300000000000004</v>
      </c>
      <c r="BS1755">
        <f t="shared" si="302"/>
        <v>16.100000000000001</v>
      </c>
      <c r="BT1755">
        <f t="shared" si="302"/>
        <v>25200</v>
      </c>
      <c r="BU1755">
        <f t="shared" si="250"/>
        <v>41100</v>
      </c>
      <c r="BV1755">
        <f t="shared" si="251"/>
        <v>61.4</v>
      </c>
    </row>
    <row r="1756" spans="1:74" x14ac:dyDescent="0.3">
      <c r="A1756" t="s">
        <v>367</v>
      </c>
      <c r="B1756" t="str">
        <f>VLOOKUP(A1756,'class and classification'!$A$1:$B$338,2,FALSE)</f>
        <v>Predominantly Urban</v>
      </c>
      <c r="C1756" t="str">
        <f>VLOOKUP(A1756,'class and classification'!$A$1:$C$338,3,FALSE)</f>
        <v>SD</v>
      </c>
      <c r="D1756">
        <f t="shared" si="232"/>
        <v>25500</v>
      </c>
      <c r="E1756">
        <f t="shared" si="233"/>
        <v>41200</v>
      </c>
      <c r="F1756">
        <f t="shared" si="286"/>
        <v>62.000000000000007</v>
      </c>
      <c r="G1756">
        <f t="shared" si="286"/>
        <v>14</v>
      </c>
      <c r="H1756">
        <f t="shared" si="286"/>
        <v>23100</v>
      </c>
      <c r="I1756">
        <f t="shared" si="234"/>
        <v>41500</v>
      </c>
      <c r="J1756">
        <f t="shared" si="287"/>
        <v>55.699999999999996</v>
      </c>
      <c r="K1756">
        <f t="shared" si="287"/>
        <v>13.4</v>
      </c>
      <c r="L1756">
        <f t="shared" si="287"/>
        <v>24100</v>
      </c>
      <c r="M1756">
        <f t="shared" si="235"/>
        <v>40500</v>
      </c>
      <c r="N1756">
        <f t="shared" si="288"/>
        <v>59.6</v>
      </c>
      <c r="O1756">
        <f t="shared" si="288"/>
        <v>22.700000000000003</v>
      </c>
      <c r="P1756">
        <f t="shared" si="288"/>
        <v>25600</v>
      </c>
      <c r="Q1756">
        <f t="shared" si="236"/>
        <v>43000</v>
      </c>
      <c r="R1756">
        <f t="shared" si="289"/>
        <v>59.199999999999996</v>
      </c>
      <c r="S1756">
        <f t="shared" si="289"/>
        <v>23.299999999999997</v>
      </c>
      <c r="T1756">
        <f t="shared" si="289"/>
        <v>24200</v>
      </c>
      <c r="U1756">
        <f t="shared" si="237"/>
        <v>41100</v>
      </c>
      <c r="V1756">
        <f t="shared" si="290"/>
        <v>59</v>
      </c>
      <c r="W1756">
        <f t="shared" si="290"/>
        <v>23.200000000000003</v>
      </c>
      <c r="X1756">
        <f t="shared" si="290"/>
        <v>22700</v>
      </c>
      <c r="Y1756">
        <f t="shared" si="238"/>
        <v>42000</v>
      </c>
      <c r="Z1756">
        <f t="shared" si="291"/>
        <v>54.2</v>
      </c>
      <c r="AA1756">
        <f t="shared" si="291"/>
        <v>18.100000000000001</v>
      </c>
      <c r="AB1756">
        <f t="shared" si="291"/>
        <v>25900</v>
      </c>
      <c r="AC1756">
        <f t="shared" si="239"/>
        <v>40200</v>
      </c>
      <c r="AD1756">
        <f t="shared" si="292"/>
        <v>64.2</v>
      </c>
      <c r="AE1756">
        <f t="shared" si="292"/>
        <v>24.5</v>
      </c>
      <c r="AF1756">
        <f t="shared" si="292"/>
        <v>24100</v>
      </c>
      <c r="AG1756">
        <f t="shared" si="240"/>
        <v>39200</v>
      </c>
      <c r="AH1756">
        <f t="shared" si="293"/>
        <v>61.099999999999994</v>
      </c>
      <c r="AI1756">
        <f t="shared" si="293"/>
        <v>21.700000000000003</v>
      </c>
      <c r="AJ1756">
        <f t="shared" si="293"/>
        <v>26200</v>
      </c>
      <c r="AK1756">
        <f t="shared" si="241"/>
        <v>38800</v>
      </c>
      <c r="AL1756">
        <f t="shared" si="294"/>
        <v>67.400000000000006</v>
      </c>
      <c r="AM1756">
        <f t="shared" si="294"/>
        <v>28.4</v>
      </c>
      <c r="AN1756">
        <f t="shared" si="294"/>
        <v>25800</v>
      </c>
      <c r="AO1756">
        <f t="shared" si="242"/>
        <v>41400</v>
      </c>
      <c r="AP1756">
        <f t="shared" si="295"/>
        <v>62.1</v>
      </c>
      <c r="AQ1756">
        <f t="shared" si="295"/>
        <v>26.1</v>
      </c>
      <c r="AR1756">
        <f t="shared" si="295"/>
        <v>27700</v>
      </c>
      <c r="AS1756">
        <f t="shared" si="243"/>
        <v>44300</v>
      </c>
      <c r="AT1756">
        <f t="shared" si="296"/>
        <v>62.6</v>
      </c>
      <c r="AU1756">
        <f t="shared" si="296"/>
        <v>26.6</v>
      </c>
      <c r="AV1756">
        <f t="shared" si="296"/>
        <v>30600</v>
      </c>
      <c r="AW1756">
        <f t="shared" si="244"/>
        <v>47300</v>
      </c>
      <c r="AX1756">
        <f t="shared" si="297"/>
        <v>64.599999999999994</v>
      </c>
      <c r="AY1756">
        <f t="shared" si="297"/>
        <v>31.4</v>
      </c>
      <c r="AZ1756">
        <f t="shared" si="297"/>
        <v>24300</v>
      </c>
      <c r="BA1756">
        <f t="shared" si="245"/>
        <v>45000</v>
      </c>
      <c r="BB1756">
        <f t="shared" si="298"/>
        <v>54</v>
      </c>
      <c r="BC1756">
        <f t="shared" si="298"/>
        <v>23.8</v>
      </c>
      <c r="BD1756">
        <f t="shared" si="298"/>
        <v>31400</v>
      </c>
      <c r="BE1756">
        <f t="shared" si="246"/>
        <v>48100</v>
      </c>
      <c r="BF1756">
        <f t="shared" si="299"/>
        <v>65.400000000000006</v>
      </c>
      <c r="BG1756">
        <f t="shared" si="299"/>
        <v>26.099999999999998</v>
      </c>
      <c r="BH1756">
        <f t="shared" si="299"/>
        <v>26100</v>
      </c>
      <c r="BI1756">
        <f t="shared" si="247"/>
        <v>45800</v>
      </c>
      <c r="BJ1756">
        <f t="shared" si="300"/>
        <v>57</v>
      </c>
      <c r="BK1756">
        <f t="shared" si="300"/>
        <v>19.600000000000001</v>
      </c>
      <c r="BL1756">
        <f t="shared" si="300"/>
        <v>32800</v>
      </c>
      <c r="BM1756">
        <f t="shared" si="248"/>
        <v>47000</v>
      </c>
      <c r="BN1756">
        <f t="shared" si="301"/>
        <v>69.8</v>
      </c>
      <c r="BO1756">
        <f t="shared" si="301"/>
        <v>24.9</v>
      </c>
      <c r="BP1756">
        <f t="shared" si="301"/>
        <v>36400</v>
      </c>
      <c r="BQ1756">
        <f t="shared" si="249"/>
        <v>44300</v>
      </c>
      <c r="BR1756">
        <f t="shared" si="302"/>
        <v>82.1</v>
      </c>
      <c r="BS1756">
        <f t="shared" si="302"/>
        <v>28</v>
      </c>
      <c r="BT1756">
        <f t="shared" si="302"/>
        <v>33400</v>
      </c>
      <c r="BU1756">
        <f t="shared" si="250"/>
        <v>47400</v>
      </c>
      <c r="BV1756">
        <f t="shared" si="251"/>
        <v>70.400000000000006</v>
      </c>
    </row>
    <row r="1757" spans="1:74" x14ac:dyDescent="0.3">
      <c r="A1757" t="s">
        <v>368</v>
      </c>
      <c r="B1757" t="str">
        <f>VLOOKUP(A1757,'class and classification'!$A$1:$B$338,2,FALSE)</f>
        <v>Predominantly Urban</v>
      </c>
      <c r="C1757" t="str">
        <f>VLOOKUP(A1757,'class and classification'!$A$1:$C$338,3,FALSE)</f>
        <v>SD</v>
      </c>
      <c r="D1757">
        <f t="shared" si="232"/>
        <v>22900</v>
      </c>
      <c r="E1757">
        <f t="shared" si="233"/>
        <v>42600</v>
      </c>
      <c r="F1757">
        <f t="shared" si="286"/>
        <v>53.899999999999991</v>
      </c>
      <c r="G1757">
        <f t="shared" si="286"/>
        <v>13.8</v>
      </c>
      <c r="H1757">
        <f t="shared" si="286"/>
        <v>25900</v>
      </c>
      <c r="I1757">
        <f t="shared" si="234"/>
        <v>45000</v>
      </c>
      <c r="J1757">
        <f t="shared" si="287"/>
        <v>57.599999999999994</v>
      </c>
      <c r="K1757">
        <f t="shared" si="287"/>
        <v>14.6</v>
      </c>
      <c r="L1757">
        <f t="shared" si="287"/>
        <v>28700</v>
      </c>
      <c r="M1757">
        <f t="shared" si="235"/>
        <v>45600</v>
      </c>
      <c r="N1757">
        <f t="shared" si="288"/>
        <v>63.1</v>
      </c>
      <c r="O1757">
        <f t="shared" si="288"/>
        <v>24.7</v>
      </c>
      <c r="P1757">
        <f t="shared" si="288"/>
        <v>25100</v>
      </c>
      <c r="Q1757">
        <f t="shared" si="236"/>
        <v>42500</v>
      </c>
      <c r="R1757">
        <f t="shared" si="289"/>
        <v>59.000000000000007</v>
      </c>
      <c r="S1757">
        <f t="shared" si="289"/>
        <v>18.399999999999999</v>
      </c>
      <c r="T1757">
        <f t="shared" si="289"/>
        <v>22500</v>
      </c>
      <c r="U1757">
        <f t="shared" si="237"/>
        <v>43200</v>
      </c>
      <c r="V1757">
        <f t="shared" si="290"/>
        <v>52.3</v>
      </c>
      <c r="W1757">
        <f t="shared" si="290"/>
        <v>21.200000000000003</v>
      </c>
      <c r="X1757">
        <f t="shared" si="290"/>
        <v>25000</v>
      </c>
      <c r="Y1757">
        <f t="shared" si="238"/>
        <v>45500</v>
      </c>
      <c r="Z1757">
        <f t="shared" si="291"/>
        <v>54.900000000000006</v>
      </c>
      <c r="AA1757">
        <f t="shared" si="291"/>
        <v>23.700000000000003</v>
      </c>
      <c r="AB1757">
        <f t="shared" si="291"/>
        <v>24500</v>
      </c>
      <c r="AC1757">
        <f t="shared" si="239"/>
        <v>44000</v>
      </c>
      <c r="AD1757">
        <f t="shared" si="292"/>
        <v>55.900000000000006</v>
      </c>
      <c r="AE1757">
        <f t="shared" si="292"/>
        <v>21.8</v>
      </c>
      <c r="AF1757">
        <f t="shared" si="292"/>
        <v>25800</v>
      </c>
      <c r="AG1757">
        <f t="shared" si="240"/>
        <v>47500</v>
      </c>
      <c r="AH1757">
        <f t="shared" si="293"/>
        <v>54.2</v>
      </c>
      <c r="AI1757">
        <f t="shared" si="293"/>
        <v>21.5</v>
      </c>
      <c r="AJ1757">
        <f t="shared" si="293"/>
        <v>31700</v>
      </c>
      <c r="AK1757">
        <f t="shared" si="241"/>
        <v>52500</v>
      </c>
      <c r="AL1757">
        <f t="shared" si="294"/>
        <v>60.4</v>
      </c>
      <c r="AM1757">
        <f t="shared" si="294"/>
        <v>25.400000000000002</v>
      </c>
      <c r="AN1757">
        <f t="shared" si="294"/>
        <v>32200</v>
      </c>
      <c r="AO1757">
        <f t="shared" si="242"/>
        <v>52300</v>
      </c>
      <c r="AP1757">
        <f t="shared" si="295"/>
        <v>61.6</v>
      </c>
      <c r="AQ1757">
        <f t="shared" si="295"/>
        <v>24.2</v>
      </c>
      <c r="AR1757">
        <f t="shared" si="295"/>
        <v>30800</v>
      </c>
      <c r="AS1757">
        <f t="shared" si="243"/>
        <v>52000</v>
      </c>
      <c r="AT1757">
        <f t="shared" si="296"/>
        <v>59.1</v>
      </c>
      <c r="AU1757">
        <f t="shared" si="296"/>
        <v>25.7</v>
      </c>
      <c r="AV1757">
        <f t="shared" si="296"/>
        <v>31600</v>
      </c>
      <c r="AW1757">
        <f t="shared" si="244"/>
        <v>57100</v>
      </c>
      <c r="AX1757">
        <f t="shared" si="297"/>
        <v>55.5</v>
      </c>
      <c r="AY1757">
        <f t="shared" si="297"/>
        <v>20.6</v>
      </c>
      <c r="AZ1757">
        <f t="shared" si="297"/>
        <v>29700</v>
      </c>
      <c r="BA1757">
        <f t="shared" si="245"/>
        <v>49500</v>
      </c>
      <c r="BB1757">
        <f t="shared" si="298"/>
        <v>60</v>
      </c>
      <c r="BC1757">
        <f t="shared" si="298"/>
        <v>17</v>
      </c>
      <c r="BD1757">
        <f t="shared" si="298"/>
        <v>34100</v>
      </c>
      <c r="BE1757">
        <f t="shared" si="246"/>
        <v>50400</v>
      </c>
      <c r="BF1757">
        <f t="shared" si="299"/>
        <v>67.7</v>
      </c>
      <c r="BG1757">
        <f t="shared" si="299"/>
        <v>25.599999999999998</v>
      </c>
      <c r="BH1757">
        <f t="shared" si="299"/>
        <v>28000</v>
      </c>
      <c r="BI1757">
        <f t="shared" si="247"/>
        <v>50400</v>
      </c>
      <c r="BJ1757">
        <f t="shared" si="300"/>
        <v>55.5</v>
      </c>
      <c r="BK1757">
        <f t="shared" si="300"/>
        <v>16.100000000000001</v>
      </c>
      <c r="BL1757">
        <f t="shared" si="300"/>
        <v>37300</v>
      </c>
      <c r="BM1757">
        <f t="shared" si="248"/>
        <v>55000</v>
      </c>
      <c r="BN1757">
        <f t="shared" si="301"/>
        <v>67.600000000000009</v>
      </c>
      <c r="BO1757">
        <f t="shared" si="301"/>
        <v>33.5</v>
      </c>
      <c r="BP1757">
        <f t="shared" si="301"/>
        <v>26800</v>
      </c>
      <c r="BQ1757">
        <f t="shared" si="249"/>
        <v>47300</v>
      </c>
      <c r="BR1757">
        <f t="shared" si="302"/>
        <v>56.400000000000006</v>
      </c>
      <c r="BS1757">
        <f t="shared" si="302"/>
        <v>18.899999999999999</v>
      </c>
      <c r="BT1757">
        <f t="shared" si="302"/>
        <v>29100</v>
      </c>
      <c r="BU1757">
        <f t="shared" si="250"/>
        <v>50000</v>
      </c>
      <c r="BV1757">
        <f t="shared" si="251"/>
        <v>58</v>
      </c>
    </row>
    <row r="1758" spans="1:74" x14ac:dyDescent="0.3">
      <c r="A1758" t="s">
        <v>369</v>
      </c>
      <c r="B1758" t="str">
        <f>VLOOKUP(A1758,'class and classification'!$A$1:$B$338,2,FALSE)</f>
        <v>Predominantly Urban</v>
      </c>
      <c r="C1758" t="str">
        <f>VLOOKUP(A1758,'class and classification'!$A$1:$C$338,3,FALSE)</f>
        <v>SD</v>
      </c>
      <c r="D1758">
        <f t="shared" si="232"/>
        <v>26000</v>
      </c>
      <c r="E1758">
        <f t="shared" si="233"/>
        <v>48300</v>
      </c>
      <c r="F1758">
        <f t="shared" si="286"/>
        <v>53.9</v>
      </c>
      <c r="G1758">
        <f t="shared" si="286"/>
        <v>12.600000000000001</v>
      </c>
      <c r="H1758">
        <f t="shared" si="286"/>
        <v>30700</v>
      </c>
      <c r="I1758">
        <f t="shared" si="234"/>
        <v>53200</v>
      </c>
      <c r="J1758">
        <f t="shared" si="287"/>
        <v>57.7</v>
      </c>
      <c r="K1758">
        <f t="shared" si="287"/>
        <v>14.299999999999999</v>
      </c>
      <c r="L1758">
        <f t="shared" si="287"/>
        <v>33000</v>
      </c>
      <c r="M1758">
        <f t="shared" si="235"/>
        <v>52000</v>
      </c>
      <c r="N1758">
        <f t="shared" si="288"/>
        <v>63.6</v>
      </c>
      <c r="O1758">
        <f t="shared" si="288"/>
        <v>23.9</v>
      </c>
      <c r="P1758">
        <f t="shared" si="288"/>
        <v>26400</v>
      </c>
      <c r="Q1758">
        <f t="shared" si="236"/>
        <v>49300</v>
      </c>
      <c r="R1758">
        <f t="shared" si="289"/>
        <v>53.7</v>
      </c>
      <c r="S1758">
        <f t="shared" si="289"/>
        <v>22.6</v>
      </c>
      <c r="T1758">
        <f t="shared" si="289"/>
        <v>37100</v>
      </c>
      <c r="U1758">
        <f t="shared" si="237"/>
        <v>56200</v>
      </c>
      <c r="V1758">
        <f t="shared" si="290"/>
        <v>66</v>
      </c>
      <c r="W1758">
        <f t="shared" si="290"/>
        <v>23.5</v>
      </c>
      <c r="X1758">
        <f t="shared" si="290"/>
        <v>32600</v>
      </c>
      <c r="Y1758">
        <f t="shared" si="238"/>
        <v>55200</v>
      </c>
      <c r="Z1758">
        <f t="shared" si="291"/>
        <v>59</v>
      </c>
      <c r="AA1758">
        <f t="shared" si="291"/>
        <v>18.2</v>
      </c>
      <c r="AB1758">
        <f t="shared" si="291"/>
        <v>31000</v>
      </c>
      <c r="AC1758">
        <f t="shared" si="239"/>
        <v>54000</v>
      </c>
      <c r="AD1758">
        <f t="shared" si="292"/>
        <v>57.5</v>
      </c>
      <c r="AE1758">
        <f t="shared" si="292"/>
        <v>19.899999999999999</v>
      </c>
      <c r="AF1758">
        <f t="shared" si="292"/>
        <v>29900</v>
      </c>
      <c r="AG1758">
        <f t="shared" si="240"/>
        <v>50200</v>
      </c>
      <c r="AH1758">
        <f t="shared" si="293"/>
        <v>59.699999999999996</v>
      </c>
      <c r="AI1758">
        <f t="shared" si="293"/>
        <v>14.7</v>
      </c>
      <c r="AJ1758">
        <f t="shared" si="293"/>
        <v>30700</v>
      </c>
      <c r="AK1758">
        <f t="shared" si="241"/>
        <v>54200</v>
      </c>
      <c r="AL1758">
        <f t="shared" si="294"/>
        <v>56.499999999999993</v>
      </c>
      <c r="AM1758">
        <f t="shared" si="294"/>
        <v>21.099999999999998</v>
      </c>
      <c r="AN1758">
        <f t="shared" si="294"/>
        <v>38100</v>
      </c>
      <c r="AO1758">
        <f t="shared" si="242"/>
        <v>56000</v>
      </c>
      <c r="AP1758">
        <f t="shared" si="295"/>
        <v>68</v>
      </c>
      <c r="AQ1758">
        <f t="shared" si="295"/>
        <v>27.9</v>
      </c>
      <c r="AR1758">
        <f t="shared" si="295"/>
        <v>31700</v>
      </c>
      <c r="AS1758">
        <f t="shared" si="243"/>
        <v>55500</v>
      </c>
      <c r="AT1758">
        <f t="shared" si="296"/>
        <v>57.099999999999994</v>
      </c>
      <c r="AU1758">
        <f t="shared" si="296"/>
        <v>18.899999999999999</v>
      </c>
      <c r="AV1758">
        <f t="shared" si="296"/>
        <v>33200</v>
      </c>
      <c r="AW1758">
        <f t="shared" si="244"/>
        <v>56600</v>
      </c>
      <c r="AX1758">
        <f t="shared" si="297"/>
        <v>58.800000000000004</v>
      </c>
      <c r="AY1758">
        <f t="shared" si="297"/>
        <v>22.900000000000002</v>
      </c>
      <c r="AZ1758">
        <f t="shared" si="297"/>
        <v>43400</v>
      </c>
      <c r="BA1758">
        <f t="shared" si="245"/>
        <v>67000</v>
      </c>
      <c r="BB1758">
        <f t="shared" si="298"/>
        <v>64.7</v>
      </c>
      <c r="BC1758">
        <f t="shared" si="298"/>
        <v>22.5</v>
      </c>
      <c r="BD1758">
        <f t="shared" si="298"/>
        <v>46800</v>
      </c>
      <c r="BE1758">
        <f t="shared" si="246"/>
        <v>68400</v>
      </c>
      <c r="BF1758">
        <f t="shared" si="299"/>
        <v>68.3</v>
      </c>
      <c r="BG1758">
        <f t="shared" si="299"/>
        <v>23.299999999999997</v>
      </c>
      <c r="BH1758">
        <f t="shared" si="299"/>
        <v>41700</v>
      </c>
      <c r="BI1758">
        <f t="shared" si="247"/>
        <v>66100</v>
      </c>
      <c r="BJ1758">
        <f t="shared" si="300"/>
        <v>63.1</v>
      </c>
      <c r="BK1758">
        <f t="shared" si="300"/>
        <v>21.200000000000003</v>
      </c>
      <c r="BL1758">
        <f t="shared" si="300"/>
        <v>39200</v>
      </c>
      <c r="BM1758">
        <f t="shared" si="248"/>
        <v>67700</v>
      </c>
      <c r="BN1758">
        <f t="shared" si="301"/>
        <v>57.8</v>
      </c>
      <c r="BO1758">
        <f t="shared" si="301"/>
        <v>19.899999999999999</v>
      </c>
      <c r="BP1758">
        <f t="shared" si="301"/>
        <v>46200</v>
      </c>
      <c r="BQ1758">
        <f t="shared" si="249"/>
        <v>70700</v>
      </c>
      <c r="BR1758">
        <f t="shared" si="302"/>
        <v>65.3</v>
      </c>
      <c r="BS1758">
        <f t="shared" si="302"/>
        <v>25.5</v>
      </c>
      <c r="BT1758">
        <f t="shared" si="302"/>
        <v>42400</v>
      </c>
      <c r="BU1758">
        <f t="shared" si="250"/>
        <v>69500</v>
      </c>
      <c r="BV1758">
        <f t="shared" si="251"/>
        <v>61.1</v>
      </c>
    </row>
    <row r="1759" spans="1:74" x14ac:dyDescent="0.3">
      <c r="A1759" t="s">
        <v>370</v>
      </c>
      <c r="B1759" t="str">
        <f>VLOOKUP(A1759,'class and classification'!$A$1:$B$338,2,FALSE)</f>
        <v>Predominantly Rural</v>
      </c>
      <c r="C1759" t="str">
        <f>VLOOKUP(A1759,'class and classification'!$A$1:$C$338,3,FALSE)</f>
        <v>SD</v>
      </c>
      <c r="D1759">
        <f t="shared" si="232"/>
        <v>29100</v>
      </c>
      <c r="E1759">
        <f t="shared" si="233"/>
        <v>59800</v>
      </c>
      <c r="F1759">
        <f t="shared" si="286"/>
        <v>48.6</v>
      </c>
      <c r="G1759">
        <f t="shared" si="286"/>
        <v>12.8</v>
      </c>
      <c r="H1759">
        <f t="shared" si="286"/>
        <v>28200</v>
      </c>
      <c r="I1759">
        <f t="shared" si="234"/>
        <v>56800</v>
      </c>
      <c r="J1759">
        <f t="shared" si="287"/>
        <v>49.8</v>
      </c>
      <c r="K1759">
        <f t="shared" si="287"/>
        <v>13.299999999999999</v>
      </c>
      <c r="L1759">
        <f t="shared" si="287"/>
        <v>29100</v>
      </c>
      <c r="M1759">
        <f t="shared" si="235"/>
        <v>64000</v>
      </c>
      <c r="N1759">
        <f t="shared" si="288"/>
        <v>45.600000000000009</v>
      </c>
      <c r="O1759">
        <f t="shared" si="288"/>
        <v>17.399999999999999</v>
      </c>
      <c r="P1759">
        <f t="shared" si="288"/>
        <v>30700</v>
      </c>
      <c r="Q1759">
        <f t="shared" si="236"/>
        <v>62400</v>
      </c>
      <c r="R1759">
        <f t="shared" si="289"/>
        <v>49.400000000000006</v>
      </c>
      <c r="S1759">
        <f t="shared" si="289"/>
        <v>18.100000000000001</v>
      </c>
      <c r="T1759">
        <f t="shared" si="289"/>
        <v>29000</v>
      </c>
      <c r="U1759">
        <f t="shared" si="237"/>
        <v>59900</v>
      </c>
      <c r="V1759">
        <f t="shared" si="290"/>
        <v>48.4</v>
      </c>
      <c r="W1759">
        <f t="shared" si="290"/>
        <v>19</v>
      </c>
      <c r="X1759">
        <f t="shared" si="290"/>
        <v>27500</v>
      </c>
      <c r="Y1759">
        <f t="shared" si="238"/>
        <v>62800</v>
      </c>
      <c r="Z1759">
        <f t="shared" si="291"/>
        <v>43.7</v>
      </c>
      <c r="AA1759">
        <f t="shared" si="291"/>
        <v>16.5</v>
      </c>
      <c r="AB1759">
        <f t="shared" si="291"/>
        <v>25800</v>
      </c>
      <c r="AC1759">
        <f t="shared" si="239"/>
        <v>60100</v>
      </c>
      <c r="AD1759">
        <f t="shared" si="292"/>
        <v>43.099999999999994</v>
      </c>
      <c r="AE1759">
        <f t="shared" si="292"/>
        <v>15</v>
      </c>
      <c r="AF1759">
        <f t="shared" si="292"/>
        <v>29200</v>
      </c>
      <c r="AG1759">
        <f t="shared" si="240"/>
        <v>62400</v>
      </c>
      <c r="AH1759">
        <f t="shared" si="293"/>
        <v>46.9</v>
      </c>
      <c r="AI1759">
        <f t="shared" si="293"/>
        <v>20.6</v>
      </c>
      <c r="AJ1759">
        <f t="shared" si="293"/>
        <v>29200</v>
      </c>
      <c r="AK1759">
        <f t="shared" si="241"/>
        <v>58900</v>
      </c>
      <c r="AL1759">
        <f t="shared" si="294"/>
        <v>49.600000000000009</v>
      </c>
      <c r="AM1759">
        <f t="shared" si="294"/>
        <v>19</v>
      </c>
      <c r="AN1759">
        <f t="shared" si="294"/>
        <v>28400</v>
      </c>
      <c r="AO1759">
        <f t="shared" si="242"/>
        <v>58700</v>
      </c>
      <c r="AP1759">
        <f t="shared" si="295"/>
        <v>48.400000000000006</v>
      </c>
      <c r="AQ1759">
        <f t="shared" si="295"/>
        <v>20.399999999999999</v>
      </c>
      <c r="AR1759">
        <f t="shared" si="295"/>
        <v>29500</v>
      </c>
      <c r="AS1759">
        <f t="shared" si="243"/>
        <v>65200</v>
      </c>
      <c r="AT1759">
        <f t="shared" si="296"/>
        <v>45.2</v>
      </c>
      <c r="AU1759">
        <f t="shared" si="296"/>
        <v>18.5</v>
      </c>
      <c r="AV1759">
        <f t="shared" si="296"/>
        <v>29300</v>
      </c>
      <c r="AW1759">
        <f t="shared" si="244"/>
        <v>63800</v>
      </c>
      <c r="AX1759">
        <f t="shared" si="297"/>
        <v>45.9</v>
      </c>
      <c r="AY1759">
        <f t="shared" si="297"/>
        <v>17.5</v>
      </c>
      <c r="AZ1759">
        <f t="shared" si="297"/>
        <v>35100</v>
      </c>
      <c r="BA1759">
        <f t="shared" si="245"/>
        <v>65200</v>
      </c>
      <c r="BB1759">
        <f t="shared" si="298"/>
        <v>53.9</v>
      </c>
      <c r="BC1759">
        <f t="shared" si="298"/>
        <v>23.2</v>
      </c>
      <c r="BD1759">
        <f t="shared" si="298"/>
        <v>32700</v>
      </c>
      <c r="BE1759">
        <f t="shared" si="246"/>
        <v>60300</v>
      </c>
      <c r="BF1759">
        <f t="shared" si="299"/>
        <v>54.3</v>
      </c>
      <c r="BG1759">
        <f t="shared" si="299"/>
        <v>20.100000000000001</v>
      </c>
      <c r="BH1759">
        <f t="shared" si="299"/>
        <v>32000</v>
      </c>
      <c r="BI1759">
        <f t="shared" si="247"/>
        <v>65000</v>
      </c>
      <c r="BJ1759">
        <f t="shared" si="300"/>
        <v>49.199999999999996</v>
      </c>
      <c r="BK1759">
        <f t="shared" si="300"/>
        <v>20.5</v>
      </c>
      <c r="BL1759">
        <f t="shared" si="300"/>
        <v>31300</v>
      </c>
      <c r="BM1759">
        <f t="shared" si="248"/>
        <v>66400</v>
      </c>
      <c r="BN1759">
        <f t="shared" si="301"/>
        <v>47.099999999999994</v>
      </c>
      <c r="BO1759">
        <f t="shared" si="301"/>
        <v>17.8</v>
      </c>
      <c r="BP1759">
        <f t="shared" si="301"/>
        <v>35700</v>
      </c>
      <c r="BQ1759">
        <f t="shared" si="249"/>
        <v>67800</v>
      </c>
      <c r="BR1759">
        <f t="shared" si="302"/>
        <v>52.6</v>
      </c>
      <c r="BS1759">
        <f t="shared" si="302"/>
        <v>23.2</v>
      </c>
      <c r="BT1759">
        <f t="shared" si="302"/>
        <v>34000</v>
      </c>
      <c r="BU1759">
        <f t="shared" si="250"/>
        <v>63200</v>
      </c>
      <c r="BV1759">
        <f t="shared" si="251"/>
        <v>53.7</v>
      </c>
    </row>
    <row r="1760" spans="1:74" x14ac:dyDescent="0.3">
      <c r="A1760" t="s">
        <v>371</v>
      </c>
      <c r="B1760" t="str">
        <f>VLOOKUP(A1760,'class and classification'!$A$1:$B$338,2,FALSE)</f>
        <v>Urban with Significant Rural</v>
      </c>
      <c r="C1760" t="str">
        <f>VLOOKUP(A1760,'class and classification'!$A$1:$C$338,3,FALSE)</f>
        <v>SD</v>
      </c>
      <c r="D1760">
        <f t="shared" si="232"/>
        <v>29500</v>
      </c>
      <c r="E1760">
        <f t="shared" si="233"/>
        <v>58200</v>
      </c>
      <c r="F1760">
        <f t="shared" si="286"/>
        <v>50.599999999999994</v>
      </c>
      <c r="G1760">
        <f t="shared" si="286"/>
        <v>12.6</v>
      </c>
      <c r="H1760">
        <f t="shared" si="286"/>
        <v>30300</v>
      </c>
      <c r="I1760">
        <f t="shared" si="234"/>
        <v>59300</v>
      </c>
      <c r="J1760">
        <f t="shared" si="287"/>
        <v>51.1</v>
      </c>
      <c r="K1760">
        <f t="shared" si="287"/>
        <v>12.8</v>
      </c>
      <c r="L1760">
        <f t="shared" si="287"/>
        <v>30400</v>
      </c>
      <c r="M1760">
        <f t="shared" si="235"/>
        <v>60600</v>
      </c>
      <c r="N1760">
        <f t="shared" si="288"/>
        <v>50.2</v>
      </c>
      <c r="O1760">
        <f t="shared" si="288"/>
        <v>17.3</v>
      </c>
      <c r="P1760">
        <f t="shared" si="288"/>
        <v>33600</v>
      </c>
      <c r="Q1760">
        <f t="shared" si="236"/>
        <v>63200</v>
      </c>
      <c r="R1760">
        <f t="shared" si="289"/>
        <v>53.1</v>
      </c>
      <c r="S1760">
        <f t="shared" si="289"/>
        <v>19.3</v>
      </c>
      <c r="T1760">
        <f t="shared" si="289"/>
        <v>32200</v>
      </c>
      <c r="U1760">
        <f t="shared" si="237"/>
        <v>58200</v>
      </c>
      <c r="V1760">
        <f t="shared" si="290"/>
        <v>55.1</v>
      </c>
      <c r="W1760">
        <f t="shared" si="290"/>
        <v>20.399999999999999</v>
      </c>
      <c r="X1760">
        <f t="shared" si="290"/>
        <v>36300</v>
      </c>
      <c r="Y1760">
        <f t="shared" si="238"/>
        <v>61000</v>
      </c>
      <c r="Z1760">
        <f t="shared" si="291"/>
        <v>59.3</v>
      </c>
      <c r="AA1760">
        <f t="shared" si="291"/>
        <v>20.3</v>
      </c>
      <c r="AB1760">
        <f t="shared" si="291"/>
        <v>28200</v>
      </c>
      <c r="AC1760">
        <f t="shared" si="239"/>
        <v>57600</v>
      </c>
      <c r="AD1760">
        <f t="shared" si="292"/>
        <v>48.900000000000006</v>
      </c>
      <c r="AE1760">
        <f t="shared" si="292"/>
        <v>20.100000000000001</v>
      </c>
      <c r="AF1760">
        <f t="shared" si="292"/>
        <v>29800</v>
      </c>
      <c r="AG1760">
        <f t="shared" si="240"/>
        <v>60600</v>
      </c>
      <c r="AH1760">
        <f t="shared" si="293"/>
        <v>49.199999999999996</v>
      </c>
      <c r="AI1760">
        <f t="shared" si="293"/>
        <v>20.399999999999999</v>
      </c>
      <c r="AJ1760">
        <f t="shared" si="293"/>
        <v>32300</v>
      </c>
      <c r="AK1760">
        <f t="shared" si="241"/>
        <v>65200</v>
      </c>
      <c r="AL1760">
        <f t="shared" si="294"/>
        <v>49.599999999999994</v>
      </c>
      <c r="AM1760">
        <f t="shared" si="294"/>
        <v>19.899999999999999</v>
      </c>
      <c r="AN1760">
        <f t="shared" si="294"/>
        <v>33600</v>
      </c>
      <c r="AO1760">
        <f t="shared" si="242"/>
        <v>60000</v>
      </c>
      <c r="AP1760">
        <f t="shared" si="295"/>
        <v>56.099999999999994</v>
      </c>
      <c r="AQ1760">
        <f t="shared" si="295"/>
        <v>20.299999999999997</v>
      </c>
      <c r="AR1760">
        <f t="shared" si="295"/>
        <v>35200</v>
      </c>
      <c r="AS1760">
        <f t="shared" si="243"/>
        <v>61600</v>
      </c>
      <c r="AT1760">
        <f t="shared" si="296"/>
        <v>56.9</v>
      </c>
      <c r="AU1760">
        <f t="shared" si="296"/>
        <v>20.6</v>
      </c>
      <c r="AV1760">
        <f t="shared" si="296"/>
        <v>32800</v>
      </c>
      <c r="AW1760">
        <f t="shared" si="244"/>
        <v>60700</v>
      </c>
      <c r="AX1760">
        <f t="shared" si="297"/>
        <v>54</v>
      </c>
      <c r="AY1760">
        <f t="shared" si="297"/>
        <v>21.2</v>
      </c>
      <c r="AZ1760">
        <f t="shared" si="297"/>
        <v>37900</v>
      </c>
      <c r="BA1760">
        <f t="shared" si="245"/>
        <v>61800</v>
      </c>
      <c r="BB1760">
        <f t="shared" si="298"/>
        <v>61.5</v>
      </c>
      <c r="BC1760">
        <f t="shared" si="298"/>
        <v>22.900000000000002</v>
      </c>
      <c r="BD1760">
        <f t="shared" si="298"/>
        <v>34100</v>
      </c>
      <c r="BE1760">
        <f t="shared" si="246"/>
        <v>66300</v>
      </c>
      <c r="BF1760">
        <f t="shared" si="299"/>
        <v>51.400000000000006</v>
      </c>
      <c r="BG1760">
        <f t="shared" si="299"/>
        <v>21</v>
      </c>
      <c r="BH1760">
        <f t="shared" si="299"/>
        <v>37600</v>
      </c>
      <c r="BI1760">
        <f t="shared" si="247"/>
        <v>63200</v>
      </c>
      <c r="BJ1760">
        <f t="shared" si="300"/>
        <v>59.6</v>
      </c>
      <c r="BK1760">
        <f t="shared" si="300"/>
        <v>22.5</v>
      </c>
      <c r="BL1760">
        <f t="shared" si="300"/>
        <v>38900</v>
      </c>
      <c r="BM1760">
        <f t="shared" si="248"/>
        <v>69600</v>
      </c>
      <c r="BN1760">
        <f t="shared" si="301"/>
        <v>55.899999999999991</v>
      </c>
      <c r="BO1760">
        <f t="shared" si="301"/>
        <v>23.299999999999997</v>
      </c>
      <c r="BP1760">
        <f t="shared" si="301"/>
        <v>28900</v>
      </c>
      <c r="BQ1760">
        <f t="shared" si="249"/>
        <v>65000</v>
      </c>
      <c r="BR1760">
        <f t="shared" si="302"/>
        <v>44.400000000000006</v>
      </c>
      <c r="BS1760">
        <f t="shared" si="302"/>
        <v>21.7</v>
      </c>
      <c r="BT1760">
        <f t="shared" si="302"/>
        <v>29500</v>
      </c>
      <c r="BU1760">
        <f t="shared" si="250"/>
        <v>61700</v>
      </c>
      <c r="BV1760">
        <f t="shared" si="251"/>
        <v>47.800000000000004</v>
      </c>
    </row>
    <row r="1761" spans="1:74" x14ac:dyDescent="0.3">
      <c r="A1761" t="s">
        <v>372</v>
      </c>
      <c r="B1761" t="str">
        <f>VLOOKUP(A1761,'class and classification'!$A$1:$B$338,2,FALSE)</f>
        <v>Urban with Significant Rural</v>
      </c>
      <c r="C1761" t="str">
        <f>VLOOKUP(A1761,'class and classification'!$A$1:$C$338,3,FALSE)</f>
        <v>SD</v>
      </c>
      <c r="D1761">
        <f t="shared" si="232"/>
        <v>18300</v>
      </c>
      <c r="E1761">
        <f t="shared" si="233"/>
        <v>39900</v>
      </c>
      <c r="F1761">
        <f t="shared" si="286"/>
        <v>46.1</v>
      </c>
      <c r="G1761">
        <f t="shared" si="286"/>
        <v>11.7</v>
      </c>
      <c r="H1761">
        <f t="shared" si="286"/>
        <v>17100</v>
      </c>
      <c r="I1761">
        <f t="shared" si="234"/>
        <v>39900</v>
      </c>
      <c r="J1761">
        <f t="shared" si="287"/>
        <v>43</v>
      </c>
      <c r="K1761">
        <f t="shared" si="287"/>
        <v>11.2</v>
      </c>
      <c r="L1761">
        <f t="shared" si="287"/>
        <v>15700</v>
      </c>
      <c r="M1761">
        <f t="shared" si="235"/>
        <v>38200</v>
      </c>
      <c r="N1761">
        <f t="shared" si="288"/>
        <v>41.3</v>
      </c>
      <c r="O1761">
        <f t="shared" si="288"/>
        <v>7.6</v>
      </c>
      <c r="P1761">
        <f t="shared" si="288"/>
        <v>16600</v>
      </c>
      <c r="Q1761">
        <f t="shared" si="236"/>
        <v>44200</v>
      </c>
      <c r="R1761">
        <f t="shared" si="289"/>
        <v>37.700000000000003</v>
      </c>
      <c r="S1761">
        <f t="shared" si="289"/>
        <v>16.299999999999997</v>
      </c>
      <c r="T1761">
        <f t="shared" si="289"/>
        <v>15100</v>
      </c>
      <c r="U1761">
        <f t="shared" si="237"/>
        <v>40200</v>
      </c>
      <c r="V1761">
        <f t="shared" si="290"/>
        <v>37.5</v>
      </c>
      <c r="W1761">
        <f t="shared" si="290"/>
        <v>17.100000000000001</v>
      </c>
      <c r="X1761">
        <f t="shared" si="290"/>
        <v>18700</v>
      </c>
      <c r="Y1761">
        <f t="shared" si="238"/>
        <v>42500</v>
      </c>
      <c r="Z1761">
        <f t="shared" si="291"/>
        <v>43.9</v>
      </c>
      <c r="AA1761">
        <f t="shared" si="291"/>
        <v>14.3</v>
      </c>
      <c r="AB1761">
        <f t="shared" si="291"/>
        <v>22900</v>
      </c>
      <c r="AC1761">
        <f t="shared" si="239"/>
        <v>44000</v>
      </c>
      <c r="AD1761">
        <f t="shared" si="292"/>
        <v>51.9</v>
      </c>
      <c r="AE1761">
        <f t="shared" si="292"/>
        <v>22.5</v>
      </c>
      <c r="AF1761">
        <f t="shared" si="292"/>
        <v>16600</v>
      </c>
      <c r="AG1761">
        <f t="shared" si="240"/>
        <v>42300</v>
      </c>
      <c r="AH1761">
        <f t="shared" si="293"/>
        <v>39</v>
      </c>
      <c r="AI1761">
        <f t="shared" si="293"/>
        <v>12.399999999999999</v>
      </c>
      <c r="AJ1761">
        <f t="shared" si="293"/>
        <v>19300</v>
      </c>
      <c r="AK1761">
        <f t="shared" si="241"/>
        <v>42900</v>
      </c>
      <c r="AL1761">
        <f t="shared" si="294"/>
        <v>45.1</v>
      </c>
      <c r="AM1761">
        <f t="shared" si="294"/>
        <v>22.1</v>
      </c>
      <c r="AN1761">
        <f t="shared" si="294"/>
        <v>19700</v>
      </c>
      <c r="AO1761">
        <f t="shared" si="242"/>
        <v>46200</v>
      </c>
      <c r="AP1761">
        <f t="shared" si="295"/>
        <v>42.8</v>
      </c>
      <c r="AQ1761">
        <f t="shared" si="295"/>
        <v>21.9</v>
      </c>
      <c r="AR1761">
        <f t="shared" si="295"/>
        <v>22300</v>
      </c>
      <c r="AS1761">
        <f t="shared" si="243"/>
        <v>44000</v>
      </c>
      <c r="AT1761">
        <f t="shared" si="296"/>
        <v>50.7</v>
      </c>
      <c r="AU1761">
        <f t="shared" si="296"/>
        <v>24.3</v>
      </c>
      <c r="AV1761">
        <f t="shared" si="296"/>
        <v>22900</v>
      </c>
      <c r="AW1761">
        <f t="shared" si="244"/>
        <v>42400</v>
      </c>
      <c r="AX1761">
        <f t="shared" si="297"/>
        <v>54</v>
      </c>
      <c r="AY1761">
        <f t="shared" si="297"/>
        <v>28.2</v>
      </c>
      <c r="AZ1761">
        <f t="shared" si="297"/>
        <v>24000</v>
      </c>
      <c r="BA1761">
        <f t="shared" si="245"/>
        <v>45400</v>
      </c>
      <c r="BB1761">
        <f t="shared" si="298"/>
        <v>52.5</v>
      </c>
      <c r="BC1761">
        <f t="shared" si="298"/>
        <v>21.8</v>
      </c>
      <c r="BD1761">
        <f t="shared" si="298"/>
        <v>17300</v>
      </c>
      <c r="BE1761">
        <f t="shared" si="246"/>
        <v>39900</v>
      </c>
      <c r="BF1761">
        <f t="shared" si="299"/>
        <v>43.3</v>
      </c>
      <c r="BG1761">
        <f t="shared" si="299"/>
        <v>7.6</v>
      </c>
      <c r="BH1761">
        <f t="shared" si="299"/>
        <v>14900</v>
      </c>
      <c r="BI1761">
        <f t="shared" si="247"/>
        <v>37800</v>
      </c>
      <c r="BJ1761">
        <f t="shared" si="300"/>
        <v>39.1</v>
      </c>
      <c r="BK1761">
        <f t="shared" si="300"/>
        <v>8.1</v>
      </c>
      <c r="BL1761">
        <f t="shared" si="300"/>
        <v>15800</v>
      </c>
      <c r="BM1761">
        <f t="shared" si="248"/>
        <v>44300</v>
      </c>
      <c r="BN1761">
        <f t="shared" si="301"/>
        <v>35.799999999999997</v>
      </c>
      <c r="BO1761">
        <f t="shared" si="301"/>
        <v>7.9</v>
      </c>
      <c r="BP1761">
        <f t="shared" si="301"/>
        <v>18800</v>
      </c>
      <c r="BQ1761">
        <f t="shared" si="249"/>
        <v>40500</v>
      </c>
      <c r="BR1761">
        <f t="shared" si="302"/>
        <v>46.599999999999994</v>
      </c>
      <c r="BS1761">
        <f t="shared" si="302"/>
        <v>0</v>
      </c>
      <c r="BT1761">
        <f t="shared" si="302"/>
        <v>24000</v>
      </c>
      <c r="BU1761">
        <f t="shared" si="250"/>
        <v>41300</v>
      </c>
      <c r="BV1761">
        <f t="shared" si="251"/>
        <v>58</v>
      </c>
    </row>
    <row r="1762" spans="1:74" x14ac:dyDescent="0.3">
      <c r="A1762" t="s">
        <v>373</v>
      </c>
      <c r="B1762" t="str">
        <f>VLOOKUP(A1762,'class and classification'!$A$1:$B$338,2,FALSE)</f>
        <v>Predominantly Rural</v>
      </c>
      <c r="C1762" t="str">
        <f>VLOOKUP(A1762,'class and classification'!$A$1:$C$338,3,FALSE)</f>
        <v>SD</v>
      </c>
      <c r="D1762">
        <f t="shared" si="232"/>
        <v>28800</v>
      </c>
      <c r="E1762">
        <f t="shared" si="233"/>
        <v>64100</v>
      </c>
      <c r="F1762">
        <f t="shared" si="286"/>
        <v>44.900000000000006</v>
      </c>
      <c r="G1762">
        <f t="shared" si="286"/>
        <v>11.5</v>
      </c>
      <c r="H1762">
        <f t="shared" si="286"/>
        <v>31600</v>
      </c>
      <c r="I1762">
        <f t="shared" si="234"/>
        <v>64800</v>
      </c>
      <c r="J1762">
        <f t="shared" si="287"/>
        <v>48.599999999999994</v>
      </c>
      <c r="K1762">
        <f t="shared" si="287"/>
        <v>11.8</v>
      </c>
      <c r="L1762">
        <f t="shared" si="287"/>
        <v>28900</v>
      </c>
      <c r="M1762">
        <f t="shared" si="235"/>
        <v>64300</v>
      </c>
      <c r="N1762">
        <f t="shared" si="288"/>
        <v>45</v>
      </c>
      <c r="O1762">
        <f t="shared" si="288"/>
        <v>17.600000000000001</v>
      </c>
      <c r="P1762">
        <f t="shared" si="288"/>
        <v>31200</v>
      </c>
      <c r="Q1762">
        <f t="shared" si="236"/>
        <v>59000</v>
      </c>
      <c r="R1762">
        <f t="shared" si="289"/>
        <v>53</v>
      </c>
      <c r="S1762">
        <f t="shared" si="289"/>
        <v>19.2</v>
      </c>
      <c r="T1762">
        <f t="shared" si="289"/>
        <v>32600</v>
      </c>
      <c r="U1762">
        <f t="shared" si="237"/>
        <v>64900</v>
      </c>
      <c r="V1762">
        <f t="shared" si="290"/>
        <v>50.2</v>
      </c>
      <c r="W1762">
        <f t="shared" si="290"/>
        <v>18.899999999999999</v>
      </c>
      <c r="X1762">
        <f t="shared" si="290"/>
        <v>30300</v>
      </c>
      <c r="Y1762">
        <f t="shared" si="238"/>
        <v>61900</v>
      </c>
      <c r="Z1762">
        <f t="shared" si="291"/>
        <v>49</v>
      </c>
      <c r="AA1762">
        <f t="shared" si="291"/>
        <v>19.899999999999999</v>
      </c>
      <c r="AB1762">
        <f t="shared" si="291"/>
        <v>31700</v>
      </c>
      <c r="AC1762">
        <f t="shared" si="239"/>
        <v>65200</v>
      </c>
      <c r="AD1762">
        <f t="shared" si="292"/>
        <v>48.7</v>
      </c>
      <c r="AE1762">
        <f t="shared" si="292"/>
        <v>20.099999999999998</v>
      </c>
      <c r="AF1762">
        <f t="shared" si="292"/>
        <v>28200</v>
      </c>
      <c r="AG1762">
        <f t="shared" si="240"/>
        <v>68300</v>
      </c>
      <c r="AH1762">
        <f t="shared" si="293"/>
        <v>41.2</v>
      </c>
      <c r="AI1762">
        <f t="shared" si="293"/>
        <v>17.899999999999999</v>
      </c>
      <c r="AJ1762">
        <f t="shared" si="293"/>
        <v>31100</v>
      </c>
      <c r="AK1762">
        <f t="shared" si="241"/>
        <v>60500</v>
      </c>
      <c r="AL1762">
        <f t="shared" si="294"/>
        <v>51.4</v>
      </c>
      <c r="AM1762">
        <f t="shared" si="294"/>
        <v>21</v>
      </c>
      <c r="AN1762">
        <f t="shared" si="294"/>
        <v>32800</v>
      </c>
      <c r="AO1762">
        <f t="shared" si="242"/>
        <v>65000</v>
      </c>
      <c r="AP1762">
        <f t="shared" si="295"/>
        <v>50.5</v>
      </c>
      <c r="AQ1762">
        <f t="shared" si="295"/>
        <v>21.2</v>
      </c>
      <c r="AR1762">
        <f t="shared" si="295"/>
        <v>33700</v>
      </c>
      <c r="AS1762">
        <f t="shared" si="243"/>
        <v>65900</v>
      </c>
      <c r="AT1762">
        <f t="shared" si="296"/>
        <v>51.2</v>
      </c>
      <c r="AU1762">
        <f t="shared" si="296"/>
        <v>21.1</v>
      </c>
      <c r="AV1762">
        <f t="shared" si="296"/>
        <v>35200</v>
      </c>
      <c r="AW1762">
        <f t="shared" si="244"/>
        <v>68200</v>
      </c>
      <c r="AX1762">
        <f t="shared" si="297"/>
        <v>51.499999999999993</v>
      </c>
      <c r="AY1762">
        <f t="shared" si="297"/>
        <v>20.6</v>
      </c>
      <c r="AZ1762">
        <f t="shared" si="297"/>
        <v>31500</v>
      </c>
      <c r="BA1762">
        <f t="shared" si="245"/>
        <v>67100</v>
      </c>
      <c r="BB1762">
        <f t="shared" si="298"/>
        <v>46.900000000000006</v>
      </c>
      <c r="BC1762">
        <f t="shared" si="298"/>
        <v>19.399999999999999</v>
      </c>
      <c r="BD1762">
        <f t="shared" si="298"/>
        <v>37000</v>
      </c>
      <c r="BE1762">
        <f t="shared" si="246"/>
        <v>70200</v>
      </c>
      <c r="BF1762">
        <f t="shared" si="299"/>
        <v>52.9</v>
      </c>
      <c r="BG1762">
        <f t="shared" si="299"/>
        <v>22.799999999999997</v>
      </c>
      <c r="BH1762">
        <f t="shared" si="299"/>
        <v>35300</v>
      </c>
      <c r="BI1762">
        <f t="shared" si="247"/>
        <v>66500</v>
      </c>
      <c r="BJ1762">
        <f t="shared" si="300"/>
        <v>53.1</v>
      </c>
      <c r="BK1762">
        <f t="shared" si="300"/>
        <v>21.6</v>
      </c>
      <c r="BL1762">
        <f t="shared" si="300"/>
        <v>35900</v>
      </c>
      <c r="BM1762">
        <f t="shared" si="248"/>
        <v>71600</v>
      </c>
      <c r="BN1762">
        <f t="shared" si="301"/>
        <v>50.1</v>
      </c>
      <c r="BO1762">
        <f t="shared" si="301"/>
        <v>19.600000000000001</v>
      </c>
      <c r="BP1762">
        <f t="shared" si="301"/>
        <v>42100</v>
      </c>
      <c r="BQ1762">
        <f t="shared" si="249"/>
        <v>69400</v>
      </c>
      <c r="BR1762">
        <f t="shared" si="302"/>
        <v>60.600000000000009</v>
      </c>
      <c r="BS1762">
        <f t="shared" si="302"/>
        <v>23.5</v>
      </c>
      <c r="BT1762">
        <f t="shared" si="302"/>
        <v>34400</v>
      </c>
      <c r="BU1762">
        <f t="shared" si="250"/>
        <v>64900</v>
      </c>
      <c r="BV1762">
        <f t="shared" si="251"/>
        <v>52.900000000000006</v>
      </c>
    </row>
    <row r="1763" spans="1:74" x14ac:dyDescent="0.3">
      <c r="A1763" t="s">
        <v>374</v>
      </c>
      <c r="B1763" t="str">
        <f>VLOOKUP(A1763,'class and classification'!$A$1:$B$338,2,FALSE)</f>
        <v>Predominantly Rural</v>
      </c>
      <c r="C1763" t="str">
        <f>VLOOKUP(A1763,'class and classification'!$A$1:$C$338,3,FALSE)</f>
        <v>SD</v>
      </c>
      <c r="D1763">
        <f t="shared" ref="D1763:D1826" si="303">SUMIF($A$10:$A$1475,$A1763,D$10:D$1475)</f>
        <v>19000</v>
      </c>
      <c r="E1763">
        <f t="shared" ref="E1763:E1826" si="304">SUMIF($A$1142:$A$1475,$A1763,E$1142:E$1475)</f>
        <v>42200</v>
      </c>
      <c r="F1763">
        <f t="shared" si="286"/>
        <v>44.8</v>
      </c>
      <c r="G1763">
        <f t="shared" si="286"/>
        <v>10.7</v>
      </c>
      <c r="H1763">
        <f t="shared" si="286"/>
        <v>20100</v>
      </c>
      <c r="I1763">
        <f t="shared" ref="I1763:I1826" si="305">SUMIF($A$1142:$A$1475,$A1763,I$1142:I$1475)</f>
        <v>40800</v>
      </c>
      <c r="J1763">
        <f t="shared" si="287"/>
        <v>49.1</v>
      </c>
      <c r="K1763">
        <f t="shared" si="287"/>
        <v>11.5</v>
      </c>
      <c r="L1763">
        <f t="shared" si="287"/>
        <v>19500</v>
      </c>
      <c r="M1763">
        <f t="shared" ref="M1763:M1826" si="306">SUMIF($A$1142:$A$1475,$A1763,M$1142:M$1475)</f>
        <v>42800</v>
      </c>
      <c r="N1763">
        <f t="shared" si="288"/>
        <v>45.6</v>
      </c>
      <c r="O1763">
        <f t="shared" si="288"/>
        <v>16.8</v>
      </c>
      <c r="P1763">
        <f t="shared" si="288"/>
        <v>22000</v>
      </c>
      <c r="Q1763">
        <f t="shared" ref="Q1763:Q1826" si="307">SUMIF($A$1142:$A$1475,$A1763,Q$1142:Q$1475)</f>
        <v>43900</v>
      </c>
      <c r="R1763">
        <f t="shared" si="289"/>
        <v>50.000000000000007</v>
      </c>
      <c r="S1763">
        <f t="shared" si="289"/>
        <v>21</v>
      </c>
      <c r="T1763">
        <f t="shared" si="289"/>
        <v>19900</v>
      </c>
      <c r="U1763">
        <f t="shared" ref="U1763:U1826" si="308">SUMIF($A$1142:$A$1475,$A1763,U$1142:U$1475)</f>
        <v>39100</v>
      </c>
      <c r="V1763">
        <f t="shared" si="290"/>
        <v>50.8</v>
      </c>
      <c r="W1763">
        <f t="shared" si="290"/>
        <v>22.2</v>
      </c>
      <c r="X1763">
        <f t="shared" si="290"/>
        <v>21400</v>
      </c>
      <c r="Y1763">
        <f t="shared" ref="Y1763:Y1826" si="309">SUMIF($A$1142:$A$1475,$A1763,Y$1142:Y$1475)</f>
        <v>42000</v>
      </c>
      <c r="Z1763">
        <f t="shared" si="291"/>
        <v>50.9</v>
      </c>
      <c r="AA1763">
        <f t="shared" si="291"/>
        <v>19.599999999999998</v>
      </c>
      <c r="AB1763">
        <f t="shared" si="291"/>
        <v>23500</v>
      </c>
      <c r="AC1763">
        <f t="shared" ref="AC1763:AC1826" si="310">SUMIF($A$1142:$A$1475,$A1763,AC$1142:AC$1475)</f>
        <v>40800</v>
      </c>
      <c r="AD1763">
        <f t="shared" si="292"/>
        <v>57.5</v>
      </c>
      <c r="AE1763">
        <f t="shared" si="292"/>
        <v>25</v>
      </c>
      <c r="AF1763">
        <f t="shared" si="292"/>
        <v>22600</v>
      </c>
      <c r="AG1763">
        <f t="shared" ref="AG1763:AG1826" si="311">SUMIF($A$1142:$A$1475,$A1763,AG$1142:AG$1475)</f>
        <v>44000</v>
      </c>
      <c r="AH1763">
        <f t="shared" si="293"/>
        <v>51.3</v>
      </c>
      <c r="AI1763">
        <f t="shared" si="293"/>
        <v>18.399999999999999</v>
      </c>
      <c r="AJ1763">
        <f t="shared" si="293"/>
        <v>25900</v>
      </c>
      <c r="AK1763">
        <f t="shared" ref="AK1763:AK1826" si="312">SUMIF($A$1142:$A$1475,$A1763,AK$1142:AK$1475)</f>
        <v>45800</v>
      </c>
      <c r="AL1763">
        <f t="shared" si="294"/>
        <v>56.599999999999994</v>
      </c>
      <c r="AM1763">
        <f t="shared" si="294"/>
        <v>15.6</v>
      </c>
      <c r="AN1763">
        <f t="shared" si="294"/>
        <v>24300</v>
      </c>
      <c r="AO1763">
        <f t="shared" ref="AO1763:AO1826" si="313">SUMIF($A$1142:$A$1475,$A1763,AO$1142:AO$1475)</f>
        <v>45400</v>
      </c>
      <c r="AP1763">
        <f t="shared" si="295"/>
        <v>53.4</v>
      </c>
      <c r="AQ1763">
        <f t="shared" si="295"/>
        <v>25.599999999999998</v>
      </c>
      <c r="AR1763">
        <f t="shared" si="295"/>
        <v>18400</v>
      </c>
      <c r="AS1763">
        <f t="shared" ref="AS1763:AS1826" si="314">SUMIF($A$1142:$A$1475,$A1763,AS$1142:AS$1475)</f>
        <v>43100</v>
      </c>
      <c r="AT1763">
        <f t="shared" si="296"/>
        <v>42.5</v>
      </c>
      <c r="AU1763">
        <f t="shared" si="296"/>
        <v>12.9</v>
      </c>
      <c r="AV1763">
        <f t="shared" si="296"/>
        <v>18700</v>
      </c>
      <c r="AW1763">
        <f t="shared" ref="AW1763:AW1826" si="315">SUMIF($A$1142:$A$1475,$A1763,AW$1142:AW$1475)</f>
        <v>42400</v>
      </c>
      <c r="AX1763">
        <f t="shared" si="297"/>
        <v>44.2</v>
      </c>
      <c r="AY1763">
        <f t="shared" si="297"/>
        <v>12.9</v>
      </c>
      <c r="AZ1763">
        <f t="shared" si="297"/>
        <v>25800</v>
      </c>
      <c r="BA1763">
        <f t="shared" ref="BA1763:BA1826" si="316">SUMIF($A$1142:$A$1475,$A1763,BA$1142:BA$1475)</f>
        <v>40500</v>
      </c>
      <c r="BB1763">
        <f t="shared" si="298"/>
        <v>63.7</v>
      </c>
      <c r="BC1763">
        <f t="shared" si="298"/>
        <v>23.8</v>
      </c>
      <c r="BD1763">
        <f t="shared" si="298"/>
        <v>23700</v>
      </c>
      <c r="BE1763">
        <f t="shared" ref="BE1763:BE1826" si="317">SUMIF($A$1142:$A$1475,$A1763,BE$1142:BE$1475)</f>
        <v>45600</v>
      </c>
      <c r="BF1763">
        <f t="shared" si="299"/>
        <v>51.9</v>
      </c>
      <c r="BG1763">
        <f t="shared" si="299"/>
        <v>15.899999999999999</v>
      </c>
      <c r="BH1763">
        <f t="shared" si="299"/>
        <v>24400</v>
      </c>
      <c r="BI1763">
        <f t="shared" ref="BI1763:BI1826" si="318">SUMIF($A$1142:$A$1475,$A1763,BI$1142:BI$1475)</f>
        <v>47600</v>
      </c>
      <c r="BJ1763">
        <f t="shared" si="300"/>
        <v>51.2</v>
      </c>
      <c r="BK1763">
        <f t="shared" si="300"/>
        <v>20.6</v>
      </c>
      <c r="BL1763">
        <f t="shared" si="300"/>
        <v>23500</v>
      </c>
      <c r="BM1763">
        <f t="shared" ref="BM1763:BM1826" si="319">SUMIF($A$1142:$A$1475,$A1763,BM$1142:BM$1475)</f>
        <v>42400</v>
      </c>
      <c r="BN1763">
        <f t="shared" si="301"/>
        <v>55.3</v>
      </c>
      <c r="BO1763">
        <f t="shared" si="301"/>
        <v>16.899999999999999</v>
      </c>
      <c r="BP1763">
        <f t="shared" si="301"/>
        <v>21300</v>
      </c>
      <c r="BQ1763">
        <f t="shared" ref="BQ1763:BQ1826" si="320">SUMIF($A$1142:$A$1475,$A1763,BQ$1142:BQ$1475)</f>
        <v>42700</v>
      </c>
      <c r="BR1763">
        <f t="shared" si="302"/>
        <v>49.899999999999991</v>
      </c>
      <c r="BS1763">
        <f t="shared" si="302"/>
        <v>22.3</v>
      </c>
      <c r="BT1763">
        <f t="shared" si="302"/>
        <v>25000</v>
      </c>
      <c r="BU1763">
        <f t="shared" ref="BU1763:BU1826" si="321">SUMIF($A$1142:$A$1475,$A1763,BU$1142:BU$1475)</f>
        <v>42500</v>
      </c>
      <c r="BV1763">
        <f t="shared" ref="BV1763:BV1826" si="322">SUMIF($A$10:$A$1475,$A1763,BV$10:BV$1475)</f>
        <v>58.7</v>
      </c>
    </row>
    <row r="1764" spans="1:74" x14ac:dyDescent="0.3">
      <c r="A1764" t="s">
        <v>375</v>
      </c>
      <c r="B1764" t="str">
        <f>VLOOKUP(A1764,'class and classification'!$A$1:$B$338,2,FALSE)</f>
        <v>Predominantly Urban</v>
      </c>
      <c r="C1764" t="str">
        <f>VLOOKUP(A1764,'class and classification'!$A$1:$C$338,3,FALSE)</f>
        <v>SD</v>
      </c>
      <c r="D1764">
        <f t="shared" si="303"/>
        <v>30900</v>
      </c>
      <c r="E1764">
        <f t="shared" si="304"/>
        <v>59900</v>
      </c>
      <c r="F1764">
        <f t="shared" si="286"/>
        <v>51.400000000000006</v>
      </c>
      <c r="G1764">
        <f t="shared" si="286"/>
        <v>11.4</v>
      </c>
      <c r="H1764">
        <f t="shared" si="286"/>
        <v>31600</v>
      </c>
      <c r="I1764">
        <f t="shared" si="305"/>
        <v>60100</v>
      </c>
      <c r="J1764">
        <f t="shared" si="287"/>
        <v>52.600000000000009</v>
      </c>
      <c r="K1764">
        <f t="shared" si="287"/>
        <v>12.899999999999999</v>
      </c>
      <c r="L1764">
        <f t="shared" si="287"/>
        <v>35600</v>
      </c>
      <c r="M1764">
        <f t="shared" si="306"/>
        <v>62800</v>
      </c>
      <c r="N1764">
        <f t="shared" si="288"/>
        <v>56.7</v>
      </c>
      <c r="O1764">
        <f t="shared" si="288"/>
        <v>17.5</v>
      </c>
      <c r="P1764">
        <f t="shared" si="288"/>
        <v>31900</v>
      </c>
      <c r="Q1764">
        <f t="shared" si="307"/>
        <v>59900</v>
      </c>
      <c r="R1764">
        <f t="shared" si="289"/>
        <v>53.3</v>
      </c>
      <c r="S1764">
        <f t="shared" si="289"/>
        <v>20.7</v>
      </c>
      <c r="T1764">
        <f t="shared" si="289"/>
        <v>33700</v>
      </c>
      <c r="U1764">
        <f t="shared" si="308"/>
        <v>61300</v>
      </c>
      <c r="V1764">
        <f t="shared" si="290"/>
        <v>55</v>
      </c>
      <c r="W1764">
        <f t="shared" si="290"/>
        <v>16.5</v>
      </c>
      <c r="X1764">
        <f t="shared" si="290"/>
        <v>36100</v>
      </c>
      <c r="Y1764">
        <f t="shared" si="309"/>
        <v>65000</v>
      </c>
      <c r="Z1764">
        <f t="shared" si="291"/>
        <v>55.6</v>
      </c>
      <c r="AA1764">
        <f t="shared" si="291"/>
        <v>21.6</v>
      </c>
      <c r="AB1764">
        <f t="shared" si="291"/>
        <v>30400</v>
      </c>
      <c r="AC1764">
        <f t="shared" si="310"/>
        <v>63800</v>
      </c>
      <c r="AD1764">
        <f t="shared" si="292"/>
        <v>47.7</v>
      </c>
      <c r="AE1764">
        <f t="shared" si="292"/>
        <v>18.400000000000002</v>
      </c>
      <c r="AF1764">
        <f t="shared" si="292"/>
        <v>30000</v>
      </c>
      <c r="AG1764">
        <f t="shared" si="311"/>
        <v>65800</v>
      </c>
      <c r="AH1764">
        <f t="shared" si="293"/>
        <v>45.599999999999994</v>
      </c>
      <c r="AI1764">
        <f t="shared" si="293"/>
        <v>18.2</v>
      </c>
      <c r="AJ1764">
        <f t="shared" si="293"/>
        <v>35600</v>
      </c>
      <c r="AK1764">
        <f t="shared" si="312"/>
        <v>65800</v>
      </c>
      <c r="AL1764">
        <f t="shared" si="294"/>
        <v>54.2</v>
      </c>
      <c r="AM1764">
        <f t="shared" si="294"/>
        <v>16.2</v>
      </c>
      <c r="AN1764">
        <f t="shared" si="294"/>
        <v>37500</v>
      </c>
      <c r="AO1764">
        <f t="shared" si="313"/>
        <v>66400</v>
      </c>
      <c r="AP1764">
        <f t="shared" si="295"/>
        <v>56.6</v>
      </c>
      <c r="AQ1764">
        <f t="shared" si="295"/>
        <v>19.899999999999999</v>
      </c>
      <c r="AR1764">
        <f t="shared" si="295"/>
        <v>33200</v>
      </c>
      <c r="AS1764">
        <f t="shared" si="314"/>
        <v>65400</v>
      </c>
      <c r="AT1764">
        <f t="shared" si="296"/>
        <v>50.8</v>
      </c>
      <c r="AU1764">
        <f t="shared" si="296"/>
        <v>16.7</v>
      </c>
      <c r="AV1764">
        <f t="shared" si="296"/>
        <v>34300</v>
      </c>
      <c r="AW1764">
        <f t="shared" si="315"/>
        <v>70800</v>
      </c>
      <c r="AX1764">
        <f t="shared" si="297"/>
        <v>48.400000000000006</v>
      </c>
      <c r="AY1764">
        <f t="shared" si="297"/>
        <v>17.600000000000001</v>
      </c>
      <c r="AZ1764">
        <f t="shared" si="297"/>
        <v>38000</v>
      </c>
      <c r="BA1764">
        <f t="shared" si="316"/>
        <v>75000</v>
      </c>
      <c r="BB1764">
        <f t="shared" si="298"/>
        <v>50.6</v>
      </c>
      <c r="BC1764">
        <f t="shared" si="298"/>
        <v>19</v>
      </c>
      <c r="BD1764">
        <f t="shared" si="298"/>
        <v>38500</v>
      </c>
      <c r="BE1764">
        <f t="shared" si="317"/>
        <v>70100</v>
      </c>
      <c r="BF1764">
        <f t="shared" si="299"/>
        <v>55</v>
      </c>
      <c r="BG1764">
        <f t="shared" si="299"/>
        <v>18</v>
      </c>
      <c r="BH1764">
        <f t="shared" si="299"/>
        <v>36700</v>
      </c>
      <c r="BI1764">
        <f t="shared" si="318"/>
        <v>72700</v>
      </c>
      <c r="BJ1764">
        <f t="shared" si="300"/>
        <v>50.5</v>
      </c>
      <c r="BK1764">
        <f t="shared" si="300"/>
        <v>17.399999999999999</v>
      </c>
      <c r="BL1764">
        <f t="shared" si="300"/>
        <v>36200</v>
      </c>
      <c r="BM1764">
        <f t="shared" si="319"/>
        <v>69800</v>
      </c>
      <c r="BN1764">
        <f t="shared" si="301"/>
        <v>51.8</v>
      </c>
      <c r="BO1764">
        <f t="shared" si="301"/>
        <v>22</v>
      </c>
      <c r="BP1764">
        <f t="shared" si="301"/>
        <v>45100</v>
      </c>
      <c r="BQ1764">
        <f t="shared" si="320"/>
        <v>78200</v>
      </c>
      <c r="BR1764">
        <f t="shared" si="302"/>
        <v>57.5</v>
      </c>
      <c r="BS1764">
        <f t="shared" si="302"/>
        <v>21</v>
      </c>
      <c r="BT1764">
        <f t="shared" si="302"/>
        <v>39500</v>
      </c>
      <c r="BU1764">
        <f t="shared" si="321"/>
        <v>83300</v>
      </c>
      <c r="BV1764">
        <f t="shared" si="322"/>
        <v>47.400000000000006</v>
      </c>
    </row>
    <row r="1765" spans="1:74" x14ac:dyDescent="0.3">
      <c r="A1765" t="s">
        <v>376</v>
      </c>
      <c r="B1765" t="str">
        <f>VLOOKUP(A1765,'class and classification'!$A$1:$B$338,2,FALSE)</f>
        <v>Predominantly Rural</v>
      </c>
      <c r="C1765" t="str">
        <f>VLOOKUP(A1765,'class and classification'!$A$1:$C$338,3,FALSE)</f>
        <v>SD</v>
      </c>
      <c r="D1765">
        <f t="shared" si="303"/>
        <v>29400</v>
      </c>
      <c r="E1765">
        <f t="shared" si="304"/>
        <v>54700</v>
      </c>
      <c r="F1765">
        <f t="shared" si="286"/>
        <v>53.7</v>
      </c>
      <c r="G1765">
        <f t="shared" si="286"/>
        <v>12.5</v>
      </c>
      <c r="H1765">
        <f t="shared" si="286"/>
        <v>33400</v>
      </c>
      <c r="I1765">
        <f t="shared" si="305"/>
        <v>57300</v>
      </c>
      <c r="J1765">
        <f t="shared" si="287"/>
        <v>58.3</v>
      </c>
      <c r="K1765">
        <f t="shared" si="287"/>
        <v>12.600000000000001</v>
      </c>
      <c r="L1765">
        <f t="shared" si="287"/>
        <v>34600</v>
      </c>
      <c r="M1765">
        <f t="shared" si="306"/>
        <v>59900</v>
      </c>
      <c r="N1765">
        <f t="shared" si="288"/>
        <v>57.6</v>
      </c>
      <c r="O1765">
        <f t="shared" si="288"/>
        <v>18</v>
      </c>
      <c r="P1765">
        <f t="shared" si="288"/>
        <v>30500</v>
      </c>
      <c r="Q1765">
        <f t="shared" si="307"/>
        <v>59000</v>
      </c>
      <c r="R1765">
        <f t="shared" si="289"/>
        <v>51.699999999999996</v>
      </c>
      <c r="S1765">
        <f t="shared" si="289"/>
        <v>18</v>
      </c>
      <c r="T1765">
        <f t="shared" si="289"/>
        <v>30400</v>
      </c>
      <c r="U1765">
        <f t="shared" si="308"/>
        <v>55400</v>
      </c>
      <c r="V1765">
        <f t="shared" si="290"/>
        <v>54.699999999999996</v>
      </c>
      <c r="W1765">
        <f t="shared" si="290"/>
        <v>20.6</v>
      </c>
      <c r="X1765">
        <f t="shared" si="290"/>
        <v>36400</v>
      </c>
      <c r="Y1765">
        <f t="shared" si="309"/>
        <v>59900</v>
      </c>
      <c r="Z1765">
        <f t="shared" si="291"/>
        <v>60.699999999999996</v>
      </c>
      <c r="AA1765">
        <f t="shared" si="291"/>
        <v>20.5</v>
      </c>
      <c r="AB1765">
        <f t="shared" si="291"/>
        <v>28800</v>
      </c>
      <c r="AC1765">
        <f t="shared" si="310"/>
        <v>55800</v>
      </c>
      <c r="AD1765">
        <f t="shared" si="292"/>
        <v>51.599999999999994</v>
      </c>
      <c r="AE1765">
        <f t="shared" si="292"/>
        <v>18.7</v>
      </c>
      <c r="AF1765">
        <f t="shared" si="292"/>
        <v>31300</v>
      </c>
      <c r="AG1765">
        <f t="shared" si="311"/>
        <v>57900</v>
      </c>
      <c r="AH1765">
        <f t="shared" si="293"/>
        <v>54</v>
      </c>
      <c r="AI1765">
        <f t="shared" si="293"/>
        <v>21</v>
      </c>
      <c r="AJ1765">
        <f t="shared" si="293"/>
        <v>41500</v>
      </c>
      <c r="AK1765">
        <f t="shared" si="312"/>
        <v>68100</v>
      </c>
      <c r="AL1765">
        <f t="shared" si="294"/>
        <v>60.900000000000006</v>
      </c>
      <c r="AM1765">
        <f t="shared" si="294"/>
        <v>20.9</v>
      </c>
      <c r="AN1765">
        <f t="shared" si="294"/>
        <v>33000</v>
      </c>
      <c r="AO1765">
        <f t="shared" si="313"/>
        <v>61600</v>
      </c>
      <c r="AP1765">
        <f t="shared" si="295"/>
        <v>53.400000000000006</v>
      </c>
      <c r="AQ1765">
        <f t="shared" si="295"/>
        <v>20</v>
      </c>
      <c r="AR1765">
        <f t="shared" si="295"/>
        <v>34000</v>
      </c>
      <c r="AS1765">
        <f t="shared" si="314"/>
        <v>57500</v>
      </c>
      <c r="AT1765">
        <f t="shared" si="296"/>
        <v>59</v>
      </c>
      <c r="AU1765">
        <f t="shared" si="296"/>
        <v>22.599999999999998</v>
      </c>
      <c r="AV1765">
        <f t="shared" si="296"/>
        <v>39300</v>
      </c>
      <c r="AW1765">
        <f t="shared" si="315"/>
        <v>63600</v>
      </c>
      <c r="AX1765">
        <f t="shared" si="297"/>
        <v>61.7</v>
      </c>
      <c r="AY1765">
        <f t="shared" si="297"/>
        <v>24</v>
      </c>
      <c r="AZ1765">
        <f t="shared" si="297"/>
        <v>38800</v>
      </c>
      <c r="BA1765">
        <f t="shared" si="316"/>
        <v>70100</v>
      </c>
      <c r="BB1765">
        <f t="shared" si="298"/>
        <v>55.5</v>
      </c>
      <c r="BC1765">
        <f t="shared" si="298"/>
        <v>19.100000000000001</v>
      </c>
      <c r="BD1765">
        <f t="shared" si="298"/>
        <v>40700</v>
      </c>
      <c r="BE1765">
        <f t="shared" si="317"/>
        <v>61500</v>
      </c>
      <c r="BF1765">
        <f t="shared" si="299"/>
        <v>66.2</v>
      </c>
      <c r="BG1765">
        <f t="shared" si="299"/>
        <v>23.4</v>
      </c>
      <c r="BH1765">
        <f t="shared" si="299"/>
        <v>38600</v>
      </c>
      <c r="BI1765">
        <f t="shared" si="318"/>
        <v>63700</v>
      </c>
      <c r="BJ1765">
        <f t="shared" si="300"/>
        <v>60.600000000000009</v>
      </c>
      <c r="BK1765">
        <f t="shared" si="300"/>
        <v>23.1</v>
      </c>
      <c r="BL1765">
        <f t="shared" si="300"/>
        <v>40800</v>
      </c>
      <c r="BM1765">
        <f t="shared" si="319"/>
        <v>72100</v>
      </c>
      <c r="BN1765">
        <f t="shared" si="301"/>
        <v>56.5</v>
      </c>
      <c r="BO1765">
        <f t="shared" si="301"/>
        <v>21.2</v>
      </c>
      <c r="BP1765">
        <f t="shared" si="301"/>
        <v>42300</v>
      </c>
      <c r="BQ1765">
        <f t="shared" si="320"/>
        <v>68600</v>
      </c>
      <c r="BR1765">
        <f t="shared" si="302"/>
        <v>61.7</v>
      </c>
      <c r="BS1765">
        <f t="shared" si="302"/>
        <v>22.700000000000003</v>
      </c>
      <c r="BT1765">
        <f t="shared" si="302"/>
        <v>41100</v>
      </c>
      <c r="BU1765">
        <f t="shared" si="321"/>
        <v>67300</v>
      </c>
      <c r="BV1765">
        <f t="shared" si="322"/>
        <v>61</v>
      </c>
    </row>
    <row r="1766" spans="1:74" x14ac:dyDescent="0.3">
      <c r="A1766" t="s">
        <v>377</v>
      </c>
      <c r="B1766" t="str">
        <f>VLOOKUP(A1766,'class and classification'!$A$1:$B$338,2,FALSE)</f>
        <v>Predominantly Rural</v>
      </c>
      <c r="C1766" t="str">
        <f>VLOOKUP(A1766,'class and classification'!$A$1:$C$338,3,FALSE)</f>
        <v>SD</v>
      </c>
      <c r="D1766">
        <f t="shared" si="303"/>
        <v>23000</v>
      </c>
      <c r="E1766">
        <f t="shared" si="304"/>
        <v>40500</v>
      </c>
      <c r="F1766">
        <f t="shared" si="286"/>
        <v>56.599999999999994</v>
      </c>
      <c r="G1766">
        <f t="shared" si="286"/>
        <v>14.7</v>
      </c>
      <c r="H1766">
        <f t="shared" si="286"/>
        <v>23100</v>
      </c>
      <c r="I1766">
        <f t="shared" si="305"/>
        <v>41800</v>
      </c>
      <c r="J1766">
        <f t="shared" si="287"/>
        <v>55.100000000000009</v>
      </c>
      <c r="K1766">
        <f t="shared" si="287"/>
        <v>12.900000000000002</v>
      </c>
      <c r="L1766">
        <f t="shared" si="287"/>
        <v>24000</v>
      </c>
      <c r="M1766">
        <f t="shared" si="306"/>
        <v>41500</v>
      </c>
      <c r="N1766">
        <f t="shared" si="288"/>
        <v>57.699999999999996</v>
      </c>
      <c r="O1766">
        <f t="shared" si="288"/>
        <v>23.599999999999998</v>
      </c>
      <c r="P1766">
        <f t="shared" si="288"/>
        <v>26500</v>
      </c>
      <c r="Q1766">
        <f t="shared" si="307"/>
        <v>43500</v>
      </c>
      <c r="R1766">
        <f t="shared" si="289"/>
        <v>60.9</v>
      </c>
      <c r="S1766">
        <f t="shared" si="289"/>
        <v>24.3</v>
      </c>
      <c r="T1766">
        <f t="shared" si="289"/>
        <v>27200</v>
      </c>
      <c r="U1766">
        <f t="shared" si="308"/>
        <v>45000</v>
      </c>
      <c r="V1766">
        <f t="shared" si="290"/>
        <v>60.5</v>
      </c>
      <c r="W1766">
        <f t="shared" si="290"/>
        <v>25.6</v>
      </c>
      <c r="X1766">
        <f t="shared" si="290"/>
        <v>19700</v>
      </c>
      <c r="Y1766">
        <f t="shared" si="309"/>
        <v>42500</v>
      </c>
      <c r="Z1766">
        <f t="shared" si="291"/>
        <v>46.2</v>
      </c>
      <c r="AA1766">
        <f t="shared" si="291"/>
        <v>22.4</v>
      </c>
      <c r="AB1766">
        <f t="shared" si="291"/>
        <v>20700</v>
      </c>
      <c r="AC1766">
        <f t="shared" si="310"/>
        <v>39900</v>
      </c>
      <c r="AD1766">
        <f t="shared" si="292"/>
        <v>52.199999999999996</v>
      </c>
      <c r="AE1766">
        <f t="shared" si="292"/>
        <v>23.6</v>
      </c>
      <c r="AF1766">
        <f t="shared" si="292"/>
        <v>21500</v>
      </c>
      <c r="AG1766">
        <f t="shared" si="311"/>
        <v>39100</v>
      </c>
      <c r="AH1766">
        <f t="shared" si="293"/>
        <v>54.8</v>
      </c>
      <c r="AI1766">
        <f t="shared" si="293"/>
        <v>23.9</v>
      </c>
      <c r="AJ1766">
        <f t="shared" si="293"/>
        <v>22500</v>
      </c>
      <c r="AK1766">
        <f t="shared" si="312"/>
        <v>41800</v>
      </c>
      <c r="AL1766">
        <f t="shared" si="294"/>
        <v>54.1</v>
      </c>
      <c r="AM1766">
        <f t="shared" si="294"/>
        <v>24.1</v>
      </c>
      <c r="AN1766">
        <f t="shared" si="294"/>
        <v>23500</v>
      </c>
      <c r="AO1766">
        <f t="shared" si="313"/>
        <v>40000</v>
      </c>
      <c r="AP1766">
        <f t="shared" si="295"/>
        <v>58.7</v>
      </c>
      <c r="AQ1766">
        <f t="shared" si="295"/>
        <v>16.600000000000001</v>
      </c>
      <c r="AR1766">
        <f t="shared" si="295"/>
        <v>24500</v>
      </c>
      <c r="AS1766">
        <f t="shared" si="314"/>
        <v>42000</v>
      </c>
      <c r="AT1766">
        <f t="shared" si="296"/>
        <v>58.4</v>
      </c>
      <c r="AU1766">
        <f t="shared" si="296"/>
        <v>27.1</v>
      </c>
      <c r="AV1766">
        <f t="shared" si="296"/>
        <v>22100</v>
      </c>
      <c r="AW1766">
        <f t="shared" si="315"/>
        <v>41000</v>
      </c>
      <c r="AX1766">
        <f t="shared" si="297"/>
        <v>53.8</v>
      </c>
      <c r="AY1766">
        <f t="shared" si="297"/>
        <v>26.8</v>
      </c>
      <c r="AZ1766">
        <f t="shared" si="297"/>
        <v>23900</v>
      </c>
      <c r="BA1766">
        <f t="shared" si="316"/>
        <v>40200</v>
      </c>
      <c r="BB1766">
        <f t="shared" si="298"/>
        <v>59.29999999999999</v>
      </c>
      <c r="BC1766">
        <f t="shared" si="298"/>
        <v>28</v>
      </c>
      <c r="BD1766">
        <f t="shared" si="298"/>
        <v>21600</v>
      </c>
      <c r="BE1766">
        <f t="shared" si="317"/>
        <v>37700</v>
      </c>
      <c r="BF1766">
        <f t="shared" si="299"/>
        <v>57.2</v>
      </c>
      <c r="BG1766">
        <f t="shared" si="299"/>
        <v>27.400000000000002</v>
      </c>
      <c r="BH1766">
        <f t="shared" si="299"/>
        <v>26100</v>
      </c>
      <c r="BI1766">
        <f t="shared" si="318"/>
        <v>45600</v>
      </c>
      <c r="BJ1766">
        <f t="shared" si="300"/>
        <v>57.199999999999996</v>
      </c>
      <c r="BK1766">
        <f t="shared" si="300"/>
        <v>23.9</v>
      </c>
      <c r="BL1766">
        <f t="shared" si="300"/>
        <v>25400</v>
      </c>
      <c r="BM1766">
        <f t="shared" si="319"/>
        <v>40500</v>
      </c>
      <c r="BN1766">
        <f t="shared" si="301"/>
        <v>62.7</v>
      </c>
      <c r="BO1766">
        <f t="shared" si="301"/>
        <v>26.200000000000003</v>
      </c>
      <c r="BP1766">
        <f t="shared" si="301"/>
        <v>24700</v>
      </c>
      <c r="BQ1766">
        <f t="shared" si="320"/>
        <v>45200</v>
      </c>
      <c r="BR1766">
        <f t="shared" si="302"/>
        <v>54.7</v>
      </c>
      <c r="BS1766">
        <f t="shared" si="302"/>
        <v>27.1</v>
      </c>
      <c r="BT1766">
        <f t="shared" si="302"/>
        <v>19300</v>
      </c>
      <c r="BU1766">
        <f t="shared" si="321"/>
        <v>42300</v>
      </c>
      <c r="BV1766">
        <f t="shared" si="322"/>
        <v>45.5</v>
      </c>
    </row>
    <row r="1767" spans="1:74" x14ac:dyDescent="0.3">
      <c r="A1767" t="s">
        <v>378</v>
      </c>
      <c r="B1767" t="str">
        <f>VLOOKUP(A1767,'class and classification'!$A$1:$B$338,2,FALSE)</f>
        <v>Predominantly Urban</v>
      </c>
      <c r="C1767" t="str">
        <f>VLOOKUP(A1767,'class and classification'!$A$1:$C$338,3,FALSE)</f>
        <v>SD</v>
      </c>
      <c r="D1767">
        <f t="shared" si="303"/>
        <v>29600</v>
      </c>
      <c r="E1767">
        <f t="shared" si="304"/>
        <v>61000</v>
      </c>
      <c r="F1767">
        <f t="shared" ref="F1767:H1786" si="323">SUMIF($A$10:$A$1475,$A1767,F$10:F$1475)</f>
        <v>48.599999999999994</v>
      </c>
      <c r="G1767">
        <f t="shared" si="323"/>
        <v>12.5</v>
      </c>
      <c r="H1767">
        <f t="shared" si="323"/>
        <v>28100</v>
      </c>
      <c r="I1767">
        <f t="shared" si="305"/>
        <v>60100</v>
      </c>
      <c r="J1767">
        <f t="shared" ref="J1767:L1786" si="324">SUMIF($A$10:$A$1475,$A1767,J$10:J$1475)</f>
        <v>46.7</v>
      </c>
      <c r="K1767">
        <f t="shared" si="324"/>
        <v>13.000000000000002</v>
      </c>
      <c r="L1767">
        <f t="shared" si="324"/>
        <v>29700</v>
      </c>
      <c r="M1767">
        <f t="shared" si="306"/>
        <v>65600</v>
      </c>
      <c r="N1767">
        <f t="shared" ref="N1767:P1786" si="325">SUMIF($A$10:$A$1475,$A1767,N$10:N$1475)</f>
        <v>45.300000000000004</v>
      </c>
      <c r="O1767">
        <f t="shared" si="325"/>
        <v>16.7</v>
      </c>
      <c r="P1767">
        <f t="shared" si="325"/>
        <v>28600</v>
      </c>
      <c r="Q1767">
        <f t="shared" si="307"/>
        <v>63800</v>
      </c>
      <c r="R1767">
        <f t="shared" ref="R1767:T1786" si="326">SUMIF($A$10:$A$1475,$A1767,R$10:R$1475)</f>
        <v>44.8</v>
      </c>
      <c r="S1767">
        <f t="shared" si="326"/>
        <v>16.799999999999997</v>
      </c>
      <c r="T1767">
        <f t="shared" si="326"/>
        <v>28100</v>
      </c>
      <c r="U1767">
        <f t="shared" si="308"/>
        <v>63500</v>
      </c>
      <c r="V1767">
        <f t="shared" ref="V1767:X1786" si="327">SUMIF($A$10:$A$1475,$A1767,V$10:V$1475)</f>
        <v>44.100000000000009</v>
      </c>
      <c r="W1767">
        <f t="shared" si="327"/>
        <v>16.899999999999999</v>
      </c>
      <c r="X1767">
        <f t="shared" si="327"/>
        <v>28100</v>
      </c>
      <c r="Y1767">
        <f t="shared" si="309"/>
        <v>63000</v>
      </c>
      <c r="Z1767">
        <f t="shared" ref="Z1767:AB1786" si="328">SUMIF($A$10:$A$1475,$A1767,Z$10:Z$1475)</f>
        <v>44.5</v>
      </c>
      <c r="AA1767">
        <f t="shared" si="328"/>
        <v>16.8</v>
      </c>
      <c r="AB1767">
        <f t="shared" si="328"/>
        <v>31000</v>
      </c>
      <c r="AC1767">
        <f t="shared" si="310"/>
        <v>62000</v>
      </c>
      <c r="AD1767">
        <f t="shared" ref="AD1767:AF1786" si="329">SUMIF($A$10:$A$1475,$A1767,AD$10:AD$1475)</f>
        <v>50.2</v>
      </c>
      <c r="AE1767">
        <f t="shared" si="329"/>
        <v>19.5</v>
      </c>
      <c r="AF1767">
        <f t="shared" si="329"/>
        <v>30500</v>
      </c>
      <c r="AG1767">
        <f t="shared" si="311"/>
        <v>64300</v>
      </c>
      <c r="AH1767">
        <f t="shared" ref="AH1767:AJ1786" si="330">SUMIF($A$10:$A$1475,$A1767,AH$10:AH$1475)</f>
        <v>47.400000000000006</v>
      </c>
      <c r="AI1767">
        <f t="shared" si="330"/>
        <v>15.6</v>
      </c>
      <c r="AJ1767">
        <f t="shared" si="330"/>
        <v>29200</v>
      </c>
      <c r="AK1767">
        <f t="shared" si="312"/>
        <v>66000</v>
      </c>
      <c r="AL1767">
        <f t="shared" ref="AL1767:AN1786" si="331">SUMIF($A$10:$A$1475,$A1767,AL$10:AL$1475)</f>
        <v>44.1</v>
      </c>
      <c r="AM1767">
        <f t="shared" si="331"/>
        <v>17.399999999999999</v>
      </c>
      <c r="AN1767">
        <f t="shared" si="331"/>
        <v>27800</v>
      </c>
      <c r="AO1767">
        <f t="shared" si="313"/>
        <v>65700</v>
      </c>
      <c r="AP1767">
        <f t="shared" ref="AP1767:AR1786" si="332">SUMIF($A$10:$A$1475,$A1767,AP$10:AP$1475)</f>
        <v>42.3</v>
      </c>
      <c r="AQ1767">
        <f t="shared" si="332"/>
        <v>16.899999999999999</v>
      </c>
      <c r="AR1767">
        <f t="shared" si="332"/>
        <v>32500</v>
      </c>
      <c r="AS1767">
        <f t="shared" si="314"/>
        <v>67500</v>
      </c>
      <c r="AT1767">
        <f t="shared" ref="AT1767:AV1786" si="333">SUMIF($A$10:$A$1475,$A1767,AT$10:AT$1475)</f>
        <v>48.1</v>
      </c>
      <c r="AU1767">
        <f t="shared" si="333"/>
        <v>17.100000000000001</v>
      </c>
      <c r="AV1767">
        <f t="shared" si="333"/>
        <v>30300</v>
      </c>
      <c r="AW1767">
        <f t="shared" si="315"/>
        <v>65200</v>
      </c>
      <c r="AX1767">
        <f t="shared" ref="AX1767:AZ1786" si="334">SUMIF($A$10:$A$1475,$A1767,AX$10:AX$1475)</f>
        <v>46.400000000000006</v>
      </c>
      <c r="AY1767">
        <f t="shared" si="334"/>
        <v>17.099999999999998</v>
      </c>
      <c r="AZ1767">
        <f t="shared" si="334"/>
        <v>31400</v>
      </c>
      <c r="BA1767">
        <f t="shared" si="316"/>
        <v>67700</v>
      </c>
      <c r="BB1767">
        <f t="shared" ref="BB1767:BD1786" si="335">SUMIF($A$10:$A$1475,$A1767,BB$10:BB$1475)</f>
        <v>46.3</v>
      </c>
      <c r="BC1767">
        <f t="shared" si="335"/>
        <v>18.100000000000001</v>
      </c>
      <c r="BD1767">
        <f t="shared" si="335"/>
        <v>32000</v>
      </c>
      <c r="BE1767">
        <f t="shared" si="317"/>
        <v>69900</v>
      </c>
      <c r="BF1767">
        <f t="shared" ref="BF1767:BH1786" si="336">SUMIF($A$10:$A$1475,$A1767,BF$10:BF$1475)</f>
        <v>45.699999999999996</v>
      </c>
      <c r="BG1767">
        <f t="shared" si="336"/>
        <v>17</v>
      </c>
      <c r="BH1767">
        <f t="shared" si="336"/>
        <v>37700</v>
      </c>
      <c r="BI1767">
        <f t="shared" si="318"/>
        <v>68600</v>
      </c>
      <c r="BJ1767">
        <f t="shared" ref="BJ1767:BL1786" si="337">SUMIF($A$10:$A$1475,$A1767,BJ$10:BJ$1475)</f>
        <v>55.000000000000007</v>
      </c>
      <c r="BK1767">
        <f t="shared" si="337"/>
        <v>19.5</v>
      </c>
      <c r="BL1767">
        <f t="shared" si="337"/>
        <v>36100</v>
      </c>
      <c r="BM1767">
        <f t="shared" si="319"/>
        <v>64300</v>
      </c>
      <c r="BN1767">
        <f t="shared" ref="BN1767:BP1786" si="338">SUMIF($A$10:$A$1475,$A1767,BN$10:BN$1475)</f>
        <v>56.1</v>
      </c>
      <c r="BO1767">
        <f t="shared" si="338"/>
        <v>21.4</v>
      </c>
      <c r="BP1767">
        <f t="shared" si="338"/>
        <v>33900</v>
      </c>
      <c r="BQ1767">
        <f t="shared" si="320"/>
        <v>68800</v>
      </c>
      <c r="BR1767">
        <f t="shared" ref="BR1767:BT1786" si="339">SUMIF($A$10:$A$1475,$A1767,BR$10:BR$1475)</f>
        <v>49.2</v>
      </c>
      <c r="BS1767">
        <f t="shared" si="339"/>
        <v>21.800000000000004</v>
      </c>
      <c r="BT1767">
        <f t="shared" si="339"/>
        <v>40300</v>
      </c>
      <c r="BU1767">
        <f t="shared" si="321"/>
        <v>77600</v>
      </c>
      <c r="BV1767">
        <f t="shared" si="322"/>
        <v>51.900000000000006</v>
      </c>
    </row>
    <row r="1768" spans="1:74" x14ac:dyDescent="0.3">
      <c r="A1768" t="s">
        <v>379</v>
      </c>
      <c r="B1768" t="str">
        <f>VLOOKUP(A1768,'class and classification'!$A$1:$B$338,2,FALSE)</f>
        <v>Predominantly Rural</v>
      </c>
      <c r="C1768" t="str">
        <f>VLOOKUP(A1768,'class and classification'!$A$1:$C$338,3,FALSE)</f>
        <v>SD</v>
      </c>
      <c r="D1768">
        <f t="shared" si="303"/>
        <v>23700</v>
      </c>
      <c r="E1768">
        <f t="shared" si="304"/>
        <v>45500</v>
      </c>
      <c r="F1768">
        <f t="shared" si="323"/>
        <v>51.9</v>
      </c>
      <c r="G1768">
        <f t="shared" si="323"/>
        <v>12.999999999999998</v>
      </c>
      <c r="H1768">
        <f t="shared" si="323"/>
        <v>23900</v>
      </c>
      <c r="I1768">
        <f t="shared" si="305"/>
        <v>45800</v>
      </c>
      <c r="J1768">
        <f t="shared" si="324"/>
        <v>52.2</v>
      </c>
      <c r="K1768">
        <f t="shared" si="324"/>
        <v>12.200000000000001</v>
      </c>
      <c r="L1768">
        <f t="shared" si="324"/>
        <v>24300</v>
      </c>
      <c r="M1768">
        <f t="shared" si="306"/>
        <v>44500</v>
      </c>
      <c r="N1768">
        <f t="shared" si="325"/>
        <v>54.5</v>
      </c>
      <c r="O1768">
        <f t="shared" si="325"/>
        <v>21.5</v>
      </c>
      <c r="P1768">
        <f t="shared" si="325"/>
        <v>26200</v>
      </c>
      <c r="Q1768">
        <f t="shared" si="307"/>
        <v>47500</v>
      </c>
      <c r="R1768">
        <f t="shared" si="326"/>
        <v>55.2</v>
      </c>
      <c r="S1768">
        <f t="shared" si="326"/>
        <v>22.099999999999998</v>
      </c>
      <c r="T1768">
        <f t="shared" si="326"/>
        <v>25100</v>
      </c>
      <c r="U1768">
        <f t="shared" si="308"/>
        <v>47900</v>
      </c>
      <c r="V1768">
        <f t="shared" si="327"/>
        <v>52.2</v>
      </c>
      <c r="W1768">
        <f t="shared" si="327"/>
        <v>22.200000000000003</v>
      </c>
      <c r="X1768">
        <f t="shared" si="327"/>
        <v>26700</v>
      </c>
      <c r="Y1768">
        <f t="shared" si="309"/>
        <v>46400</v>
      </c>
      <c r="Z1768">
        <f t="shared" si="328"/>
        <v>57.7</v>
      </c>
      <c r="AA1768">
        <f t="shared" si="328"/>
        <v>22.999999999999996</v>
      </c>
      <c r="AB1768">
        <f t="shared" si="328"/>
        <v>27100</v>
      </c>
      <c r="AC1768">
        <f t="shared" si="310"/>
        <v>48000</v>
      </c>
      <c r="AD1768">
        <f t="shared" si="329"/>
        <v>56.6</v>
      </c>
      <c r="AE1768">
        <f t="shared" si="329"/>
        <v>20.399999999999999</v>
      </c>
      <c r="AF1768">
        <f t="shared" si="329"/>
        <v>27100</v>
      </c>
      <c r="AG1768">
        <f t="shared" si="311"/>
        <v>48200</v>
      </c>
      <c r="AH1768">
        <f t="shared" si="330"/>
        <v>56.400000000000006</v>
      </c>
      <c r="AI1768">
        <f t="shared" si="330"/>
        <v>22.500000000000004</v>
      </c>
      <c r="AJ1768">
        <f t="shared" si="330"/>
        <v>24700</v>
      </c>
      <c r="AK1768">
        <f t="shared" si="312"/>
        <v>49500</v>
      </c>
      <c r="AL1768">
        <f t="shared" si="331"/>
        <v>49.900000000000006</v>
      </c>
      <c r="AM1768">
        <f t="shared" si="331"/>
        <v>22</v>
      </c>
      <c r="AN1768">
        <f t="shared" si="331"/>
        <v>30700</v>
      </c>
      <c r="AO1768">
        <f t="shared" si="313"/>
        <v>50600</v>
      </c>
      <c r="AP1768">
        <f t="shared" si="332"/>
        <v>60.8</v>
      </c>
      <c r="AQ1768">
        <f t="shared" si="332"/>
        <v>24.1</v>
      </c>
      <c r="AR1768">
        <f t="shared" si="332"/>
        <v>28500</v>
      </c>
      <c r="AS1768">
        <f t="shared" si="314"/>
        <v>49000</v>
      </c>
      <c r="AT1768">
        <f t="shared" si="333"/>
        <v>58</v>
      </c>
      <c r="AU1768">
        <f t="shared" si="333"/>
        <v>25.199999999999996</v>
      </c>
      <c r="AV1768">
        <f t="shared" si="333"/>
        <v>28500</v>
      </c>
      <c r="AW1768">
        <f t="shared" si="315"/>
        <v>49200</v>
      </c>
      <c r="AX1768">
        <f t="shared" si="334"/>
        <v>57.8</v>
      </c>
      <c r="AY1768">
        <f t="shared" si="334"/>
        <v>25.799999999999997</v>
      </c>
      <c r="AZ1768">
        <f t="shared" si="334"/>
        <v>26500</v>
      </c>
      <c r="BA1768">
        <f t="shared" si="316"/>
        <v>47900</v>
      </c>
      <c r="BB1768">
        <f t="shared" si="335"/>
        <v>55.300000000000004</v>
      </c>
      <c r="BC1768">
        <f t="shared" si="335"/>
        <v>24.5</v>
      </c>
      <c r="BD1768">
        <f t="shared" si="335"/>
        <v>26800</v>
      </c>
      <c r="BE1768">
        <f t="shared" si="317"/>
        <v>50000</v>
      </c>
      <c r="BF1768">
        <f t="shared" si="336"/>
        <v>53.5</v>
      </c>
      <c r="BG1768">
        <f t="shared" si="336"/>
        <v>22.5</v>
      </c>
      <c r="BH1768">
        <f t="shared" si="336"/>
        <v>28400</v>
      </c>
      <c r="BI1768">
        <f t="shared" si="318"/>
        <v>48200</v>
      </c>
      <c r="BJ1768">
        <f t="shared" si="337"/>
        <v>58.7</v>
      </c>
      <c r="BK1768">
        <f t="shared" si="337"/>
        <v>21.700000000000003</v>
      </c>
      <c r="BL1768">
        <f t="shared" si="337"/>
        <v>28300</v>
      </c>
      <c r="BM1768">
        <f t="shared" si="319"/>
        <v>53900</v>
      </c>
      <c r="BN1768">
        <f t="shared" si="338"/>
        <v>52.6</v>
      </c>
      <c r="BO1768">
        <f t="shared" si="338"/>
        <v>22.799999999999997</v>
      </c>
      <c r="BP1768">
        <f t="shared" si="338"/>
        <v>31000</v>
      </c>
      <c r="BQ1768">
        <f t="shared" si="320"/>
        <v>48800</v>
      </c>
      <c r="BR1768">
        <f t="shared" si="339"/>
        <v>63.400000000000006</v>
      </c>
      <c r="BS1768">
        <f t="shared" si="339"/>
        <v>26.3</v>
      </c>
      <c r="BT1768">
        <f t="shared" si="339"/>
        <v>29700</v>
      </c>
      <c r="BU1768">
        <f t="shared" si="321"/>
        <v>50300</v>
      </c>
      <c r="BV1768">
        <f t="shared" si="322"/>
        <v>59.2</v>
      </c>
    </row>
    <row r="1769" spans="1:74" x14ac:dyDescent="0.3">
      <c r="A1769" t="s">
        <v>380</v>
      </c>
      <c r="B1769" t="str">
        <f>VLOOKUP(A1769,'class and classification'!$A$1:$B$338,2,FALSE)</f>
        <v>Predominantly Rural</v>
      </c>
      <c r="C1769" t="str">
        <f>VLOOKUP(A1769,'class and classification'!$A$1:$C$338,3,FALSE)</f>
        <v>SD</v>
      </c>
      <c r="D1769">
        <f t="shared" si="303"/>
        <v>52900</v>
      </c>
      <c r="E1769">
        <f t="shared" si="304"/>
        <v>105600</v>
      </c>
      <c r="F1769">
        <f t="shared" si="323"/>
        <v>50.1</v>
      </c>
      <c r="G1769">
        <f t="shared" si="323"/>
        <v>9.1999999999999993</v>
      </c>
      <c r="H1769">
        <f t="shared" si="323"/>
        <v>53100</v>
      </c>
      <c r="I1769">
        <f t="shared" si="305"/>
        <v>107300</v>
      </c>
      <c r="J1769">
        <f t="shared" si="324"/>
        <v>49.5</v>
      </c>
      <c r="K1769">
        <f t="shared" si="324"/>
        <v>9.1</v>
      </c>
      <c r="L1769">
        <f t="shared" si="324"/>
        <v>49000</v>
      </c>
      <c r="M1769">
        <f t="shared" si="306"/>
        <v>107100</v>
      </c>
      <c r="N1769">
        <f t="shared" si="325"/>
        <v>45.699999999999996</v>
      </c>
      <c r="O1769">
        <f t="shared" si="325"/>
        <v>12.799999999999999</v>
      </c>
      <c r="P1769">
        <f t="shared" si="325"/>
        <v>49500</v>
      </c>
      <c r="Q1769">
        <f t="shared" si="307"/>
        <v>105900</v>
      </c>
      <c r="R1769">
        <f t="shared" si="326"/>
        <v>46.8</v>
      </c>
      <c r="S1769">
        <f t="shared" si="326"/>
        <v>13.3</v>
      </c>
      <c r="T1769">
        <f t="shared" si="326"/>
        <v>46200</v>
      </c>
      <c r="U1769">
        <f t="shared" si="308"/>
        <v>109500</v>
      </c>
      <c r="V1769">
        <f t="shared" si="327"/>
        <v>42.2</v>
      </c>
      <c r="W1769">
        <f t="shared" si="327"/>
        <v>13.2</v>
      </c>
      <c r="X1769">
        <f t="shared" si="327"/>
        <v>56000</v>
      </c>
      <c r="Y1769">
        <f t="shared" si="309"/>
        <v>109900</v>
      </c>
      <c r="Z1769">
        <f t="shared" si="328"/>
        <v>51.099999999999994</v>
      </c>
      <c r="AA1769">
        <f t="shared" si="328"/>
        <v>13.600000000000001</v>
      </c>
      <c r="AB1769">
        <f t="shared" si="328"/>
        <v>59300</v>
      </c>
      <c r="AC1769">
        <f t="shared" si="310"/>
        <v>105600</v>
      </c>
      <c r="AD1769">
        <f t="shared" si="329"/>
        <v>56.1</v>
      </c>
      <c r="AE1769">
        <f t="shared" si="329"/>
        <v>15</v>
      </c>
      <c r="AF1769">
        <f t="shared" si="329"/>
        <v>61600</v>
      </c>
      <c r="AG1769">
        <f t="shared" si="311"/>
        <v>115000</v>
      </c>
      <c r="AH1769">
        <f t="shared" si="330"/>
        <v>53.6</v>
      </c>
      <c r="AI1769">
        <f t="shared" si="330"/>
        <v>14.7</v>
      </c>
      <c r="AJ1769">
        <f t="shared" si="330"/>
        <v>58000</v>
      </c>
      <c r="AK1769">
        <f t="shared" si="312"/>
        <v>107700</v>
      </c>
      <c r="AL1769">
        <f t="shared" si="331"/>
        <v>53.900000000000006</v>
      </c>
      <c r="AM1769">
        <f t="shared" si="331"/>
        <v>15.399999999999999</v>
      </c>
      <c r="AN1769">
        <f t="shared" si="331"/>
        <v>61700</v>
      </c>
      <c r="AO1769">
        <f t="shared" si="313"/>
        <v>105000</v>
      </c>
      <c r="AP1769">
        <f t="shared" si="332"/>
        <v>58.599999999999994</v>
      </c>
      <c r="AQ1769">
        <f t="shared" si="332"/>
        <v>15.5</v>
      </c>
      <c r="AR1769">
        <f t="shared" si="332"/>
        <v>52900</v>
      </c>
      <c r="AS1769">
        <f t="shared" si="314"/>
        <v>104800</v>
      </c>
      <c r="AT1769">
        <f t="shared" si="333"/>
        <v>50.599999999999994</v>
      </c>
      <c r="AU1769">
        <f t="shared" si="333"/>
        <v>14.2</v>
      </c>
      <c r="AV1769">
        <f t="shared" si="333"/>
        <v>55700</v>
      </c>
      <c r="AW1769">
        <f t="shared" si="315"/>
        <v>110700</v>
      </c>
      <c r="AX1769">
        <f t="shared" si="334"/>
        <v>50.3</v>
      </c>
      <c r="AY1769">
        <f t="shared" si="334"/>
        <v>14.2</v>
      </c>
      <c r="AZ1769">
        <f t="shared" si="334"/>
        <v>55800</v>
      </c>
      <c r="BA1769">
        <f t="shared" si="316"/>
        <v>111400</v>
      </c>
      <c r="BB1769">
        <f t="shared" si="335"/>
        <v>50.099999999999994</v>
      </c>
      <c r="BC1769">
        <f t="shared" si="335"/>
        <v>15.1</v>
      </c>
      <c r="BD1769">
        <f t="shared" si="335"/>
        <v>55100</v>
      </c>
      <c r="BE1769">
        <f t="shared" si="317"/>
        <v>114200</v>
      </c>
      <c r="BF1769">
        <f t="shared" si="336"/>
        <v>48.1</v>
      </c>
      <c r="BG1769">
        <f t="shared" si="336"/>
        <v>14.9</v>
      </c>
      <c r="BH1769">
        <f t="shared" si="336"/>
        <v>57300</v>
      </c>
      <c r="BI1769">
        <f t="shared" si="318"/>
        <v>113100</v>
      </c>
      <c r="BJ1769">
        <f t="shared" si="337"/>
        <v>50.599999999999994</v>
      </c>
      <c r="BK1769">
        <f t="shared" si="337"/>
        <v>15</v>
      </c>
      <c r="BL1769">
        <f t="shared" si="337"/>
        <v>64100</v>
      </c>
      <c r="BM1769">
        <f t="shared" si="319"/>
        <v>112700</v>
      </c>
      <c r="BN1769">
        <f t="shared" si="338"/>
        <v>56.8</v>
      </c>
      <c r="BO1769">
        <f t="shared" si="338"/>
        <v>16.7</v>
      </c>
      <c r="BP1769">
        <f t="shared" si="338"/>
        <v>49800</v>
      </c>
      <c r="BQ1769">
        <f t="shared" si="320"/>
        <v>103800</v>
      </c>
      <c r="BR1769">
        <f t="shared" si="339"/>
        <v>48</v>
      </c>
      <c r="BS1769">
        <f t="shared" si="339"/>
        <v>17.100000000000001</v>
      </c>
      <c r="BT1769">
        <f t="shared" si="339"/>
        <v>60600</v>
      </c>
      <c r="BU1769">
        <f t="shared" si="321"/>
        <v>104400</v>
      </c>
      <c r="BV1769">
        <f t="shared" si="322"/>
        <v>57.999999999999993</v>
      </c>
    </row>
    <row r="1770" spans="1:74" x14ac:dyDescent="0.3">
      <c r="A1770" t="s">
        <v>381</v>
      </c>
      <c r="B1770" t="str">
        <f>VLOOKUP(A1770,'class and classification'!$A$1:$B$338,2,FALSE)</f>
        <v>Predominantly Rural</v>
      </c>
      <c r="C1770" t="str">
        <f>VLOOKUP(A1770,'class and classification'!$A$1:$C$338,3,FALSE)</f>
        <v>SD</v>
      </c>
      <c r="D1770">
        <f t="shared" si="303"/>
        <v>41400</v>
      </c>
      <c r="E1770">
        <f t="shared" si="304"/>
        <v>80100</v>
      </c>
      <c r="F1770">
        <f t="shared" si="323"/>
        <v>51.6</v>
      </c>
      <c r="G1770">
        <f t="shared" si="323"/>
        <v>10</v>
      </c>
      <c r="H1770">
        <f t="shared" si="323"/>
        <v>40800</v>
      </c>
      <c r="I1770">
        <f t="shared" si="305"/>
        <v>83500</v>
      </c>
      <c r="J1770">
        <f t="shared" si="324"/>
        <v>48.9</v>
      </c>
      <c r="K1770">
        <f t="shared" si="324"/>
        <v>8.5</v>
      </c>
      <c r="L1770">
        <f t="shared" si="324"/>
        <v>45900</v>
      </c>
      <c r="M1770">
        <f t="shared" si="306"/>
        <v>78800</v>
      </c>
      <c r="N1770">
        <f t="shared" si="325"/>
        <v>58.4</v>
      </c>
      <c r="O1770">
        <f t="shared" si="325"/>
        <v>19.299999999999997</v>
      </c>
      <c r="P1770">
        <f t="shared" si="325"/>
        <v>43800</v>
      </c>
      <c r="Q1770">
        <f t="shared" si="307"/>
        <v>82200</v>
      </c>
      <c r="R1770">
        <f t="shared" si="326"/>
        <v>53.2</v>
      </c>
      <c r="S1770">
        <f t="shared" si="326"/>
        <v>18.100000000000001</v>
      </c>
      <c r="T1770">
        <f t="shared" si="326"/>
        <v>49200</v>
      </c>
      <c r="U1770">
        <f t="shared" si="308"/>
        <v>86500</v>
      </c>
      <c r="V1770">
        <f t="shared" si="327"/>
        <v>56.9</v>
      </c>
      <c r="W1770">
        <f t="shared" si="327"/>
        <v>17</v>
      </c>
      <c r="X1770">
        <f t="shared" si="327"/>
        <v>44500</v>
      </c>
      <c r="Y1770">
        <f t="shared" si="309"/>
        <v>81500</v>
      </c>
      <c r="Z1770">
        <f t="shared" si="328"/>
        <v>54.599999999999994</v>
      </c>
      <c r="AA1770">
        <f t="shared" si="328"/>
        <v>17.2</v>
      </c>
      <c r="AB1770">
        <f t="shared" si="328"/>
        <v>43800</v>
      </c>
      <c r="AC1770">
        <f t="shared" si="310"/>
        <v>81600</v>
      </c>
      <c r="AD1770">
        <f t="shared" si="329"/>
        <v>53.8</v>
      </c>
      <c r="AE1770">
        <f t="shared" si="329"/>
        <v>17.600000000000001</v>
      </c>
      <c r="AF1770">
        <f t="shared" si="329"/>
        <v>49400</v>
      </c>
      <c r="AG1770">
        <f t="shared" si="311"/>
        <v>84400</v>
      </c>
      <c r="AH1770">
        <f t="shared" si="330"/>
        <v>58.5</v>
      </c>
      <c r="AI1770">
        <f t="shared" si="330"/>
        <v>17.399999999999999</v>
      </c>
      <c r="AJ1770">
        <f t="shared" si="330"/>
        <v>49800</v>
      </c>
      <c r="AK1770">
        <f t="shared" si="312"/>
        <v>86200</v>
      </c>
      <c r="AL1770">
        <f t="shared" si="331"/>
        <v>57.7</v>
      </c>
      <c r="AM1770">
        <f t="shared" si="331"/>
        <v>17.100000000000001</v>
      </c>
      <c r="AN1770">
        <f t="shared" si="331"/>
        <v>49400</v>
      </c>
      <c r="AO1770">
        <f t="shared" si="313"/>
        <v>87300</v>
      </c>
      <c r="AP1770">
        <f t="shared" si="332"/>
        <v>56.7</v>
      </c>
      <c r="AQ1770">
        <f t="shared" si="332"/>
        <v>17.5</v>
      </c>
      <c r="AR1770">
        <f t="shared" si="332"/>
        <v>41700</v>
      </c>
      <c r="AS1770">
        <f t="shared" si="314"/>
        <v>88400</v>
      </c>
      <c r="AT1770">
        <f t="shared" si="333"/>
        <v>47.2</v>
      </c>
      <c r="AU1770">
        <f t="shared" si="333"/>
        <v>15.8</v>
      </c>
      <c r="AV1770">
        <f t="shared" si="333"/>
        <v>46300</v>
      </c>
      <c r="AW1770">
        <f t="shared" si="315"/>
        <v>87400</v>
      </c>
      <c r="AX1770">
        <f t="shared" si="334"/>
        <v>53</v>
      </c>
      <c r="AY1770">
        <f t="shared" si="334"/>
        <v>17.200000000000003</v>
      </c>
      <c r="AZ1770">
        <f t="shared" si="334"/>
        <v>48200</v>
      </c>
      <c r="BA1770">
        <f t="shared" si="316"/>
        <v>89600</v>
      </c>
      <c r="BB1770">
        <f t="shared" si="335"/>
        <v>53.8</v>
      </c>
      <c r="BC1770">
        <f t="shared" si="335"/>
        <v>18.7</v>
      </c>
      <c r="BD1770">
        <f t="shared" si="335"/>
        <v>47700</v>
      </c>
      <c r="BE1770">
        <f t="shared" si="317"/>
        <v>87900</v>
      </c>
      <c r="BF1770">
        <f t="shared" si="336"/>
        <v>54.099999999999994</v>
      </c>
      <c r="BG1770">
        <f t="shared" si="336"/>
        <v>18.3</v>
      </c>
      <c r="BH1770">
        <f t="shared" si="336"/>
        <v>46000</v>
      </c>
      <c r="BI1770">
        <f t="shared" si="318"/>
        <v>89600</v>
      </c>
      <c r="BJ1770">
        <f t="shared" si="337"/>
        <v>51.4</v>
      </c>
      <c r="BK1770">
        <f t="shared" si="337"/>
        <v>18</v>
      </c>
      <c r="BL1770">
        <f t="shared" si="337"/>
        <v>49900</v>
      </c>
      <c r="BM1770">
        <f t="shared" si="319"/>
        <v>93300</v>
      </c>
      <c r="BN1770">
        <f t="shared" si="338"/>
        <v>53.5</v>
      </c>
      <c r="BO1770">
        <f t="shared" si="338"/>
        <v>19.5</v>
      </c>
      <c r="BP1770">
        <f t="shared" si="338"/>
        <v>51500</v>
      </c>
      <c r="BQ1770">
        <f t="shared" si="320"/>
        <v>90700</v>
      </c>
      <c r="BR1770">
        <f t="shared" si="339"/>
        <v>56.699999999999996</v>
      </c>
      <c r="BS1770">
        <f t="shared" si="339"/>
        <v>21.099999999999998</v>
      </c>
      <c r="BT1770">
        <f t="shared" si="339"/>
        <v>42200</v>
      </c>
      <c r="BU1770">
        <f t="shared" si="321"/>
        <v>82500</v>
      </c>
      <c r="BV1770">
        <f t="shared" si="322"/>
        <v>51.1</v>
      </c>
    </row>
    <row r="1771" spans="1:74" x14ac:dyDescent="0.3">
      <c r="A1771" t="s">
        <v>382</v>
      </c>
      <c r="B1771" t="str">
        <f>VLOOKUP(A1771,'class and classification'!$A$1:$B$338,2,FALSE)</f>
        <v>Predominantly Urban</v>
      </c>
      <c r="C1771" t="str">
        <f>VLOOKUP(A1771,'class and classification'!$A$1:$C$338,3,FALSE)</f>
        <v>SD</v>
      </c>
      <c r="D1771">
        <f t="shared" si="303"/>
        <v>20700</v>
      </c>
      <c r="E1771">
        <f t="shared" si="304"/>
        <v>42600</v>
      </c>
      <c r="F1771">
        <f t="shared" si="323"/>
        <v>48.6</v>
      </c>
      <c r="G1771">
        <f t="shared" si="323"/>
        <v>11.799999999999999</v>
      </c>
      <c r="H1771">
        <f t="shared" si="323"/>
        <v>24200</v>
      </c>
      <c r="I1771">
        <f t="shared" si="305"/>
        <v>45400</v>
      </c>
      <c r="J1771">
        <f t="shared" si="324"/>
        <v>53.2</v>
      </c>
      <c r="K1771">
        <f t="shared" si="324"/>
        <v>12.600000000000001</v>
      </c>
      <c r="L1771">
        <f t="shared" si="324"/>
        <v>23600</v>
      </c>
      <c r="M1771">
        <f t="shared" si="306"/>
        <v>43300</v>
      </c>
      <c r="N1771">
        <f t="shared" si="325"/>
        <v>54.4</v>
      </c>
      <c r="O1771">
        <f t="shared" si="325"/>
        <v>19</v>
      </c>
      <c r="P1771">
        <f t="shared" si="325"/>
        <v>21400</v>
      </c>
      <c r="Q1771">
        <f t="shared" si="307"/>
        <v>44600</v>
      </c>
      <c r="R1771">
        <f t="shared" si="326"/>
        <v>48.1</v>
      </c>
      <c r="S1771">
        <f t="shared" si="326"/>
        <v>20.2</v>
      </c>
      <c r="T1771">
        <f t="shared" si="326"/>
        <v>27100</v>
      </c>
      <c r="U1771">
        <f t="shared" si="308"/>
        <v>44900</v>
      </c>
      <c r="V1771">
        <f t="shared" si="327"/>
        <v>60.2</v>
      </c>
      <c r="W1771">
        <f t="shared" si="327"/>
        <v>25.9</v>
      </c>
      <c r="X1771">
        <f t="shared" si="327"/>
        <v>20500</v>
      </c>
      <c r="Y1771">
        <f t="shared" si="309"/>
        <v>40600</v>
      </c>
      <c r="Z1771">
        <f t="shared" si="328"/>
        <v>50.7</v>
      </c>
      <c r="AA1771">
        <f t="shared" si="328"/>
        <v>22.5</v>
      </c>
      <c r="AB1771">
        <f t="shared" si="328"/>
        <v>23000</v>
      </c>
      <c r="AC1771">
        <f t="shared" si="310"/>
        <v>49100</v>
      </c>
      <c r="AD1771">
        <f t="shared" si="329"/>
        <v>47</v>
      </c>
      <c r="AE1771">
        <f t="shared" si="329"/>
        <v>21.5</v>
      </c>
      <c r="AF1771">
        <f t="shared" si="329"/>
        <v>24200</v>
      </c>
      <c r="AG1771">
        <f t="shared" si="311"/>
        <v>46200</v>
      </c>
      <c r="AH1771">
        <f t="shared" si="330"/>
        <v>52.4</v>
      </c>
      <c r="AI1771">
        <f t="shared" si="330"/>
        <v>23.1</v>
      </c>
      <c r="AJ1771">
        <f t="shared" si="330"/>
        <v>20900</v>
      </c>
      <c r="AK1771">
        <f t="shared" si="312"/>
        <v>43600</v>
      </c>
      <c r="AL1771">
        <f t="shared" si="331"/>
        <v>48</v>
      </c>
      <c r="AM1771">
        <f t="shared" si="331"/>
        <v>17.3</v>
      </c>
      <c r="AN1771">
        <f t="shared" si="331"/>
        <v>26000</v>
      </c>
      <c r="AO1771">
        <f t="shared" si="313"/>
        <v>47600</v>
      </c>
      <c r="AP1771">
        <f t="shared" si="332"/>
        <v>54.7</v>
      </c>
      <c r="AQ1771">
        <f t="shared" si="332"/>
        <v>24</v>
      </c>
      <c r="AR1771">
        <f t="shared" si="332"/>
        <v>25300</v>
      </c>
      <c r="AS1771">
        <f t="shared" si="314"/>
        <v>46700</v>
      </c>
      <c r="AT1771">
        <f t="shared" si="333"/>
        <v>54</v>
      </c>
      <c r="AU1771">
        <f t="shared" si="333"/>
        <v>22.6</v>
      </c>
      <c r="AV1771">
        <f t="shared" si="333"/>
        <v>22500</v>
      </c>
      <c r="AW1771">
        <f t="shared" si="315"/>
        <v>44400</v>
      </c>
      <c r="AX1771">
        <f t="shared" si="334"/>
        <v>50.8</v>
      </c>
      <c r="AY1771">
        <f t="shared" si="334"/>
        <v>22.599999999999998</v>
      </c>
      <c r="AZ1771">
        <f t="shared" si="334"/>
        <v>24700</v>
      </c>
      <c r="BA1771">
        <f t="shared" si="316"/>
        <v>44600</v>
      </c>
      <c r="BB1771">
        <f t="shared" si="335"/>
        <v>55.2</v>
      </c>
      <c r="BC1771">
        <f t="shared" si="335"/>
        <v>20.399999999999999</v>
      </c>
      <c r="BD1771">
        <f t="shared" si="335"/>
        <v>24100</v>
      </c>
      <c r="BE1771">
        <f t="shared" si="317"/>
        <v>42700</v>
      </c>
      <c r="BF1771">
        <f t="shared" si="336"/>
        <v>56.7</v>
      </c>
      <c r="BG1771">
        <f t="shared" si="336"/>
        <v>25.9</v>
      </c>
      <c r="BH1771">
        <f t="shared" si="336"/>
        <v>26400</v>
      </c>
      <c r="BI1771">
        <f t="shared" si="318"/>
        <v>46600</v>
      </c>
      <c r="BJ1771">
        <f t="shared" si="337"/>
        <v>56.8</v>
      </c>
      <c r="BK1771">
        <f t="shared" si="337"/>
        <v>21.6</v>
      </c>
      <c r="BL1771">
        <f t="shared" si="337"/>
        <v>26000</v>
      </c>
      <c r="BM1771">
        <f t="shared" si="319"/>
        <v>46000</v>
      </c>
      <c r="BN1771">
        <f t="shared" si="338"/>
        <v>56.500000000000007</v>
      </c>
      <c r="BO1771">
        <f t="shared" si="338"/>
        <v>22.1</v>
      </c>
      <c r="BP1771">
        <f t="shared" si="338"/>
        <v>28100</v>
      </c>
      <c r="BQ1771">
        <f t="shared" si="320"/>
        <v>47300</v>
      </c>
      <c r="BR1771">
        <f t="shared" si="339"/>
        <v>59.399999999999991</v>
      </c>
      <c r="BS1771">
        <f t="shared" si="339"/>
        <v>18.100000000000001</v>
      </c>
      <c r="BT1771">
        <f t="shared" si="339"/>
        <v>29200</v>
      </c>
      <c r="BU1771">
        <f t="shared" si="321"/>
        <v>46400</v>
      </c>
      <c r="BV1771">
        <f t="shared" si="322"/>
        <v>63</v>
      </c>
    </row>
    <row r="1772" spans="1:74" x14ac:dyDescent="0.3">
      <c r="A1772" t="s">
        <v>383</v>
      </c>
      <c r="B1772" t="str">
        <f>VLOOKUP(A1772,'class and classification'!$A$1:$B$338,2,FALSE)</f>
        <v>Predominantly Urban</v>
      </c>
      <c r="C1772" t="str">
        <f>VLOOKUP(A1772,'class and classification'!$A$1:$C$338,3,FALSE)</f>
        <v>SD</v>
      </c>
      <c r="D1772">
        <f t="shared" si="303"/>
        <v>19500</v>
      </c>
      <c r="E1772">
        <f t="shared" si="304"/>
        <v>38700</v>
      </c>
      <c r="F1772">
        <f t="shared" si="323"/>
        <v>50.4</v>
      </c>
      <c r="G1772">
        <f t="shared" si="323"/>
        <v>13.4</v>
      </c>
      <c r="H1772">
        <f t="shared" si="323"/>
        <v>19000</v>
      </c>
      <c r="I1772">
        <f t="shared" si="305"/>
        <v>39200</v>
      </c>
      <c r="J1772">
        <f t="shared" si="324"/>
        <v>48.5</v>
      </c>
      <c r="K1772">
        <f t="shared" si="324"/>
        <v>12.4</v>
      </c>
      <c r="L1772">
        <f t="shared" si="324"/>
        <v>20200</v>
      </c>
      <c r="M1772">
        <f t="shared" si="306"/>
        <v>40900</v>
      </c>
      <c r="N1772">
        <f t="shared" si="325"/>
        <v>49.4</v>
      </c>
      <c r="O1772">
        <f t="shared" si="325"/>
        <v>22</v>
      </c>
      <c r="P1772">
        <f t="shared" si="325"/>
        <v>19000</v>
      </c>
      <c r="Q1772">
        <f t="shared" si="307"/>
        <v>40800</v>
      </c>
      <c r="R1772">
        <f t="shared" si="326"/>
        <v>46.2</v>
      </c>
      <c r="S1772">
        <f t="shared" si="326"/>
        <v>22.2</v>
      </c>
      <c r="T1772">
        <f t="shared" si="326"/>
        <v>17800</v>
      </c>
      <c r="U1772">
        <f t="shared" si="308"/>
        <v>38800</v>
      </c>
      <c r="V1772">
        <f t="shared" si="327"/>
        <v>46</v>
      </c>
      <c r="W1772">
        <f t="shared" si="327"/>
        <v>22.2</v>
      </c>
      <c r="X1772">
        <f t="shared" si="327"/>
        <v>22200</v>
      </c>
      <c r="Y1772">
        <f t="shared" si="309"/>
        <v>45800</v>
      </c>
      <c r="Z1772">
        <f t="shared" si="328"/>
        <v>48.599999999999994</v>
      </c>
      <c r="AA1772">
        <f t="shared" si="328"/>
        <v>17.2</v>
      </c>
      <c r="AB1772">
        <f t="shared" si="328"/>
        <v>20800</v>
      </c>
      <c r="AC1772">
        <f t="shared" si="310"/>
        <v>40200</v>
      </c>
      <c r="AD1772">
        <f t="shared" si="329"/>
        <v>51.5</v>
      </c>
      <c r="AE1772">
        <f t="shared" si="329"/>
        <v>25.099999999999998</v>
      </c>
      <c r="AF1772">
        <f t="shared" si="329"/>
        <v>18500</v>
      </c>
      <c r="AG1772">
        <f t="shared" si="311"/>
        <v>39500</v>
      </c>
      <c r="AH1772">
        <f t="shared" si="330"/>
        <v>47</v>
      </c>
      <c r="AI1772">
        <f t="shared" si="330"/>
        <v>24.4</v>
      </c>
      <c r="AJ1772">
        <f t="shared" si="330"/>
        <v>19900</v>
      </c>
      <c r="AK1772">
        <f t="shared" si="312"/>
        <v>39100</v>
      </c>
      <c r="AL1772">
        <f t="shared" si="331"/>
        <v>50.9</v>
      </c>
      <c r="AM1772">
        <f t="shared" si="331"/>
        <v>20.399999999999999</v>
      </c>
      <c r="AN1772">
        <f t="shared" si="331"/>
        <v>18800</v>
      </c>
      <c r="AO1772">
        <f t="shared" si="313"/>
        <v>38500</v>
      </c>
      <c r="AP1772">
        <f t="shared" si="332"/>
        <v>49.2</v>
      </c>
      <c r="AQ1772">
        <f t="shared" si="332"/>
        <v>14.3</v>
      </c>
      <c r="AR1772">
        <f t="shared" si="332"/>
        <v>21100</v>
      </c>
      <c r="AS1772">
        <f t="shared" si="314"/>
        <v>41400</v>
      </c>
      <c r="AT1772">
        <f t="shared" si="333"/>
        <v>51.1</v>
      </c>
      <c r="AU1772">
        <f t="shared" si="333"/>
        <v>19.3</v>
      </c>
      <c r="AV1772">
        <f t="shared" si="333"/>
        <v>17700</v>
      </c>
      <c r="AW1772">
        <f t="shared" si="315"/>
        <v>40300</v>
      </c>
      <c r="AX1772">
        <f t="shared" si="334"/>
        <v>43.899999999999991</v>
      </c>
      <c r="AY1772">
        <f t="shared" si="334"/>
        <v>13.7</v>
      </c>
      <c r="AZ1772">
        <f t="shared" si="334"/>
        <v>18600</v>
      </c>
      <c r="BA1772">
        <f t="shared" si="316"/>
        <v>39000</v>
      </c>
      <c r="BB1772">
        <f t="shared" si="335"/>
        <v>47.9</v>
      </c>
      <c r="BC1772">
        <f t="shared" si="335"/>
        <v>16</v>
      </c>
      <c r="BD1772">
        <f t="shared" si="335"/>
        <v>24100</v>
      </c>
      <c r="BE1772">
        <f t="shared" si="317"/>
        <v>43000</v>
      </c>
      <c r="BF1772">
        <f t="shared" si="336"/>
        <v>55.900000000000006</v>
      </c>
      <c r="BG1772">
        <f t="shared" si="336"/>
        <v>28.4</v>
      </c>
      <c r="BH1772">
        <f t="shared" si="336"/>
        <v>25700</v>
      </c>
      <c r="BI1772">
        <f t="shared" si="318"/>
        <v>45300</v>
      </c>
      <c r="BJ1772">
        <f t="shared" si="337"/>
        <v>56.800000000000004</v>
      </c>
      <c r="BK1772">
        <f t="shared" si="337"/>
        <v>17.600000000000001</v>
      </c>
      <c r="BL1772">
        <f t="shared" si="337"/>
        <v>29700</v>
      </c>
      <c r="BM1772">
        <f t="shared" si="319"/>
        <v>49100</v>
      </c>
      <c r="BN1772">
        <f t="shared" si="338"/>
        <v>60.5</v>
      </c>
      <c r="BO1772">
        <f t="shared" si="338"/>
        <v>25.2</v>
      </c>
      <c r="BP1772">
        <f t="shared" si="338"/>
        <v>21800</v>
      </c>
      <c r="BQ1772">
        <f t="shared" si="320"/>
        <v>42800</v>
      </c>
      <c r="BR1772">
        <f t="shared" si="339"/>
        <v>50.699999999999996</v>
      </c>
      <c r="BS1772">
        <f t="shared" si="339"/>
        <v>22.4</v>
      </c>
      <c r="BT1772">
        <f t="shared" si="339"/>
        <v>20800</v>
      </c>
      <c r="BU1772">
        <f t="shared" si="321"/>
        <v>42100</v>
      </c>
      <c r="BV1772">
        <f t="shared" si="322"/>
        <v>49.399999999999991</v>
      </c>
    </row>
    <row r="1773" spans="1:74" x14ac:dyDescent="0.3">
      <c r="A1773" t="s">
        <v>384</v>
      </c>
      <c r="B1773" t="str">
        <f>VLOOKUP(A1773,'class and classification'!$A$1:$B$338,2,FALSE)</f>
        <v>Urban with Significant Rural</v>
      </c>
      <c r="C1773" t="str">
        <f>VLOOKUP(A1773,'class and classification'!$A$1:$C$338,3,FALSE)</f>
        <v>SD</v>
      </c>
      <c r="D1773">
        <f t="shared" si="303"/>
        <v>23400</v>
      </c>
      <c r="E1773">
        <f t="shared" si="304"/>
        <v>44700</v>
      </c>
      <c r="F1773">
        <f t="shared" si="323"/>
        <v>52.400000000000006</v>
      </c>
      <c r="G1773">
        <f t="shared" si="323"/>
        <v>12.4</v>
      </c>
      <c r="H1773">
        <f t="shared" si="323"/>
        <v>24000</v>
      </c>
      <c r="I1773">
        <f t="shared" si="305"/>
        <v>43900</v>
      </c>
      <c r="J1773">
        <f t="shared" si="324"/>
        <v>54.6</v>
      </c>
      <c r="K1773">
        <f t="shared" si="324"/>
        <v>13.400000000000002</v>
      </c>
      <c r="L1773">
        <f t="shared" si="324"/>
        <v>21600</v>
      </c>
      <c r="M1773">
        <f t="shared" si="306"/>
        <v>40800</v>
      </c>
      <c r="N1773">
        <f t="shared" si="325"/>
        <v>52.699999999999996</v>
      </c>
      <c r="O1773">
        <f t="shared" si="325"/>
        <v>18.7</v>
      </c>
      <c r="P1773">
        <f t="shared" si="325"/>
        <v>27400</v>
      </c>
      <c r="Q1773">
        <f t="shared" si="307"/>
        <v>45600</v>
      </c>
      <c r="R1773">
        <f t="shared" si="326"/>
        <v>60.1</v>
      </c>
      <c r="S1773">
        <f t="shared" si="326"/>
        <v>21.700000000000003</v>
      </c>
      <c r="T1773">
        <f t="shared" si="326"/>
        <v>24500</v>
      </c>
      <c r="U1773">
        <f t="shared" si="308"/>
        <v>46200</v>
      </c>
      <c r="V1773">
        <f t="shared" si="327"/>
        <v>53.2</v>
      </c>
      <c r="W1773">
        <f t="shared" si="327"/>
        <v>22.4</v>
      </c>
      <c r="X1773">
        <f t="shared" si="327"/>
        <v>23600</v>
      </c>
      <c r="Y1773">
        <f t="shared" si="309"/>
        <v>44600</v>
      </c>
      <c r="Z1773">
        <f t="shared" si="328"/>
        <v>52.7</v>
      </c>
      <c r="AA1773">
        <f t="shared" si="328"/>
        <v>22</v>
      </c>
      <c r="AB1773">
        <f t="shared" si="328"/>
        <v>26100</v>
      </c>
      <c r="AC1773">
        <f t="shared" si="310"/>
        <v>46300</v>
      </c>
      <c r="AD1773">
        <f t="shared" si="329"/>
        <v>56.5</v>
      </c>
      <c r="AE1773">
        <f t="shared" si="329"/>
        <v>18</v>
      </c>
      <c r="AF1773">
        <f t="shared" si="329"/>
        <v>25900</v>
      </c>
      <c r="AG1773">
        <f t="shared" si="311"/>
        <v>46000</v>
      </c>
      <c r="AH1773">
        <f t="shared" si="330"/>
        <v>56.400000000000006</v>
      </c>
      <c r="AI1773">
        <f t="shared" si="330"/>
        <v>23.9</v>
      </c>
      <c r="AJ1773">
        <f t="shared" si="330"/>
        <v>25200</v>
      </c>
      <c r="AK1773">
        <f t="shared" si="312"/>
        <v>45400</v>
      </c>
      <c r="AL1773">
        <f t="shared" si="331"/>
        <v>55.5</v>
      </c>
      <c r="AM1773">
        <f t="shared" si="331"/>
        <v>22.5</v>
      </c>
      <c r="AN1773">
        <f t="shared" si="331"/>
        <v>28800</v>
      </c>
      <c r="AO1773">
        <f t="shared" si="313"/>
        <v>45100</v>
      </c>
      <c r="AP1773">
        <f t="shared" si="332"/>
        <v>63.800000000000004</v>
      </c>
      <c r="AQ1773">
        <f t="shared" si="332"/>
        <v>24</v>
      </c>
      <c r="AR1773">
        <f t="shared" si="332"/>
        <v>28400</v>
      </c>
      <c r="AS1773">
        <f t="shared" si="314"/>
        <v>45400</v>
      </c>
      <c r="AT1773">
        <f t="shared" si="333"/>
        <v>62.699999999999996</v>
      </c>
      <c r="AU1773">
        <f t="shared" si="333"/>
        <v>24.1</v>
      </c>
      <c r="AV1773">
        <f t="shared" si="333"/>
        <v>24900</v>
      </c>
      <c r="AW1773">
        <f t="shared" si="315"/>
        <v>44500</v>
      </c>
      <c r="AX1773">
        <f t="shared" si="334"/>
        <v>55.8</v>
      </c>
      <c r="AY1773">
        <f t="shared" si="334"/>
        <v>23.299999999999997</v>
      </c>
      <c r="AZ1773">
        <f t="shared" si="334"/>
        <v>31500</v>
      </c>
      <c r="BA1773">
        <f t="shared" si="316"/>
        <v>49400</v>
      </c>
      <c r="BB1773">
        <f t="shared" si="335"/>
        <v>63.8</v>
      </c>
      <c r="BC1773">
        <f t="shared" si="335"/>
        <v>24.4</v>
      </c>
      <c r="BD1773">
        <f t="shared" si="335"/>
        <v>35000</v>
      </c>
      <c r="BE1773">
        <f t="shared" si="317"/>
        <v>51400</v>
      </c>
      <c r="BF1773">
        <f t="shared" si="336"/>
        <v>68.2</v>
      </c>
      <c r="BG1773">
        <f t="shared" si="336"/>
        <v>19</v>
      </c>
      <c r="BH1773">
        <f t="shared" si="336"/>
        <v>29600</v>
      </c>
      <c r="BI1773">
        <f t="shared" si="318"/>
        <v>48400</v>
      </c>
      <c r="BJ1773">
        <f t="shared" si="337"/>
        <v>61</v>
      </c>
      <c r="BK1773">
        <f t="shared" si="337"/>
        <v>24.7</v>
      </c>
      <c r="BL1773">
        <f t="shared" si="337"/>
        <v>30100</v>
      </c>
      <c r="BM1773">
        <f t="shared" si="319"/>
        <v>47600</v>
      </c>
      <c r="BN1773">
        <f t="shared" si="338"/>
        <v>63.2</v>
      </c>
      <c r="BO1773">
        <f t="shared" si="338"/>
        <v>21.299999999999997</v>
      </c>
      <c r="BP1773">
        <f t="shared" si="338"/>
        <v>31500</v>
      </c>
      <c r="BQ1773">
        <f t="shared" si="320"/>
        <v>48200</v>
      </c>
      <c r="BR1773">
        <f t="shared" si="339"/>
        <v>65.3</v>
      </c>
      <c r="BS1773">
        <f t="shared" si="339"/>
        <v>23</v>
      </c>
      <c r="BT1773">
        <f t="shared" si="339"/>
        <v>34600</v>
      </c>
      <c r="BU1773">
        <f t="shared" si="321"/>
        <v>51700</v>
      </c>
      <c r="BV1773">
        <f t="shared" si="322"/>
        <v>67.099999999999994</v>
      </c>
    </row>
    <row r="1774" spans="1:74" x14ac:dyDescent="0.3">
      <c r="A1774" t="s">
        <v>385</v>
      </c>
      <c r="B1774" t="str">
        <f>VLOOKUP(A1774,'class and classification'!$A$1:$B$338,2,FALSE)</f>
        <v>Predominantly Rural</v>
      </c>
      <c r="C1774" t="str">
        <f>VLOOKUP(A1774,'class and classification'!$A$1:$C$338,3,FALSE)</f>
        <v>SD</v>
      </c>
      <c r="D1774">
        <f t="shared" si="303"/>
        <v>21800</v>
      </c>
      <c r="E1774">
        <f t="shared" si="304"/>
        <v>38300</v>
      </c>
      <c r="F1774">
        <f t="shared" si="323"/>
        <v>56.800000000000004</v>
      </c>
      <c r="G1774">
        <f t="shared" si="323"/>
        <v>12.899999999999999</v>
      </c>
      <c r="H1774">
        <f t="shared" si="323"/>
        <v>19800</v>
      </c>
      <c r="I1774">
        <f t="shared" si="305"/>
        <v>38900</v>
      </c>
      <c r="J1774">
        <f t="shared" si="324"/>
        <v>50.900000000000006</v>
      </c>
      <c r="K1774">
        <f t="shared" si="324"/>
        <v>12.5</v>
      </c>
      <c r="L1774">
        <f t="shared" si="324"/>
        <v>21400</v>
      </c>
      <c r="M1774">
        <f t="shared" si="306"/>
        <v>39700</v>
      </c>
      <c r="N1774">
        <f t="shared" si="325"/>
        <v>54.1</v>
      </c>
      <c r="O1774">
        <f t="shared" si="325"/>
        <v>22.4</v>
      </c>
      <c r="P1774">
        <f t="shared" si="325"/>
        <v>23600</v>
      </c>
      <c r="Q1774">
        <f t="shared" si="307"/>
        <v>39900</v>
      </c>
      <c r="R1774">
        <f t="shared" si="326"/>
        <v>59.1</v>
      </c>
      <c r="S1774">
        <f t="shared" si="326"/>
        <v>25</v>
      </c>
      <c r="T1774">
        <f t="shared" si="326"/>
        <v>21800</v>
      </c>
      <c r="U1774">
        <f t="shared" si="308"/>
        <v>38000</v>
      </c>
      <c r="V1774">
        <f t="shared" si="327"/>
        <v>57.7</v>
      </c>
      <c r="W1774">
        <f t="shared" si="327"/>
        <v>23.8</v>
      </c>
      <c r="X1774">
        <f t="shared" si="327"/>
        <v>24200</v>
      </c>
      <c r="Y1774">
        <f t="shared" si="309"/>
        <v>39900</v>
      </c>
      <c r="Z1774">
        <f t="shared" si="328"/>
        <v>60.7</v>
      </c>
      <c r="AA1774">
        <f t="shared" si="328"/>
        <v>24.1</v>
      </c>
      <c r="AB1774">
        <f t="shared" si="328"/>
        <v>20300</v>
      </c>
      <c r="AC1774">
        <f t="shared" si="310"/>
        <v>37300</v>
      </c>
      <c r="AD1774">
        <f t="shared" si="329"/>
        <v>54.499999999999993</v>
      </c>
      <c r="AE1774">
        <f t="shared" si="329"/>
        <v>14.6</v>
      </c>
      <c r="AF1774">
        <f t="shared" si="329"/>
        <v>15000</v>
      </c>
      <c r="AG1774">
        <f t="shared" si="311"/>
        <v>33700</v>
      </c>
      <c r="AH1774">
        <f t="shared" si="330"/>
        <v>44.599999999999994</v>
      </c>
      <c r="AI1774">
        <f t="shared" si="330"/>
        <v>20.299999999999997</v>
      </c>
      <c r="AJ1774">
        <f t="shared" si="330"/>
        <v>16700</v>
      </c>
      <c r="AK1774">
        <f t="shared" si="312"/>
        <v>35900</v>
      </c>
      <c r="AL1774">
        <f t="shared" si="331"/>
        <v>46.4</v>
      </c>
      <c r="AM1774">
        <f t="shared" si="331"/>
        <v>25.1</v>
      </c>
      <c r="AN1774">
        <f t="shared" si="331"/>
        <v>18200</v>
      </c>
      <c r="AO1774">
        <f t="shared" si="313"/>
        <v>36700</v>
      </c>
      <c r="AP1774">
        <f t="shared" si="332"/>
        <v>49.4</v>
      </c>
      <c r="AQ1774">
        <f t="shared" si="332"/>
        <v>25</v>
      </c>
      <c r="AR1774">
        <f t="shared" si="332"/>
        <v>23500</v>
      </c>
      <c r="AS1774">
        <f t="shared" si="314"/>
        <v>37700</v>
      </c>
      <c r="AT1774">
        <f t="shared" si="333"/>
        <v>62.099999999999994</v>
      </c>
      <c r="AU1774">
        <f t="shared" si="333"/>
        <v>24</v>
      </c>
      <c r="AV1774">
        <f t="shared" si="333"/>
        <v>26300</v>
      </c>
      <c r="AW1774">
        <f t="shared" si="315"/>
        <v>41800</v>
      </c>
      <c r="AX1774">
        <f t="shared" si="334"/>
        <v>63.1</v>
      </c>
      <c r="AY1774">
        <f t="shared" si="334"/>
        <v>25.5</v>
      </c>
      <c r="AZ1774">
        <f t="shared" si="334"/>
        <v>24200</v>
      </c>
      <c r="BA1774">
        <f t="shared" si="316"/>
        <v>40200</v>
      </c>
      <c r="BB1774">
        <f t="shared" si="335"/>
        <v>60.099999999999994</v>
      </c>
      <c r="BC1774">
        <f t="shared" si="335"/>
        <v>25.700000000000003</v>
      </c>
      <c r="BD1774">
        <f t="shared" si="335"/>
        <v>23900</v>
      </c>
      <c r="BE1774">
        <f t="shared" si="317"/>
        <v>41300</v>
      </c>
      <c r="BF1774">
        <f t="shared" si="336"/>
        <v>58.199999999999996</v>
      </c>
      <c r="BG1774">
        <f t="shared" si="336"/>
        <v>22.5</v>
      </c>
      <c r="BH1774">
        <f t="shared" si="336"/>
        <v>21400</v>
      </c>
      <c r="BI1774">
        <f t="shared" si="318"/>
        <v>39300</v>
      </c>
      <c r="BJ1774">
        <f t="shared" si="337"/>
        <v>54.599999999999994</v>
      </c>
      <c r="BK1774">
        <f t="shared" si="337"/>
        <v>20.6</v>
      </c>
      <c r="BL1774">
        <f t="shared" si="337"/>
        <v>23500</v>
      </c>
      <c r="BM1774">
        <f t="shared" si="319"/>
        <v>46700</v>
      </c>
      <c r="BN1774">
        <f t="shared" si="338"/>
        <v>50.3</v>
      </c>
      <c r="BO1774">
        <f t="shared" si="338"/>
        <v>20.099999999999998</v>
      </c>
      <c r="BP1774">
        <f t="shared" si="338"/>
        <v>27700</v>
      </c>
      <c r="BQ1774">
        <f t="shared" si="320"/>
        <v>43900</v>
      </c>
      <c r="BR1774">
        <f t="shared" si="339"/>
        <v>63.099999999999994</v>
      </c>
      <c r="BS1774">
        <f t="shared" si="339"/>
        <v>28.6</v>
      </c>
      <c r="BT1774">
        <f t="shared" si="339"/>
        <v>26900</v>
      </c>
      <c r="BU1774">
        <f t="shared" si="321"/>
        <v>43100</v>
      </c>
      <c r="BV1774">
        <f t="shared" si="322"/>
        <v>62.5</v>
      </c>
    </row>
    <row r="1775" spans="1:74" x14ac:dyDescent="0.3">
      <c r="A1775" t="s">
        <v>386</v>
      </c>
      <c r="B1775" t="str">
        <f>VLOOKUP(A1775,'class and classification'!$A$1:$B$338,2,FALSE)</f>
        <v>Predominantly Rural</v>
      </c>
      <c r="C1775" t="str">
        <f>VLOOKUP(A1775,'class and classification'!$A$1:$C$338,3,FALSE)</f>
        <v>SD</v>
      </c>
      <c r="D1775">
        <f t="shared" si="303"/>
        <v>38900</v>
      </c>
      <c r="E1775">
        <f t="shared" si="304"/>
        <v>67800</v>
      </c>
      <c r="F1775">
        <f t="shared" si="323"/>
        <v>57.4</v>
      </c>
      <c r="G1775">
        <f t="shared" si="323"/>
        <v>13.7</v>
      </c>
      <c r="H1775">
        <f t="shared" si="323"/>
        <v>39400</v>
      </c>
      <c r="I1775">
        <f t="shared" si="305"/>
        <v>67700</v>
      </c>
      <c r="J1775">
        <f t="shared" si="324"/>
        <v>58.100000000000009</v>
      </c>
      <c r="K1775">
        <f t="shared" si="324"/>
        <v>13.700000000000001</v>
      </c>
      <c r="L1775">
        <f t="shared" si="324"/>
        <v>41900</v>
      </c>
      <c r="M1775">
        <f t="shared" si="306"/>
        <v>69900</v>
      </c>
      <c r="N1775">
        <f t="shared" si="325"/>
        <v>59.9</v>
      </c>
      <c r="O1775">
        <f t="shared" si="325"/>
        <v>17.899999999999999</v>
      </c>
      <c r="P1775">
        <f t="shared" si="325"/>
        <v>37100</v>
      </c>
      <c r="Q1775">
        <f t="shared" si="307"/>
        <v>68200</v>
      </c>
      <c r="R1775">
        <f t="shared" si="326"/>
        <v>54.5</v>
      </c>
      <c r="S1775">
        <f t="shared" si="326"/>
        <v>16</v>
      </c>
      <c r="T1775">
        <f t="shared" si="326"/>
        <v>36000</v>
      </c>
      <c r="U1775">
        <f t="shared" si="308"/>
        <v>68300</v>
      </c>
      <c r="V1775">
        <f t="shared" si="327"/>
        <v>52.7</v>
      </c>
      <c r="W1775">
        <f t="shared" si="327"/>
        <v>15.8</v>
      </c>
      <c r="X1775">
        <f t="shared" si="327"/>
        <v>39700</v>
      </c>
      <c r="Y1775">
        <f t="shared" si="309"/>
        <v>69700</v>
      </c>
      <c r="Z1775">
        <f t="shared" si="328"/>
        <v>57</v>
      </c>
      <c r="AA1775">
        <f t="shared" si="328"/>
        <v>17.799999999999997</v>
      </c>
      <c r="AB1775">
        <f t="shared" si="328"/>
        <v>34700</v>
      </c>
      <c r="AC1775">
        <f t="shared" si="310"/>
        <v>65800</v>
      </c>
      <c r="AD1775">
        <f t="shared" si="329"/>
        <v>52.7</v>
      </c>
      <c r="AE1775">
        <f t="shared" si="329"/>
        <v>18.099999999999998</v>
      </c>
      <c r="AF1775">
        <f t="shared" si="329"/>
        <v>41100</v>
      </c>
      <c r="AG1775">
        <f t="shared" si="311"/>
        <v>67500</v>
      </c>
      <c r="AH1775">
        <f t="shared" si="330"/>
        <v>60.899999999999991</v>
      </c>
      <c r="AI1775">
        <f t="shared" si="330"/>
        <v>19.800000000000004</v>
      </c>
      <c r="AJ1775">
        <f t="shared" si="330"/>
        <v>44400</v>
      </c>
      <c r="AK1775">
        <f t="shared" si="312"/>
        <v>69800</v>
      </c>
      <c r="AL1775">
        <f t="shared" si="331"/>
        <v>63.7</v>
      </c>
      <c r="AM1775">
        <f t="shared" si="331"/>
        <v>17.899999999999999</v>
      </c>
      <c r="AN1775">
        <f t="shared" si="331"/>
        <v>45400</v>
      </c>
      <c r="AO1775">
        <f t="shared" si="313"/>
        <v>73300</v>
      </c>
      <c r="AP1775">
        <f t="shared" si="332"/>
        <v>61.9</v>
      </c>
      <c r="AQ1775">
        <f t="shared" si="332"/>
        <v>16.5</v>
      </c>
      <c r="AR1775">
        <f t="shared" si="332"/>
        <v>46100</v>
      </c>
      <c r="AS1775">
        <f t="shared" si="314"/>
        <v>74100</v>
      </c>
      <c r="AT1775">
        <f t="shared" si="333"/>
        <v>62.199999999999996</v>
      </c>
      <c r="AU1775">
        <f t="shared" si="333"/>
        <v>17.2</v>
      </c>
      <c r="AV1775">
        <f t="shared" si="333"/>
        <v>42500</v>
      </c>
      <c r="AW1775">
        <f t="shared" si="315"/>
        <v>72600</v>
      </c>
      <c r="AX1775">
        <f t="shared" si="334"/>
        <v>58.6</v>
      </c>
      <c r="AY1775">
        <f t="shared" si="334"/>
        <v>17.399999999999999</v>
      </c>
      <c r="AZ1775">
        <f t="shared" si="334"/>
        <v>43500</v>
      </c>
      <c r="BA1775">
        <f t="shared" si="316"/>
        <v>73900</v>
      </c>
      <c r="BB1775">
        <f t="shared" si="335"/>
        <v>58.899999999999991</v>
      </c>
      <c r="BC1775">
        <f t="shared" si="335"/>
        <v>17.899999999999999</v>
      </c>
      <c r="BD1775">
        <f t="shared" si="335"/>
        <v>44000</v>
      </c>
      <c r="BE1775">
        <f t="shared" si="317"/>
        <v>73700</v>
      </c>
      <c r="BF1775">
        <f t="shared" si="336"/>
        <v>59.599999999999994</v>
      </c>
      <c r="BG1775">
        <f t="shared" si="336"/>
        <v>18.5</v>
      </c>
      <c r="BH1775">
        <f t="shared" si="336"/>
        <v>44700</v>
      </c>
      <c r="BI1775">
        <f t="shared" si="318"/>
        <v>70600</v>
      </c>
      <c r="BJ1775">
        <f t="shared" si="337"/>
        <v>63.2</v>
      </c>
      <c r="BK1775">
        <f t="shared" si="337"/>
        <v>18.8</v>
      </c>
      <c r="BL1775">
        <f t="shared" si="337"/>
        <v>44700</v>
      </c>
      <c r="BM1775">
        <f t="shared" si="319"/>
        <v>74800</v>
      </c>
      <c r="BN1775">
        <f t="shared" si="338"/>
        <v>59.800000000000004</v>
      </c>
      <c r="BO1775">
        <f t="shared" si="338"/>
        <v>20.599999999999998</v>
      </c>
      <c r="BP1775">
        <f t="shared" si="338"/>
        <v>48900</v>
      </c>
      <c r="BQ1775">
        <f t="shared" si="320"/>
        <v>77200</v>
      </c>
      <c r="BR1775">
        <f t="shared" si="339"/>
        <v>63.399999999999991</v>
      </c>
      <c r="BS1775">
        <f t="shared" si="339"/>
        <v>20.799999999999997</v>
      </c>
      <c r="BT1775">
        <f t="shared" si="339"/>
        <v>44400</v>
      </c>
      <c r="BU1775">
        <f t="shared" si="321"/>
        <v>79700</v>
      </c>
      <c r="BV1775">
        <f t="shared" si="322"/>
        <v>55.7</v>
      </c>
    </row>
    <row r="1776" spans="1:74" x14ac:dyDescent="0.3">
      <c r="A1776" t="s">
        <v>387</v>
      </c>
      <c r="B1776" t="str">
        <f>VLOOKUP(A1776,'class and classification'!$A$1:$B$338,2,FALSE)</f>
        <v>Urban with Significant Rural</v>
      </c>
      <c r="C1776" t="str">
        <f>VLOOKUP(A1776,'class and classification'!$A$1:$C$338,3,FALSE)</f>
        <v>SD</v>
      </c>
      <c r="D1776">
        <f t="shared" si="303"/>
        <v>45800</v>
      </c>
      <c r="E1776">
        <f t="shared" si="304"/>
        <v>85700</v>
      </c>
      <c r="F1776">
        <f t="shared" si="323"/>
        <v>53.3</v>
      </c>
      <c r="G1776">
        <f t="shared" si="323"/>
        <v>12.100000000000001</v>
      </c>
      <c r="H1776">
        <f t="shared" si="323"/>
        <v>49000</v>
      </c>
      <c r="I1776">
        <f t="shared" si="305"/>
        <v>86400</v>
      </c>
      <c r="J1776">
        <f t="shared" si="324"/>
        <v>56.9</v>
      </c>
      <c r="K1776">
        <f t="shared" si="324"/>
        <v>12.8</v>
      </c>
      <c r="L1776">
        <f t="shared" si="324"/>
        <v>51700</v>
      </c>
      <c r="M1776">
        <f t="shared" si="306"/>
        <v>88300</v>
      </c>
      <c r="N1776">
        <f t="shared" si="325"/>
        <v>58.6</v>
      </c>
      <c r="O1776">
        <f t="shared" si="325"/>
        <v>15.8</v>
      </c>
      <c r="P1776">
        <f t="shared" si="325"/>
        <v>47700</v>
      </c>
      <c r="Q1776">
        <f t="shared" si="307"/>
        <v>85600</v>
      </c>
      <c r="R1776">
        <f t="shared" si="326"/>
        <v>55.7</v>
      </c>
      <c r="S1776">
        <f t="shared" si="326"/>
        <v>16.100000000000001</v>
      </c>
      <c r="T1776">
        <f t="shared" si="326"/>
        <v>44300</v>
      </c>
      <c r="U1776">
        <f t="shared" si="308"/>
        <v>86500</v>
      </c>
      <c r="V1776">
        <f t="shared" si="327"/>
        <v>51.099999999999994</v>
      </c>
      <c r="W1776">
        <f t="shared" si="327"/>
        <v>15.600000000000001</v>
      </c>
      <c r="X1776">
        <f t="shared" si="327"/>
        <v>46200</v>
      </c>
      <c r="Y1776">
        <f t="shared" si="309"/>
        <v>84700</v>
      </c>
      <c r="Z1776">
        <f t="shared" si="328"/>
        <v>54.599999999999994</v>
      </c>
      <c r="AA1776">
        <f t="shared" si="328"/>
        <v>17</v>
      </c>
      <c r="AB1776">
        <f t="shared" si="328"/>
        <v>51600</v>
      </c>
      <c r="AC1776">
        <f t="shared" si="310"/>
        <v>85800</v>
      </c>
      <c r="AD1776">
        <f t="shared" si="329"/>
        <v>60</v>
      </c>
      <c r="AE1776">
        <f t="shared" si="329"/>
        <v>17.899999999999999</v>
      </c>
      <c r="AF1776">
        <f t="shared" si="329"/>
        <v>54500</v>
      </c>
      <c r="AG1776">
        <f t="shared" si="311"/>
        <v>89600</v>
      </c>
      <c r="AH1776">
        <f t="shared" si="330"/>
        <v>60.9</v>
      </c>
      <c r="AI1776">
        <f t="shared" si="330"/>
        <v>19.3</v>
      </c>
      <c r="AJ1776">
        <f t="shared" si="330"/>
        <v>49000</v>
      </c>
      <c r="AK1776">
        <f t="shared" si="312"/>
        <v>90600</v>
      </c>
      <c r="AL1776">
        <f t="shared" si="331"/>
        <v>54.1</v>
      </c>
      <c r="AM1776">
        <f t="shared" si="331"/>
        <v>16.899999999999999</v>
      </c>
      <c r="AN1776">
        <f t="shared" si="331"/>
        <v>53100</v>
      </c>
      <c r="AO1776">
        <f t="shared" si="313"/>
        <v>89300</v>
      </c>
      <c r="AP1776">
        <f t="shared" si="332"/>
        <v>59.4</v>
      </c>
      <c r="AQ1776">
        <f t="shared" si="332"/>
        <v>18.199999999999996</v>
      </c>
      <c r="AR1776">
        <f t="shared" si="332"/>
        <v>57700</v>
      </c>
      <c r="AS1776">
        <f t="shared" si="314"/>
        <v>93400</v>
      </c>
      <c r="AT1776">
        <f t="shared" si="333"/>
        <v>61.7</v>
      </c>
      <c r="AU1776">
        <f t="shared" si="333"/>
        <v>18.399999999999999</v>
      </c>
      <c r="AV1776">
        <f t="shared" si="333"/>
        <v>55800</v>
      </c>
      <c r="AW1776">
        <f t="shared" si="315"/>
        <v>92900</v>
      </c>
      <c r="AX1776">
        <f t="shared" si="334"/>
        <v>60.099999999999994</v>
      </c>
      <c r="AY1776">
        <f t="shared" si="334"/>
        <v>17.399999999999999</v>
      </c>
      <c r="AZ1776">
        <f t="shared" si="334"/>
        <v>54800</v>
      </c>
      <c r="BA1776">
        <f t="shared" si="316"/>
        <v>95100</v>
      </c>
      <c r="BB1776">
        <f t="shared" si="335"/>
        <v>57.6</v>
      </c>
      <c r="BC1776">
        <f t="shared" si="335"/>
        <v>18.5</v>
      </c>
      <c r="BD1776">
        <f t="shared" si="335"/>
        <v>56400</v>
      </c>
      <c r="BE1776">
        <f t="shared" si="317"/>
        <v>101200</v>
      </c>
      <c r="BF1776">
        <f t="shared" si="336"/>
        <v>55.8</v>
      </c>
      <c r="BG1776">
        <f t="shared" si="336"/>
        <v>20.5</v>
      </c>
      <c r="BH1776">
        <f t="shared" si="336"/>
        <v>66500</v>
      </c>
      <c r="BI1776">
        <f t="shared" si="318"/>
        <v>100700</v>
      </c>
      <c r="BJ1776">
        <f t="shared" si="337"/>
        <v>66</v>
      </c>
      <c r="BK1776">
        <f t="shared" si="337"/>
        <v>20.599999999999998</v>
      </c>
      <c r="BL1776">
        <f t="shared" si="337"/>
        <v>65100</v>
      </c>
      <c r="BM1776">
        <f t="shared" si="319"/>
        <v>96400</v>
      </c>
      <c r="BN1776">
        <f t="shared" si="338"/>
        <v>67.600000000000009</v>
      </c>
      <c r="BO1776">
        <f t="shared" si="338"/>
        <v>20.299999999999997</v>
      </c>
      <c r="BP1776">
        <f t="shared" si="338"/>
        <v>67000</v>
      </c>
      <c r="BQ1776">
        <f t="shared" si="320"/>
        <v>90000</v>
      </c>
      <c r="BR1776">
        <f t="shared" si="339"/>
        <v>74.399999999999991</v>
      </c>
      <c r="BS1776">
        <f t="shared" si="339"/>
        <v>22.6</v>
      </c>
      <c r="BT1776">
        <f t="shared" si="339"/>
        <v>57200</v>
      </c>
      <c r="BU1776">
        <f t="shared" si="321"/>
        <v>92000</v>
      </c>
      <c r="BV1776">
        <f t="shared" si="322"/>
        <v>62.099999999999994</v>
      </c>
    </row>
    <row r="1777" spans="1:74" x14ac:dyDescent="0.3">
      <c r="A1777" t="s">
        <v>388</v>
      </c>
      <c r="B1777" t="str">
        <f>VLOOKUP(A1777,'class and classification'!$A$1:$B$338,2,FALSE)</f>
        <v>Predominantly Rural</v>
      </c>
      <c r="C1777" t="str">
        <f>VLOOKUP(A1777,'class and classification'!$A$1:$C$338,3,FALSE)</f>
        <v>SD</v>
      </c>
      <c r="D1777">
        <f t="shared" si="303"/>
        <v>34500</v>
      </c>
      <c r="E1777">
        <f t="shared" si="304"/>
        <v>56300</v>
      </c>
      <c r="F1777">
        <f t="shared" si="323"/>
        <v>61.3</v>
      </c>
      <c r="G1777">
        <f t="shared" si="323"/>
        <v>12.700000000000001</v>
      </c>
      <c r="H1777">
        <f t="shared" si="323"/>
        <v>34200</v>
      </c>
      <c r="I1777">
        <f t="shared" si="305"/>
        <v>57500</v>
      </c>
      <c r="J1777">
        <f t="shared" si="324"/>
        <v>59.6</v>
      </c>
      <c r="K1777">
        <f t="shared" si="324"/>
        <v>12.9</v>
      </c>
      <c r="L1777">
        <f t="shared" si="324"/>
        <v>32100</v>
      </c>
      <c r="M1777">
        <f t="shared" si="306"/>
        <v>58500</v>
      </c>
      <c r="N1777">
        <f t="shared" si="325"/>
        <v>54.899999999999991</v>
      </c>
      <c r="O1777">
        <f t="shared" si="325"/>
        <v>20.2</v>
      </c>
      <c r="P1777">
        <f t="shared" si="325"/>
        <v>30400</v>
      </c>
      <c r="Q1777">
        <f t="shared" si="307"/>
        <v>55900</v>
      </c>
      <c r="R1777">
        <f t="shared" si="326"/>
        <v>54.199999999999996</v>
      </c>
      <c r="S1777">
        <f t="shared" si="326"/>
        <v>20.3</v>
      </c>
      <c r="T1777">
        <f t="shared" si="326"/>
        <v>30800</v>
      </c>
      <c r="U1777">
        <f t="shared" si="308"/>
        <v>54200</v>
      </c>
      <c r="V1777">
        <f t="shared" si="327"/>
        <v>56.9</v>
      </c>
      <c r="W1777">
        <f t="shared" si="327"/>
        <v>20</v>
      </c>
      <c r="X1777">
        <f t="shared" si="327"/>
        <v>36700</v>
      </c>
      <c r="Y1777">
        <f t="shared" si="309"/>
        <v>55500</v>
      </c>
      <c r="Z1777">
        <f t="shared" si="328"/>
        <v>66.099999999999994</v>
      </c>
      <c r="AA1777">
        <f t="shared" si="328"/>
        <v>22</v>
      </c>
      <c r="AB1777">
        <f t="shared" si="328"/>
        <v>32000</v>
      </c>
      <c r="AC1777">
        <f t="shared" si="310"/>
        <v>55200</v>
      </c>
      <c r="AD1777">
        <f t="shared" si="329"/>
        <v>58.2</v>
      </c>
      <c r="AE1777">
        <f t="shared" si="329"/>
        <v>21.2</v>
      </c>
      <c r="AF1777">
        <f t="shared" si="329"/>
        <v>34000</v>
      </c>
      <c r="AG1777">
        <f t="shared" si="311"/>
        <v>57300</v>
      </c>
      <c r="AH1777">
        <f t="shared" si="330"/>
        <v>59.300000000000004</v>
      </c>
      <c r="AI1777">
        <f t="shared" si="330"/>
        <v>22.4</v>
      </c>
      <c r="AJ1777">
        <f t="shared" si="330"/>
        <v>34000</v>
      </c>
      <c r="AK1777">
        <f t="shared" si="312"/>
        <v>57400</v>
      </c>
      <c r="AL1777">
        <f t="shared" si="331"/>
        <v>59.3</v>
      </c>
      <c r="AM1777">
        <f t="shared" si="331"/>
        <v>20.2</v>
      </c>
      <c r="AN1777">
        <f t="shared" si="331"/>
        <v>32000</v>
      </c>
      <c r="AO1777">
        <f t="shared" si="313"/>
        <v>57500</v>
      </c>
      <c r="AP1777">
        <f t="shared" si="332"/>
        <v>55.6</v>
      </c>
      <c r="AQ1777">
        <f t="shared" si="332"/>
        <v>21.700000000000003</v>
      </c>
      <c r="AR1777">
        <f t="shared" si="332"/>
        <v>33400</v>
      </c>
      <c r="AS1777">
        <f t="shared" si="314"/>
        <v>57200</v>
      </c>
      <c r="AT1777">
        <f t="shared" si="333"/>
        <v>58.4</v>
      </c>
      <c r="AU1777">
        <f t="shared" si="333"/>
        <v>22.299999999999997</v>
      </c>
      <c r="AV1777">
        <f t="shared" si="333"/>
        <v>34400</v>
      </c>
      <c r="AW1777">
        <f t="shared" si="315"/>
        <v>57500</v>
      </c>
      <c r="AX1777">
        <f t="shared" si="334"/>
        <v>59.900000000000006</v>
      </c>
      <c r="AY1777">
        <f t="shared" si="334"/>
        <v>24.4</v>
      </c>
      <c r="AZ1777">
        <f t="shared" si="334"/>
        <v>34700</v>
      </c>
      <c r="BA1777">
        <f t="shared" si="316"/>
        <v>57800</v>
      </c>
      <c r="BB1777">
        <f t="shared" si="335"/>
        <v>60.1</v>
      </c>
      <c r="BC1777">
        <f t="shared" si="335"/>
        <v>25.5</v>
      </c>
      <c r="BD1777">
        <f t="shared" si="335"/>
        <v>37800</v>
      </c>
      <c r="BE1777">
        <f t="shared" si="317"/>
        <v>59600</v>
      </c>
      <c r="BF1777">
        <f t="shared" si="336"/>
        <v>63.5</v>
      </c>
      <c r="BG1777">
        <f t="shared" si="336"/>
        <v>22.5</v>
      </c>
      <c r="BH1777">
        <f t="shared" si="336"/>
        <v>41400</v>
      </c>
      <c r="BI1777">
        <f t="shared" si="318"/>
        <v>63000</v>
      </c>
      <c r="BJ1777">
        <f t="shared" si="337"/>
        <v>65.7</v>
      </c>
      <c r="BK1777">
        <f t="shared" si="337"/>
        <v>26.6</v>
      </c>
      <c r="BL1777">
        <f t="shared" si="337"/>
        <v>43000</v>
      </c>
      <c r="BM1777">
        <f t="shared" si="319"/>
        <v>60200</v>
      </c>
      <c r="BN1777">
        <f t="shared" si="338"/>
        <v>71.5</v>
      </c>
      <c r="BO1777">
        <f t="shared" si="338"/>
        <v>25.6</v>
      </c>
      <c r="BP1777">
        <f t="shared" si="338"/>
        <v>37300</v>
      </c>
      <c r="BQ1777">
        <f t="shared" si="320"/>
        <v>57000</v>
      </c>
      <c r="BR1777">
        <f t="shared" si="339"/>
        <v>65.599999999999994</v>
      </c>
      <c r="BS1777">
        <f t="shared" si="339"/>
        <v>20.6</v>
      </c>
      <c r="BT1777">
        <f t="shared" si="339"/>
        <v>37800</v>
      </c>
      <c r="BU1777">
        <f t="shared" si="321"/>
        <v>63000</v>
      </c>
      <c r="BV1777">
        <f t="shared" si="322"/>
        <v>60</v>
      </c>
    </row>
    <row r="1778" spans="1:74" x14ac:dyDescent="0.3">
      <c r="A1778" t="s">
        <v>389</v>
      </c>
      <c r="B1778" t="str">
        <f>VLOOKUP(A1778,'class and classification'!$A$1:$B$338,2,FALSE)</f>
        <v>Predominantly Urban</v>
      </c>
      <c r="C1778" t="str">
        <f>VLOOKUP(A1778,'class and classification'!$A$1:$C$338,3,FALSE)</f>
        <v>SD</v>
      </c>
      <c r="D1778">
        <f t="shared" si="303"/>
        <v>33700</v>
      </c>
      <c r="E1778">
        <f t="shared" si="304"/>
        <v>63200</v>
      </c>
      <c r="F1778">
        <f t="shared" si="323"/>
        <v>53.3</v>
      </c>
      <c r="G1778">
        <f t="shared" si="323"/>
        <v>12.7</v>
      </c>
      <c r="H1778">
        <f t="shared" si="323"/>
        <v>34800</v>
      </c>
      <c r="I1778">
        <f t="shared" si="305"/>
        <v>61600</v>
      </c>
      <c r="J1778">
        <f t="shared" si="324"/>
        <v>56.499999999999993</v>
      </c>
      <c r="K1778">
        <f t="shared" si="324"/>
        <v>14.2</v>
      </c>
      <c r="L1778">
        <f t="shared" si="324"/>
        <v>32100</v>
      </c>
      <c r="M1778">
        <f t="shared" si="306"/>
        <v>59200</v>
      </c>
      <c r="N1778">
        <f t="shared" si="325"/>
        <v>54.2</v>
      </c>
      <c r="O1778">
        <f t="shared" si="325"/>
        <v>19.3</v>
      </c>
      <c r="P1778">
        <f t="shared" si="325"/>
        <v>32000</v>
      </c>
      <c r="Q1778">
        <f t="shared" si="307"/>
        <v>61100</v>
      </c>
      <c r="R1778">
        <f t="shared" si="326"/>
        <v>52.5</v>
      </c>
      <c r="S1778">
        <f t="shared" si="326"/>
        <v>19.8</v>
      </c>
      <c r="T1778">
        <f t="shared" si="326"/>
        <v>35700</v>
      </c>
      <c r="U1778">
        <f t="shared" si="308"/>
        <v>64300</v>
      </c>
      <c r="V1778">
        <f t="shared" si="327"/>
        <v>55.5</v>
      </c>
      <c r="W1778">
        <f t="shared" si="327"/>
        <v>19.5</v>
      </c>
      <c r="X1778">
        <f t="shared" si="327"/>
        <v>36100</v>
      </c>
      <c r="Y1778">
        <f t="shared" si="309"/>
        <v>67500</v>
      </c>
      <c r="Z1778">
        <f t="shared" si="328"/>
        <v>53.8</v>
      </c>
      <c r="AA1778">
        <f t="shared" si="328"/>
        <v>19.3</v>
      </c>
      <c r="AB1778">
        <f t="shared" si="328"/>
        <v>32800</v>
      </c>
      <c r="AC1778">
        <f t="shared" si="310"/>
        <v>62100</v>
      </c>
      <c r="AD1778">
        <f t="shared" si="329"/>
        <v>52.7</v>
      </c>
      <c r="AE1778">
        <f t="shared" si="329"/>
        <v>20.3</v>
      </c>
      <c r="AF1778">
        <f t="shared" si="329"/>
        <v>37500</v>
      </c>
      <c r="AG1778">
        <f t="shared" si="311"/>
        <v>60400</v>
      </c>
      <c r="AH1778">
        <f t="shared" si="330"/>
        <v>62.3</v>
      </c>
      <c r="AI1778">
        <f t="shared" si="330"/>
        <v>17.899999999999999</v>
      </c>
      <c r="AJ1778">
        <f t="shared" si="330"/>
        <v>40300</v>
      </c>
      <c r="AK1778">
        <f t="shared" si="312"/>
        <v>65800</v>
      </c>
      <c r="AL1778">
        <f t="shared" si="331"/>
        <v>61.3</v>
      </c>
      <c r="AM1778">
        <f t="shared" si="331"/>
        <v>22.2</v>
      </c>
      <c r="AN1778">
        <f t="shared" si="331"/>
        <v>40800</v>
      </c>
      <c r="AO1778">
        <f t="shared" si="313"/>
        <v>60200</v>
      </c>
      <c r="AP1778">
        <f t="shared" si="332"/>
        <v>67.599999999999994</v>
      </c>
      <c r="AQ1778">
        <f t="shared" si="332"/>
        <v>25.2</v>
      </c>
      <c r="AR1778">
        <f t="shared" si="332"/>
        <v>44600</v>
      </c>
      <c r="AS1778">
        <f t="shared" si="314"/>
        <v>69700</v>
      </c>
      <c r="AT1778">
        <f t="shared" si="333"/>
        <v>63.900000000000006</v>
      </c>
      <c r="AU1778">
        <f t="shared" si="333"/>
        <v>22.1</v>
      </c>
      <c r="AV1778">
        <f t="shared" si="333"/>
        <v>40400</v>
      </c>
      <c r="AW1778">
        <f t="shared" si="315"/>
        <v>71600</v>
      </c>
      <c r="AX1778">
        <f t="shared" si="334"/>
        <v>56.1</v>
      </c>
      <c r="AY1778">
        <f t="shared" si="334"/>
        <v>21.9</v>
      </c>
      <c r="AZ1778">
        <f t="shared" si="334"/>
        <v>37200</v>
      </c>
      <c r="BA1778">
        <f t="shared" si="316"/>
        <v>69100</v>
      </c>
      <c r="BB1778">
        <f t="shared" si="335"/>
        <v>53.7</v>
      </c>
      <c r="BC1778">
        <f t="shared" si="335"/>
        <v>20.900000000000002</v>
      </c>
      <c r="BD1778">
        <f t="shared" si="335"/>
        <v>40000</v>
      </c>
      <c r="BE1778">
        <f t="shared" si="317"/>
        <v>66100</v>
      </c>
      <c r="BF1778">
        <f t="shared" si="336"/>
        <v>60.400000000000006</v>
      </c>
      <c r="BG1778">
        <f t="shared" si="336"/>
        <v>21.4</v>
      </c>
      <c r="BH1778">
        <f t="shared" si="336"/>
        <v>43900</v>
      </c>
      <c r="BI1778">
        <f t="shared" si="318"/>
        <v>65500</v>
      </c>
      <c r="BJ1778">
        <f t="shared" si="337"/>
        <v>67.099999999999994</v>
      </c>
      <c r="BK1778">
        <f t="shared" si="337"/>
        <v>25.400000000000002</v>
      </c>
      <c r="BL1778">
        <f t="shared" si="337"/>
        <v>35500</v>
      </c>
      <c r="BM1778">
        <f t="shared" si="319"/>
        <v>64700</v>
      </c>
      <c r="BN1778">
        <f t="shared" si="338"/>
        <v>54.800000000000004</v>
      </c>
      <c r="BO1778">
        <f t="shared" si="338"/>
        <v>22.5</v>
      </c>
      <c r="BP1778">
        <f t="shared" si="338"/>
        <v>39700</v>
      </c>
      <c r="BQ1778">
        <f t="shared" si="320"/>
        <v>69700</v>
      </c>
      <c r="BR1778">
        <f t="shared" si="339"/>
        <v>57.099999999999994</v>
      </c>
      <c r="BS1778">
        <f t="shared" si="339"/>
        <v>19.600000000000001</v>
      </c>
      <c r="BT1778">
        <f t="shared" si="339"/>
        <v>43100</v>
      </c>
      <c r="BU1778">
        <f t="shared" si="321"/>
        <v>69800</v>
      </c>
      <c r="BV1778">
        <f t="shared" si="322"/>
        <v>61.600000000000009</v>
      </c>
    </row>
    <row r="1779" spans="1:74" x14ac:dyDescent="0.3">
      <c r="A1779" t="s">
        <v>390</v>
      </c>
      <c r="B1779" t="str">
        <f>VLOOKUP(A1779,'class and classification'!$A$1:$B$338,2,FALSE)</f>
        <v>Predominantly Urban</v>
      </c>
      <c r="C1779" t="str">
        <f>VLOOKUP(A1779,'class and classification'!$A$1:$C$338,3,FALSE)</f>
        <v>SD</v>
      </c>
      <c r="D1779">
        <f t="shared" si="303"/>
        <v>31500</v>
      </c>
      <c r="E1779">
        <f t="shared" si="304"/>
        <v>56000</v>
      </c>
      <c r="F1779">
        <f t="shared" si="323"/>
        <v>56.099999999999994</v>
      </c>
      <c r="G1779">
        <f t="shared" si="323"/>
        <v>13.7</v>
      </c>
      <c r="H1779">
        <f t="shared" si="323"/>
        <v>30000</v>
      </c>
      <c r="I1779">
        <f t="shared" si="305"/>
        <v>55700</v>
      </c>
      <c r="J1779">
        <f t="shared" si="324"/>
        <v>53.9</v>
      </c>
      <c r="K1779">
        <f t="shared" si="324"/>
        <v>13.5</v>
      </c>
      <c r="L1779">
        <f t="shared" si="324"/>
        <v>32800</v>
      </c>
      <c r="M1779">
        <f t="shared" si="306"/>
        <v>55100</v>
      </c>
      <c r="N1779">
        <f t="shared" si="325"/>
        <v>59.6</v>
      </c>
      <c r="O1779">
        <f t="shared" si="325"/>
        <v>21.200000000000003</v>
      </c>
      <c r="P1779">
        <f t="shared" si="325"/>
        <v>33500</v>
      </c>
      <c r="Q1779">
        <f t="shared" si="307"/>
        <v>54500</v>
      </c>
      <c r="R1779">
        <f t="shared" si="326"/>
        <v>61.599999999999994</v>
      </c>
      <c r="S1779">
        <f t="shared" si="326"/>
        <v>20.799999999999997</v>
      </c>
      <c r="T1779">
        <f t="shared" si="326"/>
        <v>28900</v>
      </c>
      <c r="U1779">
        <f t="shared" si="308"/>
        <v>54400</v>
      </c>
      <c r="V1779">
        <f t="shared" si="327"/>
        <v>53.3</v>
      </c>
      <c r="W1779">
        <f t="shared" si="327"/>
        <v>18.599999999999998</v>
      </c>
      <c r="X1779">
        <f t="shared" si="327"/>
        <v>26900</v>
      </c>
      <c r="Y1779">
        <f t="shared" si="309"/>
        <v>55200</v>
      </c>
      <c r="Z1779">
        <f t="shared" si="328"/>
        <v>48.6</v>
      </c>
      <c r="AA1779">
        <f t="shared" si="328"/>
        <v>20.200000000000003</v>
      </c>
      <c r="AB1779">
        <f t="shared" si="328"/>
        <v>30800</v>
      </c>
      <c r="AC1779">
        <f t="shared" si="310"/>
        <v>57900</v>
      </c>
      <c r="AD1779">
        <f t="shared" si="329"/>
        <v>53.3</v>
      </c>
      <c r="AE1779">
        <f t="shared" si="329"/>
        <v>17.899999999999999</v>
      </c>
      <c r="AF1779">
        <f t="shared" si="329"/>
        <v>37600</v>
      </c>
      <c r="AG1779">
        <f t="shared" si="311"/>
        <v>60500</v>
      </c>
      <c r="AH1779">
        <f t="shared" si="330"/>
        <v>62.099999999999994</v>
      </c>
      <c r="AI1779">
        <f t="shared" si="330"/>
        <v>25.5</v>
      </c>
      <c r="AJ1779">
        <f t="shared" si="330"/>
        <v>34700</v>
      </c>
      <c r="AK1779">
        <f t="shared" si="312"/>
        <v>58200</v>
      </c>
      <c r="AL1779">
        <f t="shared" si="331"/>
        <v>59.9</v>
      </c>
      <c r="AM1779">
        <f t="shared" si="331"/>
        <v>21.8</v>
      </c>
      <c r="AN1779">
        <f t="shared" si="331"/>
        <v>31200</v>
      </c>
      <c r="AO1779">
        <f t="shared" si="313"/>
        <v>56900</v>
      </c>
      <c r="AP1779">
        <f t="shared" si="332"/>
        <v>54.8</v>
      </c>
      <c r="AQ1779">
        <f t="shared" si="332"/>
        <v>14.3</v>
      </c>
      <c r="AR1779">
        <f t="shared" si="332"/>
        <v>36900</v>
      </c>
      <c r="AS1779">
        <f t="shared" si="314"/>
        <v>62400</v>
      </c>
      <c r="AT1779">
        <f t="shared" si="333"/>
        <v>59.2</v>
      </c>
      <c r="AU1779">
        <f t="shared" si="333"/>
        <v>20.2</v>
      </c>
      <c r="AV1779">
        <f t="shared" si="333"/>
        <v>38100</v>
      </c>
      <c r="AW1779">
        <f t="shared" si="315"/>
        <v>59900</v>
      </c>
      <c r="AX1779">
        <f t="shared" si="334"/>
        <v>63.7</v>
      </c>
      <c r="AY1779">
        <f t="shared" si="334"/>
        <v>25.9</v>
      </c>
      <c r="AZ1779">
        <f t="shared" si="334"/>
        <v>32600</v>
      </c>
      <c r="BA1779">
        <f t="shared" si="316"/>
        <v>58200</v>
      </c>
      <c r="BB1779">
        <f t="shared" si="335"/>
        <v>56.1</v>
      </c>
      <c r="BC1779">
        <f t="shared" si="335"/>
        <v>24.4</v>
      </c>
      <c r="BD1779">
        <f t="shared" si="335"/>
        <v>36300</v>
      </c>
      <c r="BE1779">
        <f t="shared" si="317"/>
        <v>61500</v>
      </c>
      <c r="BF1779">
        <f t="shared" si="336"/>
        <v>59.2</v>
      </c>
      <c r="BG1779">
        <f t="shared" si="336"/>
        <v>21.4</v>
      </c>
      <c r="BH1779">
        <f t="shared" si="336"/>
        <v>31800</v>
      </c>
      <c r="BI1779">
        <f t="shared" si="318"/>
        <v>58800</v>
      </c>
      <c r="BJ1779">
        <f t="shared" si="337"/>
        <v>54.099999999999994</v>
      </c>
      <c r="BK1779">
        <f t="shared" si="337"/>
        <v>19.7</v>
      </c>
      <c r="BL1779">
        <f t="shared" si="337"/>
        <v>33000</v>
      </c>
      <c r="BM1779">
        <f t="shared" si="319"/>
        <v>58900</v>
      </c>
      <c r="BN1779">
        <f t="shared" si="338"/>
        <v>56.1</v>
      </c>
      <c r="BO1779">
        <f t="shared" si="338"/>
        <v>21.7</v>
      </c>
      <c r="BP1779">
        <f t="shared" si="338"/>
        <v>41700</v>
      </c>
      <c r="BQ1779">
        <f t="shared" si="320"/>
        <v>57300</v>
      </c>
      <c r="BR1779">
        <f t="shared" si="339"/>
        <v>73</v>
      </c>
      <c r="BS1779">
        <f t="shared" si="339"/>
        <v>26.4</v>
      </c>
      <c r="BT1779">
        <f t="shared" si="339"/>
        <v>34000</v>
      </c>
      <c r="BU1779">
        <f t="shared" si="321"/>
        <v>56700</v>
      </c>
      <c r="BV1779">
        <f t="shared" si="322"/>
        <v>60.1</v>
      </c>
    </row>
    <row r="1780" spans="1:74" x14ac:dyDescent="0.3">
      <c r="A1780" t="s">
        <v>391</v>
      </c>
      <c r="B1780" t="str">
        <f>VLOOKUP(A1780,'class and classification'!$A$1:$B$338,2,FALSE)</f>
        <v>Predominantly Urban</v>
      </c>
      <c r="C1780" t="str">
        <f>VLOOKUP(A1780,'class and classification'!$A$1:$C$338,3,FALSE)</f>
        <v>SD</v>
      </c>
      <c r="D1780">
        <f t="shared" si="303"/>
        <v>18200</v>
      </c>
      <c r="E1780">
        <f t="shared" si="304"/>
        <v>37300</v>
      </c>
      <c r="F1780">
        <f t="shared" si="323"/>
        <v>48.800000000000004</v>
      </c>
      <c r="G1780">
        <f t="shared" si="323"/>
        <v>14.2</v>
      </c>
      <c r="H1780">
        <f t="shared" si="323"/>
        <v>19500</v>
      </c>
      <c r="I1780">
        <f t="shared" si="305"/>
        <v>39300</v>
      </c>
      <c r="J1780">
        <f t="shared" si="324"/>
        <v>49.2</v>
      </c>
      <c r="K1780">
        <f t="shared" si="324"/>
        <v>12.5</v>
      </c>
      <c r="L1780">
        <f t="shared" si="324"/>
        <v>18700</v>
      </c>
      <c r="M1780">
        <f t="shared" si="306"/>
        <v>40500</v>
      </c>
      <c r="N1780">
        <f t="shared" si="325"/>
        <v>46.4</v>
      </c>
      <c r="O1780">
        <f t="shared" si="325"/>
        <v>17.399999999999999</v>
      </c>
      <c r="P1780">
        <f t="shared" si="325"/>
        <v>20100</v>
      </c>
      <c r="Q1780">
        <f t="shared" si="307"/>
        <v>43500</v>
      </c>
      <c r="R1780">
        <f t="shared" si="326"/>
        <v>46.4</v>
      </c>
      <c r="S1780">
        <f t="shared" si="326"/>
        <v>21.4</v>
      </c>
      <c r="T1780">
        <f t="shared" si="326"/>
        <v>18400</v>
      </c>
      <c r="U1780">
        <f t="shared" si="308"/>
        <v>42200</v>
      </c>
      <c r="V1780">
        <f t="shared" si="327"/>
        <v>43.300000000000004</v>
      </c>
      <c r="W1780">
        <f t="shared" si="327"/>
        <v>22.7</v>
      </c>
      <c r="X1780">
        <f t="shared" si="327"/>
        <v>23100</v>
      </c>
      <c r="Y1780">
        <f t="shared" si="309"/>
        <v>45000</v>
      </c>
      <c r="Z1780">
        <f t="shared" si="328"/>
        <v>51.599999999999994</v>
      </c>
      <c r="AA1780">
        <f t="shared" si="328"/>
        <v>24.1</v>
      </c>
      <c r="AB1780">
        <f t="shared" si="328"/>
        <v>19700</v>
      </c>
      <c r="AC1780">
        <f t="shared" si="310"/>
        <v>38300</v>
      </c>
      <c r="AD1780">
        <f t="shared" si="329"/>
        <v>51.5</v>
      </c>
      <c r="AE1780">
        <f t="shared" si="329"/>
        <v>15.7</v>
      </c>
      <c r="AF1780">
        <f t="shared" si="329"/>
        <v>20900</v>
      </c>
      <c r="AG1780">
        <f t="shared" si="311"/>
        <v>40800</v>
      </c>
      <c r="AH1780">
        <f t="shared" si="330"/>
        <v>51.199999999999996</v>
      </c>
      <c r="AI1780">
        <f t="shared" si="330"/>
        <v>26.7</v>
      </c>
      <c r="AJ1780">
        <f t="shared" si="330"/>
        <v>15300</v>
      </c>
      <c r="AK1780">
        <f t="shared" si="312"/>
        <v>39300</v>
      </c>
      <c r="AL1780">
        <f t="shared" si="331"/>
        <v>39</v>
      </c>
      <c r="AM1780">
        <f t="shared" si="331"/>
        <v>19.600000000000001</v>
      </c>
      <c r="AN1780">
        <f t="shared" si="331"/>
        <v>18700</v>
      </c>
      <c r="AO1780">
        <f t="shared" si="313"/>
        <v>38600</v>
      </c>
      <c r="AP1780">
        <f t="shared" si="332"/>
        <v>48.5</v>
      </c>
      <c r="AQ1780">
        <f t="shared" si="332"/>
        <v>8.6</v>
      </c>
      <c r="AR1780">
        <f t="shared" si="332"/>
        <v>25000</v>
      </c>
      <c r="AS1780">
        <f t="shared" si="314"/>
        <v>41200</v>
      </c>
      <c r="AT1780">
        <f t="shared" si="333"/>
        <v>60.7</v>
      </c>
      <c r="AU1780">
        <f t="shared" si="333"/>
        <v>18.2</v>
      </c>
      <c r="AV1780">
        <f t="shared" si="333"/>
        <v>21800</v>
      </c>
      <c r="AW1780">
        <f t="shared" si="315"/>
        <v>42200</v>
      </c>
      <c r="AX1780">
        <f t="shared" si="334"/>
        <v>51.7</v>
      </c>
      <c r="AY1780">
        <f t="shared" si="334"/>
        <v>17</v>
      </c>
      <c r="AZ1780">
        <f t="shared" si="334"/>
        <v>27700</v>
      </c>
      <c r="BA1780">
        <f t="shared" si="316"/>
        <v>41100</v>
      </c>
      <c r="BB1780">
        <f t="shared" si="335"/>
        <v>67.400000000000006</v>
      </c>
      <c r="BC1780">
        <f t="shared" si="335"/>
        <v>19.399999999999999</v>
      </c>
      <c r="BD1780">
        <f t="shared" si="335"/>
        <v>18500</v>
      </c>
      <c r="BE1780">
        <f t="shared" si="317"/>
        <v>40300</v>
      </c>
      <c r="BF1780">
        <f t="shared" si="336"/>
        <v>45.7</v>
      </c>
      <c r="BG1780">
        <f t="shared" si="336"/>
        <v>9.3000000000000007</v>
      </c>
      <c r="BH1780">
        <f t="shared" si="336"/>
        <v>21600</v>
      </c>
      <c r="BI1780">
        <f t="shared" si="318"/>
        <v>40200</v>
      </c>
      <c r="BJ1780">
        <f t="shared" si="337"/>
        <v>53.8</v>
      </c>
      <c r="BK1780">
        <f t="shared" si="337"/>
        <v>19.299999999999997</v>
      </c>
      <c r="BL1780">
        <f t="shared" si="337"/>
        <v>24500</v>
      </c>
      <c r="BM1780">
        <f t="shared" si="319"/>
        <v>41800</v>
      </c>
      <c r="BN1780">
        <f t="shared" si="338"/>
        <v>58.5</v>
      </c>
      <c r="BO1780">
        <f t="shared" si="338"/>
        <v>30.599999999999998</v>
      </c>
      <c r="BP1780">
        <f t="shared" si="338"/>
        <v>20000</v>
      </c>
      <c r="BQ1780">
        <f t="shared" si="320"/>
        <v>38700</v>
      </c>
      <c r="BR1780">
        <f t="shared" si="339"/>
        <v>51.5</v>
      </c>
      <c r="BS1780">
        <f t="shared" si="339"/>
        <v>24.2</v>
      </c>
      <c r="BT1780">
        <f t="shared" si="339"/>
        <v>19900</v>
      </c>
      <c r="BU1780">
        <f t="shared" si="321"/>
        <v>35300</v>
      </c>
      <c r="BV1780">
        <f t="shared" si="322"/>
        <v>56.3</v>
      </c>
    </row>
    <row r="1781" spans="1:74" x14ac:dyDescent="0.3">
      <c r="A1781" t="s">
        <v>392</v>
      </c>
      <c r="B1781" t="str">
        <f>VLOOKUP(A1781,'class and classification'!$A$1:$B$338,2,FALSE)</f>
        <v>Urban with Significant Rural</v>
      </c>
      <c r="C1781" t="str">
        <f>VLOOKUP(A1781,'class and classification'!$A$1:$C$338,3,FALSE)</f>
        <v>SD</v>
      </c>
      <c r="D1781">
        <f t="shared" si="303"/>
        <v>29000</v>
      </c>
      <c r="E1781">
        <f t="shared" si="304"/>
        <v>45600</v>
      </c>
      <c r="F1781">
        <f t="shared" si="323"/>
        <v>63.6</v>
      </c>
      <c r="G1781">
        <f t="shared" si="323"/>
        <v>13.399999999999999</v>
      </c>
      <c r="H1781">
        <f t="shared" si="323"/>
        <v>29000</v>
      </c>
      <c r="I1781">
        <f t="shared" si="305"/>
        <v>45300</v>
      </c>
      <c r="J1781">
        <f t="shared" si="324"/>
        <v>64.100000000000009</v>
      </c>
      <c r="K1781">
        <f t="shared" si="324"/>
        <v>13.2</v>
      </c>
      <c r="L1781">
        <f t="shared" si="324"/>
        <v>28800</v>
      </c>
      <c r="M1781">
        <f t="shared" si="306"/>
        <v>49600</v>
      </c>
      <c r="N1781">
        <f t="shared" si="325"/>
        <v>58.099999999999994</v>
      </c>
      <c r="O1781">
        <f t="shared" si="325"/>
        <v>19.799999999999997</v>
      </c>
      <c r="P1781">
        <f t="shared" si="325"/>
        <v>31000</v>
      </c>
      <c r="Q1781">
        <f t="shared" si="307"/>
        <v>47200</v>
      </c>
      <c r="R1781">
        <f t="shared" si="326"/>
        <v>65.7</v>
      </c>
      <c r="S1781">
        <f t="shared" si="326"/>
        <v>21.8</v>
      </c>
      <c r="T1781">
        <f t="shared" si="326"/>
        <v>33300</v>
      </c>
      <c r="U1781">
        <f t="shared" si="308"/>
        <v>51100</v>
      </c>
      <c r="V1781">
        <f t="shared" si="327"/>
        <v>65.2</v>
      </c>
      <c r="W1781">
        <f t="shared" si="327"/>
        <v>21.9</v>
      </c>
      <c r="X1781">
        <f t="shared" si="327"/>
        <v>32300</v>
      </c>
      <c r="Y1781">
        <f t="shared" si="309"/>
        <v>50300</v>
      </c>
      <c r="Z1781">
        <f t="shared" si="328"/>
        <v>64.400000000000006</v>
      </c>
      <c r="AA1781">
        <f t="shared" si="328"/>
        <v>22.4</v>
      </c>
      <c r="AB1781">
        <f t="shared" si="328"/>
        <v>26000</v>
      </c>
      <c r="AC1781">
        <f t="shared" si="310"/>
        <v>43800</v>
      </c>
      <c r="AD1781">
        <f t="shared" si="329"/>
        <v>59.600000000000009</v>
      </c>
      <c r="AE1781">
        <f t="shared" si="329"/>
        <v>20.7</v>
      </c>
      <c r="AF1781">
        <f t="shared" si="329"/>
        <v>26500</v>
      </c>
      <c r="AG1781">
        <f t="shared" si="311"/>
        <v>46100</v>
      </c>
      <c r="AH1781">
        <f t="shared" si="330"/>
        <v>57.5</v>
      </c>
      <c r="AI1781">
        <f t="shared" si="330"/>
        <v>18.899999999999999</v>
      </c>
      <c r="AJ1781">
        <f t="shared" si="330"/>
        <v>34600</v>
      </c>
      <c r="AK1781">
        <f t="shared" si="312"/>
        <v>48300</v>
      </c>
      <c r="AL1781">
        <f t="shared" si="331"/>
        <v>71.5</v>
      </c>
      <c r="AM1781">
        <f t="shared" si="331"/>
        <v>21.2</v>
      </c>
      <c r="AN1781">
        <f t="shared" si="331"/>
        <v>33400</v>
      </c>
      <c r="AO1781">
        <f t="shared" si="313"/>
        <v>48300</v>
      </c>
      <c r="AP1781">
        <f t="shared" si="332"/>
        <v>69</v>
      </c>
      <c r="AQ1781">
        <f t="shared" si="332"/>
        <v>22</v>
      </c>
      <c r="AR1781">
        <f t="shared" si="332"/>
        <v>32100</v>
      </c>
      <c r="AS1781">
        <f t="shared" si="314"/>
        <v>47700</v>
      </c>
      <c r="AT1781">
        <f t="shared" si="333"/>
        <v>67.399999999999991</v>
      </c>
      <c r="AU1781">
        <f t="shared" si="333"/>
        <v>20.9</v>
      </c>
      <c r="AV1781">
        <f t="shared" si="333"/>
        <v>32400</v>
      </c>
      <c r="AW1781">
        <f t="shared" si="315"/>
        <v>49700</v>
      </c>
      <c r="AX1781">
        <f t="shared" si="334"/>
        <v>65.3</v>
      </c>
      <c r="AY1781">
        <f t="shared" si="334"/>
        <v>26.2</v>
      </c>
      <c r="AZ1781">
        <f t="shared" si="334"/>
        <v>36500</v>
      </c>
      <c r="BA1781">
        <f t="shared" si="316"/>
        <v>49300</v>
      </c>
      <c r="BB1781">
        <f t="shared" si="335"/>
        <v>73.900000000000006</v>
      </c>
      <c r="BC1781">
        <f t="shared" si="335"/>
        <v>31</v>
      </c>
      <c r="BD1781">
        <f t="shared" si="335"/>
        <v>31900</v>
      </c>
      <c r="BE1781">
        <f t="shared" si="317"/>
        <v>51600</v>
      </c>
      <c r="BF1781">
        <f t="shared" si="336"/>
        <v>61.7</v>
      </c>
      <c r="BG1781">
        <f t="shared" si="336"/>
        <v>20.8</v>
      </c>
      <c r="BH1781">
        <f t="shared" si="336"/>
        <v>27100</v>
      </c>
      <c r="BI1781">
        <f t="shared" si="318"/>
        <v>47700</v>
      </c>
      <c r="BJ1781">
        <f t="shared" si="337"/>
        <v>57.000000000000007</v>
      </c>
      <c r="BK1781">
        <f t="shared" si="337"/>
        <v>19.8</v>
      </c>
      <c r="BL1781">
        <f t="shared" si="337"/>
        <v>35900</v>
      </c>
      <c r="BM1781">
        <f t="shared" si="319"/>
        <v>49100</v>
      </c>
      <c r="BN1781">
        <f t="shared" si="338"/>
        <v>73.100000000000009</v>
      </c>
      <c r="BO1781">
        <f t="shared" si="338"/>
        <v>23.2</v>
      </c>
      <c r="BP1781">
        <f t="shared" si="338"/>
        <v>36000</v>
      </c>
      <c r="BQ1781">
        <f t="shared" si="320"/>
        <v>47100</v>
      </c>
      <c r="BR1781">
        <f t="shared" si="339"/>
        <v>76.199999999999989</v>
      </c>
      <c r="BS1781">
        <f t="shared" si="339"/>
        <v>22.9</v>
      </c>
      <c r="BT1781">
        <f t="shared" si="339"/>
        <v>30500</v>
      </c>
      <c r="BU1781">
        <f t="shared" si="321"/>
        <v>46500</v>
      </c>
      <c r="BV1781">
        <f t="shared" si="322"/>
        <v>65.7</v>
      </c>
    </row>
    <row r="1782" spans="1:74" x14ac:dyDescent="0.3">
      <c r="A1782" t="s">
        <v>393</v>
      </c>
      <c r="B1782" t="str">
        <f>VLOOKUP(A1782,'class and classification'!$A$1:$B$338,2,FALSE)</f>
        <v>Predominantly Urban</v>
      </c>
      <c r="C1782" t="str">
        <f>VLOOKUP(A1782,'class and classification'!$A$1:$C$338,3,FALSE)</f>
        <v>SD</v>
      </c>
      <c r="D1782">
        <f t="shared" si="303"/>
        <v>26200</v>
      </c>
      <c r="E1782">
        <f t="shared" si="304"/>
        <v>56300</v>
      </c>
      <c r="F1782">
        <f t="shared" si="323"/>
        <v>46.599999999999994</v>
      </c>
      <c r="G1782">
        <f t="shared" si="323"/>
        <v>13.600000000000001</v>
      </c>
      <c r="H1782">
        <f t="shared" si="323"/>
        <v>25300</v>
      </c>
      <c r="I1782">
        <f t="shared" si="305"/>
        <v>57100</v>
      </c>
      <c r="J1782">
        <f t="shared" si="324"/>
        <v>44.300000000000004</v>
      </c>
      <c r="K1782">
        <f t="shared" si="324"/>
        <v>12</v>
      </c>
      <c r="L1782">
        <f t="shared" si="324"/>
        <v>25900</v>
      </c>
      <c r="M1782">
        <f t="shared" si="306"/>
        <v>58900</v>
      </c>
      <c r="N1782">
        <f t="shared" si="325"/>
        <v>43.900000000000006</v>
      </c>
      <c r="O1782">
        <f t="shared" si="325"/>
        <v>17.5</v>
      </c>
      <c r="P1782">
        <f t="shared" si="325"/>
        <v>28900</v>
      </c>
      <c r="Q1782">
        <f t="shared" si="307"/>
        <v>56300</v>
      </c>
      <c r="R1782">
        <f t="shared" si="326"/>
        <v>51.4</v>
      </c>
      <c r="S1782">
        <f t="shared" si="326"/>
        <v>18.5</v>
      </c>
      <c r="T1782">
        <f t="shared" si="326"/>
        <v>29600</v>
      </c>
      <c r="U1782">
        <f t="shared" si="308"/>
        <v>53700</v>
      </c>
      <c r="V1782">
        <f t="shared" si="327"/>
        <v>55</v>
      </c>
      <c r="W1782">
        <f t="shared" si="327"/>
        <v>19.2</v>
      </c>
      <c r="X1782">
        <f t="shared" si="327"/>
        <v>28900</v>
      </c>
      <c r="Y1782">
        <f t="shared" si="309"/>
        <v>59000</v>
      </c>
      <c r="Z1782">
        <f t="shared" si="328"/>
        <v>48.9</v>
      </c>
      <c r="AA1782">
        <f t="shared" si="328"/>
        <v>18.700000000000003</v>
      </c>
      <c r="AB1782">
        <f t="shared" si="328"/>
        <v>28200</v>
      </c>
      <c r="AC1782">
        <f t="shared" si="310"/>
        <v>57500</v>
      </c>
      <c r="AD1782">
        <f t="shared" si="329"/>
        <v>48.9</v>
      </c>
      <c r="AE1782">
        <f t="shared" si="329"/>
        <v>17.399999999999999</v>
      </c>
      <c r="AF1782">
        <f t="shared" si="329"/>
        <v>27300</v>
      </c>
      <c r="AG1782">
        <f t="shared" si="311"/>
        <v>55800</v>
      </c>
      <c r="AH1782">
        <f t="shared" si="330"/>
        <v>48.9</v>
      </c>
      <c r="AI1782">
        <f t="shared" si="330"/>
        <v>18.200000000000003</v>
      </c>
      <c r="AJ1782">
        <f t="shared" si="330"/>
        <v>31700</v>
      </c>
      <c r="AK1782">
        <f t="shared" si="312"/>
        <v>54300</v>
      </c>
      <c r="AL1782">
        <f t="shared" si="331"/>
        <v>58.300000000000004</v>
      </c>
      <c r="AM1782">
        <f t="shared" si="331"/>
        <v>19.899999999999999</v>
      </c>
      <c r="AN1782">
        <f t="shared" si="331"/>
        <v>30100</v>
      </c>
      <c r="AO1782">
        <f t="shared" si="313"/>
        <v>55000</v>
      </c>
      <c r="AP1782">
        <f t="shared" si="332"/>
        <v>55</v>
      </c>
      <c r="AQ1782">
        <f t="shared" si="332"/>
        <v>23.6</v>
      </c>
      <c r="AR1782">
        <f t="shared" si="332"/>
        <v>31400</v>
      </c>
      <c r="AS1782">
        <f t="shared" si="314"/>
        <v>56200</v>
      </c>
      <c r="AT1782">
        <f t="shared" si="333"/>
        <v>55.7</v>
      </c>
      <c r="AU1782">
        <f t="shared" si="333"/>
        <v>22.7</v>
      </c>
      <c r="AV1782">
        <f t="shared" si="333"/>
        <v>33300</v>
      </c>
      <c r="AW1782">
        <f t="shared" si="315"/>
        <v>56500</v>
      </c>
      <c r="AX1782">
        <f t="shared" si="334"/>
        <v>58.900000000000006</v>
      </c>
      <c r="AY1782">
        <f t="shared" si="334"/>
        <v>25.1</v>
      </c>
      <c r="AZ1782">
        <f t="shared" si="334"/>
        <v>34600</v>
      </c>
      <c r="BA1782">
        <f t="shared" si="316"/>
        <v>55900</v>
      </c>
      <c r="BB1782">
        <f t="shared" si="335"/>
        <v>61.7</v>
      </c>
      <c r="BC1782">
        <f t="shared" si="335"/>
        <v>22.7</v>
      </c>
      <c r="BD1782">
        <f t="shared" si="335"/>
        <v>32900</v>
      </c>
      <c r="BE1782">
        <f t="shared" si="317"/>
        <v>60400</v>
      </c>
      <c r="BF1782">
        <f t="shared" si="336"/>
        <v>54.300000000000004</v>
      </c>
      <c r="BG1782">
        <f t="shared" si="336"/>
        <v>24.9</v>
      </c>
      <c r="BH1782">
        <f t="shared" si="336"/>
        <v>27900</v>
      </c>
      <c r="BI1782">
        <f t="shared" si="318"/>
        <v>57200</v>
      </c>
      <c r="BJ1782">
        <f t="shared" si="337"/>
        <v>48.8</v>
      </c>
      <c r="BK1782">
        <f t="shared" si="337"/>
        <v>20.5</v>
      </c>
      <c r="BL1782">
        <f t="shared" si="337"/>
        <v>30600</v>
      </c>
      <c r="BM1782">
        <f t="shared" si="319"/>
        <v>57700</v>
      </c>
      <c r="BN1782">
        <f t="shared" si="338"/>
        <v>52.9</v>
      </c>
      <c r="BO1782">
        <f t="shared" si="338"/>
        <v>20.8</v>
      </c>
      <c r="BP1782">
        <f t="shared" si="338"/>
        <v>29900</v>
      </c>
      <c r="BQ1782">
        <f t="shared" si="320"/>
        <v>55600</v>
      </c>
      <c r="BR1782">
        <f t="shared" si="339"/>
        <v>53.800000000000004</v>
      </c>
      <c r="BS1782">
        <f t="shared" si="339"/>
        <v>23.4</v>
      </c>
      <c r="BT1782">
        <f t="shared" si="339"/>
        <v>30500</v>
      </c>
      <c r="BU1782">
        <f t="shared" si="321"/>
        <v>59900</v>
      </c>
      <c r="BV1782">
        <f t="shared" si="322"/>
        <v>50.9</v>
      </c>
    </row>
    <row r="1783" spans="1:74" x14ac:dyDescent="0.3">
      <c r="A1783" t="s">
        <v>394</v>
      </c>
      <c r="B1783" t="str">
        <f>VLOOKUP(A1783,'class and classification'!$A$1:$B$338,2,FALSE)</f>
        <v>Urban with Significant Rural</v>
      </c>
      <c r="C1783" t="str">
        <f>VLOOKUP(A1783,'class and classification'!$A$1:$C$338,3,FALSE)</f>
        <v>SD</v>
      </c>
      <c r="D1783">
        <f t="shared" si="303"/>
        <v>45400</v>
      </c>
      <c r="E1783">
        <f t="shared" si="304"/>
        <v>81700</v>
      </c>
      <c r="F1783">
        <f t="shared" si="323"/>
        <v>55.6</v>
      </c>
      <c r="G1783">
        <f t="shared" si="323"/>
        <v>12</v>
      </c>
      <c r="H1783">
        <f t="shared" si="323"/>
        <v>43900</v>
      </c>
      <c r="I1783">
        <f t="shared" si="305"/>
        <v>80300</v>
      </c>
      <c r="J1783">
        <f t="shared" si="324"/>
        <v>54.7</v>
      </c>
      <c r="K1783">
        <f t="shared" si="324"/>
        <v>12.899999999999999</v>
      </c>
      <c r="L1783">
        <f t="shared" si="324"/>
        <v>40100</v>
      </c>
      <c r="M1783">
        <f t="shared" si="306"/>
        <v>78500</v>
      </c>
      <c r="N1783">
        <f t="shared" si="325"/>
        <v>51.099999999999994</v>
      </c>
      <c r="O1783">
        <f t="shared" si="325"/>
        <v>15.9</v>
      </c>
      <c r="P1783">
        <f t="shared" si="325"/>
        <v>43500</v>
      </c>
      <c r="Q1783">
        <f t="shared" si="307"/>
        <v>79100</v>
      </c>
      <c r="R1783">
        <f t="shared" si="326"/>
        <v>55.099999999999994</v>
      </c>
      <c r="S1783">
        <f t="shared" si="326"/>
        <v>16.5</v>
      </c>
      <c r="T1783">
        <f t="shared" si="326"/>
        <v>41200</v>
      </c>
      <c r="U1783">
        <f t="shared" si="308"/>
        <v>80500</v>
      </c>
      <c r="V1783">
        <f t="shared" si="327"/>
        <v>51.1</v>
      </c>
      <c r="W1783">
        <f t="shared" si="327"/>
        <v>17</v>
      </c>
      <c r="X1783">
        <f t="shared" si="327"/>
        <v>35400</v>
      </c>
      <c r="Y1783">
        <f t="shared" si="309"/>
        <v>79600</v>
      </c>
      <c r="Z1783">
        <f t="shared" si="328"/>
        <v>44.5</v>
      </c>
      <c r="AA1783">
        <f t="shared" si="328"/>
        <v>15.600000000000001</v>
      </c>
      <c r="AB1783">
        <f t="shared" si="328"/>
        <v>36800</v>
      </c>
      <c r="AC1783">
        <f t="shared" si="310"/>
        <v>81500</v>
      </c>
      <c r="AD1783">
        <f t="shared" si="329"/>
        <v>45.2</v>
      </c>
      <c r="AE1783">
        <f t="shared" si="329"/>
        <v>17</v>
      </c>
      <c r="AF1783">
        <f t="shared" si="329"/>
        <v>40600</v>
      </c>
      <c r="AG1783">
        <f t="shared" si="311"/>
        <v>78600</v>
      </c>
      <c r="AH1783">
        <f t="shared" si="330"/>
        <v>51.6</v>
      </c>
      <c r="AI1783">
        <f t="shared" si="330"/>
        <v>18.5</v>
      </c>
      <c r="AJ1783">
        <f t="shared" si="330"/>
        <v>50200</v>
      </c>
      <c r="AK1783">
        <f t="shared" si="312"/>
        <v>82100</v>
      </c>
      <c r="AL1783">
        <f t="shared" si="331"/>
        <v>61.2</v>
      </c>
      <c r="AM1783">
        <f t="shared" si="331"/>
        <v>18.8</v>
      </c>
      <c r="AN1783">
        <f t="shared" si="331"/>
        <v>51500</v>
      </c>
      <c r="AO1783">
        <f t="shared" si="313"/>
        <v>87500</v>
      </c>
      <c r="AP1783">
        <f t="shared" si="332"/>
        <v>58.8</v>
      </c>
      <c r="AQ1783">
        <f t="shared" si="332"/>
        <v>18.3</v>
      </c>
      <c r="AR1783">
        <f t="shared" si="332"/>
        <v>51000</v>
      </c>
      <c r="AS1783">
        <f t="shared" si="314"/>
        <v>85300</v>
      </c>
      <c r="AT1783">
        <f t="shared" si="333"/>
        <v>59.7</v>
      </c>
      <c r="AU1783">
        <f t="shared" si="333"/>
        <v>18.5</v>
      </c>
      <c r="AV1783">
        <f t="shared" si="333"/>
        <v>45900</v>
      </c>
      <c r="AW1783">
        <f t="shared" si="315"/>
        <v>85700</v>
      </c>
      <c r="AX1783">
        <f t="shared" si="334"/>
        <v>53.400000000000006</v>
      </c>
      <c r="AY1783">
        <f t="shared" si="334"/>
        <v>18.399999999999999</v>
      </c>
      <c r="AZ1783">
        <f t="shared" si="334"/>
        <v>38300</v>
      </c>
      <c r="BA1783">
        <f t="shared" si="316"/>
        <v>83900</v>
      </c>
      <c r="BB1783">
        <f t="shared" si="335"/>
        <v>45.5</v>
      </c>
      <c r="BC1783">
        <f t="shared" si="335"/>
        <v>17.7</v>
      </c>
      <c r="BD1783">
        <f t="shared" si="335"/>
        <v>46600</v>
      </c>
      <c r="BE1783">
        <f t="shared" si="317"/>
        <v>84600</v>
      </c>
      <c r="BF1783">
        <f t="shared" si="336"/>
        <v>54.9</v>
      </c>
      <c r="BG1783">
        <f t="shared" si="336"/>
        <v>18.899999999999999</v>
      </c>
      <c r="BH1783">
        <f t="shared" si="336"/>
        <v>47400</v>
      </c>
      <c r="BI1783">
        <f t="shared" si="318"/>
        <v>82500</v>
      </c>
      <c r="BJ1783">
        <f t="shared" si="337"/>
        <v>57.4</v>
      </c>
      <c r="BK1783">
        <f t="shared" si="337"/>
        <v>20.6</v>
      </c>
      <c r="BL1783">
        <f t="shared" si="337"/>
        <v>48600</v>
      </c>
      <c r="BM1783">
        <f t="shared" si="319"/>
        <v>87900</v>
      </c>
      <c r="BN1783">
        <f t="shared" si="338"/>
        <v>55.400000000000006</v>
      </c>
      <c r="BO1783">
        <f t="shared" si="338"/>
        <v>18.700000000000003</v>
      </c>
      <c r="BP1783">
        <f t="shared" si="338"/>
        <v>49700</v>
      </c>
      <c r="BQ1783">
        <f t="shared" si="320"/>
        <v>83700</v>
      </c>
      <c r="BR1783">
        <f t="shared" si="339"/>
        <v>59.4</v>
      </c>
      <c r="BS1783">
        <f t="shared" si="339"/>
        <v>20.2</v>
      </c>
      <c r="BT1783">
        <f t="shared" si="339"/>
        <v>39500</v>
      </c>
      <c r="BU1783">
        <f t="shared" si="321"/>
        <v>76700</v>
      </c>
      <c r="BV1783">
        <f t="shared" si="322"/>
        <v>51.500000000000007</v>
      </c>
    </row>
    <row r="1784" spans="1:74" x14ac:dyDescent="0.3">
      <c r="A1784" t="s">
        <v>395</v>
      </c>
      <c r="B1784" t="str">
        <f>VLOOKUP(A1784,'class and classification'!$A$1:$B$338,2,FALSE)</f>
        <v>Predominantly Urban</v>
      </c>
      <c r="C1784" t="str">
        <f>VLOOKUP(A1784,'class and classification'!$A$1:$C$338,3,FALSE)</f>
        <v>SD</v>
      </c>
      <c r="D1784">
        <f t="shared" si="303"/>
        <v>24000</v>
      </c>
      <c r="E1784">
        <f t="shared" si="304"/>
        <v>48800</v>
      </c>
      <c r="F1784">
        <f t="shared" si="323"/>
        <v>49.099999999999994</v>
      </c>
      <c r="G1784">
        <f t="shared" si="323"/>
        <v>12.9</v>
      </c>
      <c r="H1784">
        <f t="shared" si="323"/>
        <v>25400</v>
      </c>
      <c r="I1784">
        <f t="shared" si="305"/>
        <v>48600</v>
      </c>
      <c r="J1784">
        <f t="shared" si="324"/>
        <v>52.1</v>
      </c>
      <c r="K1784">
        <f t="shared" si="324"/>
        <v>12.4</v>
      </c>
      <c r="L1784">
        <f t="shared" si="324"/>
        <v>30000</v>
      </c>
      <c r="M1784">
        <f t="shared" si="306"/>
        <v>50500</v>
      </c>
      <c r="N1784">
        <f t="shared" si="325"/>
        <v>59.500000000000007</v>
      </c>
      <c r="O1784">
        <f t="shared" si="325"/>
        <v>21.299999999999997</v>
      </c>
      <c r="P1784">
        <f t="shared" si="325"/>
        <v>25100</v>
      </c>
      <c r="Q1784">
        <f t="shared" si="307"/>
        <v>49300</v>
      </c>
      <c r="R1784">
        <f t="shared" si="326"/>
        <v>50.900000000000006</v>
      </c>
      <c r="S1784">
        <f t="shared" si="326"/>
        <v>20.6</v>
      </c>
      <c r="T1784">
        <f t="shared" si="326"/>
        <v>27700</v>
      </c>
      <c r="U1784">
        <f t="shared" si="308"/>
        <v>49200</v>
      </c>
      <c r="V1784">
        <f t="shared" si="327"/>
        <v>56.400000000000006</v>
      </c>
      <c r="W1784">
        <f t="shared" si="327"/>
        <v>20.9</v>
      </c>
      <c r="X1784">
        <f t="shared" si="327"/>
        <v>26000</v>
      </c>
      <c r="Y1784">
        <f t="shared" si="309"/>
        <v>55100</v>
      </c>
      <c r="Z1784">
        <f t="shared" si="328"/>
        <v>47.2</v>
      </c>
      <c r="AA1784">
        <f t="shared" si="328"/>
        <v>17.100000000000001</v>
      </c>
      <c r="AB1784">
        <f t="shared" si="328"/>
        <v>25100</v>
      </c>
      <c r="AC1784">
        <f t="shared" si="310"/>
        <v>50500</v>
      </c>
      <c r="AD1784">
        <f t="shared" si="329"/>
        <v>49.7</v>
      </c>
      <c r="AE1784">
        <f t="shared" si="329"/>
        <v>23.6</v>
      </c>
      <c r="AF1784">
        <f t="shared" si="329"/>
        <v>26100</v>
      </c>
      <c r="AG1784">
        <f t="shared" si="311"/>
        <v>49400</v>
      </c>
      <c r="AH1784">
        <f t="shared" si="330"/>
        <v>52.900000000000006</v>
      </c>
      <c r="AI1784">
        <f t="shared" si="330"/>
        <v>18.8</v>
      </c>
      <c r="AJ1784">
        <f t="shared" si="330"/>
        <v>26100</v>
      </c>
      <c r="AK1784">
        <f t="shared" si="312"/>
        <v>45500</v>
      </c>
      <c r="AL1784">
        <f t="shared" si="331"/>
        <v>57.6</v>
      </c>
      <c r="AM1784">
        <f t="shared" si="331"/>
        <v>20.7</v>
      </c>
      <c r="AN1784">
        <f t="shared" si="331"/>
        <v>21500</v>
      </c>
      <c r="AO1784">
        <f t="shared" si="313"/>
        <v>45600</v>
      </c>
      <c r="AP1784">
        <f t="shared" si="332"/>
        <v>47.3</v>
      </c>
      <c r="AQ1784">
        <f t="shared" si="332"/>
        <v>24</v>
      </c>
      <c r="AR1784">
        <f t="shared" si="332"/>
        <v>22300</v>
      </c>
      <c r="AS1784">
        <f t="shared" si="314"/>
        <v>50600</v>
      </c>
      <c r="AT1784">
        <f t="shared" si="333"/>
        <v>44.2</v>
      </c>
      <c r="AU1784">
        <f t="shared" si="333"/>
        <v>16.2</v>
      </c>
      <c r="AV1784">
        <f t="shared" si="333"/>
        <v>26900</v>
      </c>
      <c r="AW1784">
        <f t="shared" si="315"/>
        <v>55500</v>
      </c>
      <c r="AX1784">
        <f t="shared" si="334"/>
        <v>48.3</v>
      </c>
      <c r="AY1784">
        <f t="shared" si="334"/>
        <v>21.700000000000003</v>
      </c>
      <c r="AZ1784">
        <f t="shared" si="334"/>
        <v>28800</v>
      </c>
      <c r="BA1784">
        <f t="shared" si="316"/>
        <v>53100</v>
      </c>
      <c r="BB1784">
        <f t="shared" si="335"/>
        <v>54.3</v>
      </c>
      <c r="BC1784">
        <f t="shared" si="335"/>
        <v>15.8</v>
      </c>
      <c r="BD1784">
        <f t="shared" si="335"/>
        <v>32500</v>
      </c>
      <c r="BE1784">
        <f t="shared" si="317"/>
        <v>54700</v>
      </c>
      <c r="BF1784">
        <f t="shared" si="336"/>
        <v>59.5</v>
      </c>
      <c r="BG1784">
        <f t="shared" si="336"/>
        <v>16.5</v>
      </c>
      <c r="BH1784">
        <f t="shared" si="336"/>
        <v>34600</v>
      </c>
      <c r="BI1784">
        <f t="shared" si="318"/>
        <v>56000</v>
      </c>
      <c r="BJ1784">
        <f t="shared" si="337"/>
        <v>61.699999999999996</v>
      </c>
      <c r="BK1784">
        <f t="shared" si="337"/>
        <v>25.7</v>
      </c>
      <c r="BL1784">
        <f t="shared" si="337"/>
        <v>29000</v>
      </c>
      <c r="BM1784">
        <f t="shared" si="319"/>
        <v>54800</v>
      </c>
      <c r="BN1784">
        <f t="shared" si="338"/>
        <v>52.8</v>
      </c>
      <c r="BO1784">
        <f t="shared" si="338"/>
        <v>19.100000000000001</v>
      </c>
      <c r="BP1784">
        <f t="shared" si="338"/>
        <v>25100</v>
      </c>
      <c r="BQ1784">
        <f t="shared" si="320"/>
        <v>49500</v>
      </c>
      <c r="BR1784">
        <f t="shared" si="339"/>
        <v>50.7</v>
      </c>
      <c r="BS1784">
        <f t="shared" si="339"/>
        <v>20.3</v>
      </c>
      <c r="BT1784">
        <f t="shared" si="339"/>
        <v>31600</v>
      </c>
      <c r="BU1784">
        <f t="shared" si="321"/>
        <v>53700</v>
      </c>
      <c r="BV1784">
        <f t="shared" si="322"/>
        <v>58.7</v>
      </c>
    </row>
    <row r="1785" spans="1:74" x14ac:dyDescent="0.3">
      <c r="A1785" t="s">
        <v>396</v>
      </c>
      <c r="B1785" t="str">
        <f>VLOOKUP(A1785,'class and classification'!$A$1:$B$338,2,FALSE)</f>
        <v>Urban with Significant Rural</v>
      </c>
      <c r="C1785" t="str">
        <f>VLOOKUP(A1785,'class and classification'!$A$1:$C$338,3,FALSE)</f>
        <v>SD</v>
      </c>
      <c r="D1785">
        <f t="shared" si="303"/>
        <v>34300</v>
      </c>
      <c r="E1785">
        <f t="shared" si="304"/>
        <v>59300</v>
      </c>
      <c r="F1785">
        <f t="shared" si="323"/>
        <v>57.9</v>
      </c>
      <c r="G1785">
        <f t="shared" si="323"/>
        <v>14</v>
      </c>
      <c r="H1785">
        <f t="shared" si="323"/>
        <v>34600</v>
      </c>
      <c r="I1785">
        <f t="shared" si="305"/>
        <v>60100</v>
      </c>
      <c r="J1785">
        <f t="shared" si="324"/>
        <v>57.4</v>
      </c>
      <c r="K1785">
        <f t="shared" si="324"/>
        <v>14</v>
      </c>
      <c r="L1785">
        <f t="shared" si="324"/>
        <v>36500</v>
      </c>
      <c r="M1785">
        <f t="shared" si="306"/>
        <v>63000</v>
      </c>
      <c r="N1785">
        <f t="shared" si="325"/>
        <v>57.900000000000006</v>
      </c>
      <c r="O1785">
        <f t="shared" si="325"/>
        <v>18.600000000000001</v>
      </c>
      <c r="P1785">
        <f t="shared" si="325"/>
        <v>36200</v>
      </c>
      <c r="Q1785">
        <f t="shared" si="307"/>
        <v>63900</v>
      </c>
      <c r="R1785">
        <f t="shared" si="326"/>
        <v>56.699999999999996</v>
      </c>
      <c r="S1785">
        <f t="shared" si="326"/>
        <v>18.5</v>
      </c>
      <c r="T1785">
        <f t="shared" si="326"/>
        <v>35500</v>
      </c>
      <c r="U1785">
        <f t="shared" si="308"/>
        <v>62100</v>
      </c>
      <c r="V1785">
        <f t="shared" si="327"/>
        <v>57.2</v>
      </c>
      <c r="W1785">
        <f t="shared" si="327"/>
        <v>19.5</v>
      </c>
      <c r="X1785">
        <f t="shared" si="327"/>
        <v>30900</v>
      </c>
      <c r="Y1785">
        <f t="shared" si="309"/>
        <v>57500</v>
      </c>
      <c r="Z1785">
        <f t="shared" si="328"/>
        <v>53.6</v>
      </c>
      <c r="AA1785">
        <f t="shared" si="328"/>
        <v>20.7</v>
      </c>
      <c r="AB1785">
        <f t="shared" si="328"/>
        <v>36400</v>
      </c>
      <c r="AC1785">
        <f t="shared" si="310"/>
        <v>62700</v>
      </c>
      <c r="AD1785">
        <f t="shared" si="329"/>
        <v>58.099999999999994</v>
      </c>
      <c r="AE1785">
        <f t="shared" si="329"/>
        <v>19.7</v>
      </c>
      <c r="AF1785">
        <f t="shared" si="329"/>
        <v>34100</v>
      </c>
      <c r="AG1785">
        <f t="shared" si="311"/>
        <v>55000</v>
      </c>
      <c r="AH1785">
        <f t="shared" si="330"/>
        <v>62.100000000000009</v>
      </c>
      <c r="AI1785">
        <f t="shared" si="330"/>
        <v>20.5</v>
      </c>
      <c r="AJ1785">
        <f t="shared" si="330"/>
        <v>32100</v>
      </c>
      <c r="AK1785">
        <f t="shared" si="312"/>
        <v>56400</v>
      </c>
      <c r="AL1785">
        <f t="shared" si="331"/>
        <v>57.000000000000007</v>
      </c>
      <c r="AM1785">
        <f t="shared" si="331"/>
        <v>19</v>
      </c>
      <c r="AN1785">
        <f t="shared" si="331"/>
        <v>38700</v>
      </c>
      <c r="AO1785">
        <f t="shared" si="313"/>
        <v>63000</v>
      </c>
      <c r="AP1785">
        <f t="shared" si="332"/>
        <v>61.2</v>
      </c>
      <c r="AQ1785">
        <f t="shared" si="332"/>
        <v>24.400000000000002</v>
      </c>
      <c r="AR1785">
        <f t="shared" si="332"/>
        <v>41500</v>
      </c>
      <c r="AS1785">
        <f t="shared" si="314"/>
        <v>61000</v>
      </c>
      <c r="AT1785">
        <f t="shared" si="333"/>
        <v>67.900000000000006</v>
      </c>
      <c r="AU1785">
        <f t="shared" si="333"/>
        <v>23.8</v>
      </c>
      <c r="AV1785">
        <f t="shared" si="333"/>
        <v>40000</v>
      </c>
      <c r="AW1785">
        <f t="shared" si="315"/>
        <v>62200</v>
      </c>
      <c r="AX1785">
        <f t="shared" si="334"/>
        <v>64.100000000000009</v>
      </c>
      <c r="AY1785">
        <f t="shared" si="334"/>
        <v>24.299999999999997</v>
      </c>
      <c r="AZ1785">
        <f t="shared" si="334"/>
        <v>36800</v>
      </c>
      <c r="BA1785">
        <f t="shared" si="316"/>
        <v>61200</v>
      </c>
      <c r="BB1785">
        <f t="shared" si="335"/>
        <v>60.1</v>
      </c>
      <c r="BC1785">
        <f t="shared" si="335"/>
        <v>25</v>
      </c>
      <c r="BD1785">
        <f t="shared" si="335"/>
        <v>34900</v>
      </c>
      <c r="BE1785">
        <f t="shared" si="317"/>
        <v>64900</v>
      </c>
      <c r="BF1785">
        <f t="shared" si="336"/>
        <v>53.8</v>
      </c>
      <c r="BG1785">
        <f t="shared" si="336"/>
        <v>21.4</v>
      </c>
      <c r="BH1785">
        <f t="shared" si="336"/>
        <v>31100</v>
      </c>
      <c r="BI1785">
        <f t="shared" si="318"/>
        <v>63600</v>
      </c>
      <c r="BJ1785">
        <f t="shared" si="337"/>
        <v>48.900000000000006</v>
      </c>
      <c r="BK1785">
        <f t="shared" si="337"/>
        <v>19.7</v>
      </c>
      <c r="BL1785">
        <f t="shared" si="337"/>
        <v>36300</v>
      </c>
      <c r="BM1785">
        <f t="shared" si="319"/>
        <v>61700</v>
      </c>
      <c r="BN1785">
        <f t="shared" si="338"/>
        <v>58.800000000000004</v>
      </c>
      <c r="BO1785">
        <f t="shared" si="338"/>
        <v>18.600000000000001</v>
      </c>
      <c r="BP1785">
        <f t="shared" si="338"/>
        <v>36700</v>
      </c>
      <c r="BQ1785">
        <f t="shared" si="320"/>
        <v>67000</v>
      </c>
      <c r="BR1785">
        <f t="shared" si="339"/>
        <v>54.7</v>
      </c>
      <c r="BS1785">
        <f t="shared" si="339"/>
        <v>18.3</v>
      </c>
      <c r="BT1785">
        <f t="shared" si="339"/>
        <v>37700</v>
      </c>
      <c r="BU1785">
        <f t="shared" si="321"/>
        <v>63400</v>
      </c>
      <c r="BV1785">
        <f t="shared" si="322"/>
        <v>59.5</v>
      </c>
    </row>
    <row r="1786" spans="1:74" x14ac:dyDescent="0.3">
      <c r="A1786" t="s">
        <v>397</v>
      </c>
      <c r="B1786" t="str">
        <f>VLOOKUP(A1786,'class and classification'!$A$1:$B$338,2,FALSE)</f>
        <v>Predominantly Rural</v>
      </c>
      <c r="C1786" t="str">
        <f>VLOOKUP(A1786,'class and classification'!$A$1:$C$338,3,FALSE)</f>
        <v>SD</v>
      </c>
      <c r="D1786">
        <f t="shared" si="303"/>
        <v>33800</v>
      </c>
      <c r="E1786">
        <f t="shared" si="304"/>
        <v>54600</v>
      </c>
      <c r="F1786">
        <f t="shared" si="323"/>
        <v>61.900000000000006</v>
      </c>
      <c r="G1786">
        <f t="shared" si="323"/>
        <v>13.9</v>
      </c>
      <c r="H1786">
        <f t="shared" si="323"/>
        <v>33500</v>
      </c>
      <c r="I1786">
        <f t="shared" si="305"/>
        <v>55800</v>
      </c>
      <c r="J1786">
        <f t="shared" si="324"/>
        <v>60.199999999999996</v>
      </c>
      <c r="K1786">
        <f t="shared" si="324"/>
        <v>13.700000000000001</v>
      </c>
      <c r="L1786">
        <f t="shared" si="324"/>
        <v>33600</v>
      </c>
      <c r="M1786">
        <f t="shared" si="306"/>
        <v>57700</v>
      </c>
      <c r="N1786">
        <f t="shared" si="325"/>
        <v>58.3</v>
      </c>
      <c r="O1786">
        <f t="shared" si="325"/>
        <v>19.3</v>
      </c>
      <c r="P1786">
        <f t="shared" si="325"/>
        <v>36500</v>
      </c>
      <c r="Q1786">
        <f t="shared" si="307"/>
        <v>57900</v>
      </c>
      <c r="R1786">
        <f t="shared" si="326"/>
        <v>63.100000000000009</v>
      </c>
      <c r="S1786">
        <f t="shared" si="326"/>
        <v>20.200000000000003</v>
      </c>
      <c r="T1786">
        <f t="shared" si="326"/>
        <v>36000</v>
      </c>
      <c r="U1786">
        <f t="shared" si="308"/>
        <v>56900</v>
      </c>
      <c r="V1786">
        <f t="shared" si="327"/>
        <v>63</v>
      </c>
      <c r="W1786">
        <f t="shared" si="327"/>
        <v>20.399999999999999</v>
      </c>
      <c r="X1786">
        <f t="shared" si="327"/>
        <v>34600</v>
      </c>
      <c r="Y1786">
        <f t="shared" si="309"/>
        <v>53200</v>
      </c>
      <c r="Z1786">
        <f t="shared" si="328"/>
        <v>64.800000000000011</v>
      </c>
      <c r="AA1786">
        <f t="shared" si="328"/>
        <v>22.9</v>
      </c>
      <c r="AB1786">
        <f t="shared" si="328"/>
        <v>34100</v>
      </c>
      <c r="AC1786">
        <f t="shared" si="310"/>
        <v>56000</v>
      </c>
      <c r="AD1786">
        <f t="shared" si="329"/>
        <v>61</v>
      </c>
      <c r="AE1786">
        <f t="shared" si="329"/>
        <v>20.399999999999999</v>
      </c>
      <c r="AF1786">
        <f t="shared" si="329"/>
        <v>39200</v>
      </c>
      <c r="AG1786">
        <f t="shared" si="311"/>
        <v>56200</v>
      </c>
      <c r="AH1786">
        <f t="shared" si="330"/>
        <v>69.7</v>
      </c>
      <c r="AI1786">
        <f t="shared" si="330"/>
        <v>25.299999999999997</v>
      </c>
      <c r="AJ1786">
        <f t="shared" si="330"/>
        <v>40500</v>
      </c>
      <c r="AK1786">
        <f t="shared" si="312"/>
        <v>59500</v>
      </c>
      <c r="AL1786">
        <f t="shared" si="331"/>
        <v>68.099999999999994</v>
      </c>
      <c r="AM1786">
        <f t="shared" si="331"/>
        <v>23.4</v>
      </c>
      <c r="AN1786">
        <f t="shared" si="331"/>
        <v>38800</v>
      </c>
      <c r="AO1786">
        <f t="shared" si="313"/>
        <v>57100</v>
      </c>
      <c r="AP1786">
        <f t="shared" si="332"/>
        <v>67.800000000000011</v>
      </c>
      <c r="AQ1786">
        <f t="shared" si="332"/>
        <v>17.599999999999998</v>
      </c>
      <c r="AR1786">
        <f t="shared" si="332"/>
        <v>44900</v>
      </c>
      <c r="AS1786">
        <f t="shared" si="314"/>
        <v>65200</v>
      </c>
      <c r="AT1786">
        <f t="shared" si="333"/>
        <v>69</v>
      </c>
      <c r="AU1786">
        <f t="shared" si="333"/>
        <v>23.9</v>
      </c>
      <c r="AV1786">
        <f t="shared" si="333"/>
        <v>46200</v>
      </c>
      <c r="AW1786">
        <f t="shared" si="315"/>
        <v>67400</v>
      </c>
      <c r="AX1786">
        <f t="shared" si="334"/>
        <v>68.400000000000006</v>
      </c>
      <c r="AY1786">
        <f t="shared" si="334"/>
        <v>25.5</v>
      </c>
      <c r="AZ1786">
        <f t="shared" si="334"/>
        <v>46000</v>
      </c>
      <c r="BA1786">
        <f t="shared" si="316"/>
        <v>62800</v>
      </c>
      <c r="BB1786">
        <f t="shared" si="335"/>
        <v>73.2</v>
      </c>
      <c r="BC1786">
        <f t="shared" si="335"/>
        <v>26.1</v>
      </c>
      <c r="BD1786">
        <f t="shared" si="335"/>
        <v>46000</v>
      </c>
      <c r="BE1786">
        <f t="shared" si="317"/>
        <v>64700</v>
      </c>
      <c r="BF1786">
        <f t="shared" si="336"/>
        <v>70.899999999999991</v>
      </c>
      <c r="BG1786">
        <f t="shared" si="336"/>
        <v>24.299999999999997</v>
      </c>
      <c r="BH1786">
        <f t="shared" si="336"/>
        <v>41700</v>
      </c>
      <c r="BI1786">
        <f t="shared" si="318"/>
        <v>65200</v>
      </c>
      <c r="BJ1786">
        <f t="shared" si="337"/>
        <v>64</v>
      </c>
      <c r="BK1786">
        <f t="shared" si="337"/>
        <v>25.5</v>
      </c>
      <c r="BL1786">
        <f t="shared" si="337"/>
        <v>39200</v>
      </c>
      <c r="BM1786">
        <f t="shared" si="319"/>
        <v>55400</v>
      </c>
      <c r="BN1786">
        <f t="shared" si="338"/>
        <v>71</v>
      </c>
      <c r="BO1786">
        <f t="shared" si="338"/>
        <v>25.499999999999996</v>
      </c>
      <c r="BP1786">
        <f t="shared" si="338"/>
        <v>41100</v>
      </c>
      <c r="BQ1786">
        <f t="shared" si="320"/>
        <v>58600</v>
      </c>
      <c r="BR1786">
        <f t="shared" si="339"/>
        <v>70.100000000000009</v>
      </c>
      <c r="BS1786">
        <f t="shared" si="339"/>
        <v>22.3</v>
      </c>
      <c r="BT1786">
        <f t="shared" si="339"/>
        <v>43100</v>
      </c>
      <c r="BU1786">
        <f t="shared" si="321"/>
        <v>68000</v>
      </c>
      <c r="BV1786">
        <f t="shared" si="322"/>
        <v>63.400000000000006</v>
      </c>
    </row>
    <row r="1787" spans="1:74" x14ac:dyDescent="0.3">
      <c r="A1787" t="s">
        <v>398</v>
      </c>
      <c r="B1787" t="str">
        <f>VLOOKUP(A1787,'class and classification'!$A$1:$B$338,2,FALSE)</f>
        <v>Urban with Significant Rural</v>
      </c>
      <c r="C1787" t="str">
        <f>VLOOKUP(A1787,'class and classification'!$A$1:$C$338,3,FALSE)</f>
        <v>SD</v>
      </c>
      <c r="D1787">
        <f t="shared" si="303"/>
        <v>30300</v>
      </c>
      <c r="E1787">
        <f t="shared" si="304"/>
        <v>54700</v>
      </c>
      <c r="F1787">
        <f t="shared" ref="F1787:H1806" si="340">SUMIF($A$10:$A$1475,$A1787,F$10:F$1475)</f>
        <v>55.3</v>
      </c>
      <c r="G1787">
        <f t="shared" si="340"/>
        <v>14.600000000000001</v>
      </c>
      <c r="H1787">
        <f t="shared" si="340"/>
        <v>26900</v>
      </c>
      <c r="I1787">
        <f t="shared" si="305"/>
        <v>55600</v>
      </c>
      <c r="J1787">
        <f t="shared" ref="J1787:L1806" si="341">SUMIF($A$10:$A$1475,$A1787,J$10:J$1475)</f>
        <v>48.5</v>
      </c>
      <c r="K1787">
        <f t="shared" si="341"/>
        <v>11.700000000000001</v>
      </c>
      <c r="L1787">
        <f t="shared" si="341"/>
        <v>26200</v>
      </c>
      <c r="M1787">
        <f t="shared" si="306"/>
        <v>53300</v>
      </c>
      <c r="N1787">
        <f t="shared" ref="N1787:P1806" si="342">SUMIF($A$10:$A$1475,$A1787,N$10:N$1475)</f>
        <v>49.099999999999994</v>
      </c>
      <c r="O1787">
        <f t="shared" si="342"/>
        <v>19.399999999999999</v>
      </c>
      <c r="P1787">
        <f t="shared" si="342"/>
        <v>33200</v>
      </c>
      <c r="Q1787">
        <f t="shared" si="307"/>
        <v>58700</v>
      </c>
      <c r="R1787">
        <f t="shared" ref="R1787:T1806" si="343">SUMIF($A$10:$A$1475,$A1787,R$10:R$1475)</f>
        <v>56.7</v>
      </c>
      <c r="S1787">
        <f t="shared" si="343"/>
        <v>19.5</v>
      </c>
      <c r="T1787">
        <f t="shared" si="343"/>
        <v>29900</v>
      </c>
      <c r="U1787">
        <f t="shared" si="308"/>
        <v>59600</v>
      </c>
      <c r="V1787">
        <f t="shared" ref="V1787:X1806" si="344">SUMIF($A$10:$A$1475,$A1787,V$10:V$1475)</f>
        <v>50.1</v>
      </c>
      <c r="W1787">
        <f t="shared" si="344"/>
        <v>17.5</v>
      </c>
      <c r="X1787">
        <f t="shared" si="344"/>
        <v>26100</v>
      </c>
      <c r="Y1787">
        <f t="shared" si="309"/>
        <v>56300</v>
      </c>
      <c r="Z1787">
        <f t="shared" ref="Z1787:AB1806" si="345">SUMIF($A$10:$A$1475,$A1787,Z$10:Z$1475)</f>
        <v>46.3</v>
      </c>
      <c r="AA1787">
        <f t="shared" si="345"/>
        <v>18.5</v>
      </c>
      <c r="AB1787">
        <f t="shared" si="345"/>
        <v>25500</v>
      </c>
      <c r="AC1787">
        <f t="shared" si="310"/>
        <v>56300</v>
      </c>
      <c r="AD1787">
        <f t="shared" ref="AD1787:AF1806" si="346">SUMIF($A$10:$A$1475,$A1787,AD$10:AD$1475)</f>
        <v>45.400000000000006</v>
      </c>
      <c r="AE1787">
        <f t="shared" si="346"/>
        <v>19.099999999999998</v>
      </c>
      <c r="AF1787">
        <f t="shared" si="346"/>
        <v>32100</v>
      </c>
      <c r="AG1787">
        <f t="shared" si="311"/>
        <v>53800</v>
      </c>
      <c r="AH1787">
        <f t="shared" ref="AH1787:AJ1806" si="347">SUMIF($A$10:$A$1475,$A1787,AH$10:AH$1475)</f>
        <v>59.6</v>
      </c>
      <c r="AI1787">
        <f t="shared" si="347"/>
        <v>22.900000000000002</v>
      </c>
      <c r="AJ1787">
        <f t="shared" si="347"/>
        <v>32600</v>
      </c>
      <c r="AK1787">
        <f t="shared" si="312"/>
        <v>57800</v>
      </c>
      <c r="AL1787">
        <f t="shared" ref="AL1787:AN1806" si="348">SUMIF($A$10:$A$1475,$A1787,AL$10:AL$1475)</f>
        <v>56.4</v>
      </c>
      <c r="AM1787">
        <f t="shared" si="348"/>
        <v>21.8</v>
      </c>
      <c r="AN1787">
        <f t="shared" si="348"/>
        <v>31300</v>
      </c>
      <c r="AO1787">
        <f t="shared" si="313"/>
        <v>61900</v>
      </c>
      <c r="AP1787">
        <f t="shared" ref="AP1787:AR1806" si="349">SUMIF($A$10:$A$1475,$A1787,AP$10:AP$1475)</f>
        <v>50.5</v>
      </c>
      <c r="AQ1787">
        <f t="shared" si="349"/>
        <v>20.2</v>
      </c>
      <c r="AR1787">
        <f t="shared" si="349"/>
        <v>30200</v>
      </c>
      <c r="AS1787">
        <f t="shared" si="314"/>
        <v>59600</v>
      </c>
      <c r="AT1787">
        <f t="shared" ref="AT1787:AV1806" si="350">SUMIF($A$10:$A$1475,$A1787,AT$10:AT$1475)</f>
        <v>50.599999999999994</v>
      </c>
      <c r="AU1787">
        <f t="shared" si="350"/>
        <v>19.400000000000002</v>
      </c>
      <c r="AV1787">
        <f t="shared" si="350"/>
        <v>28100</v>
      </c>
      <c r="AW1787">
        <f t="shared" si="315"/>
        <v>58700</v>
      </c>
      <c r="AX1787">
        <f t="shared" ref="AX1787:AZ1806" si="351">SUMIF($A$10:$A$1475,$A1787,AX$10:AX$1475)</f>
        <v>47.6</v>
      </c>
      <c r="AY1787">
        <f t="shared" si="351"/>
        <v>21.2</v>
      </c>
      <c r="AZ1787">
        <f t="shared" si="351"/>
        <v>30500</v>
      </c>
      <c r="BA1787">
        <f t="shared" si="316"/>
        <v>59600</v>
      </c>
      <c r="BB1787">
        <f t="shared" ref="BB1787:BD1806" si="352">SUMIF($A$10:$A$1475,$A1787,BB$10:BB$1475)</f>
        <v>51.3</v>
      </c>
      <c r="BC1787">
        <f t="shared" si="352"/>
        <v>20.9</v>
      </c>
      <c r="BD1787">
        <f t="shared" si="352"/>
        <v>33700</v>
      </c>
      <c r="BE1787">
        <f t="shared" si="317"/>
        <v>61100</v>
      </c>
      <c r="BF1787">
        <f t="shared" ref="BF1787:BH1806" si="353">SUMIF($A$10:$A$1475,$A1787,BF$10:BF$1475)</f>
        <v>55.1</v>
      </c>
      <c r="BG1787">
        <f t="shared" si="353"/>
        <v>23.1</v>
      </c>
      <c r="BH1787">
        <f t="shared" si="353"/>
        <v>36500</v>
      </c>
      <c r="BI1787">
        <f t="shared" si="318"/>
        <v>65300</v>
      </c>
      <c r="BJ1787">
        <f t="shared" ref="BJ1787:BL1806" si="354">SUMIF($A$10:$A$1475,$A1787,BJ$10:BJ$1475)</f>
        <v>55.800000000000004</v>
      </c>
      <c r="BK1787">
        <f t="shared" si="354"/>
        <v>22.3</v>
      </c>
      <c r="BL1787">
        <f t="shared" si="354"/>
        <v>43000</v>
      </c>
      <c r="BM1787">
        <f t="shared" si="319"/>
        <v>66500</v>
      </c>
      <c r="BN1787">
        <f t="shared" ref="BN1787:BP1806" si="355">SUMIF($A$10:$A$1475,$A1787,BN$10:BN$1475)</f>
        <v>64.5</v>
      </c>
      <c r="BO1787">
        <f t="shared" si="355"/>
        <v>21.6</v>
      </c>
      <c r="BP1787">
        <f t="shared" si="355"/>
        <v>42400</v>
      </c>
      <c r="BQ1787">
        <f t="shared" si="320"/>
        <v>64000</v>
      </c>
      <c r="BR1787">
        <f t="shared" ref="BR1787:BT1806" si="356">SUMIF($A$10:$A$1475,$A1787,BR$10:BR$1475)</f>
        <v>66.3</v>
      </c>
      <c r="BS1787">
        <f t="shared" si="356"/>
        <v>26.400000000000002</v>
      </c>
      <c r="BT1787">
        <f t="shared" si="356"/>
        <v>34600</v>
      </c>
      <c r="BU1787">
        <f t="shared" si="321"/>
        <v>57000</v>
      </c>
      <c r="BV1787">
        <f t="shared" si="322"/>
        <v>60.800000000000004</v>
      </c>
    </row>
    <row r="1788" spans="1:74" x14ac:dyDescent="0.3">
      <c r="A1788" t="s">
        <v>399</v>
      </c>
      <c r="B1788" t="str">
        <f>VLOOKUP(A1788,'class and classification'!$A$1:$B$338,2,FALSE)</f>
        <v>Predominantly Urban</v>
      </c>
      <c r="C1788" t="str">
        <f>VLOOKUP(A1788,'class and classification'!$A$1:$C$338,3,FALSE)</f>
        <v>SD</v>
      </c>
      <c r="D1788">
        <f t="shared" si="303"/>
        <v>36000</v>
      </c>
      <c r="E1788">
        <f t="shared" si="304"/>
        <v>66600</v>
      </c>
      <c r="F1788">
        <f t="shared" si="340"/>
        <v>54</v>
      </c>
      <c r="G1788">
        <f t="shared" si="340"/>
        <v>13.600000000000001</v>
      </c>
      <c r="H1788">
        <f t="shared" si="340"/>
        <v>35400</v>
      </c>
      <c r="I1788">
        <f t="shared" si="305"/>
        <v>66600</v>
      </c>
      <c r="J1788">
        <f t="shared" si="341"/>
        <v>53.300000000000004</v>
      </c>
      <c r="K1788">
        <f t="shared" si="341"/>
        <v>13.5</v>
      </c>
      <c r="L1788">
        <f t="shared" si="341"/>
        <v>36600</v>
      </c>
      <c r="M1788">
        <f t="shared" si="306"/>
        <v>65400</v>
      </c>
      <c r="N1788">
        <f t="shared" si="342"/>
        <v>56.1</v>
      </c>
      <c r="O1788">
        <f t="shared" si="342"/>
        <v>19.5</v>
      </c>
      <c r="P1788">
        <f t="shared" si="342"/>
        <v>42600</v>
      </c>
      <c r="Q1788">
        <f t="shared" si="307"/>
        <v>70200</v>
      </c>
      <c r="R1788">
        <f t="shared" si="343"/>
        <v>60.5</v>
      </c>
      <c r="S1788">
        <f t="shared" si="343"/>
        <v>19.399999999999999</v>
      </c>
      <c r="T1788">
        <f t="shared" si="343"/>
        <v>39000</v>
      </c>
      <c r="U1788">
        <f t="shared" si="308"/>
        <v>68600</v>
      </c>
      <c r="V1788">
        <f t="shared" si="344"/>
        <v>57.1</v>
      </c>
      <c r="W1788">
        <f t="shared" si="344"/>
        <v>19.899999999999999</v>
      </c>
      <c r="X1788">
        <f t="shared" si="344"/>
        <v>35800</v>
      </c>
      <c r="Y1788">
        <f t="shared" si="309"/>
        <v>67500</v>
      </c>
      <c r="Z1788">
        <f t="shared" si="345"/>
        <v>53</v>
      </c>
      <c r="AA1788">
        <f t="shared" si="345"/>
        <v>20.100000000000001</v>
      </c>
      <c r="AB1788">
        <f t="shared" si="345"/>
        <v>34700</v>
      </c>
      <c r="AC1788">
        <f t="shared" si="310"/>
        <v>68500</v>
      </c>
      <c r="AD1788">
        <f t="shared" si="346"/>
        <v>50.7</v>
      </c>
      <c r="AE1788">
        <f t="shared" si="346"/>
        <v>20.399999999999999</v>
      </c>
      <c r="AF1788">
        <f t="shared" si="346"/>
        <v>36700</v>
      </c>
      <c r="AG1788">
        <f t="shared" si="311"/>
        <v>63600</v>
      </c>
      <c r="AH1788">
        <f t="shared" si="347"/>
        <v>57.8</v>
      </c>
      <c r="AI1788">
        <f t="shared" si="347"/>
        <v>21.8</v>
      </c>
      <c r="AJ1788">
        <f t="shared" si="347"/>
        <v>31400</v>
      </c>
      <c r="AK1788">
        <f t="shared" si="312"/>
        <v>64600</v>
      </c>
      <c r="AL1788">
        <f t="shared" si="348"/>
        <v>48.6</v>
      </c>
      <c r="AM1788">
        <f t="shared" si="348"/>
        <v>20</v>
      </c>
      <c r="AN1788">
        <f t="shared" si="348"/>
        <v>34300</v>
      </c>
      <c r="AO1788">
        <f t="shared" si="313"/>
        <v>63300</v>
      </c>
      <c r="AP1788">
        <f t="shared" si="349"/>
        <v>53.9</v>
      </c>
      <c r="AQ1788">
        <f t="shared" si="349"/>
        <v>23.2</v>
      </c>
      <c r="AR1788">
        <f t="shared" si="349"/>
        <v>40500</v>
      </c>
      <c r="AS1788">
        <f t="shared" si="314"/>
        <v>68600</v>
      </c>
      <c r="AT1788">
        <f t="shared" si="350"/>
        <v>58.999999999999993</v>
      </c>
      <c r="AU1788">
        <f t="shared" si="350"/>
        <v>23.4</v>
      </c>
      <c r="AV1788">
        <f t="shared" si="350"/>
        <v>45300</v>
      </c>
      <c r="AW1788">
        <f t="shared" si="315"/>
        <v>67000</v>
      </c>
      <c r="AX1788">
        <f t="shared" si="351"/>
        <v>67.599999999999994</v>
      </c>
      <c r="AY1788">
        <f t="shared" si="351"/>
        <v>24.700000000000003</v>
      </c>
      <c r="AZ1788">
        <f t="shared" si="351"/>
        <v>47500</v>
      </c>
      <c r="BA1788">
        <f t="shared" si="316"/>
        <v>68800</v>
      </c>
      <c r="BB1788">
        <f t="shared" si="352"/>
        <v>69</v>
      </c>
      <c r="BC1788">
        <f t="shared" si="352"/>
        <v>22.400000000000002</v>
      </c>
      <c r="BD1788">
        <f t="shared" si="352"/>
        <v>43200</v>
      </c>
      <c r="BE1788">
        <f t="shared" si="317"/>
        <v>76200</v>
      </c>
      <c r="BF1788">
        <f t="shared" si="353"/>
        <v>56.7</v>
      </c>
      <c r="BG1788">
        <f t="shared" si="353"/>
        <v>24.099999999999998</v>
      </c>
      <c r="BH1788">
        <f t="shared" si="353"/>
        <v>39100</v>
      </c>
      <c r="BI1788">
        <f t="shared" si="318"/>
        <v>70400</v>
      </c>
      <c r="BJ1788">
        <f t="shared" si="354"/>
        <v>55.600000000000009</v>
      </c>
      <c r="BK1788">
        <f t="shared" si="354"/>
        <v>23</v>
      </c>
      <c r="BL1788">
        <f t="shared" si="354"/>
        <v>43300</v>
      </c>
      <c r="BM1788">
        <f t="shared" si="319"/>
        <v>73900</v>
      </c>
      <c r="BN1788">
        <f t="shared" si="355"/>
        <v>58.500000000000007</v>
      </c>
      <c r="BO1788">
        <f t="shared" si="355"/>
        <v>23</v>
      </c>
      <c r="BP1788">
        <f t="shared" si="355"/>
        <v>47300</v>
      </c>
      <c r="BQ1788">
        <f t="shared" si="320"/>
        <v>86300</v>
      </c>
      <c r="BR1788">
        <f t="shared" si="356"/>
        <v>54.699999999999996</v>
      </c>
      <c r="BS1788">
        <f t="shared" si="356"/>
        <v>21.699999999999996</v>
      </c>
      <c r="BT1788">
        <f t="shared" si="356"/>
        <v>47600</v>
      </c>
      <c r="BU1788">
        <f t="shared" si="321"/>
        <v>83000</v>
      </c>
      <c r="BV1788">
        <f t="shared" si="322"/>
        <v>57.2</v>
      </c>
    </row>
    <row r="1789" spans="1:74" x14ac:dyDescent="0.3">
      <c r="A1789" t="s">
        <v>400</v>
      </c>
      <c r="B1789" t="str">
        <f>VLOOKUP(A1789,'class and classification'!$A$1:$B$338,2,FALSE)</f>
        <v>Predominantly Urban</v>
      </c>
      <c r="C1789" t="str">
        <f>VLOOKUP(A1789,'class and classification'!$A$1:$C$338,3,FALSE)</f>
        <v>SD</v>
      </c>
      <c r="D1789">
        <f t="shared" si="303"/>
        <v>19900</v>
      </c>
      <c r="E1789">
        <f t="shared" si="304"/>
        <v>42500</v>
      </c>
      <c r="F1789">
        <f t="shared" si="340"/>
        <v>47</v>
      </c>
      <c r="G1789">
        <f t="shared" si="340"/>
        <v>13.7</v>
      </c>
      <c r="H1789">
        <f t="shared" si="340"/>
        <v>21500</v>
      </c>
      <c r="I1789">
        <f t="shared" si="305"/>
        <v>44900</v>
      </c>
      <c r="J1789">
        <f t="shared" si="341"/>
        <v>47.699999999999996</v>
      </c>
      <c r="K1789">
        <f t="shared" si="341"/>
        <v>13.1</v>
      </c>
      <c r="L1789">
        <f t="shared" si="341"/>
        <v>21900</v>
      </c>
      <c r="M1789">
        <f t="shared" si="306"/>
        <v>45600</v>
      </c>
      <c r="N1789">
        <f t="shared" si="342"/>
        <v>47.7</v>
      </c>
      <c r="O1789">
        <f t="shared" si="342"/>
        <v>17.899999999999999</v>
      </c>
      <c r="P1789">
        <f t="shared" si="342"/>
        <v>25500</v>
      </c>
      <c r="Q1789">
        <f t="shared" si="307"/>
        <v>46400</v>
      </c>
      <c r="R1789">
        <f t="shared" si="343"/>
        <v>54.900000000000006</v>
      </c>
      <c r="S1789">
        <f t="shared" si="343"/>
        <v>20.5</v>
      </c>
      <c r="T1789">
        <f t="shared" si="343"/>
        <v>25400</v>
      </c>
      <c r="U1789">
        <f t="shared" si="308"/>
        <v>43600</v>
      </c>
      <c r="V1789">
        <f t="shared" si="344"/>
        <v>58.5</v>
      </c>
      <c r="W1789">
        <f t="shared" si="344"/>
        <v>27.5</v>
      </c>
      <c r="X1789">
        <f t="shared" si="344"/>
        <v>27400</v>
      </c>
      <c r="Y1789">
        <f t="shared" si="309"/>
        <v>49200</v>
      </c>
      <c r="Z1789">
        <f t="shared" si="345"/>
        <v>55.7</v>
      </c>
      <c r="AA1789">
        <f t="shared" si="345"/>
        <v>25.9</v>
      </c>
      <c r="AB1789">
        <f t="shared" si="345"/>
        <v>26200</v>
      </c>
      <c r="AC1789">
        <f t="shared" si="310"/>
        <v>48500</v>
      </c>
      <c r="AD1789">
        <f t="shared" si="346"/>
        <v>54.099999999999994</v>
      </c>
      <c r="AE1789">
        <f t="shared" si="346"/>
        <v>14.9</v>
      </c>
      <c r="AF1789">
        <f t="shared" si="346"/>
        <v>22400</v>
      </c>
      <c r="AG1789">
        <f t="shared" si="311"/>
        <v>47300</v>
      </c>
      <c r="AH1789">
        <f t="shared" si="347"/>
        <v>47.2</v>
      </c>
      <c r="AI1789">
        <f t="shared" si="347"/>
        <v>15.3</v>
      </c>
      <c r="AJ1789">
        <f t="shared" si="347"/>
        <v>26400</v>
      </c>
      <c r="AK1789">
        <f t="shared" si="312"/>
        <v>50300</v>
      </c>
      <c r="AL1789">
        <f t="shared" si="348"/>
        <v>52.2</v>
      </c>
      <c r="AM1789">
        <f t="shared" si="348"/>
        <v>15.7</v>
      </c>
      <c r="AN1789">
        <f t="shared" si="348"/>
        <v>28500</v>
      </c>
      <c r="AO1789">
        <f t="shared" si="313"/>
        <v>49900</v>
      </c>
      <c r="AP1789">
        <f t="shared" si="349"/>
        <v>57.300000000000004</v>
      </c>
      <c r="AQ1789">
        <f t="shared" si="349"/>
        <v>20.700000000000003</v>
      </c>
      <c r="AR1789">
        <f t="shared" si="349"/>
        <v>31600</v>
      </c>
      <c r="AS1789">
        <f t="shared" si="314"/>
        <v>54400</v>
      </c>
      <c r="AT1789">
        <f t="shared" si="350"/>
        <v>57.899999999999991</v>
      </c>
      <c r="AU1789">
        <f t="shared" si="350"/>
        <v>27.6</v>
      </c>
      <c r="AV1789">
        <f t="shared" si="350"/>
        <v>28000</v>
      </c>
      <c r="AW1789">
        <f t="shared" si="315"/>
        <v>50500</v>
      </c>
      <c r="AX1789">
        <f t="shared" si="351"/>
        <v>55.5</v>
      </c>
      <c r="AY1789">
        <f t="shared" si="351"/>
        <v>21.4</v>
      </c>
      <c r="AZ1789">
        <f t="shared" si="351"/>
        <v>34000</v>
      </c>
      <c r="BA1789">
        <f t="shared" si="316"/>
        <v>58000</v>
      </c>
      <c r="BB1789">
        <f t="shared" si="352"/>
        <v>58.8</v>
      </c>
      <c r="BC1789">
        <f t="shared" si="352"/>
        <v>26.1</v>
      </c>
      <c r="BD1789">
        <f t="shared" si="352"/>
        <v>34900</v>
      </c>
      <c r="BE1789">
        <f t="shared" si="317"/>
        <v>63700</v>
      </c>
      <c r="BF1789">
        <f t="shared" si="353"/>
        <v>54.8</v>
      </c>
      <c r="BG1789">
        <f t="shared" si="353"/>
        <v>21.1</v>
      </c>
      <c r="BH1789">
        <f t="shared" si="353"/>
        <v>33800</v>
      </c>
      <c r="BI1789">
        <f t="shared" si="318"/>
        <v>59500</v>
      </c>
      <c r="BJ1789">
        <f t="shared" si="354"/>
        <v>56.9</v>
      </c>
      <c r="BK1789">
        <f t="shared" si="354"/>
        <v>20.6</v>
      </c>
      <c r="BL1789">
        <f t="shared" si="354"/>
        <v>35200</v>
      </c>
      <c r="BM1789">
        <f t="shared" si="319"/>
        <v>63200</v>
      </c>
      <c r="BN1789">
        <f t="shared" si="355"/>
        <v>55.8</v>
      </c>
      <c r="BO1789">
        <f t="shared" si="355"/>
        <v>27.1</v>
      </c>
      <c r="BP1789">
        <f t="shared" si="355"/>
        <v>34800</v>
      </c>
      <c r="BQ1789">
        <f t="shared" si="320"/>
        <v>60900</v>
      </c>
      <c r="BR1789">
        <f t="shared" si="356"/>
        <v>57.1</v>
      </c>
      <c r="BS1789">
        <f t="shared" si="356"/>
        <v>21.4</v>
      </c>
      <c r="BT1789">
        <f t="shared" si="356"/>
        <v>26400</v>
      </c>
      <c r="BU1789">
        <f t="shared" si="321"/>
        <v>49200</v>
      </c>
      <c r="BV1789">
        <f t="shared" si="322"/>
        <v>53.8</v>
      </c>
    </row>
    <row r="1790" spans="1:74" x14ac:dyDescent="0.3">
      <c r="A1790" t="s">
        <v>401</v>
      </c>
      <c r="B1790" t="str">
        <f>VLOOKUP(A1790,'class and classification'!$A$1:$B$338,2,FALSE)</f>
        <v>Urban with Significant Rural</v>
      </c>
      <c r="C1790" t="str">
        <f>VLOOKUP(A1790,'class and classification'!$A$1:$C$338,3,FALSE)</f>
        <v>SD</v>
      </c>
      <c r="D1790">
        <f t="shared" si="303"/>
        <v>21400</v>
      </c>
      <c r="E1790">
        <f t="shared" si="304"/>
        <v>47700</v>
      </c>
      <c r="F1790">
        <f t="shared" si="340"/>
        <v>44.800000000000004</v>
      </c>
      <c r="G1790">
        <f t="shared" si="340"/>
        <v>12</v>
      </c>
      <c r="H1790">
        <f t="shared" si="340"/>
        <v>21700</v>
      </c>
      <c r="I1790">
        <f t="shared" si="305"/>
        <v>48700</v>
      </c>
      <c r="J1790">
        <f t="shared" si="341"/>
        <v>44.499999999999993</v>
      </c>
      <c r="K1790">
        <f t="shared" si="341"/>
        <v>11.600000000000001</v>
      </c>
      <c r="L1790">
        <f t="shared" si="341"/>
        <v>21200</v>
      </c>
      <c r="M1790">
        <f t="shared" si="306"/>
        <v>47100</v>
      </c>
      <c r="N1790">
        <f t="shared" si="342"/>
        <v>45.2</v>
      </c>
      <c r="O1790">
        <f t="shared" si="342"/>
        <v>18.7</v>
      </c>
      <c r="P1790">
        <f t="shared" si="342"/>
        <v>19900</v>
      </c>
      <c r="Q1790">
        <f t="shared" si="307"/>
        <v>50100</v>
      </c>
      <c r="R1790">
        <f t="shared" si="343"/>
        <v>39.700000000000003</v>
      </c>
      <c r="S1790">
        <f t="shared" si="343"/>
        <v>14.3</v>
      </c>
      <c r="T1790">
        <f t="shared" si="343"/>
        <v>25000</v>
      </c>
      <c r="U1790">
        <f t="shared" si="308"/>
        <v>52900</v>
      </c>
      <c r="V1790">
        <f t="shared" si="344"/>
        <v>47.1</v>
      </c>
      <c r="W1790">
        <f t="shared" si="344"/>
        <v>18.600000000000001</v>
      </c>
      <c r="X1790">
        <f t="shared" si="344"/>
        <v>22600</v>
      </c>
      <c r="Y1790">
        <f t="shared" si="309"/>
        <v>48900</v>
      </c>
      <c r="Z1790">
        <f t="shared" si="345"/>
        <v>46.3</v>
      </c>
      <c r="AA1790">
        <f t="shared" si="345"/>
        <v>21.1</v>
      </c>
      <c r="AB1790">
        <f t="shared" si="345"/>
        <v>25600</v>
      </c>
      <c r="AC1790">
        <f t="shared" si="310"/>
        <v>49000</v>
      </c>
      <c r="AD1790">
        <f t="shared" si="346"/>
        <v>52.2</v>
      </c>
      <c r="AE1790">
        <f t="shared" si="346"/>
        <v>22.700000000000003</v>
      </c>
      <c r="AF1790">
        <f t="shared" si="346"/>
        <v>21000</v>
      </c>
      <c r="AG1790">
        <f t="shared" si="311"/>
        <v>50000</v>
      </c>
      <c r="AH1790">
        <f t="shared" si="347"/>
        <v>42</v>
      </c>
      <c r="AI1790">
        <f t="shared" si="347"/>
        <v>22.5</v>
      </c>
      <c r="AJ1790">
        <f t="shared" si="347"/>
        <v>23700</v>
      </c>
      <c r="AK1790">
        <f t="shared" si="312"/>
        <v>47700</v>
      </c>
      <c r="AL1790">
        <f t="shared" si="348"/>
        <v>49.4</v>
      </c>
      <c r="AM1790">
        <f t="shared" si="348"/>
        <v>24.2</v>
      </c>
      <c r="AN1790">
        <f t="shared" si="348"/>
        <v>26800</v>
      </c>
      <c r="AO1790">
        <f t="shared" si="313"/>
        <v>52900</v>
      </c>
      <c r="AP1790">
        <f t="shared" si="349"/>
        <v>50.6</v>
      </c>
      <c r="AQ1790">
        <f t="shared" si="349"/>
        <v>21.6</v>
      </c>
      <c r="AR1790">
        <f t="shared" si="349"/>
        <v>25000</v>
      </c>
      <c r="AS1790">
        <f t="shared" si="314"/>
        <v>46600</v>
      </c>
      <c r="AT1790">
        <f t="shared" si="350"/>
        <v>53.699999999999996</v>
      </c>
      <c r="AU1790">
        <f t="shared" si="350"/>
        <v>20.8</v>
      </c>
      <c r="AV1790">
        <f t="shared" si="350"/>
        <v>27300</v>
      </c>
      <c r="AW1790">
        <f t="shared" si="315"/>
        <v>50400</v>
      </c>
      <c r="AX1790">
        <f t="shared" si="351"/>
        <v>53.999999999999993</v>
      </c>
      <c r="AY1790">
        <f t="shared" si="351"/>
        <v>23.900000000000002</v>
      </c>
      <c r="AZ1790">
        <f t="shared" si="351"/>
        <v>27900</v>
      </c>
      <c r="BA1790">
        <f t="shared" si="316"/>
        <v>56200</v>
      </c>
      <c r="BB1790">
        <f t="shared" si="352"/>
        <v>49.600000000000009</v>
      </c>
      <c r="BC1790">
        <f t="shared" si="352"/>
        <v>21</v>
      </c>
      <c r="BD1790">
        <f t="shared" si="352"/>
        <v>27200</v>
      </c>
      <c r="BE1790">
        <f t="shared" si="317"/>
        <v>53400</v>
      </c>
      <c r="BF1790">
        <f t="shared" si="353"/>
        <v>50.699999999999996</v>
      </c>
      <c r="BG1790">
        <f t="shared" si="353"/>
        <v>18.5</v>
      </c>
      <c r="BH1790">
        <f t="shared" si="353"/>
        <v>30100</v>
      </c>
      <c r="BI1790">
        <f t="shared" si="318"/>
        <v>58100</v>
      </c>
      <c r="BJ1790">
        <f t="shared" si="354"/>
        <v>51.7</v>
      </c>
      <c r="BK1790">
        <f t="shared" si="354"/>
        <v>22.8</v>
      </c>
      <c r="BL1790">
        <f t="shared" si="354"/>
        <v>28500</v>
      </c>
      <c r="BM1790">
        <f t="shared" si="319"/>
        <v>51500</v>
      </c>
      <c r="BN1790">
        <f t="shared" si="355"/>
        <v>55.2</v>
      </c>
      <c r="BO1790">
        <f t="shared" si="355"/>
        <v>25.1</v>
      </c>
      <c r="BP1790">
        <f t="shared" si="355"/>
        <v>24200</v>
      </c>
      <c r="BQ1790">
        <f t="shared" si="320"/>
        <v>51700</v>
      </c>
      <c r="BR1790">
        <f t="shared" si="356"/>
        <v>46.8</v>
      </c>
      <c r="BS1790">
        <f t="shared" si="356"/>
        <v>14.6</v>
      </c>
      <c r="BT1790">
        <f t="shared" si="356"/>
        <v>27600</v>
      </c>
      <c r="BU1790">
        <f t="shared" si="321"/>
        <v>49200</v>
      </c>
      <c r="BV1790">
        <f t="shared" si="322"/>
        <v>56.099999999999994</v>
      </c>
    </row>
    <row r="1791" spans="1:74" x14ac:dyDescent="0.3">
      <c r="A1791" t="s">
        <v>402</v>
      </c>
      <c r="B1791" t="str">
        <f>VLOOKUP(A1791,'class and classification'!$A$1:$B$338,2,FALSE)</f>
        <v>Predominantly Urban</v>
      </c>
      <c r="C1791" t="str">
        <f>VLOOKUP(A1791,'class and classification'!$A$1:$C$338,3,FALSE)</f>
        <v>SD</v>
      </c>
      <c r="D1791">
        <f t="shared" si="303"/>
        <v>23000</v>
      </c>
      <c r="E1791">
        <f t="shared" si="304"/>
        <v>47800</v>
      </c>
      <c r="F1791">
        <f t="shared" si="340"/>
        <v>48.199999999999996</v>
      </c>
      <c r="G1791">
        <f t="shared" si="340"/>
        <v>12.5</v>
      </c>
      <c r="H1791">
        <f t="shared" si="340"/>
        <v>24200</v>
      </c>
      <c r="I1791">
        <f t="shared" si="305"/>
        <v>47400</v>
      </c>
      <c r="J1791">
        <f t="shared" si="341"/>
        <v>51</v>
      </c>
      <c r="K1791">
        <f t="shared" si="341"/>
        <v>13.9</v>
      </c>
      <c r="L1791">
        <f t="shared" si="341"/>
        <v>23300</v>
      </c>
      <c r="M1791">
        <f t="shared" si="306"/>
        <v>49900</v>
      </c>
      <c r="N1791">
        <f t="shared" si="342"/>
        <v>46.7</v>
      </c>
      <c r="O1791">
        <f t="shared" si="342"/>
        <v>19</v>
      </c>
      <c r="P1791">
        <f t="shared" si="342"/>
        <v>20200</v>
      </c>
      <c r="Q1791">
        <f t="shared" si="307"/>
        <v>45500</v>
      </c>
      <c r="R1791">
        <f t="shared" si="343"/>
        <v>44.4</v>
      </c>
      <c r="S1791">
        <f t="shared" si="343"/>
        <v>16.899999999999999</v>
      </c>
      <c r="T1791">
        <f t="shared" si="343"/>
        <v>25400</v>
      </c>
      <c r="U1791">
        <f t="shared" si="308"/>
        <v>48400</v>
      </c>
      <c r="V1791">
        <f t="shared" si="344"/>
        <v>52.599999999999994</v>
      </c>
      <c r="W1791">
        <f t="shared" si="344"/>
        <v>24.7</v>
      </c>
      <c r="X1791">
        <f t="shared" si="344"/>
        <v>25200</v>
      </c>
      <c r="Y1791">
        <f t="shared" si="309"/>
        <v>49100</v>
      </c>
      <c r="Z1791">
        <f t="shared" si="345"/>
        <v>51.4</v>
      </c>
      <c r="AA1791">
        <f t="shared" si="345"/>
        <v>22.4</v>
      </c>
      <c r="AB1791">
        <f t="shared" si="345"/>
        <v>24600</v>
      </c>
      <c r="AC1791">
        <f t="shared" si="310"/>
        <v>50200</v>
      </c>
      <c r="AD1791">
        <f t="shared" si="346"/>
        <v>48.900000000000006</v>
      </c>
      <c r="AE1791">
        <f t="shared" si="346"/>
        <v>20.3</v>
      </c>
      <c r="AF1791">
        <f t="shared" si="346"/>
        <v>22700</v>
      </c>
      <c r="AG1791">
        <f t="shared" si="311"/>
        <v>43400</v>
      </c>
      <c r="AH1791">
        <f t="shared" si="347"/>
        <v>52.5</v>
      </c>
      <c r="AI1791">
        <f t="shared" si="347"/>
        <v>22.5</v>
      </c>
      <c r="AJ1791">
        <f t="shared" si="347"/>
        <v>23300</v>
      </c>
      <c r="AK1791">
        <f t="shared" si="312"/>
        <v>43300</v>
      </c>
      <c r="AL1791">
        <f t="shared" si="348"/>
        <v>53.8</v>
      </c>
      <c r="AM1791">
        <f t="shared" si="348"/>
        <v>22.5</v>
      </c>
      <c r="AN1791">
        <f t="shared" si="348"/>
        <v>27400</v>
      </c>
      <c r="AO1791">
        <f t="shared" si="313"/>
        <v>48100</v>
      </c>
      <c r="AP1791">
        <f t="shared" si="349"/>
        <v>56.900000000000006</v>
      </c>
      <c r="AQ1791">
        <f t="shared" si="349"/>
        <v>17.2</v>
      </c>
      <c r="AR1791">
        <f t="shared" si="349"/>
        <v>24500</v>
      </c>
      <c r="AS1791">
        <f t="shared" si="314"/>
        <v>49500</v>
      </c>
      <c r="AT1791">
        <f t="shared" si="350"/>
        <v>49.6</v>
      </c>
      <c r="AU1791">
        <f t="shared" si="350"/>
        <v>21.3</v>
      </c>
      <c r="AV1791">
        <f t="shared" si="350"/>
        <v>23900</v>
      </c>
      <c r="AW1791">
        <f t="shared" si="315"/>
        <v>46600</v>
      </c>
      <c r="AX1791">
        <f t="shared" si="351"/>
        <v>51.199999999999996</v>
      </c>
      <c r="AY1791">
        <f t="shared" si="351"/>
        <v>18.3</v>
      </c>
      <c r="AZ1791">
        <f t="shared" si="351"/>
        <v>22800</v>
      </c>
      <c r="BA1791">
        <f t="shared" si="316"/>
        <v>43100</v>
      </c>
      <c r="BB1791">
        <f t="shared" si="352"/>
        <v>52.899999999999991</v>
      </c>
      <c r="BC1791">
        <f t="shared" si="352"/>
        <v>0</v>
      </c>
      <c r="BD1791">
        <f t="shared" si="352"/>
        <v>25800</v>
      </c>
      <c r="BE1791">
        <f t="shared" si="317"/>
        <v>49800</v>
      </c>
      <c r="BF1791">
        <f t="shared" si="353"/>
        <v>51.8</v>
      </c>
      <c r="BG1791">
        <f t="shared" si="353"/>
        <v>8.8000000000000007</v>
      </c>
      <c r="BH1791">
        <f t="shared" si="353"/>
        <v>29900</v>
      </c>
      <c r="BI1791">
        <f t="shared" si="318"/>
        <v>55700</v>
      </c>
      <c r="BJ1791">
        <f t="shared" si="354"/>
        <v>53.800000000000004</v>
      </c>
      <c r="BK1791">
        <f t="shared" si="354"/>
        <v>16.600000000000001</v>
      </c>
      <c r="BL1791">
        <f t="shared" si="354"/>
        <v>25800</v>
      </c>
      <c r="BM1791">
        <f t="shared" si="319"/>
        <v>53400</v>
      </c>
      <c r="BN1791">
        <f t="shared" si="355"/>
        <v>48.3</v>
      </c>
      <c r="BO1791">
        <f t="shared" si="355"/>
        <v>9.8000000000000007</v>
      </c>
      <c r="BP1791">
        <f t="shared" si="355"/>
        <v>27400</v>
      </c>
      <c r="BQ1791">
        <f t="shared" si="320"/>
        <v>56600</v>
      </c>
      <c r="BR1791">
        <f t="shared" si="356"/>
        <v>48.5</v>
      </c>
      <c r="BS1791">
        <f t="shared" si="356"/>
        <v>16.100000000000001</v>
      </c>
      <c r="BT1791">
        <f t="shared" si="356"/>
        <v>11700</v>
      </c>
      <c r="BU1791">
        <f t="shared" si="321"/>
        <v>56200</v>
      </c>
      <c r="BV1791">
        <f t="shared" si="322"/>
        <v>20.799999999999997</v>
      </c>
    </row>
    <row r="1792" spans="1:74" x14ac:dyDescent="0.3">
      <c r="A1792" t="s">
        <v>403</v>
      </c>
      <c r="B1792" t="str">
        <f>VLOOKUP(A1792,'class and classification'!$A$1:$B$338,2,FALSE)</f>
        <v>Urban with Significant Rural</v>
      </c>
      <c r="C1792" t="str">
        <f>VLOOKUP(A1792,'class and classification'!$A$1:$C$338,3,FALSE)</f>
        <v>SD</v>
      </c>
      <c r="D1792">
        <f t="shared" si="303"/>
        <v>38200</v>
      </c>
      <c r="E1792">
        <f t="shared" si="304"/>
        <v>73100</v>
      </c>
      <c r="F1792">
        <f t="shared" si="340"/>
        <v>52.400000000000006</v>
      </c>
      <c r="G1792">
        <f t="shared" si="340"/>
        <v>12.700000000000001</v>
      </c>
      <c r="H1792">
        <f t="shared" si="340"/>
        <v>35900</v>
      </c>
      <c r="I1792">
        <f t="shared" si="305"/>
        <v>69800</v>
      </c>
      <c r="J1792">
        <f t="shared" si="341"/>
        <v>51.5</v>
      </c>
      <c r="K1792">
        <f t="shared" si="341"/>
        <v>13.9</v>
      </c>
      <c r="L1792">
        <f t="shared" si="341"/>
        <v>41000</v>
      </c>
      <c r="M1792">
        <f t="shared" si="306"/>
        <v>69900</v>
      </c>
      <c r="N1792">
        <f t="shared" si="342"/>
        <v>58.600000000000009</v>
      </c>
      <c r="O1792">
        <f t="shared" si="342"/>
        <v>18.8</v>
      </c>
      <c r="P1792">
        <f t="shared" si="342"/>
        <v>39800</v>
      </c>
      <c r="Q1792">
        <f t="shared" si="307"/>
        <v>71000</v>
      </c>
      <c r="R1792">
        <f t="shared" si="343"/>
        <v>56.099999999999994</v>
      </c>
      <c r="S1792">
        <f t="shared" si="343"/>
        <v>19.399999999999999</v>
      </c>
      <c r="T1792">
        <f t="shared" si="343"/>
        <v>36100</v>
      </c>
      <c r="U1792">
        <f t="shared" si="308"/>
        <v>68700</v>
      </c>
      <c r="V1792">
        <f t="shared" si="344"/>
        <v>52.6</v>
      </c>
      <c r="W1792">
        <f t="shared" si="344"/>
        <v>19.8</v>
      </c>
      <c r="X1792">
        <f t="shared" si="344"/>
        <v>40200</v>
      </c>
      <c r="Y1792">
        <f t="shared" si="309"/>
        <v>75300</v>
      </c>
      <c r="Z1792">
        <f t="shared" si="345"/>
        <v>53.2</v>
      </c>
      <c r="AA1792">
        <f t="shared" si="345"/>
        <v>18.2</v>
      </c>
      <c r="AB1792">
        <f t="shared" si="345"/>
        <v>45500</v>
      </c>
      <c r="AC1792">
        <f t="shared" si="310"/>
        <v>80900</v>
      </c>
      <c r="AD1792">
        <f t="shared" si="346"/>
        <v>56.4</v>
      </c>
      <c r="AE1792">
        <f t="shared" si="346"/>
        <v>20.7</v>
      </c>
      <c r="AF1792">
        <f t="shared" si="346"/>
        <v>47700</v>
      </c>
      <c r="AG1792">
        <f t="shared" si="311"/>
        <v>81600</v>
      </c>
      <c r="AH1792">
        <f t="shared" si="347"/>
        <v>58.5</v>
      </c>
      <c r="AI1792">
        <f t="shared" si="347"/>
        <v>19.600000000000001</v>
      </c>
      <c r="AJ1792">
        <f t="shared" si="347"/>
        <v>44100</v>
      </c>
      <c r="AK1792">
        <f t="shared" si="312"/>
        <v>78600</v>
      </c>
      <c r="AL1792">
        <f t="shared" si="348"/>
        <v>56</v>
      </c>
      <c r="AM1792">
        <f t="shared" si="348"/>
        <v>19.8</v>
      </c>
      <c r="AN1792">
        <f t="shared" si="348"/>
        <v>41300</v>
      </c>
      <c r="AO1792">
        <f t="shared" si="313"/>
        <v>80700</v>
      </c>
      <c r="AP1792">
        <f t="shared" si="349"/>
        <v>51.199999999999996</v>
      </c>
      <c r="AQ1792">
        <f t="shared" si="349"/>
        <v>19</v>
      </c>
      <c r="AR1792">
        <f t="shared" si="349"/>
        <v>47300</v>
      </c>
      <c r="AS1792">
        <f t="shared" si="314"/>
        <v>79600</v>
      </c>
      <c r="AT1792">
        <f t="shared" si="350"/>
        <v>59.5</v>
      </c>
      <c r="AU1792">
        <f t="shared" si="350"/>
        <v>20.6</v>
      </c>
      <c r="AV1792">
        <f t="shared" si="350"/>
        <v>45800</v>
      </c>
      <c r="AW1792">
        <f t="shared" si="315"/>
        <v>85400</v>
      </c>
      <c r="AX1792">
        <f t="shared" si="351"/>
        <v>53.6</v>
      </c>
      <c r="AY1792">
        <f t="shared" si="351"/>
        <v>17.899999999999999</v>
      </c>
      <c r="AZ1792">
        <f t="shared" si="351"/>
        <v>44800</v>
      </c>
      <c r="BA1792">
        <f t="shared" si="316"/>
        <v>76300</v>
      </c>
      <c r="BB1792">
        <f t="shared" si="352"/>
        <v>58.7</v>
      </c>
      <c r="BC1792">
        <f t="shared" si="352"/>
        <v>21.1</v>
      </c>
      <c r="BD1792">
        <f t="shared" si="352"/>
        <v>48800</v>
      </c>
      <c r="BE1792">
        <f t="shared" si="317"/>
        <v>80800</v>
      </c>
      <c r="BF1792">
        <f t="shared" si="353"/>
        <v>60.400000000000006</v>
      </c>
      <c r="BG1792">
        <f t="shared" si="353"/>
        <v>23.2</v>
      </c>
      <c r="BH1792">
        <f t="shared" si="353"/>
        <v>53200</v>
      </c>
      <c r="BI1792">
        <f t="shared" si="318"/>
        <v>88000</v>
      </c>
      <c r="BJ1792">
        <f t="shared" si="354"/>
        <v>60.3</v>
      </c>
      <c r="BK1792">
        <f t="shared" si="354"/>
        <v>24.799999999999997</v>
      </c>
      <c r="BL1792">
        <f t="shared" si="354"/>
        <v>53500</v>
      </c>
      <c r="BM1792">
        <f t="shared" si="319"/>
        <v>88000</v>
      </c>
      <c r="BN1792">
        <f t="shared" si="355"/>
        <v>60.9</v>
      </c>
      <c r="BO1792">
        <f t="shared" si="355"/>
        <v>21.6</v>
      </c>
      <c r="BP1792">
        <f t="shared" si="355"/>
        <v>52800</v>
      </c>
      <c r="BQ1792">
        <f t="shared" si="320"/>
        <v>89200</v>
      </c>
      <c r="BR1792">
        <f t="shared" si="356"/>
        <v>59.199999999999996</v>
      </c>
      <c r="BS1792">
        <f t="shared" si="356"/>
        <v>23.7</v>
      </c>
      <c r="BT1792">
        <f t="shared" si="356"/>
        <v>45100</v>
      </c>
      <c r="BU1792">
        <f t="shared" si="321"/>
        <v>87700</v>
      </c>
      <c r="BV1792">
        <f t="shared" si="322"/>
        <v>51.500000000000007</v>
      </c>
    </row>
    <row r="1793" spans="1:74" x14ac:dyDescent="0.3">
      <c r="A1793" t="s">
        <v>404</v>
      </c>
      <c r="B1793" t="str">
        <f>VLOOKUP(A1793,'class and classification'!$A$1:$B$338,2,FALSE)</f>
        <v>Predominantly Rural</v>
      </c>
      <c r="C1793" t="str">
        <f>VLOOKUP(A1793,'class and classification'!$A$1:$C$338,3,FALSE)</f>
        <v>SD</v>
      </c>
      <c r="D1793">
        <f t="shared" si="303"/>
        <v>30900</v>
      </c>
      <c r="E1793">
        <f t="shared" si="304"/>
        <v>51900</v>
      </c>
      <c r="F1793">
        <f t="shared" si="340"/>
        <v>59.5</v>
      </c>
      <c r="G1793">
        <f t="shared" si="340"/>
        <v>12.8</v>
      </c>
      <c r="H1793">
        <f t="shared" si="340"/>
        <v>28300</v>
      </c>
      <c r="I1793">
        <f t="shared" si="305"/>
        <v>53500</v>
      </c>
      <c r="J1793">
        <f t="shared" si="341"/>
        <v>53</v>
      </c>
      <c r="K1793">
        <f t="shared" si="341"/>
        <v>13.5</v>
      </c>
      <c r="L1793">
        <f t="shared" si="341"/>
        <v>27700</v>
      </c>
      <c r="M1793">
        <f t="shared" si="306"/>
        <v>55700</v>
      </c>
      <c r="N1793">
        <f t="shared" si="342"/>
        <v>50</v>
      </c>
      <c r="O1793">
        <f t="shared" si="342"/>
        <v>20.200000000000003</v>
      </c>
      <c r="P1793">
        <f t="shared" si="342"/>
        <v>34100</v>
      </c>
      <c r="Q1793">
        <f t="shared" si="307"/>
        <v>61300</v>
      </c>
      <c r="R1793">
        <f t="shared" si="343"/>
        <v>55.7</v>
      </c>
      <c r="S1793">
        <f t="shared" si="343"/>
        <v>20.9</v>
      </c>
      <c r="T1793">
        <f t="shared" si="343"/>
        <v>30700</v>
      </c>
      <c r="U1793">
        <f t="shared" si="308"/>
        <v>51000</v>
      </c>
      <c r="V1793">
        <f t="shared" si="344"/>
        <v>60.2</v>
      </c>
      <c r="W1793">
        <f t="shared" si="344"/>
        <v>23.9</v>
      </c>
      <c r="X1793">
        <f t="shared" si="344"/>
        <v>37600</v>
      </c>
      <c r="Y1793">
        <f t="shared" si="309"/>
        <v>55300</v>
      </c>
      <c r="Z1793">
        <f t="shared" si="345"/>
        <v>68.099999999999994</v>
      </c>
      <c r="AA1793">
        <f t="shared" si="345"/>
        <v>26.6</v>
      </c>
      <c r="AB1793">
        <f t="shared" si="345"/>
        <v>33400</v>
      </c>
      <c r="AC1793">
        <f t="shared" si="310"/>
        <v>51100</v>
      </c>
      <c r="AD1793">
        <f t="shared" si="346"/>
        <v>65.5</v>
      </c>
      <c r="AE1793">
        <f t="shared" si="346"/>
        <v>22.9</v>
      </c>
      <c r="AF1793">
        <f t="shared" si="346"/>
        <v>36600</v>
      </c>
      <c r="AG1793">
        <f t="shared" si="311"/>
        <v>57400</v>
      </c>
      <c r="AH1793">
        <f t="shared" si="347"/>
        <v>63.699999999999996</v>
      </c>
      <c r="AI1793">
        <f t="shared" si="347"/>
        <v>20.6</v>
      </c>
      <c r="AJ1793">
        <f t="shared" si="347"/>
        <v>33300</v>
      </c>
      <c r="AK1793">
        <f t="shared" si="312"/>
        <v>56100</v>
      </c>
      <c r="AL1793">
        <f t="shared" si="348"/>
        <v>59.5</v>
      </c>
      <c r="AM1793">
        <f t="shared" si="348"/>
        <v>19.399999999999999</v>
      </c>
      <c r="AN1793">
        <f t="shared" si="348"/>
        <v>34600</v>
      </c>
      <c r="AO1793">
        <f t="shared" si="313"/>
        <v>56400</v>
      </c>
      <c r="AP1793">
        <f t="shared" si="349"/>
        <v>61.099999999999994</v>
      </c>
      <c r="AQ1793">
        <f t="shared" si="349"/>
        <v>25.9</v>
      </c>
      <c r="AR1793">
        <f t="shared" si="349"/>
        <v>36400</v>
      </c>
      <c r="AS1793">
        <f t="shared" si="314"/>
        <v>55800</v>
      </c>
      <c r="AT1793">
        <f t="shared" si="350"/>
        <v>65.2</v>
      </c>
      <c r="AU1793">
        <f t="shared" si="350"/>
        <v>29.400000000000002</v>
      </c>
      <c r="AV1793">
        <f t="shared" si="350"/>
        <v>35600</v>
      </c>
      <c r="AW1793">
        <f t="shared" si="315"/>
        <v>55000</v>
      </c>
      <c r="AX1793">
        <f t="shared" si="351"/>
        <v>64.7</v>
      </c>
      <c r="AY1793">
        <f t="shared" si="351"/>
        <v>23.8</v>
      </c>
      <c r="AZ1793">
        <f t="shared" si="351"/>
        <v>25700</v>
      </c>
      <c r="BA1793">
        <f t="shared" si="316"/>
        <v>51900</v>
      </c>
      <c r="BB1793">
        <f t="shared" si="352"/>
        <v>49.3</v>
      </c>
      <c r="BC1793">
        <f t="shared" si="352"/>
        <v>21.700000000000003</v>
      </c>
      <c r="BD1793">
        <f t="shared" si="352"/>
        <v>35200</v>
      </c>
      <c r="BE1793">
        <f t="shared" si="317"/>
        <v>55200</v>
      </c>
      <c r="BF1793">
        <f t="shared" si="353"/>
        <v>63.6</v>
      </c>
      <c r="BG1793">
        <f t="shared" si="353"/>
        <v>24.6</v>
      </c>
      <c r="BH1793">
        <f t="shared" si="353"/>
        <v>33100</v>
      </c>
      <c r="BI1793">
        <f t="shared" si="318"/>
        <v>53400</v>
      </c>
      <c r="BJ1793">
        <f t="shared" si="354"/>
        <v>61.9</v>
      </c>
      <c r="BK1793">
        <f t="shared" si="354"/>
        <v>10.6</v>
      </c>
      <c r="BL1793">
        <f t="shared" si="354"/>
        <v>38500</v>
      </c>
      <c r="BM1793">
        <f t="shared" si="319"/>
        <v>58600</v>
      </c>
      <c r="BN1793">
        <f t="shared" si="355"/>
        <v>65.7</v>
      </c>
      <c r="BO1793">
        <f t="shared" si="355"/>
        <v>19.8</v>
      </c>
      <c r="BP1793">
        <f t="shared" si="355"/>
        <v>35100</v>
      </c>
      <c r="BQ1793">
        <f t="shared" si="320"/>
        <v>55500</v>
      </c>
      <c r="BR1793">
        <f t="shared" si="356"/>
        <v>63.2</v>
      </c>
      <c r="BS1793">
        <f t="shared" si="356"/>
        <v>23.4</v>
      </c>
      <c r="BT1793">
        <f t="shared" si="356"/>
        <v>37000</v>
      </c>
      <c r="BU1793">
        <f t="shared" si="321"/>
        <v>52400</v>
      </c>
      <c r="BV1793">
        <f t="shared" si="322"/>
        <v>70.599999999999994</v>
      </c>
    </row>
    <row r="1794" spans="1:74" x14ac:dyDescent="0.3">
      <c r="A1794" t="s">
        <v>405</v>
      </c>
      <c r="B1794" t="str">
        <f>VLOOKUP(A1794,'class and classification'!$A$1:$B$338,2,FALSE)</f>
        <v>Urban with Significant Rural</v>
      </c>
      <c r="C1794" t="str">
        <f>VLOOKUP(A1794,'class and classification'!$A$1:$C$338,3,FALSE)</f>
        <v>SD</v>
      </c>
      <c r="D1794">
        <f t="shared" si="303"/>
        <v>21100</v>
      </c>
      <c r="E1794">
        <f t="shared" si="304"/>
        <v>44600</v>
      </c>
      <c r="F1794">
        <f t="shared" si="340"/>
        <v>47.400000000000006</v>
      </c>
      <c r="G1794">
        <f t="shared" si="340"/>
        <v>12.2</v>
      </c>
      <c r="H1794">
        <f t="shared" si="340"/>
        <v>23300</v>
      </c>
      <c r="I1794">
        <f t="shared" si="305"/>
        <v>47300</v>
      </c>
      <c r="J1794">
        <f t="shared" si="341"/>
        <v>49.199999999999996</v>
      </c>
      <c r="K1794">
        <f t="shared" si="341"/>
        <v>12.600000000000001</v>
      </c>
      <c r="L1794">
        <f t="shared" si="341"/>
        <v>25600</v>
      </c>
      <c r="M1794">
        <f t="shared" si="306"/>
        <v>46900</v>
      </c>
      <c r="N1794">
        <f t="shared" si="342"/>
        <v>54.400000000000006</v>
      </c>
      <c r="O1794">
        <f t="shared" si="342"/>
        <v>21.200000000000003</v>
      </c>
      <c r="P1794">
        <f t="shared" si="342"/>
        <v>25400</v>
      </c>
      <c r="Q1794">
        <f t="shared" si="307"/>
        <v>49100</v>
      </c>
      <c r="R1794">
        <f t="shared" si="343"/>
        <v>51.7</v>
      </c>
      <c r="S1794">
        <f t="shared" si="343"/>
        <v>19.5</v>
      </c>
      <c r="T1794">
        <f t="shared" si="343"/>
        <v>27500</v>
      </c>
      <c r="U1794">
        <f t="shared" si="308"/>
        <v>48900</v>
      </c>
      <c r="V1794">
        <f t="shared" si="344"/>
        <v>56.2</v>
      </c>
      <c r="W1794">
        <f t="shared" si="344"/>
        <v>23</v>
      </c>
      <c r="X1794">
        <f t="shared" si="344"/>
        <v>24000</v>
      </c>
      <c r="Y1794">
        <f t="shared" si="309"/>
        <v>48000</v>
      </c>
      <c r="Z1794">
        <f t="shared" si="345"/>
        <v>50.099999999999994</v>
      </c>
      <c r="AA1794">
        <f t="shared" si="345"/>
        <v>23</v>
      </c>
      <c r="AB1794">
        <f t="shared" si="345"/>
        <v>17200</v>
      </c>
      <c r="AC1794">
        <f t="shared" si="310"/>
        <v>45500</v>
      </c>
      <c r="AD1794">
        <f t="shared" si="346"/>
        <v>37.9</v>
      </c>
      <c r="AE1794">
        <f t="shared" si="346"/>
        <v>16.399999999999999</v>
      </c>
      <c r="AF1794">
        <f t="shared" si="346"/>
        <v>25200</v>
      </c>
      <c r="AG1794">
        <f t="shared" si="311"/>
        <v>50200</v>
      </c>
      <c r="AH1794">
        <f t="shared" si="347"/>
        <v>50.099999999999994</v>
      </c>
      <c r="AI1794">
        <f t="shared" si="347"/>
        <v>22.6</v>
      </c>
      <c r="AJ1794">
        <f t="shared" si="347"/>
        <v>25100</v>
      </c>
      <c r="AK1794">
        <f t="shared" si="312"/>
        <v>50900</v>
      </c>
      <c r="AL1794">
        <f t="shared" si="348"/>
        <v>49.2</v>
      </c>
      <c r="AM1794">
        <f t="shared" si="348"/>
        <v>22.1</v>
      </c>
      <c r="AN1794">
        <f t="shared" si="348"/>
        <v>25700</v>
      </c>
      <c r="AO1794">
        <f t="shared" si="313"/>
        <v>48400</v>
      </c>
      <c r="AP1794">
        <f t="shared" si="349"/>
        <v>52.8</v>
      </c>
      <c r="AQ1794">
        <f t="shared" si="349"/>
        <v>22</v>
      </c>
      <c r="AR1794">
        <f t="shared" si="349"/>
        <v>29000</v>
      </c>
      <c r="AS1794">
        <f t="shared" si="314"/>
        <v>54200</v>
      </c>
      <c r="AT1794">
        <f t="shared" si="350"/>
        <v>53.7</v>
      </c>
      <c r="AU1794">
        <f t="shared" si="350"/>
        <v>23.500000000000004</v>
      </c>
      <c r="AV1794">
        <f t="shared" si="350"/>
        <v>26400</v>
      </c>
      <c r="AW1794">
        <f t="shared" si="315"/>
        <v>53900</v>
      </c>
      <c r="AX1794">
        <f t="shared" si="351"/>
        <v>48.9</v>
      </c>
      <c r="AY1794">
        <f t="shared" si="351"/>
        <v>23.6</v>
      </c>
      <c r="AZ1794">
        <f t="shared" si="351"/>
        <v>27900</v>
      </c>
      <c r="BA1794">
        <f t="shared" si="316"/>
        <v>51600</v>
      </c>
      <c r="BB1794">
        <f t="shared" si="352"/>
        <v>53.999999999999993</v>
      </c>
      <c r="BC1794">
        <f t="shared" si="352"/>
        <v>23.8</v>
      </c>
      <c r="BD1794">
        <f t="shared" si="352"/>
        <v>27900</v>
      </c>
      <c r="BE1794">
        <f t="shared" si="317"/>
        <v>52400</v>
      </c>
      <c r="BF1794">
        <f t="shared" si="353"/>
        <v>53.4</v>
      </c>
      <c r="BG1794">
        <f t="shared" si="353"/>
        <v>25.700000000000003</v>
      </c>
      <c r="BH1794">
        <f t="shared" si="353"/>
        <v>23900</v>
      </c>
      <c r="BI1794">
        <f t="shared" si="318"/>
        <v>48300</v>
      </c>
      <c r="BJ1794">
        <f t="shared" si="354"/>
        <v>49.5</v>
      </c>
      <c r="BK1794">
        <f t="shared" si="354"/>
        <v>24.299999999999997</v>
      </c>
      <c r="BL1794">
        <f t="shared" si="354"/>
        <v>27200</v>
      </c>
      <c r="BM1794">
        <f t="shared" si="319"/>
        <v>55400</v>
      </c>
      <c r="BN1794">
        <f t="shared" si="355"/>
        <v>49</v>
      </c>
      <c r="BO1794">
        <f t="shared" si="355"/>
        <v>20.599999999999998</v>
      </c>
      <c r="BP1794">
        <f t="shared" si="355"/>
        <v>33000</v>
      </c>
      <c r="BQ1794">
        <f t="shared" si="320"/>
        <v>52900</v>
      </c>
      <c r="BR1794">
        <f t="shared" si="356"/>
        <v>62.3</v>
      </c>
      <c r="BS1794">
        <f t="shared" si="356"/>
        <v>29.1</v>
      </c>
      <c r="BT1794">
        <f t="shared" si="356"/>
        <v>29400</v>
      </c>
      <c r="BU1794">
        <f t="shared" si="321"/>
        <v>47800</v>
      </c>
      <c r="BV1794">
        <f t="shared" si="322"/>
        <v>61.300000000000004</v>
      </c>
    </row>
    <row r="1795" spans="1:74" x14ac:dyDescent="0.3">
      <c r="A1795" t="s">
        <v>406</v>
      </c>
      <c r="B1795" t="str">
        <f>VLOOKUP(A1795,'class and classification'!$A$1:$B$338,2,FALSE)</f>
        <v>Predominantly Rural</v>
      </c>
      <c r="C1795" t="str">
        <f>VLOOKUP(A1795,'class and classification'!$A$1:$C$338,3,FALSE)</f>
        <v>SD</v>
      </c>
      <c r="D1795">
        <f t="shared" si="303"/>
        <v>30400</v>
      </c>
      <c r="E1795">
        <f t="shared" si="304"/>
        <v>61900</v>
      </c>
      <c r="F1795">
        <f t="shared" si="340"/>
        <v>49</v>
      </c>
      <c r="G1795">
        <f t="shared" si="340"/>
        <v>13</v>
      </c>
      <c r="H1795">
        <f t="shared" si="340"/>
        <v>30900</v>
      </c>
      <c r="I1795">
        <f t="shared" si="305"/>
        <v>62900</v>
      </c>
      <c r="J1795">
        <f t="shared" si="341"/>
        <v>49.2</v>
      </c>
      <c r="K1795">
        <f t="shared" si="341"/>
        <v>13.5</v>
      </c>
      <c r="L1795">
        <f t="shared" si="341"/>
        <v>29500</v>
      </c>
      <c r="M1795">
        <f t="shared" si="306"/>
        <v>60600</v>
      </c>
      <c r="N1795">
        <f t="shared" si="342"/>
        <v>48.7</v>
      </c>
      <c r="O1795">
        <f t="shared" si="342"/>
        <v>17.900000000000002</v>
      </c>
      <c r="P1795">
        <f t="shared" si="342"/>
        <v>29500</v>
      </c>
      <c r="Q1795">
        <f t="shared" si="307"/>
        <v>59200</v>
      </c>
      <c r="R1795">
        <f t="shared" si="343"/>
        <v>49.8</v>
      </c>
      <c r="S1795">
        <f t="shared" si="343"/>
        <v>17.5</v>
      </c>
      <c r="T1795">
        <f t="shared" si="343"/>
        <v>28200</v>
      </c>
      <c r="U1795">
        <f t="shared" si="308"/>
        <v>63000</v>
      </c>
      <c r="V1795">
        <f t="shared" si="344"/>
        <v>44.599999999999994</v>
      </c>
      <c r="W1795">
        <f t="shared" si="344"/>
        <v>16.700000000000003</v>
      </c>
      <c r="X1795">
        <f t="shared" si="344"/>
        <v>29200</v>
      </c>
      <c r="Y1795">
        <f t="shared" si="309"/>
        <v>58300</v>
      </c>
      <c r="Z1795">
        <f t="shared" si="345"/>
        <v>50.2</v>
      </c>
      <c r="AA1795">
        <f t="shared" si="345"/>
        <v>20.399999999999999</v>
      </c>
      <c r="AB1795">
        <f t="shared" si="345"/>
        <v>29300</v>
      </c>
      <c r="AC1795">
        <f t="shared" si="310"/>
        <v>60200</v>
      </c>
      <c r="AD1795">
        <f t="shared" si="346"/>
        <v>48.800000000000004</v>
      </c>
      <c r="AE1795">
        <f t="shared" si="346"/>
        <v>19.7</v>
      </c>
      <c r="AF1795">
        <f t="shared" si="346"/>
        <v>34300</v>
      </c>
      <c r="AG1795">
        <f t="shared" si="311"/>
        <v>64100</v>
      </c>
      <c r="AH1795">
        <f t="shared" si="347"/>
        <v>53.7</v>
      </c>
      <c r="AI1795">
        <f t="shared" si="347"/>
        <v>20.100000000000001</v>
      </c>
      <c r="AJ1795">
        <f t="shared" si="347"/>
        <v>30200</v>
      </c>
      <c r="AK1795">
        <f t="shared" si="312"/>
        <v>64300</v>
      </c>
      <c r="AL1795">
        <f t="shared" si="348"/>
        <v>47.2</v>
      </c>
      <c r="AM1795">
        <f t="shared" si="348"/>
        <v>18.600000000000001</v>
      </c>
      <c r="AN1795">
        <f t="shared" si="348"/>
        <v>34000</v>
      </c>
      <c r="AO1795">
        <f t="shared" si="313"/>
        <v>62900</v>
      </c>
      <c r="AP1795">
        <f t="shared" si="349"/>
        <v>53.900000000000006</v>
      </c>
      <c r="AQ1795">
        <f t="shared" si="349"/>
        <v>20.399999999999999</v>
      </c>
      <c r="AR1795">
        <f t="shared" si="349"/>
        <v>38600</v>
      </c>
      <c r="AS1795">
        <f t="shared" si="314"/>
        <v>69800</v>
      </c>
      <c r="AT1795">
        <f t="shared" si="350"/>
        <v>55.3</v>
      </c>
      <c r="AU1795">
        <f t="shared" si="350"/>
        <v>21.3</v>
      </c>
      <c r="AV1795">
        <f t="shared" si="350"/>
        <v>32200</v>
      </c>
      <c r="AW1795">
        <f t="shared" si="315"/>
        <v>65400</v>
      </c>
      <c r="AX1795">
        <f t="shared" si="351"/>
        <v>49.2</v>
      </c>
      <c r="AY1795">
        <f t="shared" si="351"/>
        <v>21</v>
      </c>
      <c r="AZ1795">
        <f t="shared" si="351"/>
        <v>34300</v>
      </c>
      <c r="BA1795">
        <f t="shared" si="316"/>
        <v>69300</v>
      </c>
      <c r="BB1795">
        <f t="shared" si="352"/>
        <v>49.499999999999993</v>
      </c>
      <c r="BC1795">
        <f t="shared" si="352"/>
        <v>22.2</v>
      </c>
      <c r="BD1795">
        <f t="shared" si="352"/>
        <v>35300</v>
      </c>
      <c r="BE1795">
        <f t="shared" si="317"/>
        <v>65900</v>
      </c>
      <c r="BF1795">
        <f t="shared" si="353"/>
        <v>53.5</v>
      </c>
      <c r="BG1795">
        <f t="shared" si="353"/>
        <v>24.400000000000002</v>
      </c>
      <c r="BH1795">
        <f t="shared" si="353"/>
        <v>32700</v>
      </c>
      <c r="BI1795">
        <f t="shared" si="318"/>
        <v>61200</v>
      </c>
      <c r="BJ1795">
        <f t="shared" si="354"/>
        <v>53.3</v>
      </c>
      <c r="BK1795">
        <f t="shared" si="354"/>
        <v>23.299999999999997</v>
      </c>
      <c r="BL1795">
        <f t="shared" si="354"/>
        <v>35300</v>
      </c>
      <c r="BM1795">
        <f t="shared" si="319"/>
        <v>64700</v>
      </c>
      <c r="BN1795">
        <f t="shared" si="355"/>
        <v>54.5</v>
      </c>
      <c r="BO1795">
        <f t="shared" si="355"/>
        <v>22.1</v>
      </c>
      <c r="BP1795">
        <f t="shared" si="355"/>
        <v>35000</v>
      </c>
      <c r="BQ1795">
        <f t="shared" si="320"/>
        <v>69900</v>
      </c>
      <c r="BR1795">
        <f t="shared" si="356"/>
        <v>50</v>
      </c>
      <c r="BS1795">
        <f t="shared" si="356"/>
        <v>18.5</v>
      </c>
      <c r="BT1795">
        <f t="shared" si="356"/>
        <v>43000</v>
      </c>
      <c r="BU1795">
        <f t="shared" si="321"/>
        <v>67600</v>
      </c>
      <c r="BV1795">
        <f t="shared" si="322"/>
        <v>63.7</v>
      </c>
    </row>
    <row r="1796" spans="1:74" x14ac:dyDescent="0.3">
      <c r="A1796" t="s">
        <v>407</v>
      </c>
      <c r="B1796" t="str">
        <f>VLOOKUP(A1796,'class and classification'!$A$1:$B$338,2,FALSE)</f>
        <v>Predominantly Urban</v>
      </c>
      <c r="C1796" t="str">
        <f>VLOOKUP(A1796,'class and classification'!$A$1:$C$338,3,FALSE)</f>
        <v>SD</v>
      </c>
      <c r="D1796">
        <f t="shared" si="303"/>
        <v>29500</v>
      </c>
      <c r="E1796">
        <f t="shared" si="304"/>
        <v>56000</v>
      </c>
      <c r="F1796">
        <f t="shared" si="340"/>
        <v>52.499999999999993</v>
      </c>
      <c r="G1796">
        <f t="shared" si="340"/>
        <v>13.2</v>
      </c>
      <c r="H1796">
        <f t="shared" si="340"/>
        <v>26700</v>
      </c>
      <c r="I1796">
        <f t="shared" si="305"/>
        <v>56800</v>
      </c>
      <c r="J1796">
        <f t="shared" si="341"/>
        <v>47.099999999999994</v>
      </c>
      <c r="K1796">
        <f t="shared" si="341"/>
        <v>11.000000000000002</v>
      </c>
      <c r="L1796">
        <f t="shared" si="341"/>
        <v>27000</v>
      </c>
      <c r="M1796">
        <f t="shared" si="306"/>
        <v>52400</v>
      </c>
      <c r="N1796">
        <f t="shared" si="342"/>
        <v>51.4</v>
      </c>
      <c r="O1796">
        <f t="shared" si="342"/>
        <v>20.8</v>
      </c>
      <c r="P1796">
        <f t="shared" si="342"/>
        <v>28600</v>
      </c>
      <c r="Q1796">
        <f t="shared" si="307"/>
        <v>49500</v>
      </c>
      <c r="R1796">
        <f t="shared" si="343"/>
        <v>57.800000000000004</v>
      </c>
      <c r="S1796">
        <f t="shared" si="343"/>
        <v>21.900000000000002</v>
      </c>
      <c r="T1796">
        <f t="shared" si="343"/>
        <v>27500</v>
      </c>
      <c r="U1796">
        <f t="shared" si="308"/>
        <v>57600</v>
      </c>
      <c r="V1796">
        <f t="shared" si="344"/>
        <v>47.6</v>
      </c>
      <c r="W1796">
        <f t="shared" si="344"/>
        <v>21</v>
      </c>
      <c r="X1796">
        <f t="shared" si="344"/>
        <v>27700</v>
      </c>
      <c r="Y1796">
        <f t="shared" si="309"/>
        <v>59700</v>
      </c>
      <c r="Z1796">
        <f t="shared" si="345"/>
        <v>46.3</v>
      </c>
      <c r="AA1796">
        <f t="shared" si="345"/>
        <v>19.5</v>
      </c>
      <c r="AB1796">
        <f t="shared" si="345"/>
        <v>26000</v>
      </c>
      <c r="AC1796">
        <f t="shared" si="310"/>
        <v>57000</v>
      </c>
      <c r="AD1796">
        <f t="shared" si="346"/>
        <v>45.6</v>
      </c>
      <c r="AE1796">
        <f t="shared" si="346"/>
        <v>16</v>
      </c>
      <c r="AF1796">
        <f t="shared" si="346"/>
        <v>26500</v>
      </c>
      <c r="AG1796">
        <f t="shared" si="311"/>
        <v>49200</v>
      </c>
      <c r="AH1796">
        <f t="shared" si="347"/>
        <v>53.5</v>
      </c>
      <c r="AI1796">
        <f t="shared" si="347"/>
        <v>24</v>
      </c>
      <c r="AJ1796">
        <f t="shared" si="347"/>
        <v>30000</v>
      </c>
      <c r="AK1796">
        <f t="shared" si="312"/>
        <v>51800</v>
      </c>
      <c r="AL1796">
        <f t="shared" si="348"/>
        <v>57.8</v>
      </c>
      <c r="AM1796">
        <f t="shared" si="348"/>
        <v>24.9</v>
      </c>
      <c r="AN1796">
        <f t="shared" si="348"/>
        <v>24200</v>
      </c>
      <c r="AO1796">
        <f t="shared" si="313"/>
        <v>54200</v>
      </c>
      <c r="AP1796">
        <f t="shared" si="349"/>
        <v>44.699999999999996</v>
      </c>
      <c r="AQ1796">
        <f t="shared" si="349"/>
        <v>20.5</v>
      </c>
      <c r="AR1796">
        <f t="shared" si="349"/>
        <v>24900</v>
      </c>
      <c r="AS1796">
        <f t="shared" si="314"/>
        <v>54400</v>
      </c>
      <c r="AT1796">
        <f t="shared" si="350"/>
        <v>45.7</v>
      </c>
      <c r="AU1796">
        <f t="shared" si="350"/>
        <v>18.200000000000003</v>
      </c>
      <c r="AV1796">
        <f t="shared" si="350"/>
        <v>29500</v>
      </c>
      <c r="AW1796">
        <f t="shared" si="315"/>
        <v>58800</v>
      </c>
      <c r="AX1796">
        <f t="shared" si="351"/>
        <v>50.2</v>
      </c>
      <c r="AY1796">
        <f t="shared" si="351"/>
        <v>20.6</v>
      </c>
      <c r="AZ1796">
        <f t="shared" si="351"/>
        <v>38400</v>
      </c>
      <c r="BA1796">
        <f t="shared" si="316"/>
        <v>64700</v>
      </c>
      <c r="BB1796">
        <f t="shared" si="352"/>
        <v>59.5</v>
      </c>
      <c r="BC1796">
        <f t="shared" si="352"/>
        <v>26.7</v>
      </c>
      <c r="BD1796">
        <f t="shared" si="352"/>
        <v>41300</v>
      </c>
      <c r="BE1796">
        <f t="shared" si="317"/>
        <v>71900</v>
      </c>
      <c r="BF1796">
        <f t="shared" si="353"/>
        <v>57.2</v>
      </c>
      <c r="BG1796">
        <f t="shared" si="353"/>
        <v>24.3</v>
      </c>
      <c r="BH1796">
        <f t="shared" si="353"/>
        <v>36400</v>
      </c>
      <c r="BI1796">
        <f t="shared" si="318"/>
        <v>62300</v>
      </c>
      <c r="BJ1796">
        <f t="shared" si="354"/>
        <v>58.5</v>
      </c>
      <c r="BK1796">
        <f t="shared" si="354"/>
        <v>20.9</v>
      </c>
      <c r="BL1796">
        <f t="shared" si="354"/>
        <v>32700</v>
      </c>
      <c r="BM1796">
        <f t="shared" si="319"/>
        <v>60900</v>
      </c>
      <c r="BN1796">
        <f t="shared" si="355"/>
        <v>53.7</v>
      </c>
      <c r="BO1796">
        <f t="shared" si="355"/>
        <v>27.7</v>
      </c>
      <c r="BP1796">
        <f t="shared" si="355"/>
        <v>33900</v>
      </c>
      <c r="BQ1796">
        <f t="shared" si="320"/>
        <v>61500</v>
      </c>
      <c r="BR1796">
        <f t="shared" si="356"/>
        <v>55</v>
      </c>
      <c r="BS1796">
        <f t="shared" si="356"/>
        <v>26.5</v>
      </c>
      <c r="BT1796">
        <f t="shared" si="356"/>
        <v>31000</v>
      </c>
      <c r="BU1796">
        <f t="shared" si="321"/>
        <v>56400</v>
      </c>
      <c r="BV1796">
        <f t="shared" si="322"/>
        <v>55.1</v>
      </c>
    </row>
    <row r="1797" spans="1:74" x14ac:dyDescent="0.3">
      <c r="A1797" t="s">
        <v>408</v>
      </c>
      <c r="B1797" t="str">
        <f>VLOOKUP(A1797,'class and classification'!$A$1:$B$338,2,FALSE)</f>
        <v>Urban with Significant Rural</v>
      </c>
      <c r="C1797" t="str">
        <f>VLOOKUP(A1797,'class and classification'!$A$1:$C$338,3,FALSE)</f>
        <v>SD</v>
      </c>
      <c r="D1797">
        <f t="shared" si="303"/>
        <v>26500</v>
      </c>
      <c r="E1797">
        <f t="shared" si="304"/>
        <v>52900</v>
      </c>
      <c r="F1797">
        <f t="shared" si="340"/>
        <v>49.900000000000006</v>
      </c>
      <c r="G1797">
        <f t="shared" si="340"/>
        <v>12.7</v>
      </c>
      <c r="H1797">
        <f t="shared" si="340"/>
        <v>31700</v>
      </c>
      <c r="I1797">
        <f t="shared" si="305"/>
        <v>56000</v>
      </c>
      <c r="J1797">
        <f t="shared" si="341"/>
        <v>56.5</v>
      </c>
      <c r="K1797">
        <f t="shared" si="341"/>
        <v>13.700000000000001</v>
      </c>
      <c r="L1797">
        <f t="shared" si="341"/>
        <v>32500</v>
      </c>
      <c r="M1797">
        <f t="shared" si="306"/>
        <v>57100</v>
      </c>
      <c r="N1797">
        <f t="shared" si="342"/>
        <v>57</v>
      </c>
      <c r="O1797">
        <f t="shared" si="342"/>
        <v>20.6</v>
      </c>
      <c r="P1797">
        <f t="shared" si="342"/>
        <v>26800</v>
      </c>
      <c r="Q1797">
        <f t="shared" si="307"/>
        <v>54200</v>
      </c>
      <c r="R1797">
        <f t="shared" si="343"/>
        <v>49.5</v>
      </c>
      <c r="S1797">
        <f t="shared" si="343"/>
        <v>19.5</v>
      </c>
      <c r="T1797">
        <f t="shared" si="343"/>
        <v>29100</v>
      </c>
      <c r="U1797">
        <f t="shared" si="308"/>
        <v>54400</v>
      </c>
      <c r="V1797">
        <f t="shared" si="344"/>
        <v>53.4</v>
      </c>
      <c r="W1797">
        <f t="shared" si="344"/>
        <v>20.399999999999999</v>
      </c>
      <c r="X1797">
        <f t="shared" si="344"/>
        <v>33900</v>
      </c>
      <c r="Y1797">
        <f t="shared" si="309"/>
        <v>59200</v>
      </c>
      <c r="Z1797">
        <f t="shared" si="345"/>
        <v>57.199999999999996</v>
      </c>
      <c r="AA1797">
        <f t="shared" si="345"/>
        <v>21.7</v>
      </c>
      <c r="AB1797">
        <f t="shared" si="345"/>
        <v>34000</v>
      </c>
      <c r="AC1797">
        <f t="shared" si="310"/>
        <v>56700</v>
      </c>
      <c r="AD1797">
        <f t="shared" si="346"/>
        <v>59.9</v>
      </c>
      <c r="AE1797">
        <f t="shared" si="346"/>
        <v>20.9</v>
      </c>
      <c r="AF1797">
        <f t="shared" si="346"/>
        <v>31900</v>
      </c>
      <c r="AG1797">
        <f t="shared" si="311"/>
        <v>58000</v>
      </c>
      <c r="AH1797">
        <f t="shared" si="347"/>
        <v>55.099999999999994</v>
      </c>
      <c r="AI1797">
        <f t="shared" si="347"/>
        <v>23.6</v>
      </c>
      <c r="AJ1797">
        <f t="shared" si="347"/>
        <v>34100</v>
      </c>
      <c r="AK1797">
        <f t="shared" si="312"/>
        <v>49000</v>
      </c>
      <c r="AL1797">
        <f t="shared" si="348"/>
        <v>69.5</v>
      </c>
      <c r="AM1797">
        <f t="shared" si="348"/>
        <v>30.5</v>
      </c>
      <c r="AN1797">
        <f t="shared" si="348"/>
        <v>38400</v>
      </c>
      <c r="AO1797">
        <f t="shared" si="313"/>
        <v>58100</v>
      </c>
      <c r="AP1797">
        <f t="shared" si="349"/>
        <v>66.099999999999994</v>
      </c>
      <c r="AQ1797">
        <f t="shared" si="349"/>
        <v>25.7</v>
      </c>
      <c r="AR1797">
        <f t="shared" si="349"/>
        <v>40100</v>
      </c>
      <c r="AS1797">
        <f t="shared" si="314"/>
        <v>65500</v>
      </c>
      <c r="AT1797">
        <f t="shared" si="350"/>
        <v>61.100000000000009</v>
      </c>
      <c r="AU1797">
        <f t="shared" si="350"/>
        <v>24.799999999999997</v>
      </c>
      <c r="AV1797">
        <f t="shared" si="350"/>
        <v>35800</v>
      </c>
      <c r="AW1797">
        <f t="shared" si="315"/>
        <v>63400</v>
      </c>
      <c r="AX1797">
        <f t="shared" si="351"/>
        <v>56.7</v>
      </c>
      <c r="AY1797">
        <f t="shared" si="351"/>
        <v>22.9</v>
      </c>
      <c r="AZ1797">
        <f t="shared" si="351"/>
        <v>40000</v>
      </c>
      <c r="BA1797">
        <f t="shared" si="316"/>
        <v>65900</v>
      </c>
      <c r="BB1797">
        <f t="shared" si="352"/>
        <v>60.7</v>
      </c>
      <c r="BC1797">
        <f t="shared" si="352"/>
        <v>22.5</v>
      </c>
      <c r="BD1797">
        <f t="shared" si="352"/>
        <v>35800</v>
      </c>
      <c r="BE1797">
        <f t="shared" si="317"/>
        <v>61300</v>
      </c>
      <c r="BF1797">
        <f t="shared" si="353"/>
        <v>58.400000000000006</v>
      </c>
      <c r="BG1797">
        <f t="shared" si="353"/>
        <v>24.6</v>
      </c>
      <c r="BH1797">
        <f t="shared" si="353"/>
        <v>32800</v>
      </c>
      <c r="BI1797">
        <f t="shared" si="318"/>
        <v>66400</v>
      </c>
      <c r="BJ1797">
        <f t="shared" si="354"/>
        <v>49.4</v>
      </c>
      <c r="BK1797">
        <f t="shared" si="354"/>
        <v>18.8</v>
      </c>
      <c r="BL1797">
        <f t="shared" si="354"/>
        <v>34300</v>
      </c>
      <c r="BM1797">
        <f t="shared" si="319"/>
        <v>71700</v>
      </c>
      <c r="BN1797">
        <f t="shared" si="355"/>
        <v>47.900000000000006</v>
      </c>
      <c r="BO1797">
        <f t="shared" si="355"/>
        <v>18.899999999999999</v>
      </c>
      <c r="BP1797">
        <f t="shared" si="355"/>
        <v>37800</v>
      </c>
      <c r="BQ1797">
        <f t="shared" si="320"/>
        <v>69500</v>
      </c>
      <c r="BR1797">
        <f t="shared" si="356"/>
        <v>54.3</v>
      </c>
      <c r="BS1797">
        <f t="shared" si="356"/>
        <v>29</v>
      </c>
      <c r="BT1797">
        <f t="shared" si="356"/>
        <v>39300</v>
      </c>
      <c r="BU1797">
        <f t="shared" si="321"/>
        <v>66900</v>
      </c>
      <c r="BV1797">
        <f t="shared" si="322"/>
        <v>58.7</v>
      </c>
    </row>
    <row r="1798" spans="1:74" x14ac:dyDescent="0.3">
      <c r="A1798" t="s">
        <v>409</v>
      </c>
      <c r="B1798" t="str">
        <f>VLOOKUP(A1798,'class and classification'!$A$1:$B$338,2,FALSE)</f>
        <v>Urban with Significant Rural</v>
      </c>
      <c r="C1798" t="str">
        <f>VLOOKUP(A1798,'class and classification'!$A$1:$C$338,3,FALSE)</f>
        <v>SD</v>
      </c>
      <c r="D1798">
        <f t="shared" si="303"/>
        <v>30700</v>
      </c>
      <c r="E1798">
        <f t="shared" si="304"/>
        <v>53500</v>
      </c>
      <c r="F1798">
        <f t="shared" si="340"/>
        <v>57.5</v>
      </c>
      <c r="G1798">
        <f t="shared" si="340"/>
        <v>13.3</v>
      </c>
      <c r="H1798">
        <f t="shared" si="340"/>
        <v>33100</v>
      </c>
      <c r="I1798">
        <f t="shared" si="305"/>
        <v>54700</v>
      </c>
      <c r="J1798">
        <f t="shared" si="341"/>
        <v>60.3</v>
      </c>
      <c r="K1798">
        <f t="shared" si="341"/>
        <v>13.6</v>
      </c>
      <c r="L1798">
        <f t="shared" si="341"/>
        <v>31700</v>
      </c>
      <c r="M1798">
        <f t="shared" si="306"/>
        <v>53300</v>
      </c>
      <c r="N1798">
        <f t="shared" si="342"/>
        <v>59.300000000000004</v>
      </c>
      <c r="O1798">
        <f t="shared" si="342"/>
        <v>21.1</v>
      </c>
      <c r="P1798">
        <f t="shared" si="342"/>
        <v>30800</v>
      </c>
      <c r="Q1798">
        <f t="shared" si="307"/>
        <v>52200</v>
      </c>
      <c r="R1798">
        <f t="shared" si="343"/>
        <v>59.199999999999996</v>
      </c>
      <c r="S1798">
        <f t="shared" si="343"/>
        <v>21.6</v>
      </c>
      <c r="T1798">
        <f t="shared" si="343"/>
        <v>34000</v>
      </c>
      <c r="U1798">
        <f t="shared" si="308"/>
        <v>53300</v>
      </c>
      <c r="V1798">
        <f t="shared" si="344"/>
        <v>63.9</v>
      </c>
      <c r="W1798">
        <f t="shared" si="344"/>
        <v>22.6</v>
      </c>
      <c r="X1798">
        <f t="shared" si="344"/>
        <v>30600</v>
      </c>
      <c r="Y1798">
        <f t="shared" si="309"/>
        <v>55200</v>
      </c>
      <c r="Z1798">
        <f t="shared" si="345"/>
        <v>55.599999999999994</v>
      </c>
      <c r="AA1798">
        <f t="shared" si="345"/>
        <v>23.1</v>
      </c>
      <c r="AB1798">
        <f t="shared" si="345"/>
        <v>33000</v>
      </c>
      <c r="AC1798">
        <f t="shared" si="310"/>
        <v>54400</v>
      </c>
      <c r="AD1798">
        <f t="shared" si="346"/>
        <v>60.5</v>
      </c>
      <c r="AE1798">
        <f t="shared" si="346"/>
        <v>23.2</v>
      </c>
      <c r="AF1798">
        <f t="shared" si="346"/>
        <v>32900</v>
      </c>
      <c r="AG1798">
        <f t="shared" si="311"/>
        <v>58400</v>
      </c>
      <c r="AH1798">
        <f t="shared" si="347"/>
        <v>56.4</v>
      </c>
      <c r="AI1798">
        <f t="shared" si="347"/>
        <v>22.3</v>
      </c>
      <c r="AJ1798">
        <f t="shared" si="347"/>
        <v>33000</v>
      </c>
      <c r="AK1798">
        <f t="shared" si="312"/>
        <v>56400</v>
      </c>
      <c r="AL1798">
        <f t="shared" si="348"/>
        <v>58.500000000000007</v>
      </c>
      <c r="AM1798">
        <f t="shared" si="348"/>
        <v>22.7</v>
      </c>
      <c r="AN1798">
        <f t="shared" si="348"/>
        <v>36300</v>
      </c>
      <c r="AO1798">
        <f t="shared" si="313"/>
        <v>58200</v>
      </c>
      <c r="AP1798">
        <f t="shared" si="349"/>
        <v>62.5</v>
      </c>
      <c r="AQ1798">
        <f t="shared" si="349"/>
        <v>24.9</v>
      </c>
      <c r="AR1798">
        <f t="shared" si="349"/>
        <v>34900</v>
      </c>
      <c r="AS1798">
        <f t="shared" si="314"/>
        <v>54200</v>
      </c>
      <c r="AT1798">
        <f t="shared" si="350"/>
        <v>64.400000000000006</v>
      </c>
      <c r="AU1798">
        <f t="shared" si="350"/>
        <v>26.3</v>
      </c>
      <c r="AV1798">
        <f t="shared" si="350"/>
        <v>31000</v>
      </c>
      <c r="AW1798">
        <f t="shared" si="315"/>
        <v>54200</v>
      </c>
      <c r="AX1798">
        <f t="shared" si="351"/>
        <v>57.3</v>
      </c>
      <c r="AY1798">
        <f t="shared" si="351"/>
        <v>21.6</v>
      </c>
      <c r="AZ1798">
        <f t="shared" si="351"/>
        <v>41900</v>
      </c>
      <c r="BA1798">
        <f t="shared" si="316"/>
        <v>59100</v>
      </c>
      <c r="BB1798">
        <f t="shared" si="352"/>
        <v>70.900000000000006</v>
      </c>
      <c r="BC1798">
        <f t="shared" si="352"/>
        <v>21.2</v>
      </c>
      <c r="BD1798">
        <f t="shared" si="352"/>
        <v>41400</v>
      </c>
      <c r="BE1798">
        <f t="shared" si="317"/>
        <v>60800</v>
      </c>
      <c r="BF1798">
        <f t="shared" si="353"/>
        <v>68.3</v>
      </c>
      <c r="BG1798">
        <f t="shared" si="353"/>
        <v>23.4</v>
      </c>
      <c r="BH1798">
        <f t="shared" si="353"/>
        <v>37700</v>
      </c>
      <c r="BI1798">
        <f t="shared" si="318"/>
        <v>54300</v>
      </c>
      <c r="BJ1798">
        <f t="shared" si="354"/>
        <v>69.3</v>
      </c>
      <c r="BK1798">
        <f t="shared" si="354"/>
        <v>25</v>
      </c>
      <c r="BL1798">
        <f t="shared" si="354"/>
        <v>40600</v>
      </c>
      <c r="BM1798">
        <f t="shared" si="319"/>
        <v>57600</v>
      </c>
      <c r="BN1798">
        <f t="shared" si="355"/>
        <v>70.400000000000006</v>
      </c>
      <c r="BO1798">
        <f t="shared" si="355"/>
        <v>24.1</v>
      </c>
      <c r="BP1798">
        <f t="shared" si="355"/>
        <v>45300</v>
      </c>
      <c r="BQ1798">
        <f t="shared" si="320"/>
        <v>57600</v>
      </c>
      <c r="BR1798">
        <f t="shared" si="356"/>
        <v>78.8</v>
      </c>
      <c r="BS1798">
        <f t="shared" si="356"/>
        <v>24.099999999999998</v>
      </c>
      <c r="BT1798">
        <f t="shared" si="356"/>
        <v>39200</v>
      </c>
      <c r="BU1798">
        <f t="shared" si="321"/>
        <v>57100</v>
      </c>
      <c r="BV1798">
        <f t="shared" si="322"/>
        <v>68.7</v>
      </c>
    </row>
    <row r="1799" spans="1:74" x14ac:dyDescent="0.3">
      <c r="A1799" t="s">
        <v>410</v>
      </c>
      <c r="B1799" t="str">
        <f>VLOOKUP(A1799,'class and classification'!$A$1:$B$338,2,FALSE)</f>
        <v>Urban with Significant Rural</v>
      </c>
      <c r="C1799" t="str">
        <f>VLOOKUP(A1799,'class and classification'!$A$1:$C$338,3,FALSE)</f>
        <v>SD</v>
      </c>
      <c r="D1799">
        <f t="shared" si="303"/>
        <v>37200</v>
      </c>
      <c r="E1799">
        <f t="shared" si="304"/>
        <v>73700</v>
      </c>
      <c r="F1799">
        <f t="shared" si="340"/>
        <v>50.3</v>
      </c>
      <c r="G1799">
        <f t="shared" si="340"/>
        <v>11</v>
      </c>
      <c r="H1799">
        <f t="shared" si="340"/>
        <v>36800</v>
      </c>
      <c r="I1799">
        <f t="shared" si="305"/>
        <v>73300</v>
      </c>
      <c r="J1799">
        <f t="shared" si="341"/>
        <v>50.099999999999994</v>
      </c>
      <c r="K1799">
        <f t="shared" si="341"/>
        <v>11.600000000000001</v>
      </c>
      <c r="L1799">
        <f t="shared" si="341"/>
        <v>35800</v>
      </c>
      <c r="M1799">
        <f t="shared" si="306"/>
        <v>75200</v>
      </c>
      <c r="N1799">
        <f t="shared" si="342"/>
        <v>47.5</v>
      </c>
      <c r="O1799">
        <f t="shared" si="342"/>
        <v>15.7</v>
      </c>
      <c r="P1799">
        <f t="shared" si="342"/>
        <v>35900</v>
      </c>
      <c r="Q1799">
        <f t="shared" si="307"/>
        <v>73800</v>
      </c>
      <c r="R1799">
        <f t="shared" si="343"/>
        <v>48.500000000000007</v>
      </c>
      <c r="S1799">
        <f t="shared" si="343"/>
        <v>17.5</v>
      </c>
      <c r="T1799">
        <f t="shared" si="343"/>
        <v>37900</v>
      </c>
      <c r="U1799">
        <f t="shared" si="308"/>
        <v>78600</v>
      </c>
      <c r="V1799">
        <f t="shared" si="344"/>
        <v>48.2</v>
      </c>
      <c r="W1799">
        <f t="shared" si="344"/>
        <v>16.600000000000001</v>
      </c>
      <c r="X1799">
        <f t="shared" si="344"/>
        <v>30200</v>
      </c>
      <c r="Y1799">
        <f t="shared" si="309"/>
        <v>68300</v>
      </c>
      <c r="Z1799">
        <f t="shared" si="345"/>
        <v>44.3</v>
      </c>
      <c r="AA1799">
        <f t="shared" si="345"/>
        <v>18.600000000000001</v>
      </c>
      <c r="AB1799">
        <f t="shared" si="345"/>
        <v>40600</v>
      </c>
      <c r="AC1799">
        <f t="shared" si="310"/>
        <v>71200</v>
      </c>
      <c r="AD1799">
        <f t="shared" si="346"/>
        <v>56.9</v>
      </c>
      <c r="AE1799">
        <f t="shared" si="346"/>
        <v>20.2</v>
      </c>
      <c r="AF1799">
        <f t="shared" si="346"/>
        <v>38800</v>
      </c>
      <c r="AG1799">
        <f t="shared" si="311"/>
        <v>72200</v>
      </c>
      <c r="AH1799">
        <f t="shared" si="347"/>
        <v>53.7</v>
      </c>
      <c r="AI1799">
        <f t="shared" si="347"/>
        <v>20.299999999999997</v>
      </c>
      <c r="AJ1799">
        <f t="shared" si="347"/>
        <v>47600</v>
      </c>
      <c r="AK1799">
        <f t="shared" si="312"/>
        <v>77800</v>
      </c>
      <c r="AL1799">
        <f t="shared" si="348"/>
        <v>61.199999999999996</v>
      </c>
      <c r="AM1799">
        <f t="shared" si="348"/>
        <v>19.900000000000002</v>
      </c>
      <c r="AN1799">
        <f t="shared" si="348"/>
        <v>42100</v>
      </c>
      <c r="AO1799">
        <f t="shared" si="313"/>
        <v>75700</v>
      </c>
      <c r="AP1799">
        <f t="shared" si="349"/>
        <v>55.5</v>
      </c>
      <c r="AQ1799">
        <f t="shared" si="349"/>
        <v>20.2</v>
      </c>
      <c r="AR1799">
        <f t="shared" si="349"/>
        <v>41200</v>
      </c>
      <c r="AS1799">
        <f t="shared" si="314"/>
        <v>70500</v>
      </c>
      <c r="AT1799">
        <f t="shared" si="350"/>
        <v>58.4</v>
      </c>
      <c r="AU1799">
        <f t="shared" si="350"/>
        <v>20.8</v>
      </c>
      <c r="AV1799">
        <f t="shared" si="350"/>
        <v>41300</v>
      </c>
      <c r="AW1799">
        <f t="shared" si="315"/>
        <v>71600</v>
      </c>
      <c r="AX1799">
        <f t="shared" si="351"/>
        <v>57.6</v>
      </c>
      <c r="AY1799">
        <f t="shared" si="351"/>
        <v>20.2</v>
      </c>
      <c r="AZ1799">
        <f t="shared" si="351"/>
        <v>40900</v>
      </c>
      <c r="BA1799">
        <f t="shared" si="316"/>
        <v>72000</v>
      </c>
      <c r="BB1799">
        <f t="shared" si="352"/>
        <v>56.7</v>
      </c>
      <c r="BC1799">
        <f t="shared" si="352"/>
        <v>20.7</v>
      </c>
      <c r="BD1799">
        <f t="shared" si="352"/>
        <v>46600</v>
      </c>
      <c r="BE1799">
        <f t="shared" si="317"/>
        <v>78800</v>
      </c>
      <c r="BF1799">
        <f t="shared" si="353"/>
        <v>59.2</v>
      </c>
      <c r="BG1799">
        <f t="shared" si="353"/>
        <v>19.899999999999999</v>
      </c>
      <c r="BH1799">
        <f t="shared" si="353"/>
        <v>45400</v>
      </c>
      <c r="BI1799">
        <f t="shared" si="318"/>
        <v>77100</v>
      </c>
      <c r="BJ1799">
        <f t="shared" si="354"/>
        <v>58.900000000000006</v>
      </c>
      <c r="BK1799">
        <f t="shared" si="354"/>
        <v>22.1</v>
      </c>
      <c r="BL1799">
        <f t="shared" si="354"/>
        <v>53100</v>
      </c>
      <c r="BM1799">
        <f t="shared" si="319"/>
        <v>80600</v>
      </c>
      <c r="BN1799">
        <f t="shared" si="355"/>
        <v>65.900000000000006</v>
      </c>
      <c r="BO1799">
        <f t="shared" si="355"/>
        <v>21.5</v>
      </c>
      <c r="BP1799">
        <f t="shared" si="355"/>
        <v>48800</v>
      </c>
      <c r="BQ1799">
        <f t="shared" si="320"/>
        <v>79100</v>
      </c>
      <c r="BR1799">
        <f t="shared" si="356"/>
        <v>61.600000000000009</v>
      </c>
      <c r="BS1799">
        <f t="shared" si="356"/>
        <v>21.999999999999996</v>
      </c>
      <c r="BT1799">
        <f t="shared" si="356"/>
        <v>43600</v>
      </c>
      <c r="BU1799">
        <f t="shared" si="321"/>
        <v>77900</v>
      </c>
      <c r="BV1799">
        <f t="shared" si="322"/>
        <v>56.1</v>
      </c>
    </row>
    <row r="1800" spans="1:74" x14ac:dyDescent="0.3">
      <c r="A1800" t="s">
        <v>411</v>
      </c>
      <c r="B1800" t="str">
        <f>VLOOKUP(A1800,'class and classification'!$A$1:$B$338,2,FALSE)</f>
        <v>Predominantly Urban</v>
      </c>
      <c r="C1800" t="str">
        <f>VLOOKUP(A1800,'class and classification'!$A$1:$C$338,3,FALSE)</f>
        <v>SD</v>
      </c>
      <c r="D1800">
        <f t="shared" si="303"/>
        <v>41700</v>
      </c>
      <c r="E1800">
        <f t="shared" si="304"/>
        <v>71300</v>
      </c>
      <c r="F1800">
        <f t="shared" si="340"/>
        <v>58.4</v>
      </c>
      <c r="G1800">
        <f t="shared" si="340"/>
        <v>11.9</v>
      </c>
      <c r="H1800">
        <f t="shared" si="340"/>
        <v>38900</v>
      </c>
      <c r="I1800">
        <f t="shared" si="305"/>
        <v>76400</v>
      </c>
      <c r="J1800">
        <f t="shared" si="341"/>
        <v>50.900000000000006</v>
      </c>
      <c r="K1800">
        <f t="shared" si="341"/>
        <v>11.7</v>
      </c>
      <c r="L1800">
        <f t="shared" si="341"/>
        <v>44200</v>
      </c>
      <c r="M1800">
        <f t="shared" si="306"/>
        <v>72600</v>
      </c>
      <c r="N1800">
        <f t="shared" si="342"/>
        <v>61</v>
      </c>
      <c r="O1800">
        <f t="shared" si="342"/>
        <v>18.8</v>
      </c>
      <c r="P1800">
        <f t="shared" si="342"/>
        <v>40000</v>
      </c>
      <c r="Q1800">
        <f t="shared" si="307"/>
        <v>69700</v>
      </c>
      <c r="R1800">
        <f t="shared" si="343"/>
        <v>57.400000000000006</v>
      </c>
      <c r="S1800">
        <f t="shared" si="343"/>
        <v>16.700000000000003</v>
      </c>
      <c r="T1800">
        <f t="shared" si="343"/>
        <v>46700</v>
      </c>
      <c r="U1800">
        <f t="shared" si="308"/>
        <v>78100</v>
      </c>
      <c r="V1800">
        <f t="shared" si="344"/>
        <v>59.7</v>
      </c>
      <c r="W1800">
        <f t="shared" si="344"/>
        <v>14.1</v>
      </c>
      <c r="X1800">
        <f t="shared" si="344"/>
        <v>46700</v>
      </c>
      <c r="Y1800">
        <f t="shared" si="309"/>
        <v>76100</v>
      </c>
      <c r="Z1800">
        <f t="shared" si="345"/>
        <v>61.400000000000006</v>
      </c>
      <c r="AA1800">
        <f t="shared" si="345"/>
        <v>15.5</v>
      </c>
      <c r="AB1800">
        <f t="shared" si="345"/>
        <v>50600</v>
      </c>
      <c r="AC1800">
        <f t="shared" si="310"/>
        <v>74400</v>
      </c>
      <c r="AD1800">
        <f t="shared" si="346"/>
        <v>67.8</v>
      </c>
      <c r="AE1800">
        <f t="shared" si="346"/>
        <v>18.5</v>
      </c>
      <c r="AF1800">
        <f t="shared" si="346"/>
        <v>55000</v>
      </c>
      <c r="AG1800">
        <f t="shared" si="311"/>
        <v>82900</v>
      </c>
      <c r="AH1800">
        <f t="shared" si="347"/>
        <v>66.5</v>
      </c>
      <c r="AI1800">
        <f t="shared" si="347"/>
        <v>18.899999999999999</v>
      </c>
      <c r="AJ1800">
        <f t="shared" si="347"/>
        <v>57200</v>
      </c>
      <c r="AK1800">
        <f t="shared" si="312"/>
        <v>79300</v>
      </c>
      <c r="AL1800">
        <f t="shared" si="348"/>
        <v>72.099999999999994</v>
      </c>
      <c r="AM1800">
        <f t="shared" si="348"/>
        <v>23.1</v>
      </c>
      <c r="AN1800">
        <f t="shared" si="348"/>
        <v>51500</v>
      </c>
      <c r="AO1800">
        <f t="shared" si="313"/>
        <v>80000</v>
      </c>
      <c r="AP1800">
        <f t="shared" si="349"/>
        <v>64.3</v>
      </c>
      <c r="AQ1800">
        <f t="shared" si="349"/>
        <v>21.799999999999997</v>
      </c>
      <c r="AR1800">
        <f t="shared" si="349"/>
        <v>59200</v>
      </c>
      <c r="AS1800">
        <f t="shared" si="314"/>
        <v>80900</v>
      </c>
      <c r="AT1800">
        <f t="shared" si="350"/>
        <v>73.099999999999994</v>
      </c>
      <c r="AU1800">
        <f t="shared" si="350"/>
        <v>18.3</v>
      </c>
      <c r="AV1800">
        <f t="shared" si="350"/>
        <v>64500</v>
      </c>
      <c r="AW1800">
        <f t="shared" si="315"/>
        <v>91000</v>
      </c>
      <c r="AX1800">
        <f t="shared" si="351"/>
        <v>70.900000000000006</v>
      </c>
      <c r="AY1800">
        <f t="shared" si="351"/>
        <v>20</v>
      </c>
      <c r="AZ1800">
        <f t="shared" si="351"/>
        <v>60200</v>
      </c>
      <c r="BA1800">
        <f t="shared" si="316"/>
        <v>85100</v>
      </c>
      <c r="BB1800">
        <f t="shared" si="352"/>
        <v>70.8</v>
      </c>
      <c r="BC1800">
        <f t="shared" si="352"/>
        <v>19.600000000000001</v>
      </c>
      <c r="BD1800">
        <f t="shared" si="352"/>
        <v>62700</v>
      </c>
      <c r="BE1800">
        <f t="shared" si="317"/>
        <v>87200</v>
      </c>
      <c r="BF1800">
        <f t="shared" si="353"/>
        <v>71.899999999999991</v>
      </c>
      <c r="BG1800">
        <f t="shared" si="353"/>
        <v>28.5</v>
      </c>
      <c r="BH1800">
        <f t="shared" si="353"/>
        <v>61700</v>
      </c>
      <c r="BI1800">
        <f t="shared" si="318"/>
        <v>88700</v>
      </c>
      <c r="BJ1800">
        <f t="shared" si="354"/>
        <v>69.599999999999994</v>
      </c>
      <c r="BK1800">
        <f t="shared" si="354"/>
        <v>17.7</v>
      </c>
      <c r="BL1800">
        <f t="shared" si="354"/>
        <v>58700</v>
      </c>
      <c r="BM1800">
        <f t="shared" si="319"/>
        <v>87000</v>
      </c>
      <c r="BN1800">
        <f t="shared" si="355"/>
        <v>67.400000000000006</v>
      </c>
      <c r="BO1800">
        <f t="shared" si="355"/>
        <v>18.5</v>
      </c>
      <c r="BP1800">
        <f t="shared" si="355"/>
        <v>54900</v>
      </c>
      <c r="BQ1800">
        <f t="shared" si="320"/>
        <v>74200</v>
      </c>
      <c r="BR1800">
        <f t="shared" si="356"/>
        <v>73.899999999999991</v>
      </c>
      <c r="BS1800">
        <f t="shared" si="356"/>
        <v>20</v>
      </c>
      <c r="BT1800">
        <f t="shared" si="356"/>
        <v>46800</v>
      </c>
      <c r="BU1800">
        <f t="shared" si="321"/>
        <v>75000</v>
      </c>
      <c r="BV1800">
        <f t="shared" si="322"/>
        <v>62.400000000000006</v>
      </c>
    </row>
    <row r="1801" spans="1:74" x14ac:dyDescent="0.3">
      <c r="A1801" t="s">
        <v>412</v>
      </c>
      <c r="B1801" t="str">
        <f>VLOOKUP(A1801,'class and classification'!$A$1:$B$338,2,FALSE)</f>
        <v>Predominantly Rural</v>
      </c>
      <c r="C1801" t="str">
        <f>VLOOKUP(A1801,'class and classification'!$A$1:$C$338,3,FALSE)</f>
        <v>SD</v>
      </c>
      <c r="D1801">
        <f t="shared" si="303"/>
        <v>39800</v>
      </c>
      <c r="E1801">
        <f t="shared" si="304"/>
        <v>65900</v>
      </c>
      <c r="F1801">
        <f t="shared" si="340"/>
        <v>60.5</v>
      </c>
      <c r="G1801">
        <f t="shared" si="340"/>
        <v>13.2</v>
      </c>
      <c r="H1801">
        <f t="shared" si="340"/>
        <v>39200</v>
      </c>
      <c r="I1801">
        <f t="shared" si="305"/>
        <v>67500</v>
      </c>
      <c r="J1801">
        <f t="shared" si="341"/>
        <v>58</v>
      </c>
      <c r="K1801">
        <f t="shared" si="341"/>
        <v>12.9</v>
      </c>
      <c r="L1801">
        <f t="shared" si="341"/>
        <v>37700</v>
      </c>
      <c r="M1801">
        <f t="shared" si="306"/>
        <v>65600</v>
      </c>
      <c r="N1801">
        <f t="shared" si="342"/>
        <v>57.3</v>
      </c>
      <c r="O1801">
        <f t="shared" si="342"/>
        <v>18.399999999999999</v>
      </c>
      <c r="P1801">
        <f t="shared" si="342"/>
        <v>40100</v>
      </c>
      <c r="Q1801">
        <f t="shared" si="307"/>
        <v>65000</v>
      </c>
      <c r="R1801">
        <f t="shared" si="343"/>
        <v>61.699999999999996</v>
      </c>
      <c r="S1801">
        <f t="shared" si="343"/>
        <v>19.5</v>
      </c>
      <c r="T1801">
        <f t="shared" si="343"/>
        <v>42300</v>
      </c>
      <c r="U1801">
        <f t="shared" si="308"/>
        <v>67300</v>
      </c>
      <c r="V1801">
        <f t="shared" si="344"/>
        <v>62.8</v>
      </c>
      <c r="W1801">
        <f t="shared" si="344"/>
        <v>18.3</v>
      </c>
      <c r="X1801">
        <f t="shared" si="344"/>
        <v>44100</v>
      </c>
      <c r="Y1801">
        <f t="shared" si="309"/>
        <v>71400</v>
      </c>
      <c r="Z1801">
        <f t="shared" si="345"/>
        <v>61.7</v>
      </c>
      <c r="AA1801">
        <f t="shared" si="345"/>
        <v>19.099999999999998</v>
      </c>
      <c r="AB1801">
        <f t="shared" si="345"/>
        <v>43100</v>
      </c>
      <c r="AC1801">
        <f t="shared" si="310"/>
        <v>68200</v>
      </c>
      <c r="AD1801">
        <f t="shared" si="346"/>
        <v>63.2</v>
      </c>
      <c r="AE1801">
        <f t="shared" si="346"/>
        <v>20</v>
      </c>
      <c r="AF1801">
        <f t="shared" si="346"/>
        <v>43300</v>
      </c>
      <c r="AG1801">
        <f t="shared" si="311"/>
        <v>69400</v>
      </c>
      <c r="AH1801">
        <f t="shared" si="347"/>
        <v>62.4</v>
      </c>
      <c r="AI1801">
        <f t="shared" si="347"/>
        <v>20.9</v>
      </c>
      <c r="AJ1801">
        <f t="shared" si="347"/>
        <v>44000</v>
      </c>
      <c r="AK1801">
        <f t="shared" si="312"/>
        <v>68100</v>
      </c>
      <c r="AL1801">
        <f t="shared" si="348"/>
        <v>64.5</v>
      </c>
      <c r="AM1801">
        <f t="shared" si="348"/>
        <v>21.2</v>
      </c>
      <c r="AN1801">
        <f t="shared" si="348"/>
        <v>50800</v>
      </c>
      <c r="AO1801">
        <f t="shared" si="313"/>
        <v>68600</v>
      </c>
      <c r="AP1801">
        <f t="shared" si="349"/>
        <v>74</v>
      </c>
      <c r="AQ1801">
        <f t="shared" si="349"/>
        <v>20.6</v>
      </c>
      <c r="AR1801">
        <f t="shared" si="349"/>
        <v>50500</v>
      </c>
      <c r="AS1801">
        <f t="shared" si="314"/>
        <v>73400</v>
      </c>
      <c r="AT1801">
        <f t="shared" si="350"/>
        <v>68.699999999999989</v>
      </c>
      <c r="AU1801">
        <f t="shared" si="350"/>
        <v>20.100000000000001</v>
      </c>
      <c r="AV1801">
        <f t="shared" si="350"/>
        <v>54800</v>
      </c>
      <c r="AW1801">
        <f t="shared" si="315"/>
        <v>76600</v>
      </c>
      <c r="AX1801">
        <f t="shared" si="351"/>
        <v>71.5</v>
      </c>
      <c r="AY1801">
        <f t="shared" si="351"/>
        <v>20.900000000000002</v>
      </c>
      <c r="AZ1801">
        <f t="shared" si="351"/>
        <v>47400</v>
      </c>
      <c r="BA1801">
        <f t="shared" si="316"/>
        <v>69400</v>
      </c>
      <c r="BB1801">
        <f t="shared" si="352"/>
        <v>68.2</v>
      </c>
      <c r="BC1801">
        <f t="shared" si="352"/>
        <v>22.699999999999996</v>
      </c>
      <c r="BD1801">
        <f t="shared" si="352"/>
        <v>49300</v>
      </c>
      <c r="BE1801">
        <f t="shared" si="317"/>
        <v>66600</v>
      </c>
      <c r="BF1801">
        <f t="shared" si="353"/>
        <v>74.100000000000009</v>
      </c>
      <c r="BG1801">
        <f t="shared" si="353"/>
        <v>23.4</v>
      </c>
      <c r="BH1801">
        <f t="shared" si="353"/>
        <v>53400</v>
      </c>
      <c r="BI1801">
        <f t="shared" si="318"/>
        <v>72100</v>
      </c>
      <c r="BJ1801">
        <f t="shared" si="354"/>
        <v>73.900000000000006</v>
      </c>
      <c r="BK1801">
        <f t="shared" si="354"/>
        <v>23.200000000000003</v>
      </c>
      <c r="BL1801">
        <f t="shared" si="354"/>
        <v>49300</v>
      </c>
      <c r="BM1801">
        <f t="shared" si="319"/>
        <v>77700</v>
      </c>
      <c r="BN1801">
        <f t="shared" si="355"/>
        <v>63.3</v>
      </c>
      <c r="BO1801">
        <f t="shared" si="355"/>
        <v>20.8</v>
      </c>
      <c r="BP1801">
        <f t="shared" si="355"/>
        <v>50100</v>
      </c>
      <c r="BQ1801">
        <f t="shared" si="320"/>
        <v>75600</v>
      </c>
      <c r="BR1801">
        <f t="shared" si="356"/>
        <v>66.3</v>
      </c>
      <c r="BS1801">
        <f t="shared" si="356"/>
        <v>23.6</v>
      </c>
      <c r="BT1801">
        <f t="shared" si="356"/>
        <v>47300</v>
      </c>
      <c r="BU1801">
        <f t="shared" si="321"/>
        <v>68600</v>
      </c>
      <c r="BV1801">
        <f t="shared" si="322"/>
        <v>69</v>
      </c>
    </row>
    <row r="1802" spans="1:74" x14ac:dyDescent="0.3">
      <c r="A1802" t="s">
        <v>413</v>
      </c>
      <c r="B1802" t="str">
        <f>VLOOKUP(A1802,'class and classification'!$A$1:$B$338,2,FALSE)</f>
        <v>Predominantly Rural</v>
      </c>
      <c r="C1802" t="str">
        <f>VLOOKUP(A1802,'class and classification'!$A$1:$C$338,3,FALSE)</f>
        <v>SD</v>
      </c>
      <c r="D1802">
        <f t="shared" si="303"/>
        <v>37800</v>
      </c>
      <c r="E1802">
        <f t="shared" si="304"/>
        <v>60100</v>
      </c>
      <c r="F1802">
        <f t="shared" si="340"/>
        <v>62.9</v>
      </c>
      <c r="G1802">
        <f t="shared" si="340"/>
        <v>14.2</v>
      </c>
      <c r="H1802">
        <f t="shared" si="340"/>
        <v>38300</v>
      </c>
      <c r="I1802">
        <f t="shared" si="305"/>
        <v>63700</v>
      </c>
      <c r="J1802">
        <f t="shared" si="341"/>
        <v>60.199999999999996</v>
      </c>
      <c r="K1802">
        <f t="shared" si="341"/>
        <v>13.4</v>
      </c>
      <c r="L1802">
        <f t="shared" si="341"/>
        <v>37700</v>
      </c>
      <c r="M1802">
        <f t="shared" si="306"/>
        <v>62800</v>
      </c>
      <c r="N1802">
        <f t="shared" si="342"/>
        <v>60.099999999999994</v>
      </c>
      <c r="O1802">
        <f t="shared" si="342"/>
        <v>18.8</v>
      </c>
      <c r="P1802">
        <f t="shared" si="342"/>
        <v>41200</v>
      </c>
      <c r="Q1802">
        <f t="shared" si="307"/>
        <v>66900</v>
      </c>
      <c r="R1802">
        <f t="shared" si="343"/>
        <v>61.3</v>
      </c>
      <c r="S1802">
        <f t="shared" si="343"/>
        <v>18.3</v>
      </c>
      <c r="T1802">
        <f t="shared" si="343"/>
        <v>40700</v>
      </c>
      <c r="U1802">
        <f t="shared" si="308"/>
        <v>63600</v>
      </c>
      <c r="V1802">
        <f t="shared" si="344"/>
        <v>63.999999999999993</v>
      </c>
      <c r="W1802">
        <f t="shared" si="344"/>
        <v>19.3</v>
      </c>
      <c r="X1802">
        <f t="shared" si="344"/>
        <v>37700</v>
      </c>
      <c r="Y1802">
        <f t="shared" si="309"/>
        <v>60300</v>
      </c>
      <c r="Z1802">
        <f t="shared" si="345"/>
        <v>62.5</v>
      </c>
      <c r="AA1802">
        <f t="shared" si="345"/>
        <v>20.100000000000001</v>
      </c>
      <c r="AB1802">
        <f t="shared" si="345"/>
        <v>39800</v>
      </c>
      <c r="AC1802">
        <f t="shared" si="310"/>
        <v>62600</v>
      </c>
      <c r="AD1802">
        <f t="shared" si="346"/>
        <v>63.7</v>
      </c>
      <c r="AE1802">
        <f t="shared" si="346"/>
        <v>22.8</v>
      </c>
      <c r="AF1802">
        <f t="shared" si="346"/>
        <v>43500</v>
      </c>
      <c r="AG1802">
        <f t="shared" si="311"/>
        <v>61700</v>
      </c>
      <c r="AH1802">
        <f t="shared" si="347"/>
        <v>70.599999999999994</v>
      </c>
      <c r="AI1802">
        <f t="shared" si="347"/>
        <v>22.9</v>
      </c>
      <c r="AJ1802">
        <f t="shared" si="347"/>
        <v>37800</v>
      </c>
      <c r="AK1802">
        <f t="shared" si="312"/>
        <v>61800</v>
      </c>
      <c r="AL1802">
        <f t="shared" si="348"/>
        <v>61</v>
      </c>
      <c r="AM1802">
        <f t="shared" si="348"/>
        <v>21</v>
      </c>
      <c r="AN1802">
        <f t="shared" si="348"/>
        <v>40200</v>
      </c>
      <c r="AO1802">
        <f t="shared" si="313"/>
        <v>62200</v>
      </c>
      <c r="AP1802">
        <f t="shared" si="349"/>
        <v>64.5</v>
      </c>
      <c r="AQ1802">
        <f t="shared" si="349"/>
        <v>20.6</v>
      </c>
      <c r="AR1802">
        <f t="shared" si="349"/>
        <v>41600</v>
      </c>
      <c r="AS1802">
        <f t="shared" si="314"/>
        <v>57900</v>
      </c>
      <c r="AT1802">
        <f t="shared" si="350"/>
        <v>71.900000000000006</v>
      </c>
      <c r="AU1802">
        <f t="shared" si="350"/>
        <v>21.099999999999998</v>
      </c>
      <c r="AV1802">
        <f t="shared" si="350"/>
        <v>46800</v>
      </c>
      <c r="AW1802">
        <f t="shared" si="315"/>
        <v>62300</v>
      </c>
      <c r="AX1802">
        <f t="shared" si="351"/>
        <v>74.999999999999986</v>
      </c>
      <c r="AY1802">
        <f t="shared" si="351"/>
        <v>23.5</v>
      </c>
      <c r="AZ1802">
        <f t="shared" si="351"/>
        <v>43600</v>
      </c>
      <c r="BA1802">
        <f t="shared" si="316"/>
        <v>67600</v>
      </c>
      <c r="BB1802">
        <f t="shared" si="352"/>
        <v>64.400000000000006</v>
      </c>
      <c r="BC1802">
        <f t="shared" si="352"/>
        <v>23.599999999999998</v>
      </c>
      <c r="BD1802">
        <f t="shared" si="352"/>
        <v>43300</v>
      </c>
      <c r="BE1802">
        <f t="shared" si="317"/>
        <v>68500</v>
      </c>
      <c r="BF1802">
        <f t="shared" si="353"/>
        <v>63.199999999999996</v>
      </c>
      <c r="BG1802">
        <f t="shared" si="353"/>
        <v>21.9</v>
      </c>
      <c r="BH1802">
        <f t="shared" si="353"/>
        <v>41600</v>
      </c>
      <c r="BI1802">
        <f t="shared" si="318"/>
        <v>61700</v>
      </c>
      <c r="BJ1802">
        <f t="shared" si="354"/>
        <v>67.3</v>
      </c>
      <c r="BK1802">
        <f t="shared" si="354"/>
        <v>21.4</v>
      </c>
      <c r="BL1802">
        <f t="shared" si="354"/>
        <v>44500</v>
      </c>
      <c r="BM1802">
        <f t="shared" si="319"/>
        <v>63800</v>
      </c>
      <c r="BN1802">
        <f t="shared" si="355"/>
        <v>69.8</v>
      </c>
      <c r="BO1802">
        <f t="shared" si="355"/>
        <v>23.4</v>
      </c>
      <c r="BP1802">
        <f t="shared" si="355"/>
        <v>48700</v>
      </c>
      <c r="BQ1802">
        <f t="shared" si="320"/>
        <v>74100</v>
      </c>
      <c r="BR1802">
        <f t="shared" si="356"/>
        <v>65.7</v>
      </c>
      <c r="BS1802">
        <f t="shared" si="356"/>
        <v>22.7</v>
      </c>
      <c r="BT1802">
        <f t="shared" si="356"/>
        <v>43900</v>
      </c>
      <c r="BU1802">
        <f t="shared" si="321"/>
        <v>60700</v>
      </c>
      <c r="BV1802">
        <f t="shared" si="322"/>
        <v>72.199999999999989</v>
      </c>
    </row>
    <row r="1803" spans="1:74" x14ac:dyDescent="0.3">
      <c r="A1803" t="s">
        <v>414</v>
      </c>
      <c r="B1803" t="str">
        <f>VLOOKUP(A1803,'class and classification'!$A$1:$B$338,2,FALSE)</f>
        <v>Predominantly Rural</v>
      </c>
      <c r="C1803" t="str">
        <f>VLOOKUP(A1803,'class and classification'!$A$1:$C$338,3,FALSE)</f>
        <v>SD</v>
      </c>
      <c r="D1803">
        <f t="shared" si="303"/>
        <v>28400</v>
      </c>
      <c r="E1803">
        <f t="shared" si="304"/>
        <v>51800</v>
      </c>
      <c r="F1803">
        <f t="shared" si="340"/>
        <v>54.8</v>
      </c>
      <c r="G1803">
        <f t="shared" si="340"/>
        <v>12</v>
      </c>
      <c r="H1803">
        <f t="shared" si="340"/>
        <v>30900</v>
      </c>
      <c r="I1803">
        <f t="shared" si="305"/>
        <v>55200</v>
      </c>
      <c r="J1803">
        <f t="shared" si="341"/>
        <v>55.9</v>
      </c>
      <c r="K1803">
        <f t="shared" si="341"/>
        <v>11.6</v>
      </c>
      <c r="L1803">
        <f t="shared" si="341"/>
        <v>33100</v>
      </c>
      <c r="M1803">
        <f t="shared" si="306"/>
        <v>55900</v>
      </c>
      <c r="N1803">
        <f t="shared" si="342"/>
        <v>59.099999999999994</v>
      </c>
      <c r="O1803">
        <f t="shared" si="342"/>
        <v>19.2</v>
      </c>
      <c r="P1803">
        <f t="shared" si="342"/>
        <v>32500</v>
      </c>
      <c r="Q1803">
        <f t="shared" si="307"/>
        <v>55300</v>
      </c>
      <c r="R1803">
        <f t="shared" si="343"/>
        <v>58.800000000000004</v>
      </c>
      <c r="S1803">
        <f t="shared" si="343"/>
        <v>20.200000000000003</v>
      </c>
      <c r="T1803">
        <f t="shared" si="343"/>
        <v>31700</v>
      </c>
      <c r="U1803">
        <f t="shared" si="308"/>
        <v>55800</v>
      </c>
      <c r="V1803">
        <f t="shared" si="344"/>
        <v>56.599999999999994</v>
      </c>
      <c r="W1803">
        <f t="shared" si="344"/>
        <v>21.7</v>
      </c>
      <c r="X1803">
        <f t="shared" si="344"/>
        <v>29700</v>
      </c>
      <c r="Y1803">
        <f t="shared" si="309"/>
        <v>51800</v>
      </c>
      <c r="Z1803">
        <f t="shared" si="345"/>
        <v>57.5</v>
      </c>
      <c r="AA1803">
        <f t="shared" si="345"/>
        <v>24</v>
      </c>
      <c r="AB1803">
        <f t="shared" si="345"/>
        <v>32700</v>
      </c>
      <c r="AC1803">
        <f t="shared" si="310"/>
        <v>55200</v>
      </c>
      <c r="AD1803">
        <f t="shared" si="346"/>
        <v>59.1</v>
      </c>
      <c r="AE1803">
        <f t="shared" si="346"/>
        <v>24.1</v>
      </c>
      <c r="AF1803">
        <f t="shared" si="346"/>
        <v>32600</v>
      </c>
      <c r="AG1803">
        <f t="shared" si="311"/>
        <v>57000</v>
      </c>
      <c r="AH1803">
        <f t="shared" si="347"/>
        <v>57.2</v>
      </c>
      <c r="AI1803">
        <f t="shared" si="347"/>
        <v>22.200000000000003</v>
      </c>
      <c r="AJ1803">
        <f t="shared" si="347"/>
        <v>30600</v>
      </c>
      <c r="AK1803">
        <f t="shared" si="312"/>
        <v>54000</v>
      </c>
      <c r="AL1803">
        <f t="shared" si="348"/>
        <v>56.7</v>
      </c>
      <c r="AM1803">
        <f t="shared" si="348"/>
        <v>22.5</v>
      </c>
      <c r="AN1803">
        <f t="shared" si="348"/>
        <v>33200</v>
      </c>
      <c r="AO1803">
        <f t="shared" si="313"/>
        <v>55600</v>
      </c>
      <c r="AP1803">
        <f t="shared" si="349"/>
        <v>59.800000000000004</v>
      </c>
      <c r="AQ1803">
        <f t="shared" si="349"/>
        <v>23.900000000000002</v>
      </c>
      <c r="AR1803">
        <f t="shared" si="349"/>
        <v>34000</v>
      </c>
      <c r="AS1803">
        <f t="shared" si="314"/>
        <v>56200</v>
      </c>
      <c r="AT1803">
        <f t="shared" si="350"/>
        <v>60.600000000000009</v>
      </c>
      <c r="AU1803">
        <f t="shared" si="350"/>
        <v>23.200000000000003</v>
      </c>
      <c r="AV1803">
        <f t="shared" si="350"/>
        <v>37500</v>
      </c>
      <c r="AW1803">
        <f t="shared" si="315"/>
        <v>59100</v>
      </c>
      <c r="AX1803">
        <f t="shared" si="351"/>
        <v>63.3</v>
      </c>
      <c r="AY1803">
        <f t="shared" si="351"/>
        <v>23.200000000000003</v>
      </c>
      <c r="AZ1803">
        <f t="shared" si="351"/>
        <v>31600</v>
      </c>
      <c r="BA1803">
        <f t="shared" si="316"/>
        <v>56000</v>
      </c>
      <c r="BB1803">
        <f t="shared" si="352"/>
        <v>56.3</v>
      </c>
      <c r="BC1803">
        <f t="shared" si="352"/>
        <v>24.8</v>
      </c>
      <c r="BD1803">
        <f t="shared" si="352"/>
        <v>36700</v>
      </c>
      <c r="BE1803">
        <f t="shared" si="317"/>
        <v>57600</v>
      </c>
      <c r="BF1803">
        <f t="shared" si="353"/>
        <v>63.7</v>
      </c>
      <c r="BG1803">
        <f t="shared" si="353"/>
        <v>26.299999999999997</v>
      </c>
      <c r="BH1803">
        <f t="shared" si="353"/>
        <v>37100</v>
      </c>
      <c r="BI1803">
        <f t="shared" si="318"/>
        <v>60700</v>
      </c>
      <c r="BJ1803">
        <f t="shared" si="354"/>
        <v>61.1</v>
      </c>
      <c r="BK1803">
        <f t="shared" si="354"/>
        <v>23.7</v>
      </c>
      <c r="BL1803">
        <f t="shared" si="354"/>
        <v>37200</v>
      </c>
      <c r="BM1803">
        <f t="shared" si="319"/>
        <v>59700</v>
      </c>
      <c r="BN1803">
        <f t="shared" si="355"/>
        <v>62.5</v>
      </c>
      <c r="BO1803">
        <f t="shared" si="355"/>
        <v>23.7</v>
      </c>
      <c r="BP1803">
        <f t="shared" si="355"/>
        <v>32600</v>
      </c>
      <c r="BQ1803">
        <f t="shared" si="320"/>
        <v>53600</v>
      </c>
      <c r="BR1803">
        <f t="shared" si="356"/>
        <v>60.7</v>
      </c>
      <c r="BS1803">
        <f t="shared" si="356"/>
        <v>21.9</v>
      </c>
      <c r="BT1803">
        <f t="shared" si="356"/>
        <v>41100</v>
      </c>
      <c r="BU1803">
        <f t="shared" si="321"/>
        <v>54800</v>
      </c>
      <c r="BV1803">
        <f t="shared" si="322"/>
        <v>75</v>
      </c>
    </row>
    <row r="1804" spans="1:74" x14ac:dyDescent="0.3">
      <c r="A1804" t="s">
        <v>415</v>
      </c>
      <c r="B1804" t="str">
        <f>VLOOKUP(A1804,'class and classification'!$A$1:$B$338,2,FALSE)</f>
        <v>Predominantly Urban</v>
      </c>
      <c r="C1804" t="str">
        <f>VLOOKUP(A1804,'class and classification'!$A$1:$C$338,3,FALSE)</f>
        <v>SD</v>
      </c>
      <c r="D1804">
        <f t="shared" si="303"/>
        <v>41500</v>
      </c>
      <c r="E1804">
        <f t="shared" si="304"/>
        <v>62600</v>
      </c>
      <c r="F1804">
        <f t="shared" si="340"/>
        <v>66.399999999999991</v>
      </c>
      <c r="G1804">
        <f t="shared" si="340"/>
        <v>14.2</v>
      </c>
      <c r="H1804">
        <f t="shared" si="340"/>
        <v>41600</v>
      </c>
      <c r="I1804">
        <f t="shared" si="305"/>
        <v>65300</v>
      </c>
      <c r="J1804">
        <f t="shared" si="341"/>
        <v>63.70000000000001</v>
      </c>
      <c r="K1804">
        <f t="shared" si="341"/>
        <v>14.3</v>
      </c>
      <c r="L1804">
        <f t="shared" si="341"/>
        <v>40100</v>
      </c>
      <c r="M1804">
        <f t="shared" si="306"/>
        <v>60900</v>
      </c>
      <c r="N1804">
        <f t="shared" si="342"/>
        <v>65.899999999999991</v>
      </c>
      <c r="O1804">
        <f t="shared" si="342"/>
        <v>17.2</v>
      </c>
      <c r="P1804">
        <f t="shared" si="342"/>
        <v>45600</v>
      </c>
      <c r="Q1804">
        <f t="shared" si="307"/>
        <v>64800</v>
      </c>
      <c r="R1804">
        <f t="shared" si="343"/>
        <v>70.3</v>
      </c>
      <c r="S1804">
        <f t="shared" si="343"/>
        <v>21.799999999999997</v>
      </c>
      <c r="T1804">
        <f t="shared" si="343"/>
        <v>41700</v>
      </c>
      <c r="U1804">
        <f t="shared" si="308"/>
        <v>63900</v>
      </c>
      <c r="V1804">
        <f t="shared" si="344"/>
        <v>65.400000000000006</v>
      </c>
      <c r="W1804">
        <f t="shared" si="344"/>
        <v>16.7</v>
      </c>
      <c r="X1804">
        <f t="shared" si="344"/>
        <v>43700</v>
      </c>
      <c r="Y1804">
        <f t="shared" si="309"/>
        <v>63800</v>
      </c>
      <c r="Z1804">
        <f t="shared" si="345"/>
        <v>68.400000000000006</v>
      </c>
      <c r="AA1804">
        <f t="shared" si="345"/>
        <v>21.8</v>
      </c>
      <c r="AB1804">
        <f t="shared" si="345"/>
        <v>43600</v>
      </c>
      <c r="AC1804">
        <f t="shared" si="310"/>
        <v>65000</v>
      </c>
      <c r="AD1804">
        <f t="shared" si="346"/>
        <v>67</v>
      </c>
      <c r="AE1804">
        <f t="shared" si="346"/>
        <v>22.099999999999998</v>
      </c>
      <c r="AF1804">
        <f t="shared" si="346"/>
        <v>46200</v>
      </c>
      <c r="AG1804">
        <f t="shared" si="311"/>
        <v>62600</v>
      </c>
      <c r="AH1804">
        <f t="shared" si="347"/>
        <v>73.7</v>
      </c>
      <c r="AI1804">
        <f t="shared" si="347"/>
        <v>22.200000000000003</v>
      </c>
      <c r="AJ1804">
        <f t="shared" si="347"/>
        <v>43900</v>
      </c>
      <c r="AK1804">
        <f t="shared" si="312"/>
        <v>60700</v>
      </c>
      <c r="AL1804">
        <f t="shared" si="348"/>
        <v>72.3</v>
      </c>
      <c r="AM1804">
        <f t="shared" si="348"/>
        <v>18.400000000000002</v>
      </c>
      <c r="AN1804">
        <f t="shared" si="348"/>
        <v>43500</v>
      </c>
      <c r="AO1804">
        <f t="shared" si="313"/>
        <v>64700</v>
      </c>
      <c r="AP1804">
        <f t="shared" si="349"/>
        <v>67</v>
      </c>
      <c r="AQ1804">
        <f t="shared" si="349"/>
        <v>21.2</v>
      </c>
      <c r="AR1804">
        <f t="shared" si="349"/>
        <v>43200</v>
      </c>
      <c r="AS1804">
        <f t="shared" si="314"/>
        <v>63300</v>
      </c>
      <c r="AT1804">
        <f t="shared" si="350"/>
        <v>68.2</v>
      </c>
      <c r="AU1804">
        <f t="shared" si="350"/>
        <v>21</v>
      </c>
      <c r="AV1804">
        <f t="shared" si="350"/>
        <v>44500</v>
      </c>
      <c r="AW1804">
        <f t="shared" si="315"/>
        <v>62000</v>
      </c>
      <c r="AX1804">
        <f t="shared" si="351"/>
        <v>71.600000000000009</v>
      </c>
      <c r="AY1804">
        <f t="shared" si="351"/>
        <v>21.9</v>
      </c>
      <c r="AZ1804">
        <f t="shared" si="351"/>
        <v>42700</v>
      </c>
      <c r="BA1804">
        <f t="shared" si="316"/>
        <v>61000</v>
      </c>
      <c r="BB1804">
        <f t="shared" si="352"/>
        <v>69.900000000000006</v>
      </c>
      <c r="BC1804">
        <f t="shared" si="352"/>
        <v>21.6</v>
      </c>
      <c r="BD1804">
        <f t="shared" si="352"/>
        <v>47500</v>
      </c>
      <c r="BE1804">
        <f t="shared" si="317"/>
        <v>62800</v>
      </c>
      <c r="BF1804">
        <f t="shared" si="353"/>
        <v>75.5</v>
      </c>
      <c r="BG1804">
        <f t="shared" si="353"/>
        <v>20.5</v>
      </c>
      <c r="BH1804">
        <f t="shared" si="353"/>
        <v>46000</v>
      </c>
      <c r="BI1804">
        <f t="shared" si="318"/>
        <v>64100</v>
      </c>
      <c r="BJ1804">
        <f t="shared" si="354"/>
        <v>71.8</v>
      </c>
      <c r="BK1804">
        <f t="shared" si="354"/>
        <v>21.2</v>
      </c>
      <c r="BL1804">
        <f t="shared" si="354"/>
        <v>47400</v>
      </c>
      <c r="BM1804">
        <f t="shared" si="319"/>
        <v>64000</v>
      </c>
      <c r="BN1804">
        <f t="shared" si="355"/>
        <v>73.900000000000006</v>
      </c>
      <c r="BO1804">
        <f t="shared" si="355"/>
        <v>21.2</v>
      </c>
      <c r="BP1804">
        <f t="shared" si="355"/>
        <v>46600</v>
      </c>
      <c r="BQ1804">
        <f t="shared" si="320"/>
        <v>66400</v>
      </c>
      <c r="BR1804">
        <f t="shared" si="356"/>
        <v>70.100000000000009</v>
      </c>
      <c r="BS1804">
        <f t="shared" si="356"/>
        <v>23</v>
      </c>
      <c r="BT1804">
        <f t="shared" si="356"/>
        <v>50900</v>
      </c>
      <c r="BU1804">
        <f t="shared" si="321"/>
        <v>68100</v>
      </c>
      <c r="BV1804">
        <f t="shared" si="322"/>
        <v>74.8</v>
      </c>
    </row>
    <row r="1805" spans="1:74" x14ac:dyDescent="0.3">
      <c r="A1805" t="s">
        <v>416</v>
      </c>
      <c r="B1805" t="str">
        <f>VLOOKUP(A1805,'class and classification'!$A$1:$B$338,2,FALSE)</f>
        <v>Predominantly Urban</v>
      </c>
      <c r="C1805" t="str">
        <f>VLOOKUP(A1805,'class and classification'!$A$1:$C$338,3,FALSE)</f>
        <v>SD</v>
      </c>
      <c r="D1805">
        <f t="shared" si="303"/>
        <v>19900</v>
      </c>
      <c r="E1805">
        <f t="shared" si="304"/>
        <v>35900</v>
      </c>
      <c r="F1805">
        <f t="shared" si="340"/>
        <v>55.300000000000004</v>
      </c>
      <c r="G1805">
        <f t="shared" si="340"/>
        <v>13.700000000000001</v>
      </c>
      <c r="H1805">
        <f t="shared" si="340"/>
        <v>21900</v>
      </c>
      <c r="I1805">
        <f t="shared" si="305"/>
        <v>35800</v>
      </c>
      <c r="J1805">
        <f t="shared" si="341"/>
        <v>61</v>
      </c>
      <c r="K1805">
        <f t="shared" si="341"/>
        <v>13.5</v>
      </c>
      <c r="L1805">
        <f t="shared" si="341"/>
        <v>22100</v>
      </c>
      <c r="M1805">
        <f t="shared" si="306"/>
        <v>35400</v>
      </c>
      <c r="N1805">
        <f t="shared" si="342"/>
        <v>62.5</v>
      </c>
      <c r="O1805">
        <f t="shared" si="342"/>
        <v>20.100000000000001</v>
      </c>
      <c r="P1805">
        <f t="shared" si="342"/>
        <v>20700</v>
      </c>
      <c r="Q1805">
        <f t="shared" si="307"/>
        <v>37600</v>
      </c>
      <c r="R1805">
        <f t="shared" si="343"/>
        <v>55.100000000000009</v>
      </c>
      <c r="S1805">
        <f t="shared" si="343"/>
        <v>18.799999999999997</v>
      </c>
      <c r="T1805">
        <f t="shared" si="343"/>
        <v>25000</v>
      </c>
      <c r="U1805">
        <f t="shared" si="308"/>
        <v>38200</v>
      </c>
      <c r="V1805">
        <f t="shared" si="344"/>
        <v>65.599999999999994</v>
      </c>
      <c r="W1805">
        <f t="shared" si="344"/>
        <v>22.1</v>
      </c>
      <c r="X1805">
        <f t="shared" si="344"/>
        <v>23200</v>
      </c>
      <c r="Y1805">
        <f t="shared" si="309"/>
        <v>34800</v>
      </c>
      <c r="Z1805">
        <f t="shared" si="345"/>
        <v>66.699999999999989</v>
      </c>
      <c r="AA1805">
        <f t="shared" si="345"/>
        <v>18.700000000000003</v>
      </c>
      <c r="AB1805">
        <f t="shared" si="345"/>
        <v>21200</v>
      </c>
      <c r="AC1805">
        <f t="shared" si="310"/>
        <v>36300</v>
      </c>
      <c r="AD1805">
        <f t="shared" si="346"/>
        <v>58.4</v>
      </c>
      <c r="AE1805">
        <f t="shared" si="346"/>
        <v>24.800000000000004</v>
      </c>
      <c r="AF1805">
        <f t="shared" si="346"/>
        <v>24100</v>
      </c>
      <c r="AG1805">
        <f t="shared" si="311"/>
        <v>35300</v>
      </c>
      <c r="AH1805">
        <f t="shared" si="347"/>
        <v>67.900000000000006</v>
      </c>
      <c r="AI1805">
        <f t="shared" si="347"/>
        <v>19.899999999999999</v>
      </c>
      <c r="AJ1805">
        <f t="shared" si="347"/>
        <v>23000</v>
      </c>
      <c r="AK1805">
        <f t="shared" si="312"/>
        <v>37100</v>
      </c>
      <c r="AL1805">
        <f t="shared" si="348"/>
        <v>62</v>
      </c>
      <c r="AM1805">
        <f t="shared" si="348"/>
        <v>27.2</v>
      </c>
      <c r="AN1805">
        <f t="shared" si="348"/>
        <v>22400</v>
      </c>
      <c r="AO1805">
        <f t="shared" si="313"/>
        <v>37000</v>
      </c>
      <c r="AP1805">
        <f t="shared" si="349"/>
        <v>60.4</v>
      </c>
      <c r="AQ1805">
        <f t="shared" si="349"/>
        <v>25.7</v>
      </c>
      <c r="AR1805">
        <f t="shared" si="349"/>
        <v>29000</v>
      </c>
      <c r="AS1805">
        <f t="shared" si="314"/>
        <v>41900</v>
      </c>
      <c r="AT1805">
        <f t="shared" si="350"/>
        <v>69.2</v>
      </c>
      <c r="AU1805">
        <f t="shared" si="350"/>
        <v>29.9</v>
      </c>
      <c r="AV1805">
        <f t="shared" si="350"/>
        <v>27500</v>
      </c>
      <c r="AW1805">
        <f t="shared" si="315"/>
        <v>38800</v>
      </c>
      <c r="AX1805">
        <f t="shared" si="351"/>
        <v>70.900000000000006</v>
      </c>
      <c r="AY1805">
        <f t="shared" si="351"/>
        <v>27.7</v>
      </c>
      <c r="AZ1805">
        <f t="shared" si="351"/>
        <v>24300</v>
      </c>
      <c r="BA1805">
        <f t="shared" si="316"/>
        <v>40700</v>
      </c>
      <c r="BB1805">
        <f t="shared" si="352"/>
        <v>59.4</v>
      </c>
      <c r="BC1805">
        <f t="shared" si="352"/>
        <v>24.5</v>
      </c>
      <c r="BD1805">
        <f t="shared" si="352"/>
        <v>25600</v>
      </c>
      <c r="BE1805">
        <f t="shared" si="317"/>
        <v>35100</v>
      </c>
      <c r="BF1805">
        <f t="shared" si="353"/>
        <v>72.799999999999983</v>
      </c>
      <c r="BG1805">
        <f t="shared" si="353"/>
        <v>21.1</v>
      </c>
      <c r="BH1805">
        <f t="shared" si="353"/>
        <v>28900</v>
      </c>
      <c r="BI1805">
        <f t="shared" si="318"/>
        <v>41600</v>
      </c>
      <c r="BJ1805">
        <f t="shared" si="354"/>
        <v>69.400000000000006</v>
      </c>
      <c r="BK1805">
        <f t="shared" si="354"/>
        <v>27.1</v>
      </c>
      <c r="BL1805">
        <f t="shared" si="354"/>
        <v>29600</v>
      </c>
      <c r="BM1805">
        <f t="shared" si="319"/>
        <v>39700</v>
      </c>
      <c r="BN1805">
        <f t="shared" si="355"/>
        <v>74.399999999999991</v>
      </c>
      <c r="BO1805">
        <f t="shared" si="355"/>
        <v>27</v>
      </c>
      <c r="BP1805">
        <f t="shared" si="355"/>
        <v>30700</v>
      </c>
      <c r="BQ1805">
        <f t="shared" si="320"/>
        <v>42600</v>
      </c>
      <c r="BR1805">
        <f t="shared" si="356"/>
        <v>72</v>
      </c>
      <c r="BS1805">
        <f t="shared" si="356"/>
        <v>26.599999999999998</v>
      </c>
      <c r="BT1805">
        <f t="shared" si="356"/>
        <v>26500</v>
      </c>
      <c r="BU1805">
        <f t="shared" si="321"/>
        <v>40200</v>
      </c>
      <c r="BV1805">
        <f t="shared" si="322"/>
        <v>65.900000000000006</v>
      </c>
    </row>
    <row r="1806" spans="1:74" x14ac:dyDescent="0.3">
      <c r="A1806" t="s">
        <v>417</v>
      </c>
      <c r="B1806" t="str">
        <f>VLOOKUP(A1806,'class and classification'!$A$1:$B$338,2,FALSE)</f>
        <v>Predominantly Urban</v>
      </c>
      <c r="C1806" t="str">
        <f>VLOOKUP(A1806,'class and classification'!$A$1:$C$338,3,FALSE)</f>
        <v>SD</v>
      </c>
      <c r="D1806">
        <f t="shared" si="303"/>
        <v>42200</v>
      </c>
      <c r="E1806">
        <f t="shared" si="304"/>
        <v>67800</v>
      </c>
      <c r="F1806">
        <f t="shared" si="340"/>
        <v>62.400000000000006</v>
      </c>
      <c r="G1806">
        <f t="shared" si="340"/>
        <v>13.8</v>
      </c>
      <c r="H1806">
        <f t="shared" si="340"/>
        <v>41600</v>
      </c>
      <c r="I1806">
        <f t="shared" si="305"/>
        <v>68000</v>
      </c>
      <c r="J1806">
        <f t="shared" si="341"/>
        <v>61.2</v>
      </c>
      <c r="K1806">
        <f t="shared" si="341"/>
        <v>14.9</v>
      </c>
      <c r="L1806">
        <f t="shared" si="341"/>
        <v>41200</v>
      </c>
      <c r="M1806">
        <f t="shared" si="306"/>
        <v>71900</v>
      </c>
      <c r="N1806">
        <f t="shared" si="342"/>
        <v>57.4</v>
      </c>
      <c r="O1806">
        <f t="shared" si="342"/>
        <v>17.899999999999999</v>
      </c>
      <c r="P1806">
        <f t="shared" si="342"/>
        <v>49000</v>
      </c>
      <c r="Q1806">
        <f t="shared" si="307"/>
        <v>74400</v>
      </c>
      <c r="R1806">
        <f t="shared" si="343"/>
        <v>65.899999999999991</v>
      </c>
      <c r="S1806">
        <f t="shared" si="343"/>
        <v>19.5</v>
      </c>
      <c r="T1806">
        <f t="shared" si="343"/>
        <v>51200</v>
      </c>
      <c r="U1806">
        <f t="shared" si="308"/>
        <v>73900</v>
      </c>
      <c r="V1806">
        <f t="shared" si="344"/>
        <v>69.5</v>
      </c>
      <c r="W1806">
        <f t="shared" si="344"/>
        <v>20.100000000000001</v>
      </c>
      <c r="X1806">
        <f t="shared" si="344"/>
        <v>38300</v>
      </c>
      <c r="Y1806">
        <f t="shared" si="309"/>
        <v>66000</v>
      </c>
      <c r="Z1806">
        <f t="shared" si="345"/>
        <v>58.1</v>
      </c>
      <c r="AA1806">
        <f t="shared" si="345"/>
        <v>21.699999999999996</v>
      </c>
      <c r="AB1806">
        <f t="shared" si="345"/>
        <v>45200</v>
      </c>
      <c r="AC1806">
        <f t="shared" si="310"/>
        <v>71000</v>
      </c>
      <c r="AD1806">
        <f t="shared" si="346"/>
        <v>63.7</v>
      </c>
      <c r="AE1806">
        <f t="shared" si="346"/>
        <v>22.799999999999997</v>
      </c>
      <c r="AF1806">
        <f t="shared" si="346"/>
        <v>46900</v>
      </c>
      <c r="AG1806">
        <f t="shared" si="311"/>
        <v>73400</v>
      </c>
      <c r="AH1806">
        <f t="shared" si="347"/>
        <v>63.8</v>
      </c>
      <c r="AI1806">
        <f t="shared" si="347"/>
        <v>19.899999999999999</v>
      </c>
      <c r="AJ1806">
        <f t="shared" si="347"/>
        <v>44200</v>
      </c>
      <c r="AK1806">
        <f t="shared" si="312"/>
        <v>67400</v>
      </c>
      <c r="AL1806">
        <f t="shared" si="348"/>
        <v>65.400000000000006</v>
      </c>
      <c r="AM1806">
        <f t="shared" si="348"/>
        <v>22</v>
      </c>
      <c r="AN1806">
        <f t="shared" si="348"/>
        <v>43800</v>
      </c>
      <c r="AO1806">
        <f t="shared" si="313"/>
        <v>64200</v>
      </c>
      <c r="AP1806">
        <f t="shared" si="349"/>
        <v>68.300000000000011</v>
      </c>
      <c r="AQ1806">
        <f t="shared" si="349"/>
        <v>22.2</v>
      </c>
      <c r="AR1806">
        <f t="shared" si="349"/>
        <v>40300</v>
      </c>
      <c r="AS1806">
        <f t="shared" si="314"/>
        <v>69800</v>
      </c>
      <c r="AT1806">
        <f t="shared" si="350"/>
        <v>57.8</v>
      </c>
      <c r="AU1806">
        <f t="shared" si="350"/>
        <v>21.5</v>
      </c>
      <c r="AV1806">
        <f t="shared" si="350"/>
        <v>42600</v>
      </c>
      <c r="AW1806">
        <f t="shared" si="315"/>
        <v>69600</v>
      </c>
      <c r="AX1806">
        <f t="shared" si="351"/>
        <v>61.2</v>
      </c>
      <c r="AY1806">
        <f t="shared" si="351"/>
        <v>23.2</v>
      </c>
      <c r="AZ1806">
        <f t="shared" si="351"/>
        <v>48000</v>
      </c>
      <c r="BA1806">
        <f t="shared" si="316"/>
        <v>75600</v>
      </c>
      <c r="BB1806">
        <f t="shared" si="352"/>
        <v>63.5</v>
      </c>
      <c r="BC1806">
        <f t="shared" si="352"/>
        <v>19.5</v>
      </c>
      <c r="BD1806">
        <f t="shared" si="352"/>
        <v>53400</v>
      </c>
      <c r="BE1806">
        <f t="shared" si="317"/>
        <v>81900</v>
      </c>
      <c r="BF1806">
        <f t="shared" si="353"/>
        <v>65.199999999999989</v>
      </c>
      <c r="BG1806">
        <f t="shared" si="353"/>
        <v>24.4</v>
      </c>
      <c r="BH1806">
        <f t="shared" si="353"/>
        <v>42900</v>
      </c>
      <c r="BI1806">
        <f t="shared" si="318"/>
        <v>75300</v>
      </c>
      <c r="BJ1806">
        <f t="shared" si="354"/>
        <v>57.000000000000007</v>
      </c>
      <c r="BK1806">
        <f t="shared" si="354"/>
        <v>26.5</v>
      </c>
      <c r="BL1806">
        <f t="shared" si="354"/>
        <v>57800</v>
      </c>
      <c r="BM1806">
        <f t="shared" si="319"/>
        <v>87900</v>
      </c>
      <c r="BN1806">
        <f t="shared" si="355"/>
        <v>65.7</v>
      </c>
      <c r="BO1806">
        <f t="shared" si="355"/>
        <v>24</v>
      </c>
      <c r="BP1806">
        <f t="shared" si="355"/>
        <v>54500</v>
      </c>
      <c r="BQ1806">
        <f t="shared" si="320"/>
        <v>82000</v>
      </c>
      <c r="BR1806">
        <f t="shared" si="356"/>
        <v>66.5</v>
      </c>
      <c r="BS1806">
        <f t="shared" si="356"/>
        <v>20.7</v>
      </c>
      <c r="BT1806">
        <f t="shared" si="356"/>
        <v>57000</v>
      </c>
      <c r="BU1806">
        <f t="shared" si="321"/>
        <v>78800</v>
      </c>
      <c r="BV1806">
        <f t="shared" si="322"/>
        <v>72.2</v>
      </c>
    </row>
    <row r="1807" spans="1:74" x14ac:dyDescent="0.3">
      <c r="A1807" t="s">
        <v>418</v>
      </c>
      <c r="B1807" t="str">
        <f>VLOOKUP(A1807,'class and classification'!$A$1:$B$338,2,FALSE)</f>
        <v>Urban with Significant Rural</v>
      </c>
      <c r="C1807" t="str">
        <f>VLOOKUP(A1807,'class and classification'!$A$1:$C$338,3,FALSE)</f>
        <v>SD</v>
      </c>
      <c r="D1807">
        <f t="shared" si="303"/>
        <v>24500</v>
      </c>
      <c r="E1807">
        <f t="shared" si="304"/>
        <v>38800</v>
      </c>
      <c r="F1807">
        <f t="shared" ref="F1807:H1826" si="357">SUMIF($A$10:$A$1475,$A1807,F$10:F$1475)</f>
        <v>63.1</v>
      </c>
      <c r="G1807">
        <f t="shared" si="357"/>
        <v>14.1</v>
      </c>
      <c r="H1807">
        <f t="shared" si="357"/>
        <v>27400</v>
      </c>
      <c r="I1807">
        <f t="shared" si="305"/>
        <v>41300</v>
      </c>
      <c r="J1807">
        <f t="shared" ref="J1807:L1826" si="358">SUMIF($A$10:$A$1475,$A1807,J$10:J$1475)</f>
        <v>66.5</v>
      </c>
      <c r="K1807">
        <f t="shared" si="358"/>
        <v>14</v>
      </c>
      <c r="L1807">
        <f t="shared" si="358"/>
        <v>26300</v>
      </c>
      <c r="M1807">
        <f t="shared" si="306"/>
        <v>40000</v>
      </c>
      <c r="N1807">
        <f t="shared" ref="N1807:P1826" si="359">SUMIF($A$10:$A$1475,$A1807,N$10:N$1475)</f>
        <v>65.699999999999989</v>
      </c>
      <c r="O1807">
        <f t="shared" si="359"/>
        <v>22.6</v>
      </c>
      <c r="P1807">
        <f t="shared" si="359"/>
        <v>30400</v>
      </c>
      <c r="Q1807">
        <f t="shared" si="307"/>
        <v>41200</v>
      </c>
      <c r="R1807">
        <f t="shared" ref="R1807:T1826" si="360">SUMIF($A$10:$A$1475,$A1807,R$10:R$1475)</f>
        <v>73.699999999999989</v>
      </c>
      <c r="S1807">
        <f t="shared" si="360"/>
        <v>22.3</v>
      </c>
      <c r="T1807">
        <f t="shared" si="360"/>
        <v>28700</v>
      </c>
      <c r="U1807">
        <f t="shared" si="308"/>
        <v>41100</v>
      </c>
      <c r="V1807">
        <f t="shared" ref="V1807:X1826" si="361">SUMIF($A$10:$A$1475,$A1807,V$10:V$1475)</f>
        <v>69.599999999999994</v>
      </c>
      <c r="W1807">
        <f t="shared" si="361"/>
        <v>26.900000000000002</v>
      </c>
      <c r="X1807">
        <f t="shared" si="361"/>
        <v>26000</v>
      </c>
      <c r="Y1807">
        <f t="shared" si="309"/>
        <v>38900</v>
      </c>
      <c r="Z1807">
        <f t="shared" ref="Z1807:AB1826" si="362">SUMIF($A$10:$A$1475,$A1807,Z$10:Z$1475)</f>
        <v>67.2</v>
      </c>
      <c r="AA1807">
        <f t="shared" si="362"/>
        <v>26.7</v>
      </c>
      <c r="AB1807">
        <f t="shared" si="362"/>
        <v>29900</v>
      </c>
      <c r="AC1807">
        <f t="shared" si="310"/>
        <v>41100</v>
      </c>
      <c r="AD1807">
        <f t="shared" ref="AD1807:AF1826" si="363">SUMIF($A$10:$A$1475,$A1807,AD$10:AD$1475)</f>
        <v>72.599999999999994</v>
      </c>
      <c r="AE1807">
        <f t="shared" si="363"/>
        <v>27.900000000000002</v>
      </c>
      <c r="AF1807">
        <f t="shared" si="363"/>
        <v>26600</v>
      </c>
      <c r="AG1807">
        <f t="shared" si="311"/>
        <v>38200</v>
      </c>
      <c r="AH1807">
        <f t="shared" ref="AH1807:AJ1826" si="364">SUMIF($A$10:$A$1475,$A1807,AH$10:AH$1475)</f>
        <v>69.7</v>
      </c>
      <c r="AI1807">
        <f t="shared" si="364"/>
        <v>26.6</v>
      </c>
      <c r="AJ1807">
        <f t="shared" si="364"/>
        <v>23900</v>
      </c>
      <c r="AK1807">
        <f t="shared" si="312"/>
        <v>41800</v>
      </c>
      <c r="AL1807">
        <f t="shared" ref="AL1807:AN1826" si="365">SUMIF($A$10:$A$1475,$A1807,AL$10:AL$1475)</f>
        <v>56.900000000000006</v>
      </c>
      <c r="AM1807">
        <f t="shared" si="365"/>
        <v>23.6</v>
      </c>
      <c r="AN1807">
        <f t="shared" si="365"/>
        <v>26100</v>
      </c>
      <c r="AO1807">
        <f t="shared" si="313"/>
        <v>44200</v>
      </c>
      <c r="AP1807">
        <f t="shared" ref="AP1807:AR1826" si="366">SUMIF($A$10:$A$1475,$A1807,AP$10:AP$1475)</f>
        <v>59.1</v>
      </c>
      <c r="AQ1807">
        <f t="shared" si="366"/>
        <v>21.2</v>
      </c>
      <c r="AR1807">
        <f t="shared" si="366"/>
        <v>28800</v>
      </c>
      <c r="AS1807">
        <f t="shared" si="314"/>
        <v>42800</v>
      </c>
      <c r="AT1807">
        <f t="shared" ref="AT1807:AV1826" si="367">SUMIF($A$10:$A$1475,$A1807,AT$10:AT$1475)</f>
        <v>67.199999999999989</v>
      </c>
      <c r="AU1807">
        <f t="shared" si="367"/>
        <v>24.799999999999997</v>
      </c>
      <c r="AV1807">
        <f t="shared" si="367"/>
        <v>20500</v>
      </c>
      <c r="AW1807">
        <f t="shared" si="315"/>
        <v>40700</v>
      </c>
      <c r="AX1807">
        <f t="shared" ref="AX1807:AZ1826" si="368">SUMIF($A$10:$A$1475,$A1807,AX$10:AX$1475)</f>
        <v>50.1</v>
      </c>
      <c r="AY1807">
        <f t="shared" si="368"/>
        <v>19.7</v>
      </c>
      <c r="AZ1807">
        <f t="shared" si="368"/>
        <v>28600</v>
      </c>
      <c r="BA1807">
        <f t="shared" si="316"/>
        <v>43700</v>
      </c>
      <c r="BB1807">
        <f t="shared" ref="BB1807:BD1826" si="369">SUMIF($A$10:$A$1475,$A1807,BB$10:BB$1475)</f>
        <v>65.3</v>
      </c>
      <c r="BC1807">
        <f t="shared" si="369"/>
        <v>21.3</v>
      </c>
      <c r="BD1807">
        <f t="shared" si="369"/>
        <v>25900</v>
      </c>
      <c r="BE1807">
        <f t="shared" si="317"/>
        <v>38000</v>
      </c>
      <c r="BF1807">
        <f t="shared" ref="BF1807:BH1826" si="370">SUMIF($A$10:$A$1475,$A1807,BF$10:BF$1475)</f>
        <v>68.2</v>
      </c>
      <c r="BG1807">
        <f t="shared" si="370"/>
        <v>19.7</v>
      </c>
      <c r="BH1807">
        <f t="shared" si="370"/>
        <v>27000</v>
      </c>
      <c r="BI1807">
        <f t="shared" si="318"/>
        <v>41400</v>
      </c>
      <c r="BJ1807">
        <f t="shared" ref="BJ1807:BL1826" si="371">SUMIF($A$10:$A$1475,$A1807,BJ$10:BJ$1475)</f>
        <v>65.3</v>
      </c>
      <c r="BK1807">
        <f t="shared" si="371"/>
        <v>25.200000000000003</v>
      </c>
      <c r="BL1807">
        <f t="shared" si="371"/>
        <v>32100</v>
      </c>
      <c r="BM1807">
        <f t="shared" si="319"/>
        <v>45000</v>
      </c>
      <c r="BN1807">
        <f t="shared" ref="BN1807:BP1826" si="372">SUMIF($A$10:$A$1475,$A1807,BN$10:BN$1475)</f>
        <v>71.3</v>
      </c>
      <c r="BO1807">
        <f t="shared" si="372"/>
        <v>23.5</v>
      </c>
      <c r="BP1807">
        <f t="shared" si="372"/>
        <v>29100</v>
      </c>
      <c r="BQ1807">
        <f t="shared" si="320"/>
        <v>43200</v>
      </c>
      <c r="BR1807">
        <f t="shared" ref="BR1807:BT1826" si="373">SUMIF($A$10:$A$1475,$A1807,BR$10:BR$1475)</f>
        <v>67.2</v>
      </c>
      <c r="BS1807">
        <f t="shared" si="373"/>
        <v>28.7</v>
      </c>
      <c r="BT1807">
        <f t="shared" si="373"/>
        <v>25400</v>
      </c>
      <c r="BU1807">
        <f t="shared" si="321"/>
        <v>43300</v>
      </c>
      <c r="BV1807">
        <f t="shared" si="322"/>
        <v>58.800000000000004</v>
      </c>
    </row>
    <row r="1808" spans="1:74" x14ac:dyDescent="0.3">
      <c r="A1808" t="s">
        <v>419</v>
      </c>
      <c r="B1808" t="str">
        <f>VLOOKUP(A1808,'class and classification'!$A$1:$B$338,2,FALSE)</f>
        <v>Predominantly Urban</v>
      </c>
      <c r="C1808" t="str">
        <f>VLOOKUP(A1808,'class and classification'!$A$1:$C$338,3,FALSE)</f>
        <v>SD</v>
      </c>
      <c r="D1808">
        <f t="shared" si="303"/>
        <v>35300</v>
      </c>
      <c r="E1808">
        <f t="shared" si="304"/>
        <v>62000</v>
      </c>
      <c r="F1808">
        <f t="shared" si="357"/>
        <v>57</v>
      </c>
      <c r="G1808">
        <f t="shared" si="357"/>
        <v>13.8</v>
      </c>
      <c r="H1808">
        <f t="shared" si="357"/>
        <v>37400</v>
      </c>
      <c r="I1808">
        <f t="shared" si="305"/>
        <v>61700</v>
      </c>
      <c r="J1808">
        <f t="shared" si="358"/>
        <v>60.6</v>
      </c>
      <c r="K1808">
        <f t="shared" si="358"/>
        <v>13.5</v>
      </c>
      <c r="L1808">
        <f t="shared" si="358"/>
        <v>37700</v>
      </c>
      <c r="M1808">
        <f t="shared" si="306"/>
        <v>62800</v>
      </c>
      <c r="N1808">
        <f t="shared" si="359"/>
        <v>60</v>
      </c>
      <c r="O1808">
        <f t="shared" si="359"/>
        <v>20.3</v>
      </c>
      <c r="P1808">
        <f t="shared" si="359"/>
        <v>42600</v>
      </c>
      <c r="Q1808">
        <f t="shared" si="307"/>
        <v>67500</v>
      </c>
      <c r="R1808">
        <f t="shared" si="360"/>
        <v>63.2</v>
      </c>
      <c r="S1808">
        <f t="shared" si="360"/>
        <v>18.100000000000001</v>
      </c>
      <c r="T1808">
        <f t="shared" si="360"/>
        <v>41400</v>
      </c>
      <c r="U1808">
        <f t="shared" si="308"/>
        <v>68400</v>
      </c>
      <c r="V1808">
        <f t="shared" si="361"/>
        <v>60.5</v>
      </c>
      <c r="W1808">
        <f t="shared" si="361"/>
        <v>18.600000000000001</v>
      </c>
      <c r="X1808">
        <f t="shared" si="361"/>
        <v>34900</v>
      </c>
      <c r="Y1808">
        <f t="shared" si="309"/>
        <v>67200</v>
      </c>
      <c r="Z1808">
        <f t="shared" si="362"/>
        <v>51.900000000000006</v>
      </c>
      <c r="AA1808">
        <f t="shared" si="362"/>
        <v>19.5</v>
      </c>
      <c r="AB1808">
        <f t="shared" si="362"/>
        <v>40500</v>
      </c>
      <c r="AC1808">
        <f t="shared" si="310"/>
        <v>70300</v>
      </c>
      <c r="AD1808">
        <f t="shared" si="363"/>
        <v>57.6</v>
      </c>
      <c r="AE1808">
        <f t="shared" si="363"/>
        <v>22.299999999999997</v>
      </c>
      <c r="AF1808">
        <f t="shared" si="363"/>
        <v>39700</v>
      </c>
      <c r="AG1808">
        <f t="shared" si="311"/>
        <v>69100</v>
      </c>
      <c r="AH1808">
        <f t="shared" si="364"/>
        <v>57.5</v>
      </c>
      <c r="AI1808">
        <f t="shared" si="364"/>
        <v>17.600000000000001</v>
      </c>
      <c r="AJ1808">
        <f t="shared" si="364"/>
        <v>47100</v>
      </c>
      <c r="AK1808">
        <f t="shared" si="312"/>
        <v>69000</v>
      </c>
      <c r="AL1808">
        <f t="shared" si="365"/>
        <v>68.100000000000009</v>
      </c>
      <c r="AM1808">
        <f t="shared" si="365"/>
        <v>23.4</v>
      </c>
      <c r="AN1808">
        <f t="shared" si="365"/>
        <v>45900</v>
      </c>
      <c r="AO1808">
        <f t="shared" si="313"/>
        <v>74400</v>
      </c>
      <c r="AP1808">
        <f t="shared" si="366"/>
        <v>61.8</v>
      </c>
      <c r="AQ1808">
        <f t="shared" si="366"/>
        <v>21.799999999999997</v>
      </c>
      <c r="AR1808">
        <f t="shared" si="366"/>
        <v>41800</v>
      </c>
      <c r="AS1808">
        <f t="shared" si="314"/>
        <v>73000</v>
      </c>
      <c r="AT1808">
        <f t="shared" si="367"/>
        <v>57.199999999999996</v>
      </c>
      <c r="AU1808">
        <f t="shared" si="367"/>
        <v>22.4</v>
      </c>
      <c r="AV1808">
        <f t="shared" si="367"/>
        <v>52700</v>
      </c>
      <c r="AW1808">
        <f t="shared" si="315"/>
        <v>72800</v>
      </c>
      <c r="AX1808">
        <f t="shared" si="368"/>
        <v>72.2</v>
      </c>
      <c r="AY1808">
        <f t="shared" si="368"/>
        <v>23.2</v>
      </c>
      <c r="AZ1808">
        <f t="shared" si="368"/>
        <v>49300</v>
      </c>
      <c r="BA1808">
        <f t="shared" si="316"/>
        <v>77100</v>
      </c>
      <c r="BB1808">
        <f t="shared" si="369"/>
        <v>63.8</v>
      </c>
      <c r="BC1808">
        <f t="shared" si="369"/>
        <v>21.6</v>
      </c>
      <c r="BD1808">
        <f t="shared" si="369"/>
        <v>44600</v>
      </c>
      <c r="BE1808">
        <f t="shared" si="317"/>
        <v>78800</v>
      </c>
      <c r="BF1808">
        <f t="shared" si="370"/>
        <v>56.500000000000007</v>
      </c>
      <c r="BG1808">
        <f t="shared" si="370"/>
        <v>17.2</v>
      </c>
      <c r="BH1808">
        <f t="shared" si="370"/>
        <v>46700</v>
      </c>
      <c r="BI1808">
        <f t="shared" si="318"/>
        <v>71300</v>
      </c>
      <c r="BJ1808">
        <f t="shared" si="371"/>
        <v>65.5</v>
      </c>
      <c r="BK1808">
        <f t="shared" si="371"/>
        <v>22.5</v>
      </c>
      <c r="BL1808">
        <f t="shared" si="371"/>
        <v>58700</v>
      </c>
      <c r="BM1808">
        <f t="shared" si="319"/>
        <v>78700</v>
      </c>
      <c r="BN1808">
        <f t="shared" si="372"/>
        <v>74.599999999999994</v>
      </c>
      <c r="BO1808">
        <f t="shared" si="372"/>
        <v>19.799999999999997</v>
      </c>
      <c r="BP1808">
        <f t="shared" si="372"/>
        <v>45500</v>
      </c>
      <c r="BQ1808">
        <f t="shared" si="320"/>
        <v>76700</v>
      </c>
      <c r="BR1808">
        <f t="shared" si="373"/>
        <v>59.3</v>
      </c>
      <c r="BS1808">
        <f t="shared" si="373"/>
        <v>21.099999999999998</v>
      </c>
      <c r="BT1808">
        <f t="shared" si="373"/>
        <v>52100</v>
      </c>
      <c r="BU1808">
        <f t="shared" si="321"/>
        <v>77800</v>
      </c>
      <c r="BV1808">
        <f t="shared" si="322"/>
        <v>67.099999999999994</v>
      </c>
    </row>
    <row r="1809" spans="1:74" x14ac:dyDescent="0.3">
      <c r="A1809" t="s">
        <v>420</v>
      </c>
      <c r="B1809" t="str">
        <f>VLOOKUP(A1809,'class and classification'!$A$1:$B$338,2,FALSE)</f>
        <v>Predominantly Urban</v>
      </c>
      <c r="C1809" t="str">
        <f>VLOOKUP(A1809,'class and classification'!$A$1:$C$338,3,FALSE)</f>
        <v>SD</v>
      </c>
      <c r="D1809">
        <f t="shared" si="303"/>
        <v>22500</v>
      </c>
      <c r="E1809">
        <f t="shared" si="304"/>
        <v>41900</v>
      </c>
      <c r="F1809">
        <f t="shared" si="357"/>
        <v>53.9</v>
      </c>
      <c r="G1809">
        <f t="shared" si="357"/>
        <v>12.9</v>
      </c>
      <c r="H1809">
        <f t="shared" si="357"/>
        <v>24400</v>
      </c>
      <c r="I1809">
        <f t="shared" si="305"/>
        <v>41500</v>
      </c>
      <c r="J1809">
        <f t="shared" si="358"/>
        <v>58.6</v>
      </c>
      <c r="K1809">
        <f t="shared" si="358"/>
        <v>13.7</v>
      </c>
      <c r="L1809">
        <f t="shared" si="358"/>
        <v>22200</v>
      </c>
      <c r="M1809">
        <f t="shared" si="306"/>
        <v>43100</v>
      </c>
      <c r="N1809">
        <f t="shared" si="359"/>
        <v>51.500000000000007</v>
      </c>
      <c r="O1809">
        <f t="shared" si="359"/>
        <v>23.900000000000002</v>
      </c>
      <c r="P1809">
        <f t="shared" si="359"/>
        <v>24300</v>
      </c>
      <c r="Q1809">
        <f t="shared" si="307"/>
        <v>44200</v>
      </c>
      <c r="R1809">
        <f t="shared" si="360"/>
        <v>55</v>
      </c>
      <c r="S1809">
        <f t="shared" si="360"/>
        <v>19.600000000000001</v>
      </c>
      <c r="T1809">
        <f t="shared" si="360"/>
        <v>24100</v>
      </c>
      <c r="U1809">
        <f t="shared" si="308"/>
        <v>40200</v>
      </c>
      <c r="V1809">
        <f t="shared" si="361"/>
        <v>59.5</v>
      </c>
      <c r="W1809">
        <f t="shared" si="361"/>
        <v>24.7</v>
      </c>
      <c r="X1809">
        <f t="shared" si="361"/>
        <v>27900</v>
      </c>
      <c r="Y1809">
        <f t="shared" si="309"/>
        <v>42600</v>
      </c>
      <c r="Z1809">
        <f t="shared" si="362"/>
        <v>65.400000000000006</v>
      </c>
      <c r="AA1809">
        <f t="shared" si="362"/>
        <v>23.099999999999998</v>
      </c>
      <c r="AB1809">
        <f t="shared" si="362"/>
        <v>20700</v>
      </c>
      <c r="AC1809">
        <f t="shared" si="310"/>
        <v>39800</v>
      </c>
      <c r="AD1809">
        <f t="shared" si="363"/>
        <v>52.3</v>
      </c>
      <c r="AE1809">
        <f t="shared" si="363"/>
        <v>26.3</v>
      </c>
      <c r="AF1809">
        <f t="shared" si="363"/>
        <v>24000</v>
      </c>
      <c r="AG1809">
        <f t="shared" si="311"/>
        <v>37900</v>
      </c>
      <c r="AH1809">
        <f t="shared" si="364"/>
        <v>63.300000000000004</v>
      </c>
      <c r="AI1809">
        <f t="shared" si="364"/>
        <v>24.1</v>
      </c>
      <c r="AJ1809">
        <f t="shared" si="364"/>
        <v>25500</v>
      </c>
      <c r="AK1809">
        <f t="shared" si="312"/>
        <v>43300</v>
      </c>
      <c r="AL1809">
        <f t="shared" si="365"/>
        <v>58.9</v>
      </c>
      <c r="AM1809">
        <f t="shared" si="365"/>
        <v>20.8</v>
      </c>
      <c r="AN1809">
        <f t="shared" si="365"/>
        <v>25500</v>
      </c>
      <c r="AO1809">
        <f t="shared" si="313"/>
        <v>43900</v>
      </c>
      <c r="AP1809">
        <f t="shared" si="366"/>
        <v>57.9</v>
      </c>
      <c r="AQ1809">
        <f t="shared" si="366"/>
        <v>22.6</v>
      </c>
      <c r="AR1809">
        <f t="shared" si="366"/>
        <v>22200</v>
      </c>
      <c r="AS1809">
        <f t="shared" si="314"/>
        <v>41500</v>
      </c>
      <c r="AT1809">
        <f t="shared" si="367"/>
        <v>53.399999999999991</v>
      </c>
      <c r="AU1809">
        <f t="shared" si="367"/>
        <v>21</v>
      </c>
      <c r="AV1809">
        <f t="shared" si="367"/>
        <v>25100</v>
      </c>
      <c r="AW1809">
        <f t="shared" si="315"/>
        <v>43100</v>
      </c>
      <c r="AX1809">
        <f t="shared" si="368"/>
        <v>57.999999999999993</v>
      </c>
      <c r="AY1809">
        <f t="shared" si="368"/>
        <v>21.5</v>
      </c>
      <c r="AZ1809">
        <f t="shared" si="368"/>
        <v>30700</v>
      </c>
      <c r="BA1809">
        <f t="shared" si="316"/>
        <v>48600</v>
      </c>
      <c r="BB1809">
        <f t="shared" si="369"/>
        <v>63.3</v>
      </c>
      <c r="BC1809">
        <f t="shared" si="369"/>
        <v>22.8</v>
      </c>
      <c r="BD1809">
        <f t="shared" si="369"/>
        <v>28400</v>
      </c>
      <c r="BE1809">
        <f t="shared" si="317"/>
        <v>51000</v>
      </c>
      <c r="BF1809">
        <f t="shared" si="370"/>
        <v>55.600000000000009</v>
      </c>
      <c r="BG1809">
        <f t="shared" si="370"/>
        <v>23.700000000000003</v>
      </c>
      <c r="BH1809">
        <f t="shared" si="370"/>
        <v>27900</v>
      </c>
      <c r="BI1809">
        <f t="shared" si="318"/>
        <v>45000</v>
      </c>
      <c r="BJ1809">
        <f t="shared" si="371"/>
        <v>62</v>
      </c>
      <c r="BK1809">
        <f t="shared" si="371"/>
        <v>24.200000000000003</v>
      </c>
      <c r="BL1809">
        <f t="shared" si="371"/>
        <v>34100</v>
      </c>
      <c r="BM1809">
        <f t="shared" si="319"/>
        <v>47700</v>
      </c>
      <c r="BN1809">
        <f t="shared" si="372"/>
        <v>71.400000000000006</v>
      </c>
      <c r="BO1809">
        <f t="shared" si="372"/>
        <v>27</v>
      </c>
      <c r="BP1809">
        <f t="shared" si="372"/>
        <v>37700</v>
      </c>
      <c r="BQ1809">
        <f t="shared" si="320"/>
        <v>52300</v>
      </c>
      <c r="BR1809">
        <f t="shared" si="373"/>
        <v>72.000000000000014</v>
      </c>
      <c r="BS1809">
        <f t="shared" si="373"/>
        <v>27.5</v>
      </c>
      <c r="BT1809">
        <f t="shared" si="373"/>
        <v>29900</v>
      </c>
      <c r="BU1809">
        <f t="shared" si="321"/>
        <v>45100</v>
      </c>
      <c r="BV1809">
        <f t="shared" si="322"/>
        <v>66.3</v>
      </c>
    </row>
    <row r="1810" spans="1:74" x14ac:dyDescent="0.3">
      <c r="A1810" t="s">
        <v>421</v>
      </c>
      <c r="B1810" t="str">
        <f>VLOOKUP(A1810,'class and classification'!$A$1:$B$338,2,FALSE)</f>
        <v>Predominantly Urban</v>
      </c>
      <c r="C1810" t="str">
        <f>VLOOKUP(A1810,'class and classification'!$A$1:$C$338,3,FALSE)</f>
        <v>SD</v>
      </c>
      <c r="D1810">
        <f t="shared" si="303"/>
        <v>25200</v>
      </c>
      <c r="E1810">
        <f t="shared" si="304"/>
        <v>46100</v>
      </c>
      <c r="F1810">
        <f t="shared" si="357"/>
        <v>54.7</v>
      </c>
      <c r="G1810">
        <f t="shared" si="357"/>
        <v>12.5</v>
      </c>
      <c r="H1810">
        <f t="shared" si="357"/>
        <v>25700</v>
      </c>
      <c r="I1810">
        <f t="shared" si="305"/>
        <v>48300</v>
      </c>
      <c r="J1810">
        <f t="shared" si="358"/>
        <v>53.5</v>
      </c>
      <c r="K1810">
        <f t="shared" si="358"/>
        <v>13.2</v>
      </c>
      <c r="L1810">
        <f t="shared" si="358"/>
        <v>21500</v>
      </c>
      <c r="M1810">
        <f t="shared" si="306"/>
        <v>44400</v>
      </c>
      <c r="N1810">
        <f t="shared" si="359"/>
        <v>48.5</v>
      </c>
      <c r="O1810">
        <f t="shared" si="359"/>
        <v>17.399999999999999</v>
      </c>
      <c r="P1810">
        <f t="shared" si="359"/>
        <v>23400</v>
      </c>
      <c r="Q1810">
        <f t="shared" si="307"/>
        <v>45300</v>
      </c>
      <c r="R1810">
        <f t="shared" si="360"/>
        <v>51.400000000000006</v>
      </c>
      <c r="S1810">
        <f t="shared" si="360"/>
        <v>21.9</v>
      </c>
      <c r="T1810">
        <f t="shared" si="360"/>
        <v>28800</v>
      </c>
      <c r="U1810">
        <f t="shared" si="308"/>
        <v>48300</v>
      </c>
      <c r="V1810">
        <f t="shared" si="361"/>
        <v>59.5</v>
      </c>
      <c r="W1810">
        <f t="shared" si="361"/>
        <v>22.4</v>
      </c>
      <c r="X1810">
        <f t="shared" si="361"/>
        <v>27700</v>
      </c>
      <c r="Y1810">
        <f t="shared" si="309"/>
        <v>48700</v>
      </c>
      <c r="Z1810">
        <f t="shared" si="362"/>
        <v>56.8</v>
      </c>
      <c r="AA1810">
        <f t="shared" si="362"/>
        <v>20.8</v>
      </c>
      <c r="AB1810">
        <f t="shared" si="362"/>
        <v>25900</v>
      </c>
      <c r="AC1810">
        <f t="shared" si="310"/>
        <v>45900</v>
      </c>
      <c r="AD1810">
        <f t="shared" si="363"/>
        <v>56.4</v>
      </c>
      <c r="AE1810">
        <f t="shared" si="363"/>
        <v>23.9</v>
      </c>
      <c r="AF1810">
        <f t="shared" si="363"/>
        <v>32300</v>
      </c>
      <c r="AG1810">
        <f t="shared" si="311"/>
        <v>51900</v>
      </c>
      <c r="AH1810">
        <f t="shared" si="364"/>
        <v>62.099999999999994</v>
      </c>
      <c r="AI1810">
        <f t="shared" si="364"/>
        <v>21</v>
      </c>
      <c r="AJ1810">
        <f t="shared" si="364"/>
        <v>36700</v>
      </c>
      <c r="AK1810">
        <f t="shared" si="312"/>
        <v>54300</v>
      </c>
      <c r="AL1810">
        <f t="shared" si="365"/>
        <v>67.7</v>
      </c>
      <c r="AM1810">
        <f t="shared" si="365"/>
        <v>24.9</v>
      </c>
      <c r="AN1810">
        <f t="shared" si="365"/>
        <v>27700</v>
      </c>
      <c r="AO1810">
        <f t="shared" si="313"/>
        <v>49500</v>
      </c>
      <c r="AP1810">
        <f t="shared" si="366"/>
        <v>56.2</v>
      </c>
      <c r="AQ1810">
        <f t="shared" si="366"/>
        <v>22.3</v>
      </c>
      <c r="AR1810">
        <f t="shared" si="366"/>
        <v>23500</v>
      </c>
      <c r="AS1810">
        <f t="shared" si="314"/>
        <v>47100</v>
      </c>
      <c r="AT1810">
        <f t="shared" si="367"/>
        <v>49.999999999999993</v>
      </c>
      <c r="AU1810">
        <f t="shared" si="367"/>
        <v>22.700000000000003</v>
      </c>
      <c r="AV1810">
        <f t="shared" si="367"/>
        <v>30600</v>
      </c>
      <c r="AW1810">
        <f t="shared" si="315"/>
        <v>51700</v>
      </c>
      <c r="AX1810">
        <f t="shared" si="368"/>
        <v>59.1</v>
      </c>
      <c r="AY1810">
        <f t="shared" si="368"/>
        <v>23.1</v>
      </c>
      <c r="AZ1810">
        <f t="shared" si="368"/>
        <v>30700</v>
      </c>
      <c r="BA1810">
        <f t="shared" si="316"/>
        <v>50500</v>
      </c>
      <c r="BB1810">
        <f t="shared" si="369"/>
        <v>60.599999999999994</v>
      </c>
      <c r="BC1810">
        <f t="shared" si="369"/>
        <v>19.799999999999997</v>
      </c>
      <c r="BD1810">
        <f t="shared" si="369"/>
        <v>29600</v>
      </c>
      <c r="BE1810">
        <f t="shared" si="317"/>
        <v>51900</v>
      </c>
      <c r="BF1810">
        <f t="shared" si="370"/>
        <v>57.300000000000004</v>
      </c>
      <c r="BG1810">
        <f t="shared" si="370"/>
        <v>23</v>
      </c>
      <c r="BH1810">
        <f t="shared" si="370"/>
        <v>31500</v>
      </c>
      <c r="BI1810">
        <f t="shared" si="318"/>
        <v>56100</v>
      </c>
      <c r="BJ1810">
        <f t="shared" si="371"/>
        <v>56.2</v>
      </c>
      <c r="BK1810">
        <f t="shared" si="371"/>
        <v>15.8</v>
      </c>
      <c r="BL1810">
        <f t="shared" si="371"/>
        <v>32000</v>
      </c>
      <c r="BM1810">
        <f t="shared" si="319"/>
        <v>54600</v>
      </c>
      <c r="BN1810">
        <f t="shared" si="372"/>
        <v>58.500000000000007</v>
      </c>
      <c r="BO1810">
        <f t="shared" si="372"/>
        <v>24.6</v>
      </c>
      <c r="BP1810">
        <f t="shared" si="372"/>
        <v>33900</v>
      </c>
      <c r="BQ1810">
        <f t="shared" si="320"/>
        <v>50400</v>
      </c>
      <c r="BR1810">
        <f t="shared" si="373"/>
        <v>67.600000000000009</v>
      </c>
      <c r="BS1810">
        <f t="shared" si="373"/>
        <v>23</v>
      </c>
      <c r="BT1810">
        <f t="shared" si="373"/>
        <v>27300</v>
      </c>
      <c r="BU1810">
        <f t="shared" si="321"/>
        <v>49800</v>
      </c>
      <c r="BV1810">
        <f t="shared" si="322"/>
        <v>54.7</v>
      </c>
    </row>
    <row r="1811" spans="1:74" x14ac:dyDescent="0.3">
      <c r="A1811" t="s">
        <v>422</v>
      </c>
      <c r="B1811" t="str">
        <f>VLOOKUP(A1811,'class and classification'!$A$1:$B$338,2,FALSE)</f>
        <v>Predominantly Urban</v>
      </c>
      <c r="C1811" t="str">
        <f>VLOOKUP(A1811,'class and classification'!$A$1:$C$338,3,FALSE)</f>
        <v>SD</v>
      </c>
      <c r="D1811">
        <f t="shared" si="303"/>
        <v>24200</v>
      </c>
      <c r="E1811">
        <f t="shared" si="304"/>
        <v>42700</v>
      </c>
      <c r="F1811">
        <f t="shared" si="357"/>
        <v>56.699999999999996</v>
      </c>
      <c r="G1811">
        <f t="shared" si="357"/>
        <v>12.700000000000001</v>
      </c>
      <c r="H1811">
        <f t="shared" si="357"/>
        <v>26200</v>
      </c>
      <c r="I1811">
        <f t="shared" si="305"/>
        <v>42800</v>
      </c>
      <c r="J1811">
        <f t="shared" si="358"/>
        <v>61.3</v>
      </c>
      <c r="K1811">
        <f t="shared" si="358"/>
        <v>13.899999999999999</v>
      </c>
      <c r="L1811">
        <f t="shared" si="358"/>
        <v>28900</v>
      </c>
      <c r="M1811">
        <f t="shared" si="306"/>
        <v>48100</v>
      </c>
      <c r="N1811">
        <f t="shared" si="359"/>
        <v>60</v>
      </c>
      <c r="O1811">
        <f t="shared" si="359"/>
        <v>17.600000000000001</v>
      </c>
      <c r="P1811">
        <f t="shared" si="359"/>
        <v>27000</v>
      </c>
      <c r="Q1811">
        <f t="shared" si="307"/>
        <v>44300</v>
      </c>
      <c r="R1811">
        <f t="shared" si="360"/>
        <v>61.099999999999994</v>
      </c>
      <c r="S1811">
        <f t="shared" si="360"/>
        <v>18.899999999999999</v>
      </c>
      <c r="T1811">
        <f t="shared" si="360"/>
        <v>29700</v>
      </c>
      <c r="U1811">
        <f t="shared" si="308"/>
        <v>45500</v>
      </c>
      <c r="V1811">
        <f t="shared" si="361"/>
        <v>65.3</v>
      </c>
      <c r="W1811">
        <f t="shared" si="361"/>
        <v>20.100000000000001</v>
      </c>
      <c r="X1811">
        <f t="shared" si="361"/>
        <v>27600</v>
      </c>
      <c r="Y1811">
        <f t="shared" si="309"/>
        <v>42300</v>
      </c>
      <c r="Z1811">
        <f t="shared" si="362"/>
        <v>65.2</v>
      </c>
      <c r="AA1811">
        <f t="shared" si="362"/>
        <v>21.5</v>
      </c>
      <c r="AB1811">
        <f t="shared" si="362"/>
        <v>31000</v>
      </c>
      <c r="AC1811">
        <f t="shared" si="310"/>
        <v>43700</v>
      </c>
      <c r="AD1811">
        <f t="shared" si="363"/>
        <v>71.2</v>
      </c>
      <c r="AE1811">
        <f t="shared" si="363"/>
        <v>27.3</v>
      </c>
      <c r="AF1811">
        <f t="shared" si="363"/>
        <v>25100</v>
      </c>
      <c r="AG1811">
        <f t="shared" si="311"/>
        <v>43100</v>
      </c>
      <c r="AH1811">
        <f t="shared" si="364"/>
        <v>58.300000000000004</v>
      </c>
      <c r="AI1811">
        <f t="shared" si="364"/>
        <v>20.700000000000003</v>
      </c>
      <c r="AJ1811">
        <f t="shared" si="364"/>
        <v>27000</v>
      </c>
      <c r="AK1811">
        <f t="shared" si="312"/>
        <v>41200</v>
      </c>
      <c r="AL1811">
        <f t="shared" si="365"/>
        <v>65.600000000000009</v>
      </c>
      <c r="AM1811">
        <f t="shared" si="365"/>
        <v>28.1</v>
      </c>
      <c r="AN1811">
        <f t="shared" si="365"/>
        <v>25700</v>
      </c>
      <c r="AO1811">
        <f t="shared" si="313"/>
        <v>42900</v>
      </c>
      <c r="AP1811">
        <f t="shared" si="366"/>
        <v>59.8</v>
      </c>
      <c r="AQ1811">
        <f t="shared" si="366"/>
        <v>20.7</v>
      </c>
      <c r="AR1811">
        <f t="shared" si="366"/>
        <v>32700</v>
      </c>
      <c r="AS1811">
        <f t="shared" si="314"/>
        <v>46000</v>
      </c>
      <c r="AT1811">
        <f t="shared" si="367"/>
        <v>71.2</v>
      </c>
      <c r="AU1811">
        <f t="shared" si="367"/>
        <v>26.199999999999996</v>
      </c>
      <c r="AV1811">
        <f t="shared" si="367"/>
        <v>26500</v>
      </c>
      <c r="AW1811">
        <f t="shared" si="315"/>
        <v>42600</v>
      </c>
      <c r="AX1811">
        <f t="shared" si="368"/>
        <v>62.300000000000004</v>
      </c>
      <c r="AY1811">
        <f t="shared" si="368"/>
        <v>21.1</v>
      </c>
      <c r="AZ1811">
        <f t="shared" si="368"/>
        <v>28300</v>
      </c>
      <c r="BA1811">
        <f t="shared" si="316"/>
        <v>45500</v>
      </c>
      <c r="BB1811">
        <f t="shared" si="369"/>
        <v>62.2</v>
      </c>
      <c r="BC1811">
        <f t="shared" si="369"/>
        <v>21.4</v>
      </c>
      <c r="BD1811">
        <f t="shared" si="369"/>
        <v>29800</v>
      </c>
      <c r="BE1811">
        <f t="shared" si="317"/>
        <v>43700</v>
      </c>
      <c r="BF1811">
        <f t="shared" si="370"/>
        <v>68.199999999999989</v>
      </c>
      <c r="BG1811">
        <f t="shared" si="370"/>
        <v>20.6</v>
      </c>
      <c r="BH1811">
        <f t="shared" si="370"/>
        <v>27500</v>
      </c>
      <c r="BI1811">
        <f t="shared" si="318"/>
        <v>43300</v>
      </c>
      <c r="BJ1811">
        <f t="shared" si="371"/>
        <v>63.5</v>
      </c>
      <c r="BK1811">
        <f t="shared" si="371"/>
        <v>20.8</v>
      </c>
      <c r="BL1811">
        <f t="shared" si="371"/>
        <v>31400</v>
      </c>
      <c r="BM1811">
        <f t="shared" si="319"/>
        <v>44600</v>
      </c>
      <c r="BN1811">
        <f t="shared" si="372"/>
        <v>70.400000000000006</v>
      </c>
      <c r="BO1811">
        <f t="shared" si="372"/>
        <v>25.599999999999998</v>
      </c>
      <c r="BP1811">
        <f t="shared" si="372"/>
        <v>26800</v>
      </c>
      <c r="BQ1811">
        <f t="shared" si="320"/>
        <v>45600</v>
      </c>
      <c r="BR1811">
        <f t="shared" si="373"/>
        <v>59</v>
      </c>
      <c r="BS1811">
        <f t="shared" si="373"/>
        <v>20.3</v>
      </c>
      <c r="BT1811">
        <f t="shared" si="373"/>
        <v>34200</v>
      </c>
      <c r="BU1811">
        <f t="shared" si="321"/>
        <v>49100</v>
      </c>
      <c r="BV1811">
        <f t="shared" si="322"/>
        <v>69.900000000000006</v>
      </c>
    </row>
    <row r="1812" spans="1:74" x14ac:dyDescent="0.3">
      <c r="A1812" t="s">
        <v>423</v>
      </c>
      <c r="B1812" t="str">
        <f>VLOOKUP(A1812,'class and classification'!$A$1:$B$338,2,FALSE)</f>
        <v>Urban with Significant Rural</v>
      </c>
      <c r="C1812" t="str">
        <f>VLOOKUP(A1812,'class and classification'!$A$1:$C$338,3,FALSE)</f>
        <v>SD</v>
      </c>
      <c r="D1812">
        <f t="shared" si="303"/>
        <v>23100</v>
      </c>
      <c r="E1812">
        <f t="shared" si="304"/>
        <v>40100</v>
      </c>
      <c r="F1812">
        <f t="shared" si="357"/>
        <v>57.599999999999994</v>
      </c>
      <c r="G1812">
        <f t="shared" si="357"/>
        <v>12.8</v>
      </c>
      <c r="H1812">
        <f t="shared" si="357"/>
        <v>23100</v>
      </c>
      <c r="I1812">
        <f t="shared" si="305"/>
        <v>38100</v>
      </c>
      <c r="J1812">
        <f t="shared" si="358"/>
        <v>60.4</v>
      </c>
      <c r="K1812">
        <f t="shared" si="358"/>
        <v>13.700000000000001</v>
      </c>
      <c r="L1812">
        <f t="shared" si="358"/>
        <v>26400</v>
      </c>
      <c r="M1812">
        <f t="shared" si="306"/>
        <v>41900</v>
      </c>
      <c r="N1812">
        <f t="shared" si="359"/>
        <v>63.2</v>
      </c>
      <c r="O1812">
        <f t="shared" si="359"/>
        <v>26.6</v>
      </c>
      <c r="P1812">
        <f t="shared" si="359"/>
        <v>24600</v>
      </c>
      <c r="Q1812">
        <f t="shared" si="307"/>
        <v>38400</v>
      </c>
      <c r="R1812">
        <f t="shared" si="360"/>
        <v>63.5</v>
      </c>
      <c r="S1812">
        <f t="shared" si="360"/>
        <v>20.5</v>
      </c>
      <c r="T1812">
        <f t="shared" si="360"/>
        <v>21800</v>
      </c>
      <c r="U1812">
        <f t="shared" si="308"/>
        <v>40300</v>
      </c>
      <c r="V1812">
        <f t="shared" si="361"/>
        <v>54.1</v>
      </c>
      <c r="W1812">
        <f t="shared" si="361"/>
        <v>18.7</v>
      </c>
      <c r="X1812">
        <f t="shared" si="361"/>
        <v>23100</v>
      </c>
      <c r="Y1812">
        <f t="shared" si="309"/>
        <v>40500</v>
      </c>
      <c r="Z1812">
        <f t="shared" si="362"/>
        <v>57.2</v>
      </c>
      <c r="AA1812">
        <f t="shared" si="362"/>
        <v>23.5</v>
      </c>
      <c r="AB1812">
        <f t="shared" si="362"/>
        <v>27000</v>
      </c>
      <c r="AC1812">
        <f t="shared" si="310"/>
        <v>42900</v>
      </c>
      <c r="AD1812">
        <f t="shared" si="363"/>
        <v>62.9</v>
      </c>
      <c r="AE1812">
        <f t="shared" si="363"/>
        <v>21</v>
      </c>
      <c r="AF1812">
        <f t="shared" si="363"/>
        <v>28700</v>
      </c>
      <c r="AG1812">
        <f t="shared" si="311"/>
        <v>38600</v>
      </c>
      <c r="AH1812">
        <f t="shared" si="364"/>
        <v>74.099999999999994</v>
      </c>
      <c r="AI1812">
        <f t="shared" si="364"/>
        <v>31.6</v>
      </c>
      <c r="AJ1812">
        <f t="shared" si="364"/>
        <v>28900</v>
      </c>
      <c r="AK1812">
        <f t="shared" si="312"/>
        <v>39500</v>
      </c>
      <c r="AL1812">
        <f t="shared" si="365"/>
        <v>73.100000000000009</v>
      </c>
      <c r="AM1812">
        <f t="shared" si="365"/>
        <v>29.099999999999998</v>
      </c>
      <c r="AN1812">
        <f t="shared" si="365"/>
        <v>30000</v>
      </c>
      <c r="AO1812">
        <f t="shared" si="313"/>
        <v>44500</v>
      </c>
      <c r="AP1812">
        <f t="shared" si="366"/>
        <v>67.399999999999991</v>
      </c>
      <c r="AQ1812">
        <f t="shared" si="366"/>
        <v>29</v>
      </c>
      <c r="AR1812">
        <f t="shared" si="366"/>
        <v>28200</v>
      </c>
      <c r="AS1812">
        <f t="shared" si="314"/>
        <v>41600</v>
      </c>
      <c r="AT1812">
        <f t="shared" si="367"/>
        <v>68</v>
      </c>
      <c r="AU1812">
        <f t="shared" si="367"/>
        <v>32.199999999999996</v>
      </c>
      <c r="AV1812">
        <f t="shared" si="367"/>
        <v>28100</v>
      </c>
      <c r="AW1812">
        <f t="shared" si="315"/>
        <v>44300</v>
      </c>
      <c r="AX1812">
        <f t="shared" si="368"/>
        <v>63.3</v>
      </c>
      <c r="AY1812">
        <f t="shared" si="368"/>
        <v>25.5</v>
      </c>
      <c r="AZ1812">
        <f t="shared" si="368"/>
        <v>31800</v>
      </c>
      <c r="BA1812">
        <f t="shared" si="316"/>
        <v>48900</v>
      </c>
      <c r="BB1812">
        <f t="shared" si="369"/>
        <v>64.8</v>
      </c>
      <c r="BC1812">
        <f t="shared" si="369"/>
        <v>17.899999999999999</v>
      </c>
      <c r="BD1812">
        <f t="shared" si="369"/>
        <v>28900</v>
      </c>
      <c r="BE1812">
        <f t="shared" si="317"/>
        <v>42700</v>
      </c>
      <c r="BF1812">
        <f t="shared" si="370"/>
        <v>67.7</v>
      </c>
      <c r="BG1812">
        <f t="shared" si="370"/>
        <v>25.7</v>
      </c>
      <c r="BH1812">
        <f t="shared" si="370"/>
        <v>26600</v>
      </c>
      <c r="BI1812">
        <f t="shared" si="318"/>
        <v>40600</v>
      </c>
      <c r="BJ1812">
        <f t="shared" si="371"/>
        <v>65.8</v>
      </c>
      <c r="BK1812">
        <f t="shared" si="371"/>
        <v>25</v>
      </c>
      <c r="BL1812">
        <f t="shared" si="371"/>
        <v>28500</v>
      </c>
      <c r="BM1812">
        <f t="shared" si="319"/>
        <v>44700</v>
      </c>
      <c r="BN1812">
        <f t="shared" si="372"/>
        <v>63.7</v>
      </c>
      <c r="BO1812">
        <f t="shared" si="372"/>
        <v>25.700000000000003</v>
      </c>
      <c r="BP1812">
        <f t="shared" si="372"/>
        <v>23600</v>
      </c>
      <c r="BQ1812">
        <f t="shared" si="320"/>
        <v>43200</v>
      </c>
      <c r="BR1812">
        <f t="shared" si="373"/>
        <v>54.7</v>
      </c>
      <c r="BS1812">
        <f t="shared" si="373"/>
        <v>12.2</v>
      </c>
      <c r="BT1812">
        <f t="shared" si="373"/>
        <v>33100</v>
      </c>
      <c r="BU1812">
        <f t="shared" si="321"/>
        <v>49900</v>
      </c>
      <c r="BV1812">
        <f t="shared" si="322"/>
        <v>66.2</v>
      </c>
    </row>
    <row r="1813" spans="1:74" x14ac:dyDescent="0.3">
      <c r="A1813" t="s">
        <v>424</v>
      </c>
      <c r="B1813" t="str">
        <f>VLOOKUP(A1813,'class and classification'!$A$1:$B$338,2,FALSE)</f>
        <v>Predominantly Rural</v>
      </c>
      <c r="C1813" t="str">
        <f>VLOOKUP(A1813,'class and classification'!$A$1:$C$338,3,FALSE)</f>
        <v>SD</v>
      </c>
      <c r="D1813">
        <f t="shared" si="303"/>
        <v>32900</v>
      </c>
      <c r="E1813">
        <f t="shared" si="304"/>
        <v>58500</v>
      </c>
      <c r="F1813">
        <f t="shared" si="357"/>
        <v>56.400000000000006</v>
      </c>
      <c r="G1813">
        <f t="shared" si="357"/>
        <v>13.100000000000001</v>
      </c>
      <c r="H1813">
        <f t="shared" si="357"/>
        <v>34000</v>
      </c>
      <c r="I1813">
        <f t="shared" si="305"/>
        <v>57600</v>
      </c>
      <c r="J1813">
        <f t="shared" si="358"/>
        <v>58.900000000000006</v>
      </c>
      <c r="K1813">
        <f t="shared" si="358"/>
        <v>14</v>
      </c>
      <c r="L1813">
        <f t="shared" si="358"/>
        <v>37200</v>
      </c>
      <c r="M1813">
        <f t="shared" si="306"/>
        <v>57300</v>
      </c>
      <c r="N1813">
        <f t="shared" si="359"/>
        <v>65.099999999999994</v>
      </c>
      <c r="O1813">
        <f t="shared" si="359"/>
        <v>19.100000000000001</v>
      </c>
      <c r="P1813">
        <f t="shared" si="359"/>
        <v>35500</v>
      </c>
      <c r="Q1813">
        <f t="shared" si="307"/>
        <v>56100</v>
      </c>
      <c r="R1813">
        <f t="shared" si="360"/>
        <v>63.3</v>
      </c>
      <c r="S1813">
        <f t="shared" si="360"/>
        <v>21.5</v>
      </c>
      <c r="T1813">
        <f t="shared" si="360"/>
        <v>35600</v>
      </c>
      <c r="U1813">
        <f t="shared" si="308"/>
        <v>54300</v>
      </c>
      <c r="V1813">
        <f t="shared" si="361"/>
        <v>65.599999999999994</v>
      </c>
      <c r="W1813">
        <f t="shared" si="361"/>
        <v>22.599999999999998</v>
      </c>
      <c r="X1813">
        <f t="shared" si="361"/>
        <v>36400</v>
      </c>
      <c r="Y1813">
        <f t="shared" si="309"/>
        <v>53600</v>
      </c>
      <c r="Z1813">
        <f t="shared" si="362"/>
        <v>67.7</v>
      </c>
      <c r="AA1813">
        <f t="shared" si="362"/>
        <v>23.2</v>
      </c>
      <c r="AB1813">
        <f t="shared" si="362"/>
        <v>37800</v>
      </c>
      <c r="AC1813">
        <f t="shared" si="310"/>
        <v>60300</v>
      </c>
      <c r="AD1813">
        <f t="shared" si="363"/>
        <v>62.8</v>
      </c>
      <c r="AE1813">
        <f t="shared" si="363"/>
        <v>23</v>
      </c>
      <c r="AF1813">
        <f t="shared" si="363"/>
        <v>36900</v>
      </c>
      <c r="AG1813">
        <f t="shared" si="311"/>
        <v>59400</v>
      </c>
      <c r="AH1813">
        <f t="shared" si="364"/>
        <v>62.100000000000009</v>
      </c>
      <c r="AI1813">
        <f t="shared" si="364"/>
        <v>24</v>
      </c>
      <c r="AJ1813">
        <f t="shared" si="364"/>
        <v>34700</v>
      </c>
      <c r="AK1813">
        <f t="shared" si="312"/>
        <v>61400</v>
      </c>
      <c r="AL1813">
        <f t="shared" si="365"/>
        <v>56.599999999999994</v>
      </c>
      <c r="AM1813">
        <f t="shared" si="365"/>
        <v>20.500000000000004</v>
      </c>
      <c r="AN1813">
        <f t="shared" si="365"/>
        <v>34200</v>
      </c>
      <c r="AO1813">
        <f t="shared" si="313"/>
        <v>55300</v>
      </c>
      <c r="AP1813">
        <f t="shared" si="366"/>
        <v>61.899999999999991</v>
      </c>
      <c r="AQ1813">
        <f t="shared" si="366"/>
        <v>22.6</v>
      </c>
      <c r="AR1813">
        <f t="shared" si="366"/>
        <v>35000</v>
      </c>
      <c r="AS1813">
        <f t="shared" si="314"/>
        <v>54800</v>
      </c>
      <c r="AT1813">
        <f t="shared" si="367"/>
        <v>63.9</v>
      </c>
      <c r="AU1813">
        <f t="shared" si="367"/>
        <v>22.8</v>
      </c>
      <c r="AV1813">
        <f t="shared" si="367"/>
        <v>38700</v>
      </c>
      <c r="AW1813">
        <f t="shared" si="315"/>
        <v>58400</v>
      </c>
      <c r="AX1813">
        <f t="shared" si="368"/>
        <v>66.099999999999994</v>
      </c>
      <c r="AY1813">
        <f t="shared" si="368"/>
        <v>23.700000000000003</v>
      </c>
      <c r="AZ1813">
        <f t="shared" si="368"/>
        <v>42100</v>
      </c>
      <c r="BA1813">
        <f t="shared" si="316"/>
        <v>63700</v>
      </c>
      <c r="BB1813">
        <f t="shared" si="369"/>
        <v>66</v>
      </c>
      <c r="BC1813">
        <f t="shared" si="369"/>
        <v>24.500000000000004</v>
      </c>
      <c r="BD1813">
        <f t="shared" si="369"/>
        <v>39400</v>
      </c>
      <c r="BE1813">
        <f t="shared" si="317"/>
        <v>59200</v>
      </c>
      <c r="BF1813">
        <f t="shared" si="370"/>
        <v>66.599999999999994</v>
      </c>
      <c r="BG1813">
        <f t="shared" si="370"/>
        <v>20.700000000000003</v>
      </c>
      <c r="BH1813">
        <f t="shared" si="370"/>
        <v>43100</v>
      </c>
      <c r="BI1813">
        <f t="shared" si="318"/>
        <v>60800</v>
      </c>
      <c r="BJ1813">
        <f t="shared" si="371"/>
        <v>71</v>
      </c>
      <c r="BK1813">
        <f t="shared" si="371"/>
        <v>22.5</v>
      </c>
      <c r="BL1813">
        <f t="shared" si="371"/>
        <v>45400</v>
      </c>
      <c r="BM1813">
        <f t="shared" si="319"/>
        <v>61100</v>
      </c>
      <c r="BN1813">
        <f t="shared" si="372"/>
        <v>74.3</v>
      </c>
      <c r="BO1813">
        <f t="shared" si="372"/>
        <v>20.399999999999999</v>
      </c>
      <c r="BP1813">
        <f t="shared" si="372"/>
        <v>45200</v>
      </c>
      <c r="BQ1813">
        <f t="shared" si="320"/>
        <v>63600</v>
      </c>
      <c r="BR1813">
        <f t="shared" si="373"/>
        <v>71.100000000000009</v>
      </c>
      <c r="BS1813">
        <f t="shared" si="373"/>
        <v>19.8</v>
      </c>
      <c r="BT1813">
        <f t="shared" si="373"/>
        <v>42400</v>
      </c>
      <c r="BU1813">
        <f t="shared" si="321"/>
        <v>58500</v>
      </c>
      <c r="BV1813">
        <f t="shared" si="322"/>
        <v>72.5</v>
      </c>
    </row>
    <row r="1814" spans="1:74" x14ac:dyDescent="0.3">
      <c r="A1814" t="s">
        <v>425</v>
      </c>
      <c r="B1814" t="str">
        <f>VLOOKUP(A1814,'class and classification'!$A$1:$B$338,2,FALSE)</f>
        <v>Predominantly Urban</v>
      </c>
      <c r="C1814" t="str">
        <f>VLOOKUP(A1814,'class and classification'!$A$1:$C$338,3,FALSE)</f>
        <v>SD</v>
      </c>
      <c r="D1814">
        <f t="shared" si="303"/>
        <v>29600</v>
      </c>
      <c r="E1814">
        <f t="shared" si="304"/>
        <v>47300</v>
      </c>
      <c r="F1814">
        <f t="shared" si="357"/>
        <v>62.699999999999996</v>
      </c>
      <c r="G1814">
        <f t="shared" si="357"/>
        <v>13</v>
      </c>
      <c r="H1814">
        <f t="shared" si="357"/>
        <v>28200</v>
      </c>
      <c r="I1814">
        <f t="shared" si="305"/>
        <v>46400</v>
      </c>
      <c r="J1814">
        <f t="shared" si="358"/>
        <v>61</v>
      </c>
      <c r="K1814">
        <f t="shared" si="358"/>
        <v>13.4</v>
      </c>
      <c r="L1814">
        <f t="shared" si="358"/>
        <v>32200</v>
      </c>
      <c r="M1814">
        <f t="shared" si="306"/>
        <v>49500</v>
      </c>
      <c r="N1814">
        <f t="shared" si="359"/>
        <v>65</v>
      </c>
      <c r="O1814">
        <f t="shared" si="359"/>
        <v>23.4</v>
      </c>
      <c r="P1814">
        <f t="shared" si="359"/>
        <v>30000</v>
      </c>
      <c r="Q1814">
        <f t="shared" si="307"/>
        <v>48400</v>
      </c>
      <c r="R1814">
        <f t="shared" si="360"/>
        <v>61.800000000000004</v>
      </c>
      <c r="S1814">
        <f t="shared" si="360"/>
        <v>23.299999999999997</v>
      </c>
      <c r="T1814">
        <f t="shared" si="360"/>
        <v>31900</v>
      </c>
      <c r="U1814">
        <f t="shared" si="308"/>
        <v>50900</v>
      </c>
      <c r="V1814">
        <f t="shared" si="361"/>
        <v>62.7</v>
      </c>
      <c r="W1814">
        <f t="shared" si="361"/>
        <v>23</v>
      </c>
      <c r="X1814">
        <f t="shared" si="361"/>
        <v>33600</v>
      </c>
      <c r="Y1814">
        <f t="shared" si="309"/>
        <v>53100</v>
      </c>
      <c r="Z1814">
        <f t="shared" si="362"/>
        <v>63.3</v>
      </c>
      <c r="AA1814">
        <f t="shared" si="362"/>
        <v>23.200000000000003</v>
      </c>
      <c r="AB1814">
        <f t="shared" si="362"/>
        <v>33400</v>
      </c>
      <c r="AC1814">
        <f t="shared" si="310"/>
        <v>50100</v>
      </c>
      <c r="AD1814">
        <f t="shared" si="363"/>
        <v>66.599999999999994</v>
      </c>
      <c r="AE1814">
        <f t="shared" si="363"/>
        <v>15.7</v>
      </c>
      <c r="AF1814">
        <f t="shared" si="363"/>
        <v>31200</v>
      </c>
      <c r="AG1814">
        <f t="shared" si="311"/>
        <v>50800</v>
      </c>
      <c r="AH1814">
        <f t="shared" si="364"/>
        <v>61.3</v>
      </c>
      <c r="AI1814">
        <f t="shared" si="364"/>
        <v>20.8</v>
      </c>
      <c r="AJ1814">
        <f t="shared" si="364"/>
        <v>34600</v>
      </c>
      <c r="AK1814">
        <f t="shared" si="312"/>
        <v>54600</v>
      </c>
      <c r="AL1814">
        <f t="shared" si="365"/>
        <v>63.400000000000006</v>
      </c>
      <c r="AM1814">
        <f t="shared" si="365"/>
        <v>24.5</v>
      </c>
      <c r="AN1814">
        <f t="shared" si="365"/>
        <v>34700</v>
      </c>
      <c r="AO1814">
        <f t="shared" si="313"/>
        <v>53100</v>
      </c>
      <c r="AP1814">
        <f t="shared" si="366"/>
        <v>65.3</v>
      </c>
      <c r="AQ1814">
        <f t="shared" si="366"/>
        <v>25.8</v>
      </c>
      <c r="AR1814">
        <f t="shared" si="366"/>
        <v>33600</v>
      </c>
      <c r="AS1814">
        <f t="shared" si="314"/>
        <v>49300</v>
      </c>
      <c r="AT1814">
        <f t="shared" si="367"/>
        <v>68.100000000000009</v>
      </c>
      <c r="AU1814">
        <f t="shared" si="367"/>
        <v>20.599999999999998</v>
      </c>
      <c r="AV1814">
        <f t="shared" si="367"/>
        <v>33400</v>
      </c>
      <c r="AW1814">
        <f t="shared" si="315"/>
        <v>51800</v>
      </c>
      <c r="AX1814">
        <f t="shared" si="368"/>
        <v>64.599999999999994</v>
      </c>
      <c r="AY1814">
        <f t="shared" si="368"/>
        <v>25.200000000000003</v>
      </c>
      <c r="AZ1814">
        <f t="shared" si="368"/>
        <v>38200</v>
      </c>
      <c r="BA1814">
        <f t="shared" si="316"/>
        <v>55200</v>
      </c>
      <c r="BB1814">
        <f t="shared" si="369"/>
        <v>69.2</v>
      </c>
      <c r="BC1814">
        <f t="shared" si="369"/>
        <v>24.900000000000002</v>
      </c>
      <c r="BD1814">
        <f t="shared" si="369"/>
        <v>36200</v>
      </c>
      <c r="BE1814">
        <f t="shared" si="317"/>
        <v>51200</v>
      </c>
      <c r="BF1814">
        <f t="shared" si="370"/>
        <v>70.7</v>
      </c>
      <c r="BG1814">
        <f t="shared" si="370"/>
        <v>21</v>
      </c>
      <c r="BH1814">
        <f t="shared" si="370"/>
        <v>34200</v>
      </c>
      <c r="BI1814">
        <f t="shared" si="318"/>
        <v>57400</v>
      </c>
      <c r="BJ1814">
        <f t="shared" si="371"/>
        <v>59.6</v>
      </c>
      <c r="BK1814">
        <f t="shared" si="371"/>
        <v>22.1</v>
      </c>
      <c r="BL1814">
        <f t="shared" si="371"/>
        <v>40900</v>
      </c>
      <c r="BM1814">
        <f t="shared" si="319"/>
        <v>57900</v>
      </c>
      <c r="BN1814">
        <f t="shared" si="372"/>
        <v>70.7</v>
      </c>
      <c r="BO1814">
        <f t="shared" si="372"/>
        <v>24.5</v>
      </c>
      <c r="BP1814">
        <f t="shared" si="372"/>
        <v>35700</v>
      </c>
      <c r="BQ1814">
        <f t="shared" si="320"/>
        <v>53100</v>
      </c>
      <c r="BR1814">
        <f t="shared" si="373"/>
        <v>67.3</v>
      </c>
      <c r="BS1814">
        <f t="shared" si="373"/>
        <v>23.200000000000003</v>
      </c>
      <c r="BT1814">
        <f t="shared" si="373"/>
        <v>34600</v>
      </c>
      <c r="BU1814">
        <f t="shared" si="321"/>
        <v>47700</v>
      </c>
      <c r="BV1814">
        <f t="shared" si="322"/>
        <v>72.7</v>
      </c>
    </row>
    <row r="1815" spans="1:74" x14ac:dyDescent="0.3">
      <c r="A1815" t="s">
        <v>426</v>
      </c>
      <c r="B1815" t="str">
        <f>VLOOKUP(A1815,'class and classification'!$A$1:$B$338,2,FALSE)</f>
        <v>Predominantly Urban</v>
      </c>
      <c r="C1815" t="str">
        <f>VLOOKUP(A1815,'class and classification'!$A$1:$C$338,3,FALSE)</f>
        <v>SD</v>
      </c>
      <c r="D1815">
        <f t="shared" si="303"/>
        <v>12600</v>
      </c>
      <c r="E1815">
        <f t="shared" si="304"/>
        <v>28700</v>
      </c>
      <c r="F1815">
        <f t="shared" si="357"/>
        <v>43.7</v>
      </c>
      <c r="G1815">
        <f t="shared" si="357"/>
        <v>12.1</v>
      </c>
      <c r="H1815">
        <f t="shared" si="357"/>
        <v>14100</v>
      </c>
      <c r="I1815">
        <f t="shared" si="305"/>
        <v>28300</v>
      </c>
      <c r="J1815">
        <f t="shared" si="358"/>
        <v>49.3</v>
      </c>
      <c r="K1815">
        <f t="shared" si="358"/>
        <v>12.4</v>
      </c>
      <c r="L1815">
        <f t="shared" si="358"/>
        <v>15400</v>
      </c>
      <c r="M1815">
        <f t="shared" si="306"/>
        <v>30900</v>
      </c>
      <c r="N1815">
        <f t="shared" si="359"/>
        <v>49.899999999999991</v>
      </c>
      <c r="O1815">
        <f t="shared" si="359"/>
        <v>19.200000000000003</v>
      </c>
      <c r="P1815">
        <f t="shared" si="359"/>
        <v>17200</v>
      </c>
      <c r="Q1815">
        <f t="shared" si="307"/>
        <v>31700</v>
      </c>
      <c r="R1815">
        <f t="shared" si="360"/>
        <v>54.3</v>
      </c>
      <c r="S1815">
        <f t="shared" si="360"/>
        <v>21.6</v>
      </c>
      <c r="T1815">
        <f t="shared" si="360"/>
        <v>15600</v>
      </c>
      <c r="U1815">
        <f t="shared" si="308"/>
        <v>30000</v>
      </c>
      <c r="V1815">
        <f t="shared" si="361"/>
        <v>51.9</v>
      </c>
      <c r="W1815">
        <f t="shared" si="361"/>
        <v>27.099999999999998</v>
      </c>
      <c r="X1815">
        <f t="shared" si="361"/>
        <v>12700</v>
      </c>
      <c r="Y1815">
        <f t="shared" si="309"/>
        <v>28900</v>
      </c>
      <c r="Z1815">
        <f t="shared" si="362"/>
        <v>47.2</v>
      </c>
      <c r="AA1815">
        <f t="shared" si="362"/>
        <v>21.1</v>
      </c>
      <c r="AB1815">
        <f t="shared" si="362"/>
        <v>13000</v>
      </c>
      <c r="AC1815">
        <f t="shared" si="310"/>
        <v>28800</v>
      </c>
      <c r="AD1815">
        <f t="shared" si="363"/>
        <v>45.099999999999994</v>
      </c>
      <c r="AE1815">
        <f t="shared" si="363"/>
        <v>8.6999999999999993</v>
      </c>
      <c r="AF1815">
        <f t="shared" si="363"/>
        <v>14000</v>
      </c>
      <c r="AG1815">
        <f t="shared" si="311"/>
        <v>28400</v>
      </c>
      <c r="AH1815">
        <f t="shared" si="364"/>
        <v>49.7</v>
      </c>
      <c r="AI1815">
        <f t="shared" si="364"/>
        <v>18.100000000000001</v>
      </c>
      <c r="AJ1815">
        <f t="shared" si="364"/>
        <v>17000</v>
      </c>
      <c r="AK1815">
        <f t="shared" si="312"/>
        <v>30500</v>
      </c>
      <c r="AL1815">
        <f t="shared" si="365"/>
        <v>56.199999999999996</v>
      </c>
      <c r="AM1815">
        <f t="shared" si="365"/>
        <v>0</v>
      </c>
      <c r="AN1815">
        <f t="shared" si="365"/>
        <v>15900</v>
      </c>
      <c r="AO1815">
        <f t="shared" si="313"/>
        <v>30700</v>
      </c>
      <c r="AP1815">
        <f t="shared" si="366"/>
        <v>51.6</v>
      </c>
      <c r="AQ1815">
        <f t="shared" si="366"/>
        <v>9.6</v>
      </c>
      <c r="AR1815">
        <f t="shared" si="366"/>
        <v>13000</v>
      </c>
      <c r="AS1815">
        <f t="shared" si="314"/>
        <v>29000</v>
      </c>
      <c r="AT1815">
        <f t="shared" si="367"/>
        <v>44.800000000000004</v>
      </c>
      <c r="AU1815">
        <f t="shared" si="367"/>
        <v>9.4</v>
      </c>
      <c r="AV1815">
        <f t="shared" si="367"/>
        <v>15200</v>
      </c>
      <c r="AW1815">
        <f t="shared" si="315"/>
        <v>31700</v>
      </c>
      <c r="AX1815">
        <f t="shared" si="368"/>
        <v>48</v>
      </c>
      <c r="AY1815">
        <f t="shared" si="368"/>
        <v>16.7</v>
      </c>
      <c r="AZ1815">
        <f t="shared" si="368"/>
        <v>15800</v>
      </c>
      <c r="BA1815">
        <f t="shared" si="316"/>
        <v>31200</v>
      </c>
      <c r="BB1815">
        <f t="shared" si="369"/>
        <v>50.7</v>
      </c>
      <c r="BC1815">
        <f t="shared" si="369"/>
        <v>10.3</v>
      </c>
      <c r="BD1815">
        <f t="shared" si="369"/>
        <v>14300</v>
      </c>
      <c r="BE1815">
        <f t="shared" si="317"/>
        <v>29800</v>
      </c>
      <c r="BF1815">
        <f t="shared" si="370"/>
        <v>48.099999999999994</v>
      </c>
      <c r="BG1815">
        <f t="shared" si="370"/>
        <v>9.3000000000000007</v>
      </c>
      <c r="BH1815">
        <f t="shared" si="370"/>
        <v>10000</v>
      </c>
      <c r="BI1815">
        <f t="shared" si="318"/>
        <v>30700</v>
      </c>
      <c r="BJ1815">
        <f t="shared" si="371"/>
        <v>32.5</v>
      </c>
      <c r="BK1815">
        <f t="shared" si="371"/>
        <v>0</v>
      </c>
      <c r="BL1815">
        <f t="shared" si="371"/>
        <v>22200</v>
      </c>
      <c r="BM1815">
        <f t="shared" si="319"/>
        <v>34600</v>
      </c>
      <c r="BN1815">
        <f t="shared" si="372"/>
        <v>64.2</v>
      </c>
      <c r="BO1815">
        <f t="shared" si="372"/>
        <v>12.1</v>
      </c>
      <c r="BP1815">
        <f t="shared" si="372"/>
        <v>21800</v>
      </c>
      <c r="BQ1815">
        <f t="shared" si="320"/>
        <v>33200</v>
      </c>
      <c r="BR1815">
        <f t="shared" si="373"/>
        <v>65.399999999999991</v>
      </c>
      <c r="BS1815">
        <f t="shared" si="373"/>
        <v>18.799999999999997</v>
      </c>
      <c r="BT1815">
        <f t="shared" si="373"/>
        <v>18500</v>
      </c>
      <c r="BU1815">
        <f t="shared" si="321"/>
        <v>32800</v>
      </c>
      <c r="BV1815">
        <f t="shared" si="322"/>
        <v>56.699999999999996</v>
      </c>
    </row>
    <row r="1816" spans="1:74" x14ac:dyDescent="0.3">
      <c r="A1816" t="s">
        <v>427</v>
      </c>
      <c r="B1816" t="str">
        <f>VLOOKUP(A1816,'class and classification'!$A$1:$B$338,2,FALSE)</f>
        <v>Predominantly Urban</v>
      </c>
      <c r="C1816" t="str">
        <f>VLOOKUP(A1816,'class and classification'!$A$1:$C$338,3,FALSE)</f>
        <v>SD</v>
      </c>
      <c r="D1816">
        <f t="shared" si="303"/>
        <v>34100</v>
      </c>
      <c r="E1816">
        <f t="shared" si="304"/>
        <v>62800</v>
      </c>
      <c r="F1816">
        <f t="shared" si="357"/>
        <v>54.400000000000006</v>
      </c>
      <c r="G1816">
        <f t="shared" si="357"/>
        <v>13.2</v>
      </c>
      <c r="H1816">
        <f t="shared" si="357"/>
        <v>33600</v>
      </c>
      <c r="I1816">
        <f t="shared" si="305"/>
        <v>62300</v>
      </c>
      <c r="J1816">
        <f t="shared" si="358"/>
        <v>54</v>
      </c>
      <c r="K1816">
        <f t="shared" si="358"/>
        <v>13</v>
      </c>
      <c r="L1816">
        <f t="shared" si="358"/>
        <v>32800</v>
      </c>
      <c r="M1816">
        <f t="shared" si="306"/>
        <v>65000</v>
      </c>
      <c r="N1816">
        <f t="shared" si="359"/>
        <v>50.400000000000006</v>
      </c>
      <c r="O1816">
        <f t="shared" si="359"/>
        <v>17.3</v>
      </c>
      <c r="P1816">
        <f t="shared" si="359"/>
        <v>39400</v>
      </c>
      <c r="Q1816">
        <f t="shared" si="307"/>
        <v>71000</v>
      </c>
      <c r="R1816">
        <f t="shared" si="360"/>
        <v>55.400000000000006</v>
      </c>
      <c r="S1816">
        <f t="shared" si="360"/>
        <v>17.5</v>
      </c>
      <c r="T1816">
        <f t="shared" si="360"/>
        <v>37200</v>
      </c>
      <c r="U1816">
        <f t="shared" si="308"/>
        <v>70800</v>
      </c>
      <c r="V1816">
        <f t="shared" si="361"/>
        <v>52.8</v>
      </c>
      <c r="W1816">
        <f t="shared" si="361"/>
        <v>17</v>
      </c>
      <c r="X1816">
        <f t="shared" si="361"/>
        <v>31900</v>
      </c>
      <c r="Y1816">
        <f t="shared" si="309"/>
        <v>62300</v>
      </c>
      <c r="Z1816">
        <f t="shared" si="362"/>
        <v>51.2</v>
      </c>
      <c r="AA1816">
        <f t="shared" si="362"/>
        <v>20.299999999999997</v>
      </c>
      <c r="AB1816">
        <f t="shared" si="362"/>
        <v>35000</v>
      </c>
      <c r="AC1816">
        <f t="shared" si="310"/>
        <v>65800</v>
      </c>
      <c r="AD1816">
        <f t="shared" si="363"/>
        <v>53.2</v>
      </c>
      <c r="AE1816">
        <f t="shared" si="363"/>
        <v>21.6</v>
      </c>
      <c r="AF1816">
        <f t="shared" si="363"/>
        <v>34200</v>
      </c>
      <c r="AG1816">
        <f t="shared" si="311"/>
        <v>64100</v>
      </c>
      <c r="AH1816">
        <f t="shared" si="364"/>
        <v>53.4</v>
      </c>
      <c r="AI1816">
        <f t="shared" si="364"/>
        <v>23</v>
      </c>
      <c r="AJ1816">
        <f t="shared" si="364"/>
        <v>39200</v>
      </c>
      <c r="AK1816">
        <f t="shared" si="312"/>
        <v>70600</v>
      </c>
      <c r="AL1816">
        <f t="shared" si="365"/>
        <v>55.599999999999994</v>
      </c>
      <c r="AM1816">
        <f t="shared" si="365"/>
        <v>21.1</v>
      </c>
      <c r="AN1816">
        <f t="shared" si="365"/>
        <v>34200</v>
      </c>
      <c r="AO1816">
        <f t="shared" si="313"/>
        <v>73500</v>
      </c>
      <c r="AP1816">
        <f t="shared" si="366"/>
        <v>46.400000000000006</v>
      </c>
      <c r="AQ1816">
        <f t="shared" si="366"/>
        <v>20.3</v>
      </c>
      <c r="AR1816">
        <f t="shared" si="366"/>
        <v>39500</v>
      </c>
      <c r="AS1816">
        <f t="shared" si="314"/>
        <v>78700</v>
      </c>
      <c r="AT1816">
        <f t="shared" si="367"/>
        <v>50.2</v>
      </c>
      <c r="AU1816">
        <f t="shared" si="367"/>
        <v>20.100000000000001</v>
      </c>
      <c r="AV1816">
        <f t="shared" si="367"/>
        <v>34800</v>
      </c>
      <c r="AW1816">
        <f t="shared" si="315"/>
        <v>70700</v>
      </c>
      <c r="AX1816">
        <f t="shared" si="368"/>
        <v>49.2</v>
      </c>
      <c r="AY1816">
        <f t="shared" si="368"/>
        <v>17.600000000000001</v>
      </c>
      <c r="AZ1816">
        <f t="shared" si="368"/>
        <v>37500</v>
      </c>
      <c r="BA1816">
        <f t="shared" si="316"/>
        <v>70800</v>
      </c>
      <c r="BB1816">
        <f t="shared" si="369"/>
        <v>53</v>
      </c>
      <c r="BC1816">
        <f t="shared" si="369"/>
        <v>21.3</v>
      </c>
      <c r="BD1816">
        <f t="shared" si="369"/>
        <v>32700</v>
      </c>
      <c r="BE1816">
        <f t="shared" si="317"/>
        <v>70000</v>
      </c>
      <c r="BF1816">
        <f t="shared" si="370"/>
        <v>46.8</v>
      </c>
      <c r="BG1816">
        <f t="shared" si="370"/>
        <v>20.999999999999996</v>
      </c>
      <c r="BH1816">
        <f t="shared" si="370"/>
        <v>41100</v>
      </c>
      <c r="BI1816">
        <f t="shared" si="318"/>
        <v>69000</v>
      </c>
      <c r="BJ1816">
        <f t="shared" si="371"/>
        <v>59.599999999999994</v>
      </c>
      <c r="BK1816">
        <f t="shared" si="371"/>
        <v>24.400000000000002</v>
      </c>
      <c r="BL1816">
        <f t="shared" si="371"/>
        <v>38300</v>
      </c>
      <c r="BM1816">
        <f t="shared" si="319"/>
        <v>68700</v>
      </c>
      <c r="BN1816">
        <f t="shared" si="372"/>
        <v>55.8</v>
      </c>
      <c r="BO1816">
        <f t="shared" si="372"/>
        <v>24.800000000000004</v>
      </c>
      <c r="BP1816">
        <f t="shared" si="372"/>
        <v>39200</v>
      </c>
      <c r="BQ1816">
        <f t="shared" si="320"/>
        <v>70700</v>
      </c>
      <c r="BR1816">
        <f t="shared" si="373"/>
        <v>55.6</v>
      </c>
      <c r="BS1816">
        <f t="shared" si="373"/>
        <v>24.799999999999997</v>
      </c>
      <c r="BT1816">
        <f t="shared" si="373"/>
        <v>40600</v>
      </c>
      <c r="BU1816">
        <f t="shared" si="321"/>
        <v>74400</v>
      </c>
      <c r="BV1816">
        <f t="shared" si="322"/>
        <v>54.4</v>
      </c>
    </row>
    <row r="1817" spans="1:74" x14ac:dyDescent="0.3">
      <c r="A1817" t="s">
        <v>428</v>
      </c>
      <c r="B1817" t="str">
        <f>VLOOKUP(A1817,'class and classification'!$A$1:$B$338,2,FALSE)</f>
        <v>Predominantly Rural</v>
      </c>
      <c r="C1817" t="str">
        <f>VLOOKUP(A1817,'class and classification'!$A$1:$C$338,3,FALSE)</f>
        <v>SD</v>
      </c>
      <c r="D1817">
        <f t="shared" si="303"/>
        <v>26700</v>
      </c>
      <c r="E1817">
        <f t="shared" si="304"/>
        <v>48900</v>
      </c>
      <c r="F1817">
        <f t="shared" si="357"/>
        <v>54.5</v>
      </c>
      <c r="G1817">
        <f t="shared" si="357"/>
        <v>14.999999999999998</v>
      </c>
      <c r="H1817">
        <f t="shared" si="357"/>
        <v>28800</v>
      </c>
      <c r="I1817">
        <f t="shared" si="305"/>
        <v>51400</v>
      </c>
      <c r="J1817">
        <f t="shared" si="358"/>
        <v>56</v>
      </c>
      <c r="K1817">
        <f t="shared" si="358"/>
        <v>12.700000000000001</v>
      </c>
      <c r="L1817">
        <f t="shared" si="358"/>
        <v>33400</v>
      </c>
      <c r="M1817">
        <f t="shared" si="306"/>
        <v>50400</v>
      </c>
      <c r="N1817">
        <f t="shared" si="359"/>
        <v>66.099999999999994</v>
      </c>
      <c r="O1817">
        <f t="shared" si="359"/>
        <v>23.8</v>
      </c>
      <c r="P1817">
        <f t="shared" si="359"/>
        <v>31000</v>
      </c>
      <c r="Q1817">
        <f t="shared" si="307"/>
        <v>48600</v>
      </c>
      <c r="R1817">
        <f t="shared" si="360"/>
        <v>63.699999999999989</v>
      </c>
      <c r="S1817">
        <f t="shared" si="360"/>
        <v>23.2</v>
      </c>
      <c r="T1817">
        <f t="shared" si="360"/>
        <v>33500</v>
      </c>
      <c r="U1817">
        <f t="shared" si="308"/>
        <v>53100</v>
      </c>
      <c r="V1817">
        <f t="shared" si="361"/>
        <v>63.1</v>
      </c>
      <c r="W1817">
        <f t="shared" si="361"/>
        <v>23.3</v>
      </c>
      <c r="X1817">
        <f t="shared" si="361"/>
        <v>32400</v>
      </c>
      <c r="Y1817">
        <f t="shared" si="309"/>
        <v>51900</v>
      </c>
      <c r="Z1817">
        <f t="shared" si="362"/>
        <v>62.6</v>
      </c>
      <c r="AA1817">
        <f t="shared" si="362"/>
        <v>23.700000000000003</v>
      </c>
      <c r="AB1817">
        <f t="shared" si="362"/>
        <v>36500</v>
      </c>
      <c r="AC1817">
        <f t="shared" si="310"/>
        <v>57000</v>
      </c>
      <c r="AD1817">
        <f t="shared" si="363"/>
        <v>64.400000000000006</v>
      </c>
      <c r="AE1817">
        <f t="shared" si="363"/>
        <v>23.6</v>
      </c>
      <c r="AF1817">
        <f t="shared" si="363"/>
        <v>34500</v>
      </c>
      <c r="AG1817">
        <f t="shared" si="311"/>
        <v>52000</v>
      </c>
      <c r="AH1817">
        <f t="shared" si="364"/>
        <v>66.3</v>
      </c>
      <c r="AI1817">
        <f t="shared" si="364"/>
        <v>26</v>
      </c>
      <c r="AJ1817">
        <f t="shared" si="364"/>
        <v>33400</v>
      </c>
      <c r="AK1817">
        <f t="shared" si="312"/>
        <v>53900</v>
      </c>
      <c r="AL1817">
        <f t="shared" si="365"/>
        <v>61.999999999999993</v>
      </c>
      <c r="AM1817">
        <f t="shared" si="365"/>
        <v>23.5</v>
      </c>
      <c r="AN1817">
        <f t="shared" si="365"/>
        <v>35600</v>
      </c>
      <c r="AO1817">
        <f t="shared" si="313"/>
        <v>59900</v>
      </c>
      <c r="AP1817">
        <f t="shared" si="366"/>
        <v>59.499999999999993</v>
      </c>
      <c r="AQ1817">
        <f t="shared" si="366"/>
        <v>18.700000000000003</v>
      </c>
      <c r="AR1817">
        <f t="shared" si="366"/>
        <v>36200</v>
      </c>
      <c r="AS1817">
        <f t="shared" si="314"/>
        <v>59800</v>
      </c>
      <c r="AT1817">
        <f t="shared" si="367"/>
        <v>60.5</v>
      </c>
      <c r="AU1817">
        <f t="shared" si="367"/>
        <v>22.6</v>
      </c>
      <c r="AV1817">
        <f t="shared" si="367"/>
        <v>36100</v>
      </c>
      <c r="AW1817">
        <f t="shared" si="315"/>
        <v>59200</v>
      </c>
      <c r="AX1817">
        <f t="shared" si="368"/>
        <v>60.800000000000004</v>
      </c>
      <c r="AY1817">
        <f t="shared" si="368"/>
        <v>25.299999999999997</v>
      </c>
      <c r="AZ1817">
        <f t="shared" si="368"/>
        <v>37400</v>
      </c>
      <c r="BA1817">
        <f t="shared" si="316"/>
        <v>55200</v>
      </c>
      <c r="BB1817">
        <f t="shared" si="369"/>
        <v>67.599999999999994</v>
      </c>
      <c r="BC1817">
        <f t="shared" si="369"/>
        <v>31.6</v>
      </c>
      <c r="BD1817">
        <f t="shared" si="369"/>
        <v>39800</v>
      </c>
      <c r="BE1817">
        <f t="shared" si="317"/>
        <v>63100</v>
      </c>
      <c r="BF1817">
        <f t="shared" si="370"/>
        <v>63</v>
      </c>
      <c r="BG1817">
        <f t="shared" si="370"/>
        <v>25.5</v>
      </c>
      <c r="BH1817">
        <f t="shared" si="370"/>
        <v>33900</v>
      </c>
      <c r="BI1817">
        <f t="shared" si="318"/>
        <v>58800</v>
      </c>
      <c r="BJ1817">
        <f t="shared" si="371"/>
        <v>57.4</v>
      </c>
      <c r="BK1817">
        <f t="shared" si="371"/>
        <v>23.799999999999997</v>
      </c>
      <c r="BL1817">
        <f t="shared" si="371"/>
        <v>38500</v>
      </c>
      <c r="BM1817">
        <f t="shared" si="319"/>
        <v>62100</v>
      </c>
      <c r="BN1817">
        <f t="shared" si="372"/>
        <v>62</v>
      </c>
      <c r="BO1817">
        <f t="shared" si="372"/>
        <v>26.7</v>
      </c>
      <c r="BP1817">
        <f t="shared" si="372"/>
        <v>34200</v>
      </c>
      <c r="BQ1817">
        <f t="shared" si="320"/>
        <v>54700</v>
      </c>
      <c r="BR1817">
        <f t="shared" si="373"/>
        <v>62.199999999999996</v>
      </c>
      <c r="BS1817">
        <f t="shared" si="373"/>
        <v>28.3</v>
      </c>
      <c r="BT1817">
        <f t="shared" si="373"/>
        <v>35600</v>
      </c>
      <c r="BU1817">
        <f t="shared" si="321"/>
        <v>51100</v>
      </c>
      <c r="BV1817">
        <f t="shared" si="322"/>
        <v>69.900000000000006</v>
      </c>
    </row>
    <row r="1818" spans="1:74" x14ac:dyDescent="0.3">
      <c r="A1818" t="s">
        <v>429</v>
      </c>
      <c r="B1818" t="str">
        <f>VLOOKUP(A1818,'class and classification'!$A$1:$B$338,2,FALSE)</f>
        <v>Predominantly Urban</v>
      </c>
      <c r="C1818" t="str">
        <f>VLOOKUP(A1818,'class and classification'!$A$1:$C$338,3,FALSE)</f>
        <v>SD</v>
      </c>
      <c r="D1818">
        <f t="shared" si="303"/>
        <v>22600</v>
      </c>
      <c r="E1818">
        <f t="shared" si="304"/>
        <v>48700</v>
      </c>
      <c r="F1818">
        <f t="shared" si="357"/>
        <v>46.5</v>
      </c>
      <c r="G1818">
        <f t="shared" si="357"/>
        <v>14.3</v>
      </c>
      <c r="H1818">
        <f t="shared" si="357"/>
        <v>21100</v>
      </c>
      <c r="I1818">
        <f t="shared" si="305"/>
        <v>50500</v>
      </c>
      <c r="J1818">
        <f t="shared" si="358"/>
        <v>41.9</v>
      </c>
      <c r="K1818">
        <f t="shared" si="358"/>
        <v>11.299999999999999</v>
      </c>
      <c r="L1818">
        <f t="shared" si="358"/>
        <v>22900</v>
      </c>
      <c r="M1818">
        <f t="shared" si="306"/>
        <v>53200</v>
      </c>
      <c r="N1818">
        <f t="shared" si="359"/>
        <v>43</v>
      </c>
      <c r="O1818">
        <f t="shared" si="359"/>
        <v>17.299999999999997</v>
      </c>
      <c r="P1818">
        <f t="shared" si="359"/>
        <v>21900</v>
      </c>
      <c r="Q1818">
        <f t="shared" si="307"/>
        <v>53300</v>
      </c>
      <c r="R1818">
        <f t="shared" si="360"/>
        <v>41</v>
      </c>
      <c r="S1818">
        <f t="shared" si="360"/>
        <v>17.7</v>
      </c>
      <c r="T1818">
        <f t="shared" si="360"/>
        <v>21100</v>
      </c>
      <c r="U1818">
        <f t="shared" si="308"/>
        <v>52300</v>
      </c>
      <c r="V1818">
        <f t="shared" si="361"/>
        <v>40.4</v>
      </c>
      <c r="W1818">
        <f t="shared" si="361"/>
        <v>19.5</v>
      </c>
      <c r="X1818">
        <f t="shared" si="361"/>
        <v>21100</v>
      </c>
      <c r="Y1818">
        <f t="shared" si="309"/>
        <v>50300</v>
      </c>
      <c r="Z1818">
        <f t="shared" si="362"/>
        <v>42</v>
      </c>
      <c r="AA1818">
        <f t="shared" si="362"/>
        <v>17.399999999999999</v>
      </c>
      <c r="AB1818">
        <f t="shared" si="362"/>
        <v>22900</v>
      </c>
      <c r="AC1818">
        <f t="shared" si="310"/>
        <v>53800</v>
      </c>
      <c r="AD1818">
        <f t="shared" si="363"/>
        <v>42.5</v>
      </c>
      <c r="AE1818">
        <f t="shared" si="363"/>
        <v>7.1</v>
      </c>
      <c r="AF1818">
        <f t="shared" si="363"/>
        <v>28700</v>
      </c>
      <c r="AG1818">
        <f t="shared" si="311"/>
        <v>56400</v>
      </c>
      <c r="AH1818">
        <f t="shared" si="364"/>
        <v>50.8</v>
      </c>
      <c r="AI1818">
        <f t="shared" si="364"/>
        <v>13.3</v>
      </c>
      <c r="AJ1818">
        <f t="shared" si="364"/>
        <v>25800</v>
      </c>
      <c r="AK1818">
        <f t="shared" si="312"/>
        <v>54300</v>
      </c>
      <c r="AL1818">
        <f t="shared" si="365"/>
        <v>47.599999999999994</v>
      </c>
      <c r="AM1818">
        <f t="shared" si="365"/>
        <v>13</v>
      </c>
      <c r="AN1818">
        <f t="shared" si="365"/>
        <v>24000</v>
      </c>
      <c r="AO1818">
        <f t="shared" si="313"/>
        <v>52400</v>
      </c>
      <c r="AP1818">
        <f t="shared" si="366"/>
        <v>45.9</v>
      </c>
      <c r="AQ1818">
        <f t="shared" si="366"/>
        <v>22.1</v>
      </c>
      <c r="AR1818">
        <f t="shared" si="366"/>
        <v>22900</v>
      </c>
      <c r="AS1818">
        <f t="shared" si="314"/>
        <v>56500</v>
      </c>
      <c r="AT1818">
        <f t="shared" si="367"/>
        <v>40.5</v>
      </c>
      <c r="AU1818">
        <f t="shared" si="367"/>
        <v>15.399999999999999</v>
      </c>
      <c r="AV1818">
        <f t="shared" si="367"/>
        <v>25000</v>
      </c>
      <c r="AW1818">
        <f t="shared" si="315"/>
        <v>58400</v>
      </c>
      <c r="AX1818">
        <f t="shared" si="368"/>
        <v>42.6</v>
      </c>
      <c r="AY1818">
        <f t="shared" si="368"/>
        <v>12.600000000000001</v>
      </c>
      <c r="AZ1818">
        <f t="shared" si="368"/>
        <v>26600</v>
      </c>
      <c r="BA1818">
        <f t="shared" si="316"/>
        <v>60900</v>
      </c>
      <c r="BB1818">
        <f t="shared" si="369"/>
        <v>43.6</v>
      </c>
      <c r="BC1818">
        <f t="shared" si="369"/>
        <v>19.100000000000001</v>
      </c>
      <c r="BD1818">
        <f t="shared" si="369"/>
        <v>29700</v>
      </c>
      <c r="BE1818">
        <f t="shared" si="317"/>
        <v>64200</v>
      </c>
      <c r="BF1818">
        <f t="shared" si="370"/>
        <v>46.099999999999994</v>
      </c>
      <c r="BG1818">
        <f t="shared" si="370"/>
        <v>14.600000000000001</v>
      </c>
      <c r="BH1818">
        <f t="shared" si="370"/>
        <v>32800</v>
      </c>
      <c r="BI1818">
        <f t="shared" si="318"/>
        <v>54200</v>
      </c>
      <c r="BJ1818">
        <f t="shared" si="371"/>
        <v>60.5</v>
      </c>
      <c r="BK1818">
        <f t="shared" si="371"/>
        <v>17.899999999999999</v>
      </c>
      <c r="BL1818">
        <f t="shared" si="371"/>
        <v>29300</v>
      </c>
      <c r="BM1818">
        <f t="shared" si="319"/>
        <v>59300</v>
      </c>
      <c r="BN1818">
        <f t="shared" si="372"/>
        <v>49.5</v>
      </c>
      <c r="BO1818">
        <f t="shared" si="372"/>
        <v>14.8</v>
      </c>
      <c r="BP1818">
        <f t="shared" si="372"/>
        <v>27700</v>
      </c>
      <c r="BQ1818">
        <f t="shared" si="320"/>
        <v>61800</v>
      </c>
      <c r="BR1818">
        <f t="shared" si="373"/>
        <v>44.8</v>
      </c>
      <c r="BS1818">
        <f t="shared" si="373"/>
        <v>16.2</v>
      </c>
      <c r="BT1818">
        <f t="shared" si="373"/>
        <v>36500</v>
      </c>
      <c r="BU1818">
        <f t="shared" si="321"/>
        <v>65000</v>
      </c>
      <c r="BV1818">
        <f t="shared" si="322"/>
        <v>56.2</v>
      </c>
    </row>
    <row r="1819" spans="1:74" x14ac:dyDescent="0.3">
      <c r="A1819" t="s">
        <v>430</v>
      </c>
      <c r="B1819" t="str">
        <f>VLOOKUP(A1819,'class and classification'!$A$1:$B$338,2,FALSE)</f>
        <v>Predominantly Rural</v>
      </c>
      <c r="C1819" t="str">
        <f>VLOOKUP(A1819,'class and classification'!$A$1:$C$338,3,FALSE)</f>
        <v>SD</v>
      </c>
      <c r="D1819">
        <f t="shared" si="303"/>
        <v>38900</v>
      </c>
      <c r="E1819">
        <f t="shared" si="304"/>
        <v>65500</v>
      </c>
      <c r="F1819">
        <f t="shared" si="357"/>
        <v>59.5</v>
      </c>
      <c r="G1819">
        <f t="shared" si="357"/>
        <v>14.2</v>
      </c>
      <c r="H1819">
        <f t="shared" si="357"/>
        <v>37200</v>
      </c>
      <c r="I1819">
        <f t="shared" si="305"/>
        <v>64200</v>
      </c>
      <c r="J1819">
        <f t="shared" si="358"/>
        <v>57.9</v>
      </c>
      <c r="K1819">
        <f t="shared" si="358"/>
        <v>12.8</v>
      </c>
      <c r="L1819">
        <f t="shared" si="358"/>
        <v>39700</v>
      </c>
      <c r="M1819">
        <f t="shared" si="306"/>
        <v>59900</v>
      </c>
      <c r="N1819">
        <f t="shared" si="359"/>
        <v>66.5</v>
      </c>
      <c r="O1819">
        <f t="shared" si="359"/>
        <v>19.3</v>
      </c>
      <c r="P1819">
        <f t="shared" si="359"/>
        <v>40000</v>
      </c>
      <c r="Q1819">
        <f t="shared" si="307"/>
        <v>66500</v>
      </c>
      <c r="R1819">
        <f t="shared" si="360"/>
        <v>60.2</v>
      </c>
      <c r="S1819">
        <f t="shared" si="360"/>
        <v>17.099999999999998</v>
      </c>
      <c r="T1819">
        <f t="shared" si="360"/>
        <v>40200</v>
      </c>
      <c r="U1819">
        <f t="shared" si="308"/>
        <v>66400</v>
      </c>
      <c r="V1819">
        <f t="shared" si="361"/>
        <v>60.5</v>
      </c>
      <c r="W1819">
        <f t="shared" si="361"/>
        <v>18.399999999999999</v>
      </c>
      <c r="X1819">
        <f t="shared" si="361"/>
        <v>41100</v>
      </c>
      <c r="Y1819">
        <f t="shared" si="309"/>
        <v>66200</v>
      </c>
      <c r="Z1819">
        <f t="shared" si="362"/>
        <v>62.1</v>
      </c>
      <c r="AA1819">
        <f t="shared" si="362"/>
        <v>20.5</v>
      </c>
      <c r="AB1819">
        <f t="shared" si="362"/>
        <v>38400</v>
      </c>
      <c r="AC1819">
        <f t="shared" si="310"/>
        <v>64500</v>
      </c>
      <c r="AD1819">
        <f t="shared" si="363"/>
        <v>59.6</v>
      </c>
      <c r="AE1819">
        <f t="shared" si="363"/>
        <v>20.8</v>
      </c>
      <c r="AF1819">
        <f t="shared" si="363"/>
        <v>39800</v>
      </c>
      <c r="AG1819">
        <f t="shared" si="311"/>
        <v>65900</v>
      </c>
      <c r="AH1819">
        <f t="shared" si="364"/>
        <v>60.3</v>
      </c>
      <c r="AI1819">
        <f t="shared" si="364"/>
        <v>20</v>
      </c>
      <c r="AJ1819">
        <f t="shared" si="364"/>
        <v>42400</v>
      </c>
      <c r="AK1819">
        <f t="shared" si="312"/>
        <v>64900</v>
      </c>
      <c r="AL1819">
        <f t="shared" si="365"/>
        <v>65.399999999999991</v>
      </c>
      <c r="AM1819">
        <f t="shared" si="365"/>
        <v>20.7</v>
      </c>
      <c r="AN1819">
        <f t="shared" si="365"/>
        <v>46800</v>
      </c>
      <c r="AO1819">
        <f t="shared" si="313"/>
        <v>67800</v>
      </c>
      <c r="AP1819">
        <f t="shared" si="366"/>
        <v>68.900000000000006</v>
      </c>
      <c r="AQ1819">
        <f t="shared" si="366"/>
        <v>22.5</v>
      </c>
      <c r="AR1819">
        <f t="shared" si="366"/>
        <v>40500</v>
      </c>
      <c r="AS1819">
        <f t="shared" si="314"/>
        <v>63800</v>
      </c>
      <c r="AT1819">
        <f t="shared" si="367"/>
        <v>63.7</v>
      </c>
      <c r="AU1819">
        <f t="shared" si="367"/>
        <v>21.9</v>
      </c>
      <c r="AV1819">
        <f t="shared" si="367"/>
        <v>43700</v>
      </c>
      <c r="AW1819">
        <f t="shared" si="315"/>
        <v>67300</v>
      </c>
      <c r="AX1819">
        <f t="shared" si="368"/>
        <v>64.8</v>
      </c>
      <c r="AY1819">
        <f t="shared" si="368"/>
        <v>20.9</v>
      </c>
      <c r="AZ1819">
        <f t="shared" si="368"/>
        <v>44600</v>
      </c>
      <c r="BA1819">
        <f t="shared" si="316"/>
        <v>71600</v>
      </c>
      <c r="BB1819">
        <f t="shared" si="369"/>
        <v>62.2</v>
      </c>
      <c r="BC1819">
        <f t="shared" si="369"/>
        <v>21.5</v>
      </c>
      <c r="BD1819">
        <f t="shared" si="369"/>
        <v>42600</v>
      </c>
      <c r="BE1819">
        <f t="shared" si="317"/>
        <v>69100</v>
      </c>
      <c r="BF1819">
        <f t="shared" si="370"/>
        <v>61.5</v>
      </c>
      <c r="BG1819">
        <f t="shared" si="370"/>
        <v>22.6</v>
      </c>
      <c r="BH1819">
        <f t="shared" si="370"/>
        <v>42400</v>
      </c>
      <c r="BI1819">
        <f t="shared" si="318"/>
        <v>65000</v>
      </c>
      <c r="BJ1819">
        <f t="shared" si="371"/>
        <v>65.2</v>
      </c>
      <c r="BK1819">
        <f t="shared" si="371"/>
        <v>24.1</v>
      </c>
      <c r="BL1819">
        <f t="shared" si="371"/>
        <v>51500</v>
      </c>
      <c r="BM1819">
        <f t="shared" si="319"/>
        <v>71300</v>
      </c>
      <c r="BN1819">
        <f t="shared" si="372"/>
        <v>72.3</v>
      </c>
      <c r="BO1819">
        <f t="shared" si="372"/>
        <v>23.9</v>
      </c>
      <c r="BP1819">
        <f t="shared" si="372"/>
        <v>43500</v>
      </c>
      <c r="BQ1819">
        <f t="shared" si="320"/>
        <v>68800</v>
      </c>
      <c r="BR1819">
        <f t="shared" si="373"/>
        <v>63.4</v>
      </c>
      <c r="BS1819">
        <f t="shared" si="373"/>
        <v>20.2</v>
      </c>
      <c r="BT1819">
        <f t="shared" si="373"/>
        <v>36300</v>
      </c>
      <c r="BU1819">
        <f t="shared" si="321"/>
        <v>65200</v>
      </c>
      <c r="BV1819">
        <f t="shared" si="322"/>
        <v>55.699999999999996</v>
      </c>
    </row>
    <row r="1820" spans="1:74" x14ac:dyDescent="0.3">
      <c r="A1820" t="s">
        <v>431</v>
      </c>
      <c r="B1820" t="str">
        <f>VLOOKUP(A1820,'class and classification'!$A$1:$B$338,2,FALSE)</f>
        <v>Predominantly Urban</v>
      </c>
      <c r="C1820" t="str">
        <f>VLOOKUP(A1820,'class and classification'!$A$1:$C$338,3,FALSE)</f>
        <v>SD</v>
      </c>
      <c r="D1820">
        <f t="shared" si="303"/>
        <v>39800</v>
      </c>
      <c r="E1820">
        <f t="shared" si="304"/>
        <v>64800</v>
      </c>
      <c r="F1820">
        <f t="shared" si="357"/>
        <v>61.400000000000006</v>
      </c>
      <c r="G1820">
        <f t="shared" si="357"/>
        <v>13.799999999999999</v>
      </c>
      <c r="H1820">
        <f t="shared" si="357"/>
        <v>39300</v>
      </c>
      <c r="I1820">
        <f t="shared" si="305"/>
        <v>67900</v>
      </c>
      <c r="J1820">
        <f t="shared" si="358"/>
        <v>57.8</v>
      </c>
      <c r="K1820">
        <f t="shared" si="358"/>
        <v>13</v>
      </c>
      <c r="L1820">
        <f t="shared" si="358"/>
        <v>37500</v>
      </c>
      <c r="M1820">
        <f t="shared" si="306"/>
        <v>66800</v>
      </c>
      <c r="N1820">
        <f t="shared" si="359"/>
        <v>56.3</v>
      </c>
      <c r="O1820">
        <f t="shared" si="359"/>
        <v>19.3</v>
      </c>
      <c r="P1820">
        <f t="shared" si="359"/>
        <v>40000</v>
      </c>
      <c r="Q1820">
        <f t="shared" si="307"/>
        <v>69100</v>
      </c>
      <c r="R1820">
        <f t="shared" si="360"/>
        <v>57.7</v>
      </c>
      <c r="S1820">
        <f t="shared" si="360"/>
        <v>17.600000000000001</v>
      </c>
      <c r="T1820">
        <f t="shared" si="360"/>
        <v>42100</v>
      </c>
      <c r="U1820">
        <f t="shared" si="308"/>
        <v>70100</v>
      </c>
      <c r="V1820">
        <f t="shared" si="361"/>
        <v>60.2</v>
      </c>
      <c r="W1820">
        <f t="shared" si="361"/>
        <v>18.2</v>
      </c>
      <c r="X1820">
        <f t="shared" si="361"/>
        <v>43300</v>
      </c>
      <c r="Y1820">
        <f t="shared" si="309"/>
        <v>70600</v>
      </c>
      <c r="Z1820">
        <f t="shared" si="362"/>
        <v>61.4</v>
      </c>
      <c r="AA1820">
        <f t="shared" si="362"/>
        <v>19.8</v>
      </c>
      <c r="AB1820">
        <f t="shared" si="362"/>
        <v>43200</v>
      </c>
      <c r="AC1820">
        <f t="shared" si="310"/>
        <v>71500</v>
      </c>
      <c r="AD1820">
        <f t="shared" si="363"/>
        <v>60.5</v>
      </c>
      <c r="AE1820">
        <f t="shared" si="363"/>
        <v>20.399999999999999</v>
      </c>
      <c r="AF1820">
        <f t="shared" si="363"/>
        <v>43000</v>
      </c>
      <c r="AG1820">
        <f t="shared" si="311"/>
        <v>71700</v>
      </c>
      <c r="AH1820">
        <f t="shared" si="364"/>
        <v>60.1</v>
      </c>
      <c r="AI1820">
        <f t="shared" si="364"/>
        <v>20.7</v>
      </c>
      <c r="AJ1820">
        <f t="shared" si="364"/>
        <v>40200</v>
      </c>
      <c r="AK1820">
        <f t="shared" si="312"/>
        <v>72800</v>
      </c>
      <c r="AL1820">
        <f t="shared" si="365"/>
        <v>55.300000000000004</v>
      </c>
      <c r="AM1820">
        <f t="shared" si="365"/>
        <v>19.5</v>
      </c>
      <c r="AN1820">
        <f t="shared" si="365"/>
        <v>45900</v>
      </c>
      <c r="AO1820">
        <f t="shared" si="313"/>
        <v>78200</v>
      </c>
      <c r="AP1820">
        <f t="shared" si="366"/>
        <v>58.8</v>
      </c>
      <c r="AQ1820">
        <f t="shared" si="366"/>
        <v>19.399999999999999</v>
      </c>
      <c r="AR1820">
        <f t="shared" si="366"/>
        <v>44600</v>
      </c>
      <c r="AS1820">
        <f t="shared" si="314"/>
        <v>74000</v>
      </c>
      <c r="AT1820">
        <f t="shared" si="367"/>
        <v>60.499999999999993</v>
      </c>
      <c r="AU1820">
        <f t="shared" si="367"/>
        <v>19.2</v>
      </c>
      <c r="AV1820">
        <f t="shared" si="367"/>
        <v>48200</v>
      </c>
      <c r="AW1820">
        <f t="shared" si="315"/>
        <v>74700</v>
      </c>
      <c r="AX1820">
        <f t="shared" si="368"/>
        <v>64.5</v>
      </c>
      <c r="AY1820">
        <f t="shared" si="368"/>
        <v>20</v>
      </c>
      <c r="AZ1820">
        <f t="shared" si="368"/>
        <v>47200</v>
      </c>
      <c r="BA1820">
        <f t="shared" si="316"/>
        <v>72600</v>
      </c>
      <c r="BB1820">
        <f t="shared" si="369"/>
        <v>65</v>
      </c>
      <c r="BC1820">
        <f t="shared" si="369"/>
        <v>21.5</v>
      </c>
      <c r="BD1820">
        <f t="shared" si="369"/>
        <v>46000</v>
      </c>
      <c r="BE1820">
        <f t="shared" si="317"/>
        <v>71300</v>
      </c>
      <c r="BF1820">
        <f t="shared" si="370"/>
        <v>64.600000000000009</v>
      </c>
      <c r="BG1820">
        <f t="shared" si="370"/>
        <v>23.5</v>
      </c>
      <c r="BH1820">
        <f t="shared" si="370"/>
        <v>50900</v>
      </c>
      <c r="BI1820">
        <f t="shared" si="318"/>
        <v>79900</v>
      </c>
      <c r="BJ1820">
        <f t="shared" si="371"/>
        <v>63.7</v>
      </c>
      <c r="BK1820">
        <f t="shared" si="371"/>
        <v>21.3</v>
      </c>
      <c r="BL1820">
        <f t="shared" si="371"/>
        <v>44500</v>
      </c>
      <c r="BM1820">
        <f t="shared" si="319"/>
        <v>81100</v>
      </c>
      <c r="BN1820">
        <f t="shared" si="372"/>
        <v>54.9</v>
      </c>
      <c r="BO1820">
        <f t="shared" si="372"/>
        <v>24.3</v>
      </c>
      <c r="BP1820">
        <f t="shared" si="372"/>
        <v>51000</v>
      </c>
      <c r="BQ1820">
        <f t="shared" si="320"/>
        <v>76500</v>
      </c>
      <c r="BR1820">
        <f t="shared" si="373"/>
        <v>66.7</v>
      </c>
      <c r="BS1820">
        <f t="shared" si="373"/>
        <v>26.9</v>
      </c>
      <c r="BT1820">
        <f t="shared" si="373"/>
        <v>56900</v>
      </c>
      <c r="BU1820">
        <f t="shared" si="321"/>
        <v>76100</v>
      </c>
      <c r="BV1820">
        <f t="shared" si="322"/>
        <v>74.899999999999991</v>
      </c>
    </row>
    <row r="1821" spans="1:74" x14ac:dyDescent="0.3">
      <c r="A1821" t="s">
        <v>432</v>
      </c>
      <c r="B1821" t="str">
        <f>VLOOKUP(A1821,'class and classification'!$A$1:$B$338,2,FALSE)</f>
        <v>Predominantly Urban</v>
      </c>
      <c r="C1821" t="str">
        <f>VLOOKUP(A1821,'class and classification'!$A$1:$C$338,3,FALSE)</f>
        <v>SD</v>
      </c>
      <c r="D1821">
        <f t="shared" si="303"/>
        <v>25900</v>
      </c>
      <c r="E1821">
        <f t="shared" si="304"/>
        <v>49500</v>
      </c>
      <c r="F1821">
        <f t="shared" si="357"/>
        <v>52.3</v>
      </c>
      <c r="G1821">
        <f t="shared" si="357"/>
        <v>13.000000000000002</v>
      </c>
      <c r="H1821">
        <f t="shared" si="357"/>
        <v>22900</v>
      </c>
      <c r="I1821">
        <f t="shared" si="305"/>
        <v>48700</v>
      </c>
      <c r="J1821">
        <f t="shared" si="358"/>
        <v>47.199999999999996</v>
      </c>
      <c r="K1821">
        <f t="shared" si="358"/>
        <v>11.2</v>
      </c>
      <c r="L1821">
        <f t="shared" si="358"/>
        <v>24800</v>
      </c>
      <c r="M1821">
        <f t="shared" si="306"/>
        <v>48700</v>
      </c>
      <c r="N1821">
        <f t="shared" si="359"/>
        <v>51</v>
      </c>
      <c r="O1821">
        <f t="shared" si="359"/>
        <v>16.7</v>
      </c>
      <c r="P1821">
        <f t="shared" si="359"/>
        <v>24400</v>
      </c>
      <c r="Q1821">
        <f t="shared" si="307"/>
        <v>47300</v>
      </c>
      <c r="R1821">
        <f t="shared" si="360"/>
        <v>51.8</v>
      </c>
      <c r="S1821">
        <f t="shared" si="360"/>
        <v>22.200000000000003</v>
      </c>
      <c r="T1821">
        <f t="shared" si="360"/>
        <v>24800</v>
      </c>
      <c r="U1821">
        <f t="shared" si="308"/>
        <v>48500</v>
      </c>
      <c r="V1821">
        <f t="shared" si="361"/>
        <v>51.100000000000009</v>
      </c>
      <c r="W1821">
        <f t="shared" si="361"/>
        <v>17.399999999999999</v>
      </c>
      <c r="X1821">
        <f t="shared" si="361"/>
        <v>28200</v>
      </c>
      <c r="Y1821">
        <f t="shared" si="309"/>
        <v>47700</v>
      </c>
      <c r="Z1821">
        <f t="shared" si="362"/>
        <v>59.2</v>
      </c>
      <c r="AA1821">
        <f t="shared" si="362"/>
        <v>26.400000000000002</v>
      </c>
      <c r="AB1821">
        <f t="shared" si="362"/>
        <v>25900</v>
      </c>
      <c r="AC1821">
        <f t="shared" si="310"/>
        <v>49800</v>
      </c>
      <c r="AD1821">
        <f t="shared" si="363"/>
        <v>52</v>
      </c>
      <c r="AE1821">
        <f t="shared" si="363"/>
        <v>23.6</v>
      </c>
      <c r="AF1821">
        <f t="shared" si="363"/>
        <v>28500</v>
      </c>
      <c r="AG1821">
        <f t="shared" si="311"/>
        <v>51500</v>
      </c>
      <c r="AH1821">
        <f t="shared" si="364"/>
        <v>55.400000000000006</v>
      </c>
      <c r="AI1821">
        <f t="shared" si="364"/>
        <v>24.6</v>
      </c>
      <c r="AJ1821">
        <f t="shared" si="364"/>
        <v>26300</v>
      </c>
      <c r="AK1821">
        <f t="shared" si="312"/>
        <v>50800</v>
      </c>
      <c r="AL1821">
        <f t="shared" si="365"/>
        <v>51.7</v>
      </c>
      <c r="AM1821">
        <f t="shared" si="365"/>
        <v>25</v>
      </c>
      <c r="AN1821">
        <f t="shared" si="365"/>
        <v>28700</v>
      </c>
      <c r="AO1821">
        <f t="shared" si="313"/>
        <v>47100</v>
      </c>
      <c r="AP1821">
        <f t="shared" si="366"/>
        <v>60.899999999999991</v>
      </c>
      <c r="AQ1821">
        <f t="shared" si="366"/>
        <v>21.2</v>
      </c>
      <c r="AR1821">
        <f t="shared" si="366"/>
        <v>30800</v>
      </c>
      <c r="AS1821">
        <f t="shared" si="314"/>
        <v>51100</v>
      </c>
      <c r="AT1821">
        <f t="shared" si="367"/>
        <v>60.3</v>
      </c>
      <c r="AU1821">
        <f t="shared" si="367"/>
        <v>25.2</v>
      </c>
      <c r="AV1821">
        <f t="shared" si="367"/>
        <v>28300</v>
      </c>
      <c r="AW1821">
        <f t="shared" si="315"/>
        <v>51300</v>
      </c>
      <c r="AX1821">
        <f t="shared" si="368"/>
        <v>55.300000000000004</v>
      </c>
      <c r="AY1821">
        <f t="shared" si="368"/>
        <v>20.099999999999998</v>
      </c>
      <c r="AZ1821">
        <f t="shared" si="368"/>
        <v>33200</v>
      </c>
      <c r="BA1821">
        <f t="shared" si="316"/>
        <v>52900</v>
      </c>
      <c r="BB1821">
        <f t="shared" si="369"/>
        <v>62.599999999999994</v>
      </c>
      <c r="BC1821">
        <f t="shared" si="369"/>
        <v>25.700000000000003</v>
      </c>
      <c r="BD1821">
        <f t="shared" si="369"/>
        <v>31000</v>
      </c>
      <c r="BE1821">
        <f t="shared" si="317"/>
        <v>56800</v>
      </c>
      <c r="BF1821">
        <f t="shared" si="370"/>
        <v>54.5</v>
      </c>
      <c r="BG1821">
        <f t="shared" si="370"/>
        <v>19.100000000000001</v>
      </c>
      <c r="BH1821">
        <f t="shared" si="370"/>
        <v>31200</v>
      </c>
      <c r="BI1821">
        <f t="shared" si="318"/>
        <v>57600</v>
      </c>
      <c r="BJ1821">
        <f t="shared" si="371"/>
        <v>53.900000000000006</v>
      </c>
      <c r="BK1821">
        <f t="shared" si="371"/>
        <v>24</v>
      </c>
      <c r="BL1821">
        <f t="shared" si="371"/>
        <v>31900</v>
      </c>
      <c r="BM1821">
        <f t="shared" si="319"/>
        <v>56700</v>
      </c>
      <c r="BN1821">
        <f t="shared" si="372"/>
        <v>56.400000000000006</v>
      </c>
      <c r="BO1821">
        <f t="shared" si="372"/>
        <v>24.799999999999997</v>
      </c>
      <c r="BP1821">
        <f t="shared" si="372"/>
        <v>32600</v>
      </c>
      <c r="BQ1821">
        <f t="shared" si="320"/>
        <v>55500</v>
      </c>
      <c r="BR1821">
        <f t="shared" si="373"/>
        <v>58.900000000000006</v>
      </c>
      <c r="BS1821">
        <f t="shared" si="373"/>
        <v>20.9</v>
      </c>
      <c r="BT1821">
        <f t="shared" si="373"/>
        <v>32400</v>
      </c>
      <c r="BU1821">
        <f t="shared" si="321"/>
        <v>52100</v>
      </c>
      <c r="BV1821">
        <f t="shared" si="322"/>
        <v>62.1</v>
      </c>
    </row>
    <row r="1822" spans="1:74" x14ac:dyDescent="0.3">
      <c r="A1822" t="s">
        <v>433</v>
      </c>
      <c r="B1822" t="str">
        <f>VLOOKUP(A1822,'class and classification'!$A$1:$B$338,2,FALSE)</f>
        <v>Predominantly Rural</v>
      </c>
      <c r="C1822" t="str">
        <f>VLOOKUP(A1822,'class and classification'!$A$1:$C$338,3,FALSE)</f>
        <v>SD</v>
      </c>
      <c r="D1822">
        <f t="shared" si="303"/>
        <v>32100</v>
      </c>
      <c r="E1822">
        <f t="shared" si="304"/>
        <v>58200</v>
      </c>
      <c r="F1822">
        <f t="shared" si="357"/>
        <v>55.2</v>
      </c>
      <c r="G1822">
        <f t="shared" si="357"/>
        <v>11.8</v>
      </c>
      <c r="H1822">
        <f t="shared" si="357"/>
        <v>28600</v>
      </c>
      <c r="I1822">
        <f t="shared" si="305"/>
        <v>55800</v>
      </c>
      <c r="J1822">
        <f t="shared" si="358"/>
        <v>51.3</v>
      </c>
      <c r="K1822">
        <f t="shared" si="358"/>
        <v>12.5</v>
      </c>
      <c r="L1822">
        <f t="shared" si="358"/>
        <v>37400</v>
      </c>
      <c r="M1822">
        <f t="shared" si="306"/>
        <v>57900</v>
      </c>
      <c r="N1822">
        <f t="shared" si="359"/>
        <v>64.599999999999994</v>
      </c>
      <c r="O1822">
        <f t="shared" si="359"/>
        <v>21.7</v>
      </c>
      <c r="P1822">
        <f t="shared" si="359"/>
        <v>34800</v>
      </c>
      <c r="Q1822">
        <f t="shared" si="307"/>
        <v>62000</v>
      </c>
      <c r="R1822">
        <f t="shared" si="360"/>
        <v>56</v>
      </c>
      <c r="S1822">
        <f t="shared" si="360"/>
        <v>19.200000000000003</v>
      </c>
      <c r="T1822">
        <f t="shared" si="360"/>
        <v>28700</v>
      </c>
      <c r="U1822">
        <f t="shared" si="308"/>
        <v>61800</v>
      </c>
      <c r="V1822">
        <f t="shared" si="361"/>
        <v>46.5</v>
      </c>
      <c r="W1822">
        <f t="shared" si="361"/>
        <v>19.299999999999997</v>
      </c>
      <c r="X1822">
        <f t="shared" si="361"/>
        <v>27700</v>
      </c>
      <c r="Y1822">
        <f t="shared" si="309"/>
        <v>59900</v>
      </c>
      <c r="Z1822">
        <f t="shared" si="362"/>
        <v>46.3</v>
      </c>
      <c r="AA1822">
        <f t="shared" si="362"/>
        <v>18.899999999999999</v>
      </c>
      <c r="AB1822">
        <f t="shared" si="362"/>
        <v>31500</v>
      </c>
      <c r="AC1822">
        <f t="shared" si="310"/>
        <v>55900</v>
      </c>
      <c r="AD1822">
        <f t="shared" si="363"/>
        <v>56.199999999999996</v>
      </c>
      <c r="AE1822">
        <f t="shared" si="363"/>
        <v>21.5</v>
      </c>
      <c r="AF1822">
        <f t="shared" si="363"/>
        <v>30300</v>
      </c>
      <c r="AG1822">
        <f t="shared" si="311"/>
        <v>56300</v>
      </c>
      <c r="AH1822">
        <f t="shared" si="364"/>
        <v>53.8</v>
      </c>
      <c r="AI1822">
        <f t="shared" si="364"/>
        <v>20.8</v>
      </c>
      <c r="AJ1822">
        <f t="shared" si="364"/>
        <v>35100</v>
      </c>
      <c r="AK1822">
        <f t="shared" si="312"/>
        <v>58100</v>
      </c>
      <c r="AL1822">
        <f t="shared" si="365"/>
        <v>60.599999999999994</v>
      </c>
      <c r="AM1822">
        <f t="shared" si="365"/>
        <v>22</v>
      </c>
      <c r="AN1822">
        <f t="shared" si="365"/>
        <v>33300</v>
      </c>
      <c r="AO1822">
        <f t="shared" si="313"/>
        <v>57700</v>
      </c>
      <c r="AP1822">
        <f t="shared" si="366"/>
        <v>57.6</v>
      </c>
      <c r="AQ1822">
        <f t="shared" si="366"/>
        <v>24.299999999999997</v>
      </c>
      <c r="AR1822">
        <f t="shared" si="366"/>
        <v>39700</v>
      </c>
      <c r="AS1822">
        <f t="shared" si="314"/>
        <v>60600</v>
      </c>
      <c r="AT1822">
        <f t="shared" si="367"/>
        <v>65.3</v>
      </c>
      <c r="AU1822">
        <f t="shared" si="367"/>
        <v>25.199999999999996</v>
      </c>
      <c r="AV1822">
        <f t="shared" si="367"/>
        <v>44300</v>
      </c>
      <c r="AW1822">
        <f t="shared" si="315"/>
        <v>67000</v>
      </c>
      <c r="AX1822">
        <f t="shared" si="368"/>
        <v>66.3</v>
      </c>
      <c r="AY1822">
        <f t="shared" si="368"/>
        <v>27.6</v>
      </c>
      <c r="AZ1822">
        <f t="shared" si="368"/>
        <v>38200</v>
      </c>
      <c r="BA1822">
        <f t="shared" si="316"/>
        <v>61900</v>
      </c>
      <c r="BB1822">
        <f t="shared" si="369"/>
        <v>61.6</v>
      </c>
      <c r="BC1822">
        <f t="shared" si="369"/>
        <v>23.3</v>
      </c>
      <c r="BD1822">
        <f t="shared" si="369"/>
        <v>38100</v>
      </c>
      <c r="BE1822">
        <f t="shared" si="317"/>
        <v>63900</v>
      </c>
      <c r="BF1822">
        <f t="shared" si="370"/>
        <v>59.6</v>
      </c>
      <c r="BG1822">
        <f t="shared" si="370"/>
        <v>19.7</v>
      </c>
      <c r="BH1822">
        <f t="shared" si="370"/>
        <v>37200</v>
      </c>
      <c r="BI1822">
        <f t="shared" si="318"/>
        <v>67200</v>
      </c>
      <c r="BJ1822">
        <f t="shared" si="371"/>
        <v>55.099999999999994</v>
      </c>
      <c r="BK1822">
        <f t="shared" si="371"/>
        <v>19.2</v>
      </c>
      <c r="BL1822">
        <f t="shared" si="371"/>
        <v>34500</v>
      </c>
      <c r="BM1822">
        <f t="shared" si="319"/>
        <v>67400</v>
      </c>
      <c r="BN1822">
        <f t="shared" si="372"/>
        <v>51.3</v>
      </c>
      <c r="BO1822">
        <f t="shared" si="372"/>
        <v>19.100000000000001</v>
      </c>
      <c r="BP1822">
        <f t="shared" si="372"/>
        <v>38200</v>
      </c>
      <c r="BQ1822">
        <f t="shared" si="320"/>
        <v>67000</v>
      </c>
      <c r="BR1822">
        <f t="shared" si="373"/>
        <v>57.100000000000009</v>
      </c>
      <c r="BS1822">
        <f t="shared" si="373"/>
        <v>21.7</v>
      </c>
      <c r="BT1822">
        <f t="shared" si="373"/>
        <v>33200</v>
      </c>
      <c r="BU1822">
        <f t="shared" si="321"/>
        <v>60100</v>
      </c>
      <c r="BV1822">
        <f t="shared" si="322"/>
        <v>55.300000000000004</v>
      </c>
    </row>
    <row r="1823" spans="1:74" x14ac:dyDescent="0.3">
      <c r="A1823" t="s">
        <v>434</v>
      </c>
      <c r="B1823" t="str">
        <f>VLOOKUP(A1823,'class and classification'!$A$1:$B$338,2,FALSE)</f>
        <v>Predominantly Urban</v>
      </c>
      <c r="C1823" t="str">
        <f>VLOOKUP(A1823,'class and classification'!$A$1:$C$338,3,FALSE)</f>
        <v>SD</v>
      </c>
      <c r="D1823">
        <f t="shared" si="303"/>
        <v>24100</v>
      </c>
      <c r="E1823">
        <f t="shared" si="304"/>
        <v>54000</v>
      </c>
      <c r="F1823">
        <f t="shared" si="357"/>
        <v>44.7</v>
      </c>
      <c r="G1823">
        <f t="shared" si="357"/>
        <v>10.7</v>
      </c>
      <c r="H1823">
        <f t="shared" si="357"/>
        <v>27100</v>
      </c>
      <c r="I1823">
        <f t="shared" si="305"/>
        <v>59000</v>
      </c>
      <c r="J1823">
        <f t="shared" si="358"/>
        <v>46</v>
      </c>
      <c r="K1823">
        <f t="shared" si="358"/>
        <v>11.1</v>
      </c>
      <c r="L1823">
        <f t="shared" si="358"/>
        <v>24500</v>
      </c>
      <c r="M1823">
        <f t="shared" si="306"/>
        <v>54100</v>
      </c>
      <c r="N1823">
        <f t="shared" si="359"/>
        <v>45.4</v>
      </c>
      <c r="O1823">
        <f t="shared" si="359"/>
        <v>17.000000000000004</v>
      </c>
      <c r="P1823">
        <f t="shared" si="359"/>
        <v>28700</v>
      </c>
      <c r="Q1823">
        <f t="shared" si="307"/>
        <v>55000</v>
      </c>
      <c r="R1823">
        <f t="shared" si="360"/>
        <v>52.199999999999996</v>
      </c>
      <c r="S1823">
        <f t="shared" si="360"/>
        <v>20.099999999999998</v>
      </c>
      <c r="T1823">
        <f t="shared" si="360"/>
        <v>31600</v>
      </c>
      <c r="U1823">
        <f t="shared" si="308"/>
        <v>58900</v>
      </c>
      <c r="V1823">
        <f t="shared" si="361"/>
        <v>53.5</v>
      </c>
      <c r="W1823">
        <f t="shared" si="361"/>
        <v>20.8</v>
      </c>
      <c r="X1823">
        <f t="shared" si="361"/>
        <v>28800</v>
      </c>
      <c r="Y1823">
        <f t="shared" si="309"/>
        <v>59500</v>
      </c>
      <c r="Z1823">
        <f t="shared" si="362"/>
        <v>48.5</v>
      </c>
      <c r="AA1823">
        <f t="shared" si="362"/>
        <v>20.8</v>
      </c>
      <c r="AB1823">
        <f t="shared" si="362"/>
        <v>32600</v>
      </c>
      <c r="AC1823">
        <f t="shared" si="310"/>
        <v>63100</v>
      </c>
      <c r="AD1823">
        <f t="shared" si="363"/>
        <v>51.800000000000004</v>
      </c>
      <c r="AE1823">
        <f t="shared" si="363"/>
        <v>19.099999999999998</v>
      </c>
      <c r="AF1823">
        <f t="shared" si="363"/>
        <v>29300</v>
      </c>
      <c r="AG1823">
        <f t="shared" si="311"/>
        <v>61400</v>
      </c>
      <c r="AH1823">
        <f t="shared" si="364"/>
        <v>47.5</v>
      </c>
      <c r="AI1823">
        <f t="shared" si="364"/>
        <v>17.899999999999999</v>
      </c>
      <c r="AJ1823">
        <f t="shared" si="364"/>
        <v>26200</v>
      </c>
      <c r="AK1823">
        <f t="shared" si="312"/>
        <v>61000</v>
      </c>
      <c r="AL1823">
        <f t="shared" si="365"/>
        <v>43.1</v>
      </c>
      <c r="AM1823">
        <f t="shared" si="365"/>
        <v>16.5</v>
      </c>
      <c r="AN1823">
        <f t="shared" si="365"/>
        <v>26400</v>
      </c>
      <c r="AO1823">
        <f t="shared" si="313"/>
        <v>60200</v>
      </c>
      <c r="AP1823">
        <f t="shared" si="366"/>
        <v>43.7</v>
      </c>
      <c r="AQ1823">
        <f t="shared" si="366"/>
        <v>16.7</v>
      </c>
      <c r="AR1823">
        <f t="shared" si="366"/>
        <v>30100</v>
      </c>
      <c r="AS1823">
        <f t="shared" si="314"/>
        <v>66100</v>
      </c>
      <c r="AT1823">
        <f t="shared" si="367"/>
        <v>45.5</v>
      </c>
      <c r="AU1823">
        <f t="shared" si="367"/>
        <v>20.9</v>
      </c>
      <c r="AV1823">
        <f t="shared" si="367"/>
        <v>41000</v>
      </c>
      <c r="AW1823">
        <f t="shared" si="315"/>
        <v>70300</v>
      </c>
      <c r="AX1823">
        <f t="shared" si="368"/>
        <v>58.3</v>
      </c>
      <c r="AY1823">
        <f t="shared" si="368"/>
        <v>23.200000000000003</v>
      </c>
      <c r="AZ1823">
        <f t="shared" si="368"/>
        <v>31700</v>
      </c>
      <c r="BA1823">
        <f t="shared" si="316"/>
        <v>58700</v>
      </c>
      <c r="BB1823">
        <f t="shared" si="369"/>
        <v>54.099999999999994</v>
      </c>
      <c r="BC1823">
        <f t="shared" si="369"/>
        <v>24.299999999999997</v>
      </c>
      <c r="BD1823">
        <f t="shared" si="369"/>
        <v>43300</v>
      </c>
      <c r="BE1823">
        <f t="shared" si="317"/>
        <v>70800</v>
      </c>
      <c r="BF1823">
        <f t="shared" si="370"/>
        <v>61.3</v>
      </c>
      <c r="BG1823">
        <f t="shared" si="370"/>
        <v>19.899999999999999</v>
      </c>
      <c r="BH1823">
        <f t="shared" si="370"/>
        <v>38200</v>
      </c>
      <c r="BI1823">
        <f t="shared" si="318"/>
        <v>67000</v>
      </c>
      <c r="BJ1823">
        <f t="shared" si="371"/>
        <v>57.199999999999996</v>
      </c>
      <c r="BK1823">
        <f t="shared" si="371"/>
        <v>18.799999999999997</v>
      </c>
      <c r="BL1823">
        <f t="shared" si="371"/>
        <v>37100</v>
      </c>
      <c r="BM1823">
        <f t="shared" si="319"/>
        <v>72300</v>
      </c>
      <c r="BN1823">
        <f t="shared" si="372"/>
        <v>51.2</v>
      </c>
      <c r="BO1823">
        <f t="shared" si="372"/>
        <v>16.2</v>
      </c>
      <c r="BP1823">
        <f t="shared" si="372"/>
        <v>39900</v>
      </c>
      <c r="BQ1823">
        <f t="shared" si="320"/>
        <v>71500</v>
      </c>
      <c r="BR1823">
        <f t="shared" si="373"/>
        <v>55.8</v>
      </c>
      <c r="BS1823">
        <f t="shared" si="373"/>
        <v>19.100000000000001</v>
      </c>
      <c r="BT1823">
        <f t="shared" si="373"/>
        <v>42100</v>
      </c>
      <c r="BU1823">
        <f t="shared" si="321"/>
        <v>71500</v>
      </c>
      <c r="BV1823">
        <f t="shared" si="322"/>
        <v>58.899999999999991</v>
      </c>
    </row>
    <row r="1824" spans="1:74" x14ac:dyDescent="0.3">
      <c r="A1824" t="s">
        <v>435</v>
      </c>
      <c r="B1824" t="str">
        <f>VLOOKUP(A1824,'class and classification'!$A$1:$B$338,2,FALSE)</f>
        <v>Predominantly Rural</v>
      </c>
      <c r="C1824" t="str">
        <f>VLOOKUP(A1824,'class and classification'!$A$1:$C$338,3,FALSE)</f>
        <v>SD</v>
      </c>
      <c r="D1824">
        <f t="shared" si="303"/>
        <v>19200</v>
      </c>
      <c r="E1824">
        <f t="shared" si="304"/>
        <v>36800</v>
      </c>
      <c r="F1824">
        <f t="shared" si="357"/>
        <v>51.900000000000006</v>
      </c>
      <c r="G1824">
        <f t="shared" si="357"/>
        <v>11.200000000000001</v>
      </c>
      <c r="H1824">
        <f t="shared" si="357"/>
        <v>19200</v>
      </c>
      <c r="I1824">
        <f t="shared" si="305"/>
        <v>36700</v>
      </c>
      <c r="J1824">
        <f t="shared" si="358"/>
        <v>52.099999999999994</v>
      </c>
      <c r="K1824">
        <f t="shared" si="358"/>
        <v>11.799999999999999</v>
      </c>
      <c r="L1824">
        <f t="shared" si="358"/>
        <v>19700</v>
      </c>
      <c r="M1824">
        <f t="shared" si="306"/>
        <v>35500</v>
      </c>
      <c r="N1824">
        <f t="shared" si="359"/>
        <v>55.5</v>
      </c>
      <c r="O1824">
        <f t="shared" si="359"/>
        <v>27</v>
      </c>
      <c r="P1824">
        <f t="shared" si="359"/>
        <v>20700</v>
      </c>
      <c r="Q1824">
        <f t="shared" si="307"/>
        <v>36300</v>
      </c>
      <c r="R1824">
        <f t="shared" si="360"/>
        <v>57.2</v>
      </c>
      <c r="S1824">
        <f t="shared" si="360"/>
        <v>21.4</v>
      </c>
      <c r="T1824">
        <f t="shared" si="360"/>
        <v>20900</v>
      </c>
      <c r="U1824">
        <f t="shared" si="308"/>
        <v>37400</v>
      </c>
      <c r="V1824">
        <f t="shared" si="361"/>
        <v>55.9</v>
      </c>
      <c r="W1824">
        <f t="shared" si="361"/>
        <v>20</v>
      </c>
      <c r="X1824">
        <f t="shared" si="361"/>
        <v>20800</v>
      </c>
      <c r="Y1824">
        <f t="shared" si="309"/>
        <v>39500</v>
      </c>
      <c r="Z1824">
        <f t="shared" si="362"/>
        <v>52.5</v>
      </c>
      <c r="AA1824">
        <f t="shared" si="362"/>
        <v>15.4</v>
      </c>
      <c r="AB1824">
        <f t="shared" si="362"/>
        <v>22100</v>
      </c>
      <c r="AC1824">
        <f t="shared" si="310"/>
        <v>36000</v>
      </c>
      <c r="AD1824">
        <f t="shared" si="363"/>
        <v>61.2</v>
      </c>
      <c r="AE1824">
        <f t="shared" si="363"/>
        <v>30</v>
      </c>
      <c r="AF1824">
        <f t="shared" si="363"/>
        <v>21100</v>
      </c>
      <c r="AG1824">
        <f t="shared" si="311"/>
        <v>36400</v>
      </c>
      <c r="AH1824">
        <f t="shared" si="364"/>
        <v>57.8</v>
      </c>
      <c r="AI1824">
        <f t="shared" si="364"/>
        <v>21.5</v>
      </c>
      <c r="AJ1824">
        <f t="shared" si="364"/>
        <v>20100</v>
      </c>
      <c r="AK1824">
        <f t="shared" si="312"/>
        <v>36100</v>
      </c>
      <c r="AL1824">
        <f t="shared" si="365"/>
        <v>55.7</v>
      </c>
      <c r="AM1824">
        <f t="shared" si="365"/>
        <v>22.5</v>
      </c>
      <c r="AN1824">
        <f t="shared" si="365"/>
        <v>23800</v>
      </c>
      <c r="AO1824">
        <f t="shared" si="313"/>
        <v>39100</v>
      </c>
      <c r="AP1824">
        <f t="shared" si="366"/>
        <v>60.800000000000004</v>
      </c>
      <c r="AQ1824">
        <f t="shared" si="366"/>
        <v>28.5</v>
      </c>
      <c r="AR1824">
        <f t="shared" si="366"/>
        <v>25100</v>
      </c>
      <c r="AS1824">
        <f t="shared" si="314"/>
        <v>39800</v>
      </c>
      <c r="AT1824">
        <f t="shared" si="367"/>
        <v>63.400000000000006</v>
      </c>
      <c r="AU1824">
        <f t="shared" si="367"/>
        <v>16.399999999999999</v>
      </c>
      <c r="AV1824">
        <f t="shared" si="367"/>
        <v>28300</v>
      </c>
      <c r="AW1824">
        <f t="shared" si="315"/>
        <v>42100</v>
      </c>
      <c r="AX1824">
        <f t="shared" si="368"/>
        <v>67.399999999999991</v>
      </c>
      <c r="AY1824">
        <f t="shared" si="368"/>
        <v>30.4</v>
      </c>
      <c r="AZ1824">
        <f t="shared" si="368"/>
        <v>19800</v>
      </c>
      <c r="BA1824">
        <f t="shared" si="316"/>
        <v>39400</v>
      </c>
      <c r="BB1824">
        <f t="shared" si="369"/>
        <v>50.099999999999994</v>
      </c>
      <c r="BC1824">
        <f t="shared" si="369"/>
        <v>22.1</v>
      </c>
      <c r="BD1824">
        <f t="shared" si="369"/>
        <v>23000</v>
      </c>
      <c r="BE1824">
        <f t="shared" si="317"/>
        <v>43100</v>
      </c>
      <c r="BF1824">
        <f t="shared" si="370"/>
        <v>53.4</v>
      </c>
      <c r="BG1824">
        <f t="shared" si="370"/>
        <v>26.7</v>
      </c>
      <c r="BH1824">
        <f t="shared" si="370"/>
        <v>24100</v>
      </c>
      <c r="BI1824">
        <f t="shared" si="318"/>
        <v>41600</v>
      </c>
      <c r="BJ1824">
        <f t="shared" si="371"/>
        <v>58</v>
      </c>
      <c r="BK1824">
        <f t="shared" si="371"/>
        <v>22.2</v>
      </c>
      <c r="BL1824">
        <f t="shared" si="371"/>
        <v>22900</v>
      </c>
      <c r="BM1824">
        <f t="shared" si="319"/>
        <v>41100</v>
      </c>
      <c r="BN1824">
        <f t="shared" si="372"/>
        <v>55.8</v>
      </c>
      <c r="BO1824">
        <f t="shared" si="372"/>
        <v>26.5</v>
      </c>
      <c r="BP1824">
        <f t="shared" si="372"/>
        <v>23000</v>
      </c>
      <c r="BQ1824">
        <f t="shared" si="320"/>
        <v>40200</v>
      </c>
      <c r="BR1824">
        <f t="shared" si="373"/>
        <v>57.1</v>
      </c>
      <c r="BS1824">
        <f t="shared" si="373"/>
        <v>28.9</v>
      </c>
      <c r="BT1824">
        <f t="shared" si="373"/>
        <v>22800</v>
      </c>
      <c r="BU1824">
        <f t="shared" si="321"/>
        <v>37900</v>
      </c>
      <c r="BV1824">
        <f t="shared" si="322"/>
        <v>60.3</v>
      </c>
    </row>
    <row r="1825" spans="1:74" x14ac:dyDescent="0.3">
      <c r="A1825" t="s">
        <v>436</v>
      </c>
      <c r="B1825" t="str">
        <f>VLOOKUP(A1825,'class and classification'!$A$1:$B$338,2,FALSE)</f>
        <v>Predominantly Rural</v>
      </c>
      <c r="C1825" t="str">
        <f>VLOOKUP(A1825,'class and classification'!$A$1:$C$338,3,FALSE)</f>
        <v>SD</v>
      </c>
      <c r="D1825">
        <f t="shared" si="303"/>
        <v>20100</v>
      </c>
      <c r="E1825">
        <f t="shared" si="304"/>
        <v>42700</v>
      </c>
      <c r="F1825">
        <f t="shared" si="357"/>
        <v>47.099999999999994</v>
      </c>
      <c r="G1825">
        <f t="shared" si="357"/>
        <v>10.8</v>
      </c>
      <c r="H1825">
        <f t="shared" si="357"/>
        <v>22800</v>
      </c>
      <c r="I1825">
        <f t="shared" si="305"/>
        <v>42900</v>
      </c>
      <c r="J1825">
        <f t="shared" si="358"/>
        <v>53.2</v>
      </c>
      <c r="K1825">
        <f t="shared" si="358"/>
        <v>12.5</v>
      </c>
      <c r="L1825">
        <f t="shared" si="358"/>
        <v>23700</v>
      </c>
      <c r="M1825">
        <f t="shared" si="306"/>
        <v>43900</v>
      </c>
      <c r="N1825">
        <f t="shared" si="359"/>
        <v>54.099999999999994</v>
      </c>
      <c r="O1825">
        <f t="shared" si="359"/>
        <v>19.700000000000003</v>
      </c>
      <c r="P1825">
        <f t="shared" si="359"/>
        <v>24300</v>
      </c>
      <c r="Q1825">
        <f t="shared" si="307"/>
        <v>43000</v>
      </c>
      <c r="R1825">
        <f t="shared" si="360"/>
        <v>56.5</v>
      </c>
      <c r="S1825">
        <f t="shared" si="360"/>
        <v>24.800000000000004</v>
      </c>
      <c r="T1825">
        <f t="shared" si="360"/>
        <v>25500</v>
      </c>
      <c r="U1825">
        <f t="shared" si="308"/>
        <v>44800</v>
      </c>
      <c r="V1825">
        <f t="shared" si="361"/>
        <v>57.199999999999996</v>
      </c>
      <c r="W1825">
        <f t="shared" si="361"/>
        <v>24.5</v>
      </c>
      <c r="X1825">
        <f t="shared" si="361"/>
        <v>20800</v>
      </c>
      <c r="Y1825">
        <f t="shared" si="309"/>
        <v>41100</v>
      </c>
      <c r="Z1825">
        <f t="shared" si="362"/>
        <v>50.7</v>
      </c>
      <c r="AA1825">
        <f t="shared" si="362"/>
        <v>26.4</v>
      </c>
      <c r="AB1825">
        <f t="shared" si="362"/>
        <v>23100</v>
      </c>
      <c r="AC1825">
        <f t="shared" si="310"/>
        <v>43700</v>
      </c>
      <c r="AD1825">
        <f t="shared" si="363"/>
        <v>52.8</v>
      </c>
      <c r="AE1825">
        <f t="shared" si="363"/>
        <v>24.2</v>
      </c>
      <c r="AF1825">
        <f t="shared" si="363"/>
        <v>23400</v>
      </c>
      <c r="AG1825">
        <f t="shared" si="311"/>
        <v>43800</v>
      </c>
      <c r="AH1825">
        <f t="shared" si="364"/>
        <v>53.400000000000006</v>
      </c>
      <c r="AI1825">
        <f t="shared" si="364"/>
        <v>22.900000000000002</v>
      </c>
      <c r="AJ1825">
        <f t="shared" si="364"/>
        <v>24800</v>
      </c>
      <c r="AK1825">
        <f t="shared" si="312"/>
        <v>45200</v>
      </c>
      <c r="AL1825">
        <f t="shared" si="365"/>
        <v>54.899999999999991</v>
      </c>
      <c r="AM1825">
        <f t="shared" si="365"/>
        <v>24.9</v>
      </c>
      <c r="AN1825">
        <f t="shared" si="365"/>
        <v>22000</v>
      </c>
      <c r="AO1825">
        <f t="shared" si="313"/>
        <v>41000</v>
      </c>
      <c r="AP1825">
        <f t="shared" si="366"/>
        <v>53.5</v>
      </c>
      <c r="AQ1825">
        <f t="shared" si="366"/>
        <v>26.099999999999998</v>
      </c>
      <c r="AR1825">
        <f t="shared" si="366"/>
        <v>22300</v>
      </c>
      <c r="AS1825">
        <f t="shared" si="314"/>
        <v>42900</v>
      </c>
      <c r="AT1825">
        <f t="shared" si="367"/>
        <v>51.999999999999993</v>
      </c>
      <c r="AU1825">
        <f t="shared" si="367"/>
        <v>20.200000000000003</v>
      </c>
      <c r="AV1825">
        <f t="shared" si="367"/>
        <v>25600</v>
      </c>
      <c r="AW1825">
        <f t="shared" si="315"/>
        <v>50700</v>
      </c>
      <c r="AX1825">
        <f t="shared" si="368"/>
        <v>50.599999999999994</v>
      </c>
      <c r="AY1825">
        <f t="shared" si="368"/>
        <v>24.8</v>
      </c>
      <c r="AZ1825">
        <f t="shared" si="368"/>
        <v>24900</v>
      </c>
      <c r="BA1825">
        <f t="shared" si="316"/>
        <v>44200</v>
      </c>
      <c r="BB1825">
        <f t="shared" si="369"/>
        <v>56.3</v>
      </c>
      <c r="BC1825">
        <f t="shared" si="369"/>
        <v>24.5</v>
      </c>
      <c r="BD1825">
        <f t="shared" si="369"/>
        <v>29200</v>
      </c>
      <c r="BE1825">
        <f t="shared" si="317"/>
        <v>53200</v>
      </c>
      <c r="BF1825">
        <f t="shared" si="370"/>
        <v>54.9</v>
      </c>
      <c r="BG1825">
        <f t="shared" si="370"/>
        <v>23.5</v>
      </c>
      <c r="BH1825">
        <f t="shared" si="370"/>
        <v>31100</v>
      </c>
      <c r="BI1825">
        <f t="shared" si="318"/>
        <v>54100</v>
      </c>
      <c r="BJ1825">
        <f t="shared" si="371"/>
        <v>57.400000000000006</v>
      </c>
      <c r="BK1825">
        <f t="shared" si="371"/>
        <v>26.8</v>
      </c>
      <c r="BL1825">
        <f t="shared" si="371"/>
        <v>28900</v>
      </c>
      <c r="BM1825">
        <f t="shared" si="319"/>
        <v>47600</v>
      </c>
      <c r="BN1825">
        <f t="shared" si="372"/>
        <v>60.7</v>
      </c>
      <c r="BO1825">
        <f t="shared" si="372"/>
        <v>24.6</v>
      </c>
      <c r="BP1825">
        <f t="shared" si="372"/>
        <v>27100</v>
      </c>
      <c r="BQ1825">
        <f t="shared" si="320"/>
        <v>47100</v>
      </c>
      <c r="BR1825">
        <f t="shared" si="373"/>
        <v>57.5</v>
      </c>
      <c r="BS1825">
        <f t="shared" si="373"/>
        <v>22.6</v>
      </c>
      <c r="BT1825">
        <f t="shared" si="373"/>
        <v>22300</v>
      </c>
      <c r="BU1825">
        <f t="shared" si="321"/>
        <v>47400</v>
      </c>
      <c r="BV1825">
        <f t="shared" si="322"/>
        <v>46.900000000000006</v>
      </c>
    </row>
    <row r="1826" spans="1:74" x14ac:dyDescent="0.3">
      <c r="A1826" t="s">
        <v>437</v>
      </c>
      <c r="B1826" t="str">
        <f>VLOOKUP(A1826,'class and classification'!$A$1:$B$338,2,FALSE)</f>
        <v>Predominantly Rural</v>
      </c>
      <c r="C1826" t="str">
        <f>VLOOKUP(A1826,'class and classification'!$A$1:$C$338,3,FALSE)</f>
        <v>SD</v>
      </c>
      <c r="D1826">
        <f t="shared" si="303"/>
        <v>20500</v>
      </c>
      <c r="E1826">
        <f t="shared" si="304"/>
        <v>37800</v>
      </c>
      <c r="F1826">
        <f t="shared" si="357"/>
        <v>54.4</v>
      </c>
      <c r="G1826">
        <f t="shared" si="357"/>
        <v>12.7</v>
      </c>
      <c r="H1826">
        <f t="shared" si="357"/>
        <v>21600</v>
      </c>
      <c r="I1826">
        <f t="shared" si="305"/>
        <v>39600</v>
      </c>
      <c r="J1826">
        <f t="shared" si="358"/>
        <v>54.5</v>
      </c>
      <c r="K1826">
        <f t="shared" si="358"/>
        <v>13</v>
      </c>
      <c r="L1826">
        <f t="shared" si="358"/>
        <v>25100</v>
      </c>
      <c r="M1826">
        <f t="shared" si="306"/>
        <v>43100</v>
      </c>
      <c r="N1826">
        <f t="shared" si="359"/>
        <v>58.400000000000006</v>
      </c>
      <c r="O1826">
        <f t="shared" si="359"/>
        <v>26.2</v>
      </c>
      <c r="P1826">
        <f t="shared" si="359"/>
        <v>25100</v>
      </c>
      <c r="Q1826">
        <f t="shared" si="307"/>
        <v>42700</v>
      </c>
      <c r="R1826">
        <f t="shared" si="360"/>
        <v>58.8</v>
      </c>
      <c r="S1826">
        <f t="shared" si="360"/>
        <v>23.8</v>
      </c>
      <c r="T1826">
        <f t="shared" si="360"/>
        <v>23600</v>
      </c>
      <c r="U1826">
        <f t="shared" si="308"/>
        <v>39300</v>
      </c>
      <c r="V1826">
        <f t="shared" si="361"/>
        <v>60</v>
      </c>
      <c r="W1826">
        <f t="shared" si="361"/>
        <v>24.4</v>
      </c>
      <c r="X1826">
        <f t="shared" si="361"/>
        <v>24300</v>
      </c>
      <c r="Y1826">
        <f t="shared" si="309"/>
        <v>39200</v>
      </c>
      <c r="Z1826">
        <f t="shared" si="362"/>
        <v>61.7</v>
      </c>
      <c r="AA1826">
        <f t="shared" si="362"/>
        <v>26.200000000000003</v>
      </c>
      <c r="AB1826">
        <f t="shared" si="362"/>
        <v>26000</v>
      </c>
      <c r="AC1826">
        <f t="shared" si="310"/>
        <v>40100</v>
      </c>
      <c r="AD1826">
        <f t="shared" si="363"/>
        <v>65.099999999999994</v>
      </c>
      <c r="AE1826">
        <f t="shared" si="363"/>
        <v>27.8</v>
      </c>
      <c r="AF1826">
        <f t="shared" si="363"/>
        <v>28700</v>
      </c>
      <c r="AG1826">
        <f t="shared" si="311"/>
        <v>42400</v>
      </c>
      <c r="AH1826">
        <f t="shared" si="364"/>
        <v>67.599999999999994</v>
      </c>
      <c r="AI1826">
        <f t="shared" si="364"/>
        <v>29</v>
      </c>
      <c r="AJ1826">
        <f t="shared" si="364"/>
        <v>26900</v>
      </c>
      <c r="AK1826">
        <f t="shared" si="312"/>
        <v>42600</v>
      </c>
      <c r="AL1826">
        <f t="shared" si="365"/>
        <v>63.2</v>
      </c>
      <c r="AM1826">
        <f t="shared" si="365"/>
        <v>24.099999999999998</v>
      </c>
      <c r="AN1826">
        <f t="shared" si="365"/>
        <v>24000</v>
      </c>
      <c r="AO1826">
        <f t="shared" si="313"/>
        <v>41400</v>
      </c>
      <c r="AP1826">
        <f t="shared" si="366"/>
        <v>57.900000000000006</v>
      </c>
      <c r="AQ1826">
        <f t="shared" si="366"/>
        <v>23</v>
      </c>
      <c r="AR1826">
        <f t="shared" si="366"/>
        <v>24700</v>
      </c>
      <c r="AS1826">
        <f t="shared" si="314"/>
        <v>37100</v>
      </c>
      <c r="AT1826">
        <f t="shared" si="367"/>
        <v>66.600000000000009</v>
      </c>
      <c r="AU1826">
        <f t="shared" si="367"/>
        <v>26</v>
      </c>
      <c r="AV1826">
        <f t="shared" si="367"/>
        <v>24600</v>
      </c>
      <c r="AW1826">
        <f t="shared" si="315"/>
        <v>36900</v>
      </c>
      <c r="AX1826">
        <f t="shared" si="368"/>
        <v>67</v>
      </c>
      <c r="AY1826">
        <f t="shared" si="368"/>
        <v>29.7</v>
      </c>
      <c r="AZ1826">
        <f t="shared" si="368"/>
        <v>24000</v>
      </c>
      <c r="BA1826">
        <f t="shared" si="316"/>
        <v>39800</v>
      </c>
      <c r="BB1826">
        <f t="shared" si="369"/>
        <v>60</v>
      </c>
      <c r="BC1826">
        <f t="shared" si="369"/>
        <v>28.099999999999998</v>
      </c>
      <c r="BD1826">
        <f t="shared" si="369"/>
        <v>27100</v>
      </c>
      <c r="BE1826">
        <f t="shared" si="317"/>
        <v>43900</v>
      </c>
      <c r="BF1826">
        <f t="shared" si="370"/>
        <v>61.900000000000006</v>
      </c>
      <c r="BG1826">
        <f t="shared" si="370"/>
        <v>30.7</v>
      </c>
      <c r="BH1826">
        <f t="shared" si="370"/>
        <v>28900</v>
      </c>
      <c r="BI1826">
        <f t="shared" si="318"/>
        <v>41800</v>
      </c>
      <c r="BJ1826">
        <f t="shared" si="371"/>
        <v>69.100000000000009</v>
      </c>
      <c r="BK1826">
        <f t="shared" si="371"/>
        <v>30.1</v>
      </c>
      <c r="BL1826">
        <f t="shared" si="371"/>
        <v>28300</v>
      </c>
      <c r="BM1826">
        <f t="shared" si="319"/>
        <v>39800</v>
      </c>
      <c r="BN1826">
        <f t="shared" si="372"/>
        <v>71.100000000000009</v>
      </c>
      <c r="BO1826">
        <f t="shared" si="372"/>
        <v>28.4</v>
      </c>
      <c r="BP1826">
        <f t="shared" si="372"/>
        <v>26200</v>
      </c>
      <c r="BQ1826">
        <f t="shared" si="320"/>
        <v>38900</v>
      </c>
      <c r="BR1826">
        <f t="shared" si="373"/>
        <v>67.099999999999994</v>
      </c>
      <c r="BS1826">
        <f t="shared" si="373"/>
        <v>25.6</v>
      </c>
      <c r="BT1826">
        <f t="shared" si="373"/>
        <v>24700</v>
      </c>
      <c r="BU1826">
        <f t="shared" si="321"/>
        <v>38900</v>
      </c>
      <c r="BV1826">
        <f t="shared" si="322"/>
        <v>63.5</v>
      </c>
    </row>
    <row r="1827" spans="1:74" x14ac:dyDescent="0.3">
      <c r="A1827" t="s">
        <v>438</v>
      </c>
      <c r="B1827" t="str">
        <f>VLOOKUP(A1827,'class and classification'!$A$1:$B$338,2,FALSE)</f>
        <v>Predominantly Rural</v>
      </c>
      <c r="C1827" t="str">
        <f>VLOOKUP(A1827,'class and classification'!$A$1:$C$338,3,FALSE)</f>
        <v>SD</v>
      </c>
      <c r="D1827">
        <f t="shared" ref="D1827:D1839" si="374">SUMIF($A$10:$A$1475,$A1827,D$10:D$1475)</f>
        <v>31600</v>
      </c>
      <c r="E1827">
        <f t="shared" ref="E1827:E1839" si="375">SUMIF($A$1142:$A$1475,$A1827,E$1142:E$1475)</f>
        <v>59900</v>
      </c>
      <c r="F1827">
        <f t="shared" ref="F1827:H1839" si="376">SUMIF($A$10:$A$1475,$A1827,F$10:F$1475)</f>
        <v>52.6</v>
      </c>
      <c r="G1827">
        <f t="shared" si="376"/>
        <v>11.3</v>
      </c>
      <c r="H1827">
        <f t="shared" si="376"/>
        <v>31400</v>
      </c>
      <c r="I1827">
        <f t="shared" ref="I1827:I1839" si="377">SUMIF($A$1142:$A$1475,$A1827,I$1142:I$1475)</f>
        <v>59700</v>
      </c>
      <c r="J1827">
        <f t="shared" ref="J1827:L1839" si="378">SUMIF($A$10:$A$1475,$A1827,J$10:J$1475)</f>
        <v>52.7</v>
      </c>
      <c r="K1827">
        <f t="shared" si="378"/>
        <v>11.6</v>
      </c>
      <c r="L1827">
        <f t="shared" si="378"/>
        <v>33300</v>
      </c>
      <c r="M1827">
        <f t="shared" ref="M1827:M1839" si="379">SUMIF($A$1142:$A$1475,$A1827,M$1142:M$1475)</f>
        <v>62000</v>
      </c>
      <c r="N1827">
        <f t="shared" ref="N1827:P1839" si="380">SUMIF($A$10:$A$1475,$A1827,N$10:N$1475)</f>
        <v>53.8</v>
      </c>
      <c r="O1827">
        <f t="shared" si="380"/>
        <v>20.299999999999997</v>
      </c>
      <c r="P1827">
        <f t="shared" si="380"/>
        <v>31600</v>
      </c>
      <c r="Q1827">
        <f t="shared" ref="Q1827:Q1839" si="381">SUMIF($A$1142:$A$1475,$A1827,Q$1142:Q$1475)</f>
        <v>59600</v>
      </c>
      <c r="R1827">
        <f t="shared" ref="R1827:T1839" si="382">SUMIF($A$10:$A$1475,$A1827,R$10:R$1475)</f>
        <v>53.2</v>
      </c>
      <c r="S1827">
        <f t="shared" si="382"/>
        <v>19.100000000000001</v>
      </c>
      <c r="T1827">
        <f t="shared" si="382"/>
        <v>31700</v>
      </c>
      <c r="U1827">
        <f t="shared" ref="U1827:U1839" si="383">SUMIF($A$1142:$A$1475,$A1827,U$1142:U$1475)</f>
        <v>62700</v>
      </c>
      <c r="V1827">
        <f t="shared" ref="V1827:X1839" si="384">SUMIF($A$10:$A$1475,$A1827,V$10:V$1475)</f>
        <v>50.500000000000007</v>
      </c>
      <c r="W1827">
        <f t="shared" si="384"/>
        <v>19.100000000000001</v>
      </c>
      <c r="X1827">
        <f t="shared" si="384"/>
        <v>32500</v>
      </c>
      <c r="Y1827">
        <f t="shared" ref="Y1827:Y1839" si="385">SUMIF($A$1142:$A$1475,$A1827,Y$1142:Y$1475)</f>
        <v>57600</v>
      </c>
      <c r="Z1827">
        <f t="shared" ref="Z1827:AB1839" si="386">SUMIF($A$10:$A$1475,$A1827,Z$10:Z$1475)</f>
        <v>56.7</v>
      </c>
      <c r="AA1827">
        <f t="shared" si="386"/>
        <v>22.7</v>
      </c>
      <c r="AB1827">
        <f t="shared" si="386"/>
        <v>30600</v>
      </c>
      <c r="AC1827">
        <f t="shared" ref="AC1827:AC1839" si="387">SUMIF($A$1142:$A$1475,$A1827,AC$1142:AC$1475)</f>
        <v>55900</v>
      </c>
      <c r="AD1827">
        <f t="shared" ref="AD1827:AF1839" si="388">SUMIF($A$10:$A$1475,$A1827,AD$10:AD$1475)</f>
        <v>54.900000000000006</v>
      </c>
      <c r="AE1827">
        <f t="shared" si="388"/>
        <v>21.900000000000002</v>
      </c>
      <c r="AF1827">
        <f t="shared" si="388"/>
        <v>33300</v>
      </c>
      <c r="AG1827">
        <f t="shared" ref="AG1827:AG1839" si="389">SUMIF($A$1142:$A$1475,$A1827,AG$1142:AG$1475)</f>
        <v>57100</v>
      </c>
      <c r="AH1827">
        <f t="shared" ref="AH1827:AJ1839" si="390">SUMIF($A$10:$A$1475,$A1827,AH$10:AH$1475)</f>
        <v>58.3</v>
      </c>
      <c r="AI1827">
        <f t="shared" si="390"/>
        <v>21</v>
      </c>
      <c r="AJ1827">
        <f t="shared" si="390"/>
        <v>35700</v>
      </c>
      <c r="AK1827">
        <f t="shared" ref="AK1827:AK1839" si="391">SUMIF($A$1142:$A$1475,$A1827,AK$1142:AK$1475)</f>
        <v>59100</v>
      </c>
      <c r="AL1827">
        <f t="shared" ref="AL1827:AN1839" si="392">SUMIF($A$10:$A$1475,$A1827,AL$10:AL$1475)</f>
        <v>60.3</v>
      </c>
      <c r="AM1827">
        <f t="shared" si="392"/>
        <v>21.1</v>
      </c>
      <c r="AN1827">
        <f t="shared" si="392"/>
        <v>30300</v>
      </c>
      <c r="AO1827">
        <f t="shared" ref="AO1827:AO1839" si="393">SUMIF($A$1142:$A$1475,$A1827,AO$1142:AO$1475)</f>
        <v>57900</v>
      </c>
      <c r="AP1827">
        <f t="shared" ref="AP1827:AR1839" si="394">SUMIF($A$10:$A$1475,$A1827,AP$10:AP$1475)</f>
        <v>52.300000000000004</v>
      </c>
      <c r="AQ1827">
        <f t="shared" si="394"/>
        <v>20.9</v>
      </c>
      <c r="AR1827">
        <f t="shared" si="394"/>
        <v>34800</v>
      </c>
      <c r="AS1827">
        <f t="shared" ref="AS1827:AS1839" si="395">SUMIF($A$1142:$A$1475,$A1827,AS$1142:AS$1475)</f>
        <v>61500</v>
      </c>
      <c r="AT1827">
        <f t="shared" ref="AT1827:AV1839" si="396">SUMIF($A$10:$A$1475,$A1827,AT$10:AT$1475)</f>
        <v>56.699999999999996</v>
      </c>
      <c r="AU1827">
        <f t="shared" si="396"/>
        <v>23.200000000000003</v>
      </c>
      <c r="AV1827">
        <f t="shared" si="396"/>
        <v>41900</v>
      </c>
      <c r="AW1827">
        <f t="shared" ref="AW1827:AW1839" si="397">SUMIF($A$1142:$A$1475,$A1827,AW$1142:AW$1475)</f>
        <v>65400</v>
      </c>
      <c r="AX1827">
        <f t="shared" ref="AX1827:AZ1839" si="398">SUMIF($A$10:$A$1475,$A1827,AX$10:AX$1475)</f>
        <v>63.9</v>
      </c>
      <c r="AY1827">
        <f t="shared" si="398"/>
        <v>22.4</v>
      </c>
      <c r="AZ1827">
        <f t="shared" si="398"/>
        <v>32800</v>
      </c>
      <c r="BA1827">
        <f t="shared" ref="BA1827:BA1839" si="399">SUMIF($A$1142:$A$1475,$A1827,BA$1142:BA$1475)</f>
        <v>61100</v>
      </c>
      <c r="BB1827">
        <f t="shared" ref="BB1827:BD1839" si="400">SUMIF($A$10:$A$1475,$A1827,BB$10:BB$1475)</f>
        <v>53.699999999999996</v>
      </c>
      <c r="BC1827">
        <f t="shared" si="400"/>
        <v>20.9</v>
      </c>
      <c r="BD1827">
        <f t="shared" si="400"/>
        <v>38700</v>
      </c>
      <c r="BE1827">
        <f t="shared" ref="BE1827:BE1839" si="401">SUMIF($A$1142:$A$1475,$A1827,BE$1142:BE$1475)</f>
        <v>69000</v>
      </c>
      <c r="BF1827">
        <f t="shared" ref="BF1827:BH1839" si="402">SUMIF($A$10:$A$1475,$A1827,BF$10:BF$1475)</f>
        <v>56.1</v>
      </c>
      <c r="BG1827">
        <f t="shared" si="402"/>
        <v>20.9</v>
      </c>
      <c r="BH1827">
        <f t="shared" si="402"/>
        <v>37000</v>
      </c>
      <c r="BI1827">
        <f t="shared" ref="BI1827:BI1839" si="403">SUMIF($A$1142:$A$1475,$A1827,BI$1142:BI$1475)</f>
        <v>62400</v>
      </c>
      <c r="BJ1827">
        <f t="shared" ref="BJ1827:BL1839" si="404">SUMIF($A$10:$A$1475,$A1827,BJ$10:BJ$1475)</f>
        <v>59.300000000000004</v>
      </c>
      <c r="BK1827">
        <f t="shared" si="404"/>
        <v>23.200000000000003</v>
      </c>
      <c r="BL1827">
        <f t="shared" si="404"/>
        <v>35800</v>
      </c>
      <c r="BM1827">
        <f t="shared" ref="BM1827:BM1839" si="405">SUMIF($A$1142:$A$1475,$A1827,BM$1142:BM$1475)</f>
        <v>62200</v>
      </c>
      <c r="BN1827">
        <f t="shared" ref="BN1827:BP1839" si="406">SUMIF($A$10:$A$1475,$A1827,BN$10:BN$1475)</f>
        <v>57.5</v>
      </c>
      <c r="BO1827">
        <f t="shared" si="406"/>
        <v>21.799999999999997</v>
      </c>
      <c r="BP1827">
        <f t="shared" si="406"/>
        <v>35200</v>
      </c>
      <c r="BQ1827">
        <f t="shared" ref="BQ1827:BQ1839" si="407">SUMIF($A$1142:$A$1475,$A1827,BQ$1142:BQ$1475)</f>
        <v>62800</v>
      </c>
      <c r="BR1827">
        <f t="shared" ref="BR1827:BT1839" si="408">SUMIF($A$10:$A$1475,$A1827,BR$10:BR$1475)</f>
        <v>55.8</v>
      </c>
      <c r="BS1827">
        <f t="shared" si="408"/>
        <v>24.1</v>
      </c>
      <c r="BT1827">
        <f t="shared" si="408"/>
        <v>37200</v>
      </c>
      <c r="BU1827">
        <f t="shared" ref="BU1827:BU1839" si="409">SUMIF($A$1142:$A$1475,$A1827,BU$1142:BU$1475)</f>
        <v>59100</v>
      </c>
      <c r="BV1827">
        <f t="shared" ref="BV1827:BV1839" si="410">SUMIF($A$10:$A$1475,$A1827,BV$10:BV$1475)</f>
        <v>62.9</v>
      </c>
    </row>
    <row r="1828" spans="1:74" x14ac:dyDescent="0.3">
      <c r="A1828" t="s">
        <v>439</v>
      </c>
      <c r="B1828" t="str">
        <f>VLOOKUP(A1828,'class and classification'!$A$1:$B$338,2,FALSE)</f>
        <v>Predominantly Rural</v>
      </c>
      <c r="C1828" t="str">
        <f>VLOOKUP(A1828,'class and classification'!$A$1:$C$338,3,FALSE)</f>
        <v>SD</v>
      </c>
      <c r="D1828">
        <f t="shared" si="374"/>
        <v>12600</v>
      </c>
      <c r="E1828">
        <f t="shared" si="375"/>
        <v>28800</v>
      </c>
      <c r="F1828">
        <f t="shared" si="376"/>
        <v>43.7</v>
      </c>
      <c r="G1828">
        <f t="shared" si="376"/>
        <v>11.1</v>
      </c>
      <c r="H1828">
        <f t="shared" si="376"/>
        <v>13400</v>
      </c>
      <c r="I1828">
        <f t="shared" si="377"/>
        <v>27900</v>
      </c>
      <c r="J1828">
        <f t="shared" si="378"/>
        <v>48.3</v>
      </c>
      <c r="K1828">
        <f t="shared" si="378"/>
        <v>13.100000000000001</v>
      </c>
      <c r="L1828">
        <f t="shared" si="378"/>
        <v>10700</v>
      </c>
      <c r="M1828">
        <f t="shared" si="379"/>
        <v>26800</v>
      </c>
      <c r="N1828">
        <f t="shared" si="380"/>
        <v>39.699999999999996</v>
      </c>
      <c r="O1828">
        <f t="shared" si="380"/>
        <v>13.899999999999999</v>
      </c>
      <c r="P1828">
        <f t="shared" si="380"/>
        <v>10100</v>
      </c>
      <c r="Q1828">
        <f t="shared" si="381"/>
        <v>26100</v>
      </c>
      <c r="R1828">
        <f t="shared" si="382"/>
        <v>42.5</v>
      </c>
      <c r="S1828">
        <f t="shared" si="382"/>
        <v>16</v>
      </c>
      <c r="T1828">
        <f t="shared" si="382"/>
        <v>14400</v>
      </c>
      <c r="U1828">
        <f t="shared" si="383"/>
        <v>27800</v>
      </c>
      <c r="V1828">
        <f t="shared" si="384"/>
        <v>51.7</v>
      </c>
      <c r="W1828">
        <f t="shared" si="384"/>
        <v>16.5</v>
      </c>
      <c r="X1828">
        <f t="shared" si="384"/>
        <v>16900</v>
      </c>
      <c r="Y1828">
        <f t="shared" si="385"/>
        <v>28400</v>
      </c>
      <c r="Z1828">
        <f t="shared" si="386"/>
        <v>59.6</v>
      </c>
      <c r="AA1828">
        <f t="shared" si="386"/>
        <v>29.4</v>
      </c>
      <c r="AB1828">
        <f t="shared" si="386"/>
        <v>14300</v>
      </c>
      <c r="AC1828">
        <f t="shared" si="387"/>
        <v>27000</v>
      </c>
      <c r="AD1828">
        <f t="shared" si="388"/>
        <v>52.9</v>
      </c>
      <c r="AE1828">
        <f t="shared" si="388"/>
        <v>16.700000000000003</v>
      </c>
      <c r="AF1828">
        <f t="shared" si="388"/>
        <v>10700</v>
      </c>
      <c r="AG1828">
        <f t="shared" si="389"/>
        <v>26600</v>
      </c>
      <c r="AH1828">
        <f t="shared" si="390"/>
        <v>40.099999999999994</v>
      </c>
      <c r="AI1828">
        <f t="shared" si="390"/>
        <v>8.3000000000000007</v>
      </c>
      <c r="AJ1828">
        <f t="shared" si="390"/>
        <v>11400</v>
      </c>
      <c r="AK1828">
        <f t="shared" si="391"/>
        <v>27700</v>
      </c>
      <c r="AL1828">
        <f t="shared" si="392"/>
        <v>41.3</v>
      </c>
      <c r="AM1828">
        <f t="shared" si="392"/>
        <v>10.199999999999999</v>
      </c>
      <c r="AN1828">
        <f t="shared" si="392"/>
        <v>14700</v>
      </c>
      <c r="AO1828">
        <f t="shared" si="393"/>
        <v>29000</v>
      </c>
      <c r="AP1828">
        <f t="shared" si="394"/>
        <v>50.900000000000006</v>
      </c>
      <c r="AQ1828">
        <f t="shared" si="394"/>
        <v>10.6</v>
      </c>
      <c r="AR1828">
        <f t="shared" si="394"/>
        <v>13000</v>
      </c>
      <c r="AS1828">
        <f t="shared" si="395"/>
        <v>28700</v>
      </c>
      <c r="AT1828">
        <f t="shared" si="396"/>
        <v>45.3</v>
      </c>
      <c r="AU1828">
        <f t="shared" si="396"/>
        <v>9.3000000000000007</v>
      </c>
      <c r="AV1828">
        <f t="shared" si="396"/>
        <v>16800</v>
      </c>
      <c r="AW1828">
        <f t="shared" si="397"/>
        <v>26100</v>
      </c>
      <c r="AX1828">
        <f t="shared" si="398"/>
        <v>64.399999999999991</v>
      </c>
      <c r="AY1828">
        <f t="shared" si="398"/>
        <v>21.3</v>
      </c>
      <c r="AZ1828">
        <f t="shared" si="398"/>
        <v>16300</v>
      </c>
      <c r="BA1828">
        <f t="shared" si="399"/>
        <v>29100</v>
      </c>
      <c r="BB1828">
        <f t="shared" si="400"/>
        <v>56.2</v>
      </c>
      <c r="BC1828">
        <f t="shared" si="400"/>
        <v>23.9</v>
      </c>
      <c r="BD1828">
        <f t="shared" si="400"/>
        <v>18400</v>
      </c>
      <c r="BE1828">
        <f t="shared" si="401"/>
        <v>33200</v>
      </c>
      <c r="BF1828">
        <f t="shared" si="402"/>
        <v>55.199999999999996</v>
      </c>
      <c r="BG1828">
        <f t="shared" si="402"/>
        <v>19</v>
      </c>
      <c r="BH1828">
        <f t="shared" si="402"/>
        <v>18500</v>
      </c>
      <c r="BI1828">
        <f t="shared" si="403"/>
        <v>31200</v>
      </c>
      <c r="BJ1828">
        <f t="shared" si="404"/>
        <v>59.3</v>
      </c>
      <c r="BK1828">
        <f t="shared" si="404"/>
        <v>10.5</v>
      </c>
      <c r="BL1828">
        <f t="shared" si="404"/>
        <v>20800</v>
      </c>
      <c r="BM1828">
        <f t="shared" si="405"/>
        <v>38400</v>
      </c>
      <c r="BN1828">
        <f t="shared" si="406"/>
        <v>54.3</v>
      </c>
      <c r="BO1828">
        <f t="shared" si="406"/>
        <v>23.6</v>
      </c>
      <c r="BP1828">
        <f t="shared" si="406"/>
        <v>10300</v>
      </c>
      <c r="BQ1828">
        <f t="shared" si="407"/>
        <v>31200</v>
      </c>
      <c r="BR1828">
        <f t="shared" si="408"/>
        <v>43.6</v>
      </c>
      <c r="BS1828">
        <f t="shared" si="408"/>
        <v>0</v>
      </c>
      <c r="BT1828">
        <f t="shared" si="408"/>
        <v>16600</v>
      </c>
      <c r="BU1828">
        <f t="shared" si="409"/>
        <v>32900</v>
      </c>
      <c r="BV1828">
        <f t="shared" si="410"/>
        <v>50</v>
      </c>
    </row>
    <row r="1829" spans="1:74" x14ac:dyDescent="0.3">
      <c r="A1829" t="s">
        <v>440</v>
      </c>
      <c r="B1829" t="str">
        <f>VLOOKUP(A1829,'class and classification'!$A$1:$B$338,2,FALSE)</f>
        <v>Predominantly Rural</v>
      </c>
      <c r="C1829" t="str">
        <f>VLOOKUP(A1829,'class and classification'!$A$1:$C$338,3,FALSE)</f>
        <v>SD</v>
      </c>
      <c r="D1829">
        <f t="shared" si="374"/>
        <v>12600</v>
      </c>
      <c r="E1829">
        <f t="shared" si="375"/>
        <v>23100</v>
      </c>
      <c r="F1829">
        <f t="shared" si="376"/>
        <v>54.5</v>
      </c>
      <c r="G1829">
        <f t="shared" si="376"/>
        <v>10.899999999999999</v>
      </c>
      <c r="H1829">
        <f t="shared" si="376"/>
        <v>12600</v>
      </c>
      <c r="I1829">
        <f t="shared" si="377"/>
        <v>23900</v>
      </c>
      <c r="J1829">
        <f t="shared" si="378"/>
        <v>53</v>
      </c>
      <c r="K1829">
        <f t="shared" si="378"/>
        <v>12</v>
      </c>
      <c r="L1829">
        <f t="shared" si="378"/>
        <v>12900</v>
      </c>
      <c r="M1829">
        <f t="shared" si="379"/>
        <v>23500</v>
      </c>
      <c r="N1829">
        <f t="shared" si="380"/>
        <v>54</v>
      </c>
      <c r="O1829">
        <f t="shared" si="380"/>
        <v>9.6</v>
      </c>
      <c r="P1829">
        <f t="shared" si="380"/>
        <v>12700</v>
      </c>
      <c r="Q1829">
        <f t="shared" si="381"/>
        <v>24500</v>
      </c>
      <c r="R1829">
        <f t="shared" si="382"/>
        <v>52.100000000000009</v>
      </c>
      <c r="S1829">
        <f t="shared" si="382"/>
        <v>16.799999999999997</v>
      </c>
      <c r="T1829">
        <f t="shared" si="382"/>
        <v>14200</v>
      </c>
      <c r="U1829">
        <f t="shared" si="383"/>
        <v>26000</v>
      </c>
      <c r="V1829">
        <f t="shared" si="384"/>
        <v>54.7</v>
      </c>
      <c r="W1829">
        <f t="shared" si="384"/>
        <v>17.200000000000003</v>
      </c>
      <c r="X1829">
        <f t="shared" si="384"/>
        <v>12900</v>
      </c>
      <c r="Y1829">
        <f t="shared" si="385"/>
        <v>25700</v>
      </c>
      <c r="Z1829">
        <f t="shared" si="386"/>
        <v>49.9</v>
      </c>
      <c r="AA1829">
        <f t="shared" si="386"/>
        <v>22</v>
      </c>
      <c r="AB1829">
        <f t="shared" si="386"/>
        <v>10800</v>
      </c>
      <c r="AC1829">
        <f t="shared" si="387"/>
        <v>22000</v>
      </c>
      <c r="AD1829">
        <f t="shared" si="388"/>
        <v>49.1</v>
      </c>
      <c r="AE1829">
        <f t="shared" si="388"/>
        <v>17</v>
      </c>
      <c r="AF1829">
        <f t="shared" si="388"/>
        <v>13200</v>
      </c>
      <c r="AG1829">
        <f t="shared" si="389"/>
        <v>23300</v>
      </c>
      <c r="AH1829">
        <f t="shared" si="390"/>
        <v>56.599999999999994</v>
      </c>
      <c r="AI1829">
        <f t="shared" si="390"/>
        <v>17.299999999999997</v>
      </c>
      <c r="AJ1829">
        <f t="shared" si="390"/>
        <v>14000</v>
      </c>
      <c r="AK1829">
        <f t="shared" si="391"/>
        <v>25400</v>
      </c>
      <c r="AL1829">
        <f t="shared" si="392"/>
        <v>55.3</v>
      </c>
      <c r="AM1829">
        <f t="shared" si="392"/>
        <v>19.2</v>
      </c>
      <c r="AN1829">
        <f t="shared" si="392"/>
        <v>16500</v>
      </c>
      <c r="AO1829">
        <f t="shared" si="393"/>
        <v>27400</v>
      </c>
      <c r="AP1829">
        <f t="shared" si="394"/>
        <v>60.2</v>
      </c>
      <c r="AQ1829">
        <f t="shared" si="394"/>
        <v>10.1</v>
      </c>
      <c r="AR1829">
        <f t="shared" si="394"/>
        <v>16200</v>
      </c>
      <c r="AS1829">
        <f t="shared" si="395"/>
        <v>24900</v>
      </c>
      <c r="AT1829">
        <f t="shared" si="396"/>
        <v>65.2</v>
      </c>
      <c r="AU1829">
        <f t="shared" si="396"/>
        <v>20.9</v>
      </c>
      <c r="AV1829">
        <f t="shared" si="396"/>
        <v>15900</v>
      </c>
      <c r="AW1829">
        <f t="shared" si="397"/>
        <v>26000</v>
      </c>
      <c r="AX1829">
        <f t="shared" si="398"/>
        <v>61.5</v>
      </c>
      <c r="AY1829">
        <f t="shared" si="398"/>
        <v>24.5</v>
      </c>
      <c r="AZ1829">
        <f t="shared" si="398"/>
        <v>14200</v>
      </c>
      <c r="BA1829">
        <f t="shared" si="399"/>
        <v>25200</v>
      </c>
      <c r="BB1829">
        <f t="shared" si="400"/>
        <v>56.5</v>
      </c>
      <c r="BC1829">
        <f t="shared" si="400"/>
        <v>17.399999999999999</v>
      </c>
      <c r="BD1829">
        <f t="shared" si="400"/>
        <v>13800</v>
      </c>
      <c r="BE1829">
        <f t="shared" si="401"/>
        <v>25700</v>
      </c>
      <c r="BF1829">
        <f t="shared" si="402"/>
        <v>53.800000000000004</v>
      </c>
      <c r="BG1829">
        <f t="shared" si="402"/>
        <v>0</v>
      </c>
      <c r="BH1829">
        <f t="shared" si="402"/>
        <v>13400</v>
      </c>
      <c r="BI1829">
        <f t="shared" si="403"/>
        <v>23300</v>
      </c>
      <c r="BJ1829">
        <f t="shared" si="404"/>
        <v>57.4</v>
      </c>
      <c r="BK1829">
        <f t="shared" si="404"/>
        <v>10.8</v>
      </c>
      <c r="BL1829">
        <f t="shared" si="404"/>
        <v>14600</v>
      </c>
      <c r="BM1829">
        <f t="shared" si="405"/>
        <v>25400</v>
      </c>
      <c r="BN1829">
        <f t="shared" si="406"/>
        <v>57.4</v>
      </c>
      <c r="BO1829">
        <f t="shared" si="406"/>
        <v>19.399999999999999</v>
      </c>
      <c r="BP1829">
        <f t="shared" si="406"/>
        <v>11700</v>
      </c>
      <c r="BQ1829">
        <f t="shared" si="407"/>
        <v>23800</v>
      </c>
      <c r="BR1829">
        <f t="shared" si="408"/>
        <v>48.699999999999996</v>
      </c>
      <c r="BS1829">
        <f t="shared" si="408"/>
        <v>12.9</v>
      </c>
      <c r="BT1829">
        <f t="shared" si="408"/>
        <v>11300</v>
      </c>
      <c r="BU1829">
        <f t="shared" si="409"/>
        <v>21600</v>
      </c>
      <c r="BV1829">
        <f t="shared" si="410"/>
        <v>67.400000000000006</v>
      </c>
    </row>
    <row r="1830" spans="1:74" x14ac:dyDescent="0.3">
      <c r="A1830" t="s">
        <v>441</v>
      </c>
      <c r="B1830" t="str">
        <f>VLOOKUP(A1830,'class and classification'!$A$1:$B$338,2,FALSE)</f>
        <v>Predominantly Urban</v>
      </c>
      <c r="C1830" t="str">
        <f>VLOOKUP(A1830,'class and classification'!$A$1:$C$338,3,FALSE)</f>
        <v>SD</v>
      </c>
      <c r="D1830">
        <f t="shared" si="374"/>
        <v>30100</v>
      </c>
      <c r="E1830">
        <f t="shared" si="375"/>
        <v>55000</v>
      </c>
      <c r="F1830">
        <f t="shared" si="376"/>
        <v>54.7</v>
      </c>
      <c r="G1830">
        <f t="shared" si="376"/>
        <v>12.7</v>
      </c>
      <c r="H1830">
        <f t="shared" si="376"/>
        <v>32900</v>
      </c>
      <c r="I1830">
        <f t="shared" si="377"/>
        <v>57300</v>
      </c>
      <c r="J1830">
        <f t="shared" si="378"/>
        <v>57.5</v>
      </c>
      <c r="K1830">
        <f t="shared" si="378"/>
        <v>13.5</v>
      </c>
      <c r="L1830">
        <f t="shared" si="378"/>
        <v>34300</v>
      </c>
      <c r="M1830">
        <f t="shared" si="379"/>
        <v>56900</v>
      </c>
      <c r="N1830">
        <f t="shared" si="380"/>
        <v>60.300000000000004</v>
      </c>
      <c r="O1830">
        <f t="shared" si="380"/>
        <v>19.8</v>
      </c>
      <c r="P1830">
        <f t="shared" si="380"/>
        <v>36300</v>
      </c>
      <c r="Q1830">
        <f t="shared" si="381"/>
        <v>60600</v>
      </c>
      <c r="R1830">
        <f t="shared" si="382"/>
        <v>59.8</v>
      </c>
      <c r="S1830">
        <f t="shared" si="382"/>
        <v>19.299999999999997</v>
      </c>
      <c r="T1830">
        <f t="shared" si="382"/>
        <v>36700</v>
      </c>
      <c r="U1830">
        <f t="shared" si="383"/>
        <v>57900</v>
      </c>
      <c r="V1830">
        <f t="shared" si="384"/>
        <v>63.3</v>
      </c>
      <c r="W1830">
        <f t="shared" si="384"/>
        <v>22.300000000000004</v>
      </c>
      <c r="X1830">
        <f t="shared" si="384"/>
        <v>39800</v>
      </c>
      <c r="Y1830">
        <f t="shared" si="385"/>
        <v>63700</v>
      </c>
      <c r="Z1830">
        <f t="shared" si="386"/>
        <v>62.599999999999994</v>
      </c>
      <c r="AA1830">
        <f t="shared" si="386"/>
        <v>21.5</v>
      </c>
      <c r="AB1830">
        <f t="shared" si="386"/>
        <v>35000</v>
      </c>
      <c r="AC1830">
        <f t="shared" si="387"/>
        <v>56900</v>
      </c>
      <c r="AD1830">
        <f t="shared" si="388"/>
        <v>61.699999999999996</v>
      </c>
      <c r="AE1830">
        <f t="shared" si="388"/>
        <v>22.5</v>
      </c>
      <c r="AF1830">
        <f t="shared" si="388"/>
        <v>34800</v>
      </c>
      <c r="AG1830">
        <f t="shared" si="389"/>
        <v>58500</v>
      </c>
      <c r="AH1830">
        <f t="shared" si="390"/>
        <v>59.5</v>
      </c>
      <c r="AI1830">
        <f t="shared" si="390"/>
        <v>24</v>
      </c>
      <c r="AJ1830">
        <f t="shared" si="390"/>
        <v>31300</v>
      </c>
      <c r="AK1830">
        <f t="shared" si="391"/>
        <v>56200</v>
      </c>
      <c r="AL1830">
        <f t="shared" si="392"/>
        <v>55.7</v>
      </c>
      <c r="AM1830">
        <f t="shared" si="392"/>
        <v>20.900000000000002</v>
      </c>
      <c r="AN1830">
        <f t="shared" si="392"/>
        <v>30300</v>
      </c>
      <c r="AO1830">
        <f t="shared" si="393"/>
        <v>59000</v>
      </c>
      <c r="AP1830">
        <f t="shared" si="394"/>
        <v>51.400000000000006</v>
      </c>
      <c r="AQ1830">
        <f t="shared" si="394"/>
        <v>20.799999999999997</v>
      </c>
      <c r="AR1830">
        <f t="shared" si="394"/>
        <v>39500</v>
      </c>
      <c r="AS1830">
        <f t="shared" si="395"/>
        <v>58600</v>
      </c>
      <c r="AT1830">
        <f t="shared" si="396"/>
        <v>67.400000000000006</v>
      </c>
      <c r="AU1830">
        <f t="shared" si="396"/>
        <v>23.5</v>
      </c>
      <c r="AV1830">
        <f t="shared" si="396"/>
        <v>34000</v>
      </c>
      <c r="AW1830">
        <f t="shared" si="397"/>
        <v>55500</v>
      </c>
      <c r="AX1830">
        <f t="shared" si="398"/>
        <v>61.099999999999994</v>
      </c>
      <c r="AY1830">
        <f t="shared" si="398"/>
        <v>22.3</v>
      </c>
      <c r="AZ1830">
        <f t="shared" si="398"/>
        <v>32400</v>
      </c>
      <c r="BA1830">
        <f t="shared" si="399"/>
        <v>57500</v>
      </c>
      <c r="BB1830">
        <f t="shared" si="400"/>
        <v>56.3</v>
      </c>
      <c r="BC1830">
        <f t="shared" si="400"/>
        <v>20.8</v>
      </c>
      <c r="BD1830">
        <f t="shared" si="400"/>
        <v>37600</v>
      </c>
      <c r="BE1830">
        <f t="shared" si="401"/>
        <v>63400</v>
      </c>
      <c r="BF1830">
        <f t="shared" si="402"/>
        <v>59.399999999999991</v>
      </c>
      <c r="BG1830">
        <f t="shared" si="402"/>
        <v>21.8</v>
      </c>
      <c r="BH1830">
        <f t="shared" si="402"/>
        <v>36900</v>
      </c>
      <c r="BI1830">
        <f t="shared" si="403"/>
        <v>62200</v>
      </c>
      <c r="BJ1830">
        <f t="shared" si="404"/>
        <v>59.3</v>
      </c>
      <c r="BK1830">
        <f t="shared" si="404"/>
        <v>21.1</v>
      </c>
      <c r="BL1830">
        <f t="shared" si="404"/>
        <v>37200</v>
      </c>
      <c r="BM1830">
        <f t="shared" si="405"/>
        <v>63600</v>
      </c>
      <c r="BN1830">
        <f t="shared" si="406"/>
        <v>58.4</v>
      </c>
      <c r="BO1830">
        <f t="shared" si="406"/>
        <v>22.099999999999998</v>
      </c>
      <c r="BP1830">
        <f t="shared" si="406"/>
        <v>35700</v>
      </c>
      <c r="BQ1830">
        <f t="shared" si="407"/>
        <v>57500</v>
      </c>
      <c r="BR1830">
        <f t="shared" si="408"/>
        <v>62.1</v>
      </c>
      <c r="BS1830">
        <f t="shared" si="408"/>
        <v>23.299999999999997</v>
      </c>
      <c r="BT1830">
        <f t="shared" si="408"/>
        <v>34100</v>
      </c>
      <c r="BU1830">
        <f t="shared" si="409"/>
        <v>58900</v>
      </c>
      <c r="BV1830">
        <f t="shared" si="410"/>
        <v>57.8</v>
      </c>
    </row>
    <row r="1831" spans="1:74" x14ac:dyDescent="0.3">
      <c r="A1831" t="s">
        <v>442</v>
      </c>
      <c r="B1831" t="str">
        <f>VLOOKUP(A1831,'class and classification'!$A$1:$B$338,2,FALSE)</f>
        <v>Predominantly Rural</v>
      </c>
      <c r="C1831" t="str">
        <f>VLOOKUP(A1831,'class and classification'!$A$1:$C$338,3,FALSE)</f>
        <v>SD</v>
      </c>
      <c r="D1831">
        <f t="shared" si="374"/>
        <v>23400</v>
      </c>
      <c r="E1831">
        <f t="shared" si="375"/>
        <v>41200</v>
      </c>
      <c r="F1831">
        <f t="shared" si="376"/>
        <v>57</v>
      </c>
      <c r="G1831">
        <f t="shared" si="376"/>
        <v>12.299999999999999</v>
      </c>
      <c r="H1831">
        <f t="shared" si="376"/>
        <v>22200</v>
      </c>
      <c r="I1831">
        <f t="shared" si="377"/>
        <v>42600</v>
      </c>
      <c r="J1831">
        <f t="shared" si="378"/>
        <v>52</v>
      </c>
      <c r="K1831">
        <f t="shared" si="378"/>
        <v>12.5</v>
      </c>
      <c r="L1831">
        <f t="shared" si="378"/>
        <v>24400</v>
      </c>
      <c r="M1831">
        <f t="shared" si="379"/>
        <v>44800</v>
      </c>
      <c r="N1831">
        <f t="shared" si="380"/>
        <v>54.599999999999994</v>
      </c>
      <c r="O1831">
        <f t="shared" si="380"/>
        <v>23.599999999999998</v>
      </c>
      <c r="P1831">
        <f t="shared" si="380"/>
        <v>24200</v>
      </c>
      <c r="Q1831">
        <f t="shared" si="381"/>
        <v>44700</v>
      </c>
      <c r="R1831">
        <f t="shared" si="382"/>
        <v>54.300000000000004</v>
      </c>
      <c r="S1831">
        <f t="shared" si="382"/>
        <v>25.4</v>
      </c>
      <c r="T1831">
        <f t="shared" si="382"/>
        <v>24000</v>
      </c>
      <c r="U1831">
        <f t="shared" si="383"/>
        <v>44000</v>
      </c>
      <c r="V1831">
        <f t="shared" si="384"/>
        <v>54.599999999999994</v>
      </c>
      <c r="W1831">
        <f t="shared" si="384"/>
        <v>24.9</v>
      </c>
      <c r="X1831">
        <f t="shared" si="384"/>
        <v>23000</v>
      </c>
      <c r="Y1831">
        <f t="shared" si="385"/>
        <v>42800</v>
      </c>
      <c r="Z1831">
        <f t="shared" si="386"/>
        <v>54</v>
      </c>
      <c r="AA1831">
        <f t="shared" si="386"/>
        <v>24.2</v>
      </c>
      <c r="AB1831">
        <f t="shared" si="386"/>
        <v>24400</v>
      </c>
      <c r="AC1831">
        <f t="shared" si="387"/>
        <v>39000</v>
      </c>
      <c r="AD1831">
        <f t="shared" si="388"/>
        <v>62.5</v>
      </c>
      <c r="AE1831">
        <f t="shared" si="388"/>
        <v>27.4</v>
      </c>
      <c r="AF1831">
        <f t="shared" si="388"/>
        <v>24400</v>
      </c>
      <c r="AG1831">
        <f t="shared" si="389"/>
        <v>40300</v>
      </c>
      <c r="AH1831">
        <f t="shared" si="390"/>
        <v>60.4</v>
      </c>
      <c r="AI1831">
        <f t="shared" si="390"/>
        <v>28.300000000000004</v>
      </c>
      <c r="AJ1831">
        <f t="shared" si="390"/>
        <v>20300</v>
      </c>
      <c r="AK1831">
        <f t="shared" si="391"/>
        <v>37700</v>
      </c>
      <c r="AL1831">
        <f t="shared" si="392"/>
        <v>53.8</v>
      </c>
      <c r="AM1831">
        <f t="shared" si="392"/>
        <v>27.7</v>
      </c>
      <c r="AN1831">
        <f t="shared" si="392"/>
        <v>25800</v>
      </c>
      <c r="AO1831">
        <f t="shared" si="393"/>
        <v>43200</v>
      </c>
      <c r="AP1831">
        <f t="shared" si="394"/>
        <v>60</v>
      </c>
      <c r="AQ1831">
        <f t="shared" si="394"/>
        <v>25.1</v>
      </c>
      <c r="AR1831">
        <f t="shared" si="394"/>
        <v>28800</v>
      </c>
      <c r="AS1831">
        <f t="shared" si="395"/>
        <v>44200</v>
      </c>
      <c r="AT1831">
        <f t="shared" si="396"/>
        <v>64.900000000000006</v>
      </c>
      <c r="AU1831">
        <f t="shared" si="396"/>
        <v>26.1</v>
      </c>
      <c r="AV1831">
        <f t="shared" si="396"/>
        <v>29200</v>
      </c>
      <c r="AW1831">
        <f t="shared" si="397"/>
        <v>43600</v>
      </c>
      <c r="AX1831">
        <f t="shared" si="398"/>
        <v>67.099999999999994</v>
      </c>
      <c r="AY1831">
        <f t="shared" si="398"/>
        <v>28</v>
      </c>
      <c r="AZ1831">
        <f t="shared" si="398"/>
        <v>32800</v>
      </c>
      <c r="BA1831">
        <f t="shared" si="399"/>
        <v>45900</v>
      </c>
      <c r="BB1831">
        <f t="shared" si="400"/>
        <v>71.400000000000006</v>
      </c>
      <c r="BC1831">
        <f t="shared" si="400"/>
        <v>25.2</v>
      </c>
      <c r="BD1831">
        <f t="shared" si="400"/>
        <v>31000</v>
      </c>
      <c r="BE1831">
        <f t="shared" si="401"/>
        <v>46300</v>
      </c>
      <c r="BF1831">
        <f t="shared" si="402"/>
        <v>66.8</v>
      </c>
      <c r="BG1831">
        <f t="shared" si="402"/>
        <v>27.7</v>
      </c>
      <c r="BH1831">
        <f t="shared" si="402"/>
        <v>27200</v>
      </c>
      <c r="BI1831">
        <f t="shared" si="403"/>
        <v>41200</v>
      </c>
      <c r="BJ1831">
        <f t="shared" si="404"/>
        <v>66.2</v>
      </c>
      <c r="BK1831">
        <f t="shared" si="404"/>
        <v>23.5</v>
      </c>
      <c r="BL1831">
        <f t="shared" si="404"/>
        <v>31500</v>
      </c>
      <c r="BM1831">
        <f t="shared" si="405"/>
        <v>44100</v>
      </c>
      <c r="BN1831">
        <f t="shared" si="406"/>
        <v>71.400000000000006</v>
      </c>
      <c r="BO1831">
        <f t="shared" si="406"/>
        <v>28.1</v>
      </c>
      <c r="BP1831">
        <f t="shared" si="406"/>
        <v>28000</v>
      </c>
      <c r="BQ1831">
        <f t="shared" si="407"/>
        <v>43100</v>
      </c>
      <c r="BR1831">
        <f t="shared" si="408"/>
        <v>64.8</v>
      </c>
      <c r="BS1831">
        <f t="shared" si="408"/>
        <v>27.800000000000004</v>
      </c>
      <c r="BT1831">
        <f t="shared" si="408"/>
        <v>31800</v>
      </c>
      <c r="BU1831">
        <f t="shared" si="409"/>
        <v>44700</v>
      </c>
      <c r="BV1831">
        <f t="shared" si="410"/>
        <v>71</v>
      </c>
    </row>
    <row r="1832" spans="1:74" x14ac:dyDescent="0.3">
      <c r="A1832" t="s">
        <v>443</v>
      </c>
      <c r="B1832" t="str">
        <f>VLOOKUP(A1832,'class and classification'!$A$1:$B$338,2,FALSE)</f>
        <v>Predominantly Rural</v>
      </c>
      <c r="C1832" t="str">
        <f>VLOOKUP(A1832,'class and classification'!$A$1:$C$338,3,FALSE)</f>
        <v>SD</v>
      </c>
      <c r="D1832">
        <f t="shared" si="374"/>
        <v>19100</v>
      </c>
      <c r="E1832">
        <f t="shared" si="375"/>
        <v>39100</v>
      </c>
      <c r="F1832">
        <f t="shared" si="376"/>
        <v>48.8</v>
      </c>
      <c r="G1832">
        <f t="shared" si="376"/>
        <v>11.5</v>
      </c>
      <c r="H1832">
        <f t="shared" si="376"/>
        <v>20200</v>
      </c>
      <c r="I1832">
        <f t="shared" si="377"/>
        <v>38500</v>
      </c>
      <c r="J1832">
        <f t="shared" si="378"/>
        <v>52.6</v>
      </c>
      <c r="K1832">
        <f t="shared" si="378"/>
        <v>13.599999999999998</v>
      </c>
      <c r="L1832">
        <f t="shared" si="378"/>
        <v>19900</v>
      </c>
      <c r="M1832">
        <f t="shared" si="379"/>
        <v>39700</v>
      </c>
      <c r="N1832">
        <f t="shared" si="380"/>
        <v>50.4</v>
      </c>
      <c r="O1832">
        <f t="shared" si="380"/>
        <v>21.9</v>
      </c>
      <c r="P1832">
        <f t="shared" si="380"/>
        <v>21500</v>
      </c>
      <c r="Q1832">
        <f t="shared" si="381"/>
        <v>37600</v>
      </c>
      <c r="R1832">
        <f t="shared" si="382"/>
        <v>57.3</v>
      </c>
      <c r="S1832">
        <f t="shared" si="382"/>
        <v>24.900000000000002</v>
      </c>
      <c r="T1832">
        <f t="shared" si="382"/>
        <v>18800</v>
      </c>
      <c r="U1832">
        <f t="shared" si="383"/>
        <v>36800</v>
      </c>
      <c r="V1832">
        <f t="shared" si="384"/>
        <v>51.000000000000007</v>
      </c>
      <c r="W1832">
        <f t="shared" si="384"/>
        <v>19.7</v>
      </c>
      <c r="X1832">
        <f t="shared" si="384"/>
        <v>18700</v>
      </c>
      <c r="Y1832">
        <f t="shared" si="385"/>
        <v>34600</v>
      </c>
      <c r="Z1832">
        <f t="shared" si="386"/>
        <v>54.1</v>
      </c>
      <c r="AA1832">
        <f t="shared" si="386"/>
        <v>20.5</v>
      </c>
      <c r="AB1832">
        <f t="shared" si="386"/>
        <v>22500</v>
      </c>
      <c r="AC1832">
        <f t="shared" si="387"/>
        <v>38400</v>
      </c>
      <c r="AD1832">
        <f t="shared" si="388"/>
        <v>58.6</v>
      </c>
      <c r="AE1832">
        <f t="shared" si="388"/>
        <v>24.4</v>
      </c>
      <c r="AF1832">
        <f t="shared" si="388"/>
        <v>24400</v>
      </c>
      <c r="AG1832">
        <f t="shared" si="389"/>
        <v>43300</v>
      </c>
      <c r="AH1832">
        <f t="shared" si="390"/>
        <v>56.400000000000006</v>
      </c>
      <c r="AI1832">
        <f t="shared" si="390"/>
        <v>25.2</v>
      </c>
      <c r="AJ1832">
        <f t="shared" si="390"/>
        <v>22400</v>
      </c>
      <c r="AK1832">
        <f t="shared" si="391"/>
        <v>39300</v>
      </c>
      <c r="AL1832">
        <f t="shared" si="392"/>
        <v>57</v>
      </c>
      <c r="AM1832">
        <f t="shared" si="392"/>
        <v>25</v>
      </c>
      <c r="AN1832">
        <f t="shared" si="392"/>
        <v>25200</v>
      </c>
      <c r="AO1832">
        <f t="shared" si="393"/>
        <v>37200</v>
      </c>
      <c r="AP1832">
        <f t="shared" si="394"/>
        <v>67.7</v>
      </c>
      <c r="AQ1832">
        <f t="shared" si="394"/>
        <v>27.7</v>
      </c>
      <c r="AR1832">
        <f t="shared" si="394"/>
        <v>23400</v>
      </c>
      <c r="AS1832">
        <f t="shared" si="395"/>
        <v>41800</v>
      </c>
      <c r="AT1832">
        <f t="shared" si="396"/>
        <v>56.099999999999994</v>
      </c>
      <c r="AU1832">
        <f t="shared" si="396"/>
        <v>26</v>
      </c>
      <c r="AV1832">
        <f t="shared" si="396"/>
        <v>24300</v>
      </c>
      <c r="AW1832">
        <f t="shared" si="397"/>
        <v>42700</v>
      </c>
      <c r="AX1832">
        <f t="shared" si="398"/>
        <v>56.899999999999991</v>
      </c>
      <c r="AY1832">
        <f t="shared" si="398"/>
        <v>24.1</v>
      </c>
      <c r="AZ1832">
        <f t="shared" si="398"/>
        <v>20100</v>
      </c>
      <c r="BA1832">
        <f t="shared" si="399"/>
        <v>39500</v>
      </c>
      <c r="BB1832">
        <f t="shared" si="400"/>
        <v>51</v>
      </c>
      <c r="BC1832">
        <f t="shared" si="400"/>
        <v>22.8</v>
      </c>
      <c r="BD1832">
        <f t="shared" si="400"/>
        <v>19800</v>
      </c>
      <c r="BE1832">
        <f t="shared" si="401"/>
        <v>39000</v>
      </c>
      <c r="BF1832">
        <f t="shared" si="402"/>
        <v>50.6</v>
      </c>
      <c r="BG1832">
        <f t="shared" si="402"/>
        <v>23.200000000000003</v>
      </c>
      <c r="BH1832">
        <f t="shared" si="402"/>
        <v>21400</v>
      </c>
      <c r="BI1832">
        <f t="shared" si="403"/>
        <v>43500</v>
      </c>
      <c r="BJ1832">
        <f t="shared" si="404"/>
        <v>48.9</v>
      </c>
      <c r="BK1832">
        <f t="shared" si="404"/>
        <v>25.8</v>
      </c>
      <c r="BL1832">
        <f t="shared" si="404"/>
        <v>20900</v>
      </c>
      <c r="BM1832">
        <f t="shared" si="405"/>
        <v>41900</v>
      </c>
      <c r="BN1832">
        <f t="shared" si="406"/>
        <v>49.900000000000006</v>
      </c>
      <c r="BO1832">
        <f t="shared" si="406"/>
        <v>20.100000000000001</v>
      </c>
      <c r="BP1832">
        <f t="shared" si="406"/>
        <v>24200</v>
      </c>
      <c r="BQ1832">
        <f t="shared" si="407"/>
        <v>43600</v>
      </c>
      <c r="BR1832">
        <f t="shared" si="408"/>
        <v>55.399999999999991</v>
      </c>
      <c r="BS1832">
        <f t="shared" si="408"/>
        <v>25.299999999999997</v>
      </c>
      <c r="BT1832">
        <f t="shared" si="408"/>
        <v>21300</v>
      </c>
      <c r="BU1832">
        <f t="shared" si="409"/>
        <v>40900</v>
      </c>
      <c r="BV1832">
        <f t="shared" si="410"/>
        <v>52</v>
      </c>
    </row>
    <row r="1833" spans="1:74" x14ac:dyDescent="0.3">
      <c r="A1833" t="s">
        <v>444</v>
      </c>
      <c r="B1833" t="str">
        <f>VLOOKUP(A1833,'class and classification'!$A$1:$B$338,2,FALSE)</f>
        <v>Predominantly Urban</v>
      </c>
      <c r="C1833" t="str">
        <f>VLOOKUP(A1833,'class and classification'!$A$1:$C$338,3,FALSE)</f>
        <v>SD</v>
      </c>
      <c r="D1833">
        <f t="shared" si="374"/>
        <v>25000</v>
      </c>
      <c r="E1833">
        <f t="shared" si="375"/>
        <v>55400</v>
      </c>
      <c r="F1833">
        <f t="shared" si="376"/>
        <v>45.099999999999994</v>
      </c>
      <c r="G1833">
        <f t="shared" si="376"/>
        <v>11.6</v>
      </c>
      <c r="H1833">
        <f t="shared" si="376"/>
        <v>24600</v>
      </c>
      <c r="I1833">
        <f t="shared" si="377"/>
        <v>55300</v>
      </c>
      <c r="J1833">
        <f t="shared" si="378"/>
        <v>44.5</v>
      </c>
      <c r="K1833">
        <f t="shared" si="378"/>
        <v>12</v>
      </c>
      <c r="L1833">
        <f t="shared" si="378"/>
        <v>31500</v>
      </c>
      <c r="M1833">
        <f t="shared" si="379"/>
        <v>59900</v>
      </c>
      <c r="N1833">
        <f t="shared" si="380"/>
        <v>52.800000000000004</v>
      </c>
      <c r="O1833">
        <f t="shared" si="380"/>
        <v>20.6</v>
      </c>
      <c r="P1833">
        <f t="shared" si="380"/>
        <v>30300</v>
      </c>
      <c r="Q1833">
        <f t="shared" si="381"/>
        <v>60600</v>
      </c>
      <c r="R1833">
        <f t="shared" si="382"/>
        <v>50.099999999999994</v>
      </c>
      <c r="S1833">
        <f t="shared" si="382"/>
        <v>18.099999999999998</v>
      </c>
      <c r="T1833">
        <f t="shared" si="382"/>
        <v>33500</v>
      </c>
      <c r="U1833">
        <f t="shared" si="383"/>
        <v>58700</v>
      </c>
      <c r="V1833">
        <f t="shared" si="384"/>
        <v>57</v>
      </c>
      <c r="W1833">
        <f t="shared" si="384"/>
        <v>21.6</v>
      </c>
      <c r="X1833">
        <f t="shared" si="384"/>
        <v>32100</v>
      </c>
      <c r="Y1833">
        <f t="shared" si="385"/>
        <v>61200</v>
      </c>
      <c r="Z1833">
        <f t="shared" si="386"/>
        <v>52.6</v>
      </c>
      <c r="AA1833">
        <f t="shared" si="386"/>
        <v>20.599999999999998</v>
      </c>
      <c r="AB1833">
        <f t="shared" si="386"/>
        <v>34700</v>
      </c>
      <c r="AC1833">
        <f t="shared" si="387"/>
        <v>61700</v>
      </c>
      <c r="AD1833">
        <f t="shared" si="388"/>
        <v>56.3</v>
      </c>
      <c r="AE1833">
        <f t="shared" si="388"/>
        <v>21.799999999999997</v>
      </c>
      <c r="AF1833">
        <f t="shared" si="388"/>
        <v>34600</v>
      </c>
      <c r="AG1833">
        <f t="shared" si="389"/>
        <v>60200</v>
      </c>
      <c r="AH1833">
        <f t="shared" si="390"/>
        <v>57.6</v>
      </c>
      <c r="AI1833">
        <f t="shared" si="390"/>
        <v>23.7</v>
      </c>
      <c r="AJ1833">
        <f t="shared" si="390"/>
        <v>30300</v>
      </c>
      <c r="AK1833">
        <f t="shared" si="391"/>
        <v>62600</v>
      </c>
      <c r="AL1833">
        <f t="shared" si="392"/>
        <v>48.400000000000006</v>
      </c>
      <c r="AM1833">
        <f t="shared" si="392"/>
        <v>19.899999999999999</v>
      </c>
      <c r="AN1833">
        <f t="shared" si="392"/>
        <v>32700</v>
      </c>
      <c r="AO1833">
        <f t="shared" si="393"/>
        <v>62300</v>
      </c>
      <c r="AP1833">
        <f t="shared" si="394"/>
        <v>52.5</v>
      </c>
      <c r="AQ1833">
        <f t="shared" si="394"/>
        <v>21.2</v>
      </c>
      <c r="AR1833">
        <f t="shared" si="394"/>
        <v>30500</v>
      </c>
      <c r="AS1833">
        <f t="shared" si="395"/>
        <v>59100</v>
      </c>
      <c r="AT1833">
        <f t="shared" si="396"/>
        <v>51.6</v>
      </c>
      <c r="AU1833">
        <f t="shared" si="396"/>
        <v>22</v>
      </c>
      <c r="AV1833">
        <f t="shared" si="396"/>
        <v>33400</v>
      </c>
      <c r="AW1833">
        <f t="shared" si="397"/>
        <v>63200</v>
      </c>
      <c r="AX1833">
        <f t="shared" si="398"/>
        <v>52.900000000000006</v>
      </c>
      <c r="AY1833">
        <f t="shared" si="398"/>
        <v>20</v>
      </c>
      <c r="AZ1833">
        <f t="shared" si="398"/>
        <v>33700</v>
      </c>
      <c r="BA1833">
        <f t="shared" si="399"/>
        <v>67800</v>
      </c>
      <c r="BB1833">
        <f t="shared" si="400"/>
        <v>49.900000000000006</v>
      </c>
      <c r="BC1833">
        <f t="shared" si="400"/>
        <v>20.7</v>
      </c>
      <c r="BD1833">
        <f t="shared" si="400"/>
        <v>32300</v>
      </c>
      <c r="BE1833">
        <f t="shared" si="401"/>
        <v>64700</v>
      </c>
      <c r="BF1833">
        <f t="shared" si="402"/>
        <v>49.800000000000004</v>
      </c>
      <c r="BG1833">
        <f t="shared" si="402"/>
        <v>20.299999999999997</v>
      </c>
      <c r="BH1833">
        <f t="shared" si="402"/>
        <v>33500</v>
      </c>
      <c r="BI1833">
        <f t="shared" si="403"/>
        <v>67700</v>
      </c>
      <c r="BJ1833">
        <f t="shared" si="404"/>
        <v>49.6</v>
      </c>
      <c r="BK1833">
        <f t="shared" si="404"/>
        <v>20.2</v>
      </c>
      <c r="BL1833">
        <f t="shared" si="404"/>
        <v>34500</v>
      </c>
      <c r="BM1833">
        <f t="shared" si="405"/>
        <v>70200</v>
      </c>
      <c r="BN1833">
        <f t="shared" si="406"/>
        <v>49.099999999999994</v>
      </c>
      <c r="BO1833">
        <f t="shared" si="406"/>
        <v>18.8</v>
      </c>
      <c r="BP1833">
        <f t="shared" si="406"/>
        <v>38200</v>
      </c>
      <c r="BQ1833">
        <f t="shared" si="407"/>
        <v>65600</v>
      </c>
      <c r="BR1833">
        <f t="shared" si="408"/>
        <v>58.300000000000004</v>
      </c>
      <c r="BS1833">
        <f t="shared" si="408"/>
        <v>23.7</v>
      </c>
      <c r="BT1833">
        <f t="shared" si="408"/>
        <v>36300</v>
      </c>
      <c r="BU1833">
        <f t="shared" si="409"/>
        <v>71700</v>
      </c>
      <c r="BV1833">
        <f t="shared" si="410"/>
        <v>50.599999999999994</v>
      </c>
    </row>
    <row r="1834" spans="1:74" x14ac:dyDescent="0.3">
      <c r="A1834" t="s">
        <v>445</v>
      </c>
      <c r="B1834" t="str">
        <f>VLOOKUP(A1834,'class and classification'!$A$1:$B$338,2,FALSE)</f>
        <v>Urban with Significant Rural</v>
      </c>
      <c r="C1834" t="str">
        <f>VLOOKUP(A1834,'class and classification'!$A$1:$C$338,3,FALSE)</f>
        <v>SD</v>
      </c>
      <c r="D1834">
        <f t="shared" si="374"/>
        <v>31000</v>
      </c>
      <c r="E1834">
        <f t="shared" si="375"/>
        <v>54700</v>
      </c>
      <c r="F1834">
        <f t="shared" si="376"/>
        <v>56.9</v>
      </c>
      <c r="G1834">
        <f t="shared" si="376"/>
        <v>13.000000000000002</v>
      </c>
      <c r="H1834">
        <f t="shared" si="376"/>
        <v>30200</v>
      </c>
      <c r="I1834">
        <f t="shared" si="377"/>
        <v>54000</v>
      </c>
      <c r="J1834">
        <f t="shared" si="378"/>
        <v>55.999999999999993</v>
      </c>
      <c r="K1834">
        <f t="shared" si="378"/>
        <v>12.3</v>
      </c>
      <c r="L1834">
        <f t="shared" si="378"/>
        <v>32000</v>
      </c>
      <c r="M1834">
        <f t="shared" si="379"/>
        <v>53100</v>
      </c>
      <c r="N1834">
        <f t="shared" si="380"/>
        <v>60.2</v>
      </c>
      <c r="O1834">
        <f t="shared" si="380"/>
        <v>18.7</v>
      </c>
      <c r="P1834">
        <f t="shared" si="380"/>
        <v>36800</v>
      </c>
      <c r="Q1834">
        <f t="shared" si="381"/>
        <v>57700</v>
      </c>
      <c r="R1834">
        <f t="shared" si="382"/>
        <v>63.7</v>
      </c>
      <c r="S1834">
        <f t="shared" si="382"/>
        <v>20.2</v>
      </c>
      <c r="T1834">
        <f t="shared" si="382"/>
        <v>36500</v>
      </c>
      <c r="U1834">
        <f t="shared" si="383"/>
        <v>59400</v>
      </c>
      <c r="V1834">
        <f t="shared" si="384"/>
        <v>61.5</v>
      </c>
      <c r="W1834">
        <f t="shared" si="384"/>
        <v>21</v>
      </c>
      <c r="X1834">
        <f t="shared" si="384"/>
        <v>36500</v>
      </c>
      <c r="Y1834">
        <f t="shared" si="385"/>
        <v>55800</v>
      </c>
      <c r="Z1834">
        <f t="shared" si="386"/>
        <v>65.400000000000006</v>
      </c>
      <c r="AA1834">
        <f t="shared" si="386"/>
        <v>20.9</v>
      </c>
      <c r="AB1834">
        <f t="shared" si="386"/>
        <v>35300</v>
      </c>
      <c r="AC1834">
        <f t="shared" si="387"/>
        <v>57400</v>
      </c>
      <c r="AD1834">
        <f t="shared" si="388"/>
        <v>61.7</v>
      </c>
      <c r="AE1834">
        <f t="shared" si="388"/>
        <v>21.3</v>
      </c>
      <c r="AF1834">
        <f t="shared" si="388"/>
        <v>38100</v>
      </c>
      <c r="AG1834">
        <f t="shared" si="389"/>
        <v>59600</v>
      </c>
      <c r="AH1834">
        <f t="shared" si="390"/>
        <v>63.8</v>
      </c>
      <c r="AI1834">
        <f t="shared" si="390"/>
        <v>22</v>
      </c>
      <c r="AJ1834">
        <f t="shared" si="390"/>
        <v>39800</v>
      </c>
      <c r="AK1834">
        <f t="shared" si="391"/>
        <v>62800</v>
      </c>
      <c r="AL1834">
        <f t="shared" si="392"/>
        <v>63.5</v>
      </c>
      <c r="AM1834">
        <f t="shared" si="392"/>
        <v>20.900000000000002</v>
      </c>
      <c r="AN1834">
        <f t="shared" si="392"/>
        <v>33700</v>
      </c>
      <c r="AO1834">
        <f t="shared" si="393"/>
        <v>58800</v>
      </c>
      <c r="AP1834">
        <f t="shared" si="394"/>
        <v>57.099999999999994</v>
      </c>
      <c r="AQ1834">
        <f t="shared" si="394"/>
        <v>21.700000000000003</v>
      </c>
      <c r="AR1834">
        <f t="shared" si="394"/>
        <v>41000</v>
      </c>
      <c r="AS1834">
        <f t="shared" si="395"/>
        <v>61500</v>
      </c>
      <c r="AT1834">
        <f t="shared" si="396"/>
        <v>66.8</v>
      </c>
      <c r="AU1834">
        <f t="shared" si="396"/>
        <v>23.1</v>
      </c>
      <c r="AV1834">
        <f t="shared" si="396"/>
        <v>35200</v>
      </c>
      <c r="AW1834">
        <f t="shared" si="397"/>
        <v>63000</v>
      </c>
      <c r="AX1834">
        <f t="shared" si="398"/>
        <v>55.8</v>
      </c>
      <c r="AY1834">
        <f t="shared" si="398"/>
        <v>20.7</v>
      </c>
      <c r="AZ1834">
        <f t="shared" si="398"/>
        <v>42100</v>
      </c>
      <c r="BA1834">
        <f t="shared" si="399"/>
        <v>67200</v>
      </c>
      <c r="BB1834">
        <f t="shared" si="400"/>
        <v>62.6</v>
      </c>
      <c r="BC1834">
        <f t="shared" si="400"/>
        <v>22.5</v>
      </c>
      <c r="BD1834">
        <f t="shared" si="400"/>
        <v>33800</v>
      </c>
      <c r="BE1834">
        <f t="shared" si="401"/>
        <v>61300</v>
      </c>
      <c r="BF1834">
        <f t="shared" si="402"/>
        <v>55.1</v>
      </c>
      <c r="BG1834">
        <f t="shared" si="402"/>
        <v>19.600000000000001</v>
      </c>
      <c r="BH1834">
        <f t="shared" si="402"/>
        <v>33000</v>
      </c>
      <c r="BI1834">
        <f t="shared" si="403"/>
        <v>65300</v>
      </c>
      <c r="BJ1834">
        <f t="shared" si="404"/>
        <v>50.5</v>
      </c>
      <c r="BK1834">
        <f t="shared" si="404"/>
        <v>21.3</v>
      </c>
      <c r="BL1834">
        <f t="shared" si="404"/>
        <v>39100</v>
      </c>
      <c r="BM1834">
        <f t="shared" si="405"/>
        <v>64100</v>
      </c>
      <c r="BN1834">
        <f t="shared" si="406"/>
        <v>60.9</v>
      </c>
      <c r="BO1834">
        <f t="shared" si="406"/>
        <v>23</v>
      </c>
      <c r="BP1834">
        <f t="shared" si="406"/>
        <v>36300</v>
      </c>
      <c r="BQ1834">
        <f t="shared" si="407"/>
        <v>62300</v>
      </c>
      <c r="BR1834">
        <f t="shared" si="408"/>
        <v>58.2</v>
      </c>
      <c r="BS1834">
        <f t="shared" si="408"/>
        <v>17.400000000000002</v>
      </c>
      <c r="BT1834">
        <f t="shared" si="408"/>
        <v>35100</v>
      </c>
      <c r="BU1834">
        <f t="shared" si="409"/>
        <v>56300</v>
      </c>
      <c r="BV1834">
        <f t="shared" si="410"/>
        <v>62.2</v>
      </c>
    </row>
    <row r="1835" spans="1:74" x14ac:dyDescent="0.3">
      <c r="A1835" t="s">
        <v>446</v>
      </c>
      <c r="B1835" t="str">
        <f>VLOOKUP(A1835,'class and classification'!$A$1:$B$338,2,FALSE)</f>
        <v>Predominantly Rural</v>
      </c>
      <c r="C1835" t="str">
        <f>VLOOKUP(A1835,'class and classification'!$A$1:$C$338,3,FALSE)</f>
        <v>SD</v>
      </c>
      <c r="D1835">
        <f t="shared" si="374"/>
        <v>21800</v>
      </c>
      <c r="E1835">
        <f t="shared" si="375"/>
        <v>39700</v>
      </c>
      <c r="F1835">
        <f t="shared" si="376"/>
        <v>55.3</v>
      </c>
      <c r="G1835">
        <f t="shared" si="376"/>
        <v>13.5</v>
      </c>
      <c r="H1835">
        <f t="shared" si="376"/>
        <v>21700</v>
      </c>
      <c r="I1835">
        <f t="shared" si="377"/>
        <v>40900</v>
      </c>
      <c r="J1835">
        <f t="shared" si="378"/>
        <v>53.3</v>
      </c>
      <c r="K1835">
        <f t="shared" si="378"/>
        <v>13.8</v>
      </c>
      <c r="L1835">
        <f t="shared" si="378"/>
        <v>19200</v>
      </c>
      <c r="M1835">
        <f t="shared" si="379"/>
        <v>40300</v>
      </c>
      <c r="N1835">
        <f t="shared" si="380"/>
        <v>50.400000000000006</v>
      </c>
      <c r="O1835">
        <f t="shared" si="380"/>
        <v>20</v>
      </c>
      <c r="P1835">
        <f t="shared" si="380"/>
        <v>23800</v>
      </c>
      <c r="Q1835">
        <f t="shared" si="381"/>
        <v>42500</v>
      </c>
      <c r="R1835">
        <f t="shared" si="382"/>
        <v>56.1</v>
      </c>
      <c r="S1835">
        <f t="shared" si="382"/>
        <v>22.5</v>
      </c>
      <c r="T1835">
        <f t="shared" si="382"/>
        <v>24800</v>
      </c>
      <c r="U1835">
        <f t="shared" si="383"/>
        <v>42700</v>
      </c>
      <c r="V1835">
        <f t="shared" si="384"/>
        <v>57.900000000000006</v>
      </c>
      <c r="W1835">
        <f t="shared" si="384"/>
        <v>24</v>
      </c>
      <c r="X1835">
        <f t="shared" si="384"/>
        <v>19800</v>
      </c>
      <c r="Y1835">
        <f t="shared" si="385"/>
        <v>36300</v>
      </c>
      <c r="Z1835">
        <f t="shared" si="386"/>
        <v>54.800000000000004</v>
      </c>
      <c r="AA1835">
        <f t="shared" si="386"/>
        <v>21.9</v>
      </c>
      <c r="AB1835">
        <f t="shared" si="386"/>
        <v>21800</v>
      </c>
      <c r="AC1835">
        <f t="shared" si="387"/>
        <v>41600</v>
      </c>
      <c r="AD1835">
        <f t="shared" si="388"/>
        <v>52.6</v>
      </c>
      <c r="AE1835">
        <f t="shared" si="388"/>
        <v>20.7</v>
      </c>
      <c r="AF1835">
        <f t="shared" si="388"/>
        <v>27000</v>
      </c>
      <c r="AG1835">
        <f t="shared" si="389"/>
        <v>40300</v>
      </c>
      <c r="AH1835">
        <f t="shared" si="390"/>
        <v>67.099999999999994</v>
      </c>
      <c r="AI1835">
        <f t="shared" si="390"/>
        <v>17.399999999999999</v>
      </c>
      <c r="AJ1835">
        <f t="shared" si="390"/>
        <v>25400</v>
      </c>
      <c r="AK1835">
        <f t="shared" si="391"/>
        <v>42100</v>
      </c>
      <c r="AL1835">
        <f t="shared" si="392"/>
        <v>60.499999999999993</v>
      </c>
      <c r="AM1835">
        <f t="shared" si="392"/>
        <v>23.599999999999998</v>
      </c>
      <c r="AN1835">
        <f t="shared" si="392"/>
        <v>23200</v>
      </c>
      <c r="AO1835">
        <f t="shared" si="393"/>
        <v>40200</v>
      </c>
      <c r="AP1835">
        <f t="shared" si="394"/>
        <v>57.899999999999991</v>
      </c>
      <c r="AQ1835">
        <f t="shared" si="394"/>
        <v>25.4</v>
      </c>
      <c r="AR1835">
        <f t="shared" si="394"/>
        <v>24200</v>
      </c>
      <c r="AS1835">
        <f t="shared" si="395"/>
        <v>43600</v>
      </c>
      <c r="AT1835">
        <f t="shared" si="396"/>
        <v>55.5</v>
      </c>
      <c r="AU1835">
        <f t="shared" si="396"/>
        <v>23.2</v>
      </c>
      <c r="AV1835">
        <f t="shared" si="396"/>
        <v>24000</v>
      </c>
      <c r="AW1835">
        <f t="shared" si="397"/>
        <v>44300</v>
      </c>
      <c r="AX1835">
        <f t="shared" si="398"/>
        <v>53.9</v>
      </c>
      <c r="AY1835">
        <f t="shared" si="398"/>
        <v>24.1</v>
      </c>
      <c r="AZ1835">
        <f t="shared" si="398"/>
        <v>25600</v>
      </c>
      <c r="BA1835">
        <f t="shared" si="399"/>
        <v>42300</v>
      </c>
      <c r="BB1835">
        <f t="shared" si="400"/>
        <v>60.7</v>
      </c>
      <c r="BC1835">
        <f t="shared" si="400"/>
        <v>25.4</v>
      </c>
      <c r="BD1835">
        <f t="shared" si="400"/>
        <v>23800</v>
      </c>
      <c r="BE1835">
        <f t="shared" si="401"/>
        <v>46500</v>
      </c>
      <c r="BF1835">
        <f t="shared" si="402"/>
        <v>51.2</v>
      </c>
      <c r="BG1835">
        <f t="shared" si="402"/>
        <v>21.4</v>
      </c>
      <c r="BH1835">
        <f t="shared" si="402"/>
        <v>26900</v>
      </c>
      <c r="BI1835">
        <f t="shared" si="403"/>
        <v>47100</v>
      </c>
      <c r="BJ1835">
        <f t="shared" si="404"/>
        <v>57.2</v>
      </c>
      <c r="BK1835">
        <f t="shared" si="404"/>
        <v>22.1</v>
      </c>
      <c r="BL1835">
        <f t="shared" si="404"/>
        <v>28500</v>
      </c>
      <c r="BM1835">
        <f t="shared" si="405"/>
        <v>44000</v>
      </c>
      <c r="BN1835">
        <f t="shared" si="406"/>
        <v>64.599999999999994</v>
      </c>
      <c r="BO1835">
        <f t="shared" si="406"/>
        <v>23.999999999999996</v>
      </c>
      <c r="BP1835">
        <f t="shared" si="406"/>
        <v>30600</v>
      </c>
      <c r="BQ1835">
        <f t="shared" si="407"/>
        <v>47100</v>
      </c>
      <c r="BR1835">
        <f t="shared" si="408"/>
        <v>64.8</v>
      </c>
      <c r="BS1835">
        <f t="shared" si="408"/>
        <v>25.699999999999996</v>
      </c>
      <c r="BT1835">
        <f t="shared" si="408"/>
        <v>25300</v>
      </c>
      <c r="BU1835">
        <f t="shared" si="409"/>
        <v>41500</v>
      </c>
      <c r="BV1835">
        <f t="shared" si="410"/>
        <v>61.100000000000009</v>
      </c>
    </row>
    <row r="1836" spans="1:74" x14ac:dyDescent="0.3">
      <c r="A1836" t="s">
        <v>447</v>
      </c>
      <c r="B1836" t="str">
        <f>VLOOKUP(A1836,'class and classification'!$A$1:$B$338,2,FALSE)</f>
        <v>Predominantly Rural</v>
      </c>
      <c r="C1836" t="str">
        <f>VLOOKUP(A1836,'class and classification'!$A$1:$C$338,3,FALSE)</f>
        <v>SD</v>
      </c>
      <c r="D1836">
        <f t="shared" si="374"/>
        <v>27400</v>
      </c>
      <c r="E1836">
        <f t="shared" si="375"/>
        <v>52400</v>
      </c>
      <c r="F1836">
        <f t="shared" si="376"/>
        <v>52.400000000000006</v>
      </c>
      <c r="G1836">
        <f t="shared" si="376"/>
        <v>12</v>
      </c>
      <c r="H1836">
        <f t="shared" si="376"/>
        <v>27400</v>
      </c>
      <c r="I1836">
        <f t="shared" si="377"/>
        <v>52200</v>
      </c>
      <c r="J1836">
        <f t="shared" si="378"/>
        <v>52.400000000000006</v>
      </c>
      <c r="K1836">
        <f t="shared" si="378"/>
        <v>13.2</v>
      </c>
      <c r="L1836">
        <f t="shared" si="378"/>
        <v>27900</v>
      </c>
      <c r="M1836">
        <f t="shared" si="379"/>
        <v>52300</v>
      </c>
      <c r="N1836">
        <f t="shared" si="380"/>
        <v>53.199999999999996</v>
      </c>
      <c r="O1836">
        <f t="shared" si="380"/>
        <v>21</v>
      </c>
      <c r="P1836">
        <f t="shared" si="380"/>
        <v>27200</v>
      </c>
      <c r="Q1836">
        <f t="shared" si="381"/>
        <v>55800</v>
      </c>
      <c r="R1836">
        <f t="shared" si="382"/>
        <v>48.8</v>
      </c>
      <c r="S1836">
        <f t="shared" si="382"/>
        <v>18</v>
      </c>
      <c r="T1836">
        <f t="shared" si="382"/>
        <v>28900</v>
      </c>
      <c r="U1836">
        <f t="shared" si="383"/>
        <v>54800</v>
      </c>
      <c r="V1836">
        <f t="shared" si="384"/>
        <v>52.8</v>
      </c>
      <c r="W1836">
        <f t="shared" si="384"/>
        <v>19.8</v>
      </c>
      <c r="X1836">
        <f t="shared" si="384"/>
        <v>23300</v>
      </c>
      <c r="Y1836">
        <f t="shared" si="385"/>
        <v>49300</v>
      </c>
      <c r="Z1836">
        <f t="shared" si="386"/>
        <v>47</v>
      </c>
      <c r="AA1836">
        <f t="shared" si="386"/>
        <v>19.899999999999999</v>
      </c>
      <c r="AB1836">
        <f t="shared" si="386"/>
        <v>28300</v>
      </c>
      <c r="AC1836">
        <f t="shared" si="387"/>
        <v>52800</v>
      </c>
      <c r="AD1836">
        <f t="shared" si="388"/>
        <v>53.5</v>
      </c>
      <c r="AE1836">
        <f t="shared" si="388"/>
        <v>21.5</v>
      </c>
      <c r="AF1836">
        <f t="shared" si="388"/>
        <v>25800</v>
      </c>
      <c r="AG1836">
        <f t="shared" si="389"/>
        <v>51500</v>
      </c>
      <c r="AH1836">
        <f t="shared" si="390"/>
        <v>50</v>
      </c>
      <c r="AI1836">
        <f t="shared" si="390"/>
        <v>21.200000000000003</v>
      </c>
      <c r="AJ1836">
        <f t="shared" si="390"/>
        <v>28100</v>
      </c>
      <c r="AK1836">
        <f t="shared" si="391"/>
        <v>52100</v>
      </c>
      <c r="AL1836">
        <f t="shared" si="392"/>
        <v>54.2</v>
      </c>
      <c r="AM1836">
        <f t="shared" si="392"/>
        <v>20.799999999999997</v>
      </c>
      <c r="AN1836">
        <f t="shared" si="392"/>
        <v>24500</v>
      </c>
      <c r="AO1836">
        <f t="shared" si="393"/>
        <v>48800</v>
      </c>
      <c r="AP1836">
        <f t="shared" si="394"/>
        <v>50.2</v>
      </c>
      <c r="AQ1836">
        <f t="shared" si="394"/>
        <v>19.900000000000002</v>
      </c>
      <c r="AR1836">
        <f t="shared" si="394"/>
        <v>31400</v>
      </c>
      <c r="AS1836">
        <f t="shared" si="395"/>
        <v>51600</v>
      </c>
      <c r="AT1836">
        <f t="shared" si="396"/>
        <v>60.800000000000004</v>
      </c>
      <c r="AU1836">
        <f t="shared" si="396"/>
        <v>22.400000000000002</v>
      </c>
      <c r="AV1836">
        <f t="shared" si="396"/>
        <v>33400</v>
      </c>
      <c r="AW1836">
        <f t="shared" si="397"/>
        <v>54600</v>
      </c>
      <c r="AX1836">
        <f t="shared" si="398"/>
        <v>61</v>
      </c>
      <c r="AY1836">
        <f t="shared" si="398"/>
        <v>23</v>
      </c>
      <c r="AZ1836">
        <f t="shared" si="398"/>
        <v>32000</v>
      </c>
      <c r="BA1836">
        <f t="shared" si="399"/>
        <v>53100</v>
      </c>
      <c r="BB1836">
        <f t="shared" si="400"/>
        <v>60.1</v>
      </c>
      <c r="BC1836">
        <f t="shared" si="400"/>
        <v>23.200000000000003</v>
      </c>
      <c r="BD1836">
        <f t="shared" si="400"/>
        <v>28300</v>
      </c>
      <c r="BE1836">
        <f t="shared" si="401"/>
        <v>51500</v>
      </c>
      <c r="BF1836">
        <f t="shared" si="402"/>
        <v>55</v>
      </c>
      <c r="BG1836">
        <f t="shared" si="402"/>
        <v>21.9</v>
      </c>
      <c r="BH1836">
        <f t="shared" si="402"/>
        <v>32400</v>
      </c>
      <c r="BI1836">
        <f t="shared" si="403"/>
        <v>55900</v>
      </c>
      <c r="BJ1836">
        <f t="shared" si="404"/>
        <v>58</v>
      </c>
      <c r="BK1836">
        <f t="shared" si="404"/>
        <v>22.700000000000003</v>
      </c>
      <c r="BL1836">
        <f t="shared" si="404"/>
        <v>31800</v>
      </c>
      <c r="BM1836">
        <f t="shared" si="405"/>
        <v>62100</v>
      </c>
      <c r="BN1836">
        <f t="shared" si="406"/>
        <v>51.300000000000004</v>
      </c>
      <c r="BO1836">
        <f t="shared" si="406"/>
        <v>21.2</v>
      </c>
      <c r="BP1836">
        <f t="shared" si="406"/>
        <v>32900</v>
      </c>
      <c r="BQ1836">
        <f t="shared" si="407"/>
        <v>59400</v>
      </c>
      <c r="BR1836">
        <f t="shared" si="408"/>
        <v>55.4</v>
      </c>
      <c r="BS1836">
        <f t="shared" si="408"/>
        <v>25.400000000000002</v>
      </c>
      <c r="BT1836">
        <f t="shared" si="408"/>
        <v>31900</v>
      </c>
      <c r="BU1836">
        <f t="shared" si="409"/>
        <v>55800</v>
      </c>
      <c r="BV1836">
        <f t="shared" si="410"/>
        <v>57.1</v>
      </c>
    </row>
    <row r="1837" spans="1:74" x14ac:dyDescent="0.3">
      <c r="A1837" t="s">
        <v>448</v>
      </c>
      <c r="B1837" t="str">
        <f>VLOOKUP(A1837,'class and classification'!$A$1:$B$338,2,FALSE)</f>
        <v>Predominantly Rural</v>
      </c>
      <c r="C1837" t="str">
        <f>VLOOKUP(A1837,'class and classification'!$A$1:$C$338,3,FALSE)</f>
        <v>SD</v>
      </c>
      <c r="D1837">
        <f t="shared" si="374"/>
        <v>25300</v>
      </c>
      <c r="E1837">
        <f t="shared" si="375"/>
        <v>52400</v>
      </c>
      <c r="F1837">
        <f t="shared" si="376"/>
        <v>48.3</v>
      </c>
      <c r="G1837">
        <f t="shared" si="376"/>
        <v>12.500000000000002</v>
      </c>
      <c r="H1837">
        <f t="shared" si="376"/>
        <v>26300</v>
      </c>
      <c r="I1837">
        <f t="shared" si="377"/>
        <v>53800</v>
      </c>
      <c r="J1837">
        <f t="shared" si="378"/>
        <v>48.9</v>
      </c>
      <c r="K1837">
        <f t="shared" si="378"/>
        <v>12.9</v>
      </c>
      <c r="L1837">
        <f t="shared" si="378"/>
        <v>21400</v>
      </c>
      <c r="M1837">
        <f t="shared" si="379"/>
        <v>50100</v>
      </c>
      <c r="N1837">
        <f t="shared" si="380"/>
        <v>42.6</v>
      </c>
      <c r="O1837">
        <f t="shared" si="380"/>
        <v>16.7</v>
      </c>
      <c r="P1837">
        <f t="shared" si="380"/>
        <v>25300</v>
      </c>
      <c r="Q1837">
        <f t="shared" si="381"/>
        <v>50000</v>
      </c>
      <c r="R1837">
        <f t="shared" si="382"/>
        <v>50.800000000000004</v>
      </c>
      <c r="S1837">
        <f t="shared" si="382"/>
        <v>21.1</v>
      </c>
      <c r="T1837">
        <f t="shared" si="382"/>
        <v>25200</v>
      </c>
      <c r="U1837">
        <f t="shared" si="383"/>
        <v>52800</v>
      </c>
      <c r="V1837">
        <f t="shared" si="384"/>
        <v>47.8</v>
      </c>
      <c r="W1837">
        <f t="shared" si="384"/>
        <v>18.100000000000001</v>
      </c>
      <c r="X1837">
        <f t="shared" si="384"/>
        <v>24700</v>
      </c>
      <c r="Y1837">
        <f t="shared" si="385"/>
        <v>51600</v>
      </c>
      <c r="Z1837">
        <f t="shared" si="386"/>
        <v>47.900000000000006</v>
      </c>
      <c r="AA1837">
        <f t="shared" si="386"/>
        <v>18.399999999999999</v>
      </c>
      <c r="AB1837">
        <f t="shared" si="386"/>
        <v>26600</v>
      </c>
      <c r="AC1837">
        <f t="shared" si="387"/>
        <v>49100</v>
      </c>
      <c r="AD1837">
        <f t="shared" si="388"/>
        <v>54.2</v>
      </c>
      <c r="AE1837">
        <f t="shared" si="388"/>
        <v>21.4</v>
      </c>
      <c r="AF1837">
        <f t="shared" si="388"/>
        <v>26500</v>
      </c>
      <c r="AG1837">
        <f t="shared" si="389"/>
        <v>51700</v>
      </c>
      <c r="AH1837">
        <f t="shared" si="390"/>
        <v>51.2</v>
      </c>
      <c r="AI1837">
        <f t="shared" si="390"/>
        <v>20.8</v>
      </c>
      <c r="AJ1837">
        <f t="shared" si="390"/>
        <v>26200</v>
      </c>
      <c r="AK1837">
        <f t="shared" si="391"/>
        <v>49800</v>
      </c>
      <c r="AL1837">
        <f t="shared" si="392"/>
        <v>52.699999999999996</v>
      </c>
      <c r="AM1837">
        <f t="shared" si="392"/>
        <v>21.7</v>
      </c>
      <c r="AN1837">
        <f t="shared" si="392"/>
        <v>28500</v>
      </c>
      <c r="AO1837">
        <f t="shared" si="393"/>
        <v>59600</v>
      </c>
      <c r="AP1837">
        <f t="shared" si="394"/>
        <v>47.8</v>
      </c>
      <c r="AQ1837">
        <f t="shared" si="394"/>
        <v>19.600000000000001</v>
      </c>
      <c r="AR1837">
        <f t="shared" si="394"/>
        <v>29300</v>
      </c>
      <c r="AS1837">
        <f t="shared" si="395"/>
        <v>54800</v>
      </c>
      <c r="AT1837">
        <f t="shared" si="396"/>
        <v>53.4</v>
      </c>
      <c r="AU1837">
        <f t="shared" si="396"/>
        <v>21.299999999999997</v>
      </c>
      <c r="AV1837">
        <f t="shared" si="396"/>
        <v>30900</v>
      </c>
      <c r="AW1837">
        <f t="shared" si="397"/>
        <v>58000</v>
      </c>
      <c r="AX1837">
        <f t="shared" si="398"/>
        <v>53.2</v>
      </c>
      <c r="AY1837">
        <f t="shared" si="398"/>
        <v>21.1</v>
      </c>
      <c r="AZ1837">
        <f t="shared" si="398"/>
        <v>27600</v>
      </c>
      <c r="BA1837">
        <f t="shared" si="399"/>
        <v>55300</v>
      </c>
      <c r="BB1837">
        <f t="shared" si="400"/>
        <v>50.000000000000007</v>
      </c>
      <c r="BC1837">
        <f t="shared" si="400"/>
        <v>22.6</v>
      </c>
      <c r="BD1837">
        <f t="shared" si="400"/>
        <v>24600</v>
      </c>
      <c r="BE1837">
        <f t="shared" si="401"/>
        <v>53400</v>
      </c>
      <c r="BF1837">
        <f t="shared" si="402"/>
        <v>46.1</v>
      </c>
      <c r="BG1837">
        <f t="shared" si="402"/>
        <v>13.6</v>
      </c>
      <c r="BH1837">
        <f t="shared" si="402"/>
        <v>32100</v>
      </c>
      <c r="BI1837">
        <f t="shared" si="403"/>
        <v>61700</v>
      </c>
      <c r="BJ1837">
        <f t="shared" si="404"/>
        <v>52</v>
      </c>
      <c r="BK1837">
        <f t="shared" si="404"/>
        <v>20.900000000000002</v>
      </c>
      <c r="BL1837">
        <f t="shared" si="404"/>
        <v>30800</v>
      </c>
      <c r="BM1837">
        <f t="shared" si="405"/>
        <v>63100</v>
      </c>
      <c r="BN1837">
        <f t="shared" si="406"/>
        <v>48.7</v>
      </c>
      <c r="BO1837">
        <f t="shared" si="406"/>
        <v>19.5</v>
      </c>
      <c r="BP1837">
        <f t="shared" si="406"/>
        <v>32600</v>
      </c>
      <c r="BQ1837">
        <f t="shared" si="407"/>
        <v>56800</v>
      </c>
      <c r="BR1837">
        <f t="shared" si="408"/>
        <v>57.5</v>
      </c>
      <c r="BS1837">
        <f t="shared" si="408"/>
        <v>23.2</v>
      </c>
      <c r="BT1837">
        <f t="shared" si="408"/>
        <v>25700</v>
      </c>
      <c r="BU1837">
        <f t="shared" si="409"/>
        <v>59900</v>
      </c>
      <c r="BV1837">
        <f t="shared" si="410"/>
        <v>42.7</v>
      </c>
    </row>
    <row r="1838" spans="1:74" x14ac:dyDescent="0.3">
      <c r="A1838" t="s">
        <v>449</v>
      </c>
      <c r="B1838" t="str">
        <f>VLOOKUP(A1838,'class and classification'!$A$1:$B$338,2,FALSE)</f>
        <v>Predominantly Rural</v>
      </c>
      <c r="C1838" t="str">
        <f>VLOOKUP(A1838,'class and classification'!$A$1:$C$338,3,FALSE)</f>
        <v>SD</v>
      </c>
      <c r="D1838">
        <f t="shared" si="374"/>
        <v>38600</v>
      </c>
      <c r="E1838">
        <f t="shared" si="375"/>
        <v>75200</v>
      </c>
      <c r="F1838">
        <f t="shared" si="376"/>
        <v>51.2</v>
      </c>
      <c r="G1838">
        <f t="shared" si="376"/>
        <v>13.3</v>
      </c>
      <c r="H1838">
        <f t="shared" si="376"/>
        <v>38200</v>
      </c>
      <c r="I1838">
        <f t="shared" si="377"/>
        <v>72200</v>
      </c>
      <c r="J1838">
        <f t="shared" si="378"/>
        <v>52.8</v>
      </c>
      <c r="K1838">
        <f t="shared" si="378"/>
        <v>14.3</v>
      </c>
      <c r="L1838">
        <f t="shared" si="378"/>
        <v>38400</v>
      </c>
      <c r="M1838">
        <f t="shared" si="379"/>
        <v>74500</v>
      </c>
      <c r="N1838">
        <f t="shared" si="380"/>
        <v>51.5</v>
      </c>
      <c r="O1838">
        <f t="shared" si="380"/>
        <v>17.600000000000001</v>
      </c>
      <c r="P1838">
        <f t="shared" si="380"/>
        <v>40800</v>
      </c>
      <c r="Q1838">
        <f t="shared" si="381"/>
        <v>78300</v>
      </c>
      <c r="R1838">
        <f t="shared" si="382"/>
        <v>52</v>
      </c>
      <c r="S1838">
        <f t="shared" si="382"/>
        <v>17.5</v>
      </c>
      <c r="T1838">
        <f t="shared" si="382"/>
        <v>40000</v>
      </c>
      <c r="U1838">
        <f t="shared" si="383"/>
        <v>82300</v>
      </c>
      <c r="V1838">
        <f t="shared" si="384"/>
        <v>48.7</v>
      </c>
      <c r="W1838">
        <f t="shared" si="384"/>
        <v>15.899999999999999</v>
      </c>
      <c r="X1838">
        <f t="shared" si="384"/>
        <v>43100</v>
      </c>
      <c r="Y1838">
        <f t="shared" si="385"/>
        <v>79200</v>
      </c>
      <c r="Z1838">
        <f t="shared" si="386"/>
        <v>54.5</v>
      </c>
      <c r="AA1838">
        <f t="shared" si="386"/>
        <v>18.100000000000001</v>
      </c>
      <c r="AB1838">
        <f t="shared" si="386"/>
        <v>44400</v>
      </c>
      <c r="AC1838">
        <f t="shared" si="387"/>
        <v>79900</v>
      </c>
      <c r="AD1838">
        <f t="shared" si="388"/>
        <v>55.5</v>
      </c>
      <c r="AE1838">
        <f t="shared" si="388"/>
        <v>18.5</v>
      </c>
      <c r="AF1838">
        <f t="shared" si="388"/>
        <v>38700</v>
      </c>
      <c r="AG1838">
        <f t="shared" si="389"/>
        <v>75800</v>
      </c>
      <c r="AH1838">
        <f t="shared" si="390"/>
        <v>51.1</v>
      </c>
      <c r="AI1838">
        <f t="shared" si="390"/>
        <v>16.899999999999999</v>
      </c>
      <c r="AJ1838">
        <f t="shared" si="390"/>
        <v>38800</v>
      </c>
      <c r="AK1838">
        <f t="shared" si="391"/>
        <v>73700</v>
      </c>
      <c r="AL1838">
        <f t="shared" si="392"/>
        <v>52.6</v>
      </c>
      <c r="AM1838">
        <f t="shared" si="392"/>
        <v>18.3</v>
      </c>
      <c r="AN1838">
        <f t="shared" si="392"/>
        <v>41800</v>
      </c>
      <c r="AO1838">
        <f t="shared" si="393"/>
        <v>79900</v>
      </c>
      <c r="AP1838">
        <f t="shared" si="394"/>
        <v>52.4</v>
      </c>
      <c r="AQ1838">
        <f t="shared" si="394"/>
        <v>18.600000000000001</v>
      </c>
      <c r="AR1838">
        <f t="shared" si="394"/>
        <v>36500</v>
      </c>
      <c r="AS1838">
        <f t="shared" si="395"/>
        <v>78400</v>
      </c>
      <c r="AT1838">
        <f t="shared" si="396"/>
        <v>46.6</v>
      </c>
      <c r="AU1838">
        <f t="shared" si="396"/>
        <v>16.899999999999999</v>
      </c>
      <c r="AV1838">
        <f t="shared" si="396"/>
        <v>43400</v>
      </c>
      <c r="AW1838">
        <f t="shared" si="397"/>
        <v>82000</v>
      </c>
      <c r="AX1838">
        <f t="shared" si="398"/>
        <v>52.9</v>
      </c>
      <c r="AY1838">
        <f t="shared" si="398"/>
        <v>17.7</v>
      </c>
      <c r="AZ1838">
        <f t="shared" si="398"/>
        <v>40800</v>
      </c>
      <c r="BA1838">
        <f t="shared" si="399"/>
        <v>77700</v>
      </c>
      <c r="BB1838">
        <f t="shared" si="400"/>
        <v>52.499999999999993</v>
      </c>
      <c r="BC1838">
        <f t="shared" si="400"/>
        <v>20.299999999999997</v>
      </c>
      <c r="BD1838">
        <f t="shared" si="400"/>
        <v>44900</v>
      </c>
      <c r="BE1838">
        <f t="shared" si="401"/>
        <v>77900</v>
      </c>
      <c r="BF1838">
        <f t="shared" si="402"/>
        <v>57.800000000000004</v>
      </c>
      <c r="BG1838">
        <f t="shared" si="402"/>
        <v>20.5</v>
      </c>
      <c r="BH1838">
        <f t="shared" si="402"/>
        <v>47500</v>
      </c>
      <c r="BI1838">
        <f t="shared" si="403"/>
        <v>82500</v>
      </c>
      <c r="BJ1838">
        <f t="shared" si="404"/>
        <v>57.499999999999993</v>
      </c>
      <c r="BK1838">
        <f t="shared" si="404"/>
        <v>18.399999999999999</v>
      </c>
      <c r="BL1838">
        <f t="shared" si="404"/>
        <v>43900</v>
      </c>
      <c r="BM1838">
        <f t="shared" si="405"/>
        <v>80000</v>
      </c>
      <c r="BN1838">
        <f t="shared" si="406"/>
        <v>54.9</v>
      </c>
      <c r="BO1838">
        <f t="shared" si="406"/>
        <v>19.399999999999999</v>
      </c>
      <c r="BP1838">
        <f t="shared" si="406"/>
        <v>35800</v>
      </c>
      <c r="BQ1838">
        <f t="shared" si="407"/>
        <v>74900</v>
      </c>
      <c r="BR1838">
        <f t="shared" si="408"/>
        <v>47.8</v>
      </c>
      <c r="BS1838">
        <f t="shared" si="408"/>
        <v>20.7</v>
      </c>
      <c r="BT1838">
        <f t="shared" si="408"/>
        <v>42900</v>
      </c>
      <c r="BU1838">
        <f t="shared" si="409"/>
        <v>72400</v>
      </c>
      <c r="BV1838">
        <f t="shared" si="410"/>
        <v>59.2</v>
      </c>
    </row>
    <row r="1839" spans="1:74" x14ac:dyDescent="0.3">
      <c r="A1839" t="s">
        <v>450</v>
      </c>
      <c r="B1839" t="str">
        <f>VLOOKUP(A1839,'class and classification'!$A$1:$B$338,2,FALSE)</f>
        <v>Predominantly Rural</v>
      </c>
      <c r="C1839" t="str">
        <f>VLOOKUP(A1839,'class and classification'!$A$1:$C$338,3,FALSE)</f>
        <v>SD</v>
      </c>
      <c r="D1839">
        <f t="shared" si="374"/>
        <v>31300</v>
      </c>
      <c r="E1839">
        <f t="shared" si="375"/>
        <v>66900</v>
      </c>
      <c r="F1839">
        <f t="shared" si="376"/>
        <v>46.9</v>
      </c>
      <c r="G1839">
        <f t="shared" si="376"/>
        <v>8.6999999999999993</v>
      </c>
      <c r="H1839">
        <f t="shared" si="376"/>
        <v>33700</v>
      </c>
      <c r="I1839">
        <f t="shared" si="377"/>
        <v>67100</v>
      </c>
      <c r="J1839">
        <f t="shared" si="378"/>
        <v>50.1</v>
      </c>
      <c r="K1839">
        <f t="shared" si="378"/>
        <v>9.6</v>
      </c>
      <c r="L1839">
        <f t="shared" si="378"/>
        <v>31600</v>
      </c>
      <c r="M1839">
        <f t="shared" si="379"/>
        <v>63600</v>
      </c>
      <c r="N1839">
        <f t="shared" si="380"/>
        <v>49.8</v>
      </c>
      <c r="O1839">
        <f t="shared" si="380"/>
        <v>19.100000000000001</v>
      </c>
      <c r="P1839">
        <f t="shared" si="380"/>
        <v>28600</v>
      </c>
      <c r="Q1839">
        <f t="shared" si="381"/>
        <v>66100</v>
      </c>
      <c r="R1839">
        <f t="shared" si="382"/>
        <v>43.300000000000004</v>
      </c>
      <c r="S1839">
        <f t="shared" si="382"/>
        <v>16.899999999999999</v>
      </c>
      <c r="T1839">
        <f t="shared" si="382"/>
        <v>34800</v>
      </c>
      <c r="U1839">
        <f t="shared" si="383"/>
        <v>67100</v>
      </c>
      <c r="V1839">
        <f t="shared" si="384"/>
        <v>52</v>
      </c>
      <c r="W1839">
        <f t="shared" si="384"/>
        <v>19</v>
      </c>
      <c r="X1839">
        <f t="shared" si="384"/>
        <v>33300</v>
      </c>
      <c r="Y1839">
        <f t="shared" si="385"/>
        <v>69200</v>
      </c>
      <c r="Z1839">
        <f t="shared" si="386"/>
        <v>48.099999999999994</v>
      </c>
      <c r="AA1839">
        <f t="shared" si="386"/>
        <v>17.7</v>
      </c>
      <c r="AB1839">
        <f t="shared" si="386"/>
        <v>39400</v>
      </c>
      <c r="AC1839">
        <f t="shared" si="387"/>
        <v>70200</v>
      </c>
      <c r="AD1839">
        <f t="shared" si="388"/>
        <v>56.1</v>
      </c>
      <c r="AE1839">
        <f t="shared" si="388"/>
        <v>19.7</v>
      </c>
      <c r="AF1839">
        <f t="shared" si="388"/>
        <v>37400</v>
      </c>
      <c r="AG1839">
        <f t="shared" si="389"/>
        <v>70100</v>
      </c>
      <c r="AH1839">
        <f t="shared" si="390"/>
        <v>53.3</v>
      </c>
      <c r="AI1839">
        <f t="shared" si="390"/>
        <v>19.5</v>
      </c>
      <c r="AJ1839">
        <f t="shared" si="390"/>
        <v>35300</v>
      </c>
      <c r="AK1839">
        <f t="shared" si="391"/>
        <v>68800</v>
      </c>
      <c r="AL1839">
        <f t="shared" si="392"/>
        <v>51.2</v>
      </c>
      <c r="AM1839">
        <f t="shared" si="392"/>
        <v>19.100000000000001</v>
      </c>
      <c r="AN1839">
        <f t="shared" si="392"/>
        <v>31200</v>
      </c>
      <c r="AO1839">
        <f t="shared" si="393"/>
        <v>66900</v>
      </c>
      <c r="AP1839">
        <f t="shared" si="394"/>
        <v>46.7</v>
      </c>
      <c r="AQ1839">
        <f t="shared" si="394"/>
        <v>18.600000000000001</v>
      </c>
      <c r="AR1839">
        <f t="shared" si="394"/>
        <v>35300</v>
      </c>
      <c r="AS1839">
        <f t="shared" si="395"/>
        <v>71900</v>
      </c>
      <c r="AT1839">
        <f t="shared" si="396"/>
        <v>49.099999999999994</v>
      </c>
      <c r="AU1839">
        <f t="shared" si="396"/>
        <v>18.5</v>
      </c>
      <c r="AV1839">
        <f t="shared" si="396"/>
        <v>36100</v>
      </c>
      <c r="AW1839">
        <f t="shared" si="397"/>
        <v>69400</v>
      </c>
      <c r="AX1839">
        <f t="shared" si="398"/>
        <v>51.900000000000006</v>
      </c>
      <c r="AY1839">
        <f t="shared" si="398"/>
        <v>19.899999999999999</v>
      </c>
      <c r="AZ1839">
        <f t="shared" si="398"/>
        <v>40200</v>
      </c>
      <c r="BA1839">
        <f t="shared" si="399"/>
        <v>71900</v>
      </c>
      <c r="BB1839">
        <f t="shared" si="400"/>
        <v>55.900000000000006</v>
      </c>
      <c r="BC1839">
        <f t="shared" si="400"/>
        <v>19.3</v>
      </c>
      <c r="BD1839">
        <f t="shared" si="400"/>
        <v>40500</v>
      </c>
      <c r="BE1839">
        <f t="shared" si="401"/>
        <v>77700</v>
      </c>
      <c r="BF1839">
        <f t="shared" si="402"/>
        <v>52</v>
      </c>
      <c r="BG1839">
        <f t="shared" si="402"/>
        <v>17.7</v>
      </c>
      <c r="BH1839">
        <f t="shared" si="402"/>
        <v>36100</v>
      </c>
      <c r="BI1839">
        <f t="shared" si="403"/>
        <v>71000</v>
      </c>
      <c r="BJ1839">
        <f t="shared" si="404"/>
        <v>50.699999999999996</v>
      </c>
      <c r="BK1839">
        <f t="shared" si="404"/>
        <v>17.8</v>
      </c>
      <c r="BL1839">
        <f t="shared" si="404"/>
        <v>38800</v>
      </c>
      <c r="BM1839">
        <f t="shared" si="405"/>
        <v>71600</v>
      </c>
      <c r="BN1839">
        <f t="shared" si="406"/>
        <v>54.2</v>
      </c>
      <c r="BO1839">
        <f t="shared" si="406"/>
        <v>18.599999999999998</v>
      </c>
      <c r="BP1839">
        <f t="shared" si="406"/>
        <v>43800</v>
      </c>
      <c r="BQ1839">
        <f t="shared" si="407"/>
        <v>74100</v>
      </c>
      <c r="BR1839">
        <f t="shared" si="408"/>
        <v>59.199999999999996</v>
      </c>
      <c r="BS1839">
        <f t="shared" si="408"/>
        <v>21.9</v>
      </c>
      <c r="BT1839">
        <f t="shared" si="408"/>
        <v>35700</v>
      </c>
      <c r="BU1839">
        <f t="shared" si="409"/>
        <v>70700</v>
      </c>
      <c r="BV1839">
        <f t="shared" si="410"/>
        <v>50.6</v>
      </c>
    </row>
    <row r="1841" spans="1:75" x14ac:dyDescent="0.3">
      <c r="A1841" t="s">
        <v>466</v>
      </c>
      <c r="B1841" t="s">
        <v>466</v>
      </c>
      <c r="D1841">
        <f>SUMIF($B$1507:$B$1839,$B1841,D$1507:D$1839)-SUMIFS(D$1507:D$1839,$B$1507:$B$1839,$B1841,$C$1507:$C$1839,"SC")</f>
        <v>2677800</v>
      </c>
      <c r="E1841">
        <f>SUMIF($B$1507:$B$1839,$B1841,E$1507:E$1839)-SUMIFS(E$1507:E$1839,$B$1507:$B$1839,$B1841,$C$1507:$C$1839,"SC")</f>
        <v>5081200</v>
      </c>
      <c r="F1841">
        <f>ROUND(100*D1841/E1841,1)</f>
        <v>52.7</v>
      </c>
      <c r="H1841">
        <f>SUMIF($B$1507:$B$1839,$B1841,H$1507:H$1839)-SUMIFS(H$1507:H$1839,$B$1507:$B$1839,$B1841,$C$1507:$C$1839,"SC")</f>
        <v>2714100</v>
      </c>
      <c r="I1841">
        <f>SUMIF($B$1507:$B$1839,$B1841,I$1507:I$1839)-SUMIFS(I$1507:I$1839,$B$1507:$B$1839,$B1841,$C$1507:$C$1839,"SC")</f>
        <v>5134900</v>
      </c>
      <c r="J1841">
        <f>ROUND(100*H1841/I1841,1)</f>
        <v>52.9</v>
      </c>
      <c r="L1841">
        <f>SUMIF($B$1507:$B$1839,$B1841,L$1507:L$1839)-SUMIFS(L$1507:L$1839,$B$1507:$B$1839,$B1841,$C$1507:$C$1839,"SC")</f>
        <v>2761800</v>
      </c>
      <c r="M1841">
        <f>SUMIF($B$1507:$B$1839,$B1841,M$1507:M$1839)-SUMIFS(M$1507:M$1839,$B$1507:$B$1839,$B1841,$C$1507:$C$1839,"SC")</f>
        <v>5160400</v>
      </c>
      <c r="N1841">
        <f>ROUND(100*L1841/M1841,1)</f>
        <v>53.5</v>
      </c>
      <c r="P1841">
        <f>SUMIF($B$1507:$B$1839,$B1841,P$1507:P$1839)-SUMIFS(P$1507:P$1839,$B$1507:$B$1839,$B1841,$C$1507:$C$1839,"SC")</f>
        <v>2813200</v>
      </c>
      <c r="Q1841">
        <f>SUMIF($B$1507:$B$1839,$B1841,Q$1507:Q$1839)-SUMIFS(Q$1507:Q$1839,$B$1507:$B$1839,$B1841,$C$1507:$C$1839,"SC")</f>
        <v>5209200</v>
      </c>
      <c r="R1841">
        <f>ROUND(100*P1841/Q1841,1)</f>
        <v>54</v>
      </c>
      <c r="T1841">
        <f>SUMIF($B$1507:$B$1839,$B1841,T$1507:T$1839)-SUMIFS(T$1507:T$1839,$B$1507:$B$1839,$B1841,$C$1507:$C$1839,"SC")</f>
        <v>2839700</v>
      </c>
      <c r="U1841">
        <f>SUMIF($B$1507:$B$1839,$B1841,U$1507:U$1839)-SUMIFS(U$1507:U$1839,$B$1507:$B$1839,$B1841,$C$1507:$C$1839,"SC")</f>
        <v>5251400</v>
      </c>
      <c r="V1841">
        <f>ROUND(100*T1841/U1841,1)</f>
        <v>54.1</v>
      </c>
      <c r="X1841">
        <f>SUMIF($B$1507:$B$1839,$B1841,X$1507:X$1839)-SUMIFS(X$1507:X$1839,$B$1507:$B$1839,$B1841,$C$1507:$C$1839,"SC")</f>
        <v>2812100</v>
      </c>
      <c r="Y1841">
        <f>SUMIF($B$1507:$B$1839,$B1841,Y$1507:Y$1839)-SUMIFS(Y$1507:Y$1839,$B$1507:$B$1839,$B1841,$C$1507:$C$1839,"SC")</f>
        <v>5166200</v>
      </c>
      <c r="Z1841">
        <f>ROUND(100*X1841/Y1841,1)</f>
        <v>54.4</v>
      </c>
      <c r="AB1841">
        <f>SUMIF($B$1507:$B$1839,$B1841,AB$1507:AB$1839)-SUMIFS(AB$1507:AB$1839,$B$1507:$B$1839,$B1841,$C$1507:$C$1839,"SC")</f>
        <v>2846100</v>
      </c>
      <c r="AC1841">
        <f>SUMIF($B$1507:$B$1839,$B1841,AC$1507:AC$1839)-SUMIFS(AC$1507:AC$1839,$B$1507:$B$1839,$B1841,$C$1507:$C$1839,"SC")</f>
        <v>5135600</v>
      </c>
      <c r="AD1841">
        <f>ROUND(100*AB1841/AC1841,1)</f>
        <v>55.4</v>
      </c>
      <c r="AF1841">
        <f>SUMIF($B$1507:$B$1839,$B1841,AF$1507:AF$1839)-SUMIFS(AF$1507:AF$1839,$B$1507:$B$1839,$B1841,$C$1507:$C$1839,"SC")</f>
        <v>2873600</v>
      </c>
      <c r="AG1841">
        <f>SUMIF($B$1507:$B$1839,$B1841,AG$1507:AG$1839)-SUMIFS(AG$1507:AG$1839,$B$1507:$B$1839,$B1841,$C$1507:$C$1839,"SC")</f>
        <v>5172100</v>
      </c>
      <c r="AH1841">
        <f>ROUND(100*AF1841/AG1841,1)</f>
        <v>55.6</v>
      </c>
      <c r="AJ1841">
        <f>SUMIF($B$1507:$B$1839,$B1841,AJ$1507:AJ$1839)-SUMIFS(AJ$1507:AJ$1839,$B$1507:$B$1839,$B1841,$C$1507:$C$1839,"SC")</f>
        <v>2863300</v>
      </c>
      <c r="AK1841">
        <f>SUMIF($B$1507:$B$1839,$B1841,AK$1507:AK$1839)-SUMIFS(AK$1507:AK$1839,$B$1507:$B$1839,$B1841,$C$1507:$C$1839,"SC")</f>
        <v>5166100</v>
      </c>
      <c r="AL1841">
        <f>ROUND(100*AJ1841/AK1841,1)</f>
        <v>55.4</v>
      </c>
      <c r="AN1841">
        <f>SUMIF($B$1507:$B$1839,$B1841,AN$1507:AN$1839)-SUMIFS(AN$1507:AN$1839,$B$1507:$B$1839,$B1841,$C$1507:$C$1839,"SC")</f>
        <v>2940100</v>
      </c>
      <c r="AO1841">
        <f>SUMIF($B$1507:$B$1839,$B1841,AO$1507:AO$1839)-SUMIFS(AO$1507:AO$1839,$B$1507:$B$1839,$B1841,$C$1507:$C$1839,"SC")</f>
        <v>5232600</v>
      </c>
      <c r="AP1841">
        <f>ROUND(100*AN1841/AO1841,1)</f>
        <v>56.2</v>
      </c>
      <c r="AR1841">
        <f>SUMIF($B$1507:$B$1839,$B1841,AR$1507:AR$1839)-SUMIFS(AR$1507:AR$1839,$B$1507:$B$1839,$B1841,$C$1507:$C$1839,"SC")</f>
        <v>2997400</v>
      </c>
      <c r="AS1841">
        <f>SUMIF($B$1507:$B$1839,$B1841,AS$1507:AS$1839)-SUMIFS(AS$1507:AS$1839,$B$1507:$B$1839,$B1841,$C$1507:$C$1839,"SC")</f>
        <v>5336700</v>
      </c>
      <c r="AT1841">
        <f>ROUND(100*AR1841/AS1841,1)</f>
        <v>56.2</v>
      </c>
      <c r="AV1841">
        <f>SUMIF($B$1507:$B$1839,$B1841,AV$1507:AV$1839)-SUMIFS(AV$1507:AV$1839,$B$1507:$B$1839,$B1841,$C$1507:$C$1839,"SC")</f>
        <v>3097800</v>
      </c>
      <c r="AW1841">
        <f>SUMIF($B$1507:$B$1839,$B1841,AW$1507:AW$1839)-SUMIFS(AW$1507:AW$1839,$B$1507:$B$1839,$B1841,$C$1507:$C$1839,"SC")</f>
        <v>5454000</v>
      </c>
      <c r="AX1841">
        <f>ROUND(100*AV1841/AW1841,1)</f>
        <v>56.8</v>
      </c>
      <c r="AZ1841">
        <f>SUMIF($B$1507:$B$1839,$B1841,AZ$1507:AZ$1839)-SUMIFS(AZ$1507:AZ$1839,$B$1507:$B$1839,$B1841,$C$1507:$C$1839,"SC")</f>
        <v>3077700</v>
      </c>
      <c r="BA1841">
        <f>SUMIF($B$1507:$B$1839,$B1841,BA$1507:BA$1839)-SUMIFS(BA$1507:BA$1839,$B$1507:$B$1839,$B1841,$C$1507:$C$1839,"SC")</f>
        <v>5437800</v>
      </c>
      <c r="BB1841">
        <f>ROUND(100*AZ1841/BA1841,1)</f>
        <v>56.6</v>
      </c>
      <c r="BD1841">
        <f>SUMIF($B$1507:$B$1839,$B1841,BD$1507:BD$1839)-SUMIFS(BD$1507:BD$1839,$B$1507:$B$1839,$B1841,$C$1507:$C$1839,"SC")</f>
        <v>3157900</v>
      </c>
      <c r="BE1841">
        <f>SUMIF($B$1507:$B$1839,$B1841,BE$1507:BE$1839)-SUMIFS(BE$1507:BE$1839,$B$1507:$B$1839,$B1841,$C$1507:$C$1839,"SC")</f>
        <v>5533900</v>
      </c>
      <c r="BF1841">
        <f>ROUND(100*BD1841/BE1841,1)</f>
        <v>57.1</v>
      </c>
      <c r="BH1841">
        <f>SUMIF($B$1507:$B$1839,$B1841,BH$1507:BH$1839)-SUMIFS(BH$1507:BH$1839,$B$1507:$B$1839,$B1841,$C$1507:$C$1839,"SC")</f>
        <v>3192200</v>
      </c>
      <c r="BI1841">
        <f>SUMIF($B$1507:$B$1839,$B1841,BI$1507:BI$1839)-SUMIFS(BI$1507:BI$1839,$B$1507:$B$1839,$B1841,$C$1507:$C$1839,"SC")</f>
        <v>5523800</v>
      </c>
      <c r="BJ1841">
        <f>ROUND(100*BH1841/BI1841,1)</f>
        <v>57.8</v>
      </c>
      <c r="BL1841">
        <f>SUMIF($B$1507:$B$1839,$B1841,BL$1507:BL$1839)-SUMIFS(BL$1507:BL$1839,$B$1507:$B$1839,$B1841,$C$1507:$C$1839,"SC")</f>
        <v>3275300</v>
      </c>
      <c r="BM1841">
        <f>SUMIF($B$1507:$B$1839,$B1841,BM$1507:BM$1839)-SUMIFS(BM$1507:BM$1839,$B$1507:$B$1839,$B1841,$C$1507:$C$1839,"SC")</f>
        <v>5573300</v>
      </c>
      <c r="BN1841">
        <f>ROUND(100*BL1841/BM1841,1)</f>
        <v>58.8</v>
      </c>
      <c r="BP1841">
        <f>SUMIF($B$1507:$B$1839,$B1841,BP$1507:BP$1839)-SUMIFS(BP$1507:BP$1839,$B$1507:$B$1839,$B1841,$C$1507:$C$1839,"SC")</f>
        <v>3206300</v>
      </c>
      <c r="BQ1841">
        <f>SUMIF($B$1507:$B$1839,$B1841,BQ$1507:BQ$1839)-SUMIFS(BQ$1507:BQ$1839,$B$1507:$B$1839,$B1841,$C$1507:$C$1839,"SC")</f>
        <v>5460900</v>
      </c>
      <c r="BR1841">
        <f>ROUND(100*BP1841/BQ1841,1)</f>
        <v>58.7</v>
      </c>
      <c r="BT1841">
        <f>SUMIF($B$1507:$B$1839,$B1841,BT$1507:BT$1839)-SUMIFS(BT$1507:BT$1839,$B$1507:$B$1839,$B1841,$C$1507:$C$1839,"SC")</f>
        <v>3126600</v>
      </c>
      <c r="BU1841">
        <f>SUMIF($B$1507:$B$1839,$B1841,BU$1507:BU$1839)-SUMIFS(BU$1507:BU$1839,$B$1507:$B$1839,$B1841,$C$1507:$C$1839,"SC")</f>
        <v>5357300</v>
      </c>
      <c r="BV1841">
        <f>ROUND(100*BT1841/BU1841,1)</f>
        <v>58.4</v>
      </c>
    </row>
    <row r="1842" spans="1:75" x14ac:dyDescent="0.3">
      <c r="F1842">
        <f>MIN(F1506:F1839)</f>
        <v>0</v>
      </c>
    </row>
    <row r="1843" spans="1:75" x14ac:dyDescent="0.3">
      <c r="A1843">
        <v>1</v>
      </c>
      <c r="B1843">
        <v>2</v>
      </c>
      <c r="C1843">
        <v>3</v>
      </c>
      <c r="D1843">
        <v>4</v>
      </c>
      <c r="E1843">
        <v>5</v>
      </c>
      <c r="F1843">
        <v>6</v>
      </c>
      <c r="G1843">
        <v>7</v>
      </c>
      <c r="H1843">
        <v>8</v>
      </c>
      <c r="I1843">
        <v>9</v>
      </c>
      <c r="J1843">
        <v>10</v>
      </c>
      <c r="K1843">
        <v>11</v>
      </c>
      <c r="L1843">
        <v>12</v>
      </c>
      <c r="M1843">
        <v>13</v>
      </c>
      <c r="N1843">
        <v>14</v>
      </c>
      <c r="O1843">
        <v>15</v>
      </c>
      <c r="P1843">
        <v>16</v>
      </c>
      <c r="Q1843">
        <v>17</v>
      </c>
      <c r="R1843">
        <v>18</v>
      </c>
      <c r="S1843">
        <v>19</v>
      </c>
      <c r="T1843">
        <v>20</v>
      </c>
      <c r="U1843">
        <v>21</v>
      </c>
      <c r="V1843">
        <v>22</v>
      </c>
      <c r="W1843">
        <v>23</v>
      </c>
      <c r="X1843">
        <v>24</v>
      </c>
      <c r="Y1843">
        <v>25</v>
      </c>
      <c r="Z1843">
        <v>26</v>
      </c>
      <c r="AA1843">
        <v>27</v>
      </c>
      <c r="AB1843">
        <v>28</v>
      </c>
      <c r="AC1843">
        <v>29</v>
      </c>
      <c r="AD1843">
        <v>30</v>
      </c>
      <c r="AE1843">
        <v>31</v>
      </c>
      <c r="AF1843">
        <v>32</v>
      </c>
      <c r="AG1843">
        <v>33</v>
      </c>
      <c r="AH1843">
        <v>34</v>
      </c>
      <c r="AI1843">
        <v>35</v>
      </c>
      <c r="AJ1843">
        <v>36</v>
      </c>
      <c r="AK1843">
        <v>37</v>
      </c>
      <c r="AL1843">
        <v>38</v>
      </c>
      <c r="AM1843">
        <v>39</v>
      </c>
      <c r="AN1843">
        <v>40</v>
      </c>
      <c r="AO1843">
        <v>41</v>
      </c>
      <c r="AP1843">
        <v>42</v>
      </c>
      <c r="AQ1843">
        <v>43</v>
      </c>
      <c r="AR1843">
        <v>44</v>
      </c>
      <c r="AS1843">
        <v>45</v>
      </c>
      <c r="AT1843">
        <v>46</v>
      </c>
      <c r="AU1843">
        <v>47</v>
      </c>
      <c r="AV1843">
        <v>48</v>
      </c>
      <c r="AW1843">
        <v>49</v>
      </c>
      <c r="AX1843">
        <v>50</v>
      </c>
      <c r="AY1843">
        <v>51</v>
      </c>
      <c r="AZ1843">
        <v>52</v>
      </c>
      <c r="BA1843">
        <v>53</v>
      </c>
      <c r="BB1843">
        <v>54</v>
      </c>
      <c r="BC1843">
        <v>55</v>
      </c>
      <c r="BD1843">
        <v>56</v>
      </c>
      <c r="BE1843">
        <v>57</v>
      </c>
      <c r="BF1843">
        <v>58</v>
      </c>
      <c r="BG1843">
        <v>59</v>
      </c>
      <c r="BH1843">
        <v>60</v>
      </c>
      <c r="BI1843">
        <v>61</v>
      </c>
      <c r="BJ1843">
        <v>62</v>
      </c>
      <c r="BK1843">
        <v>63</v>
      </c>
      <c r="BL1843">
        <v>64</v>
      </c>
      <c r="BM1843">
        <v>65</v>
      </c>
      <c r="BN1843">
        <v>66</v>
      </c>
      <c r="BO1843">
        <v>67</v>
      </c>
      <c r="BP1843">
        <v>68</v>
      </c>
      <c r="BQ1843">
        <v>69</v>
      </c>
      <c r="BR1843">
        <v>70</v>
      </c>
      <c r="BS1843">
        <v>71</v>
      </c>
      <c r="BT1843">
        <v>72</v>
      </c>
      <c r="BU1843">
        <v>73</v>
      </c>
      <c r="BV1843">
        <v>74</v>
      </c>
      <c r="BW1843">
        <v>75</v>
      </c>
    </row>
    <row r="1845" spans="1:75" x14ac:dyDescent="0.3">
      <c r="A1845" t="s">
        <v>66</v>
      </c>
      <c r="B1845">
        <v>49</v>
      </c>
      <c r="C1845">
        <f t="shared" ref="C1845:C1908" si="411">VLOOKUP($A1845,$A$1507:$BV$1839,73,FALSE)</f>
        <v>39600</v>
      </c>
      <c r="D1845" t="str">
        <f>IF(B1845=C1845,TRUE,"")</f>
        <v/>
      </c>
    </row>
    <row r="1846" spans="1:75" x14ac:dyDescent="0.3">
      <c r="A1846" t="s">
        <v>67</v>
      </c>
      <c r="B1846">
        <v>48.599999999999994</v>
      </c>
      <c r="C1846">
        <f t="shared" si="411"/>
        <v>58400</v>
      </c>
      <c r="D1846" t="str">
        <f t="shared" ref="D1846:D1909" si="412">IF(B1846=C1846,TRUE,"")</f>
        <v/>
      </c>
    </row>
    <row r="1847" spans="1:75" x14ac:dyDescent="0.3">
      <c r="A1847" t="s">
        <v>69</v>
      </c>
      <c r="B1847">
        <v>51</v>
      </c>
      <c r="C1847">
        <f t="shared" si="411"/>
        <v>54400</v>
      </c>
      <c r="D1847" t="str">
        <f t="shared" si="412"/>
        <v/>
      </c>
    </row>
    <row r="1848" spans="1:75" x14ac:dyDescent="0.3">
      <c r="A1848" t="s">
        <v>70</v>
      </c>
      <c r="B1848">
        <v>46.7</v>
      </c>
      <c r="C1848">
        <f t="shared" si="411"/>
        <v>87800</v>
      </c>
      <c r="D1848" t="str">
        <f t="shared" si="412"/>
        <v/>
      </c>
    </row>
    <row r="1849" spans="1:75" x14ac:dyDescent="0.3">
      <c r="A1849" t="s">
        <v>64</v>
      </c>
      <c r="B1849">
        <v>49.7</v>
      </c>
      <c r="C1849">
        <f t="shared" si="411"/>
        <v>49900</v>
      </c>
      <c r="D1849" t="str">
        <f t="shared" si="412"/>
        <v/>
      </c>
    </row>
    <row r="1850" spans="1:75" x14ac:dyDescent="0.3">
      <c r="A1850" t="s">
        <v>80</v>
      </c>
      <c r="B1850">
        <v>47.000000000000007</v>
      </c>
      <c r="C1850">
        <f t="shared" si="411"/>
        <v>61600</v>
      </c>
      <c r="D1850" t="str">
        <f t="shared" si="412"/>
        <v/>
      </c>
    </row>
    <row r="1851" spans="1:75" x14ac:dyDescent="0.3">
      <c r="A1851" t="s">
        <v>81</v>
      </c>
      <c r="B1851">
        <v>55.900000000000006</v>
      </c>
      <c r="C1851">
        <f t="shared" si="411"/>
        <v>105000</v>
      </c>
      <c r="D1851" t="str">
        <f t="shared" si="412"/>
        <v/>
      </c>
    </row>
    <row r="1852" spans="1:75" x14ac:dyDescent="0.3">
      <c r="A1852" t="s">
        <v>76</v>
      </c>
      <c r="B1852">
        <v>50.400000000000006</v>
      </c>
      <c r="C1852">
        <f t="shared" si="411"/>
        <v>62400</v>
      </c>
      <c r="D1852" t="str">
        <f t="shared" si="412"/>
        <v/>
      </c>
    </row>
    <row r="1853" spans="1:75" x14ac:dyDescent="0.3">
      <c r="A1853" t="s">
        <v>77</v>
      </c>
      <c r="B1853">
        <v>48.8</v>
      </c>
      <c r="C1853">
        <f t="shared" si="411"/>
        <v>59500</v>
      </c>
      <c r="D1853" t="str">
        <f t="shared" si="412"/>
        <v/>
      </c>
    </row>
    <row r="1854" spans="1:75" x14ac:dyDescent="0.3">
      <c r="A1854" t="s">
        <v>100</v>
      </c>
      <c r="B1854">
        <v>45.9</v>
      </c>
      <c r="C1854">
        <f t="shared" si="411"/>
        <v>123700</v>
      </c>
      <c r="D1854" t="str">
        <f t="shared" si="412"/>
        <v/>
      </c>
    </row>
    <row r="1855" spans="1:75" x14ac:dyDescent="0.3">
      <c r="A1855" t="s">
        <v>99</v>
      </c>
      <c r="B1855">
        <v>57.3</v>
      </c>
      <c r="C1855">
        <f t="shared" si="411"/>
        <v>153100</v>
      </c>
      <c r="D1855" t="str">
        <f t="shared" si="412"/>
        <v/>
      </c>
    </row>
    <row r="1856" spans="1:75" x14ac:dyDescent="0.3">
      <c r="A1856" t="s">
        <v>101</v>
      </c>
      <c r="B1856">
        <v>40.6</v>
      </c>
      <c r="C1856">
        <f t="shared" si="411"/>
        <v>69700</v>
      </c>
      <c r="D1856" t="str">
        <f t="shared" si="412"/>
        <v/>
      </c>
    </row>
    <row r="1857" spans="1:4" x14ac:dyDescent="0.3">
      <c r="A1857" t="s">
        <v>102</v>
      </c>
      <c r="B1857">
        <v>51.3</v>
      </c>
      <c r="C1857">
        <f t="shared" si="411"/>
        <v>76500</v>
      </c>
      <c r="D1857" t="str">
        <f t="shared" si="412"/>
        <v/>
      </c>
    </row>
    <row r="1858" spans="1:4" x14ac:dyDescent="0.3">
      <c r="A1858" t="s">
        <v>103</v>
      </c>
      <c r="B1858">
        <v>64.899999999999991</v>
      </c>
      <c r="C1858">
        <f t="shared" si="411"/>
        <v>112500</v>
      </c>
      <c r="D1858" t="str">
        <f t="shared" si="412"/>
        <v/>
      </c>
    </row>
    <row r="1859" spans="1:4" x14ac:dyDescent="0.3">
      <c r="A1859" t="s">
        <v>114</v>
      </c>
      <c r="B1859">
        <v>53.400000000000006</v>
      </c>
      <c r="C1859">
        <f t="shared" si="411"/>
        <v>120500</v>
      </c>
      <c r="D1859" t="str">
        <f t="shared" si="412"/>
        <v/>
      </c>
    </row>
    <row r="1860" spans="1:4" x14ac:dyDescent="0.3">
      <c r="A1860" t="s">
        <v>115</v>
      </c>
      <c r="B1860">
        <v>48.8</v>
      </c>
      <c r="C1860">
        <f t="shared" si="411"/>
        <v>152800</v>
      </c>
      <c r="D1860" t="str">
        <f t="shared" si="412"/>
        <v/>
      </c>
    </row>
    <row r="1861" spans="1:4" x14ac:dyDescent="0.3">
      <c r="A1861" t="s">
        <v>117</v>
      </c>
      <c r="B1861">
        <v>68.400000000000006</v>
      </c>
      <c r="C1861">
        <f t="shared" si="411"/>
        <v>15900</v>
      </c>
      <c r="D1861" t="str">
        <f t="shared" si="412"/>
        <v/>
      </c>
    </row>
    <row r="1862" spans="1:4" x14ac:dyDescent="0.3">
      <c r="A1862" t="s">
        <v>116</v>
      </c>
      <c r="B1862">
        <v>51.599999999999994</v>
      </c>
      <c r="C1862">
        <f t="shared" si="411"/>
        <v>163400</v>
      </c>
      <c r="D1862" t="str">
        <f t="shared" si="412"/>
        <v/>
      </c>
    </row>
    <row r="1863" spans="1:4" x14ac:dyDescent="0.3">
      <c r="A1863" t="s">
        <v>124</v>
      </c>
      <c r="B1863">
        <v>55.8</v>
      </c>
      <c r="C1863">
        <f t="shared" si="411"/>
        <v>92800</v>
      </c>
      <c r="D1863" t="str">
        <f t="shared" si="412"/>
        <v/>
      </c>
    </row>
    <row r="1864" spans="1:4" x14ac:dyDescent="0.3">
      <c r="A1864" t="s">
        <v>127</v>
      </c>
      <c r="B1864">
        <v>52.800000000000004</v>
      </c>
      <c r="C1864">
        <f t="shared" si="411"/>
        <v>83100</v>
      </c>
      <c r="D1864" t="str">
        <f t="shared" si="412"/>
        <v/>
      </c>
    </row>
    <row r="1865" spans="1:4" x14ac:dyDescent="0.3">
      <c r="A1865" t="s">
        <v>126</v>
      </c>
      <c r="B1865">
        <v>44.900000000000006</v>
      </c>
      <c r="C1865">
        <f t="shared" si="411"/>
        <v>124200</v>
      </c>
      <c r="D1865" t="str">
        <f t="shared" si="412"/>
        <v/>
      </c>
    </row>
    <row r="1866" spans="1:4" x14ac:dyDescent="0.3">
      <c r="A1866" t="s">
        <v>201</v>
      </c>
      <c r="B1866">
        <v>64.900000000000006</v>
      </c>
      <c r="C1866">
        <f t="shared" si="411"/>
        <v>97800</v>
      </c>
      <c r="D1866" t="str">
        <f t="shared" si="412"/>
        <v/>
      </c>
    </row>
    <row r="1867" spans="1:4" x14ac:dyDescent="0.3">
      <c r="A1867" t="s">
        <v>202</v>
      </c>
      <c r="B1867">
        <v>62.900000000000006</v>
      </c>
      <c r="C1867">
        <f t="shared" si="411"/>
        <v>255100</v>
      </c>
      <c r="D1867" t="str">
        <f t="shared" si="412"/>
        <v/>
      </c>
    </row>
    <row r="1868" spans="1:4" x14ac:dyDescent="0.3">
      <c r="A1868" t="s">
        <v>205</v>
      </c>
      <c r="B1868">
        <v>61.500000000000007</v>
      </c>
      <c r="C1868">
        <f t="shared" si="411"/>
        <v>107100</v>
      </c>
      <c r="D1868" t="str">
        <f t="shared" si="412"/>
        <v/>
      </c>
    </row>
    <row r="1869" spans="1:4" x14ac:dyDescent="0.3">
      <c r="A1869" t="s">
        <v>208</v>
      </c>
      <c r="B1869">
        <v>60.2</v>
      </c>
      <c r="C1869">
        <f t="shared" si="411"/>
        <v>150600</v>
      </c>
      <c r="D1869" t="str">
        <f t="shared" si="412"/>
        <v/>
      </c>
    </row>
    <row r="1870" spans="1:4" x14ac:dyDescent="0.3">
      <c r="A1870" t="s">
        <v>206</v>
      </c>
      <c r="B1870">
        <v>56.2</v>
      </c>
      <c r="C1870">
        <f t="shared" si="411"/>
        <v>126600</v>
      </c>
      <c r="D1870" t="str">
        <f t="shared" si="412"/>
        <v/>
      </c>
    </row>
    <row r="1871" spans="1:4" x14ac:dyDescent="0.3">
      <c r="A1871" t="s">
        <v>210</v>
      </c>
      <c r="B1871">
        <v>47.900000000000006</v>
      </c>
      <c r="C1871">
        <f t="shared" si="411"/>
        <v>58300</v>
      </c>
      <c r="D1871" t="str">
        <f t="shared" si="412"/>
        <v/>
      </c>
    </row>
    <row r="1872" spans="1:4" x14ac:dyDescent="0.3">
      <c r="A1872" t="s">
        <v>209</v>
      </c>
      <c r="B1872">
        <v>54.800000000000004</v>
      </c>
      <c r="C1872">
        <f t="shared" si="411"/>
        <v>108200</v>
      </c>
      <c r="D1872" t="str">
        <f t="shared" si="412"/>
        <v/>
      </c>
    </row>
    <row r="1873" spans="1:4" x14ac:dyDescent="0.3">
      <c r="A1873" t="s">
        <v>141</v>
      </c>
      <c r="B1873">
        <v>49.500000000000007</v>
      </c>
      <c r="C1873">
        <f t="shared" si="411"/>
        <v>96900</v>
      </c>
      <c r="D1873" t="str">
        <f t="shared" si="412"/>
        <v/>
      </c>
    </row>
    <row r="1874" spans="1:4" x14ac:dyDescent="0.3">
      <c r="A1874" t="s">
        <v>140</v>
      </c>
      <c r="B1874">
        <v>49.400000000000006</v>
      </c>
      <c r="C1874">
        <f t="shared" si="411"/>
        <v>100200</v>
      </c>
      <c r="D1874" t="str">
        <f t="shared" si="412"/>
        <v/>
      </c>
    </row>
    <row r="1875" spans="1:4" x14ac:dyDescent="0.3">
      <c r="A1875" t="s">
        <v>142</v>
      </c>
      <c r="B1875">
        <v>53.199999999999996</v>
      </c>
      <c r="C1875">
        <f t="shared" si="411"/>
        <v>91600</v>
      </c>
      <c r="D1875" t="str">
        <f t="shared" si="412"/>
        <v/>
      </c>
    </row>
    <row r="1876" spans="1:4" x14ac:dyDescent="0.3">
      <c r="A1876" t="s">
        <v>143</v>
      </c>
      <c r="B1876">
        <v>45.9</v>
      </c>
      <c r="C1876">
        <f t="shared" si="411"/>
        <v>87200</v>
      </c>
      <c r="D1876" t="str">
        <f t="shared" si="412"/>
        <v/>
      </c>
    </row>
    <row r="1877" spans="1:4" x14ac:dyDescent="0.3">
      <c r="A1877" t="s">
        <v>185</v>
      </c>
      <c r="B1877">
        <v>52.5</v>
      </c>
      <c r="C1877">
        <f t="shared" si="411"/>
        <v>142200</v>
      </c>
      <c r="D1877" t="str">
        <f t="shared" si="412"/>
        <v/>
      </c>
    </row>
    <row r="1878" spans="1:4" x14ac:dyDescent="0.3">
      <c r="A1878" t="s">
        <v>182</v>
      </c>
      <c r="B1878">
        <v>60.800000000000004</v>
      </c>
      <c r="C1878">
        <f t="shared" si="411"/>
        <v>61500</v>
      </c>
      <c r="D1878" t="str">
        <f t="shared" si="412"/>
        <v/>
      </c>
    </row>
    <row r="1879" spans="1:4" x14ac:dyDescent="0.3">
      <c r="A1879" t="s">
        <v>191</v>
      </c>
      <c r="B1879">
        <v>67</v>
      </c>
      <c r="C1879">
        <f t="shared" si="411"/>
        <v>84100</v>
      </c>
      <c r="D1879" t="str">
        <f t="shared" si="412"/>
        <v/>
      </c>
    </row>
    <row r="1880" spans="1:4" x14ac:dyDescent="0.3">
      <c r="A1880" t="s">
        <v>188</v>
      </c>
      <c r="B1880">
        <v>66</v>
      </c>
      <c r="C1880">
        <f t="shared" si="411"/>
        <v>91300</v>
      </c>
      <c r="D1880" t="str">
        <f t="shared" si="412"/>
        <v/>
      </c>
    </row>
    <row r="1881" spans="1:4" x14ac:dyDescent="0.3">
      <c r="A1881" t="s">
        <v>189</v>
      </c>
      <c r="B1881">
        <v>45.9</v>
      </c>
      <c r="C1881">
        <f t="shared" si="411"/>
        <v>68600</v>
      </c>
      <c r="D1881" t="str">
        <f t="shared" si="412"/>
        <v/>
      </c>
    </row>
    <row r="1882" spans="1:4" x14ac:dyDescent="0.3">
      <c r="A1882" t="s">
        <v>192</v>
      </c>
      <c r="B1882">
        <v>72.400000000000006</v>
      </c>
      <c r="C1882">
        <f t="shared" si="411"/>
        <v>75900</v>
      </c>
      <c r="D1882" t="str">
        <f t="shared" si="412"/>
        <v/>
      </c>
    </row>
    <row r="1883" spans="1:4" x14ac:dyDescent="0.3">
      <c r="A1883" t="s">
        <v>193</v>
      </c>
      <c r="B1883">
        <v>72.2</v>
      </c>
      <c r="C1883">
        <f t="shared" si="411"/>
        <v>85300</v>
      </c>
      <c r="D1883" t="str">
        <f t="shared" si="412"/>
        <v/>
      </c>
    </row>
    <row r="1884" spans="1:4" x14ac:dyDescent="0.3">
      <c r="A1884" t="s">
        <v>186</v>
      </c>
      <c r="B1884">
        <v>59.099999999999994</v>
      </c>
      <c r="C1884">
        <f t="shared" si="411"/>
        <v>144100</v>
      </c>
      <c r="D1884" t="str">
        <f t="shared" si="412"/>
        <v/>
      </c>
    </row>
    <row r="1885" spans="1:4" x14ac:dyDescent="0.3">
      <c r="A1885" t="s">
        <v>183</v>
      </c>
      <c r="B1885">
        <v>65.3</v>
      </c>
      <c r="C1885">
        <f t="shared" si="411"/>
        <v>163700</v>
      </c>
      <c r="D1885" t="str">
        <f t="shared" si="412"/>
        <v/>
      </c>
    </row>
    <row r="1886" spans="1:4" x14ac:dyDescent="0.3">
      <c r="A1886" t="s">
        <v>187</v>
      </c>
      <c r="B1886">
        <v>60.5</v>
      </c>
      <c r="C1886">
        <f t="shared" si="411"/>
        <v>111100</v>
      </c>
      <c r="D1886" t="str">
        <f t="shared" si="412"/>
        <v/>
      </c>
    </row>
    <row r="1887" spans="1:4" x14ac:dyDescent="0.3">
      <c r="A1887" t="s">
        <v>190</v>
      </c>
      <c r="B1887">
        <v>55.1</v>
      </c>
      <c r="C1887">
        <f t="shared" si="411"/>
        <v>132000</v>
      </c>
      <c r="D1887" t="str">
        <f t="shared" si="412"/>
        <v/>
      </c>
    </row>
    <row r="1888" spans="1:4" x14ac:dyDescent="0.3">
      <c r="A1888" t="s">
        <v>184</v>
      </c>
      <c r="B1888">
        <v>53.2</v>
      </c>
      <c r="C1888">
        <f t="shared" si="411"/>
        <v>54800</v>
      </c>
      <c r="D1888" t="str">
        <f t="shared" si="412"/>
        <v/>
      </c>
    </row>
    <row r="1889" spans="1:4" x14ac:dyDescent="0.3">
      <c r="A1889" t="s">
        <v>65</v>
      </c>
      <c r="B1889">
        <v>52.5</v>
      </c>
      <c r="C1889">
        <f t="shared" si="411"/>
        <v>237900</v>
      </c>
      <c r="D1889" t="str">
        <f t="shared" si="412"/>
        <v/>
      </c>
    </row>
    <row r="1890" spans="1:4" x14ac:dyDescent="0.3">
      <c r="A1890" t="s">
        <v>78</v>
      </c>
      <c r="B1890">
        <v>63.900000000000006</v>
      </c>
      <c r="C1890">
        <f t="shared" si="411"/>
        <v>168800</v>
      </c>
      <c r="D1890" t="str">
        <f t="shared" si="412"/>
        <v/>
      </c>
    </row>
    <row r="1891" spans="1:4" x14ac:dyDescent="0.3">
      <c r="A1891" t="s">
        <v>79</v>
      </c>
      <c r="B1891">
        <v>62.400000000000006</v>
      </c>
      <c r="C1891">
        <f t="shared" si="411"/>
        <v>159600</v>
      </c>
      <c r="D1891" t="str">
        <f t="shared" si="412"/>
        <v/>
      </c>
    </row>
    <row r="1892" spans="1:4" x14ac:dyDescent="0.3">
      <c r="A1892" t="s">
        <v>125</v>
      </c>
      <c r="B1892">
        <v>60.6</v>
      </c>
      <c r="C1892">
        <f t="shared" si="411"/>
        <v>142000</v>
      </c>
      <c r="D1892" t="str">
        <f t="shared" si="412"/>
        <v/>
      </c>
    </row>
    <row r="1893" spans="1:4" x14ac:dyDescent="0.3">
      <c r="A1893" t="s">
        <v>203</v>
      </c>
      <c r="B1893">
        <v>54.599999999999994</v>
      </c>
      <c r="C1893">
        <f t="shared" si="411"/>
        <v>253800</v>
      </c>
      <c r="D1893" t="str">
        <f t="shared" si="412"/>
        <v/>
      </c>
    </row>
    <row r="1894" spans="1:4" x14ac:dyDescent="0.3">
      <c r="A1894" t="s">
        <v>204</v>
      </c>
      <c r="B1894">
        <v>0</v>
      </c>
      <c r="C1894">
        <f t="shared" si="411"/>
        <v>0</v>
      </c>
      <c r="D1894" t="b">
        <f t="shared" si="412"/>
        <v>1</v>
      </c>
    </row>
    <row r="1895" spans="1:4" x14ac:dyDescent="0.3">
      <c r="A1895" t="s">
        <v>211</v>
      </c>
      <c r="B1895">
        <v>60.7</v>
      </c>
      <c r="C1895">
        <f t="shared" si="411"/>
        <v>252400</v>
      </c>
      <c r="D1895" t="str">
        <f t="shared" si="412"/>
        <v/>
      </c>
    </row>
    <row r="1896" spans="1:4" x14ac:dyDescent="0.3">
      <c r="A1896" t="s">
        <v>138</v>
      </c>
      <c r="B1896">
        <v>64.399999999999991</v>
      </c>
      <c r="C1896">
        <f t="shared" si="411"/>
        <v>80000</v>
      </c>
      <c r="D1896" t="str">
        <f t="shared" si="412"/>
        <v/>
      </c>
    </row>
    <row r="1897" spans="1:4" x14ac:dyDescent="0.3">
      <c r="A1897" t="s">
        <v>139</v>
      </c>
      <c r="B1897">
        <v>64</v>
      </c>
      <c r="C1897">
        <f t="shared" si="411"/>
        <v>151600</v>
      </c>
      <c r="D1897" t="str">
        <f t="shared" si="412"/>
        <v/>
      </c>
    </row>
    <row r="1898" spans="1:4" x14ac:dyDescent="0.3">
      <c r="A1898" t="s">
        <v>68</v>
      </c>
      <c r="B1898">
        <v>53.199999999999996</v>
      </c>
      <c r="C1898">
        <f t="shared" si="411"/>
        <v>133900</v>
      </c>
      <c r="D1898" t="str">
        <f t="shared" si="412"/>
        <v/>
      </c>
    </row>
    <row r="1899" spans="1:4" x14ac:dyDescent="0.3">
      <c r="A1899" t="s">
        <v>207</v>
      </c>
      <c r="B1899">
        <v>60</v>
      </c>
      <c r="C1899">
        <f t="shared" si="411"/>
        <v>193500</v>
      </c>
      <c r="D1899" t="str">
        <f t="shared" si="412"/>
        <v/>
      </c>
    </row>
    <row r="1900" spans="1:4" x14ac:dyDescent="0.3">
      <c r="A1900" t="s">
        <v>1625</v>
      </c>
      <c r="B1900">
        <v>59.3</v>
      </c>
      <c r="C1900">
        <f t="shared" si="411"/>
        <v>164200</v>
      </c>
      <c r="D1900" t="str">
        <f t="shared" si="412"/>
        <v/>
      </c>
    </row>
    <row r="1901" spans="1:4" x14ac:dyDescent="0.3">
      <c r="A1901" t="s">
        <v>1626</v>
      </c>
      <c r="B1901">
        <v>69.300000000000011</v>
      </c>
      <c r="C1901">
        <f t="shared" si="411"/>
        <v>269800</v>
      </c>
      <c r="D1901" t="str">
        <f t="shared" si="412"/>
        <v/>
      </c>
    </row>
    <row r="1902" spans="1:4" x14ac:dyDescent="0.3">
      <c r="A1902" t="s">
        <v>122</v>
      </c>
      <c r="B1902">
        <v>50.399999999999991</v>
      </c>
      <c r="C1902">
        <f t="shared" si="411"/>
        <v>171200</v>
      </c>
      <c r="D1902" t="str">
        <f t="shared" si="412"/>
        <v/>
      </c>
    </row>
    <row r="1903" spans="1:4" x14ac:dyDescent="0.3">
      <c r="A1903" t="s">
        <v>123</v>
      </c>
      <c r="B1903">
        <v>53.900000000000006</v>
      </c>
      <c r="C1903">
        <f t="shared" si="411"/>
        <v>194700</v>
      </c>
      <c r="D1903" t="str">
        <f t="shared" si="412"/>
        <v/>
      </c>
    </row>
    <row r="1904" spans="1:4" x14ac:dyDescent="0.3">
      <c r="A1904" t="s">
        <v>343</v>
      </c>
      <c r="B1904">
        <v>72.5</v>
      </c>
      <c r="C1904">
        <f t="shared" si="411"/>
        <v>70800</v>
      </c>
      <c r="D1904" t="str">
        <f t="shared" si="412"/>
        <v/>
      </c>
    </row>
    <row r="1905" spans="1:4" x14ac:dyDescent="0.3">
      <c r="A1905" t="s">
        <v>344</v>
      </c>
      <c r="B1905">
        <v>62.900000000000006</v>
      </c>
      <c r="C1905">
        <f t="shared" si="411"/>
        <v>46500</v>
      </c>
      <c r="D1905" t="str">
        <f t="shared" si="412"/>
        <v/>
      </c>
    </row>
    <row r="1906" spans="1:4" x14ac:dyDescent="0.3">
      <c r="A1906" t="s">
        <v>345</v>
      </c>
      <c r="B1906">
        <v>49.4</v>
      </c>
      <c r="C1906">
        <f t="shared" si="411"/>
        <v>47100</v>
      </c>
      <c r="D1906" t="str">
        <f t="shared" si="412"/>
        <v/>
      </c>
    </row>
    <row r="1907" spans="1:4" x14ac:dyDescent="0.3">
      <c r="A1907" t="s">
        <v>346</v>
      </c>
      <c r="B1907">
        <v>57.4</v>
      </c>
      <c r="C1907">
        <f t="shared" si="411"/>
        <v>87000</v>
      </c>
      <c r="D1907" t="str">
        <f t="shared" si="412"/>
        <v/>
      </c>
    </row>
    <row r="1908" spans="1:4" x14ac:dyDescent="0.3">
      <c r="A1908" t="s">
        <v>347</v>
      </c>
      <c r="B1908">
        <v>70.2</v>
      </c>
      <c r="C1908">
        <f t="shared" si="411"/>
        <v>80000</v>
      </c>
      <c r="D1908" t="str">
        <f t="shared" si="412"/>
        <v/>
      </c>
    </row>
    <row r="1909" spans="1:4" x14ac:dyDescent="0.3">
      <c r="A1909" t="s">
        <v>270</v>
      </c>
      <c r="B1909">
        <v>54.499999999999993</v>
      </c>
      <c r="C1909">
        <f t="shared" ref="C1909:C1972" si="413">VLOOKUP($A1909,$A$1507:$BV$1839,73,FALSE)</f>
        <v>44100</v>
      </c>
      <c r="D1909" t="str">
        <f t="shared" si="412"/>
        <v/>
      </c>
    </row>
    <row r="1910" spans="1:4" x14ac:dyDescent="0.3">
      <c r="A1910" t="s">
        <v>271</v>
      </c>
      <c r="B1910">
        <v>39.099999999999994</v>
      </c>
      <c r="C1910">
        <f t="shared" si="413"/>
        <v>26100</v>
      </c>
      <c r="D1910" t="str">
        <f t="shared" ref="D1910:D1973" si="414">IF(B1910=C1910,TRUE,"")</f>
        <v/>
      </c>
    </row>
    <row r="1911" spans="1:4" x14ac:dyDescent="0.3">
      <c r="A1911" t="s">
        <v>272</v>
      </c>
      <c r="B1911">
        <v>48.9</v>
      </c>
      <c r="C1911">
        <f t="shared" si="413"/>
        <v>56100</v>
      </c>
      <c r="D1911" t="str">
        <f t="shared" si="414"/>
        <v/>
      </c>
    </row>
    <row r="1912" spans="1:4" x14ac:dyDescent="0.3">
      <c r="A1912" t="s">
        <v>273</v>
      </c>
      <c r="B1912">
        <v>56.199999999999996</v>
      </c>
      <c r="C1912">
        <f t="shared" si="413"/>
        <v>30000</v>
      </c>
      <c r="D1912" t="str">
        <f t="shared" si="414"/>
        <v/>
      </c>
    </row>
    <row r="1913" spans="1:4" x14ac:dyDescent="0.3">
      <c r="A1913" t="s">
        <v>274</v>
      </c>
      <c r="B1913">
        <v>55.900000000000006</v>
      </c>
      <c r="C1913">
        <f t="shared" si="413"/>
        <v>22900</v>
      </c>
      <c r="D1913" t="str">
        <f t="shared" si="414"/>
        <v/>
      </c>
    </row>
    <row r="1914" spans="1:4" x14ac:dyDescent="0.3">
      <c r="A1914" t="s">
        <v>275</v>
      </c>
      <c r="B1914">
        <v>55.399999999999991</v>
      </c>
      <c r="C1914">
        <f t="shared" si="413"/>
        <v>48200</v>
      </c>
      <c r="D1914" t="str">
        <f t="shared" si="414"/>
        <v/>
      </c>
    </row>
    <row r="1915" spans="1:4" x14ac:dyDescent="0.3">
      <c r="A1915" t="s">
        <v>295</v>
      </c>
      <c r="B1915">
        <v>54.2</v>
      </c>
      <c r="C1915">
        <f t="shared" si="413"/>
        <v>60600</v>
      </c>
      <c r="D1915" t="str">
        <f t="shared" si="414"/>
        <v/>
      </c>
    </row>
    <row r="1916" spans="1:4" x14ac:dyDescent="0.3">
      <c r="A1916" t="s">
        <v>296</v>
      </c>
      <c r="B1916">
        <v>51.2</v>
      </c>
      <c r="C1916">
        <f t="shared" si="413"/>
        <v>38800</v>
      </c>
      <c r="D1916" t="str">
        <f t="shared" si="414"/>
        <v/>
      </c>
    </row>
    <row r="1917" spans="1:4" x14ac:dyDescent="0.3">
      <c r="A1917" t="s">
        <v>297</v>
      </c>
      <c r="B1917">
        <v>52.8</v>
      </c>
      <c r="C1917">
        <f t="shared" si="413"/>
        <v>48700</v>
      </c>
      <c r="D1917" t="str">
        <f t="shared" si="414"/>
        <v/>
      </c>
    </row>
    <row r="1918" spans="1:4" x14ac:dyDescent="0.3">
      <c r="A1918" t="s">
        <v>298</v>
      </c>
      <c r="B1918">
        <v>55.7</v>
      </c>
      <c r="C1918">
        <f t="shared" si="413"/>
        <v>29300</v>
      </c>
      <c r="D1918" t="str">
        <f t="shared" si="414"/>
        <v/>
      </c>
    </row>
    <row r="1919" spans="1:4" x14ac:dyDescent="0.3">
      <c r="A1919" t="s">
        <v>299</v>
      </c>
      <c r="B1919">
        <v>63.4</v>
      </c>
      <c r="C1919">
        <f t="shared" si="413"/>
        <v>55500</v>
      </c>
      <c r="D1919" t="str">
        <f t="shared" si="414"/>
        <v/>
      </c>
    </row>
    <row r="1920" spans="1:4" x14ac:dyDescent="0.3">
      <c r="A1920" t="s">
        <v>300</v>
      </c>
      <c r="B1920">
        <v>54.999999999999993</v>
      </c>
      <c r="C1920">
        <f t="shared" si="413"/>
        <v>44500</v>
      </c>
      <c r="D1920" t="str">
        <f t="shared" si="414"/>
        <v/>
      </c>
    </row>
    <row r="1921" spans="1:4" x14ac:dyDescent="0.3">
      <c r="A1921" t="s">
        <v>301</v>
      </c>
      <c r="B1921">
        <v>46</v>
      </c>
      <c r="C1921">
        <f t="shared" si="413"/>
        <v>52300</v>
      </c>
      <c r="D1921" t="str">
        <f t="shared" si="414"/>
        <v/>
      </c>
    </row>
    <row r="1922" spans="1:4" x14ac:dyDescent="0.3">
      <c r="A1922" t="s">
        <v>302</v>
      </c>
      <c r="B1922">
        <v>56.8</v>
      </c>
      <c r="C1922">
        <f t="shared" si="413"/>
        <v>51700</v>
      </c>
      <c r="D1922" t="str">
        <f t="shared" si="414"/>
        <v/>
      </c>
    </row>
    <row r="1923" spans="1:4" x14ac:dyDescent="0.3">
      <c r="A1923" t="s">
        <v>433</v>
      </c>
      <c r="B1923">
        <v>55.300000000000004</v>
      </c>
      <c r="C1923">
        <f t="shared" si="413"/>
        <v>60100</v>
      </c>
      <c r="D1923" t="str">
        <f t="shared" si="414"/>
        <v/>
      </c>
    </row>
    <row r="1924" spans="1:4" x14ac:dyDescent="0.3">
      <c r="A1924" t="s">
        <v>434</v>
      </c>
      <c r="B1924">
        <v>58.899999999999991</v>
      </c>
      <c r="C1924">
        <f t="shared" si="413"/>
        <v>71500</v>
      </c>
      <c r="D1924" t="str">
        <f t="shared" si="414"/>
        <v/>
      </c>
    </row>
    <row r="1925" spans="1:4" x14ac:dyDescent="0.3">
      <c r="A1925" t="s">
        <v>435</v>
      </c>
      <c r="B1925">
        <v>60.3</v>
      </c>
      <c r="C1925">
        <f t="shared" si="413"/>
        <v>37900</v>
      </c>
      <c r="D1925" t="str">
        <f t="shared" si="414"/>
        <v/>
      </c>
    </row>
    <row r="1926" spans="1:4" x14ac:dyDescent="0.3">
      <c r="A1926" t="s">
        <v>436</v>
      </c>
      <c r="B1926">
        <v>46.900000000000006</v>
      </c>
      <c r="C1926">
        <f t="shared" si="413"/>
        <v>47400</v>
      </c>
      <c r="D1926" t="str">
        <f t="shared" si="414"/>
        <v/>
      </c>
    </row>
    <row r="1927" spans="1:4" x14ac:dyDescent="0.3">
      <c r="A1927" t="s">
        <v>437</v>
      </c>
      <c r="B1927">
        <v>63.5</v>
      </c>
      <c r="C1927">
        <f t="shared" si="413"/>
        <v>38900</v>
      </c>
      <c r="D1927" t="str">
        <f t="shared" si="414"/>
        <v/>
      </c>
    </row>
    <row r="1928" spans="1:4" x14ac:dyDescent="0.3">
      <c r="A1928" t="s">
        <v>438</v>
      </c>
      <c r="B1928">
        <v>62.9</v>
      </c>
      <c r="C1928">
        <f t="shared" si="413"/>
        <v>59100</v>
      </c>
      <c r="D1928" t="str">
        <f t="shared" si="414"/>
        <v/>
      </c>
    </row>
    <row r="1929" spans="1:4" x14ac:dyDescent="0.3">
      <c r="A1929" t="s">
        <v>439</v>
      </c>
      <c r="B1929">
        <v>50</v>
      </c>
      <c r="C1929">
        <f t="shared" si="413"/>
        <v>32900</v>
      </c>
      <c r="D1929" t="str">
        <f t="shared" si="414"/>
        <v/>
      </c>
    </row>
    <row r="1930" spans="1:4" x14ac:dyDescent="0.3">
      <c r="A1930" t="s">
        <v>440</v>
      </c>
      <c r="B1930">
        <v>67.400000000000006</v>
      </c>
      <c r="C1930">
        <f t="shared" si="413"/>
        <v>21600</v>
      </c>
      <c r="D1930" t="str">
        <f t="shared" si="414"/>
        <v/>
      </c>
    </row>
    <row r="1931" spans="1:4" x14ac:dyDescent="0.3">
      <c r="A1931" t="s">
        <v>382</v>
      </c>
      <c r="B1931">
        <v>63</v>
      </c>
      <c r="C1931">
        <f t="shared" si="413"/>
        <v>46400</v>
      </c>
      <c r="D1931" t="str">
        <f t="shared" si="414"/>
        <v/>
      </c>
    </row>
    <row r="1932" spans="1:4" x14ac:dyDescent="0.3">
      <c r="A1932" t="s">
        <v>383</v>
      </c>
      <c r="B1932">
        <v>49.399999999999991</v>
      </c>
      <c r="C1932">
        <f t="shared" si="413"/>
        <v>42100</v>
      </c>
      <c r="D1932" t="str">
        <f t="shared" si="414"/>
        <v/>
      </c>
    </row>
    <row r="1933" spans="1:4" x14ac:dyDescent="0.3">
      <c r="A1933" t="s">
        <v>384</v>
      </c>
      <c r="B1933">
        <v>67.099999999999994</v>
      </c>
      <c r="C1933">
        <f t="shared" si="413"/>
        <v>51700</v>
      </c>
      <c r="D1933" t="str">
        <f t="shared" si="414"/>
        <v/>
      </c>
    </row>
    <row r="1934" spans="1:4" x14ac:dyDescent="0.3">
      <c r="A1934" t="s">
        <v>385</v>
      </c>
      <c r="B1934">
        <v>62.5</v>
      </c>
      <c r="C1934">
        <f t="shared" si="413"/>
        <v>43100</v>
      </c>
      <c r="D1934" t="str">
        <f t="shared" si="414"/>
        <v/>
      </c>
    </row>
    <row r="1935" spans="1:4" x14ac:dyDescent="0.3">
      <c r="A1935" t="s">
        <v>386</v>
      </c>
      <c r="B1935">
        <v>55.7</v>
      </c>
      <c r="C1935">
        <f t="shared" si="413"/>
        <v>79700</v>
      </c>
      <c r="D1935" t="str">
        <f t="shared" si="414"/>
        <v/>
      </c>
    </row>
    <row r="1936" spans="1:4" x14ac:dyDescent="0.3">
      <c r="A1936" t="s">
        <v>348</v>
      </c>
      <c r="B1936">
        <v>55.8</v>
      </c>
      <c r="C1936">
        <f t="shared" si="413"/>
        <v>94100</v>
      </c>
      <c r="D1936" t="str">
        <f t="shared" si="414"/>
        <v/>
      </c>
    </row>
    <row r="1937" spans="1:4" x14ac:dyDescent="0.3">
      <c r="A1937" t="s">
        <v>349</v>
      </c>
      <c r="B1937">
        <v>55.3</v>
      </c>
      <c r="C1937">
        <f t="shared" si="413"/>
        <v>85800</v>
      </c>
      <c r="D1937" t="str">
        <f t="shared" si="414"/>
        <v/>
      </c>
    </row>
    <row r="1938" spans="1:4" x14ac:dyDescent="0.3">
      <c r="A1938" t="s">
        <v>350</v>
      </c>
      <c r="B1938">
        <v>55.7</v>
      </c>
      <c r="C1938">
        <f t="shared" si="413"/>
        <v>38500</v>
      </c>
      <c r="D1938" t="str">
        <f t="shared" si="414"/>
        <v/>
      </c>
    </row>
    <row r="1939" spans="1:4" x14ac:dyDescent="0.3">
      <c r="A1939" t="s">
        <v>351</v>
      </c>
      <c r="B1939">
        <v>51.8</v>
      </c>
      <c r="C1939">
        <f t="shared" si="413"/>
        <v>40700</v>
      </c>
      <c r="D1939" t="str">
        <f t="shared" si="414"/>
        <v/>
      </c>
    </row>
    <row r="1940" spans="1:4" x14ac:dyDescent="0.3">
      <c r="A1940" t="s">
        <v>352</v>
      </c>
      <c r="B1940">
        <v>61.300000000000004</v>
      </c>
      <c r="C1940">
        <f t="shared" si="413"/>
        <v>89800</v>
      </c>
      <c r="D1940" t="str">
        <f t="shared" si="414"/>
        <v/>
      </c>
    </row>
    <row r="1941" spans="1:4" x14ac:dyDescent="0.3">
      <c r="A1941" t="s">
        <v>353</v>
      </c>
      <c r="B1941">
        <v>57.5</v>
      </c>
      <c r="C1941">
        <f t="shared" si="413"/>
        <v>94700</v>
      </c>
      <c r="D1941" t="str">
        <f t="shared" si="414"/>
        <v/>
      </c>
    </row>
    <row r="1942" spans="1:4" x14ac:dyDescent="0.3">
      <c r="A1942" t="s">
        <v>354</v>
      </c>
      <c r="B1942">
        <v>71.7</v>
      </c>
      <c r="C1942">
        <f t="shared" si="413"/>
        <v>68800</v>
      </c>
      <c r="D1942" t="str">
        <f t="shared" si="414"/>
        <v/>
      </c>
    </row>
    <row r="1943" spans="1:4" x14ac:dyDescent="0.3">
      <c r="A1943" t="s">
        <v>355</v>
      </c>
      <c r="B1943">
        <v>43.099999999999994</v>
      </c>
      <c r="C1943">
        <f t="shared" si="413"/>
        <v>43600</v>
      </c>
      <c r="D1943" t="str">
        <f t="shared" si="414"/>
        <v/>
      </c>
    </row>
    <row r="1944" spans="1:4" x14ac:dyDescent="0.3">
      <c r="A1944" t="s">
        <v>356</v>
      </c>
      <c r="B1944">
        <v>53.9</v>
      </c>
      <c r="C1944">
        <f t="shared" si="413"/>
        <v>30700</v>
      </c>
      <c r="D1944" t="str">
        <f t="shared" si="414"/>
        <v/>
      </c>
    </row>
    <row r="1945" spans="1:4" x14ac:dyDescent="0.3">
      <c r="A1945" t="s">
        <v>357</v>
      </c>
      <c r="B1945">
        <v>60.9</v>
      </c>
      <c r="C1945">
        <f t="shared" si="413"/>
        <v>45800</v>
      </c>
      <c r="D1945" t="str">
        <f t="shared" si="414"/>
        <v/>
      </c>
    </row>
    <row r="1946" spans="1:4" x14ac:dyDescent="0.3">
      <c r="A1946" t="s">
        <v>358</v>
      </c>
      <c r="B1946">
        <v>44.3</v>
      </c>
      <c r="C1946">
        <f t="shared" si="413"/>
        <v>55300</v>
      </c>
      <c r="D1946" t="str">
        <f t="shared" si="414"/>
        <v/>
      </c>
    </row>
    <row r="1947" spans="1:4" x14ac:dyDescent="0.3">
      <c r="A1947" t="s">
        <v>359</v>
      </c>
      <c r="B1947">
        <v>69.3</v>
      </c>
      <c r="C1947">
        <f t="shared" si="413"/>
        <v>46300</v>
      </c>
      <c r="D1947" t="str">
        <f t="shared" si="414"/>
        <v/>
      </c>
    </row>
    <row r="1948" spans="1:4" x14ac:dyDescent="0.3">
      <c r="A1948" t="s">
        <v>441</v>
      </c>
      <c r="B1948">
        <v>57.8</v>
      </c>
      <c r="C1948">
        <f t="shared" si="413"/>
        <v>58900</v>
      </c>
      <c r="D1948" t="str">
        <f t="shared" si="414"/>
        <v/>
      </c>
    </row>
    <row r="1949" spans="1:4" x14ac:dyDescent="0.3">
      <c r="A1949" t="s">
        <v>442</v>
      </c>
      <c r="B1949">
        <v>71</v>
      </c>
      <c r="C1949">
        <f t="shared" si="413"/>
        <v>44700</v>
      </c>
      <c r="D1949" t="str">
        <f t="shared" si="414"/>
        <v/>
      </c>
    </row>
    <row r="1950" spans="1:4" x14ac:dyDescent="0.3">
      <c r="A1950" t="s">
        <v>443</v>
      </c>
      <c r="B1950">
        <v>52</v>
      </c>
      <c r="C1950">
        <f t="shared" si="413"/>
        <v>40900</v>
      </c>
      <c r="D1950" t="str">
        <f t="shared" si="414"/>
        <v/>
      </c>
    </row>
    <row r="1951" spans="1:4" x14ac:dyDescent="0.3">
      <c r="A1951" t="s">
        <v>444</v>
      </c>
      <c r="B1951">
        <v>50.599999999999994</v>
      </c>
      <c r="C1951">
        <f t="shared" si="413"/>
        <v>71700</v>
      </c>
      <c r="D1951" t="str">
        <f t="shared" si="414"/>
        <v/>
      </c>
    </row>
    <row r="1952" spans="1:4" x14ac:dyDescent="0.3">
      <c r="A1952" t="s">
        <v>445</v>
      </c>
      <c r="B1952">
        <v>62.2</v>
      </c>
      <c r="C1952">
        <f t="shared" si="413"/>
        <v>56300</v>
      </c>
      <c r="D1952" t="str">
        <f t="shared" si="414"/>
        <v/>
      </c>
    </row>
    <row r="1953" spans="1:4" x14ac:dyDescent="0.3">
      <c r="A1953" t="s">
        <v>446</v>
      </c>
      <c r="B1953">
        <v>61.100000000000009</v>
      </c>
      <c r="C1953">
        <f t="shared" si="413"/>
        <v>41500</v>
      </c>
      <c r="D1953" t="str">
        <f t="shared" si="414"/>
        <v/>
      </c>
    </row>
    <row r="1954" spans="1:4" x14ac:dyDescent="0.3">
      <c r="A1954" t="s">
        <v>387</v>
      </c>
      <c r="B1954">
        <v>62.099999999999994</v>
      </c>
      <c r="C1954">
        <f t="shared" si="413"/>
        <v>92000</v>
      </c>
      <c r="D1954" t="str">
        <f t="shared" si="414"/>
        <v/>
      </c>
    </row>
    <row r="1955" spans="1:4" x14ac:dyDescent="0.3">
      <c r="A1955" t="s">
        <v>388</v>
      </c>
      <c r="B1955">
        <v>60</v>
      </c>
      <c r="C1955">
        <f t="shared" si="413"/>
        <v>63000</v>
      </c>
      <c r="D1955" t="str">
        <f t="shared" si="414"/>
        <v/>
      </c>
    </row>
    <row r="1956" spans="1:4" x14ac:dyDescent="0.3">
      <c r="A1956" t="s">
        <v>389</v>
      </c>
      <c r="B1956">
        <v>61.600000000000009</v>
      </c>
      <c r="C1956">
        <f t="shared" si="413"/>
        <v>69800</v>
      </c>
      <c r="D1956" t="str">
        <f t="shared" si="414"/>
        <v/>
      </c>
    </row>
    <row r="1957" spans="1:4" x14ac:dyDescent="0.3">
      <c r="A1957" t="s">
        <v>390</v>
      </c>
      <c r="B1957">
        <v>60.1</v>
      </c>
      <c r="C1957">
        <f t="shared" si="413"/>
        <v>56700</v>
      </c>
      <c r="D1957" t="str">
        <f t="shared" si="414"/>
        <v/>
      </c>
    </row>
    <row r="1958" spans="1:4" x14ac:dyDescent="0.3">
      <c r="A1958" t="s">
        <v>391</v>
      </c>
      <c r="B1958">
        <v>56.3</v>
      </c>
      <c r="C1958">
        <f t="shared" si="413"/>
        <v>35300</v>
      </c>
      <c r="D1958" t="str">
        <f t="shared" si="414"/>
        <v/>
      </c>
    </row>
    <row r="1959" spans="1:4" x14ac:dyDescent="0.3">
      <c r="A1959" t="s">
        <v>392</v>
      </c>
      <c r="B1959">
        <v>65.7</v>
      </c>
      <c r="C1959">
        <f t="shared" si="413"/>
        <v>46500</v>
      </c>
      <c r="D1959" t="str">
        <f t="shared" si="414"/>
        <v/>
      </c>
    </row>
    <row r="1960" spans="1:4" x14ac:dyDescent="0.3">
      <c r="A1960" t="s">
        <v>393</v>
      </c>
      <c r="B1960">
        <v>50.9</v>
      </c>
      <c r="C1960">
        <f t="shared" si="413"/>
        <v>59900</v>
      </c>
      <c r="D1960" t="str">
        <f t="shared" si="414"/>
        <v/>
      </c>
    </row>
    <row r="1961" spans="1:4" x14ac:dyDescent="0.3">
      <c r="A1961" t="s">
        <v>394</v>
      </c>
      <c r="B1961">
        <v>51.500000000000007</v>
      </c>
      <c r="C1961">
        <f t="shared" si="413"/>
        <v>76700</v>
      </c>
      <c r="D1961" t="str">
        <f t="shared" si="414"/>
        <v/>
      </c>
    </row>
    <row r="1962" spans="1:4" x14ac:dyDescent="0.3">
      <c r="A1962" t="s">
        <v>395</v>
      </c>
      <c r="B1962">
        <v>58.7</v>
      </c>
      <c r="C1962">
        <f t="shared" si="413"/>
        <v>53700</v>
      </c>
      <c r="D1962" t="str">
        <f t="shared" si="414"/>
        <v/>
      </c>
    </row>
    <row r="1963" spans="1:4" x14ac:dyDescent="0.3">
      <c r="A1963" t="s">
        <v>396</v>
      </c>
      <c r="B1963">
        <v>59.5</v>
      </c>
      <c r="C1963">
        <f t="shared" si="413"/>
        <v>63400</v>
      </c>
      <c r="D1963" t="str">
        <f t="shared" si="414"/>
        <v/>
      </c>
    </row>
    <row r="1964" spans="1:4" x14ac:dyDescent="0.3">
      <c r="A1964" t="s">
        <v>397</v>
      </c>
      <c r="B1964">
        <v>63.400000000000006</v>
      </c>
      <c r="C1964">
        <f t="shared" si="413"/>
        <v>68000</v>
      </c>
      <c r="D1964" t="str">
        <f t="shared" si="414"/>
        <v/>
      </c>
    </row>
    <row r="1965" spans="1:4" x14ac:dyDescent="0.3">
      <c r="A1965" t="s">
        <v>360</v>
      </c>
      <c r="B1965">
        <v>45.6</v>
      </c>
      <c r="C1965">
        <f t="shared" si="413"/>
        <v>50300</v>
      </c>
      <c r="D1965" t="str">
        <f t="shared" si="414"/>
        <v/>
      </c>
    </row>
    <row r="1966" spans="1:4" x14ac:dyDescent="0.3">
      <c r="A1966" t="s">
        <v>361</v>
      </c>
      <c r="B1966">
        <v>54.5</v>
      </c>
      <c r="C1966">
        <f t="shared" si="413"/>
        <v>82900</v>
      </c>
      <c r="D1966" t="str">
        <f t="shared" si="414"/>
        <v/>
      </c>
    </row>
    <row r="1967" spans="1:4" x14ac:dyDescent="0.3">
      <c r="A1967" t="s">
        <v>363</v>
      </c>
      <c r="B1967">
        <v>69.2</v>
      </c>
      <c r="C1967">
        <f t="shared" si="413"/>
        <v>48700</v>
      </c>
      <c r="D1967" t="str">
        <f t="shared" si="414"/>
        <v/>
      </c>
    </row>
    <row r="1968" spans="1:4" x14ac:dyDescent="0.3">
      <c r="A1968" t="s">
        <v>364</v>
      </c>
      <c r="B1968">
        <v>64.7</v>
      </c>
      <c r="C1968">
        <f t="shared" si="413"/>
        <v>73300</v>
      </c>
      <c r="D1968" t="str">
        <f t="shared" si="414"/>
        <v/>
      </c>
    </row>
    <row r="1969" spans="1:4" x14ac:dyDescent="0.3">
      <c r="A1969" t="s">
        <v>367</v>
      </c>
      <c r="B1969">
        <v>70.400000000000006</v>
      </c>
      <c r="C1969">
        <f t="shared" si="413"/>
        <v>47400</v>
      </c>
      <c r="D1969" t="str">
        <f t="shared" si="414"/>
        <v/>
      </c>
    </row>
    <row r="1970" spans="1:4" x14ac:dyDescent="0.3">
      <c r="A1970" t="s">
        <v>368</v>
      </c>
      <c r="B1970">
        <v>58</v>
      </c>
      <c r="C1970">
        <f t="shared" si="413"/>
        <v>50000</v>
      </c>
      <c r="D1970" t="str">
        <f t="shared" si="414"/>
        <v/>
      </c>
    </row>
    <row r="1971" spans="1:4" x14ac:dyDescent="0.3">
      <c r="A1971" t="s">
        <v>398</v>
      </c>
      <c r="B1971">
        <v>60.800000000000004</v>
      </c>
      <c r="C1971">
        <f t="shared" si="413"/>
        <v>57000</v>
      </c>
      <c r="D1971" t="str">
        <f t="shared" si="414"/>
        <v/>
      </c>
    </row>
    <row r="1972" spans="1:4" x14ac:dyDescent="0.3">
      <c r="A1972" t="s">
        <v>399</v>
      </c>
      <c r="B1972">
        <v>57.2</v>
      </c>
      <c r="C1972">
        <f t="shared" si="413"/>
        <v>83000</v>
      </c>
      <c r="D1972" t="str">
        <f t="shared" si="414"/>
        <v/>
      </c>
    </row>
    <row r="1973" spans="1:4" x14ac:dyDescent="0.3">
      <c r="A1973" t="s">
        <v>400</v>
      </c>
      <c r="B1973">
        <v>53.8</v>
      </c>
      <c r="C1973">
        <f t="shared" ref="C1973:C2036" si="415">VLOOKUP($A1973,$A$1507:$BV$1839,73,FALSE)</f>
        <v>49200</v>
      </c>
      <c r="D1973" t="str">
        <f t="shared" si="414"/>
        <v/>
      </c>
    </row>
    <row r="1974" spans="1:4" x14ac:dyDescent="0.3">
      <c r="A1974" t="s">
        <v>401</v>
      </c>
      <c r="B1974">
        <v>56.099999999999994</v>
      </c>
      <c r="C1974">
        <f t="shared" si="415"/>
        <v>49200</v>
      </c>
      <c r="D1974" t="str">
        <f t="shared" ref="D1974:D2037" si="416">IF(B1974=C1974,TRUE,"")</f>
        <v/>
      </c>
    </row>
    <row r="1975" spans="1:4" x14ac:dyDescent="0.3">
      <c r="A1975" t="s">
        <v>402</v>
      </c>
      <c r="B1975">
        <v>20.799999999999997</v>
      </c>
      <c r="C1975">
        <f t="shared" si="415"/>
        <v>56200</v>
      </c>
      <c r="D1975" t="str">
        <f t="shared" si="416"/>
        <v/>
      </c>
    </row>
    <row r="1976" spans="1:4" x14ac:dyDescent="0.3">
      <c r="A1976" t="s">
        <v>403</v>
      </c>
      <c r="B1976">
        <v>51.500000000000007</v>
      </c>
      <c r="C1976">
        <f t="shared" si="415"/>
        <v>87700</v>
      </c>
      <c r="D1976" t="str">
        <f t="shared" si="416"/>
        <v/>
      </c>
    </row>
    <row r="1977" spans="1:4" x14ac:dyDescent="0.3">
      <c r="A1977" t="s">
        <v>404</v>
      </c>
      <c r="B1977">
        <v>70.599999999999994</v>
      </c>
      <c r="C1977">
        <f t="shared" si="415"/>
        <v>52400</v>
      </c>
      <c r="D1977" t="str">
        <f t="shared" si="416"/>
        <v/>
      </c>
    </row>
    <row r="1978" spans="1:4" x14ac:dyDescent="0.3">
      <c r="A1978" t="s">
        <v>405</v>
      </c>
      <c r="B1978">
        <v>61.300000000000004</v>
      </c>
      <c r="C1978">
        <f t="shared" si="415"/>
        <v>47800</v>
      </c>
      <c r="D1978" t="str">
        <f t="shared" si="416"/>
        <v/>
      </c>
    </row>
    <row r="1979" spans="1:4" x14ac:dyDescent="0.3">
      <c r="A1979" t="s">
        <v>406</v>
      </c>
      <c r="B1979">
        <v>63.7</v>
      </c>
      <c r="C1979">
        <f t="shared" si="415"/>
        <v>67600</v>
      </c>
      <c r="D1979" t="str">
        <f t="shared" si="416"/>
        <v/>
      </c>
    </row>
    <row r="1980" spans="1:4" x14ac:dyDescent="0.3">
      <c r="A1980" t="s">
        <v>407</v>
      </c>
      <c r="B1980">
        <v>55.1</v>
      </c>
      <c r="C1980">
        <f t="shared" si="415"/>
        <v>56400</v>
      </c>
      <c r="D1980" t="str">
        <f t="shared" si="416"/>
        <v/>
      </c>
    </row>
    <row r="1981" spans="1:4" x14ac:dyDescent="0.3">
      <c r="A1981" t="s">
        <v>408</v>
      </c>
      <c r="B1981">
        <v>58.7</v>
      </c>
      <c r="C1981">
        <f t="shared" si="415"/>
        <v>66900</v>
      </c>
      <c r="D1981" t="str">
        <f t="shared" si="416"/>
        <v/>
      </c>
    </row>
    <row r="1982" spans="1:4" x14ac:dyDescent="0.3">
      <c r="A1982" t="s">
        <v>409</v>
      </c>
      <c r="B1982">
        <v>68.7</v>
      </c>
      <c r="C1982">
        <f t="shared" si="415"/>
        <v>57100</v>
      </c>
      <c r="D1982" t="str">
        <f t="shared" si="416"/>
        <v/>
      </c>
    </row>
    <row r="1983" spans="1:4" x14ac:dyDescent="0.3">
      <c r="A1983" t="s">
        <v>276</v>
      </c>
      <c r="B1983">
        <v>47.9</v>
      </c>
      <c r="C1983">
        <f t="shared" si="415"/>
        <v>38200</v>
      </c>
      <c r="D1983" t="str">
        <f t="shared" si="416"/>
        <v/>
      </c>
    </row>
    <row r="1984" spans="1:4" x14ac:dyDescent="0.3">
      <c r="A1984" t="s">
        <v>277</v>
      </c>
      <c r="B1984">
        <v>54.199999999999996</v>
      </c>
      <c r="C1984">
        <f t="shared" si="415"/>
        <v>53400</v>
      </c>
      <c r="D1984" t="str">
        <f t="shared" si="416"/>
        <v/>
      </c>
    </row>
    <row r="1985" spans="1:4" x14ac:dyDescent="0.3">
      <c r="A1985" t="s">
        <v>278</v>
      </c>
      <c r="B1985">
        <v>58.800000000000004</v>
      </c>
      <c r="C1985">
        <f t="shared" si="415"/>
        <v>32300</v>
      </c>
      <c r="D1985" t="str">
        <f t="shared" si="416"/>
        <v/>
      </c>
    </row>
    <row r="1986" spans="1:4" x14ac:dyDescent="0.3">
      <c r="A1986" t="s">
        <v>279</v>
      </c>
      <c r="B1986">
        <v>55.3</v>
      </c>
      <c r="C1986">
        <f t="shared" si="415"/>
        <v>35700</v>
      </c>
      <c r="D1986" t="str">
        <f t="shared" si="416"/>
        <v/>
      </c>
    </row>
    <row r="1987" spans="1:4" x14ac:dyDescent="0.3">
      <c r="A1987" t="s">
        <v>280</v>
      </c>
      <c r="B1987">
        <v>48.5</v>
      </c>
      <c r="C1987">
        <f t="shared" si="415"/>
        <v>64600</v>
      </c>
      <c r="D1987" t="str">
        <f t="shared" si="416"/>
        <v/>
      </c>
    </row>
    <row r="1988" spans="1:4" x14ac:dyDescent="0.3">
      <c r="A1988" t="s">
        <v>281</v>
      </c>
      <c r="B1988">
        <v>41.8</v>
      </c>
      <c r="C1988">
        <f t="shared" si="415"/>
        <v>40700</v>
      </c>
      <c r="D1988" t="str">
        <f t="shared" si="416"/>
        <v/>
      </c>
    </row>
    <row r="1989" spans="1:4" x14ac:dyDescent="0.3">
      <c r="A1989" t="s">
        <v>282</v>
      </c>
      <c r="B1989">
        <v>51.8</v>
      </c>
      <c r="C1989">
        <f t="shared" si="415"/>
        <v>64300</v>
      </c>
      <c r="D1989" t="str">
        <f t="shared" si="416"/>
        <v/>
      </c>
    </row>
    <row r="1990" spans="1:4" x14ac:dyDescent="0.3">
      <c r="A1990" t="s">
        <v>283</v>
      </c>
      <c r="B1990">
        <v>62.7</v>
      </c>
      <c r="C1990">
        <f t="shared" si="415"/>
        <v>29200</v>
      </c>
      <c r="D1990" t="str">
        <f t="shared" si="416"/>
        <v/>
      </c>
    </row>
    <row r="1991" spans="1:4" x14ac:dyDescent="0.3">
      <c r="A1991" t="s">
        <v>284</v>
      </c>
      <c r="B1991">
        <v>68.8</v>
      </c>
      <c r="C1991">
        <f t="shared" si="415"/>
        <v>32300</v>
      </c>
      <c r="D1991" t="str">
        <f t="shared" si="416"/>
        <v/>
      </c>
    </row>
    <row r="1992" spans="1:4" x14ac:dyDescent="0.3">
      <c r="A1992" t="s">
        <v>285</v>
      </c>
      <c r="B1992">
        <v>52.2</v>
      </c>
      <c r="C1992">
        <f t="shared" si="415"/>
        <v>51300</v>
      </c>
      <c r="D1992" t="str">
        <f t="shared" si="416"/>
        <v/>
      </c>
    </row>
    <row r="1993" spans="1:4" x14ac:dyDescent="0.3">
      <c r="A1993" t="s">
        <v>286</v>
      </c>
      <c r="B1993">
        <v>56.400000000000006</v>
      </c>
      <c r="C1993">
        <f t="shared" si="415"/>
        <v>55700</v>
      </c>
      <c r="D1993" t="str">
        <f t="shared" si="416"/>
        <v/>
      </c>
    </row>
    <row r="1994" spans="1:4" x14ac:dyDescent="0.3">
      <c r="A1994" t="s">
        <v>287</v>
      </c>
      <c r="B1994">
        <v>65.099999999999994</v>
      </c>
      <c r="C1994">
        <f t="shared" si="415"/>
        <v>48100</v>
      </c>
      <c r="D1994" t="str">
        <f t="shared" si="416"/>
        <v/>
      </c>
    </row>
    <row r="1995" spans="1:4" x14ac:dyDescent="0.3">
      <c r="A1995" t="s">
        <v>303</v>
      </c>
      <c r="B1995">
        <v>60.599999999999994</v>
      </c>
      <c r="C1995">
        <f t="shared" si="415"/>
        <v>45700</v>
      </c>
      <c r="D1995" t="str">
        <f t="shared" si="416"/>
        <v/>
      </c>
    </row>
    <row r="1996" spans="1:4" x14ac:dyDescent="0.3">
      <c r="A1996" t="s">
        <v>304</v>
      </c>
      <c r="B1996">
        <v>56.199999999999996</v>
      </c>
      <c r="C1996">
        <f t="shared" si="415"/>
        <v>99500</v>
      </c>
      <c r="D1996" t="str">
        <f t="shared" si="416"/>
        <v/>
      </c>
    </row>
    <row r="1997" spans="1:4" x14ac:dyDescent="0.3">
      <c r="A1997" t="s">
        <v>305</v>
      </c>
      <c r="B1997">
        <v>62.4</v>
      </c>
      <c r="C1997">
        <f t="shared" si="415"/>
        <v>45900</v>
      </c>
      <c r="D1997" t="str">
        <f t="shared" si="416"/>
        <v/>
      </c>
    </row>
    <row r="1998" spans="1:4" x14ac:dyDescent="0.3">
      <c r="A1998" t="s">
        <v>306</v>
      </c>
      <c r="B1998">
        <v>62.099999999999994</v>
      </c>
      <c r="C1998">
        <f t="shared" si="415"/>
        <v>57400</v>
      </c>
      <c r="D1998" t="str">
        <f t="shared" si="416"/>
        <v/>
      </c>
    </row>
    <row r="1999" spans="1:4" x14ac:dyDescent="0.3">
      <c r="A1999" t="s">
        <v>307</v>
      </c>
      <c r="B1999">
        <v>55.7</v>
      </c>
      <c r="C1999">
        <f t="shared" si="415"/>
        <v>21500</v>
      </c>
      <c r="D1999" t="str">
        <f t="shared" si="416"/>
        <v/>
      </c>
    </row>
    <row r="2000" spans="1:4" x14ac:dyDescent="0.3">
      <c r="A2000" t="s">
        <v>308</v>
      </c>
      <c r="B2000">
        <v>61.500000000000007</v>
      </c>
      <c r="C2000">
        <f t="shared" si="415"/>
        <v>49900</v>
      </c>
      <c r="D2000" t="str">
        <f t="shared" si="416"/>
        <v/>
      </c>
    </row>
    <row r="2001" spans="1:4" x14ac:dyDescent="0.3">
      <c r="A2001" t="s">
        <v>309</v>
      </c>
      <c r="B2001">
        <v>58.4</v>
      </c>
      <c r="C2001">
        <f t="shared" si="415"/>
        <v>26700</v>
      </c>
      <c r="D2001" t="str">
        <f t="shared" si="416"/>
        <v/>
      </c>
    </row>
    <row r="2002" spans="1:4" x14ac:dyDescent="0.3">
      <c r="A2002" t="s">
        <v>310</v>
      </c>
      <c r="B2002">
        <v>45</v>
      </c>
      <c r="C2002">
        <f t="shared" si="415"/>
        <v>31400</v>
      </c>
      <c r="D2002" t="str">
        <f t="shared" si="416"/>
        <v/>
      </c>
    </row>
    <row r="2003" spans="1:4" x14ac:dyDescent="0.3">
      <c r="A2003" t="s">
        <v>311</v>
      </c>
      <c r="B2003">
        <v>47.7</v>
      </c>
      <c r="C2003">
        <f t="shared" si="415"/>
        <v>46200</v>
      </c>
      <c r="D2003" t="str">
        <f t="shared" si="416"/>
        <v/>
      </c>
    </row>
    <row r="2004" spans="1:4" x14ac:dyDescent="0.3">
      <c r="A2004" t="s">
        <v>312</v>
      </c>
      <c r="B2004">
        <v>49.599999999999994</v>
      </c>
      <c r="C2004">
        <f t="shared" si="415"/>
        <v>52000</v>
      </c>
      <c r="D2004" t="str">
        <f t="shared" si="416"/>
        <v/>
      </c>
    </row>
    <row r="2005" spans="1:4" x14ac:dyDescent="0.3">
      <c r="A2005" t="s">
        <v>313</v>
      </c>
      <c r="B2005">
        <v>56</v>
      </c>
      <c r="C2005">
        <f t="shared" si="415"/>
        <v>55300</v>
      </c>
      <c r="D2005" t="str">
        <f t="shared" si="416"/>
        <v/>
      </c>
    </row>
    <row r="2006" spans="1:4" x14ac:dyDescent="0.3">
      <c r="A2006" t="s">
        <v>314</v>
      </c>
      <c r="B2006">
        <v>48.8</v>
      </c>
      <c r="C2006">
        <f t="shared" si="415"/>
        <v>45000</v>
      </c>
      <c r="D2006" t="str">
        <f t="shared" si="416"/>
        <v/>
      </c>
    </row>
    <row r="2007" spans="1:4" x14ac:dyDescent="0.3">
      <c r="A2007" t="s">
        <v>315</v>
      </c>
      <c r="B2007">
        <v>67.400000000000006</v>
      </c>
      <c r="C2007">
        <f t="shared" si="415"/>
        <v>70700</v>
      </c>
      <c r="D2007" t="str">
        <f t="shared" si="416"/>
        <v/>
      </c>
    </row>
    <row r="2008" spans="1:4" x14ac:dyDescent="0.3">
      <c r="A2008" t="s">
        <v>316</v>
      </c>
      <c r="B2008">
        <v>52.400000000000006</v>
      </c>
      <c r="C2008">
        <f t="shared" si="415"/>
        <v>42400</v>
      </c>
      <c r="D2008" t="str">
        <f t="shared" si="416"/>
        <v/>
      </c>
    </row>
    <row r="2009" spans="1:4" x14ac:dyDescent="0.3">
      <c r="A2009" t="s">
        <v>370</v>
      </c>
      <c r="B2009">
        <v>53.7</v>
      </c>
      <c r="C2009">
        <f t="shared" si="415"/>
        <v>63200</v>
      </c>
      <c r="D2009" t="str">
        <f t="shared" si="416"/>
        <v/>
      </c>
    </row>
    <row r="2010" spans="1:4" x14ac:dyDescent="0.3">
      <c r="A2010" t="s">
        <v>371</v>
      </c>
      <c r="B2010">
        <v>47.800000000000004</v>
      </c>
      <c r="C2010">
        <f t="shared" si="415"/>
        <v>61700</v>
      </c>
      <c r="D2010" t="str">
        <f t="shared" si="416"/>
        <v/>
      </c>
    </row>
    <row r="2011" spans="1:4" x14ac:dyDescent="0.3">
      <c r="A2011" t="s">
        <v>372</v>
      </c>
      <c r="B2011">
        <v>58</v>
      </c>
      <c r="C2011">
        <f t="shared" si="415"/>
        <v>41300</v>
      </c>
      <c r="D2011" t="str">
        <f t="shared" si="416"/>
        <v/>
      </c>
    </row>
    <row r="2012" spans="1:4" x14ac:dyDescent="0.3">
      <c r="A2012" t="s">
        <v>373</v>
      </c>
      <c r="B2012">
        <v>52.900000000000006</v>
      </c>
      <c r="C2012">
        <f t="shared" si="415"/>
        <v>64900</v>
      </c>
      <c r="D2012" t="str">
        <f t="shared" si="416"/>
        <v/>
      </c>
    </row>
    <row r="2013" spans="1:4" x14ac:dyDescent="0.3">
      <c r="A2013" t="s">
        <v>374</v>
      </c>
      <c r="B2013">
        <v>58.7</v>
      </c>
      <c r="C2013">
        <f t="shared" si="415"/>
        <v>42500</v>
      </c>
      <c r="D2013" t="str">
        <f t="shared" si="416"/>
        <v/>
      </c>
    </row>
    <row r="2014" spans="1:4" x14ac:dyDescent="0.3">
      <c r="A2014" t="s">
        <v>375</v>
      </c>
      <c r="B2014">
        <v>47.400000000000006</v>
      </c>
      <c r="C2014">
        <f t="shared" si="415"/>
        <v>83300</v>
      </c>
      <c r="D2014" t="str">
        <f t="shared" si="416"/>
        <v/>
      </c>
    </row>
    <row r="2015" spans="1:4" x14ac:dyDescent="0.3">
      <c r="A2015" t="s">
        <v>376</v>
      </c>
      <c r="B2015">
        <v>61</v>
      </c>
      <c r="C2015">
        <f t="shared" si="415"/>
        <v>67300</v>
      </c>
      <c r="D2015" t="str">
        <f t="shared" si="416"/>
        <v/>
      </c>
    </row>
    <row r="2016" spans="1:4" x14ac:dyDescent="0.3">
      <c r="A2016" t="s">
        <v>288</v>
      </c>
      <c r="B2016">
        <v>76.7</v>
      </c>
      <c r="C2016">
        <f t="shared" si="415"/>
        <v>27200</v>
      </c>
      <c r="D2016" t="str">
        <f t="shared" si="416"/>
        <v/>
      </c>
    </row>
    <row r="2017" spans="1:4" x14ac:dyDescent="0.3">
      <c r="A2017" t="s">
        <v>289</v>
      </c>
      <c r="B2017">
        <v>61.400000000000006</v>
      </c>
      <c r="C2017">
        <f t="shared" si="415"/>
        <v>42400</v>
      </c>
      <c r="D2017" t="str">
        <f t="shared" si="416"/>
        <v/>
      </c>
    </row>
    <row r="2018" spans="1:4" x14ac:dyDescent="0.3">
      <c r="A2018" t="s">
        <v>290</v>
      </c>
      <c r="B2018">
        <v>67.600000000000009</v>
      </c>
      <c r="C2018">
        <f t="shared" si="415"/>
        <v>76600</v>
      </c>
      <c r="D2018" t="str">
        <f t="shared" si="416"/>
        <v/>
      </c>
    </row>
    <row r="2019" spans="1:4" x14ac:dyDescent="0.3">
      <c r="A2019" t="s">
        <v>291</v>
      </c>
      <c r="B2019">
        <v>57.999999999999993</v>
      </c>
      <c r="C2019">
        <f t="shared" si="415"/>
        <v>25900</v>
      </c>
      <c r="D2019" t="str">
        <f t="shared" si="416"/>
        <v/>
      </c>
    </row>
    <row r="2020" spans="1:4" x14ac:dyDescent="0.3">
      <c r="A2020" t="s">
        <v>292</v>
      </c>
      <c r="B2020">
        <v>58.8</v>
      </c>
      <c r="C2020">
        <f t="shared" si="415"/>
        <v>24700</v>
      </c>
      <c r="D2020" t="str">
        <f t="shared" si="416"/>
        <v/>
      </c>
    </row>
    <row r="2021" spans="1:4" x14ac:dyDescent="0.3">
      <c r="A2021" t="s">
        <v>293</v>
      </c>
      <c r="B2021">
        <v>53.800000000000004</v>
      </c>
      <c r="C2021">
        <f t="shared" si="415"/>
        <v>50900</v>
      </c>
      <c r="D2021" t="str">
        <f t="shared" si="416"/>
        <v/>
      </c>
    </row>
    <row r="2022" spans="1:4" x14ac:dyDescent="0.3">
      <c r="A2022" t="s">
        <v>294</v>
      </c>
      <c r="B2022">
        <v>56.8</v>
      </c>
      <c r="C2022">
        <f t="shared" si="415"/>
        <v>41800</v>
      </c>
      <c r="D2022" t="str">
        <f t="shared" si="416"/>
        <v/>
      </c>
    </row>
    <row r="2023" spans="1:4" x14ac:dyDescent="0.3">
      <c r="A2023" t="s">
        <v>317</v>
      </c>
      <c r="B2023">
        <v>54.7</v>
      </c>
      <c r="C2023">
        <f t="shared" si="415"/>
        <v>66500</v>
      </c>
      <c r="D2023" t="str">
        <f t="shared" si="416"/>
        <v/>
      </c>
    </row>
    <row r="2024" spans="1:4" x14ac:dyDescent="0.3">
      <c r="A2024" t="s">
        <v>318</v>
      </c>
      <c r="B2024">
        <v>43.599999999999994</v>
      </c>
      <c r="C2024">
        <f t="shared" si="415"/>
        <v>50300</v>
      </c>
      <c r="D2024" t="str">
        <f t="shared" si="416"/>
        <v/>
      </c>
    </row>
    <row r="2025" spans="1:4" x14ac:dyDescent="0.3">
      <c r="A2025" t="s">
        <v>319</v>
      </c>
      <c r="B2025">
        <v>60.300000000000004</v>
      </c>
      <c r="C2025">
        <f t="shared" si="415"/>
        <v>54700</v>
      </c>
      <c r="D2025" t="str">
        <f t="shared" si="416"/>
        <v/>
      </c>
    </row>
    <row r="2026" spans="1:4" x14ac:dyDescent="0.3">
      <c r="A2026" t="s">
        <v>320</v>
      </c>
      <c r="B2026">
        <v>63.8</v>
      </c>
      <c r="C2026">
        <f t="shared" si="415"/>
        <v>52800</v>
      </c>
      <c r="D2026" t="str">
        <f t="shared" si="416"/>
        <v/>
      </c>
    </row>
    <row r="2027" spans="1:4" x14ac:dyDescent="0.3">
      <c r="A2027" t="s">
        <v>321</v>
      </c>
      <c r="B2027">
        <v>41.4</v>
      </c>
      <c r="C2027">
        <f t="shared" si="415"/>
        <v>41800</v>
      </c>
      <c r="D2027" t="str">
        <f t="shared" si="416"/>
        <v/>
      </c>
    </row>
    <row r="2028" spans="1:4" x14ac:dyDescent="0.3">
      <c r="A2028" t="s">
        <v>322</v>
      </c>
      <c r="B2028">
        <v>53.3</v>
      </c>
      <c r="C2028">
        <f t="shared" si="415"/>
        <v>51400</v>
      </c>
      <c r="D2028" t="str">
        <f t="shared" si="416"/>
        <v/>
      </c>
    </row>
    <row r="2029" spans="1:4" x14ac:dyDescent="0.3">
      <c r="A2029" t="s">
        <v>323</v>
      </c>
      <c r="B2029">
        <v>64.2</v>
      </c>
      <c r="C2029">
        <f t="shared" si="415"/>
        <v>60400</v>
      </c>
      <c r="D2029" t="str">
        <f t="shared" si="416"/>
        <v/>
      </c>
    </row>
    <row r="2030" spans="1:4" x14ac:dyDescent="0.3">
      <c r="A2030" t="s">
        <v>410</v>
      </c>
      <c r="B2030">
        <v>56.1</v>
      </c>
      <c r="C2030">
        <f t="shared" si="415"/>
        <v>77900</v>
      </c>
      <c r="D2030" t="str">
        <f t="shared" si="416"/>
        <v/>
      </c>
    </row>
    <row r="2031" spans="1:4" x14ac:dyDescent="0.3">
      <c r="A2031" t="s">
        <v>411</v>
      </c>
      <c r="B2031">
        <v>62.400000000000006</v>
      </c>
      <c r="C2031">
        <f t="shared" si="415"/>
        <v>75000</v>
      </c>
      <c r="D2031" t="str">
        <f t="shared" si="416"/>
        <v/>
      </c>
    </row>
    <row r="2032" spans="1:4" x14ac:dyDescent="0.3">
      <c r="A2032" t="s">
        <v>412</v>
      </c>
      <c r="B2032">
        <v>69</v>
      </c>
      <c r="C2032">
        <f t="shared" si="415"/>
        <v>68600</v>
      </c>
      <c r="D2032" t="str">
        <f t="shared" si="416"/>
        <v/>
      </c>
    </row>
    <row r="2033" spans="1:4" x14ac:dyDescent="0.3">
      <c r="A2033" t="s">
        <v>413</v>
      </c>
      <c r="B2033">
        <v>72.199999999999989</v>
      </c>
      <c r="C2033">
        <f t="shared" si="415"/>
        <v>60700</v>
      </c>
      <c r="D2033" t="str">
        <f t="shared" si="416"/>
        <v/>
      </c>
    </row>
    <row r="2034" spans="1:4" x14ac:dyDescent="0.3">
      <c r="A2034" t="s">
        <v>414</v>
      </c>
      <c r="B2034">
        <v>75</v>
      </c>
      <c r="C2034">
        <f t="shared" si="415"/>
        <v>54800</v>
      </c>
      <c r="D2034" t="str">
        <f t="shared" si="416"/>
        <v/>
      </c>
    </row>
    <row r="2035" spans="1:4" x14ac:dyDescent="0.3">
      <c r="A2035" t="s">
        <v>447</v>
      </c>
      <c r="B2035">
        <v>57.1</v>
      </c>
      <c r="C2035">
        <f t="shared" si="415"/>
        <v>55800</v>
      </c>
      <c r="D2035" t="str">
        <f t="shared" si="416"/>
        <v/>
      </c>
    </row>
    <row r="2036" spans="1:4" x14ac:dyDescent="0.3">
      <c r="A2036" t="s">
        <v>448</v>
      </c>
      <c r="B2036">
        <v>42.7</v>
      </c>
      <c r="C2036">
        <f t="shared" si="415"/>
        <v>59900</v>
      </c>
      <c r="D2036" t="str">
        <f t="shared" si="416"/>
        <v/>
      </c>
    </row>
    <row r="2037" spans="1:4" x14ac:dyDescent="0.3">
      <c r="A2037" t="s">
        <v>449</v>
      </c>
      <c r="B2037">
        <v>59.2</v>
      </c>
      <c r="C2037">
        <f t="shared" ref="C2037:C2100" si="417">VLOOKUP($A2037,$A$1507:$BV$1839,73,FALSE)</f>
        <v>72400</v>
      </c>
      <c r="D2037" t="str">
        <f t="shared" si="416"/>
        <v/>
      </c>
    </row>
    <row r="2038" spans="1:4" x14ac:dyDescent="0.3">
      <c r="A2038" t="s">
        <v>324</v>
      </c>
      <c r="B2038">
        <v>59.9</v>
      </c>
      <c r="C2038">
        <f t="shared" si="417"/>
        <v>47400</v>
      </c>
      <c r="D2038" t="str">
        <f t="shared" ref="D2038:D2101" si="418">IF(B2038=C2038,TRUE,"")</f>
        <v/>
      </c>
    </row>
    <row r="2039" spans="1:4" x14ac:dyDescent="0.3">
      <c r="A2039" t="s">
        <v>325</v>
      </c>
      <c r="B2039">
        <v>46.4</v>
      </c>
      <c r="C2039">
        <f t="shared" si="417"/>
        <v>60400</v>
      </c>
      <c r="D2039" t="str">
        <f t="shared" si="418"/>
        <v/>
      </c>
    </row>
    <row r="2040" spans="1:4" x14ac:dyDescent="0.3">
      <c r="A2040" t="s">
        <v>326</v>
      </c>
      <c r="B2040">
        <v>69.8</v>
      </c>
      <c r="C2040">
        <f t="shared" si="417"/>
        <v>42900</v>
      </c>
      <c r="D2040" t="str">
        <f t="shared" si="418"/>
        <v/>
      </c>
    </row>
    <row r="2041" spans="1:4" x14ac:dyDescent="0.3">
      <c r="A2041" t="s">
        <v>327</v>
      </c>
      <c r="B2041">
        <v>43.099999999999994</v>
      </c>
      <c r="C2041">
        <f t="shared" si="417"/>
        <v>63100</v>
      </c>
      <c r="D2041" t="str">
        <f t="shared" si="418"/>
        <v/>
      </c>
    </row>
    <row r="2042" spans="1:4" x14ac:dyDescent="0.3">
      <c r="A2042" t="s">
        <v>328</v>
      </c>
      <c r="B2042">
        <v>61.3</v>
      </c>
      <c r="C2042">
        <f t="shared" si="417"/>
        <v>54800</v>
      </c>
      <c r="D2042" t="str">
        <f t="shared" si="418"/>
        <v/>
      </c>
    </row>
    <row r="2043" spans="1:4" x14ac:dyDescent="0.3">
      <c r="A2043" t="s">
        <v>329</v>
      </c>
      <c r="B2043">
        <v>64.900000000000006</v>
      </c>
      <c r="C2043">
        <f t="shared" si="417"/>
        <v>67500</v>
      </c>
      <c r="D2043" t="str">
        <f t="shared" si="418"/>
        <v/>
      </c>
    </row>
    <row r="2044" spans="1:4" x14ac:dyDescent="0.3">
      <c r="A2044" t="s">
        <v>330</v>
      </c>
      <c r="B2044">
        <v>67.7</v>
      </c>
      <c r="C2044">
        <f t="shared" si="417"/>
        <v>50500</v>
      </c>
      <c r="D2044" t="str">
        <f t="shared" si="418"/>
        <v/>
      </c>
    </row>
    <row r="2045" spans="1:4" x14ac:dyDescent="0.3">
      <c r="A2045" t="s">
        <v>331</v>
      </c>
      <c r="B2045">
        <v>54.000000000000007</v>
      </c>
      <c r="C2045">
        <f t="shared" si="417"/>
        <v>33900</v>
      </c>
      <c r="D2045" t="str">
        <f t="shared" si="418"/>
        <v/>
      </c>
    </row>
    <row r="2046" spans="1:4" x14ac:dyDescent="0.3">
      <c r="A2046" t="s">
        <v>377</v>
      </c>
      <c r="B2046">
        <v>45.5</v>
      </c>
      <c r="C2046">
        <f t="shared" si="417"/>
        <v>42300</v>
      </c>
      <c r="D2046" t="str">
        <f t="shared" si="418"/>
        <v/>
      </c>
    </row>
    <row r="2047" spans="1:4" x14ac:dyDescent="0.3">
      <c r="A2047" t="s">
        <v>378</v>
      </c>
      <c r="B2047">
        <v>51.900000000000006</v>
      </c>
      <c r="C2047">
        <f t="shared" si="417"/>
        <v>77600</v>
      </c>
      <c r="D2047" t="str">
        <f t="shared" si="418"/>
        <v/>
      </c>
    </row>
    <row r="2048" spans="1:4" x14ac:dyDescent="0.3">
      <c r="A2048" t="s">
        <v>379</v>
      </c>
      <c r="B2048">
        <v>59.2</v>
      </c>
      <c r="C2048">
        <f t="shared" si="417"/>
        <v>50300</v>
      </c>
      <c r="D2048" t="str">
        <f t="shared" si="418"/>
        <v/>
      </c>
    </row>
    <row r="2049" spans="1:4" x14ac:dyDescent="0.3">
      <c r="A2049" t="s">
        <v>415</v>
      </c>
      <c r="B2049">
        <v>74.8</v>
      </c>
      <c r="C2049">
        <f t="shared" si="417"/>
        <v>68100</v>
      </c>
      <c r="D2049" t="str">
        <f t="shared" si="418"/>
        <v/>
      </c>
    </row>
    <row r="2050" spans="1:4" x14ac:dyDescent="0.3">
      <c r="A2050" t="s">
        <v>416</v>
      </c>
      <c r="B2050">
        <v>65.900000000000006</v>
      </c>
      <c r="C2050">
        <f t="shared" si="417"/>
        <v>40200</v>
      </c>
      <c r="D2050" t="str">
        <f t="shared" si="418"/>
        <v/>
      </c>
    </row>
    <row r="2051" spans="1:4" x14ac:dyDescent="0.3">
      <c r="A2051" t="s">
        <v>417</v>
      </c>
      <c r="B2051">
        <v>72.2</v>
      </c>
      <c r="C2051">
        <f t="shared" si="417"/>
        <v>78800</v>
      </c>
      <c r="D2051" t="str">
        <f t="shared" si="418"/>
        <v/>
      </c>
    </row>
    <row r="2052" spans="1:4" x14ac:dyDescent="0.3">
      <c r="A2052" t="s">
        <v>418</v>
      </c>
      <c r="B2052">
        <v>58.800000000000004</v>
      </c>
      <c r="C2052">
        <f t="shared" si="417"/>
        <v>43300</v>
      </c>
      <c r="D2052" t="str">
        <f t="shared" si="418"/>
        <v/>
      </c>
    </row>
    <row r="2053" spans="1:4" x14ac:dyDescent="0.3">
      <c r="A2053" t="s">
        <v>419</v>
      </c>
      <c r="B2053">
        <v>67.099999999999994</v>
      </c>
      <c r="C2053">
        <f t="shared" si="417"/>
        <v>77800</v>
      </c>
      <c r="D2053" t="str">
        <f t="shared" si="418"/>
        <v/>
      </c>
    </row>
    <row r="2054" spans="1:4" x14ac:dyDescent="0.3">
      <c r="A2054" t="s">
        <v>420</v>
      </c>
      <c r="B2054">
        <v>66.3</v>
      </c>
      <c r="C2054">
        <f t="shared" si="417"/>
        <v>45100</v>
      </c>
      <c r="D2054" t="str">
        <f t="shared" si="418"/>
        <v/>
      </c>
    </row>
    <row r="2055" spans="1:4" x14ac:dyDescent="0.3">
      <c r="A2055" t="s">
        <v>421</v>
      </c>
      <c r="B2055">
        <v>54.7</v>
      </c>
      <c r="C2055">
        <f t="shared" si="417"/>
        <v>49800</v>
      </c>
      <c r="D2055" t="str">
        <f t="shared" si="418"/>
        <v/>
      </c>
    </row>
    <row r="2056" spans="1:4" x14ac:dyDescent="0.3">
      <c r="A2056" t="s">
        <v>422</v>
      </c>
      <c r="B2056">
        <v>69.900000000000006</v>
      </c>
      <c r="C2056">
        <f t="shared" si="417"/>
        <v>49100</v>
      </c>
      <c r="D2056" t="str">
        <f t="shared" si="418"/>
        <v/>
      </c>
    </row>
    <row r="2057" spans="1:4" x14ac:dyDescent="0.3">
      <c r="A2057" t="s">
        <v>423</v>
      </c>
      <c r="B2057">
        <v>66.2</v>
      </c>
      <c r="C2057">
        <f t="shared" si="417"/>
        <v>49900</v>
      </c>
      <c r="D2057" t="str">
        <f t="shared" si="418"/>
        <v/>
      </c>
    </row>
    <row r="2058" spans="1:4" x14ac:dyDescent="0.3">
      <c r="A2058" t="s">
        <v>424</v>
      </c>
      <c r="B2058">
        <v>72.5</v>
      </c>
      <c r="C2058">
        <f t="shared" si="417"/>
        <v>58500</v>
      </c>
      <c r="D2058" t="str">
        <f t="shared" si="418"/>
        <v/>
      </c>
    </row>
    <row r="2059" spans="1:4" x14ac:dyDescent="0.3">
      <c r="A2059" t="s">
        <v>425</v>
      </c>
      <c r="B2059">
        <v>72.7</v>
      </c>
      <c r="C2059">
        <f t="shared" si="417"/>
        <v>47700</v>
      </c>
      <c r="D2059" t="str">
        <f t="shared" si="418"/>
        <v/>
      </c>
    </row>
    <row r="2060" spans="1:4" x14ac:dyDescent="0.3">
      <c r="A2060" t="s">
        <v>332</v>
      </c>
      <c r="B2060">
        <v>48.199999999999996</v>
      </c>
      <c r="C2060">
        <f t="shared" si="417"/>
        <v>32700</v>
      </c>
      <c r="D2060" t="str">
        <f t="shared" si="418"/>
        <v/>
      </c>
    </row>
    <row r="2061" spans="1:4" x14ac:dyDescent="0.3">
      <c r="A2061" t="s">
        <v>333</v>
      </c>
      <c r="B2061">
        <v>51.3</v>
      </c>
      <c r="C2061">
        <f t="shared" si="417"/>
        <v>68500</v>
      </c>
      <c r="D2061" t="str">
        <f t="shared" si="418"/>
        <v/>
      </c>
    </row>
    <row r="2062" spans="1:4" x14ac:dyDescent="0.3">
      <c r="A2062" t="s">
        <v>334</v>
      </c>
      <c r="B2062">
        <v>60.5</v>
      </c>
      <c r="C2062">
        <f t="shared" si="417"/>
        <v>53300</v>
      </c>
      <c r="D2062" t="str">
        <f t="shared" si="418"/>
        <v/>
      </c>
    </row>
    <row r="2063" spans="1:4" x14ac:dyDescent="0.3">
      <c r="A2063" t="s">
        <v>335</v>
      </c>
      <c r="B2063">
        <v>67.2</v>
      </c>
      <c r="C2063">
        <f t="shared" si="417"/>
        <v>59900</v>
      </c>
      <c r="D2063" t="str">
        <f t="shared" si="418"/>
        <v/>
      </c>
    </row>
    <row r="2064" spans="1:4" x14ac:dyDescent="0.3">
      <c r="A2064" t="s">
        <v>336</v>
      </c>
      <c r="B2064">
        <v>69.300000000000011</v>
      </c>
      <c r="C2064">
        <f t="shared" si="417"/>
        <v>70500</v>
      </c>
      <c r="D2064" t="str">
        <f t="shared" si="418"/>
        <v/>
      </c>
    </row>
    <row r="2065" spans="1:4" x14ac:dyDescent="0.3">
      <c r="A2065" t="s">
        <v>426</v>
      </c>
      <c r="B2065">
        <v>56.699999999999996</v>
      </c>
      <c r="C2065">
        <f t="shared" si="417"/>
        <v>32800</v>
      </c>
      <c r="D2065" t="str">
        <f t="shared" si="418"/>
        <v/>
      </c>
    </row>
    <row r="2066" spans="1:4" x14ac:dyDescent="0.3">
      <c r="A2066" t="s">
        <v>427</v>
      </c>
      <c r="B2066">
        <v>54.4</v>
      </c>
      <c r="C2066">
        <f t="shared" si="417"/>
        <v>74400</v>
      </c>
      <c r="D2066" t="str">
        <f t="shared" si="418"/>
        <v/>
      </c>
    </row>
    <row r="2067" spans="1:4" x14ac:dyDescent="0.3">
      <c r="A2067" t="s">
        <v>428</v>
      </c>
      <c r="B2067">
        <v>69.900000000000006</v>
      </c>
      <c r="C2067">
        <f t="shared" si="417"/>
        <v>51100</v>
      </c>
      <c r="D2067" t="str">
        <f t="shared" si="418"/>
        <v/>
      </c>
    </row>
    <row r="2068" spans="1:4" x14ac:dyDescent="0.3">
      <c r="A2068" t="s">
        <v>429</v>
      </c>
      <c r="B2068">
        <v>56.2</v>
      </c>
      <c r="C2068">
        <f t="shared" si="417"/>
        <v>65000</v>
      </c>
      <c r="D2068" t="str">
        <f t="shared" si="418"/>
        <v/>
      </c>
    </row>
    <row r="2069" spans="1:4" x14ac:dyDescent="0.3">
      <c r="A2069" t="s">
        <v>430</v>
      </c>
      <c r="B2069">
        <v>55.699999999999996</v>
      </c>
      <c r="C2069">
        <f t="shared" si="417"/>
        <v>65200</v>
      </c>
      <c r="D2069" t="str">
        <f t="shared" si="418"/>
        <v/>
      </c>
    </row>
    <row r="2070" spans="1:4" x14ac:dyDescent="0.3">
      <c r="A2070" t="s">
        <v>431</v>
      </c>
      <c r="B2070">
        <v>74.899999999999991</v>
      </c>
      <c r="C2070">
        <f t="shared" si="417"/>
        <v>76100</v>
      </c>
      <c r="D2070" t="str">
        <f t="shared" si="418"/>
        <v/>
      </c>
    </row>
    <row r="2071" spans="1:4" x14ac:dyDescent="0.3">
      <c r="A2071" t="s">
        <v>432</v>
      </c>
      <c r="B2071">
        <v>62.1</v>
      </c>
      <c r="C2071">
        <f t="shared" si="417"/>
        <v>52100</v>
      </c>
      <c r="D2071" t="str">
        <f t="shared" si="418"/>
        <v/>
      </c>
    </row>
    <row r="2072" spans="1:4" x14ac:dyDescent="0.3">
      <c r="A2072" t="s">
        <v>337</v>
      </c>
      <c r="B2072">
        <v>75.7</v>
      </c>
      <c r="C2072">
        <f t="shared" si="417"/>
        <v>51300</v>
      </c>
      <c r="D2072" t="str">
        <f t="shared" si="418"/>
        <v/>
      </c>
    </row>
    <row r="2073" spans="1:4" x14ac:dyDescent="0.3">
      <c r="A2073" t="s">
        <v>338</v>
      </c>
      <c r="B2073">
        <v>53.6</v>
      </c>
      <c r="C2073">
        <f t="shared" si="417"/>
        <v>34700</v>
      </c>
      <c r="D2073" t="str">
        <f t="shared" si="418"/>
        <v/>
      </c>
    </row>
    <row r="2074" spans="1:4" x14ac:dyDescent="0.3">
      <c r="A2074" t="s">
        <v>339</v>
      </c>
      <c r="B2074">
        <v>50.7</v>
      </c>
      <c r="C2074">
        <f t="shared" si="417"/>
        <v>40800</v>
      </c>
      <c r="D2074" t="str">
        <f t="shared" si="418"/>
        <v/>
      </c>
    </row>
    <row r="2075" spans="1:4" x14ac:dyDescent="0.3">
      <c r="A2075" t="s">
        <v>340</v>
      </c>
      <c r="B2075">
        <v>52.2</v>
      </c>
      <c r="C2075">
        <f t="shared" si="417"/>
        <v>58300</v>
      </c>
      <c r="D2075" t="str">
        <f t="shared" si="418"/>
        <v/>
      </c>
    </row>
    <row r="2076" spans="1:4" x14ac:dyDescent="0.3">
      <c r="A2076" t="s">
        <v>341</v>
      </c>
      <c r="B2076">
        <v>51.8</v>
      </c>
      <c r="C2076">
        <f t="shared" si="417"/>
        <v>59800</v>
      </c>
      <c r="D2076" t="str">
        <f t="shared" si="418"/>
        <v/>
      </c>
    </row>
    <row r="2077" spans="1:4" x14ac:dyDescent="0.3">
      <c r="A2077" t="s">
        <v>342</v>
      </c>
      <c r="B2077">
        <v>61.7</v>
      </c>
      <c r="C2077">
        <f t="shared" si="417"/>
        <v>43500</v>
      </c>
      <c r="D2077" t="str">
        <f t="shared" si="418"/>
        <v/>
      </c>
    </row>
    <row r="2078" spans="1:4" x14ac:dyDescent="0.3">
      <c r="A2078" t="s">
        <v>365</v>
      </c>
      <c r="B2078">
        <v>66.900000000000006</v>
      </c>
      <c r="C2078">
        <f t="shared" si="417"/>
        <v>78500</v>
      </c>
      <c r="D2078" t="str">
        <f t="shared" si="418"/>
        <v/>
      </c>
    </row>
    <row r="2079" spans="1:4" x14ac:dyDescent="0.3">
      <c r="A2079" t="s">
        <v>369</v>
      </c>
      <c r="B2079">
        <v>61.1</v>
      </c>
      <c r="C2079">
        <f t="shared" si="417"/>
        <v>69500</v>
      </c>
      <c r="D2079" t="str">
        <f t="shared" si="418"/>
        <v/>
      </c>
    </row>
    <row r="2080" spans="1:4" x14ac:dyDescent="0.3">
      <c r="A2080" t="s">
        <v>362</v>
      </c>
      <c r="B2080">
        <v>69.2</v>
      </c>
      <c r="C2080">
        <f t="shared" si="417"/>
        <v>78500</v>
      </c>
      <c r="D2080" t="str">
        <f t="shared" si="418"/>
        <v/>
      </c>
    </row>
    <row r="2081" spans="1:4" x14ac:dyDescent="0.3">
      <c r="A2081" t="s">
        <v>366</v>
      </c>
      <c r="B2081">
        <v>61.4</v>
      </c>
      <c r="C2081">
        <f t="shared" si="417"/>
        <v>41100</v>
      </c>
      <c r="D2081" t="str">
        <f t="shared" si="418"/>
        <v/>
      </c>
    </row>
    <row r="2082" spans="1:4" x14ac:dyDescent="0.3">
      <c r="A2082" t="s">
        <v>380</v>
      </c>
      <c r="B2082">
        <v>57.999999999999993</v>
      </c>
      <c r="C2082">
        <f t="shared" si="417"/>
        <v>104400</v>
      </c>
      <c r="D2082" t="str">
        <f t="shared" si="418"/>
        <v/>
      </c>
    </row>
    <row r="2083" spans="1:4" x14ac:dyDescent="0.3">
      <c r="A2083" t="s">
        <v>381</v>
      </c>
      <c r="B2083">
        <v>51.1</v>
      </c>
      <c r="C2083">
        <f t="shared" si="417"/>
        <v>82500</v>
      </c>
      <c r="D2083" t="str">
        <f t="shared" si="418"/>
        <v/>
      </c>
    </row>
    <row r="2084" spans="1:4" x14ac:dyDescent="0.3">
      <c r="A2084" t="s">
        <v>450</v>
      </c>
      <c r="B2084">
        <v>50.6</v>
      </c>
      <c r="C2084">
        <f t="shared" si="417"/>
        <v>70700</v>
      </c>
      <c r="D2084" t="str">
        <f t="shared" si="418"/>
        <v/>
      </c>
    </row>
    <row r="2085" spans="1:4" x14ac:dyDescent="0.3">
      <c r="A2085" t="s">
        <v>83</v>
      </c>
      <c r="B2085">
        <v>53.699999999999996</v>
      </c>
      <c r="C2085">
        <f t="shared" si="417"/>
        <v>124600</v>
      </c>
      <c r="D2085" t="str">
        <f t="shared" si="418"/>
        <v/>
      </c>
    </row>
    <row r="2086" spans="1:4" x14ac:dyDescent="0.3">
      <c r="A2086" t="s">
        <v>84</v>
      </c>
      <c r="B2086">
        <v>61.2</v>
      </c>
      <c r="C2086">
        <f t="shared" si="417"/>
        <v>90500</v>
      </c>
      <c r="D2086" t="str">
        <f t="shared" si="418"/>
        <v/>
      </c>
    </row>
    <row r="2087" spans="1:4" x14ac:dyDescent="0.3">
      <c r="A2087" t="s">
        <v>85</v>
      </c>
      <c r="B2087">
        <v>61.5</v>
      </c>
      <c r="C2087">
        <f t="shared" si="417"/>
        <v>273900</v>
      </c>
      <c r="D2087" t="str">
        <f t="shared" si="418"/>
        <v/>
      </c>
    </row>
    <row r="2088" spans="1:4" x14ac:dyDescent="0.3">
      <c r="A2088" t="s">
        <v>86</v>
      </c>
      <c r="B2088">
        <v>48</v>
      </c>
      <c r="C2088">
        <f t="shared" si="417"/>
        <v>97300</v>
      </c>
      <c r="D2088" t="str">
        <f t="shared" si="418"/>
        <v/>
      </c>
    </row>
    <row r="2089" spans="1:4" x14ac:dyDescent="0.3">
      <c r="A2089" t="s">
        <v>87</v>
      </c>
      <c r="B2089">
        <v>51</v>
      </c>
      <c r="C2089">
        <f t="shared" si="417"/>
        <v>89500</v>
      </c>
      <c r="D2089" t="str">
        <f t="shared" si="418"/>
        <v/>
      </c>
    </row>
    <row r="2090" spans="1:4" x14ac:dyDescent="0.3">
      <c r="A2090" t="s">
        <v>88</v>
      </c>
      <c r="B2090">
        <v>55.5</v>
      </c>
      <c r="C2090">
        <f t="shared" si="417"/>
        <v>122900</v>
      </c>
      <c r="D2090" t="str">
        <f t="shared" si="418"/>
        <v/>
      </c>
    </row>
    <row r="2091" spans="1:4" x14ac:dyDescent="0.3">
      <c r="A2091" t="s">
        <v>89</v>
      </c>
      <c r="B2091">
        <v>59.4</v>
      </c>
      <c r="C2091">
        <f t="shared" si="417"/>
        <v>135800</v>
      </c>
      <c r="D2091" t="str">
        <f t="shared" si="418"/>
        <v/>
      </c>
    </row>
    <row r="2092" spans="1:4" x14ac:dyDescent="0.3">
      <c r="A2092" t="s">
        <v>90</v>
      </c>
      <c r="B2092">
        <v>46.8</v>
      </c>
      <c r="C2092">
        <f t="shared" si="417"/>
        <v>107200</v>
      </c>
      <c r="D2092" t="str">
        <f t="shared" si="418"/>
        <v/>
      </c>
    </row>
    <row r="2093" spans="1:4" x14ac:dyDescent="0.3">
      <c r="A2093" t="s">
        <v>91</v>
      </c>
      <c r="B2093">
        <v>65</v>
      </c>
      <c r="C2093">
        <f t="shared" si="417"/>
        <v>114900</v>
      </c>
      <c r="D2093" t="str">
        <f t="shared" si="418"/>
        <v/>
      </c>
    </row>
    <row r="2094" spans="1:4" x14ac:dyDescent="0.3">
      <c r="A2094" t="s">
        <v>92</v>
      </c>
      <c r="B2094">
        <v>47.900000000000006</v>
      </c>
      <c r="C2094">
        <f t="shared" si="417"/>
        <v>161800</v>
      </c>
      <c r="D2094" t="str">
        <f t="shared" si="418"/>
        <v/>
      </c>
    </row>
    <row r="2095" spans="1:4" x14ac:dyDescent="0.3">
      <c r="A2095" t="s">
        <v>94</v>
      </c>
      <c r="B2095">
        <v>49.800000000000004</v>
      </c>
      <c r="C2095">
        <f t="shared" si="417"/>
        <v>70300</v>
      </c>
      <c r="D2095" t="str">
        <f t="shared" si="418"/>
        <v/>
      </c>
    </row>
    <row r="2096" spans="1:4" x14ac:dyDescent="0.3">
      <c r="A2096" t="s">
        <v>95</v>
      </c>
      <c r="B2096">
        <v>53.9</v>
      </c>
      <c r="C2096">
        <f t="shared" si="417"/>
        <v>251400</v>
      </c>
      <c r="D2096" t="str">
        <f t="shared" si="418"/>
        <v/>
      </c>
    </row>
    <row r="2097" spans="1:4" x14ac:dyDescent="0.3">
      <c r="A2097" t="s">
        <v>97</v>
      </c>
      <c r="B2097">
        <v>57.899999999999991</v>
      </c>
      <c r="C2097">
        <f t="shared" si="417"/>
        <v>82800</v>
      </c>
      <c r="D2097" t="str">
        <f t="shared" si="418"/>
        <v/>
      </c>
    </row>
    <row r="2098" spans="1:4" x14ac:dyDescent="0.3">
      <c r="A2098" t="s">
        <v>96</v>
      </c>
      <c r="B2098">
        <v>52.800000000000004</v>
      </c>
      <c r="C2098">
        <f t="shared" si="417"/>
        <v>124800</v>
      </c>
      <c r="D2098" t="str">
        <f t="shared" si="418"/>
        <v/>
      </c>
    </row>
    <row r="2099" spans="1:4" x14ac:dyDescent="0.3">
      <c r="A2099" t="s">
        <v>98</v>
      </c>
      <c r="B2099">
        <v>58.4</v>
      </c>
      <c r="C2099">
        <f t="shared" si="417"/>
        <v>141000</v>
      </c>
      <c r="D2099" t="str">
        <f t="shared" si="418"/>
        <v/>
      </c>
    </row>
    <row r="2100" spans="1:4" x14ac:dyDescent="0.3">
      <c r="A2100" t="s">
        <v>105</v>
      </c>
      <c r="B2100">
        <v>47.400000000000006</v>
      </c>
      <c r="C2100">
        <f t="shared" si="417"/>
        <v>112000</v>
      </c>
      <c r="D2100" t="str">
        <f t="shared" si="418"/>
        <v/>
      </c>
    </row>
    <row r="2101" spans="1:4" x14ac:dyDescent="0.3">
      <c r="A2101" t="s">
        <v>106</v>
      </c>
      <c r="B2101">
        <v>45.399999999999991</v>
      </c>
      <c r="C2101">
        <f t="shared" ref="C2101:C2164" si="419">VLOOKUP($A2101,$A$1507:$BV$1839,73,FALSE)</f>
        <v>133700</v>
      </c>
      <c r="D2101" t="str">
        <f t="shared" si="418"/>
        <v/>
      </c>
    </row>
    <row r="2102" spans="1:4" x14ac:dyDescent="0.3">
      <c r="A2102" t="s">
        <v>107</v>
      </c>
      <c r="B2102">
        <v>49.400000000000006</v>
      </c>
      <c r="C2102">
        <f t="shared" si="419"/>
        <v>120300</v>
      </c>
      <c r="D2102" t="str">
        <f t="shared" ref="D2102:D2165" si="420">IF(B2102=C2102,TRUE,"")</f>
        <v/>
      </c>
    </row>
    <row r="2103" spans="1:4" x14ac:dyDescent="0.3">
      <c r="A2103" t="s">
        <v>108</v>
      </c>
      <c r="B2103">
        <v>58</v>
      </c>
      <c r="C2103">
        <f t="shared" si="419"/>
        <v>293700</v>
      </c>
      <c r="D2103" t="str">
        <f t="shared" si="420"/>
        <v/>
      </c>
    </row>
    <row r="2104" spans="1:4" x14ac:dyDescent="0.3">
      <c r="A2104" t="s">
        <v>72</v>
      </c>
      <c r="B2104">
        <v>48.1</v>
      </c>
      <c r="C2104">
        <f t="shared" si="419"/>
        <v>141000</v>
      </c>
      <c r="D2104" t="str">
        <f t="shared" si="420"/>
        <v/>
      </c>
    </row>
    <row r="2105" spans="1:4" x14ac:dyDescent="0.3">
      <c r="A2105" t="s">
        <v>73</v>
      </c>
      <c r="B2105">
        <v>61.2</v>
      </c>
      <c r="C2105">
        <f t="shared" si="419"/>
        <v>91100</v>
      </c>
      <c r="D2105" t="str">
        <f t="shared" si="420"/>
        <v/>
      </c>
    </row>
    <row r="2106" spans="1:4" x14ac:dyDescent="0.3">
      <c r="A2106" t="s">
        <v>74</v>
      </c>
      <c r="B2106">
        <v>41.8</v>
      </c>
      <c r="C2106">
        <f t="shared" si="419"/>
        <v>65400</v>
      </c>
      <c r="D2106" t="str">
        <f t="shared" si="420"/>
        <v/>
      </c>
    </row>
    <row r="2107" spans="1:4" x14ac:dyDescent="0.3">
      <c r="A2107" t="s">
        <v>75</v>
      </c>
      <c r="B2107">
        <v>44.699999999999996</v>
      </c>
      <c r="C2107">
        <f t="shared" si="419"/>
        <v>124900</v>
      </c>
      <c r="D2107" t="str">
        <f t="shared" si="420"/>
        <v/>
      </c>
    </row>
    <row r="2108" spans="1:4" x14ac:dyDescent="0.3">
      <c r="A2108" t="s">
        <v>130</v>
      </c>
      <c r="B2108">
        <v>51.6</v>
      </c>
      <c r="C2108">
        <f t="shared" si="419"/>
        <v>490800</v>
      </c>
      <c r="D2108" t="str">
        <f t="shared" si="420"/>
        <v/>
      </c>
    </row>
    <row r="2109" spans="1:4" x14ac:dyDescent="0.3">
      <c r="A2109" t="s">
        <v>131</v>
      </c>
      <c r="B2109">
        <v>54.9</v>
      </c>
      <c r="C2109">
        <f t="shared" si="419"/>
        <v>183900</v>
      </c>
      <c r="D2109" t="str">
        <f t="shared" si="420"/>
        <v/>
      </c>
    </row>
    <row r="2110" spans="1:4" x14ac:dyDescent="0.3">
      <c r="A2110" t="s">
        <v>132</v>
      </c>
      <c r="B2110">
        <v>58.8</v>
      </c>
      <c r="C2110">
        <f t="shared" si="419"/>
        <v>153200</v>
      </c>
      <c r="D2110" t="str">
        <f t="shared" si="420"/>
        <v/>
      </c>
    </row>
    <row r="2111" spans="1:4" x14ac:dyDescent="0.3">
      <c r="A2111" t="s">
        <v>133</v>
      </c>
      <c r="B2111">
        <v>47.7</v>
      </c>
      <c r="C2111">
        <f t="shared" si="419"/>
        <v>154400</v>
      </c>
      <c r="D2111" t="str">
        <f t="shared" si="420"/>
        <v/>
      </c>
    </row>
    <row r="2112" spans="1:4" x14ac:dyDescent="0.3">
      <c r="A2112" t="s">
        <v>134</v>
      </c>
      <c r="B2112">
        <v>57.7</v>
      </c>
      <c r="C2112">
        <f t="shared" si="419"/>
        <v>101300</v>
      </c>
      <c r="D2112" t="str">
        <f t="shared" si="420"/>
        <v/>
      </c>
    </row>
    <row r="2113" spans="1:4" x14ac:dyDescent="0.3">
      <c r="A2113" t="s">
        <v>135</v>
      </c>
      <c r="B2113">
        <v>48.499999999999993</v>
      </c>
      <c r="C2113">
        <f t="shared" si="419"/>
        <v>123100</v>
      </c>
      <c r="D2113" t="str">
        <f t="shared" si="420"/>
        <v/>
      </c>
    </row>
    <row r="2114" spans="1:4" x14ac:dyDescent="0.3">
      <c r="A2114" t="s">
        <v>136</v>
      </c>
      <c r="B2114">
        <v>52.199999999999996</v>
      </c>
      <c r="C2114">
        <f t="shared" si="419"/>
        <v>118300</v>
      </c>
      <c r="D2114" t="str">
        <f t="shared" si="420"/>
        <v/>
      </c>
    </row>
    <row r="2115" spans="1:4" x14ac:dyDescent="0.3">
      <c r="A2115" t="s">
        <v>109</v>
      </c>
      <c r="B2115">
        <v>59.099999999999994</v>
      </c>
      <c r="C2115">
        <f t="shared" si="419"/>
        <v>241600</v>
      </c>
      <c r="D2115" t="str">
        <f t="shared" si="420"/>
        <v/>
      </c>
    </row>
    <row r="2116" spans="1:4" x14ac:dyDescent="0.3">
      <c r="A2116" t="s">
        <v>110</v>
      </c>
      <c r="B2116">
        <v>60.400000000000006</v>
      </c>
      <c r="C2116">
        <f t="shared" si="419"/>
        <v>97600</v>
      </c>
      <c r="D2116" t="str">
        <f t="shared" si="420"/>
        <v/>
      </c>
    </row>
    <row r="2117" spans="1:4" x14ac:dyDescent="0.3">
      <c r="A2117" t="s">
        <v>111</v>
      </c>
      <c r="B2117">
        <v>50.5</v>
      </c>
      <c r="C2117">
        <f t="shared" si="419"/>
        <v>203800</v>
      </c>
      <c r="D2117" t="str">
        <f t="shared" si="420"/>
        <v/>
      </c>
    </row>
    <row r="2118" spans="1:4" x14ac:dyDescent="0.3">
      <c r="A2118" t="s">
        <v>112</v>
      </c>
      <c r="B2118">
        <v>61.5</v>
      </c>
      <c r="C2118">
        <f t="shared" si="419"/>
        <v>385600</v>
      </c>
      <c r="D2118" t="str">
        <f t="shared" si="420"/>
        <v/>
      </c>
    </row>
    <row r="2119" spans="1:4" x14ac:dyDescent="0.3">
      <c r="A2119" t="s">
        <v>113</v>
      </c>
      <c r="B2119">
        <v>48.300000000000004</v>
      </c>
      <c r="C2119">
        <f t="shared" si="419"/>
        <v>161000</v>
      </c>
      <c r="D2119" t="str">
        <f t="shared" si="420"/>
        <v/>
      </c>
    </row>
    <row r="2120" spans="1:4" x14ac:dyDescent="0.3">
      <c r="A2120" t="s">
        <v>71</v>
      </c>
      <c r="B2120">
        <v>53.4</v>
      </c>
      <c r="C2120">
        <f t="shared" si="419"/>
        <v>92800</v>
      </c>
      <c r="D2120" t="str">
        <f t="shared" si="420"/>
        <v/>
      </c>
    </row>
    <row r="2121" spans="1:4" x14ac:dyDescent="0.3">
      <c r="A2121" t="s">
        <v>150</v>
      </c>
      <c r="B2121">
        <v>58.5</v>
      </c>
      <c r="C2121">
        <f t="shared" si="419"/>
        <v>27300</v>
      </c>
      <c r="D2121" t="str">
        <f t="shared" si="420"/>
        <v/>
      </c>
    </row>
    <row r="2122" spans="1:4" x14ac:dyDescent="0.3">
      <c r="A2122" t="s">
        <v>163</v>
      </c>
      <c r="B2122">
        <v>39.1</v>
      </c>
      <c r="C2122">
        <f t="shared" si="419"/>
        <v>94400</v>
      </c>
      <c r="D2122" t="str">
        <f t="shared" si="420"/>
        <v/>
      </c>
    </row>
    <row r="2123" spans="1:4" x14ac:dyDescent="0.3">
      <c r="A2123" t="s">
        <v>164</v>
      </c>
      <c r="B2123">
        <v>67</v>
      </c>
      <c r="C2123">
        <f t="shared" si="419"/>
        <v>192500</v>
      </c>
      <c r="D2123" t="str">
        <f t="shared" si="420"/>
        <v/>
      </c>
    </row>
    <row r="2124" spans="1:4" x14ac:dyDescent="0.3">
      <c r="A2124" t="s">
        <v>165</v>
      </c>
      <c r="B2124">
        <v>56.1</v>
      </c>
      <c r="C2124">
        <f t="shared" si="419"/>
        <v>119600</v>
      </c>
      <c r="D2124" t="str">
        <f t="shared" si="420"/>
        <v/>
      </c>
    </row>
    <row r="2125" spans="1:4" x14ac:dyDescent="0.3">
      <c r="A2125" t="s">
        <v>166</v>
      </c>
      <c r="B2125">
        <v>58.6</v>
      </c>
      <c r="C2125">
        <f t="shared" si="419"/>
        <v>158000</v>
      </c>
      <c r="D2125" t="str">
        <f t="shared" si="420"/>
        <v/>
      </c>
    </row>
    <row r="2126" spans="1:4" x14ac:dyDescent="0.3">
      <c r="A2126" t="s">
        <v>167</v>
      </c>
      <c r="B2126">
        <v>71.099999999999994</v>
      </c>
      <c r="C2126">
        <f t="shared" si="419"/>
        <v>177400</v>
      </c>
      <c r="D2126" t="str">
        <f t="shared" si="420"/>
        <v/>
      </c>
    </row>
    <row r="2127" spans="1:4" x14ac:dyDescent="0.3">
      <c r="A2127" t="s">
        <v>149</v>
      </c>
      <c r="B2127">
        <v>80.099999999999994</v>
      </c>
      <c r="C2127">
        <f t="shared" si="419"/>
        <v>140200</v>
      </c>
      <c r="D2127" t="str">
        <f t="shared" si="420"/>
        <v/>
      </c>
    </row>
    <row r="2128" spans="1:4" x14ac:dyDescent="0.3">
      <c r="A2128" t="s">
        <v>168</v>
      </c>
      <c r="B2128">
        <v>59</v>
      </c>
      <c r="C2128">
        <f t="shared" si="419"/>
        <v>193400</v>
      </c>
      <c r="D2128" t="str">
        <f t="shared" si="420"/>
        <v/>
      </c>
    </row>
    <row r="2129" spans="1:4" x14ac:dyDescent="0.3">
      <c r="A2129" t="s">
        <v>169</v>
      </c>
      <c r="B2129">
        <v>71.699999999999989</v>
      </c>
      <c r="C2129">
        <f t="shared" si="419"/>
        <v>173400</v>
      </c>
      <c r="D2129" t="str">
        <f t="shared" si="420"/>
        <v/>
      </c>
    </row>
    <row r="2130" spans="1:4" x14ac:dyDescent="0.3">
      <c r="A2130" t="s">
        <v>170</v>
      </c>
      <c r="B2130">
        <v>60.4</v>
      </c>
      <c r="C2130">
        <f t="shared" si="419"/>
        <v>160600</v>
      </c>
      <c r="D2130" t="str">
        <f t="shared" si="420"/>
        <v/>
      </c>
    </row>
    <row r="2131" spans="1:4" x14ac:dyDescent="0.3">
      <c r="A2131" t="s">
        <v>171</v>
      </c>
      <c r="B2131">
        <v>58.8</v>
      </c>
      <c r="C2131">
        <f t="shared" si="419"/>
        <v>155300</v>
      </c>
      <c r="D2131" t="str">
        <f t="shared" si="420"/>
        <v/>
      </c>
    </row>
    <row r="2132" spans="1:4" x14ac:dyDescent="0.3">
      <c r="A2132" t="s">
        <v>151</v>
      </c>
      <c r="B2132">
        <v>75.7</v>
      </c>
      <c r="C2132">
        <f t="shared" si="419"/>
        <v>174600</v>
      </c>
      <c r="D2132" t="str">
        <f t="shared" si="420"/>
        <v/>
      </c>
    </row>
    <row r="2133" spans="1:4" x14ac:dyDescent="0.3">
      <c r="A2133" t="s">
        <v>152</v>
      </c>
      <c r="B2133">
        <v>78.2</v>
      </c>
      <c r="C2133">
        <f t="shared" si="419"/>
        <v>99700</v>
      </c>
      <c r="D2133" t="str">
        <f t="shared" si="420"/>
        <v/>
      </c>
    </row>
    <row r="2134" spans="1:4" x14ac:dyDescent="0.3">
      <c r="A2134" t="s">
        <v>153</v>
      </c>
      <c r="B2134">
        <v>69</v>
      </c>
      <c r="C2134">
        <f t="shared" si="419"/>
        <v>155100</v>
      </c>
      <c r="D2134" t="str">
        <f t="shared" si="420"/>
        <v/>
      </c>
    </row>
    <row r="2135" spans="1:4" x14ac:dyDescent="0.3">
      <c r="A2135" t="s">
        <v>172</v>
      </c>
      <c r="B2135">
        <v>68.3</v>
      </c>
      <c r="C2135">
        <f t="shared" si="419"/>
        <v>121700</v>
      </c>
      <c r="D2135" t="str">
        <f t="shared" si="420"/>
        <v/>
      </c>
    </row>
    <row r="2136" spans="1:4" x14ac:dyDescent="0.3">
      <c r="A2136" t="s">
        <v>173</v>
      </c>
      <c r="B2136">
        <v>62.100000000000009</v>
      </c>
      <c r="C2136">
        <f t="shared" si="419"/>
        <v>138100</v>
      </c>
      <c r="D2136" t="str">
        <f t="shared" si="420"/>
        <v/>
      </c>
    </row>
    <row r="2137" spans="1:4" x14ac:dyDescent="0.3">
      <c r="A2137" t="s">
        <v>174</v>
      </c>
      <c r="B2137">
        <v>60.4</v>
      </c>
      <c r="C2137">
        <f t="shared" si="419"/>
        <v>160000</v>
      </c>
      <c r="D2137" t="str">
        <f t="shared" si="420"/>
        <v/>
      </c>
    </row>
    <row r="2138" spans="1:4" x14ac:dyDescent="0.3">
      <c r="A2138" t="s">
        <v>175</v>
      </c>
      <c r="B2138">
        <v>54.9</v>
      </c>
      <c r="C2138">
        <f t="shared" si="419"/>
        <v>141600</v>
      </c>
      <c r="D2138" t="str">
        <f t="shared" si="420"/>
        <v/>
      </c>
    </row>
    <row r="2139" spans="1:4" x14ac:dyDescent="0.3">
      <c r="A2139" t="s">
        <v>154</v>
      </c>
      <c r="B2139">
        <v>77.5</v>
      </c>
      <c r="C2139">
        <f t="shared" si="419"/>
        <v>141300</v>
      </c>
      <c r="D2139" t="str">
        <f t="shared" si="420"/>
        <v/>
      </c>
    </row>
    <row r="2140" spans="1:4" x14ac:dyDescent="0.3">
      <c r="A2140" t="s">
        <v>155</v>
      </c>
      <c r="B2140">
        <v>70.3</v>
      </c>
      <c r="C2140">
        <f t="shared" si="419"/>
        <v>68000</v>
      </c>
      <c r="D2140" t="str">
        <f t="shared" si="420"/>
        <v/>
      </c>
    </row>
    <row r="2141" spans="1:4" x14ac:dyDescent="0.3">
      <c r="A2141" t="s">
        <v>176</v>
      </c>
      <c r="B2141">
        <v>75.5</v>
      </c>
      <c r="C2141">
        <f t="shared" si="419"/>
        <v>100200</v>
      </c>
      <c r="D2141" t="str">
        <f t="shared" si="420"/>
        <v/>
      </c>
    </row>
    <row r="2142" spans="1:4" x14ac:dyDescent="0.3">
      <c r="A2142" t="s">
        <v>156</v>
      </c>
      <c r="B2142">
        <v>81</v>
      </c>
      <c r="C2142">
        <f t="shared" si="419"/>
        <v>204000</v>
      </c>
      <c r="D2142" t="str">
        <f t="shared" si="420"/>
        <v/>
      </c>
    </row>
    <row r="2143" spans="1:4" x14ac:dyDescent="0.3">
      <c r="A2143" t="s">
        <v>157</v>
      </c>
      <c r="B2143">
        <v>66.899999999999991</v>
      </c>
      <c r="C2143">
        <f t="shared" si="419"/>
        <v>171400</v>
      </c>
      <c r="D2143" t="str">
        <f t="shared" si="420"/>
        <v/>
      </c>
    </row>
    <row r="2144" spans="1:4" x14ac:dyDescent="0.3">
      <c r="A2144" t="s">
        <v>177</v>
      </c>
      <c r="B2144">
        <v>76.199999999999989</v>
      </c>
      <c r="C2144">
        <f t="shared" si="419"/>
        <v>115000</v>
      </c>
      <c r="D2144" t="str">
        <f t="shared" si="420"/>
        <v/>
      </c>
    </row>
    <row r="2145" spans="1:4" x14ac:dyDescent="0.3">
      <c r="A2145" t="s">
        <v>158</v>
      </c>
      <c r="B2145">
        <v>54.6</v>
      </c>
      <c r="C2145">
        <f t="shared" si="419"/>
        <v>191500</v>
      </c>
      <c r="D2145" t="str">
        <f t="shared" si="420"/>
        <v/>
      </c>
    </row>
    <row r="2146" spans="1:4" x14ac:dyDescent="0.3">
      <c r="A2146" t="s">
        <v>178</v>
      </c>
      <c r="B2146">
        <v>63.400000000000006</v>
      </c>
      <c r="C2146">
        <f t="shared" si="419"/>
        <v>138800</v>
      </c>
      <c r="D2146" t="str">
        <f t="shared" si="420"/>
        <v/>
      </c>
    </row>
    <row r="2147" spans="1:4" x14ac:dyDescent="0.3">
      <c r="A2147" t="s">
        <v>179</v>
      </c>
      <c r="B2147">
        <v>80.800000000000011</v>
      </c>
      <c r="C2147">
        <f t="shared" si="419"/>
        <v>100400</v>
      </c>
      <c r="D2147" t="str">
        <f t="shared" si="420"/>
        <v/>
      </c>
    </row>
    <row r="2148" spans="1:4" x14ac:dyDescent="0.3">
      <c r="A2148" t="s">
        <v>159</v>
      </c>
      <c r="B2148">
        <v>61.500000000000007</v>
      </c>
      <c r="C2148">
        <f t="shared" si="419"/>
        <v>184600</v>
      </c>
      <c r="D2148" t="str">
        <f t="shared" si="420"/>
        <v/>
      </c>
    </row>
    <row r="2149" spans="1:4" x14ac:dyDescent="0.3">
      <c r="A2149" t="s">
        <v>180</v>
      </c>
      <c r="B2149">
        <v>66.099999999999994</v>
      </c>
      <c r="C2149">
        <f t="shared" si="419"/>
        <v>104400</v>
      </c>
      <c r="D2149" t="str">
        <f t="shared" si="420"/>
        <v/>
      </c>
    </row>
    <row r="2150" spans="1:4" x14ac:dyDescent="0.3">
      <c r="A2150" t="s">
        <v>160</v>
      </c>
      <c r="B2150">
        <v>67.2</v>
      </c>
      <c r="C2150">
        <f t="shared" si="419"/>
        <v>178100</v>
      </c>
      <c r="D2150" t="str">
        <f t="shared" si="420"/>
        <v/>
      </c>
    </row>
    <row r="2151" spans="1:4" x14ac:dyDescent="0.3">
      <c r="A2151" t="s">
        <v>181</v>
      </c>
      <c r="B2151">
        <v>64.399999999999991</v>
      </c>
      <c r="C2151">
        <f t="shared" si="419"/>
        <v>148200</v>
      </c>
      <c r="D2151" t="str">
        <f t="shared" si="420"/>
        <v/>
      </c>
    </row>
    <row r="2152" spans="1:4" x14ac:dyDescent="0.3">
      <c r="A2152" t="s">
        <v>161</v>
      </c>
      <c r="B2152">
        <v>74</v>
      </c>
      <c r="C2152">
        <f t="shared" si="419"/>
        <v>192300</v>
      </c>
      <c r="D2152" t="str">
        <f t="shared" si="420"/>
        <v/>
      </c>
    </row>
    <row r="2153" spans="1:4" x14ac:dyDescent="0.3">
      <c r="A2153" t="s">
        <v>162</v>
      </c>
      <c r="B2153">
        <v>74.100000000000009</v>
      </c>
      <c r="C2153">
        <f t="shared" si="419"/>
        <v>119200</v>
      </c>
      <c r="D2153" t="str">
        <f t="shared" si="420"/>
        <v/>
      </c>
    </row>
    <row r="2154" spans="1:4" x14ac:dyDescent="0.3">
      <c r="A2154" t="s">
        <v>451</v>
      </c>
      <c r="B2154">
        <v>50.4</v>
      </c>
      <c r="C2154" t="e">
        <f t="shared" si="419"/>
        <v>#N/A</v>
      </c>
      <c r="D2154" t="e">
        <f t="shared" si="420"/>
        <v>#N/A</v>
      </c>
    </row>
    <row r="2155" spans="1:4" x14ac:dyDescent="0.3">
      <c r="A2155" t="s">
        <v>452</v>
      </c>
      <c r="B2155">
        <v>55.5</v>
      </c>
      <c r="C2155" t="e">
        <f t="shared" si="419"/>
        <v>#N/A</v>
      </c>
      <c r="D2155" t="e">
        <f t="shared" si="420"/>
        <v>#N/A</v>
      </c>
    </row>
    <row r="2156" spans="1:4" x14ac:dyDescent="0.3">
      <c r="A2156" t="s">
        <v>453</v>
      </c>
      <c r="B2156">
        <v>55.500000000000007</v>
      </c>
      <c r="C2156" t="e">
        <f t="shared" si="419"/>
        <v>#N/A</v>
      </c>
      <c r="D2156" t="e">
        <f t="shared" si="420"/>
        <v>#N/A</v>
      </c>
    </row>
    <row r="2157" spans="1:4" x14ac:dyDescent="0.3">
      <c r="A2157" t="s">
        <v>454</v>
      </c>
      <c r="B2157">
        <v>54.3</v>
      </c>
      <c r="C2157" t="e">
        <f t="shared" si="419"/>
        <v>#N/A</v>
      </c>
      <c r="D2157" t="e">
        <f t="shared" si="420"/>
        <v>#N/A</v>
      </c>
    </row>
    <row r="2158" spans="1:4" x14ac:dyDescent="0.3">
      <c r="A2158" t="s">
        <v>455</v>
      </c>
      <c r="B2158">
        <v>55.1</v>
      </c>
      <c r="C2158" t="e">
        <f t="shared" si="419"/>
        <v>#N/A</v>
      </c>
      <c r="D2158" t="e">
        <f t="shared" si="420"/>
        <v>#N/A</v>
      </c>
    </row>
    <row r="2159" spans="1:4" x14ac:dyDescent="0.3">
      <c r="A2159" t="s">
        <v>456</v>
      </c>
      <c r="B2159">
        <v>57.7</v>
      </c>
      <c r="C2159" t="e">
        <f t="shared" si="419"/>
        <v>#N/A</v>
      </c>
      <c r="D2159" t="e">
        <f t="shared" si="420"/>
        <v>#N/A</v>
      </c>
    </row>
    <row r="2160" spans="1:4" x14ac:dyDescent="0.3">
      <c r="A2160" t="s">
        <v>457</v>
      </c>
      <c r="B2160">
        <v>66.900000000000006</v>
      </c>
      <c r="C2160" t="e">
        <f t="shared" si="419"/>
        <v>#N/A</v>
      </c>
      <c r="D2160" t="e">
        <f t="shared" si="420"/>
        <v>#N/A</v>
      </c>
    </row>
    <row r="2161" spans="1:4" x14ac:dyDescent="0.3">
      <c r="A2161" t="s">
        <v>458</v>
      </c>
      <c r="B2161">
        <v>61.699999999999996</v>
      </c>
      <c r="C2161" t="e">
        <f t="shared" si="419"/>
        <v>#N/A</v>
      </c>
      <c r="D2161" t="e">
        <f t="shared" si="420"/>
        <v>#N/A</v>
      </c>
    </row>
    <row r="2162" spans="1:4" x14ac:dyDescent="0.3">
      <c r="A2162" t="s">
        <v>459</v>
      </c>
      <c r="B2162">
        <v>58.199999999999996</v>
      </c>
      <c r="C2162" t="e">
        <f t="shared" si="419"/>
        <v>#N/A</v>
      </c>
      <c r="D2162" t="e">
        <f t="shared" si="420"/>
        <v>#N/A</v>
      </c>
    </row>
    <row r="2163" spans="1:4" x14ac:dyDescent="0.3">
      <c r="A2163" t="s">
        <v>460</v>
      </c>
      <c r="B2163">
        <v>55.9</v>
      </c>
      <c r="C2163" t="e">
        <f t="shared" si="419"/>
        <v>#N/A</v>
      </c>
      <c r="D2163" t="e">
        <f t="shared" si="420"/>
        <v>#N/A</v>
      </c>
    </row>
    <row r="2164" spans="1:4" x14ac:dyDescent="0.3">
      <c r="A2164" t="s">
        <v>242</v>
      </c>
      <c r="B2164">
        <v>54</v>
      </c>
      <c r="C2164" t="e">
        <f t="shared" si="419"/>
        <v>#N/A</v>
      </c>
      <c r="D2164" t="e">
        <f t="shared" si="420"/>
        <v>#N/A</v>
      </c>
    </row>
    <row r="2165" spans="1:4" x14ac:dyDescent="0.3">
      <c r="A2165" t="s">
        <v>243</v>
      </c>
      <c r="B2165">
        <v>51.2</v>
      </c>
      <c r="C2165" t="e">
        <f t="shared" ref="C2165:C2219" si="421">VLOOKUP($A2165,$A$1507:$BV$1839,73,FALSE)</f>
        <v>#N/A</v>
      </c>
      <c r="D2165" t="e">
        <f t="shared" si="420"/>
        <v>#N/A</v>
      </c>
    </row>
    <row r="2166" spans="1:4" x14ac:dyDescent="0.3">
      <c r="A2166" t="s">
        <v>245</v>
      </c>
      <c r="B2166">
        <v>49.8</v>
      </c>
      <c r="C2166" t="e">
        <f t="shared" si="421"/>
        <v>#N/A</v>
      </c>
      <c r="D2166" t="e">
        <f t="shared" ref="D2166:D2219" si="422">IF(B2166=C2166,TRUE,"")</f>
        <v>#N/A</v>
      </c>
    </row>
    <row r="2167" spans="1:4" x14ac:dyDescent="0.3">
      <c r="A2167" t="s">
        <v>247</v>
      </c>
      <c r="B2167">
        <v>59.8</v>
      </c>
      <c r="C2167" t="e">
        <f t="shared" si="421"/>
        <v>#N/A</v>
      </c>
      <c r="D2167" t="e">
        <f t="shared" si="422"/>
        <v>#N/A</v>
      </c>
    </row>
    <row r="2168" spans="1:4" x14ac:dyDescent="0.3">
      <c r="A2168" t="s">
        <v>248</v>
      </c>
      <c r="B2168">
        <v>73.7</v>
      </c>
      <c r="C2168" t="e">
        <f t="shared" si="421"/>
        <v>#N/A</v>
      </c>
      <c r="D2168" t="e">
        <f t="shared" si="422"/>
        <v>#N/A</v>
      </c>
    </row>
    <row r="2169" spans="1:4" x14ac:dyDescent="0.3">
      <c r="A2169" t="s">
        <v>250</v>
      </c>
      <c r="B2169">
        <v>56.2</v>
      </c>
      <c r="C2169" t="e">
        <f t="shared" si="421"/>
        <v>#N/A</v>
      </c>
      <c r="D2169" t="e">
        <f t="shared" si="422"/>
        <v>#N/A</v>
      </c>
    </row>
    <row r="2170" spans="1:4" x14ac:dyDescent="0.3">
      <c r="A2170" t="s">
        <v>251</v>
      </c>
      <c r="B2170">
        <v>50.3</v>
      </c>
      <c r="C2170" t="e">
        <f t="shared" si="421"/>
        <v>#N/A</v>
      </c>
      <c r="D2170" t="e">
        <f t="shared" si="422"/>
        <v>#N/A</v>
      </c>
    </row>
    <row r="2171" spans="1:4" x14ac:dyDescent="0.3">
      <c r="A2171" t="s">
        <v>254</v>
      </c>
      <c r="B2171">
        <v>55.2</v>
      </c>
      <c r="C2171" t="e">
        <f t="shared" si="421"/>
        <v>#N/A</v>
      </c>
      <c r="D2171" t="e">
        <f t="shared" si="422"/>
        <v>#N/A</v>
      </c>
    </row>
    <row r="2172" spans="1:4" x14ac:dyDescent="0.3">
      <c r="A2172" t="s">
        <v>255</v>
      </c>
      <c r="B2172">
        <v>44.699999999999996</v>
      </c>
      <c r="C2172" t="e">
        <f t="shared" si="421"/>
        <v>#N/A</v>
      </c>
      <c r="D2172" t="e">
        <f t="shared" si="422"/>
        <v>#N/A</v>
      </c>
    </row>
    <row r="2173" spans="1:4" x14ac:dyDescent="0.3">
      <c r="A2173" t="s">
        <v>256</v>
      </c>
      <c r="B2173">
        <v>59.3</v>
      </c>
      <c r="C2173" t="e">
        <f t="shared" si="421"/>
        <v>#N/A</v>
      </c>
      <c r="D2173" t="e">
        <f t="shared" si="422"/>
        <v>#N/A</v>
      </c>
    </row>
    <row r="2174" spans="1:4" x14ac:dyDescent="0.3">
      <c r="A2174" t="s">
        <v>257</v>
      </c>
      <c r="B2174">
        <v>52.2</v>
      </c>
      <c r="C2174" t="e">
        <f t="shared" si="421"/>
        <v>#N/A</v>
      </c>
      <c r="D2174" t="e">
        <f t="shared" si="422"/>
        <v>#N/A</v>
      </c>
    </row>
    <row r="2175" spans="1:4" x14ac:dyDescent="0.3">
      <c r="A2175" t="s">
        <v>258</v>
      </c>
      <c r="B2175">
        <v>44.999999999999993</v>
      </c>
      <c r="C2175" t="e">
        <f t="shared" si="421"/>
        <v>#N/A</v>
      </c>
      <c r="D2175" t="e">
        <f t="shared" si="422"/>
        <v>#N/A</v>
      </c>
    </row>
    <row r="2176" spans="1:4" x14ac:dyDescent="0.3">
      <c r="A2176" t="s">
        <v>260</v>
      </c>
      <c r="B2176">
        <v>56.000000000000007</v>
      </c>
      <c r="C2176" t="e">
        <f t="shared" si="421"/>
        <v>#N/A</v>
      </c>
      <c r="D2176" t="e">
        <f t="shared" si="422"/>
        <v>#N/A</v>
      </c>
    </row>
    <row r="2177" spans="1:4" x14ac:dyDescent="0.3">
      <c r="A2177" t="s">
        <v>263</v>
      </c>
      <c r="B2177">
        <v>60.7</v>
      </c>
      <c r="C2177" t="e">
        <f t="shared" si="421"/>
        <v>#N/A</v>
      </c>
      <c r="D2177" t="e">
        <f t="shared" si="422"/>
        <v>#N/A</v>
      </c>
    </row>
    <row r="2178" spans="1:4" x14ac:dyDescent="0.3">
      <c r="A2178" t="s">
        <v>264</v>
      </c>
      <c r="B2178">
        <v>56.4</v>
      </c>
      <c r="C2178" t="e">
        <f t="shared" si="421"/>
        <v>#N/A</v>
      </c>
      <c r="D2178" t="e">
        <f t="shared" si="422"/>
        <v>#N/A</v>
      </c>
    </row>
    <row r="2179" spans="1:4" x14ac:dyDescent="0.3">
      <c r="A2179" t="s">
        <v>265</v>
      </c>
      <c r="B2179">
        <v>58.900000000000006</v>
      </c>
      <c r="C2179" t="e">
        <f t="shared" si="421"/>
        <v>#N/A</v>
      </c>
      <c r="D2179" t="e">
        <f t="shared" si="422"/>
        <v>#N/A</v>
      </c>
    </row>
    <row r="2180" spans="1:4" x14ac:dyDescent="0.3">
      <c r="A2180" t="s">
        <v>266</v>
      </c>
      <c r="B2180">
        <v>51</v>
      </c>
      <c r="C2180" t="e">
        <f t="shared" si="421"/>
        <v>#N/A</v>
      </c>
      <c r="D2180" t="e">
        <f t="shared" si="422"/>
        <v>#N/A</v>
      </c>
    </row>
    <row r="2181" spans="1:4" x14ac:dyDescent="0.3">
      <c r="A2181" t="s">
        <v>267</v>
      </c>
      <c r="B2181">
        <v>63.599999999999994</v>
      </c>
      <c r="C2181" t="e">
        <f t="shared" si="421"/>
        <v>#N/A</v>
      </c>
      <c r="D2181" t="e">
        <f t="shared" si="422"/>
        <v>#N/A</v>
      </c>
    </row>
    <row r="2182" spans="1:4" x14ac:dyDescent="0.3">
      <c r="A2182" t="s">
        <v>238</v>
      </c>
      <c r="B2182">
        <v>60.6</v>
      </c>
      <c r="C2182" t="e">
        <f t="shared" si="421"/>
        <v>#N/A</v>
      </c>
      <c r="D2182" t="e">
        <f t="shared" si="422"/>
        <v>#N/A</v>
      </c>
    </row>
    <row r="2183" spans="1:4" x14ac:dyDescent="0.3">
      <c r="A2183" t="s">
        <v>239</v>
      </c>
      <c r="B2183">
        <v>60</v>
      </c>
      <c r="C2183" t="e">
        <f t="shared" si="421"/>
        <v>#N/A</v>
      </c>
      <c r="D2183" t="e">
        <f t="shared" si="422"/>
        <v>#N/A</v>
      </c>
    </row>
    <row r="2184" spans="1:4" x14ac:dyDescent="0.3">
      <c r="A2184" t="s">
        <v>241</v>
      </c>
      <c r="B2184">
        <v>57.400000000000006</v>
      </c>
      <c r="C2184" t="e">
        <f t="shared" si="421"/>
        <v>#N/A</v>
      </c>
      <c r="D2184" t="e">
        <f t="shared" si="422"/>
        <v>#N/A</v>
      </c>
    </row>
    <row r="2185" spans="1:4" x14ac:dyDescent="0.3">
      <c r="A2185" t="s">
        <v>249</v>
      </c>
      <c r="B2185">
        <v>68.5</v>
      </c>
      <c r="C2185" t="e">
        <f t="shared" si="421"/>
        <v>#N/A</v>
      </c>
      <c r="D2185" t="e">
        <f t="shared" si="422"/>
        <v>#N/A</v>
      </c>
    </row>
    <row r="2186" spans="1:4" x14ac:dyDescent="0.3">
      <c r="A2186" t="s">
        <v>262</v>
      </c>
      <c r="B2186">
        <v>54.6</v>
      </c>
      <c r="C2186" t="e">
        <f t="shared" si="421"/>
        <v>#N/A</v>
      </c>
      <c r="D2186" t="e">
        <f t="shared" si="422"/>
        <v>#N/A</v>
      </c>
    </row>
    <row r="2187" spans="1:4" x14ac:dyDescent="0.3">
      <c r="A2187" t="s">
        <v>268</v>
      </c>
      <c r="B2187">
        <v>45.400000000000006</v>
      </c>
      <c r="C2187" t="e">
        <f t="shared" si="421"/>
        <v>#N/A</v>
      </c>
      <c r="D2187" t="e">
        <f t="shared" si="422"/>
        <v>#N/A</v>
      </c>
    </row>
    <row r="2188" spans="1:4" x14ac:dyDescent="0.3">
      <c r="A2188" t="s">
        <v>269</v>
      </c>
      <c r="B2188">
        <v>55.2</v>
      </c>
      <c r="C2188" t="e">
        <f t="shared" si="421"/>
        <v>#N/A</v>
      </c>
      <c r="D2188" t="e">
        <f t="shared" si="422"/>
        <v>#N/A</v>
      </c>
    </row>
    <row r="2189" spans="1:4" x14ac:dyDescent="0.3">
      <c r="A2189" t="s">
        <v>240</v>
      </c>
      <c r="B2189">
        <v>54.099999999999994</v>
      </c>
      <c r="C2189" t="e">
        <f t="shared" si="421"/>
        <v>#N/A</v>
      </c>
      <c r="D2189" t="e">
        <f t="shared" si="422"/>
        <v>#N/A</v>
      </c>
    </row>
    <row r="2190" spans="1:4" x14ac:dyDescent="0.3">
      <c r="A2190" t="s">
        <v>244</v>
      </c>
      <c r="B2190">
        <v>55.3</v>
      </c>
      <c r="C2190" t="e">
        <f t="shared" si="421"/>
        <v>#N/A</v>
      </c>
      <c r="D2190" t="e">
        <f t="shared" si="422"/>
        <v>#N/A</v>
      </c>
    </row>
    <row r="2191" spans="1:4" x14ac:dyDescent="0.3">
      <c r="A2191" t="s">
        <v>246</v>
      </c>
      <c r="B2191">
        <v>65.400000000000006</v>
      </c>
      <c r="C2191" t="e">
        <f t="shared" si="421"/>
        <v>#N/A</v>
      </c>
      <c r="D2191" t="e">
        <f t="shared" si="422"/>
        <v>#N/A</v>
      </c>
    </row>
    <row r="2192" spans="1:4" x14ac:dyDescent="0.3">
      <c r="A2192" t="s">
        <v>252</v>
      </c>
      <c r="B2192">
        <v>57.9</v>
      </c>
      <c r="C2192" t="e">
        <f t="shared" si="421"/>
        <v>#N/A</v>
      </c>
      <c r="D2192" t="e">
        <f t="shared" si="422"/>
        <v>#N/A</v>
      </c>
    </row>
    <row r="2193" spans="1:4" x14ac:dyDescent="0.3">
      <c r="A2193" t="s">
        <v>261</v>
      </c>
      <c r="B2193">
        <v>52.4</v>
      </c>
      <c r="C2193" t="e">
        <f t="shared" si="421"/>
        <v>#N/A</v>
      </c>
      <c r="D2193" t="e">
        <f t="shared" si="422"/>
        <v>#N/A</v>
      </c>
    </row>
    <row r="2194" spans="1:4" x14ac:dyDescent="0.3">
      <c r="A2194" t="s">
        <v>253</v>
      </c>
      <c r="B2194">
        <v>59.7</v>
      </c>
      <c r="C2194" t="e">
        <f t="shared" si="421"/>
        <v>#N/A</v>
      </c>
      <c r="D2194" t="e">
        <f t="shared" si="422"/>
        <v>#N/A</v>
      </c>
    </row>
    <row r="2195" spans="1:4" x14ac:dyDescent="0.3">
      <c r="A2195" t="s">
        <v>259</v>
      </c>
      <c r="B2195">
        <v>46.2</v>
      </c>
      <c r="C2195" t="e">
        <f t="shared" si="421"/>
        <v>#N/A</v>
      </c>
      <c r="D2195" t="e">
        <f t="shared" si="422"/>
        <v>#N/A</v>
      </c>
    </row>
    <row r="2196" spans="1:4" x14ac:dyDescent="0.3">
      <c r="A2196" t="s">
        <v>461</v>
      </c>
      <c r="B2196">
        <v>57</v>
      </c>
      <c r="C2196" t="e">
        <f t="shared" si="421"/>
        <v>#N/A</v>
      </c>
      <c r="D2196" t="e">
        <f t="shared" si="422"/>
        <v>#N/A</v>
      </c>
    </row>
    <row r="2197" spans="1:4" x14ac:dyDescent="0.3">
      <c r="A2197" t="s">
        <v>216</v>
      </c>
      <c r="B2197">
        <v>52.6</v>
      </c>
      <c r="C2197" t="e">
        <f t="shared" si="421"/>
        <v>#N/A</v>
      </c>
      <c r="D2197" t="e">
        <f t="shared" si="422"/>
        <v>#N/A</v>
      </c>
    </row>
    <row r="2198" spans="1:4" x14ac:dyDescent="0.3">
      <c r="A2198" t="s">
        <v>217</v>
      </c>
      <c r="B2198">
        <v>57.599999999999994</v>
      </c>
      <c r="C2198" t="e">
        <f t="shared" si="421"/>
        <v>#N/A</v>
      </c>
      <c r="D2198" t="e">
        <f t="shared" si="422"/>
        <v>#N/A</v>
      </c>
    </row>
    <row r="2199" spans="1:4" x14ac:dyDescent="0.3">
      <c r="A2199" t="s">
        <v>218</v>
      </c>
      <c r="B2199">
        <v>58.6</v>
      </c>
      <c r="C2199" t="e">
        <f t="shared" si="421"/>
        <v>#N/A</v>
      </c>
      <c r="D2199" t="e">
        <f t="shared" si="422"/>
        <v>#N/A</v>
      </c>
    </row>
    <row r="2200" spans="1:4" x14ac:dyDescent="0.3">
      <c r="A2200" t="s">
        <v>219</v>
      </c>
      <c r="B2200">
        <v>55.8</v>
      </c>
      <c r="C2200" t="e">
        <f t="shared" si="421"/>
        <v>#N/A</v>
      </c>
      <c r="D2200" t="e">
        <f t="shared" si="422"/>
        <v>#N/A</v>
      </c>
    </row>
    <row r="2201" spans="1:4" x14ac:dyDescent="0.3">
      <c r="A2201" t="s">
        <v>220</v>
      </c>
      <c r="B2201">
        <v>57.3</v>
      </c>
      <c r="C2201" t="e">
        <f t="shared" si="421"/>
        <v>#N/A</v>
      </c>
      <c r="D2201" t="e">
        <f t="shared" si="422"/>
        <v>#N/A</v>
      </c>
    </row>
    <row r="2202" spans="1:4" x14ac:dyDescent="0.3">
      <c r="A2202" t="s">
        <v>221</v>
      </c>
      <c r="B2202">
        <v>49.7</v>
      </c>
      <c r="C2202" t="e">
        <f t="shared" si="421"/>
        <v>#N/A</v>
      </c>
      <c r="D2202" t="e">
        <f t="shared" si="422"/>
        <v>#N/A</v>
      </c>
    </row>
    <row r="2203" spans="1:4" x14ac:dyDescent="0.3">
      <c r="A2203" t="s">
        <v>223</v>
      </c>
      <c r="B2203">
        <v>59.2</v>
      </c>
      <c r="C2203" t="e">
        <f t="shared" si="421"/>
        <v>#N/A</v>
      </c>
      <c r="D2203" t="e">
        <f t="shared" si="422"/>
        <v>#N/A</v>
      </c>
    </row>
    <row r="2204" spans="1:4" x14ac:dyDescent="0.3">
      <c r="A2204" t="s">
        <v>224</v>
      </c>
      <c r="B2204">
        <v>54.2</v>
      </c>
      <c r="C2204" t="e">
        <f t="shared" si="421"/>
        <v>#N/A</v>
      </c>
      <c r="D2204" t="e">
        <f t="shared" si="422"/>
        <v>#N/A</v>
      </c>
    </row>
    <row r="2205" spans="1:4" x14ac:dyDescent="0.3">
      <c r="A2205" t="s">
        <v>225</v>
      </c>
      <c r="B2205">
        <v>52.7</v>
      </c>
      <c r="C2205" t="e">
        <f t="shared" si="421"/>
        <v>#N/A</v>
      </c>
      <c r="D2205" t="e">
        <f t="shared" si="422"/>
        <v>#N/A</v>
      </c>
    </row>
    <row r="2206" spans="1:4" x14ac:dyDescent="0.3">
      <c r="A2206" t="s">
        <v>226</v>
      </c>
      <c r="B2206">
        <v>51.1</v>
      </c>
      <c r="C2206" t="e">
        <f t="shared" si="421"/>
        <v>#N/A</v>
      </c>
      <c r="D2206" t="e">
        <f t="shared" si="422"/>
        <v>#N/A</v>
      </c>
    </row>
    <row r="2207" spans="1:4" x14ac:dyDescent="0.3">
      <c r="A2207" t="s">
        <v>227</v>
      </c>
      <c r="B2207">
        <v>49.1</v>
      </c>
      <c r="C2207" t="e">
        <f t="shared" si="421"/>
        <v>#N/A</v>
      </c>
      <c r="D2207" t="e">
        <f t="shared" si="422"/>
        <v>#N/A</v>
      </c>
    </row>
    <row r="2208" spans="1:4" x14ac:dyDescent="0.3">
      <c r="A2208" t="s">
        <v>228</v>
      </c>
      <c r="B2208">
        <v>56.9</v>
      </c>
      <c r="C2208" t="e">
        <f t="shared" si="421"/>
        <v>#N/A</v>
      </c>
      <c r="D2208" t="e">
        <f t="shared" si="422"/>
        <v>#N/A</v>
      </c>
    </row>
    <row r="2209" spans="1:4" x14ac:dyDescent="0.3">
      <c r="A2209" t="s">
        <v>229</v>
      </c>
      <c r="B2209">
        <v>58.699999999999989</v>
      </c>
      <c r="C2209" t="e">
        <f t="shared" si="421"/>
        <v>#N/A</v>
      </c>
      <c r="D2209" t="e">
        <f t="shared" si="422"/>
        <v>#N/A</v>
      </c>
    </row>
    <row r="2210" spans="1:4" x14ac:dyDescent="0.3">
      <c r="A2210" t="s">
        <v>230</v>
      </c>
      <c r="B2210">
        <v>60.599999999999994</v>
      </c>
      <c r="C2210" t="e">
        <f t="shared" si="421"/>
        <v>#N/A</v>
      </c>
      <c r="D2210" t="e">
        <f t="shared" si="422"/>
        <v>#N/A</v>
      </c>
    </row>
    <row r="2211" spans="1:4" x14ac:dyDescent="0.3">
      <c r="A2211" t="s">
        <v>231</v>
      </c>
      <c r="B2211">
        <v>51</v>
      </c>
      <c r="C2211" t="e">
        <f t="shared" si="421"/>
        <v>#N/A</v>
      </c>
      <c r="D2211" t="e">
        <f t="shared" si="422"/>
        <v>#N/A</v>
      </c>
    </row>
    <row r="2212" spans="1:4" x14ac:dyDescent="0.3">
      <c r="A2212" t="s">
        <v>233</v>
      </c>
      <c r="B2212">
        <v>49.8</v>
      </c>
      <c r="C2212" t="e">
        <f t="shared" si="421"/>
        <v>#N/A</v>
      </c>
      <c r="D2212" t="e">
        <f t="shared" si="422"/>
        <v>#N/A</v>
      </c>
    </row>
    <row r="2213" spans="1:4" x14ac:dyDescent="0.3">
      <c r="A2213" t="s">
        <v>234</v>
      </c>
      <c r="B2213">
        <v>48.1</v>
      </c>
      <c r="C2213" t="e">
        <f t="shared" si="421"/>
        <v>#N/A</v>
      </c>
      <c r="D2213" t="e">
        <f t="shared" si="422"/>
        <v>#N/A</v>
      </c>
    </row>
    <row r="2214" spans="1:4" x14ac:dyDescent="0.3">
      <c r="A2214" t="s">
        <v>235</v>
      </c>
      <c r="B2214">
        <v>48.599999999999994</v>
      </c>
      <c r="C2214" t="e">
        <f t="shared" si="421"/>
        <v>#N/A</v>
      </c>
      <c r="D2214" t="e">
        <f t="shared" si="422"/>
        <v>#N/A</v>
      </c>
    </row>
    <row r="2215" spans="1:4" x14ac:dyDescent="0.3">
      <c r="A2215" t="s">
        <v>236</v>
      </c>
      <c r="B2215">
        <v>66.2</v>
      </c>
      <c r="C2215" t="e">
        <f t="shared" si="421"/>
        <v>#N/A</v>
      </c>
      <c r="D2215" t="e">
        <f t="shared" si="422"/>
        <v>#N/A</v>
      </c>
    </row>
    <row r="2216" spans="1:4" x14ac:dyDescent="0.3">
      <c r="A2216" t="s">
        <v>237</v>
      </c>
      <c r="B2216">
        <v>52.9</v>
      </c>
      <c r="C2216" t="e">
        <f t="shared" si="421"/>
        <v>#N/A</v>
      </c>
      <c r="D2216" t="e">
        <f t="shared" si="422"/>
        <v>#N/A</v>
      </c>
    </row>
    <row r="2217" spans="1:4" x14ac:dyDescent="0.3">
      <c r="A2217" t="s">
        <v>222</v>
      </c>
      <c r="B2217">
        <v>60.5</v>
      </c>
      <c r="C2217" t="e">
        <f t="shared" si="421"/>
        <v>#N/A</v>
      </c>
      <c r="D2217" t="e">
        <f t="shared" si="422"/>
        <v>#N/A</v>
      </c>
    </row>
    <row r="2218" spans="1:4" x14ac:dyDescent="0.3">
      <c r="A2218" t="s">
        <v>232</v>
      </c>
      <c r="B2218">
        <v>45.100000000000009</v>
      </c>
      <c r="C2218" t="e">
        <f t="shared" si="421"/>
        <v>#N/A</v>
      </c>
      <c r="D2218" t="e">
        <f t="shared" si="422"/>
        <v>#N/A</v>
      </c>
    </row>
    <row r="2219" spans="1:4" x14ac:dyDescent="0.3">
      <c r="A2219" t="s">
        <v>462</v>
      </c>
      <c r="B2219">
        <v>54.8</v>
      </c>
      <c r="C2219" t="e">
        <f t="shared" si="421"/>
        <v>#N/A</v>
      </c>
      <c r="D2219" t="e">
        <f t="shared" si="422"/>
        <v>#N/A</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71B9F-FB30-49DE-867E-29F7E9350206}">
  <sheetPr codeName="Sheet3"/>
  <dimension ref="A1:EC789"/>
  <sheetViews>
    <sheetView topLeftCell="DM365" workbookViewId="0">
      <selection activeCell="DF397" sqref="DE397:DF397"/>
    </sheetView>
  </sheetViews>
  <sheetFormatPr defaultRowHeight="14.4" x14ac:dyDescent="0.3"/>
  <cols>
    <col min="1" max="1" width="12.5546875" customWidth="1"/>
    <col min="2" max="2" width="32.33203125" bestFit="1" customWidth="1"/>
    <col min="3" max="3" width="29.6640625" bestFit="1" customWidth="1"/>
    <col min="4" max="4" width="27.77734375" bestFit="1" customWidth="1"/>
    <col min="5" max="5" width="30.33203125" bestFit="1" customWidth="1"/>
    <col min="6" max="6" width="27.5546875" bestFit="1" customWidth="1"/>
    <col min="7" max="7" width="15.77734375" customWidth="1"/>
    <col min="10" max="116" width="28.44140625" customWidth="1"/>
    <col min="118" max="118" width="28.88671875" bestFit="1" customWidth="1"/>
    <col min="127" max="127" width="28.88671875" bestFit="1" customWidth="1"/>
  </cols>
  <sheetData>
    <row r="1" spans="1:133" x14ac:dyDescent="0.3">
      <c r="A1" t="s">
        <v>1004</v>
      </c>
      <c r="I1" t="s">
        <v>473</v>
      </c>
      <c r="R1" t="s">
        <v>939</v>
      </c>
      <c r="AA1" t="s">
        <v>987</v>
      </c>
      <c r="AJ1" t="s">
        <v>988</v>
      </c>
      <c r="AS1" t="s">
        <v>990</v>
      </c>
      <c r="BB1" t="s">
        <v>991</v>
      </c>
      <c r="BK1" t="s">
        <v>992</v>
      </c>
      <c r="BT1" t="s">
        <v>993</v>
      </c>
      <c r="CC1" t="s">
        <v>994</v>
      </c>
      <c r="CL1" t="s">
        <v>995</v>
      </c>
      <c r="CU1" t="s">
        <v>996</v>
      </c>
      <c r="DD1" t="s">
        <v>997</v>
      </c>
      <c r="DM1" t="s">
        <v>998</v>
      </c>
      <c r="DV1" t="s">
        <v>999</v>
      </c>
    </row>
    <row r="2" spans="1:133" x14ac:dyDescent="0.3">
      <c r="A2" t="s">
        <v>1005</v>
      </c>
      <c r="H2">
        <f>100*G5/(SUM(E5:G5))</f>
        <v>9.8617426582498311</v>
      </c>
      <c r="I2" t="s">
        <v>474</v>
      </c>
    </row>
    <row r="3" spans="1:133" x14ac:dyDescent="0.3">
      <c r="A3" t="s">
        <v>1006</v>
      </c>
      <c r="I3" t="s">
        <v>475</v>
      </c>
      <c r="J3" t="s">
        <v>476</v>
      </c>
      <c r="M3" t="s">
        <v>477</v>
      </c>
      <c r="N3" t="s">
        <v>478</v>
      </c>
      <c r="O3" t="s">
        <v>479</v>
      </c>
      <c r="P3" t="s">
        <v>480</v>
      </c>
      <c r="R3" t="s">
        <v>475</v>
      </c>
      <c r="S3" t="s">
        <v>476</v>
      </c>
      <c r="V3" t="s">
        <v>477</v>
      </c>
      <c r="W3" t="s">
        <v>478</v>
      </c>
      <c r="X3" t="s">
        <v>479</v>
      </c>
      <c r="Y3" t="s">
        <v>480</v>
      </c>
      <c r="AA3" t="s">
        <v>475</v>
      </c>
      <c r="AB3" t="s">
        <v>476</v>
      </c>
      <c r="AE3" t="s">
        <v>477</v>
      </c>
      <c r="AF3" t="s">
        <v>478</v>
      </c>
      <c r="AG3" t="s">
        <v>479</v>
      </c>
      <c r="AH3" t="s">
        <v>480</v>
      </c>
      <c r="AJ3" t="s">
        <v>475</v>
      </c>
      <c r="AK3" t="s">
        <v>476</v>
      </c>
      <c r="AN3" t="s">
        <v>477</v>
      </c>
      <c r="AO3" t="s">
        <v>478</v>
      </c>
      <c r="AP3" t="s">
        <v>479</v>
      </c>
      <c r="AQ3" t="s">
        <v>480</v>
      </c>
      <c r="AS3" t="s">
        <v>475</v>
      </c>
      <c r="AT3" t="s">
        <v>476</v>
      </c>
      <c r="AW3" t="s">
        <v>477</v>
      </c>
      <c r="AX3" t="s">
        <v>478</v>
      </c>
      <c r="AY3" t="s">
        <v>479</v>
      </c>
      <c r="AZ3" t="s">
        <v>480</v>
      </c>
      <c r="BB3" t="s">
        <v>475</v>
      </c>
      <c r="BC3" t="s">
        <v>476</v>
      </c>
      <c r="BF3" t="s">
        <v>477</v>
      </c>
      <c r="BG3" t="s">
        <v>478</v>
      </c>
      <c r="BH3" t="s">
        <v>479</v>
      </c>
      <c r="BI3" t="s">
        <v>480</v>
      </c>
      <c r="BK3" t="s">
        <v>475</v>
      </c>
      <c r="BL3" t="s">
        <v>476</v>
      </c>
      <c r="BO3" t="s">
        <v>477</v>
      </c>
      <c r="BP3" t="s">
        <v>478</v>
      </c>
      <c r="BQ3" t="s">
        <v>479</v>
      </c>
      <c r="BR3" t="s">
        <v>480</v>
      </c>
      <c r="BT3" t="s">
        <v>475</v>
      </c>
      <c r="BU3" t="s">
        <v>476</v>
      </c>
      <c r="BX3" t="s">
        <v>477</v>
      </c>
      <c r="BY3" t="s">
        <v>478</v>
      </c>
      <c r="BZ3" t="s">
        <v>479</v>
      </c>
      <c r="CA3" t="s">
        <v>480</v>
      </c>
      <c r="CC3" t="s">
        <v>475</v>
      </c>
      <c r="CD3" t="s">
        <v>476</v>
      </c>
      <c r="CG3" t="s">
        <v>477</v>
      </c>
      <c r="CH3" t="s">
        <v>478</v>
      </c>
      <c r="CI3" t="s">
        <v>479</v>
      </c>
      <c r="CJ3" t="s">
        <v>480</v>
      </c>
      <c r="CL3" t="s">
        <v>475</v>
      </c>
      <c r="CM3" t="s">
        <v>476</v>
      </c>
      <c r="CP3" t="s">
        <v>477</v>
      </c>
      <c r="CQ3" t="s">
        <v>478</v>
      </c>
      <c r="CR3" t="s">
        <v>479</v>
      </c>
      <c r="CS3" t="s">
        <v>480</v>
      </c>
      <c r="CU3" t="s">
        <v>475</v>
      </c>
      <c r="CV3" t="s">
        <v>476</v>
      </c>
      <c r="CY3" t="s">
        <v>477</v>
      </c>
      <c r="CZ3" t="s">
        <v>478</v>
      </c>
      <c r="DA3" t="s">
        <v>479</v>
      </c>
      <c r="DB3" t="s">
        <v>480</v>
      </c>
      <c r="DD3" t="s">
        <v>475</v>
      </c>
      <c r="DE3" t="s">
        <v>476</v>
      </c>
      <c r="DH3" t="s">
        <v>477</v>
      </c>
      <c r="DI3" t="s">
        <v>478</v>
      </c>
      <c r="DJ3" t="s">
        <v>479</v>
      </c>
      <c r="DK3" t="s">
        <v>480</v>
      </c>
      <c r="DM3" t="s">
        <v>475</v>
      </c>
      <c r="DN3" t="s">
        <v>476</v>
      </c>
      <c r="DQ3" t="s">
        <v>477</v>
      </c>
      <c r="DR3" t="s">
        <v>478</v>
      </c>
      <c r="DS3" t="s">
        <v>479</v>
      </c>
      <c r="DT3" t="s">
        <v>480</v>
      </c>
      <c r="DV3" t="s">
        <v>475</v>
      </c>
      <c r="DW3" t="s">
        <v>476</v>
      </c>
      <c r="DZ3" t="s">
        <v>477</v>
      </c>
      <c r="EA3" t="s">
        <v>478</v>
      </c>
      <c r="EB3" t="s">
        <v>479</v>
      </c>
      <c r="EC3" t="s">
        <v>480</v>
      </c>
    </row>
    <row r="4" spans="1:133" x14ac:dyDescent="0.3">
      <c r="A4" t="s">
        <v>475</v>
      </c>
      <c r="B4" t="s">
        <v>1007</v>
      </c>
      <c r="E4" t="s">
        <v>1025</v>
      </c>
      <c r="F4" t="s">
        <v>1026</v>
      </c>
      <c r="G4" t="s">
        <v>1027</v>
      </c>
      <c r="H4" t="s">
        <v>1029</v>
      </c>
      <c r="I4" t="s">
        <v>481</v>
      </c>
      <c r="J4" t="s">
        <v>482</v>
      </c>
      <c r="M4">
        <v>7624928</v>
      </c>
      <c r="N4">
        <v>3824842</v>
      </c>
      <c r="O4">
        <v>1243744</v>
      </c>
      <c r="P4">
        <v>9.7982639007606558</v>
      </c>
      <c r="S4" t="s">
        <v>482</v>
      </c>
      <c r="V4">
        <v>7365651</v>
      </c>
      <c r="W4">
        <v>3889014</v>
      </c>
      <c r="X4">
        <v>1317968</v>
      </c>
      <c r="Y4">
        <v>10.482832036853379</v>
      </c>
      <c r="AA4" t="s">
        <v>481</v>
      </c>
      <c r="AB4" t="s">
        <v>482</v>
      </c>
      <c r="AE4">
        <v>7230424</v>
      </c>
      <c r="AF4">
        <v>3857499</v>
      </c>
      <c r="AG4">
        <v>1351250</v>
      </c>
      <c r="AH4">
        <v>10.86286041684604</v>
      </c>
      <c r="AJ4" t="s">
        <v>481</v>
      </c>
      <c r="AK4" t="s">
        <v>482</v>
      </c>
      <c r="AN4">
        <v>6938725</v>
      </c>
      <c r="AO4">
        <v>3965963</v>
      </c>
      <c r="AP4">
        <v>1426947</v>
      </c>
      <c r="AQ4">
        <v>11.57143395827074</v>
      </c>
      <c r="AS4" t="s">
        <v>481</v>
      </c>
      <c r="AT4" t="s">
        <v>482</v>
      </c>
      <c r="AW4">
        <v>6690734</v>
      </c>
      <c r="AX4">
        <v>4032289</v>
      </c>
      <c r="AY4">
        <v>1472349</v>
      </c>
      <c r="AZ4">
        <v>12.073014254915718</v>
      </c>
      <c r="BB4" t="s">
        <v>481</v>
      </c>
      <c r="BC4" t="s">
        <v>482</v>
      </c>
      <c r="BF4">
        <v>6464256</v>
      </c>
      <c r="BG4">
        <v>4012642</v>
      </c>
      <c r="BH4">
        <v>1614566</v>
      </c>
      <c r="BI4">
        <v>13.352940553765864</v>
      </c>
      <c r="BK4" t="s">
        <v>481</v>
      </c>
      <c r="BL4" t="s">
        <v>482</v>
      </c>
      <c r="BO4">
        <v>6330582</v>
      </c>
      <c r="BP4">
        <v>3936361</v>
      </c>
      <c r="BQ4">
        <v>1728200</v>
      </c>
      <c r="BR4">
        <v>14.407498101523258</v>
      </c>
      <c r="BT4" t="s">
        <v>481</v>
      </c>
      <c r="BU4" t="s">
        <v>482</v>
      </c>
      <c r="BX4">
        <v>6186156</v>
      </c>
      <c r="BY4">
        <v>3935218</v>
      </c>
      <c r="BZ4">
        <v>1799688</v>
      </c>
      <c r="CA4">
        <v>15.096708665721225</v>
      </c>
      <c r="CC4" t="s">
        <v>481</v>
      </c>
      <c r="CD4" t="s">
        <v>482</v>
      </c>
      <c r="CG4">
        <v>6027925</v>
      </c>
      <c r="CH4">
        <v>3878317</v>
      </c>
      <c r="CI4">
        <v>1895055</v>
      </c>
      <c r="CJ4">
        <v>16.058023113900109</v>
      </c>
      <c r="CL4" t="s">
        <v>481</v>
      </c>
      <c r="CM4" t="s">
        <v>482</v>
      </c>
      <c r="CP4">
        <v>5956771.7599999998</v>
      </c>
      <c r="CQ4">
        <v>3854752.28</v>
      </c>
      <c r="CR4">
        <v>1946280.1900000002</v>
      </c>
      <c r="CS4">
        <v>16.553092328532507</v>
      </c>
      <c r="CU4" t="s">
        <v>481</v>
      </c>
      <c r="CV4" t="s">
        <v>482</v>
      </c>
      <c r="CY4">
        <v>6005264.4899999993</v>
      </c>
      <c r="CZ4">
        <v>3772868.98</v>
      </c>
      <c r="DA4">
        <v>1929638.75</v>
      </c>
      <c r="DB4">
        <v>16.481690228852099</v>
      </c>
      <c r="DD4" t="s">
        <v>481</v>
      </c>
      <c r="DE4" t="s">
        <v>482</v>
      </c>
      <c r="DH4">
        <v>6107504.4700000007</v>
      </c>
      <c r="DI4">
        <v>3710875.48</v>
      </c>
      <c r="DJ4">
        <v>1843736.75</v>
      </c>
      <c r="DK4">
        <v>15.809623565162918</v>
      </c>
      <c r="DM4" t="s">
        <v>481</v>
      </c>
      <c r="DN4" t="s">
        <v>482</v>
      </c>
      <c r="DQ4">
        <v>6123461.6599999992</v>
      </c>
      <c r="DR4">
        <v>3708527.34</v>
      </c>
      <c r="DS4">
        <v>1803439.96</v>
      </c>
      <c r="DT4">
        <v>15.499557138802727</v>
      </c>
      <c r="DV4" t="s">
        <v>481</v>
      </c>
      <c r="DW4" t="s">
        <v>482</v>
      </c>
      <c r="DZ4">
        <v>6139846.2000000011</v>
      </c>
      <c r="EA4">
        <v>3661973.1399999997</v>
      </c>
      <c r="EB4">
        <v>1827663.0499999998</v>
      </c>
      <c r="EC4">
        <v>15.715772970012637</v>
      </c>
    </row>
    <row r="5" spans="1:133" x14ac:dyDescent="0.3">
      <c r="A5" t="s">
        <v>481</v>
      </c>
      <c r="B5" t="s">
        <v>1008</v>
      </c>
      <c r="E5">
        <v>7758145</v>
      </c>
      <c r="F5">
        <v>3753904</v>
      </c>
      <c r="G5">
        <v>1259497</v>
      </c>
      <c r="H5">
        <v>9.8617426582498311</v>
      </c>
      <c r="I5" t="s">
        <v>483</v>
      </c>
      <c r="J5" t="s">
        <v>484</v>
      </c>
      <c r="M5">
        <v>7378802</v>
      </c>
      <c r="N5">
        <v>3719816</v>
      </c>
      <c r="O5">
        <v>1184938</v>
      </c>
      <c r="P5">
        <v>9.6465388361480997</v>
      </c>
      <c r="S5" t="s">
        <v>484</v>
      </c>
      <c r="V5">
        <v>7135891</v>
      </c>
      <c r="W5">
        <v>3791510</v>
      </c>
      <c r="X5">
        <v>1258954</v>
      </c>
      <c r="Y5">
        <v>10.330849544428995</v>
      </c>
      <c r="AA5" t="s">
        <v>483</v>
      </c>
      <c r="AB5" t="s">
        <v>484</v>
      </c>
      <c r="AE5">
        <v>7002654</v>
      </c>
      <c r="AF5">
        <v>3753943</v>
      </c>
      <c r="AG5">
        <v>1286114</v>
      </c>
      <c r="AH5">
        <v>10.679605281568245</v>
      </c>
      <c r="AJ5" t="s">
        <v>483</v>
      </c>
      <c r="AK5" t="s">
        <v>484</v>
      </c>
      <c r="AN5">
        <v>6712242</v>
      </c>
      <c r="AO5">
        <v>3877054</v>
      </c>
      <c r="AP5">
        <v>1359526</v>
      </c>
      <c r="AQ5">
        <v>11.377908215554639</v>
      </c>
      <c r="AS5" t="s">
        <v>483</v>
      </c>
      <c r="AT5" t="s">
        <v>484</v>
      </c>
      <c r="AW5">
        <v>6472314</v>
      </c>
      <c r="AX5">
        <v>3928740</v>
      </c>
      <c r="AY5">
        <v>1408811</v>
      </c>
      <c r="AZ5">
        <v>11.929103338607174</v>
      </c>
      <c r="BB5" t="s">
        <v>483</v>
      </c>
      <c r="BC5" t="s">
        <v>484</v>
      </c>
      <c r="BF5">
        <v>6256711</v>
      </c>
      <c r="BG5">
        <v>3906350</v>
      </c>
      <c r="BH5">
        <v>1548517</v>
      </c>
      <c r="BI5">
        <v>13.222103801895868</v>
      </c>
      <c r="BK5" t="s">
        <v>483</v>
      </c>
      <c r="BL5" t="s">
        <v>484</v>
      </c>
      <c r="BO5">
        <v>6148979</v>
      </c>
      <c r="BP5">
        <v>3823101</v>
      </c>
      <c r="BQ5">
        <v>1671792</v>
      </c>
      <c r="BR5">
        <v>14.357698195239522</v>
      </c>
      <c r="BT5" t="s">
        <v>483</v>
      </c>
      <c r="BU5" t="s">
        <v>484</v>
      </c>
      <c r="BX5">
        <v>5975855</v>
      </c>
      <c r="BY5">
        <v>3827273</v>
      </c>
      <c r="BZ5">
        <v>1740006</v>
      </c>
      <c r="CA5">
        <v>15.073947855062586</v>
      </c>
      <c r="CC5" t="s">
        <v>483</v>
      </c>
      <c r="CD5" t="s">
        <v>484</v>
      </c>
      <c r="CG5">
        <v>5805909</v>
      </c>
      <c r="CH5">
        <v>3772001</v>
      </c>
      <c r="CI5">
        <v>1825045</v>
      </c>
      <c r="CJ5">
        <v>16.005017997527833</v>
      </c>
      <c r="CL5" t="s">
        <v>483</v>
      </c>
      <c r="CM5" t="s">
        <v>484</v>
      </c>
      <c r="CP5">
        <v>5758464.25</v>
      </c>
      <c r="CQ5">
        <v>3739482.38</v>
      </c>
      <c r="CR5">
        <v>1885320.87</v>
      </c>
      <c r="CS5">
        <v>16.562211772674235</v>
      </c>
      <c r="CU5" t="s">
        <v>483</v>
      </c>
      <c r="CV5" t="s">
        <v>484</v>
      </c>
      <c r="CY5">
        <v>5815108.7199999997</v>
      </c>
      <c r="CZ5">
        <v>3648638.37</v>
      </c>
      <c r="DA5">
        <v>1871055.02</v>
      </c>
      <c r="DB5">
        <v>16.507169704791611</v>
      </c>
      <c r="DD5" t="s">
        <v>483</v>
      </c>
      <c r="DE5" t="s">
        <v>484</v>
      </c>
      <c r="DH5">
        <v>5919704.4800000004</v>
      </c>
      <c r="DI5">
        <v>3594942.75</v>
      </c>
      <c r="DJ5">
        <v>1794761.91</v>
      </c>
      <c r="DK5">
        <v>15.869634635925815</v>
      </c>
      <c r="DM5" t="s">
        <v>483</v>
      </c>
      <c r="DN5" t="s">
        <v>484</v>
      </c>
      <c r="DQ5">
        <v>5936098.0399999991</v>
      </c>
      <c r="DR5">
        <v>3573433.2199999997</v>
      </c>
      <c r="DS5">
        <v>1755778.3</v>
      </c>
      <c r="DT5">
        <v>15.585708414389993</v>
      </c>
      <c r="DV5" t="s">
        <v>483</v>
      </c>
      <c r="DW5" t="s">
        <v>484</v>
      </c>
      <c r="DZ5">
        <v>5946918.1100000013</v>
      </c>
      <c r="EA5">
        <v>3535973.26</v>
      </c>
      <c r="EB5">
        <v>1761891.7399999998</v>
      </c>
      <c r="EC5">
        <v>15.66852577559408</v>
      </c>
    </row>
    <row r="6" spans="1:133" x14ac:dyDescent="0.3">
      <c r="A6" t="s">
        <v>483</v>
      </c>
      <c r="B6" t="s">
        <v>1009</v>
      </c>
      <c r="E6">
        <v>7453322</v>
      </c>
      <c r="F6">
        <v>3630999</v>
      </c>
      <c r="G6">
        <v>1186147</v>
      </c>
      <c r="H6">
        <v>9.6666810100478653</v>
      </c>
      <c r="I6" t="s">
        <v>485</v>
      </c>
      <c r="J6" t="s">
        <v>486</v>
      </c>
      <c r="M6">
        <v>6489262</v>
      </c>
      <c r="N6">
        <v>3360078</v>
      </c>
      <c r="O6">
        <v>1013642</v>
      </c>
      <c r="P6">
        <v>9.3311578717519748</v>
      </c>
      <c r="S6" t="s">
        <v>486</v>
      </c>
      <c r="V6">
        <v>6250158</v>
      </c>
      <c r="W6">
        <v>3410466</v>
      </c>
      <c r="X6">
        <v>1087126</v>
      </c>
      <c r="Y6">
        <v>10.114917075667</v>
      </c>
      <c r="AA6" t="s">
        <v>485</v>
      </c>
      <c r="AB6" t="s">
        <v>486</v>
      </c>
      <c r="AE6">
        <v>6132642</v>
      </c>
      <c r="AF6">
        <v>3389530</v>
      </c>
      <c r="AG6">
        <v>1116710</v>
      </c>
      <c r="AH6">
        <v>10.496497658306577</v>
      </c>
      <c r="AJ6" t="s">
        <v>485</v>
      </c>
      <c r="AK6" t="s">
        <v>486</v>
      </c>
      <c r="AN6">
        <v>5887824</v>
      </c>
      <c r="AO6">
        <v>3481741</v>
      </c>
      <c r="AP6">
        <v>1176455</v>
      </c>
      <c r="AQ6">
        <v>11.155440630683424</v>
      </c>
      <c r="AS6" t="s">
        <v>485</v>
      </c>
      <c r="AT6" t="s">
        <v>486</v>
      </c>
      <c r="AW6">
        <v>5652093</v>
      </c>
      <c r="AX6">
        <v>3523503</v>
      </c>
      <c r="AY6">
        <v>1225714</v>
      </c>
      <c r="AZ6">
        <v>11.784227179076481</v>
      </c>
      <c r="BB6" t="s">
        <v>485</v>
      </c>
      <c r="BC6" t="s">
        <v>486</v>
      </c>
      <c r="BF6">
        <v>5422698</v>
      </c>
      <c r="BG6">
        <v>3502613</v>
      </c>
      <c r="BH6">
        <v>1359159</v>
      </c>
      <c r="BI6">
        <v>13.21564455922376</v>
      </c>
      <c r="BK6" t="s">
        <v>485</v>
      </c>
      <c r="BL6" t="s">
        <v>486</v>
      </c>
      <c r="BO6">
        <v>5361714</v>
      </c>
      <c r="BP6">
        <v>3425191</v>
      </c>
      <c r="BQ6">
        <v>1463480</v>
      </c>
      <c r="BR6">
        <v>14.277317388566379</v>
      </c>
      <c r="BT6" t="s">
        <v>485</v>
      </c>
      <c r="BU6" t="s">
        <v>486</v>
      </c>
      <c r="BX6">
        <v>5180635</v>
      </c>
      <c r="BY6">
        <v>3412807</v>
      </c>
      <c r="BZ6">
        <v>1519829</v>
      </c>
      <c r="CA6">
        <v>15.028065598163048</v>
      </c>
      <c r="CC6" t="s">
        <v>485</v>
      </c>
      <c r="CD6" t="s">
        <v>486</v>
      </c>
      <c r="CG6">
        <v>5032044</v>
      </c>
      <c r="CH6">
        <v>3349653</v>
      </c>
      <c r="CI6">
        <v>1602324</v>
      </c>
      <c r="CJ6">
        <v>16.048884512562626</v>
      </c>
      <c r="CL6" t="s">
        <v>485</v>
      </c>
      <c r="CM6" t="s">
        <v>486</v>
      </c>
      <c r="CP6">
        <v>4961540.28</v>
      </c>
      <c r="CQ6">
        <v>3341651.29</v>
      </c>
      <c r="CR6">
        <v>1648146.26</v>
      </c>
      <c r="CS6">
        <v>16.562057164127047</v>
      </c>
      <c r="CU6" t="s">
        <v>485</v>
      </c>
      <c r="CV6" t="s">
        <v>486</v>
      </c>
      <c r="CY6">
        <v>5002951.5199999996</v>
      </c>
      <c r="CZ6">
        <v>3239103.8600000003</v>
      </c>
      <c r="DA6">
        <v>1633074.1099999999</v>
      </c>
      <c r="DB6">
        <v>16.537242490376698</v>
      </c>
      <c r="DD6" t="s">
        <v>485</v>
      </c>
      <c r="DE6" t="s">
        <v>486</v>
      </c>
      <c r="DH6">
        <v>5079036.42</v>
      </c>
      <c r="DI6">
        <v>3193195.52</v>
      </c>
      <c r="DJ6">
        <v>1579717.8</v>
      </c>
      <c r="DK6">
        <v>16.034570229141263</v>
      </c>
      <c r="DM6" t="s">
        <v>485</v>
      </c>
      <c r="DN6" t="s">
        <v>486</v>
      </c>
      <c r="DQ6">
        <v>5114419.3499999996</v>
      </c>
      <c r="DR6">
        <v>3175213.2199999997</v>
      </c>
      <c r="DS6">
        <v>1518625.85</v>
      </c>
      <c r="DT6">
        <v>15.483134568552693</v>
      </c>
      <c r="DV6" t="s">
        <v>485</v>
      </c>
      <c r="DW6" t="s">
        <v>486</v>
      </c>
      <c r="DZ6">
        <v>5100953.2600000007</v>
      </c>
      <c r="EA6">
        <v>3140379.4499999997</v>
      </c>
      <c r="EB6">
        <v>1524465.17</v>
      </c>
      <c r="EC6">
        <v>15.610246993971167</v>
      </c>
    </row>
    <row r="7" spans="1:133" x14ac:dyDescent="0.3">
      <c r="A7" t="s">
        <v>485</v>
      </c>
      <c r="B7" t="s">
        <v>1010</v>
      </c>
      <c r="E7">
        <v>6572148</v>
      </c>
      <c r="F7">
        <v>3289695</v>
      </c>
      <c r="G7">
        <v>1023892</v>
      </c>
      <c r="H7">
        <v>9.4058141227946486</v>
      </c>
      <c r="I7" t="s">
        <v>487</v>
      </c>
      <c r="J7" t="s">
        <v>488</v>
      </c>
      <c r="M7">
        <v>268622</v>
      </c>
      <c r="N7">
        <v>118417</v>
      </c>
      <c r="O7">
        <v>83290</v>
      </c>
      <c r="P7">
        <v>17.708880379479044</v>
      </c>
      <c r="S7" t="s">
        <v>488</v>
      </c>
      <c r="V7">
        <v>275806</v>
      </c>
      <c r="W7">
        <v>128590</v>
      </c>
      <c r="X7">
        <v>81756</v>
      </c>
      <c r="Y7">
        <v>16.816962596060492</v>
      </c>
      <c r="AA7" t="s">
        <v>487</v>
      </c>
      <c r="AB7" t="s">
        <v>488</v>
      </c>
      <c r="AE7">
        <v>279917</v>
      </c>
      <c r="AF7">
        <v>120011</v>
      </c>
      <c r="AG7">
        <v>72135</v>
      </c>
      <c r="AH7">
        <v>15.280799384827873</v>
      </c>
      <c r="AJ7" t="s">
        <v>487</v>
      </c>
      <c r="AK7" t="s">
        <v>488</v>
      </c>
      <c r="AN7">
        <v>264274</v>
      </c>
      <c r="AO7">
        <v>119776</v>
      </c>
      <c r="AP7">
        <v>69711</v>
      </c>
      <c r="AQ7">
        <v>15.362933350376078</v>
      </c>
      <c r="AS7" t="s">
        <v>487</v>
      </c>
      <c r="AT7" t="s">
        <v>488</v>
      </c>
      <c r="AW7">
        <v>255203</v>
      </c>
      <c r="AX7">
        <v>116993</v>
      </c>
      <c r="AY7">
        <v>82225</v>
      </c>
      <c r="AZ7">
        <v>18.094454261576821</v>
      </c>
      <c r="BB7" t="s">
        <v>487</v>
      </c>
      <c r="BC7" t="s">
        <v>488</v>
      </c>
      <c r="BF7">
        <v>253854</v>
      </c>
      <c r="BG7">
        <v>134220</v>
      </c>
      <c r="BH7">
        <v>84421</v>
      </c>
      <c r="BI7">
        <v>17.867067376374354</v>
      </c>
      <c r="BK7" t="s">
        <v>487</v>
      </c>
      <c r="BL7" t="s">
        <v>488</v>
      </c>
      <c r="BO7">
        <v>247659</v>
      </c>
      <c r="BP7">
        <v>144815</v>
      </c>
      <c r="BQ7">
        <v>86571</v>
      </c>
      <c r="BR7">
        <v>18.071579914204303</v>
      </c>
      <c r="BT7" t="s">
        <v>487</v>
      </c>
      <c r="BU7" t="s">
        <v>488</v>
      </c>
      <c r="BX7">
        <v>234900</v>
      </c>
      <c r="BY7">
        <v>134930</v>
      </c>
      <c r="BZ7">
        <v>94422</v>
      </c>
      <c r="CA7">
        <v>20.338523043519469</v>
      </c>
      <c r="CC7" t="s">
        <v>487</v>
      </c>
      <c r="CD7" t="s">
        <v>488</v>
      </c>
      <c r="CG7">
        <v>222792</v>
      </c>
      <c r="CH7">
        <v>133507</v>
      </c>
      <c r="CI7">
        <v>97512</v>
      </c>
      <c r="CJ7">
        <v>21.487359275116731</v>
      </c>
      <c r="CL7" t="s">
        <v>487</v>
      </c>
      <c r="CM7" t="s">
        <v>488</v>
      </c>
      <c r="CP7">
        <v>238838.40000000002</v>
      </c>
      <c r="CQ7">
        <v>132507.82</v>
      </c>
      <c r="CR7">
        <v>91871.27</v>
      </c>
      <c r="CS7">
        <v>19.833290405334221</v>
      </c>
      <c r="CU7" t="s">
        <v>487</v>
      </c>
      <c r="CV7" t="s">
        <v>488</v>
      </c>
      <c r="CY7">
        <v>226620.15</v>
      </c>
      <c r="CZ7">
        <v>127715.2</v>
      </c>
      <c r="DA7">
        <v>95364.69</v>
      </c>
      <c r="DB7">
        <v>21.206288974312745</v>
      </c>
      <c r="DD7" t="s">
        <v>487</v>
      </c>
      <c r="DE7" t="s">
        <v>488</v>
      </c>
      <c r="DH7">
        <v>250464.09</v>
      </c>
      <c r="DI7">
        <v>124117.84999999999</v>
      </c>
      <c r="DJ7">
        <v>87295.760000000009</v>
      </c>
      <c r="DK7">
        <v>18.900189379136513</v>
      </c>
      <c r="DM7" t="s">
        <v>487</v>
      </c>
      <c r="DN7" t="s">
        <v>488</v>
      </c>
      <c r="DQ7">
        <v>239477.16</v>
      </c>
      <c r="DR7">
        <v>129041.03</v>
      </c>
      <c r="DS7">
        <v>81735.289999999994</v>
      </c>
      <c r="DT7">
        <v>18.153172297524495</v>
      </c>
      <c r="DV7" t="s">
        <v>487</v>
      </c>
      <c r="DW7" t="s">
        <v>488</v>
      </c>
      <c r="DZ7">
        <v>251170.69</v>
      </c>
      <c r="EA7">
        <v>129619.09</v>
      </c>
      <c r="EB7">
        <v>92764.360000000015</v>
      </c>
      <c r="EC7">
        <v>19.588966110611981</v>
      </c>
    </row>
    <row r="8" spans="1:133" x14ac:dyDescent="0.3">
      <c r="A8" t="s">
        <v>487</v>
      </c>
      <c r="B8" t="s">
        <v>1011</v>
      </c>
      <c r="E8">
        <v>284840</v>
      </c>
      <c r="F8">
        <v>119822</v>
      </c>
      <c r="G8">
        <v>83282</v>
      </c>
      <c r="H8">
        <v>17.067942222878035</v>
      </c>
      <c r="I8" t="s">
        <v>489</v>
      </c>
      <c r="J8" t="s">
        <v>65</v>
      </c>
      <c r="K8" t="str">
        <f>IF(P8="#","",IFERROR(VLOOKUP(J8,'class and classification'!$A$1:$B$338,2,FALSE),VLOOKUP(J8,'class and classification'!$A$340:$B$378,2,FALSE)))</f>
        <v>Predominantly Rural</v>
      </c>
      <c r="L8" t="str">
        <f>IF(P8="#","",IFERROR(VLOOKUP(J8,'class and classification'!$A$1:$C$338,3,FALSE),VLOOKUP(J8,'class and classification'!$A$340:$C$378,3,FALSE)))</f>
        <v>UA</v>
      </c>
      <c r="M8">
        <v>57329</v>
      </c>
      <c r="N8">
        <v>22727</v>
      </c>
      <c r="O8">
        <v>18122</v>
      </c>
      <c r="P8">
        <v>18.458310415775429</v>
      </c>
      <c r="S8" t="s">
        <v>65</v>
      </c>
      <c r="T8" t="str">
        <f>IF(Y8="#","",IFERROR(VLOOKUP(S8,'class and classification'!$A$1:$B$338,2,FALSE),VLOOKUP(S8,'class and classification'!$A$340:$B$378,2,FALSE)))</f>
        <v>Predominantly Rural</v>
      </c>
      <c r="U8" t="str">
        <f>IF(Y8="#","",IFERROR(VLOOKUP(S8,'class and classification'!$A$1:$C$338,3,FALSE),VLOOKUP(S8,'class and classification'!$A$340:$C$378,3,FALSE)))</f>
        <v>UA</v>
      </c>
      <c r="V8">
        <v>56536</v>
      </c>
      <c r="W8">
        <v>24425</v>
      </c>
      <c r="X8">
        <v>18727</v>
      </c>
      <c r="Y8">
        <v>18.785611106652755</v>
      </c>
      <c r="AA8" t="s">
        <v>489</v>
      </c>
      <c r="AB8" t="s">
        <v>65</v>
      </c>
      <c r="AC8" t="str">
        <f>IF(AH8="#","",IFERROR(VLOOKUP(AB8,'class and classification'!$A$1:$B$338,2,FALSE),VLOOKUP(AB8,'class and classification'!$A$340:$B$378,2,FALSE)))</f>
        <v>Predominantly Rural</v>
      </c>
      <c r="AD8" t="str">
        <f>IF(AH8="#","",IFERROR(VLOOKUP(AB8,'class and classification'!$A$1:$C$338,3,FALSE),VLOOKUP(AB8,'class and classification'!$A$340:$C$378,3,FALSE)))</f>
        <v>UA</v>
      </c>
      <c r="AE8">
        <v>62991</v>
      </c>
      <c r="AF8">
        <v>19499</v>
      </c>
      <c r="AG8">
        <v>13765</v>
      </c>
      <c r="AH8">
        <v>14.300555815282323</v>
      </c>
      <c r="AJ8" t="s">
        <v>489</v>
      </c>
      <c r="AK8" t="s">
        <v>65</v>
      </c>
      <c r="AL8" t="str">
        <f>IF(AQ8="#","",IFERROR(VLOOKUP(AK8,'class and classification'!$A$1:$B$338,2,FALSE),VLOOKUP(AK8,'class and classification'!$A$340:$B$378,2,FALSE)))</f>
        <v>Predominantly Rural</v>
      </c>
      <c r="AM8" t="str">
        <f>IF(AQ8="#","",IFERROR(VLOOKUP(AK8,'class and classification'!$A$1:$C$338,3,FALSE),VLOOKUP(AK8,'class and classification'!$A$340:$C$378,3,FALSE)))</f>
        <v>UA</v>
      </c>
      <c r="AN8">
        <v>58538</v>
      </c>
      <c r="AO8">
        <v>17076</v>
      </c>
      <c r="AP8">
        <v>11675</v>
      </c>
      <c r="AQ8">
        <v>13.375110265898337</v>
      </c>
      <c r="AS8" t="s">
        <v>489</v>
      </c>
      <c r="AT8" t="s">
        <v>65</v>
      </c>
      <c r="AU8" t="str">
        <f>IF(AZ8="#","",IFERROR(VLOOKUP(AT8,'class and classification'!$A$1:$B$338,2,FALSE),VLOOKUP(AT8,'class and classification'!$A$340:$B$378,2,FALSE)))</f>
        <v>Predominantly Rural</v>
      </c>
      <c r="AV8" t="str">
        <f>IF(AZ8="#","",IFERROR(VLOOKUP(AT8,'class and classification'!$A$1:$C$338,3,FALSE),VLOOKUP(AT8,'class and classification'!$A$340:$C$378,3,FALSE)))</f>
        <v>UA</v>
      </c>
      <c r="AW8">
        <v>54857</v>
      </c>
      <c r="AX8">
        <v>21646</v>
      </c>
      <c r="AY8">
        <v>18284</v>
      </c>
      <c r="AZ8">
        <v>19.28956502473968</v>
      </c>
      <c r="BB8" t="s">
        <v>489</v>
      </c>
      <c r="BC8" t="s">
        <v>65</v>
      </c>
      <c r="BD8" t="str">
        <f>IF(BI8="#","",IFERROR(VLOOKUP(BC8,'class and classification'!$A$1:$B$338,2,FALSE),VLOOKUP(BC8,'class and classification'!$A$340:$B$378,2,FALSE)))</f>
        <v>Predominantly Rural</v>
      </c>
      <c r="BE8" t="str">
        <f>IF(BI8="#","",IFERROR(VLOOKUP(BC8,'class and classification'!$A$1:$C$338,3,FALSE),VLOOKUP(BC8,'class and classification'!$A$340:$C$378,3,FALSE)))</f>
        <v>UA</v>
      </c>
      <c r="BF8">
        <v>53028</v>
      </c>
      <c r="BG8">
        <v>19600</v>
      </c>
      <c r="BH8">
        <v>20708</v>
      </c>
      <c r="BI8">
        <v>22.186508956886946</v>
      </c>
      <c r="BK8" t="s">
        <v>489</v>
      </c>
      <c r="BL8" t="s">
        <v>65</v>
      </c>
      <c r="BM8" t="str">
        <f>IF(BR8="#","",IFERROR(VLOOKUP(BL8,'class and classification'!$A$1:$B$338,2,FALSE),VLOOKUP(BL8,'class and classification'!$A$340:$B$378,2,FALSE)))</f>
        <v>Predominantly Rural</v>
      </c>
      <c r="BN8" t="str">
        <f>IF(BR8="#","",IFERROR(VLOOKUP(BL8,'class and classification'!$A$1:$C$338,3,FALSE),VLOOKUP(BL8,'class and classification'!$A$340:$C$378,3,FALSE)))</f>
        <v>UA</v>
      </c>
      <c r="BO8">
        <v>49087</v>
      </c>
      <c r="BP8">
        <v>28922</v>
      </c>
      <c r="BQ8">
        <v>19845</v>
      </c>
      <c r="BR8">
        <v>20.280213379115825</v>
      </c>
      <c r="BT8" t="s">
        <v>489</v>
      </c>
      <c r="BU8" t="s">
        <v>65</v>
      </c>
      <c r="BV8" t="str">
        <f>IF(CA8="#","",IFERROR(VLOOKUP(BU8,'class and classification'!$A$1:$B$338,2,FALSE),VLOOKUP(BU8,'class and classification'!$A$340:$B$378,2,FALSE)))</f>
        <v>Predominantly Rural</v>
      </c>
      <c r="BW8" t="str">
        <f>IF(CA8="#","",IFERROR(VLOOKUP(BU8,'class and classification'!$A$1:$C$338,3,FALSE),VLOOKUP(BU8,'class and classification'!$A$340:$C$378,3,FALSE)))</f>
        <v>UA</v>
      </c>
      <c r="BX8">
        <v>44956</v>
      </c>
      <c r="BY8">
        <v>30360</v>
      </c>
      <c r="BZ8">
        <v>20236</v>
      </c>
      <c r="CA8">
        <v>21.177997320830542</v>
      </c>
      <c r="CC8" t="s">
        <v>489</v>
      </c>
      <c r="CD8" t="s">
        <v>65</v>
      </c>
      <c r="CE8" t="str">
        <f>IF(CJ8="*","",IFERROR(VLOOKUP(CD8,'class and classification'!$A$1:$B$338,2,FALSE),VLOOKUP(CD8,'class and classification'!$A$340:$B$378,2,FALSE)))</f>
        <v>Predominantly Rural</v>
      </c>
      <c r="CF8" t="str">
        <f>IF(CJ8="*","",IFERROR(VLOOKUP(CD8,'class and classification'!$A$1:$C$338,3,FALSE),VLOOKUP(CD8,'class and classification'!$A$340:$C$378,3,FALSE)))</f>
        <v>UA</v>
      </c>
      <c r="CG8">
        <v>52863</v>
      </c>
      <c r="CH8">
        <v>17868</v>
      </c>
      <c r="CI8">
        <v>17850</v>
      </c>
      <c r="CJ8">
        <v>20.151048193179125</v>
      </c>
      <c r="CL8" t="s">
        <v>489</v>
      </c>
      <c r="CM8" t="s">
        <v>65</v>
      </c>
      <c r="CN8" t="str">
        <f>IF(CS8="*","",IFERROR(VLOOKUP(CM8,'class and classification'!$A$1:$B$338,2,FALSE),VLOOKUP(CM8,'class and classification'!$A$340:$B$378,2,FALSE)))</f>
        <v>Predominantly Rural</v>
      </c>
      <c r="CO8" t="str">
        <f>IF(CS8="*","",IFERROR(VLOOKUP(CM8,'class and classification'!$A$1:$C$338,3,FALSE),VLOOKUP(CM8,'class and classification'!$A$340:$C$378,3,FALSE)))</f>
        <v>UA</v>
      </c>
      <c r="CP8">
        <v>52351.64</v>
      </c>
      <c r="CQ8">
        <v>21138.400000000001</v>
      </c>
      <c r="CR8">
        <v>16775.939999999999</v>
      </c>
      <c r="CS8">
        <v>18.585008438395061</v>
      </c>
      <c r="CU8" t="s">
        <v>489</v>
      </c>
      <c r="CV8" t="s">
        <v>65</v>
      </c>
      <c r="CW8" t="str">
        <f>IF(DB8="*","",IFERROR(VLOOKUP(CV8,'class and classification'!$A$1:$B$338,2,FALSE),VLOOKUP(CV8,'class and classification'!$A$340:$B$378,2,FALSE)))</f>
        <v>Predominantly Rural</v>
      </c>
      <c r="CX8" t="str">
        <f>IF(DB8="*","",IFERROR(VLOOKUP(CV8,'class and classification'!$A$1:$C$338,3,FALSE),VLOOKUP(CV8,'class and classification'!$A$340:$C$378,3,FALSE)))</f>
        <v>UA</v>
      </c>
      <c r="CY8">
        <v>43592.86</v>
      </c>
      <c r="CZ8">
        <v>17719.64</v>
      </c>
      <c r="DA8">
        <v>15470.67</v>
      </c>
      <c r="DB8">
        <v>20.148516921090913</v>
      </c>
      <c r="DD8" t="s">
        <v>489</v>
      </c>
      <c r="DE8" t="s">
        <v>65</v>
      </c>
      <c r="DF8" t="str">
        <f>IF(DK8="*","",IFERROR(VLOOKUP(DE8,'class and classification'!$A$1:$B$338,2,FALSE),VLOOKUP(DE8,'class and classification'!$A$340:$B$378,2,FALSE)))</f>
        <v>Predominantly Rural</v>
      </c>
      <c r="DG8" t="str">
        <f>IF(DK8="*","",IFERROR(VLOOKUP(DE8,'class and classification'!$A$1:$C$338,3,FALSE),VLOOKUP(DE8,'class and classification'!$A$340:$C$378,3,FALSE)))</f>
        <v>UA</v>
      </c>
      <c r="DH8">
        <v>55133.45</v>
      </c>
      <c r="DI8">
        <v>20429.8</v>
      </c>
      <c r="DJ8">
        <v>13990.78</v>
      </c>
      <c r="DK8">
        <v>15.62272518612507</v>
      </c>
      <c r="DM8" t="s">
        <v>489</v>
      </c>
      <c r="DN8" t="s">
        <v>65</v>
      </c>
      <c r="DO8" t="str">
        <f>IF(DT8="*","",IFERROR(VLOOKUP(DN8,'class and classification'!$A$1:$B$338,2,FALSE),VLOOKUP(DN8,'class and classification'!$A$340:$B$378,2,FALSE)))</f>
        <v>Predominantly Rural</v>
      </c>
      <c r="DP8" t="str">
        <f>IF(DT8="*","",IFERROR(VLOOKUP(DN8,'class and classification'!$A$1:$C$338,3,FALSE),VLOOKUP(DN8,'class and classification'!$A$340:$C$378,3,FALSE)))</f>
        <v>UA</v>
      </c>
      <c r="DQ8">
        <v>58404.02</v>
      </c>
      <c r="DR8">
        <v>26630.5</v>
      </c>
      <c r="DS8">
        <v>14558.83</v>
      </c>
      <c r="DT8">
        <v>14.618275216166543</v>
      </c>
      <c r="DV8" t="s">
        <v>489</v>
      </c>
      <c r="DW8" t="s">
        <v>65</v>
      </c>
      <c r="DX8" t="str">
        <f>IF(EC8="*","",IFERROR(VLOOKUP(DW8,'class and classification'!$A$1:$B$338,2,FALSE),VLOOKUP(DW8,'class and classification'!$A$340:$B$378,2,FALSE)))</f>
        <v>Predominantly Rural</v>
      </c>
      <c r="DY8" t="str">
        <f>IF(EC8="*","",IFERROR(VLOOKUP(DW8,'class and classification'!$A$1:$C$338,3,FALSE),VLOOKUP(DW8,'class and classification'!$A$340:$C$378,3,FALSE)))</f>
        <v>UA</v>
      </c>
      <c r="DZ8">
        <v>52882.13</v>
      </c>
      <c r="EA8">
        <v>28061.01</v>
      </c>
      <c r="EB8">
        <v>15874.160000000002</v>
      </c>
      <c r="EC8">
        <v>16.395995343807357</v>
      </c>
    </row>
    <row r="9" spans="1:133" x14ac:dyDescent="0.3">
      <c r="A9" t="s">
        <v>489</v>
      </c>
      <c r="B9" t="s">
        <v>65</v>
      </c>
      <c r="C9" t="str">
        <f>IF(H9="n/a","",IFERROR(VLOOKUP(B9,'class and classification'!$A$1:$B$338,2,FALSE),VLOOKUP(B9,'class and classification'!$A$340:$B$378,2,FALSE)))</f>
        <v>Predominantly Rural</v>
      </c>
      <c r="D9" t="str">
        <f>IF(H9="n/a","",IFERROR(VLOOKUP(B9,'class and classification'!$A$1:$C$338,3,FALSE),VLOOKUP(B9,'class and classification'!$A$340:$C$378,3,FALSE)))</f>
        <v>UA</v>
      </c>
      <c r="E9">
        <v>57011</v>
      </c>
      <c r="F9">
        <v>17668</v>
      </c>
      <c r="G9">
        <v>13008</v>
      </c>
      <c r="H9">
        <v>14.834582093126688</v>
      </c>
      <c r="I9" t="s">
        <v>490</v>
      </c>
      <c r="J9" t="s">
        <v>64</v>
      </c>
      <c r="K9" t="str">
        <f>IF(P9="#","",IFERROR(VLOOKUP(J9,'class and classification'!$A$1:$B$338,2,FALSE),VLOOKUP(J9,'class and classification'!$A$340:$B$378,2,FALSE)))</f>
        <v>Predominantly Urban</v>
      </c>
      <c r="L9" t="str">
        <f>IF(P9="#","",IFERROR(VLOOKUP(J9,'class and classification'!$A$1:$C$338,3,FALSE),VLOOKUP(J9,'class and classification'!$A$340:$C$378,3,FALSE)))</f>
        <v>UA</v>
      </c>
      <c r="M9">
        <v>12833</v>
      </c>
      <c r="N9">
        <v>4117</v>
      </c>
      <c r="O9">
        <v>2379</v>
      </c>
      <c r="P9">
        <v>12.307931088002483</v>
      </c>
      <c r="S9" t="s">
        <v>64</v>
      </c>
      <c r="T9" t="str">
        <f>IF(Y9="#","",IFERROR(VLOOKUP(S9,'class and classification'!$A$1:$B$338,2,FALSE),VLOOKUP(S9,'class and classification'!$A$340:$B$378,2,FALSE)))</f>
        <v>Predominantly Urban</v>
      </c>
      <c r="U9" t="str">
        <f>IF(Y9="#","",IFERROR(VLOOKUP(S9,'class and classification'!$A$1:$C$338,3,FALSE),VLOOKUP(S9,'class and classification'!$A$340:$C$378,3,FALSE)))</f>
        <v>UA</v>
      </c>
      <c r="V9">
        <v>12942</v>
      </c>
      <c r="W9">
        <v>4819</v>
      </c>
      <c r="X9">
        <v>2422</v>
      </c>
      <c r="Y9">
        <v>12.000198186592677</v>
      </c>
      <c r="AA9" t="s">
        <v>490</v>
      </c>
      <c r="AB9" t="s">
        <v>64</v>
      </c>
      <c r="AC9" t="str">
        <f>IF(AH9="#","",IFERROR(VLOOKUP(AB9,'class and classification'!$A$1:$B$338,2,FALSE),VLOOKUP(AB9,'class and classification'!$A$340:$B$378,2,FALSE)))</f>
        <v>Predominantly Urban</v>
      </c>
      <c r="AD9" t="str">
        <f>IF(AH9="#","",IFERROR(VLOOKUP(AB9,'class and classification'!$A$1:$C$338,3,FALSE),VLOOKUP(AB9,'class and classification'!$A$340:$C$378,3,FALSE)))</f>
        <v>UA</v>
      </c>
      <c r="AE9">
        <v>10225</v>
      </c>
      <c r="AF9">
        <v>4682</v>
      </c>
      <c r="AG9">
        <v>1947</v>
      </c>
      <c r="AH9">
        <v>11.552153791384834</v>
      </c>
      <c r="AJ9" t="s">
        <v>490</v>
      </c>
      <c r="AK9" t="s">
        <v>64</v>
      </c>
      <c r="AL9" t="str">
        <f>IF(AQ9="#","",IFERROR(VLOOKUP(AK9,'class and classification'!$A$1:$B$338,2,FALSE),VLOOKUP(AK9,'class and classification'!$A$340:$B$378,2,FALSE)))</f>
        <v>Predominantly Urban</v>
      </c>
      <c r="AM9" t="str">
        <f>IF(AQ9="#","",IFERROR(VLOOKUP(AK9,'class and classification'!$A$1:$C$338,3,FALSE),VLOOKUP(AK9,'class and classification'!$A$340:$C$378,3,FALSE)))</f>
        <v>UA</v>
      </c>
      <c r="AN9">
        <v>11123</v>
      </c>
      <c r="AO9">
        <v>5142</v>
      </c>
      <c r="AP9">
        <v>2244</v>
      </c>
      <c r="AQ9">
        <v>12.123831649467826</v>
      </c>
      <c r="AS9" t="s">
        <v>490</v>
      </c>
      <c r="AT9" t="s">
        <v>64</v>
      </c>
      <c r="AU9" t="str">
        <f>IF(AZ9="#","",IFERROR(VLOOKUP(AT9,'class and classification'!$A$1:$B$338,2,FALSE),VLOOKUP(AT9,'class and classification'!$A$340:$B$378,2,FALSE)))</f>
        <v>Predominantly Urban</v>
      </c>
      <c r="AV9" t="str">
        <f>IF(AZ9="#","",IFERROR(VLOOKUP(AT9,'class and classification'!$A$1:$C$338,3,FALSE),VLOOKUP(AT9,'class and classification'!$A$340:$C$378,3,FALSE)))</f>
        <v>UA</v>
      </c>
      <c r="AW9">
        <v>11441</v>
      </c>
      <c r="AX9">
        <v>6637</v>
      </c>
      <c r="AY9">
        <v>1853</v>
      </c>
      <c r="AZ9">
        <v>9.2970749084340962</v>
      </c>
      <c r="BB9" t="s">
        <v>490</v>
      </c>
      <c r="BC9" t="s">
        <v>64</v>
      </c>
      <c r="BD9" t="str">
        <f>IF(BI9="#","",IFERROR(VLOOKUP(BC9,'class and classification'!$A$1:$B$338,2,FALSE),VLOOKUP(BC9,'class and classification'!$A$340:$B$378,2,FALSE)))</f>
        <v>Predominantly Urban</v>
      </c>
      <c r="BE9" t="str">
        <f>IF(BI9="#","",IFERROR(VLOOKUP(BC9,'class and classification'!$A$1:$C$338,3,FALSE),VLOOKUP(BC9,'class and classification'!$A$340:$C$378,3,FALSE)))</f>
        <v>UA</v>
      </c>
      <c r="BF9">
        <v>11281</v>
      </c>
      <c r="BG9">
        <v>5648</v>
      </c>
      <c r="BH9">
        <v>2527</v>
      </c>
      <c r="BI9">
        <v>12.98828125</v>
      </c>
      <c r="BK9" t="s">
        <v>490</v>
      </c>
      <c r="BL9" t="s">
        <v>64</v>
      </c>
      <c r="BM9" t="str">
        <f>IF(BR9="#","",IFERROR(VLOOKUP(BL9,'class and classification'!$A$1:$B$338,2,FALSE),VLOOKUP(BL9,'class and classification'!$A$340:$B$378,2,FALSE)))</f>
        <v>Predominantly Urban</v>
      </c>
      <c r="BN9" t="str">
        <f>IF(BR9="#","",IFERROR(VLOOKUP(BL9,'class and classification'!$A$1:$C$338,3,FALSE),VLOOKUP(BL9,'class and classification'!$A$340:$C$378,3,FALSE)))</f>
        <v>UA</v>
      </c>
      <c r="BO9">
        <v>10586</v>
      </c>
      <c r="BP9">
        <v>4621</v>
      </c>
      <c r="BQ9">
        <v>2559</v>
      </c>
      <c r="BR9">
        <v>14.403917595406956</v>
      </c>
      <c r="BT9" t="s">
        <v>490</v>
      </c>
      <c r="BU9" t="s">
        <v>64</v>
      </c>
      <c r="BV9" t="str">
        <f>IF(CA9="#","",IFERROR(VLOOKUP(BU9,'class and classification'!$A$1:$B$338,2,FALSE),VLOOKUP(BU9,'class and classification'!$A$340:$B$378,2,FALSE)))</f>
        <v>Predominantly Urban</v>
      </c>
      <c r="BW9" t="str">
        <f>IF(CA9="#","",IFERROR(VLOOKUP(BU9,'class and classification'!$A$1:$C$338,3,FALSE),VLOOKUP(BU9,'class and classification'!$A$340:$C$378,3,FALSE)))</f>
        <v>UA</v>
      </c>
      <c r="BX9">
        <v>8743</v>
      </c>
      <c r="BY9">
        <v>4205</v>
      </c>
      <c r="BZ9">
        <v>3422</v>
      </c>
      <c r="CA9">
        <v>20.904092852779474</v>
      </c>
      <c r="CC9" t="s">
        <v>490</v>
      </c>
      <c r="CD9" t="s">
        <v>64</v>
      </c>
      <c r="CE9" t="str">
        <f>IF(CJ9="*","",IFERROR(VLOOKUP(CD9,'class and classification'!$A$1:$B$338,2,FALSE),VLOOKUP(CD9,'class and classification'!$A$340:$B$378,2,FALSE)))</f>
        <v>Predominantly Urban</v>
      </c>
      <c r="CF9" t="str">
        <f>IF(CJ9="*","",IFERROR(VLOOKUP(CD9,'class and classification'!$A$1:$C$338,3,FALSE),VLOOKUP(CD9,'class and classification'!$A$340:$C$378,3,FALSE)))</f>
        <v>UA</v>
      </c>
      <c r="CG9">
        <v>8263</v>
      </c>
      <c r="CH9">
        <v>4987</v>
      </c>
      <c r="CI9">
        <v>3812</v>
      </c>
      <c r="CJ9">
        <v>22.342046653381782</v>
      </c>
      <c r="CL9" t="s">
        <v>490</v>
      </c>
      <c r="CM9" t="s">
        <v>64</v>
      </c>
      <c r="CN9" t="str">
        <f>IF(CS9="*","",IFERROR(VLOOKUP(CM9,'class and classification'!$A$1:$B$338,2,FALSE),VLOOKUP(CM9,'class and classification'!$A$340:$B$378,2,FALSE)))</f>
        <v>Predominantly Urban</v>
      </c>
      <c r="CO9" t="str">
        <f>IF(CS9="*","",IFERROR(VLOOKUP(CM9,'class and classification'!$A$1:$C$338,3,FALSE),VLOOKUP(CM9,'class and classification'!$A$340:$C$378,3,FALSE)))</f>
        <v>UA</v>
      </c>
      <c r="CP9">
        <v>9761.86</v>
      </c>
      <c r="CQ9">
        <v>5571.66</v>
      </c>
      <c r="CR9">
        <v>4029.82</v>
      </c>
      <c r="CS9">
        <v>20.811595520194349</v>
      </c>
      <c r="CU9" t="s">
        <v>490</v>
      </c>
      <c r="CV9" t="s">
        <v>64</v>
      </c>
      <c r="CW9" t="str">
        <f>IF(DB9="*","",IFERROR(VLOOKUP(CV9,'class and classification'!$A$1:$B$338,2,FALSE),VLOOKUP(CV9,'class and classification'!$A$340:$B$378,2,FALSE)))</f>
        <v>Predominantly Urban</v>
      </c>
      <c r="CX9" t="str">
        <f>IF(DB9="*","",IFERROR(VLOOKUP(CV9,'class and classification'!$A$1:$C$338,3,FALSE),VLOOKUP(CV9,'class and classification'!$A$340:$C$378,3,FALSE)))</f>
        <v>UA</v>
      </c>
      <c r="CY9">
        <v>11517.12</v>
      </c>
      <c r="CZ9">
        <v>5021.1000000000004</v>
      </c>
      <c r="DA9">
        <v>3458.67</v>
      </c>
      <c r="DB9">
        <v>17.29603953414756</v>
      </c>
      <c r="DD9" t="s">
        <v>490</v>
      </c>
      <c r="DE9" t="s">
        <v>64</v>
      </c>
      <c r="DF9" t="str">
        <f>IF(DK9="*","",IFERROR(VLOOKUP(DE9,'class and classification'!$A$1:$B$338,2,FALSE),VLOOKUP(DE9,'class and classification'!$A$340:$B$378,2,FALSE)))</f>
        <v>Predominantly Urban</v>
      </c>
      <c r="DG9" t="str">
        <f>IF(DK9="*","",IFERROR(VLOOKUP(DE9,'class and classification'!$A$1:$C$338,3,FALSE),VLOOKUP(DE9,'class and classification'!$A$340:$C$378,3,FALSE)))</f>
        <v>UA</v>
      </c>
      <c r="DH9">
        <v>12927.66</v>
      </c>
      <c r="DI9">
        <v>5362.68</v>
      </c>
      <c r="DJ9">
        <v>3333.19</v>
      </c>
      <c r="DK9">
        <v>15.414643215053234</v>
      </c>
      <c r="DM9" t="s">
        <v>490</v>
      </c>
      <c r="DN9" t="s">
        <v>64</v>
      </c>
      <c r="DO9" t="str">
        <f>IF(DT9="*","",IFERROR(VLOOKUP(DN9,'class and classification'!$A$1:$B$338,2,FALSE),VLOOKUP(DN9,'class and classification'!$A$340:$B$378,2,FALSE)))</f>
        <v>Predominantly Urban</v>
      </c>
      <c r="DP9" t="str">
        <f>IF(DT9="*","",IFERROR(VLOOKUP(DN9,'class and classification'!$A$1:$C$338,3,FALSE),VLOOKUP(DN9,'class and classification'!$A$340:$C$378,3,FALSE)))</f>
        <v>UA</v>
      </c>
      <c r="DQ9">
        <v>11779.53</v>
      </c>
      <c r="DR9">
        <v>5465.32</v>
      </c>
      <c r="DS9">
        <v>3656.61</v>
      </c>
      <c r="DT9">
        <v>17.494519521602797</v>
      </c>
      <c r="DV9" t="s">
        <v>490</v>
      </c>
      <c r="DW9" t="s">
        <v>64</v>
      </c>
      <c r="DX9" t="str">
        <f>IF(EC9="*","",IFERROR(VLOOKUP(DW9,'class and classification'!$A$1:$B$338,2,FALSE),VLOOKUP(DW9,'class and classification'!$A$340:$B$378,2,FALSE)))</f>
        <v>Predominantly Urban</v>
      </c>
      <c r="DY9" t="str">
        <f>IF(EC9="*","",IFERROR(VLOOKUP(DW9,'class and classification'!$A$1:$C$338,3,FALSE),VLOOKUP(DW9,'class and classification'!$A$340:$C$378,3,FALSE)))</f>
        <v>UA</v>
      </c>
      <c r="DZ9">
        <v>11518.95</v>
      </c>
      <c r="EA9">
        <v>4486.04</v>
      </c>
      <c r="EB9">
        <v>3372.05</v>
      </c>
      <c r="EC9">
        <v>17.402296738820791</v>
      </c>
    </row>
    <row r="10" spans="1:133" x14ac:dyDescent="0.3">
      <c r="A10" t="s">
        <v>490</v>
      </c>
      <c r="B10" t="s">
        <v>64</v>
      </c>
      <c r="C10" t="str">
        <f>IF(H10="n/a","",IFERROR(VLOOKUP(B10,'class and classification'!$A$1:$B$338,2,FALSE),VLOOKUP(B10,'class and classification'!$A$340:$B$378,2,FALSE)))</f>
        <v>Predominantly Urban</v>
      </c>
      <c r="D10" t="str">
        <f>IF(H10="n/a","",IFERROR(VLOOKUP(B10,'class and classification'!$A$1:$C$338,3,FALSE),VLOOKUP(B10,'class and classification'!$A$340:$C$378,3,FALSE)))</f>
        <v>UA</v>
      </c>
      <c r="E10">
        <v>11517</v>
      </c>
      <c r="F10">
        <v>5383</v>
      </c>
      <c r="G10">
        <v>2288</v>
      </c>
      <c r="H10">
        <v>11.924119241192411</v>
      </c>
      <c r="I10" t="s">
        <v>491</v>
      </c>
      <c r="J10" t="s">
        <v>66</v>
      </c>
      <c r="K10" t="str">
        <f>IF(P10="#","",IFERROR(VLOOKUP(J10,'class and classification'!$A$1:$B$338,2,FALSE),VLOOKUP(J10,'class and classification'!$A$340:$B$378,2,FALSE)))</f>
        <v>Predominantly Urban</v>
      </c>
      <c r="L10" t="str">
        <f>IF(P10="#","",IFERROR(VLOOKUP(J10,'class and classification'!$A$1:$C$338,3,FALSE),VLOOKUP(J10,'class and classification'!$A$340:$C$378,3,FALSE)))</f>
        <v>UA</v>
      </c>
      <c r="M10">
        <v>7987</v>
      </c>
      <c r="N10">
        <v>3019</v>
      </c>
      <c r="O10">
        <v>5174</v>
      </c>
      <c r="P10">
        <v>31.977750309023484</v>
      </c>
      <c r="Q10">
        <f>(O10)/(O10+N10+M10)</f>
        <v>0.31977750309023484</v>
      </c>
      <c r="S10" t="s">
        <v>66</v>
      </c>
      <c r="T10" t="str">
        <f>IF(Y10="#","",IFERROR(VLOOKUP(S10,'class and classification'!$A$1:$B$338,2,FALSE),VLOOKUP(S10,'class and classification'!$A$340:$B$378,2,FALSE)))</f>
        <v>Predominantly Urban</v>
      </c>
      <c r="U10" t="str">
        <f>IF(Y10="#","",IFERROR(VLOOKUP(S10,'class and classification'!$A$1:$C$338,3,FALSE),VLOOKUP(S10,'class and classification'!$A$340:$C$378,3,FALSE)))</f>
        <v>UA</v>
      </c>
      <c r="V10">
        <v>8118</v>
      </c>
      <c r="W10">
        <v>4248</v>
      </c>
      <c r="X10">
        <v>4447</v>
      </c>
      <c r="Y10">
        <v>26.449771010527567</v>
      </c>
      <c r="AA10" t="s">
        <v>491</v>
      </c>
      <c r="AB10" t="s">
        <v>66</v>
      </c>
      <c r="AC10" t="str">
        <f>IF(AH10="#","",IFERROR(VLOOKUP(AB10,'class and classification'!$A$1:$B$338,2,FALSE),VLOOKUP(AB10,'class and classification'!$A$340:$B$378,2,FALSE)))</f>
        <v>Predominantly Urban</v>
      </c>
      <c r="AD10" t="str">
        <f>IF(AH10="#","",IFERROR(VLOOKUP(AB10,'class and classification'!$A$1:$C$338,3,FALSE),VLOOKUP(AB10,'class and classification'!$A$340:$C$378,3,FALSE)))</f>
        <v>UA</v>
      </c>
      <c r="AE10">
        <v>6671</v>
      </c>
      <c r="AF10">
        <v>4854</v>
      </c>
      <c r="AG10">
        <v>4294</v>
      </c>
      <c r="AH10">
        <v>27.144572981857262</v>
      </c>
      <c r="AJ10" t="s">
        <v>491</v>
      </c>
      <c r="AK10" t="s">
        <v>66</v>
      </c>
      <c r="AL10" t="str">
        <f>IF(AQ10="#","",IFERROR(VLOOKUP(AK10,'class and classification'!$A$1:$B$338,2,FALSE),VLOOKUP(AK10,'class and classification'!$A$340:$B$378,2,FALSE)))</f>
        <v>Predominantly Urban</v>
      </c>
      <c r="AM10" t="str">
        <f>IF(AQ10="#","",IFERROR(VLOOKUP(AK10,'class and classification'!$A$1:$C$338,3,FALSE),VLOOKUP(AK10,'class and classification'!$A$340:$C$378,3,FALSE)))</f>
        <v>UA</v>
      </c>
      <c r="AN10">
        <v>7955</v>
      </c>
      <c r="AO10">
        <v>4035</v>
      </c>
      <c r="AP10">
        <v>4805</v>
      </c>
      <c r="AQ10">
        <v>28.609705269425422</v>
      </c>
      <c r="AS10" t="s">
        <v>491</v>
      </c>
      <c r="AT10" t="s">
        <v>66</v>
      </c>
      <c r="AU10" t="str">
        <f>IF(AZ10="#","",IFERROR(VLOOKUP(AT10,'class and classification'!$A$1:$B$338,2,FALSE),VLOOKUP(AT10,'class and classification'!$A$340:$B$378,2,FALSE)))</f>
        <v>Predominantly Urban</v>
      </c>
      <c r="AV10" t="str">
        <f>IF(AZ10="#","",IFERROR(VLOOKUP(AT10,'class and classification'!$A$1:$C$338,3,FALSE),VLOOKUP(AT10,'class and classification'!$A$340:$C$378,3,FALSE)))</f>
        <v>UA</v>
      </c>
      <c r="AW10">
        <v>8347</v>
      </c>
      <c r="AX10">
        <v>4096</v>
      </c>
      <c r="AY10">
        <v>3431</v>
      </c>
      <c r="AZ10">
        <v>21.613959934484061</v>
      </c>
      <c r="BB10" t="s">
        <v>491</v>
      </c>
      <c r="BC10" t="s">
        <v>66</v>
      </c>
      <c r="BD10" t="str">
        <f>IF(BI10="#","",IFERROR(VLOOKUP(BC10,'class and classification'!$A$1:$B$338,2,FALSE),VLOOKUP(BC10,'class and classification'!$A$340:$B$378,2,FALSE)))</f>
        <v>Predominantly Urban</v>
      </c>
      <c r="BE10" t="str">
        <f>IF(BI10="#","",IFERROR(VLOOKUP(BC10,'class and classification'!$A$1:$C$338,3,FALSE),VLOOKUP(BC10,'class and classification'!$A$340:$C$378,3,FALSE)))</f>
        <v>UA</v>
      </c>
      <c r="BF10">
        <v>8235</v>
      </c>
      <c r="BG10">
        <v>4715</v>
      </c>
      <c r="BH10">
        <v>3493</v>
      </c>
      <c r="BI10">
        <v>21.243082162622393</v>
      </c>
      <c r="BK10" t="s">
        <v>491</v>
      </c>
      <c r="BL10" t="s">
        <v>66</v>
      </c>
      <c r="BM10" t="str">
        <f>IF(BR10="#","",IFERROR(VLOOKUP(BL10,'class and classification'!$A$1:$B$338,2,FALSE),VLOOKUP(BL10,'class and classification'!$A$340:$B$378,2,FALSE)))</f>
        <v>Predominantly Urban</v>
      </c>
      <c r="BN10" t="str">
        <f>IF(BR10="#","",IFERROR(VLOOKUP(BL10,'class and classification'!$A$1:$C$338,3,FALSE),VLOOKUP(BL10,'class and classification'!$A$340:$C$378,3,FALSE)))</f>
        <v>UA</v>
      </c>
      <c r="BO10">
        <v>8107</v>
      </c>
      <c r="BP10">
        <v>4592</v>
      </c>
      <c r="BQ10">
        <v>4299</v>
      </c>
      <c r="BR10">
        <v>25.291210730674194</v>
      </c>
      <c r="BT10" t="s">
        <v>491</v>
      </c>
      <c r="BU10" t="s">
        <v>66</v>
      </c>
      <c r="BV10" t="str">
        <f>IF(CA10="#","",IFERROR(VLOOKUP(BU10,'class and classification'!$A$1:$B$338,2,FALSE),VLOOKUP(BU10,'class and classification'!$A$340:$B$378,2,FALSE)))</f>
        <v>Predominantly Urban</v>
      </c>
      <c r="BW10" t="str">
        <f>IF(CA10="#","",IFERROR(VLOOKUP(BU10,'class and classification'!$A$1:$C$338,3,FALSE),VLOOKUP(BU10,'class and classification'!$A$340:$C$378,3,FALSE)))</f>
        <v>UA</v>
      </c>
      <c r="BX10">
        <v>7346</v>
      </c>
      <c r="BY10">
        <v>4558</v>
      </c>
      <c r="BZ10">
        <v>4860</v>
      </c>
      <c r="CA10">
        <v>28.990694345025052</v>
      </c>
      <c r="CC10" t="s">
        <v>491</v>
      </c>
      <c r="CD10" t="s">
        <v>66</v>
      </c>
      <c r="CE10" t="str">
        <f>IF(CJ10="*","",IFERROR(VLOOKUP(CD10,'class and classification'!$A$1:$B$338,2,FALSE),VLOOKUP(CD10,'class and classification'!$A$340:$B$378,2,FALSE)))</f>
        <v>Predominantly Urban</v>
      </c>
      <c r="CF10" t="str">
        <f>IF(CJ10="*","",IFERROR(VLOOKUP(CD10,'class and classification'!$A$1:$C$338,3,FALSE),VLOOKUP(CD10,'class and classification'!$A$340:$C$378,3,FALSE)))</f>
        <v>UA</v>
      </c>
      <c r="CG10">
        <v>6158</v>
      </c>
      <c r="CH10">
        <v>4955</v>
      </c>
      <c r="CI10">
        <v>4954</v>
      </c>
      <c r="CJ10">
        <v>30.833385199477188</v>
      </c>
      <c r="CL10" t="s">
        <v>491</v>
      </c>
      <c r="CM10" t="s">
        <v>66</v>
      </c>
      <c r="CN10" t="str">
        <f>IF(CS10="*","",IFERROR(VLOOKUP(CM10,'class and classification'!$A$1:$B$338,2,FALSE),VLOOKUP(CM10,'class and classification'!$A$340:$B$378,2,FALSE)))</f>
        <v>Predominantly Urban</v>
      </c>
      <c r="CO10" t="str">
        <f>IF(CS10="*","",IFERROR(VLOOKUP(CM10,'class and classification'!$A$1:$C$338,3,FALSE),VLOOKUP(CM10,'class and classification'!$A$340:$C$378,3,FALSE)))</f>
        <v>UA</v>
      </c>
      <c r="CP10">
        <v>7321.16</v>
      </c>
      <c r="CQ10">
        <v>5486.73</v>
      </c>
      <c r="CR10">
        <v>4400.8599999999997</v>
      </c>
      <c r="CS10">
        <v>25.573385632309144</v>
      </c>
      <c r="CU10" t="s">
        <v>491</v>
      </c>
      <c r="CV10" t="s">
        <v>66</v>
      </c>
      <c r="CW10" t="str">
        <f>IF(DB10="*","",IFERROR(VLOOKUP(CV10,'class and classification'!$A$1:$B$338,2,FALSE),VLOOKUP(CV10,'class and classification'!$A$340:$B$378,2,FALSE)))</f>
        <v>Predominantly Urban</v>
      </c>
      <c r="CX10" t="str">
        <f>IF(DB10="*","",IFERROR(VLOOKUP(CV10,'class and classification'!$A$1:$C$338,3,FALSE),VLOOKUP(CV10,'class and classification'!$A$340:$C$378,3,FALSE)))</f>
        <v>UA</v>
      </c>
      <c r="CY10">
        <v>7599.07</v>
      </c>
      <c r="CZ10">
        <v>5489.28</v>
      </c>
      <c r="DA10">
        <v>4194.13</v>
      </c>
      <c r="DB10">
        <v>24.268102725997657</v>
      </c>
      <c r="DD10" t="s">
        <v>491</v>
      </c>
      <c r="DE10" t="s">
        <v>66</v>
      </c>
      <c r="DF10" t="str">
        <f>IF(DK10="*","",IFERROR(VLOOKUP(DE10,'class and classification'!$A$1:$B$338,2,FALSE),VLOOKUP(DE10,'class and classification'!$A$340:$B$378,2,FALSE)))</f>
        <v>Predominantly Urban</v>
      </c>
      <c r="DG10" t="str">
        <f>IF(DK10="*","",IFERROR(VLOOKUP(DE10,'class and classification'!$A$1:$C$338,3,FALSE),VLOOKUP(DE10,'class and classification'!$A$340:$C$378,3,FALSE)))</f>
        <v>UA</v>
      </c>
      <c r="DH10">
        <v>8863.07</v>
      </c>
      <c r="DI10">
        <v>5545.34</v>
      </c>
      <c r="DJ10">
        <v>3680.99</v>
      </c>
      <c r="DK10">
        <v>20.348878348646167</v>
      </c>
      <c r="DM10" t="s">
        <v>491</v>
      </c>
      <c r="DN10" t="s">
        <v>66</v>
      </c>
      <c r="DO10" t="str">
        <f>IF(DT10="*","",IFERROR(VLOOKUP(DN10,'class and classification'!$A$1:$B$338,2,FALSE),VLOOKUP(DN10,'class and classification'!$A$340:$B$378,2,FALSE)))</f>
        <v>Predominantly Urban</v>
      </c>
      <c r="DP10" t="str">
        <f>IF(DT10="*","",IFERROR(VLOOKUP(DN10,'class and classification'!$A$1:$C$338,3,FALSE),VLOOKUP(DN10,'class and classification'!$A$340:$C$378,3,FALSE)))</f>
        <v>UA</v>
      </c>
      <c r="DQ10">
        <v>9248.2900000000009</v>
      </c>
      <c r="DR10">
        <v>4849.46</v>
      </c>
      <c r="DS10">
        <v>3590.65</v>
      </c>
      <c r="DT10">
        <v>20.299461794170188</v>
      </c>
      <c r="DV10" t="s">
        <v>491</v>
      </c>
      <c r="DW10" t="s">
        <v>66</v>
      </c>
      <c r="DX10" t="str">
        <f>IF(EC10="*","",IFERROR(VLOOKUP(DW10,'class and classification'!$A$1:$B$338,2,FALSE),VLOOKUP(DW10,'class and classification'!$A$340:$B$378,2,FALSE)))</f>
        <v>Predominantly Urban</v>
      </c>
      <c r="DY10" t="str">
        <f>IF(EC10="*","",IFERROR(VLOOKUP(DW10,'class and classification'!$A$1:$C$338,3,FALSE),VLOOKUP(DW10,'class and classification'!$A$340:$C$378,3,FALSE)))</f>
        <v>UA</v>
      </c>
      <c r="DZ10">
        <v>8653.52</v>
      </c>
      <c r="EA10">
        <v>6388.8</v>
      </c>
      <c r="EB10">
        <v>3209.36</v>
      </c>
      <c r="EC10">
        <v>17.583915562841341</v>
      </c>
    </row>
    <row r="11" spans="1:133" x14ac:dyDescent="0.3">
      <c r="A11" t="s">
        <v>491</v>
      </c>
      <c r="B11" t="s">
        <v>66</v>
      </c>
      <c r="C11" t="str">
        <f>IF(H11="n/a","",IFERROR(VLOOKUP(B11,'class and classification'!$A$1:$B$338,2,FALSE),VLOOKUP(B11,'class and classification'!$A$340:$B$378,2,FALSE)))</f>
        <v>Predominantly Urban</v>
      </c>
      <c r="D11" t="str">
        <f>IF(H11="n/a","",IFERROR(VLOOKUP(B11,'class and classification'!$A$1:$C$338,3,FALSE),VLOOKUP(B11,'class and classification'!$A$340:$C$378,3,FALSE)))</f>
        <v>UA</v>
      </c>
      <c r="E11">
        <v>8893</v>
      </c>
      <c r="F11">
        <v>4893</v>
      </c>
      <c r="G11">
        <v>4727</v>
      </c>
      <c r="H11">
        <v>25.533408955868847</v>
      </c>
      <c r="I11" t="s">
        <v>492</v>
      </c>
      <c r="J11" t="s">
        <v>67</v>
      </c>
      <c r="K11" t="str">
        <f>IF(P11="#","",IFERROR(VLOOKUP(J11,'class and classification'!$A$1:$B$338,2,FALSE),VLOOKUP(J11,'class and classification'!$A$340:$B$378,2,FALSE)))</f>
        <v>Predominantly Urban</v>
      </c>
      <c r="L11" t="str">
        <f>IF(P11="#","",IFERROR(VLOOKUP(J11,'class and classification'!$A$1:$C$338,3,FALSE),VLOOKUP(J11,'class and classification'!$A$340:$C$378,3,FALSE)))</f>
        <v>UA</v>
      </c>
      <c r="M11">
        <v>13415</v>
      </c>
      <c r="N11">
        <v>10119</v>
      </c>
      <c r="O11">
        <v>6259</v>
      </c>
      <c r="P11">
        <v>21.008290538045848</v>
      </c>
      <c r="S11" t="s">
        <v>67</v>
      </c>
      <c r="T11" t="str">
        <f>IF(Y11="#","",IFERROR(VLOOKUP(S11,'class and classification'!$A$1:$B$338,2,FALSE),VLOOKUP(S11,'class and classification'!$A$340:$B$378,2,FALSE)))</f>
        <v>Predominantly Urban</v>
      </c>
      <c r="U11" t="str">
        <f>IF(Y11="#","",IFERROR(VLOOKUP(S11,'class and classification'!$A$1:$C$338,3,FALSE),VLOOKUP(S11,'class and classification'!$A$340:$C$378,3,FALSE)))</f>
        <v>UA</v>
      </c>
      <c r="V11">
        <v>11895</v>
      </c>
      <c r="W11">
        <v>10780</v>
      </c>
      <c r="X11">
        <v>8531</v>
      </c>
      <c r="Y11">
        <v>27.337691469589181</v>
      </c>
      <c r="AA11" t="s">
        <v>492</v>
      </c>
      <c r="AB11" t="s">
        <v>67</v>
      </c>
      <c r="AC11" t="str">
        <f>IF(AH11="#","",IFERROR(VLOOKUP(AB11,'class and classification'!$A$1:$B$338,2,FALSE),VLOOKUP(AB11,'class and classification'!$A$340:$B$378,2,FALSE)))</f>
        <v>Predominantly Urban</v>
      </c>
      <c r="AD11" t="str">
        <f>IF(AH11="#","",IFERROR(VLOOKUP(AB11,'class and classification'!$A$1:$C$338,3,FALSE),VLOOKUP(AB11,'class and classification'!$A$340:$C$378,3,FALSE)))</f>
        <v>UA</v>
      </c>
      <c r="AE11">
        <v>11916</v>
      </c>
      <c r="AF11">
        <v>10260</v>
      </c>
      <c r="AG11">
        <v>7979</v>
      </c>
      <c r="AH11">
        <v>26.45995688940474</v>
      </c>
      <c r="AJ11" t="s">
        <v>492</v>
      </c>
      <c r="AK11" t="s">
        <v>67</v>
      </c>
      <c r="AL11" t="str">
        <f>IF(AQ11="#","",IFERROR(VLOOKUP(AK11,'class and classification'!$A$1:$B$338,2,FALSE),VLOOKUP(AK11,'class and classification'!$A$340:$B$378,2,FALSE)))</f>
        <v>Predominantly Urban</v>
      </c>
      <c r="AM11" t="str">
        <f>IF(AQ11="#","",IFERROR(VLOOKUP(AK11,'class and classification'!$A$1:$C$338,3,FALSE),VLOOKUP(AK11,'class and classification'!$A$340:$C$378,3,FALSE)))</f>
        <v>UA</v>
      </c>
      <c r="AN11">
        <v>11485</v>
      </c>
      <c r="AO11">
        <v>10780</v>
      </c>
      <c r="AP11">
        <v>6586</v>
      </c>
      <c r="AQ11">
        <v>22.827631624553739</v>
      </c>
      <c r="AS11" t="s">
        <v>492</v>
      </c>
      <c r="AT11" t="s">
        <v>67</v>
      </c>
      <c r="AU11" t="str">
        <f>IF(AZ11="#","",IFERROR(VLOOKUP(AT11,'class and classification'!$A$1:$B$338,2,FALSE),VLOOKUP(AT11,'class and classification'!$A$340:$B$378,2,FALSE)))</f>
        <v>Predominantly Urban</v>
      </c>
      <c r="AV11" t="str">
        <f>IF(AZ11="#","",IFERROR(VLOOKUP(AT11,'class and classification'!$A$1:$C$338,3,FALSE),VLOOKUP(AT11,'class and classification'!$A$340:$C$378,3,FALSE)))</f>
        <v>UA</v>
      </c>
      <c r="AW11">
        <v>9623</v>
      </c>
      <c r="AX11">
        <v>10207</v>
      </c>
      <c r="AY11">
        <v>7798</v>
      </c>
      <c r="AZ11">
        <v>28.224989141450703</v>
      </c>
      <c r="BB11" t="s">
        <v>492</v>
      </c>
      <c r="BC11" t="s">
        <v>67</v>
      </c>
      <c r="BD11" t="str">
        <f>IF(BI11="#","",IFERROR(VLOOKUP(BC11,'class and classification'!$A$1:$B$338,2,FALSE),VLOOKUP(BC11,'class and classification'!$A$340:$B$378,2,FALSE)))</f>
        <v>Predominantly Urban</v>
      </c>
      <c r="BE11" t="str">
        <f>IF(BI11="#","",IFERROR(VLOOKUP(BC11,'class and classification'!$A$1:$C$338,3,FALSE),VLOOKUP(BC11,'class and classification'!$A$340:$C$378,3,FALSE)))</f>
        <v>UA</v>
      </c>
      <c r="BF11">
        <v>11727</v>
      </c>
      <c r="BG11">
        <v>8868</v>
      </c>
      <c r="BH11">
        <v>6636</v>
      </c>
      <c r="BI11">
        <v>24.369285006059272</v>
      </c>
      <c r="BK11" t="s">
        <v>492</v>
      </c>
      <c r="BL11" t="s">
        <v>67</v>
      </c>
      <c r="BM11" t="str">
        <f>IF(BR11="#","",IFERROR(VLOOKUP(BL11,'class and classification'!$A$1:$B$338,2,FALSE),VLOOKUP(BL11,'class and classification'!$A$340:$B$378,2,FALSE)))</f>
        <v>Predominantly Urban</v>
      </c>
      <c r="BN11" t="str">
        <f>IF(BR11="#","",IFERROR(VLOOKUP(BL11,'class and classification'!$A$1:$C$338,3,FALSE),VLOOKUP(BL11,'class and classification'!$A$340:$C$378,3,FALSE)))</f>
        <v>UA</v>
      </c>
      <c r="BO11">
        <v>12208</v>
      </c>
      <c r="BP11">
        <v>8326</v>
      </c>
      <c r="BQ11">
        <v>6012</v>
      </c>
      <c r="BR11">
        <v>22.647479846304527</v>
      </c>
      <c r="BT11" t="s">
        <v>492</v>
      </c>
      <c r="BU11" t="s">
        <v>67</v>
      </c>
      <c r="BV11" t="str">
        <f>IF(CA11="#","",IFERROR(VLOOKUP(BU11,'class and classification'!$A$1:$B$338,2,FALSE),VLOOKUP(BU11,'class and classification'!$A$340:$B$378,2,FALSE)))</f>
        <v>Predominantly Urban</v>
      </c>
      <c r="BW11" t="str">
        <f>IF(CA11="#","",IFERROR(VLOOKUP(BU11,'class and classification'!$A$1:$C$338,3,FALSE),VLOOKUP(BU11,'class and classification'!$A$340:$C$378,3,FALSE)))</f>
        <v>UA</v>
      </c>
      <c r="BX11">
        <v>10411</v>
      </c>
      <c r="BY11">
        <v>9194</v>
      </c>
      <c r="BZ11">
        <v>8513</v>
      </c>
      <c r="CA11">
        <v>30.275979799416742</v>
      </c>
      <c r="CC11" t="s">
        <v>492</v>
      </c>
      <c r="CD11" t="s">
        <v>67</v>
      </c>
      <c r="CE11" t="str">
        <f>IF(CJ11="*","",IFERROR(VLOOKUP(CD11,'class and classification'!$A$1:$B$338,2,FALSE),VLOOKUP(CD11,'class and classification'!$A$340:$B$378,2,FALSE)))</f>
        <v>Predominantly Urban</v>
      </c>
      <c r="CF11" t="str">
        <f>IF(CJ11="*","",IFERROR(VLOOKUP(CD11,'class and classification'!$A$1:$C$338,3,FALSE),VLOOKUP(CD11,'class and classification'!$A$340:$C$378,3,FALSE)))</f>
        <v>UA</v>
      </c>
      <c r="CG11">
        <v>8861</v>
      </c>
      <c r="CH11">
        <v>10075</v>
      </c>
      <c r="CI11">
        <v>9092</v>
      </c>
      <c r="CJ11">
        <v>32.43898958184672</v>
      </c>
      <c r="CL11" t="s">
        <v>492</v>
      </c>
      <c r="CM11" t="s">
        <v>67</v>
      </c>
      <c r="CN11" t="str">
        <f>IF(CS11="*","",IFERROR(VLOOKUP(CM11,'class and classification'!$A$1:$B$338,2,FALSE),VLOOKUP(CM11,'class and classification'!$A$340:$B$378,2,FALSE)))</f>
        <v>Predominantly Urban</v>
      </c>
      <c r="CO11" t="str">
        <f>IF(CS11="*","",IFERROR(VLOOKUP(CM11,'class and classification'!$A$1:$C$338,3,FALSE),VLOOKUP(CM11,'class and classification'!$A$340:$C$378,3,FALSE)))</f>
        <v>UA</v>
      </c>
      <c r="CP11">
        <v>10673.02</v>
      </c>
      <c r="CQ11">
        <v>8811.61</v>
      </c>
      <c r="CR11">
        <v>8303.49</v>
      </c>
      <c r="CS11">
        <v>29.881438542801742</v>
      </c>
      <c r="CU11" t="s">
        <v>492</v>
      </c>
      <c r="CV11" t="s">
        <v>67</v>
      </c>
      <c r="CW11" t="str">
        <f>IF(DB11="*","",IFERROR(VLOOKUP(CV11,'class and classification'!$A$1:$B$338,2,FALSE),VLOOKUP(CV11,'class and classification'!$A$340:$B$378,2,FALSE)))</f>
        <v>Predominantly Urban</v>
      </c>
      <c r="CX11" t="str">
        <f>IF(DB11="*","",IFERROR(VLOOKUP(CV11,'class and classification'!$A$1:$C$338,3,FALSE),VLOOKUP(CV11,'class and classification'!$A$340:$C$378,3,FALSE)))</f>
        <v>UA</v>
      </c>
      <c r="CY11">
        <v>12603.47</v>
      </c>
      <c r="CZ11">
        <v>8634.17</v>
      </c>
      <c r="DA11">
        <v>6384.6</v>
      </c>
      <c r="DB11">
        <v>23.113983514733057</v>
      </c>
      <c r="DD11" t="s">
        <v>492</v>
      </c>
      <c r="DE11" t="s">
        <v>67</v>
      </c>
      <c r="DF11" t="str">
        <f>IF(DK11="*","",IFERROR(VLOOKUP(DE11,'class and classification'!$A$1:$B$338,2,FALSE),VLOOKUP(DE11,'class and classification'!$A$340:$B$378,2,FALSE)))</f>
        <v>Predominantly Urban</v>
      </c>
      <c r="DG11" t="str">
        <f>IF(DK11="*","",IFERROR(VLOOKUP(DE11,'class and classification'!$A$1:$C$338,3,FALSE),VLOOKUP(DE11,'class and classification'!$A$340:$C$378,3,FALSE)))</f>
        <v>UA</v>
      </c>
      <c r="DH11">
        <v>10813.57</v>
      </c>
      <c r="DI11">
        <v>10390.34</v>
      </c>
      <c r="DJ11">
        <v>6935.77</v>
      </c>
      <c r="DK11">
        <v>24.64765057740529</v>
      </c>
      <c r="DM11" t="s">
        <v>492</v>
      </c>
      <c r="DN11" t="s">
        <v>67</v>
      </c>
      <c r="DO11" t="str">
        <f>IF(DT11="*","",IFERROR(VLOOKUP(DN11,'class and classification'!$A$1:$B$338,2,FALSE),VLOOKUP(DN11,'class and classification'!$A$340:$B$378,2,FALSE)))</f>
        <v>Predominantly Urban</v>
      </c>
      <c r="DP11" t="str">
        <f>IF(DT11="*","",IFERROR(VLOOKUP(DN11,'class and classification'!$A$1:$C$338,3,FALSE),VLOOKUP(DN11,'class and classification'!$A$340:$C$378,3,FALSE)))</f>
        <v>UA</v>
      </c>
      <c r="DQ11">
        <v>13767.56</v>
      </c>
      <c r="DR11">
        <v>7677.89</v>
      </c>
      <c r="DS11">
        <v>5586.78</v>
      </c>
      <c r="DT11">
        <v>20.667107375159208</v>
      </c>
      <c r="DV11" t="s">
        <v>492</v>
      </c>
      <c r="DW11" t="s">
        <v>67</v>
      </c>
      <c r="DX11" t="str">
        <f>IF(EC11="*","",IFERROR(VLOOKUP(DW11,'class and classification'!$A$1:$B$338,2,FALSE),VLOOKUP(DW11,'class and classification'!$A$340:$B$378,2,FALSE)))</f>
        <v>Predominantly Urban</v>
      </c>
      <c r="DY11" t="str">
        <f>IF(EC11="*","",IFERROR(VLOOKUP(DW11,'class and classification'!$A$1:$C$338,3,FALSE),VLOOKUP(DW11,'class and classification'!$A$340:$C$378,3,FALSE)))</f>
        <v>UA</v>
      </c>
      <c r="DZ11">
        <v>14228.17</v>
      </c>
      <c r="EA11">
        <v>7632.1</v>
      </c>
      <c r="EB11">
        <v>6780.61</v>
      </c>
      <c r="EC11">
        <v>23.674586814371622</v>
      </c>
    </row>
    <row r="12" spans="1:133" x14ac:dyDescent="0.3">
      <c r="A12" t="s">
        <v>492</v>
      </c>
      <c r="B12" t="s">
        <v>67</v>
      </c>
      <c r="C12" t="str">
        <f>IF(H12="n/a","",IFERROR(VLOOKUP(B12,'class and classification'!$A$1:$B$338,2,FALSE),VLOOKUP(B12,'class and classification'!$A$340:$B$378,2,FALSE)))</f>
        <v>Predominantly Urban</v>
      </c>
      <c r="D12" t="str">
        <f>IF(H12="n/a","",IFERROR(VLOOKUP(B12,'class and classification'!$A$1:$C$338,3,FALSE),VLOOKUP(B12,'class and classification'!$A$340:$C$378,3,FALSE)))</f>
        <v>UA</v>
      </c>
      <c r="E12">
        <v>15250</v>
      </c>
      <c r="F12">
        <v>9660</v>
      </c>
      <c r="G12">
        <v>9856</v>
      </c>
      <c r="H12">
        <v>28.349536903871599</v>
      </c>
      <c r="I12" t="s">
        <v>493</v>
      </c>
      <c r="J12" t="s">
        <v>68</v>
      </c>
      <c r="K12" t="str">
        <f>IF(P12="#","",IFERROR(VLOOKUP(J12,'class and classification'!$A$1:$B$338,2,FALSE),VLOOKUP(J12,'class and classification'!$A$340:$B$378,2,FALSE)))</f>
        <v>Predominantly Rural</v>
      </c>
      <c r="L12" t="str">
        <f>IF(P12="#","",IFERROR(VLOOKUP(J12,'class and classification'!$A$1:$C$338,3,FALSE),VLOOKUP(J12,'class and classification'!$A$340:$C$378,3,FALSE)))</f>
        <v>UA</v>
      </c>
      <c r="M12">
        <v>29970</v>
      </c>
      <c r="N12">
        <v>13436</v>
      </c>
      <c r="O12">
        <v>7586</v>
      </c>
      <c r="P12">
        <v>14.87684342641983</v>
      </c>
      <c r="S12" t="s">
        <v>68</v>
      </c>
      <c r="T12" t="str">
        <f>IF(Y12="#","",IFERROR(VLOOKUP(S12,'class and classification'!$A$1:$B$338,2,FALSE),VLOOKUP(S12,'class and classification'!$A$340:$B$378,2,FALSE)))</f>
        <v>Predominantly Rural</v>
      </c>
      <c r="U12" t="str">
        <f>IF(Y12="#","",IFERROR(VLOOKUP(S12,'class and classification'!$A$1:$C$338,3,FALSE),VLOOKUP(S12,'class and classification'!$A$340:$C$378,3,FALSE)))</f>
        <v>UA</v>
      </c>
      <c r="V12">
        <v>37797</v>
      </c>
      <c r="W12">
        <v>10530</v>
      </c>
      <c r="X12">
        <v>5469</v>
      </c>
      <c r="Y12">
        <v>10.166183359357573</v>
      </c>
      <c r="AA12" t="s">
        <v>493</v>
      </c>
      <c r="AB12" t="s">
        <v>68</v>
      </c>
      <c r="AC12" t="str">
        <f>IF(AH12="#","",IFERROR(VLOOKUP(AB12,'class and classification'!$A$1:$B$338,2,FALSE),VLOOKUP(AB12,'class and classification'!$A$340:$B$378,2,FALSE)))</f>
        <v>Predominantly Rural</v>
      </c>
      <c r="AD12" t="str">
        <f>IF(AH12="#","",IFERROR(VLOOKUP(AB12,'class and classification'!$A$1:$C$338,3,FALSE),VLOOKUP(AB12,'class and classification'!$A$340:$C$378,3,FALSE)))</f>
        <v>UA</v>
      </c>
      <c r="AE12">
        <v>34295</v>
      </c>
      <c r="AF12">
        <v>14584</v>
      </c>
      <c r="AG12">
        <v>4975</v>
      </c>
      <c r="AH12">
        <v>9.2379396145133139</v>
      </c>
      <c r="AJ12" t="s">
        <v>493</v>
      </c>
      <c r="AK12" t="s">
        <v>68</v>
      </c>
      <c r="AL12" t="str">
        <f>IF(AQ12="#","",IFERROR(VLOOKUP(AK12,'class and classification'!$A$1:$B$338,2,FALSE),VLOOKUP(AK12,'class and classification'!$A$340:$B$378,2,FALSE)))</f>
        <v>Predominantly Rural</v>
      </c>
      <c r="AM12" t="str">
        <f>IF(AQ12="#","",IFERROR(VLOOKUP(AK12,'class and classification'!$A$1:$C$338,3,FALSE),VLOOKUP(AK12,'class and classification'!$A$340:$C$378,3,FALSE)))</f>
        <v>UA</v>
      </c>
      <c r="AN12">
        <v>28584</v>
      </c>
      <c r="AO12">
        <v>15610</v>
      </c>
      <c r="AP12">
        <v>4354</v>
      </c>
      <c r="AQ12">
        <v>8.968443602208124</v>
      </c>
      <c r="AS12" t="s">
        <v>493</v>
      </c>
      <c r="AT12" t="s">
        <v>68</v>
      </c>
      <c r="AU12" t="str">
        <f>IF(AZ12="#","",IFERROR(VLOOKUP(AT12,'class and classification'!$A$1:$B$338,2,FALSE),VLOOKUP(AT12,'class and classification'!$A$340:$B$378,2,FALSE)))</f>
        <v>Predominantly Rural</v>
      </c>
      <c r="AV12" t="str">
        <f>IF(AZ12="#","",IFERROR(VLOOKUP(AT12,'class and classification'!$A$1:$C$338,3,FALSE),VLOOKUP(AT12,'class and classification'!$A$340:$C$378,3,FALSE)))</f>
        <v>UA</v>
      </c>
      <c r="AW12">
        <v>28582</v>
      </c>
      <c r="AX12">
        <v>11556</v>
      </c>
      <c r="AY12">
        <v>7838</v>
      </c>
      <c r="AZ12">
        <v>16.337335334333833</v>
      </c>
      <c r="BB12" t="s">
        <v>493</v>
      </c>
      <c r="BC12" t="s">
        <v>68</v>
      </c>
      <c r="BD12" t="str">
        <f>IF(BI12="#","",IFERROR(VLOOKUP(BC12,'class and classification'!$A$1:$B$338,2,FALSE),VLOOKUP(BC12,'class and classification'!$A$340:$B$378,2,FALSE)))</f>
        <v>Predominantly Rural</v>
      </c>
      <c r="BE12" t="str">
        <f>IF(BI12="#","",IFERROR(VLOOKUP(BC12,'class and classification'!$A$1:$C$338,3,FALSE),VLOOKUP(BC12,'class and classification'!$A$340:$C$378,3,FALSE)))</f>
        <v>UA</v>
      </c>
      <c r="BF12">
        <v>30954</v>
      </c>
      <c r="BG12">
        <v>17221</v>
      </c>
      <c r="BH12">
        <v>7346</v>
      </c>
      <c r="BI12">
        <v>13.231029700473695</v>
      </c>
      <c r="BK12" t="s">
        <v>493</v>
      </c>
      <c r="BL12" t="s">
        <v>68</v>
      </c>
      <c r="BM12" t="str">
        <f>IF(BR12="#","",IFERROR(VLOOKUP(BL12,'class and classification'!$A$1:$B$338,2,FALSE),VLOOKUP(BL12,'class and classification'!$A$340:$B$378,2,FALSE)))</f>
        <v>Predominantly Rural</v>
      </c>
      <c r="BN12" t="str">
        <f>IF(BR12="#","",IFERROR(VLOOKUP(BL12,'class and classification'!$A$1:$C$338,3,FALSE),VLOOKUP(BL12,'class and classification'!$A$340:$C$378,3,FALSE)))</f>
        <v>UA</v>
      </c>
      <c r="BO12">
        <v>33184</v>
      </c>
      <c r="BP12">
        <v>14502</v>
      </c>
      <c r="BQ12">
        <v>7545</v>
      </c>
      <c r="BR12">
        <v>13.660806431170899</v>
      </c>
      <c r="BT12" t="s">
        <v>493</v>
      </c>
      <c r="BU12" t="s">
        <v>68</v>
      </c>
      <c r="BV12" t="str">
        <f>IF(CA12="#","",IFERROR(VLOOKUP(BU12,'class and classification'!$A$1:$B$338,2,FALSE),VLOOKUP(BU12,'class and classification'!$A$340:$B$378,2,FALSE)))</f>
        <v>Predominantly Rural</v>
      </c>
      <c r="BW12" t="str">
        <f>IF(CA12="#","",IFERROR(VLOOKUP(BU12,'class and classification'!$A$1:$C$338,3,FALSE),VLOOKUP(BU12,'class and classification'!$A$340:$C$378,3,FALSE)))</f>
        <v>UA</v>
      </c>
      <c r="BX12">
        <v>34153</v>
      </c>
      <c r="BY12">
        <v>12294</v>
      </c>
      <c r="BZ12">
        <v>10150</v>
      </c>
      <c r="CA12">
        <v>17.933812746258635</v>
      </c>
      <c r="CC12" t="s">
        <v>493</v>
      </c>
      <c r="CD12" t="s">
        <v>68</v>
      </c>
      <c r="CE12" t="str">
        <f>IF(CJ12="*","",IFERROR(VLOOKUP(CD12,'class and classification'!$A$1:$B$338,2,FALSE),VLOOKUP(CD12,'class and classification'!$A$340:$B$378,2,FALSE)))</f>
        <v>Predominantly Rural</v>
      </c>
      <c r="CF12" t="str">
        <f>IF(CJ12="*","",IFERROR(VLOOKUP(CD12,'class and classification'!$A$1:$C$338,3,FALSE),VLOOKUP(CD12,'class and classification'!$A$340:$C$378,3,FALSE)))</f>
        <v>UA</v>
      </c>
      <c r="CG12">
        <v>28332</v>
      </c>
      <c r="CH12">
        <v>12226</v>
      </c>
      <c r="CI12">
        <v>10975</v>
      </c>
      <c r="CJ12">
        <v>21.297032969165389</v>
      </c>
      <c r="CL12" t="s">
        <v>493</v>
      </c>
      <c r="CM12" t="s">
        <v>68</v>
      </c>
      <c r="CN12" t="str">
        <f>IF(CS12="*","",IFERROR(VLOOKUP(CM12,'class and classification'!$A$1:$B$338,2,FALSE),VLOOKUP(CM12,'class and classification'!$A$340:$B$378,2,FALSE)))</f>
        <v>Predominantly Rural</v>
      </c>
      <c r="CO12" t="str">
        <f>IF(CS12="*","",IFERROR(VLOOKUP(CM12,'class and classification'!$A$1:$C$338,3,FALSE),VLOOKUP(CM12,'class and classification'!$A$340:$C$378,3,FALSE)))</f>
        <v>UA</v>
      </c>
      <c r="CP12">
        <v>30643.78</v>
      </c>
      <c r="CQ12">
        <v>15503.52</v>
      </c>
      <c r="CR12">
        <v>9351.65</v>
      </c>
      <c r="CS12">
        <v>16.85013860622588</v>
      </c>
      <c r="CU12" t="s">
        <v>493</v>
      </c>
      <c r="CV12" t="s">
        <v>68</v>
      </c>
      <c r="CW12" t="str">
        <f>IF(DB12="*","",IFERROR(VLOOKUP(CV12,'class and classification'!$A$1:$B$338,2,FALSE),VLOOKUP(CV12,'class and classification'!$A$340:$B$378,2,FALSE)))</f>
        <v>Predominantly Rural</v>
      </c>
      <c r="CX12" t="str">
        <f>IF(DB12="*","",IFERROR(VLOOKUP(CV12,'class and classification'!$A$1:$C$338,3,FALSE),VLOOKUP(CV12,'class and classification'!$A$340:$C$378,3,FALSE)))</f>
        <v>UA</v>
      </c>
      <c r="CY12">
        <v>30117.119999999999</v>
      </c>
      <c r="CZ12">
        <v>14810.68</v>
      </c>
      <c r="DA12">
        <v>8434.11</v>
      </c>
      <c r="DB12">
        <v>15.805487472243779</v>
      </c>
      <c r="DD12" t="s">
        <v>493</v>
      </c>
      <c r="DE12" t="s">
        <v>68</v>
      </c>
      <c r="DF12" t="str">
        <f>IF(DK12="*","",IFERROR(VLOOKUP(DE12,'class and classification'!$A$1:$B$338,2,FALSE),VLOOKUP(DE12,'class and classification'!$A$340:$B$378,2,FALSE)))</f>
        <v>Predominantly Rural</v>
      </c>
      <c r="DG12" t="str">
        <f>IF(DK12="*","",IFERROR(VLOOKUP(DE12,'class and classification'!$A$1:$C$338,3,FALSE),VLOOKUP(DE12,'class and classification'!$A$340:$C$378,3,FALSE)))</f>
        <v>UA</v>
      </c>
      <c r="DH12">
        <v>31544.51</v>
      </c>
      <c r="DI12">
        <v>15502.24</v>
      </c>
      <c r="DJ12">
        <v>7273.36</v>
      </c>
      <c r="DK12">
        <v>13.389810882194459</v>
      </c>
      <c r="DM12" t="s">
        <v>493</v>
      </c>
      <c r="DN12" t="s">
        <v>68</v>
      </c>
      <c r="DO12" t="str">
        <f>IF(DT12="*","",IFERROR(VLOOKUP(DN12,'class and classification'!$A$1:$B$338,2,FALSE),VLOOKUP(DN12,'class and classification'!$A$340:$B$378,2,FALSE)))</f>
        <v>Predominantly Rural</v>
      </c>
      <c r="DP12" t="str">
        <f>IF(DT12="*","",IFERROR(VLOOKUP(DN12,'class and classification'!$A$1:$C$338,3,FALSE),VLOOKUP(DN12,'class and classification'!$A$340:$C$378,3,FALSE)))</f>
        <v>UA</v>
      </c>
      <c r="DQ12">
        <v>26907.86</v>
      </c>
      <c r="DR12">
        <v>16621.11</v>
      </c>
      <c r="DS12">
        <v>6740.54</v>
      </c>
      <c r="DT12">
        <v>13.408803865404694</v>
      </c>
      <c r="DV12" t="s">
        <v>493</v>
      </c>
      <c r="DW12" t="s">
        <v>68</v>
      </c>
      <c r="DX12" t="str">
        <f>IF(EC12="*","",IFERROR(VLOOKUP(DW12,'class and classification'!$A$1:$B$338,2,FALSE),VLOOKUP(DW12,'class and classification'!$A$340:$B$378,2,FALSE)))</f>
        <v>Predominantly Rural</v>
      </c>
      <c r="DY12" t="str">
        <f>IF(EC12="*","",IFERROR(VLOOKUP(DW12,'class and classification'!$A$1:$C$338,3,FALSE),VLOOKUP(DW12,'class and classification'!$A$340:$C$378,3,FALSE)))</f>
        <v>UA</v>
      </c>
      <c r="DZ12">
        <v>34149.449999999997</v>
      </c>
      <c r="EA12">
        <v>13646.919999999998</v>
      </c>
      <c r="EB12">
        <v>8388.7799999999988</v>
      </c>
      <c r="EC12">
        <v>14.930599989499004</v>
      </c>
    </row>
    <row r="13" spans="1:133" x14ac:dyDescent="0.3">
      <c r="A13" t="s">
        <v>493</v>
      </c>
      <c r="B13" t="s">
        <v>68</v>
      </c>
      <c r="C13" t="str">
        <f>IF(H13="n/a","",IFERROR(VLOOKUP(B13,'class and classification'!$A$1:$B$338,2,FALSE),VLOOKUP(B13,'class and classification'!$A$340:$B$378,2,FALSE)))</f>
        <v>Predominantly Rural</v>
      </c>
      <c r="D13" t="str">
        <f>IF(H13="n/a","",IFERROR(VLOOKUP(B13,'class and classification'!$A$1:$C$338,3,FALSE),VLOOKUP(B13,'class and classification'!$A$340:$C$378,3,FALSE)))</f>
        <v>UA</v>
      </c>
      <c r="E13">
        <v>30072</v>
      </c>
      <c r="F13">
        <v>15943</v>
      </c>
      <c r="G13">
        <v>9478</v>
      </c>
      <c r="H13">
        <v>17.079631665255075</v>
      </c>
      <c r="I13" t="s">
        <v>494</v>
      </c>
      <c r="J13" t="s">
        <v>69</v>
      </c>
      <c r="K13" t="str">
        <f>IF(P13="#","",IFERROR(VLOOKUP(J13,'class and classification'!$A$1:$B$338,2,FALSE),VLOOKUP(J13,'class and classification'!$A$340:$B$378,2,FALSE)))</f>
        <v>Urban with Significant Rural</v>
      </c>
      <c r="L13" t="str">
        <f>IF(P13="#","",IFERROR(VLOOKUP(J13,'class and classification'!$A$1:$C$338,3,FALSE),VLOOKUP(J13,'class and classification'!$A$340:$C$378,3,FALSE)))</f>
        <v>UA</v>
      </c>
      <c r="M13">
        <v>11208</v>
      </c>
      <c r="N13">
        <v>6447</v>
      </c>
      <c r="O13">
        <v>3734</v>
      </c>
      <c r="P13">
        <v>17.457571648978444</v>
      </c>
      <c r="S13" t="s">
        <v>69</v>
      </c>
      <c r="T13" t="str">
        <f>IF(Y13="#","",IFERROR(VLOOKUP(S13,'class and classification'!$A$1:$B$338,2,FALSE),VLOOKUP(S13,'class and classification'!$A$340:$B$378,2,FALSE)))</f>
        <v>Urban with Significant Rural</v>
      </c>
      <c r="U13" t="str">
        <f>IF(Y13="#","",IFERROR(VLOOKUP(S13,'class and classification'!$A$1:$C$338,3,FALSE),VLOOKUP(S13,'class and classification'!$A$340:$C$378,3,FALSE)))</f>
        <v>UA</v>
      </c>
      <c r="V13">
        <v>11560</v>
      </c>
      <c r="W13">
        <v>6583</v>
      </c>
      <c r="X13">
        <v>3459</v>
      </c>
      <c r="Y13">
        <v>16.01240625867975</v>
      </c>
      <c r="AA13" t="s">
        <v>494</v>
      </c>
      <c r="AB13" t="s">
        <v>69</v>
      </c>
      <c r="AC13" t="str">
        <f>IF(AH13="#","",IFERROR(VLOOKUP(AB13,'class and classification'!$A$1:$B$338,2,FALSE),VLOOKUP(AB13,'class and classification'!$A$340:$B$378,2,FALSE)))</f>
        <v>Urban with Significant Rural</v>
      </c>
      <c r="AD13" t="str">
        <f>IF(AH13="#","",IFERROR(VLOOKUP(AB13,'class and classification'!$A$1:$C$338,3,FALSE),VLOOKUP(AB13,'class and classification'!$A$340:$C$378,3,FALSE)))</f>
        <v>UA</v>
      </c>
      <c r="AE13">
        <v>13208</v>
      </c>
      <c r="AF13">
        <v>4301</v>
      </c>
      <c r="AG13">
        <v>3744</v>
      </c>
      <c r="AH13">
        <v>17.616336517197574</v>
      </c>
      <c r="AJ13" t="s">
        <v>494</v>
      </c>
      <c r="AK13" t="s">
        <v>69</v>
      </c>
      <c r="AL13" t="str">
        <f>IF(AQ13="#","",IFERROR(VLOOKUP(AK13,'class and classification'!$A$1:$B$338,2,FALSE),VLOOKUP(AK13,'class and classification'!$A$340:$B$378,2,FALSE)))</f>
        <v>Urban with Significant Rural</v>
      </c>
      <c r="AM13" t="str">
        <f>IF(AQ13="#","",IFERROR(VLOOKUP(AK13,'class and classification'!$A$1:$C$338,3,FALSE),VLOOKUP(AK13,'class and classification'!$A$340:$C$378,3,FALSE)))</f>
        <v>UA</v>
      </c>
      <c r="AN13">
        <v>12391</v>
      </c>
      <c r="AO13">
        <v>4608</v>
      </c>
      <c r="AP13">
        <v>4868</v>
      </c>
      <c r="AQ13">
        <v>22.261855764393836</v>
      </c>
      <c r="AS13" t="s">
        <v>494</v>
      </c>
      <c r="AT13" t="s">
        <v>69</v>
      </c>
      <c r="AU13" t="str">
        <f>IF(AZ13="#","",IFERROR(VLOOKUP(AT13,'class and classification'!$A$1:$B$338,2,FALSE),VLOOKUP(AT13,'class and classification'!$A$340:$B$378,2,FALSE)))</f>
        <v>Urban with Significant Rural</v>
      </c>
      <c r="AV13" t="str">
        <f>IF(AZ13="#","",IFERROR(VLOOKUP(AT13,'class and classification'!$A$1:$C$338,3,FALSE),VLOOKUP(AT13,'class and classification'!$A$340:$C$378,3,FALSE)))</f>
        <v>UA</v>
      </c>
      <c r="AW13">
        <v>12137</v>
      </c>
      <c r="AX13">
        <v>4250</v>
      </c>
      <c r="AY13">
        <v>4238</v>
      </c>
      <c r="AZ13">
        <v>20.547878787878787</v>
      </c>
      <c r="BB13" t="s">
        <v>494</v>
      </c>
      <c r="BC13" t="s">
        <v>69</v>
      </c>
      <c r="BD13" t="str">
        <f>IF(BI13="#","",IFERROR(VLOOKUP(BC13,'class and classification'!$A$1:$B$338,2,FALSE),VLOOKUP(BC13,'class and classification'!$A$340:$B$378,2,FALSE)))</f>
        <v>Urban with Significant Rural</v>
      </c>
      <c r="BE13" t="str">
        <f>IF(BI13="#","",IFERROR(VLOOKUP(BC13,'class and classification'!$A$1:$C$338,3,FALSE),VLOOKUP(BC13,'class and classification'!$A$340:$C$378,3,FALSE)))</f>
        <v>UA</v>
      </c>
      <c r="BF13">
        <v>13466</v>
      </c>
      <c r="BG13">
        <v>5781</v>
      </c>
      <c r="BH13">
        <v>4714</v>
      </c>
      <c r="BI13">
        <v>19.673636325695924</v>
      </c>
      <c r="BK13" t="s">
        <v>494</v>
      </c>
      <c r="BL13" t="s">
        <v>69</v>
      </c>
      <c r="BM13" t="str">
        <f>IF(BR13="#","",IFERROR(VLOOKUP(BL13,'class and classification'!$A$1:$B$338,2,FALSE),VLOOKUP(BL13,'class and classification'!$A$340:$B$378,2,FALSE)))</f>
        <v>Urban with Significant Rural</v>
      </c>
      <c r="BN13" t="str">
        <f>IF(BR13="#","",IFERROR(VLOOKUP(BL13,'class and classification'!$A$1:$C$338,3,FALSE),VLOOKUP(BL13,'class and classification'!$A$340:$C$378,3,FALSE)))</f>
        <v>UA</v>
      </c>
      <c r="BO13">
        <v>12629</v>
      </c>
      <c r="BP13">
        <v>7572</v>
      </c>
      <c r="BQ13">
        <v>5239</v>
      </c>
      <c r="BR13">
        <v>20.593553459119494</v>
      </c>
      <c r="BT13" t="s">
        <v>494</v>
      </c>
      <c r="BU13" t="s">
        <v>69</v>
      </c>
      <c r="BV13" t="str">
        <f>IF(CA13="#","",IFERROR(VLOOKUP(BU13,'class and classification'!$A$1:$B$338,2,FALSE),VLOOKUP(BU13,'class and classification'!$A$340:$B$378,2,FALSE)))</f>
        <v>Urban with Significant Rural</v>
      </c>
      <c r="BW13" t="str">
        <f>IF(CA13="#","",IFERROR(VLOOKUP(BU13,'class and classification'!$A$1:$C$338,3,FALSE),VLOOKUP(BU13,'class and classification'!$A$340:$C$378,3,FALSE)))</f>
        <v>UA</v>
      </c>
      <c r="BX13">
        <v>12099</v>
      </c>
      <c r="BY13">
        <v>7317</v>
      </c>
      <c r="BZ13">
        <v>4975</v>
      </c>
      <c r="CA13">
        <v>20.396867697101388</v>
      </c>
      <c r="CC13" t="s">
        <v>494</v>
      </c>
      <c r="CD13" t="s">
        <v>69</v>
      </c>
      <c r="CE13" t="str">
        <f>IF(CJ13="*","",IFERROR(VLOOKUP(CD13,'class and classification'!$A$1:$B$338,2,FALSE),VLOOKUP(CD13,'class and classification'!$A$340:$B$378,2,FALSE)))</f>
        <v>Urban with Significant Rural</v>
      </c>
      <c r="CF13" t="str">
        <f>IF(CJ13="*","",IFERROR(VLOOKUP(CD13,'class and classification'!$A$1:$C$338,3,FALSE),VLOOKUP(CD13,'class and classification'!$A$340:$C$378,3,FALSE)))</f>
        <v>UA</v>
      </c>
      <c r="CG13">
        <v>12535</v>
      </c>
      <c r="CH13">
        <v>6717</v>
      </c>
      <c r="CI13">
        <v>5786</v>
      </c>
      <c r="CJ13">
        <v>23.108874510743668</v>
      </c>
      <c r="CL13" t="s">
        <v>494</v>
      </c>
      <c r="CM13" t="s">
        <v>69</v>
      </c>
      <c r="CN13" t="str">
        <f>IF(CS13="*","",IFERROR(VLOOKUP(CM13,'class and classification'!$A$1:$B$338,2,FALSE),VLOOKUP(CM13,'class and classification'!$A$340:$B$378,2,FALSE)))</f>
        <v>Urban with Significant Rural</v>
      </c>
      <c r="CO13" t="str">
        <f>IF(CS13="*","",IFERROR(VLOOKUP(CM13,'class and classification'!$A$1:$C$338,3,FALSE),VLOOKUP(CM13,'class and classification'!$A$340:$C$378,3,FALSE)))</f>
        <v>UA</v>
      </c>
      <c r="CP13">
        <v>11851.91</v>
      </c>
      <c r="CQ13">
        <v>7310</v>
      </c>
      <c r="CR13">
        <v>5136.6099999999997</v>
      </c>
      <c r="CS13">
        <v>21.139600271950716</v>
      </c>
      <c r="CU13" t="s">
        <v>494</v>
      </c>
      <c r="CV13" t="s">
        <v>69</v>
      </c>
      <c r="CW13" t="str">
        <f>IF(DB13="*","",IFERROR(VLOOKUP(CV13,'class and classification'!$A$1:$B$338,2,FALSE),VLOOKUP(CV13,'class and classification'!$A$340:$B$378,2,FALSE)))</f>
        <v>Urban with Significant Rural</v>
      </c>
      <c r="CX13" t="str">
        <f>IF(DB13="*","",IFERROR(VLOOKUP(CV13,'class and classification'!$A$1:$C$338,3,FALSE),VLOOKUP(CV13,'class and classification'!$A$340:$C$378,3,FALSE)))</f>
        <v>UA</v>
      </c>
      <c r="CY13">
        <v>12564.62</v>
      </c>
      <c r="CZ13">
        <v>7741.22</v>
      </c>
      <c r="DA13">
        <v>5233.07</v>
      </c>
      <c r="DB13">
        <v>20.490576927519616</v>
      </c>
      <c r="DD13" t="s">
        <v>494</v>
      </c>
      <c r="DE13" t="s">
        <v>69</v>
      </c>
      <c r="DF13" t="str">
        <f>IF(DK13="*","",IFERROR(VLOOKUP(DE13,'class and classification'!$A$1:$B$338,2,FALSE),VLOOKUP(DE13,'class and classification'!$A$340:$B$378,2,FALSE)))</f>
        <v>Urban with Significant Rural</v>
      </c>
      <c r="DG13" t="str">
        <f>IF(DK13="*","",IFERROR(VLOOKUP(DE13,'class and classification'!$A$1:$C$338,3,FALSE),VLOOKUP(DE13,'class and classification'!$A$340:$C$378,3,FALSE)))</f>
        <v>UA</v>
      </c>
      <c r="DH13">
        <v>12413.21</v>
      </c>
      <c r="DI13">
        <v>8690.16</v>
      </c>
      <c r="DJ13">
        <v>5355.15</v>
      </c>
      <c r="DK13">
        <v>20.239794213735312</v>
      </c>
      <c r="DM13" t="s">
        <v>494</v>
      </c>
      <c r="DN13" t="s">
        <v>69</v>
      </c>
      <c r="DO13" t="str">
        <f>IF(DT13="*","",IFERROR(VLOOKUP(DN13,'class and classification'!$A$1:$B$338,2,FALSE),VLOOKUP(DN13,'class and classification'!$A$340:$B$378,2,FALSE)))</f>
        <v>Urban with Significant Rural</v>
      </c>
      <c r="DP13" t="str">
        <f>IF(DT13="*","",IFERROR(VLOOKUP(DN13,'class and classification'!$A$1:$C$338,3,FALSE),VLOOKUP(DN13,'class and classification'!$A$340:$C$378,3,FALSE)))</f>
        <v>UA</v>
      </c>
      <c r="DQ13">
        <v>13271.34</v>
      </c>
      <c r="DR13">
        <v>8221.86</v>
      </c>
      <c r="DS13">
        <v>5141.75</v>
      </c>
      <c r="DT13">
        <v>19.304522816825262</v>
      </c>
      <c r="DV13" t="s">
        <v>494</v>
      </c>
      <c r="DW13" t="s">
        <v>69</v>
      </c>
      <c r="DX13" t="str">
        <f>IF(EC13="*","",IFERROR(VLOOKUP(DW13,'class and classification'!$A$1:$B$338,2,FALSE),VLOOKUP(DW13,'class and classification'!$A$340:$B$378,2,FALSE)))</f>
        <v>Urban with Significant Rural</v>
      </c>
      <c r="DY13" t="str">
        <f>IF(EC13="*","",IFERROR(VLOOKUP(DW13,'class and classification'!$A$1:$C$338,3,FALSE),VLOOKUP(DW13,'class and classification'!$A$340:$C$378,3,FALSE)))</f>
        <v>UA</v>
      </c>
      <c r="DZ13">
        <v>13252.94</v>
      </c>
      <c r="EA13">
        <v>7607.81</v>
      </c>
      <c r="EB13">
        <v>4861.87</v>
      </c>
      <c r="EC13">
        <v>18.901146150742033</v>
      </c>
    </row>
    <row r="14" spans="1:133" x14ac:dyDescent="0.3">
      <c r="A14" t="s">
        <v>494</v>
      </c>
      <c r="B14" t="s">
        <v>69</v>
      </c>
      <c r="C14" t="str">
        <f>IF(H14="n/a","",IFERROR(VLOOKUP(B14,'class and classification'!$A$1:$B$338,2,FALSE),VLOOKUP(B14,'class and classification'!$A$340:$B$378,2,FALSE)))</f>
        <v>Urban with Significant Rural</v>
      </c>
      <c r="D14" t="str">
        <f>IF(H14="n/a","",IFERROR(VLOOKUP(B14,'class and classification'!$A$1:$C$338,3,FALSE),VLOOKUP(B14,'class and classification'!$A$340:$C$378,3,FALSE)))</f>
        <v>UA</v>
      </c>
      <c r="E14">
        <v>12771</v>
      </c>
      <c r="F14">
        <v>4147</v>
      </c>
      <c r="G14">
        <v>1556</v>
      </c>
      <c r="H14">
        <v>8.4226480459023492</v>
      </c>
      <c r="I14" t="s">
        <v>495</v>
      </c>
      <c r="J14" t="s">
        <v>70</v>
      </c>
      <c r="K14" t="str">
        <f>IF(P14="#","",IFERROR(VLOOKUP(J14,'class and classification'!$A$1:$B$338,2,FALSE),VLOOKUP(J14,'class and classification'!$A$340:$B$378,2,FALSE)))</f>
        <v>Predominantly Urban</v>
      </c>
      <c r="L14" t="str">
        <f>IF(P14="#","",IFERROR(VLOOKUP(J14,'class and classification'!$A$1:$C$338,3,FALSE),VLOOKUP(J14,'class and classification'!$A$340:$C$378,3,FALSE)))</f>
        <v>UA</v>
      </c>
      <c r="M14">
        <v>23002</v>
      </c>
      <c r="N14">
        <v>10028</v>
      </c>
      <c r="O14">
        <v>6096</v>
      </c>
      <c r="P14">
        <v>15.580432449010889</v>
      </c>
      <c r="S14" t="s">
        <v>70</v>
      </c>
      <c r="T14" t="str">
        <f>IF(Y14="#","",IFERROR(VLOOKUP(S14,'class and classification'!$A$1:$B$338,2,FALSE),VLOOKUP(S14,'class and classification'!$A$340:$B$378,2,FALSE)))</f>
        <v>Predominantly Urban</v>
      </c>
      <c r="U14" t="str">
        <f>IF(Y14="#","",IFERROR(VLOOKUP(S14,'class and classification'!$A$1:$C$338,3,FALSE),VLOOKUP(S14,'class and classification'!$A$340:$C$378,3,FALSE)))</f>
        <v>UA</v>
      </c>
      <c r="V14">
        <v>26195</v>
      </c>
      <c r="W14">
        <v>12696</v>
      </c>
      <c r="X14">
        <v>4075</v>
      </c>
      <c r="Y14">
        <v>9.4842433552110972</v>
      </c>
      <c r="AA14" t="s">
        <v>495</v>
      </c>
      <c r="AB14" t="s">
        <v>70</v>
      </c>
      <c r="AC14" t="str">
        <f>IF(AH14="#","",IFERROR(VLOOKUP(AB14,'class and classification'!$A$1:$B$338,2,FALSE),VLOOKUP(AB14,'class and classification'!$A$340:$B$378,2,FALSE)))</f>
        <v>Predominantly Urban</v>
      </c>
      <c r="AD14" t="str">
        <f>IF(AH14="#","",IFERROR(VLOOKUP(AB14,'class and classification'!$A$1:$C$338,3,FALSE),VLOOKUP(AB14,'class and classification'!$A$340:$C$378,3,FALSE)))</f>
        <v>UA</v>
      </c>
      <c r="AE14">
        <v>26092</v>
      </c>
      <c r="AF14">
        <v>11224</v>
      </c>
      <c r="AG14">
        <v>6573</v>
      </c>
      <c r="AH14">
        <v>14.976417781220807</v>
      </c>
      <c r="AJ14" t="s">
        <v>495</v>
      </c>
      <c r="AK14" t="s">
        <v>70</v>
      </c>
      <c r="AL14" t="str">
        <f>IF(AQ14="#","",IFERROR(VLOOKUP(AK14,'class and classification'!$A$1:$B$338,2,FALSE),VLOOKUP(AK14,'class and classification'!$A$340:$B$378,2,FALSE)))</f>
        <v>Predominantly Urban</v>
      </c>
      <c r="AM14" t="str">
        <f>IF(AQ14="#","",IFERROR(VLOOKUP(AK14,'class and classification'!$A$1:$C$338,3,FALSE),VLOOKUP(AK14,'class and classification'!$A$340:$C$378,3,FALSE)))</f>
        <v>UA</v>
      </c>
      <c r="AN14">
        <v>23199</v>
      </c>
      <c r="AO14">
        <v>8038</v>
      </c>
      <c r="AP14">
        <v>7590</v>
      </c>
      <c r="AQ14">
        <v>19.548252504700336</v>
      </c>
      <c r="AS14" t="s">
        <v>495</v>
      </c>
      <c r="AT14" t="s">
        <v>70</v>
      </c>
      <c r="AU14" t="str">
        <f>IF(AZ14="#","",IFERROR(VLOOKUP(AT14,'class and classification'!$A$1:$B$338,2,FALSE),VLOOKUP(AT14,'class and classification'!$A$340:$B$378,2,FALSE)))</f>
        <v>Predominantly Urban</v>
      </c>
      <c r="AV14" t="str">
        <f>IF(AZ14="#","",IFERROR(VLOOKUP(AT14,'class and classification'!$A$1:$C$338,3,FALSE),VLOOKUP(AT14,'class and classification'!$A$340:$C$378,3,FALSE)))</f>
        <v>UA</v>
      </c>
      <c r="AW14">
        <v>23689</v>
      </c>
      <c r="AX14">
        <v>7664</v>
      </c>
      <c r="AY14">
        <v>8176</v>
      </c>
      <c r="AZ14">
        <v>20.683548786966529</v>
      </c>
      <c r="BB14" t="s">
        <v>495</v>
      </c>
      <c r="BC14" t="s">
        <v>70</v>
      </c>
      <c r="BD14" t="str">
        <f>IF(BI14="#","",IFERROR(VLOOKUP(BC14,'class and classification'!$A$1:$B$338,2,FALSE),VLOOKUP(BC14,'class and classification'!$A$340:$B$378,2,FALSE)))</f>
        <v>Predominantly Urban</v>
      </c>
      <c r="BE14" t="str">
        <f>IF(BI14="#","",IFERROR(VLOOKUP(BC14,'class and classification'!$A$1:$C$338,3,FALSE),VLOOKUP(BC14,'class and classification'!$A$340:$C$378,3,FALSE)))</f>
        <v>UA</v>
      </c>
      <c r="BF14">
        <v>20590</v>
      </c>
      <c r="BG14">
        <v>11299</v>
      </c>
      <c r="BH14">
        <v>8349</v>
      </c>
      <c r="BI14">
        <v>20.74904319300164</v>
      </c>
      <c r="BK14" t="s">
        <v>495</v>
      </c>
      <c r="BL14" t="s">
        <v>70</v>
      </c>
      <c r="BM14" t="str">
        <f>IF(BR14="#","",IFERROR(VLOOKUP(BL14,'class and classification'!$A$1:$B$338,2,FALSE),VLOOKUP(BL14,'class and classification'!$A$340:$B$378,2,FALSE)))</f>
        <v>Predominantly Urban</v>
      </c>
      <c r="BN14" t="str">
        <f>IF(BR14="#","",IFERROR(VLOOKUP(BL14,'class and classification'!$A$1:$C$338,3,FALSE),VLOOKUP(BL14,'class and classification'!$A$340:$C$378,3,FALSE)))</f>
        <v>UA</v>
      </c>
      <c r="BO14">
        <v>21156</v>
      </c>
      <c r="BP14">
        <v>12619</v>
      </c>
      <c r="BQ14">
        <v>7147</v>
      </c>
      <c r="BR14">
        <v>17.464933287718097</v>
      </c>
      <c r="BT14" t="s">
        <v>495</v>
      </c>
      <c r="BU14" t="s">
        <v>70</v>
      </c>
      <c r="BV14" t="str">
        <f>IF(CA14="#","",IFERROR(VLOOKUP(BU14,'class and classification'!$A$1:$B$338,2,FALSE),VLOOKUP(BU14,'class and classification'!$A$340:$B$378,2,FALSE)))</f>
        <v>Predominantly Urban</v>
      </c>
      <c r="BW14" t="str">
        <f>IF(CA14="#","",IFERROR(VLOOKUP(BU14,'class and classification'!$A$1:$C$338,3,FALSE),VLOOKUP(BU14,'class and classification'!$A$340:$C$378,3,FALSE)))</f>
        <v>UA</v>
      </c>
      <c r="BX14">
        <v>20997</v>
      </c>
      <c r="BY14">
        <v>10163</v>
      </c>
      <c r="BZ14">
        <v>6906</v>
      </c>
      <c r="CA14">
        <v>18.142174118636053</v>
      </c>
      <c r="CC14" t="s">
        <v>495</v>
      </c>
      <c r="CD14" t="s">
        <v>70</v>
      </c>
      <c r="CE14" t="str">
        <f>IF(CJ14="*","",IFERROR(VLOOKUP(CD14,'class and classification'!$A$1:$B$338,2,FALSE),VLOOKUP(CD14,'class and classification'!$A$340:$B$378,2,FALSE)))</f>
        <v>Predominantly Urban</v>
      </c>
      <c r="CF14" t="str">
        <f>IF(CJ14="*","",IFERROR(VLOOKUP(CD14,'class and classification'!$A$1:$C$338,3,FALSE),VLOOKUP(CD14,'class and classification'!$A$340:$C$378,3,FALSE)))</f>
        <v>UA</v>
      </c>
      <c r="CG14">
        <v>17996</v>
      </c>
      <c r="CH14">
        <v>12560</v>
      </c>
      <c r="CI14">
        <v>6160</v>
      </c>
      <c r="CJ14">
        <v>16.777426734938448</v>
      </c>
      <c r="CL14" t="s">
        <v>495</v>
      </c>
      <c r="CM14" t="s">
        <v>70</v>
      </c>
      <c r="CN14" t="str">
        <f>IF(CS14="*","",IFERROR(VLOOKUP(CM14,'class and classification'!$A$1:$B$338,2,FALSE),VLOOKUP(CM14,'class and classification'!$A$340:$B$378,2,FALSE)))</f>
        <v>Predominantly Urban</v>
      </c>
      <c r="CO14" t="str">
        <f>IF(CS14="*","",IFERROR(VLOOKUP(CM14,'class and classification'!$A$1:$C$338,3,FALSE),VLOOKUP(CM14,'class and classification'!$A$340:$C$378,3,FALSE)))</f>
        <v>UA</v>
      </c>
      <c r="CP14">
        <v>20446.36</v>
      </c>
      <c r="CQ14">
        <v>10541.05</v>
      </c>
      <c r="CR14">
        <v>6084.82</v>
      </c>
      <c r="CS14">
        <v>16.41341780626631</v>
      </c>
      <c r="CU14" t="s">
        <v>495</v>
      </c>
      <c r="CV14" t="s">
        <v>70</v>
      </c>
      <c r="CW14" t="str">
        <f>IF(DB14="*","",IFERROR(VLOOKUP(CV14,'class and classification'!$A$1:$B$338,2,FALSE),VLOOKUP(CV14,'class and classification'!$A$340:$B$378,2,FALSE)))</f>
        <v>Predominantly Urban</v>
      </c>
      <c r="CX14" t="str">
        <f>IF(DB14="*","",IFERROR(VLOOKUP(CV14,'class and classification'!$A$1:$C$338,3,FALSE),VLOOKUP(CV14,'class and classification'!$A$340:$C$378,3,FALSE)))</f>
        <v>UA</v>
      </c>
      <c r="CY14">
        <v>18808.7</v>
      </c>
      <c r="CZ14">
        <v>10005.719999999999</v>
      </c>
      <c r="DA14">
        <v>5324.81</v>
      </c>
      <c r="DB14">
        <v>15.597334796361842</v>
      </c>
      <c r="DD14" t="s">
        <v>495</v>
      </c>
      <c r="DE14" t="s">
        <v>70</v>
      </c>
      <c r="DF14" t="str">
        <f>IF(DK14="*","",IFERROR(VLOOKUP(DE14,'class and classification'!$A$1:$B$338,2,FALSE),VLOOKUP(DE14,'class and classification'!$A$340:$B$378,2,FALSE)))</f>
        <v>Predominantly Urban</v>
      </c>
      <c r="DG14" t="str">
        <f>IF(DK14="*","",IFERROR(VLOOKUP(DE14,'class and classification'!$A$1:$C$338,3,FALSE),VLOOKUP(DE14,'class and classification'!$A$340:$C$378,3,FALSE)))</f>
        <v>UA</v>
      </c>
      <c r="DH14">
        <v>19497.150000000001</v>
      </c>
      <c r="DI14">
        <v>9850.59</v>
      </c>
      <c r="DJ14">
        <v>5858.14</v>
      </c>
      <c r="DK14">
        <v>16.639663601648362</v>
      </c>
      <c r="DM14" t="s">
        <v>495</v>
      </c>
      <c r="DN14" t="s">
        <v>70</v>
      </c>
      <c r="DO14" t="str">
        <f>IF(DT14="*","",IFERROR(VLOOKUP(DN14,'class and classification'!$A$1:$B$338,2,FALSE),VLOOKUP(DN14,'class and classification'!$A$340:$B$378,2,FALSE)))</f>
        <v>Predominantly Urban</v>
      </c>
      <c r="DP14" t="str">
        <f>IF(DT14="*","",IFERROR(VLOOKUP(DN14,'class and classification'!$A$1:$C$338,3,FALSE),VLOOKUP(DN14,'class and classification'!$A$340:$C$378,3,FALSE)))</f>
        <v>UA</v>
      </c>
      <c r="DQ14">
        <v>19786</v>
      </c>
      <c r="DR14">
        <v>11765.59</v>
      </c>
      <c r="DS14">
        <v>5850.56</v>
      </c>
      <c r="DT14">
        <v>15.642309332484897</v>
      </c>
      <c r="DV14" t="s">
        <v>495</v>
      </c>
      <c r="DW14" t="s">
        <v>70</v>
      </c>
      <c r="DX14" t="str">
        <f>IF(EC14="*","",IFERROR(VLOOKUP(DW14,'class and classification'!$A$1:$B$338,2,FALSE),VLOOKUP(DW14,'class and classification'!$A$340:$B$378,2,FALSE)))</f>
        <v>Predominantly Urban</v>
      </c>
      <c r="DY14" t="str">
        <f>IF(EC14="*","",IFERROR(VLOOKUP(DW14,'class and classification'!$A$1:$C$338,3,FALSE),VLOOKUP(DW14,'class and classification'!$A$340:$C$378,3,FALSE)))</f>
        <v>UA</v>
      </c>
      <c r="DZ14">
        <v>22040.59</v>
      </c>
      <c r="EA14">
        <v>9997.58</v>
      </c>
      <c r="EB14">
        <v>6463.89</v>
      </c>
      <c r="EC14">
        <v>16.788426385497299</v>
      </c>
    </row>
    <row r="15" spans="1:133" x14ac:dyDescent="0.3">
      <c r="A15" t="s">
        <v>495</v>
      </c>
      <c r="B15" t="s">
        <v>70</v>
      </c>
      <c r="C15" t="str">
        <f>IF(H15="n/a","",IFERROR(VLOOKUP(B15,'class and classification'!$A$1:$B$338,2,FALSE),VLOOKUP(B15,'class and classification'!$A$340:$B$378,2,FALSE)))</f>
        <v>Predominantly Urban</v>
      </c>
      <c r="D15" t="str">
        <f>IF(H15="n/a","",IFERROR(VLOOKUP(B15,'class and classification'!$A$1:$C$338,3,FALSE),VLOOKUP(B15,'class and classification'!$A$340:$C$378,3,FALSE)))</f>
        <v>UA</v>
      </c>
      <c r="E15">
        <v>28853</v>
      </c>
      <c r="F15">
        <v>8979</v>
      </c>
      <c r="G15">
        <v>6883</v>
      </c>
      <c r="H15">
        <v>15.393044839539305</v>
      </c>
      <c r="I15" t="s">
        <v>496</v>
      </c>
      <c r="J15" t="s">
        <v>497</v>
      </c>
      <c r="K15" t="e">
        <f>IF(P15="#","",IFERROR(VLOOKUP(J15,'class and classification'!$A$1:$B$338,2,FALSE),VLOOKUP(J15,'class and classification'!$A$340:$B$378,2,FALSE)))</f>
        <v>#N/A</v>
      </c>
      <c r="L15" t="e">
        <f>IF(P15="#","",IFERROR(VLOOKUP(J15,'class and classification'!$A$1:$C$338,3,FALSE),VLOOKUP(J15,'class and classification'!$A$340:$C$378,3,FALSE)))</f>
        <v>#N/A</v>
      </c>
      <c r="M15">
        <v>112878</v>
      </c>
      <c r="N15">
        <v>48524</v>
      </c>
      <c r="O15">
        <v>33940</v>
      </c>
      <c r="P15">
        <v>17.374655731998239</v>
      </c>
      <c r="S15" t="s">
        <v>497</v>
      </c>
      <c r="T15" t="e">
        <f>IF(Y15="#","",IFERROR(VLOOKUP(S15,'class and classification'!$A$1:$B$338,2,FALSE),VLOOKUP(S15,'class and classification'!$A$340:$B$378,2,FALSE)))</f>
        <v>#N/A</v>
      </c>
      <c r="U15" t="e">
        <f>IF(Y15="#","",IFERROR(VLOOKUP(S15,'class and classification'!$A$1:$C$338,3,FALSE),VLOOKUP(S15,'class and classification'!$A$340:$C$378,3,FALSE)))</f>
        <v>#N/A</v>
      </c>
      <c r="V15">
        <v>110763</v>
      </c>
      <c r="W15">
        <v>54509</v>
      </c>
      <c r="X15">
        <v>34626</v>
      </c>
      <c r="Y15">
        <v>17.321834135409059</v>
      </c>
      <c r="AA15" t="s">
        <v>496</v>
      </c>
      <c r="AB15" t="s">
        <v>497</v>
      </c>
      <c r="AC15" t="e">
        <f>IF(AH15="#","",IFERROR(VLOOKUP(AB15,'class and classification'!$A$1:$B$338,2,FALSE),VLOOKUP(AB15,'class and classification'!$A$340:$B$378,2,FALSE)))</f>
        <v>#N/A</v>
      </c>
      <c r="AD15" t="e">
        <f>IF(AH15="#","",IFERROR(VLOOKUP(AB15,'class and classification'!$A$1:$C$338,3,FALSE),VLOOKUP(AB15,'class and classification'!$A$340:$C$378,3,FALSE)))</f>
        <v>#N/A</v>
      </c>
      <c r="AE15">
        <v>114519</v>
      </c>
      <c r="AF15">
        <v>50607</v>
      </c>
      <c r="AG15">
        <v>28858</v>
      </c>
      <c r="AH15">
        <v>14.876484658528538</v>
      </c>
      <c r="AJ15" t="s">
        <v>496</v>
      </c>
      <c r="AK15" t="s">
        <v>497</v>
      </c>
      <c r="AL15" t="e">
        <f>IF(AQ15="#","",IFERROR(VLOOKUP(AK15,'class and classification'!$A$1:$B$338,2,FALSE),VLOOKUP(AK15,'class and classification'!$A$340:$B$378,2,FALSE)))</f>
        <v>#N/A</v>
      </c>
      <c r="AM15" t="e">
        <f>IF(AQ15="#","",IFERROR(VLOOKUP(AK15,'class and classification'!$A$1:$C$338,3,FALSE),VLOOKUP(AK15,'class and classification'!$A$340:$C$378,3,FALSE)))</f>
        <v>#N/A</v>
      </c>
      <c r="AN15">
        <v>110999</v>
      </c>
      <c r="AO15">
        <v>54487</v>
      </c>
      <c r="AP15">
        <v>27589</v>
      </c>
      <c r="AQ15">
        <v>14.28926582934093</v>
      </c>
      <c r="AS15" t="s">
        <v>496</v>
      </c>
      <c r="AT15" t="s">
        <v>497</v>
      </c>
      <c r="AU15" t="e">
        <f>IF(AZ15="#","",IFERROR(VLOOKUP(AT15,'class and classification'!$A$1:$B$338,2,FALSE),VLOOKUP(AT15,'class and classification'!$A$340:$B$378,2,FALSE)))</f>
        <v>#N/A</v>
      </c>
      <c r="AV15" t="e">
        <f>IF(AZ15="#","",IFERROR(VLOOKUP(AT15,'class and classification'!$A$1:$C$338,3,FALSE),VLOOKUP(AT15,'class and classification'!$A$340:$C$378,3,FALSE)))</f>
        <v>#N/A</v>
      </c>
      <c r="AW15">
        <v>106527</v>
      </c>
      <c r="AX15">
        <v>50937</v>
      </c>
      <c r="AY15">
        <v>30607</v>
      </c>
      <c r="AZ15">
        <v>16.274173051666658</v>
      </c>
      <c r="BB15" t="s">
        <v>496</v>
      </c>
      <c r="BC15" t="s">
        <v>497</v>
      </c>
      <c r="BD15" t="e">
        <f>IF(BI15="#","",IFERROR(VLOOKUP(BC15,'class and classification'!$A$1:$B$338,2,FALSE),VLOOKUP(BC15,'class and classification'!$A$340:$B$378,2,FALSE)))</f>
        <v>#N/A</v>
      </c>
      <c r="BE15" t="e">
        <f>IF(BI15="#","",IFERROR(VLOOKUP(BC15,'class and classification'!$A$1:$C$338,3,FALSE),VLOOKUP(BC15,'class and classification'!$A$340:$C$378,3,FALSE)))</f>
        <v>#N/A</v>
      </c>
      <c r="BF15">
        <v>104573</v>
      </c>
      <c r="BG15">
        <v>61088</v>
      </c>
      <c r="BH15">
        <v>30648</v>
      </c>
      <c r="BI15">
        <v>15.612121706085812</v>
      </c>
      <c r="BK15" t="s">
        <v>496</v>
      </c>
      <c r="BL15" t="s">
        <v>497</v>
      </c>
      <c r="BM15" t="e">
        <f>IF(BR15="#","",IFERROR(VLOOKUP(BL15,'class and classification'!$A$1:$B$338,2,FALSE),VLOOKUP(BL15,'class and classification'!$A$340:$B$378,2,FALSE)))</f>
        <v>#N/A</v>
      </c>
      <c r="BN15" t="e">
        <f>IF(BR15="#","",IFERROR(VLOOKUP(BL15,'class and classification'!$A$1:$C$338,3,FALSE),VLOOKUP(BL15,'class and classification'!$A$340:$C$378,3,FALSE)))</f>
        <v>#N/A</v>
      </c>
      <c r="BO15">
        <v>100702</v>
      </c>
      <c r="BP15">
        <v>63661</v>
      </c>
      <c r="BQ15">
        <v>33925</v>
      </c>
      <c r="BR15">
        <v>17.108952634551763</v>
      </c>
      <c r="BT15" t="s">
        <v>496</v>
      </c>
      <c r="BU15" t="s">
        <v>497</v>
      </c>
      <c r="BV15" t="e">
        <f>IF(CA15="#","",IFERROR(VLOOKUP(BU15,'class and classification'!$A$1:$B$338,2,FALSE),VLOOKUP(BU15,'class and classification'!$A$340:$B$378,2,FALSE)))</f>
        <v>#N/A</v>
      </c>
      <c r="BW15" t="e">
        <f>IF(CA15="#","",IFERROR(VLOOKUP(BU15,'class and classification'!$A$1:$C$338,3,FALSE),VLOOKUP(BU15,'class and classification'!$A$340:$C$378,3,FALSE)))</f>
        <v>#N/A</v>
      </c>
      <c r="BX15">
        <v>96195</v>
      </c>
      <c r="BY15">
        <v>56839</v>
      </c>
      <c r="BZ15">
        <v>35360</v>
      </c>
      <c r="CA15">
        <v>18.769175239126511</v>
      </c>
      <c r="CC15" t="s">
        <v>496</v>
      </c>
      <c r="CD15" t="s">
        <v>497</v>
      </c>
      <c r="CE15" t="e">
        <f>IF(CJ15="*","",IFERROR(VLOOKUP(CD15,'class and classification'!$A$1:$B$338,2,FALSE),VLOOKUP(CD15,'class and classification'!$A$340:$B$378,2,FALSE)))</f>
        <v>#N/A</v>
      </c>
      <c r="CF15" t="e">
        <f>IF(CJ15="*","",IFERROR(VLOOKUP(CD15,'class and classification'!$A$1:$C$338,3,FALSE),VLOOKUP(CD15,'class and classification'!$A$340:$C$378,3,FALSE)))</f>
        <v>#N/A</v>
      </c>
      <c r="CG15">
        <v>87784</v>
      </c>
      <c r="CH15">
        <v>64119</v>
      </c>
      <c r="CI15">
        <v>38883</v>
      </c>
      <c r="CJ15">
        <v>20.380426236725967</v>
      </c>
      <c r="CL15" t="s">
        <v>496</v>
      </c>
      <c r="CM15" t="s">
        <v>497</v>
      </c>
      <c r="CN15" t="e">
        <f>IF(CS15="*","",IFERROR(VLOOKUP(CM15,'class and classification'!$A$1:$B$338,2,FALSE),VLOOKUP(CM15,'class and classification'!$A$340:$B$378,2,FALSE)))</f>
        <v>#N/A</v>
      </c>
      <c r="CO15" t="e">
        <f>IF(CS15="*","",IFERROR(VLOOKUP(CM15,'class and classification'!$A$1:$C$338,3,FALSE),VLOOKUP(CM15,'class and classification'!$A$340:$C$378,3,FALSE)))</f>
        <v>#N/A</v>
      </c>
      <c r="CP15">
        <v>95788.67</v>
      </c>
      <c r="CQ15">
        <v>58144.85</v>
      </c>
      <c r="CR15">
        <v>37788.080000000002</v>
      </c>
      <c r="CS15">
        <v>19.70987097958707</v>
      </c>
      <c r="CU15" t="s">
        <v>496</v>
      </c>
      <c r="CV15" t="s">
        <v>497</v>
      </c>
      <c r="CW15" t="e">
        <f>IF(DB15="*","",IFERROR(VLOOKUP(CV15,'class and classification'!$A$1:$B$338,2,FALSE),VLOOKUP(CV15,'class and classification'!$A$340:$B$378,2,FALSE)))</f>
        <v>#N/A</v>
      </c>
      <c r="CX15" t="e">
        <f>IF(DB15="*","",IFERROR(VLOOKUP(CV15,'class and classification'!$A$1:$C$338,3,FALSE),VLOOKUP(CV15,'class and classification'!$A$340:$C$378,3,FALSE)))</f>
        <v>#N/A</v>
      </c>
      <c r="CY15">
        <v>89817.19</v>
      </c>
      <c r="CZ15">
        <v>58293.39</v>
      </c>
      <c r="DA15">
        <v>46864.630000000005</v>
      </c>
      <c r="DB15">
        <v>24.036199268614713</v>
      </c>
      <c r="DD15" t="s">
        <v>496</v>
      </c>
      <c r="DE15" t="s">
        <v>497</v>
      </c>
      <c r="DF15" t="e">
        <f>IF(DK15="*","",IFERROR(VLOOKUP(DE15,'class and classification'!$A$1:$B$338,2,FALSE),VLOOKUP(DE15,'class and classification'!$A$340:$B$378,2,FALSE)))</f>
        <v>#N/A</v>
      </c>
      <c r="DG15" t="e">
        <f>IF(DK15="*","",IFERROR(VLOOKUP(DE15,'class and classification'!$A$1:$C$338,3,FALSE),VLOOKUP(DE15,'class and classification'!$A$340:$C$378,3,FALSE)))</f>
        <v>#N/A</v>
      </c>
      <c r="DH15">
        <v>99271.47</v>
      </c>
      <c r="DI15">
        <v>48346.7</v>
      </c>
      <c r="DJ15">
        <v>40868.380000000005</v>
      </c>
      <c r="DK15">
        <v>21.68238529486587</v>
      </c>
      <c r="DM15" t="s">
        <v>496</v>
      </c>
      <c r="DN15" t="s">
        <v>497</v>
      </c>
      <c r="DO15" t="e">
        <f>IF(DT15="*","",IFERROR(VLOOKUP(DN15,'class and classification'!$A$1:$B$338,2,FALSE),VLOOKUP(DN15,'class and classification'!$A$340:$B$378,2,FALSE)))</f>
        <v>#N/A</v>
      </c>
      <c r="DP15" t="e">
        <f>IF(DT15="*","",IFERROR(VLOOKUP(DN15,'class and classification'!$A$1:$C$338,3,FALSE),VLOOKUP(DN15,'class and classification'!$A$340:$C$378,3,FALSE)))</f>
        <v>#N/A</v>
      </c>
      <c r="DQ15">
        <v>86312.56</v>
      </c>
      <c r="DR15">
        <v>47809.3</v>
      </c>
      <c r="DS15">
        <v>36609.57</v>
      </c>
      <c r="DT15">
        <v>21.442782972063199</v>
      </c>
      <c r="DV15" t="s">
        <v>496</v>
      </c>
      <c r="DW15" t="s">
        <v>497</v>
      </c>
      <c r="DX15" t="e">
        <f>IF(EC15="*","",IFERROR(VLOOKUP(DW15,'class and classification'!$A$1:$B$338,2,FALSE),VLOOKUP(DW15,'class and classification'!$A$340:$B$378,2,FALSE)))</f>
        <v>#N/A</v>
      </c>
      <c r="DY15" t="e">
        <f>IF(EC15="*","",IFERROR(VLOOKUP(DW15,'class and classification'!$A$1:$C$338,3,FALSE),VLOOKUP(DW15,'class and classification'!$A$340:$C$378,3,FALSE)))</f>
        <v>#N/A</v>
      </c>
      <c r="DZ15">
        <v>94444.94</v>
      </c>
      <c r="EA15">
        <v>51798.83</v>
      </c>
      <c r="EB15">
        <v>43813.64</v>
      </c>
      <c r="EC15">
        <v>23.052844927224882</v>
      </c>
    </row>
    <row r="16" spans="1:133" x14ac:dyDescent="0.3">
      <c r="A16" t="s">
        <v>496</v>
      </c>
      <c r="B16" t="s">
        <v>497</v>
      </c>
      <c r="C16" t="e">
        <f>IF(H16="n/a","",IFERROR(VLOOKUP(B16,'class and classification'!$A$1:$B$338,2,FALSE),VLOOKUP(B16,'class and classification'!$A$340:$B$378,2,FALSE)))</f>
        <v>#N/A</v>
      </c>
      <c r="D16" t="e">
        <f>IF(H16="n/a","",IFERROR(VLOOKUP(B16,'class and classification'!$A$1:$C$338,3,FALSE),VLOOKUP(B16,'class and classification'!$A$340:$C$378,3,FALSE)))</f>
        <v>#N/A</v>
      </c>
      <c r="E16">
        <v>120473</v>
      </c>
      <c r="F16">
        <v>53149</v>
      </c>
      <c r="G16">
        <v>35486</v>
      </c>
      <c r="H16">
        <v>16.97017808979092</v>
      </c>
      <c r="I16" t="s">
        <v>498</v>
      </c>
      <c r="J16" t="s">
        <v>71</v>
      </c>
      <c r="K16" t="str">
        <f>IF(P16="#","",IFERROR(VLOOKUP(J16,'class and classification'!$A$1:$B$338,2,FALSE),VLOOKUP(J16,'class and classification'!$A$340:$B$378,2,FALSE)))</f>
        <v>Predominantly Urban</v>
      </c>
      <c r="L16" t="str">
        <f>IF(P16="#","",IFERROR(VLOOKUP(J16,'class and classification'!$A$1:$C$338,3,FALSE),VLOOKUP(J16,'class and classification'!$A$340:$C$378,3,FALSE)))</f>
        <v>MD</v>
      </c>
      <c r="M16">
        <v>21736</v>
      </c>
      <c r="N16">
        <v>9536</v>
      </c>
      <c r="O16">
        <v>4023</v>
      </c>
      <c r="P16">
        <v>11.398215044623884</v>
      </c>
      <c r="S16" t="s">
        <v>71</v>
      </c>
      <c r="T16" t="str">
        <f>IF(Y16="#","",IFERROR(VLOOKUP(S16,'class and classification'!$A$1:$B$338,2,FALSE),VLOOKUP(S16,'class and classification'!$A$340:$B$378,2,FALSE)))</f>
        <v>Predominantly Urban</v>
      </c>
      <c r="U16" t="str">
        <f>IF(Y16="#","",IFERROR(VLOOKUP(S16,'class and classification'!$A$1:$C$338,3,FALSE),VLOOKUP(S16,'class and classification'!$A$340:$C$378,3,FALSE)))</f>
        <v>MD</v>
      </c>
      <c r="V16">
        <v>22568</v>
      </c>
      <c r="W16">
        <v>9154</v>
      </c>
      <c r="X16">
        <v>5599</v>
      </c>
      <c r="Y16">
        <v>15.002277538115269</v>
      </c>
      <c r="AA16" t="s">
        <v>498</v>
      </c>
      <c r="AB16" t="s">
        <v>71</v>
      </c>
      <c r="AC16" t="str">
        <f>IF(AH16="#","",IFERROR(VLOOKUP(AB16,'class and classification'!$A$1:$B$338,2,FALSE),VLOOKUP(AB16,'class and classification'!$A$340:$B$378,2,FALSE)))</f>
        <v>Predominantly Urban</v>
      </c>
      <c r="AD16" t="str">
        <f>IF(AH16="#","",IFERROR(VLOOKUP(AB16,'class and classification'!$A$1:$C$338,3,FALSE),VLOOKUP(AB16,'class and classification'!$A$340:$C$378,3,FALSE)))</f>
        <v>MD</v>
      </c>
      <c r="AE16">
        <v>20840</v>
      </c>
      <c r="AF16">
        <v>8845</v>
      </c>
      <c r="AG16">
        <v>4174</v>
      </c>
      <c r="AH16">
        <v>12.327593845063351</v>
      </c>
      <c r="AJ16" t="s">
        <v>498</v>
      </c>
      <c r="AK16" t="s">
        <v>71</v>
      </c>
      <c r="AL16" t="str">
        <f>IF(AQ16="#","",IFERROR(VLOOKUP(AK16,'class and classification'!$A$1:$B$338,2,FALSE),VLOOKUP(AK16,'class and classification'!$A$340:$B$378,2,FALSE)))</f>
        <v>Predominantly Urban</v>
      </c>
      <c r="AM16" t="str">
        <f>IF(AQ16="#","",IFERROR(VLOOKUP(AK16,'class and classification'!$A$1:$C$338,3,FALSE),VLOOKUP(AK16,'class and classification'!$A$340:$C$378,3,FALSE)))</f>
        <v>MD</v>
      </c>
      <c r="AN16">
        <v>20399</v>
      </c>
      <c r="AO16">
        <v>7967</v>
      </c>
      <c r="AP16">
        <v>4570</v>
      </c>
      <c r="AQ16">
        <v>13.875394704882197</v>
      </c>
      <c r="AS16" t="s">
        <v>498</v>
      </c>
      <c r="AT16" t="s">
        <v>71</v>
      </c>
      <c r="AU16" t="str">
        <f>IF(AZ16="#","",IFERROR(VLOOKUP(AT16,'class and classification'!$A$1:$B$338,2,FALSE),VLOOKUP(AT16,'class and classification'!$A$340:$B$378,2,FALSE)))</f>
        <v>Predominantly Urban</v>
      </c>
      <c r="AV16" t="str">
        <f>IF(AZ16="#","",IFERROR(VLOOKUP(AT16,'class and classification'!$A$1:$C$338,3,FALSE),VLOOKUP(AT16,'class and classification'!$A$340:$C$378,3,FALSE)))</f>
        <v>MD</v>
      </c>
      <c r="AW16">
        <v>20126</v>
      </c>
      <c r="AX16">
        <v>6815</v>
      </c>
      <c r="AY16">
        <v>2894</v>
      </c>
      <c r="AZ16">
        <v>9.7000167588402881</v>
      </c>
      <c r="BB16" t="s">
        <v>498</v>
      </c>
      <c r="BC16" t="s">
        <v>71</v>
      </c>
      <c r="BD16" t="str">
        <f>IF(BI16="#","",IFERROR(VLOOKUP(BC16,'class and classification'!$A$1:$B$338,2,FALSE),VLOOKUP(BC16,'class and classification'!$A$340:$B$378,2,FALSE)))</f>
        <v>Predominantly Urban</v>
      </c>
      <c r="BE16" t="str">
        <f>IF(BI16="#","",IFERROR(VLOOKUP(BC16,'class and classification'!$A$1:$C$338,3,FALSE),VLOOKUP(BC16,'class and classification'!$A$340:$C$378,3,FALSE)))</f>
        <v>MD</v>
      </c>
      <c r="BF16">
        <v>18733</v>
      </c>
      <c r="BG16">
        <v>6959</v>
      </c>
      <c r="BH16">
        <v>4529</v>
      </c>
      <c r="BI16">
        <v>14.98626782700771</v>
      </c>
      <c r="BK16" t="s">
        <v>498</v>
      </c>
      <c r="BL16" t="s">
        <v>71</v>
      </c>
      <c r="BM16" t="str">
        <f>IF(BR16="#","",IFERROR(VLOOKUP(BL16,'class and classification'!$A$1:$B$338,2,FALSE),VLOOKUP(BL16,'class and classification'!$A$340:$B$378,2,FALSE)))</f>
        <v>Predominantly Urban</v>
      </c>
      <c r="BN16" t="str">
        <f>IF(BR16="#","",IFERROR(VLOOKUP(BL16,'class and classification'!$A$1:$C$338,3,FALSE),VLOOKUP(BL16,'class and classification'!$A$340:$C$378,3,FALSE)))</f>
        <v>MD</v>
      </c>
      <c r="BO16">
        <v>20455</v>
      </c>
      <c r="BP16">
        <v>8795</v>
      </c>
      <c r="BQ16">
        <v>5225</v>
      </c>
      <c r="BR16">
        <v>15.155910079767947</v>
      </c>
      <c r="BT16" t="s">
        <v>498</v>
      </c>
      <c r="BU16" t="s">
        <v>71</v>
      </c>
      <c r="BV16" t="str">
        <f>IF(CA16="#","",IFERROR(VLOOKUP(BU16,'class and classification'!$A$1:$B$338,2,FALSE),VLOOKUP(BU16,'class and classification'!$A$340:$B$378,2,FALSE)))</f>
        <v>Predominantly Urban</v>
      </c>
      <c r="BW16" t="str">
        <f>IF(CA16="#","",IFERROR(VLOOKUP(BU16,'class and classification'!$A$1:$C$338,3,FALSE),VLOOKUP(BU16,'class and classification'!$A$340:$C$378,3,FALSE)))</f>
        <v>MD</v>
      </c>
      <c r="BX16">
        <v>16397</v>
      </c>
      <c r="BY16">
        <v>7704</v>
      </c>
      <c r="BZ16">
        <v>6038</v>
      </c>
      <c r="CA16">
        <v>20.033843193204817</v>
      </c>
      <c r="CC16" t="s">
        <v>498</v>
      </c>
      <c r="CD16" t="s">
        <v>71</v>
      </c>
      <c r="CE16" t="str">
        <f>IF(CJ16="*","",IFERROR(VLOOKUP(CD16,'class and classification'!$A$1:$B$338,2,FALSE),VLOOKUP(CD16,'class and classification'!$A$340:$B$378,2,FALSE)))</f>
        <v>Predominantly Urban</v>
      </c>
      <c r="CF16" t="str">
        <f>IF(CJ16="*","",IFERROR(VLOOKUP(CD16,'class and classification'!$A$1:$C$338,3,FALSE),VLOOKUP(CD16,'class and classification'!$A$340:$C$378,3,FALSE)))</f>
        <v>MD</v>
      </c>
      <c r="CG16">
        <v>17058</v>
      </c>
      <c r="CH16">
        <v>9704</v>
      </c>
      <c r="CI16">
        <v>5330</v>
      </c>
      <c r="CJ16">
        <v>16.60850056088745</v>
      </c>
      <c r="CL16" t="s">
        <v>498</v>
      </c>
      <c r="CM16" t="s">
        <v>71</v>
      </c>
      <c r="CN16" t="str">
        <f>IF(CS16="*","",IFERROR(VLOOKUP(CM16,'class and classification'!$A$1:$B$338,2,FALSE),VLOOKUP(CM16,'class and classification'!$A$340:$B$378,2,FALSE)))</f>
        <v>Predominantly Urban</v>
      </c>
      <c r="CO16" t="str">
        <f>IF(CS16="*","",IFERROR(VLOOKUP(CM16,'class and classification'!$A$1:$C$338,3,FALSE),VLOOKUP(CM16,'class and classification'!$A$340:$C$378,3,FALSE)))</f>
        <v>MD</v>
      </c>
      <c r="CP16">
        <v>17011.93</v>
      </c>
      <c r="CQ16">
        <v>9593.7000000000007</v>
      </c>
      <c r="CR16">
        <v>5068.18</v>
      </c>
      <c r="CS16">
        <v>16.001169420413898</v>
      </c>
      <c r="CU16" t="s">
        <v>498</v>
      </c>
      <c r="CV16" t="s">
        <v>71</v>
      </c>
      <c r="CW16" t="str">
        <f>IF(DB16="*","",IFERROR(VLOOKUP(CV16,'class and classification'!$A$1:$B$338,2,FALSE),VLOOKUP(CV16,'class and classification'!$A$340:$B$378,2,FALSE)))</f>
        <v>Predominantly Urban</v>
      </c>
      <c r="CX16" t="str">
        <f>IF(DB16="*","",IFERROR(VLOOKUP(CV16,'class and classification'!$A$1:$C$338,3,FALSE),VLOOKUP(CV16,'class and classification'!$A$340:$C$378,3,FALSE)))</f>
        <v>MD</v>
      </c>
      <c r="CY16">
        <v>15315.23</v>
      </c>
      <c r="CZ16">
        <v>10621</v>
      </c>
      <c r="DA16">
        <v>7780.5</v>
      </c>
      <c r="DB16">
        <v>23.076081221399587</v>
      </c>
      <c r="DD16" t="s">
        <v>498</v>
      </c>
      <c r="DE16" t="s">
        <v>71</v>
      </c>
      <c r="DF16" t="str">
        <f>IF(DK16="*","",IFERROR(VLOOKUP(DE16,'class and classification'!$A$1:$B$338,2,FALSE),VLOOKUP(DE16,'class and classification'!$A$340:$B$378,2,FALSE)))</f>
        <v>Predominantly Urban</v>
      </c>
      <c r="DG16" t="str">
        <f>IF(DK16="*","",IFERROR(VLOOKUP(DE16,'class and classification'!$A$1:$C$338,3,FALSE),VLOOKUP(DE16,'class and classification'!$A$340:$C$378,3,FALSE)))</f>
        <v>MD</v>
      </c>
      <c r="DH16">
        <v>19219.509999999998</v>
      </c>
      <c r="DI16">
        <v>10995.56</v>
      </c>
      <c r="DJ16">
        <v>6034.36</v>
      </c>
      <c r="DK16">
        <v>16.646772100968207</v>
      </c>
      <c r="DM16" t="s">
        <v>498</v>
      </c>
      <c r="DN16" t="s">
        <v>71</v>
      </c>
      <c r="DO16" t="str">
        <f>IF(DT16="*","",IFERROR(VLOOKUP(DN16,'class and classification'!$A$1:$B$338,2,FALSE),VLOOKUP(DN16,'class and classification'!$A$340:$B$378,2,FALSE)))</f>
        <v>Predominantly Urban</v>
      </c>
      <c r="DP16" t="str">
        <f>IF(DT16="*","",IFERROR(VLOOKUP(DN16,'class and classification'!$A$1:$C$338,3,FALSE),VLOOKUP(DN16,'class and classification'!$A$340:$C$378,3,FALSE)))</f>
        <v>MD</v>
      </c>
      <c r="DQ16">
        <v>16617.59</v>
      </c>
      <c r="DR16">
        <v>10160.61</v>
      </c>
      <c r="DS16">
        <v>6994.18</v>
      </c>
      <c r="DT16">
        <v>20.70976342206264</v>
      </c>
      <c r="DV16" t="s">
        <v>498</v>
      </c>
      <c r="DW16" t="s">
        <v>71</v>
      </c>
      <c r="DX16" t="str">
        <f>IF(EC16="*","",IFERROR(VLOOKUP(DW16,'class and classification'!$A$1:$B$338,2,FALSE),VLOOKUP(DW16,'class and classification'!$A$340:$B$378,2,FALSE)))</f>
        <v>Predominantly Urban</v>
      </c>
      <c r="DY16" t="str">
        <f>IF(EC16="*","",IFERROR(VLOOKUP(DW16,'class and classification'!$A$1:$C$338,3,FALSE),VLOOKUP(DW16,'class and classification'!$A$340:$C$378,3,FALSE)))</f>
        <v>MD</v>
      </c>
      <c r="DZ16">
        <v>16566.919999999998</v>
      </c>
      <c r="EA16">
        <v>8130.2</v>
      </c>
      <c r="EB16">
        <v>8855.51</v>
      </c>
      <c r="EC16">
        <v>26.392893791038141</v>
      </c>
    </row>
    <row r="17" spans="1:133" x14ac:dyDescent="0.3">
      <c r="A17" t="s">
        <v>498</v>
      </c>
      <c r="B17" t="s">
        <v>71</v>
      </c>
      <c r="C17" t="str">
        <f>IF(H17="n/a","",IFERROR(VLOOKUP(B17,'class and classification'!$A$1:$B$338,2,FALSE),VLOOKUP(B17,'class and classification'!$A$340:$B$378,2,FALSE)))</f>
        <v>Predominantly Urban</v>
      </c>
      <c r="D17" t="str">
        <f>IF(H17="n/a","",IFERROR(VLOOKUP(B17,'class and classification'!$A$1:$C$338,3,FALSE),VLOOKUP(B17,'class and classification'!$A$340:$C$378,3,FALSE)))</f>
        <v>MD</v>
      </c>
      <c r="E17">
        <v>26623</v>
      </c>
      <c r="F17">
        <v>4930</v>
      </c>
      <c r="G17">
        <v>6595</v>
      </c>
      <c r="H17">
        <v>17.287931215266855</v>
      </c>
      <c r="I17" t="s">
        <v>499</v>
      </c>
      <c r="J17" t="s">
        <v>72</v>
      </c>
      <c r="K17" t="str">
        <f>IF(P17="#","",IFERROR(VLOOKUP(J17,'class and classification'!$A$1:$B$338,2,FALSE),VLOOKUP(J17,'class and classification'!$A$340:$B$378,2,FALSE)))</f>
        <v>Predominantly Urban</v>
      </c>
      <c r="L17" t="str">
        <f>IF(P17="#","",IFERROR(VLOOKUP(J17,'class and classification'!$A$1:$C$338,3,FALSE),VLOOKUP(J17,'class and classification'!$A$340:$C$378,3,FALSE)))</f>
        <v>MD</v>
      </c>
      <c r="M17">
        <v>28185</v>
      </c>
      <c r="N17">
        <v>14641</v>
      </c>
      <c r="O17">
        <v>10028</v>
      </c>
      <c r="P17">
        <v>18.973020017406441</v>
      </c>
      <c r="S17" t="s">
        <v>72</v>
      </c>
      <c r="T17" t="str">
        <f>IF(Y17="#","",IFERROR(VLOOKUP(S17,'class and classification'!$A$1:$B$338,2,FALSE),VLOOKUP(S17,'class and classification'!$A$340:$B$378,2,FALSE)))</f>
        <v>Predominantly Urban</v>
      </c>
      <c r="U17" t="str">
        <f>IF(Y17="#","",IFERROR(VLOOKUP(S17,'class and classification'!$A$1:$C$338,3,FALSE),VLOOKUP(S17,'class and classification'!$A$340:$C$378,3,FALSE)))</f>
        <v>MD</v>
      </c>
      <c r="V17">
        <v>26010</v>
      </c>
      <c r="W17">
        <v>13722</v>
      </c>
      <c r="X17">
        <v>9728</v>
      </c>
      <c r="Y17">
        <v>19.668418924383342</v>
      </c>
      <c r="AA17" t="s">
        <v>499</v>
      </c>
      <c r="AB17" t="s">
        <v>72</v>
      </c>
      <c r="AC17" t="str">
        <f>IF(AH17="#","",IFERROR(VLOOKUP(AB17,'class and classification'!$A$1:$B$338,2,FALSE),VLOOKUP(AB17,'class and classification'!$A$340:$B$378,2,FALSE)))</f>
        <v>Predominantly Urban</v>
      </c>
      <c r="AD17" t="str">
        <f>IF(AH17="#","",IFERROR(VLOOKUP(AB17,'class and classification'!$A$1:$C$338,3,FALSE),VLOOKUP(AB17,'class and classification'!$A$340:$C$378,3,FALSE)))</f>
        <v>MD</v>
      </c>
      <c r="AE17">
        <v>26198</v>
      </c>
      <c r="AF17">
        <v>15553</v>
      </c>
      <c r="AG17">
        <v>8297</v>
      </c>
      <c r="AH17">
        <v>16.57808503836317</v>
      </c>
      <c r="AJ17" t="s">
        <v>499</v>
      </c>
      <c r="AK17" t="s">
        <v>72</v>
      </c>
      <c r="AL17" t="str">
        <f>IF(AQ17="#","",IFERROR(VLOOKUP(AK17,'class and classification'!$A$1:$B$338,2,FALSE),VLOOKUP(AK17,'class and classification'!$A$340:$B$378,2,FALSE)))</f>
        <v>Predominantly Urban</v>
      </c>
      <c r="AM17" t="str">
        <f>IF(AQ17="#","",IFERROR(VLOOKUP(AK17,'class and classification'!$A$1:$C$338,3,FALSE),VLOOKUP(AK17,'class and classification'!$A$340:$C$378,3,FALSE)))</f>
        <v>MD</v>
      </c>
      <c r="AN17">
        <v>28478</v>
      </c>
      <c r="AO17">
        <v>18494</v>
      </c>
      <c r="AP17">
        <v>7888</v>
      </c>
      <c r="AQ17">
        <v>14.378417790740066</v>
      </c>
      <c r="AS17" t="s">
        <v>499</v>
      </c>
      <c r="AT17" t="s">
        <v>72</v>
      </c>
      <c r="AU17" t="str">
        <f>IF(AZ17="#","",IFERROR(VLOOKUP(AT17,'class and classification'!$A$1:$B$338,2,FALSE),VLOOKUP(AT17,'class and classification'!$A$340:$B$378,2,FALSE)))</f>
        <v>Predominantly Urban</v>
      </c>
      <c r="AV17" t="str">
        <f>IF(AZ17="#","",IFERROR(VLOOKUP(AT17,'class and classification'!$A$1:$C$338,3,FALSE),VLOOKUP(AT17,'class and classification'!$A$340:$C$378,3,FALSE)))</f>
        <v>MD</v>
      </c>
      <c r="AW17">
        <v>26522</v>
      </c>
      <c r="AX17">
        <v>16298</v>
      </c>
      <c r="AY17">
        <v>9261</v>
      </c>
      <c r="AZ17">
        <v>17.78191662986502</v>
      </c>
      <c r="BB17" t="s">
        <v>499</v>
      </c>
      <c r="BC17" t="s">
        <v>72</v>
      </c>
      <c r="BD17" t="str">
        <f>IF(BI17="#","",IFERROR(VLOOKUP(BC17,'class and classification'!$A$1:$B$338,2,FALSE),VLOOKUP(BC17,'class and classification'!$A$340:$B$378,2,FALSE)))</f>
        <v>Predominantly Urban</v>
      </c>
      <c r="BE17" t="str">
        <f>IF(BI17="#","",IFERROR(VLOOKUP(BC17,'class and classification'!$A$1:$C$338,3,FALSE),VLOOKUP(BC17,'class and classification'!$A$340:$C$378,3,FALSE)))</f>
        <v>MD</v>
      </c>
      <c r="BF17">
        <v>27933</v>
      </c>
      <c r="BG17">
        <v>19044</v>
      </c>
      <c r="BH17">
        <v>6795</v>
      </c>
      <c r="BI17">
        <v>12.636688239232313</v>
      </c>
      <c r="BK17" t="s">
        <v>499</v>
      </c>
      <c r="BL17" t="s">
        <v>72</v>
      </c>
      <c r="BM17" t="str">
        <f>IF(BR17="#","",IFERROR(VLOOKUP(BL17,'class and classification'!$A$1:$B$338,2,FALSE),VLOOKUP(BL17,'class and classification'!$A$340:$B$378,2,FALSE)))</f>
        <v>Predominantly Urban</v>
      </c>
      <c r="BN17" t="str">
        <f>IF(BR17="#","",IFERROR(VLOOKUP(BL17,'class and classification'!$A$1:$C$338,3,FALSE),VLOOKUP(BL17,'class and classification'!$A$340:$C$378,3,FALSE)))</f>
        <v>MD</v>
      </c>
      <c r="BO17">
        <v>25797</v>
      </c>
      <c r="BP17">
        <v>17863</v>
      </c>
      <c r="BQ17">
        <v>9490</v>
      </c>
      <c r="BR17">
        <v>17.855126999059266</v>
      </c>
      <c r="BT17" t="s">
        <v>499</v>
      </c>
      <c r="BU17" t="s">
        <v>72</v>
      </c>
      <c r="BV17" t="str">
        <f>IF(CA17="#","",IFERROR(VLOOKUP(BU17,'class and classification'!$A$1:$B$338,2,FALSE),VLOOKUP(BU17,'class and classification'!$A$340:$B$378,2,FALSE)))</f>
        <v>Predominantly Urban</v>
      </c>
      <c r="BW17" t="str">
        <f>IF(CA17="#","",IFERROR(VLOOKUP(BU17,'class and classification'!$A$1:$C$338,3,FALSE),VLOOKUP(BU17,'class and classification'!$A$340:$C$378,3,FALSE)))</f>
        <v>MD</v>
      </c>
      <c r="BX17">
        <v>22428</v>
      </c>
      <c r="BY17">
        <v>14844</v>
      </c>
      <c r="BZ17">
        <v>11428</v>
      </c>
      <c r="CA17">
        <v>23.466119096509242</v>
      </c>
      <c r="CC17" t="s">
        <v>499</v>
      </c>
      <c r="CD17" t="s">
        <v>72</v>
      </c>
      <c r="CE17" t="str">
        <f>IF(CJ17="*","",IFERROR(VLOOKUP(CD17,'class and classification'!$A$1:$B$338,2,FALSE),VLOOKUP(CD17,'class and classification'!$A$340:$B$378,2,FALSE)))</f>
        <v>Predominantly Urban</v>
      </c>
      <c r="CF17" t="str">
        <f>IF(CJ17="*","",IFERROR(VLOOKUP(CD17,'class and classification'!$A$1:$C$338,3,FALSE),VLOOKUP(CD17,'class and classification'!$A$340:$C$378,3,FALSE)))</f>
        <v>MD</v>
      </c>
      <c r="CG17">
        <v>18474</v>
      </c>
      <c r="CH17">
        <v>18346</v>
      </c>
      <c r="CI17">
        <v>11777</v>
      </c>
      <c r="CJ17">
        <v>24.234006214375373</v>
      </c>
      <c r="CL17" t="s">
        <v>499</v>
      </c>
      <c r="CM17" t="s">
        <v>72</v>
      </c>
      <c r="CN17" t="str">
        <f>IF(CS17="*","",IFERROR(VLOOKUP(CM17,'class and classification'!$A$1:$B$338,2,FALSE),VLOOKUP(CM17,'class and classification'!$A$340:$B$378,2,FALSE)))</f>
        <v>Predominantly Urban</v>
      </c>
      <c r="CO17" t="str">
        <f>IF(CS17="*","",IFERROR(VLOOKUP(CM17,'class and classification'!$A$1:$C$338,3,FALSE),VLOOKUP(CM17,'class and classification'!$A$340:$C$378,3,FALSE)))</f>
        <v>MD</v>
      </c>
      <c r="CP17">
        <v>21540.17</v>
      </c>
      <c r="CQ17">
        <v>17689.32</v>
      </c>
      <c r="CR17">
        <v>11543.09</v>
      </c>
      <c r="CS17">
        <v>22.734889580163152</v>
      </c>
      <c r="CU17" t="s">
        <v>499</v>
      </c>
      <c r="CV17" t="s">
        <v>72</v>
      </c>
      <c r="CW17" t="str">
        <f>IF(DB17="*","",IFERROR(VLOOKUP(CV17,'class and classification'!$A$1:$B$338,2,FALSE),VLOOKUP(CV17,'class and classification'!$A$340:$B$378,2,FALSE)))</f>
        <v>Predominantly Urban</v>
      </c>
      <c r="CX17" t="str">
        <f>IF(DB17="*","",IFERROR(VLOOKUP(CV17,'class and classification'!$A$1:$C$338,3,FALSE),VLOOKUP(CV17,'class and classification'!$A$340:$C$378,3,FALSE)))</f>
        <v>MD</v>
      </c>
      <c r="CY17">
        <v>18828.509999999998</v>
      </c>
      <c r="CZ17">
        <v>15368.25</v>
      </c>
      <c r="DA17">
        <v>13102.45</v>
      </c>
      <c r="DB17">
        <v>27.701202620508891</v>
      </c>
      <c r="DD17" t="s">
        <v>499</v>
      </c>
      <c r="DE17" t="s">
        <v>72</v>
      </c>
      <c r="DF17" t="str">
        <f>IF(DK17="*","",IFERROR(VLOOKUP(DE17,'class and classification'!$A$1:$B$338,2,FALSE),VLOOKUP(DE17,'class and classification'!$A$340:$B$378,2,FALSE)))</f>
        <v>Predominantly Urban</v>
      </c>
      <c r="DG17" t="str">
        <f>IF(DK17="*","",IFERROR(VLOOKUP(DE17,'class and classification'!$A$1:$C$338,3,FALSE),VLOOKUP(DE17,'class and classification'!$A$340:$C$378,3,FALSE)))</f>
        <v>MD</v>
      </c>
      <c r="DH17">
        <v>22286.7</v>
      </c>
      <c r="DI17">
        <v>10866.45</v>
      </c>
      <c r="DJ17">
        <v>11434.02</v>
      </c>
      <c r="DK17">
        <v>25.644193161395982</v>
      </c>
      <c r="DM17" t="s">
        <v>499</v>
      </c>
      <c r="DN17" t="s">
        <v>72</v>
      </c>
      <c r="DO17" t="str">
        <f>IF(DT17="*","",IFERROR(VLOOKUP(DN17,'class and classification'!$A$1:$B$338,2,FALSE),VLOOKUP(DN17,'class and classification'!$A$340:$B$378,2,FALSE)))</f>
        <v>Predominantly Urban</v>
      </c>
      <c r="DP17" t="str">
        <f>IF(DT17="*","",IFERROR(VLOOKUP(DN17,'class and classification'!$A$1:$C$338,3,FALSE),VLOOKUP(DN17,'class and classification'!$A$340:$C$378,3,FALSE)))</f>
        <v>MD</v>
      </c>
      <c r="DQ17">
        <v>19970.189999999999</v>
      </c>
      <c r="DR17">
        <v>11094.66</v>
      </c>
      <c r="DS17">
        <v>8699.66</v>
      </c>
      <c r="DT17">
        <v>21.877950966829466</v>
      </c>
      <c r="DV17" t="s">
        <v>499</v>
      </c>
      <c r="DW17" t="s">
        <v>72</v>
      </c>
      <c r="DX17" t="str">
        <f>IF(EC17="*","",IFERROR(VLOOKUP(DW17,'class and classification'!$A$1:$B$338,2,FALSE),VLOOKUP(DW17,'class and classification'!$A$340:$B$378,2,FALSE)))</f>
        <v>Predominantly Urban</v>
      </c>
      <c r="DY17" t="str">
        <f>IF(EC17="*","",IFERROR(VLOOKUP(DW17,'class and classification'!$A$1:$C$338,3,FALSE),VLOOKUP(DW17,'class and classification'!$A$340:$C$378,3,FALSE)))</f>
        <v>MD</v>
      </c>
      <c r="DZ17">
        <v>21601.360000000001</v>
      </c>
      <c r="EA17">
        <v>11863.96</v>
      </c>
      <c r="EB17">
        <v>14146.85</v>
      </c>
      <c r="EC17">
        <v>29.712676401852722</v>
      </c>
    </row>
    <row r="18" spans="1:133" x14ac:dyDescent="0.3">
      <c r="A18" t="s">
        <v>499</v>
      </c>
      <c r="B18" t="s">
        <v>72</v>
      </c>
      <c r="C18" t="str">
        <f>IF(H18="n/a","",IFERROR(VLOOKUP(B18,'class and classification'!$A$1:$B$338,2,FALSE),VLOOKUP(B18,'class and classification'!$A$340:$B$378,2,FALSE)))</f>
        <v>Predominantly Urban</v>
      </c>
      <c r="D18" t="str">
        <f>IF(H18="n/a","",IFERROR(VLOOKUP(B18,'class and classification'!$A$1:$C$338,3,FALSE),VLOOKUP(B18,'class and classification'!$A$340:$C$378,3,FALSE)))</f>
        <v>MD</v>
      </c>
      <c r="E18">
        <v>25568</v>
      </c>
      <c r="F18">
        <v>19426</v>
      </c>
      <c r="G18">
        <v>8292</v>
      </c>
      <c r="H18">
        <v>15.5613106632136</v>
      </c>
      <c r="I18" t="s">
        <v>500</v>
      </c>
      <c r="J18" t="s">
        <v>73</v>
      </c>
      <c r="K18" t="str">
        <f>IF(P18="#","",IFERROR(VLOOKUP(J18,'class and classification'!$A$1:$B$338,2,FALSE),VLOOKUP(J18,'class and classification'!$A$340:$B$378,2,FALSE)))</f>
        <v>Predominantly Urban</v>
      </c>
      <c r="L18" t="str">
        <f>IF(P18="#","",IFERROR(VLOOKUP(J18,'class and classification'!$A$1:$C$338,3,FALSE),VLOOKUP(J18,'class and classification'!$A$340:$C$378,3,FALSE)))</f>
        <v>MD</v>
      </c>
      <c r="M18">
        <v>22230</v>
      </c>
      <c r="N18">
        <v>4867</v>
      </c>
      <c r="O18">
        <v>3189</v>
      </c>
      <c r="P18">
        <v>10.529617645116556</v>
      </c>
      <c r="S18" t="s">
        <v>73</v>
      </c>
      <c r="T18" t="str">
        <f>IF(Y18="#","",IFERROR(VLOOKUP(S18,'class and classification'!$A$1:$B$338,2,FALSE),VLOOKUP(S18,'class and classification'!$A$340:$B$378,2,FALSE)))</f>
        <v>Predominantly Urban</v>
      </c>
      <c r="U18" t="str">
        <f>IF(Y18="#","",IFERROR(VLOOKUP(S18,'class and classification'!$A$1:$C$338,3,FALSE),VLOOKUP(S18,'class and classification'!$A$340:$C$378,3,FALSE)))</f>
        <v>MD</v>
      </c>
      <c r="V18">
        <v>22581</v>
      </c>
      <c r="W18">
        <v>8195</v>
      </c>
      <c r="X18">
        <v>3923</v>
      </c>
      <c r="Y18">
        <v>11.305801319922764</v>
      </c>
      <c r="AA18" t="s">
        <v>500</v>
      </c>
      <c r="AB18" t="s">
        <v>73</v>
      </c>
      <c r="AC18" t="str">
        <f>IF(AH18="#","",IFERROR(VLOOKUP(AB18,'class and classification'!$A$1:$B$338,2,FALSE),VLOOKUP(AB18,'class and classification'!$A$340:$B$378,2,FALSE)))</f>
        <v>Predominantly Urban</v>
      </c>
      <c r="AD18" t="str">
        <f>IF(AH18="#","",IFERROR(VLOOKUP(AB18,'class and classification'!$A$1:$C$338,3,FALSE),VLOOKUP(AB18,'class and classification'!$A$340:$C$378,3,FALSE)))</f>
        <v>MD</v>
      </c>
      <c r="AE18">
        <v>23389</v>
      </c>
      <c r="AF18">
        <v>7674</v>
      </c>
      <c r="AG18">
        <v>3727</v>
      </c>
      <c r="AH18">
        <v>10.712848519689565</v>
      </c>
      <c r="AJ18" t="s">
        <v>500</v>
      </c>
      <c r="AK18" t="s">
        <v>73</v>
      </c>
      <c r="AL18" t="str">
        <f>IF(AQ18="#","",IFERROR(VLOOKUP(AK18,'class and classification'!$A$1:$B$338,2,FALSE),VLOOKUP(AK18,'class and classification'!$A$340:$B$378,2,FALSE)))</f>
        <v>Predominantly Urban</v>
      </c>
      <c r="AM18" t="str">
        <f>IF(AQ18="#","",IFERROR(VLOOKUP(AK18,'class and classification'!$A$1:$C$338,3,FALSE),VLOOKUP(AK18,'class and classification'!$A$340:$C$378,3,FALSE)))</f>
        <v>MD</v>
      </c>
      <c r="AN18">
        <v>23892</v>
      </c>
      <c r="AO18">
        <v>8474</v>
      </c>
      <c r="AP18">
        <v>2954</v>
      </c>
      <c r="AQ18">
        <v>8.363533408833522</v>
      </c>
      <c r="AS18" t="s">
        <v>500</v>
      </c>
      <c r="AT18" t="s">
        <v>73</v>
      </c>
      <c r="AU18" t="str">
        <f>IF(AZ18="#","",IFERROR(VLOOKUP(AT18,'class and classification'!$A$1:$B$338,2,FALSE),VLOOKUP(AT18,'class and classification'!$A$340:$B$378,2,FALSE)))</f>
        <v>Predominantly Urban</v>
      </c>
      <c r="AV18" t="str">
        <f>IF(AZ18="#","",IFERROR(VLOOKUP(AT18,'class and classification'!$A$1:$C$338,3,FALSE),VLOOKUP(AT18,'class and classification'!$A$340:$C$378,3,FALSE)))</f>
        <v>MD</v>
      </c>
      <c r="AW18">
        <v>22329</v>
      </c>
      <c r="AX18">
        <v>9266</v>
      </c>
      <c r="AY18">
        <v>3698</v>
      </c>
      <c r="AZ18">
        <v>10.477998469951547</v>
      </c>
      <c r="BB18" t="s">
        <v>500</v>
      </c>
      <c r="BC18" t="s">
        <v>73</v>
      </c>
      <c r="BD18" t="str">
        <f>IF(BI18="#","",IFERROR(VLOOKUP(BC18,'class and classification'!$A$1:$B$338,2,FALSE),VLOOKUP(BC18,'class and classification'!$A$340:$B$378,2,FALSE)))</f>
        <v>Predominantly Urban</v>
      </c>
      <c r="BE18" t="str">
        <f>IF(BI18="#","",IFERROR(VLOOKUP(BC18,'class and classification'!$A$1:$C$338,3,FALSE),VLOOKUP(BC18,'class and classification'!$A$340:$C$378,3,FALSE)))</f>
        <v>MD</v>
      </c>
      <c r="BF18">
        <v>21346</v>
      </c>
      <c r="BG18">
        <v>12871</v>
      </c>
      <c r="BH18">
        <v>3880</v>
      </c>
      <c r="BI18">
        <v>10.184528965535344</v>
      </c>
      <c r="BK18" t="s">
        <v>500</v>
      </c>
      <c r="BL18" t="s">
        <v>73</v>
      </c>
      <c r="BM18" t="str">
        <f>IF(BR18="#","",IFERROR(VLOOKUP(BL18,'class and classification'!$A$1:$B$338,2,FALSE),VLOOKUP(BL18,'class and classification'!$A$340:$B$378,2,FALSE)))</f>
        <v>Predominantly Urban</v>
      </c>
      <c r="BN18" t="str">
        <f>IF(BR18="#","",IFERROR(VLOOKUP(BL18,'class and classification'!$A$1:$C$338,3,FALSE),VLOOKUP(BL18,'class and classification'!$A$340:$C$378,3,FALSE)))</f>
        <v>MD</v>
      </c>
      <c r="BO18">
        <v>19352</v>
      </c>
      <c r="BP18">
        <v>11960</v>
      </c>
      <c r="BQ18">
        <v>5351</v>
      </c>
      <c r="BR18">
        <v>14.595095873223684</v>
      </c>
      <c r="BT18" t="s">
        <v>500</v>
      </c>
      <c r="BU18" t="s">
        <v>73</v>
      </c>
      <c r="BV18" t="str">
        <f>IF(CA18="#","",IFERROR(VLOOKUP(BU18,'class and classification'!$A$1:$B$338,2,FALSE),VLOOKUP(BU18,'class and classification'!$A$340:$B$378,2,FALSE)))</f>
        <v>Predominantly Urban</v>
      </c>
      <c r="BW18" t="str">
        <f>IF(CA18="#","",IFERROR(VLOOKUP(BU18,'class and classification'!$A$1:$C$338,3,FALSE),VLOOKUP(BU18,'class and classification'!$A$340:$C$378,3,FALSE)))</f>
        <v>MD</v>
      </c>
      <c r="BX18">
        <v>22706</v>
      </c>
      <c r="BY18">
        <v>9844</v>
      </c>
      <c r="BZ18">
        <v>5901</v>
      </c>
      <c r="CA18">
        <v>15.346805024576735</v>
      </c>
      <c r="CC18" t="s">
        <v>500</v>
      </c>
      <c r="CD18" t="s">
        <v>73</v>
      </c>
      <c r="CE18" t="str">
        <f>IF(CJ18="*","",IFERROR(VLOOKUP(CD18,'class and classification'!$A$1:$B$338,2,FALSE),VLOOKUP(CD18,'class and classification'!$A$340:$B$378,2,FALSE)))</f>
        <v>Predominantly Urban</v>
      </c>
      <c r="CF18" t="str">
        <f>IF(CJ18="*","",IFERROR(VLOOKUP(CD18,'class and classification'!$A$1:$C$338,3,FALSE),VLOOKUP(CD18,'class and classification'!$A$340:$C$378,3,FALSE)))</f>
        <v>MD</v>
      </c>
      <c r="CG18">
        <v>17975</v>
      </c>
      <c r="CH18">
        <v>11427</v>
      </c>
      <c r="CI18">
        <v>6497</v>
      </c>
      <c r="CJ18">
        <v>18.097997158695229</v>
      </c>
      <c r="CL18" t="s">
        <v>500</v>
      </c>
      <c r="CM18" t="s">
        <v>73</v>
      </c>
      <c r="CN18" t="str">
        <f>IF(CS18="*","",IFERROR(VLOOKUP(CM18,'class and classification'!$A$1:$B$338,2,FALSE),VLOOKUP(CM18,'class and classification'!$A$340:$B$378,2,FALSE)))</f>
        <v>Predominantly Urban</v>
      </c>
      <c r="CO18" t="str">
        <f>IF(CS18="*","",IFERROR(VLOOKUP(CM18,'class and classification'!$A$1:$C$338,3,FALSE),VLOOKUP(CM18,'class and classification'!$A$340:$C$378,3,FALSE)))</f>
        <v>MD</v>
      </c>
      <c r="CP18">
        <v>19513.740000000002</v>
      </c>
      <c r="CQ18">
        <v>9371.19</v>
      </c>
      <c r="CR18">
        <v>6078.25</v>
      </c>
      <c r="CS18">
        <v>17.384717294021883</v>
      </c>
      <c r="CU18" t="s">
        <v>500</v>
      </c>
      <c r="CV18" t="s">
        <v>73</v>
      </c>
      <c r="CW18" t="str">
        <f>IF(DB18="*","",IFERROR(VLOOKUP(CV18,'class and classification'!$A$1:$B$338,2,FALSE),VLOOKUP(CV18,'class and classification'!$A$340:$B$378,2,FALSE)))</f>
        <v>Predominantly Urban</v>
      </c>
      <c r="CX18" t="str">
        <f>IF(DB18="*","",IFERROR(VLOOKUP(CV18,'class and classification'!$A$1:$C$338,3,FALSE),VLOOKUP(CV18,'class and classification'!$A$340:$C$378,3,FALSE)))</f>
        <v>MD</v>
      </c>
      <c r="CY18">
        <v>18138.599999999999</v>
      </c>
      <c r="CZ18">
        <v>12001.29</v>
      </c>
      <c r="DA18">
        <v>5826.68</v>
      </c>
      <c r="DB18">
        <v>16.200265969204182</v>
      </c>
      <c r="DD18" t="s">
        <v>500</v>
      </c>
      <c r="DE18" t="s">
        <v>73</v>
      </c>
      <c r="DF18" t="str">
        <f>IF(DK18="*","",IFERROR(VLOOKUP(DE18,'class and classification'!$A$1:$B$338,2,FALSE),VLOOKUP(DE18,'class and classification'!$A$340:$B$378,2,FALSE)))</f>
        <v>Predominantly Urban</v>
      </c>
      <c r="DG18" t="str">
        <f>IF(DK18="*","",IFERROR(VLOOKUP(DE18,'class and classification'!$A$1:$C$338,3,FALSE),VLOOKUP(DE18,'class and classification'!$A$340:$C$378,3,FALSE)))</f>
        <v>MD</v>
      </c>
      <c r="DH18">
        <v>18768.12</v>
      </c>
      <c r="DI18">
        <v>7515.17</v>
      </c>
      <c r="DJ18">
        <v>7041.41</v>
      </c>
      <c r="DK18">
        <v>21.129702592971579</v>
      </c>
      <c r="DM18" t="s">
        <v>500</v>
      </c>
      <c r="DN18" t="s">
        <v>73</v>
      </c>
      <c r="DO18" t="str">
        <f>IF(DT18="*","",IFERROR(VLOOKUP(DN18,'class and classification'!$A$1:$B$338,2,FALSE),VLOOKUP(DN18,'class and classification'!$A$340:$B$378,2,FALSE)))</f>
        <v>Predominantly Urban</v>
      </c>
      <c r="DP18" t="str">
        <f>IF(DT18="*","",IFERROR(VLOOKUP(DN18,'class and classification'!$A$1:$C$338,3,FALSE),VLOOKUP(DN18,'class and classification'!$A$340:$C$378,3,FALSE)))</f>
        <v>MD</v>
      </c>
      <c r="DQ18">
        <v>15568.58</v>
      </c>
      <c r="DR18">
        <v>8262.5400000000009</v>
      </c>
      <c r="DS18">
        <v>5241.2</v>
      </c>
      <c r="DT18">
        <v>18.028144984645188</v>
      </c>
      <c r="DV18" t="s">
        <v>500</v>
      </c>
      <c r="DW18" t="s">
        <v>73</v>
      </c>
      <c r="DX18" t="str">
        <f>IF(EC18="*","",IFERROR(VLOOKUP(DW18,'class and classification'!$A$1:$B$338,2,FALSE),VLOOKUP(DW18,'class and classification'!$A$340:$B$378,2,FALSE)))</f>
        <v>Predominantly Urban</v>
      </c>
      <c r="DY18" t="str">
        <f>IF(EC18="*","",IFERROR(VLOOKUP(DW18,'class and classification'!$A$1:$C$338,3,FALSE),VLOOKUP(DW18,'class and classification'!$A$340:$C$378,3,FALSE)))</f>
        <v>MD</v>
      </c>
      <c r="DZ18">
        <v>20111.57</v>
      </c>
      <c r="EA18">
        <v>7785.16</v>
      </c>
      <c r="EB18">
        <v>4267.12</v>
      </c>
      <c r="EC18">
        <v>13.266819737065058</v>
      </c>
    </row>
    <row r="19" spans="1:133" x14ac:dyDescent="0.3">
      <c r="A19" t="s">
        <v>500</v>
      </c>
      <c r="B19" t="s">
        <v>73</v>
      </c>
      <c r="C19" t="str">
        <f>IF(H19="n/a","",IFERROR(VLOOKUP(B19,'class and classification'!$A$1:$B$338,2,FALSE),VLOOKUP(B19,'class and classification'!$A$340:$B$378,2,FALSE)))</f>
        <v>Predominantly Urban</v>
      </c>
      <c r="D19" t="str">
        <f>IF(H19="n/a","",IFERROR(VLOOKUP(B19,'class and classification'!$A$1:$C$338,3,FALSE),VLOOKUP(B19,'class and classification'!$A$340:$C$378,3,FALSE)))</f>
        <v>MD</v>
      </c>
      <c r="E19">
        <v>24281</v>
      </c>
      <c r="F19">
        <v>7536</v>
      </c>
      <c r="G19">
        <v>911</v>
      </c>
      <c r="H19">
        <v>2.7835492544610121</v>
      </c>
      <c r="I19" t="s">
        <v>501</v>
      </c>
      <c r="J19" t="s">
        <v>74</v>
      </c>
      <c r="K19" t="str">
        <f>IF(P19="#","",IFERROR(VLOOKUP(J19,'class and classification'!$A$1:$B$338,2,FALSE),VLOOKUP(J19,'class and classification'!$A$340:$B$378,2,FALSE)))</f>
        <v>Predominantly Urban</v>
      </c>
      <c r="L19" t="str">
        <f>IF(P19="#","",IFERROR(VLOOKUP(J19,'class and classification'!$A$1:$C$338,3,FALSE),VLOOKUP(J19,'class and classification'!$A$340:$C$378,3,FALSE)))</f>
        <v>MD</v>
      </c>
      <c r="M19">
        <v>14333</v>
      </c>
      <c r="N19">
        <v>7743</v>
      </c>
      <c r="O19">
        <v>7825</v>
      </c>
      <c r="P19">
        <v>26.169693321293604</v>
      </c>
      <c r="S19" t="s">
        <v>74</v>
      </c>
      <c r="T19" t="str">
        <f>IF(Y19="#","",IFERROR(VLOOKUP(S19,'class and classification'!$A$1:$B$338,2,FALSE),VLOOKUP(S19,'class and classification'!$A$340:$B$378,2,FALSE)))</f>
        <v>Predominantly Urban</v>
      </c>
      <c r="U19" t="str">
        <f>IF(Y19="#","",IFERROR(VLOOKUP(S19,'class and classification'!$A$1:$C$338,3,FALSE),VLOOKUP(S19,'class and classification'!$A$340:$C$378,3,FALSE)))</f>
        <v>MD</v>
      </c>
      <c r="V19">
        <v>13615</v>
      </c>
      <c r="W19">
        <v>8594</v>
      </c>
      <c r="X19">
        <v>6200</v>
      </c>
      <c r="Y19">
        <v>21.82406983702348</v>
      </c>
      <c r="AA19" t="s">
        <v>501</v>
      </c>
      <c r="AB19" t="s">
        <v>74</v>
      </c>
      <c r="AC19" t="str">
        <f>IF(AH19="#","",IFERROR(VLOOKUP(AB19,'class and classification'!$A$1:$B$338,2,FALSE),VLOOKUP(AB19,'class and classification'!$A$340:$B$378,2,FALSE)))</f>
        <v>Predominantly Urban</v>
      </c>
      <c r="AD19" t="str">
        <f>IF(AH19="#","",IFERROR(VLOOKUP(AB19,'class and classification'!$A$1:$C$338,3,FALSE),VLOOKUP(AB19,'class and classification'!$A$340:$C$378,3,FALSE)))</f>
        <v>MD</v>
      </c>
      <c r="AE19">
        <v>15236</v>
      </c>
      <c r="AF19">
        <v>6942</v>
      </c>
      <c r="AG19">
        <v>5619</v>
      </c>
      <c r="AH19">
        <v>20.214411627154007</v>
      </c>
      <c r="AJ19" t="s">
        <v>501</v>
      </c>
      <c r="AK19" t="s">
        <v>74</v>
      </c>
      <c r="AL19" t="str">
        <f>IF(AQ19="#","",IFERROR(VLOOKUP(AK19,'class and classification'!$A$1:$B$338,2,FALSE),VLOOKUP(AK19,'class and classification'!$A$340:$B$378,2,FALSE)))</f>
        <v>Predominantly Urban</v>
      </c>
      <c r="AM19" t="str">
        <f>IF(AQ19="#","",IFERROR(VLOOKUP(AK19,'class and classification'!$A$1:$C$338,3,FALSE),VLOOKUP(AK19,'class and classification'!$A$340:$C$378,3,FALSE)))</f>
        <v>MD</v>
      </c>
      <c r="AN19">
        <v>14287</v>
      </c>
      <c r="AO19">
        <v>6752</v>
      </c>
      <c r="AP19">
        <v>4681</v>
      </c>
      <c r="AQ19">
        <v>18.199844479004664</v>
      </c>
      <c r="AS19" t="s">
        <v>501</v>
      </c>
      <c r="AT19" t="s">
        <v>74</v>
      </c>
      <c r="AU19" t="str">
        <f>IF(AZ19="#","",IFERROR(VLOOKUP(AT19,'class and classification'!$A$1:$B$338,2,FALSE),VLOOKUP(AT19,'class and classification'!$A$340:$B$378,2,FALSE)))</f>
        <v>Predominantly Urban</v>
      </c>
      <c r="AV19" t="str">
        <f>IF(AZ19="#","",IFERROR(VLOOKUP(AT19,'class and classification'!$A$1:$C$338,3,FALSE),VLOOKUP(AT19,'class and classification'!$A$340:$C$378,3,FALSE)))</f>
        <v>MD</v>
      </c>
      <c r="AW19">
        <v>12872</v>
      </c>
      <c r="AX19">
        <v>7214</v>
      </c>
      <c r="AY19">
        <v>4535</v>
      </c>
      <c r="AZ19">
        <v>18.419235611876044</v>
      </c>
      <c r="BB19" t="s">
        <v>501</v>
      </c>
      <c r="BC19" t="s">
        <v>74</v>
      </c>
      <c r="BD19" t="str">
        <f>IF(BI19="#","",IFERROR(VLOOKUP(BC19,'class and classification'!$A$1:$B$338,2,FALSE),VLOOKUP(BC19,'class and classification'!$A$340:$B$378,2,FALSE)))</f>
        <v>Predominantly Urban</v>
      </c>
      <c r="BE19" t="str">
        <f>IF(BI19="#","",IFERROR(VLOOKUP(BC19,'class and classification'!$A$1:$C$338,3,FALSE),VLOOKUP(BC19,'class and classification'!$A$340:$C$378,3,FALSE)))</f>
        <v>MD</v>
      </c>
      <c r="BF19">
        <v>13357</v>
      </c>
      <c r="BG19">
        <v>7375</v>
      </c>
      <c r="BH19">
        <v>3999</v>
      </c>
      <c r="BI19">
        <v>16.169989082528001</v>
      </c>
      <c r="BK19" t="s">
        <v>501</v>
      </c>
      <c r="BL19" t="s">
        <v>74</v>
      </c>
      <c r="BM19" t="str">
        <f>IF(BR19="#","",IFERROR(VLOOKUP(BL19,'class and classification'!$A$1:$B$338,2,FALSE),VLOOKUP(BL19,'class and classification'!$A$340:$B$378,2,FALSE)))</f>
        <v>Predominantly Urban</v>
      </c>
      <c r="BN19" t="str">
        <f>IF(BR19="#","",IFERROR(VLOOKUP(BL19,'class and classification'!$A$1:$C$338,3,FALSE),VLOOKUP(BL19,'class and classification'!$A$340:$C$378,3,FALSE)))</f>
        <v>MD</v>
      </c>
      <c r="BO19">
        <v>14747</v>
      </c>
      <c r="BP19">
        <v>6712</v>
      </c>
      <c r="BQ19">
        <v>4367</v>
      </c>
      <c r="BR19">
        <v>16.909316192983816</v>
      </c>
      <c r="BT19" t="s">
        <v>501</v>
      </c>
      <c r="BU19" t="s">
        <v>74</v>
      </c>
      <c r="BV19" t="str">
        <f>IF(CA19="#","",IFERROR(VLOOKUP(BU19,'class and classification'!$A$1:$B$338,2,FALSE),VLOOKUP(BU19,'class and classification'!$A$340:$B$378,2,FALSE)))</f>
        <v>Predominantly Urban</v>
      </c>
      <c r="BW19" t="str">
        <f>IF(CA19="#","",IFERROR(VLOOKUP(BU19,'class and classification'!$A$1:$C$338,3,FALSE),VLOOKUP(BU19,'class and classification'!$A$340:$C$378,3,FALSE)))</f>
        <v>MD</v>
      </c>
      <c r="BX19">
        <v>13248</v>
      </c>
      <c r="BY19">
        <v>8242</v>
      </c>
      <c r="BZ19">
        <v>4299</v>
      </c>
      <c r="CA19">
        <v>16.669898018535033</v>
      </c>
      <c r="CC19" t="s">
        <v>501</v>
      </c>
      <c r="CD19" t="s">
        <v>74</v>
      </c>
      <c r="CE19" t="str">
        <f>IF(CJ19="*","",IFERROR(VLOOKUP(CD19,'class and classification'!$A$1:$B$338,2,FALSE),VLOOKUP(CD19,'class and classification'!$A$340:$B$378,2,FALSE)))</f>
        <v>Predominantly Urban</v>
      </c>
      <c r="CF19" t="str">
        <f>IF(CJ19="*","",IFERROR(VLOOKUP(CD19,'class and classification'!$A$1:$C$338,3,FALSE),VLOOKUP(CD19,'class and classification'!$A$340:$C$378,3,FALSE)))</f>
        <v>MD</v>
      </c>
      <c r="CG19">
        <v>13376</v>
      </c>
      <c r="CH19">
        <v>8351</v>
      </c>
      <c r="CI19">
        <v>5489</v>
      </c>
      <c r="CJ19">
        <v>20.168283362727806</v>
      </c>
      <c r="CL19" t="s">
        <v>501</v>
      </c>
      <c r="CM19" t="s">
        <v>74</v>
      </c>
      <c r="CN19" t="str">
        <f>IF(CS19="*","",IFERROR(VLOOKUP(CM19,'class and classification'!$A$1:$B$338,2,FALSE),VLOOKUP(CM19,'class and classification'!$A$340:$B$378,2,FALSE)))</f>
        <v>Predominantly Urban</v>
      </c>
      <c r="CO19" t="str">
        <f>IF(CS19="*","",IFERROR(VLOOKUP(CM19,'class and classification'!$A$1:$C$338,3,FALSE),VLOOKUP(CM19,'class and classification'!$A$340:$C$378,3,FALSE)))</f>
        <v>MD</v>
      </c>
      <c r="CP19">
        <v>11934.95</v>
      </c>
      <c r="CQ19">
        <v>9198.61</v>
      </c>
      <c r="CR19">
        <v>4341.88</v>
      </c>
      <c r="CS19">
        <v>17.043395521333487</v>
      </c>
      <c r="CU19" t="s">
        <v>501</v>
      </c>
      <c r="CV19" t="s">
        <v>74</v>
      </c>
      <c r="CW19" t="str">
        <f>IF(DB19="*","",IFERROR(VLOOKUP(CV19,'class and classification'!$A$1:$B$338,2,FALSE),VLOOKUP(CV19,'class and classification'!$A$340:$B$378,2,FALSE)))</f>
        <v>Predominantly Urban</v>
      </c>
      <c r="CX19" t="str">
        <f>IF(DB19="*","",IFERROR(VLOOKUP(CV19,'class and classification'!$A$1:$C$338,3,FALSE),VLOOKUP(CV19,'class and classification'!$A$340:$C$378,3,FALSE)))</f>
        <v>MD</v>
      </c>
      <c r="CY19">
        <v>11635.28</v>
      </c>
      <c r="CZ19">
        <v>8107.32</v>
      </c>
      <c r="DA19">
        <v>6106.95</v>
      </c>
      <c r="DB19">
        <v>23.624976063413097</v>
      </c>
      <c r="DD19" t="s">
        <v>501</v>
      </c>
      <c r="DE19" t="s">
        <v>74</v>
      </c>
      <c r="DF19" t="str">
        <f>IF(DK19="*","",IFERROR(VLOOKUP(DE19,'class and classification'!$A$1:$B$338,2,FALSE),VLOOKUP(DE19,'class and classification'!$A$340:$B$378,2,FALSE)))</f>
        <v>Predominantly Urban</v>
      </c>
      <c r="DG19" t="str">
        <f>IF(DK19="*","",IFERROR(VLOOKUP(DE19,'class and classification'!$A$1:$C$338,3,FALSE),VLOOKUP(DE19,'class and classification'!$A$340:$C$378,3,FALSE)))</f>
        <v>MD</v>
      </c>
      <c r="DH19">
        <v>13461.65</v>
      </c>
      <c r="DI19">
        <v>6627.1</v>
      </c>
      <c r="DJ19">
        <v>5705.25</v>
      </c>
      <c r="DK19">
        <v>22.118515933938124</v>
      </c>
      <c r="DM19" t="s">
        <v>501</v>
      </c>
      <c r="DN19" t="s">
        <v>74</v>
      </c>
      <c r="DO19" t="str">
        <f>IF(DT19="*","",IFERROR(VLOOKUP(DN19,'class and classification'!$A$1:$B$338,2,FALSE),VLOOKUP(DN19,'class and classification'!$A$340:$B$378,2,FALSE)))</f>
        <v>Predominantly Urban</v>
      </c>
      <c r="DP19" t="str">
        <f>IF(DT19="*","",IFERROR(VLOOKUP(DN19,'class and classification'!$A$1:$C$338,3,FALSE),VLOOKUP(DN19,'class and classification'!$A$340:$C$378,3,FALSE)))</f>
        <v>MD</v>
      </c>
      <c r="DQ19">
        <v>12836.91</v>
      </c>
      <c r="DR19">
        <v>6318.64</v>
      </c>
      <c r="DS19">
        <v>6439.07</v>
      </c>
      <c r="DT19">
        <v>25.157904278320991</v>
      </c>
      <c r="DV19" t="s">
        <v>501</v>
      </c>
      <c r="DW19" t="s">
        <v>74</v>
      </c>
      <c r="DX19" t="str">
        <f>IF(EC19="*","",IFERROR(VLOOKUP(DW19,'class and classification'!$A$1:$B$338,2,FALSE),VLOOKUP(DW19,'class and classification'!$A$340:$B$378,2,FALSE)))</f>
        <v>Predominantly Urban</v>
      </c>
      <c r="DY19" t="str">
        <f>IF(EC19="*","",IFERROR(VLOOKUP(DW19,'class and classification'!$A$1:$C$338,3,FALSE),VLOOKUP(DW19,'class and classification'!$A$340:$C$378,3,FALSE)))</f>
        <v>MD</v>
      </c>
      <c r="DZ19">
        <v>11839.12</v>
      </c>
      <c r="EA19">
        <v>8847.2199999999993</v>
      </c>
      <c r="EB19">
        <v>7013.08</v>
      </c>
      <c r="EC19">
        <v>25.318508474184657</v>
      </c>
    </row>
    <row r="20" spans="1:133" x14ac:dyDescent="0.3">
      <c r="A20" t="s">
        <v>501</v>
      </c>
      <c r="B20" t="s">
        <v>74</v>
      </c>
      <c r="C20" t="str">
        <f>IF(H20="n/a","",IFERROR(VLOOKUP(B20,'class and classification'!$A$1:$B$338,2,FALSE),VLOOKUP(B20,'class and classification'!$A$340:$B$378,2,FALSE)))</f>
        <v>Predominantly Urban</v>
      </c>
      <c r="D20" t="str">
        <f>IF(H20="n/a","",IFERROR(VLOOKUP(B20,'class and classification'!$A$1:$C$338,3,FALSE),VLOOKUP(B20,'class and classification'!$A$340:$C$378,3,FALSE)))</f>
        <v>MD</v>
      </c>
      <c r="E20">
        <v>14312</v>
      </c>
      <c r="F20">
        <v>7169</v>
      </c>
      <c r="G20">
        <v>9115</v>
      </c>
      <c r="H20">
        <v>29.791476009935941</v>
      </c>
      <c r="I20" t="s">
        <v>502</v>
      </c>
      <c r="J20" t="s">
        <v>75</v>
      </c>
      <c r="K20" t="str">
        <f>IF(P20="#","",IFERROR(VLOOKUP(J20,'class and classification'!$A$1:$B$338,2,FALSE),VLOOKUP(J20,'class and classification'!$A$340:$B$378,2,FALSE)))</f>
        <v>Predominantly Urban</v>
      </c>
      <c r="L20" t="str">
        <f>IF(P20="#","",IFERROR(VLOOKUP(J20,'class and classification'!$A$1:$C$338,3,FALSE),VLOOKUP(J20,'class and classification'!$A$340:$C$378,3,FALSE)))</f>
        <v>MD</v>
      </c>
      <c r="M20">
        <v>26394</v>
      </c>
      <c r="N20">
        <v>11737</v>
      </c>
      <c r="O20">
        <v>8875</v>
      </c>
      <c r="P20">
        <v>18.880568438071734</v>
      </c>
      <c r="S20" t="s">
        <v>75</v>
      </c>
      <c r="T20" t="str">
        <f>IF(Y20="#","",IFERROR(VLOOKUP(S20,'class and classification'!$A$1:$B$338,2,FALSE),VLOOKUP(S20,'class and classification'!$A$340:$B$378,2,FALSE)))</f>
        <v>Predominantly Urban</v>
      </c>
      <c r="U20" t="str">
        <f>IF(Y20="#","",IFERROR(VLOOKUP(S20,'class and classification'!$A$1:$C$338,3,FALSE),VLOOKUP(S20,'class and classification'!$A$340:$C$378,3,FALSE)))</f>
        <v>MD</v>
      </c>
      <c r="V20">
        <v>25989</v>
      </c>
      <c r="W20">
        <v>14844</v>
      </c>
      <c r="X20">
        <v>9176</v>
      </c>
      <c r="Y20">
        <v>18.348697234497791</v>
      </c>
      <c r="AA20" t="s">
        <v>502</v>
      </c>
      <c r="AB20" t="s">
        <v>75</v>
      </c>
      <c r="AC20" t="str">
        <f>IF(AH20="#","",IFERROR(VLOOKUP(AB20,'class and classification'!$A$1:$B$338,2,FALSE),VLOOKUP(AB20,'class and classification'!$A$340:$B$378,2,FALSE)))</f>
        <v>Predominantly Urban</v>
      </c>
      <c r="AD20" t="str">
        <f>IF(AH20="#","",IFERROR(VLOOKUP(AB20,'class and classification'!$A$1:$C$338,3,FALSE),VLOOKUP(AB20,'class and classification'!$A$340:$C$378,3,FALSE)))</f>
        <v>MD</v>
      </c>
      <c r="AE20">
        <v>28856</v>
      </c>
      <c r="AF20">
        <v>11593</v>
      </c>
      <c r="AG20">
        <v>7041</v>
      </c>
      <c r="AH20">
        <v>14.826279216677197</v>
      </c>
      <c r="AJ20" t="s">
        <v>502</v>
      </c>
      <c r="AK20" t="s">
        <v>75</v>
      </c>
      <c r="AL20" t="str">
        <f>IF(AQ20="#","",IFERROR(VLOOKUP(AK20,'class and classification'!$A$1:$B$338,2,FALSE),VLOOKUP(AK20,'class and classification'!$A$340:$B$378,2,FALSE)))</f>
        <v>Predominantly Urban</v>
      </c>
      <c r="AM20" t="str">
        <f>IF(AQ20="#","",IFERROR(VLOOKUP(AK20,'class and classification'!$A$1:$C$338,3,FALSE),VLOOKUP(AK20,'class and classification'!$A$340:$C$378,3,FALSE)))</f>
        <v>MD</v>
      </c>
      <c r="AN20">
        <v>23943</v>
      </c>
      <c r="AO20">
        <v>12800</v>
      </c>
      <c r="AP20">
        <v>7496</v>
      </c>
      <c r="AQ20">
        <v>16.944325142973394</v>
      </c>
      <c r="AS20" t="s">
        <v>502</v>
      </c>
      <c r="AT20" t="s">
        <v>75</v>
      </c>
      <c r="AU20" t="str">
        <f>IF(AZ20="#","",IFERROR(VLOOKUP(AT20,'class and classification'!$A$1:$B$338,2,FALSE),VLOOKUP(AT20,'class and classification'!$A$340:$B$378,2,FALSE)))</f>
        <v>Predominantly Urban</v>
      </c>
      <c r="AV20" t="str">
        <f>IF(AZ20="#","",IFERROR(VLOOKUP(AT20,'class and classification'!$A$1:$C$338,3,FALSE),VLOOKUP(AT20,'class and classification'!$A$340:$C$378,3,FALSE)))</f>
        <v>MD</v>
      </c>
      <c r="AW20">
        <v>24678</v>
      </c>
      <c r="AX20">
        <v>11344</v>
      </c>
      <c r="AY20">
        <v>10219</v>
      </c>
      <c r="AZ20">
        <v>22.09943556583984</v>
      </c>
      <c r="BB20" t="s">
        <v>502</v>
      </c>
      <c r="BC20" t="s">
        <v>75</v>
      </c>
      <c r="BD20" t="str">
        <f>IF(BI20="#","",IFERROR(VLOOKUP(BC20,'class and classification'!$A$1:$B$338,2,FALSE),VLOOKUP(BC20,'class and classification'!$A$340:$B$378,2,FALSE)))</f>
        <v>Predominantly Urban</v>
      </c>
      <c r="BE20" t="str">
        <f>IF(BI20="#","",IFERROR(VLOOKUP(BC20,'class and classification'!$A$1:$C$338,3,FALSE),VLOOKUP(BC20,'class and classification'!$A$340:$C$378,3,FALSE)))</f>
        <v>MD</v>
      </c>
      <c r="BF20">
        <v>23204</v>
      </c>
      <c r="BG20">
        <v>14839</v>
      </c>
      <c r="BH20">
        <v>11445</v>
      </c>
      <c r="BI20">
        <v>23.126818622696412</v>
      </c>
      <c r="BK20" t="s">
        <v>502</v>
      </c>
      <c r="BL20" t="s">
        <v>75</v>
      </c>
      <c r="BM20" t="str">
        <f>IF(BR20="#","",IFERROR(VLOOKUP(BL20,'class and classification'!$A$1:$B$338,2,FALSE),VLOOKUP(BL20,'class and classification'!$A$340:$B$378,2,FALSE)))</f>
        <v>Predominantly Urban</v>
      </c>
      <c r="BN20" t="str">
        <f>IF(BR20="#","",IFERROR(VLOOKUP(BL20,'class and classification'!$A$1:$C$338,3,FALSE),VLOOKUP(BL20,'class and classification'!$A$340:$C$378,3,FALSE)))</f>
        <v>MD</v>
      </c>
      <c r="BO20">
        <v>20351</v>
      </c>
      <c r="BP20">
        <v>18331</v>
      </c>
      <c r="BQ20">
        <v>9492</v>
      </c>
      <c r="BR20">
        <v>19.703574542284219</v>
      </c>
      <c r="BT20" t="s">
        <v>502</v>
      </c>
      <c r="BU20" t="s">
        <v>75</v>
      </c>
      <c r="BV20" t="str">
        <f>IF(CA20="#","",IFERROR(VLOOKUP(BU20,'class and classification'!$A$1:$B$338,2,FALSE),VLOOKUP(BU20,'class and classification'!$A$340:$B$378,2,FALSE)))</f>
        <v>Predominantly Urban</v>
      </c>
      <c r="BW20" t="str">
        <f>IF(CA20="#","",IFERROR(VLOOKUP(BU20,'class and classification'!$A$1:$C$338,3,FALSE),VLOOKUP(BU20,'class and classification'!$A$340:$C$378,3,FALSE)))</f>
        <v>MD</v>
      </c>
      <c r="BX20">
        <v>21416</v>
      </c>
      <c r="BY20">
        <v>16205</v>
      </c>
      <c r="BZ20">
        <v>7694</v>
      </c>
      <c r="CA20">
        <v>16.978925300673069</v>
      </c>
      <c r="CC20" t="s">
        <v>502</v>
      </c>
      <c r="CD20" t="s">
        <v>75</v>
      </c>
      <c r="CE20" t="str">
        <f>IF(CJ20="*","",IFERROR(VLOOKUP(CD20,'class and classification'!$A$1:$B$338,2,FALSE),VLOOKUP(CD20,'class and classification'!$A$340:$B$378,2,FALSE)))</f>
        <v>Predominantly Urban</v>
      </c>
      <c r="CF20" t="str">
        <f>IF(CJ20="*","",IFERROR(VLOOKUP(CD20,'class and classification'!$A$1:$C$338,3,FALSE),VLOOKUP(CD20,'class and classification'!$A$340:$C$378,3,FALSE)))</f>
        <v>MD</v>
      </c>
      <c r="CG20">
        <v>20901</v>
      </c>
      <c r="CH20">
        <v>16291</v>
      </c>
      <c r="CI20">
        <v>9790</v>
      </c>
      <c r="CJ20">
        <v>20.837767655697927</v>
      </c>
      <c r="CL20" t="s">
        <v>502</v>
      </c>
      <c r="CM20" t="s">
        <v>75</v>
      </c>
      <c r="CN20" t="str">
        <f>IF(CS20="*","",IFERROR(VLOOKUP(CM20,'class and classification'!$A$1:$B$338,2,FALSE),VLOOKUP(CM20,'class and classification'!$A$340:$B$378,2,FALSE)))</f>
        <v>Predominantly Urban</v>
      </c>
      <c r="CO20" t="str">
        <f>IF(CS20="*","",IFERROR(VLOOKUP(CM20,'class and classification'!$A$1:$C$338,3,FALSE),VLOOKUP(CM20,'class and classification'!$A$340:$C$378,3,FALSE)))</f>
        <v>MD</v>
      </c>
      <c r="CP20">
        <v>25787.88</v>
      </c>
      <c r="CQ20">
        <v>12292.03</v>
      </c>
      <c r="CR20">
        <v>10756.68</v>
      </c>
      <c r="CS20">
        <v>22.025862166052132</v>
      </c>
      <c r="CU20" t="s">
        <v>502</v>
      </c>
      <c r="CV20" t="s">
        <v>75</v>
      </c>
      <c r="CW20" t="str">
        <f>IF(DB20="*","",IFERROR(VLOOKUP(CV20,'class and classification'!$A$1:$B$338,2,FALSE),VLOOKUP(CV20,'class and classification'!$A$340:$B$378,2,FALSE)))</f>
        <v>Predominantly Urban</v>
      </c>
      <c r="CX20" t="str">
        <f>IF(DB20="*","",IFERROR(VLOOKUP(CV20,'class and classification'!$A$1:$C$338,3,FALSE),VLOOKUP(CV20,'class and classification'!$A$340:$C$378,3,FALSE)))</f>
        <v>MD</v>
      </c>
      <c r="CY20">
        <v>25899.57</v>
      </c>
      <c r="CZ20">
        <v>12195.53</v>
      </c>
      <c r="DA20">
        <v>14048.05</v>
      </c>
      <c r="DB20">
        <v>26.941314439192876</v>
      </c>
      <c r="DD20" t="s">
        <v>502</v>
      </c>
      <c r="DE20" t="s">
        <v>75</v>
      </c>
      <c r="DF20" t="str">
        <f>IF(DK20="*","",IFERROR(VLOOKUP(DE20,'class and classification'!$A$1:$B$338,2,FALSE),VLOOKUP(DE20,'class and classification'!$A$340:$B$378,2,FALSE)))</f>
        <v>Predominantly Urban</v>
      </c>
      <c r="DG20" t="str">
        <f>IF(DK20="*","",IFERROR(VLOOKUP(DE20,'class and classification'!$A$1:$C$338,3,FALSE),VLOOKUP(DE20,'class and classification'!$A$340:$C$378,3,FALSE)))</f>
        <v>MD</v>
      </c>
      <c r="DH20">
        <v>25535.49</v>
      </c>
      <c r="DI20">
        <v>12342.42</v>
      </c>
      <c r="DJ20">
        <v>10653.34</v>
      </c>
      <c r="DK20">
        <v>21.951505473277528</v>
      </c>
      <c r="DM20" t="s">
        <v>502</v>
      </c>
      <c r="DN20" t="s">
        <v>75</v>
      </c>
      <c r="DO20" t="str">
        <f>IF(DT20="*","",IFERROR(VLOOKUP(DN20,'class and classification'!$A$1:$B$338,2,FALSE),VLOOKUP(DN20,'class and classification'!$A$340:$B$378,2,FALSE)))</f>
        <v>Predominantly Urban</v>
      </c>
      <c r="DP20" t="str">
        <f>IF(DT20="*","",IFERROR(VLOOKUP(DN20,'class and classification'!$A$1:$C$338,3,FALSE),VLOOKUP(DN20,'class and classification'!$A$340:$C$378,3,FALSE)))</f>
        <v>MD</v>
      </c>
      <c r="DQ20">
        <v>21319.29</v>
      </c>
      <c r="DR20">
        <v>11972.85</v>
      </c>
      <c r="DS20">
        <v>9235.4599999999991</v>
      </c>
      <c r="DT20">
        <v>21.716391237690345</v>
      </c>
      <c r="DV20" t="s">
        <v>502</v>
      </c>
      <c r="DW20" t="s">
        <v>75</v>
      </c>
      <c r="DX20" t="str">
        <f>IF(EC20="*","",IFERROR(VLOOKUP(DW20,'class and classification'!$A$1:$B$338,2,FALSE),VLOOKUP(DW20,'class and classification'!$A$340:$B$378,2,FALSE)))</f>
        <v>Predominantly Urban</v>
      </c>
      <c r="DY20" t="str">
        <f>IF(EC20="*","",IFERROR(VLOOKUP(DW20,'class and classification'!$A$1:$C$338,3,FALSE),VLOOKUP(DW20,'class and classification'!$A$340:$C$378,3,FALSE)))</f>
        <v>MD</v>
      </c>
      <c r="DZ20">
        <v>24325.97</v>
      </c>
      <c r="EA20">
        <v>15172.29</v>
      </c>
      <c r="EB20">
        <v>9531.08</v>
      </c>
      <c r="EC20">
        <v>19.439543750741901</v>
      </c>
    </row>
    <row r="21" spans="1:133" x14ac:dyDescent="0.3">
      <c r="A21" t="s">
        <v>502</v>
      </c>
      <c r="B21" t="s">
        <v>75</v>
      </c>
      <c r="C21" t="str">
        <f>IF(H21="n/a","",IFERROR(VLOOKUP(B21,'class and classification'!$A$1:$B$338,2,FALSE),VLOOKUP(B21,'class and classification'!$A$340:$B$378,2,FALSE)))</f>
        <v>Predominantly Urban</v>
      </c>
      <c r="D21" t="str">
        <f>IF(H21="n/a","",IFERROR(VLOOKUP(B21,'class and classification'!$A$1:$C$338,3,FALSE),VLOOKUP(B21,'class and classification'!$A$340:$C$378,3,FALSE)))</f>
        <v>MD</v>
      </c>
      <c r="E21">
        <v>29689</v>
      </c>
      <c r="F21">
        <v>14088</v>
      </c>
      <c r="G21">
        <v>10573</v>
      </c>
      <c r="H21">
        <v>19.453541858325668</v>
      </c>
      <c r="I21" t="s">
        <v>503</v>
      </c>
      <c r="J21" t="s">
        <v>504</v>
      </c>
      <c r="K21" t="e">
        <f>IF(P21="#","",IFERROR(VLOOKUP(J21,'class and classification'!$A$1:$B$338,2,FALSE),VLOOKUP(J21,'class and classification'!$A$340:$B$378,2,FALSE)))</f>
        <v>#N/A</v>
      </c>
      <c r="L21" t="e">
        <f>IF(P21="#","",IFERROR(VLOOKUP(J21,'class and classification'!$A$1:$C$338,3,FALSE),VLOOKUP(J21,'class and classification'!$A$340:$C$378,3,FALSE)))</f>
        <v>#N/A</v>
      </c>
      <c r="M21">
        <v>871896</v>
      </c>
      <c r="N21">
        <v>397699</v>
      </c>
      <c r="O21">
        <v>165608</v>
      </c>
      <c r="P21">
        <v>11.538994832089955</v>
      </c>
      <c r="S21" t="s">
        <v>504</v>
      </c>
      <c r="T21" t="e">
        <f>IF(Y21="#","",IFERROR(VLOOKUP(S21,'class and classification'!$A$1:$B$338,2,FALSE),VLOOKUP(S21,'class and classification'!$A$340:$B$378,2,FALSE)))</f>
        <v>#N/A</v>
      </c>
      <c r="U21" t="e">
        <f>IF(Y21="#","",IFERROR(VLOOKUP(S21,'class and classification'!$A$1:$C$338,3,FALSE),VLOOKUP(S21,'class and classification'!$A$340:$C$378,3,FALSE)))</f>
        <v>#N/A</v>
      </c>
      <c r="V21">
        <v>825069</v>
      </c>
      <c r="W21">
        <v>408048</v>
      </c>
      <c r="X21">
        <v>162888</v>
      </c>
      <c r="Y21">
        <v>11.668153051027755</v>
      </c>
      <c r="AA21" t="s">
        <v>503</v>
      </c>
      <c r="AB21" t="s">
        <v>504</v>
      </c>
      <c r="AC21" t="e">
        <f>IF(AH21="#","",IFERROR(VLOOKUP(AB21,'class and classification'!$A$1:$B$338,2,FALSE),VLOOKUP(AB21,'class and classification'!$A$340:$B$378,2,FALSE)))</f>
        <v>#N/A</v>
      </c>
      <c r="AD21" t="e">
        <f>IF(AH21="#","",IFERROR(VLOOKUP(AB21,'class and classification'!$A$1:$C$338,3,FALSE),VLOOKUP(AB21,'class and classification'!$A$340:$C$378,3,FALSE)))</f>
        <v>#N/A</v>
      </c>
      <c r="AE21">
        <v>798628</v>
      </c>
      <c r="AF21">
        <v>403546</v>
      </c>
      <c r="AG21">
        <v>173757</v>
      </c>
      <c r="AH21">
        <v>12.628322205110576</v>
      </c>
      <c r="AJ21" t="s">
        <v>503</v>
      </c>
      <c r="AK21" t="s">
        <v>504</v>
      </c>
      <c r="AL21" t="e">
        <f>IF(AQ21="#","",IFERROR(VLOOKUP(AK21,'class and classification'!$A$1:$B$338,2,FALSE),VLOOKUP(AK21,'class and classification'!$A$340:$B$378,2,FALSE)))</f>
        <v>#N/A</v>
      </c>
      <c r="AM21" t="e">
        <f>IF(AQ21="#","",IFERROR(VLOOKUP(AK21,'class and classification'!$A$1:$C$338,3,FALSE),VLOOKUP(AK21,'class and classification'!$A$340:$C$378,3,FALSE)))</f>
        <v>#N/A</v>
      </c>
      <c r="AN21">
        <v>761791</v>
      </c>
      <c r="AO21">
        <v>405420</v>
      </c>
      <c r="AP21">
        <v>180005</v>
      </c>
      <c r="AQ21">
        <v>13.361257586014419</v>
      </c>
      <c r="AS21" t="s">
        <v>503</v>
      </c>
      <c r="AT21" t="s">
        <v>504</v>
      </c>
      <c r="AU21" t="e">
        <f>IF(AZ21="#","",IFERROR(VLOOKUP(AT21,'class and classification'!$A$1:$B$338,2,FALSE),VLOOKUP(AT21,'class and classification'!$A$340:$B$378,2,FALSE)))</f>
        <v>#N/A</v>
      </c>
      <c r="AV21" t="e">
        <f>IF(AZ21="#","",IFERROR(VLOOKUP(AT21,'class and classification'!$A$1:$C$338,3,FALSE),VLOOKUP(AT21,'class and classification'!$A$340:$C$378,3,FALSE)))</f>
        <v>#N/A</v>
      </c>
      <c r="AW21">
        <v>737198</v>
      </c>
      <c r="AX21">
        <v>430531</v>
      </c>
      <c r="AY21">
        <v>197545</v>
      </c>
      <c r="AZ21">
        <v>14.469256720628973</v>
      </c>
      <c r="BB21" t="s">
        <v>503</v>
      </c>
      <c r="BC21" t="s">
        <v>504</v>
      </c>
      <c r="BD21" t="e">
        <f>IF(BI21="#","",IFERROR(VLOOKUP(BC21,'class and classification'!$A$1:$B$338,2,FALSE),VLOOKUP(BC21,'class and classification'!$A$340:$B$378,2,FALSE)))</f>
        <v>#N/A</v>
      </c>
      <c r="BE21" t="e">
        <f>IF(BI21="#","",IFERROR(VLOOKUP(BC21,'class and classification'!$A$1:$C$338,3,FALSE),VLOOKUP(BC21,'class and classification'!$A$340:$C$378,3,FALSE)))</f>
        <v>#N/A</v>
      </c>
      <c r="BF21">
        <v>693013</v>
      </c>
      <c r="BG21">
        <v>415469</v>
      </c>
      <c r="BH21">
        <v>231590</v>
      </c>
      <c r="BI21">
        <v>17.281907240804973</v>
      </c>
      <c r="BK21" t="s">
        <v>503</v>
      </c>
      <c r="BL21" t="s">
        <v>504</v>
      </c>
      <c r="BM21" t="e">
        <f>IF(BR21="#","",IFERROR(VLOOKUP(BL21,'class and classification'!$A$1:$B$338,2,FALSE),VLOOKUP(BL21,'class and classification'!$A$340:$B$378,2,FALSE)))</f>
        <v>#N/A</v>
      </c>
      <c r="BN21" t="e">
        <f>IF(BR21="#","",IFERROR(VLOOKUP(BL21,'class and classification'!$A$1:$C$338,3,FALSE),VLOOKUP(BL21,'class and classification'!$A$340:$C$378,3,FALSE)))</f>
        <v>#N/A</v>
      </c>
      <c r="BO21">
        <v>722789</v>
      </c>
      <c r="BP21">
        <v>392644</v>
      </c>
      <c r="BQ21">
        <v>244548</v>
      </c>
      <c r="BR21">
        <v>17.981721803466371</v>
      </c>
      <c r="BT21" t="s">
        <v>503</v>
      </c>
      <c r="BU21" t="s">
        <v>504</v>
      </c>
      <c r="BV21" t="e">
        <f>IF(CA21="#","",IFERROR(VLOOKUP(BU21,'class and classification'!$A$1:$B$338,2,FALSE),VLOOKUP(BU21,'class and classification'!$A$340:$B$378,2,FALSE)))</f>
        <v>#N/A</v>
      </c>
      <c r="BW21" t="e">
        <f>IF(CA21="#","",IFERROR(VLOOKUP(BU21,'class and classification'!$A$1:$C$338,3,FALSE),VLOOKUP(BU21,'class and classification'!$A$340:$C$378,3,FALSE)))</f>
        <v>#N/A</v>
      </c>
      <c r="BX21">
        <v>684197</v>
      </c>
      <c r="BY21">
        <v>399475</v>
      </c>
      <c r="BZ21">
        <v>240647</v>
      </c>
      <c r="CA21">
        <v>18.171377137985637</v>
      </c>
      <c r="CC21" t="s">
        <v>503</v>
      </c>
      <c r="CD21" t="s">
        <v>504</v>
      </c>
      <c r="CE21" t="e">
        <f>IF(CJ21="*","",IFERROR(VLOOKUP(CD21,'class and classification'!$A$1:$B$338,2,FALSE),VLOOKUP(CD21,'class and classification'!$A$340:$B$378,2,FALSE)))</f>
        <v>#N/A</v>
      </c>
      <c r="CF21" t="e">
        <f>IF(CJ21="*","",IFERROR(VLOOKUP(CD21,'class and classification'!$A$1:$C$338,3,FALSE),VLOOKUP(CD21,'class and classification'!$A$340:$C$378,3,FALSE)))</f>
        <v>#N/A</v>
      </c>
      <c r="CG21">
        <v>655283</v>
      </c>
      <c r="CH21">
        <v>400281</v>
      </c>
      <c r="CI21">
        <v>246451</v>
      </c>
      <c r="CJ21">
        <v>18.928430164015008</v>
      </c>
      <c r="CL21" t="s">
        <v>503</v>
      </c>
      <c r="CM21" t="s">
        <v>504</v>
      </c>
      <c r="CN21" t="e">
        <f>IF(CS21="*","",IFERROR(VLOOKUP(CM21,'class and classification'!$A$1:$B$338,2,FALSE),VLOOKUP(CM21,'class and classification'!$A$340:$B$378,2,FALSE)))</f>
        <v>#N/A</v>
      </c>
      <c r="CO21" t="e">
        <f>IF(CS21="*","",IFERROR(VLOOKUP(CM21,'class and classification'!$A$1:$C$338,3,FALSE),VLOOKUP(CM21,'class and classification'!$A$340:$C$378,3,FALSE)))</f>
        <v>#N/A</v>
      </c>
      <c r="CP21">
        <v>666475.67999999993</v>
      </c>
      <c r="CQ21">
        <v>405508.12</v>
      </c>
      <c r="CR21">
        <v>241671.09000000003</v>
      </c>
      <c r="CS21">
        <v>18.396847744387422</v>
      </c>
      <c r="CU21" t="s">
        <v>503</v>
      </c>
      <c r="CV21" t="s">
        <v>504</v>
      </c>
      <c r="CW21" t="e">
        <f>IF(DB21="*","",IFERROR(VLOOKUP(CV21,'class and classification'!$A$1:$B$338,2,FALSE),VLOOKUP(CV21,'class and classification'!$A$340:$B$378,2,FALSE)))</f>
        <v>#N/A</v>
      </c>
      <c r="CX21" t="e">
        <f>IF(DB21="*","",IFERROR(VLOOKUP(CV21,'class and classification'!$A$1:$C$338,3,FALSE),VLOOKUP(CV21,'class and classification'!$A$340:$C$378,3,FALSE)))</f>
        <v>#N/A</v>
      </c>
      <c r="CY21">
        <v>675295.8</v>
      </c>
      <c r="CZ21">
        <v>396990.65</v>
      </c>
      <c r="DA21">
        <v>257063.84000000003</v>
      </c>
      <c r="DB21">
        <v>19.337554738864199</v>
      </c>
      <c r="DD21" t="s">
        <v>503</v>
      </c>
      <c r="DE21" t="s">
        <v>504</v>
      </c>
      <c r="DF21" t="e">
        <f>IF(DK21="*","",IFERROR(VLOOKUP(DE21,'class and classification'!$A$1:$B$338,2,FALSE),VLOOKUP(DE21,'class and classification'!$A$340:$B$378,2,FALSE)))</f>
        <v>#N/A</v>
      </c>
      <c r="DG21" t="e">
        <f>IF(DK21="*","",IFERROR(VLOOKUP(DE21,'class and classification'!$A$1:$C$338,3,FALSE),VLOOKUP(DE21,'class and classification'!$A$340:$C$378,3,FALSE)))</f>
        <v>#N/A</v>
      </c>
      <c r="DH21">
        <v>678800.15</v>
      </c>
      <c r="DI21">
        <v>399272.36000000004</v>
      </c>
      <c r="DJ21">
        <v>249216.91999999998</v>
      </c>
      <c r="DK21">
        <v>18.776380973666008</v>
      </c>
      <c r="DM21" t="s">
        <v>503</v>
      </c>
      <c r="DN21" t="s">
        <v>504</v>
      </c>
      <c r="DO21" t="e">
        <f>IF(DT21="*","",IFERROR(VLOOKUP(DN21,'class and classification'!$A$1:$B$338,2,FALSE),VLOOKUP(DN21,'class and classification'!$A$340:$B$378,2,FALSE)))</f>
        <v>#N/A</v>
      </c>
      <c r="DP21" t="e">
        <f>IF(DT21="*","",IFERROR(VLOOKUP(DN21,'class and classification'!$A$1:$C$338,3,FALSE),VLOOKUP(DN21,'class and classification'!$A$340:$C$378,3,FALSE)))</f>
        <v>#N/A</v>
      </c>
      <c r="DQ21">
        <v>705670.08000000007</v>
      </c>
      <c r="DR21">
        <v>372572.33000000007</v>
      </c>
      <c r="DS21">
        <v>238028.54</v>
      </c>
      <c r="DT21">
        <v>18.083551870532428</v>
      </c>
      <c r="DV21" t="s">
        <v>503</v>
      </c>
      <c r="DW21" t="s">
        <v>504</v>
      </c>
      <c r="DX21" t="e">
        <f>IF(EC21="*","",IFERROR(VLOOKUP(DW21,'class and classification'!$A$1:$B$338,2,FALSE),VLOOKUP(DW21,'class and classification'!$A$340:$B$378,2,FALSE)))</f>
        <v>#N/A</v>
      </c>
      <c r="DY21" t="e">
        <f>IF(EC21="*","",IFERROR(VLOOKUP(DW21,'class and classification'!$A$1:$C$338,3,FALSE),VLOOKUP(DW21,'class and classification'!$A$340:$C$378,3,FALSE)))</f>
        <v>#N/A</v>
      </c>
      <c r="DZ21">
        <v>707510.19000000006</v>
      </c>
      <c r="EA21">
        <v>379240.61</v>
      </c>
      <c r="EB21">
        <v>225040.40000000002</v>
      </c>
      <c r="EC21">
        <v>17.155199699464365</v>
      </c>
    </row>
    <row r="22" spans="1:133" x14ac:dyDescent="0.3">
      <c r="A22" t="s">
        <v>503</v>
      </c>
      <c r="B22" t="s">
        <v>1012</v>
      </c>
      <c r="C22" t="e">
        <f>IF(H22="n/a","",IFERROR(VLOOKUP(B22,'class and classification'!$A$1:$B$338,2,FALSE),VLOOKUP(B22,'class and classification'!$A$340:$B$378,2,FALSE)))</f>
        <v>#N/A</v>
      </c>
      <c r="D22" t="e">
        <f>IF(H22="n/a","",IFERROR(VLOOKUP(B22,'class and classification'!$A$1:$C$338,3,FALSE),VLOOKUP(B22,'class and classification'!$A$340:$C$378,3,FALSE)))</f>
        <v>#N/A</v>
      </c>
      <c r="E22">
        <v>833020</v>
      </c>
      <c r="F22">
        <v>386316</v>
      </c>
      <c r="G22">
        <v>164800</v>
      </c>
      <c r="H22">
        <v>11.906344463260837</v>
      </c>
      <c r="I22" t="s">
        <v>505</v>
      </c>
      <c r="J22" t="s">
        <v>76</v>
      </c>
      <c r="K22" t="str">
        <f>IF(P22="#","",IFERROR(VLOOKUP(J22,'class and classification'!$A$1:$B$338,2,FALSE),VLOOKUP(J22,'class and classification'!$A$340:$B$378,2,FALSE)))</f>
        <v>Predominantly Urban</v>
      </c>
      <c r="L22" t="str">
        <f>IF(P22="#","",IFERROR(VLOOKUP(J22,'class and classification'!$A$1:$C$338,3,FALSE),VLOOKUP(J22,'class and classification'!$A$340:$C$378,3,FALSE)))</f>
        <v>UA</v>
      </c>
      <c r="M22">
        <v>14899</v>
      </c>
      <c r="N22">
        <v>13797</v>
      </c>
      <c r="O22">
        <v>4175</v>
      </c>
      <c r="P22">
        <v>12.70116516078002</v>
      </c>
      <c r="S22" t="s">
        <v>76</v>
      </c>
      <c r="T22" t="str">
        <f>IF(Y22="#","",IFERROR(VLOOKUP(S22,'class and classification'!$A$1:$B$338,2,FALSE),VLOOKUP(S22,'class and classification'!$A$340:$B$378,2,FALSE)))</f>
        <v>Predominantly Urban</v>
      </c>
      <c r="U22" t="str">
        <f>IF(Y22="#","",IFERROR(VLOOKUP(S22,'class and classification'!$A$1:$C$338,3,FALSE),VLOOKUP(S22,'class and classification'!$A$340:$C$378,3,FALSE)))</f>
        <v>UA</v>
      </c>
      <c r="V22">
        <v>13772</v>
      </c>
      <c r="W22">
        <v>15223</v>
      </c>
      <c r="X22">
        <v>3154</v>
      </c>
      <c r="Y22">
        <v>9.8105695355998623</v>
      </c>
      <c r="AA22" t="s">
        <v>505</v>
      </c>
      <c r="AB22" t="s">
        <v>76</v>
      </c>
      <c r="AC22" t="str">
        <f>IF(AH22="#","",IFERROR(VLOOKUP(AB22,'class and classification'!$A$1:$B$338,2,FALSE),VLOOKUP(AB22,'class and classification'!$A$340:$B$378,2,FALSE)))</f>
        <v>Predominantly Urban</v>
      </c>
      <c r="AD22" t="str">
        <f>IF(AH22="#","",IFERROR(VLOOKUP(AB22,'class and classification'!$A$1:$C$338,3,FALSE),VLOOKUP(AB22,'class and classification'!$A$340:$C$378,3,FALSE)))</f>
        <v>UA</v>
      </c>
      <c r="AE22">
        <v>13881</v>
      </c>
      <c r="AF22">
        <v>14414</v>
      </c>
      <c r="AG22">
        <v>4689</v>
      </c>
      <c r="AH22">
        <v>14.215983507154984</v>
      </c>
      <c r="AJ22" t="s">
        <v>505</v>
      </c>
      <c r="AK22" t="s">
        <v>76</v>
      </c>
      <c r="AL22" t="str">
        <f>IF(AQ22="#","",IFERROR(VLOOKUP(AK22,'class and classification'!$A$1:$B$338,2,FALSE),VLOOKUP(AK22,'class and classification'!$A$340:$B$378,2,FALSE)))</f>
        <v>Predominantly Urban</v>
      </c>
      <c r="AM22" t="str">
        <f>IF(AQ22="#","",IFERROR(VLOOKUP(AK22,'class and classification'!$A$1:$C$338,3,FALSE),VLOOKUP(AK22,'class and classification'!$A$340:$C$378,3,FALSE)))</f>
        <v>UA</v>
      </c>
      <c r="AN22">
        <v>11493</v>
      </c>
      <c r="AO22">
        <v>16047</v>
      </c>
      <c r="AP22">
        <v>3857</v>
      </c>
      <c r="AQ22">
        <v>12.284613179603147</v>
      </c>
      <c r="AS22" t="s">
        <v>505</v>
      </c>
      <c r="AT22" t="s">
        <v>76</v>
      </c>
      <c r="AU22" t="str">
        <f>IF(AZ22="#","",IFERROR(VLOOKUP(AT22,'class and classification'!$A$1:$B$338,2,FALSE),VLOOKUP(AT22,'class and classification'!$A$340:$B$378,2,FALSE)))</f>
        <v>Predominantly Urban</v>
      </c>
      <c r="AV22" t="str">
        <f>IF(AZ22="#","",IFERROR(VLOOKUP(AT22,'class and classification'!$A$1:$C$338,3,FALSE),VLOOKUP(AT22,'class and classification'!$A$340:$C$378,3,FALSE)))</f>
        <v>UA</v>
      </c>
      <c r="AW22">
        <v>13540</v>
      </c>
      <c r="AX22">
        <v>14639</v>
      </c>
      <c r="AY22">
        <v>4898</v>
      </c>
      <c r="AZ22">
        <v>14.807872539831301</v>
      </c>
      <c r="BB22" t="s">
        <v>505</v>
      </c>
      <c r="BC22" t="s">
        <v>76</v>
      </c>
      <c r="BD22" t="str">
        <f>IF(BI22="#","",IFERROR(VLOOKUP(BC22,'class and classification'!$A$1:$B$338,2,FALSE),VLOOKUP(BC22,'class and classification'!$A$340:$B$378,2,FALSE)))</f>
        <v>Predominantly Urban</v>
      </c>
      <c r="BE22" t="str">
        <f>IF(BI22="#","",IFERROR(VLOOKUP(BC22,'class and classification'!$A$1:$C$338,3,FALSE),VLOOKUP(BC22,'class and classification'!$A$340:$C$378,3,FALSE)))</f>
        <v>UA</v>
      </c>
      <c r="BF22">
        <v>12484</v>
      </c>
      <c r="BG22">
        <v>13244</v>
      </c>
      <c r="BH22">
        <v>7112</v>
      </c>
      <c r="BI22">
        <v>21.656516443361753</v>
      </c>
      <c r="BK22" t="s">
        <v>505</v>
      </c>
      <c r="BL22" t="s">
        <v>76</v>
      </c>
      <c r="BM22" t="str">
        <f>IF(BR22="#","",IFERROR(VLOOKUP(BL22,'class and classification'!$A$1:$B$338,2,FALSE),VLOOKUP(BL22,'class and classification'!$A$340:$B$378,2,FALSE)))</f>
        <v>Predominantly Urban</v>
      </c>
      <c r="BN22" t="str">
        <f>IF(BR22="#","",IFERROR(VLOOKUP(BL22,'class and classification'!$A$1:$C$338,3,FALSE),VLOOKUP(BL22,'class and classification'!$A$340:$C$378,3,FALSE)))</f>
        <v>UA</v>
      </c>
      <c r="BO22">
        <v>11645</v>
      </c>
      <c r="BP22">
        <v>13904</v>
      </c>
      <c r="BQ22">
        <v>5474</v>
      </c>
      <c r="BR22">
        <v>17.644973084485706</v>
      </c>
      <c r="BT22" t="s">
        <v>505</v>
      </c>
      <c r="BU22" t="s">
        <v>76</v>
      </c>
      <c r="BV22" t="str">
        <f>IF(CA22="#","",IFERROR(VLOOKUP(BU22,'class and classification'!$A$1:$B$338,2,FALSE),VLOOKUP(BU22,'class and classification'!$A$340:$B$378,2,FALSE)))</f>
        <v>Predominantly Urban</v>
      </c>
      <c r="BW22" t="str">
        <f>IF(CA22="#","",IFERROR(VLOOKUP(BU22,'class and classification'!$A$1:$C$338,3,FALSE),VLOOKUP(BU22,'class and classification'!$A$340:$C$378,3,FALSE)))</f>
        <v>UA</v>
      </c>
      <c r="BX22">
        <v>11675</v>
      </c>
      <c r="BY22">
        <v>11834</v>
      </c>
      <c r="BZ22">
        <v>7711</v>
      </c>
      <c r="CA22">
        <v>24.698910954516336</v>
      </c>
      <c r="CC22" t="s">
        <v>505</v>
      </c>
      <c r="CD22" t="s">
        <v>76</v>
      </c>
      <c r="CE22" t="str">
        <f>IF(CJ22="*","",IFERROR(VLOOKUP(CD22,'class and classification'!$A$1:$B$338,2,FALSE),VLOOKUP(CD22,'class and classification'!$A$340:$B$378,2,FALSE)))</f>
        <v>Predominantly Urban</v>
      </c>
      <c r="CF22" t="str">
        <f>IF(CJ22="*","",IFERROR(VLOOKUP(CD22,'class and classification'!$A$1:$C$338,3,FALSE),VLOOKUP(CD22,'class and classification'!$A$340:$C$378,3,FALSE)))</f>
        <v>UA</v>
      </c>
      <c r="CG22">
        <v>11817</v>
      </c>
      <c r="CH22">
        <v>14125</v>
      </c>
      <c r="CI22">
        <v>6658</v>
      </c>
      <c r="CJ22">
        <v>20.423312883435582</v>
      </c>
      <c r="CL22" t="s">
        <v>505</v>
      </c>
      <c r="CM22" t="s">
        <v>76</v>
      </c>
      <c r="CN22" t="str">
        <f>IF(CS22="*","",IFERROR(VLOOKUP(CM22,'class and classification'!$A$1:$B$338,2,FALSE),VLOOKUP(CM22,'class and classification'!$A$340:$B$378,2,FALSE)))</f>
        <v>Predominantly Urban</v>
      </c>
      <c r="CO22" t="str">
        <f>IF(CS22="*","",IFERROR(VLOOKUP(CM22,'class and classification'!$A$1:$C$338,3,FALSE),VLOOKUP(CM22,'class and classification'!$A$340:$C$378,3,FALSE)))</f>
        <v>UA</v>
      </c>
      <c r="CP22">
        <v>14311.33</v>
      </c>
      <c r="CQ22">
        <v>12660.64</v>
      </c>
      <c r="CR22">
        <v>6554.13</v>
      </c>
      <c r="CS22">
        <v>19.549336188820053</v>
      </c>
      <c r="CU22" t="s">
        <v>505</v>
      </c>
      <c r="CV22" t="s">
        <v>76</v>
      </c>
      <c r="CW22" t="str">
        <f>IF(DB22="*","",IFERROR(VLOOKUP(CV22,'class and classification'!$A$1:$B$338,2,FALSE),VLOOKUP(CV22,'class and classification'!$A$340:$B$378,2,FALSE)))</f>
        <v>Predominantly Urban</v>
      </c>
      <c r="CX22" t="str">
        <f>IF(DB22="*","",IFERROR(VLOOKUP(CV22,'class and classification'!$A$1:$C$338,3,FALSE),VLOOKUP(CV22,'class and classification'!$A$340:$C$378,3,FALSE)))</f>
        <v>UA</v>
      </c>
      <c r="CY22">
        <v>14121.66</v>
      </c>
      <c r="CZ22">
        <v>12124.9</v>
      </c>
      <c r="DA22">
        <v>5347.12</v>
      </c>
      <c r="DB22">
        <v>16.924650752935399</v>
      </c>
      <c r="DD22" t="s">
        <v>505</v>
      </c>
      <c r="DE22" t="s">
        <v>76</v>
      </c>
      <c r="DF22" t="str">
        <f>IF(DK22="*","",IFERROR(VLOOKUP(DE22,'class and classification'!$A$1:$B$338,2,FALSE),VLOOKUP(DE22,'class and classification'!$A$340:$B$378,2,FALSE)))</f>
        <v>Predominantly Urban</v>
      </c>
      <c r="DG22" t="str">
        <f>IF(DK22="*","",IFERROR(VLOOKUP(DE22,'class and classification'!$A$1:$C$338,3,FALSE),VLOOKUP(DE22,'class and classification'!$A$340:$C$378,3,FALSE)))</f>
        <v>UA</v>
      </c>
      <c r="DH22">
        <v>14541.24</v>
      </c>
      <c r="DI22">
        <v>12617.75</v>
      </c>
      <c r="DJ22">
        <v>6481.12</v>
      </c>
      <c r="DK22">
        <v>19.266048773324464</v>
      </c>
      <c r="DM22" t="s">
        <v>505</v>
      </c>
      <c r="DN22" t="s">
        <v>76</v>
      </c>
      <c r="DO22" t="str">
        <f>IF(DT22="*","",IFERROR(VLOOKUP(DN22,'class and classification'!$A$1:$B$338,2,FALSE),VLOOKUP(DN22,'class and classification'!$A$340:$B$378,2,FALSE)))</f>
        <v>Predominantly Urban</v>
      </c>
      <c r="DP22" t="str">
        <f>IF(DT22="*","",IFERROR(VLOOKUP(DN22,'class and classification'!$A$1:$C$338,3,FALSE),VLOOKUP(DN22,'class and classification'!$A$340:$C$378,3,FALSE)))</f>
        <v>UA</v>
      </c>
      <c r="DQ22">
        <v>14974.15</v>
      </c>
      <c r="DR22">
        <v>12287.09</v>
      </c>
      <c r="DS22">
        <v>6845.62</v>
      </c>
      <c r="DT22">
        <v>20.071094202163437</v>
      </c>
      <c r="DV22" t="s">
        <v>505</v>
      </c>
      <c r="DW22" t="s">
        <v>76</v>
      </c>
      <c r="DX22" t="str">
        <f>IF(EC22="*","",IFERROR(VLOOKUP(DW22,'class and classification'!$A$1:$B$338,2,FALSE),VLOOKUP(DW22,'class and classification'!$A$340:$B$378,2,FALSE)))</f>
        <v>Predominantly Urban</v>
      </c>
      <c r="DY22" t="str">
        <f>IF(EC22="*","",IFERROR(VLOOKUP(DW22,'class and classification'!$A$1:$C$338,3,FALSE),VLOOKUP(DW22,'class and classification'!$A$340:$C$378,3,FALSE)))</f>
        <v>UA</v>
      </c>
      <c r="DZ22">
        <v>13572.12</v>
      </c>
      <c r="EA22">
        <v>12300.41</v>
      </c>
      <c r="EB22">
        <v>7417.74</v>
      </c>
      <c r="EC22">
        <v>22.282006123711223</v>
      </c>
    </row>
    <row r="23" spans="1:133" x14ac:dyDescent="0.3">
      <c r="A23" t="s">
        <v>505</v>
      </c>
      <c r="B23" t="s">
        <v>76</v>
      </c>
      <c r="C23" t="str">
        <f>IF(H23="n/a","",IFERROR(VLOOKUP(B23,'class and classification'!$A$1:$B$338,2,FALSE),VLOOKUP(B23,'class and classification'!$A$340:$B$378,2,FALSE)))</f>
        <v>Predominantly Urban</v>
      </c>
      <c r="D23" t="str">
        <f>IF(H23="n/a","",IFERROR(VLOOKUP(B23,'class and classification'!$A$1:$C$338,3,FALSE),VLOOKUP(B23,'class and classification'!$A$340:$C$378,3,FALSE)))</f>
        <v>UA</v>
      </c>
      <c r="E23">
        <v>13343</v>
      </c>
      <c r="F23">
        <v>13966</v>
      </c>
      <c r="G23">
        <v>3171</v>
      </c>
      <c r="H23">
        <v>10.403543307086615</v>
      </c>
      <c r="I23" t="s">
        <v>506</v>
      </c>
      <c r="J23" t="s">
        <v>77</v>
      </c>
      <c r="K23" t="str">
        <f>IF(P23="#","",IFERROR(VLOOKUP(J23,'class and classification'!$A$1:$B$338,2,FALSE),VLOOKUP(J23,'class and classification'!$A$340:$B$378,2,FALSE)))</f>
        <v>Predominantly Urban</v>
      </c>
      <c r="L23" t="str">
        <f>IF(P23="#","",IFERROR(VLOOKUP(J23,'class and classification'!$A$1:$C$338,3,FALSE),VLOOKUP(J23,'class and classification'!$A$340:$C$378,3,FALSE)))</f>
        <v>UA</v>
      </c>
      <c r="M23">
        <v>15377</v>
      </c>
      <c r="N23">
        <v>6163</v>
      </c>
      <c r="O23">
        <v>3340</v>
      </c>
      <c r="P23">
        <v>13.424437299035368</v>
      </c>
      <c r="S23" t="s">
        <v>77</v>
      </c>
      <c r="T23" t="str">
        <f>IF(Y23="#","",IFERROR(VLOOKUP(S23,'class and classification'!$A$1:$B$338,2,FALSE),VLOOKUP(S23,'class and classification'!$A$340:$B$378,2,FALSE)))</f>
        <v>Predominantly Urban</v>
      </c>
      <c r="U23" t="str">
        <f>IF(Y23="#","",IFERROR(VLOOKUP(S23,'class and classification'!$A$1:$C$338,3,FALSE),VLOOKUP(S23,'class and classification'!$A$340:$C$378,3,FALSE)))</f>
        <v>UA</v>
      </c>
      <c r="V23">
        <v>12852</v>
      </c>
      <c r="W23">
        <v>4808</v>
      </c>
      <c r="X23">
        <v>4953</v>
      </c>
      <c r="Y23">
        <v>21.903329942953167</v>
      </c>
      <c r="AA23" t="s">
        <v>506</v>
      </c>
      <c r="AB23" t="s">
        <v>77</v>
      </c>
      <c r="AC23" t="str">
        <f>IF(AH23="#","",IFERROR(VLOOKUP(AB23,'class and classification'!$A$1:$B$338,2,FALSE),VLOOKUP(AB23,'class and classification'!$A$340:$B$378,2,FALSE)))</f>
        <v>Predominantly Urban</v>
      </c>
      <c r="AD23" t="str">
        <f>IF(AH23="#","",IFERROR(VLOOKUP(AB23,'class and classification'!$A$1:$C$338,3,FALSE),VLOOKUP(AB23,'class and classification'!$A$340:$C$378,3,FALSE)))</f>
        <v>UA</v>
      </c>
      <c r="AE23">
        <v>14395</v>
      </c>
      <c r="AF23">
        <v>5338</v>
      </c>
      <c r="AG23">
        <v>4763</v>
      </c>
      <c r="AH23">
        <v>19.443990855649901</v>
      </c>
      <c r="AJ23" t="s">
        <v>506</v>
      </c>
      <c r="AK23" t="s">
        <v>77</v>
      </c>
      <c r="AL23" t="str">
        <f>IF(AQ23="#","",IFERROR(VLOOKUP(AK23,'class and classification'!$A$1:$B$338,2,FALSE),VLOOKUP(AK23,'class and classification'!$A$340:$B$378,2,FALSE)))</f>
        <v>Predominantly Urban</v>
      </c>
      <c r="AM23" t="str">
        <f>IF(AQ23="#","",IFERROR(VLOOKUP(AK23,'class and classification'!$A$1:$C$338,3,FALSE),VLOOKUP(AK23,'class and classification'!$A$340:$C$378,3,FALSE)))</f>
        <v>UA</v>
      </c>
      <c r="AN23">
        <v>11473</v>
      </c>
      <c r="AO23">
        <v>5104</v>
      </c>
      <c r="AP23">
        <v>5424</v>
      </c>
      <c r="AQ23">
        <v>24.653424844325258</v>
      </c>
      <c r="AS23" t="s">
        <v>506</v>
      </c>
      <c r="AT23" t="s">
        <v>77</v>
      </c>
      <c r="AU23" t="str">
        <f>IF(AZ23="#","",IFERROR(VLOOKUP(AT23,'class and classification'!$A$1:$B$338,2,FALSE),VLOOKUP(AT23,'class and classification'!$A$340:$B$378,2,FALSE)))</f>
        <v>Predominantly Urban</v>
      </c>
      <c r="AV23" t="str">
        <f>IF(AZ23="#","",IFERROR(VLOOKUP(AT23,'class and classification'!$A$1:$C$338,3,FALSE),VLOOKUP(AT23,'class and classification'!$A$340:$C$378,3,FALSE)))</f>
        <v>UA</v>
      </c>
      <c r="AW23">
        <v>11956</v>
      </c>
      <c r="AX23">
        <v>5508</v>
      </c>
      <c r="AY23">
        <v>4635</v>
      </c>
      <c r="AZ23">
        <v>20.973799719444319</v>
      </c>
      <c r="BB23" t="s">
        <v>506</v>
      </c>
      <c r="BC23" t="s">
        <v>77</v>
      </c>
      <c r="BD23" t="str">
        <f>IF(BI23="#","",IFERROR(VLOOKUP(BC23,'class and classification'!$A$1:$B$338,2,FALSE),VLOOKUP(BC23,'class and classification'!$A$340:$B$378,2,FALSE)))</f>
        <v>Predominantly Urban</v>
      </c>
      <c r="BE23" t="str">
        <f>IF(BI23="#","",IFERROR(VLOOKUP(BC23,'class and classification'!$A$1:$C$338,3,FALSE),VLOOKUP(BC23,'class and classification'!$A$340:$C$378,3,FALSE)))</f>
        <v>UA</v>
      </c>
      <c r="BF23">
        <v>12660</v>
      </c>
      <c r="BG23">
        <v>5652</v>
      </c>
      <c r="BH23">
        <v>4607</v>
      </c>
      <c r="BI23">
        <v>20.10122605698329</v>
      </c>
      <c r="BK23" t="s">
        <v>506</v>
      </c>
      <c r="BL23" t="s">
        <v>77</v>
      </c>
      <c r="BM23" t="str">
        <f>IF(BR23="#","",IFERROR(VLOOKUP(BL23,'class and classification'!$A$1:$B$338,2,FALSE),VLOOKUP(BL23,'class and classification'!$A$340:$B$378,2,FALSE)))</f>
        <v>Predominantly Urban</v>
      </c>
      <c r="BN23" t="str">
        <f>IF(BR23="#","",IFERROR(VLOOKUP(BL23,'class and classification'!$A$1:$C$338,3,FALSE),VLOOKUP(BL23,'class and classification'!$A$340:$C$378,3,FALSE)))</f>
        <v>UA</v>
      </c>
      <c r="BO23">
        <v>12778</v>
      </c>
      <c r="BP23">
        <v>6927</v>
      </c>
      <c r="BQ23">
        <v>6379</v>
      </c>
      <c r="BR23">
        <v>24.455604968563105</v>
      </c>
      <c r="BT23" t="s">
        <v>506</v>
      </c>
      <c r="BU23" t="s">
        <v>77</v>
      </c>
      <c r="BV23" t="str">
        <f>IF(CA23="#","",IFERROR(VLOOKUP(BU23,'class and classification'!$A$1:$B$338,2,FALSE),VLOOKUP(BU23,'class and classification'!$A$340:$B$378,2,FALSE)))</f>
        <v>Predominantly Urban</v>
      </c>
      <c r="BW23" t="str">
        <f>IF(CA23="#","",IFERROR(VLOOKUP(BU23,'class and classification'!$A$1:$C$338,3,FALSE),VLOOKUP(BU23,'class and classification'!$A$340:$C$378,3,FALSE)))</f>
        <v>UA</v>
      </c>
      <c r="BX23">
        <v>14042</v>
      </c>
      <c r="BY23">
        <v>6944</v>
      </c>
      <c r="BZ23">
        <v>5200</v>
      </c>
      <c r="CA23">
        <v>19.857939356908272</v>
      </c>
      <c r="CC23" t="s">
        <v>506</v>
      </c>
      <c r="CD23" t="s">
        <v>77</v>
      </c>
      <c r="CE23" t="str">
        <f>IF(CJ23="*","",IFERROR(VLOOKUP(CD23,'class and classification'!$A$1:$B$338,2,FALSE),VLOOKUP(CD23,'class and classification'!$A$340:$B$378,2,FALSE)))</f>
        <v>Predominantly Urban</v>
      </c>
      <c r="CF23" t="str">
        <f>IF(CJ23="*","",IFERROR(VLOOKUP(CD23,'class and classification'!$A$1:$C$338,3,FALSE),VLOOKUP(CD23,'class and classification'!$A$340:$C$378,3,FALSE)))</f>
        <v>UA</v>
      </c>
      <c r="CG23">
        <v>11256</v>
      </c>
      <c r="CH23">
        <v>7146</v>
      </c>
      <c r="CI23">
        <v>5927</v>
      </c>
      <c r="CJ23">
        <v>24.361872662254921</v>
      </c>
      <c r="CL23" t="s">
        <v>506</v>
      </c>
      <c r="CM23" t="s">
        <v>77</v>
      </c>
      <c r="CN23" t="str">
        <f>IF(CS23="*","",IFERROR(VLOOKUP(CM23,'class and classification'!$A$1:$B$338,2,FALSE),VLOOKUP(CM23,'class and classification'!$A$340:$B$378,2,FALSE)))</f>
        <v>Predominantly Urban</v>
      </c>
      <c r="CO23" t="str">
        <f>IF(CS23="*","",IFERROR(VLOOKUP(CM23,'class and classification'!$A$1:$C$338,3,FALSE),VLOOKUP(CM23,'class and classification'!$A$340:$C$378,3,FALSE)))</f>
        <v>UA</v>
      </c>
      <c r="CP23">
        <v>12963.56</v>
      </c>
      <c r="CQ23">
        <v>7166.4</v>
      </c>
      <c r="CR23">
        <v>5441.03</v>
      </c>
      <c r="CS23">
        <v>21.278135887581982</v>
      </c>
      <c r="CU23" t="s">
        <v>506</v>
      </c>
      <c r="CV23" t="s">
        <v>77</v>
      </c>
      <c r="CW23" t="str">
        <f>IF(DB23="*","",IFERROR(VLOOKUP(CV23,'class and classification'!$A$1:$B$338,2,FALSE),VLOOKUP(CV23,'class and classification'!$A$340:$B$378,2,FALSE)))</f>
        <v>Predominantly Urban</v>
      </c>
      <c r="CX23" t="str">
        <f>IF(DB23="*","",IFERROR(VLOOKUP(CV23,'class and classification'!$A$1:$C$338,3,FALSE),VLOOKUP(CV23,'class and classification'!$A$340:$C$378,3,FALSE)))</f>
        <v>UA</v>
      </c>
      <c r="CY23">
        <v>12130.86</v>
      </c>
      <c r="CZ23">
        <v>6606.04</v>
      </c>
      <c r="DA23">
        <v>7224.14</v>
      </c>
      <c r="DB23">
        <v>27.826851312582239</v>
      </c>
      <c r="DD23" t="s">
        <v>506</v>
      </c>
      <c r="DE23" t="s">
        <v>77</v>
      </c>
      <c r="DF23" t="str">
        <f>IF(DK23="*","",IFERROR(VLOOKUP(DE23,'class and classification'!$A$1:$B$338,2,FALSE),VLOOKUP(DE23,'class and classification'!$A$340:$B$378,2,FALSE)))</f>
        <v>Predominantly Urban</v>
      </c>
      <c r="DG23" t="str">
        <f>IF(DK23="*","",IFERROR(VLOOKUP(DE23,'class and classification'!$A$1:$C$338,3,FALSE),VLOOKUP(DE23,'class and classification'!$A$340:$C$378,3,FALSE)))</f>
        <v>UA</v>
      </c>
      <c r="DH23">
        <v>14042.86</v>
      </c>
      <c r="DI23">
        <v>6194.38</v>
      </c>
      <c r="DJ23">
        <v>8136.97</v>
      </c>
      <c r="DK23">
        <v>28.67734467320852</v>
      </c>
      <c r="DM23" t="s">
        <v>506</v>
      </c>
      <c r="DN23" t="s">
        <v>77</v>
      </c>
      <c r="DO23" t="str">
        <f>IF(DT23="*","",IFERROR(VLOOKUP(DN23,'class and classification'!$A$1:$B$338,2,FALSE),VLOOKUP(DN23,'class and classification'!$A$340:$B$378,2,FALSE)))</f>
        <v>Predominantly Urban</v>
      </c>
      <c r="DP23" t="str">
        <f>IF(DT23="*","",IFERROR(VLOOKUP(DN23,'class and classification'!$A$1:$C$338,3,FALSE),VLOOKUP(DN23,'class and classification'!$A$340:$C$378,3,FALSE)))</f>
        <v>UA</v>
      </c>
      <c r="DQ23">
        <v>11474.7</v>
      </c>
      <c r="DR23">
        <v>7038</v>
      </c>
      <c r="DS23">
        <v>8813.66</v>
      </c>
      <c r="DT23">
        <v>32.253326092461634</v>
      </c>
      <c r="DV23" t="s">
        <v>506</v>
      </c>
      <c r="DW23" t="s">
        <v>77</v>
      </c>
      <c r="DX23" t="str">
        <f>IF(EC23="*","",IFERROR(VLOOKUP(DW23,'class and classification'!$A$1:$B$338,2,FALSE),VLOOKUP(DW23,'class and classification'!$A$340:$B$378,2,FALSE)))</f>
        <v>Predominantly Urban</v>
      </c>
      <c r="DY23" t="str">
        <f>IF(EC23="*","",IFERROR(VLOOKUP(DW23,'class and classification'!$A$1:$C$338,3,FALSE),VLOOKUP(DW23,'class and classification'!$A$340:$C$378,3,FALSE)))</f>
        <v>UA</v>
      </c>
      <c r="DZ23">
        <v>12929.07</v>
      </c>
      <c r="EA23">
        <v>6881.84</v>
      </c>
      <c r="EB23">
        <v>6810.45</v>
      </c>
      <c r="EC23">
        <v>25.582652426472574</v>
      </c>
    </row>
    <row r="24" spans="1:133" x14ac:dyDescent="0.3">
      <c r="A24" t="s">
        <v>506</v>
      </c>
      <c r="B24" t="s">
        <v>77</v>
      </c>
      <c r="C24" t="str">
        <f>IF(H24="n/a","",IFERROR(VLOOKUP(B24,'class and classification'!$A$1:$B$338,2,FALSE),VLOOKUP(B24,'class and classification'!$A$340:$B$378,2,FALSE)))</f>
        <v>Predominantly Urban</v>
      </c>
      <c r="D24" t="str">
        <f>IF(H24="n/a","",IFERROR(VLOOKUP(B24,'class and classification'!$A$1:$C$338,3,FALSE),VLOOKUP(B24,'class and classification'!$A$340:$C$378,3,FALSE)))</f>
        <v>UA</v>
      </c>
      <c r="E24">
        <v>13133</v>
      </c>
      <c r="F24">
        <v>8780</v>
      </c>
      <c r="G24">
        <v>3715</v>
      </c>
      <c r="H24">
        <v>14.495863898860623</v>
      </c>
      <c r="I24" t="s">
        <v>507</v>
      </c>
      <c r="J24" t="s">
        <v>78</v>
      </c>
      <c r="K24" t="str">
        <f>IF(P24="#","",IFERROR(VLOOKUP(J24,'class and classification'!$A$1:$B$338,2,FALSE),VLOOKUP(J24,'class and classification'!$A$340:$B$378,2,FALSE)))</f>
        <v>Urban with Significant Rural</v>
      </c>
      <c r="L24" t="str">
        <f>IF(P24="#","",IFERROR(VLOOKUP(J24,'class and classification'!$A$1:$C$338,3,FALSE),VLOOKUP(J24,'class and classification'!$A$340:$C$378,3,FALSE)))</f>
        <v>UA</v>
      </c>
      <c r="M24">
        <v>52136</v>
      </c>
      <c r="N24">
        <v>12729</v>
      </c>
      <c r="O24">
        <v>3308</v>
      </c>
      <c r="P24">
        <v>4.8523609053437573</v>
      </c>
      <c r="S24" t="s">
        <v>78</v>
      </c>
      <c r="T24" t="str">
        <f>IF(Y24="#","",IFERROR(VLOOKUP(S24,'class and classification'!$A$1:$B$338,2,FALSE),VLOOKUP(S24,'class and classification'!$A$340:$B$378,2,FALSE)))</f>
        <v>Urban with Significant Rural</v>
      </c>
      <c r="U24" t="str">
        <f>IF(Y24="#","",IFERROR(VLOOKUP(S24,'class and classification'!$A$1:$C$338,3,FALSE),VLOOKUP(S24,'class and classification'!$A$340:$C$378,3,FALSE)))</f>
        <v>UA</v>
      </c>
      <c r="V24">
        <v>52011</v>
      </c>
      <c r="W24">
        <v>16424</v>
      </c>
      <c r="X24">
        <v>4530</v>
      </c>
      <c r="Y24">
        <v>6.208456109093401</v>
      </c>
      <c r="AA24" t="s">
        <v>507</v>
      </c>
      <c r="AB24" t="s">
        <v>78</v>
      </c>
      <c r="AC24" t="str">
        <f>IF(AH24="#","",IFERROR(VLOOKUP(AB24,'class and classification'!$A$1:$B$338,2,FALSE),VLOOKUP(AB24,'class and classification'!$A$340:$B$378,2,FALSE)))</f>
        <v>Urban with Significant Rural</v>
      </c>
      <c r="AD24" t="str">
        <f>IF(AH24="#","",IFERROR(VLOOKUP(AB24,'class and classification'!$A$1:$C$338,3,FALSE),VLOOKUP(AB24,'class and classification'!$A$340:$C$378,3,FALSE)))</f>
        <v>UA</v>
      </c>
      <c r="AE24">
        <v>44710</v>
      </c>
      <c r="AF24">
        <v>22263</v>
      </c>
      <c r="AG24">
        <v>6738</v>
      </c>
      <c r="AH24">
        <v>9.141105126778907</v>
      </c>
      <c r="AJ24" t="s">
        <v>507</v>
      </c>
      <c r="AK24" t="s">
        <v>78</v>
      </c>
      <c r="AL24" t="str">
        <f>IF(AQ24="#","",IFERROR(VLOOKUP(AK24,'class and classification'!$A$1:$B$338,2,FALSE),VLOOKUP(AK24,'class and classification'!$A$340:$B$378,2,FALSE)))</f>
        <v>Urban with Significant Rural</v>
      </c>
      <c r="AM24" t="str">
        <f>IF(AQ24="#","",IFERROR(VLOOKUP(AK24,'class and classification'!$A$1:$C$338,3,FALSE),VLOOKUP(AK24,'class and classification'!$A$340:$C$378,3,FALSE)))</f>
        <v>UA</v>
      </c>
      <c r="AN24">
        <v>35641</v>
      </c>
      <c r="AO24">
        <v>19283</v>
      </c>
      <c r="AP24">
        <v>3435</v>
      </c>
      <c r="AQ24">
        <v>5.885981596668894</v>
      </c>
      <c r="AS24" t="s">
        <v>507</v>
      </c>
      <c r="AT24" t="s">
        <v>78</v>
      </c>
      <c r="AU24" t="str">
        <f>IF(AZ24="#","",IFERROR(VLOOKUP(AT24,'class and classification'!$A$1:$B$338,2,FALSE),VLOOKUP(AT24,'class and classification'!$A$340:$B$378,2,FALSE)))</f>
        <v>Urban with Significant Rural</v>
      </c>
      <c r="AV24" t="str">
        <f>IF(AZ24="#","",IFERROR(VLOOKUP(AT24,'class and classification'!$A$1:$C$338,3,FALSE),VLOOKUP(AT24,'class and classification'!$A$340:$C$378,3,FALSE)))</f>
        <v>UA</v>
      </c>
      <c r="AW24">
        <v>34669</v>
      </c>
      <c r="AX24">
        <v>20979</v>
      </c>
      <c r="AY24">
        <v>8836</v>
      </c>
      <c r="AZ24">
        <v>13.702623906705538</v>
      </c>
      <c r="BB24" t="s">
        <v>507</v>
      </c>
      <c r="BC24" t="s">
        <v>78</v>
      </c>
      <c r="BD24" t="str">
        <f>IF(BI24="#","",IFERROR(VLOOKUP(BC24,'class and classification'!$A$1:$B$338,2,FALSE),VLOOKUP(BC24,'class and classification'!$A$340:$B$378,2,FALSE)))</f>
        <v>Urban with Significant Rural</v>
      </c>
      <c r="BE24" t="str">
        <f>IF(BI24="#","",IFERROR(VLOOKUP(BC24,'class and classification'!$A$1:$C$338,3,FALSE),VLOOKUP(BC24,'class and classification'!$A$340:$C$378,3,FALSE)))</f>
        <v>UA</v>
      </c>
      <c r="BF24">
        <v>36850</v>
      </c>
      <c r="BG24">
        <v>21641</v>
      </c>
      <c r="BH24">
        <v>5540</v>
      </c>
      <c r="BI24">
        <v>8.6520591588449332</v>
      </c>
      <c r="BK24" t="s">
        <v>507</v>
      </c>
      <c r="BL24" t="s">
        <v>78</v>
      </c>
      <c r="BM24" t="str">
        <f>IF(BR24="#","",IFERROR(VLOOKUP(BL24,'class and classification'!$A$1:$B$338,2,FALSE),VLOOKUP(BL24,'class and classification'!$A$340:$B$378,2,FALSE)))</f>
        <v>Urban with Significant Rural</v>
      </c>
      <c r="BN24" t="str">
        <f>IF(BR24="#","",IFERROR(VLOOKUP(BL24,'class and classification'!$A$1:$C$338,3,FALSE),VLOOKUP(BL24,'class and classification'!$A$340:$C$378,3,FALSE)))</f>
        <v>UA</v>
      </c>
      <c r="BO24">
        <v>44485</v>
      </c>
      <c r="BP24">
        <v>24182</v>
      </c>
      <c r="BQ24">
        <v>1837</v>
      </c>
      <c r="BR24">
        <v>2.6055259276069442</v>
      </c>
      <c r="BT24" t="s">
        <v>507</v>
      </c>
      <c r="BU24" t="s">
        <v>78</v>
      </c>
      <c r="BV24" t="str">
        <f>IF(CA24="#","",IFERROR(VLOOKUP(BU24,'class and classification'!$A$1:$B$338,2,FALSE),VLOOKUP(BU24,'class and classification'!$A$340:$B$378,2,FALSE)))</f>
        <v>Urban with Significant Rural</v>
      </c>
      <c r="BW24" t="str">
        <f>IF(CA24="#","",IFERROR(VLOOKUP(BU24,'class and classification'!$A$1:$C$338,3,FALSE),VLOOKUP(BU24,'class and classification'!$A$340:$C$378,3,FALSE)))</f>
        <v>UA</v>
      </c>
      <c r="BX24">
        <v>37796</v>
      </c>
      <c r="BY24">
        <v>22280</v>
      </c>
      <c r="BZ24">
        <v>7713</v>
      </c>
      <c r="CA24">
        <v>11.377952175131659</v>
      </c>
      <c r="CC24" t="s">
        <v>507</v>
      </c>
      <c r="CD24" t="s">
        <v>78</v>
      </c>
      <c r="CE24" t="str">
        <f>IF(CJ24="*","",IFERROR(VLOOKUP(CD24,'class and classification'!$A$1:$B$338,2,FALSE),VLOOKUP(CD24,'class and classification'!$A$340:$B$378,2,FALSE)))</f>
        <v>Urban with Significant Rural</v>
      </c>
      <c r="CF24" t="str">
        <f>IF(CJ24="*","",IFERROR(VLOOKUP(CD24,'class and classification'!$A$1:$C$338,3,FALSE),VLOOKUP(CD24,'class and classification'!$A$340:$C$378,3,FALSE)))</f>
        <v>UA</v>
      </c>
      <c r="CG24">
        <v>38509</v>
      </c>
      <c r="CH24">
        <v>20451</v>
      </c>
      <c r="CI24">
        <v>7081</v>
      </c>
      <c r="CJ24">
        <v>10.72212716342878</v>
      </c>
      <c r="CL24" t="s">
        <v>507</v>
      </c>
      <c r="CM24" t="s">
        <v>78</v>
      </c>
      <c r="CN24" t="str">
        <f>IF(CS24="*","",IFERROR(VLOOKUP(CM24,'class and classification'!$A$1:$B$338,2,FALSE),VLOOKUP(CM24,'class and classification'!$A$340:$B$378,2,FALSE)))</f>
        <v>Urban with Significant Rural</v>
      </c>
      <c r="CO24" t="str">
        <f>IF(CS24="*","",IFERROR(VLOOKUP(CM24,'class and classification'!$A$1:$C$338,3,FALSE),VLOOKUP(CM24,'class and classification'!$A$340:$C$378,3,FALSE)))</f>
        <v>UA</v>
      </c>
      <c r="CP24">
        <v>40327.11</v>
      </c>
      <c r="CQ24">
        <v>20473.71</v>
      </c>
      <c r="CR24">
        <v>3639.4</v>
      </c>
      <c r="CS24">
        <v>5.6477150450448494</v>
      </c>
      <c r="CU24" t="s">
        <v>507</v>
      </c>
      <c r="CV24" t="s">
        <v>78</v>
      </c>
      <c r="CW24" t="str">
        <f>IF(DB24="*","",IFERROR(VLOOKUP(CV24,'class and classification'!$A$1:$B$338,2,FALSE),VLOOKUP(CV24,'class and classification'!$A$340:$B$378,2,FALSE)))</f>
        <v>Urban with Significant Rural</v>
      </c>
      <c r="CX24" t="str">
        <f>IF(DB24="*","",IFERROR(VLOOKUP(CV24,'class and classification'!$A$1:$C$338,3,FALSE),VLOOKUP(CV24,'class and classification'!$A$340:$C$378,3,FALSE)))</f>
        <v>UA</v>
      </c>
      <c r="CY24">
        <v>35932.949999999997</v>
      </c>
      <c r="CZ24">
        <v>23254.81</v>
      </c>
      <c r="DA24">
        <v>5697.05</v>
      </c>
      <c r="DB24">
        <v>8.7802522655148412</v>
      </c>
      <c r="DD24" t="s">
        <v>507</v>
      </c>
      <c r="DE24" t="s">
        <v>78</v>
      </c>
      <c r="DF24" t="str">
        <f>IF(DK24="*","",IFERROR(VLOOKUP(DE24,'class and classification'!$A$1:$B$338,2,FALSE),VLOOKUP(DE24,'class and classification'!$A$340:$B$378,2,FALSE)))</f>
        <v>Urban with Significant Rural</v>
      </c>
      <c r="DG24" t="str">
        <f>IF(DK24="*","",IFERROR(VLOOKUP(DE24,'class and classification'!$A$1:$C$338,3,FALSE),VLOOKUP(DE24,'class and classification'!$A$340:$C$378,3,FALSE)))</f>
        <v>UA</v>
      </c>
      <c r="DH24">
        <v>39358.410000000003</v>
      </c>
      <c r="DI24">
        <v>15283.13</v>
      </c>
      <c r="DJ24">
        <v>9348.61</v>
      </c>
      <c r="DK24">
        <v>14.609451610911991</v>
      </c>
      <c r="DM24" t="s">
        <v>507</v>
      </c>
      <c r="DN24" t="s">
        <v>78</v>
      </c>
      <c r="DO24" t="str">
        <f>IF(DT24="*","",IFERROR(VLOOKUP(DN24,'class and classification'!$A$1:$B$338,2,FALSE),VLOOKUP(DN24,'class and classification'!$A$340:$B$378,2,FALSE)))</f>
        <v>Urban with Significant Rural</v>
      </c>
      <c r="DP24" t="str">
        <f>IF(DT24="*","",IFERROR(VLOOKUP(DN24,'class and classification'!$A$1:$C$338,3,FALSE),VLOOKUP(DN24,'class and classification'!$A$340:$C$378,3,FALSE)))</f>
        <v>UA</v>
      </c>
      <c r="DQ24">
        <v>37141.599999999999</v>
      </c>
      <c r="DR24">
        <v>27180.37</v>
      </c>
      <c r="DS24">
        <v>5932.64</v>
      </c>
      <c r="DT24">
        <v>8.4444849953618704</v>
      </c>
      <c r="DV24" t="s">
        <v>507</v>
      </c>
      <c r="DW24" t="s">
        <v>78</v>
      </c>
      <c r="DX24" t="str">
        <f>IF(EC24="*","",IFERROR(VLOOKUP(DW24,'class and classification'!$A$1:$B$338,2,FALSE),VLOOKUP(DW24,'class and classification'!$A$340:$B$378,2,FALSE)))</f>
        <v>Urban with Significant Rural</v>
      </c>
      <c r="DY24" t="str">
        <f>IF(EC24="*","",IFERROR(VLOOKUP(DW24,'class and classification'!$A$1:$C$338,3,FALSE),VLOOKUP(DW24,'class and classification'!$A$340:$C$378,3,FALSE)))</f>
        <v>UA</v>
      </c>
      <c r="DZ24">
        <v>43600.85</v>
      </c>
      <c r="EA24">
        <v>26207.33</v>
      </c>
      <c r="EB24">
        <v>1347.8400000000001</v>
      </c>
      <c r="EC24">
        <v>1.89420375113729</v>
      </c>
    </row>
    <row r="25" spans="1:133" x14ac:dyDescent="0.3">
      <c r="A25" t="s">
        <v>507</v>
      </c>
      <c r="B25" t="s">
        <v>78</v>
      </c>
      <c r="C25" t="str">
        <f>IF(H25="n/a","",IFERROR(VLOOKUP(B25,'class and classification'!$A$1:$B$338,2,FALSE),VLOOKUP(B25,'class and classification'!$A$340:$B$378,2,FALSE)))</f>
        <v>Urban with Significant Rural</v>
      </c>
      <c r="D25" t="str">
        <f>IF(H25="n/a","",IFERROR(VLOOKUP(B25,'class and classification'!$A$1:$C$338,3,FALSE),VLOOKUP(B25,'class and classification'!$A$340:$C$378,3,FALSE)))</f>
        <v>UA</v>
      </c>
      <c r="E25">
        <v>43741</v>
      </c>
      <c r="F25">
        <v>10602</v>
      </c>
      <c r="G25">
        <v>2616</v>
      </c>
      <c r="H25">
        <v>4.5927772608367423</v>
      </c>
      <c r="I25" t="s">
        <v>508</v>
      </c>
      <c r="J25" t="s">
        <v>79</v>
      </c>
      <c r="K25" t="str">
        <f>IF(P25="#","",IFERROR(VLOOKUP(J25,'class and classification'!$A$1:$B$338,2,FALSE),VLOOKUP(J25,'class and classification'!$A$340:$B$378,2,FALSE)))</f>
        <v>Urban with Significant Rural</v>
      </c>
      <c r="L25" t="str">
        <f>IF(P25="#","",IFERROR(VLOOKUP(J25,'class and classification'!$A$1:$C$338,3,FALSE),VLOOKUP(J25,'class and classification'!$A$340:$C$378,3,FALSE)))</f>
        <v>UA</v>
      </c>
      <c r="M25">
        <v>35684</v>
      </c>
      <c r="N25">
        <v>12959</v>
      </c>
      <c r="O25">
        <v>8651</v>
      </c>
      <c r="P25">
        <v>15.099312318916466</v>
      </c>
      <c r="S25" t="s">
        <v>79</v>
      </c>
      <c r="T25" t="str">
        <f>IF(Y25="#","",IFERROR(VLOOKUP(S25,'class and classification'!$A$1:$B$338,2,FALSE),VLOOKUP(S25,'class and classification'!$A$340:$B$378,2,FALSE)))</f>
        <v>Urban with Significant Rural</v>
      </c>
      <c r="U25" t="str">
        <f>IF(Y25="#","",IFERROR(VLOOKUP(S25,'class and classification'!$A$1:$C$338,3,FALSE),VLOOKUP(S25,'class and classification'!$A$340:$C$378,3,FALSE)))</f>
        <v>UA</v>
      </c>
      <c r="V25">
        <v>40568</v>
      </c>
      <c r="W25">
        <v>15320</v>
      </c>
      <c r="X25">
        <v>9622</v>
      </c>
      <c r="Y25">
        <v>14.687833918485726</v>
      </c>
      <c r="AA25" t="s">
        <v>508</v>
      </c>
      <c r="AB25" t="s">
        <v>79</v>
      </c>
      <c r="AC25" t="str">
        <f>IF(AH25="#","",IFERROR(VLOOKUP(AB25,'class and classification'!$A$1:$B$338,2,FALSE),VLOOKUP(AB25,'class and classification'!$A$340:$B$378,2,FALSE)))</f>
        <v>Urban with Significant Rural</v>
      </c>
      <c r="AD25" t="str">
        <f>IF(AH25="#","",IFERROR(VLOOKUP(AB25,'class and classification'!$A$1:$C$338,3,FALSE),VLOOKUP(AB25,'class and classification'!$A$340:$C$378,3,FALSE)))</f>
        <v>UA</v>
      </c>
      <c r="AE25">
        <v>35778</v>
      </c>
      <c r="AF25">
        <v>19847</v>
      </c>
      <c r="AG25">
        <v>4488</v>
      </c>
      <c r="AH25">
        <v>7.4659391479380499</v>
      </c>
      <c r="AJ25" t="s">
        <v>508</v>
      </c>
      <c r="AK25" t="s">
        <v>79</v>
      </c>
      <c r="AL25" t="str">
        <f>IF(AQ25="#","",IFERROR(VLOOKUP(AK25,'class and classification'!$A$1:$B$338,2,FALSE),VLOOKUP(AK25,'class and classification'!$A$340:$B$378,2,FALSE)))</f>
        <v>Urban with Significant Rural</v>
      </c>
      <c r="AM25" t="str">
        <f>IF(AQ25="#","",IFERROR(VLOOKUP(AK25,'class and classification'!$A$1:$C$338,3,FALSE),VLOOKUP(AK25,'class and classification'!$A$340:$C$378,3,FALSE)))</f>
        <v>UA</v>
      </c>
      <c r="AN25">
        <v>35804</v>
      </c>
      <c r="AO25">
        <v>20364</v>
      </c>
      <c r="AP25">
        <v>9065</v>
      </c>
      <c r="AQ25">
        <v>13.896340809099689</v>
      </c>
      <c r="AS25" t="s">
        <v>508</v>
      </c>
      <c r="AT25" t="s">
        <v>79</v>
      </c>
      <c r="AU25" t="str">
        <f>IF(AZ25="#","",IFERROR(VLOOKUP(AT25,'class and classification'!$A$1:$B$338,2,FALSE),VLOOKUP(AT25,'class and classification'!$A$340:$B$378,2,FALSE)))</f>
        <v>Urban with Significant Rural</v>
      </c>
      <c r="AV25" t="str">
        <f>IF(AZ25="#","",IFERROR(VLOOKUP(AT25,'class and classification'!$A$1:$C$338,3,FALSE),VLOOKUP(AT25,'class and classification'!$A$340:$C$378,3,FALSE)))</f>
        <v>UA</v>
      </c>
      <c r="AW25">
        <v>31987</v>
      </c>
      <c r="AX25">
        <v>20674</v>
      </c>
      <c r="AY25">
        <v>7798</v>
      </c>
      <c r="AZ25">
        <v>12.897996989695496</v>
      </c>
      <c r="BB25" t="s">
        <v>508</v>
      </c>
      <c r="BC25" t="s">
        <v>79</v>
      </c>
      <c r="BD25" t="str">
        <f>IF(BI25="#","",IFERROR(VLOOKUP(BC25,'class and classification'!$A$1:$B$338,2,FALSE),VLOOKUP(BC25,'class and classification'!$A$340:$B$378,2,FALSE)))</f>
        <v>Urban with Significant Rural</v>
      </c>
      <c r="BE25" t="str">
        <f>IF(BI25="#","",IFERROR(VLOOKUP(BC25,'class and classification'!$A$1:$C$338,3,FALSE),VLOOKUP(BC25,'class and classification'!$A$340:$C$378,3,FALSE)))</f>
        <v>UA</v>
      </c>
      <c r="BF25">
        <v>31705</v>
      </c>
      <c r="BG25">
        <v>20043</v>
      </c>
      <c r="BH25">
        <v>7253</v>
      </c>
      <c r="BI25">
        <v>12.293011982847748</v>
      </c>
      <c r="BK25" t="s">
        <v>508</v>
      </c>
      <c r="BL25" t="s">
        <v>79</v>
      </c>
      <c r="BM25" t="str">
        <f>IF(BR25="#","",IFERROR(VLOOKUP(BL25,'class and classification'!$A$1:$B$338,2,FALSE),VLOOKUP(BL25,'class and classification'!$A$340:$B$378,2,FALSE)))</f>
        <v>Urban with Significant Rural</v>
      </c>
      <c r="BN25" t="str">
        <f>IF(BR25="#","",IFERROR(VLOOKUP(BL25,'class and classification'!$A$1:$C$338,3,FALSE),VLOOKUP(BL25,'class and classification'!$A$340:$C$378,3,FALSE)))</f>
        <v>UA</v>
      </c>
      <c r="BO25">
        <v>33622</v>
      </c>
      <c r="BP25">
        <v>17775</v>
      </c>
      <c r="BQ25">
        <v>13185</v>
      </c>
      <c r="BR25">
        <v>20.415905360626798</v>
      </c>
      <c r="BT25" t="s">
        <v>508</v>
      </c>
      <c r="BU25" t="s">
        <v>79</v>
      </c>
      <c r="BV25" t="str">
        <f>IF(CA25="#","",IFERROR(VLOOKUP(BU25,'class and classification'!$A$1:$B$338,2,FALSE),VLOOKUP(BU25,'class and classification'!$A$340:$B$378,2,FALSE)))</f>
        <v>Urban with Significant Rural</v>
      </c>
      <c r="BW25" t="str">
        <f>IF(CA25="#","",IFERROR(VLOOKUP(BU25,'class and classification'!$A$1:$C$338,3,FALSE),VLOOKUP(BU25,'class and classification'!$A$340:$C$378,3,FALSE)))</f>
        <v>UA</v>
      </c>
      <c r="BX25">
        <v>34492</v>
      </c>
      <c r="BY25">
        <v>17132</v>
      </c>
      <c r="BZ25">
        <v>11299</v>
      </c>
      <c r="CA25">
        <v>17.95686791793144</v>
      </c>
      <c r="CC25" t="s">
        <v>508</v>
      </c>
      <c r="CD25" t="s">
        <v>79</v>
      </c>
      <c r="CE25" t="str">
        <f>IF(CJ25="*","",IFERROR(VLOOKUP(CD25,'class and classification'!$A$1:$B$338,2,FALSE),VLOOKUP(CD25,'class and classification'!$A$340:$B$378,2,FALSE)))</f>
        <v>Urban with Significant Rural</v>
      </c>
      <c r="CF25" t="str">
        <f>IF(CJ25="*","",IFERROR(VLOOKUP(CD25,'class and classification'!$A$1:$C$338,3,FALSE),VLOOKUP(CD25,'class and classification'!$A$340:$C$378,3,FALSE)))</f>
        <v>UA</v>
      </c>
      <c r="CG25">
        <v>29379</v>
      </c>
      <c r="CH25">
        <v>17309</v>
      </c>
      <c r="CI25">
        <v>9200</v>
      </c>
      <c r="CJ25">
        <v>16.461494417406243</v>
      </c>
      <c r="CL25" t="s">
        <v>508</v>
      </c>
      <c r="CM25" t="s">
        <v>79</v>
      </c>
      <c r="CN25" t="str">
        <f>IF(CS25="*","",IFERROR(VLOOKUP(CM25,'class and classification'!$A$1:$B$338,2,FALSE),VLOOKUP(CM25,'class and classification'!$A$340:$B$378,2,FALSE)))</f>
        <v>Urban with Significant Rural</v>
      </c>
      <c r="CO25" t="str">
        <f>IF(CS25="*","",IFERROR(VLOOKUP(CM25,'class and classification'!$A$1:$C$338,3,FALSE),VLOOKUP(CM25,'class and classification'!$A$340:$C$378,3,FALSE)))</f>
        <v>UA</v>
      </c>
      <c r="CP25">
        <v>33870.07</v>
      </c>
      <c r="CQ25">
        <v>13484.79</v>
      </c>
      <c r="CR25">
        <v>10420.219999999999</v>
      </c>
      <c r="CS25">
        <v>18.03583828875702</v>
      </c>
      <c r="CU25" t="s">
        <v>508</v>
      </c>
      <c r="CV25" t="s">
        <v>79</v>
      </c>
      <c r="CW25" t="str">
        <f>IF(DB25="*","",IFERROR(VLOOKUP(CV25,'class and classification'!$A$1:$B$338,2,FALSE),VLOOKUP(CV25,'class and classification'!$A$340:$B$378,2,FALSE)))</f>
        <v>Urban with Significant Rural</v>
      </c>
      <c r="CX25" t="str">
        <f>IF(DB25="*","",IFERROR(VLOOKUP(CV25,'class and classification'!$A$1:$C$338,3,FALSE),VLOOKUP(CV25,'class and classification'!$A$340:$C$378,3,FALSE)))</f>
        <v>UA</v>
      </c>
      <c r="CY25">
        <v>39054.629999999997</v>
      </c>
      <c r="CZ25">
        <v>20975.05</v>
      </c>
      <c r="DA25">
        <v>8478.34</v>
      </c>
      <c r="DB25">
        <v>12.375689736763668</v>
      </c>
      <c r="DD25" t="s">
        <v>508</v>
      </c>
      <c r="DE25" t="s">
        <v>79</v>
      </c>
      <c r="DF25" t="str">
        <f>IF(DK25="*","",IFERROR(VLOOKUP(DE25,'class and classification'!$A$1:$B$338,2,FALSE),VLOOKUP(DE25,'class and classification'!$A$340:$B$378,2,FALSE)))</f>
        <v>Urban with Significant Rural</v>
      </c>
      <c r="DG25" t="str">
        <f>IF(DK25="*","",IFERROR(VLOOKUP(DE25,'class and classification'!$A$1:$C$338,3,FALSE),VLOOKUP(DE25,'class and classification'!$A$340:$C$378,3,FALSE)))</f>
        <v>UA</v>
      </c>
      <c r="DH25">
        <v>38438.160000000003</v>
      </c>
      <c r="DI25">
        <v>20385.8</v>
      </c>
      <c r="DJ25">
        <v>9061.89</v>
      </c>
      <c r="DK25">
        <v>13.348717000670977</v>
      </c>
      <c r="DM25" t="s">
        <v>508</v>
      </c>
      <c r="DN25" t="s">
        <v>79</v>
      </c>
      <c r="DO25" t="str">
        <f>IF(DT25="*","",IFERROR(VLOOKUP(DN25,'class and classification'!$A$1:$B$338,2,FALSE),VLOOKUP(DN25,'class and classification'!$A$340:$B$378,2,FALSE)))</f>
        <v>Urban with Significant Rural</v>
      </c>
      <c r="DP25" t="str">
        <f>IF(DT25="*","",IFERROR(VLOOKUP(DN25,'class and classification'!$A$1:$C$338,3,FALSE),VLOOKUP(DN25,'class and classification'!$A$340:$C$378,3,FALSE)))</f>
        <v>UA</v>
      </c>
      <c r="DQ25">
        <v>44012.73</v>
      </c>
      <c r="DR25">
        <v>14486.29</v>
      </c>
      <c r="DS25">
        <v>7066.07</v>
      </c>
      <c r="DT25">
        <v>10.777183406596407</v>
      </c>
      <c r="DV25" t="s">
        <v>508</v>
      </c>
      <c r="DW25" t="s">
        <v>79</v>
      </c>
      <c r="DX25" t="str">
        <f>IF(EC25="*","",IFERROR(VLOOKUP(DW25,'class and classification'!$A$1:$B$338,2,FALSE),VLOOKUP(DW25,'class and classification'!$A$340:$B$378,2,FALSE)))</f>
        <v>Urban with Significant Rural</v>
      </c>
      <c r="DY25" t="str">
        <f>IF(EC25="*","",IFERROR(VLOOKUP(DW25,'class and classification'!$A$1:$C$338,3,FALSE),VLOOKUP(DW25,'class and classification'!$A$340:$C$378,3,FALSE)))</f>
        <v>UA</v>
      </c>
      <c r="DZ25">
        <v>35873.22</v>
      </c>
      <c r="EA25">
        <v>18321.690000000002</v>
      </c>
      <c r="EB25">
        <v>4721.68</v>
      </c>
      <c r="EC25">
        <v>8.0141773310369793</v>
      </c>
    </row>
    <row r="26" spans="1:133" x14ac:dyDescent="0.3">
      <c r="A26" t="s">
        <v>508</v>
      </c>
      <c r="B26" t="s">
        <v>79</v>
      </c>
      <c r="C26" t="str">
        <f>IF(H26="n/a","",IFERROR(VLOOKUP(B26,'class and classification'!$A$1:$B$338,2,FALSE),VLOOKUP(B26,'class and classification'!$A$340:$B$378,2,FALSE)))</f>
        <v>Urban with Significant Rural</v>
      </c>
      <c r="D26" t="str">
        <f>IF(H26="n/a","",IFERROR(VLOOKUP(B26,'class and classification'!$A$1:$C$338,3,FALSE),VLOOKUP(B26,'class and classification'!$A$340:$C$378,3,FALSE)))</f>
        <v>UA</v>
      </c>
      <c r="E26">
        <v>38052</v>
      </c>
      <c r="F26">
        <v>11352</v>
      </c>
      <c r="G26">
        <v>4409</v>
      </c>
      <c r="H26">
        <v>8.1931875197442992</v>
      </c>
      <c r="I26" t="s">
        <v>509</v>
      </c>
      <c r="J26" t="s">
        <v>80</v>
      </c>
      <c r="K26" t="str">
        <f>IF(P26="#","",IFERROR(VLOOKUP(J26,'class and classification'!$A$1:$B$338,2,FALSE),VLOOKUP(J26,'class and classification'!$A$340:$B$378,2,FALSE)))</f>
        <v>Predominantly Urban</v>
      </c>
      <c r="L26" t="str">
        <f>IF(P26="#","",IFERROR(VLOOKUP(J26,'class and classification'!$A$1:$C$338,3,FALSE),VLOOKUP(J26,'class and classification'!$A$340:$C$378,3,FALSE)))</f>
        <v>UA</v>
      </c>
      <c r="M26">
        <v>17071</v>
      </c>
      <c r="N26">
        <v>5418</v>
      </c>
      <c r="O26">
        <v>3143</v>
      </c>
      <c r="P26">
        <v>12.262016229712859</v>
      </c>
      <c r="S26" t="s">
        <v>80</v>
      </c>
      <c r="T26" t="str">
        <f>IF(Y26="#","",IFERROR(VLOOKUP(S26,'class and classification'!$A$1:$B$338,2,FALSE),VLOOKUP(S26,'class and classification'!$A$340:$B$378,2,FALSE)))</f>
        <v>Predominantly Urban</v>
      </c>
      <c r="U26" t="str">
        <f>IF(Y26="#","",IFERROR(VLOOKUP(S26,'class and classification'!$A$1:$C$338,3,FALSE),VLOOKUP(S26,'class and classification'!$A$340:$C$378,3,FALSE)))</f>
        <v>UA</v>
      </c>
      <c r="V26">
        <v>13754</v>
      </c>
      <c r="W26">
        <v>6407</v>
      </c>
      <c r="X26">
        <v>3677</v>
      </c>
      <c r="Y26">
        <v>15.424951757697794</v>
      </c>
      <c r="AA26" t="s">
        <v>509</v>
      </c>
      <c r="AB26" t="s">
        <v>80</v>
      </c>
      <c r="AC26" t="str">
        <f>IF(AH26="#","",IFERROR(VLOOKUP(AB26,'class and classification'!$A$1:$B$338,2,FALSE),VLOOKUP(AB26,'class and classification'!$A$340:$B$378,2,FALSE)))</f>
        <v>Predominantly Urban</v>
      </c>
      <c r="AD26" t="str">
        <f>IF(AH26="#","",IFERROR(VLOOKUP(AB26,'class and classification'!$A$1:$C$338,3,FALSE),VLOOKUP(AB26,'class and classification'!$A$340:$C$378,3,FALSE)))</f>
        <v>UA</v>
      </c>
      <c r="AE26">
        <v>15338</v>
      </c>
      <c r="AF26">
        <v>6644</v>
      </c>
      <c r="AG26">
        <v>3600</v>
      </c>
      <c r="AH26">
        <v>14.072394652490033</v>
      </c>
      <c r="AJ26" t="s">
        <v>509</v>
      </c>
      <c r="AK26" t="s">
        <v>80</v>
      </c>
      <c r="AL26" t="str">
        <f>IF(AQ26="#","",IFERROR(VLOOKUP(AK26,'class and classification'!$A$1:$B$338,2,FALSE),VLOOKUP(AK26,'class and classification'!$A$340:$B$378,2,FALSE)))</f>
        <v>Predominantly Urban</v>
      </c>
      <c r="AM26" t="str">
        <f>IF(AQ26="#","",IFERROR(VLOOKUP(AK26,'class and classification'!$A$1:$C$338,3,FALSE),VLOOKUP(AK26,'class and classification'!$A$340:$C$378,3,FALSE)))</f>
        <v>UA</v>
      </c>
      <c r="AN26">
        <v>16167</v>
      </c>
      <c r="AO26">
        <v>4315</v>
      </c>
      <c r="AP26">
        <v>3464</v>
      </c>
      <c r="AQ26">
        <v>14.465881566858766</v>
      </c>
      <c r="AS26" t="s">
        <v>509</v>
      </c>
      <c r="AT26" t="s">
        <v>80</v>
      </c>
      <c r="AU26" t="str">
        <f>IF(AZ26="#","",IFERROR(VLOOKUP(AT26,'class and classification'!$A$1:$B$338,2,FALSE),VLOOKUP(AT26,'class and classification'!$A$340:$B$378,2,FALSE)))</f>
        <v>Predominantly Urban</v>
      </c>
      <c r="AV26" t="str">
        <f>IF(AZ26="#","",IFERROR(VLOOKUP(AT26,'class and classification'!$A$1:$C$338,3,FALSE),VLOOKUP(AT26,'class and classification'!$A$340:$C$378,3,FALSE)))</f>
        <v>UA</v>
      </c>
      <c r="AW26">
        <v>12609</v>
      </c>
      <c r="AX26">
        <v>7886</v>
      </c>
      <c r="AY26">
        <v>3404</v>
      </c>
      <c r="AZ26">
        <v>14.243273777145488</v>
      </c>
      <c r="BB26" t="s">
        <v>509</v>
      </c>
      <c r="BC26" t="s">
        <v>80</v>
      </c>
      <c r="BD26" t="str">
        <f>IF(BI26="#","",IFERROR(VLOOKUP(BC26,'class and classification'!$A$1:$B$338,2,FALSE),VLOOKUP(BC26,'class and classification'!$A$340:$B$378,2,FALSE)))</f>
        <v>Predominantly Urban</v>
      </c>
      <c r="BE26" t="str">
        <f>IF(BI26="#","",IFERROR(VLOOKUP(BC26,'class and classification'!$A$1:$C$338,3,FALSE),VLOOKUP(BC26,'class and classification'!$A$340:$C$378,3,FALSE)))</f>
        <v>UA</v>
      </c>
      <c r="BF26">
        <v>11882</v>
      </c>
      <c r="BG26">
        <v>6978</v>
      </c>
      <c r="BH26">
        <v>4269</v>
      </c>
      <c r="BI26">
        <v>18.457347918197932</v>
      </c>
      <c r="BK26" t="s">
        <v>509</v>
      </c>
      <c r="BL26" t="s">
        <v>80</v>
      </c>
      <c r="BM26" t="str">
        <f>IF(BR26="#","",IFERROR(VLOOKUP(BL26,'class and classification'!$A$1:$B$338,2,FALSE),VLOOKUP(BL26,'class and classification'!$A$340:$B$378,2,FALSE)))</f>
        <v>Predominantly Urban</v>
      </c>
      <c r="BN26" t="str">
        <f>IF(BR26="#","",IFERROR(VLOOKUP(BL26,'class and classification'!$A$1:$C$338,3,FALSE),VLOOKUP(BL26,'class and classification'!$A$340:$C$378,3,FALSE)))</f>
        <v>UA</v>
      </c>
      <c r="BO26">
        <v>13393</v>
      </c>
      <c r="BP26">
        <v>6909</v>
      </c>
      <c r="BQ26">
        <v>4475</v>
      </c>
      <c r="BR26">
        <v>18.061105057109415</v>
      </c>
      <c r="BT26" t="s">
        <v>509</v>
      </c>
      <c r="BU26" t="s">
        <v>80</v>
      </c>
      <c r="BV26" t="str">
        <f>IF(CA26="#","",IFERROR(VLOOKUP(BU26,'class and classification'!$A$1:$B$338,2,FALSE),VLOOKUP(BU26,'class and classification'!$A$340:$B$378,2,FALSE)))</f>
        <v>Predominantly Urban</v>
      </c>
      <c r="BW26" t="str">
        <f>IF(CA26="#","",IFERROR(VLOOKUP(BU26,'class and classification'!$A$1:$C$338,3,FALSE),VLOOKUP(BU26,'class and classification'!$A$340:$C$378,3,FALSE)))</f>
        <v>UA</v>
      </c>
      <c r="BX26">
        <v>13589</v>
      </c>
      <c r="BY26">
        <v>6112</v>
      </c>
      <c r="BZ26">
        <v>5049</v>
      </c>
      <c r="CA26">
        <v>20.399999999999999</v>
      </c>
      <c r="CC26" t="s">
        <v>509</v>
      </c>
      <c r="CD26" t="s">
        <v>80</v>
      </c>
      <c r="CE26" t="str">
        <f>IF(CJ26="*","",IFERROR(VLOOKUP(CD26,'class and classification'!$A$1:$B$338,2,FALSE),VLOOKUP(CD26,'class and classification'!$A$340:$B$378,2,FALSE)))</f>
        <v>Predominantly Urban</v>
      </c>
      <c r="CF26" t="str">
        <f>IF(CJ26="*","",IFERROR(VLOOKUP(CD26,'class and classification'!$A$1:$C$338,3,FALSE),VLOOKUP(CD26,'class and classification'!$A$340:$C$378,3,FALSE)))</f>
        <v>UA</v>
      </c>
      <c r="CG26">
        <v>12053</v>
      </c>
      <c r="CH26">
        <v>6559</v>
      </c>
      <c r="CI26">
        <v>5333</v>
      </c>
      <c r="CJ26">
        <v>22.271873042388808</v>
      </c>
      <c r="CL26" t="s">
        <v>509</v>
      </c>
      <c r="CM26" t="s">
        <v>80</v>
      </c>
      <c r="CN26" t="str">
        <f>IF(CS26="*","",IFERROR(VLOOKUP(CM26,'class and classification'!$A$1:$B$338,2,FALSE),VLOOKUP(CM26,'class and classification'!$A$340:$B$378,2,FALSE)))</f>
        <v>Predominantly Urban</v>
      </c>
      <c r="CO26" t="str">
        <f>IF(CS26="*","",IFERROR(VLOOKUP(CM26,'class and classification'!$A$1:$C$338,3,FALSE),VLOOKUP(CM26,'class and classification'!$A$340:$C$378,3,FALSE)))</f>
        <v>UA</v>
      </c>
      <c r="CP26">
        <v>12426.59</v>
      </c>
      <c r="CQ26">
        <v>7176.07</v>
      </c>
      <c r="CR26">
        <v>3794.31</v>
      </c>
      <c r="CS26">
        <v>16.217099906526357</v>
      </c>
      <c r="CU26" t="s">
        <v>509</v>
      </c>
      <c r="CV26" t="s">
        <v>80</v>
      </c>
      <c r="CW26" t="str">
        <f>IF(DB26="*","",IFERROR(VLOOKUP(CV26,'class and classification'!$A$1:$B$338,2,FALSE),VLOOKUP(CV26,'class and classification'!$A$340:$B$378,2,FALSE)))</f>
        <v>Predominantly Urban</v>
      </c>
      <c r="CX26" t="str">
        <f>IF(DB26="*","",IFERROR(VLOOKUP(CV26,'class and classification'!$A$1:$C$338,3,FALSE),VLOOKUP(CV26,'class and classification'!$A$340:$C$378,3,FALSE)))</f>
        <v>UA</v>
      </c>
      <c r="CY26">
        <v>11389.48</v>
      </c>
      <c r="CZ26">
        <v>6501.89</v>
      </c>
      <c r="DA26">
        <v>7485.61</v>
      </c>
      <c r="DB26">
        <v>29.497639198990584</v>
      </c>
      <c r="DD26" t="s">
        <v>509</v>
      </c>
      <c r="DE26" t="s">
        <v>80</v>
      </c>
      <c r="DF26" t="str">
        <f>IF(DK26="*","",IFERROR(VLOOKUP(DE26,'class and classification'!$A$1:$B$338,2,FALSE),VLOOKUP(DE26,'class and classification'!$A$340:$B$378,2,FALSE)))</f>
        <v>Predominantly Urban</v>
      </c>
      <c r="DG26" t="str">
        <f>IF(DK26="*","",IFERROR(VLOOKUP(DE26,'class and classification'!$A$1:$C$338,3,FALSE),VLOOKUP(DE26,'class and classification'!$A$340:$C$378,3,FALSE)))</f>
        <v>UA</v>
      </c>
      <c r="DH26">
        <v>12761.5</v>
      </c>
      <c r="DI26">
        <v>6099.44</v>
      </c>
      <c r="DJ26">
        <v>7080.21</v>
      </c>
      <c r="DK26">
        <v>27.293354380973859</v>
      </c>
      <c r="DM26" t="s">
        <v>509</v>
      </c>
      <c r="DN26" t="s">
        <v>80</v>
      </c>
      <c r="DO26" t="str">
        <f>IF(DT26="*","",IFERROR(VLOOKUP(DN26,'class and classification'!$A$1:$B$338,2,FALSE),VLOOKUP(DN26,'class and classification'!$A$340:$B$378,2,FALSE)))</f>
        <v>Predominantly Urban</v>
      </c>
      <c r="DP26" t="str">
        <f>IF(DT26="*","",IFERROR(VLOOKUP(DN26,'class and classification'!$A$1:$C$338,3,FALSE),VLOOKUP(DN26,'class and classification'!$A$340:$C$378,3,FALSE)))</f>
        <v>UA</v>
      </c>
      <c r="DQ26">
        <v>13484.08</v>
      </c>
      <c r="DR26">
        <v>6301.33</v>
      </c>
      <c r="DS26">
        <v>5935.04</v>
      </c>
      <c r="DT26">
        <v>23.075179477808515</v>
      </c>
      <c r="DV26" t="s">
        <v>509</v>
      </c>
      <c r="DW26" t="s">
        <v>80</v>
      </c>
      <c r="DX26" t="str">
        <f>IF(EC26="*","",IFERROR(VLOOKUP(DW26,'class and classification'!$A$1:$B$338,2,FALSE),VLOOKUP(DW26,'class and classification'!$A$340:$B$378,2,FALSE)))</f>
        <v>Predominantly Urban</v>
      </c>
      <c r="DY26" t="str">
        <f>IF(EC26="*","",IFERROR(VLOOKUP(DW26,'class and classification'!$A$1:$C$338,3,FALSE),VLOOKUP(DW26,'class and classification'!$A$340:$C$378,3,FALSE)))</f>
        <v>UA</v>
      </c>
      <c r="DZ26">
        <v>13449.74</v>
      </c>
      <c r="EA26">
        <v>7489.58</v>
      </c>
      <c r="EB26">
        <v>5772.59</v>
      </c>
      <c r="EC26">
        <v>21.610547504839602</v>
      </c>
    </row>
    <row r="27" spans="1:133" x14ac:dyDescent="0.3">
      <c r="A27" t="s">
        <v>509</v>
      </c>
      <c r="B27" t="s">
        <v>80</v>
      </c>
      <c r="C27" t="str">
        <f>IF(H27="n/a","",IFERROR(VLOOKUP(B27,'class and classification'!$A$1:$B$338,2,FALSE),VLOOKUP(B27,'class and classification'!$A$340:$B$378,2,FALSE)))</f>
        <v>Predominantly Urban</v>
      </c>
      <c r="D27" t="str">
        <f>IF(H27="n/a","",IFERROR(VLOOKUP(B27,'class and classification'!$A$1:$C$338,3,FALSE),VLOOKUP(B27,'class and classification'!$A$340:$C$378,3,FALSE)))</f>
        <v>UA</v>
      </c>
      <c r="E27">
        <v>14996</v>
      </c>
      <c r="F27">
        <v>5965</v>
      </c>
      <c r="G27">
        <v>3210</v>
      </c>
      <c r="H27">
        <v>13.280377311654462</v>
      </c>
      <c r="I27" t="s">
        <v>510</v>
      </c>
      <c r="J27" t="s">
        <v>81</v>
      </c>
      <c r="K27" t="str">
        <f>IF(P27="#","",IFERROR(VLOOKUP(J27,'class and classification'!$A$1:$B$338,2,FALSE),VLOOKUP(J27,'class and classification'!$A$340:$B$378,2,FALSE)))</f>
        <v>Predominantly Urban</v>
      </c>
      <c r="L27" t="str">
        <f>IF(P27="#","",IFERROR(VLOOKUP(J27,'class and classification'!$A$1:$C$338,3,FALSE),VLOOKUP(J27,'class and classification'!$A$340:$C$378,3,FALSE)))</f>
        <v>UA</v>
      </c>
      <c r="M27">
        <v>31818</v>
      </c>
      <c r="N27">
        <v>10672</v>
      </c>
      <c r="O27">
        <v>2259</v>
      </c>
      <c r="P27">
        <v>5.0481575007262736</v>
      </c>
      <c r="S27" t="s">
        <v>81</v>
      </c>
      <c r="T27" t="str">
        <f>IF(Y27="#","",IFERROR(VLOOKUP(S27,'class and classification'!$A$1:$B$338,2,FALSE),VLOOKUP(S27,'class and classification'!$A$340:$B$378,2,FALSE)))</f>
        <v>Predominantly Urban</v>
      </c>
      <c r="U27" t="str">
        <f>IF(Y27="#","",IFERROR(VLOOKUP(S27,'class and classification'!$A$1:$C$338,3,FALSE),VLOOKUP(S27,'class and classification'!$A$340:$C$378,3,FALSE)))</f>
        <v>UA</v>
      </c>
      <c r="V27">
        <v>25327</v>
      </c>
      <c r="W27">
        <v>11495</v>
      </c>
      <c r="X27">
        <v>3920</v>
      </c>
      <c r="Y27">
        <v>9.6215207893574206</v>
      </c>
      <c r="AA27" t="s">
        <v>510</v>
      </c>
      <c r="AB27" t="s">
        <v>81</v>
      </c>
      <c r="AC27" t="str">
        <f>IF(AH27="#","",IFERROR(VLOOKUP(AB27,'class and classification'!$A$1:$B$338,2,FALSE),VLOOKUP(AB27,'class and classification'!$A$340:$B$378,2,FALSE)))</f>
        <v>Predominantly Urban</v>
      </c>
      <c r="AD27" t="str">
        <f>IF(AH27="#","",IFERROR(VLOOKUP(AB27,'class and classification'!$A$1:$C$338,3,FALSE),VLOOKUP(AB27,'class and classification'!$A$340:$C$378,3,FALSE)))</f>
        <v>UA</v>
      </c>
      <c r="AE27">
        <v>26822</v>
      </c>
      <c r="AF27">
        <v>11274</v>
      </c>
      <c r="AG27">
        <v>2709</v>
      </c>
      <c r="AH27">
        <v>6.6388922926111995</v>
      </c>
      <c r="AJ27" t="s">
        <v>510</v>
      </c>
      <c r="AK27" t="s">
        <v>81</v>
      </c>
      <c r="AL27" t="str">
        <f>IF(AQ27="#","",IFERROR(VLOOKUP(AK27,'class and classification'!$A$1:$B$338,2,FALSE),VLOOKUP(AK27,'class and classification'!$A$340:$B$378,2,FALSE)))</f>
        <v>Predominantly Urban</v>
      </c>
      <c r="AM27" t="str">
        <f>IF(AQ27="#","",IFERROR(VLOOKUP(AK27,'class and classification'!$A$1:$C$338,3,FALSE),VLOOKUP(AK27,'class and classification'!$A$340:$C$378,3,FALSE)))</f>
        <v>UA</v>
      </c>
      <c r="AN27">
        <v>24566</v>
      </c>
      <c r="AO27">
        <v>9177</v>
      </c>
      <c r="AP27">
        <v>4193</v>
      </c>
      <c r="AQ27">
        <v>11.052825811893715</v>
      </c>
      <c r="AS27" t="s">
        <v>510</v>
      </c>
      <c r="AT27" t="s">
        <v>81</v>
      </c>
      <c r="AU27" t="str">
        <f>IF(AZ27="#","",IFERROR(VLOOKUP(AT27,'class and classification'!$A$1:$B$338,2,FALSE),VLOOKUP(AT27,'class and classification'!$A$340:$B$378,2,FALSE)))</f>
        <v>Predominantly Urban</v>
      </c>
      <c r="AV27" t="str">
        <f>IF(AZ27="#","",IFERROR(VLOOKUP(AT27,'class and classification'!$A$1:$C$338,3,FALSE),VLOOKUP(AT27,'class and classification'!$A$340:$C$378,3,FALSE)))</f>
        <v>UA</v>
      </c>
      <c r="AW27">
        <v>23462</v>
      </c>
      <c r="AX27">
        <v>11137</v>
      </c>
      <c r="AY27">
        <v>3725</v>
      </c>
      <c r="AZ27">
        <v>9.7197578540862128</v>
      </c>
      <c r="BB27" t="s">
        <v>510</v>
      </c>
      <c r="BC27" t="s">
        <v>81</v>
      </c>
      <c r="BD27" t="str">
        <f>IF(BI27="#","",IFERROR(VLOOKUP(BC27,'class and classification'!$A$1:$B$338,2,FALSE),VLOOKUP(BC27,'class and classification'!$A$340:$B$378,2,FALSE)))</f>
        <v>Predominantly Urban</v>
      </c>
      <c r="BE27" t="str">
        <f>IF(BI27="#","",IFERROR(VLOOKUP(BC27,'class and classification'!$A$1:$C$338,3,FALSE),VLOOKUP(BC27,'class and classification'!$A$340:$C$378,3,FALSE)))</f>
        <v>UA</v>
      </c>
      <c r="BF27">
        <v>24687</v>
      </c>
      <c r="BG27">
        <v>10204</v>
      </c>
      <c r="BH27">
        <v>4560</v>
      </c>
      <c r="BI27">
        <v>11.558642366479937</v>
      </c>
      <c r="BK27" t="s">
        <v>510</v>
      </c>
      <c r="BL27" t="s">
        <v>81</v>
      </c>
      <c r="BM27" t="str">
        <f>IF(BR27="#","",IFERROR(VLOOKUP(BL27,'class and classification'!$A$1:$B$338,2,FALSE),VLOOKUP(BL27,'class and classification'!$A$340:$B$378,2,FALSE)))</f>
        <v>Predominantly Urban</v>
      </c>
      <c r="BN27" t="str">
        <f>IF(BR27="#","",IFERROR(VLOOKUP(BL27,'class and classification'!$A$1:$C$338,3,FALSE),VLOOKUP(BL27,'class and classification'!$A$340:$C$378,3,FALSE)))</f>
        <v>UA</v>
      </c>
      <c r="BO27">
        <v>24620</v>
      </c>
      <c r="BP27">
        <v>12623</v>
      </c>
      <c r="BQ27">
        <v>3685</v>
      </c>
      <c r="BR27">
        <v>9.0036161063330731</v>
      </c>
      <c r="BT27" t="s">
        <v>510</v>
      </c>
      <c r="BU27" t="s">
        <v>81</v>
      </c>
      <c r="BV27" t="str">
        <f>IF(CA27="#","",IFERROR(VLOOKUP(BU27,'class and classification'!$A$1:$B$338,2,FALSE),VLOOKUP(BU27,'class and classification'!$A$340:$B$378,2,FALSE)))</f>
        <v>Predominantly Urban</v>
      </c>
      <c r="BW27" t="str">
        <f>IF(CA27="#","",IFERROR(VLOOKUP(BU27,'class and classification'!$A$1:$C$338,3,FALSE),VLOOKUP(BU27,'class and classification'!$A$340:$C$378,3,FALSE)))</f>
        <v>UA</v>
      </c>
      <c r="BX27">
        <v>20365</v>
      </c>
      <c r="BY27">
        <v>11714</v>
      </c>
      <c r="BZ27">
        <v>4717</v>
      </c>
      <c r="CA27">
        <v>12.819328187846505</v>
      </c>
      <c r="CC27" t="s">
        <v>510</v>
      </c>
      <c r="CD27" t="s">
        <v>81</v>
      </c>
      <c r="CE27" t="str">
        <f>IF(CJ27="*","",IFERROR(VLOOKUP(CD27,'class and classification'!$A$1:$B$338,2,FALSE),VLOOKUP(CD27,'class and classification'!$A$340:$B$378,2,FALSE)))</f>
        <v>Predominantly Urban</v>
      </c>
      <c r="CF27" t="str">
        <f>IF(CJ27="*","",IFERROR(VLOOKUP(CD27,'class and classification'!$A$1:$C$338,3,FALSE),VLOOKUP(CD27,'class and classification'!$A$340:$C$378,3,FALSE)))</f>
        <v>UA</v>
      </c>
      <c r="CG27">
        <v>20535</v>
      </c>
      <c r="CH27">
        <v>11716</v>
      </c>
      <c r="CI27">
        <v>4131</v>
      </c>
      <c r="CJ27">
        <v>11.354515969435434</v>
      </c>
      <c r="CL27" t="s">
        <v>510</v>
      </c>
      <c r="CM27" t="s">
        <v>81</v>
      </c>
      <c r="CN27" t="str">
        <f>IF(CS27="*","",IFERROR(VLOOKUP(CM27,'class and classification'!$A$1:$B$338,2,FALSE),VLOOKUP(CM27,'class and classification'!$A$340:$B$378,2,FALSE)))</f>
        <v>Predominantly Urban</v>
      </c>
      <c r="CO27" t="str">
        <f>IF(CS27="*","",IFERROR(VLOOKUP(CM27,'class and classification'!$A$1:$C$338,3,FALSE),VLOOKUP(CM27,'class and classification'!$A$340:$C$378,3,FALSE)))</f>
        <v>UA</v>
      </c>
      <c r="CP27">
        <v>18061.22</v>
      </c>
      <c r="CQ27">
        <v>11630.92</v>
      </c>
      <c r="CR27">
        <v>4160.49</v>
      </c>
      <c r="CS27">
        <v>12.290005237406961</v>
      </c>
      <c r="CU27" t="s">
        <v>510</v>
      </c>
      <c r="CV27" t="s">
        <v>81</v>
      </c>
      <c r="CW27" t="str">
        <f>IF(DB27="*","",IFERROR(VLOOKUP(CV27,'class and classification'!$A$1:$B$338,2,FALSE),VLOOKUP(CV27,'class and classification'!$A$340:$B$378,2,FALSE)))</f>
        <v>Predominantly Urban</v>
      </c>
      <c r="CX27" t="str">
        <f>IF(DB27="*","",IFERROR(VLOOKUP(CV27,'class and classification'!$A$1:$C$338,3,FALSE),VLOOKUP(CV27,'class and classification'!$A$340:$C$378,3,FALSE)))</f>
        <v>UA</v>
      </c>
      <c r="CY27">
        <v>20839.09</v>
      </c>
      <c r="CZ27">
        <v>10455.120000000001</v>
      </c>
      <c r="DA27">
        <v>6718.18</v>
      </c>
      <c r="DB27">
        <v>17.673658509764845</v>
      </c>
      <c r="DD27" t="s">
        <v>510</v>
      </c>
      <c r="DE27" t="s">
        <v>81</v>
      </c>
      <c r="DF27" t="str">
        <f>IF(DK27="*","",IFERROR(VLOOKUP(DE27,'class and classification'!$A$1:$B$338,2,FALSE),VLOOKUP(DE27,'class and classification'!$A$340:$B$378,2,FALSE)))</f>
        <v>Predominantly Urban</v>
      </c>
      <c r="DG27" t="str">
        <f>IF(DK27="*","",IFERROR(VLOOKUP(DE27,'class and classification'!$A$1:$C$338,3,FALSE),VLOOKUP(DE27,'class and classification'!$A$340:$C$378,3,FALSE)))</f>
        <v>UA</v>
      </c>
      <c r="DH27">
        <v>24098.89</v>
      </c>
      <c r="DI27">
        <v>10411.74</v>
      </c>
      <c r="DJ27">
        <v>3941.32</v>
      </c>
      <c r="DK27">
        <v>10.249987321839336</v>
      </c>
      <c r="DM27" t="s">
        <v>510</v>
      </c>
      <c r="DN27" t="s">
        <v>81</v>
      </c>
      <c r="DO27" t="str">
        <f>IF(DT27="*","",IFERROR(VLOOKUP(DN27,'class and classification'!$A$1:$B$338,2,FALSE),VLOOKUP(DN27,'class and classification'!$A$340:$B$378,2,FALSE)))</f>
        <v>Predominantly Urban</v>
      </c>
      <c r="DP27" t="str">
        <f>IF(DT27="*","",IFERROR(VLOOKUP(DN27,'class and classification'!$A$1:$C$338,3,FALSE),VLOOKUP(DN27,'class and classification'!$A$340:$C$378,3,FALSE)))</f>
        <v>UA</v>
      </c>
      <c r="DQ27">
        <v>26623.599999999999</v>
      </c>
      <c r="DR27">
        <v>9262.86</v>
      </c>
      <c r="DS27">
        <v>3146.22</v>
      </c>
      <c r="DT27">
        <v>8.0604765032787906</v>
      </c>
      <c r="DV27" t="s">
        <v>510</v>
      </c>
      <c r="DW27" t="s">
        <v>81</v>
      </c>
      <c r="DX27" t="str">
        <f>IF(EC27="*","",IFERROR(VLOOKUP(DW27,'class and classification'!$A$1:$B$338,2,FALSE),VLOOKUP(DW27,'class and classification'!$A$340:$B$378,2,FALSE)))</f>
        <v>Predominantly Urban</v>
      </c>
      <c r="DY27" t="str">
        <f>IF(EC27="*","",IFERROR(VLOOKUP(DW27,'class and classification'!$A$1:$C$338,3,FALSE),VLOOKUP(DW27,'class and classification'!$A$340:$C$378,3,FALSE)))</f>
        <v>UA</v>
      </c>
      <c r="DZ27">
        <v>27567.42</v>
      </c>
      <c r="EA27">
        <v>8438.64</v>
      </c>
      <c r="EB27">
        <v>2678.84</v>
      </c>
      <c r="EC27">
        <v>6.9247690959521684</v>
      </c>
    </row>
    <row r="28" spans="1:133" x14ac:dyDescent="0.3">
      <c r="A28" t="s">
        <v>510</v>
      </c>
      <c r="B28" t="s">
        <v>81</v>
      </c>
      <c r="C28" t="str">
        <f>IF(H28="n/a","",IFERROR(VLOOKUP(B28,'class and classification'!$A$1:$B$338,2,FALSE),VLOOKUP(B28,'class and classification'!$A$340:$B$378,2,FALSE)))</f>
        <v>Predominantly Urban</v>
      </c>
      <c r="D28" t="str">
        <f>IF(H28="n/a","",IFERROR(VLOOKUP(B28,'class and classification'!$A$1:$C$338,3,FALSE),VLOOKUP(B28,'class and classification'!$A$340:$C$378,3,FALSE)))</f>
        <v>UA</v>
      </c>
      <c r="E28">
        <v>30414</v>
      </c>
      <c r="F28">
        <v>11789</v>
      </c>
      <c r="G28">
        <v>2245</v>
      </c>
      <c r="H28">
        <v>5.050845932325414</v>
      </c>
      <c r="I28" t="s">
        <v>511</v>
      </c>
      <c r="J28" t="s">
        <v>82</v>
      </c>
      <c r="K28" t="str">
        <f>IF(P28="#","",IFERROR(VLOOKUP(J28,'class and classification'!$A$1:$B$338,2,FALSE),VLOOKUP(J28,'class and classification'!$A$340:$B$378,2,FALSE)))</f>
        <v>Predominantly Rural</v>
      </c>
      <c r="L28" t="str">
        <f>IF(P28="#","",IFERROR(VLOOKUP(J28,'class and classification'!$A$1:$C$338,3,FALSE),VLOOKUP(J28,'class and classification'!$A$340:$C$378,3,FALSE)))</f>
        <v>SC</v>
      </c>
      <c r="M28">
        <v>64453</v>
      </c>
      <c r="N28">
        <v>18543</v>
      </c>
      <c r="O28">
        <v>5470</v>
      </c>
      <c r="P28">
        <v>6.1831664142156306</v>
      </c>
      <c r="S28" t="s">
        <v>82</v>
      </c>
      <c r="T28" t="str">
        <f>IF(Y28="#","",IFERROR(VLOOKUP(S28,'class and classification'!$A$1:$B$338,2,FALSE),VLOOKUP(S28,'class and classification'!$A$340:$B$378,2,FALSE)))</f>
        <v>Predominantly Rural</v>
      </c>
      <c r="U28" t="str">
        <f>IF(Y28="#","",IFERROR(VLOOKUP(S28,'class and classification'!$A$1:$C$338,3,FALSE),VLOOKUP(S28,'class and classification'!$A$340:$C$378,3,FALSE)))</f>
        <v>SC</v>
      </c>
      <c r="V28">
        <v>59131</v>
      </c>
      <c r="W28">
        <v>13835</v>
      </c>
      <c r="X28">
        <v>4449</v>
      </c>
      <c r="Y28">
        <v>5.7469482658399533</v>
      </c>
      <c r="AA28" t="s">
        <v>511</v>
      </c>
      <c r="AB28" t="s">
        <v>82</v>
      </c>
      <c r="AC28" t="str">
        <f>IF(AH28="#","",IFERROR(VLOOKUP(AB28,'class and classification'!$A$1:$B$338,2,FALSE),VLOOKUP(AB28,'class and classification'!$A$340:$B$378,2,FALSE)))</f>
        <v>Predominantly Rural</v>
      </c>
      <c r="AD28" t="str">
        <f>IF(AH28="#","",IFERROR(VLOOKUP(AB28,'class and classification'!$A$1:$C$338,3,FALSE),VLOOKUP(AB28,'class and classification'!$A$340:$C$378,3,FALSE)))</f>
        <v>SC</v>
      </c>
      <c r="AE28">
        <v>50906</v>
      </c>
      <c r="AF28">
        <v>15234</v>
      </c>
      <c r="AG28">
        <v>5592</v>
      </c>
      <c r="AH28">
        <v>7.7956839346456253</v>
      </c>
      <c r="AJ28" t="s">
        <v>511</v>
      </c>
      <c r="AK28" t="s">
        <v>82</v>
      </c>
      <c r="AL28" t="str">
        <f>IF(AQ28="#","",IFERROR(VLOOKUP(AK28,'class and classification'!$A$1:$B$338,2,FALSE),VLOOKUP(AK28,'class and classification'!$A$340:$B$378,2,FALSE)))</f>
        <v>Predominantly Rural</v>
      </c>
      <c r="AM28" t="str">
        <f>IF(AQ28="#","",IFERROR(VLOOKUP(AK28,'class and classification'!$A$1:$C$338,3,FALSE),VLOOKUP(AK28,'class and classification'!$A$340:$C$378,3,FALSE)))</f>
        <v>SC</v>
      </c>
      <c r="AN28">
        <v>54090</v>
      </c>
      <c r="AO28">
        <v>21456</v>
      </c>
      <c r="AP28">
        <v>8693</v>
      </c>
      <c r="AQ28">
        <v>10.319448236565011</v>
      </c>
      <c r="AS28" t="s">
        <v>511</v>
      </c>
      <c r="AT28" t="s">
        <v>82</v>
      </c>
      <c r="AU28" t="str">
        <f>IF(AZ28="#","",IFERROR(VLOOKUP(AT28,'class and classification'!$A$1:$B$338,2,FALSE),VLOOKUP(AT28,'class and classification'!$A$340:$B$378,2,FALSE)))</f>
        <v>Predominantly Rural</v>
      </c>
      <c r="AV28" t="str">
        <f>IF(AZ28="#","",IFERROR(VLOOKUP(AT28,'class and classification'!$A$1:$C$338,3,FALSE),VLOOKUP(AT28,'class and classification'!$A$340:$C$378,3,FALSE)))</f>
        <v>SC</v>
      </c>
      <c r="AW28">
        <v>60887</v>
      </c>
      <c r="AX28">
        <v>25099</v>
      </c>
      <c r="AY28">
        <v>4525</v>
      </c>
      <c r="AZ28">
        <v>4.9993923390527124</v>
      </c>
      <c r="BB28" t="s">
        <v>511</v>
      </c>
      <c r="BC28" t="s">
        <v>82</v>
      </c>
      <c r="BD28" t="str">
        <f>IF(BI28="#","",IFERROR(VLOOKUP(BC28,'class and classification'!$A$1:$B$338,2,FALSE),VLOOKUP(BC28,'class and classification'!$A$340:$B$378,2,FALSE)))</f>
        <v>Predominantly Rural</v>
      </c>
      <c r="BE28" t="str">
        <f>IF(BI28="#","",IFERROR(VLOOKUP(BC28,'class and classification'!$A$1:$C$338,3,FALSE),VLOOKUP(BC28,'class and classification'!$A$340:$C$378,3,FALSE)))</f>
        <v>SC</v>
      </c>
      <c r="BF28">
        <v>50629</v>
      </c>
      <c r="BG28">
        <v>26733</v>
      </c>
      <c r="BH28">
        <v>11957</v>
      </c>
      <c r="BI28">
        <v>13.386849382550187</v>
      </c>
      <c r="BK28" t="s">
        <v>511</v>
      </c>
      <c r="BL28" t="s">
        <v>82</v>
      </c>
      <c r="BM28" t="str">
        <f>IF(BR28="#","",IFERROR(VLOOKUP(BL28,'class and classification'!$A$1:$B$338,2,FALSE),VLOOKUP(BL28,'class and classification'!$A$340:$B$378,2,FALSE)))</f>
        <v>Predominantly Rural</v>
      </c>
      <c r="BN28" t="str">
        <f>IF(BR28="#","",IFERROR(VLOOKUP(BL28,'class and classification'!$A$1:$C$338,3,FALSE),VLOOKUP(BL28,'class and classification'!$A$340:$C$378,3,FALSE)))</f>
        <v>SC</v>
      </c>
      <c r="BO28">
        <v>57404</v>
      </c>
      <c r="BP28">
        <v>23900</v>
      </c>
      <c r="BQ28">
        <v>8325</v>
      </c>
      <c r="BR28">
        <v>9.2882883888027319</v>
      </c>
      <c r="BT28" t="s">
        <v>511</v>
      </c>
      <c r="BU28" t="s">
        <v>82</v>
      </c>
      <c r="BV28" t="str">
        <f>IF(CA28="#","",IFERROR(VLOOKUP(BU28,'class and classification'!$A$1:$B$338,2,FALSE),VLOOKUP(BU28,'class and classification'!$A$340:$B$378,2,FALSE)))</f>
        <v>Predominantly Rural</v>
      </c>
      <c r="BW28" t="str">
        <f>IF(CA28="#","",IFERROR(VLOOKUP(BU28,'class and classification'!$A$1:$C$338,3,FALSE),VLOOKUP(BU28,'class and classification'!$A$340:$C$378,3,FALSE)))</f>
        <v>SC</v>
      </c>
      <c r="BX28">
        <v>55046</v>
      </c>
      <c r="BY28">
        <v>17976</v>
      </c>
      <c r="BZ28">
        <v>7654</v>
      </c>
      <c r="CA28">
        <v>9.487332044226287</v>
      </c>
      <c r="CC28" t="s">
        <v>511</v>
      </c>
      <c r="CD28" t="s">
        <v>82</v>
      </c>
      <c r="CE28" t="str">
        <f>IF(CJ28="*","",IFERROR(VLOOKUP(CD28,'class and classification'!$A$1:$B$338,2,FALSE),VLOOKUP(CD28,'class and classification'!$A$340:$B$378,2,FALSE)))</f>
        <v>Predominantly Rural</v>
      </c>
      <c r="CF28" t="str">
        <f>IF(CJ28="*","",IFERROR(VLOOKUP(CD28,'class and classification'!$A$1:$C$338,3,FALSE),VLOOKUP(CD28,'class and classification'!$A$340:$C$378,3,FALSE)))</f>
        <v>SC</v>
      </c>
      <c r="CG28">
        <v>39103</v>
      </c>
      <c r="CH28">
        <v>24238</v>
      </c>
      <c r="CI28">
        <v>10890</v>
      </c>
      <c r="CJ28">
        <v>14.670420713717988</v>
      </c>
      <c r="CL28" t="s">
        <v>511</v>
      </c>
      <c r="CM28" t="s">
        <v>82</v>
      </c>
      <c r="CN28" t="str">
        <f>IF(CS28="*","",IFERROR(VLOOKUP(CM28,'class and classification'!$A$1:$B$338,2,FALSE),VLOOKUP(CM28,'class and classification'!$A$340:$B$378,2,FALSE)))</f>
        <v>Predominantly Rural</v>
      </c>
      <c r="CO28" t="str">
        <f>IF(CS28="*","",IFERROR(VLOOKUP(CM28,'class and classification'!$A$1:$C$338,3,FALSE),VLOOKUP(CM28,'class and classification'!$A$340:$C$378,3,FALSE)))</f>
        <v>SC</v>
      </c>
      <c r="CP28">
        <v>40295.939999999995</v>
      </c>
      <c r="CQ28">
        <v>28649.15</v>
      </c>
      <c r="CR28">
        <v>6475.31</v>
      </c>
      <c r="CS28">
        <v>8.5856213968634485</v>
      </c>
      <c r="CU28" t="s">
        <v>511</v>
      </c>
      <c r="CV28" t="s">
        <v>82</v>
      </c>
      <c r="CW28" t="str">
        <f>IF(DB28="*","",IFERROR(VLOOKUP(CV28,'class and classification'!$A$1:$B$338,2,FALSE),VLOOKUP(CV28,'class and classification'!$A$340:$B$378,2,FALSE)))</f>
        <v>Predominantly Rural</v>
      </c>
      <c r="CX28" t="str">
        <f>IF(DB28="*","",IFERROR(VLOOKUP(CV28,'class and classification'!$A$1:$C$338,3,FALSE),VLOOKUP(CV28,'class and classification'!$A$340:$C$378,3,FALSE)))</f>
        <v>SC</v>
      </c>
      <c r="CY28">
        <v>48742.76</v>
      </c>
      <c r="CZ28">
        <v>17507.2</v>
      </c>
      <c r="DA28">
        <v>8132.0800000000008</v>
      </c>
      <c r="DB28">
        <v>10.932854221260939</v>
      </c>
      <c r="DD28" t="s">
        <v>511</v>
      </c>
      <c r="DE28" t="s">
        <v>82</v>
      </c>
      <c r="DF28" t="str">
        <f>IF(DK28="*","",IFERROR(VLOOKUP(DE28,'class and classification'!$A$1:$B$338,2,FALSE),VLOOKUP(DE28,'class and classification'!$A$340:$B$378,2,FALSE)))</f>
        <v>Predominantly Rural</v>
      </c>
      <c r="DG28" t="str">
        <f>IF(DK28="*","",IFERROR(VLOOKUP(DE28,'class and classification'!$A$1:$C$338,3,FALSE),VLOOKUP(DE28,'class and classification'!$A$340:$C$378,3,FALSE)))</f>
        <v>SC</v>
      </c>
      <c r="DH28">
        <v>48055.519999999997</v>
      </c>
      <c r="DI28">
        <v>26615.539999999997</v>
      </c>
      <c r="DJ28">
        <v>6722.7099999999991</v>
      </c>
      <c r="DK28">
        <v>8.2594896390718855</v>
      </c>
      <c r="DM28" t="s">
        <v>511</v>
      </c>
      <c r="DN28" t="s">
        <v>82</v>
      </c>
      <c r="DO28" t="str">
        <f>IF(DT28="*","",IFERROR(VLOOKUP(DN28,'class and classification'!$A$1:$B$338,2,FALSE),VLOOKUP(DN28,'class and classification'!$A$340:$B$378,2,FALSE)))</f>
        <v>Predominantly Rural</v>
      </c>
      <c r="DP28" t="str">
        <f>IF(DT28="*","",IFERROR(VLOOKUP(DN28,'class and classification'!$A$1:$C$338,3,FALSE),VLOOKUP(DN28,'class and classification'!$A$340:$C$378,3,FALSE)))</f>
        <v>SC</v>
      </c>
      <c r="DQ28">
        <v>58698.770000000004</v>
      </c>
      <c r="DR28">
        <v>17102.09</v>
      </c>
      <c r="DS28">
        <v>14292.82</v>
      </c>
      <c r="DT28">
        <v>15.864398035467083</v>
      </c>
      <c r="DV28" t="s">
        <v>511</v>
      </c>
      <c r="DW28" t="s">
        <v>82</v>
      </c>
      <c r="DX28" t="str">
        <f>IF(EC28="*","",IFERROR(VLOOKUP(DW28,'class and classification'!$A$1:$B$338,2,FALSE),VLOOKUP(DW28,'class and classification'!$A$340:$B$378,2,FALSE)))</f>
        <v>Predominantly Rural</v>
      </c>
      <c r="DY28" t="str">
        <f>IF(EC28="*","",IFERROR(VLOOKUP(DW28,'class and classification'!$A$1:$C$338,3,FALSE),VLOOKUP(DW28,'class and classification'!$A$340:$C$378,3,FALSE)))</f>
        <v>SC</v>
      </c>
      <c r="DZ28">
        <v>57021.36</v>
      </c>
      <c r="EA28">
        <v>18929.02</v>
      </c>
      <c r="EB28">
        <v>8724.16</v>
      </c>
      <c r="EC28">
        <v>10.303167870767291</v>
      </c>
    </row>
    <row r="29" spans="1:133" x14ac:dyDescent="0.3">
      <c r="A29" t="s">
        <v>511</v>
      </c>
      <c r="B29" t="s">
        <v>82</v>
      </c>
      <c r="C29" t="str">
        <f>IF(H29="n/a","",IFERROR(VLOOKUP(B29,'class and classification'!$A$1:$B$338,2,FALSE),VLOOKUP(B29,'class and classification'!$A$340:$B$378,2,FALSE)))</f>
        <v>Predominantly Rural</v>
      </c>
      <c r="D29" t="str">
        <f>IF(H29="n/a","",IFERROR(VLOOKUP(B29,'class and classification'!$A$1:$C$338,3,FALSE),VLOOKUP(B29,'class and classification'!$A$340:$C$378,3,FALSE)))</f>
        <v>SC</v>
      </c>
      <c r="E29">
        <v>53500</v>
      </c>
      <c r="F29">
        <v>18724</v>
      </c>
      <c r="G29">
        <v>3713</v>
      </c>
      <c r="H29">
        <v>4.8895795198651513</v>
      </c>
      <c r="I29" t="s">
        <v>512</v>
      </c>
      <c r="J29" t="s">
        <v>270</v>
      </c>
      <c r="K29" t="str">
        <f>IF(P29="#","",IFERROR(VLOOKUP(J29,'class and classification'!$A$1:$B$338,2,FALSE),VLOOKUP(J29,'class and classification'!$A$340:$B$378,2,FALSE)))</f>
        <v/>
      </c>
      <c r="L29" t="str">
        <f>IF(P29="#","",IFERROR(VLOOKUP(J29,'class and classification'!$A$1:$C$338,3,FALSE),VLOOKUP(J29,'class and classification'!$A$340:$C$378,3,FALSE)))</f>
        <v/>
      </c>
      <c r="M29">
        <v>14439</v>
      </c>
      <c r="N29">
        <v>2726</v>
      </c>
      <c r="O29" t="s">
        <v>39</v>
      </c>
      <c r="P29" t="s">
        <v>39</v>
      </c>
      <c r="S29" t="s">
        <v>270</v>
      </c>
      <c r="T29" t="str">
        <f>IF(Y29="#","",IFERROR(VLOOKUP(S29,'class and classification'!$A$1:$B$338,2,FALSE),VLOOKUP(S29,'class and classification'!$A$340:$B$378,2,FALSE)))</f>
        <v/>
      </c>
      <c r="U29" t="str">
        <f>IF(Y29="#","",IFERROR(VLOOKUP(S29,'class and classification'!$A$1:$C$338,3,FALSE),VLOOKUP(S29,'class and classification'!$A$340:$C$378,3,FALSE)))</f>
        <v/>
      </c>
      <c r="V29">
        <v>12829</v>
      </c>
      <c r="W29">
        <v>3764</v>
      </c>
      <c r="X29" t="s">
        <v>39</v>
      </c>
      <c r="Y29" t="s">
        <v>39</v>
      </c>
      <c r="AA29" t="s">
        <v>512</v>
      </c>
      <c r="AB29" t="s">
        <v>270</v>
      </c>
      <c r="AC29" t="str">
        <f>IF(AH29="#","",IFERROR(VLOOKUP(AB29,'class and classification'!$A$1:$B$338,2,FALSE),VLOOKUP(AB29,'class and classification'!$A$340:$B$378,2,FALSE)))</f>
        <v>Predominantly Rural</v>
      </c>
      <c r="AD29" t="str">
        <f>IF(AH29="#","",IFERROR(VLOOKUP(AB29,'class and classification'!$A$1:$C$338,3,FALSE),VLOOKUP(AB29,'class and classification'!$A$340:$C$378,3,FALSE)))</f>
        <v>SD</v>
      </c>
      <c r="AE29">
        <v>11362</v>
      </c>
      <c r="AF29">
        <v>3531</v>
      </c>
      <c r="AG29">
        <v>1918</v>
      </c>
      <c r="AH29">
        <v>11.409196359526501</v>
      </c>
      <c r="AJ29" t="s">
        <v>512</v>
      </c>
      <c r="AK29" t="s">
        <v>270</v>
      </c>
      <c r="AL29" t="str">
        <f>IF(AQ29="#","",IFERROR(VLOOKUP(AK29,'class and classification'!$A$1:$B$338,2,FALSE),VLOOKUP(AK29,'class and classification'!$A$340:$B$378,2,FALSE)))</f>
        <v/>
      </c>
      <c r="AM29" t="str">
        <f>IF(AQ29="#","",IFERROR(VLOOKUP(AK29,'class and classification'!$A$1:$C$338,3,FALSE),VLOOKUP(AK29,'class and classification'!$A$340:$C$378,3,FALSE)))</f>
        <v/>
      </c>
      <c r="AN29">
        <v>14008</v>
      </c>
      <c r="AO29">
        <v>2294</v>
      </c>
      <c r="AP29" t="s">
        <v>39</v>
      </c>
      <c r="AQ29" t="s">
        <v>39</v>
      </c>
      <c r="AS29" t="s">
        <v>512</v>
      </c>
      <c r="AT29" t="s">
        <v>270</v>
      </c>
      <c r="AU29" t="str">
        <f>IF(AZ29="#","",IFERROR(VLOOKUP(AT29,'class and classification'!$A$1:$B$338,2,FALSE),VLOOKUP(AT29,'class and classification'!$A$340:$B$378,2,FALSE)))</f>
        <v>Predominantly Rural</v>
      </c>
      <c r="AV29" t="str">
        <f>IF(AZ29="#","",IFERROR(VLOOKUP(AT29,'class and classification'!$A$1:$C$338,3,FALSE),VLOOKUP(AT29,'class and classification'!$A$340:$C$378,3,FALSE)))</f>
        <v>SD</v>
      </c>
      <c r="AW29">
        <v>12926</v>
      </c>
      <c r="AX29">
        <v>3559</v>
      </c>
      <c r="AY29">
        <v>1101</v>
      </c>
      <c r="AZ29">
        <v>6.2606618901398834</v>
      </c>
      <c r="BB29" t="s">
        <v>512</v>
      </c>
      <c r="BC29" t="s">
        <v>270</v>
      </c>
      <c r="BD29" t="str">
        <f>IF(BI29="#","",IFERROR(VLOOKUP(BC29,'class and classification'!$A$1:$B$338,2,FALSE),VLOOKUP(BC29,'class and classification'!$A$340:$B$378,2,FALSE)))</f>
        <v>Predominantly Rural</v>
      </c>
      <c r="BE29" t="str">
        <f>IF(BI29="#","",IFERROR(VLOOKUP(BC29,'class and classification'!$A$1:$C$338,3,FALSE),VLOOKUP(BC29,'class and classification'!$A$340:$C$378,3,FALSE)))</f>
        <v>SD</v>
      </c>
      <c r="BF29">
        <v>6579</v>
      </c>
      <c r="BG29">
        <v>3857</v>
      </c>
      <c r="BH29">
        <v>4663</v>
      </c>
      <c r="BI29">
        <v>30.882839923173723</v>
      </c>
      <c r="BK29" t="s">
        <v>512</v>
      </c>
      <c r="BL29" t="s">
        <v>270</v>
      </c>
      <c r="BM29" t="str">
        <f>IF(BR29="#","",IFERROR(VLOOKUP(BL29,'class and classification'!$A$1:$B$338,2,FALSE),VLOOKUP(BL29,'class and classification'!$A$340:$B$378,2,FALSE)))</f>
        <v>Predominantly Rural</v>
      </c>
      <c r="BN29" t="str">
        <f>IF(BR29="#","",IFERROR(VLOOKUP(BL29,'class and classification'!$A$1:$C$338,3,FALSE),VLOOKUP(BL29,'class and classification'!$A$340:$C$378,3,FALSE)))</f>
        <v>SD</v>
      </c>
      <c r="BO29">
        <v>11685</v>
      </c>
      <c r="BP29">
        <v>3666</v>
      </c>
      <c r="BQ29">
        <v>2218</v>
      </c>
      <c r="BR29">
        <v>12.624509078490522</v>
      </c>
      <c r="BT29" t="s">
        <v>512</v>
      </c>
      <c r="BU29" t="s">
        <v>270</v>
      </c>
      <c r="BV29" t="str">
        <f>IF(CA29="#","",IFERROR(VLOOKUP(BU29,'class and classification'!$A$1:$B$338,2,FALSE),VLOOKUP(BU29,'class and classification'!$A$340:$B$378,2,FALSE)))</f>
        <v>Predominantly Rural</v>
      </c>
      <c r="BW29" t="str">
        <f>IF(CA29="#","",IFERROR(VLOOKUP(BU29,'class and classification'!$A$1:$C$338,3,FALSE),VLOOKUP(BU29,'class and classification'!$A$340:$C$378,3,FALSE)))</f>
        <v>SD</v>
      </c>
      <c r="BX29">
        <v>10154</v>
      </c>
      <c r="BY29">
        <v>3874</v>
      </c>
      <c r="BZ29">
        <v>1475</v>
      </c>
      <c r="CA29">
        <v>9.5142875572469858</v>
      </c>
      <c r="CC29" t="s">
        <v>512</v>
      </c>
      <c r="CD29" t="s">
        <v>270</v>
      </c>
      <c r="CE29" t="str">
        <f>IF(CJ29="*","",IFERROR(VLOOKUP(CD29,'class and classification'!$A$1:$B$338,2,FALSE),VLOOKUP(CD29,'class and classification'!$A$340:$B$378,2,FALSE)))</f>
        <v>Predominantly Rural</v>
      </c>
      <c r="CF29" t="str">
        <f>IF(CJ29="*","",IFERROR(VLOOKUP(CD29,'class and classification'!$A$1:$C$338,3,FALSE),VLOOKUP(CD29,'class and classification'!$A$340:$C$378,3,FALSE)))</f>
        <v>SD</v>
      </c>
      <c r="CG29">
        <v>5407</v>
      </c>
      <c r="CH29">
        <v>4454</v>
      </c>
      <c r="CI29">
        <v>4674</v>
      </c>
      <c r="CJ29">
        <v>32.156862745098039</v>
      </c>
      <c r="CL29" t="s">
        <v>512</v>
      </c>
      <c r="CM29" t="s">
        <v>270</v>
      </c>
      <c r="CN29" t="str">
        <f>IF(CS29="*","",IFERROR(VLOOKUP(CM29,'class and classification'!$A$1:$B$338,2,FALSE),VLOOKUP(CM29,'class and classification'!$A$340:$B$378,2,FALSE)))</f>
        <v>Predominantly Rural</v>
      </c>
      <c r="CO29" t="str">
        <f>IF(CS29="*","",IFERROR(VLOOKUP(CM29,'class and classification'!$A$1:$C$338,3,FALSE),VLOOKUP(CM29,'class and classification'!$A$340:$C$378,3,FALSE)))</f>
        <v>SD</v>
      </c>
      <c r="CP29">
        <v>10140.629999999999</v>
      </c>
      <c r="CQ29">
        <v>7906.53</v>
      </c>
      <c r="CR29">
        <v>2103.83</v>
      </c>
      <c r="CS29">
        <v>10.440330723205163</v>
      </c>
      <c r="CU29" t="s">
        <v>512</v>
      </c>
      <c r="CV29" t="s">
        <v>270</v>
      </c>
      <c r="CW29" t="str">
        <f>IF(DB29="*","",IFERROR(VLOOKUP(CV29,'class and classification'!$A$1:$B$338,2,FALSE),VLOOKUP(CV29,'class and classification'!$A$340:$B$378,2,FALSE)))</f>
        <v>Predominantly Rural</v>
      </c>
      <c r="CX29" t="str">
        <f>IF(DB29="*","",IFERROR(VLOOKUP(CV29,'class and classification'!$A$1:$C$338,3,FALSE),VLOOKUP(CV29,'class and classification'!$A$340:$C$378,3,FALSE)))</f>
        <v>SD</v>
      </c>
      <c r="CY29">
        <v>11714.78</v>
      </c>
      <c r="CZ29">
        <v>3940.26</v>
      </c>
      <c r="DA29">
        <v>851.85</v>
      </c>
      <c r="DB29">
        <v>5.1605723428216947</v>
      </c>
      <c r="DD29" t="s">
        <v>512</v>
      </c>
      <c r="DE29" t="s">
        <v>270</v>
      </c>
      <c r="DF29" t="str">
        <f>IF(DK29="*","",IFERROR(VLOOKUP(DE29,'class and classification'!$A$1:$B$338,2,FALSE),VLOOKUP(DE29,'class and classification'!$A$340:$B$378,2,FALSE)))</f>
        <v>Predominantly Rural</v>
      </c>
      <c r="DG29" t="str">
        <f>IF(DK29="*","",IFERROR(VLOOKUP(DE29,'class and classification'!$A$1:$C$338,3,FALSE),VLOOKUP(DE29,'class and classification'!$A$340:$C$378,3,FALSE)))</f>
        <v>SD</v>
      </c>
      <c r="DH29">
        <v>12447.64</v>
      </c>
      <c r="DI29">
        <v>3511.33</v>
      </c>
      <c r="DJ29">
        <v>1008.56</v>
      </c>
      <c r="DK29">
        <v>5.9440590351100013</v>
      </c>
      <c r="DM29" t="s">
        <v>512</v>
      </c>
      <c r="DN29" t="s">
        <v>270</v>
      </c>
      <c r="DO29" t="str">
        <f>IF(DT29="*","",IFERROR(VLOOKUP(DN29,'class and classification'!$A$1:$B$338,2,FALSE),VLOOKUP(DN29,'class and classification'!$A$340:$B$378,2,FALSE)))</f>
        <v>Predominantly Rural</v>
      </c>
      <c r="DP29" t="str">
        <f>IF(DT29="*","",IFERROR(VLOOKUP(DN29,'class and classification'!$A$1:$C$338,3,FALSE),VLOOKUP(DN29,'class and classification'!$A$340:$C$378,3,FALSE)))</f>
        <v>SD</v>
      </c>
      <c r="DQ29">
        <v>14363.12</v>
      </c>
      <c r="DR29">
        <v>2865.93</v>
      </c>
      <c r="DS29">
        <v>595.97</v>
      </c>
      <c r="DT29">
        <v>3.3434464589661053</v>
      </c>
      <c r="DV29" t="s">
        <v>512</v>
      </c>
      <c r="DW29" t="s">
        <v>270</v>
      </c>
      <c r="DX29" t="str">
        <f>IF(EC29="*","",IFERROR(VLOOKUP(DW29,'class and classification'!$A$1:$B$338,2,FALSE),VLOOKUP(DW29,'class and classification'!$A$340:$B$378,2,FALSE)))</f>
        <v>Predominantly Rural</v>
      </c>
      <c r="DY29" t="str">
        <f>IF(EC29="*","",IFERROR(VLOOKUP(DW29,'class and classification'!$A$1:$C$338,3,FALSE),VLOOKUP(DW29,'class and classification'!$A$340:$C$378,3,FALSE)))</f>
        <v>SD</v>
      </c>
      <c r="DZ29">
        <v>11471.15</v>
      </c>
      <c r="EA29">
        <v>4689.49</v>
      </c>
      <c r="EB29">
        <v>2477.38</v>
      </c>
      <c r="EC29">
        <v>13.292077162702906</v>
      </c>
    </row>
    <row r="30" spans="1:133" x14ac:dyDescent="0.3">
      <c r="A30" t="s">
        <v>512</v>
      </c>
      <c r="B30" t="s">
        <v>270</v>
      </c>
      <c r="C30" t="str">
        <f>IF(H30="n/a","",IFERROR(VLOOKUP(B30,'class and classification'!$A$1:$B$338,2,FALSE),VLOOKUP(B30,'class and classification'!$A$340:$B$378,2,FALSE)))</f>
        <v/>
      </c>
      <c r="D30" t="str">
        <f>IF(H30="n/a","",IFERROR(VLOOKUP(B30,'class and classification'!$A$1:$C$338,3,FALSE),VLOOKUP(B30,'class and classification'!$A$340:$C$378,3,FALSE)))</f>
        <v/>
      </c>
      <c r="E30">
        <v>12550</v>
      </c>
      <c r="F30">
        <v>2500</v>
      </c>
      <c r="G30" t="s">
        <v>513</v>
      </c>
      <c r="H30" t="s">
        <v>513</v>
      </c>
      <c r="I30" t="s">
        <v>514</v>
      </c>
      <c r="J30" t="s">
        <v>271</v>
      </c>
      <c r="K30" t="str">
        <f>IF(P30="#","",IFERROR(VLOOKUP(J30,'class and classification'!$A$1:$B$338,2,FALSE),VLOOKUP(J30,'class and classification'!$A$340:$B$378,2,FALSE)))</f>
        <v/>
      </c>
      <c r="L30" t="str">
        <f>IF(P30="#","",IFERROR(VLOOKUP(J30,'class and classification'!$A$1:$C$338,3,FALSE),VLOOKUP(J30,'class and classification'!$A$340:$C$378,3,FALSE)))</f>
        <v/>
      </c>
      <c r="M30">
        <v>7103</v>
      </c>
      <c r="N30">
        <v>3237</v>
      </c>
      <c r="O30" t="s">
        <v>39</v>
      </c>
      <c r="P30" t="s">
        <v>39</v>
      </c>
      <c r="S30" t="s">
        <v>271</v>
      </c>
      <c r="T30" t="str">
        <f>IF(Y30="#","",IFERROR(VLOOKUP(S30,'class and classification'!$A$1:$B$338,2,FALSE),VLOOKUP(S30,'class and classification'!$A$340:$B$378,2,FALSE)))</f>
        <v/>
      </c>
      <c r="U30" t="str">
        <f>IF(Y30="#","",IFERROR(VLOOKUP(S30,'class and classification'!$A$1:$C$338,3,FALSE),VLOOKUP(S30,'class and classification'!$A$340:$C$378,3,FALSE)))</f>
        <v/>
      </c>
      <c r="V30">
        <v>9032</v>
      </c>
      <c r="W30">
        <v>1570</v>
      </c>
      <c r="X30" t="s">
        <v>39</v>
      </c>
      <c r="Y30" t="s">
        <v>39</v>
      </c>
      <c r="AA30" t="s">
        <v>514</v>
      </c>
      <c r="AB30" t="s">
        <v>271</v>
      </c>
      <c r="AC30" t="str">
        <f>IF(AH30="#","",IFERROR(VLOOKUP(AB30,'class and classification'!$A$1:$B$338,2,FALSE),VLOOKUP(AB30,'class and classification'!$A$340:$B$378,2,FALSE)))</f>
        <v>Urban with Significant Rural</v>
      </c>
      <c r="AD30" t="str">
        <f>IF(AH30="#","",IFERROR(VLOOKUP(AB30,'class and classification'!$A$1:$C$338,3,FALSE),VLOOKUP(AB30,'class and classification'!$A$340:$C$378,3,FALSE)))</f>
        <v>SD</v>
      </c>
      <c r="AE30">
        <v>5820</v>
      </c>
      <c r="AF30" t="s">
        <v>39</v>
      </c>
      <c r="AG30">
        <v>980</v>
      </c>
      <c r="AH30">
        <v>13.044056967922268</v>
      </c>
      <c r="AJ30" t="s">
        <v>514</v>
      </c>
      <c r="AK30" t="s">
        <v>271</v>
      </c>
      <c r="AL30" t="str">
        <f>IF(AQ30="#","",IFERROR(VLOOKUP(AK30,'class and classification'!$A$1:$B$338,2,FALSE),VLOOKUP(AK30,'class and classification'!$A$340:$B$378,2,FALSE)))</f>
        <v>Urban with Significant Rural</v>
      </c>
      <c r="AM30" t="str">
        <f>IF(AQ30="#","",IFERROR(VLOOKUP(AK30,'class and classification'!$A$1:$C$338,3,FALSE),VLOOKUP(AK30,'class and classification'!$A$340:$C$378,3,FALSE)))</f>
        <v>SD</v>
      </c>
      <c r="AN30">
        <v>4966</v>
      </c>
      <c r="AO30">
        <v>4416</v>
      </c>
      <c r="AP30">
        <v>2330</v>
      </c>
      <c r="AQ30">
        <v>19.894125683060111</v>
      </c>
      <c r="AS30" t="s">
        <v>514</v>
      </c>
      <c r="AT30" t="s">
        <v>271</v>
      </c>
      <c r="AU30" t="str">
        <f>IF(AZ30="#","",IFERROR(VLOOKUP(AT30,'class and classification'!$A$1:$B$338,2,FALSE),VLOOKUP(AT30,'class and classification'!$A$340:$B$378,2,FALSE)))</f>
        <v>Urban with Significant Rural</v>
      </c>
      <c r="AV30" t="str">
        <f>IF(AZ30="#","",IFERROR(VLOOKUP(AT30,'class and classification'!$A$1:$C$338,3,FALSE),VLOOKUP(AT30,'class and classification'!$A$340:$C$378,3,FALSE)))</f>
        <v>SD</v>
      </c>
      <c r="AW30">
        <v>7079</v>
      </c>
      <c r="AX30">
        <v>4038</v>
      </c>
      <c r="AY30">
        <v>1373</v>
      </c>
      <c r="AZ30">
        <v>10.99279423538831</v>
      </c>
      <c r="BB30" t="s">
        <v>514</v>
      </c>
      <c r="BC30" t="s">
        <v>271</v>
      </c>
      <c r="BD30" t="str">
        <f>IF(BI30="#","",IFERROR(VLOOKUP(BC30,'class and classification'!$A$1:$B$338,2,FALSE),VLOOKUP(BC30,'class and classification'!$A$340:$B$378,2,FALSE)))</f>
        <v>Urban with Significant Rural</v>
      </c>
      <c r="BE30" t="str">
        <f>IF(BI30="#","",IFERROR(VLOOKUP(BC30,'class and classification'!$A$1:$C$338,3,FALSE),VLOOKUP(BC30,'class and classification'!$A$340:$C$378,3,FALSE)))</f>
        <v>SD</v>
      </c>
      <c r="BF30">
        <v>9815</v>
      </c>
      <c r="BG30">
        <v>3007</v>
      </c>
      <c r="BH30">
        <v>969</v>
      </c>
      <c r="BI30">
        <v>7.0263215140308892</v>
      </c>
      <c r="BK30" t="s">
        <v>514</v>
      </c>
      <c r="BL30" t="s">
        <v>271</v>
      </c>
      <c r="BM30" t="str">
        <f>IF(BR30="#","",IFERROR(VLOOKUP(BL30,'class and classification'!$A$1:$B$338,2,FALSE),VLOOKUP(BL30,'class and classification'!$A$340:$B$378,2,FALSE)))</f>
        <v>Urban with Significant Rural</v>
      </c>
      <c r="BN30" t="str">
        <f>IF(BR30="#","",IFERROR(VLOOKUP(BL30,'class and classification'!$A$1:$C$338,3,FALSE),VLOOKUP(BL30,'class and classification'!$A$340:$C$378,3,FALSE)))</f>
        <v>SD</v>
      </c>
      <c r="BO30">
        <v>6443</v>
      </c>
      <c r="BP30">
        <v>4908</v>
      </c>
      <c r="BQ30">
        <v>1580</v>
      </c>
      <c r="BR30">
        <v>12.218699249864667</v>
      </c>
      <c r="BT30" t="s">
        <v>514</v>
      </c>
      <c r="BU30" t="s">
        <v>271</v>
      </c>
      <c r="BV30" t="str">
        <f>IF(CA30="#","",IFERROR(VLOOKUP(BU30,'class and classification'!$A$1:$B$338,2,FALSE),VLOOKUP(BU30,'class and classification'!$A$340:$B$378,2,FALSE)))</f>
        <v>Urban with Significant Rural</v>
      </c>
      <c r="BW30" t="str">
        <f>IF(CA30="#","",IFERROR(VLOOKUP(BU30,'class and classification'!$A$1:$C$338,3,FALSE),VLOOKUP(BU30,'class and classification'!$A$340:$C$378,3,FALSE)))</f>
        <v>SD</v>
      </c>
      <c r="BX30">
        <v>6436</v>
      </c>
      <c r="BY30">
        <v>1770</v>
      </c>
      <c r="BZ30">
        <v>1321</v>
      </c>
      <c r="CA30">
        <v>13.86585493859557</v>
      </c>
      <c r="CC30" t="s">
        <v>514</v>
      </c>
      <c r="CD30" t="s">
        <v>271</v>
      </c>
      <c r="CE30" t="str">
        <f>IF(CJ30="*","",IFERROR(VLOOKUP(CD30,'class and classification'!$A$1:$B$338,2,FALSE),VLOOKUP(CD30,'class and classification'!$A$340:$B$378,2,FALSE)))</f>
        <v>Urban with Significant Rural</v>
      </c>
      <c r="CF30" t="str">
        <f>IF(CJ30="*","",IFERROR(VLOOKUP(CD30,'class and classification'!$A$1:$C$338,3,FALSE),VLOOKUP(CD30,'class and classification'!$A$340:$C$378,3,FALSE)))</f>
        <v>SD</v>
      </c>
      <c r="CG30">
        <v>4446</v>
      </c>
      <c r="CH30">
        <v>2231</v>
      </c>
      <c r="CI30">
        <v>1912</v>
      </c>
      <c r="CJ30">
        <v>22.261031551985099</v>
      </c>
      <c r="CL30" t="s">
        <v>514</v>
      </c>
      <c r="CM30" t="s">
        <v>271</v>
      </c>
      <c r="CN30" t="str">
        <f>IF(CS30="*","",IFERROR(VLOOKUP(CM30,'class and classification'!$A$1:$B$338,2,FALSE),VLOOKUP(CM30,'class and classification'!$A$340:$B$378,2,FALSE)))</f>
        <v>Urban with Significant Rural</v>
      </c>
      <c r="CO30" t="str">
        <f>IF(CS30="*","",IFERROR(VLOOKUP(CM30,'class and classification'!$A$1:$C$338,3,FALSE),VLOOKUP(CM30,'class and classification'!$A$340:$C$378,3,FALSE)))</f>
        <v>SD</v>
      </c>
      <c r="CP30">
        <v>4625.71</v>
      </c>
      <c r="CQ30">
        <v>3744.26</v>
      </c>
      <c r="CR30">
        <v>1220.1199999999999</v>
      </c>
      <c r="CS30">
        <v>12.722716887954128</v>
      </c>
      <c r="CU30" t="s">
        <v>514</v>
      </c>
      <c r="CV30" t="s">
        <v>271</v>
      </c>
      <c r="CW30" t="str">
        <f>IF(DB30="*","",IFERROR(VLOOKUP(CV30,'class and classification'!$A$1:$B$338,2,FALSE),VLOOKUP(CV30,'class and classification'!$A$340:$B$378,2,FALSE)))</f>
        <v>Urban with Significant Rural</v>
      </c>
      <c r="CX30" t="str">
        <f>IF(DB30="*","",IFERROR(VLOOKUP(CV30,'class and classification'!$A$1:$C$338,3,FALSE),VLOOKUP(CV30,'class and classification'!$A$340:$C$378,3,FALSE)))</f>
        <v>SD</v>
      </c>
      <c r="CY30">
        <v>5862.99</v>
      </c>
      <c r="CZ30">
        <v>1906.44</v>
      </c>
      <c r="DA30">
        <v>2681.01</v>
      </c>
      <c r="DB30">
        <v>25.654517895897204</v>
      </c>
      <c r="DD30" t="s">
        <v>514</v>
      </c>
      <c r="DE30" t="s">
        <v>271</v>
      </c>
      <c r="DF30" t="str">
        <f>IF(DK30="*","",IFERROR(VLOOKUP(DE30,'class and classification'!$A$1:$B$338,2,FALSE),VLOOKUP(DE30,'class and classification'!$A$340:$B$378,2,FALSE)))</f>
        <v>Urban with Significant Rural</v>
      </c>
      <c r="DG30" t="str">
        <f>IF(DK30="*","",IFERROR(VLOOKUP(DE30,'class and classification'!$A$1:$C$338,3,FALSE),VLOOKUP(DE30,'class and classification'!$A$340:$C$378,3,FALSE)))</f>
        <v>SD</v>
      </c>
      <c r="DH30">
        <v>5069.34</v>
      </c>
      <c r="DI30">
        <v>6189.73</v>
      </c>
      <c r="DJ30">
        <v>1793.31</v>
      </c>
      <c r="DK30">
        <v>13.739333362957563</v>
      </c>
      <c r="DM30" t="s">
        <v>514</v>
      </c>
      <c r="DN30" t="s">
        <v>271</v>
      </c>
      <c r="DO30" t="str">
        <f>IF(DT30="*","",IFERROR(VLOOKUP(DN30,'class and classification'!$A$1:$B$338,2,FALSE),VLOOKUP(DN30,'class and classification'!$A$340:$B$378,2,FALSE)))</f>
        <v>Urban with Significant Rural</v>
      </c>
      <c r="DP30" t="str">
        <f>IF(DT30="*","",IFERROR(VLOOKUP(DN30,'class and classification'!$A$1:$C$338,3,FALSE),VLOOKUP(DN30,'class and classification'!$A$340:$C$378,3,FALSE)))</f>
        <v>SD</v>
      </c>
      <c r="DQ30">
        <v>5620.68</v>
      </c>
      <c r="DR30">
        <v>2139.86</v>
      </c>
      <c r="DS30">
        <v>3155.62</v>
      </c>
      <c r="DT30">
        <v>28.907784422360976</v>
      </c>
      <c r="DV30" t="s">
        <v>514</v>
      </c>
      <c r="DW30" t="s">
        <v>271</v>
      </c>
      <c r="DX30" t="str">
        <f>IF(EC30="*","",IFERROR(VLOOKUP(DW30,'class and classification'!$A$1:$B$338,2,FALSE),VLOOKUP(DW30,'class and classification'!$A$340:$B$378,2,FALSE)))</f>
        <v>Urban with Significant Rural</v>
      </c>
      <c r="DY30" t="str">
        <f>IF(EC30="*","",IFERROR(VLOOKUP(DW30,'class and classification'!$A$1:$C$338,3,FALSE),VLOOKUP(DW30,'class and classification'!$A$340:$C$378,3,FALSE)))</f>
        <v>SD</v>
      </c>
      <c r="DZ30">
        <v>5434.54</v>
      </c>
      <c r="EA30">
        <v>2399.31</v>
      </c>
      <c r="EB30">
        <v>702.86</v>
      </c>
      <c r="EC30">
        <v>8.2333826497561695</v>
      </c>
    </row>
    <row r="31" spans="1:133" x14ac:dyDescent="0.3">
      <c r="A31" t="s">
        <v>514</v>
      </c>
      <c r="B31" t="s">
        <v>271</v>
      </c>
      <c r="C31" t="str">
        <f>IF(H31="n/a","",IFERROR(VLOOKUP(B31,'class and classification'!$A$1:$B$338,2,FALSE),VLOOKUP(B31,'class and classification'!$A$340:$B$378,2,FALSE)))</f>
        <v/>
      </c>
      <c r="D31" t="str">
        <f>IF(H31="n/a","",IFERROR(VLOOKUP(B31,'class and classification'!$A$1:$C$338,3,FALSE),VLOOKUP(B31,'class and classification'!$A$340:$C$378,3,FALSE)))</f>
        <v/>
      </c>
      <c r="E31">
        <v>3370</v>
      </c>
      <c r="F31">
        <v>4432</v>
      </c>
      <c r="G31" t="s">
        <v>513</v>
      </c>
      <c r="H31" t="s">
        <v>513</v>
      </c>
      <c r="I31" t="s">
        <v>515</v>
      </c>
      <c r="J31" t="s">
        <v>272</v>
      </c>
      <c r="K31" t="str">
        <f>IF(P31="#","",IFERROR(VLOOKUP(J31,'class and classification'!$A$1:$B$338,2,FALSE),VLOOKUP(J31,'class and classification'!$A$340:$B$378,2,FALSE)))</f>
        <v/>
      </c>
      <c r="L31" t="str">
        <f>IF(P31="#","",IFERROR(VLOOKUP(J31,'class and classification'!$A$1:$C$338,3,FALSE),VLOOKUP(J31,'class and classification'!$A$340:$C$378,3,FALSE)))</f>
        <v/>
      </c>
      <c r="M31">
        <v>14556</v>
      </c>
      <c r="N31">
        <v>5678</v>
      </c>
      <c r="O31" t="s">
        <v>39</v>
      </c>
      <c r="P31" t="s">
        <v>39</v>
      </c>
      <c r="S31" t="s">
        <v>272</v>
      </c>
      <c r="T31" t="str">
        <f>IF(Y31="#","",IFERROR(VLOOKUP(S31,'class and classification'!$A$1:$B$338,2,FALSE),VLOOKUP(S31,'class and classification'!$A$340:$B$378,2,FALSE)))</f>
        <v>Urban with Significant Rural</v>
      </c>
      <c r="U31" t="str">
        <f>IF(Y31="#","",IFERROR(VLOOKUP(S31,'class and classification'!$A$1:$C$338,3,FALSE),VLOOKUP(S31,'class and classification'!$A$340:$C$378,3,FALSE)))</f>
        <v>SD</v>
      </c>
      <c r="V31">
        <v>13209</v>
      </c>
      <c r="W31">
        <v>4354</v>
      </c>
      <c r="X31">
        <v>1618</v>
      </c>
      <c r="Y31">
        <v>8.4354308951566654</v>
      </c>
      <c r="AA31" t="s">
        <v>515</v>
      </c>
      <c r="AB31" t="s">
        <v>272</v>
      </c>
      <c r="AC31" t="str">
        <f>IF(AH31="#","",IFERROR(VLOOKUP(AB31,'class and classification'!$A$1:$B$338,2,FALSE),VLOOKUP(AB31,'class and classification'!$A$340:$B$378,2,FALSE)))</f>
        <v>Urban with Significant Rural</v>
      </c>
      <c r="AD31" t="str">
        <f>IF(AH31="#","",IFERROR(VLOOKUP(AB31,'class and classification'!$A$1:$C$338,3,FALSE),VLOOKUP(AB31,'class and classification'!$A$340:$C$378,3,FALSE)))</f>
        <v>SD</v>
      </c>
      <c r="AE31">
        <v>8504</v>
      </c>
      <c r="AF31">
        <v>3670</v>
      </c>
      <c r="AG31">
        <v>1483</v>
      </c>
      <c r="AH31">
        <v>10.858900197700812</v>
      </c>
      <c r="AJ31" t="s">
        <v>515</v>
      </c>
      <c r="AK31" t="s">
        <v>272</v>
      </c>
      <c r="AL31" t="str">
        <f>IF(AQ31="#","",IFERROR(VLOOKUP(AK31,'class and classification'!$A$1:$B$338,2,FALSE),VLOOKUP(AK31,'class and classification'!$A$340:$B$378,2,FALSE)))</f>
        <v>Urban with Significant Rural</v>
      </c>
      <c r="AM31" t="str">
        <f>IF(AQ31="#","",IFERROR(VLOOKUP(AK31,'class and classification'!$A$1:$C$338,3,FALSE),VLOOKUP(AK31,'class and classification'!$A$340:$C$378,3,FALSE)))</f>
        <v>SD</v>
      </c>
      <c r="AN31">
        <v>9235</v>
      </c>
      <c r="AO31">
        <v>6035</v>
      </c>
      <c r="AP31">
        <v>2600</v>
      </c>
      <c r="AQ31">
        <v>14.549524342473418</v>
      </c>
      <c r="AS31" t="s">
        <v>515</v>
      </c>
      <c r="AT31" t="s">
        <v>272</v>
      </c>
      <c r="AU31" t="str">
        <f>IF(AZ31="#","",IFERROR(VLOOKUP(AT31,'class and classification'!$A$1:$B$338,2,FALSE),VLOOKUP(AT31,'class and classification'!$A$340:$B$378,2,FALSE)))</f>
        <v/>
      </c>
      <c r="AV31" t="str">
        <f>IF(AZ31="#","",IFERROR(VLOOKUP(AT31,'class and classification'!$A$1:$C$338,3,FALSE),VLOOKUP(AT31,'class and classification'!$A$340:$C$378,3,FALSE)))</f>
        <v/>
      </c>
      <c r="AW31">
        <v>10408</v>
      </c>
      <c r="AX31">
        <v>7623</v>
      </c>
      <c r="AY31" t="s">
        <v>39</v>
      </c>
      <c r="AZ31" t="s">
        <v>39</v>
      </c>
      <c r="BB31" t="s">
        <v>515</v>
      </c>
      <c r="BC31" t="s">
        <v>272</v>
      </c>
      <c r="BD31" t="str">
        <f>IF(BI31="#","",IFERROR(VLOOKUP(BC31,'class and classification'!$A$1:$B$338,2,FALSE),VLOOKUP(BC31,'class and classification'!$A$340:$B$378,2,FALSE)))</f>
        <v/>
      </c>
      <c r="BE31" t="str">
        <f>IF(BI31="#","",IFERROR(VLOOKUP(BC31,'class and classification'!$A$1:$C$338,3,FALSE),VLOOKUP(BC31,'class and classification'!$A$340:$C$378,3,FALSE)))</f>
        <v/>
      </c>
      <c r="BF31">
        <v>10547</v>
      </c>
      <c r="BG31">
        <v>5369</v>
      </c>
      <c r="BH31" t="s">
        <v>39</v>
      </c>
      <c r="BI31" t="s">
        <v>39</v>
      </c>
      <c r="BK31" t="s">
        <v>515</v>
      </c>
      <c r="BL31" t="s">
        <v>272</v>
      </c>
      <c r="BM31" t="str">
        <f>IF(BR31="#","",IFERROR(VLOOKUP(BL31,'class and classification'!$A$1:$B$338,2,FALSE),VLOOKUP(BL31,'class and classification'!$A$340:$B$378,2,FALSE)))</f>
        <v>Urban with Significant Rural</v>
      </c>
      <c r="BN31" t="str">
        <f>IF(BR31="#","",IFERROR(VLOOKUP(BL31,'class and classification'!$A$1:$C$338,3,FALSE),VLOOKUP(BL31,'class and classification'!$A$340:$C$378,3,FALSE)))</f>
        <v>SD</v>
      </c>
      <c r="BO31">
        <v>14082</v>
      </c>
      <c r="BP31">
        <v>4539</v>
      </c>
      <c r="BQ31">
        <v>2172</v>
      </c>
      <c r="BR31">
        <v>10.445823113547828</v>
      </c>
      <c r="BT31" t="s">
        <v>515</v>
      </c>
      <c r="BU31" t="s">
        <v>272</v>
      </c>
      <c r="BV31" t="str">
        <f>IF(CA31="#","",IFERROR(VLOOKUP(BU31,'class and classification'!$A$1:$B$338,2,FALSE),VLOOKUP(BU31,'class and classification'!$A$340:$B$378,2,FALSE)))</f>
        <v>Urban with Significant Rural</v>
      </c>
      <c r="BW31" t="str">
        <f>IF(CA31="#","",IFERROR(VLOOKUP(BU31,'class and classification'!$A$1:$C$338,3,FALSE),VLOOKUP(BU31,'class and classification'!$A$340:$C$378,3,FALSE)))</f>
        <v>SD</v>
      </c>
      <c r="BX31">
        <v>13789</v>
      </c>
      <c r="BY31">
        <v>3117</v>
      </c>
      <c r="BZ31">
        <v>1202</v>
      </c>
      <c r="CA31">
        <v>6.6379500773138949</v>
      </c>
      <c r="CC31" t="s">
        <v>515</v>
      </c>
      <c r="CD31" t="s">
        <v>272</v>
      </c>
      <c r="CE31" t="str">
        <f>IF(CJ31="*","",IFERROR(VLOOKUP(CD31,'class and classification'!$A$1:$B$338,2,FALSE),VLOOKUP(CD31,'class and classification'!$A$340:$B$378,2,FALSE)))</f>
        <v>Urban with Significant Rural</v>
      </c>
      <c r="CF31" t="str">
        <f>IF(CJ31="*","",IFERROR(VLOOKUP(CD31,'class and classification'!$A$1:$C$338,3,FALSE),VLOOKUP(CD31,'class and classification'!$A$340:$C$378,3,FALSE)))</f>
        <v>SD</v>
      </c>
      <c r="CG31">
        <v>9258</v>
      </c>
      <c r="CH31">
        <v>3926</v>
      </c>
      <c r="CI31">
        <v>532</v>
      </c>
      <c r="CJ31">
        <v>3.8786818314377371</v>
      </c>
      <c r="CL31" t="s">
        <v>515</v>
      </c>
      <c r="CM31" t="s">
        <v>272</v>
      </c>
      <c r="CN31" t="str">
        <f>IF(CS31="*","",IFERROR(VLOOKUP(CM31,'class and classification'!$A$1:$B$338,2,FALSE),VLOOKUP(CM31,'class and classification'!$A$340:$B$378,2,FALSE)))</f>
        <v>Urban with Significant Rural</v>
      </c>
      <c r="CO31" t="str">
        <f>IF(CS31="*","",IFERROR(VLOOKUP(CM31,'class and classification'!$A$1:$C$338,3,FALSE),VLOOKUP(CM31,'class and classification'!$A$340:$C$378,3,FALSE)))</f>
        <v>SD</v>
      </c>
      <c r="CP31">
        <v>9152.01</v>
      </c>
      <c r="CQ31">
        <v>4442.97</v>
      </c>
      <c r="CR31">
        <v>853.41</v>
      </c>
      <c r="CS31">
        <v>5.9066096637756873</v>
      </c>
      <c r="CU31" t="s">
        <v>515</v>
      </c>
      <c r="CV31" t="s">
        <v>272</v>
      </c>
      <c r="CW31" t="str">
        <f>IF(DB31="*","",IFERROR(VLOOKUP(CV31,'class and classification'!$A$1:$B$338,2,FALSE),VLOOKUP(CV31,'class and classification'!$A$340:$B$378,2,FALSE)))</f>
        <v>Urban with Significant Rural</v>
      </c>
      <c r="CX31" t="str">
        <f>IF(DB31="*","",IFERROR(VLOOKUP(CV31,'class and classification'!$A$1:$C$338,3,FALSE),VLOOKUP(CV31,'class and classification'!$A$340:$C$378,3,FALSE)))</f>
        <v>SD</v>
      </c>
      <c r="CY31">
        <v>9157.74</v>
      </c>
      <c r="CZ31">
        <v>3599.66</v>
      </c>
      <c r="DA31">
        <v>1509.81</v>
      </c>
      <c r="DB31">
        <v>10.582377353385841</v>
      </c>
      <c r="DD31" t="s">
        <v>515</v>
      </c>
      <c r="DE31" t="s">
        <v>272</v>
      </c>
      <c r="DF31" t="str">
        <f>IF(DK31="*","",IFERROR(VLOOKUP(DE31,'class and classification'!$A$1:$B$338,2,FALSE),VLOOKUP(DE31,'class and classification'!$A$340:$B$378,2,FALSE)))</f>
        <v/>
      </c>
      <c r="DG31" t="str">
        <f>IF(DK31="*","",IFERROR(VLOOKUP(DE31,'class and classification'!$A$1:$C$338,3,FALSE),VLOOKUP(DE31,'class and classification'!$A$340:$C$378,3,FALSE)))</f>
        <v/>
      </c>
      <c r="DH31">
        <v>9295.98</v>
      </c>
      <c r="DI31">
        <v>4781.8599999999997</v>
      </c>
      <c r="DJ31" t="s">
        <v>38</v>
      </c>
      <c r="DK31" t="s">
        <v>38</v>
      </c>
      <c r="DM31" t="s">
        <v>515</v>
      </c>
      <c r="DN31" t="s">
        <v>272</v>
      </c>
      <c r="DO31" t="str">
        <f>IF(DT31="*","",IFERROR(VLOOKUP(DN31,'class and classification'!$A$1:$B$338,2,FALSE),VLOOKUP(DN31,'class and classification'!$A$340:$B$378,2,FALSE)))</f>
        <v>Urban with Significant Rural</v>
      </c>
      <c r="DP31" t="str">
        <f>IF(DT31="*","",IFERROR(VLOOKUP(DN31,'class and classification'!$A$1:$C$338,3,FALSE),VLOOKUP(DN31,'class and classification'!$A$340:$C$378,3,FALSE)))</f>
        <v>SD</v>
      </c>
      <c r="DQ31">
        <v>15024.17</v>
      </c>
      <c r="DR31">
        <v>2369.69</v>
      </c>
      <c r="DS31">
        <v>2215.4899999999998</v>
      </c>
      <c r="DT31">
        <v>11.298130738652734</v>
      </c>
      <c r="DV31" t="s">
        <v>515</v>
      </c>
      <c r="DW31" t="s">
        <v>272</v>
      </c>
      <c r="DX31" t="str">
        <f>IF(EC31="*","",IFERROR(VLOOKUP(DW31,'class and classification'!$A$1:$B$338,2,FALSE),VLOOKUP(DW31,'class and classification'!$A$340:$B$378,2,FALSE)))</f>
        <v>Urban with Significant Rural</v>
      </c>
      <c r="DY31" t="str">
        <f>IF(EC31="*","",IFERROR(VLOOKUP(DW31,'class and classification'!$A$1:$C$338,3,FALSE),VLOOKUP(DW31,'class and classification'!$A$340:$C$378,3,FALSE)))</f>
        <v>SD</v>
      </c>
      <c r="DZ31">
        <v>11397.7</v>
      </c>
      <c r="EA31">
        <v>4261.2299999999996</v>
      </c>
      <c r="EB31">
        <v>1532.79</v>
      </c>
      <c r="EC31">
        <v>8.9158618218537757</v>
      </c>
    </row>
    <row r="32" spans="1:133" x14ac:dyDescent="0.3">
      <c r="A32" t="s">
        <v>515</v>
      </c>
      <c r="B32" t="s">
        <v>272</v>
      </c>
      <c r="C32" t="str">
        <f>IF(H32="n/a","",IFERROR(VLOOKUP(B32,'class and classification'!$A$1:$B$338,2,FALSE),VLOOKUP(B32,'class and classification'!$A$340:$B$378,2,FALSE)))</f>
        <v/>
      </c>
      <c r="D32" t="str">
        <f>IF(H32="n/a","",IFERROR(VLOOKUP(B32,'class and classification'!$A$1:$C$338,3,FALSE),VLOOKUP(B32,'class and classification'!$A$340:$C$378,3,FALSE)))</f>
        <v/>
      </c>
      <c r="E32">
        <v>10443</v>
      </c>
      <c r="F32">
        <v>6164</v>
      </c>
      <c r="G32" t="s">
        <v>513</v>
      </c>
      <c r="H32" t="s">
        <v>513</v>
      </c>
      <c r="I32" t="s">
        <v>516</v>
      </c>
      <c r="J32" t="s">
        <v>273</v>
      </c>
      <c r="K32" t="str">
        <f>IF(P32="#","",IFERROR(VLOOKUP(J32,'class and classification'!$A$1:$B$338,2,FALSE),VLOOKUP(J32,'class and classification'!$A$340:$B$378,2,FALSE)))</f>
        <v>Predominantly Rural</v>
      </c>
      <c r="L32" t="str">
        <f>IF(P32="#","",IFERROR(VLOOKUP(J32,'class and classification'!$A$1:$C$338,3,FALSE),VLOOKUP(J32,'class and classification'!$A$340:$C$378,3,FALSE)))</f>
        <v>SD</v>
      </c>
      <c r="M32">
        <v>6288</v>
      </c>
      <c r="N32">
        <v>3511</v>
      </c>
      <c r="O32">
        <v>1809</v>
      </c>
      <c r="P32">
        <v>15.584079944865609</v>
      </c>
      <c r="S32" t="s">
        <v>273</v>
      </c>
      <c r="T32" t="str">
        <f>IF(Y32="#","",IFERROR(VLOOKUP(S32,'class and classification'!$A$1:$B$338,2,FALSE),VLOOKUP(S32,'class and classification'!$A$340:$B$378,2,FALSE)))</f>
        <v>Predominantly Rural</v>
      </c>
      <c r="U32" t="str">
        <f>IF(Y32="#","",IFERROR(VLOOKUP(S32,'class and classification'!$A$1:$C$338,3,FALSE),VLOOKUP(S32,'class and classification'!$A$340:$C$378,3,FALSE)))</f>
        <v>SD</v>
      </c>
      <c r="V32">
        <v>5456</v>
      </c>
      <c r="W32">
        <v>2435</v>
      </c>
      <c r="X32">
        <v>1043</v>
      </c>
      <c r="Y32">
        <v>11.674501902843071</v>
      </c>
      <c r="AA32" t="s">
        <v>516</v>
      </c>
      <c r="AB32" t="s">
        <v>273</v>
      </c>
      <c r="AC32" t="str">
        <f>IF(AH32="#","",IFERROR(VLOOKUP(AB32,'class and classification'!$A$1:$B$338,2,FALSE),VLOOKUP(AB32,'class and classification'!$A$340:$B$378,2,FALSE)))</f>
        <v/>
      </c>
      <c r="AD32" t="str">
        <f>IF(AH32="#","",IFERROR(VLOOKUP(AB32,'class and classification'!$A$1:$C$338,3,FALSE),VLOOKUP(AB32,'class and classification'!$A$340:$C$378,3,FALSE)))</f>
        <v/>
      </c>
      <c r="AE32">
        <v>4721</v>
      </c>
      <c r="AF32">
        <v>3023</v>
      </c>
      <c r="AG32" t="s">
        <v>39</v>
      </c>
      <c r="AH32" t="s">
        <v>39</v>
      </c>
      <c r="AJ32" t="s">
        <v>516</v>
      </c>
      <c r="AK32" t="s">
        <v>273</v>
      </c>
      <c r="AL32" t="str">
        <f>IF(AQ32="#","",IFERROR(VLOOKUP(AK32,'class and classification'!$A$1:$B$338,2,FALSE),VLOOKUP(AK32,'class and classification'!$A$340:$B$378,2,FALSE)))</f>
        <v>Predominantly Rural</v>
      </c>
      <c r="AM32" t="str">
        <f>IF(AQ32="#","",IFERROR(VLOOKUP(AK32,'class and classification'!$A$1:$C$338,3,FALSE),VLOOKUP(AK32,'class and classification'!$A$340:$C$378,3,FALSE)))</f>
        <v>SD</v>
      </c>
      <c r="AN32">
        <v>6777</v>
      </c>
      <c r="AO32">
        <v>2902</v>
      </c>
      <c r="AP32">
        <v>2402</v>
      </c>
      <c r="AQ32">
        <v>19.882460061253209</v>
      </c>
      <c r="AS32" t="s">
        <v>516</v>
      </c>
      <c r="AT32" t="s">
        <v>273</v>
      </c>
      <c r="AU32" t="str">
        <f>IF(AZ32="#","",IFERROR(VLOOKUP(AT32,'class and classification'!$A$1:$B$338,2,FALSE),VLOOKUP(AT32,'class and classification'!$A$340:$B$378,2,FALSE)))</f>
        <v>Predominantly Rural</v>
      </c>
      <c r="AV32" t="str">
        <f>IF(AZ32="#","",IFERROR(VLOOKUP(AT32,'class and classification'!$A$1:$C$338,3,FALSE),VLOOKUP(AT32,'class and classification'!$A$340:$C$378,3,FALSE)))</f>
        <v>SD</v>
      </c>
      <c r="AW32">
        <v>8333</v>
      </c>
      <c r="AX32">
        <v>4347</v>
      </c>
      <c r="AY32">
        <v>763</v>
      </c>
      <c r="AZ32">
        <v>5.6758164100275241</v>
      </c>
      <c r="BB32" t="s">
        <v>516</v>
      </c>
      <c r="BC32" t="s">
        <v>273</v>
      </c>
      <c r="BD32" t="str">
        <f>IF(BI32="#","",IFERROR(VLOOKUP(BC32,'class and classification'!$A$1:$B$338,2,FALSE),VLOOKUP(BC32,'class and classification'!$A$340:$B$378,2,FALSE)))</f>
        <v>Predominantly Rural</v>
      </c>
      <c r="BE32" t="str">
        <f>IF(BI32="#","",IFERROR(VLOOKUP(BC32,'class and classification'!$A$1:$C$338,3,FALSE),VLOOKUP(BC32,'class and classification'!$A$340:$C$378,3,FALSE)))</f>
        <v>SD</v>
      </c>
      <c r="BF32">
        <v>10117</v>
      </c>
      <c r="BG32">
        <v>3341</v>
      </c>
      <c r="BH32">
        <v>4084</v>
      </c>
      <c r="BI32">
        <v>23.281267814388325</v>
      </c>
      <c r="BK32" t="s">
        <v>516</v>
      </c>
      <c r="BL32" t="s">
        <v>273</v>
      </c>
      <c r="BM32" t="str">
        <f>IF(BR32="#","",IFERROR(VLOOKUP(BL32,'class and classification'!$A$1:$B$338,2,FALSE),VLOOKUP(BL32,'class and classification'!$A$340:$B$378,2,FALSE)))</f>
        <v>Predominantly Rural</v>
      </c>
      <c r="BN32" t="str">
        <f>IF(BR32="#","",IFERROR(VLOOKUP(BL32,'class and classification'!$A$1:$C$338,3,FALSE),VLOOKUP(BL32,'class and classification'!$A$340:$C$378,3,FALSE)))</f>
        <v>SD</v>
      </c>
      <c r="BO32">
        <v>7992</v>
      </c>
      <c r="BP32">
        <v>3988</v>
      </c>
      <c r="BQ32">
        <v>1750</v>
      </c>
      <c r="BR32">
        <v>12.745812090313184</v>
      </c>
      <c r="BT32" t="s">
        <v>516</v>
      </c>
      <c r="BU32" t="s">
        <v>273</v>
      </c>
      <c r="BV32" t="str">
        <f>IF(CA32="#","",IFERROR(VLOOKUP(BU32,'class and classification'!$A$1:$B$338,2,FALSE),VLOOKUP(BU32,'class and classification'!$A$340:$B$378,2,FALSE)))</f>
        <v>Predominantly Rural</v>
      </c>
      <c r="BW32" t="str">
        <f>IF(CA32="#","",IFERROR(VLOOKUP(BU32,'class and classification'!$A$1:$C$338,3,FALSE),VLOOKUP(BU32,'class and classification'!$A$340:$C$378,3,FALSE)))</f>
        <v>SD</v>
      </c>
      <c r="BX32">
        <v>7057</v>
      </c>
      <c r="BY32">
        <v>3326</v>
      </c>
      <c r="BZ32">
        <v>2085</v>
      </c>
      <c r="CA32">
        <v>16.722810394610203</v>
      </c>
      <c r="CC32" t="s">
        <v>516</v>
      </c>
      <c r="CD32" t="s">
        <v>273</v>
      </c>
      <c r="CE32" t="str">
        <f>IF(CJ32="*","",IFERROR(VLOOKUP(CD32,'class and classification'!$A$1:$B$338,2,FALSE),VLOOKUP(CD32,'class and classification'!$A$340:$B$378,2,FALSE)))</f>
        <v>Predominantly Rural</v>
      </c>
      <c r="CF32" t="str">
        <f>IF(CJ32="*","",IFERROR(VLOOKUP(CD32,'class and classification'!$A$1:$C$338,3,FALSE),VLOOKUP(CD32,'class and classification'!$A$340:$C$378,3,FALSE)))</f>
        <v>SD</v>
      </c>
      <c r="CG32">
        <v>7105</v>
      </c>
      <c r="CH32">
        <v>1381</v>
      </c>
      <c r="CI32">
        <v>2726</v>
      </c>
      <c r="CJ32">
        <v>24.313235818765609</v>
      </c>
      <c r="CL32" t="s">
        <v>516</v>
      </c>
      <c r="CM32" t="s">
        <v>273</v>
      </c>
      <c r="CN32" t="str">
        <f>IF(CS32="*","",IFERROR(VLOOKUP(CM32,'class and classification'!$A$1:$B$338,2,FALSE),VLOOKUP(CM32,'class and classification'!$A$340:$B$378,2,FALSE)))</f>
        <v>Predominantly Rural</v>
      </c>
      <c r="CO32" t="str">
        <f>IF(CS32="*","",IFERROR(VLOOKUP(CM32,'class and classification'!$A$1:$C$338,3,FALSE),VLOOKUP(CM32,'class and classification'!$A$340:$C$378,3,FALSE)))</f>
        <v>SD</v>
      </c>
      <c r="CP32">
        <v>4799.18</v>
      </c>
      <c r="CQ32">
        <v>3487.93</v>
      </c>
      <c r="CR32">
        <v>1332.01</v>
      </c>
      <c r="CS32">
        <v>13.847524513676927</v>
      </c>
      <c r="CU32" t="s">
        <v>516</v>
      </c>
      <c r="CV32" t="s">
        <v>273</v>
      </c>
      <c r="CW32" t="str">
        <f>IF(DB32="*","",IFERROR(VLOOKUP(CV32,'class and classification'!$A$1:$B$338,2,FALSE),VLOOKUP(CV32,'class and classification'!$A$340:$B$378,2,FALSE)))</f>
        <v>Predominantly Rural</v>
      </c>
      <c r="CX32" t="str">
        <f>IF(DB32="*","",IFERROR(VLOOKUP(CV32,'class and classification'!$A$1:$C$338,3,FALSE),VLOOKUP(CV32,'class and classification'!$A$340:$C$378,3,FALSE)))</f>
        <v>SD</v>
      </c>
      <c r="CY32">
        <v>7122.36</v>
      </c>
      <c r="CZ32">
        <v>3527.53</v>
      </c>
      <c r="DA32">
        <v>1254.27</v>
      </c>
      <c r="DB32">
        <v>10.536400720420424</v>
      </c>
      <c r="DD32" t="s">
        <v>516</v>
      </c>
      <c r="DE32" t="s">
        <v>273</v>
      </c>
      <c r="DF32" t="str">
        <f>IF(DK32="*","",IFERROR(VLOOKUP(DE32,'class and classification'!$A$1:$B$338,2,FALSE),VLOOKUP(DE32,'class and classification'!$A$340:$B$378,2,FALSE)))</f>
        <v>Predominantly Rural</v>
      </c>
      <c r="DG32" t="str">
        <f>IF(DK32="*","",IFERROR(VLOOKUP(DE32,'class and classification'!$A$1:$C$338,3,FALSE),VLOOKUP(DE32,'class and classification'!$A$340:$C$378,3,FALSE)))</f>
        <v>SD</v>
      </c>
      <c r="DH32">
        <v>6327.07</v>
      </c>
      <c r="DI32">
        <v>6705.28</v>
      </c>
      <c r="DJ32">
        <v>1653.33</v>
      </c>
      <c r="DK32">
        <v>11.258109941112703</v>
      </c>
      <c r="DM32" t="s">
        <v>516</v>
      </c>
      <c r="DN32" t="s">
        <v>273</v>
      </c>
      <c r="DO32" t="str">
        <f>IF(DT32="*","",IFERROR(VLOOKUP(DN32,'class and classification'!$A$1:$B$338,2,FALSE),VLOOKUP(DN32,'class and classification'!$A$340:$B$378,2,FALSE)))</f>
        <v>Predominantly Rural</v>
      </c>
      <c r="DP32" t="str">
        <f>IF(DT32="*","",IFERROR(VLOOKUP(DN32,'class and classification'!$A$1:$C$338,3,FALSE),VLOOKUP(DN32,'class and classification'!$A$340:$C$378,3,FALSE)))</f>
        <v>SD</v>
      </c>
      <c r="DQ32">
        <v>8371.2099999999991</v>
      </c>
      <c r="DR32">
        <v>1644.6</v>
      </c>
      <c r="DS32">
        <v>6302.82</v>
      </c>
      <c r="DT32">
        <v>38.623462876479216</v>
      </c>
      <c r="DV32" t="s">
        <v>516</v>
      </c>
      <c r="DW32" t="s">
        <v>273</v>
      </c>
      <c r="DX32" t="str">
        <f>IF(EC32="*","",IFERROR(VLOOKUP(DW32,'class and classification'!$A$1:$B$338,2,FALSE),VLOOKUP(DW32,'class and classification'!$A$340:$B$378,2,FALSE)))</f>
        <v>Predominantly Rural</v>
      </c>
      <c r="DY32" t="str">
        <f>IF(EC32="*","",IFERROR(VLOOKUP(DW32,'class and classification'!$A$1:$C$338,3,FALSE),VLOOKUP(DW32,'class and classification'!$A$340:$C$378,3,FALSE)))</f>
        <v>SD</v>
      </c>
      <c r="DZ32">
        <v>8318.15</v>
      </c>
      <c r="EA32">
        <v>1504.78</v>
      </c>
      <c r="EB32">
        <v>3105.12</v>
      </c>
      <c r="EC32">
        <v>24.018471463213711</v>
      </c>
    </row>
    <row r="33" spans="1:133" x14ac:dyDescent="0.3">
      <c r="A33" t="s">
        <v>516</v>
      </c>
      <c r="B33" t="s">
        <v>273</v>
      </c>
      <c r="C33" t="str">
        <f>IF(H33="n/a","",IFERROR(VLOOKUP(B33,'class and classification'!$A$1:$B$338,2,FALSE),VLOOKUP(B33,'class and classification'!$A$340:$B$378,2,FALSE)))</f>
        <v>Predominantly Rural</v>
      </c>
      <c r="D33" t="str">
        <f>IF(H33="n/a","",IFERROR(VLOOKUP(B33,'class and classification'!$A$1:$C$338,3,FALSE),VLOOKUP(B33,'class and classification'!$A$340:$C$378,3,FALSE)))</f>
        <v>SD</v>
      </c>
      <c r="E33">
        <v>10750</v>
      </c>
      <c r="F33">
        <v>1318</v>
      </c>
      <c r="G33">
        <v>1644</v>
      </c>
      <c r="H33">
        <v>11.989498249708284</v>
      </c>
      <c r="I33" t="s">
        <v>517</v>
      </c>
      <c r="J33" t="s">
        <v>274</v>
      </c>
      <c r="K33" t="str">
        <f>IF(P33="#","",IFERROR(VLOOKUP(J33,'class and classification'!$A$1:$B$338,2,FALSE),VLOOKUP(J33,'class and classification'!$A$340:$B$378,2,FALSE)))</f>
        <v>Predominantly Rural</v>
      </c>
      <c r="L33" t="str">
        <f>IF(P33="#","",IFERROR(VLOOKUP(J33,'class and classification'!$A$1:$C$338,3,FALSE),VLOOKUP(J33,'class and classification'!$A$340:$C$378,3,FALSE)))</f>
        <v>SD</v>
      </c>
      <c r="M33">
        <v>7341</v>
      </c>
      <c r="N33" t="s">
        <v>39</v>
      </c>
      <c r="O33">
        <v>858</v>
      </c>
      <c r="P33">
        <v>10.135853514471354</v>
      </c>
      <c r="S33" t="s">
        <v>274</v>
      </c>
      <c r="T33" t="str">
        <f>IF(Y33="#","",IFERROR(VLOOKUP(S33,'class and classification'!$A$1:$B$338,2,FALSE),VLOOKUP(S33,'class and classification'!$A$340:$B$378,2,FALSE)))</f>
        <v>Predominantly Rural</v>
      </c>
      <c r="U33" t="str">
        <f>IF(Y33="#","",IFERROR(VLOOKUP(S33,'class and classification'!$A$1:$C$338,3,FALSE),VLOOKUP(S33,'class and classification'!$A$340:$C$378,3,FALSE)))</f>
        <v>SD</v>
      </c>
      <c r="V33">
        <v>5718</v>
      </c>
      <c r="W33" t="s">
        <v>39</v>
      </c>
      <c r="X33">
        <v>870</v>
      </c>
      <c r="Y33">
        <v>12.73792093704246</v>
      </c>
      <c r="AA33" t="s">
        <v>517</v>
      </c>
      <c r="AB33" t="s">
        <v>274</v>
      </c>
      <c r="AC33" t="str">
        <f>IF(AH33="#","",IFERROR(VLOOKUP(AB33,'class and classification'!$A$1:$B$338,2,FALSE),VLOOKUP(AB33,'class and classification'!$A$340:$B$378,2,FALSE)))</f>
        <v/>
      </c>
      <c r="AD33" t="str">
        <f>IF(AH33="#","",IFERROR(VLOOKUP(AB33,'class and classification'!$A$1:$C$338,3,FALSE),VLOOKUP(AB33,'class and classification'!$A$340:$C$378,3,FALSE)))</f>
        <v/>
      </c>
      <c r="AE33">
        <v>5885</v>
      </c>
      <c r="AF33">
        <v>1414</v>
      </c>
      <c r="AG33" t="s">
        <v>39</v>
      </c>
      <c r="AH33" t="s">
        <v>39</v>
      </c>
      <c r="AJ33" t="s">
        <v>517</v>
      </c>
      <c r="AK33" t="s">
        <v>274</v>
      </c>
      <c r="AL33" t="str">
        <f>IF(AQ33="#","",IFERROR(VLOOKUP(AK33,'class and classification'!$A$1:$B$338,2,FALSE),VLOOKUP(AK33,'class and classification'!$A$340:$B$378,2,FALSE)))</f>
        <v/>
      </c>
      <c r="AM33" t="str">
        <f>IF(AQ33="#","",IFERROR(VLOOKUP(AK33,'class and classification'!$A$1:$C$338,3,FALSE),VLOOKUP(AK33,'class and classification'!$A$340:$C$378,3,FALSE)))</f>
        <v/>
      </c>
      <c r="AN33">
        <v>6266</v>
      </c>
      <c r="AO33">
        <v>2867</v>
      </c>
      <c r="AP33" t="s">
        <v>39</v>
      </c>
      <c r="AQ33" t="s">
        <v>39</v>
      </c>
      <c r="AS33" t="s">
        <v>517</v>
      </c>
      <c r="AT33" t="s">
        <v>274</v>
      </c>
      <c r="AU33" t="str">
        <f>IF(AZ33="#","",IFERROR(VLOOKUP(AT33,'class and classification'!$A$1:$B$338,2,FALSE),VLOOKUP(AT33,'class and classification'!$A$340:$B$378,2,FALSE)))</f>
        <v/>
      </c>
      <c r="AV33" t="str">
        <f>IF(AZ33="#","",IFERROR(VLOOKUP(AT33,'class and classification'!$A$1:$C$338,3,FALSE),VLOOKUP(AT33,'class and classification'!$A$340:$C$378,3,FALSE)))</f>
        <v/>
      </c>
      <c r="AW33">
        <v>7615</v>
      </c>
      <c r="AX33">
        <v>1849</v>
      </c>
      <c r="AY33" t="s">
        <v>39</v>
      </c>
      <c r="AZ33" t="s">
        <v>39</v>
      </c>
      <c r="BB33" t="s">
        <v>517</v>
      </c>
      <c r="BC33" t="s">
        <v>274</v>
      </c>
      <c r="BD33" t="str">
        <f>IF(BI33="#","",IFERROR(VLOOKUP(BC33,'class and classification'!$A$1:$B$338,2,FALSE),VLOOKUP(BC33,'class and classification'!$A$340:$B$378,2,FALSE)))</f>
        <v/>
      </c>
      <c r="BE33" t="str">
        <f>IF(BI33="#","",IFERROR(VLOOKUP(BC33,'class and classification'!$A$1:$C$338,3,FALSE),VLOOKUP(BC33,'class and classification'!$A$340:$C$378,3,FALSE)))</f>
        <v/>
      </c>
      <c r="BF33">
        <v>3519</v>
      </c>
      <c r="BG33">
        <v>3725</v>
      </c>
      <c r="BH33" t="s">
        <v>39</v>
      </c>
      <c r="BI33" t="s">
        <v>39</v>
      </c>
      <c r="BK33" t="s">
        <v>517</v>
      </c>
      <c r="BL33" t="s">
        <v>274</v>
      </c>
      <c r="BM33" t="str">
        <f>IF(BR33="#","",IFERROR(VLOOKUP(BL33,'class and classification'!$A$1:$B$338,2,FALSE),VLOOKUP(BL33,'class and classification'!$A$340:$B$378,2,FALSE)))</f>
        <v/>
      </c>
      <c r="BN33" t="str">
        <f>IF(BR33="#","",IFERROR(VLOOKUP(BL33,'class and classification'!$A$1:$C$338,3,FALSE),VLOOKUP(BL33,'class and classification'!$A$340:$C$378,3,FALSE)))</f>
        <v/>
      </c>
      <c r="BO33">
        <v>5546</v>
      </c>
      <c r="BP33">
        <v>3285</v>
      </c>
      <c r="BQ33" t="s">
        <v>39</v>
      </c>
      <c r="BR33" t="s">
        <v>39</v>
      </c>
      <c r="BT33" t="s">
        <v>517</v>
      </c>
      <c r="BU33" t="s">
        <v>274</v>
      </c>
      <c r="BV33" t="str">
        <f>IF(CA33="#","",IFERROR(VLOOKUP(BU33,'class and classification'!$A$1:$B$338,2,FALSE),VLOOKUP(BU33,'class and classification'!$A$340:$B$378,2,FALSE)))</f>
        <v/>
      </c>
      <c r="BW33" t="str">
        <f>IF(CA33="#","",IFERROR(VLOOKUP(BU33,'class and classification'!$A$1:$C$338,3,FALSE),VLOOKUP(BU33,'class and classification'!$A$340:$C$378,3,FALSE)))</f>
        <v/>
      </c>
      <c r="BX33">
        <v>7144</v>
      </c>
      <c r="BY33">
        <v>3060</v>
      </c>
      <c r="BZ33" t="s">
        <v>61</v>
      </c>
      <c r="CA33" t="s">
        <v>39</v>
      </c>
      <c r="CC33" t="s">
        <v>517</v>
      </c>
      <c r="CD33" t="s">
        <v>274</v>
      </c>
      <c r="CE33" t="str">
        <f>IF(CJ33="*","",IFERROR(VLOOKUP(CD33,'class and classification'!$A$1:$B$338,2,FALSE),VLOOKUP(CD33,'class and classification'!$A$340:$B$378,2,FALSE)))</f>
        <v>Predominantly Rural</v>
      </c>
      <c r="CF33" t="str">
        <f>IF(CJ33="*","",IFERROR(VLOOKUP(CD33,'class and classification'!$A$1:$C$338,3,FALSE),VLOOKUP(CD33,'class and classification'!$A$340:$C$378,3,FALSE)))</f>
        <v>SD</v>
      </c>
      <c r="CG33">
        <v>4153</v>
      </c>
      <c r="CH33">
        <v>5372</v>
      </c>
      <c r="CI33">
        <v>518</v>
      </c>
      <c r="CJ33">
        <v>5.1578213681170961</v>
      </c>
      <c r="CL33" t="s">
        <v>517</v>
      </c>
      <c r="CM33" t="s">
        <v>274</v>
      </c>
      <c r="CN33" t="str">
        <f>IF(CS33="*","",IFERROR(VLOOKUP(CM33,'class and classification'!$A$1:$B$338,2,FALSE),VLOOKUP(CM33,'class and classification'!$A$340:$B$378,2,FALSE)))</f>
        <v/>
      </c>
      <c r="CO33" t="str">
        <f>IF(CS33="*","",IFERROR(VLOOKUP(CM33,'class and classification'!$A$1:$C$338,3,FALSE),VLOOKUP(CM33,'class and classification'!$A$340:$C$378,3,FALSE)))</f>
        <v/>
      </c>
      <c r="CP33">
        <v>5085.78</v>
      </c>
      <c r="CQ33">
        <v>2594.06</v>
      </c>
      <c r="CR33" t="s">
        <v>38</v>
      </c>
      <c r="CS33" t="s">
        <v>38</v>
      </c>
      <c r="CU33" t="s">
        <v>517</v>
      </c>
      <c r="CV33" t="s">
        <v>274</v>
      </c>
      <c r="CW33" t="str">
        <f>IF(DB33="*","",IFERROR(VLOOKUP(CV33,'class and classification'!$A$1:$B$338,2,FALSE),VLOOKUP(CV33,'class and classification'!$A$340:$B$378,2,FALSE)))</f>
        <v>Predominantly Rural</v>
      </c>
      <c r="CX33" t="str">
        <f>IF(DB33="*","",IFERROR(VLOOKUP(CV33,'class and classification'!$A$1:$C$338,3,FALSE),VLOOKUP(CV33,'class and classification'!$A$340:$C$378,3,FALSE)))</f>
        <v>SD</v>
      </c>
      <c r="CY33">
        <v>5828.18</v>
      </c>
      <c r="CZ33">
        <v>1075.19</v>
      </c>
      <c r="DA33">
        <v>1295.3800000000001</v>
      </c>
      <c r="DB33">
        <v>15.799725567921941</v>
      </c>
      <c r="DD33" t="s">
        <v>517</v>
      </c>
      <c r="DE33" t="s">
        <v>274</v>
      </c>
      <c r="DF33" t="str">
        <f>IF(DK33="*","",IFERROR(VLOOKUP(DE33,'class and classification'!$A$1:$B$338,2,FALSE),VLOOKUP(DE33,'class and classification'!$A$340:$B$378,2,FALSE)))</f>
        <v>Predominantly Rural</v>
      </c>
      <c r="DG33" t="str">
        <f>IF(DK33="*","",IFERROR(VLOOKUP(DE33,'class and classification'!$A$1:$C$338,3,FALSE),VLOOKUP(DE33,'class and classification'!$A$340:$C$378,3,FALSE)))</f>
        <v>SD</v>
      </c>
      <c r="DH33">
        <v>5190.03</v>
      </c>
      <c r="DI33">
        <v>2285.0300000000002</v>
      </c>
      <c r="DJ33">
        <v>514.83000000000004</v>
      </c>
      <c r="DK33">
        <v>6.4435179958672792</v>
      </c>
      <c r="DM33" t="s">
        <v>517</v>
      </c>
      <c r="DN33" t="s">
        <v>274</v>
      </c>
      <c r="DO33" t="str">
        <f>IF(DT33="*","",IFERROR(VLOOKUP(DN33,'class and classification'!$A$1:$B$338,2,FALSE),VLOOKUP(DN33,'class and classification'!$A$340:$B$378,2,FALSE)))</f>
        <v>Predominantly Rural</v>
      </c>
      <c r="DP33" t="str">
        <f>IF(DT33="*","",IFERROR(VLOOKUP(DN33,'class and classification'!$A$1:$C$338,3,FALSE),VLOOKUP(DN33,'class and classification'!$A$340:$C$378,3,FALSE)))</f>
        <v>SD</v>
      </c>
      <c r="DQ33">
        <v>5147.6499999999996</v>
      </c>
      <c r="DR33">
        <v>1802.96</v>
      </c>
      <c r="DS33">
        <v>804.13</v>
      </c>
      <c r="DT33">
        <v>10.369528830109068</v>
      </c>
      <c r="DV33" t="s">
        <v>517</v>
      </c>
      <c r="DW33" t="s">
        <v>274</v>
      </c>
      <c r="DX33" t="str">
        <f>IF(EC33="*","",IFERROR(VLOOKUP(DW33,'class and classification'!$A$1:$B$338,2,FALSE),VLOOKUP(DW33,'class and classification'!$A$340:$B$378,2,FALSE)))</f>
        <v/>
      </c>
      <c r="DY33" t="str">
        <f>IF(EC33="*","",IFERROR(VLOOKUP(DW33,'class and classification'!$A$1:$C$338,3,FALSE),VLOOKUP(DW33,'class and classification'!$A$340:$C$378,3,FALSE)))</f>
        <v/>
      </c>
      <c r="DZ33">
        <v>9034.58</v>
      </c>
      <c r="EA33">
        <v>1161.0899999999999</v>
      </c>
      <c r="EB33" t="s">
        <v>38</v>
      </c>
      <c r="EC33" t="s">
        <v>38</v>
      </c>
    </row>
    <row r="34" spans="1:133" x14ac:dyDescent="0.3">
      <c r="A34" t="s">
        <v>517</v>
      </c>
      <c r="B34" t="s">
        <v>274</v>
      </c>
      <c r="C34" t="str">
        <f>IF(H34="n/a","",IFERROR(VLOOKUP(B34,'class and classification'!$A$1:$B$338,2,FALSE),VLOOKUP(B34,'class and classification'!$A$340:$B$378,2,FALSE)))</f>
        <v/>
      </c>
      <c r="D34" t="str">
        <f>IF(H34="n/a","",IFERROR(VLOOKUP(B34,'class and classification'!$A$1:$C$338,3,FALSE),VLOOKUP(B34,'class and classification'!$A$340:$C$378,3,FALSE)))</f>
        <v/>
      </c>
      <c r="E34">
        <v>5019</v>
      </c>
      <c r="F34">
        <v>1076</v>
      </c>
      <c r="G34" t="s">
        <v>513</v>
      </c>
      <c r="H34" t="s">
        <v>513</v>
      </c>
      <c r="I34" t="s">
        <v>518</v>
      </c>
      <c r="J34" t="s">
        <v>275</v>
      </c>
      <c r="K34" t="str">
        <f>IF(P34="#","",IFERROR(VLOOKUP(J34,'class and classification'!$A$1:$B$338,2,FALSE),VLOOKUP(J34,'class and classification'!$A$340:$B$378,2,FALSE)))</f>
        <v>Predominantly Rural</v>
      </c>
      <c r="L34" t="str">
        <f>IF(P34="#","",IFERROR(VLOOKUP(J34,'class and classification'!$A$1:$C$338,3,FALSE),VLOOKUP(J34,'class and classification'!$A$340:$C$378,3,FALSE)))</f>
        <v>SD</v>
      </c>
      <c r="M34">
        <v>14726</v>
      </c>
      <c r="N34">
        <v>3125</v>
      </c>
      <c r="O34">
        <v>1185</v>
      </c>
      <c r="P34">
        <v>6.2250472788400923</v>
      </c>
      <c r="S34" t="s">
        <v>275</v>
      </c>
      <c r="T34" t="str">
        <f>IF(Y34="#","",IFERROR(VLOOKUP(S34,'class and classification'!$A$1:$B$338,2,FALSE),VLOOKUP(S34,'class and classification'!$A$340:$B$378,2,FALSE)))</f>
        <v/>
      </c>
      <c r="U34" t="str">
        <f>IF(Y34="#","",IFERROR(VLOOKUP(S34,'class and classification'!$A$1:$C$338,3,FALSE),VLOOKUP(S34,'class and classification'!$A$340:$C$378,3,FALSE)))</f>
        <v/>
      </c>
      <c r="V34">
        <v>12887</v>
      </c>
      <c r="W34">
        <v>1470</v>
      </c>
      <c r="X34" t="s">
        <v>39</v>
      </c>
      <c r="Y34" t="s">
        <v>39</v>
      </c>
      <c r="AA34" t="s">
        <v>518</v>
      </c>
      <c r="AB34" t="s">
        <v>275</v>
      </c>
      <c r="AC34" t="str">
        <f>IF(AH34="#","",IFERROR(VLOOKUP(AB34,'class and classification'!$A$1:$B$338,2,FALSE),VLOOKUP(AB34,'class and classification'!$A$340:$B$378,2,FALSE)))</f>
        <v>Predominantly Rural</v>
      </c>
      <c r="AD34" t="str">
        <f>IF(AH34="#","",IFERROR(VLOOKUP(AB34,'class and classification'!$A$1:$C$338,3,FALSE),VLOOKUP(AB34,'class and classification'!$A$340:$C$378,3,FALSE)))</f>
        <v>SD</v>
      </c>
      <c r="AE34">
        <v>14614</v>
      </c>
      <c r="AF34">
        <v>2883</v>
      </c>
      <c r="AG34">
        <v>1211</v>
      </c>
      <c r="AH34">
        <v>6.4731665597605303</v>
      </c>
      <c r="AJ34" t="s">
        <v>518</v>
      </c>
      <c r="AK34" t="s">
        <v>275</v>
      </c>
      <c r="AL34" t="str">
        <f>IF(AQ34="#","",IFERROR(VLOOKUP(AK34,'class and classification'!$A$1:$B$338,2,FALSE),VLOOKUP(AK34,'class and classification'!$A$340:$B$378,2,FALSE)))</f>
        <v>Predominantly Rural</v>
      </c>
      <c r="AM34" t="str">
        <f>IF(AQ34="#","",IFERROR(VLOOKUP(AK34,'class and classification'!$A$1:$C$338,3,FALSE),VLOOKUP(AK34,'class and classification'!$A$340:$C$378,3,FALSE)))</f>
        <v>SD</v>
      </c>
      <c r="AN34">
        <v>12838</v>
      </c>
      <c r="AO34">
        <v>2942</v>
      </c>
      <c r="AP34">
        <v>607</v>
      </c>
      <c r="AQ34">
        <v>3.7041557332031489</v>
      </c>
      <c r="AS34" t="s">
        <v>518</v>
      </c>
      <c r="AT34" t="s">
        <v>275</v>
      </c>
      <c r="AU34" t="str">
        <f>IF(AZ34="#","",IFERROR(VLOOKUP(AT34,'class and classification'!$A$1:$B$338,2,FALSE),VLOOKUP(AT34,'class and classification'!$A$340:$B$378,2,FALSE)))</f>
        <v/>
      </c>
      <c r="AV34" t="str">
        <f>IF(AZ34="#","",IFERROR(VLOOKUP(AT34,'class and classification'!$A$1:$C$338,3,FALSE),VLOOKUP(AT34,'class and classification'!$A$340:$C$378,3,FALSE)))</f>
        <v/>
      </c>
      <c r="AW34">
        <v>14526</v>
      </c>
      <c r="AX34">
        <v>3683</v>
      </c>
      <c r="AY34" t="s">
        <v>39</v>
      </c>
      <c r="AZ34" t="s">
        <v>39</v>
      </c>
      <c r="BB34" t="s">
        <v>518</v>
      </c>
      <c r="BC34" t="s">
        <v>275</v>
      </c>
      <c r="BD34" t="str">
        <f>IF(BI34="#","",IFERROR(VLOOKUP(BC34,'class and classification'!$A$1:$B$338,2,FALSE),VLOOKUP(BC34,'class and classification'!$A$340:$B$378,2,FALSE)))</f>
        <v>Predominantly Rural</v>
      </c>
      <c r="BE34" t="str">
        <f>IF(BI34="#","",IFERROR(VLOOKUP(BC34,'class and classification'!$A$1:$C$338,3,FALSE),VLOOKUP(BC34,'class and classification'!$A$340:$C$378,3,FALSE)))</f>
        <v>SD</v>
      </c>
      <c r="BF34">
        <v>10052</v>
      </c>
      <c r="BG34">
        <v>7434</v>
      </c>
      <c r="BH34">
        <v>1757</v>
      </c>
      <c r="BI34">
        <v>9.1305929428883221</v>
      </c>
      <c r="BK34" t="s">
        <v>518</v>
      </c>
      <c r="BL34" t="s">
        <v>275</v>
      </c>
      <c r="BM34" t="str">
        <f>IF(BR34="#","",IFERROR(VLOOKUP(BL34,'class and classification'!$A$1:$B$338,2,FALSE),VLOOKUP(BL34,'class and classification'!$A$340:$B$378,2,FALSE)))</f>
        <v>Predominantly Rural</v>
      </c>
      <c r="BN34" t="str">
        <f>IF(BR34="#","",IFERROR(VLOOKUP(BL34,'class and classification'!$A$1:$C$338,3,FALSE),VLOOKUP(BL34,'class and classification'!$A$340:$C$378,3,FALSE)))</f>
        <v>SD</v>
      </c>
      <c r="BO34">
        <v>11656</v>
      </c>
      <c r="BP34">
        <v>3514</v>
      </c>
      <c r="BQ34">
        <v>605</v>
      </c>
      <c r="BR34">
        <v>3.8351822503961963</v>
      </c>
      <c r="BT34" t="s">
        <v>518</v>
      </c>
      <c r="BU34" t="s">
        <v>275</v>
      </c>
      <c r="BV34" t="str">
        <f>IF(CA34="#","",IFERROR(VLOOKUP(BU34,'class and classification'!$A$1:$B$338,2,FALSE),VLOOKUP(BU34,'class and classification'!$A$340:$B$378,2,FALSE)))</f>
        <v>Predominantly Rural</v>
      </c>
      <c r="BW34" t="str">
        <f>IF(CA34="#","",IFERROR(VLOOKUP(BU34,'class and classification'!$A$1:$C$338,3,FALSE),VLOOKUP(BU34,'class and classification'!$A$340:$C$378,3,FALSE)))</f>
        <v>SD</v>
      </c>
      <c r="BX34">
        <v>10466</v>
      </c>
      <c r="BY34">
        <v>2829</v>
      </c>
      <c r="BZ34">
        <v>1285</v>
      </c>
      <c r="CA34">
        <v>8.8134430727023307</v>
      </c>
      <c r="CC34" t="s">
        <v>518</v>
      </c>
      <c r="CD34" t="s">
        <v>275</v>
      </c>
      <c r="CE34" t="str">
        <f>IF(CJ34="*","",IFERROR(VLOOKUP(CD34,'class and classification'!$A$1:$B$338,2,FALSE),VLOOKUP(CD34,'class and classification'!$A$340:$B$378,2,FALSE)))</f>
        <v>Predominantly Rural</v>
      </c>
      <c r="CF34" t="str">
        <f>IF(CJ34="*","",IFERROR(VLOOKUP(CD34,'class and classification'!$A$1:$C$338,3,FALSE),VLOOKUP(CD34,'class and classification'!$A$340:$C$378,3,FALSE)))</f>
        <v>SD</v>
      </c>
      <c r="CG34">
        <v>8734</v>
      </c>
      <c r="CH34">
        <v>6874</v>
      </c>
      <c r="CI34">
        <v>528</v>
      </c>
      <c r="CJ34">
        <v>3.2721864154685179</v>
      </c>
      <c r="CL34" t="s">
        <v>518</v>
      </c>
      <c r="CM34" t="s">
        <v>275</v>
      </c>
      <c r="CN34" t="str">
        <f>IF(CS34="*","",IFERROR(VLOOKUP(CM34,'class and classification'!$A$1:$B$338,2,FALSE),VLOOKUP(CM34,'class and classification'!$A$340:$B$378,2,FALSE)))</f>
        <v>Predominantly Rural</v>
      </c>
      <c r="CO34" t="str">
        <f>IF(CS34="*","",IFERROR(VLOOKUP(CM34,'class and classification'!$A$1:$C$338,3,FALSE),VLOOKUP(CM34,'class and classification'!$A$340:$C$378,3,FALSE)))</f>
        <v>SD</v>
      </c>
      <c r="CP34">
        <v>6492.63</v>
      </c>
      <c r="CQ34">
        <v>6473.4</v>
      </c>
      <c r="CR34">
        <v>534.22</v>
      </c>
      <c r="CS34">
        <v>3.9571119053350876</v>
      </c>
      <c r="CU34" t="s">
        <v>518</v>
      </c>
      <c r="CV34" t="s">
        <v>275</v>
      </c>
      <c r="CW34" t="str">
        <f>IF(DB34="*","",IFERROR(VLOOKUP(CV34,'class and classification'!$A$1:$B$338,2,FALSE),VLOOKUP(CV34,'class and classification'!$A$340:$B$378,2,FALSE)))</f>
        <v>Predominantly Rural</v>
      </c>
      <c r="CX34" t="str">
        <f>IF(DB34="*","",IFERROR(VLOOKUP(CV34,'class and classification'!$A$1:$C$338,3,FALSE),VLOOKUP(CV34,'class and classification'!$A$340:$C$378,3,FALSE)))</f>
        <v>SD</v>
      </c>
      <c r="CY34">
        <v>9056.7099999999991</v>
      </c>
      <c r="CZ34">
        <v>3458.12</v>
      </c>
      <c r="DA34">
        <v>539.76</v>
      </c>
      <c r="DB34">
        <v>4.1346377021415464</v>
      </c>
      <c r="DD34" t="s">
        <v>518</v>
      </c>
      <c r="DE34" t="s">
        <v>275</v>
      </c>
      <c r="DF34" t="str">
        <f>IF(DK34="*","",IFERROR(VLOOKUP(DE34,'class and classification'!$A$1:$B$338,2,FALSE),VLOOKUP(DE34,'class and classification'!$A$340:$B$378,2,FALSE)))</f>
        <v>Predominantly Rural</v>
      </c>
      <c r="DG34" t="str">
        <f>IF(DK34="*","",IFERROR(VLOOKUP(DE34,'class and classification'!$A$1:$C$338,3,FALSE),VLOOKUP(DE34,'class and classification'!$A$340:$C$378,3,FALSE)))</f>
        <v>SD</v>
      </c>
      <c r="DH34">
        <v>9725.4599999999991</v>
      </c>
      <c r="DI34">
        <v>3142.31</v>
      </c>
      <c r="DJ34">
        <v>1343.16</v>
      </c>
      <c r="DK34">
        <v>9.4515981712667667</v>
      </c>
      <c r="DM34" t="s">
        <v>518</v>
      </c>
      <c r="DN34" t="s">
        <v>275</v>
      </c>
      <c r="DO34" t="str">
        <f>IF(DT34="*","",IFERROR(VLOOKUP(DN34,'class and classification'!$A$1:$B$338,2,FALSE),VLOOKUP(DN34,'class and classification'!$A$340:$B$378,2,FALSE)))</f>
        <v>Predominantly Rural</v>
      </c>
      <c r="DP34" t="str">
        <f>IF(DT34="*","",IFERROR(VLOOKUP(DN34,'class and classification'!$A$1:$C$338,3,FALSE),VLOOKUP(DN34,'class and classification'!$A$340:$C$378,3,FALSE)))</f>
        <v>SD</v>
      </c>
      <c r="DQ34">
        <v>10171.94</v>
      </c>
      <c r="DR34">
        <v>6279.05</v>
      </c>
      <c r="DS34">
        <v>1218.79</v>
      </c>
      <c r="DT34">
        <v>6.8975957821772527</v>
      </c>
      <c r="DV34" t="s">
        <v>518</v>
      </c>
      <c r="DW34" t="s">
        <v>275</v>
      </c>
      <c r="DX34" t="str">
        <f>IF(EC34="*","",IFERROR(VLOOKUP(DW34,'class and classification'!$A$1:$B$338,2,FALSE),VLOOKUP(DW34,'class and classification'!$A$340:$B$378,2,FALSE)))</f>
        <v>Predominantly Rural</v>
      </c>
      <c r="DY34" t="str">
        <f>IF(EC34="*","",IFERROR(VLOOKUP(DW34,'class and classification'!$A$1:$C$338,3,FALSE),VLOOKUP(DW34,'class and classification'!$A$340:$C$378,3,FALSE)))</f>
        <v>SD</v>
      </c>
      <c r="DZ34">
        <v>11365.24</v>
      </c>
      <c r="EA34">
        <v>4913.12</v>
      </c>
      <c r="EB34">
        <v>906.01</v>
      </c>
      <c r="EC34">
        <v>5.2722910412194341</v>
      </c>
    </row>
    <row r="35" spans="1:133" x14ac:dyDescent="0.3">
      <c r="A35" t="s">
        <v>518</v>
      </c>
      <c r="B35" t="s">
        <v>275</v>
      </c>
      <c r="C35" t="str">
        <f>IF(H35="n/a","",IFERROR(VLOOKUP(B35,'class and classification'!$A$1:$B$338,2,FALSE),VLOOKUP(B35,'class and classification'!$A$340:$B$378,2,FALSE)))</f>
        <v>Predominantly Rural</v>
      </c>
      <c r="D35" t="str">
        <f>IF(H35="n/a","",IFERROR(VLOOKUP(B35,'class and classification'!$A$1:$C$338,3,FALSE),VLOOKUP(B35,'class and classification'!$A$340:$C$378,3,FALSE)))</f>
        <v>SD</v>
      </c>
      <c r="E35">
        <v>11368</v>
      </c>
      <c r="F35">
        <v>3234</v>
      </c>
      <c r="G35">
        <v>1010</v>
      </c>
      <c r="H35">
        <v>6.4693825262618496</v>
      </c>
      <c r="I35" t="s">
        <v>519</v>
      </c>
      <c r="J35" t="s">
        <v>520</v>
      </c>
      <c r="K35" t="e">
        <f>IF(P35="#","",IFERROR(VLOOKUP(J35,'class and classification'!$A$1:$B$338,2,FALSE),VLOOKUP(J35,'class and classification'!$A$340:$B$378,2,FALSE)))</f>
        <v>#N/A</v>
      </c>
      <c r="L35" t="e">
        <f>IF(P35="#","",IFERROR(VLOOKUP(J35,'class and classification'!$A$1:$C$338,3,FALSE),VLOOKUP(J35,'class and classification'!$A$340:$C$378,3,FALSE)))</f>
        <v>#N/A</v>
      </c>
      <c r="M35">
        <v>320253</v>
      </c>
      <c r="N35">
        <v>193749</v>
      </c>
      <c r="O35">
        <v>72991</v>
      </c>
      <c r="P35">
        <v>12.434730908205038</v>
      </c>
      <c r="S35" t="s">
        <v>520</v>
      </c>
      <c r="T35" t="e">
        <f>IF(Y35="#","",IFERROR(VLOOKUP(S35,'class and classification'!$A$1:$B$338,2,FALSE),VLOOKUP(S35,'class and classification'!$A$340:$B$378,2,FALSE)))</f>
        <v>#N/A</v>
      </c>
      <c r="U35" t="e">
        <f>IF(Y35="#","",IFERROR(VLOOKUP(S35,'class and classification'!$A$1:$C$338,3,FALSE),VLOOKUP(S35,'class and classification'!$A$340:$C$378,3,FALSE)))</f>
        <v>#N/A</v>
      </c>
      <c r="V35">
        <v>307802</v>
      </c>
      <c r="W35">
        <v>192424</v>
      </c>
      <c r="X35">
        <v>72362</v>
      </c>
      <c r="Y35">
        <v>12.637708090284812</v>
      </c>
      <c r="AA35" t="s">
        <v>519</v>
      </c>
      <c r="AB35" t="s">
        <v>520</v>
      </c>
      <c r="AC35" t="e">
        <f>IF(AH35="#","",IFERROR(VLOOKUP(AB35,'class and classification'!$A$1:$B$338,2,FALSE),VLOOKUP(AB35,'class and classification'!$A$340:$B$378,2,FALSE)))</f>
        <v>#N/A</v>
      </c>
      <c r="AD35" t="e">
        <f>IF(AH35="#","",IFERROR(VLOOKUP(AB35,'class and classification'!$A$1:$C$338,3,FALSE),VLOOKUP(AB35,'class and classification'!$A$340:$C$378,3,FALSE)))</f>
        <v>#N/A</v>
      </c>
      <c r="AE35">
        <v>298983</v>
      </c>
      <c r="AF35">
        <v>183107</v>
      </c>
      <c r="AG35">
        <v>77488</v>
      </c>
      <c r="AH35">
        <v>13.847577996275765</v>
      </c>
      <c r="AJ35" t="s">
        <v>519</v>
      </c>
      <c r="AK35" t="s">
        <v>520</v>
      </c>
      <c r="AL35" t="e">
        <f>IF(AQ35="#","",IFERROR(VLOOKUP(AK35,'class and classification'!$A$1:$B$338,2,FALSE),VLOOKUP(AK35,'class and classification'!$A$340:$B$378,2,FALSE)))</f>
        <v>#N/A</v>
      </c>
      <c r="AM35" t="e">
        <f>IF(AQ35="#","",IFERROR(VLOOKUP(AK35,'class and classification'!$A$1:$C$338,3,FALSE),VLOOKUP(AK35,'class and classification'!$A$340:$C$378,3,FALSE)))</f>
        <v>#N/A</v>
      </c>
      <c r="AN35">
        <v>287941</v>
      </c>
      <c r="AO35">
        <v>175322</v>
      </c>
      <c r="AP35">
        <v>75313</v>
      </c>
      <c r="AQ35">
        <v>13.983727459077269</v>
      </c>
      <c r="AS35" t="s">
        <v>519</v>
      </c>
      <c r="AT35" t="s">
        <v>520</v>
      </c>
      <c r="AU35" t="e">
        <f>IF(AZ35="#","",IFERROR(VLOOKUP(AT35,'class and classification'!$A$1:$B$338,2,FALSE),VLOOKUP(AT35,'class and classification'!$A$340:$B$378,2,FALSE)))</f>
        <v>#N/A</v>
      </c>
      <c r="AV35" t="e">
        <f>IF(AZ35="#","",IFERROR(VLOOKUP(AT35,'class and classification'!$A$1:$C$338,3,FALSE),VLOOKUP(AT35,'class and classification'!$A$340:$C$378,3,FALSE)))</f>
        <v>#N/A</v>
      </c>
      <c r="AW35">
        <v>275120</v>
      </c>
      <c r="AX35">
        <v>188653</v>
      </c>
      <c r="AY35">
        <v>84819</v>
      </c>
      <c r="AZ35">
        <v>15.461217079359525</v>
      </c>
      <c r="BB35" t="s">
        <v>519</v>
      </c>
      <c r="BC35" t="s">
        <v>520</v>
      </c>
      <c r="BD35" t="e">
        <f>IF(BI35="#","",IFERROR(VLOOKUP(BC35,'class and classification'!$A$1:$B$338,2,FALSE),VLOOKUP(BC35,'class and classification'!$A$340:$B$378,2,FALSE)))</f>
        <v>#N/A</v>
      </c>
      <c r="BE35" t="e">
        <f>IF(BI35="#","",IFERROR(VLOOKUP(BC35,'class and classification'!$A$1:$C$338,3,FALSE),VLOOKUP(BC35,'class and classification'!$A$340:$C$378,3,FALSE)))</f>
        <v>#N/A</v>
      </c>
      <c r="BF35">
        <v>273856</v>
      </c>
      <c r="BG35">
        <v>181134</v>
      </c>
      <c r="BH35">
        <v>99394</v>
      </c>
      <c r="BI35">
        <v>17.928728101821122</v>
      </c>
      <c r="BK35" t="s">
        <v>519</v>
      </c>
      <c r="BL35" t="s">
        <v>520</v>
      </c>
      <c r="BM35" t="e">
        <f>IF(BR35="#","",IFERROR(VLOOKUP(BL35,'class and classification'!$A$1:$B$338,2,FALSE),VLOOKUP(BL35,'class and classification'!$A$340:$B$378,2,FALSE)))</f>
        <v>#N/A</v>
      </c>
      <c r="BN35" t="e">
        <f>IF(BR35="#","",IFERROR(VLOOKUP(BL35,'class and classification'!$A$1:$C$338,3,FALSE),VLOOKUP(BL35,'class and classification'!$A$340:$C$378,3,FALSE)))</f>
        <v>#N/A</v>
      </c>
      <c r="BO35">
        <v>266756</v>
      </c>
      <c r="BP35">
        <v>165318</v>
      </c>
      <c r="BQ35">
        <v>104456</v>
      </c>
      <c r="BR35">
        <v>19.468808827092612</v>
      </c>
      <c r="BT35" t="s">
        <v>519</v>
      </c>
      <c r="BU35" t="s">
        <v>520</v>
      </c>
      <c r="BV35" t="e">
        <f>IF(CA35="#","",IFERROR(VLOOKUP(BU35,'class and classification'!$A$1:$B$338,2,FALSE),VLOOKUP(BU35,'class and classification'!$A$340:$B$378,2,FALSE)))</f>
        <v>#N/A</v>
      </c>
      <c r="BW35" t="e">
        <f>IF(CA35="#","",IFERROR(VLOOKUP(BU35,'class and classification'!$A$1:$C$338,3,FALSE),VLOOKUP(BU35,'class and classification'!$A$340:$C$378,3,FALSE)))</f>
        <v>#N/A</v>
      </c>
      <c r="BX35">
        <v>247207</v>
      </c>
      <c r="BY35">
        <v>188341</v>
      </c>
      <c r="BZ35">
        <v>106918</v>
      </c>
      <c r="CA35">
        <v>19.709622354212062</v>
      </c>
      <c r="CC35" t="s">
        <v>519</v>
      </c>
      <c r="CD35" t="s">
        <v>520</v>
      </c>
      <c r="CE35" t="e">
        <f>IF(CJ35="*","",IFERROR(VLOOKUP(CD35,'class and classification'!$A$1:$B$338,2,FALSE),VLOOKUP(CD35,'class and classification'!$A$340:$B$378,2,FALSE)))</f>
        <v>#N/A</v>
      </c>
      <c r="CF35" t="e">
        <f>IF(CJ35="*","",IFERROR(VLOOKUP(CD35,'class and classification'!$A$1:$C$338,3,FALSE),VLOOKUP(CD35,'class and classification'!$A$340:$C$378,3,FALSE)))</f>
        <v>#N/A</v>
      </c>
      <c r="CG35">
        <v>242104</v>
      </c>
      <c r="CH35">
        <v>177498</v>
      </c>
      <c r="CI35">
        <v>110878</v>
      </c>
      <c r="CJ35">
        <v>20.901447745438091</v>
      </c>
      <c r="CL35" t="s">
        <v>519</v>
      </c>
      <c r="CM35" t="s">
        <v>520</v>
      </c>
      <c r="CN35" t="e">
        <f>IF(CS35="*","",IFERROR(VLOOKUP(CM35,'class and classification'!$A$1:$B$338,2,FALSE),VLOOKUP(CM35,'class and classification'!$A$340:$B$378,2,FALSE)))</f>
        <v>#N/A</v>
      </c>
      <c r="CO35" t="e">
        <f>IF(CS35="*","",IFERROR(VLOOKUP(CM35,'class and classification'!$A$1:$C$338,3,FALSE),VLOOKUP(CM35,'class and classification'!$A$340:$C$378,3,FALSE)))</f>
        <v>#N/A</v>
      </c>
      <c r="CP35">
        <v>245432.11</v>
      </c>
      <c r="CQ35">
        <v>176242.05</v>
      </c>
      <c r="CR35">
        <v>112713.33000000002</v>
      </c>
      <c r="CS35">
        <v>21.092059995640994</v>
      </c>
      <c r="CU35" t="s">
        <v>519</v>
      </c>
      <c r="CV35" t="s">
        <v>520</v>
      </c>
      <c r="CW35" t="e">
        <f>IF(DB35="*","",IFERROR(VLOOKUP(CV35,'class and classification'!$A$1:$B$338,2,FALSE),VLOOKUP(CV35,'class and classification'!$A$340:$B$378,2,FALSE)))</f>
        <v>#N/A</v>
      </c>
      <c r="CX35" t="e">
        <f>IF(DB35="*","",IFERROR(VLOOKUP(CV35,'class and classification'!$A$1:$C$338,3,FALSE),VLOOKUP(CV35,'class and classification'!$A$340:$C$378,3,FALSE)))</f>
        <v>#N/A</v>
      </c>
      <c r="CY35">
        <v>248880.18999999997</v>
      </c>
      <c r="CZ35">
        <v>153959.69</v>
      </c>
      <c r="DA35">
        <v>120094.68000000001</v>
      </c>
      <c r="DB35">
        <v>22.965527464851434</v>
      </c>
      <c r="DD35" t="s">
        <v>519</v>
      </c>
      <c r="DE35" t="s">
        <v>520</v>
      </c>
      <c r="DF35" t="e">
        <f>IF(DK35="*","",IFERROR(VLOOKUP(DE35,'class and classification'!$A$1:$B$338,2,FALSE),VLOOKUP(DE35,'class and classification'!$A$340:$B$378,2,FALSE)))</f>
        <v>#N/A</v>
      </c>
      <c r="DG35" t="e">
        <f>IF(DK35="*","",IFERROR(VLOOKUP(DE35,'class and classification'!$A$1:$C$338,3,FALSE),VLOOKUP(DE35,'class and classification'!$A$340:$C$378,3,FALSE)))</f>
        <v>#N/A</v>
      </c>
      <c r="DH35">
        <v>247356.47000000003</v>
      </c>
      <c r="DI35">
        <v>159995.64000000001</v>
      </c>
      <c r="DJ35">
        <v>110094.04999999999</v>
      </c>
      <c r="DK35">
        <v>21.276426130981431</v>
      </c>
      <c r="DM35" t="s">
        <v>519</v>
      </c>
      <c r="DN35" t="s">
        <v>520</v>
      </c>
      <c r="DO35" t="e">
        <f>IF(DT35="*","",IFERROR(VLOOKUP(DN35,'class and classification'!$A$1:$B$338,2,FALSE),VLOOKUP(DN35,'class and classification'!$A$340:$B$378,2,FALSE)))</f>
        <v>#N/A</v>
      </c>
      <c r="DP35" t="e">
        <f>IF(DT35="*","",IFERROR(VLOOKUP(DN35,'class and classification'!$A$1:$C$338,3,FALSE),VLOOKUP(DN35,'class and classification'!$A$340:$C$378,3,FALSE)))</f>
        <v>#N/A</v>
      </c>
      <c r="DQ35">
        <v>245644.89000000004</v>
      </c>
      <c r="DR35">
        <v>151567.22000000003</v>
      </c>
      <c r="DS35">
        <v>96220.900000000009</v>
      </c>
      <c r="DT35">
        <v>19.500296504281298</v>
      </c>
      <c r="DV35" t="s">
        <v>519</v>
      </c>
      <c r="DW35" t="s">
        <v>520</v>
      </c>
      <c r="DX35" t="e">
        <f>IF(EC35="*","",IFERROR(VLOOKUP(DW35,'class and classification'!$A$1:$B$338,2,FALSE),VLOOKUP(DW35,'class and classification'!$A$340:$B$378,2,FALSE)))</f>
        <v>#N/A</v>
      </c>
      <c r="DY35" t="e">
        <f>IF(EC35="*","",IFERROR(VLOOKUP(DW35,'class and classification'!$A$1:$C$338,3,FALSE),VLOOKUP(DW35,'class and classification'!$A$340:$C$378,3,FALSE)))</f>
        <v>#N/A</v>
      </c>
      <c r="DZ35">
        <v>260584.02</v>
      </c>
      <c r="EA35">
        <v>146244.97</v>
      </c>
      <c r="EB35">
        <v>96601.78</v>
      </c>
      <c r="EC35">
        <v>19.188692022142387</v>
      </c>
    </row>
    <row r="36" spans="1:133" x14ac:dyDescent="0.3">
      <c r="A36" t="s">
        <v>519</v>
      </c>
      <c r="B36" t="s">
        <v>520</v>
      </c>
      <c r="C36" t="e">
        <f>IF(H36="n/a","",IFERROR(VLOOKUP(B36,'class and classification'!$A$1:$B$338,2,FALSE),VLOOKUP(B36,'class and classification'!$A$340:$B$378,2,FALSE)))</f>
        <v>#N/A</v>
      </c>
      <c r="D36" t="e">
        <f>IF(H36="n/a","",IFERROR(VLOOKUP(B36,'class and classification'!$A$1:$C$338,3,FALSE),VLOOKUP(B36,'class and classification'!$A$340:$C$378,3,FALSE)))</f>
        <v>#N/A</v>
      </c>
      <c r="E36">
        <v>322142</v>
      </c>
      <c r="F36">
        <v>178035</v>
      </c>
      <c r="G36">
        <v>87496</v>
      </c>
      <c r="H36">
        <v>14.888551966825089</v>
      </c>
      <c r="I36" t="s">
        <v>521</v>
      </c>
      <c r="J36" t="s">
        <v>83</v>
      </c>
      <c r="K36" t="str">
        <f>IF(P36="#","",IFERROR(VLOOKUP(J36,'class and classification'!$A$1:$B$338,2,FALSE),VLOOKUP(J36,'class and classification'!$A$340:$B$378,2,FALSE)))</f>
        <v>Predominantly Urban</v>
      </c>
      <c r="L36" t="str">
        <f>IF(P36="#","",IFERROR(VLOOKUP(J36,'class and classification'!$A$1:$C$338,3,FALSE),VLOOKUP(J36,'class and classification'!$A$340:$C$378,3,FALSE)))</f>
        <v>MD</v>
      </c>
      <c r="M36">
        <v>26688</v>
      </c>
      <c r="N36">
        <v>26996</v>
      </c>
      <c r="O36">
        <v>10497</v>
      </c>
      <c r="P36">
        <v>16.355307645564888</v>
      </c>
      <c r="S36" t="s">
        <v>83</v>
      </c>
      <c r="T36" t="str">
        <f>IF(Y36="#","",IFERROR(VLOOKUP(S36,'class and classification'!$A$1:$B$338,2,FALSE),VLOOKUP(S36,'class and classification'!$A$340:$B$378,2,FALSE)))</f>
        <v>Predominantly Urban</v>
      </c>
      <c r="U36" t="str">
        <f>IF(Y36="#","",IFERROR(VLOOKUP(S36,'class and classification'!$A$1:$C$338,3,FALSE),VLOOKUP(S36,'class and classification'!$A$340:$C$378,3,FALSE)))</f>
        <v>MD</v>
      </c>
      <c r="V36">
        <v>32858</v>
      </c>
      <c r="W36">
        <v>21138</v>
      </c>
      <c r="X36">
        <v>8692</v>
      </c>
      <c r="Y36">
        <v>13.865492598264421</v>
      </c>
      <c r="AA36" t="s">
        <v>521</v>
      </c>
      <c r="AB36" t="s">
        <v>83</v>
      </c>
      <c r="AC36" t="str">
        <f>IF(AH36="#","",IFERROR(VLOOKUP(AB36,'class and classification'!$A$1:$B$338,2,FALSE),VLOOKUP(AB36,'class and classification'!$A$340:$B$378,2,FALSE)))</f>
        <v>Predominantly Urban</v>
      </c>
      <c r="AD36" t="str">
        <f>IF(AH36="#","",IFERROR(VLOOKUP(AB36,'class and classification'!$A$1:$C$338,3,FALSE),VLOOKUP(AB36,'class and classification'!$A$340:$C$378,3,FALSE)))</f>
        <v>MD</v>
      </c>
      <c r="AE36">
        <v>31984</v>
      </c>
      <c r="AF36">
        <v>21611</v>
      </c>
      <c r="AG36">
        <v>7691</v>
      </c>
      <c r="AH36">
        <v>12.549358744248279</v>
      </c>
      <c r="AJ36" t="s">
        <v>521</v>
      </c>
      <c r="AK36" t="s">
        <v>83</v>
      </c>
      <c r="AL36" t="str">
        <f>IF(AQ36="#","",IFERROR(VLOOKUP(AK36,'class and classification'!$A$1:$B$338,2,FALSE),VLOOKUP(AK36,'class and classification'!$A$340:$B$378,2,FALSE)))</f>
        <v>Predominantly Urban</v>
      </c>
      <c r="AM36" t="str">
        <f>IF(AQ36="#","",IFERROR(VLOOKUP(AK36,'class and classification'!$A$1:$C$338,3,FALSE),VLOOKUP(AK36,'class and classification'!$A$340:$C$378,3,FALSE)))</f>
        <v>MD</v>
      </c>
      <c r="AN36">
        <v>31466</v>
      </c>
      <c r="AO36">
        <v>19160</v>
      </c>
      <c r="AP36">
        <v>9610</v>
      </c>
      <c r="AQ36">
        <v>15.953914602563252</v>
      </c>
      <c r="AS36" t="s">
        <v>521</v>
      </c>
      <c r="AT36" t="s">
        <v>83</v>
      </c>
      <c r="AU36" t="str">
        <f>IF(AZ36="#","",IFERROR(VLOOKUP(AT36,'class and classification'!$A$1:$B$338,2,FALSE),VLOOKUP(AT36,'class and classification'!$A$340:$B$378,2,FALSE)))</f>
        <v>Predominantly Urban</v>
      </c>
      <c r="AV36" t="str">
        <f>IF(AZ36="#","",IFERROR(VLOOKUP(AT36,'class and classification'!$A$1:$C$338,3,FALSE),VLOOKUP(AT36,'class and classification'!$A$340:$C$378,3,FALSE)))</f>
        <v>MD</v>
      </c>
      <c r="AW36">
        <v>29882</v>
      </c>
      <c r="AX36">
        <v>23192</v>
      </c>
      <c r="AY36">
        <v>8592</v>
      </c>
      <c r="AZ36">
        <v>13.933123601336231</v>
      </c>
      <c r="BB36" t="s">
        <v>521</v>
      </c>
      <c r="BC36" t="s">
        <v>83</v>
      </c>
      <c r="BD36" t="str">
        <f>IF(BI36="#","",IFERROR(VLOOKUP(BC36,'class and classification'!$A$1:$B$338,2,FALSE),VLOOKUP(BC36,'class and classification'!$A$340:$B$378,2,FALSE)))</f>
        <v>Predominantly Urban</v>
      </c>
      <c r="BE36" t="str">
        <f>IF(BI36="#","",IFERROR(VLOOKUP(BC36,'class and classification'!$A$1:$C$338,3,FALSE),VLOOKUP(BC36,'class and classification'!$A$340:$C$378,3,FALSE)))</f>
        <v>MD</v>
      </c>
      <c r="BF36">
        <v>26832</v>
      </c>
      <c r="BG36">
        <v>21293</v>
      </c>
      <c r="BH36">
        <v>11397</v>
      </c>
      <c r="BI36">
        <v>19.147542085279394</v>
      </c>
      <c r="BK36" t="s">
        <v>521</v>
      </c>
      <c r="BL36" t="s">
        <v>83</v>
      </c>
      <c r="BM36" t="str">
        <f>IF(BR36="#","",IFERROR(VLOOKUP(BL36,'class and classification'!$A$1:$B$338,2,FALSE),VLOOKUP(BL36,'class and classification'!$A$340:$B$378,2,FALSE)))</f>
        <v>Predominantly Urban</v>
      </c>
      <c r="BN36" t="str">
        <f>IF(BR36="#","",IFERROR(VLOOKUP(BL36,'class and classification'!$A$1:$C$338,3,FALSE),VLOOKUP(BL36,'class and classification'!$A$340:$C$378,3,FALSE)))</f>
        <v>MD</v>
      </c>
      <c r="BO36">
        <v>25303</v>
      </c>
      <c r="BP36">
        <v>22217</v>
      </c>
      <c r="BQ36">
        <v>12538</v>
      </c>
      <c r="BR36">
        <v>20.876486063471976</v>
      </c>
      <c r="BT36" t="s">
        <v>521</v>
      </c>
      <c r="BU36" t="s">
        <v>83</v>
      </c>
      <c r="BV36" t="str">
        <f>IF(CA36="#","",IFERROR(VLOOKUP(BU36,'class and classification'!$A$1:$B$338,2,FALSE),VLOOKUP(BU36,'class and classification'!$A$340:$B$378,2,FALSE)))</f>
        <v>Predominantly Urban</v>
      </c>
      <c r="BW36" t="str">
        <f>IF(CA36="#","",IFERROR(VLOOKUP(BU36,'class and classification'!$A$1:$C$338,3,FALSE),VLOOKUP(BU36,'class and classification'!$A$340:$C$378,3,FALSE)))</f>
        <v>MD</v>
      </c>
      <c r="BX36">
        <v>23113</v>
      </c>
      <c r="BY36">
        <v>21800</v>
      </c>
      <c r="BZ36">
        <v>13472</v>
      </c>
      <c r="CA36">
        <v>23.074419799606062</v>
      </c>
      <c r="CC36" t="s">
        <v>521</v>
      </c>
      <c r="CD36" t="s">
        <v>83</v>
      </c>
      <c r="CE36" t="str">
        <f>IF(CJ36="*","",IFERROR(VLOOKUP(CD36,'class and classification'!$A$1:$B$338,2,FALSE),VLOOKUP(CD36,'class and classification'!$A$340:$B$378,2,FALSE)))</f>
        <v>Predominantly Urban</v>
      </c>
      <c r="CF36" t="str">
        <f>IF(CJ36="*","",IFERROR(VLOOKUP(CD36,'class and classification'!$A$1:$C$338,3,FALSE),VLOOKUP(CD36,'class and classification'!$A$340:$C$378,3,FALSE)))</f>
        <v>MD</v>
      </c>
      <c r="CG36">
        <v>24851</v>
      </c>
      <c r="CH36">
        <v>19677</v>
      </c>
      <c r="CI36">
        <v>9405</v>
      </c>
      <c r="CJ36">
        <v>17.438303079747094</v>
      </c>
      <c r="CL36" t="s">
        <v>521</v>
      </c>
      <c r="CM36" t="s">
        <v>83</v>
      </c>
      <c r="CN36" t="str">
        <f>IF(CS36="*","",IFERROR(VLOOKUP(CM36,'class and classification'!$A$1:$B$338,2,FALSE),VLOOKUP(CM36,'class and classification'!$A$340:$B$378,2,FALSE)))</f>
        <v>Predominantly Urban</v>
      </c>
      <c r="CO36" t="str">
        <f>IF(CS36="*","",IFERROR(VLOOKUP(CM36,'class and classification'!$A$1:$C$338,3,FALSE),VLOOKUP(CM36,'class and classification'!$A$340:$C$378,3,FALSE)))</f>
        <v>MD</v>
      </c>
      <c r="CP36">
        <v>23941.78</v>
      </c>
      <c r="CQ36">
        <v>20418.98</v>
      </c>
      <c r="CR36">
        <v>10657.23</v>
      </c>
      <c r="CS36">
        <v>19.37044592141589</v>
      </c>
      <c r="CU36" t="s">
        <v>521</v>
      </c>
      <c r="CV36" t="s">
        <v>83</v>
      </c>
      <c r="CW36" t="str">
        <f>IF(DB36="*","",IFERROR(VLOOKUP(CV36,'class and classification'!$A$1:$B$338,2,FALSE),VLOOKUP(CV36,'class and classification'!$A$340:$B$378,2,FALSE)))</f>
        <v>Predominantly Urban</v>
      </c>
      <c r="CX36" t="str">
        <f>IF(DB36="*","",IFERROR(VLOOKUP(CV36,'class and classification'!$A$1:$C$338,3,FALSE),VLOOKUP(CV36,'class and classification'!$A$340:$C$378,3,FALSE)))</f>
        <v>MD</v>
      </c>
      <c r="CY36">
        <v>26702.58</v>
      </c>
      <c r="CZ36">
        <v>16263.27</v>
      </c>
      <c r="DA36">
        <v>10294.370000000001</v>
      </c>
      <c r="DB36">
        <v>19.328440626043225</v>
      </c>
      <c r="DD36" t="s">
        <v>521</v>
      </c>
      <c r="DE36" t="s">
        <v>83</v>
      </c>
      <c r="DF36" t="str">
        <f>IF(DK36="*","",IFERROR(VLOOKUP(DE36,'class and classification'!$A$1:$B$338,2,FALSE),VLOOKUP(DE36,'class and classification'!$A$340:$B$378,2,FALSE)))</f>
        <v>Predominantly Urban</v>
      </c>
      <c r="DG36" t="str">
        <f>IF(DK36="*","",IFERROR(VLOOKUP(DE36,'class and classification'!$A$1:$C$338,3,FALSE),VLOOKUP(DE36,'class and classification'!$A$340:$C$378,3,FALSE)))</f>
        <v>MD</v>
      </c>
      <c r="DH36">
        <v>23984.42</v>
      </c>
      <c r="DI36">
        <v>20153.16</v>
      </c>
      <c r="DJ36">
        <v>8335.15</v>
      </c>
      <c r="DK36">
        <v>15.884727171618476</v>
      </c>
      <c r="DM36" t="s">
        <v>521</v>
      </c>
      <c r="DN36" t="s">
        <v>83</v>
      </c>
      <c r="DO36" t="str">
        <f>IF(DT36="*","",IFERROR(VLOOKUP(DN36,'class and classification'!$A$1:$B$338,2,FALSE),VLOOKUP(DN36,'class and classification'!$A$340:$B$378,2,FALSE)))</f>
        <v>Predominantly Urban</v>
      </c>
      <c r="DP36" t="str">
        <f>IF(DT36="*","",IFERROR(VLOOKUP(DN36,'class and classification'!$A$1:$C$338,3,FALSE),VLOOKUP(DN36,'class and classification'!$A$340:$C$378,3,FALSE)))</f>
        <v>MD</v>
      </c>
      <c r="DQ36">
        <v>21876.61</v>
      </c>
      <c r="DR36">
        <v>16175.78</v>
      </c>
      <c r="DS36">
        <v>8967.94</v>
      </c>
      <c r="DT36">
        <v>19.072473544953851</v>
      </c>
      <c r="DV36" t="s">
        <v>521</v>
      </c>
      <c r="DW36" t="s">
        <v>83</v>
      </c>
      <c r="DX36" t="str">
        <f>IF(EC36="*","",IFERROR(VLOOKUP(DW36,'class and classification'!$A$1:$B$338,2,FALSE),VLOOKUP(DW36,'class and classification'!$A$340:$B$378,2,FALSE)))</f>
        <v>Predominantly Urban</v>
      </c>
      <c r="DY36" t="str">
        <f>IF(EC36="*","",IFERROR(VLOOKUP(DW36,'class and classification'!$A$1:$C$338,3,FALSE),VLOOKUP(DW36,'class and classification'!$A$340:$C$378,3,FALSE)))</f>
        <v>MD</v>
      </c>
      <c r="DZ36">
        <v>25563.19</v>
      </c>
      <c r="EA36">
        <v>16915.14</v>
      </c>
      <c r="EB36">
        <v>8098.4</v>
      </c>
      <c r="EC36">
        <v>16.012106753441749</v>
      </c>
    </row>
    <row r="37" spans="1:133" x14ac:dyDescent="0.3">
      <c r="A37" t="s">
        <v>521</v>
      </c>
      <c r="B37" t="s">
        <v>83</v>
      </c>
      <c r="C37" t="str">
        <f>IF(H37="n/a","",IFERROR(VLOOKUP(B37,'class and classification'!$A$1:$B$338,2,FALSE),VLOOKUP(B37,'class and classification'!$A$340:$B$378,2,FALSE)))</f>
        <v>Predominantly Urban</v>
      </c>
      <c r="D37" t="str">
        <f>IF(H37="n/a","",IFERROR(VLOOKUP(B37,'class and classification'!$A$1:$C$338,3,FALSE),VLOOKUP(B37,'class and classification'!$A$340:$C$378,3,FALSE)))</f>
        <v>MD</v>
      </c>
      <c r="E37">
        <v>26350</v>
      </c>
      <c r="F37">
        <v>20502</v>
      </c>
      <c r="G37">
        <v>9714</v>
      </c>
      <c r="H37">
        <v>17.172860021921295</v>
      </c>
      <c r="I37" t="s">
        <v>522</v>
      </c>
      <c r="J37" t="s">
        <v>84</v>
      </c>
      <c r="K37" t="str">
        <f>IF(P37="#","",IFERROR(VLOOKUP(J37,'class and classification'!$A$1:$B$338,2,FALSE),VLOOKUP(J37,'class and classification'!$A$340:$B$378,2,FALSE)))</f>
        <v>Predominantly Urban</v>
      </c>
      <c r="L37" t="str">
        <f>IF(P37="#","",IFERROR(VLOOKUP(J37,'class and classification'!$A$1:$C$338,3,FALSE),VLOOKUP(J37,'class and classification'!$A$340:$C$378,3,FALSE)))</f>
        <v>MD</v>
      </c>
      <c r="M37">
        <v>21656</v>
      </c>
      <c r="N37">
        <v>11220</v>
      </c>
      <c r="O37">
        <v>4316</v>
      </c>
      <c r="P37">
        <v>11.604646160464615</v>
      </c>
      <c r="S37" t="s">
        <v>84</v>
      </c>
      <c r="T37" t="str">
        <f>IF(Y37="#","",IFERROR(VLOOKUP(S37,'class and classification'!$A$1:$B$338,2,FALSE),VLOOKUP(S37,'class and classification'!$A$340:$B$378,2,FALSE)))</f>
        <v>Predominantly Urban</v>
      </c>
      <c r="U37" t="str">
        <f>IF(Y37="#","",IFERROR(VLOOKUP(S37,'class and classification'!$A$1:$C$338,3,FALSE),VLOOKUP(S37,'class and classification'!$A$340:$C$378,3,FALSE)))</f>
        <v>MD</v>
      </c>
      <c r="V37">
        <v>21235</v>
      </c>
      <c r="W37">
        <v>12196</v>
      </c>
      <c r="X37">
        <v>3680</v>
      </c>
      <c r="Y37">
        <v>9.9161973538842929</v>
      </c>
      <c r="AA37" t="s">
        <v>522</v>
      </c>
      <c r="AB37" t="s">
        <v>84</v>
      </c>
      <c r="AC37" t="str">
        <f>IF(AH37="#","",IFERROR(VLOOKUP(AB37,'class and classification'!$A$1:$B$338,2,FALSE),VLOOKUP(AB37,'class and classification'!$A$340:$B$378,2,FALSE)))</f>
        <v>Predominantly Urban</v>
      </c>
      <c r="AD37" t="str">
        <f>IF(AH37="#","",IFERROR(VLOOKUP(AB37,'class and classification'!$A$1:$C$338,3,FALSE),VLOOKUP(AB37,'class and classification'!$A$340:$C$378,3,FALSE)))</f>
        <v>MD</v>
      </c>
      <c r="AE37">
        <v>21455</v>
      </c>
      <c r="AF37">
        <v>11351</v>
      </c>
      <c r="AG37">
        <v>4284</v>
      </c>
      <c r="AH37">
        <v>11.550283095173901</v>
      </c>
      <c r="AJ37" t="s">
        <v>522</v>
      </c>
      <c r="AK37" t="s">
        <v>84</v>
      </c>
      <c r="AL37" t="str">
        <f>IF(AQ37="#","",IFERROR(VLOOKUP(AK37,'class and classification'!$A$1:$B$338,2,FALSE),VLOOKUP(AK37,'class and classification'!$A$340:$B$378,2,FALSE)))</f>
        <v>Predominantly Urban</v>
      </c>
      <c r="AM37" t="str">
        <f>IF(AQ37="#","",IFERROR(VLOOKUP(AK37,'class and classification'!$A$1:$C$338,3,FALSE),VLOOKUP(AK37,'class and classification'!$A$340:$C$378,3,FALSE)))</f>
        <v>MD</v>
      </c>
      <c r="AN37">
        <v>21870</v>
      </c>
      <c r="AO37">
        <v>9839</v>
      </c>
      <c r="AP37">
        <v>3941</v>
      </c>
      <c r="AQ37">
        <v>11.054698457223001</v>
      </c>
      <c r="AS37" t="s">
        <v>522</v>
      </c>
      <c r="AT37" t="s">
        <v>84</v>
      </c>
      <c r="AU37" t="str">
        <f>IF(AZ37="#","",IFERROR(VLOOKUP(AT37,'class and classification'!$A$1:$B$338,2,FALSE),VLOOKUP(AT37,'class and classification'!$A$340:$B$378,2,FALSE)))</f>
        <v>Predominantly Urban</v>
      </c>
      <c r="AV37" t="str">
        <f>IF(AZ37="#","",IFERROR(VLOOKUP(AT37,'class and classification'!$A$1:$C$338,3,FALSE),VLOOKUP(AT37,'class and classification'!$A$340:$C$378,3,FALSE)))</f>
        <v>MD</v>
      </c>
      <c r="AW37">
        <v>20091</v>
      </c>
      <c r="AX37">
        <v>11176</v>
      </c>
      <c r="AY37">
        <v>3393</v>
      </c>
      <c r="AZ37">
        <v>9.7893825735718405</v>
      </c>
      <c r="BB37" t="s">
        <v>522</v>
      </c>
      <c r="BC37" t="s">
        <v>84</v>
      </c>
      <c r="BD37" t="str">
        <f>IF(BI37="#","",IFERROR(VLOOKUP(BC37,'class and classification'!$A$1:$B$338,2,FALSE),VLOOKUP(BC37,'class and classification'!$A$340:$B$378,2,FALSE)))</f>
        <v>Predominantly Urban</v>
      </c>
      <c r="BE37" t="str">
        <f>IF(BI37="#","",IFERROR(VLOOKUP(BC37,'class and classification'!$A$1:$C$338,3,FALSE),VLOOKUP(BC37,'class and classification'!$A$340:$C$378,3,FALSE)))</f>
        <v>MD</v>
      </c>
      <c r="BF37">
        <v>20501</v>
      </c>
      <c r="BG37">
        <v>11858</v>
      </c>
      <c r="BH37">
        <v>5934</v>
      </c>
      <c r="BI37">
        <v>15.496304807667197</v>
      </c>
      <c r="BK37" t="s">
        <v>522</v>
      </c>
      <c r="BL37" t="s">
        <v>84</v>
      </c>
      <c r="BM37" t="str">
        <f>IF(BR37="#","",IFERROR(VLOOKUP(BL37,'class and classification'!$A$1:$B$338,2,FALSE),VLOOKUP(BL37,'class and classification'!$A$340:$B$378,2,FALSE)))</f>
        <v>Predominantly Urban</v>
      </c>
      <c r="BN37" t="str">
        <f>IF(BR37="#","",IFERROR(VLOOKUP(BL37,'class and classification'!$A$1:$C$338,3,FALSE),VLOOKUP(BL37,'class and classification'!$A$340:$C$378,3,FALSE)))</f>
        <v>MD</v>
      </c>
      <c r="BO37">
        <v>21825</v>
      </c>
      <c r="BP37">
        <v>11308</v>
      </c>
      <c r="BQ37">
        <v>5391</v>
      </c>
      <c r="BR37">
        <v>13.9938739487073</v>
      </c>
      <c r="BT37" t="s">
        <v>522</v>
      </c>
      <c r="BU37" t="s">
        <v>84</v>
      </c>
      <c r="BV37" t="str">
        <f>IF(CA37="#","",IFERROR(VLOOKUP(BU37,'class and classification'!$A$1:$B$338,2,FALSE),VLOOKUP(BU37,'class and classification'!$A$340:$B$378,2,FALSE)))</f>
        <v>Predominantly Urban</v>
      </c>
      <c r="BW37" t="str">
        <f>IF(CA37="#","",IFERROR(VLOOKUP(BU37,'class and classification'!$A$1:$C$338,3,FALSE),VLOOKUP(BU37,'class and classification'!$A$340:$C$378,3,FALSE)))</f>
        <v>MD</v>
      </c>
      <c r="BX37">
        <v>18750</v>
      </c>
      <c r="BY37">
        <v>8318</v>
      </c>
      <c r="BZ37">
        <v>7056</v>
      </c>
      <c r="CA37">
        <v>20.677529011839173</v>
      </c>
      <c r="CC37" t="s">
        <v>522</v>
      </c>
      <c r="CD37" t="s">
        <v>84</v>
      </c>
      <c r="CE37" t="str">
        <f>IF(CJ37="*","",IFERROR(VLOOKUP(CD37,'class and classification'!$A$1:$B$338,2,FALSE),VLOOKUP(CD37,'class and classification'!$A$340:$B$378,2,FALSE)))</f>
        <v>Predominantly Urban</v>
      </c>
      <c r="CF37" t="str">
        <f>IF(CJ37="*","",IFERROR(VLOOKUP(CD37,'class and classification'!$A$1:$C$338,3,FALSE),VLOOKUP(CD37,'class and classification'!$A$340:$C$378,3,FALSE)))</f>
        <v>MD</v>
      </c>
      <c r="CG37">
        <v>20661</v>
      </c>
      <c r="CH37">
        <v>9293</v>
      </c>
      <c r="CI37">
        <v>5373</v>
      </c>
      <c r="CJ37">
        <v>15.209329974240665</v>
      </c>
      <c r="CL37" t="s">
        <v>522</v>
      </c>
      <c r="CM37" t="s">
        <v>84</v>
      </c>
      <c r="CN37" t="str">
        <f>IF(CS37="*","",IFERROR(VLOOKUP(CM37,'class and classification'!$A$1:$B$338,2,FALSE),VLOOKUP(CM37,'class and classification'!$A$340:$B$378,2,FALSE)))</f>
        <v>Predominantly Urban</v>
      </c>
      <c r="CO37" t="str">
        <f>IF(CS37="*","",IFERROR(VLOOKUP(CM37,'class and classification'!$A$1:$C$338,3,FALSE),VLOOKUP(CM37,'class and classification'!$A$340:$C$378,3,FALSE)))</f>
        <v>MD</v>
      </c>
      <c r="CP37">
        <v>20117.21</v>
      </c>
      <c r="CQ37">
        <v>11622.88</v>
      </c>
      <c r="CR37">
        <v>5595.48</v>
      </c>
      <c r="CS37">
        <v>14.986994975568876</v>
      </c>
      <c r="CU37" t="s">
        <v>522</v>
      </c>
      <c r="CV37" t="s">
        <v>84</v>
      </c>
      <c r="CW37" t="str">
        <f>IF(DB37="*","",IFERROR(VLOOKUP(CV37,'class and classification'!$A$1:$B$338,2,FALSE),VLOOKUP(CV37,'class and classification'!$A$340:$B$378,2,FALSE)))</f>
        <v>Predominantly Urban</v>
      </c>
      <c r="CX37" t="str">
        <f>IF(DB37="*","",IFERROR(VLOOKUP(CV37,'class and classification'!$A$1:$C$338,3,FALSE),VLOOKUP(CV37,'class and classification'!$A$340:$C$378,3,FALSE)))</f>
        <v>MD</v>
      </c>
      <c r="CY37">
        <v>20624.45</v>
      </c>
      <c r="CZ37">
        <v>8460.35</v>
      </c>
      <c r="DA37">
        <v>6888.73</v>
      </c>
      <c r="DB37">
        <v>19.149441269733604</v>
      </c>
      <c r="DD37" t="s">
        <v>522</v>
      </c>
      <c r="DE37" t="s">
        <v>84</v>
      </c>
      <c r="DF37" t="str">
        <f>IF(DK37="*","",IFERROR(VLOOKUP(DE37,'class and classification'!$A$1:$B$338,2,FALSE),VLOOKUP(DE37,'class and classification'!$A$340:$B$378,2,FALSE)))</f>
        <v>Predominantly Urban</v>
      </c>
      <c r="DG37" t="str">
        <f>IF(DK37="*","",IFERROR(VLOOKUP(DE37,'class and classification'!$A$1:$C$338,3,FALSE),VLOOKUP(DE37,'class and classification'!$A$340:$C$378,3,FALSE)))</f>
        <v>MD</v>
      </c>
      <c r="DH37">
        <v>19304.439999999999</v>
      </c>
      <c r="DI37">
        <v>10298.66</v>
      </c>
      <c r="DJ37">
        <v>5068.58</v>
      </c>
      <c r="DK37">
        <v>14.61878974425237</v>
      </c>
      <c r="DM37" t="s">
        <v>522</v>
      </c>
      <c r="DN37" t="s">
        <v>84</v>
      </c>
      <c r="DO37" t="str">
        <f>IF(DT37="*","",IFERROR(VLOOKUP(DN37,'class and classification'!$A$1:$B$338,2,FALSE),VLOOKUP(DN37,'class and classification'!$A$340:$B$378,2,FALSE)))</f>
        <v>Predominantly Urban</v>
      </c>
      <c r="DP37" t="str">
        <f>IF(DT37="*","",IFERROR(VLOOKUP(DN37,'class and classification'!$A$1:$C$338,3,FALSE),VLOOKUP(DN37,'class and classification'!$A$340:$C$378,3,FALSE)))</f>
        <v>MD</v>
      </c>
      <c r="DQ37">
        <v>18868.29</v>
      </c>
      <c r="DR37">
        <v>8214.7800000000007</v>
      </c>
      <c r="DS37">
        <v>4744.25</v>
      </c>
      <c r="DT37">
        <v>14.906218933922178</v>
      </c>
      <c r="DV37" t="s">
        <v>522</v>
      </c>
      <c r="DW37" t="s">
        <v>84</v>
      </c>
      <c r="DX37" t="str">
        <f>IF(EC37="*","",IFERROR(VLOOKUP(DW37,'class and classification'!$A$1:$B$338,2,FALSE),VLOOKUP(DW37,'class and classification'!$A$340:$B$378,2,FALSE)))</f>
        <v>Predominantly Urban</v>
      </c>
      <c r="DY37" t="str">
        <f>IF(EC37="*","",IFERROR(VLOOKUP(DW37,'class and classification'!$A$1:$C$338,3,FALSE),VLOOKUP(DW37,'class and classification'!$A$340:$C$378,3,FALSE)))</f>
        <v>MD</v>
      </c>
      <c r="DZ37">
        <v>18292.75</v>
      </c>
      <c r="EA37">
        <v>9607.86</v>
      </c>
      <c r="EB37">
        <v>5482.98</v>
      </c>
      <c r="EC37">
        <v>16.424177267933139</v>
      </c>
    </row>
    <row r="38" spans="1:133" x14ac:dyDescent="0.3">
      <c r="A38" t="s">
        <v>522</v>
      </c>
      <c r="B38" t="s">
        <v>84</v>
      </c>
      <c r="C38" t="str">
        <f>IF(H38="n/a","",IFERROR(VLOOKUP(B38,'class and classification'!$A$1:$B$338,2,FALSE),VLOOKUP(B38,'class and classification'!$A$340:$B$378,2,FALSE)))</f>
        <v>Predominantly Urban</v>
      </c>
      <c r="D38" t="str">
        <f>IF(H38="n/a","",IFERROR(VLOOKUP(B38,'class and classification'!$A$1:$C$338,3,FALSE),VLOOKUP(B38,'class and classification'!$A$340:$C$378,3,FALSE)))</f>
        <v>MD</v>
      </c>
      <c r="E38">
        <v>22665</v>
      </c>
      <c r="F38">
        <v>10322</v>
      </c>
      <c r="G38">
        <v>3865</v>
      </c>
      <c r="H38">
        <v>10.487897536090307</v>
      </c>
      <c r="I38" t="s">
        <v>523</v>
      </c>
      <c r="J38" t="s">
        <v>85</v>
      </c>
      <c r="K38" t="str">
        <f>IF(P38="#","",IFERROR(VLOOKUP(J38,'class and classification'!$A$1:$B$338,2,FALSE),VLOOKUP(J38,'class and classification'!$A$340:$B$378,2,FALSE)))</f>
        <v>Predominantly Urban</v>
      </c>
      <c r="L38" t="str">
        <f>IF(P38="#","",IFERROR(VLOOKUP(J38,'class and classification'!$A$1:$C$338,3,FALSE),VLOOKUP(J38,'class and classification'!$A$340:$C$378,3,FALSE)))</f>
        <v>MD</v>
      </c>
      <c r="M38">
        <v>57594</v>
      </c>
      <c r="N38">
        <v>49010</v>
      </c>
      <c r="O38">
        <v>18450</v>
      </c>
      <c r="P38">
        <v>14.753626433380779</v>
      </c>
      <c r="S38" t="s">
        <v>85</v>
      </c>
      <c r="T38" t="str">
        <f>IF(Y38="#","",IFERROR(VLOOKUP(S38,'class and classification'!$A$1:$B$338,2,FALSE),VLOOKUP(S38,'class and classification'!$A$340:$B$378,2,FALSE)))</f>
        <v>Predominantly Urban</v>
      </c>
      <c r="U38" t="str">
        <f>IF(Y38="#","",IFERROR(VLOOKUP(S38,'class and classification'!$A$1:$C$338,3,FALSE),VLOOKUP(S38,'class and classification'!$A$340:$C$378,3,FALSE)))</f>
        <v>MD</v>
      </c>
      <c r="V38">
        <v>57127</v>
      </c>
      <c r="W38">
        <v>46670</v>
      </c>
      <c r="X38">
        <v>16417</v>
      </c>
      <c r="Y38">
        <v>13.656479278619797</v>
      </c>
      <c r="AA38" t="s">
        <v>523</v>
      </c>
      <c r="AB38" t="s">
        <v>85</v>
      </c>
      <c r="AC38" t="str">
        <f>IF(AH38="#","",IFERROR(VLOOKUP(AB38,'class and classification'!$A$1:$B$338,2,FALSE),VLOOKUP(AB38,'class and classification'!$A$340:$B$378,2,FALSE)))</f>
        <v>Predominantly Urban</v>
      </c>
      <c r="AD38" t="str">
        <f>IF(AH38="#","",IFERROR(VLOOKUP(AB38,'class and classification'!$A$1:$C$338,3,FALSE),VLOOKUP(AB38,'class and classification'!$A$340:$C$378,3,FALSE)))</f>
        <v>MD</v>
      </c>
      <c r="AE38">
        <v>50607</v>
      </c>
      <c r="AF38">
        <v>40096</v>
      </c>
      <c r="AG38">
        <v>20673</v>
      </c>
      <c r="AH38">
        <v>18.561449504381557</v>
      </c>
      <c r="AJ38" t="s">
        <v>523</v>
      </c>
      <c r="AK38" t="s">
        <v>85</v>
      </c>
      <c r="AL38" t="str">
        <f>IF(AQ38="#","",IFERROR(VLOOKUP(AK38,'class and classification'!$A$1:$B$338,2,FALSE),VLOOKUP(AK38,'class and classification'!$A$340:$B$378,2,FALSE)))</f>
        <v>Predominantly Urban</v>
      </c>
      <c r="AM38" t="str">
        <f>IF(AQ38="#","",IFERROR(VLOOKUP(AK38,'class and classification'!$A$1:$C$338,3,FALSE),VLOOKUP(AK38,'class and classification'!$A$340:$C$378,3,FALSE)))</f>
        <v>MD</v>
      </c>
      <c r="AN38">
        <v>47537</v>
      </c>
      <c r="AO38">
        <v>35501</v>
      </c>
      <c r="AP38">
        <v>21350</v>
      </c>
      <c r="AQ38">
        <v>20.452542437828104</v>
      </c>
      <c r="AS38" t="s">
        <v>523</v>
      </c>
      <c r="AT38" t="s">
        <v>85</v>
      </c>
      <c r="AU38" t="str">
        <f>IF(AZ38="#","",IFERROR(VLOOKUP(AT38,'class and classification'!$A$1:$B$338,2,FALSE),VLOOKUP(AT38,'class and classification'!$A$340:$B$378,2,FALSE)))</f>
        <v>Predominantly Urban</v>
      </c>
      <c r="AV38" t="str">
        <f>IF(AZ38="#","",IFERROR(VLOOKUP(AT38,'class and classification'!$A$1:$C$338,3,FALSE),VLOOKUP(AT38,'class and classification'!$A$340:$C$378,3,FALSE)))</f>
        <v>MD</v>
      </c>
      <c r="AW38">
        <v>37353</v>
      </c>
      <c r="AX38">
        <v>45001</v>
      </c>
      <c r="AY38">
        <v>26393</v>
      </c>
      <c r="AZ38">
        <v>24.27009480721307</v>
      </c>
      <c r="BB38" t="s">
        <v>523</v>
      </c>
      <c r="BC38" t="s">
        <v>85</v>
      </c>
      <c r="BD38" t="str">
        <f>IF(BI38="#","",IFERROR(VLOOKUP(BC38,'class and classification'!$A$1:$B$338,2,FALSE),VLOOKUP(BC38,'class and classification'!$A$340:$B$378,2,FALSE)))</f>
        <v>Predominantly Urban</v>
      </c>
      <c r="BE38" t="str">
        <f>IF(BI38="#","",IFERROR(VLOOKUP(BC38,'class and classification'!$A$1:$C$338,3,FALSE),VLOOKUP(BC38,'class and classification'!$A$340:$C$378,3,FALSE)))</f>
        <v>MD</v>
      </c>
      <c r="BF38">
        <v>44310</v>
      </c>
      <c r="BG38">
        <v>40808</v>
      </c>
      <c r="BH38">
        <v>24514</v>
      </c>
      <c r="BI38">
        <v>22.360259778166956</v>
      </c>
      <c r="BK38" t="s">
        <v>523</v>
      </c>
      <c r="BL38" t="s">
        <v>85</v>
      </c>
      <c r="BM38" t="str">
        <f>IF(BR38="#","",IFERROR(VLOOKUP(BL38,'class and classification'!$A$1:$B$338,2,FALSE),VLOOKUP(BL38,'class and classification'!$A$340:$B$378,2,FALSE)))</f>
        <v>Predominantly Urban</v>
      </c>
      <c r="BN38" t="str">
        <f>IF(BR38="#","",IFERROR(VLOOKUP(BL38,'class and classification'!$A$1:$C$338,3,FALSE),VLOOKUP(BL38,'class and classification'!$A$340:$C$378,3,FALSE)))</f>
        <v>MD</v>
      </c>
      <c r="BO38">
        <v>43283</v>
      </c>
      <c r="BP38">
        <v>33767</v>
      </c>
      <c r="BQ38">
        <v>27098</v>
      </c>
      <c r="BR38">
        <v>26.018742558666514</v>
      </c>
      <c r="BT38" t="s">
        <v>523</v>
      </c>
      <c r="BU38" t="s">
        <v>85</v>
      </c>
      <c r="BV38" t="str">
        <f>IF(CA38="#","",IFERROR(VLOOKUP(BU38,'class and classification'!$A$1:$B$338,2,FALSE),VLOOKUP(BU38,'class and classification'!$A$340:$B$378,2,FALSE)))</f>
        <v>Predominantly Urban</v>
      </c>
      <c r="BW38" t="str">
        <f>IF(CA38="#","",IFERROR(VLOOKUP(BU38,'class and classification'!$A$1:$C$338,3,FALSE),VLOOKUP(BU38,'class and classification'!$A$340:$C$378,3,FALSE)))</f>
        <v>MD</v>
      </c>
      <c r="BX38">
        <v>36201</v>
      </c>
      <c r="BY38">
        <v>43292</v>
      </c>
      <c r="BZ38">
        <v>30822</v>
      </c>
      <c r="CA38">
        <v>27.939990028554597</v>
      </c>
      <c r="CC38" t="s">
        <v>523</v>
      </c>
      <c r="CD38" t="s">
        <v>85</v>
      </c>
      <c r="CE38" t="str">
        <f>IF(CJ38="*","",IFERROR(VLOOKUP(CD38,'class and classification'!$A$1:$B$338,2,FALSE),VLOOKUP(CD38,'class and classification'!$A$340:$B$378,2,FALSE)))</f>
        <v>Predominantly Urban</v>
      </c>
      <c r="CF38" t="str">
        <f>IF(CJ38="*","",IFERROR(VLOOKUP(CD38,'class and classification'!$A$1:$C$338,3,FALSE),VLOOKUP(CD38,'class and classification'!$A$340:$C$378,3,FALSE)))</f>
        <v>MD</v>
      </c>
      <c r="CG38">
        <v>32120</v>
      </c>
      <c r="CH38">
        <v>36305</v>
      </c>
      <c r="CI38">
        <v>35117</v>
      </c>
      <c r="CJ38">
        <v>33.915705703965543</v>
      </c>
      <c r="CL38" t="s">
        <v>523</v>
      </c>
      <c r="CM38" t="s">
        <v>85</v>
      </c>
      <c r="CN38" t="str">
        <f>IF(CS38="*","",IFERROR(VLOOKUP(CM38,'class and classification'!$A$1:$B$338,2,FALSE),VLOOKUP(CM38,'class and classification'!$A$340:$B$378,2,FALSE)))</f>
        <v>Predominantly Urban</v>
      </c>
      <c r="CO38" t="str">
        <f>IF(CS38="*","",IFERROR(VLOOKUP(CM38,'class and classification'!$A$1:$C$338,3,FALSE),VLOOKUP(CM38,'class and classification'!$A$340:$C$378,3,FALSE)))</f>
        <v>MD</v>
      </c>
      <c r="CP38">
        <v>36944.83</v>
      </c>
      <c r="CQ38">
        <v>33989.050000000003</v>
      </c>
      <c r="CR38">
        <v>32355.98</v>
      </c>
      <c r="CS38">
        <v>31.325417616017681</v>
      </c>
      <c r="CU38" t="s">
        <v>523</v>
      </c>
      <c r="CV38" t="s">
        <v>85</v>
      </c>
      <c r="CW38" t="str">
        <f>IF(DB38="*","",IFERROR(VLOOKUP(CV38,'class and classification'!$A$1:$B$338,2,FALSE),VLOOKUP(CV38,'class and classification'!$A$340:$B$378,2,FALSE)))</f>
        <v>Predominantly Urban</v>
      </c>
      <c r="CX38" t="str">
        <f>IF(DB38="*","",IFERROR(VLOOKUP(CV38,'class and classification'!$A$1:$C$338,3,FALSE),VLOOKUP(CV38,'class and classification'!$A$340:$C$378,3,FALSE)))</f>
        <v>MD</v>
      </c>
      <c r="CY38">
        <v>35397.31</v>
      </c>
      <c r="CZ38">
        <v>28498.799999999999</v>
      </c>
      <c r="DA38">
        <v>39198.54</v>
      </c>
      <c r="DB38">
        <v>38.021895413583536</v>
      </c>
      <c r="DD38" t="s">
        <v>523</v>
      </c>
      <c r="DE38" t="s">
        <v>85</v>
      </c>
      <c r="DF38" t="str">
        <f>IF(DK38="*","",IFERROR(VLOOKUP(DE38,'class and classification'!$A$1:$B$338,2,FALSE),VLOOKUP(DE38,'class and classification'!$A$340:$B$378,2,FALSE)))</f>
        <v>Predominantly Urban</v>
      </c>
      <c r="DG38" t="str">
        <f>IF(DK38="*","",IFERROR(VLOOKUP(DE38,'class and classification'!$A$1:$C$338,3,FALSE),VLOOKUP(DE38,'class and classification'!$A$340:$C$378,3,FALSE)))</f>
        <v>MD</v>
      </c>
      <c r="DH38">
        <v>32014.36</v>
      </c>
      <c r="DI38">
        <v>29526.07</v>
      </c>
      <c r="DJ38">
        <v>34524.57</v>
      </c>
      <c r="DK38">
        <v>35.93876021443814</v>
      </c>
      <c r="DM38" t="s">
        <v>523</v>
      </c>
      <c r="DN38" t="s">
        <v>85</v>
      </c>
      <c r="DO38" t="str">
        <f>IF(DT38="*","",IFERROR(VLOOKUP(DN38,'class and classification'!$A$1:$B$338,2,FALSE),VLOOKUP(DN38,'class and classification'!$A$340:$B$378,2,FALSE)))</f>
        <v>Predominantly Urban</v>
      </c>
      <c r="DP38" t="str">
        <f>IF(DT38="*","",IFERROR(VLOOKUP(DN38,'class and classification'!$A$1:$C$338,3,FALSE),VLOOKUP(DN38,'class and classification'!$A$340:$C$378,3,FALSE)))</f>
        <v>MD</v>
      </c>
      <c r="DQ38">
        <v>34683.480000000003</v>
      </c>
      <c r="DR38">
        <v>23945.599999999999</v>
      </c>
      <c r="DS38">
        <v>31132.68</v>
      </c>
      <c r="DT38">
        <v>34.683678216648154</v>
      </c>
      <c r="DV38" t="s">
        <v>523</v>
      </c>
      <c r="DW38" t="s">
        <v>85</v>
      </c>
      <c r="DX38" t="str">
        <f>IF(EC38="*","",IFERROR(VLOOKUP(DW38,'class and classification'!$A$1:$B$338,2,FALSE),VLOOKUP(DW38,'class and classification'!$A$340:$B$378,2,FALSE)))</f>
        <v>Predominantly Urban</v>
      </c>
      <c r="DY38" t="str">
        <f>IF(EC38="*","",IFERROR(VLOOKUP(DW38,'class and classification'!$A$1:$C$338,3,FALSE),VLOOKUP(DW38,'class and classification'!$A$340:$C$378,3,FALSE)))</f>
        <v>MD</v>
      </c>
      <c r="DZ38">
        <v>28463.05</v>
      </c>
      <c r="EA38">
        <v>28607.98</v>
      </c>
      <c r="EB38">
        <v>32731.26</v>
      </c>
      <c r="EC38">
        <v>36.448135119939593</v>
      </c>
    </row>
    <row r="39" spans="1:133" x14ac:dyDescent="0.3">
      <c r="A39" t="s">
        <v>523</v>
      </c>
      <c r="B39" t="s">
        <v>85</v>
      </c>
      <c r="C39" t="str">
        <f>IF(H39="n/a","",IFERROR(VLOOKUP(B39,'class and classification'!$A$1:$B$338,2,FALSE),VLOOKUP(B39,'class and classification'!$A$340:$B$378,2,FALSE)))</f>
        <v>Predominantly Urban</v>
      </c>
      <c r="D39" t="str">
        <f>IF(H39="n/a","",IFERROR(VLOOKUP(B39,'class and classification'!$A$1:$C$338,3,FALSE),VLOOKUP(B39,'class and classification'!$A$340:$C$378,3,FALSE)))</f>
        <v>MD</v>
      </c>
      <c r="E39">
        <v>42540</v>
      </c>
      <c r="F39">
        <v>58498</v>
      </c>
      <c r="G39">
        <v>35050</v>
      </c>
      <c r="H39">
        <v>25.755393568867202</v>
      </c>
      <c r="I39" t="s">
        <v>524</v>
      </c>
      <c r="J39" t="s">
        <v>86</v>
      </c>
      <c r="K39" t="str">
        <f>IF(P39="#","",IFERROR(VLOOKUP(J39,'class and classification'!$A$1:$B$338,2,FALSE),VLOOKUP(J39,'class and classification'!$A$340:$B$378,2,FALSE)))</f>
        <v>Predominantly Urban</v>
      </c>
      <c r="L39" t="str">
        <f>IF(P39="#","",IFERROR(VLOOKUP(J39,'class and classification'!$A$1:$C$338,3,FALSE),VLOOKUP(J39,'class and classification'!$A$340:$C$378,3,FALSE)))</f>
        <v>MD</v>
      </c>
      <c r="M39">
        <v>25332</v>
      </c>
      <c r="N39">
        <v>20748</v>
      </c>
      <c r="O39">
        <v>6426</v>
      </c>
      <c r="P39">
        <v>12.238601302708261</v>
      </c>
      <c r="S39" t="s">
        <v>86</v>
      </c>
      <c r="T39" t="str">
        <f>IF(Y39="#","",IFERROR(VLOOKUP(S39,'class and classification'!$A$1:$B$338,2,FALSE),VLOOKUP(S39,'class and classification'!$A$340:$B$378,2,FALSE)))</f>
        <v>Predominantly Urban</v>
      </c>
      <c r="U39" t="str">
        <f>IF(Y39="#","",IFERROR(VLOOKUP(S39,'class and classification'!$A$1:$C$338,3,FALSE),VLOOKUP(S39,'class and classification'!$A$340:$C$378,3,FALSE)))</f>
        <v>MD</v>
      </c>
      <c r="V39">
        <v>22390</v>
      </c>
      <c r="W39">
        <v>21088</v>
      </c>
      <c r="X39">
        <v>9808</v>
      </c>
      <c r="Y39">
        <v>18.406335622865296</v>
      </c>
      <c r="AA39" t="s">
        <v>524</v>
      </c>
      <c r="AB39" t="s">
        <v>86</v>
      </c>
      <c r="AC39" t="str">
        <f>IF(AH39="#","",IFERROR(VLOOKUP(AB39,'class and classification'!$A$1:$B$338,2,FALSE),VLOOKUP(AB39,'class and classification'!$A$340:$B$378,2,FALSE)))</f>
        <v>Predominantly Urban</v>
      </c>
      <c r="AD39" t="str">
        <f>IF(AH39="#","",IFERROR(VLOOKUP(AB39,'class and classification'!$A$1:$C$338,3,FALSE),VLOOKUP(AB39,'class and classification'!$A$340:$C$378,3,FALSE)))</f>
        <v>MD</v>
      </c>
      <c r="AE39">
        <v>17518</v>
      </c>
      <c r="AF39">
        <v>22595</v>
      </c>
      <c r="AG39">
        <v>9715</v>
      </c>
      <c r="AH39">
        <v>19.497069920526609</v>
      </c>
      <c r="AJ39" t="s">
        <v>524</v>
      </c>
      <c r="AK39" t="s">
        <v>86</v>
      </c>
      <c r="AL39" t="str">
        <f>IF(AQ39="#","",IFERROR(VLOOKUP(AK39,'class and classification'!$A$1:$B$338,2,FALSE),VLOOKUP(AK39,'class and classification'!$A$340:$B$378,2,FALSE)))</f>
        <v>Predominantly Urban</v>
      </c>
      <c r="AM39" t="str">
        <f>IF(AQ39="#","",IFERROR(VLOOKUP(AK39,'class and classification'!$A$1:$C$338,3,FALSE),VLOOKUP(AK39,'class and classification'!$A$340:$C$378,3,FALSE)))</f>
        <v>MD</v>
      </c>
      <c r="AN39">
        <v>17741</v>
      </c>
      <c r="AO39">
        <v>20452</v>
      </c>
      <c r="AP39">
        <v>8960</v>
      </c>
      <c r="AQ39">
        <v>19.001972302928763</v>
      </c>
      <c r="AS39" t="s">
        <v>524</v>
      </c>
      <c r="AT39" t="s">
        <v>86</v>
      </c>
      <c r="AU39" t="str">
        <f>IF(AZ39="#","",IFERROR(VLOOKUP(AT39,'class and classification'!$A$1:$B$338,2,FALSE),VLOOKUP(AT39,'class and classification'!$A$340:$B$378,2,FALSE)))</f>
        <v>Predominantly Urban</v>
      </c>
      <c r="AV39" t="str">
        <f>IF(AZ39="#","",IFERROR(VLOOKUP(AT39,'class and classification'!$A$1:$C$338,3,FALSE),VLOOKUP(AT39,'class and classification'!$A$340:$C$378,3,FALSE)))</f>
        <v>MD</v>
      </c>
      <c r="AW39">
        <v>18552</v>
      </c>
      <c r="AX39">
        <v>20640</v>
      </c>
      <c r="AY39">
        <v>10345</v>
      </c>
      <c r="AZ39">
        <v>20.883380099723439</v>
      </c>
      <c r="BB39" t="s">
        <v>524</v>
      </c>
      <c r="BC39" t="s">
        <v>86</v>
      </c>
      <c r="BD39" t="str">
        <f>IF(BI39="#","",IFERROR(VLOOKUP(BC39,'class and classification'!$A$1:$B$338,2,FALSE),VLOOKUP(BC39,'class and classification'!$A$340:$B$378,2,FALSE)))</f>
        <v>Predominantly Urban</v>
      </c>
      <c r="BE39" t="str">
        <f>IF(BI39="#","",IFERROR(VLOOKUP(BC39,'class and classification'!$A$1:$C$338,3,FALSE),VLOOKUP(BC39,'class and classification'!$A$340:$C$378,3,FALSE)))</f>
        <v>MD</v>
      </c>
      <c r="BF39">
        <v>18697</v>
      </c>
      <c r="BG39">
        <v>22996</v>
      </c>
      <c r="BH39">
        <v>8699</v>
      </c>
      <c r="BI39">
        <v>17.262660739799969</v>
      </c>
      <c r="BK39" t="s">
        <v>524</v>
      </c>
      <c r="BL39" t="s">
        <v>86</v>
      </c>
      <c r="BM39" t="str">
        <f>IF(BR39="#","",IFERROR(VLOOKUP(BL39,'class and classification'!$A$1:$B$338,2,FALSE),VLOOKUP(BL39,'class and classification'!$A$340:$B$378,2,FALSE)))</f>
        <v>Predominantly Urban</v>
      </c>
      <c r="BN39" t="str">
        <f>IF(BR39="#","",IFERROR(VLOOKUP(BL39,'class and classification'!$A$1:$C$338,3,FALSE),VLOOKUP(BL39,'class and classification'!$A$340:$C$378,3,FALSE)))</f>
        <v>MD</v>
      </c>
      <c r="BO39">
        <v>21878</v>
      </c>
      <c r="BP39">
        <v>20831</v>
      </c>
      <c r="BQ39">
        <v>6761</v>
      </c>
      <c r="BR39">
        <v>13.666868809379421</v>
      </c>
      <c r="BT39" t="s">
        <v>524</v>
      </c>
      <c r="BU39" t="s">
        <v>86</v>
      </c>
      <c r="BV39" t="str">
        <f>IF(CA39="#","",IFERROR(VLOOKUP(BU39,'class and classification'!$A$1:$B$338,2,FALSE),VLOOKUP(BU39,'class and classification'!$A$340:$B$378,2,FALSE)))</f>
        <v>Predominantly Urban</v>
      </c>
      <c r="BW39" t="str">
        <f>IF(CA39="#","",IFERROR(VLOOKUP(BU39,'class and classification'!$A$1:$C$338,3,FALSE),VLOOKUP(BU39,'class and classification'!$A$340:$C$378,3,FALSE)))</f>
        <v>MD</v>
      </c>
      <c r="BX39">
        <v>17870</v>
      </c>
      <c r="BY39">
        <v>20110</v>
      </c>
      <c r="BZ39">
        <v>11008</v>
      </c>
      <c r="CA39">
        <v>22.470809177757818</v>
      </c>
      <c r="CC39" t="s">
        <v>524</v>
      </c>
      <c r="CD39" t="s">
        <v>86</v>
      </c>
      <c r="CE39" t="str">
        <f>IF(CJ39="*","",IFERROR(VLOOKUP(CD39,'class and classification'!$A$1:$B$338,2,FALSE),VLOOKUP(CD39,'class and classification'!$A$340:$B$378,2,FALSE)))</f>
        <v>Predominantly Urban</v>
      </c>
      <c r="CF39" t="str">
        <f>IF(CJ39="*","",IFERROR(VLOOKUP(CD39,'class and classification'!$A$1:$C$338,3,FALSE),VLOOKUP(CD39,'class and classification'!$A$340:$C$378,3,FALSE)))</f>
        <v>MD</v>
      </c>
      <c r="CG39">
        <v>18708</v>
      </c>
      <c r="CH39">
        <v>18610</v>
      </c>
      <c r="CI39">
        <v>12052</v>
      </c>
      <c r="CJ39">
        <v>24.411585983390722</v>
      </c>
      <c r="CL39" t="s">
        <v>524</v>
      </c>
      <c r="CM39" t="s">
        <v>86</v>
      </c>
      <c r="CN39" t="str">
        <f>IF(CS39="*","",IFERROR(VLOOKUP(CM39,'class and classification'!$A$1:$B$338,2,FALSE),VLOOKUP(CM39,'class and classification'!$A$340:$B$378,2,FALSE)))</f>
        <v>Predominantly Urban</v>
      </c>
      <c r="CO39" t="str">
        <f>IF(CS39="*","",IFERROR(VLOOKUP(CM39,'class and classification'!$A$1:$C$338,3,FALSE),VLOOKUP(CM39,'class and classification'!$A$340:$C$378,3,FALSE)))</f>
        <v>MD</v>
      </c>
      <c r="CP39">
        <v>21676.58</v>
      </c>
      <c r="CQ39">
        <v>16669.59</v>
      </c>
      <c r="CR39">
        <v>11502.65</v>
      </c>
      <c r="CS39">
        <v>23.0750697809898</v>
      </c>
      <c r="CU39" t="s">
        <v>524</v>
      </c>
      <c r="CV39" t="s">
        <v>86</v>
      </c>
      <c r="CW39" t="str">
        <f>IF(DB39="*","",IFERROR(VLOOKUP(CV39,'class and classification'!$A$1:$B$338,2,FALSE),VLOOKUP(CV39,'class and classification'!$A$340:$B$378,2,FALSE)))</f>
        <v>Predominantly Urban</v>
      </c>
      <c r="CX39" t="str">
        <f>IF(DB39="*","",IFERROR(VLOOKUP(CV39,'class and classification'!$A$1:$C$338,3,FALSE),VLOOKUP(CV39,'class and classification'!$A$340:$C$378,3,FALSE)))</f>
        <v>MD</v>
      </c>
      <c r="CY39">
        <v>21937.26</v>
      </c>
      <c r="CZ39">
        <v>15535.83</v>
      </c>
      <c r="DA39">
        <v>12078.41</v>
      </c>
      <c r="DB39">
        <v>24.375467947488978</v>
      </c>
      <c r="DD39" t="s">
        <v>524</v>
      </c>
      <c r="DE39" t="s">
        <v>86</v>
      </c>
      <c r="DF39" t="str">
        <f>IF(DK39="*","",IFERROR(VLOOKUP(DE39,'class and classification'!$A$1:$B$338,2,FALSE),VLOOKUP(DE39,'class and classification'!$A$340:$B$378,2,FALSE)))</f>
        <v>Predominantly Urban</v>
      </c>
      <c r="DG39" t="str">
        <f>IF(DK39="*","",IFERROR(VLOOKUP(DE39,'class and classification'!$A$1:$C$338,3,FALSE),VLOOKUP(DE39,'class and classification'!$A$340:$C$378,3,FALSE)))</f>
        <v>MD</v>
      </c>
      <c r="DH39">
        <v>21443.63</v>
      </c>
      <c r="DI39">
        <v>17679.330000000002</v>
      </c>
      <c r="DJ39">
        <v>11716.2</v>
      </c>
      <c r="DK39">
        <v>23.045620738029506</v>
      </c>
      <c r="DM39" t="s">
        <v>524</v>
      </c>
      <c r="DN39" t="s">
        <v>86</v>
      </c>
      <c r="DO39" t="str">
        <f>IF(DT39="*","",IFERROR(VLOOKUP(DN39,'class and classification'!$A$1:$B$338,2,FALSE),VLOOKUP(DN39,'class and classification'!$A$340:$B$378,2,FALSE)))</f>
        <v>Predominantly Urban</v>
      </c>
      <c r="DP39" t="str">
        <f>IF(DT39="*","",IFERROR(VLOOKUP(DN39,'class and classification'!$A$1:$C$338,3,FALSE),VLOOKUP(DN39,'class and classification'!$A$340:$C$378,3,FALSE)))</f>
        <v>MD</v>
      </c>
      <c r="DQ39">
        <v>20425.38</v>
      </c>
      <c r="DR39">
        <v>18831.48</v>
      </c>
      <c r="DS39">
        <v>8279.9500000000007</v>
      </c>
      <c r="DT39">
        <v>17.417975669801994</v>
      </c>
      <c r="DV39" t="s">
        <v>524</v>
      </c>
      <c r="DW39" t="s">
        <v>86</v>
      </c>
      <c r="DX39" t="str">
        <f>IF(EC39="*","",IFERROR(VLOOKUP(DW39,'class and classification'!$A$1:$B$338,2,FALSE),VLOOKUP(DW39,'class and classification'!$A$340:$B$378,2,FALSE)))</f>
        <v>Predominantly Urban</v>
      </c>
      <c r="DY39" t="str">
        <f>IF(EC39="*","",IFERROR(VLOOKUP(DW39,'class and classification'!$A$1:$C$338,3,FALSE),VLOOKUP(DW39,'class and classification'!$A$340:$C$378,3,FALSE)))</f>
        <v>MD</v>
      </c>
      <c r="DZ39">
        <v>20509.669999999998</v>
      </c>
      <c r="EA39">
        <v>19483.91</v>
      </c>
      <c r="EB39">
        <v>9813.06</v>
      </c>
      <c r="EC39">
        <v>19.702312783998277</v>
      </c>
    </row>
    <row r="40" spans="1:133" x14ac:dyDescent="0.3">
      <c r="A40" t="s">
        <v>524</v>
      </c>
      <c r="B40" t="s">
        <v>86</v>
      </c>
      <c r="C40" t="str">
        <f>IF(H40="n/a","",IFERROR(VLOOKUP(B40,'class and classification'!$A$1:$B$338,2,FALSE),VLOOKUP(B40,'class and classification'!$A$340:$B$378,2,FALSE)))</f>
        <v>Predominantly Urban</v>
      </c>
      <c r="D40" t="str">
        <f>IF(H40="n/a","",IFERROR(VLOOKUP(B40,'class and classification'!$A$1:$C$338,3,FALSE),VLOOKUP(B40,'class and classification'!$A$340:$C$378,3,FALSE)))</f>
        <v>MD</v>
      </c>
      <c r="E40">
        <v>28608</v>
      </c>
      <c r="F40">
        <v>17312</v>
      </c>
      <c r="G40">
        <v>7719</v>
      </c>
      <c r="H40">
        <v>14.39064859523854</v>
      </c>
      <c r="I40" t="s">
        <v>525</v>
      </c>
      <c r="J40" t="s">
        <v>87</v>
      </c>
      <c r="K40" t="str">
        <f>IF(P40="#","",IFERROR(VLOOKUP(J40,'class and classification'!$A$1:$B$338,2,FALSE),VLOOKUP(J40,'class and classification'!$A$340:$B$378,2,FALSE)))</f>
        <v>Predominantly Urban</v>
      </c>
      <c r="L40" t="str">
        <f>IF(P40="#","",IFERROR(VLOOKUP(J40,'class and classification'!$A$1:$C$338,3,FALSE),VLOOKUP(J40,'class and classification'!$A$340:$C$378,3,FALSE)))</f>
        <v>MD</v>
      </c>
      <c r="M40">
        <v>27759</v>
      </c>
      <c r="N40">
        <v>18673</v>
      </c>
      <c r="O40">
        <v>5375</v>
      </c>
      <c r="P40">
        <v>10.37504584322582</v>
      </c>
      <c r="S40" t="s">
        <v>87</v>
      </c>
      <c r="T40" t="str">
        <f>IF(Y40="#","",IFERROR(VLOOKUP(S40,'class and classification'!$A$1:$B$338,2,FALSE),VLOOKUP(S40,'class and classification'!$A$340:$B$378,2,FALSE)))</f>
        <v>Predominantly Urban</v>
      </c>
      <c r="U40" t="str">
        <f>IF(Y40="#","",IFERROR(VLOOKUP(S40,'class and classification'!$A$1:$C$338,3,FALSE),VLOOKUP(S40,'class and classification'!$A$340:$C$378,3,FALSE)))</f>
        <v>MD</v>
      </c>
      <c r="V40">
        <v>22077</v>
      </c>
      <c r="W40">
        <v>19387</v>
      </c>
      <c r="X40">
        <v>4812</v>
      </c>
      <c r="Y40">
        <v>10.398478693059037</v>
      </c>
      <c r="AA40" t="s">
        <v>525</v>
      </c>
      <c r="AB40" t="s">
        <v>87</v>
      </c>
      <c r="AC40" t="str">
        <f>IF(AH40="#","",IFERROR(VLOOKUP(AB40,'class and classification'!$A$1:$B$338,2,FALSE),VLOOKUP(AB40,'class and classification'!$A$340:$B$378,2,FALSE)))</f>
        <v>Predominantly Urban</v>
      </c>
      <c r="AD40" t="str">
        <f>IF(AH40="#","",IFERROR(VLOOKUP(AB40,'class and classification'!$A$1:$C$338,3,FALSE),VLOOKUP(AB40,'class and classification'!$A$340:$C$378,3,FALSE)))</f>
        <v>MD</v>
      </c>
      <c r="AE40">
        <v>17099</v>
      </c>
      <c r="AF40">
        <v>20327</v>
      </c>
      <c r="AG40">
        <v>5604</v>
      </c>
      <c r="AH40">
        <v>13.023471996281662</v>
      </c>
      <c r="AJ40" t="s">
        <v>525</v>
      </c>
      <c r="AK40" t="s">
        <v>87</v>
      </c>
      <c r="AL40" t="str">
        <f>IF(AQ40="#","",IFERROR(VLOOKUP(AK40,'class and classification'!$A$1:$B$338,2,FALSE),VLOOKUP(AK40,'class and classification'!$A$340:$B$378,2,FALSE)))</f>
        <v>Predominantly Urban</v>
      </c>
      <c r="AM40" t="str">
        <f>IF(AQ40="#","",IFERROR(VLOOKUP(AK40,'class and classification'!$A$1:$C$338,3,FALSE),VLOOKUP(AK40,'class and classification'!$A$340:$C$378,3,FALSE)))</f>
        <v>MD</v>
      </c>
      <c r="AN40">
        <v>20283</v>
      </c>
      <c r="AO40">
        <v>17228</v>
      </c>
      <c r="AP40">
        <v>6614</v>
      </c>
      <c r="AQ40">
        <v>14.989235127478754</v>
      </c>
      <c r="AS40" t="s">
        <v>525</v>
      </c>
      <c r="AT40" t="s">
        <v>87</v>
      </c>
      <c r="AU40" t="str">
        <f>IF(AZ40="#","",IFERROR(VLOOKUP(AT40,'class and classification'!$A$1:$B$338,2,FALSE),VLOOKUP(AT40,'class and classification'!$A$340:$B$378,2,FALSE)))</f>
        <v>Predominantly Urban</v>
      </c>
      <c r="AV40" t="str">
        <f>IF(AZ40="#","",IFERROR(VLOOKUP(AT40,'class and classification'!$A$1:$C$338,3,FALSE),VLOOKUP(AT40,'class and classification'!$A$340:$C$378,3,FALSE)))</f>
        <v>MD</v>
      </c>
      <c r="AW40">
        <v>17856</v>
      </c>
      <c r="AX40">
        <v>15990</v>
      </c>
      <c r="AY40">
        <v>7020</v>
      </c>
      <c r="AZ40">
        <v>17.178094259286446</v>
      </c>
      <c r="BB40" t="s">
        <v>525</v>
      </c>
      <c r="BC40" t="s">
        <v>87</v>
      </c>
      <c r="BD40" t="str">
        <f>IF(BI40="#","",IFERROR(VLOOKUP(BC40,'class and classification'!$A$1:$B$338,2,FALSE),VLOOKUP(BC40,'class and classification'!$A$340:$B$378,2,FALSE)))</f>
        <v>Predominantly Urban</v>
      </c>
      <c r="BE40" t="str">
        <f>IF(BI40="#","",IFERROR(VLOOKUP(BC40,'class and classification'!$A$1:$C$338,3,FALSE),VLOOKUP(BC40,'class and classification'!$A$340:$C$378,3,FALSE)))</f>
        <v>MD</v>
      </c>
      <c r="BF40">
        <v>17772</v>
      </c>
      <c r="BG40">
        <v>18339</v>
      </c>
      <c r="BH40">
        <v>9042</v>
      </c>
      <c r="BI40">
        <v>20.025247491861005</v>
      </c>
      <c r="BK40" t="s">
        <v>525</v>
      </c>
      <c r="BL40" t="s">
        <v>87</v>
      </c>
      <c r="BM40" t="str">
        <f>IF(BR40="#","",IFERROR(VLOOKUP(BL40,'class and classification'!$A$1:$B$338,2,FALSE),VLOOKUP(BL40,'class and classification'!$A$340:$B$378,2,FALSE)))</f>
        <v>Predominantly Urban</v>
      </c>
      <c r="BN40" t="str">
        <f>IF(BR40="#","",IFERROR(VLOOKUP(BL40,'class and classification'!$A$1:$C$338,3,FALSE),VLOOKUP(BL40,'class and classification'!$A$340:$C$378,3,FALSE)))</f>
        <v>MD</v>
      </c>
      <c r="BO40">
        <v>18500</v>
      </c>
      <c r="BP40">
        <v>14501</v>
      </c>
      <c r="BQ40">
        <v>8149</v>
      </c>
      <c r="BR40">
        <v>19.803159173754555</v>
      </c>
      <c r="BT40" t="s">
        <v>525</v>
      </c>
      <c r="BU40" t="s">
        <v>87</v>
      </c>
      <c r="BV40" t="str">
        <f>IF(CA40="#","",IFERROR(VLOOKUP(BU40,'class and classification'!$A$1:$B$338,2,FALSE),VLOOKUP(BU40,'class and classification'!$A$340:$B$378,2,FALSE)))</f>
        <v>Predominantly Urban</v>
      </c>
      <c r="BW40" t="str">
        <f>IF(CA40="#","",IFERROR(VLOOKUP(BU40,'class and classification'!$A$1:$C$338,3,FALSE),VLOOKUP(BU40,'class and classification'!$A$340:$C$378,3,FALSE)))</f>
        <v>MD</v>
      </c>
      <c r="BX40">
        <v>17537</v>
      </c>
      <c r="BY40">
        <v>15423</v>
      </c>
      <c r="BZ40">
        <v>9601</v>
      </c>
      <c r="CA40">
        <v>22.558210568360707</v>
      </c>
      <c r="CC40" t="s">
        <v>525</v>
      </c>
      <c r="CD40" t="s">
        <v>87</v>
      </c>
      <c r="CE40" t="str">
        <f>IF(CJ40="*","",IFERROR(VLOOKUP(CD40,'class and classification'!$A$1:$B$338,2,FALSE),VLOOKUP(CD40,'class and classification'!$A$340:$B$378,2,FALSE)))</f>
        <v>Predominantly Urban</v>
      </c>
      <c r="CF40" t="str">
        <f>IF(CJ40="*","",IFERROR(VLOOKUP(CD40,'class and classification'!$A$1:$C$338,3,FALSE),VLOOKUP(CD40,'class and classification'!$A$340:$C$378,3,FALSE)))</f>
        <v>MD</v>
      </c>
      <c r="CG40">
        <v>18374</v>
      </c>
      <c r="CH40">
        <v>15416</v>
      </c>
      <c r="CI40">
        <v>9449</v>
      </c>
      <c r="CJ40">
        <v>21.852956821388098</v>
      </c>
      <c r="CL40" t="s">
        <v>525</v>
      </c>
      <c r="CM40" t="s">
        <v>87</v>
      </c>
      <c r="CN40" t="str">
        <f>IF(CS40="*","",IFERROR(VLOOKUP(CM40,'class and classification'!$A$1:$B$338,2,FALSE),VLOOKUP(CM40,'class and classification'!$A$340:$B$378,2,FALSE)))</f>
        <v>Predominantly Urban</v>
      </c>
      <c r="CO40" t="str">
        <f>IF(CS40="*","",IFERROR(VLOOKUP(CM40,'class and classification'!$A$1:$C$338,3,FALSE),VLOOKUP(CM40,'class and classification'!$A$340:$C$378,3,FALSE)))</f>
        <v>MD</v>
      </c>
      <c r="CP40">
        <v>19339.060000000001</v>
      </c>
      <c r="CQ40">
        <v>13785.62</v>
      </c>
      <c r="CR40">
        <v>8678.4500000000007</v>
      </c>
      <c r="CS40">
        <v>20.760287566983621</v>
      </c>
      <c r="CU40" t="s">
        <v>525</v>
      </c>
      <c r="CV40" t="s">
        <v>87</v>
      </c>
      <c r="CW40" t="str">
        <f>IF(DB40="*","",IFERROR(VLOOKUP(CV40,'class and classification'!$A$1:$B$338,2,FALSE),VLOOKUP(CV40,'class and classification'!$A$340:$B$378,2,FALSE)))</f>
        <v>Predominantly Urban</v>
      </c>
      <c r="CX40" t="str">
        <f>IF(DB40="*","",IFERROR(VLOOKUP(CV40,'class and classification'!$A$1:$C$338,3,FALSE),VLOOKUP(CV40,'class and classification'!$A$340:$C$378,3,FALSE)))</f>
        <v>MD</v>
      </c>
      <c r="CY40">
        <v>18414.03</v>
      </c>
      <c r="CZ40">
        <v>14488.02</v>
      </c>
      <c r="DA40">
        <v>9093.4</v>
      </c>
      <c r="DB40">
        <v>21.65329815491916</v>
      </c>
      <c r="DD40" t="s">
        <v>525</v>
      </c>
      <c r="DE40" t="s">
        <v>87</v>
      </c>
      <c r="DF40" t="str">
        <f>IF(DK40="*","",IFERROR(VLOOKUP(DE40,'class and classification'!$A$1:$B$338,2,FALSE),VLOOKUP(DE40,'class and classification'!$A$340:$B$378,2,FALSE)))</f>
        <v>Predominantly Urban</v>
      </c>
      <c r="DG40" t="str">
        <f>IF(DK40="*","",IFERROR(VLOOKUP(DE40,'class and classification'!$A$1:$C$338,3,FALSE),VLOOKUP(DE40,'class and classification'!$A$340:$C$378,3,FALSE)))</f>
        <v>MD</v>
      </c>
      <c r="DH40">
        <v>22575.17</v>
      </c>
      <c r="DI40">
        <v>12184.14</v>
      </c>
      <c r="DJ40">
        <v>9381.92</v>
      </c>
      <c r="DK40">
        <v>21.254323905337483</v>
      </c>
      <c r="DM40" t="s">
        <v>525</v>
      </c>
      <c r="DN40" t="s">
        <v>87</v>
      </c>
      <c r="DO40" t="str">
        <f>IF(DT40="*","",IFERROR(VLOOKUP(DN40,'class and classification'!$A$1:$B$338,2,FALSE),VLOOKUP(DN40,'class and classification'!$A$340:$B$378,2,FALSE)))</f>
        <v>Predominantly Urban</v>
      </c>
      <c r="DP40" t="str">
        <f>IF(DT40="*","",IFERROR(VLOOKUP(DN40,'class and classification'!$A$1:$C$338,3,FALSE),VLOOKUP(DN40,'class and classification'!$A$340:$C$378,3,FALSE)))</f>
        <v>MD</v>
      </c>
      <c r="DQ40">
        <v>20019.62</v>
      </c>
      <c r="DR40">
        <v>14935.72</v>
      </c>
      <c r="DS40">
        <v>7825.9</v>
      </c>
      <c r="DT40">
        <v>18.292831156834165</v>
      </c>
      <c r="DV40" t="s">
        <v>525</v>
      </c>
      <c r="DW40" t="s">
        <v>87</v>
      </c>
      <c r="DX40" t="str">
        <f>IF(EC40="*","",IFERROR(VLOOKUP(DW40,'class and classification'!$A$1:$B$338,2,FALSE),VLOOKUP(DW40,'class and classification'!$A$340:$B$378,2,FALSE)))</f>
        <v>Predominantly Urban</v>
      </c>
      <c r="DY40" t="str">
        <f>IF(EC40="*","",IFERROR(VLOOKUP(DW40,'class and classification'!$A$1:$C$338,3,FALSE),VLOOKUP(DW40,'class and classification'!$A$340:$C$378,3,FALSE)))</f>
        <v>MD</v>
      </c>
      <c r="DZ40">
        <v>23457.47</v>
      </c>
      <c r="EA40">
        <v>11994.75</v>
      </c>
      <c r="EB40">
        <v>8313.6299999999992</v>
      </c>
      <c r="EC40">
        <v>18.995700986042767</v>
      </c>
    </row>
    <row r="41" spans="1:133" x14ac:dyDescent="0.3">
      <c r="A41" t="s">
        <v>525</v>
      </c>
      <c r="B41" t="s">
        <v>87</v>
      </c>
      <c r="C41" t="str">
        <f>IF(H41="n/a","",IFERROR(VLOOKUP(B41,'class and classification'!$A$1:$B$338,2,FALSE),VLOOKUP(B41,'class and classification'!$A$340:$B$378,2,FALSE)))</f>
        <v>Predominantly Urban</v>
      </c>
      <c r="D41" t="str">
        <f>IF(H41="n/a","",IFERROR(VLOOKUP(B41,'class and classification'!$A$1:$C$338,3,FALSE),VLOOKUP(B41,'class and classification'!$A$340:$C$378,3,FALSE)))</f>
        <v>MD</v>
      </c>
      <c r="E41">
        <v>26581</v>
      </c>
      <c r="F41">
        <v>15442</v>
      </c>
      <c r="G41">
        <v>5270</v>
      </c>
      <c r="H41">
        <v>11.143298162518766</v>
      </c>
      <c r="I41" t="s">
        <v>526</v>
      </c>
      <c r="J41" t="s">
        <v>88</v>
      </c>
      <c r="K41" t="str">
        <f>IF(P41="#","",IFERROR(VLOOKUP(J41,'class and classification'!$A$1:$B$338,2,FALSE),VLOOKUP(J41,'class and classification'!$A$340:$B$378,2,FALSE)))</f>
        <v>Predominantly Urban</v>
      </c>
      <c r="L41" t="str">
        <f>IF(P41="#","",IFERROR(VLOOKUP(J41,'class and classification'!$A$1:$C$338,3,FALSE),VLOOKUP(J41,'class and classification'!$A$340:$C$378,3,FALSE)))</f>
        <v>MD</v>
      </c>
      <c r="M41">
        <v>26748</v>
      </c>
      <c r="N41">
        <v>16302</v>
      </c>
      <c r="O41">
        <v>4538</v>
      </c>
      <c r="P41">
        <v>9.536017483399176</v>
      </c>
      <c r="S41" t="s">
        <v>88</v>
      </c>
      <c r="T41" t="str">
        <f>IF(Y41="#","",IFERROR(VLOOKUP(S41,'class and classification'!$A$1:$B$338,2,FALSE),VLOOKUP(S41,'class and classification'!$A$340:$B$378,2,FALSE)))</f>
        <v>Predominantly Urban</v>
      </c>
      <c r="U41" t="str">
        <f>IF(Y41="#","",IFERROR(VLOOKUP(S41,'class and classification'!$A$1:$C$338,3,FALSE),VLOOKUP(S41,'class and classification'!$A$340:$C$378,3,FALSE)))</f>
        <v>MD</v>
      </c>
      <c r="V41">
        <v>26434</v>
      </c>
      <c r="W41">
        <v>14228</v>
      </c>
      <c r="X41">
        <v>6114</v>
      </c>
      <c r="Y41">
        <v>13.070805541303232</v>
      </c>
      <c r="AA41" t="s">
        <v>526</v>
      </c>
      <c r="AB41" t="s">
        <v>88</v>
      </c>
      <c r="AC41" t="str">
        <f>IF(AH41="#","",IFERROR(VLOOKUP(AB41,'class and classification'!$A$1:$B$338,2,FALSE),VLOOKUP(AB41,'class and classification'!$A$340:$B$378,2,FALSE)))</f>
        <v>Predominantly Urban</v>
      </c>
      <c r="AD41" t="str">
        <f>IF(AH41="#","",IFERROR(VLOOKUP(AB41,'class and classification'!$A$1:$C$338,3,FALSE),VLOOKUP(AB41,'class and classification'!$A$340:$C$378,3,FALSE)))</f>
        <v>MD</v>
      </c>
      <c r="AE41">
        <v>24736</v>
      </c>
      <c r="AF41">
        <v>11672</v>
      </c>
      <c r="AG41">
        <v>7180</v>
      </c>
      <c r="AH41">
        <v>16.472423602826467</v>
      </c>
      <c r="AJ41" t="s">
        <v>526</v>
      </c>
      <c r="AK41" t="s">
        <v>88</v>
      </c>
      <c r="AL41" t="str">
        <f>IF(AQ41="#","",IFERROR(VLOOKUP(AK41,'class and classification'!$A$1:$B$338,2,FALSE),VLOOKUP(AK41,'class and classification'!$A$340:$B$378,2,FALSE)))</f>
        <v>Predominantly Urban</v>
      </c>
      <c r="AM41" t="str">
        <f>IF(AQ41="#","",IFERROR(VLOOKUP(AK41,'class and classification'!$A$1:$C$338,3,FALSE),VLOOKUP(AK41,'class and classification'!$A$340:$C$378,3,FALSE)))</f>
        <v>MD</v>
      </c>
      <c r="AN41">
        <v>24884</v>
      </c>
      <c r="AO41">
        <v>15542</v>
      </c>
      <c r="AP41">
        <v>5755</v>
      </c>
      <c r="AQ41">
        <v>12.461834953768866</v>
      </c>
      <c r="AS41" t="s">
        <v>526</v>
      </c>
      <c r="AT41" t="s">
        <v>88</v>
      </c>
      <c r="AU41" t="str">
        <f>IF(AZ41="#","",IFERROR(VLOOKUP(AT41,'class and classification'!$A$1:$B$338,2,FALSE),VLOOKUP(AT41,'class and classification'!$A$340:$B$378,2,FALSE)))</f>
        <v>Predominantly Urban</v>
      </c>
      <c r="AV41" t="str">
        <f>IF(AZ41="#","",IFERROR(VLOOKUP(AT41,'class and classification'!$A$1:$C$338,3,FALSE),VLOOKUP(AT41,'class and classification'!$A$340:$C$378,3,FALSE)))</f>
        <v>MD</v>
      </c>
      <c r="AW41">
        <v>26911</v>
      </c>
      <c r="AX41">
        <v>15137</v>
      </c>
      <c r="AY41">
        <v>7050</v>
      </c>
      <c r="AZ41">
        <v>14.359037027984847</v>
      </c>
      <c r="BB41" t="s">
        <v>526</v>
      </c>
      <c r="BC41" t="s">
        <v>88</v>
      </c>
      <c r="BD41" t="str">
        <f>IF(BI41="#","",IFERROR(VLOOKUP(BC41,'class and classification'!$A$1:$B$338,2,FALSE),VLOOKUP(BC41,'class and classification'!$A$340:$B$378,2,FALSE)))</f>
        <v>Predominantly Urban</v>
      </c>
      <c r="BE41" t="str">
        <f>IF(BI41="#","",IFERROR(VLOOKUP(BC41,'class and classification'!$A$1:$C$338,3,FALSE),VLOOKUP(BC41,'class and classification'!$A$340:$C$378,3,FALSE)))</f>
        <v>MD</v>
      </c>
      <c r="BF41">
        <v>26505</v>
      </c>
      <c r="BG41">
        <v>13270</v>
      </c>
      <c r="BH41">
        <v>10508</v>
      </c>
      <c r="BI41">
        <v>20.897718910963945</v>
      </c>
      <c r="BK41" t="s">
        <v>526</v>
      </c>
      <c r="BL41" t="s">
        <v>88</v>
      </c>
      <c r="BM41" t="str">
        <f>IF(BR41="#","",IFERROR(VLOOKUP(BL41,'class and classification'!$A$1:$B$338,2,FALSE),VLOOKUP(BL41,'class and classification'!$A$340:$B$378,2,FALSE)))</f>
        <v>Predominantly Urban</v>
      </c>
      <c r="BN41" t="str">
        <f>IF(BR41="#","",IFERROR(VLOOKUP(BL41,'class and classification'!$A$1:$C$338,3,FALSE),VLOOKUP(BL41,'class and classification'!$A$340:$C$378,3,FALSE)))</f>
        <v>MD</v>
      </c>
      <c r="BO41">
        <v>22332</v>
      </c>
      <c r="BP41">
        <v>13436</v>
      </c>
      <c r="BQ41">
        <v>14610</v>
      </c>
      <c r="BR41">
        <v>29.000754297510817</v>
      </c>
      <c r="BT41" t="s">
        <v>526</v>
      </c>
      <c r="BU41" t="s">
        <v>88</v>
      </c>
      <c r="BV41" t="str">
        <f>IF(CA41="#","",IFERROR(VLOOKUP(BU41,'class and classification'!$A$1:$B$338,2,FALSE),VLOOKUP(BU41,'class and classification'!$A$340:$B$378,2,FALSE)))</f>
        <v>Predominantly Urban</v>
      </c>
      <c r="BW41" t="str">
        <f>IF(CA41="#","",IFERROR(VLOOKUP(BU41,'class and classification'!$A$1:$C$338,3,FALSE),VLOOKUP(BU41,'class and classification'!$A$340:$C$378,3,FALSE)))</f>
        <v>MD</v>
      </c>
      <c r="BX41">
        <v>21941</v>
      </c>
      <c r="BY41">
        <v>14432</v>
      </c>
      <c r="BZ41">
        <v>11119</v>
      </c>
      <c r="CA41">
        <v>23.412364187652656</v>
      </c>
      <c r="CC41" t="s">
        <v>526</v>
      </c>
      <c r="CD41" t="s">
        <v>88</v>
      </c>
      <c r="CE41" t="str">
        <f>IF(CJ41="*","",IFERROR(VLOOKUP(CD41,'class and classification'!$A$1:$B$338,2,FALSE),VLOOKUP(CD41,'class and classification'!$A$340:$B$378,2,FALSE)))</f>
        <v>Predominantly Urban</v>
      </c>
      <c r="CF41" t="str">
        <f>IF(CJ41="*","",IFERROR(VLOOKUP(CD41,'class and classification'!$A$1:$C$338,3,FALSE),VLOOKUP(CD41,'class and classification'!$A$340:$C$378,3,FALSE)))</f>
        <v>MD</v>
      </c>
      <c r="CG41">
        <v>18806</v>
      </c>
      <c r="CH41">
        <v>14778</v>
      </c>
      <c r="CI41">
        <v>11382</v>
      </c>
      <c r="CJ41">
        <v>25.312458301828052</v>
      </c>
      <c r="CL41" t="s">
        <v>526</v>
      </c>
      <c r="CM41" t="s">
        <v>88</v>
      </c>
      <c r="CN41" t="str">
        <f>IF(CS41="*","",IFERROR(VLOOKUP(CM41,'class and classification'!$A$1:$B$338,2,FALSE),VLOOKUP(CM41,'class and classification'!$A$340:$B$378,2,FALSE)))</f>
        <v>Predominantly Urban</v>
      </c>
      <c r="CO41" t="str">
        <f>IF(CS41="*","",IFERROR(VLOOKUP(CM41,'class and classification'!$A$1:$C$338,3,FALSE),VLOOKUP(CM41,'class and classification'!$A$340:$C$378,3,FALSE)))</f>
        <v>MD</v>
      </c>
      <c r="CP41">
        <v>16691.150000000001</v>
      </c>
      <c r="CQ41">
        <v>12807.5</v>
      </c>
      <c r="CR41">
        <v>11104.05</v>
      </c>
      <c r="CS41">
        <v>27.348058134064978</v>
      </c>
      <c r="CU41" t="s">
        <v>526</v>
      </c>
      <c r="CV41" t="s">
        <v>88</v>
      </c>
      <c r="CW41" t="str">
        <f>IF(DB41="*","",IFERROR(VLOOKUP(CV41,'class and classification'!$A$1:$B$338,2,FALSE),VLOOKUP(CV41,'class and classification'!$A$340:$B$378,2,FALSE)))</f>
        <v>Predominantly Urban</v>
      </c>
      <c r="CX41" t="str">
        <f>IF(DB41="*","",IFERROR(VLOOKUP(CV41,'class and classification'!$A$1:$C$338,3,FALSE),VLOOKUP(CV41,'class and classification'!$A$340:$C$378,3,FALSE)))</f>
        <v>MD</v>
      </c>
      <c r="CY41">
        <v>15894.2</v>
      </c>
      <c r="CZ41">
        <v>12346.12</v>
      </c>
      <c r="DA41">
        <v>11908.68</v>
      </c>
      <c r="DB41">
        <v>29.661211985354559</v>
      </c>
      <c r="DD41" t="s">
        <v>526</v>
      </c>
      <c r="DE41" t="s">
        <v>88</v>
      </c>
      <c r="DF41" t="str">
        <f>IF(DK41="*","",IFERROR(VLOOKUP(DE41,'class and classification'!$A$1:$B$338,2,FALSE),VLOOKUP(DE41,'class and classification'!$A$340:$B$378,2,FALSE)))</f>
        <v>Predominantly Urban</v>
      </c>
      <c r="DG41" t="str">
        <f>IF(DK41="*","",IFERROR(VLOOKUP(DE41,'class and classification'!$A$1:$C$338,3,FALSE),VLOOKUP(DE41,'class and classification'!$A$340:$C$378,3,FALSE)))</f>
        <v>MD</v>
      </c>
      <c r="DH41">
        <v>20220.93</v>
      </c>
      <c r="DI41">
        <v>11489.77</v>
      </c>
      <c r="DJ41">
        <v>10343.129999999999</v>
      </c>
      <c r="DK41">
        <v>24.594977437251252</v>
      </c>
      <c r="DM41" t="s">
        <v>526</v>
      </c>
      <c r="DN41" t="s">
        <v>88</v>
      </c>
      <c r="DO41" t="str">
        <f>IF(DT41="*","",IFERROR(VLOOKUP(DN41,'class and classification'!$A$1:$B$338,2,FALSE),VLOOKUP(DN41,'class and classification'!$A$340:$B$378,2,FALSE)))</f>
        <v>Predominantly Urban</v>
      </c>
      <c r="DP41" t="str">
        <f>IF(DT41="*","",IFERROR(VLOOKUP(DN41,'class and classification'!$A$1:$C$338,3,FALSE),VLOOKUP(DN41,'class and classification'!$A$340:$C$378,3,FALSE)))</f>
        <v>MD</v>
      </c>
      <c r="DQ41">
        <v>22023.39</v>
      </c>
      <c r="DR41">
        <v>10014.42</v>
      </c>
      <c r="DS41">
        <v>8155.02</v>
      </c>
      <c r="DT41">
        <v>20.28973824435851</v>
      </c>
      <c r="DV41" t="s">
        <v>526</v>
      </c>
      <c r="DW41" t="s">
        <v>88</v>
      </c>
      <c r="DX41" t="str">
        <f>IF(EC41="*","",IFERROR(VLOOKUP(DW41,'class and classification'!$A$1:$B$338,2,FALSE),VLOOKUP(DW41,'class and classification'!$A$340:$B$378,2,FALSE)))</f>
        <v>Predominantly Urban</v>
      </c>
      <c r="DY41" t="str">
        <f>IF(EC41="*","",IFERROR(VLOOKUP(DW41,'class and classification'!$A$1:$C$338,3,FALSE),VLOOKUP(DW41,'class and classification'!$A$340:$C$378,3,FALSE)))</f>
        <v>MD</v>
      </c>
      <c r="DZ41">
        <v>23363.27</v>
      </c>
      <c r="EA41">
        <v>11873.67</v>
      </c>
      <c r="EB41">
        <v>7951.95</v>
      </c>
      <c r="EC41">
        <v>18.412026796706282</v>
      </c>
    </row>
    <row r="42" spans="1:133" x14ac:dyDescent="0.3">
      <c r="A42" t="s">
        <v>526</v>
      </c>
      <c r="B42" t="s">
        <v>88</v>
      </c>
      <c r="C42" t="str">
        <f>IF(H42="n/a","",IFERROR(VLOOKUP(B42,'class and classification'!$A$1:$B$338,2,FALSE),VLOOKUP(B42,'class and classification'!$A$340:$B$378,2,FALSE)))</f>
        <v>Predominantly Urban</v>
      </c>
      <c r="D42" t="str">
        <f>IF(H42="n/a","",IFERROR(VLOOKUP(B42,'class and classification'!$A$1:$C$338,3,FALSE),VLOOKUP(B42,'class and classification'!$A$340:$C$378,3,FALSE)))</f>
        <v>MD</v>
      </c>
      <c r="E42">
        <v>30186</v>
      </c>
      <c r="F42">
        <v>15596</v>
      </c>
      <c r="G42">
        <v>4678</v>
      </c>
      <c r="H42">
        <v>9.2707094728497825</v>
      </c>
      <c r="I42" t="s">
        <v>527</v>
      </c>
      <c r="J42" t="s">
        <v>89</v>
      </c>
      <c r="K42" t="str">
        <f>IF(P42="#","",IFERROR(VLOOKUP(J42,'class and classification'!$A$1:$B$338,2,FALSE),VLOOKUP(J42,'class and classification'!$A$340:$B$378,2,FALSE)))</f>
        <v>Predominantly Urban</v>
      </c>
      <c r="L42" t="str">
        <f>IF(P42="#","",IFERROR(VLOOKUP(J42,'class and classification'!$A$1:$C$338,3,FALSE),VLOOKUP(J42,'class and classification'!$A$340:$C$378,3,FALSE)))</f>
        <v>MD</v>
      </c>
      <c r="M42">
        <v>36097</v>
      </c>
      <c r="N42">
        <v>9712</v>
      </c>
      <c r="O42">
        <v>5937</v>
      </c>
      <c r="P42">
        <v>11.473350597147606</v>
      </c>
      <c r="S42" t="s">
        <v>89</v>
      </c>
      <c r="T42" t="str">
        <f>IF(Y42="#","",IFERROR(VLOOKUP(S42,'class and classification'!$A$1:$B$338,2,FALSE),VLOOKUP(S42,'class and classification'!$A$340:$B$378,2,FALSE)))</f>
        <v>Predominantly Urban</v>
      </c>
      <c r="U42" t="str">
        <f>IF(Y42="#","",IFERROR(VLOOKUP(S42,'class and classification'!$A$1:$C$338,3,FALSE),VLOOKUP(S42,'class and classification'!$A$340:$C$378,3,FALSE)))</f>
        <v>MD</v>
      </c>
      <c r="V42">
        <v>35836</v>
      </c>
      <c r="W42">
        <v>12577</v>
      </c>
      <c r="X42">
        <v>5769</v>
      </c>
      <c r="Y42">
        <v>10.64744749178694</v>
      </c>
      <c r="AA42" t="s">
        <v>527</v>
      </c>
      <c r="AB42" t="s">
        <v>89</v>
      </c>
      <c r="AC42" t="str">
        <f>IF(AH42="#","",IFERROR(VLOOKUP(AB42,'class and classification'!$A$1:$B$338,2,FALSE),VLOOKUP(AB42,'class and classification'!$A$340:$B$378,2,FALSE)))</f>
        <v>Predominantly Urban</v>
      </c>
      <c r="AD42" t="str">
        <f>IF(AH42="#","",IFERROR(VLOOKUP(AB42,'class and classification'!$A$1:$C$338,3,FALSE),VLOOKUP(AB42,'class and classification'!$A$340:$C$378,3,FALSE)))</f>
        <v>MD</v>
      </c>
      <c r="AE42">
        <v>39571</v>
      </c>
      <c r="AF42">
        <v>15354</v>
      </c>
      <c r="AG42">
        <v>4372</v>
      </c>
      <c r="AH42">
        <v>7.3730542860515706</v>
      </c>
      <c r="AJ42" t="s">
        <v>527</v>
      </c>
      <c r="AK42" t="s">
        <v>89</v>
      </c>
      <c r="AL42" t="str">
        <f>IF(AQ42="#","",IFERROR(VLOOKUP(AK42,'class and classification'!$A$1:$B$338,2,FALSE),VLOOKUP(AK42,'class and classification'!$A$340:$B$378,2,FALSE)))</f>
        <v>Predominantly Urban</v>
      </c>
      <c r="AM42" t="str">
        <f>IF(AQ42="#","",IFERROR(VLOOKUP(AK42,'class and classification'!$A$1:$C$338,3,FALSE),VLOOKUP(AK42,'class and classification'!$A$340:$C$378,3,FALSE)))</f>
        <v>MD</v>
      </c>
      <c r="AN42">
        <v>36426</v>
      </c>
      <c r="AO42">
        <v>14048</v>
      </c>
      <c r="AP42">
        <v>4684</v>
      </c>
      <c r="AQ42">
        <v>8.4919685267776206</v>
      </c>
      <c r="AS42" t="s">
        <v>527</v>
      </c>
      <c r="AT42" t="s">
        <v>89</v>
      </c>
      <c r="AU42" t="str">
        <f>IF(AZ42="#","",IFERROR(VLOOKUP(AT42,'class and classification'!$A$1:$B$338,2,FALSE),VLOOKUP(AT42,'class and classification'!$A$340:$B$378,2,FALSE)))</f>
        <v>Predominantly Urban</v>
      </c>
      <c r="AV42" t="str">
        <f>IF(AZ42="#","",IFERROR(VLOOKUP(AT42,'class and classification'!$A$1:$C$338,3,FALSE),VLOOKUP(AT42,'class and classification'!$A$340:$C$378,3,FALSE)))</f>
        <v>MD</v>
      </c>
      <c r="AW42">
        <v>33122</v>
      </c>
      <c r="AX42">
        <v>15238</v>
      </c>
      <c r="AY42">
        <v>6115</v>
      </c>
      <c r="AZ42">
        <v>11.225332721431849</v>
      </c>
      <c r="BB42" t="s">
        <v>527</v>
      </c>
      <c r="BC42" t="s">
        <v>89</v>
      </c>
      <c r="BD42" t="str">
        <f>IF(BI42="#","",IFERROR(VLOOKUP(BC42,'class and classification'!$A$1:$B$338,2,FALSE),VLOOKUP(BC42,'class and classification'!$A$340:$B$378,2,FALSE)))</f>
        <v>Predominantly Urban</v>
      </c>
      <c r="BE42" t="str">
        <f>IF(BI42="#","",IFERROR(VLOOKUP(BC42,'class and classification'!$A$1:$C$338,3,FALSE),VLOOKUP(BC42,'class and classification'!$A$340:$C$378,3,FALSE)))</f>
        <v>MD</v>
      </c>
      <c r="BF42">
        <v>33400</v>
      </c>
      <c r="BG42">
        <v>13846</v>
      </c>
      <c r="BH42">
        <v>5620</v>
      </c>
      <c r="BI42">
        <v>10.630651080089281</v>
      </c>
      <c r="BK42" t="s">
        <v>527</v>
      </c>
      <c r="BL42" t="s">
        <v>89</v>
      </c>
      <c r="BM42" t="str">
        <f>IF(BR42="#","",IFERROR(VLOOKUP(BL42,'class and classification'!$A$1:$B$338,2,FALSE),VLOOKUP(BL42,'class and classification'!$A$340:$B$378,2,FALSE)))</f>
        <v>Predominantly Urban</v>
      </c>
      <c r="BN42" t="str">
        <f>IF(BR42="#","",IFERROR(VLOOKUP(BL42,'class and classification'!$A$1:$C$338,3,FALSE),VLOOKUP(BL42,'class and classification'!$A$340:$C$378,3,FALSE)))</f>
        <v>MD</v>
      </c>
      <c r="BO42">
        <v>34577</v>
      </c>
      <c r="BP42">
        <v>11783</v>
      </c>
      <c r="BQ42">
        <v>5121</v>
      </c>
      <c r="BR42">
        <v>9.9473592199063745</v>
      </c>
      <c r="BT42" t="s">
        <v>527</v>
      </c>
      <c r="BU42" t="s">
        <v>89</v>
      </c>
      <c r="BV42" t="str">
        <f>IF(CA42="#","",IFERROR(VLOOKUP(BU42,'class and classification'!$A$1:$B$338,2,FALSE),VLOOKUP(BU42,'class and classification'!$A$340:$B$378,2,FALSE)))</f>
        <v>Predominantly Urban</v>
      </c>
      <c r="BW42" t="str">
        <f>IF(CA42="#","",IFERROR(VLOOKUP(BU42,'class and classification'!$A$1:$C$338,3,FALSE),VLOOKUP(BU42,'class and classification'!$A$340:$C$378,3,FALSE)))</f>
        <v>MD</v>
      </c>
      <c r="BX42">
        <v>33604</v>
      </c>
      <c r="BY42">
        <v>17662</v>
      </c>
      <c r="BZ42">
        <v>4527</v>
      </c>
      <c r="CA42">
        <v>8.113921101213414</v>
      </c>
      <c r="CC42" t="s">
        <v>527</v>
      </c>
      <c r="CD42" t="s">
        <v>89</v>
      </c>
      <c r="CE42" t="str">
        <f>IF(CJ42="*","",IFERROR(VLOOKUP(CD42,'class and classification'!$A$1:$B$338,2,FALSE),VLOOKUP(CD42,'class and classification'!$A$340:$B$378,2,FALSE)))</f>
        <v>Predominantly Urban</v>
      </c>
      <c r="CF42" t="str">
        <f>IF(CJ42="*","",IFERROR(VLOOKUP(CD42,'class and classification'!$A$1:$C$338,3,FALSE),VLOOKUP(CD42,'class and classification'!$A$340:$C$378,3,FALSE)))</f>
        <v>MD</v>
      </c>
      <c r="CG42">
        <v>33053</v>
      </c>
      <c r="CH42">
        <v>19128</v>
      </c>
      <c r="CI42">
        <v>6883</v>
      </c>
      <c r="CJ42">
        <v>11.653460652851145</v>
      </c>
      <c r="CL42" t="s">
        <v>527</v>
      </c>
      <c r="CM42" t="s">
        <v>89</v>
      </c>
      <c r="CN42" t="str">
        <f>IF(CS42="*","",IFERROR(VLOOKUP(CM42,'class and classification'!$A$1:$B$338,2,FALSE),VLOOKUP(CM42,'class and classification'!$A$340:$B$378,2,FALSE)))</f>
        <v>Predominantly Urban</v>
      </c>
      <c r="CO42" t="str">
        <f>IF(CS42="*","",IFERROR(VLOOKUP(CM42,'class and classification'!$A$1:$C$338,3,FALSE),VLOOKUP(CM42,'class and classification'!$A$340:$C$378,3,FALSE)))</f>
        <v>MD</v>
      </c>
      <c r="CP42">
        <v>32303.64</v>
      </c>
      <c r="CQ42">
        <v>19895.12</v>
      </c>
      <c r="CR42">
        <v>5737.77</v>
      </c>
      <c r="CS42">
        <v>9.9035444476912939</v>
      </c>
      <c r="CU42" t="s">
        <v>527</v>
      </c>
      <c r="CV42" t="s">
        <v>89</v>
      </c>
      <c r="CW42" t="str">
        <f>IF(DB42="*","",IFERROR(VLOOKUP(CV42,'class and classification'!$A$1:$B$338,2,FALSE),VLOOKUP(CV42,'class and classification'!$A$340:$B$378,2,FALSE)))</f>
        <v>Predominantly Urban</v>
      </c>
      <c r="CX42" t="str">
        <f>IF(DB42="*","",IFERROR(VLOOKUP(CV42,'class and classification'!$A$1:$C$338,3,FALSE),VLOOKUP(CV42,'class and classification'!$A$340:$C$378,3,FALSE)))</f>
        <v>MD</v>
      </c>
      <c r="CY42">
        <v>31562.77</v>
      </c>
      <c r="CZ42">
        <v>13174.59</v>
      </c>
      <c r="DA42">
        <v>8908.67</v>
      </c>
      <c r="DB42">
        <v>16.606391936178689</v>
      </c>
      <c r="DD42" t="s">
        <v>527</v>
      </c>
      <c r="DE42" t="s">
        <v>89</v>
      </c>
      <c r="DF42" t="str">
        <f>IF(DK42="*","",IFERROR(VLOOKUP(DE42,'class and classification'!$A$1:$B$338,2,FALSE),VLOOKUP(DE42,'class and classification'!$A$340:$B$378,2,FALSE)))</f>
        <v>Predominantly Urban</v>
      </c>
      <c r="DG42" t="str">
        <f>IF(DK42="*","",IFERROR(VLOOKUP(DE42,'class and classification'!$A$1:$C$338,3,FALSE),VLOOKUP(DE42,'class and classification'!$A$340:$C$378,3,FALSE)))</f>
        <v>MD</v>
      </c>
      <c r="DH42">
        <v>30277.75</v>
      </c>
      <c r="DI42">
        <v>17487.62</v>
      </c>
      <c r="DJ42">
        <v>7188.42</v>
      </c>
      <c r="DK42">
        <v>13.080844833450071</v>
      </c>
      <c r="DM42" t="s">
        <v>527</v>
      </c>
      <c r="DN42" t="s">
        <v>89</v>
      </c>
      <c r="DO42" t="str">
        <f>IF(DT42="*","",IFERROR(VLOOKUP(DN42,'class and classification'!$A$1:$B$338,2,FALSE),VLOOKUP(DN42,'class and classification'!$A$340:$B$378,2,FALSE)))</f>
        <v>Predominantly Urban</v>
      </c>
      <c r="DP42" t="str">
        <f>IF(DT42="*","",IFERROR(VLOOKUP(DN42,'class and classification'!$A$1:$C$338,3,FALSE),VLOOKUP(DN42,'class and classification'!$A$340:$C$378,3,FALSE)))</f>
        <v>MD</v>
      </c>
      <c r="DQ42">
        <v>30326.080000000002</v>
      </c>
      <c r="DR42">
        <v>14452.24</v>
      </c>
      <c r="DS42">
        <v>5344.16</v>
      </c>
      <c r="DT42">
        <v>10.662201870298517</v>
      </c>
      <c r="DV42" t="s">
        <v>527</v>
      </c>
      <c r="DW42" t="s">
        <v>89</v>
      </c>
      <c r="DX42" t="str">
        <f>IF(EC42="*","",IFERROR(VLOOKUP(DW42,'class and classification'!$A$1:$B$338,2,FALSE),VLOOKUP(DW42,'class and classification'!$A$340:$B$378,2,FALSE)))</f>
        <v>Predominantly Urban</v>
      </c>
      <c r="DY42" t="str">
        <f>IF(EC42="*","",IFERROR(VLOOKUP(DW42,'class and classification'!$A$1:$C$338,3,FALSE),VLOOKUP(DW42,'class and classification'!$A$340:$C$378,3,FALSE)))</f>
        <v>MD</v>
      </c>
      <c r="DZ42">
        <v>36554.839999999997</v>
      </c>
      <c r="EA42">
        <v>11456.69</v>
      </c>
      <c r="EB42">
        <v>4061.69</v>
      </c>
      <c r="EC42">
        <v>7.7999593649096406</v>
      </c>
    </row>
    <row r="43" spans="1:133" x14ac:dyDescent="0.3">
      <c r="A43" t="s">
        <v>527</v>
      </c>
      <c r="B43" t="s">
        <v>89</v>
      </c>
      <c r="C43" t="str">
        <f>IF(H43="n/a","",IFERROR(VLOOKUP(B43,'class and classification'!$A$1:$B$338,2,FALSE),VLOOKUP(B43,'class and classification'!$A$340:$B$378,2,FALSE)))</f>
        <v>Predominantly Urban</v>
      </c>
      <c r="D43" t="str">
        <f>IF(H43="n/a","",IFERROR(VLOOKUP(B43,'class and classification'!$A$1:$C$338,3,FALSE),VLOOKUP(B43,'class and classification'!$A$340:$C$378,3,FALSE)))</f>
        <v>MD</v>
      </c>
      <c r="E43">
        <v>38189</v>
      </c>
      <c r="F43">
        <v>7021</v>
      </c>
      <c r="G43">
        <v>8107</v>
      </c>
      <c r="H43">
        <v>15.205281617495359</v>
      </c>
      <c r="I43" t="s">
        <v>528</v>
      </c>
      <c r="J43" t="s">
        <v>90</v>
      </c>
      <c r="K43" t="str">
        <f>IF(P43="#","",IFERROR(VLOOKUP(J43,'class and classification'!$A$1:$B$338,2,FALSE),VLOOKUP(J43,'class and classification'!$A$340:$B$378,2,FALSE)))</f>
        <v>Predominantly Urban</v>
      </c>
      <c r="L43" t="str">
        <f>IF(P43="#","",IFERROR(VLOOKUP(J43,'class and classification'!$A$1:$C$338,3,FALSE),VLOOKUP(J43,'class and classification'!$A$340:$C$378,3,FALSE)))</f>
        <v>MD</v>
      </c>
      <c r="M43">
        <v>22714</v>
      </c>
      <c r="N43">
        <v>13138</v>
      </c>
      <c r="O43">
        <v>6449</v>
      </c>
      <c r="P43">
        <v>15.24550247039077</v>
      </c>
      <c r="S43" t="s">
        <v>90</v>
      </c>
      <c r="T43" t="str">
        <f>IF(Y43="#","",IFERROR(VLOOKUP(S43,'class and classification'!$A$1:$B$338,2,FALSE),VLOOKUP(S43,'class and classification'!$A$340:$B$378,2,FALSE)))</f>
        <v>Predominantly Urban</v>
      </c>
      <c r="U43" t="str">
        <f>IF(Y43="#","",IFERROR(VLOOKUP(S43,'class and classification'!$A$1:$C$338,3,FALSE),VLOOKUP(S43,'class and classification'!$A$340:$C$378,3,FALSE)))</f>
        <v>MD</v>
      </c>
      <c r="V43">
        <v>20641</v>
      </c>
      <c r="W43">
        <v>15865</v>
      </c>
      <c r="X43">
        <v>4637</v>
      </c>
      <c r="Y43">
        <v>11.270446977614661</v>
      </c>
      <c r="AA43" t="s">
        <v>528</v>
      </c>
      <c r="AB43" t="s">
        <v>90</v>
      </c>
      <c r="AC43" t="str">
        <f>IF(AH43="#","",IFERROR(VLOOKUP(AB43,'class and classification'!$A$1:$B$338,2,FALSE),VLOOKUP(AB43,'class and classification'!$A$340:$B$378,2,FALSE)))</f>
        <v>Predominantly Urban</v>
      </c>
      <c r="AD43" t="str">
        <f>IF(AH43="#","",IFERROR(VLOOKUP(AB43,'class and classification'!$A$1:$C$338,3,FALSE),VLOOKUP(AB43,'class and classification'!$A$340:$C$378,3,FALSE)))</f>
        <v>MD</v>
      </c>
      <c r="AE43">
        <v>21283</v>
      </c>
      <c r="AF43">
        <v>13489</v>
      </c>
      <c r="AG43">
        <v>8161</v>
      </c>
      <c r="AH43">
        <v>19.00868795565183</v>
      </c>
      <c r="AJ43" t="s">
        <v>528</v>
      </c>
      <c r="AK43" t="s">
        <v>90</v>
      </c>
      <c r="AL43" t="str">
        <f>IF(AQ43="#","",IFERROR(VLOOKUP(AK43,'class and classification'!$A$1:$B$338,2,FALSE),VLOOKUP(AK43,'class and classification'!$A$340:$B$378,2,FALSE)))</f>
        <v>Predominantly Urban</v>
      </c>
      <c r="AM43" t="str">
        <f>IF(AQ43="#","",IFERROR(VLOOKUP(AK43,'class and classification'!$A$1:$C$338,3,FALSE),VLOOKUP(AK43,'class and classification'!$A$340:$C$378,3,FALSE)))</f>
        <v>MD</v>
      </c>
      <c r="AN43">
        <v>20484</v>
      </c>
      <c r="AO43">
        <v>16379</v>
      </c>
      <c r="AP43">
        <v>6616</v>
      </c>
      <c r="AQ43">
        <v>15.21654131879758</v>
      </c>
      <c r="AS43" t="s">
        <v>528</v>
      </c>
      <c r="AT43" t="s">
        <v>90</v>
      </c>
      <c r="AU43" t="str">
        <f>IF(AZ43="#","",IFERROR(VLOOKUP(AT43,'class and classification'!$A$1:$B$338,2,FALSE),VLOOKUP(AT43,'class and classification'!$A$340:$B$378,2,FALSE)))</f>
        <v>Predominantly Urban</v>
      </c>
      <c r="AV43" t="str">
        <f>IF(AZ43="#","",IFERROR(VLOOKUP(AT43,'class and classification'!$A$1:$C$338,3,FALSE),VLOOKUP(AT43,'class and classification'!$A$340:$C$378,3,FALSE)))</f>
        <v>MD</v>
      </c>
      <c r="AW43">
        <v>21775</v>
      </c>
      <c r="AX43">
        <v>15436</v>
      </c>
      <c r="AY43">
        <v>6015</v>
      </c>
      <c r="AZ43">
        <v>13.915236200434924</v>
      </c>
      <c r="BB43" t="s">
        <v>528</v>
      </c>
      <c r="BC43" t="s">
        <v>90</v>
      </c>
      <c r="BD43" t="str">
        <f>IF(BI43="#","",IFERROR(VLOOKUP(BC43,'class and classification'!$A$1:$B$338,2,FALSE),VLOOKUP(BC43,'class and classification'!$A$340:$B$378,2,FALSE)))</f>
        <v>Predominantly Urban</v>
      </c>
      <c r="BE43" t="str">
        <f>IF(BI43="#","",IFERROR(VLOOKUP(BC43,'class and classification'!$A$1:$C$338,3,FALSE),VLOOKUP(BC43,'class and classification'!$A$340:$C$378,3,FALSE)))</f>
        <v>MD</v>
      </c>
      <c r="BF43">
        <v>21501</v>
      </c>
      <c r="BG43">
        <v>14881</v>
      </c>
      <c r="BH43">
        <v>8220</v>
      </c>
      <c r="BI43">
        <v>18.429666831083807</v>
      </c>
      <c r="BK43" t="s">
        <v>528</v>
      </c>
      <c r="BL43" t="s">
        <v>90</v>
      </c>
      <c r="BM43" t="str">
        <f>IF(BR43="#","",IFERROR(VLOOKUP(BL43,'class and classification'!$A$1:$B$338,2,FALSE),VLOOKUP(BL43,'class and classification'!$A$340:$B$378,2,FALSE)))</f>
        <v>Predominantly Urban</v>
      </c>
      <c r="BN43" t="str">
        <f>IF(BR43="#","",IFERROR(VLOOKUP(BL43,'class and classification'!$A$1:$C$338,3,FALSE),VLOOKUP(BL43,'class and classification'!$A$340:$C$378,3,FALSE)))</f>
        <v>MD</v>
      </c>
      <c r="BO43">
        <v>17879</v>
      </c>
      <c r="BP43">
        <v>15736</v>
      </c>
      <c r="BQ43">
        <v>6549</v>
      </c>
      <c r="BR43">
        <v>16.305646847923512</v>
      </c>
      <c r="BT43" t="s">
        <v>528</v>
      </c>
      <c r="BU43" t="s">
        <v>90</v>
      </c>
      <c r="BV43" t="str">
        <f>IF(CA43="#","",IFERROR(VLOOKUP(BU43,'class and classification'!$A$1:$B$338,2,FALSE),VLOOKUP(BU43,'class and classification'!$A$340:$B$378,2,FALSE)))</f>
        <v>Predominantly Urban</v>
      </c>
      <c r="BW43" t="str">
        <f>IF(CA43="#","",IFERROR(VLOOKUP(BU43,'class and classification'!$A$1:$C$338,3,FALSE),VLOOKUP(BU43,'class and classification'!$A$340:$C$378,3,FALSE)))</f>
        <v>MD</v>
      </c>
      <c r="BX43">
        <v>18850</v>
      </c>
      <c r="BY43">
        <v>13764</v>
      </c>
      <c r="BZ43">
        <v>7252</v>
      </c>
      <c r="CA43">
        <v>18.190939647820198</v>
      </c>
      <c r="CC43" t="s">
        <v>528</v>
      </c>
      <c r="CD43" t="s">
        <v>90</v>
      </c>
      <c r="CE43" t="str">
        <f>IF(CJ43="*","",IFERROR(VLOOKUP(CD43,'class and classification'!$A$1:$B$338,2,FALSE),VLOOKUP(CD43,'class and classification'!$A$340:$B$378,2,FALSE)))</f>
        <v>Predominantly Urban</v>
      </c>
      <c r="CF43" t="str">
        <f>IF(CJ43="*","",IFERROR(VLOOKUP(CD43,'class and classification'!$A$1:$C$338,3,FALSE),VLOOKUP(CD43,'class and classification'!$A$340:$C$378,3,FALSE)))</f>
        <v>MD</v>
      </c>
      <c r="CG43">
        <v>19345</v>
      </c>
      <c r="CH43">
        <v>14504</v>
      </c>
      <c r="CI43">
        <v>7962</v>
      </c>
      <c r="CJ43">
        <v>19.042835617421254</v>
      </c>
      <c r="CL43" t="s">
        <v>528</v>
      </c>
      <c r="CM43" t="s">
        <v>90</v>
      </c>
      <c r="CN43" t="str">
        <f>IF(CS43="*","",IFERROR(VLOOKUP(CM43,'class and classification'!$A$1:$B$338,2,FALSE),VLOOKUP(CM43,'class and classification'!$A$340:$B$378,2,FALSE)))</f>
        <v>Predominantly Urban</v>
      </c>
      <c r="CO43" t="str">
        <f>IF(CS43="*","",IFERROR(VLOOKUP(CM43,'class and classification'!$A$1:$C$338,3,FALSE),VLOOKUP(CM43,'class and classification'!$A$340:$C$378,3,FALSE)))</f>
        <v>MD</v>
      </c>
      <c r="CP43">
        <v>19310.05</v>
      </c>
      <c r="CQ43">
        <v>16135.72</v>
      </c>
      <c r="CR43">
        <v>8219.2800000000007</v>
      </c>
      <c r="CS43">
        <v>18.823475525620609</v>
      </c>
      <c r="CU43" t="s">
        <v>528</v>
      </c>
      <c r="CV43" t="s">
        <v>90</v>
      </c>
      <c r="CW43" t="str">
        <f>IF(DB43="*","",IFERROR(VLOOKUP(CV43,'class and classification'!$A$1:$B$338,2,FALSE),VLOOKUP(CV43,'class and classification'!$A$340:$B$378,2,FALSE)))</f>
        <v>Predominantly Urban</v>
      </c>
      <c r="CX43" t="str">
        <f>IF(DB43="*","",IFERROR(VLOOKUP(CV43,'class and classification'!$A$1:$C$338,3,FALSE),VLOOKUP(CV43,'class and classification'!$A$340:$C$378,3,FALSE)))</f>
        <v>MD</v>
      </c>
      <c r="CY43">
        <v>22418.87</v>
      </c>
      <c r="CZ43">
        <v>12366.88</v>
      </c>
      <c r="DA43">
        <v>7467.2</v>
      </c>
      <c r="DB43">
        <v>17.672612208141679</v>
      </c>
      <c r="DD43" t="s">
        <v>528</v>
      </c>
      <c r="DE43" t="s">
        <v>90</v>
      </c>
      <c r="DF43" t="str">
        <f>IF(DK43="*","",IFERROR(VLOOKUP(DE43,'class and classification'!$A$1:$B$338,2,FALSE),VLOOKUP(DE43,'class and classification'!$A$340:$B$378,2,FALSE)))</f>
        <v>Predominantly Urban</v>
      </c>
      <c r="DG43" t="str">
        <f>IF(DK43="*","",IFERROR(VLOOKUP(DE43,'class and classification'!$A$1:$C$338,3,FALSE),VLOOKUP(DE43,'class and classification'!$A$340:$C$378,3,FALSE)))</f>
        <v>MD</v>
      </c>
      <c r="DH43">
        <v>21236.85</v>
      </c>
      <c r="DI43">
        <v>11328.62</v>
      </c>
      <c r="DJ43">
        <v>8597.5300000000007</v>
      </c>
      <c r="DK43">
        <v>20.886548599470402</v>
      </c>
      <c r="DM43" t="s">
        <v>528</v>
      </c>
      <c r="DN43" t="s">
        <v>90</v>
      </c>
      <c r="DO43" t="str">
        <f>IF(DT43="*","",IFERROR(VLOOKUP(DN43,'class and classification'!$A$1:$B$338,2,FALSE),VLOOKUP(DN43,'class and classification'!$A$340:$B$378,2,FALSE)))</f>
        <v>Predominantly Urban</v>
      </c>
      <c r="DP43" t="str">
        <f>IF(DT43="*","",IFERROR(VLOOKUP(DN43,'class and classification'!$A$1:$C$338,3,FALSE),VLOOKUP(DN43,'class and classification'!$A$340:$C$378,3,FALSE)))</f>
        <v>MD</v>
      </c>
      <c r="DQ43">
        <v>20928.39</v>
      </c>
      <c r="DR43">
        <v>13097.71</v>
      </c>
      <c r="DS43">
        <v>8495.17</v>
      </c>
      <c r="DT43">
        <v>19.97863657411926</v>
      </c>
      <c r="DV43" t="s">
        <v>528</v>
      </c>
      <c r="DW43" t="s">
        <v>90</v>
      </c>
      <c r="DX43" t="str">
        <f>IF(EC43="*","",IFERROR(VLOOKUP(DW43,'class and classification'!$A$1:$B$338,2,FALSE),VLOOKUP(DW43,'class and classification'!$A$340:$B$378,2,FALSE)))</f>
        <v>Predominantly Urban</v>
      </c>
      <c r="DY43" t="str">
        <f>IF(EC43="*","",IFERROR(VLOOKUP(DW43,'class and classification'!$A$1:$C$338,3,FALSE),VLOOKUP(DW43,'class and classification'!$A$340:$C$378,3,FALSE)))</f>
        <v>MD</v>
      </c>
      <c r="DZ43">
        <v>22165.07</v>
      </c>
      <c r="EA43">
        <v>11513.4</v>
      </c>
      <c r="EB43">
        <v>8045.92</v>
      </c>
      <c r="EC43">
        <v>19.283493419556283</v>
      </c>
    </row>
    <row r="44" spans="1:133" x14ac:dyDescent="0.3">
      <c r="A44" t="s">
        <v>528</v>
      </c>
      <c r="B44" t="s">
        <v>90</v>
      </c>
      <c r="C44" t="str">
        <f>IF(H44="n/a","",IFERROR(VLOOKUP(B44,'class and classification'!$A$1:$B$338,2,FALSE),VLOOKUP(B44,'class and classification'!$A$340:$B$378,2,FALSE)))</f>
        <v>Predominantly Urban</v>
      </c>
      <c r="D44" t="str">
        <f>IF(H44="n/a","",IFERROR(VLOOKUP(B44,'class and classification'!$A$1:$C$338,3,FALSE),VLOOKUP(B44,'class and classification'!$A$340:$C$378,3,FALSE)))</f>
        <v>MD</v>
      </c>
      <c r="E44">
        <v>27401</v>
      </c>
      <c r="F44">
        <v>11097</v>
      </c>
      <c r="G44">
        <v>6612</v>
      </c>
      <c r="H44">
        <v>14.657503879405898</v>
      </c>
      <c r="I44" t="s">
        <v>529</v>
      </c>
      <c r="J44" t="s">
        <v>91</v>
      </c>
      <c r="K44" t="str">
        <f>IF(P44="#","",IFERROR(VLOOKUP(J44,'class and classification'!$A$1:$B$338,2,FALSE),VLOOKUP(J44,'class and classification'!$A$340:$B$378,2,FALSE)))</f>
        <v>Predominantly Urban</v>
      </c>
      <c r="L44" t="str">
        <f>IF(P44="#","",IFERROR(VLOOKUP(J44,'class and classification'!$A$1:$C$338,3,FALSE),VLOOKUP(J44,'class and classification'!$A$340:$C$378,3,FALSE)))</f>
        <v>MD</v>
      </c>
      <c r="M44">
        <v>34469</v>
      </c>
      <c r="N44">
        <v>14104</v>
      </c>
      <c r="O44">
        <v>2920</v>
      </c>
      <c r="P44">
        <v>5.6706736838016818</v>
      </c>
      <c r="S44" t="s">
        <v>91</v>
      </c>
      <c r="T44" t="str">
        <f>IF(Y44="#","",IFERROR(VLOOKUP(S44,'class and classification'!$A$1:$B$338,2,FALSE),VLOOKUP(S44,'class and classification'!$A$340:$B$378,2,FALSE)))</f>
        <v>Predominantly Urban</v>
      </c>
      <c r="U44" t="str">
        <f>IF(Y44="#","",IFERROR(VLOOKUP(S44,'class and classification'!$A$1:$C$338,3,FALSE),VLOOKUP(S44,'class and classification'!$A$340:$C$378,3,FALSE)))</f>
        <v>MD</v>
      </c>
      <c r="V44">
        <v>30344</v>
      </c>
      <c r="W44">
        <v>15707</v>
      </c>
      <c r="X44">
        <v>2497</v>
      </c>
      <c r="Y44">
        <v>5.1433632693416822</v>
      </c>
      <c r="AA44" t="s">
        <v>529</v>
      </c>
      <c r="AB44" t="s">
        <v>91</v>
      </c>
      <c r="AC44" t="str">
        <f>IF(AH44="#","",IFERROR(VLOOKUP(AB44,'class and classification'!$A$1:$B$338,2,FALSE),VLOOKUP(AB44,'class and classification'!$A$340:$B$378,2,FALSE)))</f>
        <v>Predominantly Urban</v>
      </c>
      <c r="AD44" t="str">
        <f>IF(AH44="#","",IFERROR(VLOOKUP(AB44,'class and classification'!$A$1:$C$338,3,FALSE),VLOOKUP(AB44,'class and classification'!$A$340:$C$378,3,FALSE)))</f>
        <v>MD</v>
      </c>
      <c r="AE44">
        <v>32606</v>
      </c>
      <c r="AF44">
        <v>14962</v>
      </c>
      <c r="AG44">
        <v>2989</v>
      </c>
      <c r="AH44">
        <v>5.9121387740570048</v>
      </c>
      <c r="AJ44" t="s">
        <v>529</v>
      </c>
      <c r="AK44" t="s">
        <v>91</v>
      </c>
      <c r="AL44" t="str">
        <f>IF(AQ44="#","",IFERROR(VLOOKUP(AK44,'class and classification'!$A$1:$B$338,2,FALSE),VLOOKUP(AK44,'class and classification'!$A$340:$B$378,2,FALSE)))</f>
        <v>Predominantly Urban</v>
      </c>
      <c r="AM44" t="str">
        <f>IF(AQ44="#","",IFERROR(VLOOKUP(AK44,'class and classification'!$A$1:$C$338,3,FALSE),VLOOKUP(AK44,'class and classification'!$A$340:$C$378,3,FALSE)))</f>
        <v>MD</v>
      </c>
      <c r="AN44">
        <v>29581</v>
      </c>
      <c r="AO44">
        <v>14053</v>
      </c>
      <c r="AP44">
        <v>1173</v>
      </c>
      <c r="AQ44">
        <v>2.617894525408976</v>
      </c>
      <c r="AS44" t="s">
        <v>529</v>
      </c>
      <c r="AT44" t="s">
        <v>91</v>
      </c>
      <c r="AU44" t="str">
        <f>IF(AZ44="#","",IFERROR(VLOOKUP(AT44,'class and classification'!$A$1:$B$338,2,FALSE),VLOOKUP(AT44,'class and classification'!$A$340:$B$378,2,FALSE)))</f>
        <v>Predominantly Urban</v>
      </c>
      <c r="AV44" t="str">
        <f>IF(AZ44="#","",IFERROR(VLOOKUP(AT44,'class and classification'!$A$1:$C$338,3,FALSE),VLOOKUP(AT44,'class and classification'!$A$340:$C$378,3,FALSE)))</f>
        <v>MD</v>
      </c>
      <c r="AW44">
        <v>30822</v>
      </c>
      <c r="AX44">
        <v>13496</v>
      </c>
      <c r="AY44">
        <v>2005</v>
      </c>
      <c r="AZ44">
        <v>4.3283034345789346</v>
      </c>
      <c r="BB44" t="s">
        <v>529</v>
      </c>
      <c r="BC44" t="s">
        <v>91</v>
      </c>
      <c r="BD44" t="str">
        <f>IF(BI44="#","",IFERROR(VLOOKUP(BC44,'class and classification'!$A$1:$B$338,2,FALSE),VLOOKUP(BC44,'class and classification'!$A$340:$B$378,2,FALSE)))</f>
        <v>Predominantly Urban</v>
      </c>
      <c r="BE44" t="str">
        <f>IF(BI44="#","",IFERROR(VLOOKUP(BC44,'class and classification'!$A$1:$C$338,3,FALSE),VLOOKUP(BC44,'class and classification'!$A$340:$C$378,3,FALSE)))</f>
        <v>MD</v>
      </c>
      <c r="BF44">
        <v>27196</v>
      </c>
      <c r="BG44">
        <v>12302</v>
      </c>
      <c r="BH44">
        <v>5339</v>
      </c>
      <c r="BI44">
        <v>11.907576332047192</v>
      </c>
      <c r="BK44" t="s">
        <v>529</v>
      </c>
      <c r="BL44" t="s">
        <v>91</v>
      </c>
      <c r="BM44" t="str">
        <f>IF(BR44="#","",IFERROR(VLOOKUP(BL44,'class and classification'!$A$1:$B$338,2,FALSE),VLOOKUP(BL44,'class and classification'!$A$340:$B$378,2,FALSE)))</f>
        <v>Predominantly Urban</v>
      </c>
      <c r="BN44" t="str">
        <f>IF(BR44="#","",IFERROR(VLOOKUP(BL44,'class and classification'!$A$1:$C$338,3,FALSE),VLOOKUP(BL44,'class and classification'!$A$340:$C$378,3,FALSE)))</f>
        <v>MD</v>
      </c>
      <c r="BO44">
        <v>24620</v>
      </c>
      <c r="BP44">
        <v>12103</v>
      </c>
      <c r="BQ44">
        <v>4490</v>
      </c>
      <c r="BR44">
        <v>10.894620629413049</v>
      </c>
      <c r="BT44" t="s">
        <v>529</v>
      </c>
      <c r="BU44" t="s">
        <v>91</v>
      </c>
      <c r="BV44" t="str">
        <f>IF(CA44="#","",IFERROR(VLOOKUP(BU44,'class and classification'!$A$1:$B$338,2,FALSE),VLOOKUP(BU44,'class and classification'!$A$340:$B$378,2,FALSE)))</f>
        <v>Predominantly Urban</v>
      </c>
      <c r="BW44" t="str">
        <f>IF(CA44="#","",IFERROR(VLOOKUP(BU44,'class and classification'!$A$1:$C$338,3,FALSE),VLOOKUP(BU44,'class and classification'!$A$340:$C$378,3,FALSE)))</f>
        <v>MD</v>
      </c>
      <c r="BX44">
        <v>24546</v>
      </c>
      <c r="BY44">
        <v>15072</v>
      </c>
      <c r="BZ44">
        <v>4079</v>
      </c>
      <c r="CA44">
        <v>9.3347369384625942</v>
      </c>
      <c r="CC44" t="s">
        <v>529</v>
      </c>
      <c r="CD44" t="s">
        <v>91</v>
      </c>
      <c r="CE44" t="str">
        <f>IF(CJ44="*","",IFERROR(VLOOKUP(CD44,'class and classification'!$A$1:$B$338,2,FALSE),VLOOKUP(CD44,'class and classification'!$A$340:$B$378,2,FALSE)))</f>
        <v>Predominantly Urban</v>
      </c>
      <c r="CF44" t="str">
        <f>IF(CJ44="*","",IFERROR(VLOOKUP(CD44,'class and classification'!$A$1:$C$338,3,FALSE),VLOOKUP(CD44,'class and classification'!$A$340:$C$378,3,FALSE)))</f>
        <v>MD</v>
      </c>
      <c r="CG44">
        <v>22576</v>
      </c>
      <c r="CH44">
        <v>16704</v>
      </c>
      <c r="CI44">
        <v>3866</v>
      </c>
      <c r="CJ44">
        <v>8.9602744170954427</v>
      </c>
      <c r="CL44" t="s">
        <v>529</v>
      </c>
      <c r="CM44" t="s">
        <v>91</v>
      </c>
      <c r="CN44" t="str">
        <f>IF(CS44="*","",IFERROR(VLOOKUP(CM44,'class and classification'!$A$1:$B$338,2,FALSE),VLOOKUP(CM44,'class and classification'!$A$340:$B$378,2,FALSE)))</f>
        <v>Predominantly Urban</v>
      </c>
      <c r="CO44" t="str">
        <f>IF(CS44="*","",IFERROR(VLOOKUP(CM44,'class and classification'!$A$1:$C$338,3,FALSE),VLOOKUP(CM44,'class and classification'!$A$340:$C$378,3,FALSE)))</f>
        <v>MD</v>
      </c>
      <c r="CP44">
        <v>24250.54</v>
      </c>
      <c r="CQ44">
        <v>15391.29</v>
      </c>
      <c r="CR44">
        <v>5147.66</v>
      </c>
      <c r="CS44">
        <v>11.493008739327014</v>
      </c>
      <c r="CU44" t="s">
        <v>529</v>
      </c>
      <c r="CV44" t="s">
        <v>91</v>
      </c>
      <c r="CW44" t="str">
        <f>IF(DB44="*","",IFERROR(VLOOKUP(CV44,'class and classification'!$A$1:$B$338,2,FALSE),VLOOKUP(CV44,'class and classification'!$A$340:$B$378,2,FALSE)))</f>
        <v>Predominantly Urban</v>
      </c>
      <c r="CX44" t="str">
        <f>IF(DB44="*","",IFERROR(VLOOKUP(CV44,'class and classification'!$A$1:$C$338,3,FALSE),VLOOKUP(CV44,'class and classification'!$A$340:$C$378,3,FALSE)))</f>
        <v>MD</v>
      </c>
      <c r="CY44">
        <v>24812.37</v>
      </c>
      <c r="CZ44">
        <v>16303.67</v>
      </c>
      <c r="DA44">
        <v>4344.08</v>
      </c>
      <c r="DB44">
        <v>9.555804076188096</v>
      </c>
      <c r="DD44" t="s">
        <v>529</v>
      </c>
      <c r="DE44" t="s">
        <v>91</v>
      </c>
      <c r="DF44" t="str">
        <f>IF(DK44="*","",IFERROR(VLOOKUP(DE44,'class and classification'!$A$1:$B$338,2,FALSE),VLOOKUP(DE44,'class and classification'!$A$340:$B$378,2,FALSE)))</f>
        <v>Predominantly Urban</v>
      </c>
      <c r="DG44" t="str">
        <f>IF(DK44="*","",IFERROR(VLOOKUP(DE44,'class and classification'!$A$1:$C$338,3,FALSE),VLOOKUP(DE44,'class and classification'!$A$340:$C$378,3,FALSE)))</f>
        <v>MD</v>
      </c>
      <c r="DH44">
        <v>22386.09</v>
      </c>
      <c r="DI44">
        <v>15709.32</v>
      </c>
      <c r="DJ44">
        <v>5397.51</v>
      </c>
      <c r="DK44">
        <v>12.410088814455317</v>
      </c>
      <c r="DM44" t="s">
        <v>529</v>
      </c>
      <c r="DN44" t="s">
        <v>91</v>
      </c>
      <c r="DO44" t="str">
        <f>IF(DT44="*","",IFERROR(VLOOKUP(DN44,'class and classification'!$A$1:$B$338,2,FALSE),VLOOKUP(DN44,'class and classification'!$A$340:$B$378,2,FALSE)))</f>
        <v>Predominantly Urban</v>
      </c>
      <c r="DP44" t="str">
        <f>IF(DT44="*","",IFERROR(VLOOKUP(DN44,'class and classification'!$A$1:$C$338,3,FALSE),VLOOKUP(DN44,'class and classification'!$A$340:$C$378,3,FALSE)))</f>
        <v>MD</v>
      </c>
      <c r="DQ44">
        <v>24418.42</v>
      </c>
      <c r="DR44">
        <v>14035.63</v>
      </c>
      <c r="DS44">
        <v>3575.61</v>
      </c>
      <c r="DT44">
        <v>8.5073493337800024</v>
      </c>
      <c r="DV44" t="s">
        <v>529</v>
      </c>
      <c r="DW44" t="s">
        <v>91</v>
      </c>
      <c r="DX44" t="str">
        <f>IF(EC44="*","",IFERROR(VLOOKUP(DW44,'class and classification'!$A$1:$B$338,2,FALSE),VLOOKUP(DW44,'class and classification'!$A$340:$B$378,2,FALSE)))</f>
        <v>Predominantly Urban</v>
      </c>
      <c r="DY44" t="str">
        <f>IF(EC44="*","",IFERROR(VLOOKUP(DW44,'class and classification'!$A$1:$C$338,3,FALSE),VLOOKUP(DW44,'class and classification'!$A$340:$C$378,3,FALSE)))</f>
        <v>MD</v>
      </c>
      <c r="DZ44">
        <v>27373.84</v>
      </c>
      <c r="EA44">
        <v>11616.45</v>
      </c>
      <c r="EB44">
        <v>3037.63</v>
      </c>
      <c r="EC44">
        <v>7.2276477160896855</v>
      </c>
    </row>
    <row r="45" spans="1:133" x14ac:dyDescent="0.3">
      <c r="A45" t="s">
        <v>529</v>
      </c>
      <c r="B45" t="s">
        <v>91</v>
      </c>
      <c r="C45" t="str">
        <f>IF(H45="n/a","",IFERROR(VLOOKUP(B45,'class and classification'!$A$1:$B$338,2,FALSE),VLOOKUP(B45,'class and classification'!$A$340:$B$378,2,FALSE)))</f>
        <v>Predominantly Urban</v>
      </c>
      <c r="D45" t="str">
        <f>IF(H45="n/a","",IFERROR(VLOOKUP(B45,'class and classification'!$A$1:$C$338,3,FALSE),VLOOKUP(B45,'class and classification'!$A$340:$C$378,3,FALSE)))</f>
        <v>MD</v>
      </c>
      <c r="E45">
        <v>35319</v>
      </c>
      <c r="F45">
        <v>9461</v>
      </c>
      <c r="G45">
        <v>2687</v>
      </c>
      <c r="H45">
        <v>5.6607748541091709</v>
      </c>
      <c r="I45" t="s">
        <v>530</v>
      </c>
      <c r="J45" t="s">
        <v>92</v>
      </c>
      <c r="K45" t="str">
        <f>IF(P45="#","",IFERROR(VLOOKUP(J45,'class and classification'!$A$1:$B$338,2,FALSE),VLOOKUP(J45,'class and classification'!$A$340:$B$378,2,FALSE)))</f>
        <v>Predominantly Urban</v>
      </c>
      <c r="L45" t="str">
        <f>IF(P45="#","",IFERROR(VLOOKUP(J45,'class and classification'!$A$1:$C$338,3,FALSE),VLOOKUP(J45,'class and classification'!$A$340:$C$378,3,FALSE)))</f>
        <v>MD</v>
      </c>
      <c r="M45">
        <v>41196</v>
      </c>
      <c r="N45">
        <v>13846</v>
      </c>
      <c r="O45">
        <v>8083</v>
      </c>
      <c r="P45">
        <v>12.804752475247524</v>
      </c>
      <c r="S45" t="s">
        <v>92</v>
      </c>
      <c r="T45" t="str">
        <f>IF(Y45="#","",IFERROR(VLOOKUP(S45,'class and classification'!$A$1:$B$338,2,FALSE),VLOOKUP(S45,'class and classification'!$A$340:$B$378,2,FALSE)))</f>
        <v>Predominantly Urban</v>
      </c>
      <c r="U45" t="str">
        <f>IF(Y45="#","",IFERROR(VLOOKUP(S45,'class and classification'!$A$1:$C$338,3,FALSE),VLOOKUP(S45,'class and classification'!$A$340:$C$378,3,FALSE)))</f>
        <v>MD</v>
      </c>
      <c r="V45">
        <v>38860</v>
      </c>
      <c r="W45">
        <v>13568</v>
      </c>
      <c r="X45">
        <v>9936</v>
      </c>
      <c r="Y45">
        <v>15.932268616509523</v>
      </c>
      <c r="AA45" t="s">
        <v>530</v>
      </c>
      <c r="AB45" t="s">
        <v>92</v>
      </c>
      <c r="AC45" t="str">
        <f>IF(AH45="#","",IFERROR(VLOOKUP(AB45,'class and classification'!$A$1:$B$338,2,FALSE),VLOOKUP(AB45,'class and classification'!$A$340:$B$378,2,FALSE)))</f>
        <v>Predominantly Urban</v>
      </c>
      <c r="AD45" t="str">
        <f>IF(AH45="#","",IFERROR(VLOOKUP(AB45,'class and classification'!$A$1:$C$338,3,FALSE),VLOOKUP(AB45,'class and classification'!$A$340:$C$378,3,FALSE)))</f>
        <v>MD</v>
      </c>
      <c r="AE45">
        <v>42124</v>
      </c>
      <c r="AF45">
        <v>11650</v>
      </c>
      <c r="AG45">
        <v>6819</v>
      </c>
      <c r="AH45">
        <v>11.253775188553133</v>
      </c>
      <c r="AJ45" t="s">
        <v>530</v>
      </c>
      <c r="AK45" t="s">
        <v>92</v>
      </c>
      <c r="AL45" t="str">
        <f>IF(AQ45="#","",IFERROR(VLOOKUP(AK45,'class and classification'!$A$1:$B$338,2,FALSE),VLOOKUP(AK45,'class and classification'!$A$340:$B$378,2,FALSE)))</f>
        <v>Predominantly Urban</v>
      </c>
      <c r="AM45" t="str">
        <f>IF(AQ45="#","",IFERROR(VLOOKUP(AK45,'class and classification'!$A$1:$C$338,3,FALSE),VLOOKUP(AK45,'class and classification'!$A$340:$C$378,3,FALSE)))</f>
        <v>MD</v>
      </c>
      <c r="AN45">
        <v>37669</v>
      </c>
      <c r="AO45">
        <v>13120</v>
      </c>
      <c r="AP45">
        <v>6610</v>
      </c>
      <c r="AQ45">
        <v>11.515880067596997</v>
      </c>
      <c r="AS45" t="s">
        <v>530</v>
      </c>
      <c r="AT45" t="s">
        <v>92</v>
      </c>
      <c r="AU45" t="str">
        <f>IF(AZ45="#","",IFERROR(VLOOKUP(AT45,'class and classification'!$A$1:$B$338,2,FALSE),VLOOKUP(AT45,'class and classification'!$A$340:$B$378,2,FALSE)))</f>
        <v>Predominantly Urban</v>
      </c>
      <c r="AV45" t="str">
        <f>IF(AZ45="#","",IFERROR(VLOOKUP(AT45,'class and classification'!$A$1:$C$338,3,FALSE),VLOOKUP(AT45,'class and classification'!$A$340:$C$378,3,FALSE)))</f>
        <v>MD</v>
      </c>
      <c r="AW45">
        <v>38756</v>
      </c>
      <c r="AX45">
        <v>13347</v>
      </c>
      <c r="AY45">
        <v>7891</v>
      </c>
      <c r="AZ45">
        <v>13.152981964863153</v>
      </c>
      <c r="BB45" t="s">
        <v>530</v>
      </c>
      <c r="BC45" t="s">
        <v>92</v>
      </c>
      <c r="BD45" t="str">
        <f>IF(BI45="#","",IFERROR(VLOOKUP(BC45,'class and classification'!$A$1:$B$338,2,FALSE),VLOOKUP(BC45,'class and classification'!$A$340:$B$378,2,FALSE)))</f>
        <v>Predominantly Urban</v>
      </c>
      <c r="BE45" t="str">
        <f>IF(BI45="#","",IFERROR(VLOOKUP(BC45,'class and classification'!$A$1:$C$338,3,FALSE),VLOOKUP(BC45,'class and classification'!$A$340:$C$378,3,FALSE)))</f>
        <v>MD</v>
      </c>
      <c r="BF45">
        <v>37142</v>
      </c>
      <c r="BG45">
        <v>11541</v>
      </c>
      <c r="BH45">
        <v>10121</v>
      </c>
      <c r="BI45">
        <v>17.211414189510919</v>
      </c>
      <c r="BK45" t="s">
        <v>530</v>
      </c>
      <c r="BL45" t="s">
        <v>92</v>
      </c>
      <c r="BM45" t="str">
        <f>IF(BR45="#","",IFERROR(VLOOKUP(BL45,'class and classification'!$A$1:$B$338,2,FALSE),VLOOKUP(BL45,'class and classification'!$A$340:$B$378,2,FALSE)))</f>
        <v>Predominantly Urban</v>
      </c>
      <c r="BN45" t="str">
        <f>IF(BR45="#","",IFERROR(VLOOKUP(BL45,'class and classification'!$A$1:$C$338,3,FALSE),VLOOKUP(BL45,'class and classification'!$A$340:$C$378,3,FALSE)))</f>
        <v>MD</v>
      </c>
      <c r="BO45">
        <v>36559</v>
      </c>
      <c r="BP45">
        <v>9636</v>
      </c>
      <c r="BQ45">
        <v>13749</v>
      </c>
      <c r="BR45">
        <v>22.936407313492595</v>
      </c>
      <c r="BT45" t="s">
        <v>530</v>
      </c>
      <c r="BU45" t="s">
        <v>92</v>
      </c>
      <c r="BV45" t="str">
        <f>IF(CA45="#","",IFERROR(VLOOKUP(BU45,'class and classification'!$A$1:$B$338,2,FALSE),VLOOKUP(BU45,'class and classification'!$A$340:$B$378,2,FALSE)))</f>
        <v>Predominantly Urban</v>
      </c>
      <c r="BW45" t="str">
        <f>IF(CA45="#","",IFERROR(VLOOKUP(BU45,'class and classification'!$A$1:$C$338,3,FALSE),VLOOKUP(BU45,'class and classification'!$A$340:$C$378,3,FALSE)))</f>
        <v>MD</v>
      </c>
      <c r="BX45">
        <v>34795</v>
      </c>
      <c r="BY45">
        <v>18468</v>
      </c>
      <c r="BZ45">
        <v>7982</v>
      </c>
      <c r="CA45">
        <v>13.032900644950606</v>
      </c>
      <c r="CC45" t="s">
        <v>530</v>
      </c>
      <c r="CD45" t="s">
        <v>92</v>
      </c>
      <c r="CE45" t="str">
        <f>IF(CJ45="*","",IFERROR(VLOOKUP(CD45,'class and classification'!$A$1:$B$338,2,FALSE),VLOOKUP(CD45,'class and classification'!$A$340:$B$378,2,FALSE)))</f>
        <v>Predominantly Urban</v>
      </c>
      <c r="CF45" t="str">
        <f>IF(CJ45="*","",IFERROR(VLOOKUP(CD45,'class and classification'!$A$1:$C$338,3,FALSE),VLOOKUP(CD45,'class and classification'!$A$340:$C$378,3,FALSE)))</f>
        <v>MD</v>
      </c>
      <c r="CG45">
        <v>33610</v>
      </c>
      <c r="CH45">
        <v>13083</v>
      </c>
      <c r="CI45">
        <v>9389</v>
      </c>
      <c r="CJ45">
        <v>16.741557005812918</v>
      </c>
      <c r="CL45" t="s">
        <v>530</v>
      </c>
      <c r="CM45" t="s">
        <v>92</v>
      </c>
      <c r="CN45" t="str">
        <f>IF(CS45="*","",IFERROR(VLOOKUP(CM45,'class and classification'!$A$1:$B$338,2,FALSE),VLOOKUP(CM45,'class and classification'!$A$340:$B$378,2,FALSE)))</f>
        <v>Predominantly Urban</v>
      </c>
      <c r="CO45" t="str">
        <f>IF(CS45="*","",IFERROR(VLOOKUP(CM45,'class and classification'!$A$1:$C$338,3,FALSE),VLOOKUP(CM45,'class and classification'!$A$340:$C$378,3,FALSE)))</f>
        <v>MD</v>
      </c>
      <c r="CP45">
        <v>30857.27</v>
      </c>
      <c r="CQ45">
        <v>15526.3</v>
      </c>
      <c r="CR45">
        <v>13714.78</v>
      </c>
      <c r="CS45">
        <v>22.820559965456624</v>
      </c>
      <c r="CU45" t="s">
        <v>530</v>
      </c>
      <c r="CV45" t="s">
        <v>92</v>
      </c>
      <c r="CW45" t="str">
        <f>IF(DB45="*","",IFERROR(VLOOKUP(CV45,'class and classification'!$A$1:$B$338,2,FALSE),VLOOKUP(CV45,'class and classification'!$A$340:$B$378,2,FALSE)))</f>
        <v>Predominantly Urban</v>
      </c>
      <c r="CX45" t="str">
        <f>IF(DB45="*","",IFERROR(VLOOKUP(CV45,'class and classification'!$A$1:$C$338,3,FALSE),VLOOKUP(CV45,'class and classification'!$A$340:$C$378,3,FALSE)))</f>
        <v>MD</v>
      </c>
      <c r="CY45">
        <v>31116.35</v>
      </c>
      <c r="CZ45">
        <v>16522.16</v>
      </c>
      <c r="DA45">
        <v>9912.6</v>
      </c>
      <c r="DB45">
        <v>17.223994463356142</v>
      </c>
      <c r="DD45" t="s">
        <v>530</v>
      </c>
      <c r="DE45" t="s">
        <v>92</v>
      </c>
      <c r="DF45" t="str">
        <f>IF(DK45="*","",IFERROR(VLOOKUP(DE45,'class and classification'!$A$1:$B$338,2,FALSE),VLOOKUP(DE45,'class and classification'!$A$340:$B$378,2,FALSE)))</f>
        <v>Predominantly Urban</v>
      </c>
      <c r="DG45" t="str">
        <f>IF(DK45="*","",IFERROR(VLOOKUP(DE45,'class and classification'!$A$1:$C$338,3,FALSE),VLOOKUP(DE45,'class and classification'!$A$340:$C$378,3,FALSE)))</f>
        <v>MD</v>
      </c>
      <c r="DH45">
        <v>33912.83</v>
      </c>
      <c r="DI45">
        <v>14138.95</v>
      </c>
      <c r="DJ45">
        <v>9541.0400000000009</v>
      </c>
      <c r="DK45">
        <v>16.566370599668502</v>
      </c>
      <c r="DM45" t="s">
        <v>530</v>
      </c>
      <c r="DN45" t="s">
        <v>92</v>
      </c>
      <c r="DO45" t="str">
        <f>IF(DT45="*","",IFERROR(VLOOKUP(DN45,'class and classification'!$A$1:$B$338,2,FALSE),VLOOKUP(DN45,'class and classification'!$A$340:$B$378,2,FALSE)))</f>
        <v>Predominantly Urban</v>
      </c>
      <c r="DP45" t="str">
        <f>IF(DT45="*","",IFERROR(VLOOKUP(DN45,'class and classification'!$A$1:$C$338,3,FALSE),VLOOKUP(DN45,'class and classification'!$A$340:$C$378,3,FALSE)))</f>
        <v>MD</v>
      </c>
      <c r="DQ45">
        <v>32075.23</v>
      </c>
      <c r="DR45">
        <v>17863.86</v>
      </c>
      <c r="DS45">
        <v>9700.2199999999993</v>
      </c>
      <c r="DT45">
        <v>16.264809234043788</v>
      </c>
      <c r="DV45" t="s">
        <v>530</v>
      </c>
      <c r="DW45" t="s">
        <v>92</v>
      </c>
      <c r="DX45" t="str">
        <f>IF(EC45="*","",IFERROR(VLOOKUP(DW45,'class and classification'!$A$1:$B$338,2,FALSE),VLOOKUP(DW45,'class and classification'!$A$340:$B$378,2,FALSE)))</f>
        <v>Predominantly Urban</v>
      </c>
      <c r="DY45" t="str">
        <f>IF(EC45="*","",IFERROR(VLOOKUP(DW45,'class and classification'!$A$1:$C$338,3,FALSE),VLOOKUP(DW45,'class and classification'!$A$340:$C$378,3,FALSE)))</f>
        <v>MD</v>
      </c>
      <c r="DZ45">
        <v>34840.870000000003</v>
      </c>
      <c r="EA45">
        <v>13175.12</v>
      </c>
      <c r="EB45">
        <v>9065.26</v>
      </c>
      <c r="EC45">
        <v>15.881327055731958</v>
      </c>
    </row>
    <row r="46" spans="1:133" x14ac:dyDescent="0.3">
      <c r="A46" t="s">
        <v>530</v>
      </c>
      <c r="B46" t="s">
        <v>92</v>
      </c>
      <c r="C46" t="str">
        <f>IF(H46="n/a","",IFERROR(VLOOKUP(B46,'class and classification'!$A$1:$B$338,2,FALSE),VLOOKUP(B46,'class and classification'!$A$340:$B$378,2,FALSE)))</f>
        <v>Predominantly Urban</v>
      </c>
      <c r="D46" t="str">
        <f>IF(H46="n/a","",IFERROR(VLOOKUP(B46,'class and classification'!$A$1:$C$338,3,FALSE),VLOOKUP(B46,'class and classification'!$A$340:$C$378,3,FALSE)))</f>
        <v>MD</v>
      </c>
      <c r="E46">
        <v>44303</v>
      </c>
      <c r="F46">
        <v>12784</v>
      </c>
      <c r="G46">
        <v>3794</v>
      </c>
      <c r="H46">
        <v>6.2318293063517354</v>
      </c>
      <c r="I46" t="s">
        <v>531</v>
      </c>
      <c r="J46" t="s">
        <v>93</v>
      </c>
      <c r="K46" t="str">
        <f>IF(P46="#","",IFERROR(VLOOKUP(J46,'class and classification'!$A$1:$B$338,2,FALSE),VLOOKUP(J46,'class and classification'!$A$340:$B$378,2,FALSE)))</f>
        <v>Predominantly Urban</v>
      </c>
      <c r="L46" t="str">
        <f>IF(P46="#","",IFERROR(VLOOKUP(J46,'class and classification'!$A$1:$C$338,3,FALSE),VLOOKUP(J46,'class and classification'!$A$340:$C$378,3,FALSE)))</f>
        <v>SC</v>
      </c>
      <c r="M46">
        <v>171962</v>
      </c>
      <c r="N46">
        <v>56423</v>
      </c>
      <c r="O46">
        <v>25258</v>
      </c>
      <c r="P46">
        <v>9.9580907022862846</v>
      </c>
      <c r="S46" t="s">
        <v>93</v>
      </c>
      <c r="T46" t="str">
        <f>IF(Y46="#","",IFERROR(VLOOKUP(S46,'class and classification'!$A$1:$B$338,2,FALSE),VLOOKUP(S46,'class and classification'!$A$340:$B$378,2,FALSE)))</f>
        <v>Predominantly Urban</v>
      </c>
      <c r="U46" t="str">
        <f>IF(Y46="#","",IFERROR(VLOOKUP(S46,'class and classification'!$A$1:$C$338,3,FALSE),VLOOKUP(S46,'class and classification'!$A$340:$C$378,3,FALSE)))</f>
        <v>SC</v>
      </c>
      <c r="V46">
        <v>151441</v>
      </c>
      <c r="W46">
        <v>66554</v>
      </c>
      <c r="X46">
        <v>18549</v>
      </c>
      <c r="Y46">
        <v>7.8416700487012996</v>
      </c>
      <c r="AA46" t="s">
        <v>531</v>
      </c>
      <c r="AB46" t="s">
        <v>93</v>
      </c>
      <c r="AC46" t="str">
        <f>IF(AH46="#","",IFERROR(VLOOKUP(AB46,'class and classification'!$A$1:$B$338,2,FALSE),VLOOKUP(AB46,'class and classification'!$A$340:$B$378,2,FALSE)))</f>
        <v>Predominantly Urban</v>
      </c>
      <c r="AD46" t="str">
        <f>IF(AH46="#","",IFERROR(VLOOKUP(AB46,'class and classification'!$A$1:$C$338,3,FALSE),VLOOKUP(AB46,'class and classification'!$A$340:$C$378,3,FALSE)))</f>
        <v>SC</v>
      </c>
      <c r="AE46">
        <v>156333</v>
      </c>
      <c r="AF46">
        <v>59807</v>
      </c>
      <c r="AG46">
        <v>21427</v>
      </c>
      <c r="AH46">
        <v>9.0193503306435669</v>
      </c>
      <c r="AJ46" t="s">
        <v>531</v>
      </c>
      <c r="AK46" t="s">
        <v>93</v>
      </c>
      <c r="AL46" t="str">
        <f>IF(AQ46="#","",IFERROR(VLOOKUP(AK46,'class and classification'!$A$1:$B$338,2,FALSE),VLOOKUP(AK46,'class and classification'!$A$340:$B$378,2,FALSE)))</f>
        <v>Predominantly Urban</v>
      </c>
      <c r="AM46" t="str">
        <f>IF(AQ46="#","",IFERROR(VLOOKUP(AK46,'class and classification'!$A$1:$C$338,3,FALSE),VLOOKUP(AK46,'class and classification'!$A$340:$C$378,3,FALSE)))</f>
        <v>SC</v>
      </c>
      <c r="AN46">
        <v>134838</v>
      </c>
      <c r="AO46">
        <v>63226</v>
      </c>
      <c r="AP46">
        <v>25781</v>
      </c>
      <c r="AQ46">
        <v>11.517344591123321</v>
      </c>
      <c r="AS46" t="s">
        <v>531</v>
      </c>
      <c r="AT46" t="s">
        <v>93</v>
      </c>
      <c r="AU46" t="str">
        <f>IF(AZ46="#","",IFERROR(VLOOKUP(AT46,'class and classification'!$A$1:$B$338,2,FALSE),VLOOKUP(AT46,'class and classification'!$A$340:$B$378,2,FALSE)))</f>
        <v>Predominantly Urban</v>
      </c>
      <c r="AV46" t="str">
        <f>IF(AZ46="#","",IFERROR(VLOOKUP(AT46,'class and classification'!$A$1:$C$338,3,FALSE),VLOOKUP(AT46,'class and classification'!$A$340:$C$378,3,FALSE)))</f>
        <v>SC</v>
      </c>
      <c r="AW46">
        <v>133788</v>
      </c>
      <c r="AX46">
        <v>66888</v>
      </c>
      <c r="AY46">
        <v>24434</v>
      </c>
      <c r="AZ46">
        <v>10.854249033805695</v>
      </c>
      <c r="BB46" t="s">
        <v>531</v>
      </c>
      <c r="BC46" t="s">
        <v>93</v>
      </c>
      <c r="BD46" t="str">
        <f>IF(BI46="#","",IFERROR(VLOOKUP(BC46,'class and classification'!$A$1:$B$338,2,FALSE),VLOOKUP(BC46,'class and classification'!$A$340:$B$378,2,FALSE)))</f>
        <v>Predominantly Urban</v>
      </c>
      <c r="BE46" t="str">
        <f>IF(BI46="#","",IFERROR(VLOOKUP(BC46,'class and classification'!$A$1:$C$338,3,FALSE),VLOOKUP(BC46,'class and classification'!$A$340:$C$378,3,FALSE)))</f>
        <v>SC</v>
      </c>
      <c r="BF46">
        <v>112972</v>
      </c>
      <c r="BG46">
        <v>64077</v>
      </c>
      <c r="BH46">
        <v>31843</v>
      </c>
      <c r="BI46">
        <v>15.243762326944065</v>
      </c>
      <c r="BK46" t="s">
        <v>531</v>
      </c>
      <c r="BL46" t="s">
        <v>93</v>
      </c>
      <c r="BM46" t="str">
        <f>IF(BR46="#","",IFERROR(VLOOKUP(BL46,'class and classification'!$A$1:$B$338,2,FALSE),VLOOKUP(BL46,'class and classification'!$A$340:$B$378,2,FALSE)))</f>
        <v>Predominantly Urban</v>
      </c>
      <c r="BN46" t="str">
        <f>IF(BR46="#","",IFERROR(VLOOKUP(BL46,'class and classification'!$A$1:$C$338,3,FALSE),VLOOKUP(BL46,'class and classification'!$A$340:$C$378,3,FALSE)))</f>
        <v>SC</v>
      </c>
      <c r="BO46">
        <v>125856</v>
      </c>
      <c r="BP46">
        <v>58278</v>
      </c>
      <c r="BQ46">
        <v>39391</v>
      </c>
      <c r="BR46">
        <v>17.622637288893863</v>
      </c>
      <c r="BT46" t="s">
        <v>531</v>
      </c>
      <c r="BU46" t="s">
        <v>93</v>
      </c>
      <c r="BV46" t="str">
        <f>IF(CA46="#","",IFERROR(VLOOKUP(BU46,'class and classification'!$A$1:$B$338,2,FALSE),VLOOKUP(BU46,'class and classification'!$A$340:$B$378,2,FALSE)))</f>
        <v>Predominantly Urban</v>
      </c>
      <c r="BW46" t="str">
        <f>IF(CA46="#","",IFERROR(VLOOKUP(BU46,'class and classification'!$A$1:$C$338,3,FALSE),VLOOKUP(BU46,'class and classification'!$A$340:$C$378,3,FALSE)))</f>
        <v>SC</v>
      </c>
      <c r="BX46">
        <v>122351</v>
      </c>
      <c r="BY46">
        <v>57673</v>
      </c>
      <c r="BZ46">
        <v>27070</v>
      </c>
      <c r="CA46">
        <v>13.071358899823268</v>
      </c>
      <c r="CC46" t="s">
        <v>531</v>
      </c>
      <c r="CD46" t="s">
        <v>93</v>
      </c>
      <c r="CE46" t="str">
        <f>IF(CJ46="*","",IFERROR(VLOOKUP(CD46,'class and classification'!$A$1:$B$338,2,FALSE),VLOOKUP(CD46,'class and classification'!$A$340:$B$378,2,FALSE)))</f>
        <v>Predominantly Urban</v>
      </c>
      <c r="CF46" t="str">
        <f>IF(CJ46="*","",IFERROR(VLOOKUP(CD46,'class and classification'!$A$1:$C$338,3,FALSE),VLOOKUP(CD46,'class and classification'!$A$340:$C$378,3,FALSE)))</f>
        <v>SC</v>
      </c>
      <c r="CG46">
        <v>128585</v>
      </c>
      <c r="CH46">
        <v>57867</v>
      </c>
      <c r="CI46">
        <v>23471</v>
      </c>
      <c r="CJ46">
        <v>11.180766280969689</v>
      </c>
      <c r="CL46" t="s">
        <v>531</v>
      </c>
      <c r="CM46" t="s">
        <v>93</v>
      </c>
      <c r="CN46" t="str">
        <f>IF(CS46="*","",IFERROR(VLOOKUP(CM46,'class and classification'!$A$1:$B$338,2,FALSE),VLOOKUP(CM46,'class and classification'!$A$340:$B$378,2,FALSE)))</f>
        <v>Predominantly Urban</v>
      </c>
      <c r="CO46" t="str">
        <f>IF(CS46="*","",IFERROR(VLOOKUP(CM46,'class and classification'!$A$1:$C$338,3,FALSE),VLOOKUP(CM46,'class and classification'!$A$340:$C$378,3,FALSE)))</f>
        <v>SC</v>
      </c>
      <c r="CP46">
        <v>132988.02999999997</v>
      </c>
      <c r="CQ46">
        <v>60918.310000000005</v>
      </c>
      <c r="CR46">
        <v>28850.280000000006</v>
      </c>
      <c r="CS46">
        <v>12.951480409426219</v>
      </c>
      <c r="CU46" t="s">
        <v>531</v>
      </c>
      <c r="CV46" t="s">
        <v>93</v>
      </c>
      <c r="CW46" t="str">
        <f>IF(DB46="*","",IFERROR(VLOOKUP(CV46,'class and classification'!$A$1:$B$338,2,FALSE),VLOOKUP(CV46,'class and classification'!$A$340:$B$378,2,FALSE)))</f>
        <v>Predominantly Urban</v>
      </c>
      <c r="CX46" t="str">
        <f>IF(DB46="*","",IFERROR(VLOOKUP(CV46,'class and classification'!$A$1:$C$338,3,FALSE),VLOOKUP(CV46,'class and classification'!$A$340:$C$378,3,FALSE)))</f>
        <v>SC</v>
      </c>
      <c r="CY46">
        <v>122109.73</v>
      </c>
      <c r="CZ46">
        <v>75946.37000000001</v>
      </c>
      <c r="DA46">
        <v>30002.879999999997</v>
      </c>
      <c r="DB46">
        <v>13.155754708716138</v>
      </c>
      <c r="DD46" t="s">
        <v>531</v>
      </c>
      <c r="DE46" t="s">
        <v>93</v>
      </c>
      <c r="DF46" t="str">
        <f>IF(DK46="*","",IFERROR(VLOOKUP(DE46,'class and classification'!$A$1:$B$338,2,FALSE),VLOOKUP(DE46,'class and classification'!$A$340:$B$378,2,FALSE)))</f>
        <v>Predominantly Urban</v>
      </c>
      <c r="DG46" t="str">
        <f>IF(DK46="*","",IFERROR(VLOOKUP(DE46,'class and classification'!$A$1:$C$338,3,FALSE),VLOOKUP(DE46,'class and classification'!$A$340:$C$378,3,FALSE)))</f>
        <v>SC</v>
      </c>
      <c r="DH46">
        <v>112053.5</v>
      </c>
      <c r="DI46">
        <v>72591.61</v>
      </c>
      <c r="DJ46">
        <v>28535.88</v>
      </c>
      <c r="DK46">
        <v>13.385752641452694</v>
      </c>
      <c r="DM46" t="s">
        <v>531</v>
      </c>
      <c r="DN46" t="s">
        <v>93</v>
      </c>
      <c r="DO46" t="str">
        <f>IF(DT46="*","",IFERROR(VLOOKUP(DN46,'class and classification'!$A$1:$B$338,2,FALSE),VLOOKUP(DN46,'class and classification'!$A$340:$B$378,2,FALSE)))</f>
        <v>Predominantly Urban</v>
      </c>
      <c r="DP46" t="str">
        <f>IF(DT46="*","",IFERROR(VLOOKUP(DN46,'class and classification'!$A$1:$C$338,3,FALSE),VLOOKUP(DN46,'class and classification'!$A$340:$C$378,3,FALSE)))</f>
        <v>SC</v>
      </c>
      <c r="DQ46">
        <v>115933.91000000002</v>
      </c>
      <c r="DR46">
        <v>62914.8</v>
      </c>
      <c r="DS46">
        <v>30454.36</v>
      </c>
      <c r="DT46">
        <v>14.550364693647349</v>
      </c>
      <c r="DV46" t="s">
        <v>531</v>
      </c>
      <c r="DW46" t="s">
        <v>93</v>
      </c>
      <c r="DX46" t="str">
        <f>IF(EC46="*","",IFERROR(VLOOKUP(DW46,'class and classification'!$A$1:$B$338,2,FALSE),VLOOKUP(DW46,'class and classification'!$A$340:$B$378,2,FALSE)))</f>
        <v>Predominantly Urban</v>
      </c>
      <c r="DY46" t="str">
        <f>IF(EC46="*","",IFERROR(VLOOKUP(DW46,'class and classification'!$A$1:$C$338,3,FALSE),VLOOKUP(DW46,'class and classification'!$A$340:$C$378,3,FALSE)))</f>
        <v>SC</v>
      </c>
      <c r="DZ46">
        <v>125073.11000000002</v>
      </c>
      <c r="EA46">
        <v>61028.700000000004</v>
      </c>
      <c r="EB46">
        <v>30397.019999999997</v>
      </c>
      <c r="EC46">
        <v>14.040269871204384</v>
      </c>
    </row>
    <row r="47" spans="1:133" x14ac:dyDescent="0.3">
      <c r="A47" t="s">
        <v>531</v>
      </c>
      <c r="B47" t="s">
        <v>93</v>
      </c>
      <c r="C47" t="str">
        <f>IF(H47="n/a","",IFERROR(VLOOKUP(B47,'class and classification'!$A$1:$B$338,2,FALSE),VLOOKUP(B47,'class and classification'!$A$340:$B$378,2,FALSE)))</f>
        <v>Predominantly Urban</v>
      </c>
      <c r="D47" t="str">
        <f>IF(H47="n/a","",IFERROR(VLOOKUP(B47,'class and classification'!$A$1:$C$338,3,FALSE),VLOOKUP(B47,'class and classification'!$A$340:$C$378,3,FALSE)))</f>
        <v>SC</v>
      </c>
      <c r="E47">
        <v>151267</v>
      </c>
      <c r="F47">
        <v>54000</v>
      </c>
      <c r="G47">
        <v>21960</v>
      </c>
      <c r="H47">
        <v>9.6643444661065807</v>
      </c>
      <c r="I47" t="s">
        <v>532</v>
      </c>
      <c r="J47" t="s">
        <v>276</v>
      </c>
      <c r="K47" t="str">
        <f>IF(P47="#","",IFERROR(VLOOKUP(J47,'class and classification'!$A$1:$B$338,2,FALSE),VLOOKUP(J47,'class and classification'!$A$340:$B$378,2,FALSE)))</f>
        <v>Predominantly Urban</v>
      </c>
      <c r="L47" t="str">
        <f>IF(P47="#","",IFERROR(VLOOKUP(J47,'class and classification'!$A$1:$C$338,3,FALSE),VLOOKUP(J47,'class and classification'!$A$340:$C$378,3,FALSE)))</f>
        <v>SD</v>
      </c>
      <c r="M47">
        <v>10648</v>
      </c>
      <c r="N47">
        <v>4565</v>
      </c>
      <c r="O47">
        <v>4417</v>
      </c>
      <c r="P47">
        <v>22.501273560876207</v>
      </c>
      <c r="S47" t="s">
        <v>276</v>
      </c>
      <c r="T47" t="str">
        <f>IF(Y47="#","",IFERROR(VLOOKUP(S47,'class and classification'!$A$1:$B$338,2,FALSE),VLOOKUP(S47,'class and classification'!$A$340:$B$378,2,FALSE)))</f>
        <v>Predominantly Urban</v>
      </c>
      <c r="U47" t="str">
        <f>IF(Y47="#","",IFERROR(VLOOKUP(S47,'class and classification'!$A$1:$C$338,3,FALSE),VLOOKUP(S47,'class and classification'!$A$340:$C$378,3,FALSE)))</f>
        <v>SD</v>
      </c>
      <c r="V47">
        <v>7963</v>
      </c>
      <c r="W47">
        <v>5505</v>
      </c>
      <c r="X47">
        <v>2142</v>
      </c>
      <c r="Y47">
        <v>13.721973094170403</v>
      </c>
      <c r="AA47" t="s">
        <v>532</v>
      </c>
      <c r="AB47" t="s">
        <v>276</v>
      </c>
      <c r="AC47" t="str">
        <f>IF(AH47="#","",IFERROR(VLOOKUP(AB47,'class and classification'!$A$1:$B$338,2,FALSE),VLOOKUP(AB47,'class and classification'!$A$340:$B$378,2,FALSE)))</f>
        <v>Predominantly Urban</v>
      </c>
      <c r="AD47" t="str">
        <f>IF(AH47="#","",IFERROR(VLOOKUP(AB47,'class and classification'!$A$1:$C$338,3,FALSE),VLOOKUP(AB47,'class and classification'!$A$340:$C$378,3,FALSE)))</f>
        <v>SD</v>
      </c>
      <c r="AE47">
        <v>13142</v>
      </c>
      <c r="AF47">
        <v>3056</v>
      </c>
      <c r="AG47">
        <v>4235</v>
      </c>
      <c r="AH47">
        <v>20.726276121959575</v>
      </c>
      <c r="AJ47" t="s">
        <v>532</v>
      </c>
      <c r="AK47" t="s">
        <v>276</v>
      </c>
      <c r="AL47" t="str">
        <f>IF(AQ47="#","",IFERROR(VLOOKUP(AK47,'class and classification'!$A$1:$B$338,2,FALSE),VLOOKUP(AK47,'class and classification'!$A$340:$B$378,2,FALSE)))</f>
        <v>Predominantly Urban</v>
      </c>
      <c r="AM47" t="str">
        <f>IF(AQ47="#","",IFERROR(VLOOKUP(AK47,'class and classification'!$A$1:$C$338,3,FALSE),VLOOKUP(AK47,'class and classification'!$A$340:$C$378,3,FALSE)))</f>
        <v>SD</v>
      </c>
      <c r="AN47">
        <v>6585</v>
      </c>
      <c r="AO47">
        <v>6395</v>
      </c>
      <c r="AP47">
        <v>3682</v>
      </c>
      <c r="AQ47">
        <v>22.0981874924979</v>
      </c>
      <c r="AS47" t="s">
        <v>532</v>
      </c>
      <c r="AT47" t="s">
        <v>276</v>
      </c>
      <c r="AU47" t="str">
        <f>IF(AZ47="#","",IFERROR(VLOOKUP(AT47,'class and classification'!$A$1:$B$338,2,FALSE),VLOOKUP(AT47,'class and classification'!$A$340:$B$378,2,FALSE)))</f>
        <v>Predominantly Urban</v>
      </c>
      <c r="AV47" t="str">
        <f>IF(AZ47="#","",IFERROR(VLOOKUP(AT47,'class and classification'!$A$1:$C$338,3,FALSE),VLOOKUP(AT47,'class and classification'!$A$340:$C$378,3,FALSE)))</f>
        <v>SD</v>
      </c>
      <c r="AW47">
        <v>7712</v>
      </c>
      <c r="AX47">
        <v>5909</v>
      </c>
      <c r="AY47">
        <v>2850</v>
      </c>
      <c r="AZ47">
        <v>17.303138850100176</v>
      </c>
      <c r="BB47" t="s">
        <v>532</v>
      </c>
      <c r="BC47" t="s">
        <v>276</v>
      </c>
      <c r="BD47" t="str">
        <f>IF(BI47="#","",IFERROR(VLOOKUP(BC47,'class and classification'!$A$1:$B$338,2,FALSE),VLOOKUP(BC47,'class and classification'!$A$340:$B$378,2,FALSE)))</f>
        <v>Predominantly Urban</v>
      </c>
      <c r="BE47" t="str">
        <f>IF(BI47="#","",IFERROR(VLOOKUP(BC47,'class and classification'!$A$1:$C$338,3,FALSE),VLOOKUP(BC47,'class and classification'!$A$340:$C$378,3,FALSE)))</f>
        <v>SD</v>
      </c>
      <c r="BF47">
        <v>6056</v>
      </c>
      <c r="BG47">
        <v>4731</v>
      </c>
      <c r="BH47">
        <v>3891</v>
      </c>
      <c r="BI47">
        <v>26.509061179997275</v>
      </c>
      <c r="BK47" t="s">
        <v>532</v>
      </c>
      <c r="BL47" t="s">
        <v>276</v>
      </c>
      <c r="BM47" t="str">
        <f>IF(BR47="#","",IFERROR(VLOOKUP(BL47,'class and classification'!$A$1:$B$338,2,FALSE),VLOOKUP(BL47,'class and classification'!$A$340:$B$378,2,FALSE)))</f>
        <v>Predominantly Urban</v>
      </c>
      <c r="BN47" t="str">
        <f>IF(BR47="#","",IFERROR(VLOOKUP(BL47,'class and classification'!$A$1:$C$338,3,FALSE),VLOOKUP(BL47,'class and classification'!$A$340:$C$378,3,FALSE)))</f>
        <v>SD</v>
      </c>
      <c r="BO47">
        <v>6231</v>
      </c>
      <c r="BP47">
        <v>2622</v>
      </c>
      <c r="BQ47">
        <v>7254</v>
      </c>
      <c r="BR47">
        <v>45.036319612590795</v>
      </c>
      <c r="BT47" t="s">
        <v>532</v>
      </c>
      <c r="BU47" t="s">
        <v>276</v>
      </c>
      <c r="BV47" t="str">
        <f>IF(CA47="#","",IFERROR(VLOOKUP(BU47,'class and classification'!$A$1:$B$338,2,FALSE),VLOOKUP(BU47,'class and classification'!$A$340:$B$378,2,FALSE)))</f>
        <v>Predominantly Urban</v>
      </c>
      <c r="BW47" t="str">
        <f>IF(CA47="#","",IFERROR(VLOOKUP(BU47,'class and classification'!$A$1:$C$338,3,FALSE),VLOOKUP(BU47,'class and classification'!$A$340:$C$378,3,FALSE)))</f>
        <v>SD</v>
      </c>
      <c r="BX47">
        <v>8332</v>
      </c>
      <c r="BY47">
        <v>5016</v>
      </c>
      <c r="BZ47">
        <v>1836</v>
      </c>
      <c r="CA47">
        <v>12.091675447839831</v>
      </c>
      <c r="CC47" t="s">
        <v>532</v>
      </c>
      <c r="CD47" t="s">
        <v>276</v>
      </c>
      <c r="CE47" t="str">
        <f>IF(CJ47="*","",IFERROR(VLOOKUP(CD47,'class and classification'!$A$1:$B$338,2,FALSE),VLOOKUP(CD47,'class and classification'!$A$340:$B$378,2,FALSE)))</f>
        <v>Predominantly Urban</v>
      </c>
      <c r="CF47" t="str">
        <f>IF(CJ47="*","",IFERROR(VLOOKUP(CD47,'class and classification'!$A$1:$C$338,3,FALSE),VLOOKUP(CD47,'class and classification'!$A$340:$C$378,3,FALSE)))</f>
        <v>SD</v>
      </c>
      <c r="CG47">
        <v>9093</v>
      </c>
      <c r="CH47">
        <v>5129</v>
      </c>
      <c r="CI47">
        <v>4120</v>
      </c>
      <c r="CJ47">
        <v>22.462108821284485</v>
      </c>
      <c r="CL47" t="s">
        <v>532</v>
      </c>
      <c r="CM47" t="s">
        <v>276</v>
      </c>
      <c r="CN47" t="str">
        <f>IF(CS47="*","",IFERROR(VLOOKUP(CM47,'class and classification'!$A$1:$B$338,2,FALSE),VLOOKUP(CM47,'class and classification'!$A$340:$B$378,2,FALSE)))</f>
        <v>Predominantly Urban</v>
      </c>
      <c r="CO47" t="str">
        <f>IF(CS47="*","",IFERROR(VLOOKUP(CM47,'class and classification'!$A$1:$C$338,3,FALSE),VLOOKUP(CM47,'class and classification'!$A$340:$C$378,3,FALSE)))</f>
        <v>SD</v>
      </c>
      <c r="CP47">
        <v>9890.19</v>
      </c>
      <c r="CQ47">
        <v>5059.6499999999996</v>
      </c>
      <c r="CR47">
        <v>3795.06</v>
      </c>
      <c r="CS47">
        <v>20.245826864907254</v>
      </c>
      <c r="CU47" t="s">
        <v>532</v>
      </c>
      <c r="CV47" t="s">
        <v>276</v>
      </c>
      <c r="CW47" t="str">
        <f>IF(DB47="*","",IFERROR(VLOOKUP(CV47,'class and classification'!$A$1:$B$338,2,FALSE),VLOOKUP(CV47,'class and classification'!$A$340:$B$378,2,FALSE)))</f>
        <v>Predominantly Urban</v>
      </c>
      <c r="CX47" t="str">
        <f>IF(DB47="*","",IFERROR(VLOOKUP(CV47,'class and classification'!$A$1:$C$338,3,FALSE),VLOOKUP(CV47,'class and classification'!$A$340:$C$378,3,FALSE)))</f>
        <v>SD</v>
      </c>
      <c r="CY47">
        <v>12144.16</v>
      </c>
      <c r="CZ47">
        <v>8353.7099999999991</v>
      </c>
      <c r="DA47">
        <v>4553.42</v>
      </c>
      <c r="DB47">
        <v>18.176389319671763</v>
      </c>
      <c r="DD47" t="s">
        <v>532</v>
      </c>
      <c r="DE47" t="s">
        <v>276</v>
      </c>
      <c r="DF47" t="str">
        <f>IF(DK47="*","",IFERROR(VLOOKUP(DE47,'class and classification'!$A$1:$B$338,2,FALSE),VLOOKUP(DE47,'class and classification'!$A$340:$B$378,2,FALSE)))</f>
        <v>Predominantly Urban</v>
      </c>
      <c r="DG47" t="str">
        <f>IF(DK47="*","",IFERROR(VLOOKUP(DE47,'class and classification'!$A$1:$C$338,3,FALSE),VLOOKUP(DE47,'class and classification'!$A$340:$C$378,3,FALSE)))</f>
        <v>SD</v>
      </c>
      <c r="DH47">
        <v>9717.81</v>
      </c>
      <c r="DI47">
        <v>6736.59</v>
      </c>
      <c r="DJ47">
        <v>3928.11</v>
      </c>
      <c r="DK47">
        <v>19.271964051532414</v>
      </c>
      <c r="DM47" t="s">
        <v>532</v>
      </c>
      <c r="DN47" t="s">
        <v>276</v>
      </c>
      <c r="DO47" t="str">
        <f>IF(DT47="*","",IFERROR(VLOOKUP(DN47,'class and classification'!$A$1:$B$338,2,FALSE),VLOOKUP(DN47,'class and classification'!$A$340:$B$378,2,FALSE)))</f>
        <v>Predominantly Urban</v>
      </c>
      <c r="DP47" t="str">
        <f>IF(DT47="*","",IFERROR(VLOOKUP(DN47,'class and classification'!$A$1:$C$338,3,FALSE),VLOOKUP(DN47,'class and classification'!$A$340:$C$378,3,FALSE)))</f>
        <v>SD</v>
      </c>
      <c r="DQ47">
        <v>5496.28</v>
      </c>
      <c r="DR47">
        <v>7813.36</v>
      </c>
      <c r="DS47">
        <v>2609.2399999999998</v>
      </c>
      <c r="DT47">
        <v>16.390851617701745</v>
      </c>
      <c r="DV47" t="s">
        <v>532</v>
      </c>
      <c r="DW47" t="s">
        <v>276</v>
      </c>
      <c r="DX47" t="str">
        <f>IF(EC47="*","",IFERROR(VLOOKUP(DW47,'class and classification'!$A$1:$B$338,2,FALSE),VLOOKUP(DW47,'class and classification'!$A$340:$B$378,2,FALSE)))</f>
        <v>Predominantly Urban</v>
      </c>
      <c r="DY47" t="str">
        <f>IF(EC47="*","",IFERROR(VLOOKUP(DW47,'class and classification'!$A$1:$C$338,3,FALSE),VLOOKUP(DW47,'class and classification'!$A$340:$C$378,3,FALSE)))</f>
        <v>SD</v>
      </c>
      <c r="DZ47">
        <v>8643.9599999999991</v>
      </c>
      <c r="EA47">
        <v>3836.56</v>
      </c>
      <c r="EB47">
        <v>5974.19</v>
      </c>
      <c r="EC47">
        <v>32.372169489523273</v>
      </c>
    </row>
    <row r="48" spans="1:133" x14ac:dyDescent="0.3">
      <c r="A48" t="s">
        <v>532</v>
      </c>
      <c r="B48" t="s">
        <v>276</v>
      </c>
      <c r="C48" t="str">
        <f>IF(H48="n/a","",IFERROR(VLOOKUP(B48,'class and classification'!$A$1:$B$338,2,FALSE),VLOOKUP(B48,'class and classification'!$A$340:$B$378,2,FALSE)))</f>
        <v>Predominantly Urban</v>
      </c>
      <c r="D48" t="str">
        <f>IF(H48="n/a","",IFERROR(VLOOKUP(B48,'class and classification'!$A$1:$C$338,3,FALSE),VLOOKUP(B48,'class and classification'!$A$340:$C$378,3,FALSE)))</f>
        <v>SD</v>
      </c>
      <c r="E48">
        <v>13560</v>
      </c>
      <c r="F48">
        <v>3161</v>
      </c>
      <c r="G48">
        <v>6415</v>
      </c>
      <c r="H48">
        <v>27.727351313969571</v>
      </c>
      <c r="I48" t="s">
        <v>533</v>
      </c>
      <c r="J48" t="s">
        <v>277</v>
      </c>
      <c r="K48" t="str">
        <f>IF(P48="#","",IFERROR(VLOOKUP(J48,'class and classification'!$A$1:$B$338,2,FALSE),VLOOKUP(J48,'class and classification'!$A$340:$B$378,2,FALSE)))</f>
        <v/>
      </c>
      <c r="L48" t="str">
        <f>IF(P48="#","",IFERROR(VLOOKUP(J48,'class and classification'!$A$1:$C$338,3,FALSE),VLOOKUP(J48,'class and classification'!$A$340:$C$378,3,FALSE)))</f>
        <v/>
      </c>
      <c r="M48">
        <v>19421</v>
      </c>
      <c r="N48">
        <v>7338</v>
      </c>
      <c r="O48" t="s">
        <v>39</v>
      </c>
      <c r="P48" t="s">
        <v>39</v>
      </c>
      <c r="S48" t="s">
        <v>277</v>
      </c>
      <c r="T48" t="str">
        <f>IF(Y48="#","",IFERROR(VLOOKUP(S48,'class and classification'!$A$1:$B$338,2,FALSE),VLOOKUP(S48,'class and classification'!$A$340:$B$378,2,FALSE)))</f>
        <v/>
      </c>
      <c r="U48" t="str">
        <f>IF(Y48="#","",IFERROR(VLOOKUP(S48,'class and classification'!$A$1:$C$338,3,FALSE),VLOOKUP(S48,'class and classification'!$A$340:$C$378,3,FALSE)))</f>
        <v/>
      </c>
      <c r="V48">
        <v>24251</v>
      </c>
      <c r="W48">
        <v>2592</v>
      </c>
      <c r="X48" t="s">
        <v>39</v>
      </c>
      <c r="Y48" t="s">
        <v>39</v>
      </c>
      <c r="AA48" t="s">
        <v>533</v>
      </c>
      <c r="AB48" t="s">
        <v>277</v>
      </c>
      <c r="AC48" t="str">
        <f>IF(AH48="#","",IFERROR(VLOOKUP(AB48,'class and classification'!$A$1:$B$338,2,FALSE),VLOOKUP(AB48,'class and classification'!$A$340:$B$378,2,FALSE)))</f>
        <v>Urban with Significant Rural</v>
      </c>
      <c r="AD48" t="str">
        <f>IF(AH48="#","",IFERROR(VLOOKUP(AB48,'class and classification'!$A$1:$C$338,3,FALSE),VLOOKUP(AB48,'class and classification'!$A$340:$C$378,3,FALSE)))</f>
        <v>SD</v>
      </c>
      <c r="AE48">
        <v>24104</v>
      </c>
      <c r="AF48">
        <v>1460</v>
      </c>
      <c r="AG48">
        <v>992</v>
      </c>
      <c r="AH48">
        <v>3.7355023346889595</v>
      </c>
      <c r="AJ48" t="s">
        <v>533</v>
      </c>
      <c r="AK48" t="s">
        <v>277</v>
      </c>
      <c r="AL48" t="str">
        <f>IF(AQ48="#","",IFERROR(VLOOKUP(AK48,'class and classification'!$A$1:$B$338,2,FALSE),VLOOKUP(AK48,'class and classification'!$A$340:$B$378,2,FALSE)))</f>
        <v>Urban with Significant Rural</v>
      </c>
      <c r="AM48" t="str">
        <f>IF(AQ48="#","",IFERROR(VLOOKUP(AK48,'class and classification'!$A$1:$C$338,3,FALSE),VLOOKUP(AK48,'class and classification'!$A$340:$C$378,3,FALSE)))</f>
        <v>SD</v>
      </c>
      <c r="AN48">
        <v>16550</v>
      </c>
      <c r="AO48">
        <v>2554</v>
      </c>
      <c r="AP48">
        <v>2268</v>
      </c>
      <c r="AQ48">
        <v>10.612015721504772</v>
      </c>
      <c r="AS48" t="s">
        <v>533</v>
      </c>
      <c r="AT48" t="s">
        <v>277</v>
      </c>
      <c r="AU48" t="str">
        <f>IF(AZ48="#","",IFERROR(VLOOKUP(AT48,'class and classification'!$A$1:$B$338,2,FALSE),VLOOKUP(AT48,'class and classification'!$A$340:$B$378,2,FALSE)))</f>
        <v/>
      </c>
      <c r="AV48" t="str">
        <f>IF(AZ48="#","",IFERROR(VLOOKUP(AT48,'class and classification'!$A$1:$C$338,3,FALSE),VLOOKUP(AT48,'class and classification'!$A$340:$C$378,3,FALSE)))</f>
        <v/>
      </c>
      <c r="AW48">
        <v>12805</v>
      </c>
      <c r="AX48">
        <v>3898</v>
      </c>
      <c r="AY48" t="s">
        <v>39</v>
      </c>
      <c r="AZ48" t="s">
        <v>39</v>
      </c>
      <c r="BB48" t="s">
        <v>533</v>
      </c>
      <c r="BC48" t="s">
        <v>277</v>
      </c>
      <c r="BD48" t="str">
        <f>IF(BI48="#","",IFERROR(VLOOKUP(BC48,'class and classification'!$A$1:$B$338,2,FALSE),VLOOKUP(BC48,'class and classification'!$A$340:$B$378,2,FALSE)))</f>
        <v>Urban with Significant Rural</v>
      </c>
      <c r="BE48" t="str">
        <f>IF(BI48="#","",IFERROR(VLOOKUP(BC48,'class and classification'!$A$1:$C$338,3,FALSE),VLOOKUP(BC48,'class and classification'!$A$340:$C$378,3,FALSE)))</f>
        <v>SD</v>
      </c>
      <c r="BF48">
        <v>12157</v>
      </c>
      <c r="BG48">
        <v>4151</v>
      </c>
      <c r="BH48">
        <v>1305</v>
      </c>
      <c r="BI48">
        <v>7.4092999489013796</v>
      </c>
      <c r="BK48" t="s">
        <v>533</v>
      </c>
      <c r="BL48" t="s">
        <v>277</v>
      </c>
      <c r="BM48" t="str">
        <f>IF(BR48="#","",IFERROR(VLOOKUP(BL48,'class and classification'!$A$1:$B$338,2,FALSE),VLOOKUP(BL48,'class and classification'!$A$340:$B$378,2,FALSE)))</f>
        <v>Urban with Significant Rural</v>
      </c>
      <c r="BN48" t="str">
        <f>IF(BR48="#","",IFERROR(VLOOKUP(BL48,'class and classification'!$A$1:$C$338,3,FALSE),VLOOKUP(BL48,'class and classification'!$A$340:$C$378,3,FALSE)))</f>
        <v>SD</v>
      </c>
      <c r="BO48">
        <v>14901</v>
      </c>
      <c r="BP48">
        <v>3509</v>
      </c>
      <c r="BQ48">
        <v>2454</v>
      </c>
      <c r="BR48">
        <v>11.761886503067483</v>
      </c>
      <c r="BT48" t="s">
        <v>533</v>
      </c>
      <c r="BU48" t="s">
        <v>277</v>
      </c>
      <c r="BV48" t="str">
        <f>IF(CA48="#","",IFERROR(VLOOKUP(BU48,'class and classification'!$A$1:$B$338,2,FALSE),VLOOKUP(BU48,'class and classification'!$A$340:$B$378,2,FALSE)))</f>
        <v>Urban with Significant Rural</v>
      </c>
      <c r="BW48" t="str">
        <f>IF(CA48="#","",IFERROR(VLOOKUP(BU48,'class and classification'!$A$1:$C$338,3,FALSE),VLOOKUP(BU48,'class and classification'!$A$340:$C$378,3,FALSE)))</f>
        <v>SD</v>
      </c>
      <c r="BX48">
        <v>13655</v>
      </c>
      <c r="BY48">
        <v>4285</v>
      </c>
      <c r="BZ48">
        <v>1612</v>
      </c>
      <c r="CA48">
        <v>8.2446808510638299</v>
      </c>
      <c r="CC48" t="s">
        <v>533</v>
      </c>
      <c r="CD48" t="s">
        <v>277</v>
      </c>
      <c r="CE48" t="str">
        <f>IF(CJ48="*","",IFERROR(VLOOKUP(CD48,'class and classification'!$A$1:$B$338,2,FALSE),VLOOKUP(CD48,'class and classification'!$A$340:$B$378,2,FALSE)))</f>
        <v>Urban with Significant Rural</v>
      </c>
      <c r="CF48" t="str">
        <f>IF(CJ48="*","",IFERROR(VLOOKUP(CD48,'class and classification'!$A$1:$C$338,3,FALSE),VLOOKUP(CD48,'class and classification'!$A$340:$C$378,3,FALSE)))</f>
        <v>SD</v>
      </c>
      <c r="CG48">
        <v>12065</v>
      </c>
      <c r="CH48">
        <v>3541</v>
      </c>
      <c r="CI48">
        <v>2135</v>
      </c>
      <c r="CJ48">
        <v>12.034270897920072</v>
      </c>
      <c r="CL48" t="s">
        <v>533</v>
      </c>
      <c r="CM48" t="s">
        <v>277</v>
      </c>
      <c r="CN48" t="str">
        <f>IF(CS48="*","",IFERROR(VLOOKUP(CM48,'class and classification'!$A$1:$B$338,2,FALSE),VLOOKUP(CM48,'class and classification'!$A$340:$B$378,2,FALSE)))</f>
        <v>Urban with Significant Rural</v>
      </c>
      <c r="CO48" t="str">
        <f>IF(CS48="*","",IFERROR(VLOOKUP(CM48,'class and classification'!$A$1:$C$338,3,FALSE),VLOOKUP(CM48,'class and classification'!$A$340:$C$378,3,FALSE)))</f>
        <v>SD</v>
      </c>
      <c r="CP48">
        <v>14490.98</v>
      </c>
      <c r="CQ48">
        <v>6387.35</v>
      </c>
      <c r="CR48">
        <v>1193.76</v>
      </c>
      <c r="CS48">
        <v>5.4084592804759319</v>
      </c>
      <c r="CU48" t="s">
        <v>533</v>
      </c>
      <c r="CV48" t="s">
        <v>277</v>
      </c>
      <c r="CW48" t="str">
        <f>IF(DB48="*","",IFERROR(VLOOKUP(CV48,'class and classification'!$A$1:$B$338,2,FALSE),VLOOKUP(CV48,'class and classification'!$A$340:$B$378,2,FALSE)))</f>
        <v>Urban with Significant Rural</v>
      </c>
      <c r="CX48" t="str">
        <f>IF(DB48="*","",IFERROR(VLOOKUP(CV48,'class and classification'!$A$1:$C$338,3,FALSE),VLOOKUP(CV48,'class and classification'!$A$340:$C$378,3,FALSE)))</f>
        <v>SD</v>
      </c>
      <c r="CY48">
        <v>13683.25</v>
      </c>
      <c r="CZ48">
        <v>8214.1</v>
      </c>
      <c r="DA48">
        <v>1764.83</v>
      </c>
      <c r="DB48">
        <v>7.4584421215627641</v>
      </c>
      <c r="DD48" t="s">
        <v>533</v>
      </c>
      <c r="DE48" t="s">
        <v>277</v>
      </c>
      <c r="DF48" t="str">
        <f>IF(DK48="*","",IFERROR(VLOOKUP(DE48,'class and classification'!$A$1:$B$338,2,FALSE),VLOOKUP(DE48,'class and classification'!$A$340:$B$378,2,FALSE)))</f>
        <v>Urban with Significant Rural</v>
      </c>
      <c r="DG48" t="str">
        <f>IF(DK48="*","",IFERROR(VLOOKUP(DE48,'class and classification'!$A$1:$C$338,3,FALSE),VLOOKUP(DE48,'class and classification'!$A$340:$C$378,3,FALSE)))</f>
        <v>SD</v>
      </c>
      <c r="DH48">
        <v>11709.44</v>
      </c>
      <c r="DI48">
        <v>5599.24</v>
      </c>
      <c r="DJ48">
        <v>1627.58</v>
      </c>
      <c r="DK48">
        <v>8.5950446392265416</v>
      </c>
      <c r="DM48" t="s">
        <v>533</v>
      </c>
      <c r="DN48" t="s">
        <v>277</v>
      </c>
      <c r="DO48" t="str">
        <f>IF(DT48="*","",IFERROR(VLOOKUP(DN48,'class and classification'!$A$1:$B$338,2,FALSE),VLOOKUP(DN48,'class and classification'!$A$340:$B$378,2,FALSE)))</f>
        <v>Urban with Significant Rural</v>
      </c>
      <c r="DP48" t="str">
        <f>IF(DT48="*","",IFERROR(VLOOKUP(DN48,'class and classification'!$A$1:$C$338,3,FALSE),VLOOKUP(DN48,'class and classification'!$A$340:$C$378,3,FALSE)))</f>
        <v>SD</v>
      </c>
      <c r="DQ48">
        <v>12454.59</v>
      </c>
      <c r="DR48">
        <v>7257.44</v>
      </c>
      <c r="DS48">
        <v>2408.92</v>
      </c>
      <c r="DT48">
        <v>10.889767392449242</v>
      </c>
      <c r="DV48" t="s">
        <v>533</v>
      </c>
      <c r="DW48" t="s">
        <v>277</v>
      </c>
      <c r="DX48" t="str">
        <f>IF(EC48="*","",IFERROR(VLOOKUP(DW48,'class and classification'!$A$1:$B$338,2,FALSE),VLOOKUP(DW48,'class and classification'!$A$340:$B$378,2,FALSE)))</f>
        <v>Urban with Significant Rural</v>
      </c>
      <c r="DY48" t="str">
        <f>IF(EC48="*","",IFERROR(VLOOKUP(DW48,'class and classification'!$A$1:$C$338,3,FALSE),VLOOKUP(DW48,'class and classification'!$A$340:$C$378,3,FALSE)))</f>
        <v>SD</v>
      </c>
      <c r="DZ48">
        <v>15831.71</v>
      </c>
      <c r="EA48">
        <v>3896.41</v>
      </c>
      <c r="EB48">
        <v>1315.63</v>
      </c>
      <c r="EC48">
        <v>6.2518800118800124</v>
      </c>
    </row>
    <row r="49" spans="1:133" x14ac:dyDescent="0.3">
      <c r="A49" t="s">
        <v>533</v>
      </c>
      <c r="B49" t="s">
        <v>277</v>
      </c>
      <c r="C49" t="str">
        <f>IF(H49="n/a","",IFERROR(VLOOKUP(B49,'class and classification'!$A$1:$B$338,2,FALSE),VLOOKUP(B49,'class and classification'!$A$340:$B$378,2,FALSE)))</f>
        <v/>
      </c>
      <c r="D49" t="str">
        <f>IF(H49="n/a","",IFERROR(VLOOKUP(B49,'class and classification'!$A$1:$C$338,3,FALSE),VLOOKUP(B49,'class and classification'!$A$340:$C$378,3,FALSE)))</f>
        <v/>
      </c>
      <c r="E49">
        <v>8959</v>
      </c>
      <c r="F49">
        <v>7693</v>
      </c>
      <c r="G49" t="s">
        <v>513</v>
      </c>
      <c r="H49" t="s">
        <v>513</v>
      </c>
      <c r="I49" t="s">
        <v>534</v>
      </c>
      <c r="J49" t="s">
        <v>278</v>
      </c>
      <c r="K49" t="str">
        <f>IF(P49="#","",IFERROR(VLOOKUP(J49,'class and classification'!$A$1:$B$338,2,FALSE),VLOOKUP(J49,'class and classification'!$A$340:$B$378,2,FALSE)))</f>
        <v/>
      </c>
      <c r="L49" t="str">
        <f>IF(P49="#","",IFERROR(VLOOKUP(J49,'class and classification'!$A$1:$C$338,3,FALSE),VLOOKUP(J49,'class and classification'!$A$340:$C$378,3,FALSE)))</f>
        <v/>
      </c>
      <c r="M49">
        <v>10969</v>
      </c>
      <c r="N49" t="s">
        <v>39</v>
      </c>
      <c r="O49" t="s">
        <v>39</v>
      </c>
      <c r="P49" t="s">
        <v>39</v>
      </c>
      <c r="S49" t="s">
        <v>278</v>
      </c>
      <c r="T49" t="str">
        <f>IF(Y49="#","",IFERROR(VLOOKUP(S49,'class and classification'!$A$1:$B$338,2,FALSE),VLOOKUP(S49,'class and classification'!$A$340:$B$378,2,FALSE)))</f>
        <v/>
      </c>
      <c r="U49" t="str">
        <f>IF(Y49="#","",IFERROR(VLOOKUP(S49,'class and classification'!$A$1:$C$338,3,FALSE),VLOOKUP(S49,'class and classification'!$A$340:$C$378,3,FALSE)))</f>
        <v/>
      </c>
      <c r="V49">
        <v>12883</v>
      </c>
      <c r="W49" t="s">
        <v>39</v>
      </c>
      <c r="X49" t="s">
        <v>39</v>
      </c>
      <c r="Y49" t="s">
        <v>39</v>
      </c>
      <c r="AA49" t="s">
        <v>534</v>
      </c>
      <c r="AB49" t="s">
        <v>278</v>
      </c>
      <c r="AC49" t="str">
        <f>IF(AH49="#","",IFERROR(VLOOKUP(AB49,'class and classification'!$A$1:$B$338,2,FALSE),VLOOKUP(AB49,'class and classification'!$A$340:$B$378,2,FALSE)))</f>
        <v>Predominantly Urban</v>
      </c>
      <c r="AD49" t="str">
        <f>IF(AH49="#","",IFERROR(VLOOKUP(AB49,'class and classification'!$A$1:$C$338,3,FALSE),VLOOKUP(AB49,'class and classification'!$A$340:$C$378,3,FALSE)))</f>
        <v>SD</v>
      </c>
      <c r="AE49">
        <v>9402</v>
      </c>
      <c r="AF49">
        <v>3741</v>
      </c>
      <c r="AG49">
        <v>1101</v>
      </c>
      <c r="AH49">
        <v>7.7295703454085931</v>
      </c>
      <c r="AJ49" t="s">
        <v>534</v>
      </c>
      <c r="AK49" t="s">
        <v>278</v>
      </c>
      <c r="AL49" t="str">
        <f>IF(AQ49="#","",IFERROR(VLOOKUP(AK49,'class and classification'!$A$1:$B$338,2,FALSE),VLOOKUP(AK49,'class and classification'!$A$340:$B$378,2,FALSE)))</f>
        <v/>
      </c>
      <c r="AM49" t="str">
        <f>IF(AQ49="#","",IFERROR(VLOOKUP(AK49,'class and classification'!$A$1:$C$338,3,FALSE),VLOOKUP(AK49,'class and classification'!$A$340:$C$378,3,FALSE)))</f>
        <v/>
      </c>
      <c r="AN49">
        <v>7935</v>
      </c>
      <c r="AO49">
        <v>5168</v>
      </c>
      <c r="AP49" t="s">
        <v>39</v>
      </c>
      <c r="AQ49" t="s">
        <v>39</v>
      </c>
      <c r="AS49" t="s">
        <v>534</v>
      </c>
      <c r="AT49" t="s">
        <v>278</v>
      </c>
      <c r="AU49" t="str">
        <f>IF(AZ49="#","",IFERROR(VLOOKUP(AT49,'class and classification'!$A$1:$B$338,2,FALSE),VLOOKUP(AT49,'class and classification'!$A$340:$B$378,2,FALSE)))</f>
        <v/>
      </c>
      <c r="AV49" t="str">
        <f>IF(AZ49="#","",IFERROR(VLOOKUP(AT49,'class and classification'!$A$1:$C$338,3,FALSE),VLOOKUP(AT49,'class and classification'!$A$340:$C$378,3,FALSE)))</f>
        <v/>
      </c>
      <c r="AW49">
        <v>8022</v>
      </c>
      <c r="AX49">
        <v>6184</v>
      </c>
      <c r="AY49" t="s">
        <v>39</v>
      </c>
      <c r="AZ49" t="s">
        <v>39</v>
      </c>
      <c r="BB49" t="s">
        <v>534</v>
      </c>
      <c r="BC49" t="s">
        <v>278</v>
      </c>
      <c r="BD49" t="str">
        <f>IF(BI49="#","",IFERROR(VLOOKUP(BC49,'class and classification'!$A$1:$B$338,2,FALSE),VLOOKUP(BC49,'class and classification'!$A$340:$B$378,2,FALSE)))</f>
        <v>Predominantly Urban</v>
      </c>
      <c r="BE49" t="str">
        <f>IF(BI49="#","",IFERROR(VLOOKUP(BC49,'class and classification'!$A$1:$C$338,3,FALSE),VLOOKUP(BC49,'class and classification'!$A$340:$C$378,3,FALSE)))</f>
        <v>SD</v>
      </c>
      <c r="BF49">
        <v>11324</v>
      </c>
      <c r="BG49">
        <v>6604</v>
      </c>
      <c r="BH49">
        <v>1274</v>
      </c>
      <c r="BI49">
        <v>6.634725549421935</v>
      </c>
      <c r="BK49" t="s">
        <v>534</v>
      </c>
      <c r="BL49" t="s">
        <v>278</v>
      </c>
      <c r="BM49" t="str">
        <f>IF(BR49="#","",IFERROR(VLOOKUP(BL49,'class and classification'!$A$1:$B$338,2,FALSE),VLOOKUP(BL49,'class and classification'!$A$340:$B$378,2,FALSE)))</f>
        <v>Predominantly Urban</v>
      </c>
      <c r="BN49" t="str">
        <f>IF(BR49="#","",IFERROR(VLOOKUP(BL49,'class and classification'!$A$1:$C$338,3,FALSE),VLOOKUP(BL49,'class and classification'!$A$340:$C$378,3,FALSE)))</f>
        <v>SD</v>
      </c>
      <c r="BO49">
        <v>9092</v>
      </c>
      <c r="BP49">
        <v>3582</v>
      </c>
      <c r="BQ49">
        <v>1848</v>
      </c>
      <c r="BR49">
        <v>12.725519900840105</v>
      </c>
      <c r="BT49" t="s">
        <v>534</v>
      </c>
      <c r="BU49" t="s">
        <v>278</v>
      </c>
      <c r="BV49" t="str">
        <f>IF(CA49="#","",IFERROR(VLOOKUP(BU49,'class and classification'!$A$1:$B$338,2,FALSE),VLOOKUP(BU49,'class and classification'!$A$340:$B$378,2,FALSE)))</f>
        <v/>
      </c>
      <c r="BW49" t="str">
        <f>IF(CA49="#","",IFERROR(VLOOKUP(BU49,'class and classification'!$A$1:$C$338,3,FALSE),VLOOKUP(BU49,'class and classification'!$A$340:$C$378,3,FALSE)))</f>
        <v/>
      </c>
      <c r="BX49">
        <v>6709</v>
      </c>
      <c r="BY49">
        <v>4465</v>
      </c>
      <c r="BZ49" t="s">
        <v>39</v>
      </c>
      <c r="CA49" t="s">
        <v>39</v>
      </c>
      <c r="CC49" t="s">
        <v>534</v>
      </c>
      <c r="CD49" t="s">
        <v>278</v>
      </c>
      <c r="CE49" t="str">
        <f>IF(CJ49="*","",IFERROR(VLOOKUP(CD49,'class and classification'!$A$1:$B$338,2,FALSE),VLOOKUP(CD49,'class and classification'!$A$340:$B$378,2,FALSE)))</f>
        <v/>
      </c>
      <c r="CF49" t="str">
        <f>IF(CJ49="*","",IFERROR(VLOOKUP(CD49,'class and classification'!$A$1:$C$338,3,FALSE),VLOOKUP(CD49,'class and classification'!$A$340:$C$378,3,FALSE)))</f>
        <v/>
      </c>
      <c r="CG49">
        <v>8183</v>
      </c>
      <c r="CH49" t="s">
        <v>38</v>
      </c>
      <c r="CI49" t="s">
        <v>38</v>
      </c>
      <c r="CJ49" t="s">
        <v>38</v>
      </c>
      <c r="CL49" t="s">
        <v>534</v>
      </c>
      <c r="CM49" t="s">
        <v>278</v>
      </c>
      <c r="CN49" t="str">
        <f>IF(CS49="*","",IFERROR(VLOOKUP(CM49,'class and classification'!$A$1:$B$338,2,FALSE),VLOOKUP(CM49,'class and classification'!$A$340:$B$378,2,FALSE)))</f>
        <v>Predominantly Urban</v>
      </c>
      <c r="CO49" t="str">
        <f>IF(CS49="*","",IFERROR(VLOOKUP(CM49,'class and classification'!$A$1:$C$338,3,FALSE),VLOOKUP(CM49,'class and classification'!$A$340:$C$378,3,FALSE)))</f>
        <v>SD</v>
      </c>
      <c r="CP49">
        <v>8759.98</v>
      </c>
      <c r="CQ49">
        <v>1678.64</v>
      </c>
      <c r="CR49">
        <v>1834.96</v>
      </c>
      <c r="CS49">
        <v>14.9504871439303</v>
      </c>
      <c r="CU49" t="s">
        <v>534</v>
      </c>
      <c r="CV49" t="s">
        <v>278</v>
      </c>
      <c r="CW49" t="str">
        <f>IF(DB49="*","",IFERROR(VLOOKUP(CV49,'class and classification'!$A$1:$B$338,2,FALSE),VLOOKUP(CV49,'class and classification'!$A$340:$B$378,2,FALSE)))</f>
        <v>Predominantly Urban</v>
      </c>
      <c r="CX49" t="str">
        <f>IF(DB49="*","",IFERROR(VLOOKUP(CV49,'class and classification'!$A$1:$C$338,3,FALSE),VLOOKUP(CV49,'class and classification'!$A$340:$C$378,3,FALSE)))</f>
        <v>SD</v>
      </c>
      <c r="CY49">
        <v>11087.17</v>
      </c>
      <c r="CZ49">
        <v>1953.24</v>
      </c>
      <c r="DA49">
        <v>1583.01</v>
      </c>
      <c r="DB49">
        <v>10.825169488396011</v>
      </c>
      <c r="DD49" t="s">
        <v>534</v>
      </c>
      <c r="DE49" t="s">
        <v>278</v>
      </c>
      <c r="DF49" t="str">
        <f>IF(DK49="*","",IFERROR(VLOOKUP(DE49,'class and classification'!$A$1:$B$338,2,FALSE),VLOOKUP(DE49,'class and classification'!$A$340:$B$378,2,FALSE)))</f>
        <v>Predominantly Urban</v>
      </c>
      <c r="DG49" t="str">
        <f>IF(DK49="*","",IFERROR(VLOOKUP(DE49,'class and classification'!$A$1:$C$338,3,FALSE),VLOOKUP(DE49,'class and classification'!$A$340:$C$378,3,FALSE)))</f>
        <v>SD</v>
      </c>
      <c r="DH49">
        <v>7217.68</v>
      </c>
      <c r="DI49">
        <v>2445.25</v>
      </c>
      <c r="DJ49">
        <v>657.47</v>
      </c>
      <c r="DK49">
        <v>6.3705864113794046</v>
      </c>
      <c r="DM49" t="s">
        <v>534</v>
      </c>
      <c r="DN49" t="s">
        <v>278</v>
      </c>
      <c r="DO49" t="str">
        <f>IF(DT49="*","",IFERROR(VLOOKUP(DN49,'class and classification'!$A$1:$B$338,2,FALSE),VLOOKUP(DN49,'class and classification'!$A$340:$B$378,2,FALSE)))</f>
        <v/>
      </c>
      <c r="DP49" t="str">
        <f>IF(DT49="*","",IFERROR(VLOOKUP(DN49,'class and classification'!$A$1:$C$338,3,FALSE),VLOOKUP(DN49,'class and classification'!$A$340:$C$378,3,FALSE)))</f>
        <v/>
      </c>
      <c r="DQ49">
        <v>9759.0300000000007</v>
      </c>
      <c r="DR49">
        <v>3067.77</v>
      </c>
      <c r="DS49" t="s">
        <v>38</v>
      </c>
      <c r="DT49" t="s">
        <v>38</v>
      </c>
      <c r="DV49" t="s">
        <v>534</v>
      </c>
      <c r="DW49" t="s">
        <v>278</v>
      </c>
      <c r="DX49" t="str">
        <f>IF(EC49="*","",IFERROR(VLOOKUP(DW49,'class and classification'!$A$1:$B$338,2,FALSE),VLOOKUP(DW49,'class and classification'!$A$340:$B$378,2,FALSE)))</f>
        <v>Predominantly Urban</v>
      </c>
      <c r="DY49" t="str">
        <f>IF(EC49="*","",IFERROR(VLOOKUP(DW49,'class and classification'!$A$1:$C$338,3,FALSE),VLOOKUP(DW49,'class and classification'!$A$340:$C$378,3,FALSE)))</f>
        <v>SD</v>
      </c>
      <c r="DZ49">
        <v>8127.78</v>
      </c>
      <c r="EA49">
        <v>7027.47</v>
      </c>
      <c r="EB49">
        <v>564.13</v>
      </c>
      <c r="EC49">
        <v>3.5887547727709364</v>
      </c>
    </row>
    <row r="50" spans="1:133" x14ac:dyDescent="0.3">
      <c r="A50" t="s">
        <v>534</v>
      </c>
      <c r="B50" t="s">
        <v>278</v>
      </c>
      <c r="C50" t="str">
        <f>IF(H50="n/a","",IFERROR(VLOOKUP(B50,'class and classification'!$A$1:$B$338,2,FALSE),VLOOKUP(B50,'class and classification'!$A$340:$B$378,2,FALSE)))</f>
        <v/>
      </c>
      <c r="D50" t="str">
        <f>IF(H50="n/a","",IFERROR(VLOOKUP(B50,'class and classification'!$A$1:$C$338,3,FALSE),VLOOKUP(B50,'class and classification'!$A$340:$C$378,3,FALSE)))</f>
        <v/>
      </c>
      <c r="E50">
        <v>8111</v>
      </c>
      <c r="F50">
        <v>8120</v>
      </c>
      <c r="G50" t="s">
        <v>513</v>
      </c>
      <c r="H50" t="s">
        <v>513</v>
      </c>
      <c r="I50" t="s">
        <v>535</v>
      </c>
      <c r="J50" t="s">
        <v>279</v>
      </c>
      <c r="K50" t="str">
        <f>IF(P50="#","",IFERROR(VLOOKUP(J50,'class and classification'!$A$1:$B$338,2,FALSE),VLOOKUP(J50,'class and classification'!$A$340:$B$378,2,FALSE)))</f>
        <v/>
      </c>
      <c r="L50" t="str">
        <f>IF(P50="#","",IFERROR(VLOOKUP(J50,'class and classification'!$A$1:$C$338,3,FALSE),VLOOKUP(J50,'class and classification'!$A$340:$C$378,3,FALSE)))</f>
        <v/>
      </c>
      <c r="M50">
        <v>10022</v>
      </c>
      <c r="N50">
        <v>3435</v>
      </c>
      <c r="O50" t="s">
        <v>39</v>
      </c>
      <c r="P50" t="s">
        <v>39</v>
      </c>
      <c r="S50" t="s">
        <v>279</v>
      </c>
      <c r="T50" t="str">
        <f>IF(Y50="#","",IFERROR(VLOOKUP(S50,'class and classification'!$A$1:$B$338,2,FALSE),VLOOKUP(S50,'class and classification'!$A$340:$B$378,2,FALSE)))</f>
        <v>Predominantly Urban</v>
      </c>
      <c r="U50" t="str">
        <f>IF(Y50="#","",IFERROR(VLOOKUP(S50,'class and classification'!$A$1:$C$338,3,FALSE),VLOOKUP(S50,'class and classification'!$A$340:$C$378,3,FALSE)))</f>
        <v>SD</v>
      </c>
      <c r="V50">
        <v>8358</v>
      </c>
      <c r="W50">
        <v>10424</v>
      </c>
      <c r="X50">
        <v>1243</v>
      </c>
      <c r="Y50">
        <v>6.2072409488139826</v>
      </c>
      <c r="AA50" t="s">
        <v>535</v>
      </c>
      <c r="AB50" t="s">
        <v>279</v>
      </c>
      <c r="AC50" t="str">
        <f>IF(AH50="#","",IFERROR(VLOOKUP(AB50,'class and classification'!$A$1:$B$338,2,FALSE),VLOOKUP(AB50,'class and classification'!$A$340:$B$378,2,FALSE)))</f>
        <v>Predominantly Urban</v>
      </c>
      <c r="AD50" t="str">
        <f>IF(AH50="#","",IFERROR(VLOOKUP(AB50,'class and classification'!$A$1:$C$338,3,FALSE),VLOOKUP(AB50,'class and classification'!$A$340:$C$378,3,FALSE)))</f>
        <v>SD</v>
      </c>
      <c r="AE50">
        <v>6593</v>
      </c>
      <c r="AF50">
        <v>3351</v>
      </c>
      <c r="AG50">
        <v>1455</v>
      </c>
      <c r="AH50">
        <v>12.764277568207739</v>
      </c>
      <c r="AJ50" t="s">
        <v>535</v>
      </c>
      <c r="AK50" t="s">
        <v>279</v>
      </c>
      <c r="AL50" t="str">
        <f>IF(AQ50="#","",IFERROR(VLOOKUP(AK50,'class and classification'!$A$1:$B$338,2,FALSE),VLOOKUP(AK50,'class and classification'!$A$340:$B$378,2,FALSE)))</f>
        <v>Predominantly Urban</v>
      </c>
      <c r="AM50" t="str">
        <f>IF(AQ50="#","",IFERROR(VLOOKUP(AK50,'class and classification'!$A$1:$C$338,3,FALSE),VLOOKUP(AK50,'class and classification'!$A$340:$C$378,3,FALSE)))</f>
        <v>SD</v>
      </c>
      <c r="AN50">
        <v>8230</v>
      </c>
      <c r="AO50">
        <v>5557</v>
      </c>
      <c r="AP50">
        <v>2323</v>
      </c>
      <c r="AQ50">
        <v>14.419615145872127</v>
      </c>
      <c r="AS50" t="s">
        <v>535</v>
      </c>
      <c r="AT50" t="s">
        <v>279</v>
      </c>
      <c r="AU50" t="str">
        <f>IF(AZ50="#","",IFERROR(VLOOKUP(AT50,'class and classification'!$A$1:$B$338,2,FALSE),VLOOKUP(AT50,'class and classification'!$A$340:$B$378,2,FALSE)))</f>
        <v/>
      </c>
      <c r="AV50" t="str">
        <f>IF(AZ50="#","",IFERROR(VLOOKUP(AT50,'class and classification'!$A$1:$C$338,3,FALSE),VLOOKUP(AT50,'class and classification'!$A$340:$C$378,3,FALSE)))</f>
        <v/>
      </c>
      <c r="AW50">
        <v>7504</v>
      </c>
      <c r="AX50">
        <v>7371</v>
      </c>
      <c r="AY50" t="s">
        <v>39</v>
      </c>
      <c r="AZ50" t="s">
        <v>39</v>
      </c>
      <c r="BB50" t="s">
        <v>535</v>
      </c>
      <c r="BC50" t="s">
        <v>279</v>
      </c>
      <c r="BD50" t="str">
        <f>IF(BI50="#","",IFERROR(VLOOKUP(BC50,'class and classification'!$A$1:$B$338,2,FALSE),VLOOKUP(BC50,'class and classification'!$A$340:$B$378,2,FALSE)))</f>
        <v>Predominantly Urban</v>
      </c>
      <c r="BE50" t="str">
        <f>IF(BI50="#","",IFERROR(VLOOKUP(BC50,'class and classification'!$A$1:$C$338,3,FALSE),VLOOKUP(BC50,'class and classification'!$A$340:$C$378,3,FALSE)))</f>
        <v>SD</v>
      </c>
      <c r="BF50">
        <v>7581</v>
      </c>
      <c r="BG50">
        <v>2934</v>
      </c>
      <c r="BH50">
        <v>1193</v>
      </c>
      <c r="BI50">
        <v>10.189613939186881</v>
      </c>
      <c r="BK50" t="s">
        <v>535</v>
      </c>
      <c r="BL50" t="s">
        <v>279</v>
      </c>
      <c r="BM50" t="str">
        <f>IF(BR50="#","",IFERROR(VLOOKUP(BL50,'class and classification'!$A$1:$B$338,2,FALSE),VLOOKUP(BL50,'class and classification'!$A$340:$B$378,2,FALSE)))</f>
        <v>Predominantly Urban</v>
      </c>
      <c r="BN50" t="str">
        <f>IF(BR50="#","",IFERROR(VLOOKUP(BL50,'class and classification'!$A$1:$C$338,3,FALSE),VLOOKUP(BL50,'class and classification'!$A$340:$C$378,3,FALSE)))</f>
        <v>SD</v>
      </c>
      <c r="BO50">
        <v>9814</v>
      </c>
      <c r="BP50">
        <v>4391</v>
      </c>
      <c r="BQ50">
        <v>5271</v>
      </c>
      <c r="BR50">
        <v>27.064078866296981</v>
      </c>
      <c r="BT50" t="s">
        <v>535</v>
      </c>
      <c r="BU50" t="s">
        <v>279</v>
      </c>
      <c r="BV50" t="str">
        <f>IF(CA50="#","",IFERROR(VLOOKUP(BU50,'class and classification'!$A$1:$B$338,2,FALSE),VLOOKUP(BU50,'class and classification'!$A$340:$B$378,2,FALSE)))</f>
        <v>Predominantly Urban</v>
      </c>
      <c r="BW50" t="str">
        <f>IF(CA50="#","",IFERROR(VLOOKUP(BU50,'class and classification'!$A$1:$C$338,3,FALSE),VLOOKUP(BU50,'class and classification'!$A$340:$C$378,3,FALSE)))</f>
        <v>SD</v>
      </c>
      <c r="BX50">
        <v>6793</v>
      </c>
      <c r="BY50">
        <v>4237</v>
      </c>
      <c r="BZ50">
        <v>3661</v>
      </c>
      <c r="CA50">
        <v>24.920019059287998</v>
      </c>
      <c r="CC50" t="s">
        <v>535</v>
      </c>
      <c r="CD50" t="s">
        <v>279</v>
      </c>
      <c r="CE50" t="str">
        <f>IF(CJ50="*","",IFERROR(VLOOKUP(CD50,'class and classification'!$A$1:$B$338,2,FALSE),VLOOKUP(CD50,'class and classification'!$A$340:$B$378,2,FALSE)))</f>
        <v>Predominantly Urban</v>
      </c>
      <c r="CF50" t="str">
        <f>IF(CJ50="*","",IFERROR(VLOOKUP(CD50,'class and classification'!$A$1:$C$338,3,FALSE),VLOOKUP(CD50,'class and classification'!$A$340:$C$378,3,FALSE)))</f>
        <v>SD</v>
      </c>
      <c r="CG50">
        <v>9228</v>
      </c>
      <c r="CH50">
        <v>6546</v>
      </c>
      <c r="CI50">
        <v>1717</v>
      </c>
      <c r="CJ50">
        <v>9.8164770453376011</v>
      </c>
      <c r="CL50" t="s">
        <v>535</v>
      </c>
      <c r="CM50" t="s">
        <v>279</v>
      </c>
      <c r="CN50" t="str">
        <f>IF(CS50="*","",IFERROR(VLOOKUP(CM50,'class and classification'!$A$1:$B$338,2,FALSE),VLOOKUP(CM50,'class and classification'!$A$340:$B$378,2,FALSE)))</f>
        <v>Predominantly Urban</v>
      </c>
      <c r="CO50" t="str">
        <f>IF(CS50="*","",IFERROR(VLOOKUP(CM50,'class and classification'!$A$1:$C$338,3,FALSE),VLOOKUP(CM50,'class and classification'!$A$340:$C$378,3,FALSE)))</f>
        <v>SD</v>
      </c>
      <c r="CP50">
        <v>10768.85</v>
      </c>
      <c r="CQ50">
        <v>5021.76</v>
      </c>
      <c r="CR50">
        <v>1658.06</v>
      </c>
      <c r="CS50">
        <v>9.5025007636685181</v>
      </c>
      <c r="CU50" t="s">
        <v>535</v>
      </c>
      <c r="CV50" t="s">
        <v>279</v>
      </c>
      <c r="CW50" t="str">
        <f>IF(DB50="*","",IFERROR(VLOOKUP(CV50,'class and classification'!$A$1:$B$338,2,FALSE),VLOOKUP(CV50,'class and classification'!$A$340:$B$378,2,FALSE)))</f>
        <v>Predominantly Urban</v>
      </c>
      <c r="CX50" t="str">
        <f>IF(DB50="*","",IFERROR(VLOOKUP(CV50,'class and classification'!$A$1:$C$338,3,FALSE),VLOOKUP(CV50,'class and classification'!$A$340:$C$378,3,FALSE)))</f>
        <v>SD</v>
      </c>
      <c r="CY50">
        <v>5767.3</v>
      </c>
      <c r="CZ50">
        <v>10292.540000000001</v>
      </c>
      <c r="DA50">
        <v>1639.54</v>
      </c>
      <c r="DB50">
        <v>9.2632623289629343</v>
      </c>
      <c r="DD50" t="s">
        <v>535</v>
      </c>
      <c r="DE50" t="s">
        <v>279</v>
      </c>
      <c r="DF50" t="str">
        <f>IF(DK50="*","",IFERROR(VLOOKUP(DE50,'class and classification'!$A$1:$B$338,2,FALSE),VLOOKUP(DE50,'class and classification'!$A$340:$B$378,2,FALSE)))</f>
        <v>Predominantly Urban</v>
      </c>
      <c r="DG50" t="str">
        <f>IF(DK50="*","",IFERROR(VLOOKUP(DE50,'class and classification'!$A$1:$C$338,3,FALSE),VLOOKUP(DE50,'class and classification'!$A$340:$C$378,3,FALSE)))</f>
        <v>SD</v>
      </c>
      <c r="DH50">
        <v>4964.95</v>
      </c>
      <c r="DI50">
        <v>5522.76</v>
      </c>
      <c r="DJ50">
        <v>2476.9299999999998</v>
      </c>
      <c r="DK50">
        <v>19.105274037690208</v>
      </c>
      <c r="DM50" t="s">
        <v>535</v>
      </c>
      <c r="DN50" t="s">
        <v>279</v>
      </c>
      <c r="DO50" t="str">
        <f>IF(DT50="*","",IFERROR(VLOOKUP(DN50,'class and classification'!$A$1:$B$338,2,FALSE),VLOOKUP(DN50,'class and classification'!$A$340:$B$378,2,FALSE)))</f>
        <v>Predominantly Urban</v>
      </c>
      <c r="DP50" t="str">
        <f>IF(DT50="*","",IFERROR(VLOOKUP(DN50,'class and classification'!$A$1:$C$338,3,FALSE),VLOOKUP(DN50,'class and classification'!$A$340:$C$378,3,FALSE)))</f>
        <v>SD</v>
      </c>
      <c r="DQ50">
        <v>4567.08</v>
      </c>
      <c r="DR50">
        <v>4698.58</v>
      </c>
      <c r="DS50">
        <v>4983.08</v>
      </c>
      <c r="DT50">
        <v>34.972074723800141</v>
      </c>
      <c r="DV50" t="s">
        <v>535</v>
      </c>
      <c r="DW50" t="s">
        <v>279</v>
      </c>
      <c r="DX50" t="str">
        <f>IF(EC50="*","",IFERROR(VLOOKUP(DW50,'class and classification'!$A$1:$B$338,2,FALSE),VLOOKUP(DW50,'class and classification'!$A$340:$B$378,2,FALSE)))</f>
        <v>Predominantly Urban</v>
      </c>
      <c r="DY50" t="str">
        <f>IF(EC50="*","",IFERROR(VLOOKUP(DW50,'class and classification'!$A$1:$C$338,3,FALSE),VLOOKUP(DW50,'class and classification'!$A$340:$C$378,3,FALSE)))</f>
        <v>SD</v>
      </c>
      <c r="DZ50">
        <v>7296.18</v>
      </c>
      <c r="EA50">
        <v>5774.35</v>
      </c>
      <c r="EB50">
        <v>3803.88</v>
      </c>
      <c r="EC50">
        <v>22.542299256685123</v>
      </c>
    </row>
    <row r="51" spans="1:133" x14ac:dyDescent="0.3">
      <c r="A51" t="s">
        <v>535</v>
      </c>
      <c r="B51" t="s">
        <v>279</v>
      </c>
      <c r="C51" t="str">
        <f>IF(H51="n/a","",IFERROR(VLOOKUP(B51,'class and classification'!$A$1:$B$338,2,FALSE),VLOOKUP(B51,'class and classification'!$A$340:$B$378,2,FALSE)))</f>
        <v/>
      </c>
      <c r="D51" t="str">
        <f>IF(H51="n/a","",IFERROR(VLOOKUP(B51,'class and classification'!$A$1:$C$338,3,FALSE),VLOOKUP(B51,'class and classification'!$A$340:$C$378,3,FALSE)))</f>
        <v/>
      </c>
      <c r="E51">
        <v>5684</v>
      </c>
      <c r="F51">
        <v>4831</v>
      </c>
      <c r="G51" t="s">
        <v>513</v>
      </c>
      <c r="H51" t="s">
        <v>513</v>
      </c>
      <c r="I51" t="s">
        <v>536</v>
      </c>
      <c r="J51" t="s">
        <v>280</v>
      </c>
      <c r="K51" t="str">
        <f>IF(P51="#","",IFERROR(VLOOKUP(J51,'class and classification'!$A$1:$B$338,2,FALSE),VLOOKUP(J51,'class and classification'!$A$340:$B$378,2,FALSE)))</f>
        <v>Urban with Significant Rural</v>
      </c>
      <c r="L51" t="str">
        <f>IF(P51="#","",IFERROR(VLOOKUP(J51,'class and classification'!$A$1:$C$338,3,FALSE),VLOOKUP(J51,'class and classification'!$A$340:$C$378,3,FALSE)))</f>
        <v>SD</v>
      </c>
      <c r="M51">
        <v>17120</v>
      </c>
      <c r="N51">
        <v>5674</v>
      </c>
      <c r="O51">
        <v>3857</v>
      </c>
      <c r="P51">
        <v>14.472252448313384</v>
      </c>
      <c r="S51" t="s">
        <v>280</v>
      </c>
      <c r="T51" t="str">
        <f>IF(Y51="#","",IFERROR(VLOOKUP(S51,'class and classification'!$A$1:$B$338,2,FALSE),VLOOKUP(S51,'class and classification'!$A$340:$B$378,2,FALSE)))</f>
        <v>Urban with Significant Rural</v>
      </c>
      <c r="U51" t="str">
        <f>IF(Y51="#","",IFERROR(VLOOKUP(S51,'class and classification'!$A$1:$C$338,3,FALSE),VLOOKUP(S51,'class and classification'!$A$340:$C$378,3,FALSE)))</f>
        <v>SD</v>
      </c>
      <c r="V51">
        <v>20148</v>
      </c>
      <c r="W51">
        <v>6935</v>
      </c>
      <c r="X51">
        <v>1850</v>
      </c>
      <c r="Y51">
        <v>6.394082881139183</v>
      </c>
      <c r="AA51" t="s">
        <v>536</v>
      </c>
      <c r="AB51" t="s">
        <v>280</v>
      </c>
      <c r="AC51" t="str">
        <f>IF(AH51="#","",IFERROR(VLOOKUP(AB51,'class and classification'!$A$1:$B$338,2,FALSE),VLOOKUP(AB51,'class and classification'!$A$340:$B$378,2,FALSE)))</f>
        <v>Urban with Significant Rural</v>
      </c>
      <c r="AD51" t="str">
        <f>IF(AH51="#","",IFERROR(VLOOKUP(AB51,'class and classification'!$A$1:$C$338,3,FALSE),VLOOKUP(AB51,'class and classification'!$A$340:$C$378,3,FALSE)))</f>
        <v>SD</v>
      </c>
      <c r="AE51">
        <v>21110</v>
      </c>
      <c r="AF51">
        <v>5142</v>
      </c>
      <c r="AG51">
        <v>2596</v>
      </c>
      <c r="AH51">
        <v>8.9988907376594565</v>
      </c>
      <c r="AJ51" t="s">
        <v>536</v>
      </c>
      <c r="AK51" t="s">
        <v>280</v>
      </c>
      <c r="AL51" t="str">
        <f>IF(AQ51="#","",IFERROR(VLOOKUP(AK51,'class and classification'!$A$1:$B$338,2,FALSE),VLOOKUP(AK51,'class and classification'!$A$340:$B$378,2,FALSE)))</f>
        <v>Urban with Significant Rural</v>
      </c>
      <c r="AM51" t="str">
        <f>IF(AQ51="#","",IFERROR(VLOOKUP(AK51,'class and classification'!$A$1:$C$338,3,FALSE),VLOOKUP(AK51,'class and classification'!$A$340:$C$378,3,FALSE)))</f>
        <v>SD</v>
      </c>
      <c r="AN51">
        <v>12558</v>
      </c>
      <c r="AO51">
        <v>7669</v>
      </c>
      <c r="AP51">
        <v>5179</v>
      </c>
      <c r="AQ51">
        <v>20.384948437376998</v>
      </c>
      <c r="AS51" t="s">
        <v>536</v>
      </c>
      <c r="AT51" t="s">
        <v>280</v>
      </c>
      <c r="AU51" t="str">
        <f>IF(AZ51="#","",IFERROR(VLOOKUP(AT51,'class and classification'!$A$1:$B$338,2,FALSE),VLOOKUP(AT51,'class and classification'!$A$340:$B$378,2,FALSE)))</f>
        <v>Urban with Significant Rural</v>
      </c>
      <c r="AV51" t="str">
        <f>IF(AZ51="#","",IFERROR(VLOOKUP(AT51,'class and classification'!$A$1:$C$338,3,FALSE),VLOOKUP(AT51,'class and classification'!$A$340:$C$378,3,FALSE)))</f>
        <v>SD</v>
      </c>
      <c r="AW51">
        <v>16673</v>
      </c>
      <c r="AX51">
        <v>6379</v>
      </c>
      <c r="AY51">
        <v>3958</v>
      </c>
      <c r="AZ51">
        <v>14.653831914105886</v>
      </c>
      <c r="BB51" t="s">
        <v>536</v>
      </c>
      <c r="BC51" t="s">
        <v>280</v>
      </c>
      <c r="BD51" t="str">
        <f>IF(BI51="#","",IFERROR(VLOOKUP(BC51,'class and classification'!$A$1:$B$338,2,FALSE),VLOOKUP(BC51,'class and classification'!$A$340:$B$378,2,FALSE)))</f>
        <v>Urban with Significant Rural</v>
      </c>
      <c r="BE51" t="str">
        <f>IF(BI51="#","",IFERROR(VLOOKUP(BC51,'class and classification'!$A$1:$C$338,3,FALSE),VLOOKUP(BC51,'class and classification'!$A$340:$C$378,3,FALSE)))</f>
        <v>SD</v>
      </c>
      <c r="BF51">
        <v>11718</v>
      </c>
      <c r="BG51">
        <v>6116</v>
      </c>
      <c r="BH51">
        <v>4968</v>
      </c>
      <c r="BI51">
        <v>21.787562494518024</v>
      </c>
      <c r="BK51" t="s">
        <v>536</v>
      </c>
      <c r="BL51" t="s">
        <v>280</v>
      </c>
      <c r="BM51" t="str">
        <f>IF(BR51="#","",IFERROR(VLOOKUP(BL51,'class and classification'!$A$1:$B$338,2,FALSE),VLOOKUP(BL51,'class and classification'!$A$340:$B$378,2,FALSE)))</f>
        <v>Urban with Significant Rural</v>
      </c>
      <c r="BN51" t="str">
        <f>IF(BR51="#","",IFERROR(VLOOKUP(BL51,'class and classification'!$A$1:$C$338,3,FALSE),VLOOKUP(BL51,'class and classification'!$A$340:$C$378,3,FALSE)))</f>
        <v>SD</v>
      </c>
      <c r="BO51">
        <v>16278</v>
      </c>
      <c r="BP51">
        <v>4325</v>
      </c>
      <c r="BQ51">
        <v>7028</v>
      </c>
      <c r="BR51">
        <v>25.435199594658176</v>
      </c>
      <c r="BT51" t="s">
        <v>536</v>
      </c>
      <c r="BU51" t="s">
        <v>280</v>
      </c>
      <c r="BV51" t="str">
        <f>IF(CA51="#","",IFERROR(VLOOKUP(BU51,'class and classification'!$A$1:$B$338,2,FALSE),VLOOKUP(BU51,'class and classification'!$A$340:$B$378,2,FALSE)))</f>
        <v>Urban with Significant Rural</v>
      </c>
      <c r="BW51" t="str">
        <f>IF(CA51="#","",IFERROR(VLOOKUP(BU51,'class and classification'!$A$1:$C$338,3,FALSE),VLOOKUP(BU51,'class and classification'!$A$340:$C$378,3,FALSE)))</f>
        <v>SD</v>
      </c>
      <c r="BX51">
        <v>18080</v>
      </c>
      <c r="BY51">
        <v>6836</v>
      </c>
      <c r="BZ51">
        <v>4661</v>
      </c>
      <c r="CA51">
        <v>15.7588666869527</v>
      </c>
      <c r="CC51" t="s">
        <v>536</v>
      </c>
      <c r="CD51" t="s">
        <v>280</v>
      </c>
      <c r="CE51" t="str">
        <f>IF(CJ51="*","",IFERROR(VLOOKUP(CD51,'class and classification'!$A$1:$B$338,2,FALSE),VLOOKUP(CD51,'class and classification'!$A$340:$B$378,2,FALSE)))</f>
        <v>Urban with Significant Rural</v>
      </c>
      <c r="CF51" t="str">
        <f>IF(CJ51="*","",IFERROR(VLOOKUP(CD51,'class and classification'!$A$1:$C$338,3,FALSE),VLOOKUP(CD51,'class and classification'!$A$340:$C$378,3,FALSE)))</f>
        <v>SD</v>
      </c>
      <c r="CG51">
        <v>17834</v>
      </c>
      <c r="CH51">
        <v>7686</v>
      </c>
      <c r="CI51">
        <v>1164</v>
      </c>
      <c r="CJ51">
        <v>4.3621645930145405</v>
      </c>
      <c r="CL51" t="s">
        <v>536</v>
      </c>
      <c r="CM51" t="s">
        <v>280</v>
      </c>
      <c r="CN51" t="str">
        <f>IF(CS51="*","",IFERROR(VLOOKUP(CM51,'class and classification'!$A$1:$B$338,2,FALSE),VLOOKUP(CM51,'class and classification'!$A$340:$B$378,2,FALSE)))</f>
        <v>Urban with Significant Rural</v>
      </c>
      <c r="CO51" t="str">
        <f>IF(CS51="*","",IFERROR(VLOOKUP(CM51,'class and classification'!$A$1:$C$338,3,FALSE),VLOOKUP(CM51,'class and classification'!$A$340:$C$378,3,FALSE)))</f>
        <v>SD</v>
      </c>
      <c r="CP51">
        <v>14395.81</v>
      </c>
      <c r="CQ51">
        <v>6156.77</v>
      </c>
      <c r="CR51">
        <v>4312.17</v>
      </c>
      <c r="CS51">
        <v>17.342502940910325</v>
      </c>
      <c r="CU51" t="s">
        <v>536</v>
      </c>
      <c r="CV51" t="s">
        <v>280</v>
      </c>
      <c r="CW51" t="str">
        <f>IF(DB51="*","",IFERROR(VLOOKUP(CV51,'class and classification'!$A$1:$B$338,2,FALSE),VLOOKUP(CV51,'class and classification'!$A$340:$B$378,2,FALSE)))</f>
        <v>Urban with Significant Rural</v>
      </c>
      <c r="CX51" t="str">
        <f>IF(DB51="*","",IFERROR(VLOOKUP(CV51,'class and classification'!$A$1:$C$338,3,FALSE),VLOOKUP(CV51,'class and classification'!$A$340:$C$378,3,FALSE)))</f>
        <v>SD</v>
      </c>
      <c r="CY51">
        <v>9335.0300000000007</v>
      </c>
      <c r="CZ51">
        <v>8709.48</v>
      </c>
      <c r="DA51">
        <v>4766.1899999999996</v>
      </c>
      <c r="DB51">
        <v>20.894536336017744</v>
      </c>
      <c r="DD51" t="s">
        <v>536</v>
      </c>
      <c r="DE51" t="s">
        <v>280</v>
      </c>
      <c r="DF51" t="str">
        <f>IF(DK51="*","",IFERROR(VLOOKUP(DE51,'class and classification'!$A$1:$B$338,2,FALSE),VLOOKUP(DE51,'class and classification'!$A$340:$B$378,2,FALSE)))</f>
        <v>Urban with Significant Rural</v>
      </c>
      <c r="DG51" t="str">
        <f>IF(DK51="*","",IFERROR(VLOOKUP(DE51,'class and classification'!$A$1:$C$338,3,FALSE),VLOOKUP(DE51,'class and classification'!$A$340:$C$378,3,FALSE)))</f>
        <v>SD</v>
      </c>
      <c r="DH51">
        <v>9361.33</v>
      </c>
      <c r="DI51">
        <v>9907.99</v>
      </c>
      <c r="DJ51">
        <v>2505.0700000000002</v>
      </c>
      <c r="DK51">
        <v>11.504662128307613</v>
      </c>
      <c r="DM51" t="s">
        <v>536</v>
      </c>
      <c r="DN51" t="s">
        <v>280</v>
      </c>
      <c r="DO51" t="str">
        <f>IF(DT51="*","",IFERROR(VLOOKUP(DN51,'class and classification'!$A$1:$B$338,2,FALSE),VLOOKUP(DN51,'class and classification'!$A$340:$B$378,2,FALSE)))</f>
        <v>Urban with Significant Rural</v>
      </c>
      <c r="DP51" t="str">
        <f>IF(DT51="*","",IFERROR(VLOOKUP(DN51,'class and classification'!$A$1:$C$338,3,FALSE),VLOOKUP(DN51,'class and classification'!$A$340:$C$378,3,FALSE)))</f>
        <v>SD</v>
      </c>
      <c r="DQ51">
        <v>14268.82</v>
      </c>
      <c r="DR51">
        <v>7327.42</v>
      </c>
      <c r="DS51">
        <v>2161.4</v>
      </c>
      <c r="DT51">
        <v>9.0977049908997696</v>
      </c>
      <c r="DV51" t="s">
        <v>536</v>
      </c>
      <c r="DW51" t="s">
        <v>280</v>
      </c>
      <c r="DX51" t="str">
        <f>IF(EC51="*","",IFERROR(VLOOKUP(DW51,'class and classification'!$A$1:$B$338,2,FALSE),VLOOKUP(DW51,'class and classification'!$A$340:$B$378,2,FALSE)))</f>
        <v>Urban with Significant Rural</v>
      </c>
      <c r="DY51" t="str">
        <f>IF(EC51="*","",IFERROR(VLOOKUP(DW51,'class and classification'!$A$1:$C$338,3,FALSE),VLOOKUP(DW51,'class and classification'!$A$340:$C$378,3,FALSE)))</f>
        <v>SD</v>
      </c>
      <c r="DZ51">
        <v>13503.98</v>
      </c>
      <c r="EA51">
        <v>6593.02</v>
      </c>
      <c r="EB51">
        <v>2065.54</v>
      </c>
      <c r="EC51">
        <v>9.3199606182323862</v>
      </c>
    </row>
    <row r="52" spans="1:133" x14ac:dyDescent="0.3">
      <c r="A52" t="s">
        <v>536</v>
      </c>
      <c r="B52" t="s">
        <v>280</v>
      </c>
      <c r="C52" t="str">
        <f>IF(H52="n/a","",IFERROR(VLOOKUP(B52,'class and classification'!$A$1:$B$338,2,FALSE),VLOOKUP(B52,'class and classification'!$A$340:$B$378,2,FALSE)))</f>
        <v/>
      </c>
      <c r="D52" t="str">
        <f>IF(H52="n/a","",IFERROR(VLOOKUP(B52,'class and classification'!$A$1:$C$338,3,FALSE),VLOOKUP(B52,'class and classification'!$A$340:$C$378,3,FALSE)))</f>
        <v/>
      </c>
      <c r="E52">
        <v>17200</v>
      </c>
      <c r="F52">
        <v>5946</v>
      </c>
      <c r="G52" t="s">
        <v>513</v>
      </c>
      <c r="H52" t="s">
        <v>513</v>
      </c>
      <c r="I52" t="s">
        <v>537</v>
      </c>
      <c r="J52" t="s">
        <v>281</v>
      </c>
      <c r="K52" t="str">
        <f>IF(P52="#","",IFERROR(VLOOKUP(J52,'class and classification'!$A$1:$B$338,2,FALSE),VLOOKUP(J52,'class and classification'!$A$340:$B$378,2,FALSE)))</f>
        <v>Predominantly Urban</v>
      </c>
      <c r="L52" t="str">
        <f>IF(P52="#","",IFERROR(VLOOKUP(J52,'class and classification'!$A$1:$C$338,3,FALSE),VLOOKUP(J52,'class and classification'!$A$340:$C$378,3,FALSE)))</f>
        <v>SD</v>
      </c>
      <c r="M52">
        <v>14088</v>
      </c>
      <c r="N52">
        <v>7527</v>
      </c>
      <c r="O52">
        <v>3004</v>
      </c>
      <c r="P52">
        <v>12.201957837442626</v>
      </c>
      <c r="S52" t="s">
        <v>281</v>
      </c>
      <c r="T52" t="str">
        <f>IF(Y52="#","",IFERROR(VLOOKUP(S52,'class and classification'!$A$1:$B$338,2,FALSE),VLOOKUP(S52,'class and classification'!$A$340:$B$378,2,FALSE)))</f>
        <v>Predominantly Urban</v>
      </c>
      <c r="U52" t="str">
        <f>IF(Y52="#","",IFERROR(VLOOKUP(S52,'class and classification'!$A$1:$C$338,3,FALSE),VLOOKUP(S52,'class and classification'!$A$340:$C$378,3,FALSE)))</f>
        <v>SD</v>
      </c>
      <c r="V52">
        <v>5563</v>
      </c>
      <c r="W52">
        <v>10847</v>
      </c>
      <c r="X52">
        <v>1322</v>
      </c>
      <c r="Y52">
        <v>7.4554477780284234</v>
      </c>
      <c r="AA52" t="s">
        <v>537</v>
      </c>
      <c r="AB52" t="s">
        <v>281</v>
      </c>
      <c r="AC52" t="str">
        <f>IF(AH52="#","",IFERROR(VLOOKUP(AB52,'class and classification'!$A$1:$B$338,2,FALSE),VLOOKUP(AB52,'class and classification'!$A$340:$B$378,2,FALSE)))</f>
        <v>Predominantly Urban</v>
      </c>
      <c r="AD52" t="str">
        <f>IF(AH52="#","",IFERROR(VLOOKUP(AB52,'class and classification'!$A$1:$C$338,3,FALSE),VLOOKUP(AB52,'class and classification'!$A$340:$C$378,3,FALSE)))</f>
        <v>SD</v>
      </c>
      <c r="AE52">
        <v>11028</v>
      </c>
      <c r="AF52">
        <v>11266</v>
      </c>
      <c r="AG52">
        <v>4238</v>
      </c>
      <c r="AH52">
        <v>15.973164480627167</v>
      </c>
      <c r="AJ52" t="s">
        <v>537</v>
      </c>
      <c r="AK52" t="s">
        <v>281</v>
      </c>
      <c r="AL52" t="str">
        <f>IF(AQ52="#","",IFERROR(VLOOKUP(AK52,'class and classification'!$A$1:$B$338,2,FALSE),VLOOKUP(AK52,'class and classification'!$A$340:$B$378,2,FALSE)))</f>
        <v>Predominantly Urban</v>
      </c>
      <c r="AM52" t="str">
        <f>IF(AQ52="#","",IFERROR(VLOOKUP(AK52,'class and classification'!$A$1:$C$338,3,FALSE),VLOOKUP(AK52,'class and classification'!$A$340:$C$378,3,FALSE)))</f>
        <v>SD</v>
      </c>
      <c r="AN52">
        <v>12073</v>
      </c>
      <c r="AO52">
        <v>5348</v>
      </c>
      <c r="AP52">
        <v>3612</v>
      </c>
      <c r="AQ52">
        <v>17.173013835401512</v>
      </c>
      <c r="AS52" t="s">
        <v>537</v>
      </c>
      <c r="AT52" t="s">
        <v>281</v>
      </c>
      <c r="AU52" t="str">
        <f>IF(AZ52="#","",IFERROR(VLOOKUP(AT52,'class and classification'!$A$1:$B$338,2,FALSE),VLOOKUP(AT52,'class and classification'!$A$340:$B$378,2,FALSE)))</f>
        <v>Predominantly Urban</v>
      </c>
      <c r="AV52" t="str">
        <f>IF(AZ52="#","",IFERROR(VLOOKUP(AT52,'class and classification'!$A$1:$C$338,3,FALSE),VLOOKUP(AT52,'class and classification'!$A$340:$C$378,3,FALSE)))</f>
        <v>SD</v>
      </c>
      <c r="AW52">
        <v>10478</v>
      </c>
      <c r="AX52">
        <v>6017</v>
      </c>
      <c r="AY52">
        <v>3801</v>
      </c>
      <c r="AZ52">
        <v>18.727828143476547</v>
      </c>
      <c r="BB52" t="s">
        <v>537</v>
      </c>
      <c r="BC52" t="s">
        <v>281</v>
      </c>
      <c r="BD52" t="str">
        <f>IF(BI52="#","",IFERROR(VLOOKUP(BC52,'class and classification'!$A$1:$B$338,2,FALSE),VLOOKUP(BC52,'class and classification'!$A$340:$B$378,2,FALSE)))</f>
        <v>Predominantly Urban</v>
      </c>
      <c r="BE52" t="str">
        <f>IF(BI52="#","",IFERROR(VLOOKUP(BC52,'class and classification'!$A$1:$C$338,3,FALSE),VLOOKUP(BC52,'class and classification'!$A$340:$C$378,3,FALSE)))</f>
        <v>SD</v>
      </c>
      <c r="BF52">
        <v>4975</v>
      </c>
      <c r="BG52">
        <v>8492</v>
      </c>
      <c r="BH52">
        <v>3238</v>
      </c>
      <c r="BI52">
        <v>19.383418138281954</v>
      </c>
      <c r="BK52" t="s">
        <v>537</v>
      </c>
      <c r="BL52" t="s">
        <v>281</v>
      </c>
      <c r="BM52" t="str">
        <f>IF(BR52="#","",IFERROR(VLOOKUP(BL52,'class and classification'!$A$1:$B$338,2,FALSE),VLOOKUP(BL52,'class and classification'!$A$340:$B$378,2,FALSE)))</f>
        <v>Predominantly Urban</v>
      </c>
      <c r="BN52" t="str">
        <f>IF(BR52="#","",IFERROR(VLOOKUP(BL52,'class and classification'!$A$1:$C$338,3,FALSE),VLOOKUP(BL52,'class and classification'!$A$340:$C$378,3,FALSE)))</f>
        <v>SD</v>
      </c>
      <c r="BO52">
        <v>4622</v>
      </c>
      <c r="BP52">
        <v>9217</v>
      </c>
      <c r="BQ52">
        <v>1949</v>
      </c>
      <c r="BR52">
        <v>12.34481884975931</v>
      </c>
      <c r="BT52" t="s">
        <v>537</v>
      </c>
      <c r="BU52" t="s">
        <v>281</v>
      </c>
      <c r="BV52" t="str">
        <f>IF(CA52="#","",IFERROR(VLOOKUP(BU52,'class and classification'!$A$1:$B$338,2,FALSE),VLOOKUP(BU52,'class and classification'!$A$340:$B$378,2,FALSE)))</f>
        <v>Predominantly Urban</v>
      </c>
      <c r="BW52" t="str">
        <f>IF(CA52="#","",IFERROR(VLOOKUP(BU52,'class and classification'!$A$1:$C$338,3,FALSE),VLOOKUP(BU52,'class and classification'!$A$340:$C$378,3,FALSE)))</f>
        <v>SD</v>
      </c>
      <c r="BX52">
        <v>8217</v>
      </c>
      <c r="BY52">
        <v>7423</v>
      </c>
      <c r="BZ52">
        <v>1512</v>
      </c>
      <c r="CA52">
        <v>8.8152985074626855</v>
      </c>
      <c r="CC52" t="s">
        <v>537</v>
      </c>
      <c r="CD52" t="s">
        <v>281</v>
      </c>
      <c r="CE52" t="str">
        <f>IF(CJ52="*","",IFERROR(VLOOKUP(CD52,'class and classification'!$A$1:$B$338,2,FALSE),VLOOKUP(CD52,'class and classification'!$A$340:$B$378,2,FALSE)))</f>
        <v>Predominantly Urban</v>
      </c>
      <c r="CF52" t="str">
        <f>IF(CJ52="*","",IFERROR(VLOOKUP(CD52,'class and classification'!$A$1:$C$338,3,FALSE),VLOOKUP(CD52,'class and classification'!$A$340:$C$378,3,FALSE)))</f>
        <v>SD</v>
      </c>
      <c r="CG52">
        <v>9140</v>
      </c>
      <c r="CH52">
        <v>5658</v>
      </c>
      <c r="CI52">
        <v>2043</v>
      </c>
      <c r="CJ52">
        <v>12.131108604002137</v>
      </c>
      <c r="CL52" t="s">
        <v>537</v>
      </c>
      <c r="CM52" t="s">
        <v>281</v>
      </c>
      <c r="CN52" t="str">
        <f>IF(CS52="*","",IFERROR(VLOOKUP(CM52,'class and classification'!$A$1:$B$338,2,FALSE),VLOOKUP(CM52,'class and classification'!$A$340:$B$378,2,FALSE)))</f>
        <v>Predominantly Urban</v>
      </c>
      <c r="CO52" t="str">
        <f>IF(CS52="*","",IFERROR(VLOOKUP(CM52,'class and classification'!$A$1:$C$338,3,FALSE),VLOOKUP(CM52,'class and classification'!$A$340:$C$378,3,FALSE)))</f>
        <v>SD</v>
      </c>
      <c r="CP52">
        <v>10303.77</v>
      </c>
      <c r="CQ52">
        <v>7527.37</v>
      </c>
      <c r="CR52">
        <v>993.09</v>
      </c>
      <c r="CS52">
        <v>5.2755942739756163</v>
      </c>
      <c r="CU52" t="s">
        <v>537</v>
      </c>
      <c r="CV52" t="s">
        <v>281</v>
      </c>
      <c r="CW52" t="str">
        <f>IF(DB52="*","",IFERROR(VLOOKUP(CV52,'class and classification'!$A$1:$B$338,2,FALSE),VLOOKUP(CV52,'class and classification'!$A$340:$B$378,2,FALSE)))</f>
        <v>Predominantly Urban</v>
      </c>
      <c r="CX52" t="str">
        <f>IF(DB52="*","",IFERROR(VLOOKUP(CV52,'class and classification'!$A$1:$C$338,3,FALSE),VLOOKUP(CV52,'class and classification'!$A$340:$C$378,3,FALSE)))</f>
        <v>SD</v>
      </c>
      <c r="CY52">
        <v>7153.92</v>
      </c>
      <c r="CZ52">
        <v>6255.9</v>
      </c>
      <c r="DA52">
        <v>2941.47</v>
      </c>
      <c r="DB52">
        <v>17.989222868654402</v>
      </c>
      <c r="DD52" t="s">
        <v>537</v>
      </c>
      <c r="DE52" t="s">
        <v>281</v>
      </c>
      <c r="DF52" t="str">
        <f>IF(DK52="*","",IFERROR(VLOOKUP(DE52,'class and classification'!$A$1:$B$338,2,FALSE),VLOOKUP(DE52,'class and classification'!$A$340:$B$378,2,FALSE)))</f>
        <v>Predominantly Urban</v>
      </c>
      <c r="DG52" t="str">
        <f>IF(DK52="*","",IFERROR(VLOOKUP(DE52,'class and classification'!$A$1:$C$338,3,FALSE),VLOOKUP(DE52,'class and classification'!$A$340:$C$378,3,FALSE)))</f>
        <v>SD</v>
      </c>
      <c r="DH52">
        <v>6856.5</v>
      </c>
      <c r="DI52">
        <v>10119.06</v>
      </c>
      <c r="DJ52">
        <v>1731.85</v>
      </c>
      <c r="DK52">
        <v>9.2575615758675323</v>
      </c>
      <c r="DM52" t="s">
        <v>537</v>
      </c>
      <c r="DN52" t="s">
        <v>281</v>
      </c>
      <c r="DO52" t="str">
        <f>IF(DT52="*","",IFERROR(VLOOKUP(DN52,'class and classification'!$A$1:$B$338,2,FALSE),VLOOKUP(DN52,'class and classification'!$A$340:$B$378,2,FALSE)))</f>
        <v>Predominantly Urban</v>
      </c>
      <c r="DP52" t="str">
        <f>IF(DT52="*","",IFERROR(VLOOKUP(DN52,'class and classification'!$A$1:$C$338,3,FALSE),VLOOKUP(DN52,'class and classification'!$A$340:$C$378,3,FALSE)))</f>
        <v>SD</v>
      </c>
      <c r="DQ52">
        <v>7454.73</v>
      </c>
      <c r="DR52">
        <v>6987.34</v>
      </c>
      <c r="DS52">
        <v>1204.03</v>
      </c>
      <c r="DT52">
        <v>7.6954001316622032</v>
      </c>
      <c r="DV52" t="s">
        <v>537</v>
      </c>
      <c r="DW52" t="s">
        <v>281</v>
      </c>
      <c r="DX52" t="str">
        <f>IF(EC52="*","",IFERROR(VLOOKUP(DW52,'class and classification'!$A$1:$B$338,2,FALSE),VLOOKUP(DW52,'class and classification'!$A$340:$B$378,2,FALSE)))</f>
        <v>Predominantly Urban</v>
      </c>
      <c r="DY52" t="str">
        <f>IF(EC52="*","",IFERROR(VLOOKUP(DW52,'class and classification'!$A$1:$C$338,3,FALSE),VLOOKUP(DW52,'class and classification'!$A$340:$C$378,3,FALSE)))</f>
        <v>SD</v>
      </c>
      <c r="DZ52">
        <v>9084.73</v>
      </c>
      <c r="EA52">
        <v>4666.54</v>
      </c>
      <c r="EB52">
        <v>2375.56</v>
      </c>
      <c r="EC52">
        <v>14.730483300189809</v>
      </c>
    </row>
    <row r="53" spans="1:133" x14ac:dyDescent="0.3">
      <c r="A53" t="s">
        <v>537</v>
      </c>
      <c r="B53" t="s">
        <v>281</v>
      </c>
      <c r="C53" t="str">
        <f>IF(H53="n/a","",IFERROR(VLOOKUP(B53,'class and classification'!$A$1:$B$338,2,FALSE),VLOOKUP(B53,'class and classification'!$A$340:$B$378,2,FALSE)))</f>
        <v/>
      </c>
      <c r="D53" t="str">
        <f>IF(H53="n/a","",IFERROR(VLOOKUP(B53,'class and classification'!$A$1:$C$338,3,FALSE),VLOOKUP(B53,'class and classification'!$A$340:$C$378,3,FALSE)))</f>
        <v/>
      </c>
      <c r="E53">
        <v>21755</v>
      </c>
      <c r="F53">
        <v>2270</v>
      </c>
      <c r="G53" t="s">
        <v>513</v>
      </c>
      <c r="H53" t="s">
        <v>513</v>
      </c>
      <c r="I53" t="s">
        <v>538</v>
      </c>
      <c r="J53" t="s">
        <v>282</v>
      </c>
      <c r="K53" t="str">
        <f>IF(P53="#","",IFERROR(VLOOKUP(J53,'class and classification'!$A$1:$B$338,2,FALSE),VLOOKUP(J53,'class and classification'!$A$340:$B$378,2,FALSE)))</f>
        <v>Predominantly Urban</v>
      </c>
      <c r="L53" t="str">
        <f>IF(P53="#","",IFERROR(VLOOKUP(J53,'class and classification'!$A$1:$C$338,3,FALSE),VLOOKUP(J53,'class and classification'!$A$340:$C$378,3,FALSE)))</f>
        <v>SD</v>
      </c>
      <c r="M53">
        <v>22435</v>
      </c>
      <c r="N53">
        <v>10299</v>
      </c>
      <c r="O53">
        <v>2799</v>
      </c>
      <c r="P53">
        <v>7.8771845889736305</v>
      </c>
      <c r="S53" t="s">
        <v>282</v>
      </c>
      <c r="T53" t="str">
        <f>IF(Y53="#","",IFERROR(VLOOKUP(S53,'class and classification'!$A$1:$B$338,2,FALSE),VLOOKUP(S53,'class and classification'!$A$340:$B$378,2,FALSE)))</f>
        <v>Predominantly Urban</v>
      </c>
      <c r="U53" t="str">
        <f>IF(Y53="#","",IFERROR(VLOOKUP(S53,'class and classification'!$A$1:$C$338,3,FALSE),VLOOKUP(S53,'class and classification'!$A$340:$C$378,3,FALSE)))</f>
        <v>SD</v>
      </c>
      <c r="V53">
        <v>14027</v>
      </c>
      <c r="W53">
        <v>7878</v>
      </c>
      <c r="X53">
        <v>2176</v>
      </c>
      <c r="Y53">
        <v>9.0361695942859512</v>
      </c>
      <c r="AA53" t="s">
        <v>538</v>
      </c>
      <c r="AB53" t="s">
        <v>282</v>
      </c>
      <c r="AC53" t="str">
        <f>IF(AH53="#","",IFERROR(VLOOKUP(AB53,'class and classification'!$A$1:$B$338,2,FALSE),VLOOKUP(AB53,'class and classification'!$A$340:$B$378,2,FALSE)))</f>
        <v>Predominantly Urban</v>
      </c>
      <c r="AD53" t="str">
        <f>IF(AH53="#","",IFERROR(VLOOKUP(AB53,'class and classification'!$A$1:$C$338,3,FALSE),VLOOKUP(AB53,'class and classification'!$A$340:$C$378,3,FALSE)))</f>
        <v>SD</v>
      </c>
      <c r="AE53">
        <v>12382</v>
      </c>
      <c r="AF53">
        <v>12492</v>
      </c>
      <c r="AG53">
        <v>5197</v>
      </c>
      <c r="AH53">
        <v>17.282431578597322</v>
      </c>
      <c r="AJ53" t="s">
        <v>538</v>
      </c>
      <c r="AK53" t="s">
        <v>282</v>
      </c>
      <c r="AL53" t="str">
        <f>IF(AQ53="#","",IFERROR(VLOOKUP(AK53,'class and classification'!$A$1:$B$338,2,FALSE),VLOOKUP(AK53,'class and classification'!$A$340:$B$378,2,FALSE)))</f>
        <v>Predominantly Urban</v>
      </c>
      <c r="AM53" t="str">
        <f>IF(AQ53="#","",IFERROR(VLOOKUP(AK53,'class and classification'!$A$1:$C$338,3,FALSE),VLOOKUP(AK53,'class and classification'!$A$340:$C$378,3,FALSE)))</f>
        <v>SD</v>
      </c>
      <c r="AN53">
        <v>11719</v>
      </c>
      <c r="AO53">
        <v>11378</v>
      </c>
      <c r="AP53">
        <v>5395</v>
      </c>
      <c r="AQ53">
        <v>18.935139688333567</v>
      </c>
      <c r="AS53" t="s">
        <v>538</v>
      </c>
      <c r="AT53" t="s">
        <v>282</v>
      </c>
      <c r="AU53" t="str">
        <f>IF(AZ53="#","",IFERROR(VLOOKUP(AT53,'class and classification'!$A$1:$B$338,2,FALSE),VLOOKUP(AT53,'class and classification'!$A$340:$B$378,2,FALSE)))</f>
        <v>Predominantly Urban</v>
      </c>
      <c r="AV53" t="str">
        <f>IF(AZ53="#","",IFERROR(VLOOKUP(AT53,'class and classification'!$A$1:$C$338,3,FALSE),VLOOKUP(AT53,'class and classification'!$A$340:$C$378,3,FALSE)))</f>
        <v>SD</v>
      </c>
      <c r="AW53">
        <v>11763</v>
      </c>
      <c r="AX53">
        <v>8814</v>
      </c>
      <c r="AY53">
        <v>4385</v>
      </c>
      <c r="AZ53">
        <v>17.566701386106885</v>
      </c>
      <c r="BB53" t="s">
        <v>538</v>
      </c>
      <c r="BC53" t="s">
        <v>282</v>
      </c>
      <c r="BD53" t="str">
        <f>IF(BI53="#","",IFERROR(VLOOKUP(BC53,'class and classification'!$A$1:$B$338,2,FALSE),VLOOKUP(BC53,'class and classification'!$A$340:$B$378,2,FALSE)))</f>
        <v>Predominantly Urban</v>
      </c>
      <c r="BE53" t="str">
        <f>IF(BI53="#","",IFERROR(VLOOKUP(BC53,'class and classification'!$A$1:$C$338,3,FALSE),VLOOKUP(BC53,'class and classification'!$A$340:$C$378,3,FALSE)))</f>
        <v>SD</v>
      </c>
      <c r="BF53">
        <v>10250</v>
      </c>
      <c r="BG53">
        <v>11635</v>
      </c>
      <c r="BH53">
        <v>6706</v>
      </c>
      <c r="BI53">
        <v>23.454933370641111</v>
      </c>
      <c r="BK53" t="s">
        <v>538</v>
      </c>
      <c r="BL53" t="s">
        <v>282</v>
      </c>
      <c r="BM53" t="str">
        <f>IF(BR53="#","",IFERROR(VLOOKUP(BL53,'class and classification'!$A$1:$B$338,2,FALSE),VLOOKUP(BL53,'class and classification'!$A$340:$B$378,2,FALSE)))</f>
        <v>Predominantly Urban</v>
      </c>
      <c r="BN53" t="str">
        <f>IF(BR53="#","",IFERROR(VLOOKUP(BL53,'class and classification'!$A$1:$C$338,3,FALSE),VLOOKUP(BL53,'class and classification'!$A$340:$C$378,3,FALSE)))</f>
        <v>SD</v>
      </c>
      <c r="BO53">
        <v>14149</v>
      </c>
      <c r="BP53">
        <v>11770</v>
      </c>
      <c r="BQ53">
        <v>2965</v>
      </c>
      <c r="BR53">
        <v>10.265198725938236</v>
      </c>
      <c r="BT53" t="s">
        <v>538</v>
      </c>
      <c r="BU53" t="s">
        <v>282</v>
      </c>
      <c r="BV53" t="str">
        <f>IF(CA53="#","",IFERROR(VLOOKUP(BU53,'class and classification'!$A$1:$B$338,2,FALSE),VLOOKUP(BU53,'class and classification'!$A$340:$B$378,2,FALSE)))</f>
        <v>Predominantly Urban</v>
      </c>
      <c r="BW53" t="str">
        <f>IF(CA53="#","",IFERROR(VLOOKUP(BU53,'class and classification'!$A$1:$C$338,3,FALSE),VLOOKUP(BU53,'class and classification'!$A$340:$C$378,3,FALSE)))</f>
        <v>SD</v>
      </c>
      <c r="BX53">
        <v>12451</v>
      </c>
      <c r="BY53">
        <v>8895</v>
      </c>
      <c r="BZ53">
        <v>3027</v>
      </c>
      <c r="CA53">
        <v>12.419480572764945</v>
      </c>
      <c r="CC53" t="s">
        <v>538</v>
      </c>
      <c r="CD53" t="s">
        <v>282</v>
      </c>
      <c r="CE53" t="str">
        <f>IF(CJ53="*","",IFERROR(VLOOKUP(CD53,'class and classification'!$A$1:$B$338,2,FALSE),VLOOKUP(CD53,'class and classification'!$A$340:$B$378,2,FALSE)))</f>
        <v>Predominantly Urban</v>
      </c>
      <c r="CF53" t="str">
        <f>IF(CJ53="*","",IFERROR(VLOOKUP(CD53,'class and classification'!$A$1:$C$338,3,FALSE),VLOOKUP(CD53,'class and classification'!$A$340:$C$378,3,FALSE)))</f>
        <v>SD</v>
      </c>
      <c r="CG53">
        <v>12585</v>
      </c>
      <c r="CH53">
        <v>8384</v>
      </c>
      <c r="CI53">
        <v>3950</v>
      </c>
      <c r="CJ53">
        <v>15.851358401219953</v>
      </c>
      <c r="CL53" t="s">
        <v>538</v>
      </c>
      <c r="CM53" t="s">
        <v>282</v>
      </c>
      <c r="CN53" t="str">
        <f>IF(CS53="*","",IFERROR(VLOOKUP(CM53,'class and classification'!$A$1:$B$338,2,FALSE),VLOOKUP(CM53,'class and classification'!$A$340:$B$378,2,FALSE)))</f>
        <v>Predominantly Urban</v>
      </c>
      <c r="CO53" t="str">
        <f>IF(CS53="*","",IFERROR(VLOOKUP(CM53,'class and classification'!$A$1:$C$338,3,FALSE),VLOOKUP(CM53,'class and classification'!$A$340:$C$378,3,FALSE)))</f>
        <v>SD</v>
      </c>
      <c r="CP53">
        <v>10006.450000000001</v>
      </c>
      <c r="CQ53">
        <v>9334.9</v>
      </c>
      <c r="CR53">
        <v>5559.16</v>
      </c>
      <c r="CS53">
        <v>22.325486506099676</v>
      </c>
      <c r="CU53" t="s">
        <v>538</v>
      </c>
      <c r="CV53" t="s">
        <v>282</v>
      </c>
      <c r="CW53" t="str">
        <f>IF(DB53="*","",IFERROR(VLOOKUP(CV53,'class and classification'!$A$1:$B$338,2,FALSE),VLOOKUP(CV53,'class and classification'!$A$340:$B$378,2,FALSE)))</f>
        <v>Predominantly Urban</v>
      </c>
      <c r="CX53" t="str">
        <f>IF(DB53="*","",IFERROR(VLOOKUP(CV53,'class and classification'!$A$1:$C$338,3,FALSE),VLOOKUP(CV53,'class and classification'!$A$340:$C$378,3,FALSE)))</f>
        <v>SD</v>
      </c>
      <c r="CY53">
        <v>12869.23</v>
      </c>
      <c r="CZ53">
        <v>9165.33</v>
      </c>
      <c r="DA53">
        <v>4154.1899999999996</v>
      </c>
      <c r="DB53">
        <v>15.862498210109303</v>
      </c>
      <c r="DD53" t="s">
        <v>538</v>
      </c>
      <c r="DE53" t="s">
        <v>282</v>
      </c>
      <c r="DF53" t="str">
        <f>IF(DK53="*","",IFERROR(VLOOKUP(DE53,'class and classification'!$A$1:$B$338,2,FALSE),VLOOKUP(DE53,'class and classification'!$A$340:$B$378,2,FALSE)))</f>
        <v>Predominantly Urban</v>
      </c>
      <c r="DG53" t="str">
        <f>IF(DK53="*","",IFERROR(VLOOKUP(DE53,'class and classification'!$A$1:$C$338,3,FALSE),VLOOKUP(DE53,'class and classification'!$A$340:$C$378,3,FALSE)))</f>
        <v>SD</v>
      </c>
      <c r="DH53">
        <v>12761.86</v>
      </c>
      <c r="DI53">
        <v>8955.43</v>
      </c>
      <c r="DJ53">
        <v>5828.92</v>
      </c>
      <c r="DK53">
        <v>21.160515366723772</v>
      </c>
      <c r="DM53" t="s">
        <v>538</v>
      </c>
      <c r="DN53" t="s">
        <v>282</v>
      </c>
      <c r="DO53" t="str">
        <f>IF(DT53="*","",IFERROR(VLOOKUP(DN53,'class and classification'!$A$1:$B$338,2,FALSE),VLOOKUP(DN53,'class and classification'!$A$340:$B$378,2,FALSE)))</f>
        <v>Predominantly Urban</v>
      </c>
      <c r="DP53" t="str">
        <f>IF(DT53="*","",IFERROR(VLOOKUP(DN53,'class and classification'!$A$1:$C$338,3,FALSE),VLOOKUP(DN53,'class and classification'!$A$340:$C$378,3,FALSE)))</f>
        <v>SD</v>
      </c>
      <c r="DQ53">
        <v>9246.01</v>
      </c>
      <c r="DR53">
        <v>10352.1</v>
      </c>
      <c r="DS53">
        <v>7554.6</v>
      </c>
      <c r="DT53">
        <v>27.822637224792668</v>
      </c>
      <c r="DV53" t="s">
        <v>538</v>
      </c>
      <c r="DW53" t="s">
        <v>282</v>
      </c>
      <c r="DX53" t="str">
        <f>IF(EC53="*","",IFERROR(VLOOKUP(DW53,'class and classification'!$A$1:$B$338,2,FALSE),VLOOKUP(DW53,'class and classification'!$A$340:$B$378,2,FALSE)))</f>
        <v>Predominantly Urban</v>
      </c>
      <c r="DY53" t="str">
        <f>IF(EC53="*","",IFERROR(VLOOKUP(DW53,'class and classification'!$A$1:$C$338,3,FALSE),VLOOKUP(DW53,'class and classification'!$A$340:$C$378,3,FALSE)))</f>
        <v>SD</v>
      </c>
      <c r="DZ53">
        <v>9604.2199999999993</v>
      </c>
      <c r="EA53">
        <v>9586.5400000000009</v>
      </c>
      <c r="EB53">
        <v>5320.03</v>
      </c>
      <c r="EC53">
        <v>21.704849170508169</v>
      </c>
    </row>
    <row r="54" spans="1:133" x14ac:dyDescent="0.3">
      <c r="A54" t="s">
        <v>538</v>
      </c>
      <c r="B54" t="s">
        <v>282</v>
      </c>
      <c r="C54" t="str">
        <f>IF(H54="n/a","",IFERROR(VLOOKUP(B54,'class and classification'!$A$1:$B$338,2,FALSE),VLOOKUP(B54,'class and classification'!$A$340:$B$378,2,FALSE)))</f>
        <v>Predominantly Urban</v>
      </c>
      <c r="D54" t="str">
        <f>IF(H54="n/a","",IFERROR(VLOOKUP(B54,'class and classification'!$A$1:$C$338,3,FALSE),VLOOKUP(B54,'class and classification'!$A$340:$C$378,3,FALSE)))</f>
        <v>SD</v>
      </c>
      <c r="E54">
        <v>20202</v>
      </c>
      <c r="F54">
        <v>8329</v>
      </c>
      <c r="G54">
        <v>5479</v>
      </c>
      <c r="H54">
        <v>16.109967656571598</v>
      </c>
      <c r="I54" t="s">
        <v>539</v>
      </c>
      <c r="J54" t="s">
        <v>283</v>
      </c>
      <c r="K54" t="str">
        <f>IF(P54="#","",IFERROR(VLOOKUP(J54,'class and classification'!$A$1:$B$338,2,FALSE),VLOOKUP(J54,'class and classification'!$A$340:$B$378,2,FALSE)))</f>
        <v>Predominantly Rural</v>
      </c>
      <c r="L54" t="str">
        <f>IF(P54="#","",IFERROR(VLOOKUP(J54,'class and classification'!$A$1:$C$338,3,FALSE),VLOOKUP(J54,'class and classification'!$A$340:$C$378,3,FALSE)))</f>
        <v>SD</v>
      </c>
      <c r="M54">
        <v>7052</v>
      </c>
      <c r="N54">
        <v>1351</v>
      </c>
      <c r="O54">
        <v>1293</v>
      </c>
      <c r="P54">
        <v>13.33539603960396</v>
      </c>
      <c r="S54" t="s">
        <v>283</v>
      </c>
      <c r="T54" t="str">
        <f>IF(Y54="#","",IFERROR(VLOOKUP(S54,'class and classification'!$A$1:$B$338,2,FALSE),VLOOKUP(S54,'class and classification'!$A$340:$B$378,2,FALSE)))</f>
        <v>Predominantly Rural</v>
      </c>
      <c r="U54" t="str">
        <f>IF(Y54="#","",IFERROR(VLOOKUP(S54,'class and classification'!$A$1:$C$338,3,FALSE),VLOOKUP(S54,'class and classification'!$A$340:$C$378,3,FALSE)))</f>
        <v>SD</v>
      </c>
      <c r="V54">
        <v>6341</v>
      </c>
      <c r="W54">
        <v>1696</v>
      </c>
      <c r="X54">
        <v>1191</v>
      </c>
      <c r="Y54">
        <v>12.906371911573473</v>
      </c>
      <c r="AA54" t="s">
        <v>539</v>
      </c>
      <c r="AB54" t="s">
        <v>283</v>
      </c>
      <c r="AC54" t="str">
        <f>IF(AH54="#","",IFERROR(VLOOKUP(AB54,'class and classification'!$A$1:$B$338,2,FALSE),VLOOKUP(AB54,'class and classification'!$A$340:$B$378,2,FALSE)))</f>
        <v/>
      </c>
      <c r="AD54" t="str">
        <f>IF(AH54="#","",IFERROR(VLOOKUP(AB54,'class and classification'!$A$1:$C$338,3,FALSE),VLOOKUP(AB54,'class and classification'!$A$340:$C$378,3,FALSE)))</f>
        <v/>
      </c>
      <c r="AE54">
        <v>5689</v>
      </c>
      <c r="AF54" t="s">
        <v>39</v>
      </c>
      <c r="AG54" t="s">
        <v>39</v>
      </c>
      <c r="AH54" t="s">
        <v>39</v>
      </c>
      <c r="AJ54" t="s">
        <v>539</v>
      </c>
      <c r="AK54" t="s">
        <v>283</v>
      </c>
      <c r="AL54" t="str">
        <f>IF(AQ54="#","",IFERROR(VLOOKUP(AK54,'class and classification'!$A$1:$B$338,2,FALSE),VLOOKUP(AK54,'class and classification'!$A$340:$B$378,2,FALSE)))</f>
        <v/>
      </c>
      <c r="AM54" t="str">
        <f>IF(AQ54="#","",IFERROR(VLOOKUP(AK54,'class and classification'!$A$1:$C$338,3,FALSE),VLOOKUP(AK54,'class and classification'!$A$340:$C$378,3,FALSE)))</f>
        <v/>
      </c>
      <c r="AN54">
        <v>4176</v>
      </c>
      <c r="AO54" t="s">
        <v>39</v>
      </c>
      <c r="AP54" t="s">
        <v>39</v>
      </c>
      <c r="AQ54" t="s">
        <v>39</v>
      </c>
      <c r="AS54" t="s">
        <v>539</v>
      </c>
      <c r="AT54" t="s">
        <v>283</v>
      </c>
      <c r="AU54" t="str">
        <f>IF(AZ54="#","",IFERROR(VLOOKUP(AT54,'class and classification'!$A$1:$B$338,2,FALSE),VLOOKUP(AT54,'class and classification'!$A$340:$B$378,2,FALSE)))</f>
        <v/>
      </c>
      <c r="AV54" t="str">
        <f>IF(AZ54="#","",IFERROR(VLOOKUP(AT54,'class and classification'!$A$1:$C$338,3,FALSE),VLOOKUP(AT54,'class and classification'!$A$340:$C$378,3,FALSE)))</f>
        <v/>
      </c>
      <c r="AW54">
        <v>8849</v>
      </c>
      <c r="AX54" t="s">
        <v>39</v>
      </c>
      <c r="AY54" t="s">
        <v>39</v>
      </c>
      <c r="AZ54" t="s">
        <v>39</v>
      </c>
      <c r="BB54" t="s">
        <v>539</v>
      </c>
      <c r="BC54" t="s">
        <v>283</v>
      </c>
      <c r="BD54" t="str">
        <f>IF(BI54="#","",IFERROR(VLOOKUP(BC54,'class and classification'!$A$1:$B$338,2,FALSE),VLOOKUP(BC54,'class and classification'!$A$340:$B$378,2,FALSE)))</f>
        <v/>
      </c>
      <c r="BE54" t="str">
        <f>IF(BI54="#","",IFERROR(VLOOKUP(BC54,'class and classification'!$A$1:$C$338,3,FALSE),VLOOKUP(BC54,'class and classification'!$A$340:$C$378,3,FALSE)))</f>
        <v/>
      </c>
      <c r="BF54">
        <v>7610</v>
      </c>
      <c r="BG54">
        <v>2403</v>
      </c>
      <c r="BH54" t="s">
        <v>39</v>
      </c>
      <c r="BI54" t="s">
        <v>39</v>
      </c>
      <c r="BK54" t="s">
        <v>539</v>
      </c>
      <c r="BL54" t="s">
        <v>283</v>
      </c>
      <c r="BM54" t="str">
        <f>IF(BR54="#","",IFERROR(VLOOKUP(BL54,'class and classification'!$A$1:$B$338,2,FALSE),VLOOKUP(BL54,'class and classification'!$A$340:$B$378,2,FALSE)))</f>
        <v>Predominantly Rural</v>
      </c>
      <c r="BN54" t="str">
        <f>IF(BR54="#","",IFERROR(VLOOKUP(BL54,'class and classification'!$A$1:$C$338,3,FALSE),VLOOKUP(BL54,'class and classification'!$A$340:$C$378,3,FALSE)))</f>
        <v>SD</v>
      </c>
      <c r="BO54">
        <v>3924</v>
      </c>
      <c r="BP54">
        <v>3077</v>
      </c>
      <c r="BQ54">
        <v>788</v>
      </c>
      <c r="BR54">
        <v>10.116831428938246</v>
      </c>
      <c r="BT54" t="s">
        <v>539</v>
      </c>
      <c r="BU54" t="s">
        <v>283</v>
      </c>
      <c r="BV54" t="str">
        <f>IF(CA54="#","",IFERROR(VLOOKUP(BU54,'class and classification'!$A$1:$B$338,2,FALSE),VLOOKUP(BU54,'class and classification'!$A$340:$B$378,2,FALSE)))</f>
        <v>Predominantly Rural</v>
      </c>
      <c r="BW54" t="str">
        <f>IF(CA54="#","",IFERROR(VLOOKUP(BU54,'class and classification'!$A$1:$C$338,3,FALSE),VLOOKUP(BU54,'class and classification'!$A$340:$C$378,3,FALSE)))</f>
        <v>SD</v>
      </c>
      <c r="BX54">
        <v>7170</v>
      </c>
      <c r="BY54">
        <v>2160</v>
      </c>
      <c r="BZ54">
        <v>834</v>
      </c>
      <c r="CA54">
        <v>8.2054309327036599</v>
      </c>
      <c r="CC54" t="s">
        <v>539</v>
      </c>
      <c r="CD54" t="s">
        <v>283</v>
      </c>
      <c r="CE54" t="str">
        <f>IF(CJ54="*","",IFERROR(VLOOKUP(CD54,'class and classification'!$A$1:$B$338,2,FALSE),VLOOKUP(CD54,'class and classification'!$A$340:$B$378,2,FALSE)))</f>
        <v>Predominantly Rural</v>
      </c>
      <c r="CF54" t="str">
        <f>IF(CJ54="*","",IFERROR(VLOOKUP(CD54,'class and classification'!$A$1:$C$338,3,FALSE),VLOOKUP(CD54,'class and classification'!$A$340:$C$378,3,FALSE)))</f>
        <v>SD</v>
      </c>
      <c r="CG54">
        <v>7839</v>
      </c>
      <c r="CH54">
        <v>2538</v>
      </c>
      <c r="CI54">
        <v>1198</v>
      </c>
      <c r="CJ54">
        <v>10.34989200863931</v>
      </c>
      <c r="CL54" t="s">
        <v>539</v>
      </c>
      <c r="CM54" t="s">
        <v>283</v>
      </c>
      <c r="CN54" t="str">
        <f>IF(CS54="*","",IFERROR(VLOOKUP(CM54,'class and classification'!$A$1:$B$338,2,FALSE),VLOOKUP(CM54,'class and classification'!$A$340:$B$378,2,FALSE)))</f>
        <v/>
      </c>
      <c r="CO54" t="str">
        <f>IF(CS54="*","",IFERROR(VLOOKUP(CM54,'class and classification'!$A$1:$C$338,3,FALSE),VLOOKUP(CM54,'class and classification'!$A$340:$C$378,3,FALSE)))</f>
        <v/>
      </c>
      <c r="CP54">
        <v>8995.3700000000008</v>
      </c>
      <c r="CQ54">
        <v>1501.12</v>
      </c>
      <c r="CR54" t="s">
        <v>38</v>
      </c>
      <c r="CS54" t="s">
        <v>38</v>
      </c>
      <c r="CU54" t="s">
        <v>539</v>
      </c>
      <c r="CV54" t="s">
        <v>283</v>
      </c>
      <c r="CW54" t="str">
        <f>IF(DB54="*","",IFERROR(VLOOKUP(CV54,'class and classification'!$A$1:$B$338,2,FALSE),VLOOKUP(CV54,'class and classification'!$A$340:$B$378,2,FALSE)))</f>
        <v>Predominantly Rural</v>
      </c>
      <c r="CX54" t="str">
        <f>IF(DB54="*","",IFERROR(VLOOKUP(CV54,'class and classification'!$A$1:$C$338,3,FALSE),VLOOKUP(CV54,'class and classification'!$A$340:$C$378,3,FALSE)))</f>
        <v>SD</v>
      </c>
      <c r="CY54">
        <v>6711.6</v>
      </c>
      <c r="CZ54">
        <v>2586.3000000000002</v>
      </c>
      <c r="DA54">
        <v>670.64</v>
      </c>
      <c r="DB54">
        <v>6.727564919235915</v>
      </c>
      <c r="DD54" t="s">
        <v>539</v>
      </c>
      <c r="DE54" t="s">
        <v>283</v>
      </c>
      <c r="DF54" t="str">
        <f>IF(DK54="*","",IFERROR(VLOOKUP(DE54,'class and classification'!$A$1:$B$338,2,FALSE),VLOOKUP(DE54,'class and classification'!$A$340:$B$378,2,FALSE)))</f>
        <v>Predominantly Rural</v>
      </c>
      <c r="DG54" t="str">
        <f>IF(DK54="*","",IFERROR(VLOOKUP(DE54,'class and classification'!$A$1:$C$338,3,FALSE),VLOOKUP(DE54,'class and classification'!$A$340:$C$378,3,FALSE)))</f>
        <v>SD</v>
      </c>
      <c r="DH54">
        <v>8789.31</v>
      </c>
      <c r="DI54" t="s">
        <v>38</v>
      </c>
      <c r="DJ54">
        <v>1080.23</v>
      </c>
      <c r="DK54">
        <v>10.598678194526753</v>
      </c>
      <c r="DM54" t="s">
        <v>539</v>
      </c>
      <c r="DN54" t="s">
        <v>283</v>
      </c>
      <c r="DO54" t="str">
        <f>IF(DT54="*","",IFERROR(VLOOKUP(DN54,'class and classification'!$A$1:$B$338,2,FALSE),VLOOKUP(DN54,'class and classification'!$A$340:$B$378,2,FALSE)))</f>
        <v/>
      </c>
      <c r="DP54" t="str">
        <f>IF(DT54="*","",IFERROR(VLOOKUP(DN54,'class and classification'!$A$1:$C$338,3,FALSE),VLOOKUP(DN54,'class and classification'!$A$340:$C$378,3,FALSE)))</f>
        <v/>
      </c>
      <c r="DQ54">
        <v>9306.23</v>
      </c>
      <c r="DR54">
        <v>1996.84</v>
      </c>
      <c r="DS54" t="s">
        <v>38</v>
      </c>
      <c r="DT54" t="s">
        <v>38</v>
      </c>
      <c r="DV54" t="s">
        <v>539</v>
      </c>
      <c r="DW54" t="s">
        <v>283</v>
      </c>
      <c r="DX54" t="str">
        <f>IF(EC54="*","",IFERROR(VLOOKUP(DW54,'class and classification'!$A$1:$B$338,2,FALSE),VLOOKUP(DW54,'class and classification'!$A$340:$B$378,2,FALSE)))</f>
        <v/>
      </c>
      <c r="DY54" t="str">
        <f>IF(EC54="*","",IFERROR(VLOOKUP(DW54,'class and classification'!$A$1:$C$338,3,FALSE),VLOOKUP(DW54,'class and classification'!$A$340:$C$378,3,FALSE)))</f>
        <v/>
      </c>
      <c r="DZ54">
        <v>10141.24</v>
      </c>
      <c r="EA54">
        <v>1922.15</v>
      </c>
      <c r="EB54" t="s">
        <v>38</v>
      </c>
      <c r="EC54" t="s">
        <v>38</v>
      </c>
    </row>
    <row r="55" spans="1:133" x14ac:dyDescent="0.3">
      <c r="A55" t="s">
        <v>539</v>
      </c>
      <c r="B55" t="s">
        <v>283</v>
      </c>
      <c r="C55" t="str">
        <f>IF(H55="n/a","",IFERROR(VLOOKUP(B55,'class and classification'!$A$1:$B$338,2,FALSE),VLOOKUP(B55,'class and classification'!$A$340:$B$378,2,FALSE)))</f>
        <v/>
      </c>
      <c r="D55" t="str">
        <f>IF(H55="n/a","",IFERROR(VLOOKUP(B55,'class and classification'!$A$1:$C$338,3,FALSE),VLOOKUP(B55,'class and classification'!$A$340:$C$378,3,FALSE)))</f>
        <v/>
      </c>
      <c r="E55">
        <v>4703</v>
      </c>
      <c r="F55" t="s">
        <v>513</v>
      </c>
      <c r="G55" t="s">
        <v>513</v>
      </c>
      <c r="H55" t="s">
        <v>513</v>
      </c>
      <c r="I55" t="s">
        <v>540</v>
      </c>
      <c r="J55" t="s">
        <v>284</v>
      </c>
      <c r="K55" t="str">
        <f>IF(P55="#","",IFERROR(VLOOKUP(J55,'class and classification'!$A$1:$B$338,2,FALSE),VLOOKUP(J55,'class and classification'!$A$340:$B$378,2,FALSE)))</f>
        <v>Predominantly Urban</v>
      </c>
      <c r="L55" t="str">
        <f>IF(P55="#","",IFERROR(VLOOKUP(J55,'class and classification'!$A$1:$C$338,3,FALSE),VLOOKUP(J55,'class and classification'!$A$340:$C$378,3,FALSE)))</f>
        <v>SD</v>
      </c>
      <c r="M55">
        <v>9904</v>
      </c>
      <c r="N55">
        <v>1096</v>
      </c>
      <c r="O55">
        <v>1762</v>
      </c>
      <c r="P55">
        <v>13.806613383482214</v>
      </c>
      <c r="S55" t="s">
        <v>284</v>
      </c>
      <c r="T55" t="str">
        <f>IF(Y55="#","",IFERROR(VLOOKUP(S55,'class and classification'!$A$1:$B$338,2,FALSE),VLOOKUP(S55,'class and classification'!$A$340:$B$378,2,FALSE)))</f>
        <v>Predominantly Urban</v>
      </c>
      <c r="U55" t="str">
        <f>IF(Y55="#","",IFERROR(VLOOKUP(S55,'class and classification'!$A$1:$C$338,3,FALSE),VLOOKUP(S55,'class and classification'!$A$340:$C$378,3,FALSE)))</f>
        <v>SD</v>
      </c>
      <c r="V55">
        <v>7485</v>
      </c>
      <c r="W55">
        <v>4434</v>
      </c>
      <c r="X55">
        <v>2691</v>
      </c>
      <c r="Y55">
        <v>18.418891170431213</v>
      </c>
      <c r="AA55" t="s">
        <v>540</v>
      </c>
      <c r="AB55" t="s">
        <v>284</v>
      </c>
      <c r="AC55" t="str">
        <f>IF(AH55="#","",IFERROR(VLOOKUP(AB55,'class and classification'!$A$1:$B$338,2,FALSE),VLOOKUP(AB55,'class and classification'!$A$340:$B$378,2,FALSE)))</f>
        <v/>
      </c>
      <c r="AD55" t="str">
        <f>IF(AH55="#","",IFERROR(VLOOKUP(AB55,'class and classification'!$A$1:$C$338,3,FALSE),VLOOKUP(AB55,'class and classification'!$A$340:$C$378,3,FALSE)))</f>
        <v/>
      </c>
      <c r="AE55">
        <v>12414</v>
      </c>
      <c r="AF55">
        <v>6286</v>
      </c>
      <c r="AG55" t="s">
        <v>39</v>
      </c>
      <c r="AH55" t="s">
        <v>39</v>
      </c>
      <c r="AJ55" t="s">
        <v>540</v>
      </c>
      <c r="AK55" t="s">
        <v>284</v>
      </c>
      <c r="AL55" t="str">
        <f>IF(AQ55="#","",IFERROR(VLOOKUP(AK55,'class and classification'!$A$1:$B$338,2,FALSE),VLOOKUP(AK55,'class and classification'!$A$340:$B$378,2,FALSE)))</f>
        <v/>
      </c>
      <c r="AM55" t="str">
        <f>IF(AQ55="#","",IFERROR(VLOOKUP(AK55,'class and classification'!$A$1:$C$338,3,FALSE),VLOOKUP(AK55,'class and classification'!$A$340:$C$378,3,FALSE)))</f>
        <v/>
      </c>
      <c r="AN55">
        <v>10693</v>
      </c>
      <c r="AO55">
        <v>2951</v>
      </c>
      <c r="AP55" t="s">
        <v>39</v>
      </c>
      <c r="AQ55" t="s">
        <v>39</v>
      </c>
      <c r="AS55" t="s">
        <v>540</v>
      </c>
      <c r="AT55" t="s">
        <v>284</v>
      </c>
      <c r="AU55" t="str">
        <f>IF(AZ55="#","",IFERROR(VLOOKUP(AT55,'class and classification'!$A$1:$B$338,2,FALSE),VLOOKUP(AT55,'class and classification'!$A$340:$B$378,2,FALSE)))</f>
        <v>Predominantly Urban</v>
      </c>
      <c r="AV55" t="str">
        <f>IF(AZ55="#","",IFERROR(VLOOKUP(AT55,'class and classification'!$A$1:$C$338,3,FALSE),VLOOKUP(AT55,'class and classification'!$A$340:$C$378,3,FALSE)))</f>
        <v>SD</v>
      </c>
      <c r="AW55">
        <v>9328</v>
      </c>
      <c r="AX55">
        <v>5841</v>
      </c>
      <c r="AY55">
        <v>987</v>
      </c>
      <c r="AZ55">
        <v>6.109185441941074</v>
      </c>
      <c r="BB55" t="s">
        <v>540</v>
      </c>
      <c r="BC55" t="s">
        <v>284</v>
      </c>
      <c r="BD55" t="str">
        <f>IF(BI55="#","",IFERROR(VLOOKUP(BC55,'class and classification'!$A$1:$B$338,2,FALSE),VLOOKUP(BC55,'class and classification'!$A$340:$B$378,2,FALSE)))</f>
        <v>Predominantly Urban</v>
      </c>
      <c r="BE55" t="str">
        <f>IF(BI55="#","",IFERROR(VLOOKUP(BC55,'class and classification'!$A$1:$C$338,3,FALSE),VLOOKUP(BC55,'class and classification'!$A$340:$C$378,3,FALSE)))</f>
        <v>SD</v>
      </c>
      <c r="BF55">
        <v>9128</v>
      </c>
      <c r="BG55">
        <v>2211</v>
      </c>
      <c r="BH55">
        <v>2966</v>
      </c>
      <c r="BI55">
        <v>20.734009087731561</v>
      </c>
      <c r="BK55" t="s">
        <v>540</v>
      </c>
      <c r="BL55" t="s">
        <v>284</v>
      </c>
      <c r="BM55" t="str">
        <f>IF(BR55="#","",IFERROR(VLOOKUP(BL55,'class and classification'!$A$1:$B$338,2,FALSE),VLOOKUP(BL55,'class and classification'!$A$340:$B$378,2,FALSE)))</f>
        <v>Predominantly Urban</v>
      </c>
      <c r="BN55" t="str">
        <f>IF(BR55="#","",IFERROR(VLOOKUP(BL55,'class and classification'!$A$1:$C$338,3,FALSE),VLOOKUP(BL55,'class and classification'!$A$340:$C$378,3,FALSE)))</f>
        <v>SD</v>
      </c>
      <c r="BO55">
        <v>12003</v>
      </c>
      <c r="BP55">
        <v>3558</v>
      </c>
      <c r="BQ55">
        <v>2343</v>
      </c>
      <c r="BR55">
        <v>13.086461126005361</v>
      </c>
      <c r="BT55" t="s">
        <v>540</v>
      </c>
      <c r="BU55" t="s">
        <v>284</v>
      </c>
      <c r="BV55" t="str">
        <f>IF(CA55="#","",IFERROR(VLOOKUP(BU55,'class and classification'!$A$1:$B$338,2,FALSE),VLOOKUP(BU55,'class and classification'!$A$340:$B$378,2,FALSE)))</f>
        <v>Predominantly Urban</v>
      </c>
      <c r="BW55" t="str">
        <f>IF(CA55="#","",IFERROR(VLOOKUP(BU55,'class and classification'!$A$1:$C$338,3,FALSE),VLOOKUP(BU55,'class and classification'!$A$340:$C$378,3,FALSE)))</f>
        <v>SD</v>
      </c>
      <c r="BX55">
        <v>12252</v>
      </c>
      <c r="BY55">
        <v>1084</v>
      </c>
      <c r="BZ55">
        <v>2786</v>
      </c>
      <c r="CA55">
        <v>17.280734400198487</v>
      </c>
      <c r="CC55" t="s">
        <v>540</v>
      </c>
      <c r="CD55" t="s">
        <v>284</v>
      </c>
      <c r="CE55" t="str">
        <f>IF(CJ55="*","",IFERROR(VLOOKUP(CD55,'class and classification'!$A$1:$B$338,2,FALSE),VLOOKUP(CD55,'class and classification'!$A$340:$B$378,2,FALSE)))</f>
        <v>Predominantly Urban</v>
      </c>
      <c r="CF55" t="str">
        <f>IF(CJ55="*","",IFERROR(VLOOKUP(CD55,'class and classification'!$A$1:$C$338,3,FALSE),VLOOKUP(CD55,'class and classification'!$A$340:$C$378,3,FALSE)))</f>
        <v>SD</v>
      </c>
      <c r="CG55">
        <v>6645</v>
      </c>
      <c r="CH55">
        <v>2359</v>
      </c>
      <c r="CI55">
        <v>1792</v>
      </c>
      <c r="CJ55">
        <v>16.598740274175622</v>
      </c>
      <c r="CL55" t="s">
        <v>540</v>
      </c>
      <c r="CM55" t="s">
        <v>284</v>
      </c>
      <c r="CN55" t="str">
        <f>IF(CS55="*","",IFERROR(VLOOKUP(CM55,'class and classification'!$A$1:$B$338,2,FALSE),VLOOKUP(CM55,'class and classification'!$A$340:$B$378,2,FALSE)))</f>
        <v>Predominantly Urban</v>
      </c>
      <c r="CO55" t="str">
        <f>IF(CS55="*","",IFERROR(VLOOKUP(CM55,'class and classification'!$A$1:$C$338,3,FALSE),VLOOKUP(CM55,'class and classification'!$A$340:$C$378,3,FALSE)))</f>
        <v>SD</v>
      </c>
      <c r="CP55">
        <v>7239.39</v>
      </c>
      <c r="CQ55">
        <v>2112.85</v>
      </c>
      <c r="CR55">
        <v>1905.63</v>
      </c>
      <c r="CS55">
        <v>16.927091892160774</v>
      </c>
      <c r="CU55" t="s">
        <v>540</v>
      </c>
      <c r="CV55" t="s">
        <v>284</v>
      </c>
      <c r="CW55" t="str">
        <f>IF(DB55="*","",IFERROR(VLOOKUP(CV55,'class and classification'!$A$1:$B$338,2,FALSE),VLOOKUP(CV55,'class and classification'!$A$340:$B$378,2,FALSE)))</f>
        <v>Predominantly Urban</v>
      </c>
      <c r="CX55" t="str">
        <f>IF(DB55="*","",IFERROR(VLOOKUP(CV55,'class and classification'!$A$1:$C$338,3,FALSE),VLOOKUP(CV55,'class and classification'!$A$340:$C$378,3,FALSE)))</f>
        <v>SD</v>
      </c>
      <c r="CY55">
        <v>7108.33</v>
      </c>
      <c r="CZ55">
        <v>2450.89</v>
      </c>
      <c r="DA55">
        <v>1470.25</v>
      </c>
      <c r="DB55">
        <v>13.330196283230292</v>
      </c>
      <c r="DD55" t="s">
        <v>540</v>
      </c>
      <c r="DE55" t="s">
        <v>284</v>
      </c>
      <c r="DF55" t="str">
        <f>IF(DK55="*","",IFERROR(VLOOKUP(DE55,'class and classification'!$A$1:$B$338,2,FALSE),VLOOKUP(DE55,'class and classification'!$A$340:$B$378,2,FALSE)))</f>
        <v>Predominantly Urban</v>
      </c>
      <c r="DG55" t="str">
        <f>IF(DK55="*","",IFERROR(VLOOKUP(DE55,'class and classification'!$A$1:$C$338,3,FALSE),VLOOKUP(DE55,'class and classification'!$A$340:$C$378,3,FALSE)))</f>
        <v>SD</v>
      </c>
      <c r="DH55">
        <v>5134.72</v>
      </c>
      <c r="DI55">
        <v>2664.93</v>
      </c>
      <c r="DJ55">
        <v>2197.54</v>
      </c>
      <c r="DK55">
        <v>21.981576823087291</v>
      </c>
      <c r="DM55" t="s">
        <v>540</v>
      </c>
      <c r="DN55" t="s">
        <v>284</v>
      </c>
      <c r="DO55" t="str">
        <f>IF(DT55="*","",IFERROR(VLOOKUP(DN55,'class and classification'!$A$1:$B$338,2,FALSE),VLOOKUP(DN55,'class and classification'!$A$340:$B$378,2,FALSE)))</f>
        <v>Predominantly Urban</v>
      </c>
      <c r="DP55" t="str">
        <f>IF(DT55="*","",IFERROR(VLOOKUP(DN55,'class and classification'!$A$1:$C$338,3,FALSE),VLOOKUP(DN55,'class and classification'!$A$340:$C$378,3,FALSE)))</f>
        <v>SD</v>
      </c>
      <c r="DQ55">
        <v>8068.1</v>
      </c>
      <c r="DR55">
        <v>688.68</v>
      </c>
      <c r="DS55">
        <v>2658.78</v>
      </c>
      <c r="DT55">
        <v>23.290841623188001</v>
      </c>
      <c r="DV55" t="s">
        <v>540</v>
      </c>
      <c r="DW55" t="s">
        <v>284</v>
      </c>
      <c r="DX55" t="str">
        <f>IF(EC55="*","",IFERROR(VLOOKUP(DW55,'class and classification'!$A$1:$B$338,2,FALSE),VLOOKUP(DW55,'class and classification'!$A$340:$B$378,2,FALSE)))</f>
        <v>Predominantly Urban</v>
      </c>
      <c r="DY55" t="str">
        <f>IF(EC55="*","",IFERROR(VLOOKUP(DW55,'class and classification'!$A$1:$C$338,3,FALSE),VLOOKUP(DW55,'class and classification'!$A$340:$C$378,3,FALSE)))</f>
        <v>SD</v>
      </c>
      <c r="DZ55">
        <v>7216.74</v>
      </c>
      <c r="EA55">
        <v>1880.16</v>
      </c>
      <c r="EB55">
        <v>2619.89</v>
      </c>
      <c r="EC55">
        <v>22.360134473691172</v>
      </c>
    </row>
    <row r="56" spans="1:133" x14ac:dyDescent="0.3">
      <c r="A56" t="s">
        <v>540</v>
      </c>
      <c r="B56" t="s">
        <v>284</v>
      </c>
      <c r="C56" t="str">
        <f>IF(H56="n/a","",IFERROR(VLOOKUP(B56,'class and classification'!$A$1:$B$338,2,FALSE),VLOOKUP(B56,'class and classification'!$A$340:$B$378,2,FALSE)))</f>
        <v/>
      </c>
      <c r="D56" t="str">
        <f>IF(H56="n/a","",IFERROR(VLOOKUP(B56,'class and classification'!$A$1:$C$338,3,FALSE),VLOOKUP(B56,'class and classification'!$A$340:$C$378,3,FALSE)))</f>
        <v/>
      </c>
      <c r="E56">
        <v>12525</v>
      </c>
      <c r="F56">
        <v>2179</v>
      </c>
      <c r="G56" t="s">
        <v>513</v>
      </c>
      <c r="H56" t="s">
        <v>513</v>
      </c>
      <c r="I56" t="s">
        <v>541</v>
      </c>
      <c r="J56" t="s">
        <v>285</v>
      </c>
      <c r="K56" t="str">
        <f>IF(P56="#","",IFERROR(VLOOKUP(J56,'class and classification'!$A$1:$B$338,2,FALSE),VLOOKUP(J56,'class and classification'!$A$340:$B$378,2,FALSE)))</f>
        <v/>
      </c>
      <c r="L56" t="str">
        <f>IF(P56="#","",IFERROR(VLOOKUP(J56,'class and classification'!$A$1:$C$338,3,FALSE),VLOOKUP(J56,'class and classification'!$A$340:$C$378,3,FALSE)))</f>
        <v/>
      </c>
      <c r="M56">
        <v>18360</v>
      </c>
      <c r="N56">
        <v>3623</v>
      </c>
      <c r="O56" t="s">
        <v>39</v>
      </c>
      <c r="P56" t="s">
        <v>39</v>
      </c>
      <c r="S56" t="s">
        <v>285</v>
      </c>
      <c r="T56" t="str">
        <f>IF(Y56="#","",IFERROR(VLOOKUP(S56,'class and classification'!$A$1:$B$338,2,FALSE),VLOOKUP(S56,'class and classification'!$A$340:$B$378,2,FALSE)))</f>
        <v>Predominantly Urban</v>
      </c>
      <c r="U56" t="str">
        <f>IF(Y56="#","",IFERROR(VLOOKUP(S56,'class and classification'!$A$1:$C$338,3,FALSE),VLOOKUP(S56,'class and classification'!$A$340:$C$378,3,FALSE)))</f>
        <v>SD</v>
      </c>
      <c r="V56">
        <v>19940</v>
      </c>
      <c r="W56">
        <v>2129</v>
      </c>
      <c r="X56">
        <v>2112</v>
      </c>
      <c r="Y56">
        <v>8.7341301021463131</v>
      </c>
      <c r="AA56" t="s">
        <v>541</v>
      </c>
      <c r="AB56" t="s">
        <v>285</v>
      </c>
      <c r="AC56" t="str">
        <f>IF(AH56="#","",IFERROR(VLOOKUP(AB56,'class and classification'!$A$1:$B$338,2,FALSE),VLOOKUP(AB56,'class and classification'!$A$340:$B$378,2,FALSE)))</f>
        <v/>
      </c>
      <c r="AD56" t="str">
        <f>IF(AH56="#","",IFERROR(VLOOKUP(AB56,'class and classification'!$A$1:$C$338,3,FALSE),VLOOKUP(AB56,'class and classification'!$A$340:$C$378,3,FALSE)))</f>
        <v/>
      </c>
      <c r="AE56">
        <v>16253</v>
      </c>
      <c r="AF56">
        <v>2424</v>
      </c>
      <c r="AG56" t="s">
        <v>39</v>
      </c>
      <c r="AH56" t="s">
        <v>39</v>
      </c>
      <c r="AJ56" t="s">
        <v>541</v>
      </c>
      <c r="AK56" t="s">
        <v>285</v>
      </c>
      <c r="AL56" t="str">
        <f>IF(AQ56="#","",IFERROR(VLOOKUP(AK56,'class and classification'!$A$1:$B$338,2,FALSE),VLOOKUP(AK56,'class and classification'!$A$340:$B$378,2,FALSE)))</f>
        <v/>
      </c>
      <c r="AM56" t="str">
        <f>IF(AQ56="#","",IFERROR(VLOOKUP(AK56,'class and classification'!$A$1:$C$338,3,FALSE),VLOOKUP(AK56,'class and classification'!$A$340:$C$378,3,FALSE)))</f>
        <v/>
      </c>
      <c r="AN56">
        <v>16663</v>
      </c>
      <c r="AO56">
        <v>5606</v>
      </c>
      <c r="AP56" t="s">
        <v>39</v>
      </c>
      <c r="AQ56" t="s">
        <v>39</v>
      </c>
      <c r="AS56" t="s">
        <v>541</v>
      </c>
      <c r="AT56" t="s">
        <v>285</v>
      </c>
      <c r="AU56" t="str">
        <f>IF(AZ56="#","",IFERROR(VLOOKUP(AT56,'class and classification'!$A$1:$B$338,2,FALSE),VLOOKUP(AT56,'class and classification'!$A$340:$B$378,2,FALSE)))</f>
        <v>Predominantly Urban</v>
      </c>
      <c r="AV56" t="str">
        <f>IF(AZ56="#","",IFERROR(VLOOKUP(AT56,'class and classification'!$A$1:$C$338,3,FALSE),VLOOKUP(AT56,'class and classification'!$A$340:$C$378,3,FALSE)))</f>
        <v>SD</v>
      </c>
      <c r="AW56">
        <v>17061</v>
      </c>
      <c r="AX56">
        <v>7425</v>
      </c>
      <c r="AY56">
        <v>1814</v>
      </c>
      <c r="AZ56">
        <v>6.8973384030418252</v>
      </c>
      <c r="BB56" t="s">
        <v>541</v>
      </c>
      <c r="BC56" t="s">
        <v>285</v>
      </c>
      <c r="BD56" t="str">
        <f>IF(BI56="#","",IFERROR(VLOOKUP(BC56,'class and classification'!$A$1:$B$338,2,FALSE),VLOOKUP(BC56,'class and classification'!$A$340:$B$378,2,FALSE)))</f>
        <v>Predominantly Urban</v>
      </c>
      <c r="BE56" t="str">
        <f>IF(BI56="#","",IFERROR(VLOOKUP(BC56,'class and classification'!$A$1:$C$338,3,FALSE),VLOOKUP(BC56,'class and classification'!$A$340:$C$378,3,FALSE)))</f>
        <v>SD</v>
      </c>
      <c r="BF56">
        <v>8739</v>
      </c>
      <c r="BG56">
        <v>6269</v>
      </c>
      <c r="BH56">
        <v>1765</v>
      </c>
      <c r="BI56">
        <v>10.522864126870566</v>
      </c>
      <c r="BK56" t="s">
        <v>541</v>
      </c>
      <c r="BL56" t="s">
        <v>285</v>
      </c>
      <c r="BM56" t="str">
        <f>IF(BR56="#","",IFERROR(VLOOKUP(BL56,'class and classification'!$A$1:$B$338,2,FALSE),VLOOKUP(BL56,'class and classification'!$A$340:$B$378,2,FALSE)))</f>
        <v>Predominantly Urban</v>
      </c>
      <c r="BN56" t="str">
        <f>IF(BR56="#","",IFERROR(VLOOKUP(BL56,'class and classification'!$A$1:$C$338,3,FALSE),VLOOKUP(BL56,'class and classification'!$A$340:$C$378,3,FALSE)))</f>
        <v>SD</v>
      </c>
      <c r="BO56">
        <v>11616</v>
      </c>
      <c r="BP56">
        <v>3442</v>
      </c>
      <c r="BQ56">
        <v>845</v>
      </c>
      <c r="BR56">
        <v>5.3134628686411371</v>
      </c>
      <c r="BT56" t="s">
        <v>541</v>
      </c>
      <c r="BU56" t="s">
        <v>285</v>
      </c>
      <c r="BV56" t="str">
        <f>IF(CA56="#","",IFERROR(VLOOKUP(BU56,'class and classification'!$A$1:$B$338,2,FALSE),VLOOKUP(BU56,'class and classification'!$A$340:$B$378,2,FALSE)))</f>
        <v>Predominantly Urban</v>
      </c>
      <c r="BW56" t="str">
        <f>IF(CA56="#","",IFERROR(VLOOKUP(BU56,'class and classification'!$A$1:$C$338,3,FALSE),VLOOKUP(BU56,'class and classification'!$A$340:$C$378,3,FALSE)))</f>
        <v>SD</v>
      </c>
      <c r="BX56">
        <v>8279</v>
      </c>
      <c r="BY56">
        <v>5124</v>
      </c>
      <c r="BZ56">
        <v>1829</v>
      </c>
      <c r="CA56">
        <v>12.007615546218489</v>
      </c>
      <c r="CC56" t="s">
        <v>541</v>
      </c>
      <c r="CD56" t="s">
        <v>285</v>
      </c>
      <c r="CE56" t="str">
        <f>IF(CJ56="*","",IFERROR(VLOOKUP(CD56,'class and classification'!$A$1:$B$338,2,FALSE),VLOOKUP(CD56,'class and classification'!$A$340:$B$378,2,FALSE)))</f>
        <v>Predominantly Urban</v>
      </c>
      <c r="CF56" t="str">
        <f>IF(CJ56="*","",IFERROR(VLOOKUP(CD56,'class and classification'!$A$1:$C$338,3,FALSE),VLOOKUP(CD56,'class and classification'!$A$340:$C$378,3,FALSE)))</f>
        <v>SD</v>
      </c>
      <c r="CG56">
        <v>9531</v>
      </c>
      <c r="CH56">
        <v>6371</v>
      </c>
      <c r="CI56">
        <v>564</v>
      </c>
      <c r="CJ56">
        <v>3.4252398882545854</v>
      </c>
      <c r="CL56" t="s">
        <v>541</v>
      </c>
      <c r="CM56" t="s">
        <v>285</v>
      </c>
      <c r="CN56" t="str">
        <f>IF(CS56="*","",IFERROR(VLOOKUP(CM56,'class and classification'!$A$1:$B$338,2,FALSE),VLOOKUP(CM56,'class and classification'!$A$340:$B$378,2,FALSE)))</f>
        <v>Predominantly Urban</v>
      </c>
      <c r="CO56" t="str">
        <f>IF(CS56="*","",IFERROR(VLOOKUP(CM56,'class and classification'!$A$1:$C$338,3,FALSE),VLOOKUP(CM56,'class and classification'!$A$340:$C$378,3,FALSE)))</f>
        <v>SD</v>
      </c>
      <c r="CP56">
        <v>13924.18</v>
      </c>
      <c r="CQ56">
        <v>5137.97</v>
      </c>
      <c r="CR56">
        <v>1743.73</v>
      </c>
      <c r="CS56">
        <v>8.3809480781394488</v>
      </c>
      <c r="CU56" t="s">
        <v>541</v>
      </c>
      <c r="CV56" t="s">
        <v>285</v>
      </c>
      <c r="CW56" t="str">
        <f>IF(DB56="*","",IFERROR(VLOOKUP(CV56,'class and classification'!$A$1:$B$338,2,FALSE),VLOOKUP(CV56,'class and classification'!$A$340:$B$378,2,FALSE)))</f>
        <v>Predominantly Urban</v>
      </c>
      <c r="CX56" t="str">
        <f>IF(DB56="*","",IFERROR(VLOOKUP(CV56,'class and classification'!$A$1:$C$338,3,FALSE),VLOOKUP(CV56,'class and classification'!$A$340:$C$378,3,FALSE)))</f>
        <v>SD</v>
      </c>
      <c r="CY56">
        <v>15539.31</v>
      </c>
      <c r="CZ56">
        <v>4372.72</v>
      </c>
      <c r="DA56">
        <v>1394.39</v>
      </c>
      <c r="DB56">
        <v>6.5444593695233655</v>
      </c>
      <c r="DD56" t="s">
        <v>541</v>
      </c>
      <c r="DE56" t="s">
        <v>285</v>
      </c>
      <c r="DF56" t="str">
        <f>IF(DK56="*","",IFERROR(VLOOKUP(DE56,'class and classification'!$A$1:$B$338,2,FALSE),VLOOKUP(DE56,'class and classification'!$A$340:$B$378,2,FALSE)))</f>
        <v>Predominantly Urban</v>
      </c>
      <c r="DG56" t="str">
        <f>IF(DK56="*","",IFERROR(VLOOKUP(DE56,'class and classification'!$A$1:$C$338,3,FALSE),VLOOKUP(DE56,'class and classification'!$A$340:$C$378,3,FALSE)))</f>
        <v>SD</v>
      </c>
      <c r="DH56">
        <v>12708.65</v>
      </c>
      <c r="DI56">
        <v>6762.28</v>
      </c>
      <c r="DJ56">
        <v>711.12</v>
      </c>
      <c r="DK56">
        <v>3.5235270946212109</v>
      </c>
      <c r="DM56" t="s">
        <v>541</v>
      </c>
      <c r="DN56" t="s">
        <v>285</v>
      </c>
      <c r="DO56" t="str">
        <f>IF(DT56="*","",IFERROR(VLOOKUP(DN56,'class and classification'!$A$1:$B$338,2,FALSE),VLOOKUP(DN56,'class and classification'!$A$340:$B$378,2,FALSE)))</f>
        <v>Predominantly Urban</v>
      </c>
      <c r="DP56" t="str">
        <f>IF(DT56="*","",IFERROR(VLOOKUP(DN56,'class and classification'!$A$1:$C$338,3,FALSE),VLOOKUP(DN56,'class and classification'!$A$340:$C$378,3,FALSE)))</f>
        <v>SD</v>
      </c>
      <c r="DQ56">
        <v>13012.46</v>
      </c>
      <c r="DR56">
        <v>3343.69</v>
      </c>
      <c r="DS56">
        <v>828.64</v>
      </c>
      <c r="DT56">
        <v>4.8219384700074892</v>
      </c>
      <c r="DV56" t="s">
        <v>541</v>
      </c>
      <c r="DW56" t="s">
        <v>285</v>
      </c>
      <c r="DX56" t="str">
        <f>IF(EC56="*","",IFERROR(VLOOKUP(DW56,'class and classification'!$A$1:$B$338,2,FALSE),VLOOKUP(DW56,'class and classification'!$A$340:$B$378,2,FALSE)))</f>
        <v>Predominantly Urban</v>
      </c>
      <c r="DY56" t="str">
        <f>IF(EC56="*","",IFERROR(VLOOKUP(DW56,'class and classification'!$A$1:$C$338,3,FALSE),VLOOKUP(DW56,'class and classification'!$A$340:$C$378,3,FALSE)))</f>
        <v>SD</v>
      </c>
      <c r="DZ56">
        <v>12064.85</v>
      </c>
      <c r="EA56">
        <v>4113.6000000000004</v>
      </c>
      <c r="EB56">
        <v>595.16</v>
      </c>
      <c r="EC56">
        <v>3.548192666933355</v>
      </c>
    </row>
    <row r="57" spans="1:133" x14ac:dyDescent="0.3">
      <c r="A57" t="s">
        <v>541</v>
      </c>
      <c r="B57" t="s">
        <v>285</v>
      </c>
      <c r="C57" t="str">
        <f>IF(H57="n/a","",IFERROR(VLOOKUP(B57,'class and classification'!$A$1:$B$338,2,FALSE),VLOOKUP(B57,'class and classification'!$A$340:$B$378,2,FALSE)))</f>
        <v>Predominantly Urban</v>
      </c>
      <c r="D57" t="str">
        <f>IF(H57="n/a","",IFERROR(VLOOKUP(B57,'class and classification'!$A$1:$C$338,3,FALSE),VLOOKUP(B57,'class and classification'!$A$340:$C$378,3,FALSE)))</f>
        <v>SD</v>
      </c>
      <c r="E57">
        <v>12348</v>
      </c>
      <c r="F57" t="s">
        <v>513</v>
      </c>
      <c r="G57">
        <v>2112</v>
      </c>
      <c r="H57">
        <v>14.125200642054574</v>
      </c>
      <c r="I57" t="s">
        <v>542</v>
      </c>
      <c r="J57" t="s">
        <v>286</v>
      </c>
      <c r="K57" t="str">
        <f>IF(P57="#","",IFERROR(VLOOKUP(J57,'class and classification'!$A$1:$B$338,2,FALSE),VLOOKUP(J57,'class and classification'!$A$340:$B$378,2,FALSE)))</f>
        <v>Urban with Significant Rural</v>
      </c>
      <c r="L57" t="str">
        <f>IF(P57="#","",IFERROR(VLOOKUP(J57,'class and classification'!$A$1:$C$338,3,FALSE),VLOOKUP(J57,'class and classification'!$A$340:$C$378,3,FALSE)))</f>
        <v>SD</v>
      </c>
      <c r="M57">
        <v>15937</v>
      </c>
      <c r="N57">
        <v>7363</v>
      </c>
      <c r="O57">
        <v>3242</v>
      </c>
      <c r="P57">
        <v>12.214603270288599</v>
      </c>
      <c r="S57" t="s">
        <v>286</v>
      </c>
      <c r="T57" t="str">
        <f>IF(Y57="#","",IFERROR(VLOOKUP(S57,'class and classification'!$A$1:$B$338,2,FALSE),VLOOKUP(S57,'class and classification'!$A$340:$B$378,2,FALSE)))</f>
        <v>Urban with Significant Rural</v>
      </c>
      <c r="U57" t="str">
        <f>IF(Y57="#","",IFERROR(VLOOKUP(S57,'class and classification'!$A$1:$C$338,3,FALSE),VLOOKUP(S57,'class and classification'!$A$340:$C$378,3,FALSE)))</f>
        <v>SD</v>
      </c>
      <c r="V57">
        <v>11559</v>
      </c>
      <c r="W57">
        <v>8478</v>
      </c>
      <c r="X57">
        <v>2962</v>
      </c>
      <c r="Y57">
        <v>12.878820818296447</v>
      </c>
      <c r="AA57" t="s">
        <v>542</v>
      </c>
      <c r="AB57" t="s">
        <v>286</v>
      </c>
      <c r="AC57" t="str">
        <f>IF(AH57="#","",IFERROR(VLOOKUP(AB57,'class and classification'!$A$1:$B$338,2,FALSE),VLOOKUP(AB57,'class and classification'!$A$340:$B$378,2,FALSE)))</f>
        <v/>
      </c>
      <c r="AD57" t="str">
        <f>IF(AH57="#","",IFERROR(VLOOKUP(AB57,'class and classification'!$A$1:$C$338,3,FALSE),VLOOKUP(AB57,'class and classification'!$A$340:$C$378,3,FALSE)))</f>
        <v/>
      </c>
      <c r="AE57">
        <v>12609</v>
      </c>
      <c r="AF57">
        <v>3882</v>
      </c>
      <c r="AG57" t="s">
        <v>39</v>
      </c>
      <c r="AH57" t="s">
        <v>39</v>
      </c>
      <c r="AJ57" t="s">
        <v>542</v>
      </c>
      <c r="AK57" t="s">
        <v>286</v>
      </c>
      <c r="AL57" t="str">
        <f>IF(AQ57="#","",IFERROR(VLOOKUP(AK57,'class and classification'!$A$1:$B$338,2,FALSE),VLOOKUP(AK57,'class and classification'!$A$340:$B$378,2,FALSE)))</f>
        <v>Urban with Significant Rural</v>
      </c>
      <c r="AM57" t="str">
        <f>IF(AQ57="#","",IFERROR(VLOOKUP(AK57,'class and classification'!$A$1:$C$338,3,FALSE),VLOOKUP(AK57,'class and classification'!$A$340:$C$378,3,FALSE)))</f>
        <v>SD</v>
      </c>
      <c r="AN57">
        <v>15754</v>
      </c>
      <c r="AO57">
        <v>4593</v>
      </c>
      <c r="AP57">
        <v>1296</v>
      </c>
      <c r="AQ57">
        <v>5.9880792866053687</v>
      </c>
      <c r="AS57" t="s">
        <v>542</v>
      </c>
      <c r="AT57" t="s">
        <v>286</v>
      </c>
      <c r="AU57" t="str">
        <f>IF(AZ57="#","",IFERROR(VLOOKUP(AT57,'class and classification'!$A$1:$B$338,2,FALSE),VLOOKUP(AT57,'class and classification'!$A$340:$B$378,2,FALSE)))</f>
        <v>Urban with Significant Rural</v>
      </c>
      <c r="AV57" t="str">
        <f>IF(AZ57="#","",IFERROR(VLOOKUP(AT57,'class and classification'!$A$1:$C$338,3,FALSE),VLOOKUP(AT57,'class and classification'!$A$340:$C$378,3,FALSE)))</f>
        <v>SD</v>
      </c>
      <c r="AW57">
        <v>11445</v>
      </c>
      <c r="AX57">
        <v>3443</v>
      </c>
      <c r="AY57">
        <v>2812</v>
      </c>
      <c r="AZ57">
        <v>15.887005649717514</v>
      </c>
      <c r="BB57" t="s">
        <v>542</v>
      </c>
      <c r="BC57" t="s">
        <v>286</v>
      </c>
      <c r="BD57" t="str">
        <f>IF(BI57="#","",IFERROR(VLOOKUP(BC57,'class and classification'!$A$1:$B$338,2,FALSE),VLOOKUP(BC57,'class and classification'!$A$340:$B$378,2,FALSE)))</f>
        <v>Urban with Significant Rural</v>
      </c>
      <c r="BE57" t="str">
        <f>IF(BI57="#","",IFERROR(VLOOKUP(BC57,'class and classification'!$A$1:$C$338,3,FALSE),VLOOKUP(BC57,'class and classification'!$A$340:$C$378,3,FALSE)))</f>
        <v>SD</v>
      </c>
      <c r="BF57">
        <v>11781</v>
      </c>
      <c r="BG57">
        <v>5631</v>
      </c>
      <c r="BH57">
        <v>3782</v>
      </c>
      <c r="BI57">
        <v>17.844673020666228</v>
      </c>
      <c r="BK57" t="s">
        <v>542</v>
      </c>
      <c r="BL57" t="s">
        <v>286</v>
      </c>
      <c r="BM57" t="str">
        <f>IF(BR57="#","",IFERROR(VLOOKUP(BL57,'class and classification'!$A$1:$B$338,2,FALSE),VLOOKUP(BL57,'class and classification'!$A$340:$B$378,2,FALSE)))</f>
        <v>Urban with Significant Rural</v>
      </c>
      <c r="BN57" t="str">
        <f>IF(BR57="#","",IFERROR(VLOOKUP(BL57,'class and classification'!$A$1:$C$338,3,FALSE),VLOOKUP(BL57,'class and classification'!$A$340:$C$378,3,FALSE)))</f>
        <v>SD</v>
      </c>
      <c r="BO57">
        <v>11719</v>
      </c>
      <c r="BP57">
        <v>6727</v>
      </c>
      <c r="BQ57">
        <v>2169</v>
      </c>
      <c r="BR57">
        <v>10.521464952704342</v>
      </c>
      <c r="BT57" t="s">
        <v>542</v>
      </c>
      <c r="BU57" t="s">
        <v>286</v>
      </c>
      <c r="BV57" t="str">
        <f>IF(CA57="#","",IFERROR(VLOOKUP(BU57,'class and classification'!$A$1:$B$338,2,FALSE),VLOOKUP(BU57,'class and classification'!$A$340:$B$378,2,FALSE)))</f>
        <v>Urban with Significant Rural</v>
      </c>
      <c r="BW57" t="str">
        <f>IF(CA57="#","",IFERROR(VLOOKUP(BU57,'class and classification'!$A$1:$C$338,3,FALSE),VLOOKUP(BU57,'class and classification'!$A$340:$C$378,3,FALSE)))</f>
        <v>SD</v>
      </c>
      <c r="BX57">
        <v>9661</v>
      </c>
      <c r="BY57">
        <v>4201</v>
      </c>
      <c r="BZ57">
        <v>2586</v>
      </c>
      <c r="CA57">
        <v>15.722276264591439</v>
      </c>
      <c r="CC57" t="s">
        <v>542</v>
      </c>
      <c r="CD57" t="s">
        <v>286</v>
      </c>
      <c r="CE57" t="str">
        <f>IF(CJ57="*","",IFERROR(VLOOKUP(CD57,'class and classification'!$A$1:$B$338,2,FALSE),VLOOKUP(CD57,'class and classification'!$A$340:$B$378,2,FALSE)))</f>
        <v>Urban with Significant Rural</v>
      </c>
      <c r="CF57" t="str">
        <f>IF(CJ57="*","",IFERROR(VLOOKUP(CD57,'class and classification'!$A$1:$C$338,3,FALSE),VLOOKUP(CD57,'class and classification'!$A$340:$C$378,3,FALSE)))</f>
        <v>SD</v>
      </c>
      <c r="CG57">
        <v>14063</v>
      </c>
      <c r="CH57">
        <v>6570</v>
      </c>
      <c r="CI57">
        <v>1575</v>
      </c>
      <c r="CJ57">
        <v>7.0920389048991357</v>
      </c>
      <c r="CL57" t="s">
        <v>542</v>
      </c>
      <c r="CM57" t="s">
        <v>286</v>
      </c>
      <c r="CN57" t="str">
        <f>IF(CS57="*","",IFERROR(VLOOKUP(CM57,'class and classification'!$A$1:$B$338,2,FALSE),VLOOKUP(CM57,'class and classification'!$A$340:$B$378,2,FALSE)))</f>
        <v>Urban with Significant Rural</v>
      </c>
      <c r="CO57" t="str">
        <f>IF(CS57="*","",IFERROR(VLOOKUP(CM57,'class and classification'!$A$1:$C$338,3,FALSE),VLOOKUP(CM57,'class and classification'!$A$340:$C$378,3,FALSE)))</f>
        <v>SD</v>
      </c>
      <c r="CP57">
        <v>14771.79</v>
      </c>
      <c r="CQ57">
        <v>6100.82</v>
      </c>
      <c r="CR57">
        <v>2785.51</v>
      </c>
      <c r="CS57">
        <v>11.774012474363982</v>
      </c>
      <c r="CU57" t="s">
        <v>542</v>
      </c>
      <c r="CV57" t="s">
        <v>286</v>
      </c>
      <c r="CW57" t="str">
        <f>IF(DB57="*","",IFERROR(VLOOKUP(CV57,'class and classification'!$A$1:$B$338,2,FALSE),VLOOKUP(CV57,'class and classification'!$A$340:$B$378,2,FALSE)))</f>
        <v>Urban with Significant Rural</v>
      </c>
      <c r="CX57" t="str">
        <f>IF(DB57="*","",IFERROR(VLOOKUP(CV57,'class and classification'!$A$1:$C$338,3,FALSE),VLOOKUP(CV57,'class and classification'!$A$340:$C$378,3,FALSE)))</f>
        <v>SD</v>
      </c>
      <c r="CY57">
        <v>9462.5300000000007</v>
      </c>
      <c r="CZ57">
        <v>6023.7</v>
      </c>
      <c r="DA57">
        <v>2607.14</v>
      </c>
      <c r="DB57">
        <v>14.409366524865186</v>
      </c>
      <c r="DD57" t="s">
        <v>542</v>
      </c>
      <c r="DE57" t="s">
        <v>286</v>
      </c>
      <c r="DF57" t="str">
        <f>IF(DK57="*","",IFERROR(VLOOKUP(DE57,'class and classification'!$A$1:$B$338,2,FALSE),VLOOKUP(DE57,'class and classification'!$A$340:$B$378,2,FALSE)))</f>
        <v>Urban with Significant Rural</v>
      </c>
      <c r="DG57" t="str">
        <f>IF(DK57="*","",IFERROR(VLOOKUP(DE57,'class and classification'!$A$1:$C$338,3,FALSE),VLOOKUP(DE57,'class and classification'!$A$340:$C$378,3,FALSE)))</f>
        <v>SD</v>
      </c>
      <c r="DH57">
        <v>13795.87</v>
      </c>
      <c r="DI57">
        <v>5189.3599999999997</v>
      </c>
      <c r="DJ57">
        <v>3067.88</v>
      </c>
      <c r="DK57">
        <v>13.911325885555371</v>
      </c>
      <c r="DM57" t="s">
        <v>542</v>
      </c>
      <c r="DN57" t="s">
        <v>286</v>
      </c>
      <c r="DO57" t="str">
        <f>IF(DT57="*","",IFERROR(VLOOKUP(DN57,'class and classification'!$A$1:$B$338,2,FALSE),VLOOKUP(DN57,'class and classification'!$A$340:$B$378,2,FALSE)))</f>
        <v>Urban with Significant Rural</v>
      </c>
      <c r="DP57" t="str">
        <f>IF(DT57="*","",IFERROR(VLOOKUP(DN57,'class and classification'!$A$1:$C$338,3,FALSE),VLOOKUP(DN57,'class and classification'!$A$340:$C$378,3,FALSE)))</f>
        <v>SD</v>
      </c>
      <c r="DQ57">
        <v>11673.84</v>
      </c>
      <c r="DR57">
        <v>6494.12</v>
      </c>
      <c r="DS57">
        <v>3664.88</v>
      </c>
      <c r="DT57">
        <v>16.786089212397471</v>
      </c>
      <c r="DV57" t="s">
        <v>542</v>
      </c>
      <c r="DW57" t="s">
        <v>286</v>
      </c>
      <c r="DX57" t="str">
        <f>IF(EC57="*","",IFERROR(VLOOKUP(DW57,'class and classification'!$A$1:$B$338,2,FALSE),VLOOKUP(DW57,'class and classification'!$A$340:$B$378,2,FALSE)))</f>
        <v>Urban with Significant Rural</v>
      </c>
      <c r="DY57" t="str">
        <f>IF(EC57="*","",IFERROR(VLOOKUP(DW57,'class and classification'!$A$1:$C$338,3,FALSE),VLOOKUP(DW57,'class and classification'!$A$340:$C$378,3,FALSE)))</f>
        <v>SD</v>
      </c>
      <c r="DZ57">
        <v>13421.83</v>
      </c>
      <c r="EA57">
        <v>6492.78</v>
      </c>
      <c r="EB57">
        <v>3985.53</v>
      </c>
      <c r="EC57">
        <v>16.675760058309283</v>
      </c>
    </row>
    <row r="58" spans="1:133" x14ac:dyDescent="0.3">
      <c r="A58" t="s">
        <v>542</v>
      </c>
      <c r="B58" t="s">
        <v>286</v>
      </c>
      <c r="C58" t="str">
        <f>IF(H58="n/a","",IFERROR(VLOOKUP(B58,'class and classification'!$A$1:$B$338,2,FALSE),VLOOKUP(B58,'class and classification'!$A$340:$B$378,2,FALSE)))</f>
        <v/>
      </c>
      <c r="D58" t="str">
        <f>IF(H58="n/a","",IFERROR(VLOOKUP(B58,'class and classification'!$A$1:$C$338,3,FALSE),VLOOKUP(B58,'class and classification'!$A$340:$C$378,3,FALSE)))</f>
        <v/>
      </c>
      <c r="E58">
        <v>12027</v>
      </c>
      <c r="F58">
        <v>7767</v>
      </c>
      <c r="G58" t="s">
        <v>513</v>
      </c>
      <c r="H58" t="s">
        <v>513</v>
      </c>
      <c r="I58" t="s">
        <v>543</v>
      </c>
      <c r="J58" t="s">
        <v>287</v>
      </c>
      <c r="K58" t="str">
        <f>IF(P58="#","",IFERROR(VLOOKUP(J58,'class and classification'!$A$1:$B$338,2,FALSE),VLOOKUP(J58,'class and classification'!$A$340:$B$378,2,FALSE)))</f>
        <v>Predominantly Rural</v>
      </c>
      <c r="L58" t="str">
        <f>IF(P58="#","",IFERROR(VLOOKUP(J58,'class and classification'!$A$1:$C$338,3,FALSE),VLOOKUP(J58,'class and classification'!$A$340:$C$378,3,FALSE)))</f>
        <v>SD</v>
      </c>
      <c r="M58">
        <v>16006</v>
      </c>
      <c r="N58">
        <v>3072</v>
      </c>
      <c r="O58">
        <v>3106</v>
      </c>
      <c r="P58">
        <v>14.001081860800577</v>
      </c>
      <c r="S58" t="s">
        <v>287</v>
      </c>
      <c r="T58" t="str">
        <f>IF(Y58="#","",IFERROR(VLOOKUP(S58,'class and classification'!$A$1:$B$338,2,FALSE),VLOOKUP(S58,'class and classification'!$A$340:$B$378,2,FALSE)))</f>
        <v/>
      </c>
      <c r="U58" t="str">
        <f>IF(Y58="#","",IFERROR(VLOOKUP(S58,'class and classification'!$A$1:$C$338,3,FALSE),VLOOKUP(S58,'class and classification'!$A$340:$C$378,3,FALSE)))</f>
        <v/>
      </c>
      <c r="V58">
        <v>12923</v>
      </c>
      <c r="W58">
        <v>5636</v>
      </c>
      <c r="X58" t="s">
        <v>39</v>
      </c>
      <c r="Y58" t="s">
        <v>39</v>
      </c>
      <c r="AA58" t="s">
        <v>543</v>
      </c>
      <c r="AB58" t="s">
        <v>287</v>
      </c>
      <c r="AC58" t="str">
        <f>IF(AH58="#","",IFERROR(VLOOKUP(AB58,'class and classification'!$A$1:$B$338,2,FALSE),VLOOKUP(AB58,'class and classification'!$A$340:$B$378,2,FALSE)))</f>
        <v/>
      </c>
      <c r="AD58" t="str">
        <f>IF(AH58="#","",IFERROR(VLOOKUP(AB58,'class and classification'!$A$1:$C$338,3,FALSE),VLOOKUP(AB58,'class and classification'!$A$340:$C$378,3,FALSE)))</f>
        <v/>
      </c>
      <c r="AE58">
        <v>11607</v>
      </c>
      <c r="AF58">
        <v>6707</v>
      </c>
      <c r="AG58" t="s">
        <v>39</v>
      </c>
      <c r="AH58" t="s">
        <v>39</v>
      </c>
      <c r="AJ58" t="s">
        <v>543</v>
      </c>
      <c r="AK58" t="s">
        <v>287</v>
      </c>
      <c r="AL58" t="str">
        <f>IF(AQ58="#","",IFERROR(VLOOKUP(AK58,'class and classification'!$A$1:$B$338,2,FALSE),VLOOKUP(AK58,'class and classification'!$A$340:$B$378,2,FALSE)))</f>
        <v>Predominantly Rural</v>
      </c>
      <c r="AM58" t="str">
        <f>IF(AQ58="#","",IFERROR(VLOOKUP(AK58,'class and classification'!$A$1:$C$338,3,FALSE),VLOOKUP(AK58,'class and classification'!$A$340:$C$378,3,FALSE)))</f>
        <v>SD</v>
      </c>
      <c r="AN58">
        <v>11902</v>
      </c>
      <c r="AO58">
        <v>6007</v>
      </c>
      <c r="AP58">
        <v>1291</v>
      </c>
      <c r="AQ58">
        <v>6.7239583333333339</v>
      </c>
      <c r="AS58" t="s">
        <v>543</v>
      </c>
      <c r="AT58" t="s">
        <v>287</v>
      </c>
      <c r="AU58" t="str">
        <f>IF(AZ58="#","",IFERROR(VLOOKUP(AT58,'class and classification'!$A$1:$B$338,2,FALSE),VLOOKUP(AT58,'class and classification'!$A$340:$B$378,2,FALSE)))</f>
        <v>Predominantly Rural</v>
      </c>
      <c r="AV58" t="str">
        <f>IF(AZ58="#","",IFERROR(VLOOKUP(AT58,'class and classification'!$A$1:$C$338,3,FALSE),VLOOKUP(AT58,'class and classification'!$A$340:$C$378,3,FALSE)))</f>
        <v>SD</v>
      </c>
      <c r="AW58">
        <v>12148</v>
      </c>
      <c r="AX58">
        <v>5176</v>
      </c>
      <c r="AY58">
        <v>1668</v>
      </c>
      <c r="AZ58">
        <v>8.7826453243470937</v>
      </c>
      <c r="BB58" t="s">
        <v>543</v>
      </c>
      <c r="BC58" t="s">
        <v>287</v>
      </c>
      <c r="BD58" t="str">
        <f>IF(BI58="#","",IFERROR(VLOOKUP(BC58,'class and classification'!$A$1:$B$338,2,FALSE),VLOOKUP(BC58,'class and classification'!$A$340:$B$378,2,FALSE)))</f>
        <v/>
      </c>
      <c r="BE58" t="str">
        <f>IF(BI58="#","",IFERROR(VLOOKUP(BC58,'class and classification'!$A$1:$C$338,3,FALSE),VLOOKUP(BC58,'class and classification'!$A$340:$C$378,3,FALSE)))</f>
        <v/>
      </c>
      <c r="BF58">
        <v>11653</v>
      </c>
      <c r="BG58">
        <v>2900</v>
      </c>
      <c r="BH58" t="s">
        <v>39</v>
      </c>
      <c r="BI58" t="s">
        <v>39</v>
      </c>
      <c r="BK58" t="s">
        <v>543</v>
      </c>
      <c r="BL58" t="s">
        <v>287</v>
      </c>
      <c r="BM58" t="str">
        <f>IF(BR58="#","",IFERROR(VLOOKUP(BL58,'class and classification'!$A$1:$B$338,2,FALSE),VLOOKUP(BL58,'class and classification'!$A$340:$B$378,2,FALSE)))</f>
        <v>Predominantly Rural</v>
      </c>
      <c r="BN58" t="str">
        <f>IF(BR58="#","",IFERROR(VLOOKUP(BL58,'class and classification'!$A$1:$C$338,3,FALSE),VLOOKUP(BL58,'class and classification'!$A$340:$C$378,3,FALSE)))</f>
        <v>SD</v>
      </c>
      <c r="BO58">
        <v>11507</v>
      </c>
      <c r="BP58">
        <v>2058</v>
      </c>
      <c r="BQ58">
        <v>4477</v>
      </c>
      <c r="BR58">
        <v>24.81432213723534</v>
      </c>
      <c r="BT58" t="s">
        <v>543</v>
      </c>
      <c r="BU58" t="s">
        <v>287</v>
      </c>
      <c r="BV58" t="str">
        <f>IF(CA58="#","",IFERROR(VLOOKUP(BU58,'class and classification'!$A$1:$B$338,2,FALSE),VLOOKUP(BU58,'class and classification'!$A$340:$B$378,2,FALSE)))</f>
        <v>Predominantly Rural</v>
      </c>
      <c r="BW58" t="str">
        <f>IF(CA58="#","",IFERROR(VLOOKUP(BU58,'class and classification'!$A$1:$C$338,3,FALSE),VLOOKUP(BU58,'class and classification'!$A$340:$C$378,3,FALSE)))</f>
        <v>SD</v>
      </c>
      <c r="BX58">
        <v>10752</v>
      </c>
      <c r="BY58">
        <v>3947</v>
      </c>
      <c r="BZ58">
        <v>2726</v>
      </c>
      <c r="CA58">
        <v>15.6441893830703</v>
      </c>
      <c r="CC58" t="s">
        <v>543</v>
      </c>
      <c r="CD58" t="s">
        <v>287</v>
      </c>
      <c r="CE58" t="str">
        <f>IF(CJ58="*","",IFERROR(VLOOKUP(CD58,'class and classification'!$A$1:$B$338,2,FALSE),VLOOKUP(CD58,'class and classification'!$A$340:$B$378,2,FALSE)))</f>
        <v>Predominantly Rural</v>
      </c>
      <c r="CF58" t="str">
        <f>IF(CJ58="*","",IFERROR(VLOOKUP(CD58,'class and classification'!$A$1:$C$338,3,FALSE),VLOOKUP(CD58,'class and classification'!$A$340:$C$378,3,FALSE)))</f>
        <v>SD</v>
      </c>
      <c r="CG58">
        <v>12379</v>
      </c>
      <c r="CH58">
        <v>2670</v>
      </c>
      <c r="CI58">
        <v>3213</v>
      </c>
      <c r="CJ58">
        <v>17.593910853137661</v>
      </c>
      <c r="CL58" t="s">
        <v>543</v>
      </c>
      <c r="CM58" t="s">
        <v>287</v>
      </c>
      <c r="CN58" t="str">
        <f>IF(CS58="*","",IFERROR(VLOOKUP(CM58,'class and classification'!$A$1:$B$338,2,FALSE),VLOOKUP(CM58,'class and classification'!$A$340:$B$378,2,FALSE)))</f>
        <v>Predominantly Rural</v>
      </c>
      <c r="CO58" t="str">
        <f>IF(CS58="*","",IFERROR(VLOOKUP(CM58,'class and classification'!$A$1:$C$338,3,FALSE),VLOOKUP(CM58,'class and classification'!$A$340:$C$378,3,FALSE)))</f>
        <v>SD</v>
      </c>
      <c r="CP58">
        <v>9441.27</v>
      </c>
      <c r="CQ58">
        <v>4899.1099999999997</v>
      </c>
      <c r="CR58">
        <v>3069.15</v>
      </c>
      <c r="CS58">
        <v>17.629137604518903</v>
      </c>
      <c r="CU58" t="s">
        <v>543</v>
      </c>
      <c r="CV58" t="s">
        <v>287</v>
      </c>
      <c r="CW58" t="str">
        <f>IF(DB58="*","",IFERROR(VLOOKUP(CV58,'class and classification'!$A$1:$B$338,2,FALSE),VLOOKUP(CV58,'class and classification'!$A$340:$B$378,2,FALSE)))</f>
        <v>Predominantly Rural</v>
      </c>
      <c r="CX58" t="str">
        <f>IF(DB58="*","",IFERROR(VLOOKUP(CV58,'class and classification'!$A$1:$C$338,3,FALSE),VLOOKUP(CV58,'class and classification'!$A$340:$C$378,3,FALSE)))</f>
        <v>SD</v>
      </c>
      <c r="CY58">
        <v>11247.9</v>
      </c>
      <c r="CZ58">
        <v>7568.46</v>
      </c>
      <c r="DA58">
        <v>2457.81</v>
      </c>
      <c r="DB58">
        <v>11.553024160284513</v>
      </c>
      <c r="DD58" t="s">
        <v>543</v>
      </c>
      <c r="DE58" t="s">
        <v>287</v>
      </c>
      <c r="DF58" t="str">
        <f>IF(DK58="*","",IFERROR(VLOOKUP(DE58,'class and classification'!$A$1:$B$338,2,FALSE),VLOOKUP(DE58,'class and classification'!$A$340:$B$378,2,FALSE)))</f>
        <v>Predominantly Rural</v>
      </c>
      <c r="DG58" t="str">
        <f>IF(DK58="*","",IFERROR(VLOOKUP(DE58,'class and classification'!$A$1:$C$338,3,FALSE),VLOOKUP(DE58,'class and classification'!$A$340:$C$378,3,FALSE)))</f>
        <v>SD</v>
      </c>
      <c r="DH58">
        <v>9035.3799999999992</v>
      </c>
      <c r="DI58">
        <v>8366.14</v>
      </c>
      <c r="DJ58">
        <v>2723.18</v>
      </c>
      <c r="DK58">
        <v>13.53153090480852</v>
      </c>
      <c r="DM58" t="s">
        <v>543</v>
      </c>
      <c r="DN58" t="s">
        <v>287</v>
      </c>
      <c r="DO58" t="str">
        <f>IF(DT58="*","",IFERROR(VLOOKUP(DN58,'class and classification'!$A$1:$B$338,2,FALSE),VLOOKUP(DN58,'class and classification'!$A$340:$B$378,2,FALSE)))</f>
        <v>Predominantly Rural</v>
      </c>
      <c r="DP58" t="str">
        <f>IF(DT58="*","",IFERROR(VLOOKUP(DN58,'class and classification'!$A$1:$C$338,3,FALSE),VLOOKUP(DN58,'class and classification'!$A$340:$C$378,3,FALSE)))</f>
        <v>SD</v>
      </c>
      <c r="DQ58">
        <v>10626.74</v>
      </c>
      <c r="DR58">
        <v>2887.46</v>
      </c>
      <c r="DS58">
        <v>1469.41</v>
      </c>
      <c r="DT58">
        <v>9.8067822106955536</v>
      </c>
      <c r="DV58" t="s">
        <v>543</v>
      </c>
      <c r="DW58" t="s">
        <v>287</v>
      </c>
      <c r="DX58" t="str">
        <f>IF(EC58="*","",IFERROR(VLOOKUP(DW58,'class and classification'!$A$1:$B$338,2,FALSE),VLOOKUP(DW58,'class and classification'!$A$340:$B$378,2,FALSE)))</f>
        <v>Predominantly Rural</v>
      </c>
      <c r="DY58" t="str">
        <f>IF(EC58="*","",IFERROR(VLOOKUP(DW58,'class and classification'!$A$1:$C$338,3,FALSE),VLOOKUP(DW58,'class and classification'!$A$340:$C$378,3,FALSE)))</f>
        <v>SD</v>
      </c>
      <c r="DZ58">
        <v>10135.89</v>
      </c>
      <c r="EA58">
        <v>5239.12</v>
      </c>
      <c r="EB58">
        <v>1777.48</v>
      </c>
      <c r="EC58">
        <v>10.362810297513656</v>
      </c>
    </row>
    <row r="59" spans="1:133" x14ac:dyDescent="0.3">
      <c r="A59" t="s">
        <v>543</v>
      </c>
      <c r="B59" t="s">
        <v>287</v>
      </c>
      <c r="C59" t="str">
        <f>IF(H59="n/a","",IFERROR(VLOOKUP(B59,'class and classification'!$A$1:$B$338,2,FALSE),VLOOKUP(B59,'class and classification'!$A$340:$B$378,2,FALSE)))</f>
        <v/>
      </c>
      <c r="D59" t="str">
        <f>IF(H59="n/a","",IFERROR(VLOOKUP(B59,'class and classification'!$A$1:$C$338,3,FALSE),VLOOKUP(B59,'class and classification'!$A$340:$C$378,3,FALSE)))</f>
        <v/>
      </c>
      <c r="E59">
        <v>14193</v>
      </c>
      <c r="F59">
        <v>2380</v>
      </c>
      <c r="G59" t="s">
        <v>513</v>
      </c>
      <c r="H59" t="s">
        <v>513</v>
      </c>
      <c r="I59" t="s">
        <v>544</v>
      </c>
      <c r="J59" t="s">
        <v>545</v>
      </c>
      <c r="K59" t="e">
        <f>IF(P59="#","",IFERROR(VLOOKUP(J59,'class and classification'!$A$1:$B$338,2,FALSE),VLOOKUP(J59,'class and classification'!$A$340:$B$378,2,FALSE)))</f>
        <v>#N/A</v>
      </c>
      <c r="L59" t="e">
        <f>IF(P59="#","",IFERROR(VLOOKUP(J59,'class and classification'!$A$1:$C$338,3,FALSE),VLOOKUP(J59,'class and classification'!$A$340:$C$378,3,FALSE)))</f>
        <v>#N/A</v>
      </c>
      <c r="M59">
        <v>148243</v>
      </c>
      <c r="N59">
        <v>67246</v>
      </c>
      <c r="O59">
        <v>37013</v>
      </c>
      <c r="P59">
        <v>14.658497754473231</v>
      </c>
      <c r="S59" t="s">
        <v>545</v>
      </c>
      <c r="T59" t="e">
        <f>IF(Y59="#","",IFERROR(VLOOKUP(S59,'class and classification'!$A$1:$B$338,2,FALSE),VLOOKUP(S59,'class and classification'!$A$340:$B$378,2,FALSE)))</f>
        <v>#N/A</v>
      </c>
      <c r="U59" t="e">
        <f>IF(Y59="#","",IFERROR(VLOOKUP(S59,'class and classification'!$A$1:$C$338,3,FALSE),VLOOKUP(S59,'class and classification'!$A$340:$C$378,3,FALSE)))</f>
        <v>#N/A</v>
      </c>
      <c r="V59">
        <v>148411</v>
      </c>
      <c r="W59">
        <v>65558</v>
      </c>
      <c r="X59">
        <v>37672</v>
      </c>
      <c r="Y59">
        <v>14.970533418640047</v>
      </c>
      <c r="AA59" t="s">
        <v>544</v>
      </c>
      <c r="AB59" t="s">
        <v>545</v>
      </c>
      <c r="AC59" t="e">
        <f>IF(AH59="#","",IFERROR(VLOOKUP(AB59,'class and classification'!$A$1:$B$338,2,FALSE),VLOOKUP(AB59,'class and classification'!$A$340:$B$378,2,FALSE)))</f>
        <v>#N/A</v>
      </c>
      <c r="AD59" t="e">
        <f>IF(AH59="#","",IFERROR(VLOOKUP(AB59,'class and classification'!$A$1:$C$338,3,FALSE),VLOOKUP(AB59,'class and classification'!$A$340:$C$378,3,FALSE)))</f>
        <v>#N/A</v>
      </c>
      <c r="AE59">
        <v>141482</v>
      </c>
      <c r="AF59">
        <v>65618</v>
      </c>
      <c r="AG59">
        <v>42263</v>
      </c>
      <c r="AH59">
        <v>16.948384483664377</v>
      </c>
      <c r="AJ59" t="s">
        <v>544</v>
      </c>
      <c r="AK59" t="s">
        <v>545</v>
      </c>
      <c r="AL59" t="e">
        <f>IF(AQ59="#","",IFERROR(VLOOKUP(AK59,'class and classification'!$A$1:$B$338,2,FALSE),VLOOKUP(AK59,'class and classification'!$A$340:$B$378,2,FALSE)))</f>
        <v>#N/A</v>
      </c>
      <c r="AM59" t="e">
        <f>IF(AQ59="#","",IFERROR(VLOOKUP(AK59,'class and classification'!$A$1:$C$338,3,FALSE),VLOOKUP(AK59,'class and classification'!$A$340:$C$378,3,FALSE)))</f>
        <v>#N/A</v>
      </c>
      <c r="AN59">
        <v>149778</v>
      </c>
      <c r="AO59">
        <v>71126</v>
      </c>
      <c r="AP59">
        <v>40780</v>
      </c>
      <c r="AQ59">
        <v>15.583681080998456</v>
      </c>
      <c r="AS59" t="s">
        <v>544</v>
      </c>
      <c r="AT59" t="s">
        <v>545</v>
      </c>
      <c r="AU59" t="e">
        <f>IF(AZ59="#","",IFERROR(VLOOKUP(AT59,'class and classification'!$A$1:$B$338,2,FALSE),VLOOKUP(AT59,'class and classification'!$A$340:$B$378,2,FALSE)))</f>
        <v>#N/A</v>
      </c>
      <c r="AV59" t="e">
        <f>IF(AZ59="#","",IFERROR(VLOOKUP(AT59,'class and classification'!$A$1:$C$338,3,FALSE),VLOOKUP(AT59,'class and classification'!$A$340:$C$378,3,FALSE)))</f>
        <v>#N/A</v>
      </c>
      <c r="AW59">
        <v>139180</v>
      </c>
      <c r="AX59">
        <v>69068</v>
      </c>
      <c r="AY59">
        <v>50471</v>
      </c>
      <c r="AZ59">
        <v>19.508037677944024</v>
      </c>
      <c r="BB59" t="s">
        <v>544</v>
      </c>
      <c r="BC59" t="s">
        <v>545</v>
      </c>
      <c r="BD59" t="e">
        <f>IF(BI59="#","",IFERROR(VLOOKUP(BC59,'class and classification'!$A$1:$B$338,2,FALSE),VLOOKUP(BC59,'class and classification'!$A$340:$B$378,2,FALSE)))</f>
        <v>#N/A</v>
      </c>
      <c r="BE59" t="e">
        <f>IF(BI59="#","",IFERROR(VLOOKUP(BC59,'class and classification'!$A$1:$C$338,3,FALSE),VLOOKUP(BC59,'class and classification'!$A$340:$C$378,3,FALSE)))</f>
        <v>#N/A</v>
      </c>
      <c r="BF59">
        <v>125288</v>
      </c>
      <c r="BG59">
        <v>65763</v>
      </c>
      <c r="BH59">
        <v>55055</v>
      </c>
      <c r="BI59">
        <v>22.370442004664657</v>
      </c>
      <c r="BK59" t="s">
        <v>544</v>
      </c>
      <c r="BL59" t="s">
        <v>545</v>
      </c>
      <c r="BM59" t="e">
        <f>IF(BR59="#","",IFERROR(VLOOKUP(BL59,'class and classification'!$A$1:$B$338,2,FALSE),VLOOKUP(BL59,'class and classification'!$A$340:$B$378,2,FALSE)))</f>
        <v>#N/A</v>
      </c>
      <c r="BN59" t="e">
        <f>IF(BR59="#","",IFERROR(VLOOKUP(BL59,'class and classification'!$A$1:$C$338,3,FALSE),VLOOKUP(BL59,'class and classification'!$A$340:$C$378,3,FALSE)))</f>
        <v>#N/A</v>
      </c>
      <c r="BO59">
        <v>132230</v>
      </c>
      <c r="BP59">
        <v>62828</v>
      </c>
      <c r="BQ59">
        <v>57341</v>
      </c>
      <c r="BR59">
        <v>22.718394288408433</v>
      </c>
      <c r="BT59" t="s">
        <v>544</v>
      </c>
      <c r="BU59" t="s">
        <v>545</v>
      </c>
      <c r="BV59" t="e">
        <f>IF(CA59="#","",IFERROR(VLOOKUP(BU59,'class and classification'!$A$1:$B$338,2,FALSE),VLOOKUP(BU59,'class and classification'!$A$340:$B$378,2,FALSE)))</f>
        <v>#N/A</v>
      </c>
      <c r="BW59" t="e">
        <f>IF(CA59="#","",IFERROR(VLOOKUP(BU59,'class and classification'!$A$1:$C$338,3,FALSE),VLOOKUP(BU59,'class and classification'!$A$340:$C$378,3,FALSE)))</f>
        <v>#N/A</v>
      </c>
      <c r="BX59">
        <v>127634</v>
      </c>
      <c r="BY59">
        <v>59469</v>
      </c>
      <c r="BZ59">
        <v>57316</v>
      </c>
      <c r="CA59">
        <v>23.44989546639173</v>
      </c>
      <c r="CC59" t="s">
        <v>544</v>
      </c>
      <c r="CD59" t="s">
        <v>545</v>
      </c>
      <c r="CE59" t="e">
        <f>IF(CJ59="*","",IFERROR(VLOOKUP(CD59,'class and classification'!$A$1:$B$338,2,FALSE),VLOOKUP(CD59,'class and classification'!$A$340:$B$378,2,FALSE)))</f>
        <v>#N/A</v>
      </c>
      <c r="CF59" t="e">
        <f>IF(CJ59="*","",IFERROR(VLOOKUP(CD59,'class and classification'!$A$1:$C$338,3,FALSE),VLOOKUP(CD59,'class and classification'!$A$340:$C$378,3,FALSE)))</f>
        <v>#N/A</v>
      </c>
      <c r="CG59">
        <v>121942</v>
      </c>
      <c r="CH59">
        <v>63372</v>
      </c>
      <c r="CI59">
        <v>62882</v>
      </c>
      <c r="CJ59">
        <v>25.335621847249755</v>
      </c>
      <c r="CL59" t="s">
        <v>544</v>
      </c>
      <c r="CM59" t="s">
        <v>545</v>
      </c>
      <c r="CN59" t="e">
        <f>IF(CS59="*","",IFERROR(VLOOKUP(CM59,'class and classification'!$A$1:$B$338,2,FALSE),VLOOKUP(CM59,'class and classification'!$A$340:$B$378,2,FALSE)))</f>
        <v>#N/A</v>
      </c>
      <c r="CO59" t="e">
        <f>IF(CS59="*","",IFERROR(VLOOKUP(CM59,'class and classification'!$A$1:$C$338,3,FALSE),VLOOKUP(CM59,'class and classification'!$A$340:$C$378,3,FALSE)))</f>
        <v>#N/A</v>
      </c>
      <c r="CP59">
        <v>115799.71999999999</v>
      </c>
      <c r="CQ59">
        <v>67106.080000000002</v>
      </c>
      <c r="CR59">
        <v>59622.59</v>
      </c>
      <c r="CS59">
        <v>24.583756977894421</v>
      </c>
      <c r="CU59" t="s">
        <v>544</v>
      </c>
      <c r="CV59" t="s">
        <v>545</v>
      </c>
      <c r="CW59" t="e">
        <f>IF(DB59="*","",IFERROR(VLOOKUP(CV59,'class and classification'!$A$1:$B$338,2,FALSE),VLOOKUP(CV59,'class and classification'!$A$340:$B$378,2,FALSE)))</f>
        <v>#N/A</v>
      </c>
      <c r="CX59" t="e">
        <f>IF(DB59="*","",IFERROR(VLOOKUP(CV59,'class and classification'!$A$1:$C$338,3,FALSE),VLOOKUP(CV59,'class and classification'!$A$340:$C$378,3,FALSE)))</f>
        <v>#N/A</v>
      </c>
      <c r="CY59">
        <v>122094.45000000001</v>
      </c>
      <c r="CZ59">
        <v>69659.58</v>
      </c>
      <c r="DA59">
        <v>57883.759999999995</v>
      </c>
      <c r="DB59">
        <v>23.187098395639534</v>
      </c>
      <c r="DD59" t="s">
        <v>544</v>
      </c>
      <c r="DE59" t="s">
        <v>545</v>
      </c>
      <c r="DF59" t="e">
        <f>IF(DK59="*","",IFERROR(VLOOKUP(DE59,'class and classification'!$A$1:$B$338,2,FALSE),VLOOKUP(DE59,'class and classification'!$A$340:$B$378,2,FALSE)))</f>
        <v>#N/A</v>
      </c>
      <c r="DG59" t="e">
        <f>IF(DK59="*","",IFERROR(VLOOKUP(DE59,'class and classification'!$A$1:$C$338,3,FALSE),VLOOKUP(DE59,'class and classification'!$A$340:$C$378,3,FALSE)))</f>
        <v>#N/A</v>
      </c>
      <c r="DH59">
        <v>128093.6</v>
      </c>
      <c r="DI59">
        <v>69077.33</v>
      </c>
      <c r="DJ59">
        <v>59814.16</v>
      </c>
      <c r="DK59">
        <v>23.275342550028878</v>
      </c>
      <c r="DM59" t="s">
        <v>544</v>
      </c>
      <c r="DN59" t="s">
        <v>545</v>
      </c>
      <c r="DO59" t="e">
        <f>IF(DT59="*","",IFERROR(VLOOKUP(DN59,'class and classification'!$A$1:$B$338,2,FALSE),VLOOKUP(DN59,'class and classification'!$A$340:$B$378,2,FALSE)))</f>
        <v>#N/A</v>
      </c>
      <c r="DP59" t="e">
        <f>IF(DT59="*","",IFERROR(VLOOKUP(DN59,'class and classification'!$A$1:$C$338,3,FALSE),VLOOKUP(DN59,'class and classification'!$A$340:$C$378,3,FALSE)))</f>
        <v>#N/A</v>
      </c>
      <c r="DQ59">
        <v>137681.65000000002</v>
      </c>
      <c r="DR59">
        <v>64432.28</v>
      </c>
      <c r="DS59">
        <v>59321.21</v>
      </c>
      <c r="DT59">
        <v>22.690603107141602</v>
      </c>
      <c r="DV59" t="s">
        <v>544</v>
      </c>
      <c r="DW59" t="s">
        <v>545</v>
      </c>
      <c r="DX59" t="e">
        <f>IF(EC59="*","",IFERROR(VLOOKUP(DW59,'class and classification'!$A$1:$B$338,2,FALSE),VLOOKUP(DW59,'class and classification'!$A$340:$B$378,2,FALSE)))</f>
        <v>#N/A</v>
      </c>
      <c r="DY59" t="e">
        <f>IF(EC59="*","",IFERROR(VLOOKUP(DW59,'class and classification'!$A$1:$C$338,3,FALSE),VLOOKUP(DW59,'class and classification'!$A$340:$C$378,3,FALSE)))</f>
        <v>#N/A</v>
      </c>
      <c r="DZ59">
        <v>117839.28</v>
      </c>
      <c r="EA59">
        <v>73398.430000000008</v>
      </c>
      <c r="EB59">
        <v>60568.3</v>
      </c>
      <c r="EC59">
        <v>24.053556148242848</v>
      </c>
    </row>
    <row r="60" spans="1:133" x14ac:dyDescent="0.3">
      <c r="A60" t="s">
        <v>544</v>
      </c>
      <c r="B60" t="s">
        <v>545</v>
      </c>
      <c r="C60" t="e">
        <f>IF(H60="n/a","",IFERROR(VLOOKUP(B60,'class and classification'!$A$1:$B$338,2,FALSE),VLOOKUP(B60,'class and classification'!$A$340:$B$378,2,FALSE)))</f>
        <v>#N/A</v>
      </c>
      <c r="D60" t="e">
        <f>IF(H60="n/a","",IFERROR(VLOOKUP(B60,'class and classification'!$A$1:$C$338,3,FALSE),VLOOKUP(B60,'class and classification'!$A$340:$C$378,3,FALSE)))</f>
        <v>#N/A</v>
      </c>
      <c r="E60">
        <v>152432</v>
      </c>
      <c r="F60">
        <v>73103</v>
      </c>
      <c r="G60">
        <v>32265</v>
      </c>
      <c r="H60">
        <v>12.515515903801397</v>
      </c>
      <c r="I60" t="s">
        <v>546</v>
      </c>
      <c r="J60" t="s">
        <v>94</v>
      </c>
      <c r="K60" t="str">
        <f>IF(P60="#","",IFERROR(VLOOKUP(J60,'class and classification'!$A$1:$B$338,2,FALSE),VLOOKUP(J60,'class and classification'!$A$340:$B$378,2,FALSE)))</f>
        <v>Predominantly Urban</v>
      </c>
      <c r="L60" t="str">
        <f>IF(P60="#","",IFERROR(VLOOKUP(J60,'class and classification'!$A$1:$C$338,3,FALSE),VLOOKUP(J60,'class and classification'!$A$340:$C$378,3,FALSE)))</f>
        <v>MD</v>
      </c>
      <c r="M60">
        <v>18298</v>
      </c>
      <c r="N60">
        <v>5401</v>
      </c>
      <c r="O60">
        <v>3955</v>
      </c>
      <c r="P60">
        <v>14.30172850220583</v>
      </c>
      <c r="S60" t="s">
        <v>94</v>
      </c>
      <c r="T60" t="str">
        <f>IF(Y60="#","",IFERROR(VLOOKUP(S60,'class and classification'!$A$1:$B$338,2,FALSE),VLOOKUP(S60,'class and classification'!$A$340:$B$378,2,FALSE)))</f>
        <v>Predominantly Urban</v>
      </c>
      <c r="U60" t="str">
        <f>IF(Y60="#","",IFERROR(VLOOKUP(S60,'class and classification'!$A$1:$C$338,3,FALSE),VLOOKUP(S60,'class and classification'!$A$340:$C$378,3,FALSE)))</f>
        <v>MD</v>
      </c>
      <c r="V60">
        <v>15092</v>
      </c>
      <c r="W60">
        <v>6169</v>
      </c>
      <c r="X60">
        <v>3826</v>
      </c>
      <c r="Y60">
        <v>15.250926774823615</v>
      </c>
      <c r="AA60" t="s">
        <v>546</v>
      </c>
      <c r="AB60" t="s">
        <v>94</v>
      </c>
      <c r="AC60" t="str">
        <f>IF(AH60="#","",IFERROR(VLOOKUP(AB60,'class and classification'!$A$1:$B$338,2,FALSE),VLOOKUP(AB60,'class and classification'!$A$340:$B$378,2,FALSE)))</f>
        <v>Predominantly Urban</v>
      </c>
      <c r="AD60" t="str">
        <f>IF(AH60="#","",IFERROR(VLOOKUP(AB60,'class and classification'!$A$1:$C$338,3,FALSE),VLOOKUP(AB60,'class and classification'!$A$340:$C$378,3,FALSE)))</f>
        <v>MD</v>
      </c>
      <c r="AE60">
        <v>16418</v>
      </c>
      <c r="AF60">
        <v>6175</v>
      </c>
      <c r="AG60">
        <v>5752</v>
      </c>
      <c r="AH60">
        <v>20.292820603281005</v>
      </c>
      <c r="AJ60" t="s">
        <v>546</v>
      </c>
      <c r="AK60" t="s">
        <v>94</v>
      </c>
      <c r="AL60" t="str">
        <f>IF(AQ60="#","",IFERROR(VLOOKUP(AK60,'class and classification'!$A$1:$B$338,2,FALSE),VLOOKUP(AK60,'class and classification'!$A$340:$B$378,2,FALSE)))</f>
        <v>Predominantly Urban</v>
      </c>
      <c r="AM60" t="str">
        <f>IF(AQ60="#","",IFERROR(VLOOKUP(AK60,'class and classification'!$A$1:$C$338,3,FALSE),VLOOKUP(AK60,'class and classification'!$A$340:$C$378,3,FALSE)))</f>
        <v>MD</v>
      </c>
      <c r="AN60">
        <v>18093</v>
      </c>
      <c r="AO60">
        <v>5998</v>
      </c>
      <c r="AP60">
        <v>4401</v>
      </c>
      <c r="AQ60">
        <v>15.446441106275447</v>
      </c>
      <c r="AS60" t="s">
        <v>546</v>
      </c>
      <c r="AT60" t="s">
        <v>94</v>
      </c>
      <c r="AU60" t="str">
        <f>IF(AZ60="#","",IFERROR(VLOOKUP(AT60,'class and classification'!$A$1:$B$338,2,FALSE),VLOOKUP(AT60,'class and classification'!$A$340:$B$378,2,FALSE)))</f>
        <v>Predominantly Urban</v>
      </c>
      <c r="AV60" t="str">
        <f>IF(AZ60="#","",IFERROR(VLOOKUP(AT60,'class and classification'!$A$1:$C$338,3,FALSE),VLOOKUP(AT60,'class and classification'!$A$340:$C$378,3,FALSE)))</f>
        <v>MD</v>
      </c>
      <c r="AW60">
        <v>15397</v>
      </c>
      <c r="AX60">
        <v>6925</v>
      </c>
      <c r="AY60">
        <v>4932</v>
      </c>
      <c r="AZ60">
        <v>18.096426212666032</v>
      </c>
      <c r="BB60" t="s">
        <v>546</v>
      </c>
      <c r="BC60" t="s">
        <v>94</v>
      </c>
      <c r="BD60" t="str">
        <f>IF(BI60="#","",IFERROR(VLOOKUP(BC60,'class and classification'!$A$1:$B$338,2,FALSE),VLOOKUP(BC60,'class and classification'!$A$340:$B$378,2,FALSE)))</f>
        <v>Predominantly Urban</v>
      </c>
      <c r="BE60" t="str">
        <f>IF(BI60="#","",IFERROR(VLOOKUP(BC60,'class and classification'!$A$1:$C$338,3,FALSE),VLOOKUP(BC60,'class and classification'!$A$340:$C$378,3,FALSE)))</f>
        <v>MD</v>
      </c>
      <c r="BF60">
        <v>14553</v>
      </c>
      <c r="BG60">
        <v>6392</v>
      </c>
      <c r="BH60">
        <v>4140</v>
      </c>
      <c r="BI60">
        <v>16.503886784931236</v>
      </c>
      <c r="BK60" t="s">
        <v>546</v>
      </c>
      <c r="BL60" t="s">
        <v>94</v>
      </c>
      <c r="BM60" t="str">
        <f>IF(BR60="#","",IFERROR(VLOOKUP(BL60,'class and classification'!$A$1:$B$338,2,FALSE),VLOOKUP(BL60,'class and classification'!$A$340:$B$378,2,FALSE)))</f>
        <v>Predominantly Urban</v>
      </c>
      <c r="BN60" t="str">
        <f>IF(BR60="#","",IFERROR(VLOOKUP(BL60,'class and classification'!$A$1:$C$338,3,FALSE),VLOOKUP(BL60,'class and classification'!$A$340:$C$378,3,FALSE)))</f>
        <v>MD</v>
      </c>
      <c r="BO60">
        <v>12843</v>
      </c>
      <c r="BP60">
        <v>7541</v>
      </c>
      <c r="BQ60">
        <v>5651</v>
      </c>
      <c r="BR60">
        <v>21.705396581524873</v>
      </c>
      <c r="BT60" t="s">
        <v>546</v>
      </c>
      <c r="BU60" t="s">
        <v>94</v>
      </c>
      <c r="BV60" t="str">
        <f>IF(CA60="#","",IFERROR(VLOOKUP(BU60,'class and classification'!$A$1:$B$338,2,FALSE),VLOOKUP(BU60,'class and classification'!$A$340:$B$378,2,FALSE)))</f>
        <v>Predominantly Urban</v>
      </c>
      <c r="BW60" t="str">
        <f>IF(CA60="#","",IFERROR(VLOOKUP(BU60,'class and classification'!$A$1:$C$338,3,FALSE),VLOOKUP(BU60,'class and classification'!$A$340:$C$378,3,FALSE)))</f>
        <v>MD</v>
      </c>
      <c r="BX60">
        <v>12011</v>
      </c>
      <c r="BY60">
        <v>8064</v>
      </c>
      <c r="BZ60">
        <v>6113</v>
      </c>
      <c r="CA60">
        <v>23.342752405681992</v>
      </c>
      <c r="CC60" t="s">
        <v>546</v>
      </c>
      <c r="CD60" t="s">
        <v>94</v>
      </c>
      <c r="CE60" t="str">
        <f>IF(CJ60="*","",IFERROR(VLOOKUP(CD60,'class and classification'!$A$1:$B$338,2,FALSE),VLOOKUP(CD60,'class and classification'!$A$340:$B$378,2,FALSE)))</f>
        <v>Predominantly Urban</v>
      </c>
      <c r="CF60" t="str">
        <f>IF(CJ60="*","",IFERROR(VLOOKUP(CD60,'class and classification'!$A$1:$C$338,3,FALSE),VLOOKUP(CD60,'class and classification'!$A$340:$C$378,3,FALSE)))</f>
        <v>MD</v>
      </c>
      <c r="CG60">
        <v>12909</v>
      </c>
      <c r="CH60">
        <v>7186</v>
      </c>
      <c r="CI60">
        <v>6764</v>
      </c>
      <c r="CJ60">
        <v>25.183364980081162</v>
      </c>
      <c r="CL60" t="s">
        <v>546</v>
      </c>
      <c r="CM60" t="s">
        <v>94</v>
      </c>
      <c r="CN60" t="str">
        <f>IF(CS60="*","",IFERROR(VLOOKUP(CM60,'class and classification'!$A$1:$B$338,2,FALSE),VLOOKUP(CM60,'class and classification'!$A$340:$B$378,2,FALSE)))</f>
        <v>Predominantly Urban</v>
      </c>
      <c r="CO60" t="str">
        <f>IF(CS60="*","",IFERROR(VLOOKUP(CM60,'class and classification'!$A$1:$C$338,3,FALSE),VLOOKUP(CM60,'class and classification'!$A$340:$C$378,3,FALSE)))</f>
        <v>MD</v>
      </c>
      <c r="CP60">
        <v>13377.05</v>
      </c>
      <c r="CQ60">
        <v>7375.88</v>
      </c>
      <c r="CR60">
        <v>8787.82</v>
      </c>
      <c r="CS60">
        <v>29.748127586469536</v>
      </c>
      <c r="CU60" t="s">
        <v>546</v>
      </c>
      <c r="CV60" t="s">
        <v>94</v>
      </c>
      <c r="CW60" t="str">
        <f>IF(DB60="*","",IFERROR(VLOOKUP(CV60,'class and classification'!$A$1:$B$338,2,FALSE),VLOOKUP(CV60,'class and classification'!$A$340:$B$378,2,FALSE)))</f>
        <v>Predominantly Urban</v>
      </c>
      <c r="CX60" t="str">
        <f>IF(DB60="*","",IFERROR(VLOOKUP(CV60,'class and classification'!$A$1:$C$338,3,FALSE),VLOOKUP(CV60,'class and classification'!$A$340:$C$378,3,FALSE)))</f>
        <v>MD</v>
      </c>
      <c r="CY60">
        <v>13632.98</v>
      </c>
      <c r="CZ60">
        <v>8140.79</v>
      </c>
      <c r="DA60">
        <v>7066.18</v>
      </c>
      <c r="DB60">
        <v>24.501360092510563</v>
      </c>
      <c r="DD60" t="s">
        <v>546</v>
      </c>
      <c r="DE60" t="s">
        <v>94</v>
      </c>
      <c r="DF60" t="str">
        <f>IF(DK60="*","",IFERROR(VLOOKUP(DE60,'class and classification'!$A$1:$B$338,2,FALSE),VLOOKUP(DE60,'class and classification'!$A$340:$B$378,2,FALSE)))</f>
        <v>Predominantly Urban</v>
      </c>
      <c r="DG60" t="str">
        <f>IF(DK60="*","",IFERROR(VLOOKUP(DE60,'class and classification'!$A$1:$C$338,3,FALSE),VLOOKUP(DE60,'class and classification'!$A$340:$C$378,3,FALSE)))</f>
        <v>MD</v>
      </c>
      <c r="DH60">
        <v>14918.8</v>
      </c>
      <c r="DI60">
        <v>7520.71</v>
      </c>
      <c r="DJ60">
        <v>7485.44</v>
      </c>
      <c r="DK60">
        <v>25.014043465402619</v>
      </c>
      <c r="DM60" t="s">
        <v>546</v>
      </c>
      <c r="DN60" t="s">
        <v>94</v>
      </c>
      <c r="DO60" t="str">
        <f>IF(DT60="*","",IFERROR(VLOOKUP(DN60,'class and classification'!$A$1:$B$338,2,FALSE),VLOOKUP(DN60,'class and classification'!$A$340:$B$378,2,FALSE)))</f>
        <v>Predominantly Urban</v>
      </c>
      <c r="DP60" t="str">
        <f>IF(DT60="*","",IFERROR(VLOOKUP(DN60,'class and classification'!$A$1:$C$338,3,FALSE),VLOOKUP(DN60,'class and classification'!$A$340:$C$378,3,FALSE)))</f>
        <v>MD</v>
      </c>
      <c r="DQ60">
        <v>14409.11</v>
      </c>
      <c r="DR60">
        <v>7083.42</v>
      </c>
      <c r="DS60">
        <v>8184.7</v>
      </c>
      <c r="DT60">
        <v>27.579056401153341</v>
      </c>
      <c r="DV60" t="s">
        <v>546</v>
      </c>
      <c r="DW60" t="s">
        <v>94</v>
      </c>
      <c r="DX60" t="str">
        <f>IF(EC60="*","",IFERROR(VLOOKUP(DW60,'class and classification'!$A$1:$B$338,2,FALSE),VLOOKUP(DW60,'class and classification'!$A$340:$B$378,2,FALSE)))</f>
        <v>Predominantly Urban</v>
      </c>
      <c r="DY60" t="str">
        <f>IF(EC60="*","",IFERROR(VLOOKUP(DW60,'class and classification'!$A$1:$C$338,3,FALSE),VLOOKUP(DW60,'class and classification'!$A$340:$C$378,3,FALSE)))</f>
        <v>MD</v>
      </c>
      <c r="DZ60">
        <v>13969.18</v>
      </c>
      <c r="EA60">
        <v>7358.48</v>
      </c>
      <c r="EB60">
        <v>8103.37</v>
      </c>
      <c r="EC60">
        <v>27.533423057229058</v>
      </c>
    </row>
    <row r="61" spans="1:133" x14ac:dyDescent="0.3">
      <c r="A61" t="s">
        <v>546</v>
      </c>
      <c r="B61" t="s">
        <v>94</v>
      </c>
      <c r="C61" t="str">
        <f>IF(H61="n/a","",IFERROR(VLOOKUP(B61,'class and classification'!$A$1:$B$338,2,FALSE),VLOOKUP(B61,'class and classification'!$A$340:$B$378,2,FALSE)))</f>
        <v>Predominantly Urban</v>
      </c>
      <c r="D61" t="str">
        <f>IF(H61="n/a","",IFERROR(VLOOKUP(B61,'class and classification'!$A$1:$C$338,3,FALSE),VLOOKUP(B61,'class and classification'!$A$340:$C$378,3,FALSE)))</f>
        <v>MD</v>
      </c>
      <c r="E61">
        <v>17676</v>
      </c>
      <c r="F61">
        <v>6558</v>
      </c>
      <c r="G61">
        <v>2184</v>
      </c>
      <c r="H61">
        <v>8.2670906200317962</v>
      </c>
      <c r="I61" t="s">
        <v>547</v>
      </c>
      <c r="J61" t="s">
        <v>95</v>
      </c>
      <c r="K61" t="str">
        <f>IF(P61="#","",IFERROR(VLOOKUP(J61,'class and classification'!$A$1:$B$338,2,FALSE),VLOOKUP(J61,'class and classification'!$A$340:$B$378,2,FALSE)))</f>
        <v>Predominantly Urban</v>
      </c>
      <c r="L61" t="str">
        <f>IF(P61="#","",IFERROR(VLOOKUP(J61,'class and classification'!$A$1:$C$338,3,FALSE),VLOOKUP(J61,'class and classification'!$A$340:$C$378,3,FALSE)))</f>
        <v>MD</v>
      </c>
      <c r="M61">
        <v>42803</v>
      </c>
      <c r="N61">
        <v>28893</v>
      </c>
      <c r="O61">
        <v>17214</v>
      </c>
      <c r="P61">
        <v>19.361151726464964</v>
      </c>
      <c r="S61" t="s">
        <v>95</v>
      </c>
      <c r="T61" t="str">
        <f>IF(Y61="#","",IFERROR(VLOOKUP(S61,'class and classification'!$A$1:$B$338,2,FALSE),VLOOKUP(S61,'class and classification'!$A$340:$B$378,2,FALSE)))</f>
        <v>Predominantly Urban</v>
      </c>
      <c r="U61" t="str">
        <f>IF(Y61="#","",IFERROR(VLOOKUP(S61,'class and classification'!$A$1:$C$338,3,FALSE),VLOOKUP(S61,'class and classification'!$A$340:$C$378,3,FALSE)))</f>
        <v>MD</v>
      </c>
      <c r="V61">
        <v>46459</v>
      </c>
      <c r="W61">
        <v>24378</v>
      </c>
      <c r="X61">
        <v>16821</v>
      </c>
      <c r="Y61">
        <v>19.189349517442789</v>
      </c>
      <c r="AA61" t="s">
        <v>547</v>
      </c>
      <c r="AB61" t="s">
        <v>95</v>
      </c>
      <c r="AC61" t="str">
        <f>IF(AH61="#","",IFERROR(VLOOKUP(AB61,'class and classification'!$A$1:$B$338,2,FALSE),VLOOKUP(AB61,'class and classification'!$A$340:$B$378,2,FALSE)))</f>
        <v>Predominantly Urban</v>
      </c>
      <c r="AD61" t="str">
        <f>IF(AH61="#","",IFERROR(VLOOKUP(AB61,'class and classification'!$A$1:$C$338,3,FALSE),VLOOKUP(AB61,'class and classification'!$A$340:$C$378,3,FALSE)))</f>
        <v>MD</v>
      </c>
      <c r="AE61">
        <v>44038</v>
      </c>
      <c r="AF61">
        <v>26221</v>
      </c>
      <c r="AG61">
        <v>18746</v>
      </c>
      <c r="AH61">
        <v>21.061738104600867</v>
      </c>
      <c r="AJ61" t="s">
        <v>547</v>
      </c>
      <c r="AK61" t="s">
        <v>95</v>
      </c>
      <c r="AL61" t="str">
        <f>IF(AQ61="#","",IFERROR(VLOOKUP(AK61,'class and classification'!$A$1:$B$338,2,FALSE),VLOOKUP(AK61,'class and classification'!$A$340:$B$378,2,FALSE)))</f>
        <v>Predominantly Urban</v>
      </c>
      <c r="AM61" t="str">
        <f>IF(AQ61="#","",IFERROR(VLOOKUP(AK61,'class and classification'!$A$1:$C$338,3,FALSE),VLOOKUP(AK61,'class and classification'!$A$340:$C$378,3,FALSE)))</f>
        <v>MD</v>
      </c>
      <c r="AN61">
        <v>44443</v>
      </c>
      <c r="AO61">
        <v>28175</v>
      </c>
      <c r="AP61">
        <v>17851</v>
      </c>
      <c r="AQ61">
        <v>19.731620776177476</v>
      </c>
      <c r="AS61" t="s">
        <v>547</v>
      </c>
      <c r="AT61" t="s">
        <v>95</v>
      </c>
      <c r="AU61" t="str">
        <f>IF(AZ61="#","",IFERROR(VLOOKUP(AT61,'class and classification'!$A$1:$B$338,2,FALSE),VLOOKUP(AT61,'class and classification'!$A$340:$B$378,2,FALSE)))</f>
        <v>Predominantly Urban</v>
      </c>
      <c r="AV61" t="str">
        <f>IF(AZ61="#","",IFERROR(VLOOKUP(AT61,'class and classification'!$A$1:$C$338,3,FALSE),VLOOKUP(AT61,'class and classification'!$A$340:$C$378,3,FALSE)))</f>
        <v>MD</v>
      </c>
      <c r="AW61">
        <v>42905</v>
      </c>
      <c r="AX61">
        <v>27040</v>
      </c>
      <c r="AY61">
        <v>25070</v>
      </c>
      <c r="AZ61">
        <v>26.385307583013208</v>
      </c>
      <c r="BB61" t="s">
        <v>547</v>
      </c>
      <c r="BC61" t="s">
        <v>95</v>
      </c>
      <c r="BD61" t="str">
        <f>IF(BI61="#","",IFERROR(VLOOKUP(BC61,'class and classification'!$A$1:$B$338,2,FALSE),VLOOKUP(BC61,'class and classification'!$A$340:$B$378,2,FALSE)))</f>
        <v>Predominantly Urban</v>
      </c>
      <c r="BE61" t="str">
        <f>IF(BI61="#","",IFERROR(VLOOKUP(BC61,'class and classification'!$A$1:$C$338,3,FALSE),VLOOKUP(BC61,'class and classification'!$A$340:$C$378,3,FALSE)))</f>
        <v>MD</v>
      </c>
      <c r="BF61">
        <v>36673</v>
      </c>
      <c r="BG61">
        <v>20906</v>
      </c>
      <c r="BH61">
        <v>25704</v>
      </c>
      <c r="BI61">
        <v>30.863441518677281</v>
      </c>
      <c r="BK61" t="s">
        <v>547</v>
      </c>
      <c r="BL61" t="s">
        <v>95</v>
      </c>
      <c r="BM61" t="str">
        <f>IF(BR61="#","",IFERROR(VLOOKUP(BL61,'class and classification'!$A$1:$B$338,2,FALSE),VLOOKUP(BL61,'class and classification'!$A$340:$B$378,2,FALSE)))</f>
        <v>Predominantly Urban</v>
      </c>
      <c r="BN61" t="str">
        <f>IF(BR61="#","",IFERROR(VLOOKUP(BL61,'class and classification'!$A$1:$C$338,3,FALSE),VLOOKUP(BL61,'class and classification'!$A$340:$C$378,3,FALSE)))</f>
        <v>MD</v>
      </c>
      <c r="BO61">
        <v>39432</v>
      </c>
      <c r="BP61">
        <v>24552</v>
      </c>
      <c r="BQ61">
        <v>27467</v>
      </c>
      <c r="BR61">
        <v>30.034663371641646</v>
      </c>
      <c r="BT61" t="s">
        <v>547</v>
      </c>
      <c r="BU61" t="s">
        <v>95</v>
      </c>
      <c r="BV61" t="str">
        <f>IF(CA61="#","",IFERROR(VLOOKUP(BU61,'class and classification'!$A$1:$B$338,2,FALSE),VLOOKUP(BU61,'class and classification'!$A$340:$B$378,2,FALSE)))</f>
        <v>Predominantly Urban</v>
      </c>
      <c r="BW61" t="str">
        <f>IF(CA61="#","",IFERROR(VLOOKUP(BU61,'class and classification'!$A$1:$C$338,3,FALSE),VLOOKUP(BU61,'class and classification'!$A$340:$C$378,3,FALSE)))</f>
        <v>MD</v>
      </c>
      <c r="BX61">
        <v>42061</v>
      </c>
      <c r="BY61">
        <v>21898</v>
      </c>
      <c r="BZ61">
        <v>24360</v>
      </c>
      <c r="CA61">
        <v>27.581834033446938</v>
      </c>
      <c r="CC61" t="s">
        <v>547</v>
      </c>
      <c r="CD61" t="s">
        <v>95</v>
      </c>
      <c r="CE61" t="str">
        <f>IF(CJ61="*","",IFERROR(VLOOKUP(CD61,'class and classification'!$A$1:$B$338,2,FALSE),VLOOKUP(CD61,'class and classification'!$A$340:$B$378,2,FALSE)))</f>
        <v>Predominantly Urban</v>
      </c>
      <c r="CF61" t="str">
        <f>IF(CJ61="*","",IFERROR(VLOOKUP(CD61,'class and classification'!$A$1:$C$338,3,FALSE),VLOOKUP(CD61,'class and classification'!$A$340:$C$378,3,FALSE)))</f>
        <v>MD</v>
      </c>
      <c r="CG61">
        <v>39443</v>
      </c>
      <c r="CH61">
        <v>21062</v>
      </c>
      <c r="CI61">
        <v>29465</v>
      </c>
      <c r="CJ61">
        <v>32.749805490719133</v>
      </c>
      <c r="CL61" t="s">
        <v>547</v>
      </c>
      <c r="CM61" t="s">
        <v>95</v>
      </c>
      <c r="CN61" t="str">
        <f>IF(CS61="*","",IFERROR(VLOOKUP(CM61,'class and classification'!$A$1:$B$338,2,FALSE),VLOOKUP(CM61,'class and classification'!$A$340:$B$378,2,FALSE)))</f>
        <v>Predominantly Urban</v>
      </c>
      <c r="CO61" t="str">
        <f>IF(CS61="*","",IFERROR(VLOOKUP(CM61,'class and classification'!$A$1:$C$338,3,FALSE),VLOOKUP(CM61,'class and classification'!$A$340:$C$378,3,FALSE)))</f>
        <v>MD</v>
      </c>
      <c r="CP61">
        <v>35284.269999999997</v>
      </c>
      <c r="CQ61">
        <v>22780.46</v>
      </c>
      <c r="CR61">
        <v>23362.14</v>
      </c>
      <c r="CS61">
        <v>28.690946858205407</v>
      </c>
      <c r="CU61" t="s">
        <v>547</v>
      </c>
      <c r="CV61" t="s">
        <v>95</v>
      </c>
      <c r="CW61" t="str">
        <f>IF(DB61="*","",IFERROR(VLOOKUP(CV61,'class and classification'!$A$1:$B$338,2,FALSE),VLOOKUP(CV61,'class and classification'!$A$340:$B$378,2,FALSE)))</f>
        <v>Predominantly Urban</v>
      </c>
      <c r="CX61" t="str">
        <f>IF(DB61="*","",IFERROR(VLOOKUP(CV61,'class and classification'!$A$1:$C$338,3,FALSE),VLOOKUP(CV61,'class and classification'!$A$340:$C$378,3,FALSE)))</f>
        <v>MD</v>
      </c>
      <c r="CY61">
        <v>37467.29</v>
      </c>
      <c r="CZ61">
        <v>25105.29</v>
      </c>
      <c r="DA61">
        <v>28413.54</v>
      </c>
      <c r="DB61">
        <v>31.228433523706695</v>
      </c>
      <c r="DD61" t="s">
        <v>547</v>
      </c>
      <c r="DE61" t="s">
        <v>95</v>
      </c>
      <c r="DF61" t="str">
        <f>IF(DK61="*","",IFERROR(VLOOKUP(DE61,'class and classification'!$A$1:$B$338,2,FALSE),VLOOKUP(DE61,'class and classification'!$A$340:$B$378,2,FALSE)))</f>
        <v>Predominantly Urban</v>
      </c>
      <c r="DG61" t="str">
        <f>IF(DK61="*","",IFERROR(VLOOKUP(DE61,'class and classification'!$A$1:$C$338,3,FALSE),VLOOKUP(DE61,'class and classification'!$A$340:$C$378,3,FALSE)))</f>
        <v>MD</v>
      </c>
      <c r="DH61">
        <v>37679.910000000003</v>
      </c>
      <c r="DI61">
        <v>19735.830000000002</v>
      </c>
      <c r="DJ61">
        <v>26583.99</v>
      </c>
      <c r="DK61">
        <v>31.647708867635643</v>
      </c>
      <c r="DM61" t="s">
        <v>547</v>
      </c>
      <c r="DN61" t="s">
        <v>95</v>
      </c>
      <c r="DO61" t="str">
        <f>IF(DT61="*","",IFERROR(VLOOKUP(DN61,'class and classification'!$A$1:$B$338,2,FALSE),VLOOKUP(DN61,'class and classification'!$A$340:$B$378,2,FALSE)))</f>
        <v>Predominantly Urban</v>
      </c>
      <c r="DP61" t="str">
        <f>IF(DT61="*","",IFERROR(VLOOKUP(DN61,'class and classification'!$A$1:$C$338,3,FALSE),VLOOKUP(DN61,'class and classification'!$A$340:$C$378,3,FALSE)))</f>
        <v>MD</v>
      </c>
      <c r="DQ61">
        <v>39454.29</v>
      </c>
      <c r="DR61">
        <v>24013.96</v>
      </c>
      <c r="DS61">
        <v>26559.66</v>
      </c>
      <c r="DT61">
        <v>29.501584564164602</v>
      </c>
      <c r="DV61" t="s">
        <v>547</v>
      </c>
      <c r="DW61" t="s">
        <v>95</v>
      </c>
      <c r="DX61" t="str">
        <f>IF(EC61="*","",IFERROR(VLOOKUP(DW61,'class and classification'!$A$1:$B$338,2,FALSE),VLOOKUP(DW61,'class and classification'!$A$340:$B$378,2,FALSE)))</f>
        <v>Predominantly Urban</v>
      </c>
      <c r="DY61" t="str">
        <f>IF(EC61="*","",IFERROR(VLOOKUP(DW61,'class and classification'!$A$1:$C$338,3,FALSE),VLOOKUP(DW61,'class and classification'!$A$340:$C$378,3,FALSE)))</f>
        <v>MD</v>
      </c>
      <c r="DZ61">
        <v>34078.78</v>
      </c>
      <c r="EA61">
        <v>26169.46</v>
      </c>
      <c r="EB61">
        <v>26415.93</v>
      </c>
      <c r="EC61">
        <v>30.480797312199492</v>
      </c>
    </row>
    <row r="62" spans="1:133" x14ac:dyDescent="0.3">
      <c r="A62" t="s">
        <v>547</v>
      </c>
      <c r="B62" t="s">
        <v>95</v>
      </c>
      <c r="C62" t="str">
        <f>IF(H62="n/a","",IFERROR(VLOOKUP(B62,'class and classification'!$A$1:$B$338,2,FALSE),VLOOKUP(B62,'class and classification'!$A$340:$B$378,2,FALSE)))</f>
        <v>Predominantly Urban</v>
      </c>
      <c r="D62" t="str">
        <f>IF(H62="n/a","",IFERROR(VLOOKUP(B62,'class and classification'!$A$1:$C$338,3,FALSE),VLOOKUP(B62,'class and classification'!$A$340:$C$378,3,FALSE)))</f>
        <v>MD</v>
      </c>
      <c r="E62">
        <v>52219</v>
      </c>
      <c r="F62">
        <v>30505</v>
      </c>
      <c r="G62">
        <v>11471</v>
      </c>
      <c r="H62">
        <v>12.177928764796434</v>
      </c>
      <c r="I62" t="s">
        <v>548</v>
      </c>
      <c r="J62" t="s">
        <v>96</v>
      </c>
      <c r="K62" t="str">
        <f>IF(P62="#","",IFERROR(VLOOKUP(J62,'class and classification'!$A$1:$B$338,2,FALSE),VLOOKUP(J62,'class and classification'!$A$340:$B$378,2,FALSE)))</f>
        <v>Predominantly Urban</v>
      </c>
      <c r="L62" t="str">
        <f>IF(P62="#","",IFERROR(VLOOKUP(J62,'class and classification'!$A$1:$C$338,3,FALSE),VLOOKUP(J62,'class and classification'!$A$340:$C$378,3,FALSE)))</f>
        <v>MD</v>
      </c>
      <c r="M62">
        <v>29999</v>
      </c>
      <c r="N62">
        <v>7547</v>
      </c>
      <c r="O62">
        <v>5096</v>
      </c>
      <c r="P62">
        <v>11.95065897471976</v>
      </c>
      <c r="S62" t="s">
        <v>96</v>
      </c>
      <c r="T62" t="str">
        <f>IF(Y62="#","",IFERROR(VLOOKUP(S62,'class and classification'!$A$1:$B$338,2,FALSE),VLOOKUP(S62,'class and classification'!$A$340:$B$378,2,FALSE)))</f>
        <v>Predominantly Urban</v>
      </c>
      <c r="U62" t="str">
        <f>IF(Y62="#","",IFERROR(VLOOKUP(S62,'class and classification'!$A$1:$C$338,3,FALSE),VLOOKUP(S62,'class and classification'!$A$340:$C$378,3,FALSE)))</f>
        <v>MD</v>
      </c>
      <c r="V62">
        <v>27507</v>
      </c>
      <c r="W62">
        <v>11130</v>
      </c>
      <c r="X62">
        <v>6832</v>
      </c>
      <c r="Y62">
        <v>15.025621852250984</v>
      </c>
      <c r="AA62" t="s">
        <v>548</v>
      </c>
      <c r="AB62" t="s">
        <v>96</v>
      </c>
      <c r="AC62" t="str">
        <f>IF(AH62="#","",IFERROR(VLOOKUP(AB62,'class and classification'!$A$1:$B$338,2,FALSE),VLOOKUP(AB62,'class and classification'!$A$340:$B$378,2,FALSE)))</f>
        <v>Predominantly Urban</v>
      </c>
      <c r="AD62" t="str">
        <f>IF(AH62="#","",IFERROR(VLOOKUP(AB62,'class and classification'!$A$1:$C$338,3,FALSE),VLOOKUP(AB62,'class and classification'!$A$340:$C$378,3,FALSE)))</f>
        <v>MD</v>
      </c>
      <c r="AE62">
        <v>22567</v>
      </c>
      <c r="AF62">
        <v>10709</v>
      </c>
      <c r="AG62">
        <v>7264</v>
      </c>
      <c r="AH62">
        <v>17.918105574740999</v>
      </c>
      <c r="AJ62" t="s">
        <v>548</v>
      </c>
      <c r="AK62" t="s">
        <v>96</v>
      </c>
      <c r="AL62" t="str">
        <f>IF(AQ62="#","",IFERROR(VLOOKUP(AK62,'class and classification'!$A$1:$B$338,2,FALSE),VLOOKUP(AK62,'class and classification'!$A$340:$B$378,2,FALSE)))</f>
        <v>Predominantly Urban</v>
      </c>
      <c r="AM62" t="str">
        <f>IF(AQ62="#","",IFERROR(VLOOKUP(AK62,'class and classification'!$A$1:$C$338,3,FALSE),VLOOKUP(AK62,'class and classification'!$A$340:$C$378,3,FALSE)))</f>
        <v>MD</v>
      </c>
      <c r="AN62">
        <v>28787</v>
      </c>
      <c r="AO62">
        <v>9244</v>
      </c>
      <c r="AP62">
        <v>6177</v>
      </c>
      <c r="AQ62">
        <v>13.972584147665582</v>
      </c>
      <c r="AS62" t="s">
        <v>548</v>
      </c>
      <c r="AT62" t="s">
        <v>96</v>
      </c>
      <c r="AU62" t="str">
        <f>IF(AZ62="#","",IFERROR(VLOOKUP(AT62,'class and classification'!$A$1:$B$338,2,FALSE),VLOOKUP(AT62,'class and classification'!$A$340:$B$378,2,FALSE)))</f>
        <v>Predominantly Urban</v>
      </c>
      <c r="AV62" t="str">
        <f>IF(AZ62="#","",IFERROR(VLOOKUP(AT62,'class and classification'!$A$1:$C$338,3,FALSE),VLOOKUP(AT62,'class and classification'!$A$340:$C$378,3,FALSE)))</f>
        <v>MD</v>
      </c>
      <c r="AW62">
        <v>28246</v>
      </c>
      <c r="AX62">
        <v>10862</v>
      </c>
      <c r="AY62">
        <v>5372</v>
      </c>
      <c r="AZ62">
        <v>12.077338129496402</v>
      </c>
      <c r="BB62" t="s">
        <v>548</v>
      </c>
      <c r="BC62" t="s">
        <v>96</v>
      </c>
      <c r="BD62" t="str">
        <f>IF(BI62="#","",IFERROR(VLOOKUP(BC62,'class and classification'!$A$1:$B$338,2,FALSE),VLOOKUP(BC62,'class and classification'!$A$340:$B$378,2,FALSE)))</f>
        <v>Predominantly Urban</v>
      </c>
      <c r="BE62" t="str">
        <f>IF(BI62="#","",IFERROR(VLOOKUP(BC62,'class and classification'!$A$1:$C$338,3,FALSE),VLOOKUP(BC62,'class and classification'!$A$340:$C$378,3,FALSE)))</f>
        <v>MD</v>
      </c>
      <c r="BF62">
        <v>21935</v>
      </c>
      <c r="BG62">
        <v>13844</v>
      </c>
      <c r="BH62">
        <v>8471</v>
      </c>
      <c r="BI62">
        <v>19.143502824858757</v>
      </c>
      <c r="BK62" t="s">
        <v>548</v>
      </c>
      <c r="BL62" t="s">
        <v>96</v>
      </c>
      <c r="BM62" t="str">
        <f>IF(BR62="#","",IFERROR(VLOOKUP(BL62,'class and classification'!$A$1:$B$338,2,FALSE),VLOOKUP(BL62,'class and classification'!$A$340:$B$378,2,FALSE)))</f>
        <v>Predominantly Urban</v>
      </c>
      <c r="BN62" t="str">
        <f>IF(BR62="#","",IFERROR(VLOOKUP(BL62,'class and classification'!$A$1:$C$338,3,FALSE),VLOOKUP(BL62,'class and classification'!$A$340:$C$378,3,FALSE)))</f>
        <v>MD</v>
      </c>
      <c r="BO62">
        <v>25318</v>
      </c>
      <c r="BP62">
        <v>11962</v>
      </c>
      <c r="BQ62">
        <v>6911</v>
      </c>
      <c r="BR62">
        <v>15.638931004050599</v>
      </c>
      <c r="BT62" t="s">
        <v>548</v>
      </c>
      <c r="BU62" t="s">
        <v>96</v>
      </c>
      <c r="BV62" t="str">
        <f>IF(CA62="#","",IFERROR(VLOOKUP(BU62,'class and classification'!$A$1:$B$338,2,FALSE),VLOOKUP(BU62,'class and classification'!$A$340:$B$378,2,FALSE)))</f>
        <v>Predominantly Urban</v>
      </c>
      <c r="BW62" t="str">
        <f>IF(CA62="#","",IFERROR(VLOOKUP(BU62,'class and classification'!$A$1:$C$338,3,FALSE),VLOOKUP(BU62,'class and classification'!$A$340:$C$378,3,FALSE)))</f>
        <v>MD</v>
      </c>
      <c r="BX62">
        <v>23421</v>
      </c>
      <c r="BY62">
        <v>10455</v>
      </c>
      <c r="BZ62">
        <v>9256</v>
      </c>
      <c r="CA62">
        <v>21.459705091347491</v>
      </c>
      <c r="CC62" t="s">
        <v>548</v>
      </c>
      <c r="CD62" t="s">
        <v>96</v>
      </c>
      <c r="CE62" t="str">
        <f>IF(CJ62="*","",IFERROR(VLOOKUP(CD62,'class and classification'!$A$1:$B$338,2,FALSE),VLOOKUP(CD62,'class and classification'!$A$340:$B$378,2,FALSE)))</f>
        <v>Predominantly Urban</v>
      </c>
      <c r="CF62" t="str">
        <f>IF(CJ62="*","",IFERROR(VLOOKUP(CD62,'class and classification'!$A$1:$C$338,3,FALSE),VLOOKUP(CD62,'class and classification'!$A$340:$C$378,3,FALSE)))</f>
        <v>MD</v>
      </c>
      <c r="CG62">
        <v>23852</v>
      </c>
      <c r="CH62">
        <v>14203</v>
      </c>
      <c r="CI62">
        <v>9166</v>
      </c>
      <c r="CJ62">
        <v>19.410855339785265</v>
      </c>
      <c r="CL62" t="s">
        <v>548</v>
      </c>
      <c r="CM62" t="s">
        <v>96</v>
      </c>
      <c r="CN62" t="str">
        <f>IF(CS62="*","",IFERROR(VLOOKUP(CM62,'class and classification'!$A$1:$B$338,2,FALSE),VLOOKUP(CM62,'class and classification'!$A$340:$B$378,2,FALSE)))</f>
        <v>Predominantly Urban</v>
      </c>
      <c r="CO62" t="str">
        <f>IF(CS62="*","",IFERROR(VLOOKUP(CM62,'class and classification'!$A$1:$C$338,3,FALSE),VLOOKUP(CM62,'class and classification'!$A$340:$C$378,3,FALSE)))</f>
        <v>MD</v>
      </c>
      <c r="CP62">
        <v>24765.23</v>
      </c>
      <c r="CQ62">
        <v>14053.64</v>
      </c>
      <c r="CR62">
        <v>8109.45</v>
      </c>
      <c r="CS62">
        <v>17.280503542423851</v>
      </c>
      <c r="CU62" t="s">
        <v>548</v>
      </c>
      <c r="CV62" t="s">
        <v>96</v>
      </c>
      <c r="CW62" t="str">
        <f>IF(DB62="*","",IFERROR(VLOOKUP(CV62,'class and classification'!$A$1:$B$338,2,FALSE),VLOOKUP(CV62,'class and classification'!$A$340:$B$378,2,FALSE)))</f>
        <v>Predominantly Urban</v>
      </c>
      <c r="CX62" t="str">
        <f>IF(DB62="*","",IFERROR(VLOOKUP(CV62,'class and classification'!$A$1:$C$338,3,FALSE),VLOOKUP(CV62,'class and classification'!$A$340:$C$378,3,FALSE)))</f>
        <v>MD</v>
      </c>
      <c r="CY62">
        <v>24586.34</v>
      </c>
      <c r="CZ62">
        <v>13655.31</v>
      </c>
      <c r="DA62">
        <v>6809.43</v>
      </c>
      <c r="DB62">
        <v>15.114909564876136</v>
      </c>
      <c r="DD62" t="s">
        <v>548</v>
      </c>
      <c r="DE62" t="s">
        <v>96</v>
      </c>
      <c r="DF62" t="str">
        <f>IF(DK62="*","",IFERROR(VLOOKUP(DE62,'class and classification'!$A$1:$B$338,2,FALSE),VLOOKUP(DE62,'class and classification'!$A$340:$B$378,2,FALSE)))</f>
        <v>Predominantly Urban</v>
      </c>
      <c r="DG62" t="str">
        <f>IF(DK62="*","",IFERROR(VLOOKUP(DE62,'class and classification'!$A$1:$C$338,3,FALSE),VLOOKUP(DE62,'class and classification'!$A$340:$C$378,3,FALSE)))</f>
        <v>MD</v>
      </c>
      <c r="DH62">
        <v>27797.74</v>
      </c>
      <c r="DI62">
        <v>15843.78</v>
      </c>
      <c r="DJ62">
        <v>7850.67</v>
      </c>
      <c r="DK62">
        <v>15.246331531053544</v>
      </c>
      <c r="DM62" t="s">
        <v>548</v>
      </c>
      <c r="DN62" t="s">
        <v>96</v>
      </c>
      <c r="DO62" t="str">
        <f>IF(DT62="*","",IFERROR(VLOOKUP(DN62,'class and classification'!$A$1:$B$338,2,FALSE),VLOOKUP(DN62,'class and classification'!$A$340:$B$378,2,FALSE)))</f>
        <v>Predominantly Urban</v>
      </c>
      <c r="DP62" t="str">
        <f>IF(DT62="*","",IFERROR(VLOOKUP(DN62,'class and classification'!$A$1:$C$338,3,FALSE),VLOOKUP(DN62,'class and classification'!$A$340:$C$378,3,FALSE)))</f>
        <v>MD</v>
      </c>
      <c r="DQ62">
        <v>26610.86</v>
      </c>
      <c r="DR62">
        <v>13066.51</v>
      </c>
      <c r="DS62">
        <v>8675.64</v>
      </c>
      <c r="DT62">
        <v>17.94229562957921</v>
      </c>
      <c r="DV62" t="s">
        <v>548</v>
      </c>
      <c r="DW62" t="s">
        <v>96</v>
      </c>
      <c r="DX62" t="str">
        <f>IF(EC62="*","",IFERROR(VLOOKUP(DW62,'class and classification'!$A$1:$B$338,2,FALSE),VLOOKUP(DW62,'class and classification'!$A$340:$B$378,2,FALSE)))</f>
        <v>Predominantly Urban</v>
      </c>
      <c r="DY62" t="str">
        <f>IF(EC62="*","",IFERROR(VLOOKUP(DW62,'class and classification'!$A$1:$C$338,3,FALSE),VLOOKUP(DW62,'class and classification'!$A$340:$C$378,3,FALSE)))</f>
        <v>MD</v>
      </c>
      <c r="DZ62">
        <v>23258.6</v>
      </c>
      <c r="EA62">
        <v>12313.4</v>
      </c>
      <c r="EB62">
        <v>9843.39</v>
      </c>
      <c r="EC62">
        <v>21.674128527796412</v>
      </c>
    </row>
    <row r="63" spans="1:133" x14ac:dyDescent="0.3">
      <c r="A63" t="s">
        <v>548</v>
      </c>
      <c r="B63" t="s">
        <v>96</v>
      </c>
      <c r="C63" t="str">
        <f>IF(H63="n/a","",IFERROR(VLOOKUP(B63,'class and classification'!$A$1:$B$338,2,FALSE),VLOOKUP(B63,'class and classification'!$A$340:$B$378,2,FALSE)))</f>
        <v>Predominantly Urban</v>
      </c>
      <c r="D63" t="str">
        <f>IF(H63="n/a","",IFERROR(VLOOKUP(B63,'class and classification'!$A$1:$C$338,3,FALSE),VLOOKUP(B63,'class and classification'!$A$340:$C$378,3,FALSE)))</f>
        <v>MD</v>
      </c>
      <c r="E63">
        <v>29704</v>
      </c>
      <c r="F63">
        <v>10621</v>
      </c>
      <c r="G63">
        <v>3374</v>
      </c>
      <c r="H63">
        <v>7.7210004805601962</v>
      </c>
      <c r="I63" t="s">
        <v>549</v>
      </c>
      <c r="J63" t="s">
        <v>97</v>
      </c>
      <c r="K63" t="str">
        <f>IF(P63="#","",IFERROR(VLOOKUP(J63,'class and classification'!$A$1:$B$338,2,FALSE),VLOOKUP(J63,'class and classification'!$A$340:$B$378,2,FALSE)))</f>
        <v>Predominantly Urban</v>
      </c>
      <c r="L63" t="str">
        <f>IF(P63="#","",IFERROR(VLOOKUP(J63,'class and classification'!$A$1:$C$338,3,FALSE),VLOOKUP(J63,'class and classification'!$A$340:$C$378,3,FALSE)))</f>
        <v>MD</v>
      </c>
      <c r="M63">
        <v>17905</v>
      </c>
      <c r="N63">
        <v>7739</v>
      </c>
      <c r="O63">
        <v>4086</v>
      </c>
      <c r="P63">
        <v>13.743693239152371</v>
      </c>
      <c r="S63" t="s">
        <v>97</v>
      </c>
      <c r="T63" t="str">
        <f>IF(Y63="#","",IFERROR(VLOOKUP(S63,'class and classification'!$A$1:$B$338,2,FALSE),VLOOKUP(S63,'class and classification'!$A$340:$B$378,2,FALSE)))</f>
        <v>Predominantly Urban</v>
      </c>
      <c r="U63" t="str">
        <f>IF(Y63="#","",IFERROR(VLOOKUP(S63,'class and classification'!$A$1:$C$338,3,FALSE),VLOOKUP(S63,'class and classification'!$A$340:$C$378,3,FALSE)))</f>
        <v>MD</v>
      </c>
      <c r="V63">
        <v>22398</v>
      </c>
      <c r="W63">
        <v>6072</v>
      </c>
      <c r="X63">
        <v>4524</v>
      </c>
      <c r="Y63">
        <v>13.711583924349883</v>
      </c>
      <c r="AA63" t="s">
        <v>549</v>
      </c>
      <c r="AB63" t="s">
        <v>97</v>
      </c>
      <c r="AC63" t="str">
        <f>IF(AH63="#","",IFERROR(VLOOKUP(AB63,'class and classification'!$A$1:$B$338,2,FALSE),VLOOKUP(AB63,'class and classification'!$A$340:$B$378,2,FALSE)))</f>
        <v>Predominantly Urban</v>
      </c>
      <c r="AD63" t="str">
        <f>IF(AH63="#","",IFERROR(VLOOKUP(AB63,'class and classification'!$A$1:$C$338,3,FALSE),VLOOKUP(AB63,'class and classification'!$A$340:$C$378,3,FALSE)))</f>
        <v>MD</v>
      </c>
      <c r="AE63">
        <v>18830</v>
      </c>
      <c r="AF63">
        <v>10096</v>
      </c>
      <c r="AG63">
        <v>3259</v>
      </c>
      <c r="AH63">
        <v>10.125835016311946</v>
      </c>
      <c r="AJ63" t="s">
        <v>549</v>
      </c>
      <c r="AK63" t="s">
        <v>97</v>
      </c>
      <c r="AL63" t="str">
        <f>IF(AQ63="#","",IFERROR(VLOOKUP(AK63,'class and classification'!$A$1:$B$338,2,FALSE),VLOOKUP(AK63,'class and classification'!$A$340:$B$378,2,FALSE)))</f>
        <v>Predominantly Urban</v>
      </c>
      <c r="AM63" t="str">
        <f>IF(AQ63="#","",IFERROR(VLOOKUP(AK63,'class and classification'!$A$1:$C$338,3,FALSE),VLOOKUP(AK63,'class and classification'!$A$340:$C$378,3,FALSE)))</f>
        <v>MD</v>
      </c>
      <c r="AN63">
        <v>20501</v>
      </c>
      <c r="AO63">
        <v>7379</v>
      </c>
      <c r="AP63">
        <v>3929</v>
      </c>
      <c r="AQ63">
        <v>12.351850105316107</v>
      </c>
      <c r="AS63" t="s">
        <v>549</v>
      </c>
      <c r="AT63" t="s">
        <v>97</v>
      </c>
      <c r="AU63" t="str">
        <f>IF(AZ63="#","",IFERROR(VLOOKUP(AT63,'class and classification'!$A$1:$B$338,2,FALSE),VLOOKUP(AT63,'class and classification'!$A$340:$B$378,2,FALSE)))</f>
        <v>Predominantly Urban</v>
      </c>
      <c r="AV63" t="str">
        <f>IF(AZ63="#","",IFERROR(VLOOKUP(AT63,'class and classification'!$A$1:$C$338,3,FALSE),VLOOKUP(AT63,'class and classification'!$A$340:$C$378,3,FALSE)))</f>
        <v>MD</v>
      </c>
      <c r="AW63">
        <v>18342</v>
      </c>
      <c r="AX63">
        <v>8007</v>
      </c>
      <c r="AY63">
        <v>4677</v>
      </c>
      <c r="AZ63">
        <v>15.074453684006961</v>
      </c>
      <c r="BB63" t="s">
        <v>549</v>
      </c>
      <c r="BC63" t="s">
        <v>97</v>
      </c>
      <c r="BD63" t="str">
        <f>IF(BI63="#","",IFERROR(VLOOKUP(BC63,'class and classification'!$A$1:$B$338,2,FALSE),VLOOKUP(BC63,'class and classification'!$A$340:$B$378,2,FALSE)))</f>
        <v>Predominantly Urban</v>
      </c>
      <c r="BE63" t="str">
        <f>IF(BI63="#","",IFERROR(VLOOKUP(BC63,'class and classification'!$A$1:$C$338,3,FALSE),VLOOKUP(BC63,'class and classification'!$A$340:$C$378,3,FALSE)))</f>
        <v>MD</v>
      </c>
      <c r="BF63">
        <v>16117</v>
      </c>
      <c r="BG63">
        <v>7576</v>
      </c>
      <c r="BH63">
        <v>5744</v>
      </c>
      <c r="BI63">
        <v>19.512857967863575</v>
      </c>
      <c r="BK63" t="s">
        <v>549</v>
      </c>
      <c r="BL63" t="s">
        <v>97</v>
      </c>
      <c r="BM63" t="str">
        <f>IF(BR63="#","",IFERROR(VLOOKUP(BL63,'class and classification'!$A$1:$B$338,2,FALSE),VLOOKUP(BL63,'class and classification'!$A$340:$B$378,2,FALSE)))</f>
        <v>Predominantly Urban</v>
      </c>
      <c r="BN63" t="str">
        <f>IF(BR63="#","",IFERROR(VLOOKUP(BL63,'class and classification'!$A$1:$C$338,3,FALSE),VLOOKUP(BL63,'class and classification'!$A$340:$C$378,3,FALSE)))</f>
        <v>MD</v>
      </c>
      <c r="BO63">
        <v>17616</v>
      </c>
      <c r="BP63">
        <v>7594</v>
      </c>
      <c r="BQ63">
        <v>4965</v>
      </c>
      <c r="BR63">
        <v>16.454018227009112</v>
      </c>
      <c r="BT63" t="s">
        <v>549</v>
      </c>
      <c r="BU63" t="s">
        <v>97</v>
      </c>
      <c r="BV63" t="str">
        <f>IF(CA63="#","",IFERROR(VLOOKUP(BU63,'class and classification'!$A$1:$B$338,2,FALSE),VLOOKUP(BU63,'class and classification'!$A$340:$B$378,2,FALSE)))</f>
        <v>Predominantly Urban</v>
      </c>
      <c r="BW63" t="str">
        <f>IF(CA63="#","",IFERROR(VLOOKUP(BU63,'class and classification'!$A$1:$C$338,3,FALSE),VLOOKUP(BU63,'class and classification'!$A$340:$C$378,3,FALSE)))</f>
        <v>MD</v>
      </c>
      <c r="BX63">
        <v>16838</v>
      </c>
      <c r="BY63">
        <v>6252</v>
      </c>
      <c r="BZ63">
        <v>7208</v>
      </c>
      <c r="CA63">
        <v>23.790349197966862</v>
      </c>
      <c r="CC63" t="s">
        <v>549</v>
      </c>
      <c r="CD63" t="s">
        <v>97</v>
      </c>
      <c r="CE63" t="str">
        <f>IF(CJ63="*","",IFERROR(VLOOKUP(CD63,'class and classification'!$A$1:$B$338,2,FALSE),VLOOKUP(CD63,'class and classification'!$A$340:$B$378,2,FALSE)))</f>
        <v>Predominantly Urban</v>
      </c>
      <c r="CF63" t="str">
        <f>IF(CJ63="*","",IFERROR(VLOOKUP(CD63,'class and classification'!$A$1:$C$338,3,FALSE),VLOOKUP(CD63,'class and classification'!$A$340:$C$378,3,FALSE)))</f>
        <v>MD</v>
      </c>
      <c r="CG63">
        <v>15751</v>
      </c>
      <c r="CH63">
        <v>6217</v>
      </c>
      <c r="CI63">
        <v>6591</v>
      </c>
      <c r="CJ63">
        <v>23.078539164536576</v>
      </c>
      <c r="CL63" t="s">
        <v>549</v>
      </c>
      <c r="CM63" t="s">
        <v>97</v>
      </c>
      <c r="CN63" t="str">
        <f>IF(CS63="*","",IFERROR(VLOOKUP(CM63,'class and classification'!$A$1:$B$338,2,FALSE),VLOOKUP(CM63,'class and classification'!$A$340:$B$378,2,FALSE)))</f>
        <v>Predominantly Urban</v>
      </c>
      <c r="CO63" t="str">
        <f>IF(CS63="*","",IFERROR(VLOOKUP(CM63,'class and classification'!$A$1:$C$338,3,FALSE),VLOOKUP(CM63,'class and classification'!$A$340:$C$378,3,FALSE)))</f>
        <v>MD</v>
      </c>
      <c r="CP63">
        <v>15798.78</v>
      </c>
      <c r="CQ63">
        <v>8147.04</v>
      </c>
      <c r="CR63">
        <v>5667.62</v>
      </c>
      <c r="CS63">
        <v>19.138674871950034</v>
      </c>
      <c r="CU63" t="s">
        <v>549</v>
      </c>
      <c r="CV63" t="s">
        <v>97</v>
      </c>
      <c r="CW63" t="str">
        <f>IF(DB63="*","",IFERROR(VLOOKUP(CV63,'class and classification'!$A$1:$B$338,2,FALSE),VLOOKUP(CV63,'class and classification'!$A$340:$B$378,2,FALSE)))</f>
        <v>Predominantly Urban</v>
      </c>
      <c r="CX63" t="str">
        <f>IF(DB63="*","",IFERROR(VLOOKUP(CV63,'class and classification'!$A$1:$C$338,3,FALSE),VLOOKUP(CV63,'class and classification'!$A$340:$C$378,3,FALSE)))</f>
        <v>MD</v>
      </c>
      <c r="CY63">
        <v>15157.13</v>
      </c>
      <c r="CZ63">
        <v>9453.9699999999993</v>
      </c>
      <c r="DA63">
        <v>6962.16</v>
      </c>
      <c r="DB63">
        <v>22.050811351124338</v>
      </c>
      <c r="DD63" t="s">
        <v>549</v>
      </c>
      <c r="DE63" t="s">
        <v>97</v>
      </c>
      <c r="DF63" t="str">
        <f>IF(DK63="*","",IFERROR(VLOOKUP(DE63,'class and classification'!$A$1:$B$338,2,FALSE),VLOOKUP(DE63,'class and classification'!$A$340:$B$378,2,FALSE)))</f>
        <v>Predominantly Urban</v>
      </c>
      <c r="DG63" t="str">
        <f>IF(DK63="*","",IFERROR(VLOOKUP(DE63,'class and classification'!$A$1:$C$338,3,FALSE),VLOOKUP(DE63,'class and classification'!$A$340:$C$378,3,FALSE)))</f>
        <v>MD</v>
      </c>
      <c r="DH63">
        <v>14897.38</v>
      </c>
      <c r="DI63">
        <v>9791.4699999999993</v>
      </c>
      <c r="DJ63">
        <v>7350.3</v>
      </c>
      <c r="DK63">
        <v>22.941619861950148</v>
      </c>
      <c r="DM63" t="s">
        <v>549</v>
      </c>
      <c r="DN63" t="s">
        <v>97</v>
      </c>
      <c r="DO63" t="str">
        <f>IF(DT63="*","",IFERROR(VLOOKUP(DN63,'class and classification'!$A$1:$B$338,2,FALSE),VLOOKUP(DN63,'class and classification'!$A$340:$B$378,2,FALSE)))</f>
        <v>Predominantly Urban</v>
      </c>
      <c r="DP63" t="str">
        <f>IF(DT63="*","",IFERROR(VLOOKUP(DN63,'class and classification'!$A$1:$C$338,3,FALSE),VLOOKUP(DN63,'class and classification'!$A$340:$C$378,3,FALSE)))</f>
        <v>MD</v>
      </c>
      <c r="DQ63">
        <v>19391.39</v>
      </c>
      <c r="DR63">
        <v>7618.05</v>
      </c>
      <c r="DS63">
        <v>6085.49</v>
      </c>
      <c r="DT63">
        <v>18.387982691004332</v>
      </c>
      <c r="DV63" t="s">
        <v>549</v>
      </c>
      <c r="DW63" t="s">
        <v>97</v>
      </c>
      <c r="DX63" t="str">
        <f>IF(EC63="*","",IFERROR(VLOOKUP(DW63,'class and classification'!$A$1:$B$338,2,FALSE),VLOOKUP(DW63,'class and classification'!$A$340:$B$378,2,FALSE)))</f>
        <v>Predominantly Urban</v>
      </c>
      <c r="DY63" t="str">
        <f>IF(EC63="*","",IFERROR(VLOOKUP(DW63,'class and classification'!$A$1:$C$338,3,FALSE),VLOOKUP(DW63,'class and classification'!$A$340:$C$378,3,FALSE)))</f>
        <v>MD</v>
      </c>
      <c r="DZ63">
        <v>17872.43</v>
      </c>
      <c r="EA63">
        <v>8453.34</v>
      </c>
      <c r="EB63">
        <v>4723.5200000000004</v>
      </c>
      <c r="EC63">
        <v>15.212972663787161</v>
      </c>
    </row>
    <row r="64" spans="1:133" x14ac:dyDescent="0.3">
      <c r="A64" t="s">
        <v>549</v>
      </c>
      <c r="B64" t="s">
        <v>97</v>
      </c>
      <c r="C64" t="str">
        <f>IF(H64="n/a","",IFERROR(VLOOKUP(B64,'class and classification'!$A$1:$B$338,2,FALSE),VLOOKUP(B64,'class and classification'!$A$340:$B$378,2,FALSE)))</f>
        <v>Predominantly Urban</v>
      </c>
      <c r="D64" t="str">
        <f>IF(H64="n/a","",IFERROR(VLOOKUP(B64,'class and classification'!$A$1:$C$338,3,FALSE),VLOOKUP(B64,'class and classification'!$A$340:$C$378,3,FALSE)))</f>
        <v>MD</v>
      </c>
      <c r="E64">
        <v>19727</v>
      </c>
      <c r="F64">
        <v>9355</v>
      </c>
      <c r="G64">
        <v>4973</v>
      </c>
      <c r="H64">
        <v>14.602848333578036</v>
      </c>
      <c r="I64" t="s">
        <v>550</v>
      </c>
      <c r="J64" t="s">
        <v>98</v>
      </c>
      <c r="K64" t="str">
        <f>IF(P64="#","",IFERROR(VLOOKUP(J64,'class and classification'!$A$1:$B$338,2,FALSE),VLOOKUP(J64,'class and classification'!$A$340:$B$378,2,FALSE)))</f>
        <v>Predominantly Urban</v>
      </c>
      <c r="L64" t="str">
        <f>IF(P64="#","",IFERROR(VLOOKUP(J64,'class and classification'!$A$1:$C$338,3,FALSE),VLOOKUP(J64,'class and classification'!$A$340:$C$378,3,FALSE)))</f>
        <v>MD</v>
      </c>
      <c r="M64">
        <v>39238</v>
      </c>
      <c r="N64">
        <v>17666</v>
      </c>
      <c r="O64">
        <v>6662</v>
      </c>
      <c r="P64">
        <v>10.480445521190573</v>
      </c>
      <c r="S64" t="s">
        <v>98</v>
      </c>
      <c r="T64" t="str">
        <f>IF(Y64="#","",IFERROR(VLOOKUP(S64,'class and classification'!$A$1:$B$338,2,FALSE),VLOOKUP(S64,'class and classification'!$A$340:$B$378,2,FALSE)))</f>
        <v>Predominantly Urban</v>
      </c>
      <c r="U64" t="str">
        <f>IF(Y64="#","",IFERROR(VLOOKUP(S64,'class and classification'!$A$1:$C$338,3,FALSE),VLOOKUP(S64,'class and classification'!$A$340:$C$378,3,FALSE)))</f>
        <v>MD</v>
      </c>
      <c r="V64">
        <v>36955</v>
      </c>
      <c r="W64">
        <v>17809</v>
      </c>
      <c r="X64">
        <v>5669</v>
      </c>
      <c r="Y64">
        <v>9.3806364072609334</v>
      </c>
      <c r="AA64" t="s">
        <v>550</v>
      </c>
      <c r="AB64" t="s">
        <v>98</v>
      </c>
      <c r="AC64" t="str">
        <f>IF(AH64="#","",IFERROR(VLOOKUP(AB64,'class and classification'!$A$1:$B$338,2,FALSE),VLOOKUP(AB64,'class and classification'!$A$340:$B$378,2,FALSE)))</f>
        <v>Predominantly Urban</v>
      </c>
      <c r="AD64" t="str">
        <f>IF(AH64="#","",IFERROR(VLOOKUP(AB64,'class and classification'!$A$1:$C$338,3,FALSE),VLOOKUP(AB64,'class and classification'!$A$340:$C$378,3,FALSE)))</f>
        <v>MD</v>
      </c>
      <c r="AE64">
        <v>39629</v>
      </c>
      <c r="AF64">
        <v>12417</v>
      </c>
      <c r="AG64">
        <v>7242</v>
      </c>
      <c r="AH64">
        <v>12.214950748886789</v>
      </c>
      <c r="AJ64" t="s">
        <v>550</v>
      </c>
      <c r="AK64" t="s">
        <v>98</v>
      </c>
      <c r="AL64" t="str">
        <f>IF(AQ64="#","",IFERROR(VLOOKUP(AK64,'class and classification'!$A$1:$B$338,2,FALSE),VLOOKUP(AK64,'class and classification'!$A$340:$B$378,2,FALSE)))</f>
        <v>Predominantly Urban</v>
      </c>
      <c r="AM64" t="str">
        <f>IF(AQ64="#","",IFERROR(VLOOKUP(AK64,'class and classification'!$A$1:$C$338,3,FALSE),VLOOKUP(AK64,'class and classification'!$A$340:$C$378,3,FALSE)))</f>
        <v>MD</v>
      </c>
      <c r="AN64">
        <v>37954</v>
      </c>
      <c r="AO64">
        <v>20330</v>
      </c>
      <c r="AP64">
        <v>8422</v>
      </c>
      <c r="AQ64">
        <v>12.625550924954275</v>
      </c>
      <c r="AS64" t="s">
        <v>550</v>
      </c>
      <c r="AT64" t="s">
        <v>98</v>
      </c>
      <c r="AU64" t="str">
        <f>IF(AZ64="#","",IFERROR(VLOOKUP(AT64,'class and classification'!$A$1:$B$338,2,FALSE),VLOOKUP(AT64,'class and classification'!$A$340:$B$378,2,FALSE)))</f>
        <v>Predominantly Urban</v>
      </c>
      <c r="AV64" t="str">
        <f>IF(AZ64="#","",IFERROR(VLOOKUP(AT64,'class and classification'!$A$1:$C$338,3,FALSE),VLOOKUP(AT64,'class and classification'!$A$340:$C$378,3,FALSE)))</f>
        <v>MD</v>
      </c>
      <c r="AW64">
        <v>34290</v>
      </c>
      <c r="AX64">
        <v>16234</v>
      </c>
      <c r="AY64">
        <v>10420</v>
      </c>
      <c r="AZ64">
        <v>17.09766342872145</v>
      </c>
      <c r="BB64" t="s">
        <v>550</v>
      </c>
      <c r="BC64" t="s">
        <v>98</v>
      </c>
      <c r="BD64" t="str">
        <f>IF(BI64="#","",IFERROR(VLOOKUP(BC64,'class and classification'!$A$1:$B$338,2,FALSE),VLOOKUP(BC64,'class and classification'!$A$340:$B$378,2,FALSE)))</f>
        <v>Predominantly Urban</v>
      </c>
      <c r="BE64" t="str">
        <f>IF(BI64="#","",IFERROR(VLOOKUP(BC64,'class and classification'!$A$1:$C$338,3,FALSE),VLOOKUP(BC64,'class and classification'!$A$340:$C$378,3,FALSE)))</f>
        <v>MD</v>
      </c>
      <c r="BF64">
        <v>36010</v>
      </c>
      <c r="BG64">
        <v>17045</v>
      </c>
      <c r="BH64">
        <v>10996</v>
      </c>
      <c r="BI64">
        <v>17.167569592980595</v>
      </c>
      <c r="BK64" t="s">
        <v>550</v>
      </c>
      <c r="BL64" t="s">
        <v>98</v>
      </c>
      <c r="BM64" t="str">
        <f>IF(BR64="#","",IFERROR(VLOOKUP(BL64,'class and classification'!$A$1:$B$338,2,FALSE),VLOOKUP(BL64,'class and classification'!$A$340:$B$378,2,FALSE)))</f>
        <v>Predominantly Urban</v>
      </c>
      <c r="BN64" t="str">
        <f>IF(BR64="#","",IFERROR(VLOOKUP(BL64,'class and classification'!$A$1:$C$338,3,FALSE),VLOOKUP(BL64,'class and classification'!$A$340:$C$378,3,FALSE)))</f>
        <v>MD</v>
      </c>
      <c r="BO64">
        <v>37021</v>
      </c>
      <c r="BP64">
        <v>11179</v>
      </c>
      <c r="BQ64">
        <v>12347</v>
      </c>
      <c r="BR64">
        <v>20.392422415644045</v>
      </c>
      <c r="BT64" t="s">
        <v>550</v>
      </c>
      <c r="BU64" t="s">
        <v>98</v>
      </c>
      <c r="BV64" t="str">
        <f>IF(CA64="#","",IFERROR(VLOOKUP(BU64,'class and classification'!$A$1:$B$338,2,FALSE),VLOOKUP(BU64,'class and classification'!$A$340:$B$378,2,FALSE)))</f>
        <v>Predominantly Urban</v>
      </c>
      <c r="BW64" t="str">
        <f>IF(CA64="#","",IFERROR(VLOOKUP(BU64,'class and classification'!$A$1:$C$338,3,FALSE),VLOOKUP(BU64,'class and classification'!$A$340:$C$378,3,FALSE)))</f>
        <v>MD</v>
      </c>
      <c r="BX64">
        <v>33303</v>
      </c>
      <c r="BY64">
        <v>12800</v>
      </c>
      <c r="BZ64">
        <v>10379</v>
      </c>
      <c r="CA64">
        <v>18.375765730675258</v>
      </c>
      <c r="CC64" t="s">
        <v>550</v>
      </c>
      <c r="CD64" t="s">
        <v>98</v>
      </c>
      <c r="CE64" t="str">
        <f>IF(CJ64="*","",IFERROR(VLOOKUP(CD64,'class and classification'!$A$1:$B$338,2,FALSE),VLOOKUP(CD64,'class and classification'!$A$340:$B$378,2,FALSE)))</f>
        <v>Predominantly Urban</v>
      </c>
      <c r="CF64" t="str">
        <f>IF(CJ64="*","",IFERROR(VLOOKUP(CD64,'class and classification'!$A$1:$C$338,3,FALSE),VLOOKUP(CD64,'class and classification'!$A$340:$C$378,3,FALSE)))</f>
        <v>MD</v>
      </c>
      <c r="CG64">
        <v>29987</v>
      </c>
      <c r="CH64">
        <v>14704</v>
      </c>
      <c r="CI64">
        <v>10896</v>
      </c>
      <c r="CJ64">
        <v>19.601705434723947</v>
      </c>
      <c r="CL64" t="s">
        <v>550</v>
      </c>
      <c r="CM64" t="s">
        <v>98</v>
      </c>
      <c r="CN64" t="str">
        <f>IF(CS64="*","",IFERROR(VLOOKUP(CM64,'class and classification'!$A$1:$B$338,2,FALSE),VLOOKUP(CM64,'class and classification'!$A$340:$B$378,2,FALSE)))</f>
        <v>Predominantly Urban</v>
      </c>
      <c r="CO64" t="str">
        <f>IF(CS64="*","",IFERROR(VLOOKUP(CM64,'class and classification'!$A$1:$C$338,3,FALSE),VLOOKUP(CM64,'class and classification'!$A$340:$C$378,3,FALSE)))</f>
        <v>MD</v>
      </c>
      <c r="CP64">
        <v>26574.39</v>
      </c>
      <c r="CQ64">
        <v>14749.06</v>
      </c>
      <c r="CR64">
        <v>13695.56</v>
      </c>
      <c r="CS64">
        <v>24.892414458202722</v>
      </c>
      <c r="CU64" t="s">
        <v>550</v>
      </c>
      <c r="CV64" t="s">
        <v>98</v>
      </c>
      <c r="CW64" t="str">
        <f>IF(DB64="*","",IFERROR(VLOOKUP(CV64,'class and classification'!$A$1:$B$338,2,FALSE),VLOOKUP(CV64,'class and classification'!$A$340:$B$378,2,FALSE)))</f>
        <v>Predominantly Urban</v>
      </c>
      <c r="CX64" t="str">
        <f>IF(DB64="*","",IFERROR(VLOOKUP(CV64,'class and classification'!$A$1:$C$338,3,FALSE),VLOOKUP(CV64,'class and classification'!$A$340:$C$378,3,FALSE)))</f>
        <v>MD</v>
      </c>
      <c r="CY64">
        <v>31250.71</v>
      </c>
      <c r="CZ64">
        <v>13304.22</v>
      </c>
      <c r="DA64">
        <v>8632.4500000000007</v>
      </c>
      <c r="DB64">
        <v>16.230259884957672</v>
      </c>
      <c r="DD64" t="s">
        <v>550</v>
      </c>
      <c r="DE64" t="s">
        <v>98</v>
      </c>
      <c r="DF64" t="str">
        <f>IF(DK64="*","",IFERROR(VLOOKUP(DE64,'class and classification'!$A$1:$B$338,2,FALSE),VLOOKUP(DE64,'class and classification'!$A$340:$B$378,2,FALSE)))</f>
        <v>Predominantly Urban</v>
      </c>
      <c r="DG64" t="str">
        <f>IF(DK64="*","",IFERROR(VLOOKUP(DE64,'class and classification'!$A$1:$C$338,3,FALSE),VLOOKUP(DE64,'class and classification'!$A$340:$C$378,3,FALSE)))</f>
        <v>MD</v>
      </c>
      <c r="DH64">
        <v>32799.769999999997</v>
      </c>
      <c r="DI64">
        <v>16185.54</v>
      </c>
      <c r="DJ64">
        <v>10543.76</v>
      </c>
      <c r="DK64">
        <v>17.711951488575245</v>
      </c>
      <c r="DM64" t="s">
        <v>550</v>
      </c>
      <c r="DN64" t="s">
        <v>98</v>
      </c>
      <c r="DO64" t="str">
        <f>IF(DT64="*","",IFERROR(VLOOKUP(DN64,'class and classification'!$A$1:$B$338,2,FALSE),VLOOKUP(DN64,'class and classification'!$A$340:$B$378,2,FALSE)))</f>
        <v>Predominantly Urban</v>
      </c>
      <c r="DP64" t="str">
        <f>IF(DT64="*","",IFERROR(VLOOKUP(DN64,'class and classification'!$A$1:$C$338,3,FALSE),VLOOKUP(DN64,'class and classification'!$A$340:$C$378,3,FALSE)))</f>
        <v>MD</v>
      </c>
      <c r="DQ64">
        <v>37816</v>
      </c>
      <c r="DR64">
        <v>12650.34</v>
      </c>
      <c r="DS64">
        <v>9815.7199999999993</v>
      </c>
      <c r="DT64">
        <v>16.282987011392773</v>
      </c>
      <c r="DV64" t="s">
        <v>550</v>
      </c>
      <c r="DW64" t="s">
        <v>98</v>
      </c>
      <c r="DX64" t="str">
        <f>IF(EC64="*","",IFERROR(VLOOKUP(DW64,'class and classification'!$A$1:$B$338,2,FALSE),VLOOKUP(DW64,'class and classification'!$A$340:$B$378,2,FALSE)))</f>
        <v>Predominantly Urban</v>
      </c>
      <c r="DY64" t="str">
        <f>IF(EC64="*","",IFERROR(VLOOKUP(DW64,'class and classification'!$A$1:$C$338,3,FALSE),VLOOKUP(DW64,'class and classification'!$A$340:$C$378,3,FALSE)))</f>
        <v>MD</v>
      </c>
      <c r="DZ64">
        <v>28660.29</v>
      </c>
      <c r="EA64">
        <v>19103.75</v>
      </c>
      <c r="EB64">
        <v>11482.09</v>
      </c>
      <c r="EC64">
        <v>19.380320706179457</v>
      </c>
    </row>
    <row r="65" spans="1:133" x14ac:dyDescent="0.3">
      <c r="A65" t="s">
        <v>550</v>
      </c>
      <c r="B65" t="s">
        <v>98</v>
      </c>
      <c r="C65" t="str">
        <f>IF(H65="n/a","",IFERROR(VLOOKUP(B65,'class and classification'!$A$1:$B$338,2,FALSE),VLOOKUP(B65,'class and classification'!$A$340:$B$378,2,FALSE)))</f>
        <v>Predominantly Urban</v>
      </c>
      <c r="D65" t="str">
        <f>IF(H65="n/a","",IFERROR(VLOOKUP(B65,'class and classification'!$A$1:$C$338,3,FALSE),VLOOKUP(B65,'class and classification'!$A$340:$C$378,3,FALSE)))</f>
        <v>MD</v>
      </c>
      <c r="E65">
        <v>33106</v>
      </c>
      <c r="F65">
        <v>16064</v>
      </c>
      <c r="G65">
        <v>10263</v>
      </c>
      <c r="H65">
        <v>17.268184342032207</v>
      </c>
      <c r="I65" t="s">
        <v>551</v>
      </c>
      <c r="J65" t="s">
        <v>552</v>
      </c>
      <c r="K65" t="e">
        <f>IF(P65="#","",IFERROR(VLOOKUP(J65,'class and classification'!$A$1:$B$338,2,FALSE),VLOOKUP(J65,'class and classification'!$A$340:$B$378,2,FALSE)))</f>
        <v>#N/A</v>
      </c>
      <c r="L65" t="e">
        <f>IF(P65="#","",IFERROR(VLOOKUP(J65,'class and classification'!$A$1:$C$338,3,FALSE),VLOOKUP(J65,'class and classification'!$A$340:$C$378,3,FALSE)))</f>
        <v>#N/A</v>
      </c>
      <c r="M65">
        <v>599289</v>
      </c>
      <c r="N65">
        <v>331186</v>
      </c>
      <c r="O65">
        <v>124954</v>
      </c>
      <c r="P65">
        <v>11.839166822211631</v>
      </c>
      <c r="S65" t="s">
        <v>552</v>
      </c>
      <c r="T65" t="e">
        <f>IF(Y65="#","",IFERROR(VLOOKUP(S65,'class and classification'!$A$1:$B$338,2,FALSE),VLOOKUP(S65,'class and classification'!$A$340:$B$378,2,FALSE)))</f>
        <v>#N/A</v>
      </c>
      <c r="U65" t="e">
        <f>IF(Y65="#","",IFERROR(VLOOKUP(S65,'class and classification'!$A$1:$C$338,3,FALSE),VLOOKUP(S65,'class and classification'!$A$340:$C$378,3,FALSE)))</f>
        <v>#N/A</v>
      </c>
      <c r="V65">
        <v>600377</v>
      </c>
      <c r="W65">
        <v>310088</v>
      </c>
      <c r="X65">
        <v>132313</v>
      </c>
      <c r="Y65">
        <v>12.688510881510734</v>
      </c>
      <c r="AA65" t="s">
        <v>551</v>
      </c>
      <c r="AB65" t="s">
        <v>552</v>
      </c>
      <c r="AC65" t="e">
        <f>IF(AH65="#","",IFERROR(VLOOKUP(AB65,'class and classification'!$A$1:$B$338,2,FALSE),VLOOKUP(AB65,'class and classification'!$A$340:$B$378,2,FALSE)))</f>
        <v>#N/A</v>
      </c>
      <c r="AD65" t="e">
        <f>IF(AH65="#","",IFERROR(VLOOKUP(AB65,'class and classification'!$A$1:$C$338,3,FALSE),VLOOKUP(AB65,'class and classification'!$A$340:$C$378,3,FALSE)))</f>
        <v>#N/A</v>
      </c>
      <c r="AE65">
        <v>575275</v>
      </c>
      <c r="AF65">
        <v>341933</v>
      </c>
      <c r="AG65">
        <v>144954</v>
      </c>
      <c r="AH65">
        <v>13.647070785812335</v>
      </c>
      <c r="AJ65" t="s">
        <v>551</v>
      </c>
      <c r="AK65" t="s">
        <v>552</v>
      </c>
      <c r="AL65" t="e">
        <f>IF(AQ65="#","",IFERROR(VLOOKUP(AK65,'class and classification'!$A$1:$B$338,2,FALSE),VLOOKUP(AK65,'class and classification'!$A$340:$B$378,2,FALSE)))</f>
        <v>#N/A</v>
      </c>
      <c r="AM65" t="e">
        <f>IF(AQ65="#","",IFERROR(VLOOKUP(AK65,'class and classification'!$A$1:$C$338,3,FALSE),VLOOKUP(AK65,'class and classification'!$A$340:$C$378,3,FALSE)))</f>
        <v>#N/A</v>
      </c>
      <c r="AN65">
        <v>583970</v>
      </c>
      <c r="AO65">
        <v>334731</v>
      </c>
      <c r="AP65">
        <v>154080</v>
      </c>
      <c r="AQ65">
        <v>14.362670479809021</v>
      </c>
      <c r="AS65" t="s">
        <v>551</v>
      </c>
      <c r="AT65" t="s">
        <v>552</v>
      </c>
      <c r="AU65" t="e">
        <f>IF(AZ65="#","",IFERROR(VLOOKUP(AT65,'class and classification'!$A$1:$B$338,2,FALSE),VLOOKUP(AT65,'class and classification'!$A$340:$B$378,2,FALSE)))</f>
        <v>#N/A</v>
      </c>
      <c r="AV65" t="e">
        <f>IF(AZ65="#","",IFERROR(VLOOKUP(AT65,'class and classification'!$A$1:$C$338,3,FALSE),VLOOKUP(AT65,'class and classification'!$A$340:$C$378,3,FALSE)))</f>
        <v>#N/A</v>
      </c>
      <c r="AW65">
        <v>564493</v>
      </c>
      <c r="AX65">
        <v>329986</v>
      </c>
      <c r="AY65">
        <v>156014</v>
      </c>
      <c r="AZ65">
        <v>14.851503056184095</v>
      </c>
      <c r="BB65" t="s">
        <v>551</v>
      </c>
      <c r="BC65" t="s">
        <v>552</v>
      </c>
      <c r="BD65" t="e">
        <f>IF(BI65="#","",IFERROR(VLOOKUP(BC65,'class and classification'!$A$1:$B$338,2,FALSE),VLOOKUP(BC65,'class and classification'!$A$340:$B$378,2,FALSE)))</f>
        <v>#N/A</v>
      </c>
      <c r="BE65" t="e">
        <f>IF(BI65="#","",IFERROR(VLOOKUP(BC65,'class and classification'!$A$1:$C$338,3,FALSE),VLOOKUP(BC65,'class and classification'!$A$340:$C$378,3,FALSE)))</f>
        <v>#N/A</v>
      </c>
      <c r="BF65">
        <v>542005</v>
      </c>
      <c r="BG65">
        <v>325108</v>
      </c>
      <c r="BH65">
        <v>173272</v>
      </c>
      <c r="BI65">
        <v>16.65460382454572</v>
      </c>
      <c r="BK65" t="s">
        <v>551</v>
      </c>
      <c r="BL65" t="s">
        <v>552</v>
      </c>
      <c r="BM65" t="e">
        <f>IF(BR65="#","",IFERROR(VLOOKUP(BL65,'class and classification'!$A$1:$B$338,2,FALSE),VLOOKUP(BL65,'class and classification'!$A$340:$B$378,2,FALSE)))</f>
        <v>#N/A</v>
      </c>
      <c r="BN65" t="e">
        <f>IF(BR65="#","",IFERROR(VLOOKUP(BL65,'class and classification'!$A$1:$C$338,3,FALSE),VLOOKUP(BL65,'class and classification'!$A$340:$C$378,3,FALSE)))</f>
        <v>#N/A</v>
      </c>
      <c r="BO65">
        <v>523916</v>
      </c>
      <c r="BP65">
        <v>322192</v>
      </c>
      <c r="BQ65">
        <v>158226</v>
      </c>
      <c r="BR65">
        <v>15.754320773766494</v>
      </c>
      <c r="BT65" t="s">
        <v>551</v>
      </c>
      <c r="BU65" t="s">
        <v>552</v>
      </c>
      <c r="BV65" t="e">
        <f>IF(CA65="#","",IFERROR(VLOOKUP(BU65,'class and classification'!$A$1:$B$338,2,FALSE),VLOOKUP(BU65,'class and classification'!$A$340:$B$378,2,FALSE)))</f>
        <v>#N/A</v>
      </c>
      <c r="BW65" t="e">
        <f>IF(CA65="#","",IFERROR(VLOOKUP(BU65,'class and classification'!$A$1:$C$338,3,FALSE),VLOOKUP(BU65,'class and classification'!$A$340:$C$378,3,FALSE)))</f>
        <v>#N/A</v>
      </c>
      <c r="BX65">
        <v>513428</v>
      </c>
      <c r="BY65">
        <v>311559</v>
      </c>
      <c r="BZ65">
        <v>168957</v>
      </c>
      <c r="CA65">
        <v>16.998643786772696</v>
      </c>
      <c r="CC65" t="s">
        <v>551</v>
      </c>
      <c r="CD65" t="s">
        <v>552</v>
      </c>
      <c r="CE65" t="e">
        <f>IF(CJ65="*","",IFERROR(VLOOKUP(CD65,'class and classification'!$A$1:$B$338,2,FALSE),VLOOKUP(CD65,'class and classification'!$A$340:$B$378,2,FALSE)))</f>
        <v>#N/A</v>
      </c>
      <c r="CF65" t="e">
        <f>IF(CJ65="*","",IFERROR(VLOOKUP(CD65,'class and classification'!$A$1:$C$338,3,FALSE),VLOOKUP(CD65,'class and classification'!$A$340:$C$378,3,FALSE)))</f>
        <v>#N/A</v>
      </c>
      <c r="CG65">
        <v>481495</v>
      </c>
      <c r="CH65">
        <v>320512</v>
      </c>
      <c r="CI65">
        <v>175755</v>
      </c>
      <c r="CJ65">
        <v>17.97523323671814</v>
      </c>
      <c r="CL65" t="s">
        <v>551</v>
      </c>
      <c r="CM65" t="s">
        <v>552</v>
      </c>
      <c r="CN65" t="e">
        <f>IF(CS65="*","",IFERROR(VLOOKUP(CM65,'class and classification'!$A$1:$B$338,2,FALSE),VLOOKUP(CM65,'class and classification'!$A$340:$B$378,2,FALSE)))</f>
        <v>#N/A</v>
      </c>
      <c r="CO65" t="e">
        <f>IF(CS65="*","",IFERROR(VLOOKUP(CM65,'class and classification'!$A$1:$C$338,3,FALSE),VLOOKUP(CM65,'class and classification'!$A$340:$C$378,3,FALSE)))</f>
        <v>#N/A</v>
      </c>
      <c r="CP65">
        <v>497618.55</v>
      </c>
      <c r="CQ65">
        <v>315470.81</v>
      </c>
      <c r="CR65">
        <v>189519.7</v>
      </c>
      <c r="CS65">
        <v>18.902651847171619</v>
      </c>
      <c r="CU65" t="s">
        <v>551</v>
      </c>
      <c r="CV65" t="s">
        <v>552</v>
      </c>
      <c r="CW65" t="e">
        <f>IF(DB65="*","",IFERROR(VLOOKUP(CV65,'class and classification'!$A$1:$B$338,2,FALSE),VLOOKUP(CV65,'class and classification'!$A$340:$B$378,2,FALSE)))</f>
        <v>#N/A</v>
      </c>
      <c r="CX65" t="e">
        <f>IF(DB65="*","",IFERROR(VLOOKUP(CV65,'class and classification'!$A$1:$C$338,3,FALSE),VLOOKUP(CV65,'class and classification'!$A$340:$C$378,3,FALSE)))</f>
        <v>#N/A</v>
      </c>
      <c r="CY65">
        <v>506251.57</v>
      </c>
      <c r="CZ65">
        <v>311485.13</v>
      </c>
      <c r="DA65">
        <v>182770.41</v>
      </c>
      <c r="DB65">
        <v>18.267777227490168</v>
      </c>
      <c r="DD65" t="s">
        <v>551</v>
      </c>
      <c r="DE65" t="s">
        <v>552</v>
      </c>
      <c r="DF65" t="e">
        <f>IF(DK65="*","",IFERROR(VLOOKUP(DE65,'class and classification'!$A$1:$B$338,2,FALSE),VLOOKUP(DE65,'class and classification'!$A$340:$B$378,2,FALSE)))</f>
        <v>#N/A</v>
      </c>
      <c r="DG65" t="e">
        <f>IF(DK65="*","",IFERROR(VLOOKUP(DE65,'class and classification'!$A$1:$C$338,3,FALSE),VLOOKUP(DE65,'class and classification'!$A$340:$C$378,3,FALSE)))</f>
        <v>#N/A</v>
      </c>
      <c r="DH65">
        <v>516691.60000000003</v>
      </c>
      <c r="DI65">
        <v>303438.3</v>
      </c>
      <c r="DJ65">
        <v>153976.07</v>
      </c>
      <c r="DK65">
        <v>15.806911644325517</v>
      </c>
      <c r="DM65" t="s">
        <v>551</v>
      </c>
      <c r="DN65" t="s">
        <v>552</v>
      </c>
      <c r="DO65" t="e">
        <f>IF(DT65="*","",IFERROR(VLOOKUP(DN65,'class and classification'!$A$1:$B$338,2,FALSE),VLOOKUP(DN65,'class and classification'!$A$340:$B$378,2,FALSE)))</f>
        <v>#N/A</v>
      </c>
      <c r="DP65" t="e">
        <f>IF(DT65="*","",IFERROR(VLOOKUP(DN65,'class and classification'!$A$1:$C$338,3,FALSE),VLOOKUP(DN65,'class and classification'!$A$340:$C$378,3,FALSE)))</f>
        <v>#N/A</v>
      </c>
      <c r="DQ65">
        <v>515314.62</v>
      </c>
      <c r="DR65">
        <v>314768.96000000002</v>
      </c>
      <c r="DS65">
        <v>157347.12</v>
      </c>
      <c r="DT65">
        <v>15.93500384381405</v>
      </c>
      <c r="DV65" t="s">
        <v>551</v>
      </c>
      <c r="DW65" t="s">
        <v>552</v>
      </c>
      <c r="DX65" t="e">
        <f>IF(EC65="*","",IFERROR(VLOOKUP(DW65,'class and classification'!$A$1:$B$338,2,FALSE),VLOOKUP(DW65,'class and classification'!$A$340:$B$378,2,FALSE)))</f>
        <v>#N/A</v>
      </c>
      <c r="DY65" t="e">
        <f>IF(EC65="*","",IFERROR(VLOOKUP(DW65,'class and classification'!$A$1:$C$338,3,FALSE),VLOOKUP(DW65,'class and classification'!$A$340:$C$378,3,FALSE)))</f>
        <v>#N/A</v>
      </c>
      <c r="DZ65">
        <v>527100.55000000005</v>
      </c>
      <c r="EA65">
        <v>317430.94</v>
      </c>
      <c r="EB65">
        <v>172178.85</v>
      </c>
      <c r="EC65">
        <v>16.934897111403433</v>
      </c>
    </row>
    <row r="66" spans="1:133" x14ac:dyDescent="0.3">
      <c r="A66" t="s">
        <v>551</v>
      </c>
      <c r="B66" t="s">
        <v>1013</v>
      </c>
      <c r="C66" t="e">
        <f>IF(H66="n/a","",IFERROR(VLOOKUP(B66,'class and classification'!$A$1:$B$338,2,FALSE),VLOOKUP(B66,'class and classification'!$A$340:$B$378,2,FALSE)))</f>
        <v>#N/A</v>
      </c>
      <c r="D66" t="e">
        <f>IF(H66="n/a","",IFERROR(VLOOKUP(B66,'class and classification'!$A$1:$C$338,3,FALSE),VLOOKUP(B66,'class and classification'!$A$340:$C$378,3,FALSE)))</f>
        <v>#N/A</v>
      </c>
      <c r="E66">
        <v>662475</v>
      </c>
      <c r="F66">
        <v>306436</v>
      </c>
      <c r="G66">
        <v>126232</v>
      </c>
      <c r="H66">
        <v>11.52653123838622</v>
      </c>
      <c r="I66" t="s">
        <v>553</v>
      </c>
      <c r="J66" t="s">
        <v>99</v>
      </c>
      <c r="K66" t="str">
        <f>IF(P66="#","",IFERROR(VLOOKUP(J66,'class and classification'!$A$1:$B$338,2,FALSE),VLOOKUP(J66,'class and classification'!$A$340:$B$378,2,FALSE)))</f>
        <v>Predominantly Rural</v>
      </c>
      <c r="L66" t="str">
        <f>IF(P66="#","",IFERROR(VLOOKUP(J66,'class and classification'!$A$1:$C$338,3,FALSE),VLOOKUP(J66,'class and classification'!$A$340:$C$378,3,FALSE)))</f>
        <v>UA</v>
      </c>
      <c r="M66">
        <v>39027</v>
      </c>
      <c r="N66">
        <v>9989</v>
      </c>
      <c r="O66">
        <v>3640</v>
      </c>
      <c r="P66">
        <v>6.9127924642965661</v>
      </c>
      <c r="S66" t="s">
        <v>99</v>
      </c>
      <c r="T66" t="str">
        <f>IF(Y66="#","",IFERROR(VLOOKUP(S66,'class and classification'!$A$1:$B$338,2,FALSE),VLOOKUP(S66,'class and classification'!$A$340:$B$378,2,FALSE)))</f>
        <v>Predominantly Rural</v>
      </c>
      <c r="U66" t="str">
        <f>IF(Y66="#","",IFERROR(VLOOKUP(S66,'class and classification'!$A$1:$C$338,3,FALSE),VLOOKUP(S66,'class and classification'!$A$340:$C$378,3,FALSE)))</f>
        <v>UA</v>
      </c>
      <c r="V66">
        <v>40221</v>
      </c>
      <c r="W66">
        <v>10942</v>
      </c>
      <c r="X66">
        <v>3961</v>
      </c>
      <c r="Y66">
        <v>7.1856178796894277</v>
      </c>
      <c r="AA66" t="s">
        <v>553</v>
      </c>
      <c r="AB66" t="s">
        <v>99</v>
      </c>
      <c r="AC66" t="str">
        <f>IF(AH66="#","",IFERROR(VLOOKUP(AB66,'class and classification'!$A$1:$B$338,2,FALSE),VLOOKUP(AB66,'class and classification'!$A$340:$B$378,2,FALSE)))</f>
        <v>Predominantly Rural</v>
      </c>
      <c r="AD66" t="str">
        <f>IF(AH66="#","",IFERROR(VLOOKUP(AB66,'class and classification'!$A$1:$C$338,3,FALSE),VLOOKUP(AB66,'class and classification'!$A$340:$C$378,3,FALSE)))</f>
        <v>UA</v>
      </c>
      <c r="AE66">
        <v>36901</v>
      </c>
      <c r="AF66">
        <v>14785</v>
      </c>
      <c r="AG66">
        <v>4882</v>
      </c>
      <c r="AH66">
        <v>8.6303210295573471</v>
      </c>
      <c r="AJ66" t="s">
        <v>553</v>
      </c>
      <c r="AK66" t="s">
        <v>99</v>
      </c>
      <c r="AL66" t="str">
        <f>IF(AQ66="#","",IFERROR(VLOOKUP(AK66,'class and classification'!$A$1:$B$338,2,FALSE),VLOOKUP(AK66,'class and classification'!$A$340:$B$378,2,FALSE)))</f>
        <v>Predominantly Rural</v>
      </c>
      <c r="AM66" t="str">
        <f>IF(AQ66="#","",IFERROR(VLOOKUP(AK66,'class and classification'!$A$1:$C$338,3,FALSE),VLOOKUP(AK66,'class and classification'!$A$340:$C$378,3,FALSE)))</f>
        <v>UA</v>
      </c>
      <c r="AN66">
        <v>36243</v>
      </c>
      <c r="AO66">
        <v>14741</v>
      </c>
      <c r="AP66">
        <v>5228</v>
      </c>
      <c r="AQ66">
        <v>9.3005052301999562</v>
      </c>
      <c r="AS66" t="s">
        <v>553</v>
      </c>
      <c r="AT66" t="s">
        <v>99</v>
      </c>
      <c r="AU66" t="str">
        <f>IF(AZ66="#","",IFERROR(VLOOKUP(AT66,'class and classification'!$A$1:$B$338,2,FALSE),VLOOKUP(AT66,'class and classification'!$A$340:$B$378,2,FALSE)))</f>
        <v>Predominantly Rural</v>
      </c>
      <c r="AV66" t="str">
        <f>IF(AZ66="#","",IFERROR(VLOOKUP(AT66,'class and classification'!$A$1:$C$338,3,FALSE),VLOOKUP(AT66,'class and classification'!$A$340:$C$378,3,FALSE)))</f>
        <v>UA</v>
      </c>
      <c r="AW66">
        <v>37812</v>
      </c>
      <c r="AX66">
        <v>16260</v>
      </c>
      <c r="AY66">
        <v>5081</v>
      </c>
      <c r="AZ66">
        <v>8.5895897080452386</v>
      </c>
      <c r="BB66" t="s">
        <v>553</v>
      </c>
      <c r="BC66" t="s">
        <v>99</v>
      </c>
      <c r="BD66" t="str">
        <f>IF(BI66="#","",IFERROR(VLOOKUP(BC66,'class and classification'!$A$1:$B$338,2,FALSE),VLOOKUP(BC66,'class and classification'!$A$340:$B$378,2,FALSE)))</f>
        <v>Predominantly Rural</v>
      </c>
      <c r="BE66" t="str">
        <f>IF(BI66="#","",IFERROR(VLOOKUP(BC66,'class and classification'!$A$1:$C$338,3,FALSE),VLOOKUP(BC66,'class and classification'!$A$340:$C$378,3,FALSE)))</f>
        <v>UA</v>
      </c>
      <c r="BF66">
        <v>41176</v>
      </c>
      <c r="BG66">
        <v>17731</v>
      </c>
      <c r="BH66">
        <v>4614</v>
      </c>
      <c r="BI66">
        <v>7.2637395506997686</v>
      </c>
      <c r="BK66" t="s">
        <v>553</v>
      </c>
      <c r="BL66" t="s">
        <v>99</v>
      </c>
      <c r="BM66" t="str">
        <f>IF(BR66="#","",IFERROR(VLOOKUP(BL66,'class and classification'!$A$1:$B$338,2,FALSE),VLOOKUP(BL66,'class and classification'!$A$340:$B$378,2,FALSE)))</f>
        <v>Predominantly Rural</v>
      </c>
      <c r="BN66" t="str">
        <f>IF(BR66="#","",IFERROR(VLOOKUP(BL66,'class and classification'!$A$1:$C$338,3,FALSE),VLOOKUP(BL66,'class and classification'!$A$340:$C$378,3,FALSE)))</f>
        <v>UA</v>
      </c>
      <c r="BO66">
        <v>33491</v>
      </c>
      <c r="BP66">
        <v>20228</v>
      </c>
      <c r="BQ66">
        <v>4813</v>
      </c>
      <c r="BR66">
        <v>8.2228524567757812</v>
      </c>
      <c r="BT66" t="s">
        <v>553</v>
      </c>
      <c r="BU66" t="s">
        <v>99</v>
      </c>
      <c r="BV66" t="str">
        <f>IF(CA66="#","",IFERROR(VLOOKUP(BU66,'class and classification'!$A$1:$B$338,2,FALSE),VLOOKUP(BU66,'class and classification'!$A$340:$B$378,2,FALSE)))</f>
        <v>Predominantly Rural</v>
      </c>
      <c r="BW66" t="str">
        <f>IF(CA66="#","",IFERROR(VLOOKUP(BU66,'class and classification'!$A$1:$C$338,3,FALSE),VLOOKUP(BU66,'class and classification'!$A$340:$C$378,3,FALSE)))</f>
        <v>UA</v>
      </c>
      <c r="BX66">
        <v>32027</v>
      </c>
      <c r="BY66">
        <v>13975</v>
      </c>
      <c r="BZ66">
        <v>3663</v>
      </c>
      <c r="CA66">
        <v>7.3754152823920265</v>
      </c>
      <c r="CC66" t="s">
        <v>553</v>
      </c>
      <c r="CD66" t="s">
        <v>99</v>
      </c>
      <c r="CE66" t="str">
        <f>IF(CJ66="*","",IFERROR(VLOOKUP(CD66,'class and classification'!$A$1:$B$338,2,FALSE),VLOOKUP(CD66,'class and classification'!$A$340:$B$378,2,FALSE)))</f>
        <v>Predominantly Rural</v>
      </c>
      <c r="CF66" t="str">
        <f>IF(CJ66="*","",IFERROR(VLOOKUP(CD66,'class and classification'!$A$1:$C$338,3,FALSE),VLOOKUP(CD66,'class and classification'!$A$340:$C$378,3,FALSE)))</f>
        <v>UA</v>
      </c>
      <c r="CG66">
        <v>36703</v>
      </c>
      <c r="CH66">
        <v>17207</v>
      </c>
      <c r="CI66">
        <v>3506</v>
      </c>
      <c r="CJ66">
        <v>6.1063118294552039</v>
      </c>
      <c r="CL66" t="s">
        <v>553</v>
      </c>
      <c r="CM66" t="s">
        <v>99</v>
      </c>
      <c r="CN66" t="str">
        <f>IF(CS66="*","",IFERROR(VLOOKUP(CM66,'class and classification'!$A$1:$B$338,2,FALSE),VLOOKUP(CM66,'class and classification'!$A$340:$B$378,2,FALSE)))</f>
        <v>Predominantly Rural</v>
      </c>
      <c r="CO66" t="str">
        <f>IF(CS66="*","",IFERROR(VLOOKUP(CM66,'class and classification'!$A$1:$C$338,3,FALSE),VLOOKUP(CM66,'class and classification'!$A$340:$C$378,3,FALSE)))</f>
        <v>UA</v>
      </c>
      <c r="CP66">
        <v>41503.360000000001</v>
      </c>
      <c r="CQ66">
        <v>13632.05</v>
      </c>
      <c r="CR66">
        <v>4984.28</v>
      </c>
      <c r="CS66">
        <v>8.2905949781178165</v>
      </c>
      <c r="CU66" t="s">
        <v>553</v>
      </c>
      <c r="CV66" t="s">
        <v>99</v>
      </c>
      <c r="CW66" t="str">
        <f>IF(DB66="*","",IFERROR(VLOOKUP(CV66,'class and classification'!$A$1:$B$338,2,FALSE),VLOOKUP(CV66,'class and classification'!$A$340:$B$378,2,FALSE)))</f>
        <v>Predominantly Rural</v>
      </c>
      <c r="CX66" t="str">
        <f>IF(DB66="*","",IFERROR(VLOOKUP(CV66,'class and classification'!$A$1:$C$338,3,FALSE),VLOOKUP(CV66,'class and classification'!$A$340:$C$378,3,FALSE)))</f>
        <v>UA</v>
      </c>
      <c r="CY66">
        <v>39680.769999999997</v>
      </c>
      <c r="CZ66">
        <v>13235.63</v>
      </c>
      <c r="DA66">
        <v>3787.98</v>
      </c>
      <c r="DB66">
        <v>6.6802247022187702</v>
      </c>
      <c r="DD66" t="s">
        <v>553</v>
      </c>
      <c r="DE66" t="s">
        <v>99</v>
      </c>
      <c r="DF66" t="str">
        <f>IF(DK66="*","",IFERROR(VLOOKUP(DE66,'class and classification'!$A$1:$B$338,2,FALSE),VLOOKUP(DE66,'class and classification'!$A$340:$B$378,2,FALSE)))</f>
        <v>Predominantly Rural</v>
      </c>
      <c r="DG66" t="str">
        <f>IF(DK66="*","",IFERROR(VLOOKUP(DE66,'class and classification'!$A$1:$C$338,3,FALSE),VLOOKUP(DE66,'class and classification'!$A$340:$C$378,3,FALSE)))</f>
        <v>UA</v>
      </c>
      <c r="DH66">
        <v>36234</v>
      </c>
      <c r="DI66">
        <v>18321.07</v>
      </c>
      <c r="DJ66">
        <v>5267.58</v>
      </c>
      <c r="DK66">
        <v>8.8053270792918727</v>
      </c>
      <c r="DM66" t="s">
        <v>553</v>
      </c>
      <c r="DN66" t="s">
        <v>99</v>
      </c>
      <c r="DO66" t="str">
        <f>IF(DT66="*","",IFERROR(VLOOKUP(DN66,'class and classification'!$A$1:$B$338,2,FALSE),VLOOKUP(DN66,'class and classification'!$A$340:$B$378,2,FALSE)))</f>
        <v>Predominantly Rural</v>
      </c>
      <c r="DP66" t="str">
        <f>IF(DT66="*","",IFERROR(VLOOKUP(DN66,'class and classification'!$A$1:$C$338,3,FALSE),VLOOKUP(DN66,'class and classification'!$A$340:$C$378,3,FALSE)))</f>
        <v>UA</v>
      </c>
      <c r="DQ66">
        <v>41218.269999999997</v>
      </c>
      <c r="DR66">
        <v>16957.5</v>
      </c>
      <c r="DS66">
        <v>4867.34</v>
      </c>
      <c r="DT66">
        <v>7.7206533751269566</v>
      </c>
      <c r="DV66" t="s">
        <v>553</v>
      </c>
      <c r="DW66" t="s">
        <v>99</v>
      </c>
      <c r="DX66" t="str">
        <f>IF(EC66="*","",IFERROR(VLOOKUP(DW66,'class and classification'!$A$1:$B$338,2,FALSE),VLOOKUP(DW66,'class and classification'!$A$340:$B$378,2,FALSE)))</f>
        <v>Predominantly Rural</v>
      </c>
      <c r="DY66" t="str">
        <f>IF(EC66="*","",IFERROR(VLOOKUP(DW66,'class and classification'!$A$1:$C$338,3,FALSE),VLOOKUP(DW66,'class and classification'!$A$340:$C$378,3,FALSE)))</f>
        <v>UA</v>
      </c>
      <c r="DZ66">
        <v>38899.75</v>
      </c>
      <c r="EA66">
        <v>18402.87</v>
      </c>
      <c r="EB66">
        <v>6022.76</v>
      </c>
      <c r="EC66">
        <v>9.510815410819486</v>
      </c>
    </row>
    <row r="67" spans="1:133" x14ac:dyDescent="0.3">
      <c r="A67" t="s">
        <v>553</v>
      </c>
      <c r="B67" t="s">
        <v>99</v>
      </c>
      <c r="C67" t="str">
        <f>IF(H67="n/a","",IFERROR(VLOOKUP(B67,'class and classification'!$A$1:$B$338,2,FALSE),VLOOKUP(B67,'class and classification'!$A$340:$B$378,2,FALSE)))</f>
        <v>Predominantly Rural</v>
      </c>
      <c r="D67" t="str">
        <f>IF(H67="n/a","",IFERROR(VLOOKUP(B67,'class and classification'!$A$1:$C$338,3,FALSE),VLOOKUP(B67,'class and classification'!$A$340:$C$378,3,FALSE)))</f>
        <v>UA</v>
      </c>
      <c r="E67">
        <v>32952</v>
      </c>
      <c r="F67">
        <v>16793</v>
      </c>
      <c r="G67">
        <v>2391</v>
      </c>
      <c r="H67">
        <v>4.5860825533220808</v>
      </c>
      <c r="I67" t="s">
        <v>554</v>
      </c>
      <c r="J67" t="s">
        <v>100</v>
      </c>
      <c r="K67" t="str">
        <f>IF(P67="#","",IFERROR(VLOOKUP(J67,'class and classification'!$A$1:$B$338,2,FALSE),VLOOKUP(J67,'class and classification'!$A$340:$B$378,2,FALSE)))</f>
        <v>Predominantly Urban</v>
      </c>
      <c r="L67" t="str">
        <f>IF(P67="#","",IFERROR(VLOOKUP(J67,'class and classification'!$A$1:$C$338,3,FALSE),VLOOKUP(J67,'class and classification'!$A$340:$C$378,3,FALSE)))</f>
        <v>UA</v>
      </c>
      <c r="M67">
        <v>25516</v>
      </c>
      <c r="N67">
        <v>13151</v>
      </c>
      <c r="O67">
        <v>9924</v>
      </c>
      <c r="P67">
        <v>20.423535222572081</v>
      </c>
      <c r="S67" t="s">
        <v>100</v>
      </c>
      <c r="T67" t="str">
        <f>IF(Y67="#","",IFERROR(VLOOKUP(S67,'class and classification'!$A$1:$B$338,2,FALSE),VLOOKUP(S67,'class and classification'!$A$340:$B$378,2,FALSE)))</f>
        <v>Predominantly Urban</v>
      </c>
      <c r="U67" t="str">
        <f>IF(Y67="#","",IFERROR(VLOOKUP(S67,'class and classification'!$A$1:$C$338,3,FALSE),VLOOKUP(S67,'class and classification'!$A$340:$C$378,3,FALSE)))</f>
        <v>UA</v>
      </c>
      <c r="V67">
        <v>25444</v>
      </c>
      <c r="W67">
        <v>16349</v>
      </c>
      <c r="X67">
        <v>6788</v>
      </c>
      <c r="Y67">
        <v>13.972540705213973</v>
      </c>
      <c r="AA67" t="s">
        <v>554</v>
      </c>
      <c r="AB67" t="s">
        <v>100</v>
      </c>
      <c r="AC67" t="str">
        <f>IF(AH67="#","",IFERROR(VLOOKUP(AB67,'class and classification'!$A$1:$B$338,2,FALSE),VLOOKUP(AB67,'class and classification'!$A$340:$B$378,2,FALSE)))</f>
        <v>Predominantly Urban</v>
      </c>
      <c r="AD67" t="str">
        <f>IF(AH67="#","",IFERROR(VLOOKUP(AB67,'class and classification'!$A$1:$C$338,3,FALSE),VLOOKUP(AB67,'class and classification'!$A$340:$C$378,3,FALSE)))</f>
        <v>UA</v>
      </c>
      <c r="AE67">
        <v>23981</v>
      </c>
      <c r="AF67">
        <v>18795</v>
      </c>
      <c r="AG67">
        <v>6895</v>
      </c>
      <c r="AH67">
        <v>13.881339212015058</v>
      </c>
      <c r="AJ67" t="s">
        <v>554</v>
      </c>
      <c r="AK67" t="s">
        <v>100</v>
      </c>
      <c r="AL67" t="str">
        <f>IF(AQ67="#","",IFERROR(VLOOKUP(AK67,'class and classification'!$A$1:$B$338,2,FALSE),VLOOKUP(AK67,'class and classification'!$A$340:$B$378,2,FALSE)))</f>
        <v>Predominantly Urban</v>
      </c>
      <c r="AM67" t="str">
        <f>IF(AQ67="#","",IFERROR(VLOOKUP(AK67,'class and classification'!$A$1:$C$338,3,FALSE),VLOOKUP(AK67,'class and classification'!$A$340:$C$378,3,FALSE)))</f>
        <v>UA</v>
      </c>
      <c r="AN67">
        <v>24204</v>
      </c>
      <c r="AO67">
        <v>14816</v>
      </c>
      <c r="AP67">
        <v>11906</v>
      </c>
      <c r="AQ67">
        <v>23.379020539606486</v>
      </c>
      <c r="AS67" t="s">
        <v>554</v>
      </c>
      <c r="AT67" t="s">
        <v>100</v>
      </c>
      <c r="AU67" t="str">
        <f>IF(AZ67="#","",IFERROR(VLOOKUP(AT67,'class and classification'!$A$1:$B$338,2,FALSE),VLOOKUP(AT67,'class and classification'!$A$340:$B$378,2,FALSE)))</f>
        <v>Predominantly Urban</v>
      </c>
      <c r="AV67" t="str">
        <f>IF(AZ67="#","",IFERROR(VLOOKUP(AT67,'class and classification'!$A$1:$C$338,3,FALSE),VLOOKUP(AT67,'class and classification'!$A$340:$C$378,3,FALSE)))</f>
        <v>UA</v>
      </c>
      <c r="AW67">
        <v>22199</v>
      </c>
      <c r="AX67">
        <v>15307</v>
      </c>
      <c r="AY67">
        <v>13394</v>
      </c>
      <c r="AZ67">
        <v>26.314341846758349</v>
      </c>
      <c r="BB67" t="s">
        <v>554</v>
      </c>
      <c r="BC67" t="s">
        <v>100</v>
      </c>
      <c r="BD67" t="str">
        <f>IF(BI67="#","",IFERROR(VLOOKUP(BC67,'class and classification'!$A$1:$B$338,2,FALSE),VLOOKUP(BC67,'class and classification'!$A$340:$B$378,2,FALSE)))</f>
        <v>Predominantly Urban</v>
      </c>
      <c r="BE67" t="str">
        <f>IF(BI67="#","",IFERROR(VLOOKUP(BC67,'class and classification'!$A$1:$C$338,3,FALSE),VLOOKUP(BC67,'class and classification'!$A$340:$C$378,3,FALSE)))</f>
        <v>UA</v>
      </c>
      <c r="BF67">
        <v>20606</v>
      </c>
      <c r="BG67">
        <v>15483</v>
      </c>
      <c r="BH67">
        <v>14677</v>
      </c>
      <c r="BI67">
        <v>28.911082220383722</v>
      </c>
      <c r="BK67" t="s">
        <v>554</v>
      </c>
      <c r="BL67" t="s">
        <v>100</v>
      </c>
      <c r="BM67" t="str">
        <f>IF(BR67="#","",IFERROR(VLOOKUP(BL67,'class and classification'!$A$1:$B$338,2,FALSE),VLOOKUP(BL67,'class and classification'!$A$340:$B$378,2,FALSE)))</f>
        <v>Predominantly Urban</v>
      </c>
      <c r="BN67" t="str">
        <f>IF(BR67="#","",IFERROR(VLOOKUP(BL67,'class and classification'!$A$1:$C$338,3,FALSE),VLOOKUP(BL67,'class and classification'!$A$340:$C$378,3,FALSE)))</f>
        <v>UA</v>
      </c>
      <c r="BO67">
        <v>18697</v>
      </c>
      <c r="BP67">
        <v>17117</v>
      </c>
      <c r="BQ67">
        <v>11535</v>
      </c>
      <c r="BR67">
        <v>24.361654945194196</v>
      </c>
      <c r="BT67" t="s">
        <v>554</v>
      </c>
      <c r="BU67" t="s">
        <v>100</v>
      </c>
      <c r="BV67" t="str">
        <f>IF(CA67="#","",IFERROR(VLOOKUP(BU67,'class and classification'!$A$1:$B$338,2,FALSE),VLOOKUP(BU67,'class and classification'!$A$340:$B$378,2,FALSE)))</f>
        <v>Predominantly Urban</v>
      </c>
      <c r="BW67" t="str">
        <f>IF(CA67="#","",IFERROR(VLOOKUP(BU67,'class and classification'!$A$1:$C$338,3,FALSE),VLOOKUP(BU67,'class and classification'!$A$340:$C$378,3,FALSE)))</f>
        <v>UA</v>
      </c>
      <c r="BX67">
        <v>20446</v>
      </c>
      <c r="BY67">
        <v>17522</v>
      </c>
      <c r="BZ67">
        <v>11733</v>
      </c>
      <c r="CA67">
        <v>23.607170881873603</v>
      </c>
      <c r="CC67" t="s">
        <v>554</v>
      </c>
      <c r="CD67" t="s">
        <v>100</v>
      </c>
      <c r="CE67" t="str">
        <f>IF(CJ67="*","",IFERROR(VLOOKUP(CD67,'class and classification'!$A$1:$B$338,2,FALSE),VLOOKUP(CD67,'class and classification'!$A$340:$B$378,2,FALSE)))</f>
        <v>Predominantly Urban</v>
      </c>
      <c r="CF67" t="str">
        <f>IF(CJ67="*","",IFERROR(VLOOKUP(CD67,'class and classification'!$A$1:$C$338,3,FALSE),VLOOKUP(CD67,'class and classification'!$A$340:$C$378,3,FALSE)))</f>
        <v>UA</v>
      </c>
      <c r="CG67">
        <v>17828</v>
      </c>
      <c r="CH67">
        <v>15995</v>
      </c>
      <c r="CI67">
        <v>13496</v>
      </c>
      <c r="CJ67">
        <v>28.521312791901771</v>
      </c>
      <c r="CL67" t="s">
        <v>554</v>
      </c>
      <c r="CM67" t="s">
        <v>100</v>
      </c>
      <c r="CN67" t="str">
        <f>IF(CS67="*","",IFERROR(VLOOKUP(CM67,'class and classification'!$A$1:$B$338,2,FALSE),VLOOKUP(CM67,'class and classification'!$A$340:$B$378,2,FALSE)))</f>
        <v>Predominantly Urban</v>
      </c>
      <c r="CO67" t="str">
        <f>IF(CS67="*","",IFERROR(VLOOKUP(CM67,'class and classification'!$A$1:$C$338,3,FALSE),VLOOKUP(CM67,'class and classification'!$A$340:$C$378,3,FALSE)))</f>
        <v>UA</v>
      </c>
      <c r="CP67">
        <v>18495.400000000001</v>
      </c>
      <c r="CQ67">
        <v>14441.41</v>
      </c>
      <c r="CR67">
        <v>14603.63</v>
      </c>
      <c r="CS67">
        <v>30.718331593060562</v>
      </c>
      <c r="CU67" t="s">
        <v>554</v>
      </c>
      <c r="CV67" t="s">
        <v>100</v>
      </c>
      <c r="CW67" t="str">
        <f>IF(DB67="*","",IFERROR(VLOOKUP(CV67,'class and classification'!$A$1:$B$338,2,FALSE),VLOOKUP(CV67,'class and classification'!$A$340:$B$378,2,FALSE)))</f>
        <v>Predominantly Urban</v>
      </c>
      <c r="CX67" t="str">
        <f>IF(DB67="*","",IFERROR(VLOOKUP(CV67,'class and classification'!$A$1:$C$338,3,FALSE),VLOOKUP(CV67,'class and classification'!$A$340:$C$378,3,FALSE)))</f>
        <v>UA</v>
      </c>
      <c r="CY67">
        <v>19962.900000000001</v>
      </c>
      <c r="CZ67">
        <v>17193.73</v>
      </c>
      <c r="DA67">
        <v>11533.33</v>
      </c>
      <c r="DB67">
        <v>23.687285838805369</v>
      </c>
      <c r="DD67" t="s">
        <v>554</v>
      </c>
      <c r="DE67" t="s">
        <v>100</v>
      </c>
      <c r="DF67" t="str">
        <f>IF(DK67="*","",IFERROR(VLOOKUP(DE67,'class and classification'!$A$1:$B$338,2,FALSE),VLOOKUP(DE67,'class and classification'!$A$340:$B$378,2,FALSE)))</f>
        <v>Predominantly Urban</v>
      </c>
      <c r="DG67" t="str">
        <f>IF(DK67="*","",IFERROR(VLOOKUP(DE67,'class and classification'!$A$1:$C$338,3,FALSE),VLOOKUP(DE67,'class and classification'!$A$340:$C$378,3,FALSE)))</f>
        <v>UA</v>
      </c>
      <c r="DH67">
        <v>21963.41</v>
      </c>
      <c r="DI67">
        <v>13411.19</v>
      </c>
      <c r="DJ67">
        <v>14193.49</v>
      </c>
      <c r="DK67">
        <v>28.634329061297297</v>
      </c>
      <c r="DM67" t="s">
        <v>554</v>
      </c>
      <c r="DN67" t="s">
        <v>100</v>
      </c>
      <c r="DO67" t="str">
        <f>IF(DT67="*","",IFERROR(VLOOKUP(DN67,'class and classification'!$A$1:$B$338,2,FALSE),VLOOKUP(DN67,'class and classification'!$A$340:$B$378,2,FALSE)))</f>
        <v>Predominantly Urban</v>
      </c>
      <c r="DP67" t="str">
        <f>IF(DT67="*","",IFERROR(VLOOKUP(DN67,'class and classification'!$A$1:$C$338,3,FALSE),VLOOKUP(DN67,'class and classification'!$A$340:$C$378,3,FALSE)))</f>
        <v>UA</v>
      </c>
      <c r="DQ67">
        <v>23758.07</v>
      </c>
      <c r="DR67">
        <v>14514.93</v>
      </c>
      <c r="DS67">
        <v>15665.35</v>
      </c>
      <c r="DT67">
        <v>29.043064906509009</v>
      </c>
      <c r="DV67" t="s">
        <v>554</v>
      </c>
      <c r="DW67" t="s">
        <v>100</v>
      </c>
      <c r="DX67" t="str">
        <f>IF(EC67="*","",IFERROR(VLOOKUP(DW67,'class and classification'!$A$1:$B$338,2,FALSE),VLOOKUP(DW67,'class and classification'!$A$340:$B$378,2,FALSE)))</f>
        <v>Predominantly Urban</v>
      </c>
      <c r="DY67" t="str">
        <f>IF(EC67="*","",IFERROR(VLOOKUP(DW67,'class and classification'!$A$1:$C$338,3,FALSE),VLOOKUP(DW67,'class and classification'!$A$340:$C$378,3,FALSE)))</f>
        <v>UA</v>
      </c>
      <c r="DZ67">
        <v>20688.57</v>
      </c>
      <c r="EA67">
        <v>15642.08</v>
      </c>
      <c r="EB67">
        <v>17002.84</v>
      </c>
      <c r="EC67">
        <v>31.880231351820402</v>
      </c>
    </row>
    <row r="68" spans="1:133" x14ac:dyDescent="0.3">
      <c r="A68" t="s">
        <v>554</v>
      </c>
      <c r="B68" t="s">
        <v>100</v>
      </c>
      <c r="C68" t="str">
        <f>IF(H68="n/a","",IFERROR(VLOOKUP(B68,'class and classification'!$A$1:$B$338,2,FALSE),VLOOKUP(B68,'class and classification'!$A$340:$B$378,2,FALSE)))</f>
        <v>Predominantly Urban</v>
      </c>
      <c r="D68" t="str">
        <f>IF(H68="n/a","",IFERROR(VLOOKUP(B68,'class and classification'!$A$1:$C$338,3,FALSE),VLOOKUP(B68,'class and classification'!$A$340:$C$378,3,FALSE)))</f>
        <v>UA</v>
      </c>
      <c r="E68">
        <v>33967</v>
      </c>
      <c r="F68">
        <v>14207</v>
      </c>
      <c r="G68">
        <v>9758</v>
      </c>
      <c r="H68">
        <v>16.843885935234411</v>
      </c>
      <c r="I68" t="s">
        <v>555</v>
      </c>
      <c r="J68" t="s">
        <v>101</v>
      </c>
      <c r="K68" t="str">
        <f>IF(P68="#","",IFERROR(VLOOKUP(J68,'class and classification'!$A$1:$B$338,2,FALSE),VLOOKUP(J68,'class and classification'!$A$340:$B$378,2,FALSE)))</f>
        <v>Predominantly Urban</v>
      </c>
      <c r="L68" t="str">
        <f>IF(P68="#","",IFERROR(VLOOKUP(J68,'class and classification'!$A$1:$C$338,3,FALSE),VLOOKUP(J68,'class and classification'!$A$340:$C$378,3,FALSE)))</f>
        <v>UA</v>
      </c>
      <c r="M68">
        <v>16264</v>
      </c>
      <c r="N68">
        <v>7349</v>
      </c>
      <c r="O68">
        <v>6117</v>
      </c>
      <c r="P68">
        <v>20.575176589303734</v>
      </c>
      <c r="S68" t="s">
        <v>101</v>
      </c>
      <c r="T68" t="str">
        <f>IF(Y68="#","",IFERROR(VLOOKUP(S68,'class and classification'!$A$1:$B$338,2,FALSE),VLOOKUP(S68,'class and classification'!$A$340:$B$378,2,FALSE)))</f>
        <v>Predominantly Urban</v>
      </c>
      <c r="U68" t="str">
        <f>IF(Y68="#","",IFERROR(VLOOKUP(S68,'class and classification'!$A$1:$C$338,3,FALSE),VLOOKUP(S68,'class and classification'!$A$340:$C$378,3,FALSE)))</f>
        <v>UA</v>
      </c>
      <c r="V68">
        <v>15859</v>
      </c>
      <c r="W68">
        <v>6686</v>
      </c>
      <c r="X68">
        <v>5258</v>
      </c>
      <c r="Y68">
        <v>18.911628241556667</v>
      </c>
      <c r="AA68" t="s">
        <v>555</v>
      </c>
      <c r="AB68" t="s">
        <v>101</v>
      </c>
      <c r="AC68" t="str">
        <f>IF(AH68="#","",IFERROR(VLOOKUP(AB68,'class and classification'!$A$1:$B$338,2,FALSE),VLOOKUP(AB68,'class and classification'!$A$340:$B$378,2,FALSE)))</f>
        <v>Predominantly Urban</v>
      </c>
      <c r="AD68" t="str">
        <f>IF(AH68="#","",IFERROR(VLOOKUP(AB68,'class and classification'!$A$1:$C$338,3,FALSE),VLOOKUP(AB68,'class and classification'!$A$340:$C$378,3,FALSE)))</f>
        <v>UA</v>
      </c>
      <c r="AE68">
        <v>15546</v>
      </c>
      <c r="AF68">
        <v>8952</v>
      </c>
      <c r="AG68">
        <v>5459</v>
      </c>
      <c r="AH68">
        <v>18.222785993257002</v>
      </c>
      <c r="AJ68" t="s">
        <v>555</v>
      </c>
      <c r="AK68" t="s">
        <v>101</v>
      </c>
      <c r="AL68" t="str">
        <f>IF(AQ68="#","",IFERROR(VLOOKUP(AK68,'class and classification'!$A$1:$B$338,2,FALSE),VLOOKUP(AK68,'class and classification'!$A$340:$B$378,2,FALSE)))</f>
        <v>Predominantly Urban</v>
      </c>
      <c r="AM68" t="str">
        <f>IF(AQ68="#","",IFERROR(VLOOKUP(AK68,'class and classification'!$A$1:$C$338,3,FALSE),VLOOKUP(AK68,'class and classification'!$A$340:$C$378,3,FALSE)))</f>
        <v>UA</v>
      </c>
      <c r="AN68">
        <v>15745</v>
      </c>
      <c r="AO68">
        <v>10002</v>
      </c>
      <c r="AP68">
        <v>4150</v>
      </c>
      <c r="AQ68">
        <v>13.880991403819781</v>
      </c>
      <c r="AS68" t="s">
        <v>555</v>
      </c>
      <c r="AT68" t="s">
        <v>101</v>
      </c>
      <c r="AU68" t="str">
        <f>IF(AZ68="#","",IFERROR(VLOOKUP(AT68,'class and classification'!$A$1:$B$338,2,FALSE),VLOOKUP(AT68,'class and classification'!$A$340:$B$378,2,FALSE)))</f>
        <v>Predominantly Urban</v>
      </c>
      <c r="AV68" t="str">
        <f>IF(AZ68="#","",IFERROR(VLOOKUP(AT68,'class and classification'!$A$1:$C$338,3,FALSE),VLOOKUP(AT68,'class and classification'!$A$340:$C$378,3,FALSE)))</f>
        <v>UA</v>
      </c>
      <c r="AW68">
        <v>17380</v>
      </c>
      <c r="AX68">
        <v>8557</v>
      </c>
      <c r="AY68">
        <v>6221</v>
      </c>
      <c r="AZ68">
        <v>19.345108526649668</v>
      </c>
      <c r="BB68" t="s">
        <v>555</v>
      </c>
      <c r="BC68" t="s">
        <v>101</v>
      </c>
      <c r="BD68" t="str">
        <f>IF(BI68="#","",IFERROR(VLOOKUP(BC68,'class and classification'!$A$1:$B$338,2,FALSE),VLOOKUP(BC68,'class and classification'!$A$340:$B$378,2,FALSE)))</f>
        <v>Predominantly Urban</v>
      </c>
      <c r="BE68" t="str">
        <f>IF(BI68="#","",IFERROR(VLOOKUP(BC68,'class and classification'!$A$1:$C$338,3,FALSE),VLOOKUP(BC68,'class and classification'!$A$340:$C$378,3,FALSE)))</f>
        <v>UA</v>
      </c>
      <c r="BF68">
        <v>14955</v>
      </c>
      <c r="BG68">
        <v>9715</v>
      </c>
      <c r="BH68">
        <v>7448</v>
      </c>
      <c r="BI68">
        <v>23.189488760196774</v>
      </c>
      <c r="BK68" t="s">
        <v>555</v>
      </c>
      <c r="BL68" t="s">
        <v>101</v>
      </c>
      <c r="BM68" t="str">
        <f>IF(BR68="#","",IFERROR(VLOOKUP(BL68,'class and classification'!$A$1:$B$338,2,FALSE),VLOOKUP(BL68,'class and classification'!$A$340:$B$378,2,FALSE)))</f>
        <v>Predominantly Urban</v>
      </c>
      <c r="BN68" t="str">
        <f>IF(BR68="#","",IFERROR(VLOOKUP(BL68,'class and classification'!$A$1:$C$338,3,FALSE),VLOOKUP(BL68,'class and classification'!$A$340:$C$378,3,FALSE)))</f>
        <v>UA</v>
      </c>
      <c r="BO68">
        <v>13243</v>
      </c>
      <c r="BP68">
        <v>10207</v>
      </c>
      <c r="BQ68">
        <v>6626</v>
      </c>
      <c r="BR68">
        <v>22.030855166910492</v>
      </c>
      <c r="BT68" t="s">
        <v>555</v>
      </c>
      <c r="BU68" t="s">
        <v>101</v>
      </c>
      <c r="BV68" t="str">
        <f>IF(CA68="#","",IFERROR(VLOOKUP(BU68,'class and classification'!$A$1:$B$338,2,FALSE),VLOOKUP(BU68,'class and classification'!$A$340:$B$378,2,FALSE)))</f>
        <v>Predominantly Urban</v>
      </c>
      <c r="BW68" t="str">
        <f>IF(CA68="#","",IFERROR(VLOOKUP(BU68,'class and classification'!$A$1:$C$338,3,FALSE),VLOOKUP(BU68,'class and classification'!$A$340:$C$378,3,FALSE)))</f>
        <v>UA</v>
      </c>
      <c r="BX68">
        <v>12280</v>
      </c>
      <c r="BY68">
        <v>9503</v>
      </c>
      <c r="BZ68">
        <v>7612</v>
      </c>
      <c r="CA68">
        <v>25.8955604694676</v>
      </c>
      <c r="CC68" t="s">
        <v>555</v>
      </c>
      <c r="CD68" t="s">
        <v>101</v>
      </c>
      <c r="CE68" t="str">
        <f>IF(CJ68="*","",IFERROR(VLOOKUP(CD68,'class and classification'!$A$1:$B$338,2,FALSE),VLOOKUP(CD68,'class and classification'!$A$340:$B$378,2,FALSE)))</f>
        <v>Predominantly Urban</v>
      </c>
      <c r="CF68" t="str">
        <f>IF(CJ68="*","",IFERROR(VLOOKUP(CD68,'class and classification'!$A$1:$C$338,3,FALSE),VLOOKUP(CD68,'class and classification'!$A$340:$C$378,3,FALSE)))</f>
        <v>UA</v>
      </c>
      <c r="CG68">
        <v>11792</v>
      </c>
      <c r="CH68">
        <v>10412</v>
      </c>
      <c r="CI68">
        <v>7807</v>
      </c>
      <c r="CJ68">
        <v>26.013794941854652</v>
      </c>
      <c r="CL68" t="s">
        <v>555</v>
      </c>
      <c r="CM68" t="s">
        <v>101</v>
      </c>
      <c r="CN68" t="str">
        <f>IF(CS68="*","",IFERROR(VLOOKUP(CM68,'class and classification'!$A$1:$B$338,2,FALSE),VLOOKUP(CM68,'class and classification'!$A$340:$B$378,2,FALSE)))</f>
        <v>Predominantly Urban</v>
      </c>
      <c r="CO68" t="str">
        <f>IF(CS68="*","",IFERROR(VLOOKUP(CM68,'class and classification'!$A$1:$C$338,3,FALSE),VLOOKUP(CM68,'class and classification'!$A$340:$C$378,3,FALSE)))</f>
        <v>UA</v>
      </c>
      <c r="CP68">
        <v>15660.78</v>
      </c>
      <c r="CQ68">
        <v>8098.79</v>
      </c>
      <c r="CR68">
        <v>7027.8</v>
      </c>
      <c r="CS68">
        <v>22.826892975918373</v>
      </c>
      <c r="CU68" t="s">
        <v>555</v>
      </c>
      <c r="CV68" t="s">
        <v>101</v>
      </c>
      <c r="CW68" t="str">
        <f>IF(DB68="*","",IFERROR(VLOOKUP(CV68,'class and classification'!$A$1:$B$338,2,FALSE),VLOOKUP(CV68,'class and classification'!$A$340:$B$378,2,FALSE)))</f>
        <v>Predominantly Urban</v>
      </c>
      <c r="CX68" t="str">
        <f>IF(DB68="*","",IFERROR(VLOOKUP(CV68,'class and classification'!$A$1:$C$338,3,FALSE),VLOOKUP(CV68,'class and classification'!$A$340:$C$378,3,FALSE)))</f>
        <v>UA</v>
      </c>
      <c r="CY68">
        <v>15843.11</v>
      </c>
      <c r="CZ68">
        <v>7507.24</v>
      </c>
      <c r="DA68">
        <v>6822.8</v>
      </c>
      <c r="DB68">
        <v>22.612156834801805</v>
      </c>
      <c r="DD68" t="s">
        <v>555</v>
      </c>
      <c r="DE68" t="s">
        <v>101</v>
      </c>
      <c r="DF68" t="str">
        <f>IF(DK68="*","",IFERROR(VLOOKUP(DE68,'class and classification'!$A$1:$B$338,2,FALSE),VLOOKUP(DE68,'class and classification'!$A$340:$B$378,2,FALSE)))</f>
        <v>Predominantly Urban</v>
      </c>
      <c r="DG68" t="str">
        <f>IF(DK68="*","",IFERROR(VLOOKUP(DE68,'class and classification'!$A$1:$C$338,3,FALSE),VLOOKUP(DE68,'class and classification'!$A$340:$C$378,3,FALSE)))</f>
        <v>UA</v>
      </c>
      <c r="DH68">
        <v>17615.97</v>
      </c>
      <c r="DI68">
        <v>7392.27</v>
      </c>
      <c r="DJ68">
        <v>6216.62</v>
      </c>
      <c r="DK68">
        <v>19.909200553661407</v>
      </c>
      <c r="DM68" t="s">
        <v>555</v>
      </c>
      <c r="DN68" t="s">
        <v>101</v>
      </c>
      <c r="DO68" t="str">
        <f>IF(DT68="*","",IFERROR(VLOOKUP(DN68,'class and classification'!$A$1:$B$338,2,FALSE),VLOOKUP(DN68,'class and classification'!$A$340:$B$378,2,FALSE)))</f>
        <v>Predominantly Urban</v>
      </c>
      <c r="DP68" t="str">
        <f>IF(DT68="*","",IFERROR(VLOOKUP(DN68,'class and classification'!$A$1:$C$338,3,FALSE),VLOOKUP(DN68,'class and classification'!$A$340:$C$378,3,FALSE)))</f>
        <v>UA</v>
      </c>
      <c r="DQ68">
        <v>15692.28</v>
      </c>
      <c r="DR68">
        <v>7342.13</v>
      </c>
      <c r="DS68">
        <v>7042.93</v>
      </c>
      <c r="DT68">
        <v>23.416066713346328</v>
      </c>
      <c r="DV68" t="s">
        <v>555</v>
      </c>
      <c r="DW68" t="s">
        <v>101</v>
      </c>
      <c r="DX68" t="str">
        <f>IF(EC68="*","",IFERROR(VLOOKUP(DW68,'class and classification'!$A$1:$B$338,2,FALSE),VLOOKUP(DW68,'class and classification'!$A$340:$B$378,2,FALSE)))</f>
        <v>Predominantly Urban</v>
      </c>
      <c r="DY68" t="str">
        <f>IF(EC68="*","",IFERROR(VLOOKUP(DW68,'class and classification'!$A$1:$C$338,3,FALSE),VLOOKUP(DW68,'class and classification'!$A$340:$C$378,3,FALSE)))</f>
        <v>UA</v>
      </c>
      <c r="DZ68">
        <v>16387.82</v>
      </c>
      <c r="EA68">
        <v>9264.33</v>
      </c>
      <c r="EB68">
        <v>8257.15</v>
      </c>
      <c r="EC68">
        <v>24.350694352286833</v>
      </c>
    </row>
    <row r="69" spans="1:133" x14ac:dyDescent="0.3">
      <c r="A69" t="s">
        <v>555</v>
      </c>
      <c r="B69" t="s">
        <v>101</v>
      </c>
      <c r="C69" t="str">
        <f>IF(H69="n/a","",IFERROR(VLOOKUP(B69,'class and classification'!$A$1:$B$338,2,FALSE),VLOOKUP(B69,'class and classification'!$A$340:$B$378,2,FALSE)))</f>
        <v>Predominantly Urban</v>
      </c>
      <c r="D69" t="str">
        <f>IF(H69="n/a","",IFERROR(VLOOKUP(B69,'class and classification'!$A$1:$C$338,3,FALSE),VLOOKUP(B69,'class and classification'!$A$340:$C$378,3,FALSE)))</f>
        <v>UA</v>
      </c>
      <c r="E69">
        <v>18853</v>
      </c>
      <c r="F69">
        <v>9335</v>
      </c>
      <c r="G69">
        <v>3585</v>
      </c>
      <c r="H69">
        <v>11.283164951373809</v>
      </c>
      <c r="I69" t="s">
        <v>556</v>
      </c>
      <c r="J69" t="s">
        <v>102</v>
      </c>
      <c r="K69" t="str">
        <f>IF(P69="#","",IFERROR(VLOOKUP(J69,'class and classification'!$A$1:$B$338,2,FALSE),VLOOKUP(J69,'class and classification'!$A$340:$B$378,2,FALSE)))</f>
        <v>Urban with Significant Rural</v>
      </c>
      <c r="L69" t="str">
        <f>IF(P69="#","",IFERROR(VLOOKUP(J69,'class and classification'!$A$1:$C$338,3,FALSE),VLOOKUP(J69,'class and classification'!$A$340:$C$378,3,FALSE)))</f>
        <v>UA</v>
      </c>
      <c r="M69">
        <v>17044</v>
      </c>
      <c r="N69">
        <v>6621</v>
      </c>
      <c r="O69">
        <v>2962</v>
      </c>
      <c r="P69">
        <v>11.124047019942164</v>
      </c>
      <c r="S69" t="s">
        <v>102</v>
      </c>
      <c r="T69" t="str">
        <f>IF(Y69="#","",IFERROR(VLOOKUP(S69,'class and classification'!$A$1:$B$338,2,FALSE),VLOOKUP(S69,'class and classification'!$A$340:$B$378,2,FALSE)))</f>
        <v>Urban with Significant Rural</v>
      </c>
      <c r="U69" t="str">
        <f>IF(Y69="#","",IFERROR(VLOOKUP(S69,'class and classification'!$A$1:$C$338,3,FALSE),VLOOKUP(S69,'class and classification'!$A$340:$C$378,3,FALSE)))</f>
        <v>UA</v>
      </c>
      <c r="V69">
        <v>15216</v>
      </c>
      <c r="W69">
        <v>8894</v>
      </c>
      <c r="X69">
        <v>3973</v>
      </c>
      <c r="Y69">
        <v>14.147348929957626</v>
      </c>
      <c r="AA69" t="s">
        <v>556</v>
      </c>
      <c r="AB69" t="s">
        <v>102</v>
      </c>
      <c r="AC69" t="str">
        <f>IF(AH69="#","",IFERROR(VLOOKUP(AB69,'class and classification'!$A$1:$B$338,2,FALSE),VLOOKUP(AB69,'class and classification'!$A$340:$B$378,2,FALSE)))</f>
        <v>Urban with Significant Rural</v>
      </c>
      <c r="AD69" t="str">
        <f>IF(AH69="#","",IFERROR(VLOOKUP(AB69,'class and classification'!$A$1:$C$338,3,FALSE),VLOOKUP(AB69,'class and classification'!$A$340:$C$378,3,FALSE)))</f>
        <v>UA</v>
      </c>
      <c r="AE69">
        <v>16857</v>
      </c>
      <c r="AF69">
        <v>9229</v>
      </c>
      <c r="AG69">
        <v>3494</v>
      </c>
      <c r="AH69">
        <v>11.812035158891144</v>
      </c>
      <c r="AJ69" t="s">
        <v>556</v>
      </c>
      <c r="AK69" t="s">
        <v>102</v>
      </c>
      <c r="AL69" t="str">
        <f>IF(AQ69="#","",IFERROR(VLOOKUP(AK69,'class and classification'!$A$1:$B$338,2,FALSE),VLOOKUP(AK69,'class and classification'!$A$340:$B$378,2,FALSE)))</f>
        <v>Urban with Significant Rural</v>
      </c>
      <c r="AM69" t="str">
        <f>IF(AQ69="#","",IFERROR(VLOOKUP(AK69,'class and classification'!$A$1:$C$338,3,FALSE),VLOOKUP(AK69,'class and classification'!$A$340:$C$378,3,FALSE)))</f>
        <v>UA</v>
      </c>
      <c r="AN69">
        <v>16208</v>
      </c>
      <c r="AO69">
        <v>11362</v>
      </c>
      <c r="AP69">
        <v>5520</v>
      </c>
      <c r="AQ69">
        <v>16.681776971894831</v>
      </c>
      <c r="AS69" t="s">
        <v>556</v>
      </c>
      <c r="AT69" t="s">
        <v>102</v>
      </c>
      <c r="AU69" t="str">
        <f>IF(AZ69="#","",IFERROR(VLOOKUP(AT69,'class and classification'!$A$1:$B$338,2,FALSE),VLOOKUP(AT69,'class and classification'!$A$340:$B$378,2,FALSE)))</f>
        <v>Urban with Significant Rural</v>
      </c>
      <c r="AV69" t="str">
        <f>IF(AZ69="#","",IFERROR(VLOOKUP(AT69,'class and classification'!$A$1:$C$338,3,FALSE),VLOOKUP(AT69,'class and classification'!$A$340:$C$378,3,FALSE)))</f>
        <v>UA</v>
      </c>
      <c r="AW69">
        <v>19265</v>
      </c>
      <c r="AX69">
        <v>9585</v>
      </c>
      <c r="AY69">
        <v>4739</v>
      </c>
      <c r="AZ69">
        <v>14.108785614338027</v>
      </c>
      <c r="BB69" t="s">
        <v>556</v>
      </c>
      <c r="BC69" t="s">
        <v>102</v>
      </c>
      <c r="BD69" t="str">
        <f>IF(BI69="#","",IFERROR(VLOOKUP(BC69,'class and classification'!$A$1:$B$338,2,FALSE),VLOOKUP(BC69,'class and classification'!$A$340:$B$378,2,FALSE)))</f>
        <v>Urban with Significant Rural</v>
      </c>
      <c r="BE69" t="str">
        <f>IF(BI69="#","",IFERROR(VLOOKUP(BC69,'class and classification'!$A$1:$C$338,3,FALSE),VLOOKUP(BC69,'class and classification'!$A$340:$C$378,3,FALSE)))</f>
        <v>UA</v>
      </c>
      <c r="BF69">
        <v>17422</v>
      </c>
      <c r="BG69">
        <v>9019</v>
      </c>
      <c r="BH69">
        <v>4682</v>
      </c>
      <c r="BI69">
        <v>15.043536934100182</v>
      </c>
      <c r="BK69" t="s">
        <v>556</v>
      </c>
      <c r="BL69" t="s">
        <v>102</v>
      </c>
      <c r="BM69" t="str">
        <f>IF(BR69="#","",IFERROR(VLOOKUP(BL69,'class and classification'!$A$1:$B$338,2,FALSE),VLOOKUP(BL69,'class and classification'!$A$340:$B$378,2,FALSE)))</f>
        <v>Urban with Significant Rural</v>
      </c>
      <c r="BN69" t="str">
        <f>IF(BR69="#","",IFERROR(VLOOKUP(BL69,'class and classification'!$A$1:$C$338,3,FALSE),VLOOKUP(BL69,'class and classification'!$A$340:$C$378,3,FALSE)))</f>
        <v>UA</v>
      </c>
      <c r="BO69">
        <v>16943</v>
      </c>
      <c r="BP69">
        <v>9082</v>
      </c>
      <c r="BQ69">
        <v>3973</v>
      </c>
      <c r="BR69">
        <v>13.244216281085405</v>
      </c>
      <c r="BT69" t="s">
        <v>556</v>
      </c>
      <c r="BU69" t="s">
        <v>102</v>
      </c>
      <c r="BV69" t="str">
        <f>IF(CA69="#","",IFERROR(VLOOKUP(BU69,'class and classification'!$A$1:$B$338,2,FALSE),VLOOKUP(BU69,'class and classification'!$A$340:$B$378,2,FALSE)))</f>
        <v>Urban with Significant Rural</v>
      </c>
      <c r="BW69" t="str">
        <f>IF(CA69="#","",IFERROR(VLOOKUP(BU69,'class and classification'!$A$1:$C$338,3,FALSE),VLOOKUP(BU69,'class and classification'!$A$340:$C$378,3,FALSE)))</f>
        <v>UA</v>
      </c>
      <c r="BX69">
        <v>14961</v>
      </c>
      <c r="BY69">
        <v>9341</v>
      </c>
      <c r="BZ69">
        <v>7183</v>
      </c>
      <c r="CA69">
        <v>22.814038430998888</v>
      </c>
      <c r="CC69" t="s">
        <v>556</v>
      </c>
      <c r="CD69" t="s">
        <v>102</v>
      </c>
      <c r="CE69" t="str">
        <f>IF(CJ69="*","",IFERROR(VLOOKUP(CD69,'class and classification'!$A$1:$B$338,2,FALSE),VLOOKUP(CD69,'class and classification'!$A$340:$B$378,2,FALSE)))</f>
        <v>Urban with Significant Rural</v>
      </c>
      <c r="CF69" t="str">
        <f>IF(CJ69="*","",IFERROR(VLOOKUP(CD69,'class and classification'!$A$1:$C$338,3,FALSE),VLOOKUP(CD69,'class and classification'!$A$340:$C$378,3,FALSE)))</f>
        <v>UA</v>
      </c>
      <c r="CG69">
        <v>13879</v>
      </c>
      <c r="CH69">
        <v>8494</v>
      </c>
      <c r="CI69">
        <v>5825</v>
      </c>
      <c r="CJ69">
        <v>20.657493439251009</v>
      </c>
      <c r="CL69" t="s">
        <v>556</v>
      </c>
      <c r="CM69" t="s">
        <v>102</v>
      </c>
      <c r="CN69" t="str">
        <f>IF(CS69="*","",IFERROR(VLOOKUP(CM69,'class and classification'!$A$1:$B$338,2,FALSE),VLOOKUP(CM69,'class and classification'!$A$340:$B$378,2,FALSE)))</f>
        <v>Urban with Significant Rural</v>
      </c>
      <c r="CO69" t="str">
        <f>IF(CS69="*","",IFERROR(VLOOKUP(CM69,'class and classification'!$A$1:$C$338,3,FALSE),VLOOKUP(CM69,'class and classification'!$A$340:$C$378,3,FALSE)))</f>
        <v>UA</v>
      </c>
      <c r="CP69">
        <v>15768.95</v>
      </c>
      <c r="CQ69">
        <v>9206.8799999999992</v>
      </c>
      <c r="CR69">
        <v>4865.79</v>
      </c>
      <c r="CS69">
        <v>16.305381544299539</v>
      </c>
      <c r="CU69" t="s">
        <v>556</v>
      </c>
      <c r="CV69" t="s">
        <v>102</v>
      </c>
      <c r="CW69" t="str">
        <f>IF(DB69="*","",IFERROR(VLOOKUP(CV69,'class and classification'!$A$1:$B$338,2,FALSE),VLOOKUP(CV69,'class and classification'!$A$340:$B$378,2,FALSE)))</f>
        <v>Urban with Significant Rural</v>
      </c>
      <c r="CX69" t="str">
        <f>IF(DB69="*","",IFERROR(VLOOKUP(CV69,'class and classification'!$A$1:$C$338,3,FALSE),VLOOKUP(CV69,'class and classification'!$A$340:$C$378,3,FALSE)))</f>
        <v>UA</v>
      </c>
      <c r="CY69">
        <v>17213.669999999998</v>
      </c>
      <c r="CZ69">
        <v>10858.69</v>
      </c>
      <c r="DA69">
        <v>5409.11</v>
      </c>
      <c r="DB69">
        <v>16.155533194928417</v>
      </c>
      <c r="DD69" t="s">
        <v>556</v>
      </c>
      <c r="DE69" t="s">
        <v>102</v>
      </c>
      <c r="DF69" t="str">
        <f>IF(DK69="*","",IFERROR(VLOOKUP(DE69,'class and classification'!$A$1:$B$338,2,FALSE),VLOOKUP(DE69,'class and classification'!$A$340:$B$378,2,FALSE)))</f>
        <v>Urban with Significant Rural</v>
      </c>
      <c r="DG69" t="str">
        <f>IF(DK69="*","",IFERROR(VLOOKUP(DE69,'class and classification'!$A$1:$C$338,3,FALSE),VLOOKUP(DE69,'class and classification'!$A$340:$C$378,3,FALSE)))</f>
        <v>UA</v>
      </c>
      <c r="DH69">
        <v>17445.13</v>
      </c>
      <c r="DI69">
        <v>9532.5499999999993</v>
      </c>
      <c r="DJ69">
        <v>4987.29</v>
      </c>
      <c r="DK69">
        <v>15.602360959512865</v>
      </c>
      <c r="DM69" t="s">
        <v>556</v>
      </c>
      <c r="DN69" t="s">
        <v>102</v>
      </c>
      <c r="DO69" t="str">
        <f>IF(DT69="*","",IFERROR(VLOOKUP(DN69,'class and classification'!$A$1:$B$338,2,FALSE),VLOOKUP(DN69,'class and classification'!$A$340:$B$378,2,FALSE)))</f>
        <v>Urban with Significant Rural</v>
      </c>
      <c r="DP69" t="str">
        <f>IF(DT69="*","",IFERROR(VLOOKUP(DN69,'class and classification'!$A$1:$C$338,3,FALSE),VLOOKUP(DN69,'class and classification'!$A$340:$C$378,3,FALSE)))</f>
        <v>UA</v>
      </c>
      <c r="DQ69">
        <v>16615.64</v>
      </c>
      <c r="DR69">
        <v>11288.68</v>
      </c>
      <c r="DS69">
        <v>4842.2299999999996</v>
      </c>
      <c r="DT69">
        <v>14.786992828252135</v>
      </c>
      <c r="DV69" t="s">
        <v>556</v>
      </c>
      <c r="DW69" t="s">
        <v>102</v>
      </c>
      <c r="DX69" t="str">
        <f>IF(EC69="*","",IFERROR(VLOOKUP(DW69,'class and classification'!$A$1:$B$338,2,FALSE),VLOOKUP(DW69,'class and classification'!$A$340:$B$378,2,FALSE)))</f>
        <v>Urban with Significant Rural</v>
      </c>
      <c r="DY69" t="str">
        <f>IF(EC69="*","",IFERROR(VLOOKUP(DW69,'class and classification'!$A$1:$C$338,3,FALSE),VLOOKUP(DW69,'class and classification'!$A$340:$C$378,3,FALSE)))</f>
        <v>UA</v>
      </c>
      <c r="DZ69">
        <v>18487.2</v>
      </c>
      <c r="EA69">
        <v>9827.83</v>
      </c>
      <c r="EB69">
        <v>5078.6099999999997</v>
      </c>
      <c r="EC69">
        <v>15.208315116291605</v>
      </c>
    </row>
    <row r="70" spans="1:133" x14ac:dyDescent="0.3">
      <c r="A70" t="s">
        <v>556</v>
      </c>
      <c r="B70" t="s">
        <v>102</v>
      </c>
      <c r="C70" t="str">
        <f>IF(H70="n/a","",IFERROR(VLOOKUP(B70,'class and classification'!$A$1:$B$338,2,FALSE),VLOOKUP(B70,'class and classification'!$A$340:$B$378,2,FALSE)))</f>
        <v>Urban with Significant Rural</v>
      </c>
      <c r="D70" t="str">
        <f>IF(H70="n/a","",IFERROR(VLOOKUP(B70,'class and classification'!$A$1:$C$338,3,FALSE),VLOOKUP(B70,'class and classification'!$A$340:$C$378,3,FALSE)))</f>
        <v>UA</v>
      </c>
      <c r="E70">
        <v>20847</v>
      </c>
      <c r="F70">
        <v>6143</v>
      </c>
      <c r="G70">
        <v>3619</v>
      </c>
      <c r="H70">
        <v>11.823319938580157</v>
      </c>
      <c r="I70" t="s">
        <v>557</v>
      </c>
      <c r="J70" t="s">
        <v>103</v>
      </c>
      <c r="K70" t="str">
        <f>IF(P70="#","",IFERROR(VLOOKUP(J70,'class and classification'!$A$1:$B$338,2,FALSE),VLOOKUP(J70,'class and classification'!$A$340:$B$378,2,FALSE)))</f>
        <v>Predominantly Urban</v>
      </c>
      <c r="L70" t="str">
        <f>IF(P70="#","",IFERROR(VLOOKUP(J70,'class and classification'!$A$1:$C$338,3,FALSE),VLOOKUP(J70,'class and classification'!$A$340:$C$378,3,FALSE)))</f>
        <v>UA</v>
      </c>
      <c r="M70">
        <v>26372</v>
      </c>
      <c r="N70">
        <v>7112</v>
      </c>
      <c r="O70">
        <v>2476</v>
      </c>
      <c r="P70">
        <v>6.8854282536151281</v>
      </c>
      <c r="S70" t="s">
        <v>103</v>
      </c>
      <c r="T70" t="str">
        <f>IF(Y70="#","",IFERROR(VLOOKUP(S70,'class and classification'!$A$1:$B$338,2,FALSE),VLOOKUP(S70,'class and classification'!$A$340:$B$378,2,FALSE)))</f>
        <v>Predominantly Urban</v>
      </c>
      <c r="U70" t="str">
        <f>IF(Y70="#","",IFERROR(VLOOKUP(S70,'class and classification'!$A$1:$C$338,3,FALSE),VLOOKUP(S70,'class and classification'!$A$340:$C$378,3,FALSE)))</f>
        <v>UA</v>
      </c>
      <c r="V70">
        <v>23100</v>
      </c>
      <c r="W70">
        <v>6879</v>
      </c>
      <c r="X70">
        <v>1112</v>
      </c>
      <c r="Y70">
        <v>3.576597729246406</v>
      </c>
      <c r="AA70" t="s">
        <v>557</v>
      </c>
      <c r="AB70" t="s">
        <v>103</v>
      </c>
      <c r="AC70" t="str">
        <f>IF(AH70="#","",IFERROR(VLOOKUP(AB70,'class and classification'!$A$1:$B$338,2,FALSE),VLOOKUP(AB70,'class and classification'!$A$340:$B$378,2,FALSE)))</f>
        <v>Predominantly Urban</v>
      </c>
      <c r="AD70" t="str">
        <f>IF(AH70="#","",IFERROR(VLOOKUP(AB70,'class and classification'!$A$1:$C$338,3,FALSE),VLOOKUP(AB70,'class and classification'!$A$340:$C$378,3,FALSE)))</f>
        <v>UA</v>
      </c>
      <c r="AE70">
        <v>22214</v>
      </c>
      <c r="AF70">
        <v>6584</v>
      </c>
      <c r="AG70">
        <v>2299</v>
      </c>
      <c r="AH70">
        <v>7.3929961089494167</v>
      </c>
      <c r="AJ70" t="s">
        <v>557</v>
      </c>
      <c r="AK70" t="s">
        <v>103</v>
      </c>
      <c r="AL70" t="str">
        <f>IF(AQ70="#","",IFERROR(VLOOKUP(AK70,'class and classification'!$A$1:$B$338,2,FALSE),VLOOKUP(AK70,'class and classification'!$A$340:$B$378,2,FALSE)))</f>
        <v>Predominantly Urban</v>
      </c>
      <c r="AM70" t="str">
        <f>IF(AQ70="#","",IFERROR(VLOOKUP(AK70,'class and classification'!$A$1:$C$338,3,FALSE),VLOOKUP(AK70,'class and classification'!$A$340:$C$378,3,FALSE)))</f>
        <v>UA</v>
      </c>
      <c r="AN70">
        <v>26786</v>
      </c>
      <c r="AO70">
        <v>7065</v>
      </c>
      <c r="AP70">
        <v>3324</v>
      </c>
      <c r="AQ70">
        <v>8.9414929388029591</v>
      </c>
      <c r="AS70" t="s">
        <v>557</v>
      </c>
      <c r="AT70" t="s">
        <v>103</v>
      </c>
      <c r="AU70" t="str">
        <f>IF(AZ70="#","",IFERROR(VLOOKUP(AT70,'class and classification'!$A$1:$B$338,2,FALSE),VLOOKUP(AT70,'class and classification'!$A$340:$B$378,2,FALSE)))</f>
        <v>Predominantly Urban</v>
      </c>
      <c r="AV70" t="str">
        <f>IF(AZ70="#","",IFERROR(VLOOKUP(AT70,'class and classification'!$A$1:$C$338,3,FALSE),VLOOKUP(AT70,'class and classification'!$A$340:$C$378,3,FALSE)))</f>
        <v>UA</v>
      </c>
      <c r="AW70">
        <v>21399</v>
      </c>
      <c r="AX70">
        <v>8841</v>
      </c>
      <c r="AY70">
        <v>2108</v>
      </c>
      <c r="AZ70">
        <v>6.5166316310127375</v>
      </c>
      <c r="BB70" t="s">
        <v>557</v>
      </c>
      <c r="BC70" t="s">
        <v>103</v>
      </c>
      <c r="BD70" t="str">
        <f>IF(BI70="#","",IFERROR(VLOOKUP(BC70,'class and classification'!$A$1:$B$338,2,FALSE),VLOOKUP(BC70,'class and classification'!$A$340:$B$378,2,FALSE)))</f>
        <v>Predominantly Urban</v>
      </c>
      <c r="BE70" t="str">
        <f>IF(BI70="#","",IFERROR(VLOOKUP(BC70,'class and classification'!$A$1:$C$338,3,FALSE),VLOOKUP(BC70,'class and classification'!$A$340:$C$378,3,FALSE)))</f>
        <v>UA</v>
      </c>
      <c r="BF70">
        <v>20822</v>
      </c>
      <c r="BG70">
        <v>9047</v>
      </c>
      <c r="BH70">
        <v>2460</v>
      </c>
      <c r="BI70">
        <v>7.6092672213801853</v>
      </c>
      <c r="BK70" t="s">
        <v>557</v>
      </c>
      <c r="BL70" t="s">
        <v>103</v>
      </c>
      <c r="BM70" t="str">
        <f>IF(BR70="#","",IFERROR(VLOOKUP(BL70,'class and classification'!$A$1:$B$338,2,FALSE),VLOOKUP(BL70,'class and classification'!$A$340:$B$378,2,FALSE)))</f>
        <v>Predominantly Urban</v>
      </c>
      <c r="BN70" t="str">
        <f>IF(BR70="#","",IFERROR(VLOOKUP(BL70,'class and classification'!$A$1:$C$338,3,FALSE),VLOOKUP(BL70,'class and classification'!$A$340:$C$378,3,FALSE)))</f>
        <v>UA</v>
      </c>
      <c r="BO70">
        <v>20951</v>
      </c>
      <c r="BP70">
        <v>9003</v>
      </c>
      <c r="BQ70">
        <v>2478</v>
      </c>
      <c r="BR70">
        <v>7.6406018746916633</v>
      </c>
      <c r="BT70" t="s">
        <v>557</v>
      </c>
      <c r="BU70" t="s">
        <v>103</v>
      </c>
      <c r="BV70" t="str">
        <f>IF(CA70="#","",IFERROR(VLOOKUP(BU70,'class and classification'!$A$1:$B$338,2,FALSE),VLOOKUP(BU70,'class and classification'!$A$340:$B$378,2,FALSE)))</f>
        <v>Predominantly Urban</v>
      </c>
      <c r="BW70" t="str">
        <f>IF(CA70="#","",IFERROR(VLOOKUP(BU70,'class and classification'!$A$1:$C$338,3,FALSE),VLOOKUP(BU70,'class and classification'!$A$340:$C$378,3,FALSE)))</f>
        <v>UA</v>
      </c>
      <c r="BX70">
        <v>20986</v>
      </c>
      <c r="BY70">
        <v>9233</v>
      </c>
      <c r="BZ70">
        <v>1969</v>
      </c>
      <c r="CA70">
        <v>6.1171865291412946</v>
      </c>
      <c r="CC70" t="s">
        <v>557</v>
      </c>
      <c r="CD70" t="s">
        <v>103</v>
      </c>
      <c r="CE70" t="str">
        <f>IF(CJ70="*","",IFERROR(VLOOKUP(CD70,'class and classification'!$A$1:$B$338,2,FALSE),VLOOKUP(CD70,'class and classification'!$A$340:$B$378,2,FALSE)))</f>
        <v>Predominantly Urban</v>
      </c>
      <c r="CF70" t="str">
        <f>IF(CJ70="*","",IFERROR(VLOOKUP(CD70,'class and classification'!$A$1:$C$338,3,FALSE),VLOOKUP(CD70,'class and classification'!$A$340:$C$378,3,FALSE)))</f>
        <v>UA</v>
      </c>
      <c r="CG70">
        <v>20375</v>
      </c>
      <c r="CH70">
        <v>8230</v>
      </c>
      <c r="CI70">
        <v>3183</v>
      </c>
      <c r="CJ70">
        <v>10.013212533031332</v>
      </c>
      <c r="CL70" t="s">
        <v>557</v>
      </c>
      <c r="CM70" t="s">
        <v>103</v>
      </c>
      <c r="CN70" t="str">
        <f>IF(CS70="*","",IFERROR(VLOOKUP(CM70,'class and classification'!$A$1:$B$338,2,FALSE),VLOOKUP(CM70,'class and classification'!$A$340:$B$378,2,FALSE)))</f>
        <v>Predominantly Urban</v>
      </c>
      <c r="CO70" t="str">
        <f>IF(CS70="*","",IFERROR(VLOOKUP(CM70,'class and classification'!$A$1:$C$338,3,FALSE),VLOOKUP(CM70,'class and classification'!$A$340:$C$378,3,FALSE)))</f>
        <v>UA</v>
      </c>
      <c r="CP70">
        <v>17253.22</v>
      </c>
      <c r="CQ70">
        <v>8839.31</v>
      </c>
      <c r="CR70">
        <v>2766.8</v>
      </c>
      <c r="CS70">
        <v>9.5871941587001519</v>
      </c>
      <c r="CU70" t="s">
        <v>557</v>
      </c>
      <c r="CV70" t="s">
        <v>103</v>
      </c>
      <c r="CW70" t="str">
        <f>IF(DB70="*","",IFERROR(VLOOKUP(CV70,'class and classification'!$A$1:$B$338,2,FALSE),VLOOKUP(CV70,'class and classification'!$A$340:$B$378,2,FALSE)))</f>
        <v>Predominantly Urban</v>
      </c>
      <c r="CX70" t="str">
        <f>IF(DB70="*","",IFERROR(VLOOKUP(CV70,'class and classification'!$A$1:$C$338,3,FALSE),VLOOKUP(CV70,'class and classification'!$A$340:$C$378,3,FALSE)))</f>
        <v>UA</v>
      </c>
      <c r="CY70">
        <v>20879.05</v>
      </c>
      <c r="CZ70">
        <v>7159.98</v>
      </c>
      <c r="DA70">
        <v>3119.85</v>
      </c>
      <c r="DB70">
        <v>10.012715476294398</v>
      </c>
      <c r="DD70" t="s">
        <v>557</v>
      </c>
      <c r="DE70" t="s">
        <v>103</v>
      </c>
      <c r="DF70" t="str">
        <f>IF(DK70="*","",IFERROR(VLOOKUP(DE70,'class and classification'!$A$1:$B$338,2,FALSE),VLOOKUP(DE70,'class and classification'!$A$340:$B$378,2,FALSE)))</f>
        <v>Predominantly Urban</v>
      </c>
      <c r="DG70" t="str">
        <f>IF(DK70="*","",IFERROR(VLOOKUP(DE70,'class and classification'!$A$1:$C$338,3,FALSE),VLOOKUP(DE70,'class and classification'!$A$340:$C$378,3,FALSE)))</f>
        <v>UA</v>
      </c>
      <c r="DH70">
        <v>20440.7</v>
      </c>
      <c r="DI70">
        <v>5384.46</v>
      </c>
      <c r="DJ70">
        <v>1879.33</v>
      </c>
      <c r="DK70">
        <v>6.7834852762133506</v>
      </c>
      <c r="DM70" t="s">
        <v>557</v>
      </c>
      <c r="DN70" t="s">
        <v>103</v>
      </c>
      <c r="DO70" t="str">
        <f>IF(DT70="*","",IFERROR(VLOOKUP(DN70,'class and classification'!$A$1:$B$338,2,FALSE),VLOOKUP(DN70,'class and classification'!$A$340:$B$378,2,FALSE)))</f>
        <v>Predominantly Urban</v>
      </c>
      <c r="DP70" t="str">
        <f>IF(DT70="*","",IFERROR(VLOOKUP(DN70,'class and classification'!$A$1:$C$338,3,FALSE),VLOOKUP(DN70,'class and classification'!$A$340:$C$378,3,FALSE)))</f>
        <v>UA</v>
      </c>
      <c r="DQ70">
        <v>18579.78</v>
      </c>
      <c r="DR70">
        <v>7284.37</v>
      </c>
      <c r="DS70">
        <v>2263.84</v>
      </c>
      <c r="DT70">
        <v>8.0483532595112575</v>
      </c>
      <c r="DV70" t="s">
        <v>557</v>
      </c>
      <c r="DW70" t="s">
        <v>103</v>
      </c>
      <c r="DX70" t="str">
        <f>IF(EC70="*","",IFERROR(VLOOKUP(DW70,'class and classification'!$A$1:$B$338,2,FALSE),VLOOKUP(DW70,'class and classification'!$A$340:$B$378,2,FALSE)))</f>
        <v>Predominantly Urban</v>
      </c>
      <c r="DY70" t="str">
        <f>IF(EC70="*","",IFERROR(VLOOKUP(DW70,'class and classification'!$A$1:$C$338,3,FALSE),VLOOKUP(DW70,'class and classification'!$A$340:$C$378,3,FALSE)))</f>
        <v>UA</v>
      </c>
      <c r="DZ70">
        <v>21015.53</v>
      </c>
      <c r="EA70">
        <v>7950.15</v>
      </c>
      <c r="EB70">
        <v>2280.29</v>
      </c>
      <c r="EC70">
        <v>7.2978691332034176</v>
      </c>
    </row>
    <row r="71" spans="1:133" x14ac:dyDescent="0.3">
      <c r="A71" t="s">
        <v>557</v>
      </c>
      <c r="B71" t="s">
        <v>103</v>
      </c>
      <c r="C71" t="str">
        <f>IF(H71="n/a","",IFERROR(VLOOKUP(B71,'class and classification'!$A$1:$B$338,2,FALSE),VLOOKUP(B71,'class and classification'!$A$340:$B$378,2,FALSE)))</f>
        <v>Predominantly Urban</v>
      </c>
      <c r="D71" t="str">
        <f>IF(H71="n/a","",IFERROR(VLOOKUP(B71,'class and classification'!$A$1:$C$338,3,FALSE),VLOOKUP(B71,'class and classification'!$A$340:$C$378,3,FALSE)))</f>
        <v>UA</v>
      </c>
      <c r="E71">
        <v>25985</v>
      </c>
      <c r="F71">
        <v>12883</v>
      </c>
      <c r="G71">
        <v>1632</v>
      </c>
      <c r="H71">
        <v>4.0296296296296292</v>
      </c>
      <c r="I71" t="s">
        <v>558</v>
      </c>
      <c r="J71" t="s">
        <v>104</v>
      </c>
      <c r="K71" t="str">
        <f>IF(P71="#","",IFERROR(VLOOKUP(J71,'class and classification'!$A$1:$B$338,2,FALSE),VLOOKUP(J71,'class and classification'!$A$340:$B$378,2,FALSE)))</f>
        <v>Predominantly Rural</v>
      </c>
      <c r="L71" t="str">
        <f>IF(P71="#","",IFERROR(VLOOKUP(J71,'class and classification'!$A$1:$C$338,3,FALSE),VLOOKUP(J71,'class and classification'!$A$340:$C$378,3,FALSE)))</f>
        <v>SC</v>
      </c>
      <c r="M71">
        <v>71385</v>
      </c>
      <c r="N71">
        <v>32722</v>
      </c>
      <c r="O71">
        <v>4788</v>
      </c>
      <c r="P71">
        <v>4.3968960925662337</v>
      </c>
      <c r="S71" t="s">
        <v>104</v>
      </c>
      <c r="T71" t="str">
        <f>IF(Y71="#","",IFERROR(VLOOKUP(S71,'class and classification'!$A$1:$B$338,2,FALSE),VLOOKUP(S71,'class and classification'!$A$340:$B$378,2,FALSE)))</f>
        <v>Predominantly Rural</v>
      </c>
      <c r="U71" t="str">
        <f>IF(Y71="#","",IFERROR(VLOOKUP(S71,'class and classification'!$A$1:$C$338,3,FALSE),VLOOKUP(S71,'class and classification'!$A$340:$C$378,3,FALSE)))</f>
        <v>SC</v>
      </c>
      <c r="V71">
        <v>71189</v>
      </c>
      <c r="W71">
        <v>30778</v>
      </c>
      <c r="X71">
        <v>3266</v>
      </c>
      <c r="Y71">
        <v>3.1035891782995826</v>
      </c>
      <c r="AA71" t="s">
        <v>558</v>
      </c>
      <c r="AB71" t="s">
        <v>104</v>
      </c>
      <c r="AC71" t="str">
        <f>IF(AH71="#","",IFERROR(VLOOKUP(AB71,'class and classification'!$A$1:$B$338,2,FALSE),VLOOKUP(AB71,'class and classification'!$A$340:$B$378,2,FALSE)))</f>
        <v>Predominantly Rural</v>
      </c>
      <c r="AD71" t="str">
        <f>IF(AH71="#","",IFERROR(VLOOKUP(AB71,'class and classification'!$A$1:$C$338,3,FALSE),VLOOKUP(AB71,'class and classification'!$A$340:$C$378,3,FALSE)))</f>
        <v>SC</v>
      </c>
      <c r="AE71">
        <v>60416</v>
      </c>
      <c r="AF71">
        <v>36837</v>
      </c>
      <c r="AG71">
        <v>3427</v>
      </c>
      <c r="AH71">
        <v>3.4038537941994433</v>
      </c>
      <c r="AJ71" t="s">
        <v>558</v>
      </c>
      <c r="AK71" t="s">
        <v>104</v>
      </c>
      <c r="AL71" t="str">
        <f>IF(AQ71="#","",IFERROR(VLOOKUP(AK71,'class and classification'!$A$1:$B$338,2,FALSE),VLOOKUP(AK71,'class and classification'!$A$340:$B$378,2,FALSE)))</f>
        <v>Predominantly Rural</v>
      </c>
      <c r="AM71" t="str">
        <f>IF(AQ71="#","",IFERROR(VLOOKUP(AK71,'class and classification'!$A$1:$C$338,3,FALSE),VLOOKUP(AK71,'class and classification'!$A$340:$C$378,3,FALSE)))</f>
        <v>SC</v>
      </c>
      <c r="AN71">
        <v>69779</v>
      </c>
      <c r="AO71">
        <v>26815</v>
      </c>
      <c r="AP71">
        <v>4063</v>
      </c>
      <c r="AQ71">
        <v>4.0364803242695491</v>
      </c>
      <c r="AS71" t="s">
        <v>558</v>
      </c>
      <c r="AT71" t="s">
        <v>104</v>
      </c>
      <c r="AU71" t="str">
        <f>IF(AZ71="#","",IFERROR(VLOOKUP(AT71,'class and classification'!$A$1:$B$338,2,FALSE),VLOOKUP(AT71,'class and classification'!$A$340:$B$378,2,FALSE)))</f>
        <v>Predominantly Rural</v>
      </c>
      <c r="AV71" t="str">
        <f>IF(AZ71="#","",IFERROR(VLOOKUP(AT71,'class and classification'!$A$1:$C$338,3,FALSE),VLOOKUP(AT71,'class and classification'!$A$340:$C$378,3,FALSE)))</f>
        <v>SC</v>
      </c>
      <c r="AW71">
        <v>69617</v>
      </c>
      <c r="AX71">
        <v>23758</v>
      </c>
      <c r="AY71">
        <v>6982</v>
      </c>
      <c r="AZ71">
        <v>6.9571629283458059</v>
      </c>
      <c r="BB71" t="s">
        <v>558</v>
      </c>
      <c r="BC71" t="s">
        <v>104</v>
      </c>
      <c r="BD71" t="str">
        <f>IF(BI71="#","",IFERROR(VLOOKUP(BC71,'class and classification'!$A$1:$B$338,2,FALSE),VLOOKUP(BC71,'class and classification'!$A$340:$B$378,2,FALSE)))</f>
        <v>Predominantly Rural</v>
      </c>
      <c r="BE71" t="str">
        <f>IF(BI71="#","",IFERROR(VLOOKUP(BC71,'class and classification'!$A$1:$C$338,3,FALSE),VLOOKUP(BC71,'class and classification'!$A$340:$C$378,3,FALSE)))</f>
        <v>SC</v>
      </c>
      <c r="BF71">
        <v>71929</v>
      </c>
      <c r="BG71">
        <v>28560</v>
      </c>
      <c r="BH71">
        <v>16741</v>
      </c>
      <c r="BI71">
        <v>14.280474281327304</v>
      </c>
      <c r="BK71" t="s">
        <v>558</v>
      </c>
      <c r="BL71" t="s">
        <v>104</v>
      </c>
      <c r="BM71" t="str">
        <f>IF(BR71="#","",IFERROR(VLOOKUP(BL71,'class and classification'!$A$1:$B$338,2,FALSE),VLOOKUP(BL71,'class and classification'!$A$340:$B$378,2,FALSE)))</f>
        <v>Predominantly Rural</v>
      </c>
      <c r="BN71" t="str">
        <f>IF(BR71="#","",IFERROR(VLOOKUP(BL71,'class and classification'!$A$1:$C$338,3,FALSE),VLOOKUP(BL71,'class and classification'!$A$340:$C$378,3,FALSE)))</f>
        <v>SC</v>
      </c>
      <c r="BO71">
        <v>70189</v>
      </c>
      <c r="BP71">
        <v>30662</v>
      </c>
      <c r="BQ71">
        <v>10548</v>
      </c>
      <c r="BR71">
        <v>9.4686666846201479</v>
      </c>
      <c r="BT71" t="s">
        <v>558</v>
      </c>
      <c r="BU71" t="s">
        <v>104</v>
      </c>
      <c r="BV71" t="str">
        <f>IF(CA71="#","",IFERROR(VLOOKUP(BU71,'class and classification'!$A$1:$B$338,2,FALSE),VLOOKUP(BU71,'class and classification'!$A$340:$B$378,2,FALSE)))</f>
        <v>Predominantly Rural</v>
      </c>
      <c r="BW71" t="str">
        <f>IF(CA71="#","",IFERROR(VLOOKUP(BU71,'class and classification'!$A$1:$C$338,3,FALSE),VLOOKUP(BU71,'class and classification'!$A$340:$C$378,3,FALSE)))</f>
        <v>SC</v>
      </c>
      <c r="BX71">
        <v>71492</v>
      </c>
      <c r="BY71">
        <v>26094</v>
      </c>
      <c r="BZ71">
        <v>10391</v>
      </c>
      <c r="CA71">
        <v>9.6233457125128492</v>
      </c>
      <c r="CC71" t="s">
        <v>558</v>
      </c>
      <c r="CD71" t="s">
        <v>104</v>
      </c>
      <c r="CE71" t="str">
        <f>IF(CJ71="*","",IFERROR(VLOOKUP(CD71,'class and classification'!$A$1:$B$338,2,FALSE),VLOOKUP(CD71,'class and classification'!$A$340:$B$378,2,FALSE)))</f>
        <v>Predominantly Rural</v>
      </c>
      <c r="CF71" t="str">
        <f>IF(CJ71="*","",IFERROR(VLOOKUP(CD71,'class and classification'!$A$1:$C$338,3,FALSE),VLOOKUP(CD71,'class and classification'!$A$340:$C$378,3,FALSE)))</f>
        <v>SC</v>
      </c>
      <c r="CG71">
        <v>62101</v>
      </c>
      <c r="CH71">
        <v>26860</v>
      </c>
      <c r="CI71">
        <v>10552</v>
      </c>
      <c r="CJ71">
        <v>10.603639725463005</v>
      </c>
      <c r="CL71" t="s">
        <v>558</v>
      </c>
      <c r="CM71" t="s">
        <v>104</v>
      </c>
      <c r="CN71" t="str">
        <f>IF(CS71="*","",IFERROR(VLOOKUP(CM71,'class and classification'!$A$1:$B$338,2,FALSE),VLOOKUP(CM71,'class and classification'!$A$340:$B$378,2,FALSE)))</f>
        <v>Predominantly Rural</v>
      </c>
      <c r="CO71" t="str">
        <f>IF(CS71="*","",IFERROR(VLOOKUP(CM71,'class and classification'!$A$1:$C$338,3,FALSE),VLOOKUP(CM71,'class and classification'!$A$340:$C$378,3,FALSE)))</f>
        <v>SC</v>
      </c>
      <c r="CP71">
        <v>66696.25</v>
      </c>
      <c r="CQ71">
        <v>31828.089999999997</v>
      </c>
      <c r="CR71">
        <v>12708.01</v>
      </c>
      <c r="CS71">
        <v>11.42474289179362</v>
      </c>
      <c r="CU71" t="s">
        <v>558</v>
      </c>
      <c r="CV71" t="s">
        <v>104</v>
      </c>
      <c r="CW71" t="str">
        <f>IF(DB71="*","",IFERROR(VLOOKUP(CV71,'class and classification'!$A$1:$B$338,2,FALSE),VLOOKUP(CV71,'class and classification'!$A$340:$B$378,2,FALSE)))</f>
        <v>Predominantly Rural</v>
      </c>
      <c r="CX71" t="str">
        <f>IF(DB71="*","",IFERROR(VLOOKUP(CV71,'class and classification'!$A$1:$C$338,3,FALSE),VLOOKUP(CV71,'class and classification'!$A$340:$C$378,3,FALSE)))</f>
        <v>SC</v>
      </c>
      <c r="CY71">
        <v>71527.8</v>
      </c>
      <c r="CZ71">
        <v>27436.729999999996</v>
      </c>
      <c r="DA71">
        <v>11642.98</v>
      </c>
      <c r="DB71">
        <v>10.526391924020349</v>
      </c>
      <c r="DD71" t="s">
        <v>558</v>
      </c>
      <c r="DE71" t="s">
        <v>104</v>
      </c>
      <c r="DF71" t="str">
        <f>IF(DK71="*","",IFERROR(VLOOKUP(DE71,'class and classification'!$A$1:$B$338,2,FALSE),VLOOKUP(DE71,'class and classification'!$A$340:$B$378,2,FALSE)))</f>
        <v>Predominantly Rural</v>
      </c>
      <c r="DG71" t="str">
        <f>IF(DK71="*","",IFERROR(VLOOKUP(DE71,'class and classification'!$A$1:$C$338,3,FALSE),VLOOKUP(DE71,'class and classification'!$A$340:$C$378,3,FALSE)))</f>
        <v>SC</v>
      </c>
      <c r="DH71">
        <v>63075.640000000007</v>
      </c>
      <c r="DI71">
        <v>26708.91</v>
      </c>
      <c r="DJ71">
        <v>8454.19</v>
      </c>
      <c r="DK71">
        <v>8.6057598051440802</v>
      </c>
      <c r="DM71" t="s">
        <v>558</v>
      </c>
      <c r="DN71" t="s">
        <v>104</v>
      </c>
      <c r="DO71" t="str">
        <f>IF(DT71="*","",IFERROR(VLOOKUP(DN71,'class and classification'!$A$1:$B$338,2,FALSE),VLOOKUP(DN71,'class and classification'!$A$340:$B$378,2,FALSE)))</f>
        <v>Predominantly Rural</v>
      </c>
      <c r="DP71" t="str">
        <f>IF(DT71="*","",IFERROR(VLOOKUP(DN71,'class and classification'!$A$1:$C$338,3,FALSE),VLOOKUP(DN71,'class and classification'!$A$340:$C$378,3,FALSE)))</f>
        <v>SC</v>
      </c>
      <c r="DQ71">
        <v>61490.89</v>
      </c>
      <c r="DR71">
        <v>36933.640000000007</v>
      </c>
      <c r="DS71">
        <v>13483.99</v>
      </c>
      <c r="DT71">
        <v>12.049118333438775</v>
      </c>
      <c r="DV71" t="s">
        <v>558</v>
      </c>
      <c r="DW71" t="s">
        <v>104</v>
      </c>
      <c r="DX71" t="str">
        <f>IF(EC71="*","",IFERROR(VLOOKUP(DW71,'class and classification'!$A$1:$B$338,2,FALSE),VLOOKUP(DW71,'class and classification'!$A$340:$B$378,2,FALSE)))</f>
        <v>Predominantly Rural</v>
      </c>
      <c r="DY71" t="str">
        <f>IF(EC71="*","",IFERROR(VLOOKUP(DW71,'class and classification'!$A$1:$C$338,3,FALSE),VLOOKUP(DW71,'class and classification'!$A$340:$C$378,3,FALSE)))</f>
        <v>SC</v>
      </c>
      <c r="DZ71">
        <v>67739.77</v>
      </c>
      <c r="EA71">
        <v>31799.29</v>
      </c>
      <c r="EB71">
        <v>12217.21</v>
      </c>
      <c r="EC71">
        <v>10.932013031573083</v>
      </c>
    </row>
    <row r="72" spans="1:133" x14ac:dyDescent="0.3">
      <c r="A72" t="s">
        <v>558</v>
      </c>
      <c r="B72" t="s">
        <v>104</v>
      </c>
      <c r="C72" t="str">
        <f>IF(H72="n/a","",IFERROR(VLOOKUP(B72,'class and classification'!$A$1:$B$338,2,FALSE),VLOOKUP(B72,'class and classification'!$A$340:$B$378,2,FALSE)))</f>
        <v>Predominantly Rural</v>
      </c>
      <c r="D72" t="str">
        <f>IF(H72="n/a","",IFERROR(VLOOKUP(B72,'class and classification'!$A$1:$C$338,3,FALSE),VLOOKUP(B72,'class and classification'!$A$340:$C$378,3,FALSE)))</f>
        <v>SC</v>
      </c>
      <c r="E72">
        <v>68148</v>
      </c>
      <c r="F72">
        <v>32551</v>
      </c>
      <c r="G72">
        <v>6294</v>
      </c>
      <c r="H72">
        <v>5.8826278354658719</v>
      </c>
      <c r="I72" t="s">
        <v>559</v>
      </c>
      <c r="J72" t="s">
        <v>288</v>
      </c>
      <c r="K72" t="str">
        <f>IF(P72="#","",IFERROR(VLOOKUP(J72,'class and classification'!$A$1:$B$338,2,FALSE),VLOOKUP(J72,'class and classification'!$A$340:$B$378,2,FALSE)))</f>
        <v/>
      </c>
      <c r="L72" t="str">
        <f>IF(P72="#","",IFERROR(VLOOKUP(J72,'class and classification'!$A$1:$C$338,3,FALSE),VLOOKUP(J72,'class and classification'!$A$340:$C$378,3,FALSE)))</f>
        <v/>
      </c>
      <c r="M72">
        <v>3904</v>
      </c>
      <c r="N72">
        <v>5636</v>
      </c>
      <c r="O72" t="s">
        <v>39</v>
      </c>
      <c r="P72" t="s">
        <v>39</v>
      </c>
      <c r="S72" t="s">
        <v>288</v>
      </c>
      <c r="T72" t="str">
        <f>IF(Y72="#","",IFERROR(VLOOKUP(S72,'class and classification'!$A$1:$B$338,2,FALSE),VLOOKUP(S72,'class and classification'!$A$340:$B$378,2,FALSE)))</f>
        <v>Predominantly Rural</v>
      </c>
      <c r="U72" t="str">
        <f>IF(Y72="#","",IFERROR(VLOOKUP(S72,'class and classification'!$A$1:$C$338,3,FALSE),VLOOKUP(S72,'class and classification'!$A$340:$C$378,3,FALSE)))</f>
        <v>SD</v>
      </c>
      <c r="V72">
        <v>5142</v>
      </c>
      <c r="W72">
        <v>3416</v>
      </c>
      <c r="X72">
        <v>2006</v>
      </c>
      <c r="Y72">
        <v>18.989019310867093</v>
      </c>
      <c r="AA72" t="s">
        <v>559</v>
      </c>
      <c r="AB72" t="s">
        <v>288</v>
      </c>
      <c r="AC72" t="str">
        <f>IF(AH72="#","",IFERROR(VLOOKUP(AB72,'class and classification'!$A$1:$B$338,2,FALSE),VLOOKUP(AB72,'class and classification'!$A$340:$B$378,2,FALSE)))</f>
        <v/>
      </c>
      <c r="AD72" t="str">
        <f>IF(AH72="#","",IFERROR(VLOOKUP(AB72,'class and classification'!$A$1:$C$338,3,FALSE),VLOOKUP(AB72,'class and classification'!$A$340:$C$378,3,FALSE)))</f>
        <v/>
      </c>
      <c r="AE72">
        <v>5667</v>
      </c>
      <c r="AF72">
        <v>3339</v>
      </c>
      <c r="AG72" t="s">
        <v>39</v>
      </c>
      <c r="AH72" t="s">
        <v>39</v>
      </c>
      <c r="AJ72" t="s">
        <v>559</v>
      </c>
      <c r="AK72" t="s">
        <v>288</v>
      </c>
      <c r="AL72" t="str">
        <f>IF(AQ72="#","",IFERROR(VLOOKUP(AK72,'class and classification'!$A$1:$B$338,2,FALSE),VLOOKUP(AK72,'class and classification'!$A$340:$B$378,2,FALSE)))</f>
        <v/>
      </c>
      <c r="AM72" t="str">
        <f>IF(AQ72="#","",IFERROR(VLOOKUP(AK72,'class and classification'!$A$1:$C$338,3,FALSE),VLOOKUP(AK72,'class and classification'!$A$340:$C$378,3,FALSE)))</f>
        <v/>
      </c>
      <c r="AN72">
        <v>4927</v>
      </c>
      <c r="AO72">
        <v>4428</v>
      </c>
      <c r="AP72" t="s">
        <v>39</v>
      </c>
      <c r="AQ72" t="s">
        <v>39</v>
      </c>
      <c r="AS72" t="s">
        <v>559</v>
      </c>
      <c r="AT72" t="s">
        <v>288</v>
      </c>
      <c r="AU72" t="str">
        <f>IF(AZ72="#","",IFERROR(VLOOKUP(AT72,'class and classification'!$A$1:$B$338,2,FALSE),VLOOKUP(AT72,'class and classification'!$A$340:$B$378,2,FALSE)))</f>
        <v/>
      </c>
      <c r="AV72" t="str">
        <f>IF(AZ72="#","",IFERROR(VLOOKUP(AT72,'class and classification'!$A$1:$C$338,3,FALSE),VLOOKUP(AT72,'class and classification'!$A$340:$C$378,3,FALSE)))</f>
        <v/>
      </c>
      <c r="AW72">
        <v>4154</v>
      </c>
      <c r="AX72">
        <v>2895</v>
      </c>
      <c r="AY72" t="s">
        <v>39</v>
      </c>
      <c r="AZ72" t="s">
        <v>39</v>
      </c>
      <c r="BB72" t="s">
        <v>559</v>
      </c>
      <c r="BC72" t="s">
        <v>288</v>
      </c>
      <c r="BD72" t="str">
        <f>IF(BI72="#","",IFERROR(VLOOKUP(BC72,'class and classification'!$A$1:$B$338,2,FALSE),VLOOKUP(BC72,'class and classification'!$A$340:$B$378,2,FALSE)))</f>
        <v/>
      </c>
      <c r="BE72" t="str">
        <f>IF(BI72="#","",IFERROR(VLOOKUP(BC72,'class and classification'!$A$1:$C$338,3,FALSE),VLOOKUP(BC72,'class and classification'!$A$340:$C$378,3,FALSE)))</f>
        <v/>
      </c>
      <c r="BF72">
        <v>5875</v>
      </c>
      <c r="BG72">
        <v>1891</v>
      </c>
      <c r="BH72" t="s">
        <v>39</v>
      </c>
      <c r="BI72" t="s">
        <v>39</v>
      </c>
      <c r="BK72" t="s">
        <v>559</v>
      </c>
      <c r="BL72" t="s">
        <v>288</v>
      </c>
      <c r="BM72" t="str">
        <f>IF(BR72="#","",IFERROR(VLOOKUP(BL72,'class and classification'!$A$1:$B$338,2,FALSE),VLOOKUP(BL72,'class and classification'!$A$340:$B$378,2,FALSE)))</f>
        <v>Predominantly Rural</v>
      </c>
      <c r="BN72" t="str">
        <f>IF(BR72="#","",IFERROR(VLOOKUP(BL72,'class and classification'!$A$1:$C$338,3,FALSE),VLOOKUP(BL72,'class and classification'!$A$340:$C$378,3,FALSE)))</f>
        <v>SD</v>
      </c>
      <c r="BO72">
        <v>7172</v>
      </c>
      <c r="BP72">
        <v>764</v>
      </c>
      <c r="BQ72">
        <v>1336</v>
      </c>
      <c r="BR72">
        <v>14.408973252804142</v>
      </c>
      <c r="BT72" t="s">
        <v>559</v>
      </c>
      <c r="BU72" t="s">
        <v>288</v>
      </c>
      <c r="BV72" t="str">
        <f>IF(CA72="#","",IFERROR(VLOOKUP(BU72,'class and classification'!$A$1:$B$338,2,FALSE),VLOOKUP(BU72,'class and classification'!$A$340:$B$378,2,FALSE)))</f>
        <v>Predominantly Rural</v>
      </c>
      <c r="BW72" t="str">
        <f>IF(CA72="#","",IFERROR(VLOOKUP(BU72,'class and classification'!$A$1:$C$338,3,FALSE),VLOOKUP(BU72,'class and classification'!$A$340:$C$378,3,FALSE)))</f>
        <v>SD</v>
      </c>
      <c r="BX72">
        <v>6448</v>
      </c>
      <c r="BY72">
        <v>358</v>
      </c>
      <c r="BZ72">
        <v>1912</v>
      </c>
      <c r="CA72">
        <v>21.93163569626061</v>
      </c>
      <c r="CC72" t="s">
        <v>559</v>
      </c>
      <c r="CD72" t="s">
        <v>288</v>
      </c>
      <c r="CE72" t="str">
        <f>IF(CJ72="*","",IFERROR(VLOOKUP(CD72,'class and classification'!$A$1:$B$338,2,FALSE),VLOOKUP(CD72,'class and classification'!$A$340:$B$378,2,FALSE)))</f>
        <v>Predominantly Rural</v>
      </c>
      <c r="CF72" t="str">
        <f>IF(CJ72="*","",IFERROR(VLOOKUP(CD72,'class and classification'!$A$1:$C$338,3,FALSE),VLOOKUP(CD72,'class and classification'!$A$340:$C$378,3,FALSE)))</f>
        <v>SD</v>
      </c>
      <c r="CG72">
        <v>6706</v>
      </c>
      <c r="CH72">
        <v>1281</v>
      </c>
      <c r="CI72">
        <v>702</v>
      </c>
      <c r="CJ72">
        <v>8.0791805731384496</v>
      </c>
      <c r="CL72" t="s">
        <v>559</v>
      </c>
      <c r="CM72" t="s">
        <v>288</v>
      </c>
      <c r="CN72" t="str">
        <f>IF(CS72="*","",IFERROR(VLOOKUP(CM72,'class and classification'!$A$1:$B$338,2,FALSE),VLOOKUP(CM72,'class and classification'!$A$340:$B$378,2,FALSE)))</f>
        <v>Predominantly Rural</v>
      </c>
      <c r="CO72" t="str">
        <f>IF(CS72="*","",IFERROR(VLOOKUP(CM72,'class and classification'!$A$1:$C$338,3,FALSE),VLOOKUP(CM72,'class and classification'!$A$340:$C$378,3,FALSE)))</f>
        <v>SD</v>
      </c>
      <c r="CP72">
        <v>7352.88</v>
      </c>
      <c r="CQ72">
        <v>1994.21</v>
      </c>
      <c r="CR72">
        <v>813.3</v>
      </c>
      <c r="CS72">
        <v>8.0046139961162908</v>
      </c>
      <c r="CU72" t="s">
        <v>559</v>
      </c>
      <c r="CV72" t="s">
        <v>288</v>
      </c>
      <c r="CW72" t="str">
        <f>IF(DB72="*","",IFERROR(VLOOKUP(CV72,'class and classification'!$A$1:$B$338,2,FALSE),VLOOKUP(CV72,'class and classification'!$A$340:$B$378,2,FALSE)))</f>
        <v>Predominantly Rural</v>
      </c>
      <c r="CX72" t="str">
        <f>IF(DB72="*","",IFERROR(VLOOKUP(CV72,'class and classification'!$A$1:$C$338,3,FALSE),VLOOKUP(CV72,'class and classification'!$A$340:$C$378,3,FALSE)))</f>
        <v>SD</v>
      </c>
      <c r="CY72">
        <v>4165.34</v>
      </c>
      <c r="CZ72">
        <v>2623.62</v>
      </c>
      <c r="DA72">
        <v>688.67</v>
      </c>
      <c r="DB72">
        <v>9.2097362399583815</v>
      </c>
      <c r="DD72" t="s">
        <v>559</v>
      </c>
      <c r="DE72" t="s">
        <v>288</v>
      </c>
      <c r="DF72" t="str">
        <f>IF(DK72="*","",IFERROR(VLOOKUP(DE72,'class and classification'!$A$1:$B$338,2,FALSE),VLOOKUP(DE72,'class and classification'!$A$340:$B$378,2,FALSE)))</f>
        <v>Predominantly Rural</v>
      </c>
      <c r="DG72" t="str">
        <f>IF(DK72="*","",IFERROR(VLOOKUP(DE72,'class and classification'!$A$1:$C$338,3,FALSE),VLOOKUP(DE72,'class and classification'!$A$340:$C$378,3,FALSE)))</f>
        <v>SD</v>
      </c>
      <c r="DH72">
        <v>6611.2</v>
      </c>
      <c r="DI72">
        <v>1162.74</v>
      </c>
      <c r="DJ72">
        <v>2034.87</v>
      </c>
      <c r="DK72">
        <v>20.745329963573564</v>
      </c>
      <c r="DM72" t="s">
        <v>559</v>
      </c>
      <c r="DN72" t="s">
        <v>288</v>
      </c>
      <c r="DO72" t="str">
        <f>IF(DT72="*","",IFERROR(VLOOKUP(DN72,'class and classification'!$A$1:$B$338,2,FALSE),VLOOKUP(DN72,'class and classification'!$A$340:$B$378,2,FALSE)))</f>
        <v>Predominantly Rural</v>
      </c>
      <c r="DP72" t="str">
        <f>IF(DT72="*","",IFERROR(VLOOKUP(DN72,'class and classification'!$A$1:$C$338,3,FALSE),VLOOKUP(DN72,'class and classification'!$A$340:$C$378,3,FALSE)))</f>
        <v>SD</v>
      </c>
      <c r="DQ72">
        <v>6110.02</v>
      </c>
      <c r="DR72">
        <v>3445.5</v>
      </c>
      <c r="DS72">
        <v>727.12</v>
      </c>
      <c r="DT72">
        <v>7.0713357659122549</v>
      </c>
      <c r="DV72" t="s">
        <v>559</v>
      </c>
      <c r="DW72" t="s">
        <v>288</v>
      </c>
      <c r="DX72" t="str">
        <f>IF(EC72="*","",IFERROR(VLOOKUP(DW72,'class and classification'!$A$1:$B$338,2,FALSE),VLOOKUP(DW72,'class and classification'!$A$340:$B$378,2,FALSE)))</f>
        <v/>
      </c>
      <c r="DY72" t="str">
        <f>IF(EC72="*","",IFERROR(VLOOKUP(DW72,'class and classification'!$A$1:$C$338,3,FALSE),VLOOKUP(DW72,'class and classification'!$A$340:$C$378,3,FALSE)))</f>
        <v/>
      </c>
      <c r="DZ72">
        <v>6677.01</v>
      </c>
      <c r="EA72">
        <v>4459.66</v>
      </c>
      <c r="EB72" t="s">
        <v>38</v>
      </c>
      <c r="EC72" t="s">
        <v>38</v>
      </c>
    </row>
    <row r="73" spans="1:133" x14ac:dyDescent="0.3">
      <c r="A73" t="s">
        <v>559</v>
      </c>
      <c r="B73" t="s">
        <v>288</v>
      </c>
      <c r="C73" t="str">
        <f>IF(H73="n/a","",IFERROR(VLOOKUP(B73,'class and classification'!$A$1:$B$338,2,FALSE),VLOOKUP(B73,'class and classification'!$A$340:$B$378,2,FALSE)))</f>
        <v/>
      </c>
      <c r="D73" t="str">
        <f>IF(H73="n/a","",IFERROR(VLOOKUP(B73,'class and classification'!$A$1:$C$338,3,FALSE),VLOOKUP(B73,'class and classification'!$A$340:$C$378,3,FALSE)))</f>
        <v/>
      </c>
      <c r="E73">
        <v>7230</v>
      </c>
      <c r="F73">
        <v>3369</v>
      </c>
      <c r="G73" t="s">
        <v>513</v>
      </c>
      <c r="H73" t="s">
        <v>513</v>
      </c>
      <c r="I73" t="s">
        <v>560</v>
      </c>
      <c r="J73" t="s">
        <v>289</v>
      </c>
      <c r="K73" t="str">
        <f>IF(P73="#","",IFERROR(VLOOKUP(J73,'class and classification'!$A$1:$B$338,2,FALSE),VLOOKUP(J73,'class and classification'!$A$340:$B$378,2,FALSE)))</f>
        <v/>
      </c>
      <c r="L73" t="str">
        <f>IF(P73="#","",IFERROR(VLOOKUP(J73,'class and classification'!$A$1:$C$338,3,FALSE),VLOOKUP(J73,'class and classification'!$A$340:$C$378,3,FALSE)))</f>
        <v/>
      </c>
      <c r="M73">
        <v>14508</v>
      </c>
      <c r="N73">
        <v>1726</v>
      </c>
      <c r="O73" t="s">
        <v>39</v>
      </c>
      <c r="P73" t="s">
        <v>39</v>
      </c>
      <c r="S73" t="s">
        <v>289</v>
      </c>
      <c r="T73" t="str">
        <f>IF(Y73="#","",IFERROR(VLOOKUP(S73,'class and classification'!$A$1:$B$338,2,FALSE),VLOOKUP(S73,'class and classification'!$A$340:$B$378,2,FALSE)))</f>
        <v/>
      </c>
      <c r="U73" t="str">
        <f>IF(Y73="#","",IFERROR(VLOOKUP(S73,'class and classification'!$A$1:$C$338,3,FALSE),VLOOKUP(S73,'class and classification'!$A$340:$C$378,3,FALSE)))</f>
        <v/>
      </c>
      <c r="V73">
        <v>12871</v>
      </c>
      <c r="W73">
        <v>2985</v>
      </c>
      <c r="X73" t="s">
        <v>39</v>
      </c>
      <c r="Y73" t="s">
        <v>39</v>
      </c>
      <c r="AA73" t="s">
        <v>560</v>
      </c>
      <c r="AB73" t="s">
        <v>289</v>
      </c>
      <c r="AC73" t="str">
        <f>IF(AH73="#","",IFERROR(VLOOKUP(AB73,'class and classification'!$A$1:$B$338,2,FALSE),VLOOKUP(AB73,'class and classification'!$A$340:$B$378,2,FALSE)))</f>
        <v/>
      </c>
      <c r="AD73" t="str">
        <f>IF(AH73="#","",IFERROR(VLOOKUP(AB73,'class and classification'!$A$1:$C$338,3,FALSE),VLOOKUP(AB73,'class and classification'!$A$340:$C$378,3,FALSE)))</f>
        <v/>
      </c>
      <c r="AE73">
        <v>8670</v>
      </c>
      <c r="AF73">
        <v>6416</v>
      </c>
      <c r="AG73" t="s">
        <v>39</v>
      </c>
      <c r="AH73" t="s">
        <v>39</v>
      </c>
      <c r="AJ73" t="s">
        <v>560</v>
      </c>
      <c r="AK73" t="s">
        <v>289</v>
      </c>
      <c r="AL73" t="str">
        <f>IF(AQ73="#","",IFERROR(VLOOKUP(AK73,'class and classification'!$A$1:$B$338,2,FALSE),VLOOKUP(AK73,'class and classification'!$A$340:$B$378,2,FALSE)))</f>
        <v/>
      </c>
      <c r="AM73" t="str">
        <f>IF(AQ73="#","",IFERROR(VLOOKUP(AK73,'class and classification'!$A$1:$C$338,3,FALSE),VLOOKUP(AK73,'class and classification'!$A$340:$C$378,3,FALSE)))</f>
        <v/>
      </c>
      <c r="AN73">
        <v>9908</v>
      </c>
      <c r="AO73">
        <v>4240</v>
      </c>
      <c r="AP73" t="s">
        <v>39</v>
      </c>
      <c r="AQ73" t="s">
        <v>39</v>
      </c>
      <c r="AS73" t="s">
        <v>560</v>
      </c>
      <c r="AT73" t="s">
        <v>289</v>
      </c>
      <c r="AU73" t="str">
        <f>IF(AZ73="#","",IFERROR(VLOOKUP(AT73,'class and classification'!$A$1:$B$338,2,FALSE),VLOOKUP(AT73,'class and classification'!$A$340:$B$378,2,FALSE)))</f>
        <v/>
      </c>
      <c r="AV73" t="str">
        <f>IF(AZ73="#","",IFERROR(VLOOKUP(AT73,'class and classification'!$A$1:$C$338,3,FALSE),VLOOKUP(AT73,'class and classification'!$A$340:$C$378,3,FALSE)))</f>
        <v/>
      </c>
      <c r="AW73">
        <v>11401</v>
      </c>
      <c r="AX73">
        <v>1120</v>
      </c>
      <c r="AY73" t="s">
        <v>39</v>
      </c>
      <c r="AZ73" t="s">
        <v>39</v>
      </c>
      <c r="BB73" t="s">
        <v>560</v>
      </c>
      <c r="BC73" t="s">
        <v>289</v>
      </c>
      <c r="BD73" t="str">
        <f>IF(BI73="#","",IFERROR(VLOOKUP(BC73,'class and classification'!$A$1:$B$338,2,FALSE),VLOOKUP(BC73,'class and classification'!$A$340:$B$378,2,FALSE)))</f>
        <v>Predominantly Rural</v>
      </c>
      <c r="BE73" t="str">
        <f>IF(BI73="#","",IFERROR(VLOOKUP(BC73,'class and classification'!$A$1:$C$338,3,FALSE),VLOOKUP(BC73,'class and classification'!$A$340:$C$378,3,FALSE)))</f>
        <v>SD</v>
      </c>
      <c r="BF73">
        <v>8024</v>
      </c>
      <c r="BG73">
        <v>7968</v>
      </c>
      <c r="BH73">
        <v>1636</v>
      </c>
      <c r="BI73">
        <v>9.2806898116632635</v>
      </c>
      <c r="BK73" t="s">
        <v>560</v>
      </c>
      <c r="BL73" t="s">
        <v>289</v>
      </c>
      <c r="BM73" t="str">
        <f>IF(BR73="#","",IFERROR(VLOOKUP(BL73,'class and classification'!$A$1:$B$338,2,FALSE),VLOOKUP(BL73,'class and classification'!$A$340:$B$378,2,FALSE)))</f>
        <v>Predominantly Rural</v>
      </c>
      <c r="BN73" t="str">
        <f>IF(BR73="#","",IFERROR(VLOOKUP(BL73,'class and classification'!$A$1:$C$338,3,FALSE),VLOOKUP(BL73,'class and classification'!$A$340:$C$378,3,FALSE)))</f>
        <v>SD</v>
      </c>
      <c r="BO73">
        <v>8918</v>
      </c>
      <c r="BP73">
        <v>6350</v>
      </c>
      <c r="BQ73" t="s">
        <v>61</v>
      </c>
      <c r="BR73">
        <v>2.1344785590667268</v>
      </c>
      <c r="BT73" t="s">
        <v>560</v>
      </c>
      <c r="BU73" t="s">
        <v>289</v>
      </c>
      <c r="BV73" t="str">
        <f>IF(CA73="#","",IFERROR(VLOOKUP(BU73,'class and classification'!$A$1:$B$338,2,FALSE),VLOOKUP(BU73,'class and classification'!$A$340:$B$378,2,FALSE)))</f>
        <v>Predominantly Rural</v>
      </c>
      <c r="BW73" t="str">
        <f>IF(CA73="#","",IFERROR(VLOOKUP(BU73,'class and classification'!$A$1:$C$338,3,FALSE),VLOOKUP(BU73,'class and classification'!$A$340:$C$378,3,FALSE)))</f>
        <v>SD</v>
      </c>
      <c r="BX73">
        <v>13084</v>
      </c>
      <c r="BY73">
        <v>2356</v>
      </c>
      <c r="BZ73">
        <v>1127</v>
      </c>
      <c r="CA73">
        <v>6.8026800265588214</v>
      </c>
      <c r="CC73" t="s">
        <v>560</v>
      </c>
      <c r="CD73" t="s">
        <v>289</v>
      </c>
      <c r="CE73" t="str">
        <f>IF(CJ73="*","",IFERROR(VLOOKUP(CD73,'class and classification'!$A$1:$B$338,2,FALSE),VLOOKUP(CD73,'class and classification'!$A$340:$B$378,2,FALSE)))</f>
        <v>Predominantly Rural</v>
      </c>
      <c r="CF73" t="str">
        <f>IF(CJ73="*","",IFERROR(VLOOKUP(CD73,'class and classification'!$A$1:$C$338,3,FALSE),VLOOKUP(CD73,'class and classification'!$A$340:$C$378,3,FALSE)))</f>
        <v>SD</v>
      </c>
      <c r="CG73">
        <v>11233</v>
      </c>
      <c r="CH73">
        <v>2018</v>
      </c>
      <c r="CI73">
        <v>1674</v>
      </c>
      <c r="CJ73">
        <v>11.21608040201005</v>
      </c>
      <c r="CL73" t="s">
        <v>560</v>
      </c>
      <c r="CM73" t="s">
        <v>289</v>
      </c>
      <c r="CN73" t="str">
        <f>IF(CS73="*","",IFERROR(VLOOKUP(CM73,'class and classification'!$A$1:$B$338,2,FALSE),VLOOKUP(CM73,'class and classification'!$A$340:$B$378,2,FALSE)))</f>
        <v>Predominantly Rural</v>
      </c>
      <c r="CO73" t="str">
        <f>IF(CS73="*","",IFERROR(VLOOKUP(CM73,'class and classification'!$A$1:$C$338,3,FALSE),VLOOKUP(CM73,'class and classification'!$A$340:$C$378,3,FALSE)))</f>
        <v>SD</v>
      </c>
      <c r="CP73">
        <v>9393.77</v>
      </c>
      <c r="CQ73">
        <v>3708.71</v>
      </c>
      <c r="CR73">
        <v>2120.3000000000002</v>
      </c>
      <c r="CS73">
        <v>13.928467730598488</v>
      </c>
      <c r="CU73" t="s">
        <v>560</v>
      </c>
      <c r="CV73" t="s">
        <v>289</v>
      </c>
      <c r="CW73" t="str">
        <f>IF(DB73="*","",IFERROR(VLOOKUP(CV73,'class and classification'!$A$1:$B$338,2,FALSE),VLOOKUP(CV73,'class and classification'!$A$340:$B$378,2,FALSE)))</f>
        <v>Predominantly Rural</v>
      </c>
      <c r="CX73" t="str">
        <f>IF(DB73="*","",IFERROR(VLOOKUP(CV73,'class and classification'!$A$1:$C$338,3,FALSE),VLOOKUP(CV73,'class and classification'!$A$340:$C$378,3,FALSE)))</f>
        <v>SD</v>
      </c>
      <c r="CY73">
        <v>9712.6</v>
      </c>
      <c r="CZ73">
        <v>4498.8</v>
      </c>
      <c r="DA73">
        <v>1303.25</v>
      </c>
      <c r="DB73">
        <v>8.4001250431044205</v>
      </c>
      <c r="DD73" t="s">
        <v>560</v>
      </c>
      <c r="DE73" t="s">
        <v>289</v>
      </c>
      <c r="DF73" t="str">
        <f>IF(DK73="*","",IFERROR(VLOOKUP(DE73,'class and classification'!$A$1:$B$338,2,FALSE),VLOOKUP(DE73,'class and classification'!$A$340:$B$378,2,FALSE)))</f>
        <v/>
      </c>
      <c r="DG73" t="str">
        <f>IF(DK73="*","",IFERROR(VLOOKUP(DE73,'class and classification'!$A$1:$C$338,3,FALSE),VLOOKUP(DE73,'class and classification'!$A$340:$C$378,3,FALSE)))</f>
        <v/>
      </c>
      <c r="DH73">
        <v>6421.74</v>
      </c>
      <c r="DI73">
        <v>5601.57</v>
      </c>
      <c r="DJ73" t="s">
        <v>38</v>
      </c>
      <c r="DK73" t="s">
        <v>38</v>
      </c>
      <c r="DM73" t="s">
        <v>560</v>
      </c>
      <c r="DN73" t="s">
        <v>289</v>
      </c>
      <c r="DO73" t="str">
        <f>IF(DT73="*","",IFERROR(VLOOKUP(DN73,'class and classification'!$A$1:$B$338,2,FALSE),VLOOKUP(DN73,'class and classification'!$A$340:$B$378,2,FALSE)))</f>
        <v>Predominantly Rural</v>
      </c>
      <c r="DP73" t="str">
        <f>IF(DT73="*","",IFERROR(VLOOKUP(DN73,'class and classification'!$A$1:$C$338,3,FALSE),VLOOKUP(DN73,'class and classification'!$A$340:$C$378,3,FALSE)))</f>
        <v>SD</v>
      </c>
      <c r="DQ73">
        <v>5251.02</v>
      </c>
      <c r="DR73">
        <v>8343.18</v>
      </c>
      <c r="DS73">
        <v>1109.48</v>
      </c>
      <c r="DT73">
        <v>7.5455940281616574</v>
      </c>
      <c r="DV73" t="s">
        <v>560</v>
      </c>
      <c r="DW73" t="s">
        <v>289</v>
      </c>
      <c r="DX73" t="str">
        <f>IF(EC73="*","",IFERROR(VLOOKUP(DW73,'class and classification'!$A$1:$B$338,2,FALSE),VLOOKUP(DW73,'class and classification'!$A$340:$B$378,2,FALSE)))</f>
        <v>Predominantly Rural</v>
      </c>
      <c r="DY73" t="str">
        <f>IF(EC73="*","",IFERROR(VLOOKUP(DW73,'class and classification'!$A$1:$C$338,3,FALSE),VLOOKUP(DW73,'class and classification'!$A$340:$C$378,3,FALSE)))</f>
        <v>SD</v>
      </c>
      <c r="DZ73">
        <v>10528.59</v>
      </c>
      <c r="EA73">
        <v>5630.52</v>
      </c>
      <c r="EB73">
        <v>716.9</v>
      </c>
      <c r="EC73">
        <v>4.248042043113271</v>
      </c>
    </row>
    <row r="74" spans="1:133" x14ac:dyDescent="0.3">
      <c r="A74" t="s">
        <v>560</v>
      </c>
      <c r="B74" t="s">
        <v>289</v>
      </c>
      <c r="C74" t="str">
        <f>IF(H74="n/a","",IFERROR(VLOOKUP(B74,'class and classification'!$A$1:$B$338,2,FALSE),VLOOKUP(B74,'class and classification'!$A$340:$B$378,2,FALSE)))</f>
        <v>Predominantly Rural</v>
      </c>
      <c r="D74" t="str">
        <f>IF(H74="n/a","",IFERROR(VLOOKUP(B74,'class and classification'!$A$1:$C$338,3,FALSE),VLOOKUP(B74,'class and classification'!$A$340:$C$378,3,FALSE)))</f>
        <v>SD</v>
      </c>
      <c r="E74">
        <v>11589</v>
      </c>
      <c r="F74">
        <v>1271</v>
      </c>
      <c r="G74">
        <v>1518</v>
      </c>
      <c r="H74">
        <v>10.557796633746001</v>
      </c>
      <c r="I74" t="s">
        <v>561</v>
      </c>
      <c r="J74" t="s">
        <v>290</v>
      </c>
      <c r="K74" t="str">
        <f>IF(P74="#","",IFERROR(VLOOKUP(J74,'class and classification'!$A$1:$B$338,2,FALSE),VLOOKUP(J74,'class and classification'!$A$340:$B$378,2,FALSE)))</f>
        <v/>
      </c>
      <c r="L74" t="str">
        <f>IF(P74="#","",IFERROR(VLOOKUP(J74,'class and classification'!$A$1:$C$338,3,FALSE),VLOOKUP(J74,'class and classification'!$A$340:$C$378,3,FALSE)))</f>
        <v/>
      </c>
      <c r="M74">
        <v>18295</v>
      </c>
      <c r="N74">
        <v>8213</v>
      </c>
      <c r="O74" t="s">
        <v>39</v>
      </c>
      <c r="P74" t="s">
        <v>39</v>
      </c>
      <c r="S74" t="s">
        <v>290</v>
      </c>
      <c r="T74" t="str">
        <f>IF(Y74="#","",IFERROR(VLOOKUP(S74,'class and classification'!$A$1:$B$338,2,FALSE),VLOOKUP(S74,'class and classification'!$A$340:$B$378,2,FALSE)))</f>
        <v/>
      </c>
      <c r="U74" t="str">
        <f>IF(Y74="#","",IFERROR(VLOOKUP(S74,'class and classification'!$A$1:$C$338,3,FALSE),VLOOKUP(S74,'class and classification'!$A$340:$C$378,3,FALSE)))</f>
        <v/>
      </c>
      <c r="V74">
        <v>20201</v>
      </c>
      <c r="W74">
        <v>8002</v>
      </c>
      <c r="X74" t="s">
        <v>39</v>
      </c>
      <c r="Y74" t="s">
        <v>39</v>
      </c>
      <c r="AA74" t="s">
        <v>561</v>
      </c>
      <c r="AB74" t="s">
        <v>290</v>
      </c>
      <c r="AC74" t="str">
        <f>IF(AH74="#","",IFERROR(VLOOKUP(AB74,'class and classification'!$A$1:$B$338,2,FALSE),VLOOKUP(AB74,'class and classification'!$A$340:$B$378,2,FALSE)))</f>
        <v>Urban with Significant Rural</v>
      </c>
      <c r="AD74" t="str">
        <f>IF(AH74="#","",IFERROR(VLOOKUP(AB74,'class and classification'!$A$1:$C$338,3,FALSE),VLOOKUP(AB74,'class and classification'!$A$340:$C$378,3,FALSE)))</f>
        <v>SD</v>
      </c>
      <c r="AE74">
        <v>18575</v>
      </c>
      <c r="AF74">
        <v>12606</v>
      </c>
      <c r="AG74">
        <v>873</v>
      </c>
      <c r="AH74">
        <v>2.7235290447370062</v>
      </c>
      <c r="AJ74" t="s">
        <v>561</v>
      </c>
      <c r="AK74" t="s">
        <v>290</v>
      </c>
      <c r="AL74" t="str">
        <f>IF(AQ74="#","",IFERROR(VLOOKUP(AK74,'class and classification'!$A$1:$B$338,2,FALSE),VLOOKUP(AK74,'class and classification'!$A$340:$B$378,2,FALSE)))</f>
        <v>Urban with Significant Rural</v>
      </c>
      <c r="AM74" t="str">
        <f>IF(AQ74="#","",IFERROR(VLOOKUP(AK74,'class and classification'!$A$1:$C$338,3,FALSE),VLOOKUP(AK74,'class and classification'!$A$340:$C$378,3,FALSE)))</f>
        <v>SD</v>
      </c>
      <c r="AN74">
        <v>24372</v>
      </c>
      <c r="AO74">
        <v>3492</v>
      </c>
      <c r="AP74">
        <v>1554</v>
      </c>
      <c r="AQ74">
        <v>5.2824801142157858</v>
      </c>
      <c r="AS74" t="s">
        <v>561</v>
      </c>
      <c r="AT74" t="s">
        <v>290</v>
      </c>
      <c r="AU74" t="str">
        <f>IF(AZ74="#","",IFERROR(VLOOKUP(AT74,'class and classification'!$A$1:$B$338,2,FALSE),VLOOKUP(AT74,'class and classification'!$A$340:$B$378,2,FALSE)))</f>
        <v>Urban with Significant Rural</v>
      </c>
      <c r="AV74" t="str">
        <f>IF(AZ74="#","",IFERROR(VLOOKUP(AT74,'class and classification'!$A$1:$C$338,3,FALSE),VLOOKUP(AT74,'class and classification'!$A$340:$C$378,3,FALSE)))</f>
        <v>SD</v>
      </c>
      <c r="AW74">
        <v>16964</v>
      </c>
      <c r="AX74">
        <v>8463</v>
      </c>
      <c r="AY74">
        <v>1024</v>
      </c>
      <c r="AZ74">
        <v>3.8713092132622586</v>
      </c>
      <c r="BB74" t="s">
        <v>561</v>
      </c>
      <c r="BC74" t="s">
        <v>290</v>
      </c>
      <c r="BD74" t="str">
        <f>IF(BI74="#","",IFERROR(VLOOKUP(BC74,'class and classification'!$A$1:$B$338,2,FALSE),VLOOKUP(BC74,'class and classification'!$A$340:$B$378,2,FALSE)))</f>
        <v>Urban with Significant Rural</v>
      </c>
      <c r="BE74" t="str">
        <f>IF(BI74="#","",IFERROR(VLOOKUP(BC74,'class and classification'!$A$1:$C$338,3,FALSE),VLOOKUP(BC74,'class and classification'!$A$340:$C$378,3,FALSE)))</f>
        <v>SD</v>
      </c>
      <c r="BF74">
        <v>22242</v>
      </c>
      <c r="BG74">
        <v>5601</v>
      </c>
      <c r="BH74">
        <v>1966</v>
      </c>
      <c r="BI74">
        <v>6.5953235599986586</v>
      </c>
      <c r="BK74" t="s">
        <v>561</v>
      </c>
      <c r="BL74" t="s">
        <v>290</v>
      </c>
      <c r="BM74" t="str">
        <f>IF(BR74="#","",IFERROR(VLOOKUP(BL74,'class and classification'!$A$1:$B$338,2,FALSE),VLOOKUP(BL74,'class and classification'!$A$340:$B$378,2,FALSE)))</f>
        <v/>
      </c>
      <c r="BN74" t="str">
        <f>IF(BR74="#","",IFERROR(VLOOKUP(BL74,'class and classification'!$A$1:$C$338,3,FALSE),VLOOKUP(BL74,'class and classification'!$A$340:$C$378,3,FALSE)))</f>
        <v/>
      </c>
      <c r="BO74">
        <v>22002</v>
      </c>
      <c r="BP74">
        <v>7832</v>
      </c>
      <c r="BQ74" t="s">
        <v>39</v>
      </c>
      <c r="BR74" t="s">
        <v>39</v>
      </c>
      <c r="BT74" t="s">
        <v>561</v>
      </c>
      <c r="BU74" t="s">
        <v>290</v>
      </c>
      <c r="BV74" t="str">
        <f>IF(CA74="#","",IFERROR(VLOOKUP(BU74,'class and classification'!$A$1:$B$338,2,FALSE),VLOOKUP(BU74,'class and classification'!$A$340:$B$378,2,FALSE)))</f>
        <v>Urban with Significant Rural</v>
      </c>
      <c r="BW74" t="str">
        <f>IF(CA74="#","",IFERROR(VLOOKUP(BU74,'class and classification'!$A$1:$C$338,3,FALSE),VLOOKUP(BU74,'class and classification'!$A$340:$C$378,3,FALSE)))</f>
        <v>SD</v>
      </c>
      <c r="BX74">
        <v>23697</v>
      </c>
      <c r="BY74">
        <v>6779</v>
      </c>
      <c r="BZ74">
        <v>1424</v>
      </c>
      <c r="CA74">
        <v>4.4639498432601874</v>
      </c>
      <c r="CC74" t="s">
        <v>561</v>
      </c>
      <c r="CD74" t="s">
        <v>290</v>
      </c>
      <c r="CE74" t="str">
        <f>IF(CJ74="*","",IFERROR(VLOOKUP(CD74,'class and classification'!$A$1:$B$338,2,FALSE),VLOOKUP(CD74,'class and classification'!$A$340:$B$378,2,FALSE)))</f>
        <v>Urban with Significant Rural</v>
      </c>
      <c r="CF74" t="str">
        <f>IF(CJ74="*","",IFERROR(VLOOKUP(CD74,'class and classification'!$A$1:$C$338,3,FALSE),VLOOKUP(CD74,'class and classification'!$A$340:$C$378,3,FALSE)))</f>
        <v>SD</v>
      </c>
      <c r="CG74">
        <v>13246</v>
      </c>
      <c r="CH74">
        <v>9128</v>
      </c>
      <c r="CI74">
        <v>3545</v>
      </c>
      <c r="CJ74">
        <v>13.677225201589568</v>
      </c>
      <c r="CL74" t="s">
        <v>561</v>
      </c>
      <c r="CM74" t="s">
        <v>290</v>
      </c>
      <c r="CN74" t="str">
        <f>IF(CS74="*","",IFERROR(VLOOKUP(CM74,'class and classification'!$A$1:$B$338,2,FALSE),VLOOKUP(CM74,'class and classification'!$A$340:$B$378,2,FALSE)))</f>
        <v>Urban with Significant Rural</v>
      </c>
      <c r="CO74" t="str">
        <f>IF(CS74="*","",IFERROR(VLOOKUP(CM74,'class and classification'!$A$1:$C$338,3,FALSE),VLOOKUP(CM74,'class and classification'!$A$340:$C$378,3,FALSE)))</f>
        <v>SD</v>
      </c>
      <c r="CP74">
        <v>14142.13</v>
      </c>
      <c r="CQ74">
        <v>10029.200000000001</v>
      </c>
      <c r="CR74">
        <v>1923.26</v>
      </c>
      <c r="CS74">
        <v>7.370339982348832</v>
      </c>
      <c r="CU74" t="s">
        <v>561</v>
      </c>
      <c r="CV74" t="s">
        <v>290</v>
      </c>
      <c r="CW74" t="str">
        <f>IF(DB74="*","",IFERROR(VLOOKUP(CV74,'class and classification'!$A$1:$B$338,2,FALSE),VLOOKUP(CV74,'class and classification'!$A$340:$B$378,2,FALSE)))</f>
        <v/>
      </c>
      <c r="CX74" t="str">
        <f>IF(DB74="*","",IFERROR(VLOOKUP(CV74,'class and classification'!$A$1:$C$338,3,FALSE),VLOOKUP(CV74,'class and classification'!$A$340:$C$378,3,FALSE)))</f>
        <v/>
      </c>
      <c r="CY74">
        <v>24284.07</v>
      </c>
      <c r="CZ74">
        <v>7243.7</v>
      </c>
      <c r="DA74" t="s">
        <v>38</v>
      </c>
      <c r="DB74" t="s">
        <v>38</v>
      </c>
      <c r="DD74" t="s">
        <v>561</v>
      </c>
      <c r="DE74" t="s">
        <v>290</v>
      </c>
      <c r="DF74" t="str">
        <f>IF(DK74="*","",IFERROR(VLOOKUP(DE74,'class and classification'!$A$1:$B$338,2,FALSE),VLOOKUP(DE74,'class and classification'!$A$340:$B$378,2,FALSE)))</f>
        <v>Urban with Significant Rural</v>
      </c>
      <c r="DG74" t="str">
        <f>IF(DK74="*","",IFERROR(VLOOKUP(DE74,'class and classification'!$A$1:$C$338,3,FALSE),VLOOKUP(DE74,'class and classification'!$A$340:$C$378,3,FALSE)))</f>
        <v>SD</v>
      </c>
      <c r="DH74">
        <v>21562.31</v>
      </c>
      <c r="DI74">
        <v>5550.77</v>
      </c>
      <c r="DJ74">
        <v>2712.21</v>
      </c>
      <c r="DK74">
        <v>9.0936584355089245</v>
      </c>
      <c r="DM74" t="s">
        <v>561</v>
      </c>
      <c r="DN74" t="s">
        <v>290</v>
      </c>
      <c r="DO74" t="str">
        <f>IF(DT74="*","",IFERROR(VLOOKUP(DN74,'class and classification'!$A$1:$B$338,2,FALSE),VLOOKUP(DN74,'class and classification'!$A$340:$B$378,2,FALSE)))</f>
        <v>Urban with Significant Rural</v>
      </c>
      <c r="DP74" t="str">
        <f>IF(DT74="*","",IFERROR(VLOOKUP(DN74,'class and classification'!$A$1:$C$338,3,FALSE),VLOOKUP(DN74,'class and classification'!$A$340:$C$378,3,FALSE)))</f>
        <v>SD</v>
      </c>
      <c r="DQ74">
        <v>20405.830000000002</v>
      </c>
      <c r="DR74">
        <v>7797.73</v>
      </c>
      <c r="DS74">
        <v>4103.93</v>
      </c>
      <c r="DT74">
        <v>12.702720019413455</v>
      </c>
      <c r="DV74" t="s">
        <v>561</v>
      </c>
      <c r="DW74" t="s">
        <v>290</v>
      </c>
      <c r="DX74" t="str">
        <f>IF(EC74="*","",IFERROR(VLOOKUP(DW74,'class and classification'!$A$1:$B$338,2,FALSE),VLOOKUP(DW74,'class and classification'!$A$340:$B$378,2,FALSE)))</f>
        <v>Urban with Significant Rural</v>
      </c>
      <c r="DY74" t="str">
        <f>IF(EC74="*","",IFERROR(VLOOKUP(DW74,'class and classification'!$A$1:$C$338,3,FALSE),VLOOKUP(DW74,'class and classification'!$A$340:$C$378,3,FALSE)))</f>
        <v>SD</v>
      </c>
      <c r="DZ74">
        <v>19800.900000000001</v>
      </c>
      <c r="EA74">
        <v>7240.21</v>
      </c>
      <c r="EB74">
        <v>3135.35</v>
      </c>
      <c r="EC74">
        <v>10.390052378575882</v>
      </c>
    </row>
    <row r="75" spans="1:133" x14ac:dyDescent="0.3">
      <c r="A75" t="s">
        <v>561</v>
      </c>
      <c r="B75" t="s">
        <v>290</v>
      </c>
      <c r="C75" t="str">
        <f>IF(H75="n/a","",IFERROR(VLOOKUP(B75,'class and classification'!$A$1:$B$338,2,FALSE),VLOOKUP(B75,'class and classification'!$A$340:$B$378,2,FALSE)))</f>
        <v/>
      </c>
      <c r="D75" t="str">
        <f>IF(H75="n/a","",IFERROR(VLOOKUP(B75,'class and classification'!$A$1:$C$338,3,FALSE),VLOOKUP(B75,'class and classification'!$A$340:$C$378,3,FALSE)))</f>
        <v/>
      </c>
      <c r="E75">
        <v>16448</v>
      </c>
      <c r="F75">
        <v>6458</v>
      </c>
      <c r="G75" t="s">
        <v>513</v>
      </c>
      <c r="H75" t="s">
        <v>513</v>
      </c>
      <c r="I75" t="s">
        <v>562</v>
      </c>
      <c r="J75" t="s">
        <v>291</v>
      </c>
      <c r="K75" t="str">
        <f>IF(P75="#","",IFERROR(VLOOKUP(J75,'class and classification'!$A$1:$B$338,2,FALSE),VLOOKUP(J75,'class and classification'!$A$340:$B$378,2,FALSE)))</f>
        <v/>
      </c>
      <c r="L75" t="str">
        <f>IF(P75="#","",IFERROR(VLOOKUP(J75,'class and classification'!$A$1:$C$338,3,FALSE),VLOOKUP(J75,'class and classification'!$A$340:$C$378,3,FALSE)))</f>
        <v/>
      </c>
      <c r="M75">
        <v>5693</v>
      </c>
      <c r="N75">
        <v>2434</v>
      </c>
      <c r="O75" t="s">
        <v>39</v>
      </c>
      <c r="P75" t="s">
        <v>39</v>
      </c>
      <c r="S75" t="s">
        <v>291</v>
      </c>
      <c r="T75" t="str">
        <f>IF(Y75="#","",IFERROR(VLOOKUP(S75,'class and classification'!$A$1:$B$338,2,FALSE),VLOOKUP(S75,'class and classification'!$A$340:$B$378,2,FALSE)))</f>
        <v/>
      </c>
      <c r="U75" t="str">
        <f>IF(Y75="#","",IFERROR(VLOOKUP(S75,'class and classification'!$A$1:$C$338,3,FALSE),VLOOKUP(S75,'class and classification'!$A$340:$C$378,3,FALSE)))</f>
        <v/>
      </c>
      <c r="V75">
        <v>4102</v>
      </c>
      <c r="W75" t="s">
        <v>39</v>
      </c>
      <c r="X75" t="s">
        <v>39</v>
      </c>
      <c r="Y75" t="s">
        <v>39</v>
      </c>
      <c r="AA75" t="s">
        <v>562</v>
      </c>
      <c r="AB75" t="s">
        <v>291</v>
      </c>
      <c r="AC75" t="str">
        <f>IF(AH75="#","",IFERROR(VLOOKUP(AB75,'class and classification'!$A$1:$B$338,2,FALSE),VLOOKUP(AB75,'class and classification'!$A$340:$B$378,2,FALSE)))</f>
        <v/>
      </c>
      <c r="AD75" t="str">
        <f>IF(AH75="#","",IFERROR(VLOOKUP(AB75,'class and classification'!$A$1:$C$338,3,FALSE),VLOOKUP(AB75,'class and classification'!$A$340:$C$378,3,FALSE)))</f>
        <v/>
      </c>
      <c r="AE75">
        <v>2902</v>
      </c>
      <c r="AF75">
        <v>2228</v>
      </c>
      <c r="AG75" t="s">
        <v>39</v>
      </c>
      <c r="AH75" t="s">
        <v>39</v>
      </c>
      <c r="AJ75" t="s">
        <v>562</v>
      </c>
      <c r="AK75" t="s">
        <v>291</v>
      </c>
      <c r="AL75" t="str">
        <f>IF(AQ75="#","",IFERROR(VLOOKUP(AK75,'class and classification'!$A$1:$B$338,2,FALSE),VLOOKUP(AK75,'class and classification'!$A$340:$B$378,2,FALSE)))</f>
        <v>Predominantly Rural</v>
      </c>
      <c r="AM75" t="str">
        <f>IF(AQ75="#","",IFERROR(VLOOKUP(AK75,'class and classification'!$A$1:$C$338,3,FALSE),VLOOKUP(AK75,'class and classification'!$A$340:$C$378,3,FALSE)))</f>
        <v>SD</v>
      </c>
      <c r="AN75">
        <v>3179</v>
      </c>
      <c r="AO75">
        <v>3890</v>
      </c>
      <c r="AP75">
        <v>1779</v>
      </c>
      <c r="AQ75">
        <v>20.106238698010852</v>
      </c>
      <c r="AS75" t="s">
        <v>562</v>
      </c>
      <c r="AT75" t="s">
        <v>291</v>
      </c>
      <c r="AU75" t="str">
        <f>IF(AZ75="#","",IFERROR(VLOOKUP(AT75,'class and classification'!$A$1:$B$338,2,FALSE),VLOOKUP(AT75,'class and classification'!$A$340:$B$378,2,FALSE)))</f>
        <v/>
      </c>
      <c r="AV75" t="str">
        <f>IF(AZ75="#","",IFERROR(VLOOKUP(AT75,'class and classification'!$A$1:$C$338,3,FALSE),VLOOKUP(AT75,'class and classification'!$A$340:$C$378,3,FALSE)))</f>
        <v/>
      </c>
      <c r="AW75">
        <v>5116</v>
      </c>
      <c r="AX75">
        <v>4134</v>
      </c>
      <c r="AY75" t="s">
        <v>39</v>
      </c>
      <c r="AZ75" t="s">
        <v>39</v>
      </c>
      <c r="BB75" t="s">
        <v>562</v>
      </c>
      <c r="BC75" t="s">
        <v>291</v>
      </c>
      <c r="BD75" t="str">
        <f>IF(BI75="#","",IFERROR(VLOOKUP(BC75,'class and classification'!$A$1:$B$338,2,FALSE),VLOOKUP(BC75,'class and classification'!$A$340:$B$378,2,FALSE)))</f>
        <v>Predominantly Rural</v>
      </c>
      <c r="BE75" t="str">
        <f>IF(BI75="#","",IFERROR(VLOOKUP(BC75,'class and classification'!$A$1:$C$338,3,FALSE),VLOOKUP(BC75,'class and classification'!$A$340:$C$378,3,FALSE)))</f>
        <v>SD</v>
      </c>
      <c r="BF75">
        <v>4679</v>
      </c>
      <c r="BG75">
        <v>3829</v>
      </c>
      <c r="BH75">
        <v>3783</v>
      </c>
      <c r="BI75">
        <v>30.778618501342446</v>
      </c>
      <c r="BK75" t="s">
        <v>562</v>
      </c>
      <c r="BL75" t="s">
        <v>291</v>
      </c>
      <c r="BM75" t="str">
        <f>IF(BR75="#","",IFERROR(VLOOKUP(BL75,'class and classification'!$A$1:$B$338,2,FALSE),VLOOKUP(BL75,'class and classification'!$A$340:$B$378,2,FALSE)))</f>
        <v>Predominantly Rural</v>
      </c>
      <c r="BN75" t="str">
        <f>IF(BR75="#","",IFERROR(VLOOKUP(BL75,'class and classification'!$A$1:$C$338,3,FALSE),VLOOKUP(BL75,'class and classification'!$A$340:$C$378,3,FALSE)))</f>
        <v>SD</v>
      </c>
      <c r="BO75">
        <v>7487</v>
      </c>
      <c r="BP75">
        <v>3247</v>
      </c>
      <c r="BQ75">
        <v>849</v>
      </c>
      <c r="BR75">
        <v>7.3297073297073299</v>
      </c>
      <c r="BT75" t="s">
        <v>562</v>
      </c>
      <c r="BU75" t="s">
        <v>291</v>
      </c>
      <c r="BV75" t="str">
        <f>IF(CA75="#","",IFERROR(VLOOKUP(BU75,'class and classification'!$A$1:$B$338,2,FALSE),VLOOKUP(BU75,'class and classification'!$A$340:$B$378,2,FALSE)))</f>
        <v>Predominantly Rural</v>
      </c>
      <c r="BW75" t="str">
        <f>IF(CA75="#","",IFERROR(VLOOKUP(BU75,'class and classification'!$A$1:$C$338,3,FALSE),VLOOKUP(BU75,'class and classification'!$A$340:$C$378,3,FALSE)))</f>
        <v>SD</v>
      </c>
      <c r="BX75">
        <v>5271</v>
      </c>
      <c r="BY75">
        <v>5263</v>
      </c>
      <c r="BZ75">
        <v>2330</v>
      </c>
      <c r="CA75">
        <v>18.112562189054728</v>
      </c>
      <c r="CC75" t="s">
        <v>562</v>
      </c>
      <c r="CD75" t="s">
        <v>291</v>
      </c>
      <c r="CE75" t="str">
        <f>IF(CJ75="*","",IFERROR(VLOOKUP(CD75,'class and classification'!$A$1:$B$338,2,FALSE),VLOOKUP(CD75,'class and classification'!$A$340:$B$378,2,FALSE)))</f>
        <v>Predominantly Rural</v>
      </c>
      <c r="CF75" t="str">
        <f>IF(CJ75="*","",IFERROR(VLOOKUP(CD75,'class and classification'!$A$1:$C$338,3,FALSE),VLOOKUP(CD75,'class and classification'!$A$340:$C$378,3,FALSE)))</f>
        <v>SD</v>
      </c>
      <c r="CG75">
        <v>4551</v>
      </c>
      <c r="CH75">
        <v>5131</v>
      </c>
      <c r="CI75">
        <v>2370</v>
      </c>
      <c r="CJ75">
        <v>19.664785927646864</v>
      </c>
      <c r="CL75" t="s">
        <v>562</v>
      </c>
      <c r="CM75" t="s">
        <v>291</v>
      </c>
      <c r="CN75" t="str">
        <f>IF(CS75="*","",IFERROR(VLOOKUP(CM75,'class and classification'!$A$1:$B$338,2,FALSE),VLOOKUP(CM75,'class and classification'!$A$340:$B$378,2,FALSE)))</f>
        <v>Predominantly Rural</v>
      </c>
      <c r="CO75" t="str">
        <f>IF(CS75="*","",IFERROR(VLOOKUP(CM75,'class and classification'!$A$1:$C$338,3,FALSE),VLOOKUP(CM75,'class and classification'!$A$340:$C$378,3,FALSE)))</f>
        <v>SD</v>
      </c>
      <c r="CP75">
        <v>4533.6899999999996</v>
      </c>
      <c r="CQ75">
        <v>4404.66</v>
      </c>
      <c r="CR75">
        <v>1010.61</v>
      </c>
      <c r="CS75">
        <v>10.157946157186281</v>
      </c>
      <c r="CU75" t="s">
        <v>562</v>
      </c>
      <c r="CV75" t="s">
        <v>291</v>
      </c>
      <c r="CW75" t="str">
        <f>IF(DB75="*","",IFERROR(VLOOKUP(CV75,'class and classification'!$A$1:$B$338,2,FALSE),VLOOKUP(CV75,'class and classification'!$A$340:$B$378,2,FALSE)))</f>
        <v>Predominantly Rural</v>
      </c>
      <c r="CX75" t="str">
        <f>IF(DB75="*","",IFERROR(VLOOKUP(CV75,'class and classification'!$A$1:$C$338,3,FALSE),VLOOKUP(CV75,'class and classification'!$A$340:$C$378,3,FALSE)))</f>
        <v>SD</v>
      </c>
      <c r="CY75">
        <v>4982.0600000000004</v>
      </c>
      <c r="CZ75">
        <v>3921.78</v>
      </c>
      <c r="DA75">
        <v>1027.92</v>
      </c>
      <c r="DB75">
        <v>10.349827220955802</v>
      </c>
      <c r="DD75" t="s">
        <v>562</v>
      </c>
      <c r="DE75" t="s">
        <v>291</v>
      </c>
      <c r="DF75" t="str">
        <f>IF(DK75="*","",IFERROR(VLOOKUP(DE75,'class and classification'!$A$1:$B$338,2,FALSE),VLOOKUP(DE75,'class and classification'!$A$340:$B$378,2,FALSE)))</f>
        <v>Predominantly Rural</v>
      </c>
      <c r="DG75" t="str">
        <f>IF(DK75="*","",IFERROR(VLOOKUP(DE75,'class and classification'!$A$1:$C$338,3,FALSE),VLOOKUP(DE75,'class and classification'!$A$340:$C$378,3,FALSE)))</f>
        <v>SD</v>
      </c>
      <c r="DH75">
        <v>4947.8999999999996</v>
      </c>
      <c r="DI75">
        <v>1850.23</v>
      </c>
      <c r="DJ75">
        <v>815.92</v>
      </c>
      <c r="DK75">
        <v>10.715979012483501</v>
      </c>
      <c r="DM75" t="s">
        <v>562</v>
      </c>
      <c r="DN75" t="s">
        <v>291</v>
      </c>
      <c r="DO75" t="str">
        <f>IF(DT75="*","",IFERROR(VLOOKUP(DN75,'class and classification'!$A$1:$B$338,2,FALSE),VLOOKUP(DN75,'class and classification'!$A$340:$B$378,2,FALSE)))</f>
        <v/>
      </c>
      <c r="DP75" t="str">
        <f>IF(DT75="*","",IFERROR(VLOOKUP(DN75,'class and classification'!$A$1:$C$338,3,FALSE),VLOOKUP(DN75,'class and classification'!$A$340:$C$378,3,FALSE)))</f>
        <v/>
      </c>
      <c r="DQ75">
        <v>4794.6400000000003</v>
      </c>
      <c r="DR75">
        <v>4757.93</v>
      </c>
      <c r="DS75" t="s">
        <v>38</v>
      </c>
      <c r="DT75" t="s">
        <v>38</v>
      </c>
      <c r="DV75" t="s">
        <v>562</v>
      </c>
      <c r="DW75" t="s">
        <v>291</v>
      </c>
      <c r="DX75" t="str">
        <f>IF(EC75="*","",IFERROR(VLOOKUP(DW75,'class and classification'!$A$1:$B$338,2,FALSE),VLOOKUP(DW75,'class and classification'!$A$340:$B$378,2,FALSE)))</f>
        <v>Predominantly Rural</v>
      </c>
      <c r="DY75" t="str">
        <f>IF(EC75="*","",IFERROR(VLOOKUP(DW75,'class and classification'!$A$1:$C$338,3,FALSE),VLOOKUP(DW75,'class and classification'!$A$340:$C$378,3,FALSE)))</f>
        <v>SD</v>
      </c>
      <c r="DZ75">
        <v>6604.29</v>
      </c>
      <c r="EA75">
        <v>2942.8</v>
      </c>
      <c r="EB75">
        <v>1025.04</v>
      </c>
      <c r="EC75">
        <v>9.6956810027875164</v>
      </c>
    </row>
    <row r="76" spans="1:133" x14ac:dyDescent="0.3">
      <c r="A76" t="s">
        <v>562</v>
      </c>
      <c r="B76" t="s">
        <v>291</v>
      </c>
      <c r="C76" t="str">
        <f>IF(H76="n/a","",IFERROR(VLOOKUP(B76,'class and classification'!$A$1:$B$338,2,FALSE),VLOOKUP(B76,'class and classification'!$A$340:$B$378,2,FALSE)))</f>
        <v/>
      </c>
      <c r="D76" t="str">
        <f>IF(H76="n/a","",IFERROR(VLOOKUP(B76,'class and classification'!$A$1:$C$338,3,FALSE),VLOOKUP(B76,'class and classification'!$A$340:$C$378,3,FALSE)))</f>
        <v/>
      </c>
      <c r="E76">
        <v>4251</v>
      </c>
      <c r="F76">
        <v>6926</v>
      </c>
      <c r="G76" t="s">
        <v>513</v>
      </c>
      <c r="H76" t="s">
        <v>513</v>
      </c>
      <c r="I76" t="s">
        <v>563</v>
      </c>
      <c r="J76" t="s">
        <v>292</v>
      </c>
      <c r="K76" t="str">
        <f>IF(P76="#","",IFERROR(VLOOKUP(J76,'class and classification'!$A$1:$B$338,2,FALSE),VLOOKUP(J76,'class and classification'!$A$340:$B$378,2,FALSE)))</f>
        <v/>
      </c>
      <c r="L76" t="str">
        <f>IF(P76="#","",IFERROR(VLOOKUP(J76,'class and classification'!$A$1:$C$338,3,FALSE),VLOOKUP(J76,'class and classification'!$A$340:$C$378,3,FALSE)))</f>
        <v/>
      </c>
      <c r="M76">
        <v>6242</v>
      </c>
      <c r="N76">
        <v>4506</v>
      </c>
      <c r="O76" t="s">
        <v>39</v>
      </c>
      <c r="P76" t="s">
        <v>39</v>
      </c>
      <c r="S76" t="s">
        <v>292</v>
      </c>
      <c r="T76" t="str">
        <f>IF(Y76="#","",IFERROR(VLOOKUP(S76,'class and classification'!$A$1:$B$338,2,FALSE),VLOOKUP(S76,'class and classification'!$A$340:$B$378,2,FALSE)))</f>
        <v/>
      </c>
      <c r="U76" t="str">
        <f>IF(Y76="#","",IFERROR(VLOOKUP(S76,'class and classification'!$A$1:$C$338,3,FALSE),VLOOKUP(S76,'class and classification'!$A$340:$C$378,3,FALSE)))</f>
        <v/>
      </c>
      <c r="V76">
        <v>6167</v>
      </c>
      <c r="W76">
        <v>4187</v>
      </c>
      <c r="X76" t="s">
        <v>39</v>
      </c>
      <c r="Y76" t="s">
        <v>39</v>
      </c>
      <c r="AA76" t="s">
        <v>563</v>
      </c>
      <c r="AB76" t="s">
        <v>292</v>
      </c>
      <c r="AC76" t="str">
        <f>IF(AH76="#","",IFERROR(VLOOKUP(AB76,'class and classification'!$A$1:$B$338,2,FALSE),VLOOKUP(AB76,'class and classification'!$A$340:$B$378,2,FALSE)))</f>
        <v/>
      </c>
      <c r="AD76" t="str">
        <f>IF(AH76="#","",IFERROR(VLOOKUP(AB76,'class and classification'!$A$1:$C$338,3,FALSE),VLOOKUP(AB76,'class and classification'!$A$340:$C$378,3,FALSE)))</f>
        <v/>
      </c>
      <c r="AE76">
        <v>5472</v>
      </c>
      <c r="AF76">
        <v>3220</v>
      </c>
      <c r="AG76" t="s">
        <v>39</v>
      </c>
      <c r="AH76" t="s">
        <v>39</v>
      </c>
      <c r="AJ76" t="s">
        <v>563</v>
      </c>
      <c r="AK76" t="s">
        <v>292</v>
      </c>
      <c r="AL76" t="str">
        <f>IF(AQ76="#","",IFERROR(VLOOKUP(AK76,'class and classification'!$A$1:$B$338,2,FALSE),VLOOKUP(AK76,'class and classification'!$A$340:$B$378,2,FALSE)))</f>
        <v/>
      </c>
      <c r="AM76" t="str">
        <f>IF(AQ76="#","",IFERROR(VLOOKUP(AK76,'class and classification'!$A$1:$C$338,3,FALSE),VLOOKUP(AK76,'class and classification'!$A$340:$C$378,3,FALSE)))</f>
        <v/>
      </c>
      <c r="AN76">
        <v>5226</v>
      </c>
      <c r="AO76">
        <v>3106</v>
      </c>
      <c r="AP76" t="s">
        <v>39</v>
      </c>
      <c r="AQ76" t="s">
        <v>39</v>
      </c>
      <c r="AS76" t="s">
        <v>563</v>
      </c>
      <c r="AT76" t="s">
        <v>292</v>
      </c>
      <c r="AU76" t="str">
        <f>IF(AZ76="#","",IFERROR(VLOOKUP(AT76,'class and classification'!$A$1:$B$338,2,FALSE),VLOOKUP(AT76,'class and classification'!$A$340:$B$378,2,FALSE)))</f>
        <v>Predominantly Rural</v>
      </c>
      <c r="AV76" t="str">
        <f>IF(AZ76="#","",IFERROR(VLOOKUP(AT76,'class and classification'!$A$1:$C$338,3,FALSE),VLOOKUP(AT76,'class and classification'!$A$340:$C$378,3,FALSE)))</f>
        <v>SD</v>
      </c>
      <c r="AW76">
        <v>6338</v>
      </c>
      <c r="AX76">
        <v>2779</v>
      </c>
      <c r="AY76">
        <v>1179</v>
      </c>
      <c r="AZ76">
        <v>11.45104895104895</v>
      </c>
      <c r="BB76" t="s">
        <v>563</v>
      </c>
      <c r="BC76" t="s">
        <v>292</v>
      </c>
      <c r="BD76" t="str">
        <f>IF(BI76="#","",IFERROR(VLOOKUP(BC76,'class and classification'!$A$1:$B$338,2,FALSE),VLOOKUP(BC76,'class and classification'!$A$340:$B$378,2,FALSE)))</f>
        <v/>
      </c>
      <c r="BE76" t="str">
        <f>IF(BI76="#","",IFERROR(VLOOKUP(BC76,'class and classification'!$A$1:$C$338,3,FALSE),VLOOKUP(BC76,'class and classification'!$A$340:$C$378,3,FALSE)))</f>
        <v/>
      </c>
      <c r="BF76">
        <v>8049</v>
      </c>
      <c r="BG76">
        <v>1556</v>
      </c>
      <c r="BH76" t="s">
        <v>39</v>
      </c>
      <c r="BI76" t="s">
        <v>39</v>
      </c>
      <c r="BK76" t="s">
        <v>563</v>
      </c>
      <c r="BL76" t="s">
        <v>292</v>
      </c>
      <c r="BM76" t="str">
        <f>IF(BR76="#","",IFERROR(VLOOKUP(BL76,'class and classification'!$A$1:$B$338,2,FALSE),VLOOKUP(BL76,'class and classification'!$A$340:$B$378,2,FALSE)))</f>
        <v/>
      </c>
      <c r="BN76" t="str">
        <f>IF(BR76="#","",IFERROR(VLOOKUP(BL76,'class and classification'!$A$1:$C$338,3,FALSE),VLOOKUP(BL76,'class and classification'!$A$340:$C$378,3,FALSE)))</f>
        <v/>
      </c>
      <c r="BO76">
        <v>6011</v>
      </c>
      <c r="BP76">
        <v>2286</v>
      </c>
      <c r="BQ76" t="s">
        <v>39</v>
      </c>
      <c r="BR76" t="s">
        <v>39</v>
      </c>
      <c r="BT76" t="s">
        <v>563</v>
      </c>
      <c r="BU76" t="s">
        <v>292</v>
      </c>
      <c r="BV76" t="str">
        <f>IF(CA76="#","",IFERROR(VLOOKUP(BU76,'class and classification'!$A$1:$B$338,2,FALSE),VLOOKUP(BU76,'class and classification'!$A$340:$B$378,2,FALSE)))</f>
        <v/>
      </c>
      <c r="BW76" t="str">
        <f>IF(CA76="#","",IFERROR(VLOOKUP(BU76,'class and classification'!$A$1:$C$338,3,FALSE),VLOOKUP(BU76,'class and classification'!$A$340:$C$378,3,FALSE)))</f>
        <v/>
      </c>
      <c r="BX76">
        <v>6121</v>
      </c>
      <c r="BY76">
        <v>1077</v>
      </c>
      <c r="BZ76" t="s">
        <v>61</v>
      </c>
      <c r="CA76" t="s">
        <v>39</v>
      </c>
      <c r="CC76" t="s">
        <v>563</v>
      </c>
      <c r="CD76" t="s">
        <v>292</v>
      </c>
      <c r="CE76" t="str">
        <f>IF(CJ76="*","",IFERROR(VLOOKUP(CD76,'class and classification'!$A$1:$B$338,2,FALSE),VLOOKUP(CD76,'class and classification'!$A$340:$B$378,2,FALSE)))</f>
        <v/>
      </c>
      <c r="CF76" t="str">
        <f>IF(CJ76="*","",IFERROR(VLOOKUP(CD76,'class and classification'!$A$1:$C$338,3,FALSE),VLOOKUP(CD76,'class and classification'!$A$340:$C$378,3,FALSE)))</f>
        <v/>
      </c>
      <c r="CG76">
        <v>5096</v>
      </c>
      <c r="CH76">
        <v>1378</v>
      </c>
      <c r="CI76" t="s">
        <v>38</v>
      </c>
      <c r="CJ76" t="s">
        <v>38</v>
      </c>
      <c r="CL76" t="s">
        <v>563</v>
      </c>
      <c r="CM76" t="s">
        <v>292</v>
      </c>
      <c r="CN76" t="str">
        <f>IF(CS76="*","",IFERROR(VLOOKUP(CM76,'class and classification'!$A$1:$B$338,2,FALSE),VLOOKUP(CM76,'class and classification'!$A$340:$B$378,2,FALSE)))</f>
        <v/>
      </c>
      <c r="CO76" t="str">
        <f>IF(CS76="*","",IFERROR(VLOOKUP(CM76,'class and classification'!$A$1:$C$338,3,FALSE),VLOOKUP(CM76,'class and classification'!$A$340:$C$378,3,FALSE)))</f>
        <v/>
      </c>
      <c r="CP76">
        <v>6372.17</v>
      </c>
      <c r="CQ76">
        <v>2351.77</v>
      </c>
      <c r="CR76" t="s">
        <v>38</v>
      </c>
      <c r="CS76" t="s">
        <v>38</v>
      </c>
      <c r="CU76" t="s">
        <v>563</v>
      </c>
      <c r="CV76" t="s">
        <v>292</v>
      </c>
      <c r="CW76" t="str">
        <f>IF(DB76="*","",IFERROR(VLOOKUP(CV76,'class and classification'!$A$1:$B$338,2,FALSE),VLOOKUP(CV76,'class and classification'!$A$340:$B$378,2,FALSE)))</f>
        <v/>
      </c>
      <c r="CX76" t="str">
        <f>IF(DB76="*","",IFERROR(VLOOKUP(CV76,'class and classification'!$A$1:$C$338,3,FALSE),VLOOKUP(CV76,'class and classification'!$A$340:$C$378,3,FALSE)))</f>
        <v/>
      </c>
      <c r="CY76">
        <v>6848.27</v>
      </c>
      <c r="CZ76">
        <v>2027.73</v>
      </c>
      <c r="DA76" t="s">
        <v>38</v>
      </c>
      <c r="DB76" t="s">
        <v>38</v>
      </c>
      <c r="DD76" t="s">
        <v>563</v>
      </c>
      <c r="DE76" t="s">
        <v>292</v>
      </c>
      <c r="DF76" t="str">
        <f>IF(DK76="*","",IFERROR(VLOOKUP(DE76,'class and classification'!$A$1:$B$338,2,FALSE),VLOOKUP(DE76,'class and classification'!$A$340:$B$378,2,FALSE)))</f>
        <v>Predominantly Rural</v>
      </c>
      <c r="DG76" t="str">
        <f>IF(DK76="*","",IFERROR(VLOOKUP(DE76,'class and classification'!$A$1:$C$338,3,FALSE),VLOOKUP(DE76,'class and classification'!$A$340:$C$378,3,FALSE)))</f>
        <v>SD</v>
      </c>
      <c r="DH76">
        <v>4327.79</v>
      </c>
      <c r="DI76">
        <v>3915.78</v>
      </c>
      <c r="DJ76">
        <v>583.09</v>
      </c>
      <c r="DK76">
        <v>6.6060095211552277</v>
      </c>
      <c r="DM76" t="s">
        <v>563</v>
      </c>
      <c r="DN76" t="s">
        <v>292</v>
      </c>
      <c r="DO76" t="str">
        <f>IF(DT76="*","",IFERROR(VLOOKUP(DN76,'class and classification'!$A$1:$B$338,2,FALSE),VLOOKUP(DN76,'class and classification'!$A$340:$B$378,2,FALSE)))</f>
        <v>Predominantly Rural</v>
      </c>
      <c r="DP76" t="str">
        <f>IF(DT76="*","",IFERROR(VLOOKUP(DN76,'class and classification'!$A$1:$C$338,3,FALSE),VLOOKUP(DN76,'class and classification'!$A$340:$C$378,3,FALSE)))</f>
        <v>SD</v>
      </c>
      <c r="DQ76">
        <v>5056.1099999999997</v>
      </c>
      <c r="DR76">
        <v>4454.99</v>
      </c>
      <c r="DS76">
        <v>1565.71</v>
      </c>
      <c r="DT76">
        <v>14.135026239503976</v>
      </c>
      <c r="DV76" t="s">
        <v>563</v>
      </c>
      <c r="DW76" t="s">
        <v>292</v>
      </c>
      <c r="DX76" t="str">
        <f>IF(EC76="*","",IFERROR(VLOOKUP(DW76,'class and classification'!$A$1:$B$338,2,FALSE),VLOOKUP(DW76,'class and classification'!$A$340:$B$378,2,FALSE)))</f>
        <v>Predominantly Rural</v>
      </c>
      <c r="DY76" t="str">
        <f>IF(EC76="*","",IFERROR(VLOOKUP(DW76,'class and classification'!$A$1:$C$338,3,FALSE),VLOOKUP(DW76,'class and classification'!$A$340:$C$378,3,FALSE)))</f>
        <v>SD</v>
      </c>
      <c r="DZ76">
        <v>5060.8999999999996</v>
      </c>
      <c r="EA76">
        <v>3215.74</v>
      </c>
      <c r="EB76">
        <v>1409.44</v>
      </c>
      <c r="EC76">
        <v>14.55119098747894</v>
      </c>
    </row>
    <row r="77" spans="1:133" x14ac:dyDescent="0.3">
      <c r="A77" t="s">
        <v>563</v>
      </c>
      <c r="B77" t="s">
        <v>292</v>
      </c>
      <c r="C77" t="str">
        <f>IF(H77="n/a","",IFERROR(VLOOKUP(B77,'class and classification'!$A$1:$B$338,2,FALSE),VLOOKUP(B77,'class and classification'!$A$340:$B$378,2,FALSE)))</f>
        <v/>
      </c>
      <c r="D77" t="str">
        <f>IF(H77="n/a","",IFERROR(VLOOKUP(B77,'class and classification'!$A$1:$C$338,3,FALSE),VLOOKUP(B77,'class and classification'!$A$340:$C$378,3,FALSE)))</f>
        <v/>
      </c>
      <c r="E77">
        <v>4815</v>
      </c>
      <c r="F77">
        <v>4186</v>
      </c>
      <c r="G77" t="s">
        <v>513</v>
      </c>
      <c r="H77" t="s">
        <v>513</v>
      </c>
      <c r="I77" t="s">
        <v>564</v>
      </c>
      <c r="J77" t="s">
        <v>293</v>
      </c>
      <c r="K77" t="str">
        <f>IF(P77="#","",IFERROR(VLOOKUP(J77,'class and classification'!$A$1:$B$338,2,FALSE),VLOOKUP(J77,'class and classification'!$A$340:$B$378,2,FALSE)))</f>
        <v>Urban with Significant Rural</v>
      </c>
      <c r="L77" t="str">
        <f>IF(P77="#","",IFERROR(VLOOKUP(J77,'class and classification'!$A$1:$C$338,3,FALSE),VLOOKUP(J77,'class and classification'!$A$340:$C$378,3,FALSE)))</f>
        <v>SD</v>
      </c>
      <c r="M77">
        <v>13239</v>
      </c>
      <c r="N77">
        <v>3272</v>
      </c>
      <c r="O77">
        <v>3024</v>
      </c>
      <c r="P77">
        <v>15.479907857691325</v>
      </c>
      <c r="S77" t="s">
        <v>293</v>
      </c>
      <c r="T77" t="str">
        <f>IF(Y77="#","",IFERROR(VLOOKUP(S77,'class and classification'!$A$1:$B$338,2,FALSE),VLOOKUP(S77,'class and classification'!$A$340:$B$378,2,FALSE)))</f>
        <v>Urban with Significant Rural</v>
      </c>
      <c r="U77" t="str">
        <f>IF(Y77="#","",IFERROR(VLOOKUP(S77,'class and classification'!$A$1:$C$338,3,FALSE),VLOOKUP(S77,'class and classification'!$A$340:$C$378,3,FALSE)))</f>
        <v>SD</v>
      </c>
      <c r="V77">
        <v>12316</v>
      </c>
      <c r="W77">
        <v>6875</v>
      </c>
      <c r="X77">
        <v>1260</v>
      </c>
      <c r="Y77">
        <v>6.1610679184391959</v>
      </c>
      <c r="AA77" t="s">
        <v>564</v>
      </c>
      <c r="AB77" t="s">
        <v>293</v>
      </c>
      <c r="AC77" t="str">
        <f>IF(AH77="#","",IFERROR(VLOOKUP(AB77,'class and classification'!$A$1:$B$338,2,FALSE),VLOOKUP(AB77,'class and classification'!$A$340:$B$378,2,FALSE)))</f>
        <v>Urban with Significant Rural</v>
      </c>
      <c r="AD77" t="str">
        <f>IF(AH77="#","",IFERROR(VLOOKUP(AB77,'class and classification'!$A$1:$C$338,3,FALSE),VLOOKUP(AB77,'class and classification'!$A$340:$C$378,3,FALSE)))</f>
        <v>SD</v>
      </c>
      <c r="AE77">
        <v>10363</v>
      </c>
      <c r="AF77">
        <v>5951</v>
      </c>
      <c r="AG77">
        <v>1704</v>
      </c>
      <c r="AH77">
        <v>9.4572094572094567</v>
      </c>
      <c r="AJ77" t="s">
        <v>564</v>
      </c>
      <c r="AK77" t="s">
        <v>293</v>
      </c>
      <c r="AL77" t="str">
        <f>IF(AQ77="#","",IFERROR(VLOOKUP(AK77,'class and classification'!$A$1:$B$338,2,FALSE),VLOOKUP(AK77,'class and classification'!$A$340:$B$378,2,FALSE)))</f>
        <v/>
      </c>
      <c r="AM77" t="str">
        <f>IF(AQ77="#","",IFERROR(VLOOKUP(AK77,'class and classification'!$A$1:$C$338,3,FALSE),VLOOKUP(AK77,'class and classification'!$A$340:$C$378,3,FALSE)))</f>
        <v/>
      </c>
      <c r="AN77">
        <v>11860</v>
      </c>
      <c r="AO77">
        <v>6179</v>
      </c>
      <c r="AP77" t="s">
        <v>39</v>
      </c>
      <c r="AQ77" t="s">
        <v>39</v>
      </c>
      <c r="AS77" t="s">
        <v>564</v>
      </c>
      <c r="AT77" t="s">
        <v>293</v>
      </c>
      <c r="AU77" t="str">
        <f>IF(AZ77="#","",IFERROR(VLOOKUP(AT77,'class and classification'!$A$1:$B$338,2,FALSE),VLOOKUP(AT77,'class and classification'!$A$340:$B$378,2,FALSE)))</f>
        <v>Urban with Significant Rural</v>
      </c>
      <c r="AV77" t="str">
        <f>IF(AZ77="#","",IFERROR(VLOOKUP(AT77,'class and classification'!$A$1:$C$338,3,FALSE),VLOOKUP(AT77,'class and classification'!$A$340:$C$378,3,FALSE)))</f>
        <v>SD</v>
      </c>
      <c r="AW77">
        <v>10928</v>
      </c>
      <c r="AX77">
        <v>1944</v>
      </c>
      <c r="AY77">
        <v>1073</v>
      </c>
      <c r="AZ77">
        <v>7.694514162782359</v>
      </c>
      <c r="BB77" t="s">
        <v>564</v>
      </c>
      <c r="BC77" t="s">
        <v>293</v>
      </c>
      <c r="BD77" t="str">
        <f>IF(BI77="#","",IFERROR(VLOOKUP(BC77,'class and classification'!$A$1:$B$338,2,FALSE),VLOOKUP(BC77,'class and classification'!$A$340:$B$378,2,FALSE)))</f>
        <v>Urban with Significant Rural</v>
      </c>
      <c r="BE77" t="str">
        <f>IF(BI77="#","",IFERROR(VLOOKUP(BC77,'class and classification'!$A$1:$C$338,3,FALSE),VLOOKUP(BC77,'class and classification'!$A$340:$C$378,3,FALSE)))</f>
        <v>SD</v>
      </c>
      <c r="BF77">
        <v>9873</v>
      </c>
      <c r="BG77">
        <v>4346</v>
      </c>
      <c r="BH77">
        <v>4315</v>
      </c>
      <c r="BI77">
        <v>23.281536635372831</v>
      </c>
      <c r="BK77" t="s">
        <v>564</v>
      </c>
      <c r="BL77" t="s">
        <v>293</v>
      </c>
      <c r="BM77" t="str">
        <f>IF(BR77="#","",IFERROR(VLOOKUP(BL77,'class and classification'!$A$1:$B$338,2,FALSE),VLOOKUP(BL77,'class and classification'!$A$340:$B$378,2,FALSE)))</f>
        <v>Urban with Significant Rural</v>
      </c>
      <c r="BN77" t="str">
        <f>IF(BR77="#","",IFERROR(VLOOKUP(BL77,'class and classification'!$A$1:$C$338,3,FALSE),VLOOKUP(BL77,'class and classification'!$A$340:$C$378,3,FALSE)))</f>
        <v>SD</v>
      </c>
      <c r="BO77">
        <v>7930</v>
      </c>
      <c r="BP77">
        <v>6550</v>
      </c>
      <c r="BQ77">
        <v>4201</v>
      </c>
      <c r="BR77">
        <v>22.488089502703282</v>
      </c>
      <c r="BT77" t="s">
        <v>564</v>
      </c>
      <c r="BU77" t="s">
        <v>293</v>
      </c>
      <c r="BV77" t="str">
        <f>IF(CA77="#","",IFERROR(VLOOKUP(BU77,'class and classification'!$A$1:$B$338,2,FALSE),VLOOKUP(BU77,'class and classification'!$A$340:$B$378,2,FALSE)))</f>
        <v>Urban with Significant Rural</v>
      </c>
      <c r="BW77" t="str">
        <f>IF(CA77="#","",IFERROR(VLOOKUP(BU77,'class and classification'!$A$1:$C$338,3,FALSE),VLOOKUP(BU77,'class and classification'!$A$340:$C$378,3,FALSE)))</f>
        <v>SD</v>
      </c>
      <c r="BX77">
        <v>6861</v>
      </c>
      <c r="BY77">
        <v>4585</v>
      </c>
      <c r="BZ77">
        <v>2904</v>
      </c>
      <c r="CA77">
        <v>20.236933797909408</v>
      </c>
      <c r="CC77" t="s">
        <v>564</v>
      </c>
      <c r="CD77" t="s">
        <v>293</v>
      </c>
      <c r="CE77" t="str">
        <f>IF(CJ77="*","",IFERROR(VLOOKUP(CD77,'class and classification'!$A$1:$B$338,2,FALSE),VLOOKUP(CD77,'class and classification'!$A$340:$B$378,2,FALSE)))</f>
        <v>Urban with Significant Rural</v>
      </c>
      <c r="CF77" t="str">
        <f>IF(CJ77="*","",IFERROR(VLOOKUP(CD77,'class and classification'!$A$1:$C$338,3,FALSE),VLOOKUP(CD77,'class and classification'!$A$340:$C$378,3,FALSE)))</f>
        <v>SD</v>
      </c>
      <c r="CG77">
        <v>10807</v>
      </c>
      <c r="CH77">
        <v>3898</v>
      </c>
      <c r="CI77">
        <v>2261</v>
      </c>
      <c r="CJ77">
        <v>13.326653306613226</v>
      </c>
      <c r="CL77" t="s">
        <v>564</v>
      </c>
      <c r="CM77" t="s">
        <v>293</v>
      </c>
      <c r="CN77" t="str">
        <f>IF(CS77="*","",IFERROR(VLOOKUP(CM77,'class and classification'!$A$1:$B$338,2,FALSE),VLOOKUP(CM77,'class and classification'!$A$340:$B$378,2,FALSE)))</f>
        <v>Urban with Significant Rural</v>
      </c>
      <c r="CO77" t="str">
        <f>IF(CS77="*","",IFERROR(VLOOKUP(CM77,'class and classification'!$A$1:$C$338,3,FALSE),VLOOKUP(CM77,'class and classification'!$A$340:$C$378,3,FALSE)))</f>
        <v>SD</v>
      </c>
      <c r="CP77">
        <v>13353.7</v>
      </c>
      <c r="CQ77">
        <v>6316.71</v>
      </c>
      <c r="CR77">
        <v>5960.71</v>
      </c>
      <c r="CS77">
        <v>23.255753162561764</v>
      </c>
      <c r="CU77" t="s">
        <v>564</v>
      </c>
      <c r="CV77" t="s">
        <v>293</v>
      </c>
      <c r="CW77" t="str">
        <f>IF(DB77="*","",IFERROR(VLOOKUP(CV77,'class and classification'!$A$1:$B$338,2,FALSE),VLOOKUP(CV77,'class and classification'!$A$340:$B$378,2,FALSE)))</f>
        <v>Urban with Significant Rural</v>
      </c>
      <c r="CX77" t="str">
        <f>IF(DB77="*","",IFERROR(VLOOKUP(CV77,'class and classification'!$A$1:$C$338,3,FALSE),VLOOKUP(CV77,'class and classification'!$A$340:$C$378,3,FALSE)))</f>
        <v>SD</v>
      </c>
      <c r="CY77">
        <v>10696.66</v>
      </c>
      <c r="CZ77">
        <v>5495.94</v>
      </c>
      <c r="DA77">
        <v>6261.84</v>
      </c>
      <c r="DB77">
        <v>27.886867808771896</v>
      </c>
      <c r="DD77" t="s">
        <v>564</v>
      </c>
      <c r="DE77" t="s">
        <v>293</v>
      </c>
      <c r="DF77" t="str">
        <f>IF(DK77="*","",IFERROR(VLOOKUP(DE77,'class and classification'!$A$1:$B$338,2,FALSE),VLOOKUP(DE77,'class and classification'!$A$340:$B$378,2,FALSE)))</f>
        <v>Urban with Significant Rural</v>
      </c>
      <c r="DG77" t="str">
        <f>IF(DK77="*","",IFERROR(VLOOKUP(DE77,'class and classification'!$A$1:$C$338,3,FALSE),VLOOKUP(DE77,'class and classification'!$A$340:$C$378,3,FALSE)))</f>
        <v>SD</v>
      </c>
      <c r="DH77">
        <v>8601.83</v>
      </c>
      <c r="DI77">
        <v>4569.97</v>
      </c>
      <c r="DJ77">
        <v>2308.1</v>
      </c>
      <c r="DK77">
        <v>14.910303038133321</v>
      </c>
      <c r="DM77" t="s">
        <v>564</v>
      </c>
      <c r="DN77" t="s">
        <v>293</v>
      </c>
      <c r="DO77" t="str">
        <f>IF(DT77="*","",IFERROR(VLOOKUP(DN77,'class and classification'!$A$1:$B$338,2,FALSE),VLOOKUP(DN77,'class and classification'!$A$340:$B$378,2,FALSE)))</f>
        <v>Urban with Significant Rural</v>
      </c>
      <c r="DP77" t="str">
        <f>IF(DT77="*","",IFERROR(VLOOKUP(DN77,'class and classification'!$A$1:$C$338,3,FALSE),VLOOKUP(DN77,'class and classification'!$A$340:$C$378,3,FALSE)))</f>
        <v>SD</v>
      </c>
      <c r="DQ77">
        <v>9891.52</v>
      </c>
      <c r="DR77">
        <v>4280.5200000000004</v>
      </c>
      <c r="DS77">
        <v>3383.57</v>
      </c>
      <c r="DT77">
        <v>19.273440227938536</v>
      </c>
      <c r="DV77" t="s">
        <v>564</v>
      </c>
      <c r="DW77" t="s">
        <v>293</v>
      </c>
      <c r="DX77" t="str">
        <f>IF(EC77="*","",IFERROR(VLOOKUP(DW77,'class and classification'!$A$1:$B$338,2,FALSE),VLOOKUP(DW77,'class and classification'!$A$340:$B$378,2,FALSE)))</f>
        <v>Urban with Significant Rural</v>
      </c>
      <c r="DY77" t="str">
        <f>IF(EC77="*","",IFERROR(VLOOKUP(DW77,'class and classification'!$A$1:$C$338,3,FALSE),VLOOKUP(DW77,'class and classification'!$A$340:$C$378,3,FALSE)))</f>
        <v>SD</v>
      </c>
      <c r="DZ77">
        <v>8901.68</v>
      </c>
      <c r="EA77">
        <v>4120.05</v>
      </c>
      <c r="EB77">
        <v>2966.61</v>
      </c>
      <c r="EC77">
        <v>18.554834335522013</v>
      </c>
    </row>
    <row r="78" spans="1:133" x14ac:dyDescent="0.3">
      <c r="A78" t="s">
        <v>564</v>
      </c>
      <c r="B78" t="s">
        <v>293</v>
      </c>
      <c r="C78" t="str">
        <f>IF(H78="n/a","",IFERROR(VLOOKUP(B78,'class and classification'!$A$1:$B$338,2,FALSE),VLOOKUP(B78,'class and classification'!$A$340:$B$378,2,FALSE)))</f>
        <v>Urban with Significant Rural</v>
      </c>
      <c r="D78" t="str">
        <f>IF(H78="n/a","",IFERROR(VLOOKUP(B78,'class and classification'!$A$1:$C$338,3,FALSE),VLOOKUP(B78,'class and classification'!$A$340:$C$378,3,FALSE)))</f>
        <v>SD</v>
      </c>
      <c r="E78">
        <v>10123</v>
      </c>
      <c r="F78">
        <v>2982</v>
      </c>
      <c r="G78">
        <v>3500</v>
      </c>
      <c r="H78">
        <v>21.077988557663353</v>
      </c>
      <c r="I78" t="s">
        <v>565</v>
      </c>
      <c r="J78" t="s">
        <v>294</v>
      </c>
      <c r="K78" t="str">
        <f>IF(P78="#","",IFERROR(VLOOKUP(J78,'class and classification'!$A$1:$B$338,2,FALSE),VLOOKUP(J78,'class and classification'!$A$340:$B$378,2,FALSE)))</f>
        <v/>
      </c>
      <c r="L78" t="str">
        <f>IF(P78="#","",IFERROR(VLOOKUP(J78,'class and classification'!$A$1:$C$338,3,FALSE),VLOOKUP(J78,'class and classification'!$A$340:$C$378,3,FALSE)))</f>
        <v/>
      </c>
      <c r="M78">
        <v>9504</v>
      </c>
      <c r="N78">
        <v>6935</v>
      </c>
      <c r="O78" t="s">
        <v>39</v>
      </c>
      <c r="P78" t="s">
        <v>39</v>
      </c>
      <c r="S78" t="s">
        <v>294</v>
      </c>
      <c r="T78" t="str">
        <f>IF(Y78="#","",IFERROR(VLOOKUP(S78,'class and classification'!$A$1:$B$338,2,FALSE),VLOOKUP(S78,'class and classification'!$A$340:$B$378,2,FALSE)))</f>
        <v/>
      </c>
      <c r="U78" t="str">
        <f>IF(Y78="#","",IFERROR(VLOOKUP(S78,'class and classification'!$A$1:$C$338,3,FALSE),VLOOKUP(S78,'class and classification'!$A$340:$C$378,3,FALSE)))</f>
        <v/>
      </c>
      <c r="V78">
        <v>10390</v>
      </c>
      <c r="W78">
        <v>4269</v>
      </c>
      <c r="X78" t="s">
        <v>39</v>
      </c>
      <c r="Y78" t="s">
        <v>39</v>
      </c>
      <c r="AA78" t="s">
        <v>565</v>
      </c>
      <c r="AB78" t="s">
        <v>294</v>
      </c>
      <c r="AC78" t="str">
        <f>IF(AH78="#","",IFERROR(VLOOKUP(AB78,'class and classification'!$A$1:$B$338,2,FALSE),VLOOKUP(AB78,'class and classification'!$A$340:$B$378,2,FALSE)))</f>
        <v/>
      </c>
      <c r="AD78" t="str">
        <f>IF(AH78="#","",IFERROR(VLOOKUP(AB78,'class and classification'!$A$1:$C$338,3,FALSE),VLOOKUP(AB78,'class and classification'!$A$340:$C$378,3,FALSE)))</f>
        <v/>
      </c>
      <c r="AE78">
        <v>8767</v>
      </c>
      <c r="AF78">
        <v>3077</v>
      </c>
      <c r="AG78" t="s">
        <v>39</v>
      </c>
      <c r="AH78" t="s">
        <v>39</v>
      </c>
      <c r="AJ78" t="s">
        <v>565</v>
      </c>
      <c r="AK78" t="s">
        <v>294</v>
      </c>
      <c r="AL78" t="str">
        <f>IF(AQ78="#","",IFERROR(VLOOKUP(AK78,'class and classification'!$A$1:$B$338,2,FALSE),VLOOKUP(AK78,'class and classification'!$A$340:$B$378,2,FALSE)))</f>
        <v/>
      </c>
      <c r="AM78" t="str">
        <f>IF(AQ78="#","",IFERROR(VLOOKUP(AK78,'class and classification'!$A$1:$C$338,3,FALSE),VLOOKUP(AK78,'class and classification'!$A$340:$C$378,3,FALSE)))</f>
        <v/>
      </c>
      <c r="AN78">
        <v>10307</v>
      </c>
      <c r="AO78">
        <v>1480</v>
      </c>
      <c r="AP78" t="s">
        <v>39</v>
      </c>
      <c r="AQ78" t="s">
        <v>39</v>
      </c>
      <c r="AS78" t="s">
        <v>565</v>
      </c>
      <c r="AT78" t="s">
        <v>294</v>
      </c>
      <c r="AU78" t="str">
        <f>IF(AZ78="#","",IFERROR(VLOOKUP(AT78,'class and classification'!$A$1:$B$338,2,FALSE),VLOOKUP(AT78,'class and classification'!$A$340:$B$378,2,FALSE)))</f>
        <v>Predominantly Rural</v>
      </c>
      <c r="AV78" t="str">
        <f>IF(AZ78="#","",IFERROR(VLOOKUP(AT78,'class and classification'!$A$1:$C$338,3,FALSE),VLOOKUP(AT78,'class and classification'!$A$340:$C$378,3,FALSE)))</f>
        <v>SD</v>
      </c>
      <c r="AW78">
        <v>14716</v>
      </c>
      <c r="AX78">
        <v>2423</v>
      </c>
      <c r="AY78">
        <v>3136</v>
      </c>
      <c r="AZ78">
        <v>15.467324290998766</v>
      </c>
      <c r="BB78" t="s">
        <v>565</v>
      </c>
      <c r="BC78" t="s">
        <v>294</v>
      </c>
      <c r="BD78" t="str">
        <f>IF(BI78="#","",IFERROR(VLOOKUP(BC78,'class and classification'!$A$1:$B$338,2,FALSE),VLOOKUP(BC78,'class and classification'!$A$340:$B$378,2,FALSE)))</f>
        <v>Predominantly Rural</v>
      </c>
      <c r="BE78" t="str">
        <f>IF(BI78="#","",IFERROR(VLOOKUP(BC78,'class and classification'!$A$1:$C$338,3,FALSE),VLOOKUP(BC78,'class and classification'!$A$340:$C$378,3,FALSE)))</f>
        <v>SD</v>
      </c>
      <c r="BF78">
        <v>13187</v>
      </c>
      <c r="BG78">
        <v>3369</v>
      </c>
      <c r="BH78">
        <v>3666</v>
      </c>
      <c r="BI78">
        <v>18.128770645831274</v>
      </c>
      <c r="BK78" t="s">
        <v>565</v>
      </c>
      <c r="BL78" t="s">
        <v>294</v>
      </c>
      <c r="BM78" t="str">
        <f>IF(BR78="#","",IFERROR(VLOOKUP(BL78,'class and classification'!$A$1:$B$338,2,FALSE),VLOOKUP(BL78,'class and classification'!$A$340:$B$378,2,FALSE)))</f>
        <v>Predominantly Rural</v>
      </c>
      <c r="BN78" t="str">
        <f>IF(BR78="#","",IFERROR(VLOOKUP(BL78,'class and classification'!$A$1:$C$338,3,FALSE),VLOOKUP(BL78,'class and classification'!$A$340:$C$378,3,FALSE)))</f>
        <v>SD</v>
      </c>
      <c r="BO78">
        <v>10669</v>
      </c>
      <c r="BP78">
        <v>3633</v>
      </c>
      <c r="BQ78">
        <v>3829</v>
      </c>
      <c r="BR78">
        <v>21.118526280955269</v>
      </c>
      <c r="BT78" t="s">
        <v>565</v>
      </c>
      <c r="BU78" t="s">
        <v>294</v>
      </c>
      <c r="BV78" t="str">
        <f>IF(CA78="#","",IFERROR(VLOOKUP(BU78,'class and classification'!$A$1:$B$338,2,FALSE),VLOOKUP(BU78,'class and classification'!$A$340:$B$378,2,FALSE)))</f>
        <v/>
      </c>
      <c r="BW78" t="str">
        <f>IF(CA78="#","",IFERROR(VLOOKUP(BU78,'class and classification'!$A$1:$C$338,3,FALSE),VLOOKUP(BU78,'class and classification'!$A$340:$C$378,3,FALSE)))</f>
        <v/>
      </c>
      <c r="BX78">
        <v>10010</v>
      </c>
      <c r="BY78">
        <v>5676</v>
      </c>
      <c r="BZ78" t="s">
        <v>61</v>
      </c>
      <c r="CA78" t="s">
        <v>39</v>
      </c>
      <c r="CC78" t="s">
        <v>565</v>
      </c>
      <c r="CD78" t="s">
        <v>294</v>
      </c>
      <c r="CE78" t="str">
        <f>IF(CJ78="*","",IFERROR(VLOOKUP(CD78,'class and classification'!$A$1:$B$338,2,FALSE),VLOOKUP(CD78,'class and classification'!$A$340:$B$378,2,FALSE)))</f>
        <v/>
      </c>
      <c r="CF78" t="str">
        <f>IF(CJ78="*","",IFERROR(VLOOKUP(CD78,'class and classification'!$A$1:$C$338,3,FALSE),VLOOKUP(CD78,'class and classification'!$A$340:$C$378,3,FALSE)))</f>
        <v/>
      </c>
      <c r="CG78">
        <v>10462</v>
      </c>
      <c r="CH78">
        <v>4026</v>
      </c>
      <c r="CI78" t="s">
        <v>38</v>
      </c>
      <c r="CJ78" t="s">
        <v>38</v>
      </c>
      <c r="CL78" t="s">
        <v>565</v>
      </c>
      <c r="CM78" t="s">
        <v>294</v>
      </c>
      <c r="CN78" t="str">
        <f>IF(CS78="*","",IFERROR(VLOOKUP(CM78,'class and classification'!$A$1:$B$338,2,FALSE),VLOOKUP(CM78,'class and classification'!$A$340:$B$378,2,FALSE)))</f>
        <v>Predominantly Rural</v>
      </c>
      <c r="CO78" t="str">
        <f>IF(CS78="*","",IFERROR(VLOOKUP(CM78,'class and classification'!$A$1:$C$338,3,FALSE),VLOOKUP(CM78,'class and classification'!$A$340:$C$378,3,FALSE)))</f>
        <v>SD</v>
      </c>
      <c r="CP78">
        <v>11547.91</v>
      </c>
      <c r="CQ78">
        <v>3022.83</v>
      </c>
      <c r="CR78">
        <v>879.83</v>
      </c>
      <c r="CS78">
        <v>5.6944824689315672</v>
      </c>
      <c r="CU78" t="s">
        <v>565</v>
      </c>
      <c r="CV78" t="s">
        <v>294</v>
      </c>
      <c r="CW78" t="str">
        <f>IF(DB78="*","",IFERROR(VLOOKUP(CV78,'class and classification'!$A$1:$B$338,2,FALSE),VLOOKUP(CV78,'class and classification'!$A$340:$B$378,2,FALSE)))</f>
        <v>Predominantly Rural</v>
      </c>
      <c r="CX78" t="str">
        <f>IF(DB78="*","",IFERROR(VLOOKUP(CV78,'class and classification'!$A$1:$C$338,3,FALSE),VLOOKUP(CV78,'class and classification'!$A$340:$C$378,3,FALSE)))</f>
        <v>SD</v>
      </c>
      <c r="CY78">
        <v>10838.8</v>
      </c>
      <c r="CZ78">
        <v>1625.16</v>
      </c>
      <c r="DA78">
        <v>2361.3000000000002</v>
      </c>
      <c r="DB78">
        <v>15.927545284197381</v>
      </c>
      <c r="DD78" t="s">
        <v>565</v>
      </c>
      <c r="DE78" t="s">
        <v>294</v>
      </c>
      <c r="DF78" t="str">
        <f>IF(DK78="*","",IFERROR(VLOOKUP(DE78,'class and classification'!$A$1:$B$338,2,FALSE),VLOOKUP(DE78,'class and classification'!$A$340:$B$378,2,FALSE)))</f>
        <v/>
      </c>
      <c r="DG78" t="str">
        <f>IF(DK78="*","",IFERROR(VLOOKUP(DE78,'class and classification'!$A$1:$C$338,3,FALSE),VLOOKUP(DE78,'class and classification'!$A$340:$C$378,3,FALSE)))</f>
        <v/>
      </c>
      <c r="DH78">
        <v>10602.87</v>
      </c>
      <c r="DI78">
        <v>4057.85</v>
      </c>
      <c r="DJ78" t="s">
        <v>38</v>
      </c>
      <c r="DK78" t="s">
        <v>38</v>
      </c>
      <c r="DM78" t="s">
        <v>565</v>
      </c>
      <c r="DN78" t="s">
        <v>294</v>
      </c>
      <c r="DO78" t="str">
        <f>IF(DT78="*","",IFERROR(VLOOKUP(DN78,'class and classification'!$A$1:$B$338,2,FALSE),VLOOKUP(DN78,'class and classification'!$A$340:$B$378,2,FALSE)))</f>
        <v>Predominantly Rural</v>
      </c>
      <c r="DP78" t="str">
        <f>IF(DT78="*","",IFERROR(VLOOKUP(DN78,'class and classification'!$A$1:$C$338,3,FALSE),VLOOKUP(DN78,'class and classification'!$A$340:$C$378,3,FALSE)))</f>
        <v>SD</v>
      </c>
      <c r="DQ78">
        <v>9981.75</v>
      </c>
      <c r="DR78">
        <v>3853.79</v>
      </c>
      <c r="DS78">
        <v>2308.23</v>
      </c>
      <c r="DT78">
        <v>14.297961380767937</v>
      </c>
      <c r="DV78" t="s">
        <v>565</v>
      </c>
      <c r="DW78" t="s">
        <v>294</v>
      </c>
      <c r="DX78" t="str">
        <f>IF(EC78="*","",IFERROR(VLOOKUP(DW78,'class and classification'!$A$1:$B$338,2,FALSE),VLOOKUP(DW78,'class and classification'!$A$340:$B$378,2,FALSE)))</f>
        <v>Predominantly Rural</v>
      </c>
      <c r="DY78" t="str">
        <f>IF(EC78="*","",IFERROR(VLOOKUP(DW78,'class and classification'!$A$1:$C$338,3,FALSE),VLOOKUP(DW78,'class and classification'!$A$340:$C$378,3,FALSE)))</f>
        <v>SD</v>
      </c>
      <c r="DZ78">
        <v>10166.4</v>
      </c>
      <c r="EA78">
        <v>4190.3100000000004</v>
      </c>
      <c r="EB78">
        <v>2963.87</v>
      </c>
      <c r="EC78">
        <v>17.111840365622861</v>
      </c>
    </row>
    <row r="79" spans="1:133" x14ac:dyDescent="0.3">
      <c r="A79" t="s">
        <v>565</v>
      </c>
      <c r="B79" t="s">
        <v>294</v>
      </c>
      <c r="C79" t="str">
        <f>IF(H79="n/a","",IFERROR(VLOOKUP(B79,'class and classification'!$A$1:$B$338,2,FALSE),VLOOKUP(B79,'class and classification'!$A$340:$B$378,2,FALSE)))</f>
        <v/>
      </c>
      <c r="D79" t="str">
        <f>IF(H79="n/a","",IFERROR(VLOOKUP(B79,'class and classification'!$A$1:$C$338,3,FALSE),VLOOKUP(B79,'class and classification'!$A$340:$C$378,3,FALSE)))</f>
        <v/>
      </c>
      <c r="E79">
        <v>13692</v>
      </c>
      <c r="F79">
        <v>7359</v>
      </c>
      <c r="G79" t="s">
        <v>513</v>
      </c>
      <c r="H79" t="s">
        <v>513</v>
      </c>
      <c r="I79" t="s">
        <v>566</v>
      </c>
      <c r="J79" t="s">
        <v>567</v>
      </c>
      <c r="K79" t="e">
        <f>IF(P79="#","",IFERROR(VLOOKUP(J79,'class and classification'!$A$1:$B$338,2,FALSE),VLOOKUP(J79,'class and classification'!$A$340:$B$378,2,FALSE)))</f>
        <v>#N/A</v>
      </c>
      <c r="L79" t="e">
        <f>IF(P79="#","",IFERROR(VLOOKUP(J79,'class and classification'!$A$1:$C$338,3,FALSE),VLOOKUP(J79,'class and classification'!$A$340:$C$378,3,FALSE)))</f>
        <v>#N/A</v>
      </c>
      <c r="M79">
        <v>146180</v>
      </c>
      <c r="N79">
        <v>86999</v>
      </c>
      <c r="O79">
        <v>32757</v>
      </c>
      <c r="P79">
        <v>12.317625293303653</v>
      </c>
      <c r="S79" t="s">
        <v>567</v>
      </c>
      <c r="T79" t="e">
        <f>IF(Y79="#","",IFERROR(VLOOKUP(S79,'class and classification'!$A$1:$B$338,2,FALSE),VLOOKUP(S79,'class and classification'!$A$340:$B$378,2,FALSE)))</f>
        <v>#N/A</v>
      </c>
      <c r="U79" t="e">
        <f>IF(Y79="#","",IFERROR(VLOOKUP(S79,'class and classification'!$A$1:$C$338,3,FALSE),VLOOKUP(S79,'class and classification'!$A$340:$C$378,3,FALSE)))</f>
        <v>#N/A</v>
      </c>
      <c r="V79">
        <v>147300</v>
      </c>
      <c r="W79">
        <v>71680</v>
      </c>
      <c r="X79">
        <v>45941</v>
      </c>
      <c r="Y79">
        <v>17.341396114313323</v>
      </c>
      <c r="AA79" t="s">
        <v>566</v>
      </c>
      <c r="AB79" t="s">
        <v>567</v>
      </c>
      <c r="AC79" t="e">
        <f>IF(AH79="#","",IFERROR(VLOOKUP(AB79,'class and classification'!$A$1:$B$338,2,FALSE),VLOOKUP(AB79,'class and classification'!$A$340:$B$378,2,FALSE)))</f>
        <v>#N/A</v>
      </c>
      <c r="AD79" t="e">
        <f>IF(AH79="#","",IFERROR(VLOOKUP(AB79,'class and classification'!$A$1:$C$338,3,FALSE),VLOOKUP(AB79,'class and classification'!$A$340:$C$378,3,FALSE)))</f>
        <v>#N/A</v>
      </c>
      <c r="AE79">
        <v>137931</v>
      </c>
      <c r="AF79">
        <v>86619</v>
      </c>
      <c r="AG79">
        <v>47848</v>
      </c>
      <c r="AH79">
        <v>17.565474049001828</v>
      </c>
      <c r="AJ79" t="s">
        <v>566</v>
      </c>
      <c r="AK79" t="s">
        <v>567</v>
      </c>
      <c r="AL79" t="e">
        <f>IF(AQ79="#","",IFERROR(VLOOKUP(AK79,'class and classification'!$A$1:$B$338,2,FALSE),VLOOKUP(AK79,'class and classification'!$A$340:$B$378,2,FALSE)))</f>
        <v>#N/A</v>
      </c>
      <c r="AM79" t="e">
        <f>IF(AQ79="#","",IFERROR(VLOOKUP(AK79,'class and classification'!$A$1:$C$338,3,FALSE),VLOOKUP(AK79,'class and classification'!$A$340:$C$378,3,FALSE)))</f>
        <v>#N/A</v>
      </c>
      <c r="AN79">
        <v>128801</v>
      </c>
      <c r="AO79">
        <v>87830</v>
      </c>
      <c r="AP79">
        <v>44288</v>
      </c>
      <c r="AQ79">
        <v>16.973850122068534</v>
      </c>
      <c r="AS79" t="s">
        <v>566</v>
      </c>
      <c r="AT79" t="s">
        <v>567</v>
      </c>
      <c r="AU79" t="e">
        <f>IF(AZ79="#","",IFERROR(VLOOKUP(AT79,'class and classification'!$A$1:$B$338,2,FALSE),VLOOKUP(AT79,'class and classification'!$A$340:$B$378,2,FALSE)))</f>
        <v>#N/A</v>
      </c>
      <c r="AV79" t="e">
        <f>IF(AZ79="#","",IFERROR(VLOOKUP(AT79,'class and classification'!$A$1:$C$338,3,FALSE),VLOOKUP(AT79,'class and classification'!$A$340:$C$378,3,FALSE)))</f>
        <v>#N/A</v>
      </c>
      <c r="AW79">
        <v>136690</v>
      </c>
      <c r="AX79">
        <v>77180</v>
      </c>
      <c r="AY79">
        <v>48597</v>
      </c>
      <c r="AZ79">
        <v>18.51547051629348</v>
      </c>
      <c r="BB79" t="s">
        <v>566</v>
      </c>
      <c r="BC79" t="s">
        <v>567</v>
      </c>
      <c r="BD79" t="e">
        <f>IF(BI79="#","",IFERROR(VLOOKUP(BC79,'class and classification'!$A$1:$B$338,2,FALSE),VLOOKUP(BC79,'class and classification'!$A$340:$B$378,2,FALSE)))</f>
        <v>#N/A</v>
      </c>
      <c r="BE79" t="e">
        <f>IF(BI79="#","",IFERROR(VLOOKUP(BC79,'class and classification'!$A$1:$C$338,3,FALSE),VLOOKUP(BC79,'class and classification'!$A$340:$C$378,3,FALSE)))</f>
        <v>#N/A</v>
      </c>
      <c r="BF79">
        <v>124785</v>
      </c>
      <c r="BG79">
        <v>67293</v>
      </c>
      <c r="BH79">
        <v>48912</v>
      </c>
      <c r="BI79">
        <v>20.296277853852857</v>
      </c>
      <c r="BK79" t="s">
        <v>566</v>
      </c>
      <c r="BL79" t="s">
        <v>567</v>
      </c>
      <c r="BM79" t="e">
        <f>IF(BR79="#","",IFERROR(VLOOKUP(BL79,'class and classification'!$A$1:$B$338,2,FALSE),VLOOKUP(BL79,'class and classification'!$A$340:$B$378,2,FALSE)))</f>
        <v>#N/A</v>
      </c>
      <c r="BN79" t="e">
        <f>IF(BR79="#","",IFERROR(VLOOKUP(BL79,'class and classification'!$A$1:$C$338,3,FALSE),VLOOKUP(BL79,'class and classification'!$A$340:$C$378,3,FALSE)))</f>
        <v>#N/A</v>
      </c>
      <c r="BO79">
        <v>125301</v>
      </c>
      <c r="BP79">
        <v>71491</v>
      </c>
      <c r="BQ79">
        <v>39692</v>
      </c>
      <c r="BR79">
        <v>16.784222188393294</v>
      </c>
      <c r="BT79" t="s">
        <v>566</v>
      </c>
      <c r="BU79" t="s">
        <v>567</v>
      </c>
      <c r="BV79" t="e">
        <f>IF(CA79="#","",IFERROR(VLOOKUP(BU79,'class and classification'!$A$1:$B$338,2,FALSE),VLOOKUP(BU79,'class and classification'!$A$340:$B$378,2,FALSE)))</f>
        <v>#N/A</v>
      </c>
      <c r="BW79" t="e">
        <f>IF(CA79="#","",IFERROR(VLOOKUP(BU79,'class and classification'!$A$1:$C$338,3,FALSE),VLOOKUP(BU79,'class and classification'!$A$340:$C$378,3,FALSE)))</f>
        <v>#N/A</v>
      </c>
      <c r="BX79">
        <v>119818</v>
      </c>
      <c r="BY79">
        <v>71022</v>
      </c>
      <c r="BZ79">
        <v>47293</v>
      </c>
      <c r="CA79">
        <v>19.859910218239389</v>
      </c>
      <c r="CC79" t="s">
        <v>566</v>
      </c>
      <c r="CD79" t="s">
        <v>567</v>
      </c>
      <c r="CE79" t="e">
        <f>IF(CJ79="*","",IFERROR(VLOOKUP(CD79,'class and classification'!$A$1:$B$338,2,FALSE),VLOOKUP(CD79,'class and classification'!$A$340:$B$378,2,FALSE)))</f>
        <v>#N/A</v>
      </c>
      <c r="CF79" t="e">
        <f>IF(CJ79="*","",IFERROR(VLOOKUP(CD79,'class and classification'!$A$1:$C$338,3,FALSE),VLOOKUP(CD79,'class and classification'!$A$340:$C$378,3,FALSE)))</f>
        <v>#N/A</v>
      </c>
      <c r="CG79">
        <v>115664</v>
      </c>
      <c r="CH79">
        <v>81426</v>
      </c>
      <c r="CI79">
        <v>49284</v>
      </c>
      <c r="CJ79">
        <v>20.003734160260418</v>
      </c>
      <c r="CL79" t="s">
        <v>566</v>
      </c>
      <c r="CM79" t="s">
        <v>567</v>
      </c>
      <c r="CN79" t="e">
        <f>IF(CS79="*","",IFERROR(VLOOKUP(CM79,'class and classification'!$A$1:$B$338,2,FALSE),VLOOKUP(CM79,'class and classification'!$A$340:$B$378,2,FALSE)))</f>
        <v>#N/A</v>
      </c>
      <c r="CO79" t="e">
        <f>IF(CS79="*","",IFERROR(VLOOKUP(CM79,'class and classification'!$A$1:$C$338,3,FALSE),VLOOKUP(CM79,'class and classification'!$A$340:$C$378,3,FALSE)))</f>
        <v>#N/A</v>
      </c>
      <c r="CP79">
        <v>124334.65</v>
      </c>
      <c r="CQ79">
        <v>75099.09</v>
      </c>
      <c r="CR79">
        <v>57145.770000000004</v>
      </c>
      <c r="CS79">
        <v>22.272148699637007</v>
      </c>
      <c r="CU79" t="s">
        <v>566</v>
      </c>
      <c r="CV79" t="s">
        <v>567</v>
      </c>
      <c r="CW79" t="e">
        <f>IF(DB79="*","",IFERROR(VLOOKUP(CV79,'class and classification'!$A$1:$B$338,2,FALSE),VLOOKUP(CV79,'class and classification'!$A$340:$B$378,2,FALSE)))</f>
        <v>#N/A</v>
      </c>
      <c r="CX79" t="e">
        <f>IF(DB79="*","",IFERROR(VLOOKUP(CV79,'class and classification'!$A$1:$C$338,3,FALSE),VLOOKUP(CV79,'class and classification'!$A$340:$C$378,3,FALSE)))</f>
        <v>#N/A</v>
      </c>
      <c r="CY79">
        <v>111624.95999999999</v>
      </c>
      <c r="CZ79">
        <v>86905.430000000008</v>
      </c>
      <c r="DA79">
        <v>50818.559999999998</v>
      </c>
      <c r="DB79">
        <v>20.380498895222939</v>
      </c>
      <c r="DD79" t="s">
        <v>566</v>
      </c>
      <c r="DE79" t="s">
        <v>567</v>
      </c>
      <c r="DF79" t="e">
        <f>IF(DK79="*","",IFERROR(VLOOKUP(DE79,'class and classification'!$A$1:$B$338,2,FALSE),VLOOKUP(DE79,'class and classification'!$A$340:$B$378,2,FALSE)))</f>
        <v>#N/A</v>
      </c>
      <c r="DG79" t="e">
        <f>IF(DK79="*","",IFERROR(VLOOKUP(DE79,'class and classification'!$A$1:$C$338,3,FALSE),VLOOKUP(DE79,'class and classification'!$A$340:$C$378,3,FALSE)))</f>
        <v>#N/A</v>
      </c>
      <c r="DH79">
        <v>125763.20000000001</v>
      </c>
      <c r="DI79">
        <v>80541.429999999993</v>
      </c>
      <c r="DJ79">
        <v>48244.95</v>
      </c>
      <c r="DK79">
        <v>18.95306603923683</v>
      </c>
      <c r="DM79" t="s">
        <v>566</v>
      </c>
      <c r="DN79" t="s">
        <v>567</v>
      </c>
      <c r="DO79" t="e">
        <f>IF(DT79="*","",IFERROR(VLOOKUP(DN79,'class and classification'!$A$1:$B$338,2,FALSE),VLOOKUP(DN79,'class and classification'!$A$340:$B$378,2,FALSE)))</f>
        <v>#N/A</v>
      </c>
      <c r="DP79" t="e">
        <f>IF(DT79="*","",IFERROR(VLOOKUP(DN79,'class and classification'!$A$1:$C$338,3,FALSE),VLOOKUP(DN79,'class and classification'!$A$340:$C$378,3,FALSE)))</f>
        <v>#N/A</v>
      </c>
      <c r="DQ79">
        <v>126264.35</v>
      </c>
      <c r="DR79">
        <v>80823.95</v>
      </c>
      <c r="DS79">
        <v>45312.3</v>
      </c>
      <c r="DT79">
        <v>17.952532600952615</v>
      </c>
      <c r="DV79" t="s">
        <v>566</v>
      </c>
      <c r="DW79" t="s">
        <v>567</v>
      </c>
      <c r="DX79" t="e">
        <f>IF(EC79="*","",IFERROR(VLOOKUP(DW79,'class and classification'!$A$1:$B$338,2,FALSE),VLOOKUP(DW79,'class and classification'!$A$340:$B$378,2,FALSE)))</f>
        <v>#N/A</v>
      </c>
      <c r="DY79" t="e">
        <f>IF(EC79="*","",IFERROR(VLOOKUP(DW79,'class and classification'!$A$1:$C$338,3,FALSE),VLOOKUP(DW79,'class and classification'!$A$340:$C$378,3,FALSE)))</f>
        <v>#N/A</v>
      </c>
      <c r="DZ79">
        <v>119390.91</v>
      </c>
      <c r="EA79">
        <v>82826.92</v>
      </c>
      <c r="EB79">
        <v>52568.540000000008</v>
      </c>
      <c r="EC79">
        <v>20.632398821020136</v>
      </c>
    </row>
    <row r="80" spans="1:133" x14ac:dyDescent="0.3">
      <c r="A80" t="s">
        <v>566</v>
      </c>
      <c r="B80" t="s">
        <v>567</v>
      </c>
      <c r="C80" t="e">
        <f>IF(H80="n/a","",IFERROR(VLOOKUP(B80,'class and classification'!$A$1:$B$338,2,FALSE),VLOOKUP(B80,'class and classification'!$A$340:$B$378,2,FALSE)))</f>
        <v>#N/A</v>
      </c>
      <c r="D80" t="e">
        <f>IF(H80="n/a","",IFERROR(VLOOKUP(B80,'class and classification'!$A$1:$C$338,3,FALSE),VLOOKUP(B80,'class and classification'!$A$340:$C$378,3,FALSE)))</f>
        <v>#N/A</v>
      </c>
      <c r="E80">
        <v>166135</v>
      </c>
      <c r="F80">
        <v>88623</v>
      </c>
      <c r="G80">
        <v>49132</v>
      </c>
      <c r="H80">
        <v>16.167692257066701</v>
      </c>
      <c r="I80" t="s">
        <v>568</v>
      </c>
      <c r="J80" t="s">
        <v>105</v>
      </c>
      <c r="K80" t="str">
        <f>IF(P80="#","",IFERROR(VLOOKUP(J80,'class and classification'!$A$1:$B$338,2,FALSE),VLOOKUP(J80,'class and classification'!$A$340:$B$378,2,FALSE)))</f>
        <v>Predominantly Urban</v>
      </c>
      <c r="L80" t="str">
        <f>IF(P80="#","",IFERROR(VLOOKUP(J80,'class and classification'!$A$1:$C$338,3,FALSE),VLOOKUP(J80,'class and classification'!$A$340:$C$378,3,FALSE)))</f>
        <v>MD</v>
      </c>
      <c r="M80">
        <v>25588</v>
      </c>
      <c r="N80">
        <v>16032</v>
      </c>
      <c r="O80">
        <v>4679</v>
      </c>
      <c r="P80">
        <v>10.106049806691288</v>
      </c>
      <c r="S80" t="s">
        <v>105</v>
      </c>
      <c r="T80" t="str">
        <f>IF(Y80="#","",IFERROR(VLOOKUP(S80,'class and classification'!$A$1:$B$338,2,FALSE),VLOOKUP(S80,'class and classification'!$A$340:$B$378,2,FALSE)))</f>
        <v>Predominantly Urban</v>
      </c>
      <c r="U80" t="str">
        <f>IF(Y80="#","",IFERROR(VLOOKUP(S80,'class and classification'!$A$1:$C$338,3,FALSE),VLOOKUP(S80,'class and classification'!$A$340:$C$378,3,FALSE)))</f>
        <v>MD</v>
      </c>
      <c r="V80">
        <v>25675</v>
      </c>
      <c r="W80">
        <v>11598</v>
      </c>
      <c r="X80">
        <v>8404</v>
      </c>
      <c r="Y80">
        <v>18.398756485758696</v>
      </c>
      <c r="AA80" t="s">
        <v>568</v>
      </c>
      <c r="AB80" t="s">
        <v>105</v>
      </c>
      <c r="AC80" t="str">
        <f>IF(AH80="#","",IFERROR(VLOOKUP(AB80,'class and classification'!$A$1:$B$338,2,FALSE),VLOOKUP(AB80,'class and classification'!$A$340:$B$378,2,FALSE)))</f>
        <v>Predominantly Urban</v>
      </c>
      <c r="AD80" t="str">
        <f>IF(AH80="#","",IFERROR(VLOOKUP(AB80,'class and classification'!$A$1:$C$338,3,FALSE),VLOOKUP(AB80,'class and classification'!$A$340:$C$378,3,FALSE)))</f>
        <v>MD</v>
      </c>
      <c r="AE80">
        <v>23589</v>
      </c>
      <c r="AF80">
        <v>11762</v>
      </c>
      <c r="AG80">
        <v>6485</v>
      </c>
      <c r="AH80">
        <v>15.50100392006884</v>
      </c>
      <c r="AJ80" t="s">
        <v>568</v>
      </c>
      <c r="AK80" t="s">
        <v>105</v>
      </c>
      <c r="AL80" t="str">
        <f>IF(AQ80="#","",IFERROR(VLOOKUP(AK80,'class and classification'!$A$1:$B$338,2,FALSE),VLOOKUP(AK80,'class and classification'!$A$340:$B$378,2,FALSE)))</f>
        <v>Predominantly Urban</v>
      </c>
      <c r="AM80" t="str">
        <f>IF(AQ80="#","",IFERROR(VLOOKUP(AK80,'class and classification'!$A$1:$C$338,3,FALSE),VLOOKUP(AK80,'class and classification'!$A$340:$C$378,3,FALSE)))</f>
        <v>MD</v>
      </c>
      <c r="AN80">
        <v>26081</v>
      </c>
      <c r="AO80">
        <v>11919</v>
      </c>
      <c r="AP80">
        <v>6069</v>
      </c>
      <c r="AQ80">
        <v>13.771585468242984</v>
      </c>
      <c r="AS80" t="s">
        <v>568</v>
      </c>
      <c r="AT80" t="s">
        <v>105</v>
      </c>
      <c r="AU80" t="str">
        <f>IF(AZ80="#","",IFERROR(VLOOKUP(AT80,'class and classification'!$A$1:$B$338,2,FALSE),VLOOKUP(AT80,'class and classification'!$A$340:$B$378,2,FALSE)))</f>
        <v>Predominantly Urban</v>
      </c>
      <c r="AV80" t="str">
        <f>IF(AZ80="#","",IFERROR(VLOOKUP(AT80,'class and classification'!$A$1:$C$338,3,FALSE),VLOOKUP(AT80,'class and classification'!$A$340:$C$378,3,FALSE)))</f>
        <v>MD</v>
      </c>
      <c r="AW80">
        <v>29947</v>
      </c>
      <c r="AX80">
        <v>7532</v>
      </c>
      <c r="AY80">
        <v>6168</v>
      </c>
      <c r="AZ80">
        <v>14.131555433363118</v>
      </c>
      <c r="BB80" t="s">
        <v>568</v>
      </c>
      <c r="BC80" t="s">
        <v>105</v>
      </c>
      <c r="BD80" t="str">
        <f>IF(BI80="#","",IFERROR(VLOOKUP(BC80,'class and classification'!$A$1:$B$338,2,FALSE),VLOOKUP(BC80,'class and classification'!$A$340:$B$378,2,FALSE)))</f>
        <v>Predominantly Urban</v>
      </c>
      <c r="BE80" t="str">
        <f>IF(BI80="#","",IFERROR(VLOOKUP(BC80,'class and classification'!$A$1:$C$338,3,FALSE),VLOOKUP(BC80,'class and classification'!$A$340:$C$378,3,FALSE)))</f>
        <v>MD</v>
      </c>
      <c r="BF80">
        <v>23275</v>
      </c>
      <c r="BG80">
        <v>10572</v>
      </c>
      <c r="BH80">
        <v>7049</v>
      </c>
      <c r="BI80">
        <v>17.236404538341159</v>
      </c>
      <c r="BK80" t="s">
        <v>568</v>
      </c>
      <c r="BL80" t="s">
        <v>105</v>
      </c>
      <c r="BM80" t="str">
        <f>IF(BR80="#","",IFERROR(VLOOKUP(BL80,'class and classification'!$A$1:$B$338,2,FALSE),VLOOKUP(BL80,'class and classification'!$A$340:$B$378,2,FALSE)))</f>
        <v>Predominantly Urban</v>
      </c>
      <c r="BN80" t="str">
        <f>IF(BR80="#","",IFERROR(VLOOKUP(BL80,'class and classification'!$A$1:$C$338,3,FALSE),VLOOKUP(BL80,'class and classification'!$A$340:$C$378,3,FALSE)))</f>
        <v>MD</v>
      </c>
      <c r="BO80">
        <v>20427</v>
      </c>
      <c r="BP80">
        <v>11663</v>
      </c>
      <c r="BQ80">
        <v>5901</v>
      </c>
      <c r="BR80">
        <v>15.532626148298281</v>
      </c>
      <c r="BT80" t="s">
        <v>568</v>
      </c>
      <c r="BU80" t="s">
        <v>105</v>
      </c>
      <c r="BV80" t="str">
        <f>IF(CA80="#","",IFERROR(VLOOKUP(BU80,'class and classification'!$A$1:$B$338,2,FALSE),VLOOKUP(BU80,'class and classification'!$A$340:$B$378,2,FALSE)))</f>
        <v>Predominantly Urban</v>
      </c>
      <c r="BW80" t="str">
        <f>IF(CA80="#","",IFERROR(VLOOKUP(BU80,'class and classification'!$A$1:$C$338,3,FALSE),VLOOKUP(BU80,'class and classification'!$A$340:$C$378,3,FALSE)))</f>
        <v>MD</v>
      </c>
      <c r="BX80">
        <v>20397</v>
      </c>
      <c r="BY80">
        <v>11054</v>
      </c>
      <c r="BZ80">
        <v>7352</v>
      </c>
      <c r="CA80">
        <v>18.946988634899363</v>
      </c>
      <c r="CC80" t="s">
        <v>568</v>
      </c>
      <c r="CD80" t="s">
        <v>105</v>
      </c>
      <c r="CE80" t="str">
        <f>IF(CJ80="*","",IFERROR(VLOOKUP(CD80,'class and classification'!$A$1:$B$338,2,FALSE),VLOOKUP(CD80,'class and classification'!$A$340:$B$378,2,FALSE)))</f>
        <v>Predominantly Urban</v>
      </c>
      <c r="CF80" t="str">
        <f>IF(CJ80="*","",IFERROR(VLOOKUP(CD80,'class and classification'!$A$1:$C$338,3,FALSE),VLOOKUP(CD80,'class and classification'!$A$340:$C$378,3,FALSE)))</f>
        <v>MD</v>
      </c>
      <c r="CG80">
        <v>21739</v>
      </c>
      <c r="CH80">
        <v>11550</v>
      </c>
      <c r="CI80">
        <v>8336</v>
      </c>
      <c r="CJ80">
        <v>20.026426426426429</v>
      </c>
      <c r="CL80" t="s">
        <v>568</v>
      </c>
      <c r="CM80" t="s">
        <v>105</v>
      </c>
      <c r="CN80" t="str">
        <f>IF(CS80="*","",IFERROR(VLOOKUP(CM80,'class and classification'!$A$1:$B$338,2,FALSE),VLOOKUP(CM80,'class and classification'!$A$340:$B$378,2,FALSE)))</f>
        <v>Predominantly Urban</v>
      </c>
      <c r="CO80" t="str">
        <f>IF(CS80="*","",IFERROR(VLOOKUP(CM80,'class and classification'!$A$1:$C$338,3,FALSE),VLOOKUP(CM80,'class and classification'!$A$340:$C$378,3,FALSE)))</f>
        <v>MD</v>
      </c>
      <c r="CP80">
        <v>18834.689999999999</v>
      </c>
      <c r="CQ80">
        <v>13340.75</v>
      </c>
      <c r="CR80">
        <v>9574.34</v>
      </c>
      <c r="CS80">
        <v>22.932671741024745</v>
      </c>
      <c r="CU80" t="s">
        <v>568</v>
      </c>
      <c r="CV80" t="s">
        <v>105</v>
      </c>
      <c r="CW80" t="str">
        <f>IF(DB80="*","",IFERROR(VLOOKUP(CV80,'class and classification'!$A$1:$B$338,2,FALSE),VLOOKUP(CV80,'class and classification'!$A$340:$B$378,2,FALSE)))</f>
        <v>Predominantly Urban</v>
      </c>
      <c r="CX80" t="str">
        <f>IF(DB80="*","",IFERROR(VLOOKUP(CV80,'class and classification'!$A$1:$C$338,3,FALSE),VLOOKUP(CV80,'class and classification'!$A$340:$C$378,3,FALSE)))</f>
        <v>MD</v>
      </c>
      <c r="CY80">
        <v>22266.21</v>
      </c>
      <c r="CZ80">
        <v>14393.58</v>
      </c>
      <c r="DA80">
        <v>8395.3799999999992</v>
      </c>
      <c r="DB80">
        <v>18.633555261249708</v>
      </c>
      <c r="DD80" t="s">
        <v>568</v>
      </c>
      <c r="DE80" t="s">
        <v>105</v>
      </c>
      <c r="DF80" t="str">
        <f>IF(DK80="*","",IFERROR(VLOOKUP(DE80,'class and classification'!$A$1:$B$338,2,FALSE),VLOOKUP(DE80,'class and classification'!$A$340:$B$378,2,FALSE)))</f>
        <v>Predominantly Urban</v>
      </c>
      <c r="DG80" t="str">
        <f>IF(DK80="*","",IFERROR(VLOOKUP(DE80,'class and classification'!$A$1:$C$338,3,FALSE),VLOOKUP(DE80,'class and classification'!$A$340:$C$378,3,FALSE)))</f>
        <v>MD</v>
      </c>
      <c r="DH80">
        <v>23699.96</v>
      </c>
      <c r="DI80">
        <v>11476.77</v>
      </c>
      <c r="DJ80">
        <v>9130.09</v>
      </c>
      <c r="DK80">
        <v>20.606511593474778</v>
      </c>
      <c r="DM80" t="s">
        <v>568</v>
      </c>
      <c r="DN80" t="s">
        <v>105</v>
      </c>
      <c r="DO80" t="str">
        <f>IF(DT80="*","",IFERROR(VLOOKUP(DN80,'class and classification'!$A$1:$B$338,2,FALSE),VLOOKUP(DN80,'class and classification'!$A$340:$B$378,2,FALSE)))</f>
        <v>Predominantly Urban</v>
      </c>
      <c r="DP80" t="str">
        <f>IF(DT80="*","",IFERROR(VLOOKUP(DN80,'class and classification'!$A$1:$C$338,3,FALSE),VLOOKUP(DN80,'class and classification'!$A$340:$C$378,3,FALSE)))</f>
        <v>MD</v>
      </c>
      <c r="DQ80">
        <v>23991.93</v>
      </c>
      <c r="DR80">
        <v>12866.84</v>
      </c>
      <c r="DS80">
        <v>9414.06</v>
      </c>
      <c r="DT80">
        <v>20.344681749527744</v>
      </c>
      <c r="DV80" t="s">
        <v>568</v>
      </c>
      <c r="DW80" t="s">
        <v>105</v>
      </c>
      <c r="DX80" t="str">
        <f>IF(EC80="*","",IFERROR(VLOOKUP(DW80,'class and classification'!$A$1:$B$338,2,FALSE),VLOOKUP(DW80,'class and classification'!$A$340:$B$378,2,FALSE)))</f>
        <v>Predominantly Urban</v>
      </c>
      <c r="DY80" t="str">
        <f>IF(EC80="*","",IFERROR(VLOOKUP(DW80,'class and classification'!$A$1:$C$338,3,FALSE),VLOOKUP(DW80,'class and classification'!$A$340:$C$378,3,FALSE)))</f>
        <v>MD</v>
      </c>
      <c r="DZ80">
        <v>21311.43</v>
      </c>
      <c r="EA80">
        <v>14384.74</v>
      </c>
      <c r="EB80">
        <v>9700.49</v>
      </c>
      <c r="EC80">
        <v>21.368290090063898</v>
      </c>
    </row>
    <row r="81" spans="1:133" x14ac:dyDescent="0.3">
      <c r="A81" t="s">
        <v>568</v>
      </c>
      <c r="B81" t="s">
        <v>105</v>
      </c>
      <c r="C81" t="str">
        <f>IF(H81="n/a","",IFERROR(VLOOKUP(B81,'class and classification'!$A$1:$B$338,2,FALSE),VLOOKUP(B81,'class and classification'!$A$340:$B$378,2,FALSE)))</f>
        <v>Predominantly Urban</v>
      </c>
      <c r="D81" t="str">
        <f>IF(H81="n/a","",IFERROR(VLOOKUP(B81,'class and classification'!$A$1:$C$338,3,FALSE),VLOOKUP(B81,'class and classification'!$A$340:$C$378,3,FALSE)))</f>
        <v>MD</v>
      </c>
      <c r="E81">
        <v>25179</v>
      </c>
      <c r="F81">
        <v>19857</v>
      </c>
      <c r="G81">
        <v>5988</v>
      </c>
      <c r="H81">
        <v>11.735653809971778</v>
      </c>
      <c r="I81" t="s">
        <v>569</v>
      </c>
      <c r="J81" t="s">
        <v>106</v>
      </c>
      <c r="K81" t="str">
        <f>IF(P81="#","",IFERROR(VLOOKUP(J81,'class and classification'!$A$1:$B$338,2,FALSE),VLOOKUP(J81,'class and classification'!$A$340:$B$378,2,FALSE)))</f>
        <v>Predominantly Urban</v>
      </c>
      <c r="L81" t="str">
        <f>IF(P81="#","",IFERROR(VLOOKUP(J81,'class and classification'!$A$1:$C$338,3,FALSE),VLOOKUP(J81,'class and classification'!$A$340:$C$378,3,FALSE)))</f>
        <v>MD</v>
      </c>
      <c r="M81">
        <v>33354</v>
      </c>
      <c r="N81">
        <v>15278</v>
      </c>
      <c r="O81">
        <v>4924</v>
      </c>
      <c r="P81">
        <v>9.1941145716633059</v>
      </c>
      <c r="S81" t="s">
        <v>106</v>
      </c>
      <c r="T81" t="str">
        <f>IF(Y81="#","",IFERROR(VLOOKUP(S81,'class and classification'!$A$1:$B$338,2,FALSE),VLOOKUP(S81,'class and classification'!$A$340:$B$378,2,FALSE)))</f>
        <v>Predominantly Urban</v>
      </c>
      <c r="U81" t="str">
        <f>IF(Y81="#","",IFERROR(VLOOKUP(S81,'class and classification'!$A$1:$C$338,3,FALSE),VLOOKUP(S81,'class and classification'!$A$340:$C$378,3,FALSE)))</f>
        <v>MD</v>
      </c>
      <c r="V81">
        <v>34189</v>
      </c>
      <c r="W81">
        <v>15235</v>
      </c>
      <c r="X81">
        <v>10574</v>
      </c>
      <c r="Y81">
        <v>17.623920797359911</v>
      </c>
      <c r="AA81" t="s">
        <v>569</v>
      </c>
      <c r="AB81" t="s">
        <v>106</v>
      </c>
      <c r="AC81" t="str">
        <f>IF(AH81="#","",IFERROR(VLOOKUP(AB81,'class and classification'!$A$1:$B$338,2,FALSE),VLOOKUP(AB81,'class and classification'!$A$340:$B$378,2,FALSE)))</f>
        <v>Predominantly Urban</v>
      </c>
      <c r="AD81" t="str">
        <f>IF(AH81="#","",IFERROR(VLOOKUP(AB81,'class and classification'!$A$1:$C$338,3,FALSE),VLOOKUP(AB81,'class and classification'!$A$340:$C$378,3,FALSE)))</f>
        <v>MD</v>
      </c>
      <c r="AE81">
        <v>29745</v>
      </c>
      <c r="AF81">
        <v>17607</v>
      </c>
      <c r="AG81">
        <v>11786</v>
      </c>
      <c r="AH81">
        <v>19.929656058710137</v>
      </c>
      <c r="AJ81" t="s">
        <v>569</v>
      </c>
      <c r="AK81" t="s">
        <v>106</v>
      </c>
      <c r="AL81" t="str">
        <f>IF(AQ81="#","",IFERROR(VLOOKUP(AK81,'class and classification'!$A$1:$B$338,2,FALSE),VLOOKUP(AK81,'class and classification'!$A$340:$B$378,2,FALSE)))</f>
        <v>Predominantly Urban</v>
      </c>
      <c r="AM81" t="str">
        <f>IF(AQ81="#","",IFERROR(VLOOKUP(AK81,'class and classification'!$A$1:$C$338,3,FALSE),VLOOKUP(AK81,'class and classification'!$A$340:$C$378,3,FALSE)))</f>
        <v>MD</v>
      </c>
      <c r="AN81">
        <v>27283</v>
      </c>
      <c r="AO81">
        <v>18813</v>
      </c>
      <c r="AP81">
        <v>9760</v>
      </c>
      <c r="AQ81">
        <v>17.473503294185047</v>
      </c>
      <c r="AS81" t="s">
        <v>569</v>
      </c>
      <c r="AT81" t="s">
        <v>106</v>
      </c>
      <c r="AU81" t="str">
        <f>IF(AZ81="#","",IFERROR(VLOOKUP(AT81,'class and classification'!$A$1:$B$338,2,FALSE),VLOOKUP(AT81,'class and classification'!$A$340:$B$378,2,FALSE)))</f>
        <v>Predominantly Urban</v>
      </c>
      <c r="AV81" t="str">
        <f>IF(AZ81="#","",IFERROR(VLOOKUP(AT81,'class and classification'!$A$1:$C$338,3,FALSE),VLOOKUP(AT81,'class and classification'!$A$340:$C$378,3,FALSE)))</f>
        <v>MD</v>
      </c>
      <c r="AW81">
        <v>24681</v>
      </c>
      <c r="AX81">
        <v>18211</v>
      </c>
      <c r="AY81">
        <v>14612</v>
      </c>
      <c r="AZ81">
        <v>25.410406232609905</v>
      </c>
      <c r="BB81" t="s">
        <v>569</v>
      </c>
      <c r="BC81" t="s">
        <v>106</v>
      </c>
      <c r="BD81" t="str">
        <f>IF(BI81="#","",IFERROR(VLOOKUP(BC81,'class and classification'!$A$1:$B$338,2,FALSE),VLOOKUP(BC81,'class and classification'!$A$340:$B$378,2,FALSE)))</f>
        <v>Predominantly Urban</v>
      </c>
      <c r="BE81" t="str">
        <f>IF(BI81="#","",IFERROR(VLOOKUP(BC81,'class and classification'!$A$1:$C$338,3,FALSE),VLOOKUP(BC81,'class and classification'!$A$340:$C$378,3,FALSE)))</f>
        <v>MD</v>
      </c>
      <c r="BF81">
        <v>22363</v>
      </c>
      <c r="BG81">
        <v>17379</v>
      </c>
      <c r="BH81">
        <v>12342</v>
      </c>
      <c r="BI81">
        <v>23.696336686890408</v>
      </c>
      <c r="BK81" t="s">
        <v>569</v>
      </c>
      <c r="BL81" t="s">
        <v>106</v>
      </c>
      <c r="BM81" t="str">
        <f>IF(BR81="#","",IFERROR(VLOOKUP(BL81,'class and classification'!$A$1:$B$338,2,FALSE),VLOOKUP(BL81,'class and classification'!$A$340:$B$378,2,FALSE)))</f>
        <v>Predominantly Urban</v>
      </c>
      <c r="BN81" t="str">
        <f>IF(BR81="#","",IFERROR(VLOOKUP(BL81,'class and classification'!$A$1:$C$338,3,FALSE),VLOOKUP(BL81,'class and classification'!$A$340:$C$378,3,FALSE)))</f>
        <v>MD</v>
      </c>
      <c r="BO81">
        <v>23932</v>
      </c>
      <c r="BP81">
        <v>16505</v>
      </c>
      <c r="BQ81">
        <v>10682</v>
      </c>
      <c r="BR81">
        <v>20.896339912752595</v>
      </c>
      <c r="BT81" t="s">
        <v>569</v>
      </c>
      <c r="BU81" t="s">
        <v>106</v>
      </c>
      <c r="BV81" t="str">
        <f>IF(CA81="#","",IFERROR(VLOOKUP(BU81,'class and classification'!$A$1:$B$338,2,FALSE),VLOOKUP(BU81,'class and classification'!$A$340:$B$378,2,FALSE)))</f>
        <v>Predominantly Urban</v>
      </c>
      <c r="BW81" t="str">
        <f>IF(CA81="#","",IFERROR(VLOOKUP(BU81,'class and classification'!$A$1:$C$338,3,FALSE),VLOOKUP(BU81,'class and classification'!$A$340:$C$378,3,FALSE)))</f>
        <v>MD</v>
      </c>
      <c r="BX81">
        <v>24468</v>
      </c>
      <c r="BY81">
        <v>16806</v>
      </c>
      <c r="BZ81">
        <v>12449</v>
      </c>
      <c r="CA81">
        <v>23.172570407460491</v>
      </c>
      <c r="CC81" t="s">
        <v>569</v>
      </c>
      <c r="CD81" t="s">
        <v>106</v>
      </c>
      <c r="CE81" t="str">
        <f>IF(CJ81="*","",IFERROR(VLOOKUP(CD81,'class and classification'!$A$1:$B$338,2,FALSE),VLOOKUP(CD81,'class and classification'!$A$340:$B$378,2,FALSE)))</f>
        <v>Predominantly Urban</v>
      </c>
      <c r="CF81" t="str">
        <f>IF(CJ81="*","",IFERROR(VLOOKUP(CD81,'class and classification'!$A$1:$C$338,3,FALSE),VLOOKUP(CD81,'class and classification'!$A$340:$C$378,3,FALSE)))</f>
        <v>MD</v>
      </c>
      <c r="CG81">
        <v>24678</v>
      </c>
      <c r="CH81">
        <v>20244</v>
      </c>
      <c r="CI81">
        <v>12167</v>
      </c>
      <c r="CJ81">
        <v>21.31233687750705</v>
      </c>
      <c r="CL81" t="s">
        <v>569</v>
      </c>
      <c r="CM81" t="s">
        <v>106</v>
      </c>
      <c r="CN81" t="str">
        <f>IF(CS81="*","",IFERROR(VLOOKUP(CM81,'class and classification'!$A$1:$B$338,2,FALSE),VLOOKUP(CM81,'class and classification'!$A$340:$B$378,2,FALSE)))</f>
        <v>Predominantly Urban</v>
      </c>
      <c r="CO81" t="str">
        <f>IF(CS81="*","",IFERROR(VLOOKUP(CM81,'class and classification'!$A$1:$C$338,3,FALSE),VLOOKUP(CM81,'class and classification'!$A$340:$C$378,3,FALSE)))</f>
        <v>MD</v>
      </c>
      <c r="CP81">
        <v>29436.32</v>
      </c>
      <c r="CQ81">
        <v>18401.84</v>
      </c>
      <c r="CR81">
        <v>11655.52</v>
      </c>
      <c r="CS81">
        <v>19.591190190285758</v>
      </c>
      <c r="CU81" t="s">
        <v>569</v>
      </c>
      <c r="CV81" t="s">
        <v>106</v>
      </c>
      <c r="CW81" t="str">
        <f>IF(DB81="*","",IFERROR(VLOOKUP(CV81,'class and classification'!$A$1:$B$338,2,FALSE),VLOOKUP(CV81,'class and classification'!$A$340:$B$378,2,FALSE)))</f>
        <v>Predominantly Urban</v>
      </c>
      <c r="CX81" t="str">
        <f>IF(DB81="*","",IFERROR(VLOOKUP(CV81,'class and classification'!$A$1:$C$338,3,FALSE),VLOOKUP(CV81,'class and classification'!$A$340:$C$378,3,FALSE)))</f>
        <v>MD</v>
      </c>
      <c r="CY81">
        <v>22970.27</v>
      </c>
      <c r="CZ81">
        <v>19954.96</v>
      </c>
      <c r="DA81">
        <v>13369.14</v>
      </c>
      <c r="DB81">
        <v>23.748627082956965</v>
      </c>
      <c r="DD81" t="s">
        <v>569</v>
      </c>
      <c r="DE81" t="s">
        <v>106</v>
      </c>
      <c r="DF81" t="str">
        <f>IF(DK81="*","",IFERROR(VLOOKUP(DE81,'class and classification'!$A$1:$B$338,2,FALSE),VLOOKUP(DE81,'class and classification'!$A$340:$B$378,2,FALSE)))</f>
        <v>Predominantly Urban</v>
      </c>
      <c r="DG81" t="str">
        <f>IF(DK81="*","",IFERROR(VLOOKUP(DE81,'class and classification'!$A$1:$C$338,3,FALSE),VLOOKUP(DE81,'class and classification'!$A$340:$C$378,3,FALSE)))</f>
        <v>MD</v>
      </c>
      <c r="DH81">
        <v>28406.26</v>
      </c>
      <c r="DI81">
        <v>19922.689999999999</v>
      </c>
      <c r="DJ81">
        <v>9797.77</v>
      </c>
      <c r="DK81">
        <v>16.855879705581188</v>
      </c>
      <c r="DM81" t="s">
        <v>569</v>
      </c>
      <c r="DN81" t="s">
        <v>106</v>
      </c>
      <c r="DO81" t="str">
        <f>IF(DT81="*","",IFERROR(VLOOKUP(DN81,'class and classification'!$A$1:$B$338,2,FALSE),VLOOKUP(DN81,'class and classification'!$A$340:$B$378,2,FALSE)))</f>
        <v>Predominantly Urban</v>
      </c>
      <c r="DP81" t="str">
        <f>IF(DT81="*","",IFERROR(VLOOKUP(DN81,'class and classification'!$A$1:$C$338,3,FALSE),VLOOKUP(DN81,'class and classification'!$A$340:$C$378,3,FALSE)))</f>
        <v>MD</v>
      </c>
      <c r="DQ81">
        <v>29960.01</v>
      </c>
      <c r="DR81">
        <v>20683.59</v>
      </c>
      <c r="DS81">
        <v>7360.41</v>
      </c>
      <c r="DT81">
        <v>12.689484744244409</v>
      </c>
      <c r="DV81" t="s">
        <v>569</v>
      </c>
      <c r="DW81" t="s">
        <v>106</v>
      </c>
      <c r="DX81" t="str">
        <f>IF(EC81="*","",IFERROR(VLOOKUP(DW81,'class and classification'!$A$1:$B$338,2,FALSE),VLOOKUP(DW81,'class and classification'!$A$340:$B$378,2,FALSE)))</f>
        <v>Predominantly Urban</v>
      </c>
      <c r="DY81" t="str">
        <f>IF(EC81="*","",IFERROR(VLOOKUP(DW81,'class and classification'!$A$1:$C$338,3,FALSE),VLOOKUP(DW81,'class and classification'!$A$340:$C$378,3,FALSE)))</f>
        <v>MD</v>
      </c>
      <c r="DZ81">
        <v>30517.67</v>
      </c>
      <c r="EA81">
        <v>19154.330000000002</v>
      </c>
      <c r="EB81">
        <v>9225.27</v>
      </c>
      <c r="EC81">
        <v>15.663323614150537</v>
      </c>
    </row>
    <row r="82" spans="1:133" x14ac:dyDescent="0.3">
      <c r="A82" t="s">
        <v>569</v>
      </c>
      <c r="B82" t="s">
        <v>106</v>
      </c>
      <c r="C82" t="str">
        <f>IF(H82="n/a","",IFERROR(VLOOKUP(B82,'class and classification'!$A$1:$B$338,2,FALSE),VLOOKUP(B82,'class and classification'!$A$340:$B$378,2,FALSE)))</f>
        <v>Predominantly Urban</v>
      </c>
      <c r="D82" t="str">
        <f>IF(H82="n/a","",IFERROR(VLOOKUP(B82,'class and classification'!$A$1:$C$338,3,FALSE),VLOOKUP(B82,'class and classification'!$A$340:$C$378,3,FALSE)))</f>
        <v>MD</v>
      </c>
      <c r="E82">
        <v>46867</v>
      </c>
      <c r="F82">
        <v>16137</v>
      </c>
      <c r="G82">
        <v>6402</v>
      </c>
      <c r="H82">
        <v>9.2239863988704158</v>
      </c>
      <c r="I82" t="s">
        <v>570</v>
      </c>
      <c r="J82" t="s">
        <v>107</v>
      </c>
      <c r="K82" t="str">
        <f>IF(P82="#","",IFERROR(VLOOKUP(J82,'class and classification'!$A$1:$B$338,2,FALSE),VLOOKUP(J82,'class and classification'!$A$340:$B$378,2,FALSE)))</f>
        <v>Predominantly Urban</v>
      </c>
      <c r="L82" t="str">
        <f>IF(P82="#","",IFERROR(VLOOKUP(J82,'class and classification'!$A$1:$C$338,3,FALSE),VLOOKUP(J82,'class and classification'!$A$340:$C$378,3,FALSE)))</f>
        <v>MD</v>
      </c>
      <c r="M82">
        <v>29651</v>
      </c>
      <c r="N82">
        <v>10779</v>
      </c>
      <c r="O82">
        <v>8122</v>
      </c>
      <c r="P82">
        <v>16.728456088317682</v>
      </c>
      <c r="S82" t="s">
        <v>107</v>
      </c>
      <c r="T82" t="str">
        <f>IF(Y82="#","",IFERROR(VLOOKUP(S82,'class and classification'!$A$1:$B$338,2,FALSE),VLOOKUP(S82,'class and classification'!$A$340:$B$378,2,FALSE)))</f>
        <v>Predominantly Urban</v>
      </c>
      <c r="U82" t="str">
        <f>IF(Y82="#","",IFERROR(VLOOKUP(S82,'class and classification'!$A$1:$C$338,3,FALSE),VLOOKUP(S82,'class and classification'!$A$340:$C$378,3,FALSE)))</f>
        <v>MD</v>
      </c>
      <c r="V82">
        <v>30297</v>
      </c>
      <c r="W82">
        <v>9303</v>
      </c>
      <c r="X82">
        <v>9232</v>
      </c>
      <c r="Y82">
        <v>18.905635648754917</v>
      </c>
      <c r="AA82" t="s">
        <v>570</v>
      </c>
      <c r="AB82" t="s">
        <v>107</v>
      </c>
      <c r="AC82" t="str">
        <f>IF(AH82="#","",IFERROR(VLOOKUP(AB82,'class and classification'!$A$1:$B$338,2,FALSE),VLOOKUP(AB82,'class and classification'!$A$340:$B$378,2,FALSE)))</f>
        <v>Predominantly Urban</v>
      </c>
      <c r="AD82" t="str">
        <f>IF(AH82="#","",IFERROR(VLOOKUP(AB82,'class and classification'!$A$1:$C$338,3,FALSE),VLOOKUP(AB82,'class and classification'!$A$340:$C$378,3,FALSE)))</f>
        <v>MD</v>
      </c>
      <c r="AE82">
        <v>29962</v>
      </c>
      <c r="AF82">
        <v>16855</v>
      </c>
      <c r="AG82">
        <v>6180</v>
      </c>
      <c r="AH82">
        <v>11.661037417212295</v>
      </c>
      <c r="AJ82" t="s">
        <v>570</v>
      </c>
      <c r="AK82" t="s">
        <v>107</v>
      </c>
      <c r="AL82" t="str">
        <f>IF(AQ82="#","",IFERROR(VLOOKUP(AK82,'class and classification'!$A$1:$B$338,2,FALSE),VLOOKUP(AK82,'class and classification'!$A$340:$B$378,2,FALSE)))</f>
        <v>Predominantly Urban</v>
      </c>
      <c r="AM82" t="str">
        <f>IF(AQ82="#","",IFERROR(VLOOKUP(AK82,'class and classification'!$A$1:$C$338,3,FALSE),VLOOKUP(AK82,'class and classification'!$A$340:$C$378,3,FALSE)))</f>
        <v>MD</v>
      </c>
      <c r="AN82">
        <v>23498</v>
      </c>
      <c r="AO82">
        <v>19702</v>
      </c>
      <c r="AP82">
        <v>8778</v>
      </c>
      <c r="AQ82">
        <v>16.887914117511254</v>
      </c>
      <c r="AS82" t="s">
        <v>570</v>
      </c>
      <c r="AT82" t="s">
        <v>107</v>
      </c>
      <c r="AU82" t="str">
        <f>IF(AZ82="#","",IFERROR(VLOOKUP(AT82,'class and classification'!$A$1:$B$338,2,FALSE),VLOOKUP(AT82,'class and classification'!$A$340:$B$378,2,FALSE)))</f>
        <v>Predominantly Urban</v>
      </c>
      <c r="AV82" t="str">
        <f>IF(AZ82="#","",IFERROR(VLOOKUP(AT82,'class and classification'!$A$1:$C$338,3,FALSE),VLOOKUP(AT82,'class and classification'!$A$340:$C$378,3,FALSE)))</f>
        <v>MD</v>
      </c>
      <c r="AW82">
        <v>27741</v>
      </c>
      <c r="AX82">
        <v>15422</v>
      </c>
      <c r="AY82">
        <v>6682</v>
      </c>
      <c r="AZ82">
        <v>13.405557227404955</v>
      </c>
      <c r="BB82" t="s">
        <v>570</v>
      </c>
      <c r="BC82" t="s">
        <v>107</v>
      </c>
      <c r="BD82" t="str">
        <f>IF(BI82="#","",IFERROR(VLOOKUP(BC82,'class and classification'!$A$1:$B$338,2,FALSE),VLOOKUP(BC82,'class and classification'!$A$340:$B$378,2,FALSE)))</f>
        <v>Predominantly Urban</v>
      </c>
      <c r="BE82" t="str">
        <f>IF(BI82="#","",IFERROR(VLOOKUP(BC82,'class and classification'!$A$1:$C$338,3,FALSE),VLOOKUP(BC82,'class and classification'!$A$340:$C$378,3,FALSE)))</f>
        <v>MD</v>
      </c>
      <c r="BF82">
        <v>23193</v>
      </c>
      <c r="BG82">
        <v>13034</v>
      </c>
      <c r="BH82">
        <v>10373</v>
      </c>
      <c r="BI82">
        <v>22.259656652360515</v>
      </c>
      <c r="BK82" t="s">
        <v>570</v>
      </c>
      <c r="BL82" t="s">
        <v>107</v>
      </c>
      <c r="BM82" t="str">
        <f>IF(BR82="#","",IFERROR(VLOOKUP(BL82,'class and classification'!$A$1:$B$338,2,FALSE),VLOOKUP(BL82,'class and classification'!$A$340:$B$378,2,FALSE)))</f>
        <v>Predominantly Urban</v>
      </c>
      <c r="BN82" t="str">
        <f>IF(BR82="#","",IFERROR(VLOOKUP(BL82,'class and classification'!$A$1:$C$338,3,FALSE),VLOOKUP(BL82,'class and classification'!$A$340:$C$378,3,FALSE)))</f>
        <v>MD</v>
      </c>
      <c r="BO82">
        <v>22473</v>
      </c>
      <c r="BP82">
        <v>17754</v>
      </c>
      <c r="BQ82">
        <v>10182</v>
      </c>
      <c r="BR82">
        <v>20.1987740284473</v>
      </c>
      <c r="BT82" t="s">
        <v>570</v>
      </c>
      <c r="BU82" t="s">
        <v>107</v>
      </c>
      <c r="BV82" t="str">
        <f>IF(CA82="#","",IFERROR(VLOOKUP(BU82,'class and classification'!$A$1:$B$338,2,FALSE),VLOOKUP(BU82,'class and classification'!$A$340:$B$378,2,FALSE)))</f>
        <v>Predominantly Urban</v>
      </c>
      <c r="BW82" t="str">
        <f>IF(CA82="#","",IFERROR(VLOOKUP(BU82,'class and classification'!$A$1:$C$338,3,FALSE),VLOOKUP(BU82,'class and classification'!$A$340:$C$378,3,FALSE)))</f>
        <v>MD</v>
      </c>
      <c r="BX82">
        <v>25932</v>
      </c>
      <c r="BY82">
        <v>16076</v>
      </c>
      <c r="BZ82">
        <v>7566</v>
      </c>
      <c r="CA82">
        <v>15.262032517045226</v>
      </c>
      <c r="CC82" t="s">
        <v>570</v>
      </c>
      <c r="CD82" t="s">
        <v>107</v>
      </c>
      <c r="CE82" t="str">
        <f>IF(CJ82="*","",IFERROR(VLOOKUP(CD82,'class and classification'!$A$1:$B$338,2,FALSE),VLOOKUP(CD82,'class and classification'!$A$340:$B$378,2,FALSE)))</f>
        <v>Predominantly Urban</v>
      </c>
      <c r="CF82" t="str">
        <f>IF(CJ82="*","",IFERROR(VLOOKUP(CD82,'class and classification'!$A$1:$C$338,3,FALSE),VLOOKUP(CD82,'class and classification'!$A$340:$C$378,3,FALSE)))</f>
        <v>MD</v>
      </c>
      <c r="CG82">
        <v>21901</v>
      </c>
      <c r="CH82">
        <v>17019</v>
      </c>
      <c r="CI82">
        <v>9432</v>
      </c>
      <c r="CJ82">
        <v>19.506949040370618</v>
      </c>
      <c r="CL82" t="s">
        <v>570</v>
      </c>
      <c r="CM82" t="s">
        <v>107</v>
      </c>
      <c r="CN82" t="str">
        <f>IF(CS82="*","",IFERROR(VLOOKUP(CM82,'class and classification'!$A$1:$B$338,2,FALSE),VLOOKUP(CM82,'class and classification'!$A$340:$B$378,2,FALSE)))</f>
        <v>Predominantly Urban</v>
      </c>
      <c r="CO82" t="str">
        <f>IF(CS82="*","",IFERROR(VLOOKUP(CM82,'class and classification'!$A$1:$C$338,3,FALSE),VLOOKUP(CM82,'class and classification'!$A$340:$C$378,3,FALSE)))</f>
        <v>MD</v>
      </c>
      <c r="CP82">
        <v>24384.42</v>
      </c>
      <c r="CQ82">
        <v>17335.7</v>
      </c>
      <c r="CR82">
        <v>8440.64</v>
      </c>
      <c r="CS82">
        <v>16.827177259674695</v>
      </c>
      <c r="CU82" t="s">
        <v>570</v>
      </c>
      <c r="CV82" t="s">
        <v>107</v>
      </c>
      <c r="CW82" t="str">
        <f>IF(DB82="*","",IFERROR(VLOOKUP(CV82,'class and classification'!$A$1:$B$338,2,FALSE),VLOOKUP(CV82,'class and classification'!$A$340:$B$378,2,FALSE)))</f>
        <v>Predominantly Urban</v>
      </c>
      <c r="CX82" t="str">
        <f>IF(DB82="*","",IFERROR(VLOOKUP(CV82,'class and classification'!$A$1:$C$338,3,FALSE),VLOOKUP(CV82,'class and classification'!$A$340:$C$378,3,FALSE)))</f>
        <v>MD</v>
      </c>
      <c r="CY82">
        <v>23177.55</v>
      </c>
      <c r="CZ82">
        <v>20669.560000000001</v>
      </c>
      <c r="DA82">
        <v>9213.85</v>
      </c>
      <c r="DB82">
        <v>17.364650017640088</v>
      </c>
      <c r="DD82" t="s">
        <v>570</v>
      </c>
      <c r="DE82" t="s">
        <v>107</v>
      </c>
      <c r="DF82" t="str">
        <f>IF(DK82="*","",IFERROR(VLOOKUP(DE82,'class and classification'!$A$1:$B$338,2,FALSE),VLOOKUP(DE82,'class and classification'!$A$340:$B$378,2,FALSE)))</f>
        <v>Predominantly Urban</v>
      </c>
      <c r="DG82" t="str">
        <f>IF(DK82="*","",IFERROR(VLOOKUP(DE82,'class and classification'!$A$1:$C$338,3,FALSE),VLOOKUP(DE82,'class and classification'!$A$340:$C$378,3,FALSE)))</f>
        <v>MD</v>
      </c>
      <c r="DH82">
        <v>27509</v>
      </c>
      <c r="DI82">
        <v>15679.5</v>
      </c>
      <c r="DJ82">
        <v>10834.61</v>
      </c>
      <c r="DK82">
        <v>20.055509577290167</v>
      </c>
      <c r="DM82" t="s">
        <v>570</v>
      </c>
      <c r="DN82" t="s">
        <v>107</v>
      </c>
      <c r="DO82" t="str">
        <f>IF(DT82="*","",IFERROR(VLOOKUP(DN82,'class and classification'!$A$1:$B$338,2,FALSE),VLOOKUP(DN82,'class and classification'!$A$340:$B$378,2,FALSE)))</f>
        <v>Predominantly Urban</v>
      </c>
      <c r="DP82" t="str">
        <f>IF(DT82="*","",IFERROR(VLOOKUP(DN82,'class and classification'!$A$1:$C$338,3,FALSE),VLOOKUP(DN82,'class and classification'!$A$340:$C$378,3,FALSE)))</f>
        <v>MD</v>
      </c>
      <c r="DQ82">
        <v>27309.03</v>
      </c>
      <c r="DR82">
        <v>16038.14</v>
      </c>
      <c r="DS82">
        <v>11025.88</v>
      </c>
      <c r="DT82">
        <v>20.278207678252368</v>
      </c>
      <c r="DV82" t="s">
        <v>570</v>
      </c>
      <c r="DW82" t="s">
        <v>107</v>
      </c>
      <c r="DX82" t="str">
        <f>IF(EC82="*","",IFERROR(VLOOKUP(DW82,'class and classification'!$A$1:$B$338,2,FALSE),VLOOKUP(DW82,'class and classification'!$A$340:$B$378,2,FALSE)))</f>
        <v>Predominantly Urban</v>
      </c>
      <c r="DY82" t="str">
        <f>IF(EC82="*","",IFERROR(VLOOKUP(DW82,'class and classification'!$A$1:$C$338,3,FALSE),VLOOKUP(DW82,'class and classification'!$A$340:$C$378,3,FALSE)))</f>
        <v>MD</v>
      </c>
      <c r="DZ82">
        <v>25859.33</v>
      </c>
      <c r="EA82">
        <v>17424.18</v>
      </c>
      <c r="EB82">
        <v>6006.22</v>
      </c>
      <c r="EC82">
        <v>12.185540476687537</v>
      </c>
    </row>
    <row r="83" spans="1:133" x14ac:dyDescent="0.3">
      <c r="A83" t="s">
        <v>570</v>
      </c>
      <c r="B83" t="s">
        <v>107</v>
      </c>
      <c r="C83" t="str">
        <f>IF(H83="n/a","",IFERROR(VLOOKUP(B83,'class and classification'!$A$1:$B$338,2,FALSE),VLOOKUP(B83,'class and classification'!$A$340:$B$378,2,FALSE)))</f>
        <v>Predominantly Urban</v>
      </c>
      <c r="D83" t="str">
        <f>IF(H83="n/a","",IFERROR(VLOOKUP(B83,'class and classification'!$A$1:$C$338,3,FALSE),VLOOKUP(B83,'class and classification'!$A$340:$C$378,3,FALSE)))</f>
        <v>MD</v>
      </c>
      <c r="E83">
        <v>36792</v>
      </c>
      <c r="F83">
        <v>11073</v>
      </c>
      <c r="G83">
        <v>7410</v>
      </c>
      <c r="H83">
        <v>13.405698778833109</v>
      </c>
      <c r="I83" t="s">
        <v>571</v>
      </c>
      <c r="J83" t="s">
        <v>108</v>
      </c>
      <c r="K83" t="str">
        <f>IF(P83="#","",IFERROR(VLOOKUP(J83,'class and classification'!$A$1:$B$338,2,FALSE),VLOOKUP(J83,'class and classification'!$A$340:$B$378,2,FALSE)))</f>
        <v>Predominantly Urban</v>
      </c>
      <c r="L83" t="str">
        <f>IF(P83="#","",IFERROR(VLOOKUP(J83,'class and classification'!$A$1:$C$338,3,FALSE),VLOOKUP(J83,'class and classification'!$A$340:$C$378,3,FALSE)))</f>
        <v>MD</v>
      </c>
      <c r="M83">
        <v>57587</v>
      </c>
      <c r="N83">
        <v>44910</v>
      </c>
      <c r="O83">
        <v>15032</v>
      </c>
      <c r="P83">
        <v>12.79003479992172</v>
      </c>
      <c r="S83" t="s">
        <v>108</v>
      </c>
      <c r="T83" t="str">
        <f>IF(Y83="#","",IFERROR(VLOOKUP(S83,'class and classification'!$A$1:$B$338,2,FALSE),VLOOKUP(S83,'class and classification'!$A$340:$B$378,2,FALSE)))</f>
        <v>Predominantly Urban</v>
      </c>
      <c r="U83" t="str">
        <f>IF(Y83="#","",IFERROR(VLOOKUP(S83,'class and classification'!$A$1:$C$338,3,FALSE),VLOOKUP(S83,'class and classification'!$A$340:$C$378,3,FALSE)))</f>
        <v>MD</v>
      </c>
      <c r="V83">
        <v>57139</v>
      </c>
      <c r="W83">
        <v>35544</v>
      </c>
      <c r="X83">
        <v>17731</v>
      </c>
      <c r="Y83">
        <v>16.058651982538446</v>
      </c>
      <c r="AA83" t="s">
        <v>571</v>
      </c>
      <c r="AB83" t="s">
        <v>108</v>
      </c>
      <c r="AC83" t="str">
        <f>IF(AH83="#","",IFERROR(VLOOKUP(AB83,'class and classification'!$A$1:$B$338,2,FALSE),VLOOKUP(AB83,'class and classification'!$A$340:$B$378,2,FALSE)))</f>
        <v>Predominantly Urban</v>
      </c>
      <c r="AD83" t="str">
        <f>IF(AH83="#","",IFERROR(VLOOKUP(AB83,'class and classification'!$A$1:$C$338,3,FALSE),VLOOKUP(AB83,'class and classification'!$A$340:$C$378,3,FALSE)))</f>
        <v>MD</v>
      </c>
      <c r="AE83">
        <v>54635</v>
      </c>
      <c r="AF83">
        <v>40395</v>
      </c>
      <c r="AG83">
        <v>23397</v>
      </c>
      <c r="AH83">
        <v>19.756474452616381</v>
      </c>
      <c r="AJ83" t="s">
        <v>571</v>
      </c>
      <c r="AK83" t="s">
        <v>108</v>
      </c>
      <c r="AL83" t="str">
        <f>IF(AQ83="#","",IFERROR(VLOOKUP(AK83,'class and classification'!$A$1:$B$338,2,FALSE),VLOOKUP(AK83,'class and classification'!$A$340:$B$378,2,FALSE)))</f>
        <v>Predominantly Urban</v>
      </c>
      <c r="AM83" t="str">
        <f>IF(AQ83="#","",IFERROR(VLOOKUP(AK83,'class and classification'!$A$1:$C$338,3,FALSE),VLOOKUP(AK83,'class and classification'!$A$340:$C$378,3,FALSE)))</f>
        <v>MD</v>
      </c>
      <c r="AN83">
        <v>51939</v>
      </c>
      <c r="AO83">
        <v>37396</v>
      </c>
      <c r="AP83">
        <v>19681</v>
      </c>
      <c r="AQ83">
        <v>18.053313275115578</v>
      </c>
      <c r="AS83" t="s">
        <v>571</v>
      </c>
      <c r="AT83" t="s">
        <v>108</v>
      </c>
      <c r="AU83" t="str">
        <f>IF(AZ83="#","",IFERROR(VLOOKUP(AT83,'class and classification'!$A$1:$B$338,2,FALSE),VLOOKUP(AT83,'class and classification'!$A$340:$B$378,2,FALSE)))</f>
        <v>Predominantly Urban</v>
      </c>
      <c r="AV83" t="str">
        <f>IF(AZ83="#","",IFERROR(VLOOKUP(AT83,'class and classification'!$A$1:$C$338,3,FALSE),VLOOKUP(AT83,'class and classification'!$A$340:$C$378,3,FALSE)))</f>
        <v>MD</v>
      </c>
      <c r="AW83">
        <v>54321</v>
      </c>
      <c r="AX83">
        <v>36015</v>
      </c>
      <c r="AY83">
        <v>21135</v>
      </c>
      <c r="AZ83">
        <v>18.960088274080253</v>
      </c>
      <c r="BB83" t="s">
        <v>571</v>
      </c>
      <c r="BC83" t="s">
        <v>108</v>
      </c>
      <c r="BD83" t="str">
        <f>IF(BI83="#","",IFERROR(VLOOKUP(BC83,'class and classification'!$A$1:$B$338,2,FALSE),VLOOKUP(BC83,'class and classification'!$A$340:$B$378,2,FALSE)))</f>
        <v>Predominantly Urban</v>
      </c>
      <c r="BE83" t="str">
        <f>IF(BI83="#","",IFERROR(VLOOKUP(BC83,'class and classification'!$A$1:$C$338,3,FALSE),VLOOKUP(BC83,'class and classification'!$A$340:$C$378,3,FALSE)))</f>
        <v>MD</v>
      </c>
      <c r="BF83">
        <v>55954</v>
      </c>
      <c r="BG83">
        <v>26308</v>
      </c>
      <c r="BH83">
        <v>19148</v>
      </c>
      <c r="BI83">
        <v>18.881767084113992</v>
      </c>
      <c r="BK83" t="s">
        <v>571</v>
      </c>
      <c r="BL83" t="s">
        <v>108</v>
      </c>
      <c r="BM83" t="str">
        <f>IF(BR83="#","",IFERROR(VLOOKUP(BL83,'class and classification'!$A$1:$B$338,2,FALSE),VLOOKUP(BL83,'class and classification'!$A$340:$B$378,2,FALSE)))</f>
        <v>Predominantly Urban</v>
      </c>
      <c r="BN83" t="str">
        <f>IF(BR83="#","",IFERROR(VLOOKUP(BL83,'class and classification'!$A$1:$C$338,3,FALSE),VLOOKUP(BL83,'class and classification'!$A$340:$C$378,3,FALSE)))</f>
        <v>MD</v>
      </c>
      <c r="BO83">
        <v>58469</v>
      </c>
      <c r="BP83">
        <v>25569</v>
      </c>
      <c r="BQ83">
        <v>12927</v>
      </c>
      <c r="BR83">
        <v>13.331614500077347</v>
      </c>
      <c r="BT83" t="s">
        <v>571</v>
      </c>
      <c r="BU83" t="s">
        <v>108</v>
      </c>
      <c r="BV83" t="str">
        <f>IF(CA83="#","",IFERROR(VLOOKUP(BU83,'class and classification'!$A$1:$B$338,2,FALSE),VLOOKUP(BU83,'class and classification'!$A$340:$B$378,2,FALSE)))</f>
        <v>Predominantly Urban</v>
      </c>
      <c r="BW83" t="str">
        <f>IF(CA83="#","",IFERROR(VLOOKUP(BU83,'class and classification'!$A$1:$C$338,3,FALSE),VLOOKUP(BU83,'class and classification'!$A$340:$C$378,3,FALSE)))</f>
        <v>MD</v>
      </c>
      <c r="BX83">
        <v>49021</v>
      </c>
      <c r="BY83">
        <v>27086</v>
      </c>
      <c r="BZ83">
        <v>19926</v>
      </c>
      <c r="CA83">
        <v>20.749117490862513</v>
      </c>
      <c r="CC83" t="s">
        <v>571</v>
      </c>
      <c r="CD83" t="s">
        <v>108</v>
      </c>
      <c r="CE83" t="str">
        <f>IF(CJ83="*","",IFERROR(VLOOKUP(CD83,'class and classification'!$A$1:$B$338,2,FALSE),VLOOKUP(CD83,'class and classification'!$A$340:$B$378,2,FALSE)))</f>
        <v>Predominantly Urban</v>
      </c>
      <c r="CF83" t="str">
        <f>IF(CJ83="*","",IFERROR(VLOOKUP(CD83,'class and classification'!$A$1:$C$338,3,FALSE),VLOOKUP(CD83,'class and classification'!$A$340:$C$378,3,FALSE)))</f>
        <v>MD</v>
      </c>
      <c r="CG83">
        <v>47346</v>
      </c>
      <c r="CH83">
        <v>32613</v>
      </c>
      <c r="CI83">
        <v>19349</v>
      </c>
      <c r="CJ83">
        <v>19.483828090385469</v>
      </c>
      <c r="CL83" t="s">
        <v>571</v>
      </c>
      <c r="CM83" t="s">
        <v>108</v>
      </c>
      <c r="CN83" t="str">
        <f>IF(CS83="*","",IFERROR(VLOOKUP(CM83,'class and classification'!$A$1:$B$338,2,FALSE),VLOOKUP(CM83,'class and classification'!$A$340:$B$378,2,FALSE)))</f>
        <v>Predominantly Urban</v>
      </c>
      <c r="CO83" t="str">
        <f>IF(CS83="*","",IFERROR(VLOOKUP(CM83,'class and classification'!$A$1:$C$338,3,FALSE),VLOOKUP(CM83,'class and classification'!$A$340:$C$378,3,FALSE)))</f>
        <v>MD</v>
      </c>
      <c r="CP83">
        <v>51679.22</v>
      </c>
      <c r="CQ83">
        <v>26020.799999999999</v>
      </c>
      <c r="CR83">
        <v>27475.27</v>
      </c>
      <c r="CS83">
        <v>26.123312804747194</v>
      </c>
      <c r="CU83" t="s">
        <v>571</v>
      </c>
      <c r="CV83" t="s">
        <v>108</v>
      </c>
      <c r="CW83" t="str">
        <f>IF(DB83="*","",IFERROR(VLOOKUP(CV83,'class and classification'!$A$1:$B$338,2,FALSE),VLOOKUP(CV83,'class and classification'!$A$340:$B$378,2,FALSE)))</f>
        <v>Predominantly Urban</v>
      </c>
      <c r="CX83" t="str">
        <f>IF(DB83="*","",IFERROR(VLOOKUP(CV83,'class and classification'!$A$1:$C$338,3,FALSE),VLOOKUP(CV83,'class and classification'!$A$340:$C$378,3,FALSE)))</f>
        <v>MD</v>
      </c>
      <c r="CY83">
        <v>43210.93</v>
      </c>
      <c r="CZ83">
        <v>31887.33</v>
      </c>
      <c r="DA83">
        <v>19840.189999999999</v>
      </c>
      <c r="DB83">
        <v>20.897950198260027</v>
      </c>
      <c r="DD83" t="s">
        <v>571</v>
      </c>
      <c r="DE83" t="s">
        <v>108</v>
      </c>
      <c r="DF83" t="str">
        <f>IF(DK83="*","",IFERROR(VLOOKUP(DE83,'class and classification'!$A$1:$B$338,2,FALSE),VLOOKUP(DE83,'class and classification'!$A$340:$B$378,2,FALSE)))</f>
        <v>Predominantly Urban</v>
      </c>
      <c r="DG83" t="str">
        <f>IF(DK83="*","",IFERROR(VLOOKUP(DE83,'class and classification'!$A$1:$C$338,3,FALSE),VLOOKUP(DE83,'class and classification'!$A$340:$C$378,3,FALSE)))</f>
        <v>MD</v>
      </c>
      <c r="DH83">
        <v>46147.98</v>
      </c>
      <c r="DI83">
        <v>33462.47</v>
      </c>
      <c r="DJ83">
        <v>18482.48</v>
      </c>
      <c r="DK83">
        <v>18.841806438037885</v>
      </c>
      <c r="DM83" t="s">
        <v>571</v>
      </c>
      <c r="DN83" t="s">
        <v>108</v>
      </c>
      <c r="DO83" t="str">
        <f>IF(DT83="*","",IFERROR(VLOOKUP(DN83,'class and classification'!$A$1:$B$338,2,FALSE),VLOOKUP(DN83,'class and classification'!$A$340:$B$378,2,FALSE)))</f>
        <v>Predominantly Urban</v>
      </c>
      <c r="DP83" t="str">
        <f>IF(DT83="*","",IFERROR(VLOOKUP(DN83,'class and classification'!$A$1:$C$338,3,FALSE),VLOOKUP(DN83,'class and classification'!$A$340:$C$378,3,FALSE)))</f>
        <v>MD</v>
      </c>
      <c r="DQ83">
        <v>45003.38</v>
      </c>
      <c r="DR83">
        <v>31235.38</v>
      </c>
      <c r="DS83">
        <v>17511.95</v>
      </c>
      <c r="DT83">
        <v>18.679271868981047</v>
      </c>
      <c r="DV83" t="s">
        <v>571</v>
      </c>
      <c r="DW83" t="s">
        <v>108</v>
      </c>
      <c r="DX83" t="str">
        <f>IF(EC83="*","",IFERROR(VLOOKUP(DW83,'class and classification'!$A$1:$B$338,2,FALSE),VLOOKUP(DW83,'class and classification'!$A$340:$B$378,2,FALSE)))</f>
        <v>Predominantly Urban</v>
      </c>
      <c r="DY83" t="str">
        <f>IF(EC83="*","",IFERROR(VLOOKUP(DW83,'class and classification'!$A$1:$C$338,3,FALSE),VLOOKUP(DW83,'class and classification'!$A$340:$C$378,3,FALSE)))</f>
        <v>MD</v>
      </c>
      <c r="DZ83">
        <v>41702.480000000003</v>
      </c>
      <c r="EA83">
        <v>31863.67</v>
      </c>
      <c r="EB83">
        <v>27636.560000000001</v>
      </c>
      <c r="EC83">
        <v>27.308122480119362</v>
      </c>
    </row>
    <row r="84" spans="1:133" x14ac:dyDescent="0.3">
      <c r="A84" t="s">
        <v>571</v>
      </c>
      <c r="B84" t="s">
        <v>108</v>
      </c>
      <c r="C84" t="str">
        <f>IF(H84="n/a","",IFERROR(VLOOKUP(B84,'class and classification'!$A$1:$B$338,2,FALSE),VLOOKUP(B84,'class and classification'!$A$340:$B$378,2,FALSE)))</f>
        <v>Predominantly Urban</v>
      </c>
      <c r="D84" t="str">
        <f>IF(H84="n/a","",IFERROR(VLOOKUP(B84,'class and classification'!$A$1:$C$338,3,FALSE),VLOOKUP(B84,'class and classification'!$A$340:$C$378,3,FALSE)))</f>
        <v>MD</v>
      </c>
      <c r="E84">
        <v>57297</v>
      </c>
      <c r="F84">
        <v>41556</v>
      </c>
      <c r="G84">
        <v>29332</v>
      </c>
      <c r="H84">
        <v>22.882552560752035</v>
      </c>
      <c r="I84" t="s">
        <v>572</v>
      </c>
      <c r="J84" t="s">
        <v>573</v>
      </c>
      <c r="K84" t="e">
        <f>IF(P84="#","",IFERROR(VLOOKUP(J84,'class and classification'!$A$1:$B$338,2,FALSE),VLOOKUP(J84,'class and classification'!$A$340:$B$378,2,FALSE)))</f>
        <v>#N/A</v>
      </c>
      <c r="L84" t="e">
        <f>IF(P84="#","",IFERROR(VLOOKUP(J84,'class and classification'!$A$1:$C$338,3,FALSE),VLOOKUP(J84,'class and classification'!$A$340:$C$378,3,FALSE)))</f>
        <v>#N/A</v>
      </c>
      <c r="M84">
        <v>257501</v>
      </c>
      <c r="N84">
        <v>167243</v>
      </c>
      <c r="O84">
        <v>62290</v>
      </c>
      <c r="P84">
        <v>12.789661502071725</v>
      </c>
      <c r="S84" t="s">
        <v>573</v>
      </c>
      <c r="T84" t="e">
        <f>IF(Y84="#","",IFERROR(VLOOKUP(S84,'class and classification'!$A$1:$B$338,2,FALSE),VLOOKUP(S84,'class and classification'!$A$340:$B$378,2,FALSE)))</f>
        <v>#N/A</v>
      </c>
      <c r="U84" t="e">
        <f>IF(Y84="#","",IFERROR(VLOOKUP(S84,'class and classification'!$A$1:$C$338,3,FALSE),VLOOKUP(S84,'class and classification'!$A$340:$C$378,3,FALSE)))</f>
        <v>#N/A</v>
      </c>
      <c r="V84">
        <v>262048</v>
      </c>
      <c r="W84">
        <v>157880</v>
      </c>
      <c r="X84">
        <v>62014</v>
      </c>
      <c r="Y84">
        <v>12.867523477928881</v>
      </c>
      <c r="AA84" t="s">
        <v>572</v>
      </c>
      <c r="AB84" t="s">
        <v>573</v>
      </c>
      <c r="AC84" t="e">
        <f>IF(AH84="#","",IFERROR(VLOOKUP(AB84,'class and classification'!$A$1:$B$338,2,FALSE),VLOOKUP(AB84,'class and classification'!$A$340:$B$378,2,FALSE)))</f>
        <v>#N/A</v>
      </c>
      <c r="AD84" t="e">
        <f>IF(AH84="#","",IFERROR(VLOOKUP(AB84,'class and classification'!$A$1:$C$338,3,FALSE),VLOOKUP(AB84,'class and classification'!$A$340:$C$378,3,FALSE)))</f>
        <v>#N/A</v>
      </c>
      <c r="AE84">
        <v>261429</v>
      </c>
      <c r="AF84">
        <v>160132</v>
      </c>
      <c r="AG84">
        <v>70650</v>
      </c>
      <c r="AH84">
        <v>14.353600386825974</v>
      </c>
      <c r="AJ84" t="s">
        <v>572</v>
      </c>
      <c r="AK84" t="s">
        <v>573</v>
      </c>
      <c r="AL84" t="e">
        <f>IF(AQ84="#","",IFERROR(VLOOKUP(AK84,'class and classification'!$A$1:$B$338,2,FALSE),VLOOKUP(AK84,'class and classification'!$A$340:$B$378,2,FALSE)))</f>
        <v>#N/A</v>
      </c>
      <c r="AM84" t="e">
        <f>IF(AQ84="#","",IFERROR(VLOOKUP(AK84,'class and classification'!$A$1:$C$338,3,FALSE),VLOOKUP(AK84,'class and classification'!$A$340:$C$378,3,FALSE)))</f>
        <v>#N/A</v>
      </c>
      <c r="AN84">
        <v>266204</v>
      </c>
      <c r="AO84">
        <v>162100</v>
      </c>
      <c r="AP84">
        <v>75601</v>
      </c>
      <c r="AQ84">
        <v>15.003026364096408</v>
      </c>
      <c r="AS84" t="s">
        <v>572</v>
      </c>
      <c r="AT84" t="s">
        <v>573</v>
      </c>
      <c r="AU84" t="e">
        <f>IF(AZ84="#","",IFERROR(VLOOKUP(AT84,'class and classification'!$A$1:$B$338,2,FALSE),VLOOKUP(AT84,'class and classification'!$A$340:$B$378,2,FALSE)))</f>
        <v>#N/A</v>
      </c>
      <c r="AV84" t="e">
        <f>IF(AZ84="#","",IFERROR(VLOOKUP(AT84,'class and classification'!$A$1:$C$338,3,FALSE),VLOOKUP(AT84,'class and classification'!$A$340:$C$378,3,FALSE)))</f>
        <v>#N/A</v>
      </c>
      <c r="AW84">
        <v>240131</v>
      </c>
      <c r="AX84">
        <v>170498</v>
      </c>
      <c r="AY84">
        <v>68892</v>
      </c>
      <c r="AZ84">
        <v>14.366836905995775</v>
      </c>
      <c r="BB84" t="s">
        <v>572</v>
      </c>
      <c r="BC84" t="s">
        <v>573</v>
      </c>
      <c r="BD84" t="e">
        <f>IF(BI84="#","",IFERROR(VLOOKUP(BC84,'class and classification'!$A$1:$B$338,2,FALSE),VLOOKUP(BC84,'class and classification'!$A$340:$B$378,2,FALSE)))</f>
        <v>#N/A</v>
      </c>
      <c r="BE84" t="e">
        <f>IF(BI84="#","",IFERROR(VLOOKUP(BC84,'class and classification'!$A$1:$C$338,3,FALSE),VLOOKUP(BC84,'class and classification'!$A$340:$C$378,3,FALSE)))</f>
        <v>#N/A</v>
      </c>
      <c r="BF84">
        <v>230310</v>
      </c>
      <c r="BG84">
        <v>168260</v>
      </c>
      <c r="BH84">
        <v>73738</v>
      </c>
      <c r="BI84">
        <v>15.612269959433251</v>
      </c>
      <c r="BK84" t="s">
        <v>572</v>
      </c>
      <c r="BL84" t="s">
        <v>573</v>
      </c>
      <c r="BM84" t="e">
        <f>IF(BR84="#","",IFERROR(VLOOKUP(BL84,'class and classification'!$A$1:$B$338,2,FALSE),VLOOKUP(BL84,'class and classification'!$A$340:$B$378,2,FALSE)))</f>
        <v>#N/A</v>
      </c>
      <c r="BN84" t="e">
        <f>IF(BR84="#","",IFERROR(VLOOKUP(BL84,'class and classification'!$A$1:$C$338,3,FALSE),VLOOKUP(BL84,'class and classification'!$A$340:$C$378,3,FALSE)))</f>
        <v>#N/A</v>
      </c>
      <c r="BO84">
        <v>225101</v>
      </c>
      <c r="BP84">
        <v>154402</v>
      </c>
      <c r="BQ84">
        <v>78561</v>
      </c>
      <c r="BR84">
        <v>17.150660169757938</v>
      </c>
      <c r="BT84" t="s">
        <v>572</v>
      </c>
      <c r="BU84" t="s">
        <v>573</v>
      </c>
      <c r="BV84" t="e">
        <f>IF(CA84="#","",IFERROR(VLOOKUP(BU84,'class and classification'!$A$1:$B$338,2,FALSE),VLOOKUP(BU84,'class and classification'!$A$340:$B$378,2,FALSE)))</f>
        <v>#N/A</v>
      </c>
      <c r="BW84" t="e">
        <f>IF(CA84="#","",IFERROR(VLOOKUP(BU84,'class and classification'!$A$1:$C$338,3,FALSE),VLOOKUP(BU84,'class and classification'!$A$340:$C$378,3,FALSE)))</f>
        <v>#N/A</v>
      </c>
      <c r="BX84">
        <v>221418</v>
      </c>
      <c r="BY84">
        <v>154869</v>
      </c>
      <c r="BZ84">
        <v>79113</v>
      </c>
      <c r="CA84">
        <v>17.37220026350461</v>
      </c>
      <c r="CC84" t="s">
        <v>572</v>
      </c>
      <c r="CD84" t="s">
        <v>573</v>
      </c>
      <c r="CE84" t="e">
        <f>IF(CJ84="*","",IFERROR(VLOOKUP(CD84,'class and classification'!$A$1:$B$338,2,FALSE),VLOOKUP(CD84,'class and classification'!$A$340:$B$378,2,FALSE)))</f>
        <v>#N/A</v>
      </c>
      <c r="CF84" t="e">
        <f>IF(CJ84="*","",IFERROR(VLOOKUP(CD84,'class and classification'!$A$1:$C$338,3,FALSE),VLOOKUP(CD84,'class and classification'!$A$340:$C$378,3,FALSE)))</f>
        <v>#N/A</v>
      </c>
      <c r="CG84">
        <v>203153</v>
      </c>
      <c r="CH84">
        <v>151888</v>
      </c>
      <c r="CI84">
        <v>82102</v>
      </c>
      <c r="CJ84">
        <v>18.781497130229695</v>
      </c>
      <c r="CL84" t="s">
        <v>572</v>
      </c>
      <c r="CM84" t="s">
        <v>573</v>
      </c>
      <c r="CN84" t="e">
        <f>IF(CS84="*","",IFERROR(VLOOKUP(CM84,'class and classification'!$A$1:$B$338,2,FALSE),VLOOKUP(CM84,'class and classification'!$A$340:$B$378,2,FALSE)))</f>
        <v>#N/A</v>
      </c>
      <c r="CO84" t="e">
        <f>IF(CS84="*","",IFERROR(VLOOKUP(CM84,'class and classification'!$A$1:$C$338,3,FALSE),VLOOKUP(CM84,'class and classification'!$A$340:$C$378,3,FALSE)))</f>
        <v>#N/A</v>
      </c>
      <c r="CP84">
        <v>197905.94</v>
      </c>
      <c r="CQ84">
        <v>154325.19</v>
      </c>
      <c r="CR84">
        <v>85417.62</v>
      </c>
      <c r="CS84">
        <v>19.517391515456172</v>
      </c>
      <c r="CU84" t="s">
        <v>572</v>
      </c>
      <c r="CV84" t="s">
        <v>573</v>
      </c>
      <c r="CW84" t="e">
        <f>IF(DB84="*","",IFERROR(VLOOKUP(CV84,'class and classification'!$A$1:$B$338,2,FALSE),VLOOKUP(CV84,'class and classification'!$A$340:$B$378,2,FALSE)))</f>
        <v>#N/A</v>
      </c>
      <c r="CX84" t="e">
        <f>IF(DB84="*","",IFERROR(VLOOKUP(CV84,'class and classification'!$A$1:$C$338,3,FALSE),VLOOKUP(CV84,'class and classification'!$A$340:$C$378,3,FALSE)))</f>
        <v>#N/A</v>
      </c>
      <c r="CY84">
        <v>209519.31</v>
      </c>
      <c r="CZ84">
        <v>141187.70000000001</v>
      </c>
      <c r="DA84">
        <v>89635.8</v>
      </c>
      <c r="DB84">
        <v>20.355913157750891</v>
      </c>
      <c r="DD84" t="s">
        <v>572</v>
      </c>
      <c r="DE84" t="s">
        <v>573</v>
      </c>
      <c r="DF84" t="e">
        <f>IF(DK84="*","",IFERROR(VLOOKUP(DE84,'class and classification'!$A$1:$B$338,2,FALSE),VLOOKUP(DE84,'class and classification'!$A$340:$B$378,2,FALSE)))</f>
        <v>#N/A</v>
      </c>
      <c r="DG84" t="e">
        <f>IF(DK84="*","",IFERROR(VLOOKUP(DE84,'class and classification'!$A$1:$C$338,3,FALSE),VLOOKUP(DE84,'class and classification'!$A$340:$C$378,3,FALSE)))</f>
        <v>#N/A</v>
      </c>
      <c r="DH84">
        <v>214153.55</v>
      </c>
      <c r="DI84">
        <v>142146.41999999998</v>
      </c>
      <c r="DJ84">
        <v>64732.62000000001</v>
      </c>
      <c r="DK84">
        <v>15.374729067885223</v>
      </c>
      <c r="DM84" t="s">
        <v>572</v>
      </c>
      <c r="DN84" t="s">
        <v>573</v>
      </c>
      <c r="DO84" t="e">
        <f>IF(DT84="*","",IFERROR(VLOOKUP(DN84,'class and classification'!$A$1:$B$338,2,FALSE),VLOOKUP(DN84,'class and classification'!$A$340:$B$378,2,FALSE)))</f>
        <v>#N/A</v>
      </c>
      <c r="DP84" t="e">
        <f>IF(DT84="*","",IFERROR(VLOOKUP(DN84,'class and classification'!$A$1:$C$338,3,FALSE),VLOOKUP(DN84,'class and classification'!$A$340:$C$378,3,FALSE)))</f>
        <v>#N/A</v>
      </c>
      <c r="DQ84">
        <v>211695.33999999997</v>
      </c>
      <c r="DR84">
        <v>139623.76</v>
      </c>
      <c r="DS84">
        <v>63869.14</v>
      </c>
      <c r="DT84">
        <v>15.383176556253133</v>
      </c>
      <c r="DV84" t="s">
        <v>572</v>
      </c>
      <c r="DW84" t="s">
        <v>573</v>
      </c>
      <c r="DX84" t="e">
        <f>IF(EC84="*","",IFERROR(VLOOKUP(DW84,'class and classification'!$A$1:$B$338,2,FALSE),VLOOKUP(DW84,'class and classification'!$A$340:$B$378,2,FALSE)))</f>
        <v>#N/A</v>
      </c>
      <c r="DY84" t="e">
        <f>IF(EC84="*","",IFERROR(VLOOKUP(DW84,'class and classification'!$A$1:$C$338,3,FALSE),VLOOKUP(DW84,'class and classification'!$A$340:$C$378,3,FALSE)))</f>
        <v>#N/A</v>
      </c>
      <c r="DZ84">
        <v>224491</v>
      </c>
      <c r="EA84">
        <v>141717.47</v>
      </c>
      <c r="EB84">
        <v>68751.45</v>
      </c>
      <c r="EC84">
        <v>15.806387402315137</v>
      </c>
    </row>
    <row r="85" spans="1:133" x14ac:dyDescent="0.3">
      <c r="A85" t="s">
        <v>572</v>
      </c>
      <c r="B85" t="s">
        <v>573</v>
      </c>
      <c r="C85" t="e">
        <f>IF(H85="n/a","",IFERROR(VLOOKUP(B85,'class and classification'!$A$1:$B$338,2,FALSE),VLOOKUP(B85,'class and classification'!$A$340:$B$378,2,FALSE)))</f>
        <v>#N/A</v>
      </c>
      <c r="D85" t="e">
        <f>IF(H85="n/a","",IFERROR(VLOOKUP(B85,'class and classification'!$A$1:$C$338,3,FALSE),VLOOKUP(B85,'class and classification'!$A$340:$C$378,3,FALSE)))</f>
        <v>#N/A</v>
      </c>
      <c r="E85">
        <v>295588</v>
      </c>
      <c r="F85">
        <v>125901</v>
      </c>
      <c r="G85">
        <v>49821</v>
      </c>
      <c r="H85">
        <v>10.570749612781396</v>
      </c>
      <c r="I85" t="s">
        <v>574</v>
      </c>
      <c r="J85" t="s">
        <v>109</v>
      </c>
      <c r="K85" t="str">
        <f>IF(P85="#","",IFERROR(VLOOKUP(J85,'class and classification'!$A$1:$B$338,2,FALSE),VLOOKUP(J85,'class and classification'!$A$340:$B$378,2,FALSE)))</f>
        <v>Predominantly Urban</v>
      </c>
      <c r="L85" t="str">
        <f>IF(P85="#","",IFERROR(VLOOKUP(J85,'class and classification'!$A$1:$C$338,3,FALSE),VLOOKUP(J85,'class and classification'!$A$340:$C$378,3,FALSE)))</f>
        <v>MD</v>
      </c>
      <c r="M85">
        <v>53116</v>
      </c>
      <c r="N85">
        <v>58399</v>
      </c>
      <c r="O85">
        <v>17926</v>
      </c>
      <c r="P85">
        <v>13.848780525490378</v>
      </c>
      <c r="S85" t="s">
        <v>109</v>
      </c>
      <c r="T85" t="str">
        <f>IF(Y85="#","",IFERROR(VLOOKUP(S85,'class and classification'!$A$1:$B$338,2,FALSE),VLOOKUP(S85,'class and classification'!$A$340:$B$378,2,FALSE)))</f>
        <v>Predominantly Urban</v>
      </c>
      <c r="U85" t="str">
        <f>IF(Y85="#","",IFERROR(VLOOKUP(S85,'class and classification'!$A$1:$C$338,3,FALSE),VLOOKUP(S85,'class and classification'!$A$340:$C$378,3,FALSE)))</f>
        <v>MD</v>
      </c>
      <c r="V85">
        <v>62514</v>
      </c>
      <c r="W85">
        <v>57013</v>
      </c>
      <c r="X85">
        <v>17737</v>
      </c>
      <c r="Y85">
        <v>12.921814896841125</v>
      </c>
      <c r="AA85" t="s">
        <v>574</v>
      </c>
      <c r="AB85" t="s">
        <v>109</v>
      </c>
      <c r="AC85" t="str">
        <f>IF(AH85="#","",IFERROR(VLOOKUP(AB85,'class and classification'!$A$1:$B$338,2,FALSE),VLOOKUP(AB85,'class and classification'!$A$340:$B$378,2,FALSE)))</f>
        <v>Predominantly Urban</v>
      </c>
      <c r="AD85" t="str">
        <f>IF(AH85="#","",IFERROR(VLOOKUP(AB85,'class and classification'!$A$1:$C$338,3,FALSE),VLOOKUP(AB85,'class and classification'!$A$340:$C$378,3,FALSE)))</f>
        <v>MD</v>
      </c>
      <c r="AE85">
        <v>53016</v>
      </c>
      <c r="AF85">
        <v>55682</v>
      </c>
      <c r="AG85">
        <v>21808</v>
      </c>
      <c r="AH85">
        <v>16.710342819487227</v>
      </c>
      <c r="AJ85" t="s">
        <v>574</v>
      </c>
      <c r="AK85" t="s">
        <v>109</v>
      </c>
      <c r="AL85" t="str">
        <f>IF(AQ85="#","",IFERROR(VLOOKUP(AK85,'class and classification'!$A$1:$B$338,2,FALSE),VLOOKUP(AK85,'class and classification'!$A$340:$B$378,2,FALSE)))</f>
        <v>Predominantly Urban</v>
      </c>
      <c r="AM85" t="str">
        <f>IF(AQ85="#","",IFERROR(VLOOKUP(AK85,'class and classification'!$A$1:$C$338,3,FALSE),VLOOKUP(AK85,'class and classification'!$A$340:$C$378,3,FALSE)))</f>
        <v>MD</v>
      </c>
      <c r="AN85">
        <v>54035</v>
      </c>
      <c r="AO85">
        <v>49691</v>
      </c>
      <c r="AP85">
        <v>27424</v>
      </c>
      <c r="AQ85">
        <v>20.910407929851317</v>
      </c>
      <c r="AS85" t="s">
        <v>574</v>
      </c>
      <c r="AT85" t="s">
        <v>109</v>
      </c>
      <c r="AU85" t="str">
        <f>IF(AZ85="#","",IFERROR(VLOOKUP(AT85,'class and classification'!$A$1:$B$338,2,FALSE),VLOOKUP(AT85,'class and classification'!$A$340:$B$378,2,FALSE)))</f>
        <v>Predominantly Urban</v>
      </c>
      <c r="AV85" t="str">
        <f>IF(AZ85="#","",IFERROR(VLOOKUP(AT85,'class and classification'!$A$1:$C$338,3,FALSE),VLOOKUP(AT85,'class and classification'!$A$340:$C$378,3,FALSE)))</f>
        <v>MD</v>
      </c>
      <c r="AW85">
        <v>49052</v>
      </c>
      <c r="AX85">
        <v>56803</v>
      </c>
      <c r="AY85">
        <v>23395</v>
      </c>
      <c r="AZ85">
        <v>18.100580270793039</v>
      </c>
      <c r="BB85" t="s">
        <v>574</v>
      </c>
      <c r="BC85" t="s">
        <v>109</v>
      </c>
      <c r="BD85" t="str">
        <f>IF(BI85="#","",IFERROR(VLOOKUP(BC85,'class and classification'!$A$1:$B$338,2,FALSE),VLOOKUP(BC85,'class and classification'!$A$340:$B$378,2,FALSE)))</f>
        <v>Predominantly Urban</v>
      </c>
      <c r="BE85" t="str">
        <f>IF(BI85="#","",IFERROR(VLOOKUP(BC85,'class and classification'!$A$1:$C$338,3,FALSE),VLOOKUP(BC85,'class and classification'!$A$340:$C$378,3,FALSE)))</f>
        <v>MD</v>
      </c>
      <c r="BF85">
        <v>46572</v>
      </c>
      <c r="BG85">
        <v>55454</v>
      </c>
      <c r="BH85">
        <v>22466</v>
      </c>
      <c r="BI85">
        <v>18.046139510972591</v>
      </c>
      <c r="BK85" t="s">
        <v>574</v>
      </c>
      <c r="BL85" t="s">
        <v>109</v>
      </c>
      <c r="BM85" t="str">
        <f>IF(BR85="#","",IFERROR(VLOOKUP(BL85,'class and classification'!$A$1:$B$338,2,FALSE),VLOOKUP(BL85,'class and classification'!$A$340:$B$378,2,FALSE)))</f>
        <v>Predominantly Urban</v>
      </c>
      <c r="BN85" t="str">
        <f>IF(BR85="#","",IFERROR(VLOOKUP(BL85,'class and classification'!$A$1:$C$338,3,FALSE),VLOOKUP(BL85,'class and classification'!$A$340:$C$378,3,FALSE)))</f>
        <v>MD</v>
      </c>
      <c r="BO85">
        <v>47908</v>
      </c>
      <c r="BP85">
        <v>58069</v>
      </c>
      <c r="BQ85">
        <v>26346</v>
      </c>
      <c r="BR85">
        <v>19.910370835002229</v>
      </c>
      <c r="BT85" t="s">
        <v>574</v>
      </c>
      <c r="BU85" t="s">
        <v>109</v>
      </c>
      <c r="BV85" t="str">
        <f>IF(CA85="#","",IFERROR(VLOOKUP(BU85,'class and classification'!$A$1:$B$338,2,FALSE),VLOOKUP(BU85,'class and classification'!$A$340:$B$378,2,FALSE)))</f>
        <v>Predominantly Urban</v>
      </c>
      <c r="BW85" t="str">
        <f>IF(CA85="#","",IFERROR(VLOOKUP(BU85,'class and classification'!$A$1:$C$338,3,FALSE),VLOOKUP(BU85,'class and classification'!$A$340:$C$378,3,FALSE)))</f>
        <v>MD</v>
      </c>
      <c r="BX85">
        <v>46639</v>
      </c>
      <c r="BY85">
        <v>51566</v>
      </c>
      <c r="BZ85">
        <v>24784</v>
      </c>
      <c r="CA85">
        <v>20.151395653269805</v>
      </c>
      <c r="CC85" t="s">
        <v>574</v>
      </c>
      <c r="CD85" t="s">
        <v>109</v>
      </c>
      <c r="CE85" t="str">
        <f>IF(CJ85="*","",IFERROR(VLOOKUP(CD85,'class and classification'!$A$1:$B$338,2,FALSE),VLOOKUP(CD85,'class and classification'!$A$340:$B$378,2,FALSE)))</f>
        <v>Predominantly Urban</v>
      </c>
      <c r="CF85" t="str">
        <f>IF(CJ85="*","",IFERROR(VLOOKUP(CD85,'class and classification'!$A$1:$C$338,3,FALSE),VLOOKUP(CD85,'class and classification'!$A$340:$C$378,3,FALSE)))</f>
        <v>MD</v>
      </c>
      <c r="CG85">
        <v>42265</v>
      </c>
      <c r="CH85">
        <v>52349</v>
      </c>
      <c r="CI85">
        <v>23567</v>
      </c>
      <c r="CJ85">
        <v>19.941445748470564</v>
      </c>
      <c r="CL85" t="s">
        <v>574</v>
      </c>
      <c r="CM85" t="s">
        <v>109</v>
      </c>
      <c r="CN85" t="str">
        <f>IF(CS85="*","",IFERROR(VLOOKUP(CM85,'class and classification'!$A$1:$B$338,2,FALSE),VLOOKUP(CM85,'class and classification'!$A$340:$B$378,2,FALSE)))</f>
        <v>Predominantly Urban</v>
      </c>
      <c r="CO85" t="str">
        <f>IF(CS85="*","",IFERROR(VLOOKUP(CM85,'class and classification'!$A$1:$C$338,3,FALSE),VLOOKUP(CM85,'class and classification'!$A$340:$C$378,3,FALSE)))</f>
        <v>MD</v>
      </c>
      <c r="CP85">
        <v>37411.57</v>
      </c>
      <c r="CQ85">
        <v>56594.16</v>
      </c>
      <c r="CR85">
        <v>28471.42</v>
      </c>
      <c r="CS85">
        <v>23.246311658950258</v>
      </c>
      <c r="CU85" t="s">
        <v>574</v>
      </c>
      <c r="CV85" t="s">
        <v>109</v>
      </c>
      <c r="CW85" t="str">
        <f>IF(DB85="*","",IFERROR(VLOOKUP(CV85,'class and classification'!$A$1:$B$338,2,FALSE),VLOOKUP(CV85,'class and classification'!$A$340:$B$378,2,FALSE)))</f>
        <v>Predominantly Urban</v>
      </c>
      <c r="CX85" t="str">
        <f>IF(DB85="*","",IFERROR(VLOOKUP(CV85,'class and classification'!$A$1:$C$338,3,FALSE),VLOOKUP(CV85,'class and classification'!$A$340:$C$378,3,FALSE)))</f>
        <v>MD</v>
      </c>
      <c r="CY85">
        <v>43925.8</v>
      </c>
      <c r="CZ85">
        <v>41456.239999999998</v>
      </c>
      <c r="DA85">
        <v>31058.99</v>
      </c>
      <c r="DB85">
        <v>26.673578892251292</v>
      </c>
      <c r="DD85" t="s">
        <v>574</v>
      </c>
      <c r="DE85" t="s">
        <v>109</v>
      </c>
      <c r="DF85" t="str">
        <f>IF(DK85="*","",IFERROR(VLOOKUP(DE85,'class and classification'!$A$1:$B$338,2,FALSE),VLOOKUP(DE85,'class and classification'!$A$340:$B$378,2,FALSE)))</f>
        <v>Predominantly Urban</v>
      </c>
      <c r="DG85" t="str">
        <f>IF(DK85="*","",IFERROR(VLOOKUP(DE85,'class and classification'!$A$1:$C$338,3,FALSE),VLOOKUP(DE85,'class and classification'!$A$340:$C$378,3,FALSE)))</f>
        <v>MD</v>
      </c>
      <c r="DH85">
        <v>45150.53</v>
      </c>
      <c r="DI85">
        <v>49063.93</v>
      </c>
      <c r="DJ85">
        <v>23348.35</v>
      </c>
      <c r="DK85">
        <v>19.860319772894165</v>
      </c>
      <c r="DM85" t="s">
        <v>574</v>
      </c>
      <c r="DN85" t="s">
        <v>109</v>
      </c>
      <c r="DO85" t="str">
        <f>IF(DT85="*","",IFERROR(VLOOKUP(DN85,'class and classification'!$A$1:$B$338,2,FALSE),VLOOKUP(DN85,'class and classification'!$A$340:$B$378,2,FALSE)))</f>
        <v>Predominantly Urban</v>
      </c>
      <c r="DP85" t="str">
        <f>IF(DT85="*","",IFERROR(VLOOKUP(DN85,'class and classification'!$A$1:$C$338,3,FALSE),VLOOKUP(DN85,'class and classification'!$A$340:$C$378,3,FALSE)))</f>
        <v>MD</v>
      </c>
      <c r="DQ85">
        <v>43089.59</v>
      </c>
      <c r="DR85">
        <v>38996.769999999997</v>
      </c>
      <c r="DS85">
        <v>19843.5</v>
      </c>
      <c r="DT85">
        <v>19.4677987392507</v>
      </c>
      <c r="DV85" t="s">
        <v>574</v>
      </c>
      <c r="DW85" t="s">
        <v>109</v>
      </c>
      <c r="DX85" t="str">
        <f>IF(EC85="*","",IFERROR(VLOOKUP(DW85,'class and classification'!$A$1:$B$338,2,FALSE),VLOOKUP(DW85,'class and classification'!$A$340:$B$378,2,FALSE)))</f>
        <v>Predominantly Urban</v>
      </c>
      <c r="DY85" t="str">
        <f>IF(EC85="*","",IFERROR(VLOOKUP(DW85,'class and classification'!$A$1:$C$338,3,FALSE),VLOOKUP(DW85,'class and classification'!$A$340:$C$378,3,FALSE)))</f>
        <v>MD</v>
      </c>
      <c r="DZ85">
        <v>41696.730000000003</v>
      </c>
      <c r="EA85">
        <v>40441.07</v>
      </c>
      <c r="EB85">
        <v>22658.9</v>
      </c>
      <c r="EC85">
        <v>21.621768624393706</v>
      </c>
    </row>
    <row r="86" spans="1:133" x14ac:dyDescent="0.3">
      <c r="A86" t="s">
        <v>574</v>
      </c>
      <c r="B86" t="s">
        <v>109</v>
      </c>
      <c r="C86" t="str">
        <f>IF(H86="n/a","",IFERROR(VLOOKUP(B86,'class and classification'!$A$1:$B$338,2,FALSE),VLOOKUP(B86,'class and classification'!$A$340:$B$378,2,FALSE)))</f>
        <v>Predominantly Urban</v>
      </c>
      <c r="D86" t="str">
        <f>IF(H86="n/a","",IFERROR(VLOOKUP(B86,'class and classification'!$A$1:$C$338,3,FALSE),VLOOKUP(B86,'class and classification'!$A$340:$C$378,3,FALSE)))</f>
        <v>MD</v>
      </c>
      <c r="E86">
        <v>58484</v>
      </c>
      <c r="F86">
        <v>44264</v>
      </c>
      <c r="G86">
        <v>15668</v>
      </c>
      <c r="H86">
        <v>13.231320091879475</v>
      </c>
      <c r="I86" t="s">
        <v>575</v>
      </c>
      <c r="J86" t="s">
        <v>110</v>
      </c>
      <c r="K86" t="str">
        <f>IF(P86="#","",IFERROR(VLOOKUP(J86,'class and classification'!$A$1:$B$338,2,FALSE),VLOOKUP(J86,'class and classification'!$A$340:$B$378,2,FALSE)))</f>
        <v>Predominantly Urban</v>
      </c>
      <c r="L86" t="str">
        <f>IF(P86="#","",IFERROR(VLOOKUP(J86,'class and classification'!$A$1:$C$338,3,FALSE),VLOOKUP(J86,'class and classification'!$A$340:$C$378,3,FALSE)))</f>
        <v>MD</v>
      </c>
      <c r="M86">
        <v>21674</v>
      </c>
      <c r="N86">
        <v>11873</v>
      </c>
      <c r="O86">
        <v>5172</v>
      </c>
      <c r="P86">
        <v>13.357783000594022</v>
      </c>
      <c r="S86" t="s">
        <v>110</v>
      </c>
      <c r="T86" t="str">
        <f>IF(Y86="#","",IFERROR(VLOOKUP(S86,'class and classification'!$A$1:$B$338,2,FALSE),VLOOKUP(S86,'class and classification'!$A$340:$B$378,2,FALSE)))</f>
        <v>Predominantly Urban</v>
      </c>
      <c r="U86" t="str">
        <f>IF(Y86="#","",IFERROR(VLOOKUP(S86,'class and classification'!$A$1:$C$338,3,FALSE),VLOOKUP(S86,'class and classification'!$A$340:$C$378,3,FALSE)))</f>
        <v>MD</v>
      </c>
      <c r="V86">
        <v>19847</v>
      </c>
      <c r="W86">
        <v>11787</v>
      </c>
      <c r="X86">
        <v>5746</v>
      </c>
      <c r="Y86">
        <v>15.371856607811665</v>
      </c>
      <c r="AA86" t="s">
        <v>575</v>
      </c>
      <c r="AB86" t="s">
        <v>110</v>
      </c>
      <c r="AC86" t="str">
        <f>IF(AH86="#","",IFERROR(VLOOKUP(AB86,'class and classification'!$A$1:$B$338,2,FALSE),VLOOKUP(AB86,'class and classification'!$A$340:$B$378,2,FALSE)))</f>
        <v>Predominantly Urban</v>
      </c>
      <c r="AD86" t="str">
        <f>IF(AH86="#","",IFERROR(VLOOKUP(AB86,'class and classification'!$A$1:$C$338,3,FALSE),VLOOKUP(AB86,'class and classification'!$A$340:$C$378,3,FALSE)))</f>
        <v>MD</v>
      </c>
      <c r="AE86">
        <v>20352</v>
      </c>
      <c r="AF86">
        <v>9466</v>
      </c>
      <c r="AG86">
        <v>3612</v>
      </c>
      <c r="AH86">
        <v>10.80466646724499</v>
      </c>
      <c r="AJ86" t="s">
        <v>575</v>
      </c>
      <c r="AK86" t="s">
        <v>110</v>
      </c>
      <c r="AL86" t="str">
        <f>IF(AQ86="#","",IFERROR(VLOOKUP(AK86,'class and classification'!$A$1:$B$338,2,FALSE),VLOOKUP(AK86,'class and classification'!$A$340:$B$378,2,FALSE)))</f>
        <v>Predominantly Urban</v>
      </c>
      <c r="AM86" t="str">
        <f>IF(AQ86="#","",IFERROR(VLOOKUP(AK86,'class and classification'!$A$1:$C$338,3,FALSE),VLOOKUP(AK86,'class and classification'!$A$340:$C$378,3,FALSE)))</f>
        <v>MD</v>
      </c>
      <c r="AN86">
        <v>21900</v>
      </c>
      <c r="AO86">
        <v>11032</v>
      </c>
      <c r="AP86">
        <v>5832</v>
      </c>
      <c r="AQ86">
        <v>15.044887008564647</v>
      </c>
      <c r="AS86" t="s">
        <v>575</v>
      </c>
      <c r="AT86" t="s">
        <v>110</v>
      </c>
      <c r="AU86" t="str">
        <f>IF(AZ86="#","",IFERROR(VLOOKUP(AT86,'class and classification'!$A$1:$B$338,2,FALSE),VLOOKUP(AT86,'class and classification'!$A$340:$B$378,2,FALSE)))</f>
        <v>Predominantly Urban</v>
      </c>
      <c r="AV86" t="str">
        <f>IF(AZ86="#","",IFERROR(VLOOKUP(AT86,'class and classification'!$A$1:$C$338,3,FALSE),VLOOKUP(AT86,'class and classification'!$A$340:$C$378,3,FALSE)))</f>
        <v>MD</v>
      </c>
      <c r="AW86">
        <v>22291</v>
      </c>
      <c r="AX86">
        <v>12844</v>
      </c>
      <c r="AY86">
        <v>4391</v>
      </c>
      <c r="AZ86">
        <v>11.109143348681879</v>
      </c>
      <c r="BB86" t="s">
        <v>575</v>
      </c>
      <c r="BC86" t="s">
        <v>110</v>
      </c>
      <c r="BD86" t="str">
        <f>IF(BI86="#","",IFERROR(VLOOKUP(BC86,'class and classification'!$A$1:$B$338,2,FALSE),VLOOKUP(BC86,'class and classification'!$A$340:$B$378,2,FALSE)))</f>
        <v>Predominantly Urban</v>
      </c>
      <c r="BE86" t="str">
        <f>IF(BI86="#","",IFERROR(VLOOKUP(BC86,'class and classification'!$A$1:$C$338,3,FALSE),VLOOKUP(BC86,'class and classification'!$A$340:$C$378,3,FALSE)))</f>
        <v>MD</v>
      </c>
      <c r="BF86">
        <v>23434</v>
      </c>
      <c r="BG86">
        <v>13192</v>
      </c>
      <c r="BH86">
        <v>5470</v>
      </c>
      <c r="BI86">
        <v>12.994108703914861</v>
      </c>
      <c r="BK86" t="s">
        <v>575</v>
      </c>
      <c r="BL86" t="s">
        <v>110</v>
      </c>
      <c r="BM86" t="str">
        <f>IF(BR86="#","",IFERROR(VLOOKUP(BL86,'class and classification'!$A$1:$B$338,2,FALSE),VLOOKUP(BL86,'class and classification'!$A$340:$B$378,2,FALSE)))</f>
        <v>Predominantly Urban</v>
      </c>
      <c r="BN86" t="str">
        <f>IF(BR86="#","",IFERROR(VLOOKUP(BL86,'class and classification'!$A$1:$C$338,3,FALSE),VLOOKUP(BL86,'class and classification'!$A$340:$C$378,3,FALSE)))</f>
        <v>MD</v>
      </c>
      <c r="BO86">
        <v>22808</v>
      </c>
      <c r="BP86">
        <v>10895</v>
      </c>
      <c r="BQ86">
        <v>8782</v>
      </c>
      <c r="BR86">
        <v>20.670824997057785</v>
      </c>
      <c r="BT86" t="s">
        <v>575</v>
      </c>
      <c r="BU86" t="s">
        <v>110</v>
      </c>
      <c r="BV86" t="str">
        <f>IF(CA86="#","",IFERROR(VLOOKUP(BU86,'class and classification'!$A$1:$B$338,2,FALSE),VLOOKUP(BU86,'class and classification'!$A$340:$B$378,2,FALSE)))</f>
        <v>Predominantly Urban</v>
      </c>
      <c r="BW86" t="str">
        <f>IF(CA86="#","",IFERROR(VLOOKUP(BU86,'class and classification'!$A$1:$C$338,3,FALSE),VLOOKUP(BU86,'class and classification'!$A$340:$C$378,3,FALSE)))</f>
        <v>MD</v>
      </c>
      <c r="BX86">
        <v>19353</v>
      </c>
      <c r="BY86">
        <v>15302</v>
      </c>
      <c r="BZ86">
        <v>5511</v>
      </c>
      <c r="CA86">
        <v>13.720559677339041</v>
      </c>
      <c r="CC86" t="s">
        <v>575</v>
      </c>
      <c r="CD86" t="s">
        <v>110</v>
      </c>
      <c r="CE86" t="str">
        <f>IF(CJ86="*","",IFERROR(VLOOKUP(CD86,'class and classification'!$A$1:$B$338,2,FALSE),VLOOKUP(CD86,'class and classification'!$A$340:$B$378,2,FALSE)))</f>
        <v>Predominantly Urban</v>
      </c>
      <c r="CF86" t="str">
        <f>IF(CJ86="*","",IFERROR(VLOOKUP(CD86,'class and classification'!$A$1:$C$338,3,FALSE),VLOOKUP(CD86,'class and classification'!$A$340:$C$378,3,FALSE)))</f>
        <v>MD</v>
      </c>
      <c r="CG86">
        <v>21091</v>
      </c>
      <c r="CH86">
        <v>13389</v>
      </c>
      <c r="CI86">
        <v>5897</v>
      </c>
      <c r="CJ86">
        <v>14.60484929539094</v>
      </c>
      <c r="CL86" t="s">
        <v>575</v>
      </c>
      <c r="CM86" t="s">
        <v>110</v>
      </c>
      <c r="CN86" t="str">
        <f>IF(CS86="*","",IFERROR(VLOOKUP(CM86,'class and classification'!$A$1:$B$338,2,FALSE),VLOOKUP(CM86,'class and classification'!$A$340:$B$378,2,FALSE)))</f>
        <v>Predominantly Urban</v>
      </c>
      <c r="CO86" t="str">
        <f>IF(CS86="*","",IFERROR(VLOOKUP(CM86,'class and classification'!$A$1:$C$338,3,FALSE),VLOOKUP(CM86,'class and classification'!$A$340:$C$378,3,FALSE)))</f>
        <v>MD</v>
      </c>
      <c r="CP86">
        <v>18611.849999999999</v>
      </c>
      <c r="CQ86">
        <v>13410.63</v>
      </c>
      <c r="CR86">
        <v>7108.55</v>
      </c>
      <c r="CS86">
        <v>18.166018119124388</v>
      </c>
      <c r="CU86" t="s">
        <v>575</v>
      </c>
      <c r="CV86" t="s">
        <v>110</v>
      </c>
      <c r="CW86" t="str">
        <f>IF(DB86="*","",IFERROR(VLOOKUP(CV86,'class and classification'!$A$1:$B$338,2,FALSE),VLOOKUP(CV86,'class and classification'!$A$340:$B$378,2,FALSE)))</f>
        <v>Predominantly Urban</v>
      </c>
      <c r="CX86" t="str">
        <f>IF(DB86="*","",IFERROR(VLOOKUP(CV86,'class and classification'!$A$1:$C$338,3,FALSE),VLOOKUP(CV86,'class and classification'!$A$340:$C$378,3,FALSE)))</f>
        <v>MD</v>
      </c>
      <c r="CY86">
        <v>21435.75</v>
      </c>
      <c r="CZ86">
        <v>11243.02</v>
      </c>
      <c r="DA86">
        <v>5322.72</v>
      </c>
      <c r="DB86">
        <v>14.006608688238279</v>
      </c>
      <c r="DD86" t="s">
        <v>575</v>
      </c>
      <c r="DE86" t="s">
        <v>110</v>
      </c>
      <c r="DF86" t="str">
        <f>IF(DK86="*","",IFERROR(VLOOKUP(DE86,'class and classification'!$A$1:$B$338,2,FALSE),VLOOKUP(DE86,'class and classification'!$A$340:$B$378,2,FALSE)))</f>
        <v>Predominantly Urban</v>
      </c>
      <c r="DG86" t="str">
        <f>IF(DK86="*","",IFERROR(VLOOKUP(DE86,'class and classification'!$A$1:$C$338,3,FALSE),VLOOKUP(DE86,'class and classification'!$A$340:$C$378,3,FALSE)))</f>
        <v>MD</v>
      </c>
      <c r="DH86">
        <v>22977.9</v>
      </c>
      <c r="DI86">
        <v>10561.02</v>
      </c>
      <c r="DJ86">
        <v>5264.45</v>
      </c>
      <c r="DK86">
        <v>13.566991732934538</v>
      </c>
      <c r="DM86" t="s">
        <v>575</v>
      </c>
      <c r="DN86" t="s">
        <v>110</v>
      </c>
      <c r="DO86" t="str">
        <f>IF(DT86="*","",IFERROR(VLOOKUP(DN86,'class and classification'!$A$1:$B$338,2,FALSE),VLOOKUP(DN86,'class and classification'!$A$340:$B$378,2,FALSE)))</f>
        <v>Predominantly Urban</v>
      </c>
      <c r="DP86" t="str">
        <f>IF(DT86="*","",IFERROR(VLOOKUP(DN86,'class and classification'!$A$1:$C$338,3,FALSE),VLOOKUP(DN86,'class and classification'!$A$340:$C$378,3,FALSE)))</f>
        <v>MD</v>
      </c>
      <c r="DQ86">
        <v>21698.45</v>
      </c>
      <c r="DR86">
        <v>11761.3</v>
      </c>
      <c r="DS86">
        <v>7588.29</v>
      </c>
      <c r="DT86">
        <v>18.486363782533829</v>
      </c>
      <c r="DV86" t="s">
        <v>575</v>
      </c>
      <c r="DW86" t="s">
        <v>110</v>
      </c>
      <c r="DX86" t="str">
        <f>IF(EC86="*","",IFERROR(VLOOKUP(DW86,'class and classification'!$A$1:$B$338,2,FALSE),VLOOKUP(DW86,'class and classification'!$A$340:$B$378,2,FALSE)))</f>
        <v>Predominantly Urban</v>
      </c>
      <c r="DY86" t="str">
        <f>IF(EC86="*","",IFERROR(VLOOKUP(DW86,'class and classification'!$A$1:$C$338,3,FALSE),VLOOKUP(DW86,'class and classification'!$A$340:$C$378,3,FALSE)))</f>
        <v>MD</v>
      </c>
      <c r="DZ86">
        <v>23012.52</v>
      </c>
      <c r="EA86">
        <v>12365.41</v>
      </c>
      <c r="EB86">
        <v>7967.15</v>
      </c>
      <c r="EC86">
        <v>18.380748172572297</v>
      </c>
    </row>
    <row r="87" spans="1:133" x14ac:dyDescent="0.3">
      <c r="A87" t="s">
        <v>575</v>
      </c>
      <c r="B87" t="s">
        <v>110</v>
      </c>
      <c r="C87" t="str">
        <f>IF(H87="n/a","",IFERROR(VLOOKUP(B87,'class and classification'!$A$1:$B$338,2,FALSE),VLOOKUP(B87,'class and classification'!$A$340:$B$378,2,FALSE)))</f>
        <v>Predominantly Urban</v>
      </c>
      <c r="D87" t="str">
        <f>IF(H87="n/a","",IFERROR(VLOOKUP(B87,'class and classification'!$A$1:$C$338,3,FALSE),VLOOKUP(B87,'class and classification'!$A$340:$C$378,3,FALSE)))</f>
        <v>MD</v>
      </c>
      <c r="E87">
        <v>22450</v>
      </c>
      <c r="F87">
        <v>12808</v>
      </c>
      <c r="G87">
        <v>4202</v>
      </c>
      <c r="H87">
        <v>10.648758236188545</v>
      </c>
      <c r="I87" t="s">
        <v>576</v>
      </c>
      <c r="J87" t="s">
        <v>111</v>
      </c>
      <c r="K87" t="str">
        <f>IF(P87="#","",IFERROR(VLOOKUP(J87,'class and classification'!$A$1:$B$338,2,FALSE),VLOOKUP(J87,'class and classification'!$A$340:$B$378,2,FALSE)))</f>
        <v>Predominantly Urban</v>
      </c>
      <c r="L87" t="str">
        <f>IF(P87="#","",IFERROR(VLOOKUP(J87,'class and classification'!$A$1:$C$338,3,FALSE),VLOOKUP(J87,'class and classification'!$A$340:$C$378,3,FALSE)))</f>
        <v>MD</v>
      </c>
      <c r="M87">
        <v>49180</v>
      </c>
      <c r="N87">
        <v>42513</v>
      </c>
      <c r="O87">
        <v>7030</v>
      </c>
      <c r="P87">
        <v>7.1209343314121334</v>
      </c>
      <c r="S87" t="s">
        <v>111</v>
      </c>
      <c r="T87" t="str">
        <f>IF(Y87="#","",IFERROR(VLOOKUP(S87,'class and classification'!$A$1:$B$338,2,FALSE),VLOOKUP(S87,'class and classification'!$A$340:$B$378,2,FALSE)))</f>
        <v>Predominantly Urban</v>
      </c>
      <c r="U87" t="str">
        <f>IF(Y87="#","",IFERROR(VLOOKUP(S87,'class and classification'!$A$1:$C$338,3,FALSE),VLOOKUP(S87,'class and classification'!$A$340:$C$378,3,FALSE)))</f>
        <v>MD</v>
      </c>
      <c r="V87">
        <v>52357</v>
      </c>
      <c r="W87">
        <v>26273</v>
      </c>
      <c r="X87">
        <v>12359</v>
      </c>
      <c r="Y87">
        <v>13.582960577652244</v>
      </c>
      <c r="AA87" t="s">
        <v>576</v>
      </c>
      <c r="AB87" t="s">
        <v>111</v>
      </c>
      <c r="AC87" t="str">
        <f>IF(AH87="#","",IFERROR(VLOOKUP(AB87,'class and classification'!$A$1:$B$338,2,FALSE),VLOOKUP(AB87,'class and classification'!$A$340:$B$378,2,FALSE)))</f>
        <v>Predominantly Urban</v>
      </c>
      <c r="AD87" t="str">
        <f>IF(AH87="#","",IFERROR(VLOOKUP(AB87,'class and classification'!$A$1:$C$338,3,FALSE),VLOOKUP(AB87,'class and classification'!$A$340:$C$378,3,FALSE)))</f>
        <v>MD</v>
      </c>
      <c r="AE87">
        <v>45954</v>
      </c>
      <c r="AF87">
        <v>29829</v>
      </c>
      <c r="AG87">
        <v>10119</v>
      </c>
      <c r="AH87">
        <v>11.779702451630929</v>
      </c>
      <c r="AJ87" t="s">
        <v>576</v>
      </c>
      <c r="AK87" t="s">
        <v>111</v>
      </c>
      <c r="AL87" t="str">
        <f>IF(AQ87="#","",IFERROR(VLOOKUP(AK87,'class and classification'!$A$1:$B$338,2,FALSE),VLOOKUP(AK87,'class and classification'!$A$340:$B$378,2,FALSE)))</f>
        <v>Predominantly Urban</v>
      </c>
      <c r="AM87" t="str">
        <f>IF(AQ87="#","",IFERROR(VLOOKUP(AK87,'class and classification'!$A$1:$C$338,3,FALSE),VLOOKUP(AK87,'class and classification'!$A$340:$C$378,3,FALSE)))</f>
        <v>MD</v>
      </c>
      <c r="AN87">
        <v>48857</v>
      </c>
      <c r="AO87">
        <v>33853</v>
      </c>
      <c r="AP87">
        <v>15700</v>
      </c>
      <c r="AQ87">
        <v>15.953663245605121</v>
      </c>
      <c r="AS87" t="s">
        <v>576</v>
      </c>
      <c r="AT87" t="s">
        <v>111</v>
      </c>
      <c r="AU87" t="str">
        <f>IF(AZ87="#","",IFERROR(VLOOKUP(AT87,'class and classification'!$A$1:$B$338,2,FALSE),VLOOKUP(AT87,'class and classification'!$A$340:$B$378,2,FALSE)))</f>
        <v>Predominantly Urban</v>
      </c>
      <c r="AV87" t="str">
        <f>IF(AZ87="#","",IFERROR(VLOOKUP(AT87,'class and classification'!$A$1:$C$338,3,FALSE),VLOOKUP(AT87,'class and classification'!$A$340:$C$378,3,FALSE)))</f>
        <v>MD</v>
      </c>
      <c r="AW87">
        <v>42835</v>
      </c>
      <c r="AX87">
        <v>38505</v>
      </c>
      <c r="AY87">
        <v>11607</v>
      </c>
      <c r="AZ87">
        <v>12.487761842770611</v>
      </c>
      <c r="BB87" t="s">
        <v>576</v>
      </c>
      <c r="BC87" t="s">
        <v>111</v>
      </c>
      <c r="BD87" t="str">
        <f>IF(BI87="#","",IFERROR(VLOOKUP(BC87,'class and classification'!$A$1:$B$338,2,FALSE),VLOOKUP(BC87,'class and classification'!$A$340:$B$378,2,FALSE)))</f>
        <v>Predominantly Urban</v>
      </c>
      <c r="BE87" t="str">
        <f>IF(BI87="#","",IFERROR(VLOOKUP(BC87,'class and classification'!$A$1:$C$338,3,FALSE),VLOOKUP(BC87,'class and classification'!$A$340:$C$378,3,FALSE)))</f>
        <v>MD</v>
      </c>
      <c r="BF87">
        <v>47364</v>
      </c>
      <c r="BG87">
        <v>39743</v>
      </c>
      <c r="BH87">
        <v>9277</v>
      </c>
      <c r="BI87">
        <v>9.6250415006640111</v>
      </c>
      <c r="BK87" t="s">
        <v>576</v>
      </c>
      <c r="BL87" t="s">
        <v>111</v>
      </c>
      <c r="BM87" t="str">
        <f>IF(BR87="#","",IFERROR(VLOOKUP(BL87,'class and classification'!$A$1:$B$338,2,FALSE),VLOOKUP(BL87,'class and classification'!$A$340:$B$378,2,FALSE)))</f>
        <v>Predominantly Urban</v>
      </c>
      <c r="BN87" t="str">
        <f>IF(BR87="#","",IFERROR(VLOOKUP(BL87,'class and classification'!$A$1:$C$338,3,FALSE),VLOOKUP(BL87,'class and classification'!$A$340:$C$378,3,FALSE)))</f>
        <v>MD</v>
      </c>
      <c r="BO87">
        <v>45882</v>
      </c>
      <c r="BP87">
        <v>31406</v>
      </c>
      <c r="BQ87">
        <v>12695</v>
      </c>
      <c r="BR87">
        <v>14.108220441638977</v>
      </c>
      <c r="BT87" t="s">
        <v>576</v>
      </c>
      <c r="BU87" t="s">
        <v>111</v>
      </c>
      <c r="BV87" t="str">
        <f>IF(CA87="#","",IFERROR(VLOOKUP(BU87,'class and classification'!$A$1:$B$338,2,FALSE),VLOOKUP(BU87,'class and classification'!$A$340:$B$378,2,FALSE)))</f>
        <v>Predominantly Urban</v>
      </c>
      <c r="BW87" t="str">
        <f>IF(CA87="#","",IFERROR(VLOOKUP(BU87,'class and classification'!$A$1:$C$338,3,FALSE),VLOOKUP(BU87,'class and classification'!$A$340:$C$378,3,FALSE)))</f>
        <v>MD</v>
      </c>
      <c r="BX87">
        <v>49182</v>
      </c>
      <c r="BY87">
        <v>27982</v>
      </c>
      <c r="BZ87">
        <v>14391</v>
      </c>
      <c r="CA87">
        <v>15.718420621484352</v>
      </c>
      <c r="CC87" t="s">
        <v>576</v>
      </c>
      <c r="CD87" t="s">
        <v>111</v>
      </c>
      <c r="CE87" t="str">
        <f>IF(CJ87="*","",IFERROR(VLOOKUP(CD87,'class and classification'!$A$1:$B$338,2,FALSE),VLOOKUP(CD87,'class and classification'!$A$340:$B$378,2,FALSE)))</f>
        <v>Predominantly Urban</v>
      </c>
      <c r="CF87" t="str">
        <f>IF(CJ87="*","",IFERROR(VLOOKUP(CD87,'class and classification'!$A$1:$C$338,3,FALSE),VLOOKUP(CD87,'class and classification'!$A$340:$C$378,3,FALSE)))</f>
        <v>MD</v>
      </c>
      <c r="CG87">
        <v>44446</v>
      </c>
      <c r="CH87">
        <v>25747</v>
      </c>
      <c r="CI87">
        <v>14424</v>
      </c>
      <c r="CJ87">
        <v>17.046220026708582</v>
      </c>
      <c r="CL87" t="s">
        <v>576</v>
      </c>
      <c r="CM87" t="s">
        <v>111</v>
      </c>
      <c r="CN87" t="str">
        <f>IF(CS87="*","",IFERROR(VLOOKUP(CM87,'class and classification'!$A$1:$B$338,2,FALSE),VLOOKUP(CM87,'class and classification'!$A$340:$B$378,2,FALSE)))</f>
        <v>Predominantly Urban</v>
      </c>
      <c r="CO87" t="str">
        <f>IF(CS87="*","",IFERROR(VLOOKUP(CM87,'class and classification'!$A$1:$C$338,3,FALSE),VLOOKUP(CM87,'class and classification'!$A$340:$C$378,3,FALSE)))</f>
        <v>MD</v>
      </c>
      <c r="CP87">
        <v>37192</v>
      </c>
      <c r="CQ87">
        <v>27447.08</v>
      </c>
      <c r="CR87">
        <v>12178.01</v>
      </c>
      <c r="CS87">
        <v>15.853256091841022</v>
      </c>
      <c r="CU87" t="s">
        <v>576</v>
      </c>
      <c r="CV87" t="s">
        <v>111</v>
      </c>
      <c r="CW87" t="str">
        <f>IF(DB87="*","",IFERROR(VLOOKUP(CV87,'class and classification'!$A$1:$B$338,2,FALSE),VLOOKUP(CV87,'class and classification'!$A$340:$B$378,2,FALSE)))</f>
        <v>Predominantly Urban</v>
      </c>
      <c r="CX87" t="str">
        <f>IF(DB87="*","",IFERROR(VLOOKUP(CV87,'class and classification'!$A$1:$C$338,3,FALSE),VLOOKUP(CV87,'class and classification'!$A$340:$C$378,3,FALSE)))</f>
        <v>MD</v>
      </c>
      <c r="CY87">
        <v>43146.33</v>
      </c>
      <c r="CZ87">
        <v>31275.38</v>
      </c>
      <c r="DA87">
        <v>14531.75</v>
      </c>
      <c r="DB87">
        <v>16.336351615777509</v>
      </c>
      <c r="DD87" t="s">
        <v>576</v>
      </c>
      <c r="DE87" t="s">
        <v>111</v>
      </c>
      <c r="DF87" t="str">
        <f>IF(DK87="*","",IFERROR(VLOOKUP(DE87,'class and classification'!$A$1:$B$338,2,FALSE),VLOOKUP(DE87,'class and classification'!$A$340:$B$378,2,FALSE)))</f>
        <v>Predominantly Urban</v>
      </c>
      <c r="DG87" t="str">
        <f>IF(DK87="*","",IFERROR(VLOOKUP(DE87,'class and classification'!$A$1:$C$338,3,FALSE),VLOOKUP(DE87,'class and classification'!$A$340:$C$378,3,FALSE)))</f>
        <v>MD</v>
      </c>
      <c r="DH87">
        <v>46765.279999999999</v>
      </c>
      <c r="DI87">
        <v>29060.44</v>
      </c>
      <c r="DJ87">
        <v>11332.39</v>
      </c>
      <c r="DK87">
        <v>13.002106172334393</v>
      </c>
      <c r="DM87" t="s">
        <v>576</v>
      </c>
      <c r="DN87" t="s">
        <v>111</v>
      </c>
      <c r="DO87" t="str">
        <f>IF(DT87="*","",IFERROR(VLOOKUP(DN87,'class and classification'!$A$1:$B$338,2,FALSE),VLOOKUP(DN87,'class and classification'!$A$340:$B$378,2,FALSE)))</f>
        <v>Predominantly Urban</v>
      </c>
      <c r="DP87" t="str">
        <f>IF(DT87="*","",IFERROR(VLOOKUP(DN87,'class and classification'!$A$1:$C$338,3,FALSE),VLOOKUP(DN87,'class and classification'!$A$340:$C$378,3,FALSE)))</f>
        <v>MD</v>
      </c>
      <c r="DQ87">
        <v>46287.92</v>
      </c>
      <c r="DR87">
        <v>33261.79</v>
      </c>
      <c r="DS87">
        <v>6990.14</v>
      </c>
      <c r="DT87">
        <v>8.0773655142688607</v>
      </c>
      <c r="DV87" t="s">
        <v>576</v>
      </c>
      <c r="DW87" t="s">
        <v>111</v>
      </c>
      <c r="DX87" t="str">
        <f>IF(EC87="*","",IFERROR(VLOOKUP(DW87,'class and classification'!$A$1:$B$338,2,FALSE),VLOOKUP(DW87,'class and classification'!$A$340:$B$378,2,FALSE)))</f>
        <v>Predominantly Urban</v>
      </c>
      <c r="DY87" t="str">
        <f>IF(EC87="*","",IFERROR(VLOOKUP(DW87,'class and classification'!$A$1:$C$338,3,FALSE),VLOOKUP(DW87,'class and classification'!$A$340:$C$378,3,FALSE)))</f>
        <v>MD</v>
      </c>
      <c r="DZ87">
        <v>44922.78</v>
      </c>
      <c r="EA87">
        <v>37810.97</v>
      </c>
      <c r="EB87">
        <v>8090.84</v>
      </c>
      <c r="EC87">
        <v>8.9082042649463116</v>
      </c>
    </row>
    <row r="88" spans="1:133" x14ac:dyDescent="0.3">
      <c r="A88" t="s">
        <v>576</v>
      </c>
      <c r="B88" t="s">
        <v>111</v>
      </c>
      <c r="C88" t="str">
        <f>IF(H88="n/a","",IFERROR(VLOOKUP(B88,'class and classification'!$A$1:$B$338,2,FALSE),VLOOKUP(B88,'class and classification'!$A$340:$B$378,2,FALSE)))</f>
        <v>Predominantly Urban</v>
      </c>
      <c r="D88" t="str">
        <f>IF(H88="n/a","",IFERROR(VLOOKUP(B88,'class and classification'!$A$1:$C$338,3,FALSE),VLOOKUP(B88,'class and classification'!$A$340:$C$378,3,FALSE)))</f>
        <v>MD</v>
      </c>
      <c r="E88">
        <v>58100</v>
      </c>
      <c r="F88">
        <v>25583</v>
      </c>
      <c r="G88">
        <v>7657</v>
      </c>
      <c r="H88">
        <v>8.3829647470987521</v>
      </c>
      <c r="I88" t="s">
        <v>577</v>
      </c>
      <c r="J88" t="s">
        <v>112</v>
      </c>
      <c r="K88" t="str">
        <f>IF(P88="#","",IFERROR(VLOOKUP(J88,'class and classification'!$A$1:$B$338,2,FALSE),VLOOKUP(J88,'class and classification'!$A$340:$B$378,2,FALSE)))</f>
        <v>Predominantly Urban</v>
      </c>
      <c r="L88" t="str">
        <f>IF(P88="#","",IFERROR(VLOOKUP(J88,'class and classification'!$A$1:$C$338,3,FALSE),VLOOKUP(J88,'class and classification'!$A$340:$C$378,3,FALSE)))</f>
        <v>MD</v>
      </c>
      <c r="M88">
        <v>94540</v>
      </c>
      <c r="N88">
        <v>40048</v>
      </c>
      <c r="O88">
        <v>19704</v>
      </c>
      <c r="P88">
        <v>12.770590827781088</v>
      </c>
      <c r="S88" t="s">
        <v>112</v>
      </c>
      <c r="T88" t="str">
        <f>IF(Y88="#","",IFERROR(VLOOKUP(S88,'class and classification'!$A$1:$B$338,2,FALSE),VLOOKUP(S88,'class and classification'!$A$340:$B$378,2,FALSE)))</f>
        <v>Predominantly Urban</v>
      </c>
      <c r="U88" t="str">
        <f>IF(Y88="#","",IFERROR(VLOOKUP(S88,'class and classification'!$A$1:$C$338,3,FALSE),VLOOKUP(S88,'class and classification'!$A$340:$C$378,3,FALSE)))</f>
        <v>MD</v>
      </c>
      <c r="V88">
        <v>87706</v>
      </c>
      <c r="W88">
        <v>44029</v>
      </c>
      <c r="X88">
        <v>17251</v>
      </c>
      <c r="Y88">
        <v>11.578940303115729</v>
      </c>
      <c r="AA88" t="s">
        <v>577</v>
      </c>
      <c r="AB88" t="s">
        <v>112</v>
      </c>
      <c r="AC88" t="str">
        <f>IF(AH88="#","",IFERROR(VLOOKUP(AB88,'class and classification'!$A$1:$B$338,2,FALSE),VLOOKUP(AB88,'class and classification'!$A$340:$B$378,2,FALSE)))</f>
        <v>Predominantly Urban</v>
      </c>
      <c r="AD88" t="str">
        <f>IF(AH88="#","",IFERROR(VLOOKUP(AB88,'class and classification'!$A$1:$C$338,3,FALSE),VLOOKUP(AB88,'class and classification'!$A$340:$C$378,3,FALSE)))</f>
        <v>MD</v>
      </c>
      <c r="AE88">
        <v>102490</v>
      </c>
      <c r="AF88">
        <v>48111</v>
      </c>
      <c r="AG88">
        <v>23964</v>
      </c>
      <c r="AH88">
        <v>13.727837768166584</v>
      </c>
      <c r="AJ88" t="s">
        <v>577</v>
      </c>
      <c r="AK88" t="s">
        <v>112</v>
      </c>
      <c r="AL88" t="str">
        <f>IF(AQ88="#","",IFERROR(VLOOKUP(AK88,'class and classification'!$A$1:$B$338,2,FALSE),VLOOKUP(AK88,'class and classification'!$A$340:$B$378,2,FALSE)))</f>
        <v>Predominantly Urban</v>
      </c>
      <c r="AM88" t="str">
        <f>IF(AQ88="#","",IFERROR(VLOOKUP(AK88,'class and classification'!$A$1:$C$338,3,FALSE),VLOOKUP(AK88,'class and classification'!$A$340:$C$378,3,FALSE)))</f>
        <v>MD</v>
      </c>
      <c r="AN88">
        <v>104342</v>
      </c>
      <c r="AO88">
        <v>47203</v>
      </c>
      <c r="AP88">
        <v>14866</v>
      </c>
      <c r="AQ88">
        <v>8.9333036878571725</v>
      </c>
      <c r="AS88" t="s">
        <v>577</v>
      </c>
      <c r="AT88" t="s">
        <v>112</v>
      </c>
      <c r="AU88" t="str">
        <f>IF(AZ88="#","",IFERROR(VLOOKUP(AT88,'class and classification'!$A$1:$B$338,2,FALSE),VLOOKUP(AT88,'class and classification'!$A$340:$B$378,2,FALSE)))</f>
        <v>Predominantly Urban</v>
      </c>
      <c r="AV88" t="str">
        <f>IF(AZ88="#","",IFERROR(VLOOKUP(AT88,'class and classification'!$A$1:$C$338,3,FALSE),VLOOKUP(AT88,'class and classification'!$A$340:$C$378,3,FALSE)))</f>
        <v>MD</v>
      </c>
      <c r="AW88">
        <v>95438</v>
      </c>
      <c r="AX88">
        <v>39783</v>
      </c>
      <c r="AY88">
        <v>18885</v>
      </c>
      <c r="AZ88">
        <v>12.254552061568011</v>
      </c>
      <c r="BB88" t="s">
        <v>577</v>
      </c>
      <c r="BC88" t="s">
        <v>112</v>
      </c>
      <c r="BD88" t="str">
        <f>IF(BI88="#","",IFERROR(VLOOKUP(BC88,'class and classification'!$A$1:$B$338,2,FALSE),VLOOKUP(BC88,'class and classification'!$A$340:$B$378,2,FALSE)))</f>
        <v>Predominantly Urban</v>
      </c>
      <c r="BE88" t="str">
        <f>IF(BI88="#","",IFERROR(VLOOKUP(BC88,'class and classification'!$A$1:$C$338,3,FALSE),VLOOKUP(BC88,'class and classification'!$A$340:$C$378,3,FALSE)))</f>
        <v>MD</v>
      </c>
      <c r="BF88">
        <v>75851</v>
      </c>
      <c r="BG88">
        <v>42952</v>
      </c>
      <c r="BH88">
        <v>28647</v>
      </c>
      <c r="BI88">
        <v>19.428280773143438</v>
      </c>
      <c r="BK88" t="s">
        <v>577</v>
      </c>
      <c r="BL88" t="s">
        <v>112</v>
      </c>
      <c r="BM88" t="str">
        <f>IF(BR88="#","",IFERROR(VLOOKUP(BL88,'class and classification'!$A$1:$B$338,2,FALSE),VLOOKUP(BL88,'class and classification'!$A$340:$B$378,2,FALSE)))</f>
        <v>Predominantly Urban</v>
      </c>
      <c r="BN88" t="str">
        <f>IF(BR88="#","",IFERROR(VLOOKUP(BL88,'class and classification'!$A$1:$C$338,3,FALSE),VLOOKUP(BL88,'class and classification'!$A$340:$C$378,3,FALSE)))</f>
        <v>MD</v>
      </c>
      <c r="BO88">
        <v>73093</v>
      </c>
      <c r="BP88">
        <v>36772</v>
      </c>
      <c r="BQ88">
        <v>20747</v>
      </c>
      <c r="BR88">
        <v>15.88445165834686</v>
      </c>
      <c r="BT88" t="s">
        <v>577</v>
      </c>
      <c r="BU88" t="s">
        <v>112</v>
      </c>
      <c r="BV88" t="str">
        <f>IF(CA88="#","",IFERROR(VLOOKUP(BU88,'class and classification'!$A$1:$B$338,2,FALSE),VLOOKUP(BU88,'class and classification'!$A$340:$B$378,2,FALSE)))</f>
        <v>Predominantly Urban</v>
      </c>
      <c r="BW88" t="str">
        <f>IF(CA88="#","",IFERROR(VLOOKUP(BU88,'class and classification'!$A$1:$C$338,3,FALSE),VLOOKUP(BU88,'class and classification'!$A$340:$C$378,3,FALSE)))</f>
        <v>MD</v>
      </c>
      <c r="BX88">
        <v>74546</v>
      </c>
      <c r="BY88">
        <v>42561</v>
      </c>
      <c r="BZ88">
        <v>19914</v>
      </c>
      <c r="CA88">
        <v>14.533538654658775</v>
      </c>
      <c r="CC88" t="s">
        <v>577</v>
      </c>
      <c r="CD88" t="s">
        <v>112</v>
      </c>
      <c r="CE88" t="str">
        <f>IF(CJ88="*","",IFERROR(VLOOKUP(CD88,'class and classification'!$A$1:$B$338,2,FALSE),VLOOKUP(CD88,'class and classification'!$A$340:$B$378,2,FALSE)))</f>
        <v>Predominantly Urban</v>
      </c>
      <c r="CF88" t="str">
        <f>IF(CJ88="*","",IFERROR(VLOOKUP(CD88,'class and classification'!$A$1:$C$338,3,FALSE),VLOOKUP(CD88,'class and classification'!$A$340:$C$378,3,FALSE)))</f>
        <v>MD</v>
      </c>
      <c r="CG88">
        <v>62842</v>
      </c>
      <c r="CH88">
        <v>43025</v>
      </c>
      <c r="CI88">
        <v>25207</v>
      </c>
      <c r="CJ88">
        <v>19.231121351297737</v>
      </c>
      <c r="CL88" t="s">
        <v>577</v>
      </c>
      <c r="CM88" t="s">
        <v>112</v>
      </c>
      <c r="CN88" t="str">
        <f>IF(CS88="*","",IFERROR(VLOOKUP(CM88,'class and classification'!$A$1:$B$338,2,FALSE),VLOOKUP(CM88,'class and classification'!$A$340:$B$378,2,FALSE)))</f>
        <v>Predominantly Urban</v>
      </c>
      <c r="CO88" t="str">
        <f>IF(CS88="*","",IFERROR(VLOOKUP(CM88,'class and classification'!$A$1:$C$338,3,FALSE),VLOOKUP(CM88,'class and classification'!$A$340:$C$378,3,FALSE)))</f>
        <v>MD</v>
      </c>
      <c r="CP88">
        <v>72566.490000000005</v>
      </c>
      <c r="CQ88">
        <v>42372.25</v>
      </c>
      <c r="CR88">
        <v>28067.1</v>
      </c>
      <c r="CS88">
        <v>19.626541125872901</v>
      </c>
      <c r="CU88" t="s">
        <v>577</v>
      </c>
      <c r="CV88" t="s">
        <v>112</v>
      </c>
      <c r="CW88" t="str">
        <f>IF(DB88="*","",IFERROR(VLOOKUP(CV88,'class and classification'!$A$1:$B$338,2,FALSE),VLOOKUP(CV88,'class and classification'!$A$340:$B$378,2,FALSE)))</f>
        <v>Predominantly Urban</v>
      </c>
      <c r="CX88" t="str">
        <f>IF(DB88="*","",IFERROR(VLOOKUP(CV88,'class and classification'!$A$1:$C$338,3,FALSE),VLOOKUP(CV88,'class and classification'!$A$340:$C$378,3,FALSE)))</f>
        <v>MD</v>
      </c>
      <c r="CY88">
        <v>68228.100000000006</v>
      </c>
      <c r="CZ88">
        <v>40411.69</v>
      </c>
      <c r="DA88">
        <v>26722.92</v>
      </c>
      <c r="DB88">
        <v>19.741714686415477</v>
      </c>
      <c r="DD88" t="s">
        <v>577</v>
      </c>
      <c r="DE88" t="s">
        <v>112</v>
      </c>
      <c r="DF88" t="str">
        <f>IF(DK88="*","",IFERROR(VLOOKUP(DE88,'class and classification'!$A$1:$B$338,2,FALSE),VLOOKUP(DE88,'class and classification'!$A$340:$B$378,2,FALSE)))</f>
        <v>Predominantly Urban</v>
      </c>
      <c r="DG88" t="str">
        <f>IF(DK88="*","",IFERROR(VLOOKUP(DE88,'class and classification'!$A$1:$C$338,3,FALSE),VLOOKUP(DE88,'class and classification'!$A$340:$C$378,3,FALSE)))</f>
        <v>MD</v>
      </c>
      <c r="DH88">
        <v>65601.63</v>
      </c>
      <c r="DI88">
        <v>34507.230000000003</v>
      </c>
      <c r="DJ88">
        <v>17242.27</v>
      </c>
      <c r="DK88">
        <v>14.692887916801482</v>
      </c>
      <c r="DM88" t="s">
        <v>577</v>
      </c>
      <c r="DN88" t="s">
        <v>112</v>
      </c>
      <c r="DO88" t="str">
        <f>IF(DT88="*","",IFERROR(VLOOKUP(DN88,'class and classification'!$A$1:$B$338,2,FALSE),VLOOKUP(DN88,'class and classification'!$A$340:$B$378,2,FALSE)))</f>
        <v>Predominantly Urban</v>
      </c>
      <c r="DP88" t="str">
        <f>IF(DT88="*","",IFERROR(VLOOKUP(DN88,'class and classification'!$A$1:$C$338,3,FALSE),VLOOKUP(DN88,'class and classification'!$A$340:$C$378,3,FALSE)))</f>
        <v>MD</v>
      </c>
      <c r="DQ88">
        <v>67119.179999999993</v>
      </c>
      <c r="DR88">
        <v>37850.57</v>
      </c>
      <c r="DS88">
        <v>22551.51</v>
      </c>
      <c r="DT88">
        <v>17.684510018172656</v>
      </c>
      <c r="DV88" t="s">
        <v>577</v>
      </c>
      <c r="DW88" t="s">
        <v>112</v>
      </c>
      <c r="DX88" t="str">
        <f>IF(EC88="*","",IFERROR(VLOOKUP(DW88,'class and classification'!$A$1:$B$338,2,FALSE),VLOOKUP(DW88,'class and classification'!$A$340:$B$378,2,FALSE)))</f>
        <v>Predominantly Urban</v>
      </c>
      <c r="DY88" t="str">
        <f>IF(EC88="*","",IFERROR(VLOOKUP(DW88,'class and classification'!$A$1:$C$338,3,FALSE),VLOOKUP(DW88,'class and classification'!$A$340:$C$378,3,FALSE)))</f>
        <v>MD</v>
      </c>
      <c r="DZ88">
        <v>79049.17</v>
      </c>
      <c r="EA88">
        <v>37001.72</v>
      </c>
      <c r="EB88">
        <v>22346.17</v>
      </c>
      <c r="EC88">
        <v>16.14641958434666</v>
      </c>
    </row>
    <row r="89" spans="1:133" x14ac:dyDescent="0.3">
      <c r="A89" t="s">
        <v>577</v>
      </c>
      <c r="B89" t="s">
        <v>112</v>
      </c>
      <c r="C89" t="str">
        <f>IF(H89="n/a","",IFERROR(VLOOKUP(B89,'class and classification'!$A$1:$B$338,2,FALSE),VLOOKUP(B89,'class and classification'!$A$340:$B$378,2,FALSE)))</f>
        <v>Predominantly Urban</v>
      </c>
      <c r="D89" t="str">
        <f>IF(H89="n/a","",IFERROR(VLOOKUP(B89,'class and classification'!$A$1:$C$338,3,FALSE),VLOOKUP(B89,'class and classification'!$A$340:$C$378,3,FALSE)))</f>
        <v>MD</v>
      </c>
      <c r="E89">
        <v>115307</v>
      </c>
      <c r="F89">
        <v>27429</v>
      </c>
      <c r="G89">
        <v>9182</v>
      </c>
      <c r="H89">
        <v>6.0440500796482315</v>
      </c>
      <c r="I89" t="s">
        <v>578</v>
      </c>
      <c r="J89" t="s">
        <v>113</v>
      </c>
      <c r="K89" t="str">
        <f>IF(P89="#","",IFERROR(VLOOKUP(J89,'class and classification'!$A$1:$B$338,2,FALSE),VLOOKUP(J89,'class and classification'!$A$340:$B$378,2,FALSE)))</f>
        <v>Predominantly Urban</v>
      </c>
      <c r="L89" t="str">
        <f>IF(P89="#","",IFERROR(VLOOKUP(J89,'class and classification'!$A$1:$C$338,3,FALSE),VLOOKUP(J89,'class and classification'!$A$340:$C$378,3,FALSE)))</f>
        <v>MD</v>
      </c>
      <c r="M89">
        <v>38991</v>
      </c>
      <c r="N89">
        <v>14410</v>
      </c>
      <c r="O89">
        <v>12458</v>
      </c>
      <c r="P89">
        <v>18.916169392186337</v>
      </c>
      <c r="S89" t="s">
        <v>113</v>
      </c>
      <c r="T89" t="str">
        <f>IF(Y89="#","",IFERROR(VLOOKUP(S89,'class and classification'!$A$1:$B$338,2,FALSE),VLOOKUP(S89,'class and classification'!$A$340:$B$378,2,FALSE)))</f>
        <v>Predominantly Urban</v>
      </c>
      <c r="U89" t="str">
        <f>IF(Y89="#","",IFERROR(VLOOKUP(S89,'class and classification'!$A$1:$C$338,3,FALSE),VLOOKUP(S89,'class and classification'!$A$340:$C$378,3,FALSE)))</f>
        <v>MD</v>
      </c>
      <c r="V89">
        <v>39624</v>
      </c>
      <c r="W89">
        <v>18778</v>
      </c>
      <c r="X89">
        <v>8921</v>
      </c>
      <c r="Y89">
        <v>13.251043476969237</v>
      </c>
      <c r="AA89" t="s">
        <v>578</v>
      </c>
      <c r="AB89" t="s">
        <v>113</v>
      </c>
      <c r="AC89" t="str">
        <f>IF(AH89="#","",IFERROR(VLOOKUP(AB89,'class and classification'!$A$1:$B$338,2,FALSE),VLOOKUP(AB89,'class and classification'!$A$340:$B$378,2,FALSE)))</f>
        <v>Predominantly Urban</v>
      </c>
      <c r="AD89" t="str">
        <f>IF(AH89="#","",IFERROR(VLOOKUP(AB89,'class and classification'!$A$1:$C$338,3,FALSE),VLOOKUP(AB89,'class and classification'!$A$340:$C$378,3,FALSE)))</f>
        <v>MD</v>
      </c>
      <c r="AE89">
        <v>39617</v>
      </c>
      <c r="AF89">
        <v>17044</v>
      </c>
      <c r="AG89">
        <v>11147</v>
      </c>
      <c r="AH89">
        <v>16.439063237376121</v>
      </c>
      <c r="AJ89" t="s">
        <v>578</v>
      </c>
      <c r="AK89" t="s">
        <v>113</v>
      </c>
      <c r="AL89" t="str">
        <f>IF(AQ89="#","",IFERROR(VLOOKUP(AK89,'class and classification'!$A$1:$B$338,2,FALSE),VLOOKUP(AK89,'class and classification'!$A$340:$B$378,2,FALSE)))</f>
        <v>Predominantly Urban</v>
      </c>
      <c r="AM89" t="str">
        <f>IF(AQ89="#","",IFERROR(VLOOKUP(AK89,'class and classification'!$A$1:$C$338,3,FALSE),VLOOKUP(AK89,'class and classification'!$A$340:$C$378,3,FALSE)))</f>
        <v>MD</v>
      </c>
      <c r="AN89">
        <v>37070</v>
      </c>
      <c r="AO89">
        <v>20321</v>
      </c>
      <c r="AP89">
        <v>11779</v>
      </c>
      <c r="AQ89">
        <v>17.029058840537807</v>
      </c>
      <c r="AS89" t="s">
        <v>578</v>
      </c>
      <c r="AT89" t="s">
        <v>113</v>
      </c>
      <c r="AU89" t="str">
        <f>IF(AZ89="#","",IFERROR(VLOOKUP(AT89,'class and classification'!$A$1:$B$338,2,FALSE),VLOOKUP(AT89,'class and classification'!$A$340:$B$378,2,FALSE)))</f>
        <v>Predominantly Urban</v>
      </c>
      <c r="AV89" t="str">
        <f>IF(AZ89="#","",IFERROR(VLOOKUP(AT89,'class and classification'!$A$1:$C$338,3,FALSE),VLOOKUP(AT89,'class and classification'!$A$340:$C$378,3,FALSE)))</f>
        <v>MD</v>
      </c>
      <c r="AW89">
        <v>30515</v>
      </c>
      <c r="AX89">
        <v>22563</v>
      </c>
      <c r="AY89">
        <v>10614</v>
      </c>
      <c r="AZ89">
        <v>16.664573258808012</v>
      </c>
      <c r="BB89" t="s">
        <v>578</v>
      </c>
      <c r="BC89" t="s">
        <v>113</v>
      </c>
      <c r="BD89" t="str">
        <f>IF(BI89="#","",IFERROR(VLOOKUP(BC89,'class and classification'!$A$1:$B$338,2,FALSE),VLOOKUP(BC89,'class and classification'!$A$340:$B$378,2,FALSE)))</f>
        <v>Predominantly Urban</v>
      </c>
      <c r="BE89" t="str">
        <f>IF(BI89="#","",IFERROR(VLOOKUP(BC89,'class and classification'!$A$1:$C$338,3,FALSE),VLOOKUP(BC89,'class and classification'!$A$340:$C$378,3,FALSE)))</f>
        <v>MD</v>
      </c>
      <c r="BF89">
        <v>37089</v>
      </c>
      <c r="BG89">
        <v>16919</v>
      </c>
      <c r="BH89">
        <v>7878</v>
      </c>
      <c r="BI89">
        <v>12.729858126232104</v>
      </c>
      <c r="BK89" t="s">
        <v>578</v>
      </c>
      <c r="BL89" t="s">
        <v>113</v>
      </c>
      <c r="BM89" t="str">
        <f>IF(BR89="#","",IFERROR(VLOOKUP(BL89,'class and classification'!$A$1:$B$338,2,FALSE),VLOOKUP(BL89,'class and classification'!$A$340:$B$378,2,FALSE)))</f>
        <v>Predominantly Urban</v>
      </c>
      <c r="BN89" t="str">
        <f>IF(BR89="#","",IFERROR(VLOOKUP(BL89,'class and classification'!$A$1:$C$338,3,FALSE),VLOOKUP(BL89,'class and classification'!$A$340:$C$378,3,FALSE)))</f>
        <v>MD</v>
      </c>
      <c r="BO89">
        <v>35410</v>
      </c>
      <c r="BP89">
        <v>17260</v>
      </c>
      <c r="BQ89">
        <v>9991</v>
      </c>
      <c r="BR89">
        <v>15.944526898708924</v>
      </c>
      <c r="BT89" t="s">
        <v>578</v>
      </c>
      <c r="BU89" t="s">
        <v>113</v>
      </c>
      <c r="BV89" t="str">
        <f>IF(CA89="#","",IFERROR(VLOOKUP(BU89,'class and classification'!$A$1:$B$338,2,FALSE),VLOOKUP(BU89,'class and classification'!$A$340:$B$378,2,FALSE)))</f>
        <v>Predominantly Urban</v>
      </c>
      <c r="BW89" t="str">
        <f>IF(CA89="#","",IFERROR(VLOOKUP(BU89,'class and classification'!$A$1:$C$338,3,FALSE),VLOOKUP(BU89,'class and classification'!$A$340:$C$378,3,FALSE)))</f>
        <v>MD</v>
      </c>
      <c r="BX89">
        <v>31698</v>
      </c>
      <c r="BY89">
        <v>17458</v>
      </c>
      <c r="BZ89">
        <v>14513</v>
      </c>
      <c r="CA89">
        <v>22.794452559330285</v>
      </c>
      <c r="CC89" t="s">
        <v>578</v>
      </c>
      <c r="CD89" t="s">
        <v>113</v>
      </c>
      <c r="CE89" t="str">
        <f>IF(CJ89="*","",IFERROR(VLOOKUP(CD89,'class and classification'!$A$1:$B$338,2,FALSE),VLOOKUP(CD89,'class and classification'!$A$340:$B$378,2,FALSE)))</f>
        <v>Predominantly Urban</v>
      </c>
      <c r="CF89" t="str">
        <f>IF(CJ89="*","",IFERROR(VLOOKUP(CD89,'class and classification'!$A$1:$C$338,3,FALSE),VLOOKUP(CD89,'class and classification'!$A$340:$C$378,3,FALSE)))</f>
        <v>MD</v>
      </c>
      <c r="CG89">
        <v>32509</v>
      </c>
      <c r="CH89">
        <v>17378</v>
      </c>
      <c r="CI89">
        <v>13007</v>
      </c>
      <c r="CJ89">
        <v>20.680828059910326</v>
      </c>
      <c r="CL89" t="s">
        <v>578</v>
      </c>
      <c r="CM89" t="s">
        <v>113</v>
      </c>
      <c r="CN89" t="str">
        <f>IF(CS89="*","",IFERROR(VLOOKUP(CM89,'class and classification'!$A$1:$B$338,2,FALSE),VLOOKUP(CM89,'class and classification'!$A$340:$B$378,2,FALSE)))</f>
        <v>Predominantly Urban</v>
      </c>
      <c r="CO89" t="str">
        <f>IF(CS89="*","",IFERROR(VLOOKUP(CM89,'class and classification'!$A$1:$C$338,3,FALSE),VLOOKUP(CM89,'class and classification'!$A$340:$C$378,3,FALSE)))</f>
        <v>MD</v>
      </c>
      <c r="CP89">
        <v>32124.03</v>
      </c>
      <c r="CQ89">
        <v>14501.07</v>
      </c>
      <c r="CR89">
        <v>9592.5400000000009</v>
      </c>
      <c r="CS89">
        <v>17.06322072573662</v>
      </c>
      <c r="CU89" t="s">
        <v>578</v>
      </c>
      <c r="CV89" t="s">
        <v>113</v>
      </c>
      <c r="CW89" t="str">
        <f>IF(DB89="*","",IFERROR(VLOOKUP(CV89,'class and classification'!$A$1:$B$338,2,FALSE),VLOOKUP(CV89,'class and classification'!$A$340:$B$378,2,FALSE)))</f>
        <v>Predominantly Urban</v>
      </c>
      <c r="CX89" t="str">
        <f>IF(DB89="*","",IFERROR(VLOOKUP(CV89,'class and classification'!$A$1:$C$338,3,FALSE),VLOOKUP(CV89,'class and classification'!$A$340:$C$378,3,FALSE)))</f>
        <v>MD</v>
      </c>
      <c r="CY89">
        <v>32783.33</v>
      </c>
      <c r="CZ89">
        <v>16801.37</v>
      </c>
      <c r="DA89">
        <v>11999.42</v>
      </c>
      <c r="DB89">
        <v>19.484600900361979</v>
      </c>
      <c r="DD89" t="s">
        <v>578</v>
      </c>
      <c r="DE89" t="s">
        <v>113</v>
      </c>
      <c r="DF89" t="str">
        <f>IF(DK89="*","",IFERROR(VLOOKUP(DE89,'class and classification'!$A$1:$B$338,2,FALSE),VLOOKUP(DE89,'class and classification'!$A$340:$B$378,2,FALSE)))</f>
        <v>Predominantly Urban</v>
      </c>
      <c r="DG89" t="str">
        <f>IF(DK89="*","",IFERROR(VLOOKUP(DE89,'class and classification'!$A$1:$C$338,3,FALSE),VLOOKUP(DE89,'class and classification'!$A$340:$C$378,3,FALSE)))</f>
        <v>MD</v>
      </c>
      <c r="DH89">
        <v>33658.21</v>
      </c>
      <c r="DI89">
        <v>18953.8</v>
      </c>
      <c r="DJ89">
        <v>7545.16</v>
      </c>
      <c r="DK89">
        <v>12.542411818907039</v>
      </c>
      <c r="DM89" t="s">
        <v>578</v>
      </c>
      <c r="DN89" t="s">
        <v>113</v>
      </c>
      <c r="DO89" t="str">
        <f>IF(DT89="*","",IFERROR(VLOOKUP(DN89,'class and classification'!$A$1:$B$338,2,FALSE),VLOOKUP(DN89,'class and classification'!$A$340:$B$378,2,FALSE)))</f>
        <v>Predominantly Urban</v>
      </c>
      <c r="DP89" t="str">
        <f>IF(DT89="*","",IFERROR(VLOOKUP(DN89,'class and classification'!$A$1:$C$338,3,FALSE),VLOOKUP(DN89,'class and classification'!$A$340:$C$378,3,FALSE)))</f>
        <v>MD</v>
      </c>
      <c r="DQ89">
        <v>33500.199999999997</v>
      </c>
      <c r="DR89">
        <v>17753.330000000002</v>
      </c>
      <c r="DS89">
        <v>6895.7</v>
      </c>
      <c r="DT89">
        <v>11.858626502878886</v>
      </c>
      <c r="DV89" t="s">
        <v>578</v>
      </c>
      <c r="DW89" t="s">
        <v>113</v>
      </c>
      <c r="DX89" t="str">
        <f>IF(EC89="*","",IFERROR(VLOOKUP(DW89,'class and classification'!$A$1:$B$338,2,FALSE),VLOOKUP(DW89,'class and classification'!$A$340:$B$378,2,FALSE)))</f>
        <v>Predominantly Urban</v>
      </c>
      <c r="DY89" t="str">
        <f>IF(EC89="*","",IFERROR(VLOOKUP(DW89,'class and classification'!$A$1:$C$338,3,FALSE),VLOOKUP(DW89,'class and classification'!$A$340:$C$378,3,FALSE)))</f>
        <v>MD</v>
      </c>
      <c r="DZ89">
        <v>35809.800000000003</v>
      </c>
      <c r="EA89">
        <v>14098.3</v>
      </c>
      <c r="EB89">
        <v>7688.39</v>
      </c>
      <c r="EC89">
        <v>13.348712742738316</v>
      </c>
    </row>
    <row r="90" spans="1:133" x14ac:dyDescent="0.3">
      <c r="A90" t="s">
        <v>578</v>
      </c>
      <c r="B90" t="s">
        <v>113</v>
      </c>
      <c r="C90" t="str">
        <f>IF(H90="n/a","",IFERROR(VLOOKUP(B90,'class and classification'!$A$1:$B$338,2,FALSE),VLOOKUP(B90,'class and classification'!$A$340:$B$378,2,FALSE)))</f>
        <v>Predominantly Urban</v>
      </c>
      <c r="D90" t="str">
        <f>IF(H90="n/a","",IFERROR(VLOOKUP(B90,'class and classification'!$A$1:$C$338,3,FALSE),VLOOKUP(B90,'class and classification'!$A$340:$C$378,3,FALSE)))</f>
        <v>MD</v>
      </c>
      <c r="E90">
        <v>41247</v>
      </c>
      <c r="F90">
        <v>15817</v>
      </c>
      <c r="G90">
        <v>13112</v>
      </c>
      <c r="H90">
        <v>18.684450524395803</v>
      </c>
      <c r="I90" t="s">
        <v>579</v>
      </c>
      <c r="J90" t="s">
        <v>580</v>
      </c>
      <c r="K90" t="e">
        <f>IF(P90="#","",IFERROR(VLOOKUP(J90,'class and classification'!$A$1:$B$338,2,FALSE),VLOOKUP(J90,'class and classification'!$A$340:$B$378,2,FALSE)))</f>
        <v>#N/A</v>
      </c>
      <c r="L90" t="e">
        <f>IF(P90="#","",IFERROR(VLOOKUP(J90,'class and classification'!$A$1:$C$338,3,FALSE),VLOOKUP(J90,'class and classification'!$A$340:$C$378,3,FALSE)))</f>
        <v>#N/A</v>
      </c>
      <c r="M90">
        <v>559160</v>
      </c>
      <c r="N90">
        <v>268765</v>
      </c>
      <c r="O90">
        <v>79270</v>
      </c>
      <c r="P90">
        <v>8.7379229382877988</v>
      </c>
      <c r="S90" t="s">
        <v>580</v>
      </c>
      <c r="T90" t="e">
        <f>IF(Y90="#","",IFERROR(VLOOKUP(S90,'class and classification'!$A$1:$B$338,2,FALSE),VLOOKUP(S90,'class and classification'!$A$340:$B$378,2,FALSE)))</f>
        <v>#N/A</v>
      </c>
      <c r="U90" t="e">
        <f>IF(Y90="#","",IFERROR(VLOOKUP(S90,'class and classification'!$A$1:$C$338,3,FALSE),VLOOKUP(S90,'class and classification'!$A$340:$C$378,3,FALSE)))</f>
        <v>#N/A</v>
      </c>
      <c r="V90">
        <v>535944</v>
      </c>
      <c r="W90">
        <v>273326</v>
      </c>
      <c r="X90">
        <v>97090</v>
      </c>
      <c r="Y90">
        <v>10.712079085573063</v>
      </c>
      <c r="AA90" t="s">
        <v>579</v>
      </c>
      <c r="AB90" t="s">
        <v>580</v>
      </c>
      <c r="AC90" t="e">
        <f>IF(AH90="#","",IFERROR(VLOOKUP(AB90,'class and classification'!$A$1:$B$338,2,FALSE),VLOOKUP(AB90,'class and classification'!$A$340:$B$378,2,FALSE)))</f>
        <v>#N/A</v>
      </c>
      <c r="AD90" t="e">
        <f>IF(AH90="#","",IFERROR(VLOOKUP(AB90,'class and classification'!$A$1:$C$338,3,FALSE),VLOOKUP(AB90,'class and classification'!$A$340:$C$378,3,FALSE)))</f>
        <v>#N/A</v>
      </c>
      <c r="AE90">
        <v>544225</v>
      </c>
      <c r="AF90">
        <v>260214</v>
      </c>
      <c r="AG90">
        <v>111907</v>
      </c>
      <c r="AH90">
        <v>12.212308451174557</v>
      </c>
      <c r="AJ90" t="s">
        <v>579</v>
      </c>
      <c r="AK90" t="s">
        <v>580</v>
      </c>
      <c r="AL90" t="e">
        <f>IF(AQ90="#","",IFERROR(VLOOKUP(AK90,'class and classification'!$A$1:$B$338,2,FALSE),VLOOKUP(AK90,'class and classification'!$A$340:$B$378,2,FALSE)))</f>
        <v>#N/A</v>
      </c>
      <c r="AM90" t="e">
        <f>IF(AQ90="#","",IFERROR(VLOOKUP(AK90,'class and classification'!$A$1:$C$338,3,FALSE),VLOOKUP(AK90,'class and classification'!$A$340:$C$378,3,FALSE)))</f>
        <v>#N/A</v>
      </c>
      <c r="AN90">
        <v>532170</v>
      </c>
      <c r="AO90">
        <v>272242</v>
      </c>
      <c r="AP90">
        <v>106643</v>
      </c>
      <c r="AQ90">
        <v>11.70544039602439</v>
      </c>
      <c r="AS90" t="s">
        <v>579</v>
      </c>
      <c r="AT90" t="s">
        <v>580</v>
      </c>
      <c r="AU90" t="e">
        <f>IF(AZ90="#","",IFERROR(VLOOKUP(AT90,'class and classification'!$A$1:$B$338,2,FALSE),VLOOKUP(AT90,'class and classification'!$A$340:$B$378,2,FALSE)))</f>
        <v>#N/A</v>
      </c>
      <c r="AV90" t="e">
        <f>IF(AZ90="#","",IFERROR(VLOOKUP(AT90,'class and classification'!$A$1:$C$338,3,FALSE),VLOOKUP(AT90,'class and classification'!$A$340:$C$378,3,FALSE)))</f>
        <v>#N/A</v>
      </c>
      <c r="AW90">
        <v>484694</v>
      </c>
      <c r="AX90">
        <v>297538</v>
      </c>
      <c r="AY90">
        <v>102497</v>
      </c>
      <c r="AZ90">
        <v>11.585129457720953</v>
      </c>
      <c r="BB90" t="s">
        <v>579</v>
      </c>
      <c r="BC90" t="s">
        <v>580</v>
      </c>
      <c r="BD90" t="e">
        <f>IF(BI90="#","",IFERROR(VLOOKUP(BC90,'class and classification'!$A$1:$B$338,2,FALSE),VLOOKUP(BC90,'class and classification'!$A$340:$B$378,2,FALSE)))</f>
        <v>#N/A</v>
      </c>
      <c r="BE90" t="e">
        <f>IF(BI90="#","",IFERROR(VLOOKUP(BC90,'class and classification'!$A$1:$C$338,3,FALSE),VLOOKUP(BC90,'class and classification'!$A$340:$C$378,3,FALSE)))</f>
        <v>#N/A</v>
      </c>
      <c r="BF90">
        <v>489511</v>
      </c>
      <c r="BG90">
        <v>282945</v>
      </c>
      <c r="BH90">
        <v>103145</v>
      </c>
      <c r="BI90">
        <v>11.779908885439831</v>
      </c>
      <c r="BK90" t="s">
        <v>579</v>
      </c>
      <c r="BL90" t="s">
        <v>580</v>
      </c>
      <c r="BM90" t="e">
        <f>IF(BR90="#","",IFERROR(VLOOKUP(BL90,'class and classification'!$A$1:$B$338,2,FALSE),VLOOKUP(BL90,'class and classification'!$A$340:$B$378,2,FALSE)))</f>
        <v>#N/A</v>
      </c>
      <c r="BN90" t="e">
        <f>IF(BR90="#","",IFERROR(VLOOKUP(BL90,'class and classification'!$A$1:$C$338,3,FALSE),VLOOKUP(BL90,'class and classification'!$A$340:$C$378,3,FALSE)))</f>
        <v>#N/A</v>
      </c>
      <c r="BO90">
        <v>487012</v>
      </c>
      <c r="BP90">
        <v>292092</v>
      </c>
      <c r="BQ90">
        <v>111022</v>
      </c>
      <c r="BR90">
        <v>12.472616236353055</v>
      </c>
      <c r="BT90" t="s">
        <v>579</v>
      </c>
      <c r="BU90" t="s">
        <v>580</v>
      </c>
      <c r="BV90" t="e">
        <f>IF(CA90="#","",IFERROR(VLOOKUP(BU90,'class and classification'!$A$1:$B$338,2,FALSE),VLOOKUP(BU90,'class and classification'!$A$340:$B$378,2,FALSE)))</f>
        <v>#N/A</v>
      </c>
      <c r="BW90" t="e">
        <f>IF(CA90="#","",IFERROR(VLOOKUP(BU90,'class and classification'!$A$1:$C$338,3,FALSE),VLOOKUP(BU90,'class and classification'!$A$340:$C$378,3,FALSE)))</f>
        <v>#N/A</v>
      </c>
      <c r="BX90">
        <v>483504</v>
      </c>
      <c r="BY90">
        <v>267028</v>
      </c>
      <c r="BZ90">
        <v>111564</v>
      </c>
      <c r="CA90">
        <v>12.941018169670199</v>
      </c>
      <c r="CC90" t="s">
        <v>579</v>
      </c>
      <c r="CD90" t="s">
        <v>580</v>
      </c>
      <c r="CE90" t="e">
        <f>IF(CJ90="*","",IFERROR(VLOOKUP(CD90,'class and classification'!$A$1:$B$338,2,FALSE),VLOOKUP(CD90,'class and classification'!$A$340:$B$378,2,FALSE)))</f>
        <v>#N/A</v>
      </c>
      <c r="CF90" t="e">
        <f>IF(CJ90="*","",IFERROR(VLOOKUP(CD90,'class and classification'!$A$1:$C$338,3,FALSE),VLOOKUP(CD90,'class and classification'!$A$340:$C$378,3,FALSE)))</f>
        <v>#N/A</v>
      </c>
      <c r="CG90">
        <v>482060</v>
      </c>
      <c r="CH90">
        <v>242995</v>
      </c>
      <c r="CI90">
        <v>136632</v>
      </c>
      <c r="CJ90">
        <v>15.856337626075362</v>
      </c>
      <c r="CL90" t="s">
        <v>579</v>
      </c>
      <c r="CM90" t="s">
        <v>580</v>
      </c>
      <c r="CN90" t="e">
        <f>IF(CS90="*","",IFERROR(VLOOKUP(CM90,'class and classification'!$A$1:$B$338,2,FALSE),VLOOKUP(CM90,'class and classification'!$A$340:$B$378,2,FALSE)))</f>
        <v>#N/A</v>
      </c>
      <c r="CO90" t="e">
        <f>IF(CS90="*","",IFERROR(VLOOKUP(CM90,'class and classification'!$A$1:$C$338,3,FALSE),VLOOKUP(CM90,'class and classification'!$A$340:$C$378,3,FALSE)))</f>
        <v>#N/A</v>
      </c>
      <c r="CP90">
        <v>432656.91</v>
      </c>
      <c r="CQ90">
        <v>281405.25</v>
      </c>
      <c r="CR90">
        <v>137203.34999999998</v>
      </c>
      <c r="CS90">
        <v>16.117574174948071</v>
      </c>
      <c r="CU90" t="s">
        <v>579</v>
      </c>
      <c r="CV90" t="s">
        <v>580</v>
      </c>
      <c r="CW90" t="e">
        <f>IF(DB90="*","",IFERROR(VLOOKUP(CV90,'class and classification'!$A$1:$B$338,2,FALSE),VLOOKUP(CV90,'class and classification'!$A$340:$B$378,2,FALSE)))</f>
        <v>#N/A</v>
      </c>
      <c r="CX90" t="e">
        <f>IF(DB90="*","",IFERROR(VLOOKUP(CV90,'class and classification'!$A$1:$C$338,3,FALSE),VLOOKUP(CV90,'class and classification'!$A$340:$C$378,3,FALSE)))</f>
        <v>#N/A</v>
      </c>
      <c r="CY90">
        <v>455921.09</v>
      </c>
      <c r="CZ90">
        <v>269025.40000000002</v>
      </c>
      <c r="DA90">
        <v>130203.65000000001</v>
      </c>
      <c r="DB90">
        <v>15.225823385820881</v>
      </c>
      <c r="DD90" t="s">
        <v>579</v>
      </c>
      <c r="DE90" t="s">
        <v>580</v>
      </c>
      <c r="DF90" t="e">
        <f>IF(DK90="*","",IFERROR(VLOOKUP(DE90,'class and classification'!$A$1:$B$338,2,FALSE),VLOOKUP(DE90,'class and classification'!$A$340:$B$378,2,FALSE)))</f>
        <v>#N/A</v>
      </c>
      <c r="DG90" t="e">
        <f>IF(DK90="*","",IFERROR(VLOOKUP(DE90,'class and classification'!$A$1:$C$338,3,FALSE),VLOOKUP(DE90,'class and classification'!$A$340:$C$378,3,FALSE)))</f>
        <v>#N/A</v>
      </c>
      <c r="DH90">
        <v>462914.79999999993</v>
      </c>
      <c r="DI90">
        <v>251717.85</v>
      </c>
      <c r="DJ90">
        <v>108034.08999999998</v>
      </c>
      <c r="DK90">
        <v>13.132181568444107</v>
      </c>
      <c r="DM90" t="s">
        <v>579</v>
      </c>
      <c r="DN90" t="s">
        <v>580</v>
      </c>
      <c r="DO90" t="e">
        <f>IF(DT90="*","",IFERROR(VLOOKUP(DN90,'class and classification'!$A$1:$B$338,2,FALSE),VLOOKUP(DN90,'class and classification'!$A$340:$B$378,2,FALSE)))</f>
        <v>#N/A</v>
      </c>
      <c r="DP90" t="e">
        <f>IF(DT90="*","",IFERROR(VLOOKUP(DN90,'class and classification'!$A$1:$C$338,3,FALSE),VLOOKUP(DN90,'class and classification'!$A$340:$C$378,3,FALSE)))</f>
        <v>#N/A</v>
      </c>
      <c r="DQ90">
        <v>467971.83999999997</v>
      </c>
      <c r="DR90">
        <v>257980.61</v>
      </c>
      <c r="DS90">
        <v>102639.41</v>
      </c>
      <c r="DT90">
        <v>12.387209548498342</v>
      </c>
      <c r="DV90" t="s">
        <v>579</v>
      </c>
      <c r="DW90" t="s">
        <v>580</v>
      </c>
      <c r="DX90" t="e">
        <f>IF(EC90="*","",IFERROR(VLOOKUP(DW90,'class and classification'!$A$1:$B$338,2,FALSE),VLOOKUP(DW90,'class and classification'!$A$340:$B$378,2,FALSE)))</f>
        <v>#N/A</v>
      </c>
      <c r="DY90" t="e">
        <f>IF(EC90="*","",IFERROR(VLOOKUP(DW90,'class and classification'!$A$1:$C$338,3,FALSE),VLOOKUP(DW90,'class and classification'!$A$340:$C$378,3,FALSE)))</f>
        <v>#N/A</v>
      </c>
      <c r="DZ90">
        <v>488436.87</v>
      </c>
      <c r="EA90">
        <v>240641.68</v>
      </c>
      <c r="EB90">
        <v>106444.12000000002</v>
      </c>
      <c r="EC90">
        <v>12.739824282685234</v>
      </c>
    </row>
    <row r="91" spans="1:133" x14ac:dyDescent="0.3">
      <c r="A91" t="s">
        <v>579</v>
      </c>
      <c r="B91" t="s">
        <v>1014</v>
      </c>
      <c r="C91" t="e">
        <f>IF(H91="n/a","",IFERROR(VLOOKUP(B91,'class and classification'!$A$1:$B$338,2,FALSE),VLOOKUP(B91,'class and classification'!$A$340:$B$378,2,FALSE)))</f>
        <v>#N/A</v>
      </c>
      <c r="D91" t="e">
        <f>IF(H91="n/a","",IFERROR(VLOOKUP(B91,'class and classification'!$A$1:$C$338,3,FALSE),VLOOKUP(B91,'class and classification'!$A$340:$C$378,3,FALSE)))</f>
        <v>#N/A</v>
      </c>
      <c r="E91">
        <v>561122</v>
      </c>
      <c r="F91">
        <v>288438</v>
      </c>
      <c r="G91">
        <v>89914</v>
      </c>
      <c r="H91">
        <v>9.5706746541149617</v>
      </c>
      <c r="I91" t="s">
        <v>581</v>
      </c>
      <c r="J91" t="s">
        <v>114</v>
      </c>
      <c r="K91" t="str">
        <f>IF(P91="#","",IFERROR(VLOOKUP(J91,'class and classification'!$A$1:$B$338,2,FALSE),VLOOKUP(J91,'class and classification'!$A$340:$B$378,2,FALSE)))</f>
        <v>Predominantly Urban</v>
      </c>
      <c r="L91" t="str">
        <f>IF(P91="#","",IFERROR(VLOOKUP(J91,'class and classification'!$A$1:$C$338,3,FALSE),VLOOKUP(J91,'class and classification'!$A$340:$C$378,3,FALSE)))</f>
        <v>UA</v>
      </c>
      <c r="M91">
        <v>27262</v>
      </c>
      <c r="N91">
        <v>18827</v>
      </c>
      <c r="O91">
        <v>6887</v>
      </c>
      <c r="P91">
        <v>13.000226517668379</v>
      </c>
      <c r="S91" t="s">
        <v>114</v>
      </c>
      <c r="T91" t="str">
        <f>IF(Y91="#","",IFERROR(VLOOKUP(S91,'class and classification'!$A$1:$B$338,2,FALSE),VLOOKUP(S91,'class and classification'!$A$340:$B$378,2,FALSE)))</f>
        <v>Predominantly Urban</v>
      </c>
      <c r="U91" t="str">
        <f>IF(Y91="#","",IFERROR(VLOOKUP(S91,'class and classification'!$A$1:$C$338,3,FALSE),VLOOKUP(S91,'class and classification'!$A$340:$C$378,3,FALSE)))</f>
        <v>UA</v>
      </c>
      <c r="V91">
        <v>30052</v>
      </c>
      <c r="W91">
        <v>20141</v>
      </c>
      <c r="X91">
        <v>6336</v>
      </c>
      <c r="Y91">
        <v>11.208406304728546</v>
      </c>
      <c r="AA91" t="s">
        <v>581</v>
      </c>
      <c r="AB91" t="s">
        <v>114</v>
      </c>
      <c r="AC91" t="str">
        <f>IF(AH91="#","",IFERROR(VLOOKUP(AB91,'class and classification'!$A$1:$B$338,2,FALSE),VLOOKUP(AB91,'class and classification'!$A$340:$B$378,2,FALSE)))</f>
        <v>Predominantly Urban</v>
      </c>
      <c r="AD91" t="str">
        <f>IF(AH91="#","",IFERROR(VLOOKUP(AB91,'class and classification'!$A$1:$C$338,3,FALSE),VLOOKUP(AB91,'class and classification'!$A$340:$C$378,3,FALSE)))</f>
        <v>UA</v>
      </c>
      <c r="AE91">
        <v>27618</v>
      </c>
      <c r="AF91">
        <v>20480</v>
      </c>
      <c r="AG91">
        <v>8886</v>
      </c>
      <c r="AH91">
        <v>15.593850905517337</v>
      </c>
      <c r="AJ91" t="s">
        <v>581</v>
      </c>
      <c r="AK91" t="s">
        <v>114</v>
      </c>
      <c r="AL91" t="str">
        <f>IF(AQ91="#","",IFERROR(VLOOKUP(AK91,'class and classification'!$A$1:$B$338,2,FALSE),VLOOKUP(AK91,'class and classification'!$A$340:$B$378,2,FALSE)))</f>
        <v>Predominantly Urban</v>
      </c>
      <c r="AM91" t="str">
        <f>IF(AQ91="#","",IFERROR(VLOOKUP(AK91,'class and classification'!$A$1:$C$338,3,FALSE),VLOOKUP(AK91,'class and classification'!$A$340:$C$378,3,FALSE)))</f>
        <v>UA</v>
      </c>
      <c r="AN91">
        <v>29136</v>
      </c>
      <c r="AO91">
        <v>21325</v>
      </c>
      <c r="AP91">
        <v>7926</v>
      </c>
      <c r="AQ91">
        <v>13.574939626971757</v>
      </c>
      <c r="AS91" t="s">
        <v>581</v>
      </c>
      <c r="AT91" t="s">
        <v>114</v>
      </c>
      <c r="AU91" t="str">
        <f>IF(AZ91="#","",IFERROR(VLOOKUP(AT91,'class and classification'!$A$1:$B$338,2,FALSE),VLOOKUP(AT91,'class and classification'!$A$340:$B$378,2,FALSE)))</f>
        <v>Predominantly Urban</v>
      </c>
      <c r="AV91" t="str">
        <f>IF(AZ91="#","",IFERROR(VLOOKUP(AT91,'class and classification'!$A$1:$C$338,3,FALSE),VLOOKUP(AT91,'class and classification'!$A$340:$C$378,3,FALSE)))</f>
        <v>UA</v>
      </c>
      <c r="AW91">
        <v>22666</v>
      </c>
      <c r="AX91">
        <v>20794</v>
      </c>
      <c r="AY91">
        <v>10799</v>
      </c>
      <c r="AZ91">
        <v>19.90268895482777</v>
      </c>
      <c r="BB91" t="s">
        <v>581</v>
      </c>
      <c r="BC91" t="s">
        <v>114</v>
      </c>
      <c r="BD91" t="str">
        <f>IF(BI91="#","",IFERROR(VLOOKUP(BC91,'class and classification'!$A$1:$B$338,2,FALSE),VLOOKUP(BC91,'class and classification'!$A$340:$B$378,2,FALSE)))</f>
        <v>Predominantly Urban</v>
      </c>
      <c r="BE91" t="str">
        <f>IF(BI91="#","",IFERROR(VLOOKUP(BC91,'class and classification'!$A$1:$C$338,3,FALSE),VLOOKUP(BC91,'class and classification'!$A$340:$C$378,3,FALSE)))</f>
        <v>UA</v>
      </c>
      <c r="BF91">
        <v>26717</v>
      </c>
      <c r="BG91">
        <v>16946</v>
      </c>
      <c r="BH91">
        <v>6926</v>
      </c>
      <c r="BI91">
        <v>13.690723279764375</v>
      </c>
      <c r="BK91" t="s">
        <v>581</v>
      </c>
      <c r="BL91" t="s">
        <v>114</v>
      </c>
      <c r="BM91" t="str">
        <f>IF(BR91="#","",IFERROR(VLOOKUP(BL91,'class and classification'!$A$1:$B$338,2,FALSE),VLOOKUP(BL91,'class and classification'!$A$340:$B$378,2,FALSE)))</f>
        <v>Predominantly Urban</v>
      </c>
      <c r="BN91" t="str">
        <f>IF(BR91="#","",IFERROR(VLOOKUP(BL91,'class and classification'!$A$1:$C$338,3,FALSE),VLOOKUP(BL91,'class and classification'!$A$340:$C$378,3,FALSE)))</f>
        <v>UA</v>
      </c>
      <c r="BO91">
        <v>25688</v>
      </c>
      <c r="BP91">
        <v>18523</v>
      </c>
      <c r="BQ91">
        <v>8795</v>
      </c>
      <c r="BR91">
        <v>16.592461230804059</v>
      </c>
      <c r="BT91" t="s">
        <v>581</v>
      </c>
      <c r="BU91" t="s">
        <v>114</v>
      </c>
      <c r="BV91" t="str">
        <f>IF(CA91="#","",IFERROR(VLOOKUP(BU91,'class and classification'!$A$1:$B$338,2,FALSE),VLOOKUP(BU91,'class and classification'!$A$340:$B$378,2,FALSE)))</f>
        <v>Predominantly Urban</v>
      </c>
      <c r="BW91" t="str">
        <f>IF(CA91="#","",IFERROR(VLOOKUP(BU91,'class and classification'!$A$1:$C$338,3,FALSE),VLOOKUP(BU91,'class and classification'!$A$340:$C$378,3,FALSE)))</f>
        <v>UA</v>
      </c>
      <c r="BX91">
        <v>26111</v>
      </c>
      <c r="BY91">
        <v>14346</v>
      </c>
      <c r="BZ91">
        <v>9373</v>
      </c>
      <c r="CA91">
        <v>18.809953843066427</v>
      </c>
      <c r="CC91" t="s">
        <v>581</v>
      </c>
      <c r="CD91" t="s">
        <v>114</v>
      </c>
      <c r="CE91" t="str">
        <f>IF(CJ91="*","",IFERROR(VLOOKUP(CD91,'class and classification'!$A$1:$B$338,2,FALSE),VLOOKUP(CD91,'class and classification'!$A$340:$B$378,2,FALSE)))</f>
        <v>Predominantly Urban</v>
      </c>
      <c r="CF91" t="str">
        <f>IF(CJ91="*","",IFERROR(VLOOKUP(CD91,'class and classification'!$A$1:$C$338,3,FALSE),VLOOKUP(CD91,'class and classification'!$A$340:$C$378,3,FALSE)))</f>
        <v>UA</v>
      </c>
      <c r="CG91">
        <v>27616</v>
      </c>
      <c r="CH91">
        <v>15287</v>
      </c>
      <c r="CI91">
        <v>10272</v>
      </c>
      <c r="CJ91">
        <v>19.317348377997178</v>
      </c>
      <c r="CL91" t="s">
        <v>581</v>
      </c>
      <c r="CM91" t="s">
        <v>114</v>
      </c>
      <c r="CN91" t="str">
        <f>IF(CS91="*","",IFERROR(VLOOKUP(CM91,'class and classification'!$A$1:$B$338,2,FALSE),VLOOKUP(CM91,'class and classification'!$A$340:$B$378,2,FALSE)))</f>
        <v>Predominantly Urban</v>
      </c>
      <c r="CO91" t="str">
        <f>IF(CS91="*","",IFERROR(VLOOKUP(CM91,'class and classification'!$A$1:$C$338,3,FALSE),VLOOKUP(CM91,'class and classification'!$A$340:$C$378,3,FALSE)))</f>
        <v>UA</v>
      </c>
      <c r="CP91">
        <v>23279.66</v>
      </c>
      <c r="CQ91">
        <v>16921.89</v>
      </c>
      <c r="CR91">
        <v>9139.67</v>
      </c>
      <c r="CS91">
        <v>18.523396867771002</v>
      </c>
      <c r="CU91" t="s">
        <v>581</v>
      </c>
      <c r="CV91" t="s">
        <v>114</v>
      </c>
      <c r="CW91" t="str">
        <f>IF(DB91="*","",IFERROR(VLOOKUP(CV91,'class and classification'!$A$1:$B$338,2,FALSE),VLOOKUP(CV91,'class and classification'!$A$340:$B$378,2,FALSE)))</f>
        <v>Predominantly Urban</v>
      </c>
      <c r="CX91" t="str">
        <f>IF(DB91="*","",IFERROR(VLOOKUP(CV91,'class and classification'!$A$1:$C$338,3,FALSE),VLOOKUP(CV91,'class and classification'!$A$340:$C$378,3,FALSE)))</f>
        <v>UA</v>
      </c>
      <c r="CY91">
        <v>23922.81</v>
      </c>
      <c r="CZ91">
        <v>16699.330000000002</v>
      </c>
      <c r="DA91">
        <v>10677.59</v>
      </c>
      <c r="DB91">
        <v>20.814125142568979</v>
      </c>
      <c r="DD91" t="s">
        <v>581</v>
      </c>
      <c r="DE91" t="s">
        <v>114</v>
      </c>
      <c r="DF91" t="str">
        <f>IF(DK91="*","",IFERROR(VLOOKUP(DE91,'class and classification'!$A$1:$B$338,2,FALSE),VLOOKUP(DE91,'class and classification'!$A$340:$B$378,2,FALSE)))</f>
        <v>Predominantly Urban</v>
      </c>
      <c r="DG91" t="str">
        <f>IF(DK91="*","",IFERROR(VLOOKUP(DE91,'class and classification'!$A$1:$C$338,3,FALSE),VLOOKUP(DE91,'class and classification'!$A$340:$C$378,3,FALSE)))</f>
        <v>UA</v>
      </c>
      <c r="DH91">
        <v>22459.78</v>
      </c>
      <c r="DI91">
        <v>18056.79</v>
      </c>
      <c r="DJ91">
        <v>8760.34</v>
      </c>
      <c r="DK91">
        <v>17.777778679710231</v>
      </c>
      <c r="DM91" t="s">
        <v>581</v>
      </c>
      <c r="DN91" t="s">
        <v>114</v>
      </c>
      <c r="DO91" t="str">
        <f>IF(DT91="*","",IFERROR(VLOOKUP(DN91,'class and classification'!$A$1:$B$338,2,FALSE),VLOOKUP(DN91,'class and classification'!$A$340:$B$378,2,FALSE)))</f>
        <v>Predominantly Urban</v>
      </c>
      <c r="DP91" t="str">
        <f>IF(DT91="*","",IFERROR(VLOOKUP(DN91,'class and classification'!$A$1:$C$338,3,FALSE),VLOOKUP(DN91,'class and classification'!$A$340:$C$378,3,FALSE)))</f>
        <v>UA</v>
      </c>
      <c r="DQ91">
        <v>22827.25</v>
      </c>
      <c r="DR91">
        <v>17943.080000000002</v>
      </c>
      <c r="DS91">
        <v>7587.83</v>
      </c>
      <c r="DT91">
        <v>15.690898909305067</v>
      </c>
      <c r="DV91" t="s">
        <v>581</v>
      </c>
      <c r="DW91" t="s">
        <v>114</v>
      </c>
      <c r="DX91" t="str">
        <f>IF(EC91="*","",IFERROR(VLOOKUP(DW91,'class and classification'!$A$1:$B$338,2,FALSE),VLOOKUP(DW91,'class and classification'!$A$340:$B$378,2,FALSE)))</f>
        <v>Predominantly Urban</v>
      </c>
      <c r="DY91" t="str">
        <f>IF(EC91="*","",IFERROR(VLOOKUP(DW91,'class and classification'!$A$1:$C$338,3,FALSE),VLOOKUP(DW91,'class and classification'!$A$340:$C$378,3,FALSE)))</f>
        <v>UA</v>
      </c>
      <c r="DZ91">
        <v>21938.32</v>
      </c>
      <c r="EA91">
        <v>15135.32</v>
      </c>
      <c r="EB91">
        <v>7775.14</v>
      </c>
      <c r="EC91">
        <v>17.336346718907407</v>
      </c>
    </row>
    <row r="92" spans="1:133" x14ac:dyDescent="0.3">
      <c r="A92" t="s">
        <v>581</v>
      </c>
      <c r="B92" t="s">
        <v>114</v>
      </c>
      <c r="C92" t="str">
        <f>IF(H92="n/a","",IFERROR(VLOOKUP(B92,'class and classification'!$A$1:$B$338,2,FALSE),VLOOKUP(B92,'class and classification'!$A$340:$B$378,2,FALSE)))</f>
        <v>Predominantly Urban</v>
      </c>
      <c r="D92" t="str">
        <f>IF(H92="n/a","",IFERROR(VLOOKUP(B92,'class and classification'!$A$1:$C$338,3,FALSE),VLOOKUP(B92,'class and classification'!$A$340:$C$378,3,FALSE)))</f>
        <v>UA</v>
      </c>
      <c r="E92">
        <v>28290</v>
      </c>
      <c r="F92">
        <v>17494</v>
      </c>
      <c r="G92">
        <v>3447</v>
      </c>
      <c r="H92">
        <v>7.0016859295972056</v>
      </c>
      <c r="I92" t="s">
        <v>582</v>
      </c>
      <c r="J92" t="s">
        <v>115</v>
      </c>
      <c r="K92" t="str">
        <f>IF(P92="#","",IFERROR(VLOOKUP(J92,'class and classification'!$A$1:$B$338,2,FALSE),VLOOKUP(J92,'class and classification'!$A$340:$B$378,2,FALSE)))</f>
        <v>Predominantly Urban</v>
      </c>
      <c r="L92" t="str">
        <f>IF(P92="#","",IFERROR(VLOOKUP(J92,'class and classification'!$A$1:$C$338,3,FALSE),VLOOKUP(J92,'class and classification'!$A$340:$C$378,3,FALSE)))</f>
        <v>UA</v>
      </c>
      <c r="M92">
        <v>34899</v>
      </c>
      <c r="N92">
        <v>35145</v>
      </c>
      <c r="O92">
        <v>4787</v>
      </c>
      <c r="P92">
        <v>6.3970814234742281</v>
      </c>
      <c r="S92" t="s">
        <v>115</v>
      </c>
      <c r="T92" t="str">
        <f>IF(Y92="#","",IFERROR(VLOOKUP(S92,'class and classification'!$A$1:$B$338,2,FALSE),VLOOKUP(S92,'class and classification'!$A$340:$B$378,2,FALSE)))</f>
        <v>Predominantly Urban</v>
      </c>
      <c r="U92" t="str">
        <f>IF(Y92="#","",IFERROR(VLOOKUP(S92,'class and classification'!$A$1:$C$338,3,FALSE),VLOOKUP(S92,'class and classification'!$A$340:$C$378,3,FALSE)))</f>
        <v>UA</v>
      </c>
      <c r="V92">
        <v>23416</v>
      </c>
      <c r="W92">
        <v>39039</v>
      </c>
      <c r="X92">
        <v>9322</v>
      </c>
      <c r="Y92">
        <v>12.987447232400351</v>
      </c>
      <c r="AA92" t="s">
        <v>582</v>
      </c>
      <c r="AB92" t="s">
        <v>115</v>
      </c>
      <c r="AC92" t="str">
        <f>IF(AH92="#","",IFERROR(VLOOKUP(AB92,'class and classification'!$A$1:$B$338,2,FALSE),VLOOKUP(AB92,'class and classification'!$A$340:$B$378,2,FALSE)))</f>
        <v>Predominantly Urban</v>
      </c>
      <c r="AD92" t="str">
        <f>IF(AH92="#","",IFERROR(VLOOKUP(AB92,'class and classification'!$A$1:$C$338,3,FALSE),VLOOKUP(AB92,'class and classification'!$A$340:$C$378,3,FALSE)))</f>
        <v>UA</v>
      </c>
      <c r="AE92">
        <v>26016</v>
      </c>
      <c r="AF92">
        <v>36341</v>
      </c>
      <c r="AG92">
        <v>8530</v>
      </c>
      <c r="AH92">
        <v>12.03323599531649</v>
      </c>
      <c r="AJ92" t="s">
        <v>582</v>
      </c>
      <c r="AK92" t="s">
        <v>115</v>
      </c>
      <c r="AL92" t="str">
        <f>IF(AQ92="#","",IFERROR(VLOOKUP(AK92,'class and classification'!$A$1:$B$338,2,FALSE),VLOOKUP(AK92,'class and classification'!$A$340:$B$378,2,FALSE)))</f>
        <v>Predominantly Urban</v>
      </c>
      <c r="AM92" t="str">
        <f>IF(AQ92="#","",IFERROR(VLOOKUP(AK92,'class and classification'!$A$1:$C$338,3,FALSE),VLOOKUP(AK92,'class and classification'!$A$340:$C$378,3,FALSE)))</f>
        <v>UA</v>
      </c>
      <c r="AN92">
        <v>25350</v>
      </c>
      <c r="AO92">
        <v>43617</v>
      </c>
      <c r="AP92">
        <v>9334</v>
      </c>
      <c r="AQ92">
        <v>11.920665125605037</v>
      </c>
      <c r="AS92" t="s">
        <v>582</v>
      </c>
      <c r="AT92" t="s">
        <v>115</v>
      </c>
      <c r="AU92" t="str">
        <f>IF(AZ92="#","",IFERROR(VLOOKUP(AT92,'class and classification'!$A$1:$B$338,2,FALSE),VLOOKUP(AT92,'class and classification'!$A$340:$B$378,2,FALSE)))</f>
        <v>Predominantly Urban</v>
      </c>
      <c r="AV92" t="str">
        <f>IF(AZ92="#","",IFERROR(VLOOKUP(AT92,'class and classification'!$A$1:$C$338,3,FALSE),VLOOKUP(AT92,'class and classification'!$A$340:$C$378,3,FALSE)))</f>
        <v>UA</v>
      </c>
      <c r="AW92">
        <v>27553</v>
      </c>
      <c r="AX92">
        <v>36249</v>
      </c>
      <c r="AY92">
        <v>12750</v>
      </c>
      <c r="AZ92">
        <v>16.655345386142752</v>
      </c>
      <c r="BB92" t="s">
        <v>582</v>
      </c>
      <c r="BC92" t="s">
        <v>115</v>
      </c>
      <c r="BD92" t="str">
        <f>IF(BI92="#","",IFERROR(VLOOKUP(BC92,'class and classification'!$A$1:$B$338,2,FALSE),VLOOKUP(BC92,'class and classification'!$A$340:$B$378,2,FALSE)))</f>
        <v>Predominantly Urban</v>
      </c>
      <c r="BE92" t="str">
        <f>IF(BI92="#","",IFERROR(VLOOKUP(BC92,'class and classification'!$A$1:$C$338,3,FALSE),VLOOKUP(BC92,'class and classification'!$A$340:$C$378,3,FALSE)))</f>
        <v>UA</v>
      </c>
      <c r="BF92">
        <v>25904</v>
      </c>
      <c r="BG92">
        <v>34379</v>
      </c>
      <c r="BH92">
        <v>10589</v>
      </c>
      <c r="BI92">
        <v>14.941020431199908</v>
      </c>
      <c r="BK92" t="s">
        <v>582</v>
      </c>
      <c r="BL92" t="s">
        <v>115</v>
      </c>
      <c r="BM92" t="str">
        <f>IF(BR92="#","",IFERROR(VLOOKUP(BL92,'class and classification'!$A$1:$B$338,2,FALSE),VLOOKUP(BL92,'class and classification'!$A$340:$B$378,2,FALSE)))</f>
        <v>Predominantly Urban</v>
      </c>
      <c r="BN92" t="str">
        <f>IF(BR92="#","",IFERROR(VLOOKUP(BL92,'class and classification'!$A$1:$C$338,3,FALSE),VLOOKUP(BL92,'class and classification'!$A$340:$C$378,3,FALSE)))</f>
        <v>UA</v>
      </c>
      <c r="BO92">
        <v>25206</v>
      </c>
      <c r="BP92">
        <v>31215</v>
      </c>
      <c r="BQ92">
        <v>14480</v>
      </c>
      <c r="BR92">
        <v>20.422843119278994</v>
      </c>
      <c r="BT92" t="s">
        <v>582</v>
      </c>
      <c r="BU92" t="s">
        <v>115</v>
      </c>
      <c r="BV92" t="str">
        <f>IF(CA92="#","",IFERROR(VLOOKUP(BU92,'class and classification'!$A$1:$B$338,2,FALSE),VLOOKUP(BU92,'class and classification'!$A$340:$B$378,2,FALSE)))</f>
        <v>Predominantly Urban</v>
      </c>
      <c r="BW92" t="str">
        <f>IF(CA92="#","",IFERROR(VLOOKUP(BU92,'class and classification'!$A$1:$C$338,3,FALSE),VLOOKUP(BU92,'class and classification'!$A$340:$C$378,3,FALSE)))</f>
        <v>UA</v>
      </c>
      <c r="BX92">
        <v>24275</v>
      </c>
      <c r="BY92">
        <v>30302</v>
      </c>
      <c r="BZ92">
        <v>14081</v>
      </c>
      <c r="CA92">
        <v>20.508899181450087</v>
      </c>
      <c r="CC92" t="s">
        <v>582</v>
      </c>
      <c r="CD92" t="s">
        <v>115</v>
      </c>
      <c r="CE92" t="str">
        <f>IF(CJ92="*","",IFERROR(VLOOKUP(CD92,'class and classification'!$A$1:$B$338,2,FALSE),VLOOKUP(CD92,'class and classification'!$A$340:$B$378,2,FALSE)))</f>
        <v>Predominantly Urban</v>
      </c>
      <c r="CF92" t="str">
        <f>IF(CJ92="*","",IFERROR(VLOOKUP(CD92,'class and classification'!$A$1:$C$338,3,FALSE),VLOOKUP(CD92,'class and classification'!$A$340:$C$378,3,FALSE)))</f>
        <v>UA</v>
      </c>
      <c r="CG92">
        <v>22988</v>
      </c>
      <c r="CH92">
        <v>22132</v>
      </c>
      <c r="CI92">
        <v>17082</v>
      </c>
      <c r="CJ92">
        <v>27.462139481045629</v>
      </c>
      <c r="CL92" t="s">
        <v>582</v>
      </c>
      <c r="CM92" t="s">
        <v>115</v>
      </c>
      <c r="CN92" t="str">
        <f>IF(CS92="*","",IFERROR(VLOOKUP(CM92,'class and classification'!$A$1:$B$338,2,FALSE),VLOOKUP(CM92,'class and classification'!$A$340:$B$378,2,FALSE)))</f>
        <v>Predominantly Urban</v>
      </c>
      <c r="CO92" t="str">
        <f>IF(CS92="*","",IFERROR(VLOOKUP(CM92,'class and classification'!$A$1:$C$338,3,FALSE),VLOOKUP(CM92,'class and classification'!$A$340:$C$378,3,FALSE)))</f>
        <v>UA</v>
      </c>
      <c r="CP92">
        <v>19783.62</v>
      </c>
      <c r="CQ92">
        <v>29374.45</v>
      </c>
      <c r="CR92">
        <v>19756.419999999998</v>
      </c>
      <c r="CS92">
        <v>28.66802032489829</v>
      </c>
      <c r="CU92" t="s">
        <v>582</v>
      </c>
      <c r="CV92" t="s">
        <v>115</v>
      </c>
      <c r="CW92" t="str">
        <f>IF(DB92="*","",IFERROR(VLOOKUP(CV92,'class and classification'!$A$1:$B$338,2,FALSE),VLOOKUP(CV92,'class and classification'!$A$340:$B$378,2,FALSE)))</f>
        <v>Predominantly Urban</v>
      </c>
      <c r="CX92" t="str">
        <f>IF(DB92="*","",IFERROR(VLOOKUP(CV92,'class and classification'!$A$1:$C$338,3,FALSE),VLOOKUP(CV92,'class and classification'!$A$340:$C$378,3,FALSE)))</f>
        <v>UA</v>
      </c>
      <c r="CY92">
        <v>22821.18</v>
      </c>
      <c r="CZ92">
        <v>29550.38</v>
      </c>
      <c r="DA92">
        <v>18650.36</v>
      </c>
      <c r="DB92">
        <v>26.260005361724946</v>
      </c>
      <c r="DD92" t="s">
        <v>582</v>
      </c>
      <c r="DE92" t="s">
        <v>115</v>
      </c>
      <c r="DF92" t="str">
        <f>IF(DK92="*","",IFERROR(VLOOKUP(DE92,'class and classification'!$A$1:$B$338,2,FALSE),VLOOKUP(DE92,'class and classification'!$A$340:$B$378,2,FALSE)))</f>
        <v>Predominantly Urban</v>
      </c>
      <c r="DG92" t="str">
        <f>IF(DK92="*","",IFERROR(VLOOKUP(DE92,'class and classification'!$A$1:$C$338,3,FALSE),VLOOKUP(DE92,'class and classification'!$A$340:$C$378,3,FALSE)))</f>
        <v>UA</v>
      </c>
      <c r="DH92">
        <v>20304.72</v>
      </c>
      <c r="DI92">
        <v>27736.05</v>
      </c>
      <c r="DJ92">
        <v>21582.02</v>
      </c>
      <c r="DK92">
        <v>30.998499198322843</v>
      </c>
      <c r="DM92" t="s">
        <v>582</v>
      </c>
      <c r="DN92" t="s">
        <v>115</v>
      </c>
      <c r="DO92" t="str">
        <f>IF(DT92="*","",IFERROR(VLOOKUP(DN92,'class and classification'!$A$1:$B$338,2,FALSE),VLOOKUP(DN92,'class and classification'!$A$340:$B$378,2,FALSE)))</f>
        <v>Predominantly Urban</v>
      </c>
      <c r="DP92" t="str">
        <f>IF(DT92="*","",IFERROR(VLOOKUP(DN92,'class and classification'!$A$1:$C$338,3,FALSE),VLOOKUP(DN92,'class and classification'!$A$340:$C$378,3,FALSE)))</f>
        <v>UA</v>
      </c>
      <c r="DQ92">
        <v>22879.49</v>
      </c>
      <c r="DR92">
        <v>27697.55</v>
      </c>
      <c r="DS92">
        <v>16242.61</v>
      </c>
      <c r="DT92">
        <v>24.308133909710694</v>
      </c>
      <c r="DV92" t="s">
        <v>582</v>
      </c>
      <c r="DW92" t="s">
        <v>115</v>
      </c>
      <c r="DX92" t="str">
        <f>IF(EC92="*","",IFERROR(VLOOKUP(DW92,'class and classification'!$A$1:$B$338,2,FALSE),VLOOKUP(DW92,'class and classification'!$A$340:$B$378,2,FALSE)))</f>
        <v>Predominantly Urban</v>
      </c>
      <c r="DY92" t="str">
        <f>IF(EC92="*","",IFERROR(VLOOKUP(DW92,'class and classification'!$A$1:$C$338,3,FALSE),VLOOKUP(DW92,'class and classification'!$A$340:$C$378,3,FALSE)))</f>
        <v>UA</v>
      </c>
      <c r="DZ92">
        <v>26542.86</v>
      </c>
      <c r="EA92">
        <v>22680.27</v>
      </c>
      <c r="EB92">
        <v>17520.47</v>
      </c>
      <c r="EC92">
        <v>26.250412024523701</v>
      </c>
    </row>
    <row r="93" spans="1:133" x14ac:dyDescent="0.3">
      <c r="A93" t="s">
        <v>582</v>
      </c>
      <c r="B93" t="s">
        <v>115</v>
      </c>
      <c r="C93" t="str">
        <f>IF(H93="n/a","",IFERROR(VLOOKUP(B93,'class and classification'!$A$1:$B$338,2,FALSE),VLOOKUP(B93,'class and classification'!$A$340:$B$378,2,FALSE)))</f>
        <v>Predominantly Urban</v>
      </c>
      <c r="D93" t="str">
        <f>IF(H93="n/a","",IFERROR(VLOOKUP(B93,'class and classification'!$A$1:$C$338,3,FALSE),VLOOKUP(B93,'class and classification'!$A$340:$C$378,3,FALSE)))</f>
        <v>UA</v>
      </c>
      <c r="E93">
        <v>39296</v>
      </c>
      <c r="F93">
        <v>48057</v>
      </c>
      <c r="G93">
        <v>10010</v>
      </c>
      <c r="H93">
        <v>10.281112948450644</v>
      </c>
      <c r="I93" t="s">
        <v>583</v>
      </c>
      <c r="J93" t="s">
        <v>116</v>
      </c>
      <c r="K93" t="str">
        <f>IF(P93="#","",IFERROR(VLOOKUP(J93,'class and classification'!$A$1:$B$338,2,FALSE),VLOOKUP(J93,'class and classification'!$A$340:$B$378,2,FALSE)))</f>
        <v>Predominantly Urban</v>
      </c>
      <c r="L93" t="str">
        <f>IF(P93="#","",IFERROR(VLOOKUP(J93,'class and classification'!$A$1:$C$338,3,FALSE),VLOOKUP(J93,'class and classification'!$A$340:$C$378,3,FALSE)))</f>
        <v>UA</v>
      </c>
      <c r="M93">
        <v>30748</v>
      </c>
      <c r="N93">
        <v>20493</v>
      </c>
      <c r="O93">
        <v>11905</v>
      </c>
      <c r="P93">
        <v>18.853134006904636</v>
      </c>
      <c r="S93" t="s">
        <v>116</v>
      </c>
      <c r="T93" t="str">
        <f>IF(Y93="#","",IFERROR(VLOOKUP(S93,'class and classification'!$A$1:$B$338,2,FALSE),VLOOKUP(S93,'class and classification'!$A$340:$B$378,2,FALSE)))</f>
        <v>Predominantly Urban</v>
      </c>
      <c r="U93" t="str">
        <f>IF(Y93="#","",IFERROR(VLOOKUP(S93,'class and classification'!$A$1:$C$338,3,FALSE),VLOOKUP(S93,'class and classification'!$A$340:$C$378,3,FALSE)))</f>
        <v>UA</v>
      </c>
      <c r="V93">
        <v>25741</v>
      </c>
      <c r="W93">
        <v>21332</v>
      </c>
      <c r="X93">
        <v>14640</v>
      </c>
      <c r="Y93">
        <v>23.722716445481502</v>
      </c>
      <c r="AA93" t="s">
        <v>583</v>
      </c>
      <c r="AB93" t="s">
        <v>116</v>
      </c>
      <c r="AC93" t="str">
        <f>IF(AH93="#","",IFERROR(VLOOKUP(AB93,'class and classification'!$A$1:$B$338,2,FALSE),VLOOKUP(AB93,'class and classification'!$A$340:$B$378,2,FALSE)))</f>
        <v>Predominantly Urban</v>
      </c>
      <c r="AD93" t="str">
        <f>IF(AH93="#","",IFERROR(VLOOKUP(AB93,'class and classification'!$A$1:$C$338,3,FALSE),VLOOKUP(AB93,'class and classification'!$A$340:$C$378,3,FALSE)))</f>
        <v>UA</v>
      </c>
      <c r="AE93">
        <v>20817</v>
      </c>
      <c r="AF93">
        <v>21745</v>
      </c>
      <c r="AG93">
        <v>14084</v>
      </c>
      <c r="AH93">
        <v>24.863185397027152</v>
      </c>
      <c r="AJ93" t="s">
        <v>583</v>
      </c>
      <c r="AK93" t="s">
        <v>116</v>
      </c>
      <c r="AL93" t="str">
        <f>IF(AQ93="#","",IFERROR(VLOOKUP(AK93,'class and classification'!$A$1:$B$338,2,FALSE),VLOOKUP(AK93,'class and classification'!$A$340:$B$378,2,FALSE)))</f>
        <v>Predominantly Urban</v>
      </c>
      <c r="AM93" t="str">
        <f>IF(AQ93="#","",IFERROR(VLOOKUP(AK93,'class and classification'!$A$1:$C$338,3,FALSE),VLOOKUP(AK93,'class and classification'!$A$340:$C$378,3,FALSE)))</f>
        <v>UA</v>
      </c>
      <c r="AN93">
        <v>24468</v>
      </c>
      <c r="AO93">
        <v>23633</v>
      </c>
      <c r="AP93">
        <v>13393</v>
      </c>
      <c r="AQ93">
        <v>21.779360588024847</v>
      </c>
      <c r="AS93" t="s">
        <v>583</v>
      </c>
      <c r="AT93" t="s">
        <v>116</v>
      </c>
      <c r="AU93" t="str">
        <f>IF(AZ93="#","",IFERROR(VLOOKUP(AT93,'class and classification'!$A$1:$B$338,2,FALSE),VLOOKUP(AT93,'class and classification'!$A$340:$B$378,2,FALSE)))</f>
        <v>Predominantly Urban</v>
      </c>
      <c r="AV93" t="str">
        <f>IF(AZ93="#","",IFERROR(VLOOKUP(AT93,'class and classification'!$A$1:$C$338,3,FALSE),VLOOKUP(AT93,'class and classification'!$A$340:$C$378,3,FALSE)))</f>
        <v>UA</v>
      </c>
      <c r="AW93">
        <v>28837</v>
      </c>
      <c r="AX93">
        <v>20075</v>
      </c>
      <c r="AY93">
        <v>12826</v>
      </c>
      <c r="AZ93">
        <v>20.77488742751628</v>
      </c>
      <c r="BB93" t="s">
        <v>583</v>
      </c>
      <c r="BC93" t="s">
        <v>116</v>
      </c>
      <c r="BD93" t="str">
        <f>IF(BI93="#","",IFERROR(VLOOKUP(BC93,'class and classification'!$A$1:$B$338,2,FALSE),VLOOKUP(BC93,'class and classification'!$A$340:$B$378,2,FALSE)))</f>
        <v>Predominantly Urban</v>
      </c>
      <c r="BE93" t="str">
        <f>IF(BI93="#","",IFERROR(VLOOKUP(BC93,'class and classification'!$A$1:$C$338,3,FALSE),VLOOKUP(BC93,'class and classification'!$A$340:$C$378,3,FALSE)))</f>
        <v>UA</v>
      </c>
      <c r="BF93">
        <v>27473</v>
      </c>
      <c r="BG93">
        <v>19777</v>
      </c>
      <c r="BH93">
        <v>16145</v>
      </c>
      <c r="BI93">
        <v>25.467308147330233</v>
      </c>
      <c r="BK93" t="s">
        <v>583</v>
      </c>
      <c r="BL93" t="s">
        <v>116</v>
      </c>
      <c r="BM93" t="str">
        <f>IF(BR93="#","",IFERROR(VLOOKUP(BL93,'class and classification'!$A$1:$B$338,2,FALSE),VLOOKUP(BL93,'class and classification'!$A$340:$B$378,2,FALSE)))</f>
        <v>Predominantly Urban</v>
      </c>
      <c r="BN93" t="str">
        <f>IF(BR93="#","",IFERROR(VLOOKUP(BL93,'class and classification'!$A$1:$C$338,3,FALSE),VLOOKUP(BL93,'class and classification'!$A$340:$C$378,3,FALSE)))</f>
        <v>UA</v>
      </c>
      <c r="BO93">
        <v>24281</v>
      </c>
      <c r="BP93">
        <v>19658</v>
      </c>
      <c r="BQ93">
        <v>16306</v>
      </c>
      <c r="BR93">
        <v>27.066146568179931</v>
      </c>
      <c r="BT93" t="s">
        <v>583</v>
      </c>
      <c r="BU93" t="s">
        <v>116</v>
      </c>
      <c r="BV93" t="str">
        <f>IF(CA93="#","",IFERROR(VLOOKUP(BU93,'class and classification'!$A$1:$B$338,2,FALSE),VLOOKUP(BU93,'class and classification'!$A$340:$B$378,2,FALSE)))</f>
        <v>Predominantly Urban</v>
      </c>
      <c r="BW93" t="str">
        <f>IF(CA93="#","",IFERROR(VLOOKUP(BU93,'class and classification'!$A$1:$C$338,3,FALSE),VLOOKUP(BU93,'class and classification'!$A$340:$C$378,3,FALSE)))</f>
        <v>UA</v>
      </c>
      <c r="BX93">
        <v>25457</v>
      </c>
      <c r="BY93">
        <v>17580</v>
      </c>
      <c r="BZ93">
        <v>14451</v>
      </c>
      <c r="CA93">
        <v>25.137419983300862</v>
      </c>
      <c r="CC93" t="s">
        <v>583</v>
      </c>
      <c r="CD93" t="s">
        <v>116</v>
      </c>
      <c r="CE93" t="str">
        <f>IF(CJ93="*","",IFERROR(VLOOKUP(CD93,'class and classification'!$A$1:$B$338,2,FALSE),VLOOKUP(CD93,'class and classification'!$A$340:$B$378,2,FALSE)))</f>
        <v>Predominantly Urban</v>
      </c>
      <c r="CF93" t="str">
        <f>IF(CJ93="*","",IFERROR(VLOOKUP(CD93,'class and classification'!$A$1:$C$338,3,FALSE),VLOOKUP(CD93,'class and classification'!$A$340:$C$378,3,FALSE)))</f>
        <v>UA</v>
      </c>
      <c r="CG93">
        <v>20681</v>
      </c>
      <c r="CH93">
        <v>17511</v>
      </c>
      <c r="CI93">
        <v>16781</v>
      </c>
      <c r="CJ93">
        <v>30.52589453004202</v>
      </c>
      <c r="CL93" t="s">
        <v>583</v>
      </c>
      <c r="CM93" t="s">
        <v>116</v>
      </c>
      <c r="CN93" t="str">
        <f>IF(CS93="*","",IFERROR(VLOOKUP(CM93,'class and classification'!$A$1:$B$338,2,FALSE),VLOOKUP(CM93,'class and classification'!$A$340:$B$378,2,FALSE)))</f>
        <v>Predominantly Urban</v>
      </c>
      <c r="CO93" t="str">
        <f>IF(CS93="*","",IFERROR(VLOOKUP(CM93,'class and classification'!$A$1:$C$338,3,FALSE),VLOOKUP(CM93,'class and classification'!$A$340:$C$378,3,FALSE)))</f>
        <v>UA</v>
      </c>
      <c r="CP93">
        <v>22881.42</v>
      </c>
      <c r="CQ93">
        <v>17255.04</v>
      </c>
      <c r="CR93">
        <v>18727.73</v>
      </c>
      <c r="CS93">
        <v>31.815149414270373</v>
      </c>
      <c r="CU93" t="s">
        <v>583</v>
      </c>
      <c r="CV93" t="s">
        <v>116</v>
      </c>
      <c r="CW93" t="str">
        <f>IF(DB93="*","",IFERROR(VLOOKUP(CV93,'class and classification'!$A$1:$B$338,2,FALSE),VLOOKUP(CV93,'class and classification'!$A$340:$B$378,2,FALSE)))</f>
        <v>Predominantly Urban</v>
      </c>
      <c r="CX93" t="str">
        <f>IF(DB93="*","",IFERROR(VLOOKUP(CV93,'class and classification'!$A$1:$C$338,3,FALSE),VLOOKUP(CV93,'class and classification'!$A$340:$C$378,3,FALSE)))</f>
        <v>UA</v>
      </c>
      <c r="CY93">
        <v>20236.5</v>
      </c>
      <c r="CZ93">
        <v>18651.96</v>
      </c>
      <c r="DA93">
        <v>16544.509999999998</v>
      </c>
      <c r="DB93">
        <v>29.845974336211821</v>
      </c>
      <c r="DD93" t="s">
        <v>583</v>
      </c>
      <c r="DE93" t="s">
        <v>116</v>
      </c>
      <c r="DF93" t="str">
        <f>IF(DK93="*","",IFERROR(VLOOKUP(DE93,'class and classification'!$A$1:$B$338,2,FALSE),VLOOKUP(DE93,'class and classification'!$A$340:$B$378,2,FALSE)))</f>
        <v>Predominantly Urban</v>
      </c>
      <c r="DG93" t="str">
        <f>IF(DK93="*","",IFERROR(VLOOKUP(DE93,'class and classification'!$A$1:$C$338,3,FALSE),VLOOKUP(DE93,'class and classification'!$A$340:$C$378,3,FALSE)))</f>
        <v>UA</v>
      </c>
      <c r="DH93">
        <v>22112.05</v>
      </c>
      <c r="DI93">
        <v>16774.57</v>
      </c>
      <c r="DJ93">
        <v>11971.47</v>
      </c>
      <c r="DK93">
        <v>23.538968923134941</v>
      </c>
      <c r="DM93" t="s">
        <v>583</v>
      </c>
      <c r="DN93" t="s">
        <v>116</v>
      </c>
      <c r="DO93" t="str">
        <f>IF(DT93="*","",IFERROR(VLOOKUP(DN93,'class and classification'!$A$1:$B$338,2,FALSE),VLOOKUP(DN93,'class and classification'!$A$340:$B$378,2,FALSE)))</f>
        <v>Predominantly Urban</v>
      </c>
      <c r="DP93" t="str">
        <f>IF(DT93="*","",IFERROR(VLOOKUP(DN93,'class and classification'!$A$1:$C$338,3,FALSE),VLOOKUP(DN93,'class and classification'!$A$340:$C$378,3,FALSE)))</f>
        <v>UA</v>
      </c>
      <c r="DQ93">
        <v>22599.42</v>
      </c>
      <c r="DR93">
        <v>15939.49</v>
      </c>
      <c r="DS93">
        <v>13942.29</v>
      </c>
      <c r="DT93">
        <v>26.566256106948778</v>
      </c>
      <c r="DV93" t="s">
        <v>583</v>
      </c>
      <c r="DW93" t="s">
        <v>116</v>
      </c>
      <c r="DX93" t="str">
        <f>IF(EC93="*","",IFERROR(VLOOKUP(DW93,'class and classification'!$A$1:$B$338,2,FALSE),VLOOKUP(DW93,'class and classification'!$A$340:$B$378,2,FALSE)))</f>
        <v>Predominantly Urban</v>
      </c>
      <c r="DY93" t="str">
        <f>IF(EC93="*","",IFERROR(VLOOKUP(DW93,'class and classification'!$A$1:$C$338,3,FALSE),VLOOKUP(DW93,'class and classification'!$A$340:$C$378,3,FALSE)))</f>
        <v>UA</v>
      </c>
      <c r="DZ93">
        <v>23596.51</v>
      </c>
      <c r="EA93">
        <v>17581.57</v>
      </c>
      <c r="EB93">
        <v>14198.65</v>
      </c>
      <c r="EC93">
        <v>25.640101898396672</v>
      </c>
    </row>
    <row r="94" spans="1:133" x14ac:dyDescent="0.3">
      <c r="A94" t="s">
        <v>1015</v>
      </c>
      <c r="B94" t="s">
        <v>122</v>
      </c>
      <c r="C94" t="str">
        <f>IF(H94="n/a","",IFERROR(VLOOKUP(B94,'class and classification'!$A$1:$B$338,2,FALSE),VLOOKUP(B94,'class and classification'!$A$340:$B$378,2,FALSE)))</f>
        <v>Urban with Significant Rural</v>
      </c>
      <c r="D94" t="str">
        <f>IF(H94="n/a","",IFERROR(VLOOKUP(B94,'class and classification'!$A$1:$C$338,3,FALSE),VLOOKUP(B94,'class and classification'!$A$340:$C$378,3,FALSE)))</f>
        <v>UA</v>
      </c>
      <c r="E94">
        <v>57235</v>
      </c>
      <c r="F94">
        <v>18893</v>
      </c>
      <c r="G94">
        <v>9688</v>
      </c>
      <c r="H94">
        <v>11.289270066188124</v>
      </c>
      <c r="I94" t="s">
        <v>584</v>
      </c>
      <c r="J94" t="s">
        <v>117</v>
      </c>
      <c r="K94" t="str">
        <f>IF(P94="#","",IFERROR(VLOOKUP(J94,'class and classification'!$A$1:$B$338,2,FALSE),VLOOKUP(J94,'class and classification'!$A$340:$B$378,2,FALSE)))</f>
        <v>Predominantly Rural</v>
      </c>
      <c r="L94" t="str">
        <f>IF(P94="#","",IFERROR(VLOOKUP(J94,'class and classification'!$A$1:$C$338,3,FALSE),VLOOKUP(J94,'class and classification'!$A$340:$C$378,3,FALSE)))</f>
        <v>UA</v>
      </c>
      <c r="M94">
        <v>3107</v>
      </c>
      <c r="N94">
        <v>2122</v>
      </c>
      <c r="O94" t="s">
        <v>61</v>
      </c>
      <c r="P94">
        <v>3.9493019838354155</v>
      </c>
      <c r="S94" t="s">
        <v>117</v>
      </c>
      <c r="T94" t="str">
        <f>IF(Y94="#","",IFERROR(VLOOKUP(S94,'class and classification'!$A$1:$B$338,2,FALSE),VLOOKUP(S94,'class and classification'!$A$340:$B$378,2,FALSE)))</f>
        <v>Predominantly Rural</v>
      </c>
      <c r="U94" t="str">
        <f>IF(Y94="#","",IFERROR(VLOOKUP(S94,'class and classification'!$A$1:$C$338,3,FALSE),VLOOKUP(S94,'class and classification'!$A$340:$C$378,3,FALSE)))</f>
        <v>UA</v>
      </c>
      <c r="V94">
        <v>4390</v>
      </c>
      <c r="W94">
        <v>1497</v>
      </c>
      <c r="X94" t="s">
        <v>61</v>
      </c>
      <c r="Y94">
        <v>3.4126333059885154</v>
      </c>
      <c r="AA94" t="s">
        <v>584</v>
      </c>
      <c r="AB94" t="s">
        <v>117</v>
      </c>
      <c r="AC94" t="str">
        <f>IF(AH94="#","",IFERROR(VLOOKUP(AB94,'class and classification'!$A$1:$B$338,2,FALSE),VLOOKUP(AB94,'class and classification'!$A$340:$B$378,2,FALSE)))</f>
        <v/>
      </c>
      <c r="AD94" t="str">
        <f>IF(AH94="#","",IFERROR(VLOOKUP(AB94,'class and classification'!$A$1:$C$338,3,FALSE),VLOOKUP(AB94,'class and classification'!$A$340:$C$378,3,FALSE)))</f>
        <v/>
      </c>
      <c r="AE94">
        <v>4030</v>
      </c>
      <c r="AF94">
        <v>1680</v>
      </c>
      <c r="AG94" t="s">
        <v>39</v>
      </c>
      <c r="AH94" t="s">
        <v>39</v>
      </c>
      <c r="AJ94" t="s">
        <v>584</v>
      </c>
      <c r="AK94" t="s">
        <v>117</v>
      </c>
      <c r="AL94" t="str">
        <f>IF(AQ94="#","",IFERROR(VLOOKUP(AK94,'class and classification'!$A$1:$B$338,2,FALSE),VLOOKUP(AK94,'class and classification'!$A$340:$B$378,2,FALSE)))</f>
        <v/>
      </c>
      <c r="AM94" t="str">
        <f>IF(AQ94="#","",IFERROR(VLOOKUP(AK94,'class and classification'!$A$1:$C$338,3,FALSE),VLOOKUP(AK94,'class and classification'!$A$340:$C$378,3,FALSE)))</f>
        <v/>
      </c>
      <c r="AN94">
        <v>4088</v>
      </c>
      <c r="AO94">
        <v>1939</v>
      </c>
      <c r="AP94" t="s">
        <v>39</v>
      </c>
      <c r="AQ94" t="s">
        <v>39</v>
      </c>
      <c r="AS94" t="s">
        <v>584</v>
      </c>
      <c r="AT94" t="s">
        <v>117</v>
      </c>
      <c r="AU94" t="str">
        <f>IF(AZ94="#","",IFERROR(VLOOKUP(AT94,'class and classification'!$A$1:$B$338,2,FALSE),VLOOKUP(AT94,'class and classification'!$A$340:$B$378,2,FALSE)))</f>
        <v>Predominantly Rural</v>
      </c>
      <c r="AV94" t="str">
        <f>IF(AZ94="#","",IFERROR(VLOOKUP(AT94,'class and classification'!$A$1:$C$338,3,FALSE),VLOOKUP(AT94,'class and classification'!$A$340:$C$378,3,FALSE)))</f>
        <v>UA</v>
      </c>
      <c r="AW94">
        <v>4240</v>
      </c>
      <c r="AX94">
        <v>2101</v>
      </c>
      <c r="AY94">
        <v>162</v>
      </c>
      <c r="AZ94">
        <v>2.4911579271105646</v>
      </c>
      <c r="BB94" t="s">
        <v>584</v>
      </c>
      <c r="BC94" t="s">
        <v>117</v>
      </c>
      <c r="BD94" t="str">
        <f>IF(BI94="#","",IFERROR(VLOOKUP(BC94,'class and classification'!$A$1:$B$338,2,FALSE),VLOOKUP(BC94,'class and classification'!$A$340:$B$378,2,FALSE)))</f>
        <v/>
      </c>
      <c r="BE94" t="str">
        <f>IF(BI94="#","",IFERROR(VLOOKUP(BC94,'class and classification'!$A$1:$C$338,3,FALSE),VLOOKUP(BC94,'class and classification'!$A$340:$C$378,3,FALSE)))</f>
        <v/>
      </c>
      <c r="BF94">
        <v>4617</v>
      </c>
      <c r="BG94">
        <v>1220</v>
      </c>
      <c r="BH94" t="s">
        <v>39</v>
      </c>
      <c r="BI94" t="s">
        <v>39</v>
      </c>
      <c r="BK94" t="s">
        <v>584</v>
      </c>
      <c r="BL94" t="s">
        <v>117</v>
      </c>
      <c r="BM94" t="str">
        <f>IF(BR94="#","",IFERROR(VLOOKUP(BL94,'class and classification'!$A$1:$B$338,2,FALSE),VLOOKUP(BL94,'class and classification'!$A$340:$B$378,2,FALSE)))</f>
        <v/>
      </c>
      <c r="BN94" t="str">
        <f>IF(BR94="#","",IFERROR(VLOOKUP(BL94,'class and classification'!$A$1:$C$338,3,FALSE),VLOOKUP(BL94,'class and classification'!$A$340:$C$378,3,FALSE)))</f>
        <v/>
      </c>
      <c r="BO94">
        <v>4364</v>
      </c>
      <c r="BP94">
        <v>2153</v>
      </c>
      <c r="BQ94" t="s">
        <v>39</v>
      </c>
      <c r="BR94" t="s">
        <v>39</v>
      </c>
      <c r="BT94" t="s">
        <v>584</v>
      </c>
      <c r="BU94" t="s">
        <v>117</v>
      </c>
      <c r="BV94" t="str">
        <f>IF(CA94="#","",IFERROR(VLOOKUP(BU94,'class and classification'!$A$1:$B$338,2,FALSE),VLOOKUP(BU94,'class and classification'!$A$340:$B$378,2,FALSE)))</f>
        <v/>
      </c>
      <c r="BW94" t="str">
        <f>IF(CA94="#","",IFERROR(VLOOKUP(BU94,'class and classification'!$A$1:$C$338,3,FALSE),VLOOKUP(BU94,'class and classification'!$A$340:$C$378,3,FALSE)))</f>
        <v/>
      </c>
      <c r="BX94">
        <v>4657</v>
      </c>
      <c r="BY94">
        <v>1413</v>
      </c>
      <c r="BZ94" t="s">
        <v>61</v>
      </c>
      <c r="CA94" t="s">
        <v>39</v>
      </c>
      <c r="CC94" t="s">
        <v>584</v>
      </c>
      <c r="CD94" t="s">
        <v>117</v>
      </c>
      <c r="CE94" t="str">
        <f>IF(CJ94="*","",IFERROR(VLOOKUP(CD94,'class and classification'!$A$1:$B$338,2,FALSE),VLOOKUP(CD94,'class and classification'!$A$340:$B$378,2,FALSE)))</f>
        <v/>
      </c>
      <c r="CF94" t="str">
        <f>IF(CJ94="*","",IFERROR(VLOOKUP(CD94,'class and classification'!$A$1:$C$338,3,FALSE),VLOOKUP(CD94,'class and classification'!$A$340:$C$378,3,FALSE)))</f>
        <v/>
      </c>
      <c r="CG94">
        <v>4311</v>
      </c>
      <c r="CH94">
        <v>2109</v>
      </c>
      <c r="CI94" t="s">
        <v>38</v>
      </c>
      <c r="CJ94" t="s">
        <v>38</v>
      </c>
      <c r="CL94" t="s">
        <v>584</v>
      </c>
      <c r="CM94" t="s">
        <v>117</v>
      </c>
      <c r="CN94" t="str">
        <f>IF(CS94="*","",IFERROR(VLOOKUP(CM94,'class and classification'!$A$1:$B$338,2,FALSE),VLOOKUP(CM94,'class and classification'!$A$340:$B$378,2,FALSE)))</f>
        <v>Predominantly Rural</v>
      </c>
      <c r="CO94" t="str">
        <f>IF(CS94="*","",IFERROR(VLOOKUP(CM94,'class and classification'!$A$1:$C$338,3,FALSE),VLOOKUP(CM94,'class and classification'!$A$340:$C$378,3,FALSE)))</f>
        <v>UA</v>
      </c>
      <c r="CP94">
        <v>3715.43</v>
      </c>
      <c r="CQ94">
        <v>2473.83</v>
      </c>
      <c r="CR94">
        <v>530.45000000000005</v>
      </c>
      <c r="CS94">
        <v>7.8939418516572895</v>
      </c>
      <c r="CU94" t="s">
        <v>584</v>
      </c>
      <c r="CV94" t="s">
        <v>117</v>
      </c>
      <c r="CW94" t="str">
        <f>IF(DB94="*","",IFERROR(VLOOKUP(CV94,'class and classification'!$A$1:$B$338,2,FALSE),VLOOKUP(CV94,'class and classification'!$A$340:$B$378,2,FALSE)))</f>
        <v>Predominantly Rural</v>
      </c>
      <c r="CX94" t="str">
        <f>IF(DB94="*","",IFERROR(VLOOKUP(CV94,'class and classification'!$A$1:$C$338,3,FALSE),VLOOKUP(CV94,'class and classification'!$A$340:$C$378,3,FALSE)))</f>
        <v>UA</v>
      </c>
      <c r="CY94">
        <v>3249.85</v>
      </c>
      <c r="CZ94">
        <v>1765.59</v>
      </c>
      <c r="DA94">
        <v>701.02</v>
      </c>
      <c r="DB94">
        <v>12.263183858541826</v>
      </c>
      <c r="DD94" t="s">
        <v>584</v>
      </c>
      <c r="DE94" t="s">
        <v>117</v>
      </c>
      <c r="DF94" t="str">
        <f>IF(DK94="*","",IFERROR(VLOOKUP(DE94,'class and classification'!$A$1:$B$338,2,FALSE),VLOOKUP(DE94,'class and classification'!$A$340:$B$378,2,FALSE)))</f>
        <v/>
      </c>
      <c r="DG94" t="str">
        <f>IF(DK94="*","",IFERROR(VLOOKUP(DE94,'class and classification'!$A$1:$C$338,3,FALSE),VLOOKUP(DE94,'class and classification'!$A$340:$C$378,3,FALSE)))</f>
        <v/>
      </c>
      <c r="DH94">
        <v>3285.1</v>
      </c>
      <c r="DI94">
        <v>2027.24</v>
      </c>
      <c r="DJ94" t="s">
        <v>38</v>
      </c>
      <c r="DK94" t="s">
        <v>38</v>
      </c>
      <c r="DM94" t="s">
        <v>584</v>
      </c>
      <c r="DN94" t="s">
        <v>117</v>
      </c>
      <c r="DO94" t="str">
        <f>IF(DT94="*","",IFERROR(VLOOKUP(DN94,'class and classification'!$A$1:$B$338,2,FALSE),VLOOKUP(DN94,'class and classification'!$A$340:$B$378,2,FALSE)))</f>
        <v>Predominantly Rural</v>
      </c>
      <c r="DP94" t="str">
        <f>IF(DT94="*","",IFERROR(VLOOKUP(DN94,'class and classification'!$A$1:$C$338,3,FALSE),VLOOKUP(DN94,'class and classification'!$A$340:$C$378,3,FALSE)))</f>
        <v>UA</v>
      </c>
      <c r="DQ94">
        <v>2942.59</v>
      </c>
      <c r="DR94">
        <v>2111.34</v>
      </c>
      <c r="DS94">
        <v>586.75</v>
      </c>
      <c r="DT94">
        <v>10.402114638660587</v>
      </c>
      <c r="DV94" t="s">
        <v>584</v>
      </c>
      <c r="DW94" t="s">
        <v>117</v>
      </c>
      <c r="DX94" t="str">
        <f>IF(EC94="*","",IFERROR(VLOOKUP(DW94,'class and classification'!$A$1:$B$338,2,FALSE),VLOOKUP(DW94,'class and classification'!$A$340:$B$378,2,FALSE)))</f>
        <v/>
      </c>
      <c r="DY94" t="str">
        <f>IF(EC94="*","",IFERROR(VLOOKUP(DW94,'class and classification'!$A$1:$C$338,3,FALSE),VLOOKUP(DW94,'class and classification'!$A$340:$C$378,3,FALSE)))</f>
        <v/>
      </c>
      <c r="DZ94">
        <v>3492.92</v>
      </c>
      <c r="EA94">
        <v>2112.41</v>
      </c>
      <c r="EB94" t="s">
        <v>38</v>
      </c>
      <c r="EC94" t="s">
        <v>38</v>
      </c>
    </row>
    <row r="95" spans="1:133" x14ac:dyDescent="0.3">
      <c r="A95" t="s">
        <v>583</v>
      </c>
      <c r="B95" t="s">
        <v>116</v>
      </c>
      <c r="C95" t="str">
        <f>IF(H95="n/a","",IFERROR(VLOOKUP(B95,'class and classification'!$A$1:$B$338,2,FALSE),VLOOKUP(B95,'class and classification'!$A$340:$B$378,2,FALSE)))</f>
        <v>Predominantly Urban</v>
      </c>
      <c r="D95" t="str">
        <f>IF(H95="n/a","",IFERROR(VLOOKUP(B95,'class and classification'!$A$1:$C$338,3,FALSE),VLOOKUP(B95,'class and classification'!$A$340:$C$378,3,FALSE)))</f>
        <v>UA</v>
      </c>
      <c r="E95">
        <v>39741</v>
      </c>
      <c r="F95">
        <v>23152</v>
      </c>
      <c r="G95">
        <v>5815</v>
      </c>
      <c r="H95">
        <v>8.4633521569540662</v>
      </c>
      <c r="I95" t="s">
        <v>585</v>
      </c>
      <c r="J95" t="s">
        <v>118</v>
      </c>
      <c r="K95" t="str">
        <f>IF(P95="#","",IFERROR(VLOOKUP(J95,'class and classification'!$A$1:$B$338,2,FALSE),VLOOKUP(J95,'class and classification'!$A$340:$B$378,2,FALSE)))</f>
        <v>Urban with Significant Rural</v>
      </c>
      <c r="L95" t="str">
        <f>IF(P95="#","",IFERROR(VLOOKUP(J95,'class and classification'!$A$1:$C$338,3,FALSE),VLOOKUP(J95,'class and classification'!$A$340:$C$378,3,FALSE)))</f>
        <v>SC</v>
      </c>
      <c r="M95">
        <v>90535</v>
      </c>
      <c r="N95">
        <v>33128</v>
      </c>
      <c r="O95">
        <v>12860</v>
      </c>
      <c r="P95">
        <v>9.4196582260864474</v>
      </c>
      <c r="S95" t="s">
        <v>118</v>
      </c>
      <c r="T95" t="str">
        <f>IF(Y95="#","",IFERROR(VLOOKUP(S95,'class and classification'!$A$1:$B$338,2,FALSE),VLOOKUP(S95,'class and classification'!$A$340:$B$378,2,FALSE)))</f>
        <v>Urban with Significant Rural</v>
      </c>
      <c r="U95" t="str">
        <f>IF(Y95="#","",IFERROR(VLOOKUP(S95,'class and classification'!$A$1:$C$338,3,FALSE),VLOOKUP(S95,'class and classification'!$A$340:$C$378,3,FALSE)))</f>
        <v>SC</v>
      </c>
      <c r="V95">
        <v>97320</v>
      </c>
      <c r="W95">
        <v>28112</v>
      </c>
      <c r="X95">
        <v>18846</v>
      </c>
      <c r="Y95">
        <v>13.062282537878261</v>
      </c>
      <c r="AA95" t="s">
        <v>585</v>
      </c>
      <c r="AB95" t="s">
        <v>118</v>
      </c>
      <c r="AC95" t="str">
        <f>IF(AH95="#","",IFERROR(VLOOKUP(AB95,'class and classification'!$A$1:$B$338,2,FALSE),VLOOKUP(AB95,'class and classification'!$A$340:$B$378,2,FALSE)))</f>
        <v>Urban with Significant Rural</v>
      </c>
      <c r="AD95" t="str">
        <f>IF(AH95="#","",IFERROR(VLOOKUP(AB95,'class and classification'!$A$1:$C$338,3,FALSE),VLOOKUP(AB95,'class and classification'!$A$340:$C$378,3,FALSE)))</f>
        <v>SC</v>
      </c>
      <c r="AE95">
        <v>101880</v>
      </c>
      <c r="AF95">
        <v>30139</v>
      </c>
      <c r="AG95">
        <v>16195</v>
      </c>
      <c r="AH95">
        <v>10.926768051601062</v>
      </c>
      <c r="AJ95" t="s">
        <v>585</v>
      </c>
      <c r="AK95" t="s">
        <v>118</v>
      </c>
      <c r="AL95" t="str">
        <f>IF(AQ95="#","",IFERROR(VLOOKUP(AK95,'class and classification'!$A$1:$B$338,2,FALSE),VLOOKUP(AK95,'class and classification'!$A$340:$B$378,2,FALSE)))</f>
        <v>Urban with Significant Rural</v>
      </c>
      <c r="AM95" t="str">
        <f>IF(AQ95="#","",IFERROR(VLOOKUP(AK95,'class and classification'!$A$1:$C$338,3,FALSE),VLOOKUP(AK95,'class and classification'!$A$340:$C$378,3,FALSE)))</f>
        <v>SC</v>
      </c>
      <c r="AN95">
        <v>102675</v>
      </c>
      <c r="AO95">
        <v>30650</v>
      </c>
      <c r="AP95">
        <v>15867</v>
      </c>
      <c r="AQ95">
        <v>10.635288755429245</v>
      </c>
      <c r="AS95" t="s">
        <v>585</v>
      </c>
      <c r="AT95" t="s">
        <v>118</v>
      </c>
      <c r="AU95" t="str">
        <f>IF(AZ95="#","",IFERROR(VLOOKUP(AT95,'class and classification'!$A$1:$B$338,2,FALSE),VLOOKUP(AT95,'class and classification'!$A$340:$B$378,2,FALSE)))</f>
        <v>Urban with Significant Rural</v>
      </c>
      <c r="AV95" t="str">
        <f>IF(AZ95="#","",IFERROR(VLOOKUP(AT95,'class and classification'!$A$1:$C$338,3,FALSE),VLOOKUP(AT95,'class and classification'!$A$340:$C$378,3,FALSE)))</f>
        <v>SC</v>
      </c>
      <c r="AW95">
        <v>83079</v>
      </c>
      <c r="AX95">
        <v>34885</v>
      </c>
      <c r="AY95">
        <v>16749</v>
      </c>
      <c r="AZ95">
        <v>12.433098513135333</v>
      </c>
      <c r="BB95" t="s">
        <v>585</v>
      </c>
      <c r="BC95" t="s">
        <v>118</v>
      </c>
      <c r="BD95" t="str">
        <f>IF(BI95="#","",IFERROR(VLOOKUP(BC95,'class and classification'!$A$1:$B$338,2,FALSE),VLOOKUP(BC95,'class and classification'!$A$340:$B$378,2,FALSE)))</f>
        <v>Urban with Significant Rural</v>
      </c>
      <c r="BE95" t="str">
        <f>IF(BI95="#","",IFERROR(VLOOKUP(BC95,'class and classification'!$A$1:$C$338,3,FALSE),VLOOKUP(BC95,'class and classification'!$A$340:$C$378,3,FALSE)))</f>
        <v>SC</v>
      </c>
      <c r="BF95">
        <v>92511</v>
      </c>
      <c r="BG95">
        <v>34436</v>
      </c>
      <c r="BH95">
        <v>16953</v>
      </c>
      <c r="BI95">
        <v>11.781097984711606</v>
      </c>
      <c r="BK95" t="s">
        <v>585</v>
      </c>
      <c r="BL95" t="s">
        <v>118</v>
      </c>
      <c r="BM95" t="str">
        <f>IF(BR95="#","",IFERROR(VLOOKUP(BL95,'class and classification'!$A$1:$B$338,2,FALSE),VLOOKUP(BL95,'class and classification'!$A$340:$B$378,2,FALSE)))</f>
        <v>Urban with Significant Rural</v>
      </c>
      <c r="BN95" t="str">
        <f>IF(BR95="#","",IFERROR(VLOOKUP(BL95,'class and classification'!$A$1:$C$338,3,FALSE),VLOOKUP(BL95,'class and classification'!$A$340:$C$378,3,FALSE)))</f>
        <v>SC</v>
      </c>
      <c r="BO95">
        <v>86227</v>
      </c>
      <c r="BP95">
        <v>49825</v>
      </c>
      <c r="BQ95">
        <v>16152</v>
      </c>
      <c r="BR95">
        <v>10.612073270084887</v>
      </c>
      <c r="BT95" t="s">
        <v>585</v>
      </c>
      <c r="BU95" t="s">
        <v>118</v>
      </c>
      <c r="BV95" t="str">
        <f>IF(CA95="#","",IFERROR(VLOOKUP(BU95,'class and classification'!$A$1:$B$338,2,FALSE),VLOOKUP(BU95,'class and classification'!$A$340:$B$378,2,FALSE)))</f>
        <v>Urban with Significant Rural</v>
      </c>
      <c r="BW95" t="str">
        <f>IF(CA95="#","",IFERROR(VLOOKUP(BU95,'class and classification'!$A$1:$C$338,3,FALSE),VLOOKUP(BU95,'class and classification'!$A$340:$C$378,3,FALSE)))</f>
        <v>SC</v>
      </c>
      <c r="BX95">
        <v>87758</v>
      </c>
      <c r="BY95">
        <v>45936</v>
      </c>
      <c r="BZ95">
        <v>14981</v>
      </c>
      <c r="CA95">
        <v>10.076341012275098</v>
      </c>
      <c r="CC95" t="s">
        <v>585</v>
      </c>
      <c r="CD95" t="s">
        <v>118</v>
      </c>
      <c r="CE95" t="str">
        <f>IF(CJ95="*","",IFERROR(VLOOKUP(CD95,'class and classification'!$A$1:$B$338,2,FALSE),VLOOKUP(CD95,'class and classification'!$A$340:$B$378,2,FALSE)))</f>
        <v>Urban with Significant Rural</v>
      </c>
      <c r="CF95" t="str">
        <f>IF(CJ95="*","",IFERROR(VLOOKUP(CD95,'class and classification'!$A$1:$C$338,3,FALSE),VLOOKUP(CD95,'class and classification'!$A$340:$C$378,3,FALSE)))</f>
        <v>SC</v>
      </c>
      <c r="CG95">
        <v>83265</v>
      </c>
      <c r="CH95">
        <v>36665</v>
      </c>
      <c r="CI95">
        <v>23253</v>
      </c>
      <c r="CJ95">
        <v>16.240056431280252</v>
      </c>
      <c r="CL95" t="s">
        <v>585</v>
      </c>
      <c r="CM95" t="s">
        <v>118</v>
      </c>
      <c r="CN95" t="str">
        <f>IF(CS95="*","",IFERROR(VLOOKUP(CM95,'class and classification'!$A$1:$B$338,2,FALSE),VLOOKUP(CM95,'class and classification'!$A$340:$B$378,2,FALSE)))</f>
        <v>Urban with Significant Rural</v>
      </c>
      <c r="CO95" t="str">
        <f>IF(CS95="*","",IFERROR(VLOOKUP(CM95,'class and classification'!$A$1:$C$338,3,FALSE),VLOOKUP(CM95,'class and classification'!$A$340:$C$378,3,FALSE)))</f>
        <v>SC</v>
      </c>
      <c r="CP95">
        <v>65037.3</v>
      </c>
      <c r="CQ95">
        <v>42247.859999999993</v>
      </c>
      <c r="CR95">
        <v>24098.11</v>
      </c>
      <c r="CS95">
        <v>18.341840631611618</v>
      </c>
      <c r="CU95" t="s">
        <v>585</v>
      </c>
      <c r="CV95" t="s">
        <v>118</v>
      </c>
      <c r="CW95" t="str">
        <f>IF(DB95="*","",IFERROR(VLOOKUP(CV95,'class and classification'!$A$1:$B$338,2,FALSE),VLOOKUP(CV95,'class and classification'!$A$340:$B$378,2,FALSE)))</f>
        <v>Urban with Significant Rural</v>
      </c>
      <c r="CX95" t="str">
        <f>IF(DB95="*","",IFERROR(VLOOKUP(CV95,'class and classification'!$A$1:$C$338,3,FALSE),VLOOKUP(CV95,'class and classification'!$A$340:$C$378,3,FALSE)))</f>
        <v>SC</v>
      </c>
      <c r="CY95">
        <v>84299</v>
      </c>
      <c r="CZ95">
        <v>33188.019999999997</v>
      </c>
      <c r="DA95">
        <v>16954.710000000003</v>
      </c>
      <c r="DB95">
        <v>12.611195943402398</v>
      </c>
      <c r="DD95" t="s">
        <v>585</v>
      </c>
      <c r="DE95" t="s">
        <v>118</v>
      </c>
      <c r="DF95" t="str">
        <f>IF(DK95="*","",IFERROR(VLOOKUP(DE95,'class and classification'!$A$1:$B$338,2,FALSE),VLOOKUP(DE95,'class and classification'!$A$340:$B$378,2,FALSE)))</f>
        <v>Urban with Significant Rural</v>
      </c>
      <c r="DG95" t="str">
        <f>IF(DK95="*","",IFERROR(VLOOKUP(DE95,'class and classification'!$A$1:$C$338,3,FALSE),VLOOKUP(DE95,'class and classification'!$A$340:$C$378,3,FALSE)))</f>
        <v>SC</v>
      </c>
      <c r="DH95">
        <v>84369.319999999992</v>
      </c>
      <c r="DI95">
        <v>34837.89</v>
      </c>
      <c r="DJ95">
        <v>18451.47</v>
      </c>
      <c r="DK95">
        <v>13.403782456725576</v>
      </c>
      <c r="DM95" t="s">
        <v>585</v>
      </c>
      <c r="DN95" t="s">
        <v>118</v>
      </c>
      <c r="DO95" t="str">
        <f>IF(DT95="*","",IFERROR(VLOOKUP(DN95,'class and classification'!$A$1:$B$338,2,FALSE),VLOOKUP(DN95,'class and classification'!$A$340:$B$378,2,FALSE)))</f>
        <v>Urban with Significant Rural</v>
      </c>
      <c r="DP95" t="str">
        <f>IF(DT95="*","",IFERROR(VLOOKUP(DN95,'class and classification'!$A$1:$C$338,3,FALSE),VLOOKUP(DN95,'class and classification'!$A$340:$C$378,3,FALSE)))</f>
        <v>SC</v>
      </c>
      <c r="DQ95">
        <v>81670.81</v>
      </c>
      <c r="DR95">
        <v>38095.919999999998</v>
      </c>
      <c r="DS95">
        <v>13918.91</v>
      </c>
      <c r="DT95">
        <v>10.411671739762028</v>
      </c>
      <c r="DV95" t="s">
        <v>585</v>
      </c>
      <c r="DW95" t="s">
        <v>118</v>
      </c>
      <c r="DX95" t="str">
        <f>IF(EC95="*","",IFERROR(VLOOKUP(DW95,'class and classification'!$A$1:$B$338,2,FALSE),VLOOKUP(DW95,'class and classification'!$A$340:$B$378,2,FALSE)))</f>
        <v>Urban with Significant Rural</v>
      </c>
      <c r="DY95" t="str">
        <f>IF(EC95="*","",IFERROR(VLOOKUP(DW95,'class and classification'!$A$1:$C$338,3,FALSE),VLOOKUP(DW95,'class and classification'!$A$340:$C$378,3,FALSE)))</f>
        <v>SC</v>
      </c>
      <c r="DZ95">
        <v>85128.680000000008</v>
      </c>
      <c r="EA95">
        <v>39723.869999999995</v>
      </c>
      <c r="EB95">
        <v>12350.09</v>
      </c>
      <c r="EC95">
        <v>9.0013501197936119</v>
      </c>
    </row>
    <row r="96" spans="1:133" x14ac:dyDescent="0.3">
      <c r="A96" t="s">
        <v>584</v>
      </c>
      <c r="B96" t="s">
        <v>117</v>
      </c>
      <c r="C96" t="str">
        <f>IF(H96="n/a","",IFERROR(VLOOKUP(B96,'class and classification'!$A$1:$B$338,2,FALSE),VLOOKUP(B96,'class and classification'!$A$340:$B$378,2,FALSE)))</f>
        <v/>
      </c>
      <c r="D96" t="str">
        <f>IF(H96="n/a","",IFERROR(VLOOKUP(B96,'class and classification'!$A$1:$C$338,3,FALSE),VLOOKUP(B96,'class and classification'!$A$340:$C$378,3,FALSE)))</f>
        <v/>
      </c>
      <c r="E96">
        <v>3946</v>
      </c>
      <c r="F96">
        <v>1476</v>
      </c>
      <c r="G96" t="s">
        <v>513</v>
      </c>
      <c r="H96" t="s">
        <v>513</v>
      </c>
      <c r="I96" t="s">
        <v>586</v>
      </c>
      <c r="J96" t="s">
        <v>295</v>
      </c>
      <c r="K96" t="str">
        <f>IF(P96="#","",IFERROR(VLOOKUP(J96,'class and classification'!$A$1:$B$338,2,FALSE),VLOOKUP(J96,'class and classification'!$A$340:$B$378,2,FALSE)))</f>
        <v/>
      </c>
      <c r="L96" t="str">
        <f>IF(P96="#","",IFERROR(VLOOKUP(J96,'class and classification'!$A$1:$C$338,3,FALSE),VLOOKUP(J96,'class and classification'!$A$340:$C$378,3,FALSE)))</f>
        <v/>
      </c>
      <c r="M96">
        <v>9456</v>
      </c>
      <c r="N96">
        <v>1521</v>
      </c>
      <c r="O96" t="s">
        <v>39</v>
      </c>
      <c r="P96" t="s">
        <v>39</v>
      </c>
      <c r="S96" t="s">
        <v>295</v>
      </c>
      <c r="T96" t="str">
        <f>IF(Y96="#","",IFERROR(VLOOKUP(S96,'class and classification'!$A$1:$B$338,2,FALSE),VLOOKUP(S96,'class and classification'!$A$340:$B$378,2,FALSE)))</f>
        <v>Predominantly Urban</v>
      </c>
      <c r="U96" t="str">
        <f>IF(Y96="#","",IFERROR(VLOOKUP(S96,'class and classification'!$A$1:$C$338,3,FALSE),VLOOKUP(S96,'class and classification'!$A$340:$C$378,3,FALSE)))</f>
        <v>SD</v>
      </c>
      <c r="V96">
        <v>13675</v>
      </c>
      <c r="W96">
        <v>2598</v>
      </c>
      <c r="X96">
        <v>1060</v>
      </c>
      <c r="Y96">
        <v>6.1155022211965617</v>
      </c>
      <c r="AA96" t="s">
        <v>586</v>
      </c>
      <c r="AB96" t="s">
        <v>295</v>
      </c>
      <c r="AC96" t="str">
        <f>IF(AH96="#","",IFERROR(VLOOKUP(AB96,'class and classification'!$A$1:$B$338,2,FALSE),VLOOKUP(AB96,'class and classification'!$A$340:$B$378,2,FALSE)))</f>
        <v/>
      </c>
      <c r="AD96" t="str">
        <f>IF(AH96="#","",IFERROR(VLOOKUP(AB96,'class and classification'!$A$1:$C$338,3,FALSE),VLOOKUP(AB96,'class and classification'!$A$340:$C$378,3,FALSE)))</f>
        <v/>
      </c>
      <c r="AE96">
        <v>16688</v>
      </c>
      <c r="AF96">
        <v>1145</v>
      </c>
      <c r="AG96" t="s">
        <v>39</v>
      </c>
      <c r="AH96" t="s">
        <v>39</v>
      </c>
      <c r="AJ96" t="s">
        <v>586</v>
      </c>
      <c r="AK96" t="s">
        <v>295</v>
      </c>
      <c r="AL96" t="str">
        <f>IF(AQ96="#","",IFERROR(VLOOKUP(AK96,'class and classification'!$A$1:$B$338,2,FALSE),VLOOKUP(AK96,'class and classification'!$A$340:$B$378,2,FALSE)))</f>
        <v/>
      </c>
      <c r="AM96" t="str">
        <f>IF(AQ96="#","",IFERROR(VLOOKUP(AK96,'class and classification'!$A$1:$C$338,3,FALSE),VLOOKUP(AK96,'class and classification'!$A$340:$C$378,3,FALSE)))</f>
        <v/>
      </c>
      <c r="AN96">
        <v>14603</v>
      </c>
      <c r="AO96">
        <v>3657</v>
      </c>
      <c r="AP96" t="s">
        <v>39</v>
      </c>
      <c r="AQ96" t="s">
        <v>39</v>
      </c>
      <c r="AS96" t="s">
        <v>586</v>
      </c>
      <c r="AT96" t="s">
        <v>295</v>
      </c>
      <c r="AU96" t="str">
        <f>IF(AZ96="#","",IFERROR(VLOOKUP(AT96,'class and classification'!$A$1:$B$338,2,FALSE),VLOOKUP(AT96,'class and classification'!$A$340:$B$378,2,FALSE)))</f>
        <v>Predominantly Urban</v>
      </c>
      <c r="AV96" t="str">
        <f>IF(AZ96="#","",IFERROR(VLOOKUP(AT96,'class and classification'!$A$1:$C$338,3,FALSE),VLOOKUP(AT96,'class and classification'!$A$340:$C$378,3,FALSE)))</f>
        <v>SD</v>
      </c>
      <c r="AW96">
        <v>13244</v>
      </c>
      <c r="AX96">
        <v>7588</v>
      </c>
      <c r="AY96">
        <v>5143</v>
      </c>
      <c r="AZ96">
        <v>19.799807507218478</v>
      </c>
      <c r="BB96" t="s">
        <v>586</v>
      </c>
      <c r="BC96" t="s">
        <v>295</v>
      </c>
      <c r="BD96" t="str">
        <f>IF(BI96="#","",IFERROR(VLOOKUP(BC96,'class and classification'!$A$1:$B$338,2,FALSE),VLOOKUP(BC96,'class and classification'!$A$340:$B$378,2,FALSE)))</f>
        <v>Predominantly Urban</v>
      </c>
      <c r="BE96" t="str">
        <f>IF(BI96="#","",IFERROR(VLOOKUP(BC96,'class and classification'!$A$1:$C$338,3,FALSE),VLOOKUP(BC96,'class and classification'!$A$340:$C$378,3,FALSE)))</f>
        <v>SD</v>
      </c>
      <c r="BF96">
        <v>13798</v>
      </c>
      <c r="BG96">
        <v>5064</v>
      </c>
      <c r="BH96">
        <v>4287</v>
      </c>
      <c r="BI96">
        <v>18.519158494967385</v>
      </c>
      <c r="BK96" t="s">
        <v>586</v>
      </c>
      <c r="BL96" t="s">
        <v>295</v>
      </c>
      <c r="BM96" t="str">
        <f>IF(BR96="#","",IFERROR(VLOOKUP(BL96,'class and classification'!$A$1:$B$338,2,FALSE),VLOOKUP(BL96,'class and classification'!$A$340:$B$378,2,FALSE)))</f>
        <v>Predominantly Urban</v>
      </c>
      <c r="BN96" t="str">
        <f>IF(BR96="#","",IFERROR(VLOOKUP(BL96,'class and classification'!$A$1:$C$338,3,FALSE),VLOOKUP(BL96,'class and classification'!$A$340:$C$378,3,FALSE)))</f>
        <v>SD</v>
      </c>
      <c r="BO96">
        <v>19099</v>
      </c>
      <c r="BP96">
        <v>4458</v>
      </c>
      <c r="BQ96" t="s">
        <v>61</v>
      </c>
      <c r="BR96">
        <v>1.6491315965263862</v>
      </c>
      <c r="BT96" t="s">
        <v>586</v>
      </c>
      <c r="BU96" t="s">
        <v>295</v>
      </c>
      <c r="BV96" t="str">
        <f>IF(CA96="#","",IFERROR(VLOOKUP(BU96,'class and classification'!$A$1:$B$338,2,FALSE),VLOOKUP(BU96,'class and classification'!$A$340:$B$378,2,FALSE)))</f>
        <v>Predominantly Urban</v>
      </c>
      <c r="BW96" t="str">
        <f>IF(CA96="#","",IFERROR(VLOOKUP(BU96,'class and classification'!$A$1:$C$338,3,FALSE),VLOOKUP(BU96,'class and classification'!$A$340:$C$378,3,FALSE)))</f>
        <v>SD</v>
      </c>
      <c r="BX96">
        <v>14210</v>
      </c>
      <c r="BY96">
        <v>7711</v>
      </c>
      <c r="BZ96">
        <v>2853</v>
      </c>
      <c r="CA96">
        <v>11.516105594574958</v>
      </c>
      <c r="CC96" t="s">
        <v>586</v>
      </c>
      <c r="CD96" t="s">
        <v>295</v>
      </c>
      <c r="CE96" t="str">
        <f>IF(CJ96="*","",IFERROR(VLOOKUP(CD96,'class and classification'!$A$1:$B$338,2,FALSE),VLOOKUP(CD96,'class and classification'!$A$340:$B$378,2,FALSE)))</f>
        <v>Predominantly Urban</v>
      </c>
      <c r="CF96" t="str">
        <f>IF(CJ96="*","",IFERROR(VLOOKUP(CD96,'class and classification'!$A$1:$C$338,3,FALSE),VLOOKUP(CD96,'class and classification'!$A$340:$C$378,3,FALSE)))</f>
        <v>SD</v>
      </c>
      <c r="CG96">
        <v>15544</v>
      </c>
      <c r="CH96">
        <v>4204</v>
      </c>
      <c r="CI96">
        <v>6386</v>
      </c>
      <c r="CJ96">
        <v>24.435601132624168</v>
      </c>
      <c r="CL96" t="s">
        <v>586</v>
      </c>
      <c r="CM96" t="s">
        <v>295</v>
      </c>
      <c r="CN96" t="str">
        <f>IF(CS96="*","",IFERROR(VLOOKUP(CM96,'class and classification'!$A$1:$B$338,2,FALSE),VLOOKUP(CM96,'class and classification'!$A$340:$B$378,2,FALSE)))</f>
        <v>Predominantly Urban</v>
      </c>
      <c r="CO96" t="str">
        <f>IF(CS96="*","",IFERROR(VLOOKUP(CM96,'class and classification'!$A$1:$C$338,3,FALSE),VLOOKUP(CM96,'class and classification'!$A$340:$C$378,3,FALSE)))</f>
        <v>SD</v>
      </c>
      <c r="CP96">
        <v>15190.82</v>
      </c>
      <c r="CQ96">
        <v>2775.22</v>
      </c>
      <c r="CR96">
        <v>727.19</v>
      </c>
      <c r="CS96">
        <v>3.8901249275807341</v>
      </c>
      <c r="CU96" t="s">
        <v>586</v>
      </c>
      <c r="CV96" t="s">
        <v>295</v>
      </c>
      <c r="CW96" t="str">
        <f>IF(DB96="*","",IFERROR(VLOOKUP(CV96,'class and classification'!$A$1:$B$338,2,FALSE),VLOOKUP(CV96,'class and classification'!$A$340:$B$378,2,FALSE)))</f>
        <v>Predominantly Urban</v>
      </c>
      <c r="CX96" t="str">
        <f>IF(DB96="*","",IFERROR(VLOOKUP(CV96,'class and classification'!$A$1:$C$338,3,FALSE),VLOOKUP(CV96,'class and classification'!$A$340:$C$378,3,FALSE)))</f>
        <v>SD</v>
      </c>
      <c r="CY96">
        <v>13647.11</v>
      </c>
      <c r="CZ96">
        <v>4491.71</v>
      </c>
      <c r="DA96">
        <v>1607.25</v>
      </c>
      <c r="DB96">
        <v>8.1395943597890632</v>
      </c>
      <c r="DD96" t="s">
        <v>586</v>
      </c>
      <c r="DE96" t="s">
        <v>295</v>
      </c>
      <c r="DF96" t="str">
        <f>IF(DK96="*","",IFERROR(VLOOKUP(DE96,'class and classification'!$A$1:$B$338,2,FALSE),VLOOKUP(DE96,'class and classification'!$A$340:$B$378,2,FALSE)))</f>
        <v>Predominantly Urban</v>
      </c>
      <c r="DG96" t="str">
        <f>IF(DK96="*","",IFERROR(VLOOKUP(DE96,'class and classification'!$A$1:$C$338,3,FALSE),VLOOKUP(DE96,'class and classification'!$A$340:$C$378,3,FALSE)))</f>
        <v>SD</v>
      </c>
      <c r="DH96">
        <v>13373.82</v>
      </c>
      <c r="DI96">
        <v>7381.99</v>
      </c>
      <c r="DJ96">
        <v>2883.26</v>
      </c>
      <c r="DK96">
        <v>12.19701113453279</v>
      </c>
      <c r="DM96" t="s">
        <v>586</v>
      </c>
      <c r="DN96" t="s">
        <v>295</v>
      </c>
      <c r="DO96" t="str">
        <f>IF(DT96="*","",IFERROR(VLOOKUP(DN96,'class and classification'!$A$1:$B$338,2,FALSE),VLOOKUP(DN96,'class and classification'!$A$340:$B$378,2,FALSE)))</f>
        <v>Predominantly Urban</v>
      </c>
      <c r="DP96" t="str">
        <f>IF(DT96="*","",IFERROR(VLOOKUP(DN96,'class and classification'!$A$1:$C$338,3,FALSE),VLOOKUP(DN96,'class and classification'!$A$340:$C$378,3,FALSE)))</f>
        <v>SD</v>
      </c>
      <c r="DQ96">
        <v>11904.14</v>
      </c>
      <c r="DR96">
        <v>7980.36</v>
      </c>
      <c r="DS96">
        <v>2489.12</v>
      </c>
      <c r="DT96">
        <v>11.12524481956876</v>
      </c>
      <c r="DV96" t="s">
        <v>586</v>
      </c>
      <c r="DW96" t="s">
        <v>295</v>
      </c>
      <c r="DX96" t="str">
        <f>IF(EC96="*","",IFERROR(VLOOKUP(DW96,'class and classification'!$A$1:$B$338,2,FALSE),VLOOKUP(DW96,'class and classification'!$A$340:$B$378,2,FALSE)))</f>
        <v>Predominantly Urban</v>
      </c>
      <c r="DY96" t="str">
        <f>IF(EC96="*","",IFERROR(VLOOKUP(DW96,'class and classification'!$A$1:$C$338,3,FALSE),VLOOKUP(DW96,'class and classification'!$A$340:$C$378,3,FALSE)))</f>
        <v>SD</v>
      </c>
      <c r="DZ96">
        <v>12230.47</v>
      </c>
      <c r="EA96">
        <v>4214.88</v>
      </c>
      <c r="EB96">
        <v>1052.74</v>
      </c>
      <c r="EC96">
        <v>6.0163137805326183</v>
      </c>
    </row>
    <row r="97" spans="1:133" x14ac:dyDescent="0.3">
      <c r="A97" t="s">
        <v>1016</v>
      </c>
      <c r="B97" t="s">
        <v>123</v>
      </c>
      <c r="C97" t="str">
        <f>IF(H97="n/a","",IFERROR(VLOOKUP(B97,'class and classification'!$A$1:$B$338,2,FALSE),VLOOKUP(B97,'class and classification'!$A$340:$B$378,2,FALSE)))</f>
        <v>Urban with Significant Rural</v>
      </c>
      <c r="D97" t="str">
        <f>IF(H97="n/a","",IFERROR(VLOOKUP(B97,'class and classification'!$A$1:$C$338,3,FALSE),VLOOKUP(B97,'class and classification'!$A$340:$C$378,3,FALSE)))</f>
        <v>UA</v>
      </c>
      <c r="E97">
        <v>47539</v>
      </c>
      <c r="F97">
        <v>23540</v>
      </c>
      <c r="G97">
        <v>4511</v>
      </c>
      <c r="H97">
        <v>5.9677205979626935</v>
      </c>
      <c r="I97" t="s">
        <v>587</v>
      </c>
      <c r="J97" t="s">
        <v>296</v>
      </c>
      <c r="K97" t="str">
        <f>IF(P97="#","",IFERROR(VLOOKUP(J97,'class and classification'!$A$1:$B$338,2,FALSE),VLOOKUP(J97,'class and classification'!$A$340:$B$378,2,FALSE)))</f>
        <v>Urban with Significant Rural</v>
      </c>
      <c r="L97" t="str">
        <f>IF(P97="#","",IFERROR(VLOOKUP(J97,'class and classification'!$A$1:$C$338,3,FALSE),VLOOKUP(J97,'class and classification'!$A$340:$C$378,3,FALSE)))</f>
        <v>SD</v>
      </c>
      <c r="M97">
        <v>6243</v>
      </c>
      <c r="N97">
        <v>3599</v>
      </c>
      <c r="O97">
        <v>1536</v>
      </c>
      <c r="P97">
        <v>13.49973633327474</v>
      </c>
      <c r="S97" t="s">
        <v>296</v>
      </c>
      <c r="T97" t="str">
        <f>IF(Y97="#","",IFERROR(VLOOKUP(S97,'class and classification'!$A$1:$B$338,2,FALSE),VLOOKUP(S97,'class and classification'!$A$340:$B$378,2,FALSE)))</f>
        <v>Urban with Significant Rural</v>
      </c>
      <c r="U97" t="str">
        <f>IF(Y97="#","",IFERROR(VLOOKUP(S97,'class and classification'!$A$1:$C$338,3,FALSE),VLOOKUP(S97,'class and classification'!$A$340:$C$378,3,FALSE)))</f>
        <v>SD</v>
      </c>
      <c r="V97">
        <v>12391</v>
      </c>
      <c r="W97">
        <v>2928</v>
      </c>
      <c r="X97">
        <v>1987</v>
      </c>
      <c r="Y97">
        <v>11.481567086559574</v>
      </c>
      <c r="AA97" t="s">
        <v>587</v>
      </c>
      <c r="AB97" t="s">
        <v>296</v>
      </c>
      <c r="AC97" t="str">
        <f>IF(AH97="#","",IFERROR(VLOOKUP(AB97,'class and classification'!$A$1:$B$338,2,FALSE),VLOOKUP(AB97,'class and classification'!$A$340:$B$378,2,FALSE)))</f>
        <v>Urban with Significant Rural</v>
      </c>
      <c r="AD97" t="str">
        <f>IF(AH97="#","",IFERROR(VLOOKUP(AB97,'class and classification'!$A$1:$C$338,3,FALSE),VLOOKUP(AB97,'class and classification'!$A$340:$C$378,3,FALSE)))</f>
        <v>SD</v>
      </c>
      <c r="AE97">
        <v>11105</v>
      </c>
      <c r="AF97">
        <v>3817</v>
      </c>
      <c r="AG97">
        <v>3049</v>
      </c>
      <c r="AH97">
        <v>16.966223359857548</v>
      </c>
      <c r="AJ97" t="s">
        <v>587</v>
      </c>
      <c r="AK97" t="s">
        <v>296</v>
      </c>
      <c r="AL97" t="str">
        <f>IF(AQ97="#","",IFERROR(VLOOKUP(AK97,'class and classification'!$A$1:$B$338,2,FALSE),VLOOKUP(AK97,'class and classification'!$A$340:$B$378,2,FALSE)))</f>
        <v>Urban with Significant Rural</v>
      </c>
      <c r="AM97" t="str">
        <f>IF(AQ97="#","",IFERROR(VLOOKUP(AK97,'class and classification'!$A$1:$C$338,3,FALSE),VLOOKUP(AK97,'class and classification'!$A$340:$C$378,3,FALSE)))</f>
        <v>SD</v>
      </c>
      <c r="AN97">
        <v>10306</v>
      </c>
      <c r="AO97">
        <v>7536</v>
      </c>
      <c r="AP97">
        <v>1840</v>
      </c>
      <c r="AQ97">
        <v>9.3486434305456765</v>
      </c>
      <c r="AS97" t="s">
        <v>587</v>
      </c>
      <c r="AT97" t="s">
        <v>296</v>
      </c>
      <c r="AU97" t="str">
        <f>IF(AZ97="#","",IFERROR(VLOOKUP(AT97,'class and classification'!$A$1:$B$338,2,FALSE),VLOOKUP(AT97,'class and classification'!$A$340:$B$378,2,FALSE)))</f>
        <v>Urban with Significant Rural</v>
      </c>
      <c r="AV97" t="str">
        <f>IF(AZ97="#","",IFERROR(VLOOKUP(AT97,'class and classification'!$A$1:$C$338,3,FALSE),VLOOKUP(AT97,'class and classification'!$A$340:$C$378,3,FALSE)))</f>
        <v>SD</v>
      </c>
      <c r="AW97">
        <v>9795</v>
      </c>
      <c r="AX97">
        <v>3839</v>
      </c>
      <c r="AY97">
        <v>2774</v>
      </c>
      <c r="AZ97">
        <v>16.906387128230133</v>
      </c>
      <c r="BB97" t="s">
        <v>587</v>
      </c>
      <c r="BC97" t="s">
        <v>296</v>
      </c>
      <c r="BD97" t="str">
        <f>IF(BI97="#","",IFERROR(VLOOKUP(BC97,'class and classification'!$A$1:$B$338,2,FALSE),VLOOKUP(BC97,'class and classification'!$A$340:$B$378,2,FALSE)))</f>
        <v>Urban with Significant Rural</v>
      </c>
      <c r="BE97" t="str">
        <f>IF(BI97="#","",IFERROR(VLOOKUP(BC97,'class and classification'!$A$1:$C$338,3,FALSE),VLOOKUP(BC97,'class and classification'!$A$340:$C$378,3,FALSE)))</f>
        <v>SD</v>
      </c>
      <c r="BF97">
        <v>4999</v>
      </c>
      <c r="BG97">
        <v>7517</v>
      </c>
      <c r="BH97">
        <v>1664</v>
      </c>
      <c r="BI97">
        <v>11.734837799717912</v>
      </c>
      <c r="BK97" t="s">
        <v>587</v>
      </c>
      <c r="BL97" t="s">
        <v>296</v>
      </c>
      <c r="BM97" t="str">
        <f>IF(BR97="#","",IFERROR(VLOOKUP(BL97,'class and classification'!$A$1:$B$338,2,FALSE),VLOOKUP(BL97,'class and classification'!$A$340:$B$378,2,FALSE)))</f>
        <v>Urban with Significant Rural</v>
      </c>
      <c r="BN97" t="str">
        <f>IF(BR97="#","",IFERROR(VLOOKUP(BL97,'class and classification'!$A$1:$C$338,3,FALSE),VLOOKUP(BL97,'class and classification'!$A$340:$C$378,3,FALSE)))</f>
        <v>SD</v>
      </c>
      <c r="BO97">
        <v>4784</v>
      </c>
      <c r="BP97">
        <v>6381</v>
      </c>
      <c r="BQ97">
        <v>1074</v>
      </c>
      <c r="BR97">
        <v>8.7752267342103121</v>
      </c>
      <c r="BT97" t="s">
        <v>587</v>
      </c>
      <c r="BU97" t="s">
        <v>296</v>
      </c>
      <c r="BV97" t="str">
        <f>IF(CA97="#","",IFERROR(VLOOKUP(BU97,'class and classification'!$A$1:$B$338,2,FALSE),VLOOKUP(BU97,'class and classification'!$A$340:$B$378,2,FALSE)))</f>
        <v/>
      </c>
      <c r="BW97" t="str">
        <f>IF(CA97="#","",IFERROR(VLOOKUP(BU97,'class and classification'!$A$1:$C$338,3,FALSE),VLOOKUP(BU97,'class and classification'!$A$340:$C$378,3,FALSE)))</f>
        <v/>
      </c>
      <c r="BX97">
        <v>5375</v>
      </c>
      <c r="BY97">
        <v>6077</v>
      </c>
      <c r="BZ97" t="s">
        <v>39</v>
      </c>
      <c r="CA97" t="s">
        <v>39</v>
      </c>
      <c r="CC97" t="s">
        <v>587</v>
      </c>
      <c r="CD97" t="s">
        <v>296</v>
      </c>
      <c r="CE97" t="str">
        <f>IF(CJ97="*","",IFERROR(VLOOKUP(CD97,'class and classification'!$A$1:$B$338,2,FALSE),VLOOKUP(CD97,'class and classification'!$A$340:$B$378,2,FALSE)))</f>
        <v>Urban with Significant Rural</v>
      </c>
      <c r="CF97" t="str">
        <f>IF(CJ97="*","",IFERROR(VLOOKUP(CD97,'class and classification'!$A$1:$C$338,3,FALSE),VLOOKUP(CD97,'class and classification'!$A$340:$C$378,3,FALSE)))</f>
        <v>SD</v>
      </c>
      <c r="CG97">
        <v>7934</v>
      </c>
      <c r="CH97">
        <v>4914</v>
      </c>
      <c r="CI97">
        <v>1891</v>
      </c>
      <c r="CJ97">
        <v>12.829907049324921</v>
      </c>
      <c r="CL97" t="s">
        <v>587</v>
      </c>
      <c r="CM97" t="s">
        <v>296</v>
      </c>
      <c r="CN97" t="str">
        <f>IF(CS97="*","",IFERROR(VLOOKUP(CM97,'class and classification'!$A$1:$B$338,2,FALSE),VLOOKUP(CM97,'class and classification'!$A$340:$B$378,2,FALSE)))</f>
        <v>Urban with Significant Rural</v>
      </c>
      <c r="CO97" t="str">
        <f>IF(CS97="*","",IFERROR(VLOOKUP(CM97,'class and classification'!$A$1:$C$338,3,FALSE),VLOOKUP(CM97,'class and classification'!$A$340:$C$378,3,FALSE)))</f>
        <v>SD</v>
      </c>
      <c r="CP97">
        <v>6200.4</v>
      </c>
      <c r="CQ97">
        <v>4071.95</v>
      </c>
      <c r="CR97">
        <v>5117.5600000000004</v>
      </c>
      <c r="CS97">
        <v>33.252696084642473</v>
      </c>
      <c r="CU97" t="s">
        <v>587</v>
      </c>
      <c r="CV97" t="s">
        <v>296</v>
      </c>
      <c r="CW97" t="str">
        <f>IF(DB97="*","",IFERROR(VLOOKUP(CV97,'class and classification'!$A$1:$B$338,2,FALSE),VLOOKUP(CV97,'class and classification'!$A$340:$B$378,2,FALSE)))</f>
        <v>Urban with Significant Rural</v>
      </c>
      <c r="CX97" t="str">
        <f>IF(DB97="*","",IFERROR(VLOOKUP(CV97,'class and classification'!$A$1:$C$338,3,FALSE),VLOOKUP(CV97,'class and classification'!$A$340:$C$378,3,FALSE)))</f>
        <v>SD</v>
      </c>
      <c r="CY97">
        <v>7630.82</v>
      </c>
      <c r="CZ97">
        <v>2208.29</v>
      </c>
      <c r="DA97">
        <v>2410.64</v>
      </c>
      <c r="DB97">
        <v>19.679095491744729</v>
      </c>
      <c r="DD97" t="s">
        <v>587</v>
      </c>
      <c r="DE97" t="s">
        <v>296</v>
      </c>
      <c r="DF97" t="str">
        <f>IF(DK97="*","",IFERROR(VLOOKUP(DE97,'class and classification'!$A$1:$B$338,2,FALSE),VLOOKUP(DE97,'class and classification'!$A$340:$B$378,2,FALSE)))</f>
        <v>Urban with Significant Rural</v>
      </c>
      <c r="DG97" t="str">
        <f>IF(DK97="*","",IFERROR(VLOOKUP(DE97,'class and classification'!$A$1:$C$338,3,FALSE),VLOOKUP(DE97,'class and classification'!$A$340:$C$378,3,FALSE)))</f>
        <v>SD</v>
      </c>
      <c r="DH97">
        <v>5699.89</v>
      </c>
      <c r="DI97">
        <v>3660.89</v>
      </c>
      <c r="DJ97">
        <v>2673.37</v>
      </c>
      <c r="DK97">
        <v>22.214863534192276</v>
      </c>
      <c r="DM97" t="s">
        <v>587</v>
      </c>
      <c r="DN97" t="s">
        <v>296</v>
      </c>
      <c r="DO97" t="str">
        <f>IF(DT97="*","",IFERROR(VLOOKUP(DN97,'class and classification'!$A$1:$B$338,2,FALSE),VLOOKUP(DN97,'class and classification'!$A$340:$B$378,2,FALSE)))</f>
        <v>Urban with Significant Rural</v>
      </c>
      <c r="DP97" t="str">
        <f>IF(DT97="*","",IFERROR(VLOOKUP(DN97,'class and classification'!$A$1:$C$338,3,FALSE),VLOOKUP(DN97,'class and classification'!$A$340:$C$378,3,FALSE)))</f>
        <v>SD</v>
      </c>
      <c r="DQ97">
        <v>6864.21</v>
      </c>
      <c r="DR97">
        <v>4896.87</v>
      </c>
      <c r="DS97">
        <v>2113.34</v>
      </c>
      <c r="DT97">
        <v>15.231916000813008</v>
      </c>
      <c r="DV97" t="s">
        <v>587</v>
      </c>
      <c r="DW97" t="s">
        <v>296</v>
      </c>
      <c r="DX97" t="str">
        <f>IF(EC97="*","",IFERROR(VLOOKUP(DW97,'class and classification'!$A$1:$B$338,2,FALSE),VLOOKUP(DW97,'class and classification'!$A$340:$B$378,2,FALSE)))</f>
        <v>Urban with Significant Rural</v>
      </c>
      <c r="DY97" t="str">
        <f>IF(EC97="*","",IFERROR(VLOOKUP(DW97,'class and classification'!$A$1:$C$338,3,FALSE),VLOOKUP(DW97,'class and classification'!$A$340:$C$378,3,FALSE)))</f>
        <v>SD</v>
      </c>
      <c r="DZ97">
        <v>3994.32</v>
      </c>
      <c r="EA97">
        <v>4089.15</v>
      </c>
      <c r="EB97">
        <v>2557.79</v>
      </c>
      <c r="EC97">
        <v>24.036533267676948</v>
      </c>
    </row>
    <row r="98" spans="1:133" x14ac:dyDescent="0.3">
      <c r="A98" t="s">
        <v>585</v>
      </c>
      <c r="B98" t="s">
        <v>118</v>
      </c>
      <c r="C98" t="str">
        <f>IF(H98="n/a","",IFERROR(VLOOKUP(B98,'class and classification'!$A$1:$B$338,2,FALSE),VLOOKUP(B98,'class and classification'!$A$340:$B$378,2,FALSE)))</f>
        <v>Urban with Significant Rural</v>
      </c>
      <c r="D98" t="str">
        <f>IF(H98="n/a","",IFERROR(VLOOKUP(B98,'class and classification'!$A$1:$C$338,3,FALSE),VLOOKUP(B98,'class and classification'!$A$340:$C$378,3,FALSE)))</f>
        <v>SC</v>
      </c>
      <c r="E98">
        <v>90815</v>
      </c>
      <c r="F98">
        <v>33674</v>
      </c>
      <c r="G98">
        <v>8168</v>
      </c>
      <c r="H98">
        <v>6.1572325621716155</v>
      </c>
      <c r="I98" t="s">
        <v>588</v>
      </c>
      <c r="J98" t="s">
        <v>297</v>
      </c>
      <c r="K98" t="str">
        <f>IF(P98="#","",IFERROR(VLOOKUP(J98,'class and classification'!$A$1:$B$338,2,FALSE),VLOOKUP(J98,'class and classification'!$A$340:$B$378,2,FALSE)))</f>
        <v>Predominantly Urban</v>
      </c>
      <c r="L98" t="str">
        <f>IF(P98="#","",IFERROR(VLOOKUP(J98,'class and classification'!$A$1:$C$338,3,FALSE),VLOOKUP(J98,'class and classification'!$A$340:$C$378,3,FALSE)))</f>
        <v>SD</v>
      </c>
      <c r="M98">
        <v>8611</v>
      </c>
      <c r="N98">
        <v>6724</v>
      </c>
      <c r="O98">
        <v>5415</v>
      </c>
      <c r="P98">
        <v>26.096385542168676</v>
      </c>
      <c r="S98" t="s">
        <v>297</v>
      </c>
      <c r="T98" t="str">
        <f>IF(Y98="#","",IFERROR(VLOOKUP(S98,'class and classification'!$A$1:$B$338,2,FALSE),VLOOKUP(S98,'class and classification'!$A$340:$B$378,2,FALSE)))</f>
        <v>Predominantly Urban</v>
      </c>
      <c r="U98" t="str">
        <f>IF(Y98="#","",IFERROR(VLOOKUP(S98,'class and classification'!$A$1:$C$338,3,FALSE),VLOOKUP(S98,'class and classification'!$A$340:$C$378,3,FALSE)))</f>
        <v>SD</v>
      </c>
      <c r="V98">
        <v>9359</v>
      </c>
      <c r="W98">
        <v>4506</v>
      </c>
      <c r="X98">
        <v>2976</v>
      </c>
      <c r="Y98">
        <v>17.671159669853335</v>
      </c>
      <c r="AA98" t="s">
        <v>588</v>
      </c>
      <c r="AB98" t="s">
        <v>297</v>
      </c>
      <c r="AC98" t="str">
        <f>IF(AH98="#","",IFERROR(VLOOKUP(AB98,'class and classification'!$A$1:$B$338,2,FALSE),VLOOKUP(AB98,'class and classification'!$A$340:$B$378,2,FALSE)))</f>
        <v>Predominantly Urban</v>
      </c>
      <c r="AD98" t="str">
        <f>IF(AH98="#","",IFERROR(VLOOKUP(AB98,'class and classification'!$A$1:$C$338,3,FALSE),VLOOKUP(AB98,'class and classification'!$A$340:$C$378,3,FALSE)))</f>
        <v>SD</v>
      </c>
      <c r="AE98">
        <v>9181</v>
      </c>
      <c r="AF98">
        <v>7865</v>
      </c>
      <c r="AG98">
        <v>3467</v>
      </c>
      <c r="AH98">
        <v>16.90147711207527</v>
      </c>
      <c r="AJ98" t="s">
        <v>588</v>
      </c>
      <c r="AK98" t="s">
        <v>297</v>
      </c>
      <c r="AL98" t="str">
        <f>IF(AQ98="#","",IFERROR(VLOOKUP(AK98,'class and classification'!$A$1:$B$338,2,FALSE),VLOOKUP(AK98,'class and classification'!$A$340:$B$378,2,FALSE)))</f>
        <v>Predominantly Urban</v>
      </c>
      <c r="AM98" t="str">
        <f>IF(AQ98="#","",IFERROR(VLOOKUP(AK98,'class and classification'!$A$1:$C$338,3,FALSE),VLOOKUP(AK98,'class and classification'!$A$340:$C$378,3,FALSE)))</f>
        <v>SD</v>
      </c>
      <c r="AN98">
        <v>9659</v>
      </c>
      <c r="AO98">
        <v>5480</v>
      </c>
      <c r="AP98">
        <v>1202</v>
      </c>
      <c r="AQ98">
        <v>7.3557309834159481</v>
      </c>
      <c r="AS98" t="s">
        <v>588</v>
      </c>
      <c r="AT98" t="s">
        <v>297</v>
      </c>
      <c r="AU98" t="str">
        <f>IF(AZ98="#","",IFERROR(VLOOKUP(AT98,'class and classification'!$A$1:$B$338,2,FALSE),VLOOKUP(AT98,'class and classification'!$A$340:$B$378,2,FALSE)))</f>
        <v>Predominantly Urban</v>
      </c>
      <c r="AV98" t="str">
        <f>IF(AZ98="#","",IFERROR(VLOOKUP(AT98,'class and classification'!$A$1:$C$338,3,FALSE),VLOOKUP(AT98,'class and classification'!$A$340:$C$378,3,FALSE)))</f>
        <v>SD</v>
      </c>
      <c r="AW98">
        <v>4326</v>
      </c>
      <c r="AX98">
        <v>5811</v>
      </c>
      <c r="AY98">
        <v>2131</v>
      </c>
      <c r="AZ98">
        <v>17.370394522334529</v>
      </c>
      <c r="BB98" t="s">
        <v>588</v>
      </c>
      <c r="BC98" t="s">
        <v>297</v>
      </c>
      <c r="BD98" t="str">
        <f>IF(BI98="#","",IFERROR(VLOOKUP(BC98,'class and classification'!$A$1:$B$338,2,FALSE),VLOOKUP(BC98,'class and classification'!$A$340:$B$378,2,FALSE)))</f>
        <v>Predominantly Urban</v>
      </c>
      <c r="BE98" t="str">
        <f>IF(BI98="#","",IFERROR(VLOOKUP(BC98,'class and classification'!$A$1:$C$338,3,FALSE),VLOOKUP(BC98,'class and classification'!$A$340:$C$378,3,FALSE)))</f>
        <v>SD</v>
      </c>
      <c r="BF98">
        <v>10050</v>
      </c>
      <c r="BG98">
        <v>5010</v>
      </c>
      <c r="BH98">
        <v>2481</v>
      </c>
      <c r="BI98">
        <v>14.144005472892083</v>
      </c>
      <c r="BK98" t="s">
        <v>588</v>
      </c>
      <c r="BL98" t="s">
        <v>297</v>
      </c>
      <c r="BM98" t="str">
        <f>IF(BR98="#","",IFERROR(VLOOKUP(BL98,'class and classification'!$A$1:$B$338,2,FALSE),VLOOKUP(BL98,'class and classification'!$A$340:$B$378,2,FALSE)))</f>
        <v>Predominantly Urban</v>
      </c>
      <c r="BN98" t="str">
        <f>IF(BR98="#","",IFERROR(VLOOKUP(BL98,'class and classification'!$A$1:$C$338,3,FALSE),VLOOKUP(BL98,'class and classification'!$A$340:$C$378,3,FALSE)))</f>
        <v>SD</v>
      </c>
      <c r="BO98">
        <v>10004</v>
      </c>
      <c r="BP98">
        <v>5338</v>
      </c>
      <c r="BQ98">
        <v>3291</v>
      </c>
      <c r="BR98">
        <v>17.662212204153921</v>
      </c>
      <c r="BT98" t="s">
        <v>588</v>
      </c>
      <c r="BU98" t="s">
        <v>297</v>
      </c>
      <c r="BV98" t="str">
        <f>IF(CA98="#","",IFERROR(VLOOKUP(BU98,'class and classification'!$A$1:$B$338,2,FALSE),VLOOKUP(BU98,'class and classification'!$A$340:$B$378,2,FALSE)))</f>
        <v>Predominantly Urban</v>
      </c>
      <c r="BW98" t="str">
        <f>IF(CA98="#","",IFERROR(VLOOKUP(BU98,'class and classification'!$A$1:$C$338,3,FALSE),VLOOKUP(BU98,'class and classification'!$A$340:$C$378,3,FALSE)))</f>
        <v>SD</v>
      </c>
      <c r="BX98">
        <v>11437</v>
      </c>
      <c r="BY98">
        <v>4011</v>
      </c>
      <c r="BZ98">
        <v>4220</v>
      </c>
      <c r="CA98">
        <v>21.45617246288387</v>
      </c>
      <c r="CC98" t="s">
        <v>588</v>
      </c>
      <c r="CD98" t="s">
        <v>297</v>
      </c>
      <c r="CE98" t="str">
        <f>IF(CJ98="*","",IFERROR(VLOOKUP(CD98,'class and classification'!$A$1:$B$338,2,FALSE),VLOOKUP(CD98,'class and classification'!$A$340:$B$378,2,FALSE)))</f>
        <v>Predominantly Urban</v>
      </c>
      <c r="CF98" t="str">
        <f>IF(CJ98="*","",IFERROR(VLOOKUP(CD98,'class and classification'!$A$1:$C$338,3,FALSE),VLOOKUP(CD98,'class and classification'!$A$340:$C$378,3,FALSE)))</f>
        <v>SD</v>
      </c>
      <c r="CG98">
        <v>10763</v>
      </c>
      <c r="CH98">
        <v>7008</v>
      </c>
      <c r="CI98">
        <v>2122</v>
      </c>
      <c r="CJ98">
        <v>10.667068818177249</v>
      </c>
      <c r="CL98" t="s">
        <v>588</v>
      </c>
      <c r="CM98" t="s">
        <v>297</v>
      </c>
      <c r="CN98" t="str">
        <f>IF(CS98="*","",IFERROR(VLOOKUP(CM98,'class and classification'!$A$1:$B$338,2,FALSE),VLOOKUP(CM98,'class and classification'!$A$340:$B$378,2,FALSE)))</f>
        <v>Predominantly Urban</v>
      </c>
      <c r="CO98" t="str">
        <f>IF(CS98="*","",IFERROR(VLOOKUP(CM98,'class and classification'!$A$1:$C$338,3,FALSE),VLOOKUP(CM98,'class and classification'!$A$340:$C$378,3,FALSE)))</f>
        <v>SD</v>
      </c>
      <c r="CP98">
        <v>8478.27</v>
      </c>
      <c r="CQ98">
        <v>7126.08</v>
      </c>
      <c r="CR98">
        <v>4824.2</v>
      </c>
      <c r="CS98">
        <v>23.614989805933362</v>
      </c>
      <c r="CU98" t="s">
        <v>588</v>
      </c>
      <c r="CV98" t="s">
        <v>297</v>
      </c>
      <c r="CW98" t="str">
        <f>IF(DB98="*","",IFERROR(VLOOKUP(CV98,'class and classification'!$A$1:$B$338,2,FALSE),VLOOKUP(CV98,'class and classification'!$A$340:$B$378,2,FALSE)))</f>
        <v>Predominantly Urban</v>
      </c>
      <c r="CX98" t="str">
        <f>IF(DB98="*","",IFERROR(VLOOKUP(CV98,'class and classification'!$A$1:$C$338,3,FALSE),VLOOKUP(CV98,'class and classification'!$A$340:$C$378,3,FALSE)))</f>
        <v>SD</v>
      </c>
      <c r="CY98">
        <v>8929.9500000000007</v>
      </c>
      <c r="CZ98">
        <v>4425.75</v>
      </c>
      <c r="DA98">
        <v>4307.84</v>
      </c>
      <c r="DB98">
        <v>24.3883162718232</v>
      </c>
      <c r="DD98" t="s">
        <v>588</v>
      </c>
      <c r="DE98" t="s">
        <v>297</v>
      </c>
      <c r="DF98" t="str">
        <f>IF(DK98="*","",IFERROR(VLOOKUP(DE98,'class and classification'!$A$1:$B$338,2,FALSE),VLOOKUP(DE98,'class and classification'!$A$340:$B$378,2,FALSE)))</f>
        <v>Predominantly Urban</v>
      </c>
      <c r="DG98" t="str">
        <f>IF(DK98="*","",IFERROR(VLOOKUP(DE98,'class and classification'!$A$1:$C$338,3,FALSE),VLOOKUP(DE98,'class and classification'!$A$340:$C$378,3,FALSE)))</f>
        <v>SD</v>
      </c>
      <c r="DH98">
        <v>10343.11</v>
      </c>
      <c r="DI98">
        <v>3405.8</v>
      </c>
      <c r="DJ98">
        <v>2642.07</v>
      </c>
      <c r="DK98">
        <v>16.119048403451167</v>
      </c>
      <c r="DM98" t="s">
        <v>588</v>
      </c>
      <c r="DN98" t="s">
        <v>297</v>
      </c>
      <c r="DO98" t="str">
        <f>IF(DT98="*","",IFERROR(VLOOKUP(DN98,'class and classification'!$A$1:$B$338,2,FALSE),VLOOKUP(DN98,'class and classification'!$A$340:$B$378,2,FALSE)))</f>
        <v>Predominantly Urban</v>
      </c>
      <c r="DP98" t="str">
        <f>IF(DT98="*","",IFERROR(VLOOKUP(DN98,'class and classification'!$A$1:$C$338,3,FALSE),VLOOKUP(DN98,'class and classification'!$A$340:$C$378,3,FALSE)))</f>
        <v>SD</v>
      </c>
      <c r="DQ98">
        <v>10689.42</v>
      </c>
      <c r="DR98">
        <v>5363.94</v>
      </c>
      <c r="DS98">
        <v>1139.97</v>
      </c>
      <c r="DT98">
        <v>6.630303728248105</v>
      </c>
      <c r="DV98" t="s">
        <v>588</v>
      </c>
      <c r="DW98" t="s">
        <v>297</v>
      </c>
      <c r="DX98" t="str">
        <f>IF(EC98="*","",IFERROR(VLOOKUP(DW98,'class and classification'!$A$1:$B$338,2,FALSE),VLOOKUP(DW98,'class and classification'!$A$340:$B$378,2,FALSE)))</f>
        <v>Predominantly Urban</v>
      </c>
      <c r="DY98" t="str">
        <f>IF(EC98="*","",IFERROR(VLOOKUP(DW98,'class and classification'!$A$1:$C$338,3,FALSE),VLOOKUP(DW98,'class and classification'!$A$340:$C$378,3,FALSE)))</f>
        <v>SD</v>
      </c>
      <c r="DZ98">
        <v>13331.54</v>
      </c>
      <c r="EA98">
        <v>5543.15</v>
      </c>
      <c r="EB98">
        <v>1539.96</v>
      </c>
      <c r="EC98">
        <v>7.5434063282985502</v>
      </c>
    </row>
    <row r="99" spans="1:133" x14ac:dyDescent="0.3">
      <c r="A99" t="s">
        <v>586</v>
      </c>
      <c r="B99" t="s">
        <v>295</v>
      </c>
      <c r="C99" t="str">
        <f>IF(H99="n/a","",IFERROR(VLOOKUP(B99,'class and classification'!$A$1:$B$338,2,FALSE),VLOOKUP(B99,'class and classification'!$A$340:$B$378,2,FALSE)))</f>
        <v/>
      </c>
      <c r="D99" t="str">
        <f>IF(H99="n/a","",IFERROR(VLOOKUP(B99,'class and classification'!$A$1:$C$338,3,FALSE),VLOOKUP(B99,'class and classification'!$A$340:$C$378,3,FALSE)))</f>
        <v/>
      </c>
      <c r="E99">
        <v>14866</v>
      </c>
      <c r="F99" t="s">
        <v>513</v>
      </c>
      <c r="G99" t="s">
        <v>513</v>
      </c>
      <c r="H99" t="s">
        <v>513</v>
      </c>
      <c r="I99" t="s">
        <v>589</v>
      </c>
      <c r="J99" t="s">
        <v>298</v>
      </c>
      <c r="K99" t="str">
        <f>IF(P99="#","",IFERROR(VLOOKUP(J99,'class and classification'!$A$1:$B$338,2,FALSE),VLOOKUP(J99,'class and classification'!$A$340:$B$378,2,FALSE)))</f>
        <v/>
      </c>
      <c r="L99" t="str">
        <f>IF(P99="#","",IFERROR(VLOOKUP(J99,'class and classification'!$A$1:$C$338,3,FALSE),VLOOKUP(J99,'class and classification'!$A$340:$C$378,3,FALSE)))</f>
        <v/>
      </c>
      <c r="M99">
        <v>10426</v>
      </c>
      <c r="N99">
        <v>1255</v>
      </c>
      <c r="O99" t="s">
        <v>39</v>
      </c>
      <c r="P99" t="s">
        <v>39</v>
      </c>
      <c r="S99" t="s">
        <v>298</v>
      </c>
      <c r="T99" t="str">
        <f>IF(Y99="#","",IFERROR(VLOOKUP(S99,'class and classification'!$A$1:$B$338,2,FALSE),VLOOKUP(S99,'class and classification'!$A$340:$B$378,2,FALSE)))</f>
        <v>Predominantly Rural</v>
      </c>
      <c r="U99" t="str">
        <f>IF(Y99="#","",IFERROR(VLOOKUP(S99,'class and classification'!$A$1:$C$338,3,FALSE),VLOOKUP(S99,'class and classification'!$A$340:$C$378,3,FALSE)))</f>
        <v>SD</v>
      </c>
      <c r="V99">
        <v>8031</v>
      </c>
      <c r="W99">
        <v>2335</v>
      </c>
      <c r="X99">
        <v>1714</v>
      </c>
      <c r="Y99">
        <v>14.188741721854303</v>
      </c>
      <c r="AA99" t="s">
        <v>589</v>
      </c>
      <c r="AB99" t="s">
        <v>298</v>
      </c>
      <c r="AC99" t="str">
        <f>IF(AH99="#","",IFERROR(VLOOKUP(AB99,'class and classification'!$A$1:$B$338,2,FALSE),VLOOKUP(AB99,'class and classification'!$A$340:$B$378,2,FALSE)))</f>
        <v>Predominantly Rural</v>
      </c>
      <c r="AD99" t="str">
        <f>IF(AH99="#","",IFERROR(VLOOKUP(AB99,'class and classification'!$A$1:$C$338,3,FALSE),VLOOKUP(AB99,'class and classification'!$A$340:$C$378,3,FALSE)))</f>
        <v>SD</v>
      </c>
      <c r="AE99">
        <v>5586</v>
      </c>
      <c r="AF99">
        <v>3171</v>
      </c>
      <c r="AG99">
        <v>1204</v>
      </c>
      <c r="AH99">
        <v>12.087139845397049</v>
      </c>
      <c r="AJ99" t="s">
        <v>589</v>
      </c>
      <c r="AK99" t="s">
        <v>298</v>
      </c>
      <c r="AL99" t="str">
        <f>IF(AQ99="#","",IFERROR(VLOOKUP(AK99,'class and classification'!$A$1:$B$338,2,FALSE),VLOOKUP(AK99,'class and classification'!$A$340:$B$378,2,FALSE)))</f>
        <v/>
      </c>
      <c r="AM99" t="str">
        <f>IF(AQ99="#","",IFERROR(VLOOKUP(AK99,'class and classification'!$A$1:$C$338,3,FALSE),VLOOKUP(AK99,'class and classification'!$A$340:$C$378,3,FALSE)))</f>
        <v/>
      </c>
      <c r="AN99">
        <v>6318</v>
      </c>
      <c r="AO99" t="s">
        <v>39</v>
      </c>
      <c r="AP99" t="s">
        <v>39</v>
      </c>
      <c r="AQ99" t="s">
        <v>39</v>
      </c>
      <c r="AS99" t="s">
        <v>589</v>
      </c>
      <c r="AT99" t="s">
        <v>298</v>
      </c>
      <c r="AU99" t="str">
        <f>IF(AZ99="#","",IFERROR(VLOOKUP(AT99,'class and classification'!$A$1:$B$338,2,FALSE),VLOOKUP(AT99,'class and classification'!$A$340:$B$378,2,FALSE)))</f>
        <v>Predominantly Rural</v>
      </c>
      <c r="AV99" t="str">
        <f>IF(AZ99="#","",IFERROR(VLOOKUP(AT99,'class and classification'!$A$1:$C$338,3,FALSE),VLOOKUP(AT99,'class and classification'!$A$340:$C$378,3,FALSE)))</f>
        <v>SD</v>
      </c>
      <c r="AW99">
        <v>8116</v>
      </c>
      <c r="AX99">
        <v>1159</v>
      </c>
      <c r="AY99">
        <v>1077</v>
      </c>
      <c r="AZ99">
        <v>10.403786707882535</v>
      </c>
      <c r="BB99" t="s">
        <v>589</v>
      </c>
      <c r="BC99" t="s">
        <v>298</v>
      </c>
      <c r="BD99" t="str">
        <f>IF(BI99="#","",IFERROR(VLOOKUP(BC99,'class and classification'!$A$1:$B$338,2,FALSE),VLOOKUP(BC99,'class and classification'!$A$340:$B$378,2,FALSE)))</f>
        <v>Predominantly Rural</v>
      </c>
      <c r="BE99" t="str">
        <f>IF(BI99="#","",IFERROR(VLOOKUP(BC99,'class and classification'!$A$1:$C$338,3,FALSE),VLOOKUP(BC99,'class and classification'!$A$340:$C$378,3,FALSE)))</f>
        <v>SD</v>
      </c>
      <c r="BF99">
        <v>9932</v>
      </c>
      <c r="BG99">
        <v>1460</v>
      </c>
      <c r="BH99">
        <v>1062</v>
      </c>
      <c r="BI99">
        <v>8.527380761201222</v>
      </c>
      <c r="BK99" t="s">
        <v>589</v>
      </c>
      <c r="BL99" t="s">
        <v>298</v>
      </c>
      <c r="BM99" t="str">
        <f>IF(BR99="#","",IFERROR(VLOOKUP(BL99,'class and classification'!$A$1:$B$338,2,FALSE),VLOOKUP(BL99,'class and classification'!$A$340:$B$378,2,FALSE)))</f>
        <v>Predominantly Rural</v>
      </c>
      <c r="BN99" t="str">
        <f>IF(BR99="#","",IFERROR(VLOOKUP(BL99,'class and classification'!$A$1:$C$338,3,FALSE),VLOOKUP(BL99,'class and classification'!$A$340:$C$378,3,FALSE)))</f>
        <v>SD</v>
      </c>
      <c r="BO99">
        <v>8786</v>
      </c>
      <c r="BP99">
        <v>2600</v>
      </c>
      <c r="BQ99">
        <v>1110</v>
      </c>
      <c r="BR99">
        <v>8.8828425096030728</v>
      </c>
      <c r="BT99" t="s">
        <v>589</v>
      </c>
      <c r="BU99" t="s">
        <v>298</v>
      </c>
      <c r="BV99" t="str">
        <f>IF(CA99="#","",IFERROR(VLOOKUP(BU99,'class and classification'!$A$1:$B$338,2,FALSE),VLOOKUP(BU99,'class and classification'!$A$340:$B$378,2,FALSE)))</f>
        <v>Predominantly Rural</v>
      </c>
      <c r="BW99" t="str">
        <f>IF(CA99="#","",IFERROR(VLOOKUP(BU99,'class and classification'!$A$1:$C$338,3,FALSE),VLOOKUP(BU99,'class and classification'!$A$340:$C$378,3,FALSE)))</f>
        <v>SD</v>
      </c>
      <c r="BX99">
        <v>9656</v>
      </c>
      <c r="BY99">
        <v>4532</v>
      </c>
      <c r="BZ99">
        <v>1239</v>
      </c>
      <c r="CA99">
        <v>8.0313735658261489</v>
      </c>
      <c r="CC99" t="s">
        <v>589</v>
      </c>
      <c r="CD99" t="s">
        <v>298</v>
      </c>
      <c r="CE99" t="str">
        <f>IF(CJ99="*","",IFERROR(VLOOKUP(CD99,'class and classification'!$A$1:$B$338,2,FALSE),VLOOKUP(CD99,'class and classification'!$A$340:$B$378,2,FALSE)))</f>
        <v>Predominantly Rural</v>
      </c>
      <c r="CF99" t="str">
        <f>IF(CJ99="*","",IFERROR(VLOOKUP(CD99,'class and classification'!$A$1:$C$338,3,FALSE),VLOOKUP(CD99,'class and classification'!$A$340:$C$378,3,FALSE)))</f>
        <v>SD</v>
      </c>
      <c r="CG99">
        <v>8275</v>
      </c>
      <c r="CH99">
        <v>3474</v>
      </c>
      <c r="CI99">
        <v>1685</v>
      </c>
      <c r="CJ99">
        <v>12.542801846062229</v>
      </c>
      <c r="CL99" t="s">
        <v>589</v>
      </c>
      <c r="CM99" t="s">
        <v>298</v>
      </c>
      <c r="CN99" t="str">
        <f>IF(CS99="*","",IFERROR(VLOOKUP(CM99,'class and classification'!$A$1:$B$338,2,FALSE),VLOOKUP(CM99,'class and classification'!$A$340:$B$378,2,FALSE)))</f>
        <v/>
      </c>
      <c r="CO99" t="str">
        <f>IF(CS99="*","",IFERROR(VLOOKUP(CM99,'class and classification'!$A$1:$C$338,3,FALSE),VLOOKUP(CM99,'class and classification'!$A$340:$C$378,3,FALSE)))</f>
        <v/>
      </c>
      <c r="CP99">
        <v>5566.33</v>
      </c>
      <c r="CQ99">
        <v>4304.4399999999996</v>
      </c>
      <c r="CR99" t="s">
        <v>38</v>
      </c>
      <c r="CS99" t="s">
        <v>38</v>
      </c>
      <c r="CU99" t="s">
        <v>589</v>
      </c>
      <c r="CV99" t="s">
        <v>298</v>
      </c>
      <c r="CW99" t="str">
        <f>IF(DB99="*","",IFERROR(VLOOKUP(CV99,'class and classification'!$A$1:$B$338,2,FALSE),VLOOKUP(CV99,'class and classification'!$A$340:$B$378,2,FALSE)))</f>
        <v>Predominantly Rural</v>
      </c>
      <c r="CX99" t="str">
        <f>IF(DB99="*","",IFERROR(VLOOKUP(CV99,'class and classification'!$A$1:$C$338,3,FALSE),VLOOKUP(CV99,'class and classification'!$A$340:$C$378,3,FALSE)))</f>
        <v>SD</v>
      </c>
      <c r="CY99">
        <v>7454.3</v>
      </c>
      <c r="CZ99">
        <v>6439.37</v>
      </c>
      <c r="DA99">
        <v>845.36</v>
      </c>
      <c r="DB99">
        <v>5.7355199087049824</v>
      </c>
      <c r="DD99" t="s">
        <v>589</v>
      </c>
      <c r="DE99" t="s">
        <v>298</v>
      </c>
      <c r="DF99" t="str">
        <f>IF(DK99="*","",IFERROR(VLOOKUP(DE99,'class and classification'!$A$1:$B$338,2,FALSE),VLOOKUP(DE99,'class and classification'!$A$340:$B$378,2,FALSE)))</f>
        <v>Predominantly Rural</v>
      </c>
      <c r="DG99" t="str">
        <f>IF(DK99="*","",IFERROR(VLOOKUP(DE99,'class and classification'!$A$1:$C$338,3,FALSE),VLOOKUP(DE99,'class and classification'!$A$340:$C$378,3,FALSE)))</f>
        <v>SD</v>
      </c>
      <c r="DH99">
        <v>7319.16</v>
      </c>
      <c r="DI99">
        <v>5138.91</v>
      </c>
      <c r="DJ99">
        <v>730.08</v>
      </c>
      <c r="DK99">
        <v>5.5358788002866213</v>
      </c>
      <c r="DM99" t="s">
        <v>589</v>
      </c>
      <c r="DN99" t="s">
        <v>298</v>
      </c>
      <c r="DO99" t="str">
        <f>IF(DT99="*","",IFERROR(VLOOKUP(DN99,'class and classification'!$A$1:$B$338,2,FALSE),VLOOKUP(DN99,'class and classification'!$A$340:$B$378,2,FALSE)))</f>
        <v>Predominantly Rural</v>
      </c>
      <c r="DP99" t="str">
        <f>IF(DT99="*","",IFERROR(VLOOKUP(DN99,'class and classification'!$A$1:$C$338,3,FALSE),VLOOKUP(DN99,'class and classification'!$A$340:$C$378,3,FALSE)))</f>
        <v>SD</v>
      </c>
      <c r="DQ99">
        <v>4225.84</v>
      </c>
      <c r="DR99">
        <v>5022.7700000000004</v>
      </c>
      <c r="DS99">
        <v>1354.5</v>
      </c>
      <c r="DT99">
        <v>12.774553880889664</v>
      </c>
      <c r="DV99" t="s">
        <v>589</v>
      </c>
      <c r="DW99" t="s">
        <v>298</v>
      </c>
      <c r="DX99" t="str">
        <f>IF(EC99="*","",IFERROR(VLOOKUP(DW99,'class and classification'!$A$1:$B$338,2,FALSE),VLOOKUP(DW99,'class and classification'!$A$340:$B$378,2,FALSE)))</f>
        <v/>
      </c>
      <c r="DY99" t="str">
        <f>IF(EC99="*","",IFERROR(VLOOKUP(DW99,'class and classification'!$A$1:$C$338,3,FALSE),VLOOKUP(DW99,'class and classification'!$A$340:$C$378,3,FALSE)))</f>
        <v/>
      </c>
      <c r="DZ99">
        <v>7496.39</v>
      </c>
      <c r="EA99">
        <v>5629.79</v>
      </c>
      <c r="EB99" t="s">
        <v>38</v>
      </c>
      <c r="EC99" t="s">
        <v>38</v>
      </c>
    </row>
    <row r="100" spans="1:133" x14ac:dyDescent="0.3">
      <c r="A100" t="s">
        <v>587</v>
      </c>
      <c r="B100" t="s">
        <v>296</v>
      </c>
      <c r="C100" t="str">
        <f>IF(H100="n/a","",IFERROR(VLOOKUP(B100,'class and classification'!$A$1:$B$338,2,FALSE),VLOOKUP(B100,'class and classification'!$A$340:$B$378,2,FALSE)))</f>
        <v/>
      </c>
      <c r="D100" t="str">
        <f>IF(H100="n/a","",IFERROR(VLOOKUP(B100,'class and classification'!$A$1:$C$338,3,FALSE),VLOOKUP(B100,'class and classification'!$A$340:$C$378,3,FALSE)))</f>
        <v/>
      </c>
      <c r="E100">
        <v>7943</v>
      </c>
      <c r="F100">
        <v>10087</v>
      </c>
      <c r="G100" t="s">
        <v>513</v>
      </c>
      <c r="H100" t="s">
        <v>513</v>
      </c>
      <c r="I100" t="s">
        <v>590</v>
      </c>
      <c r="J100" t="s">
        <v>299</v>
      </c>
      <c r="K100" t="str">
        <f>IF(P100="#","",IFERROR(VLOOKUP(J100,'class and classification'!$A$1:$B$338,2,FALSE),VLOOKUP(J100,'class and classification'!$A$340:$B$378,2,FALSE)))</f>
        <v>Predominantly Urban</v>
      </c>
      <c r="L100" t="str">
        <f>IF(P100="#","",IFERROR(VLOOKUP(J100,'class and classification'!$A$1:$C$338,3,FALSE),VLOOKUP(J100,'class and classification'!$A$340:$C$378,3,FALSE)))</f>
        <v>SD</v>
      </c>
      <c r="M100">
        <v>14082</v>
      </c>
      <c r="N100">
        <v>8543</v>
      </c>
      <c r="O100">
        <v>1092</v>
      </c>
      <c r="P100">
        <v>4.6042922797993002</v>
      </c>
      <c r="S100" t="s">
        <v>299</v>
      </c>
      <c r="T100" t="str">
        <f>IF(Y100="#","",IFERROR(VLOOKUP(S100,'class and classification'!$A$1:$B$338,2,FALSE),VLOOKUP(S100,'class and classification'!$A$340:$B$378,2,FALSE)))</f>
        <v>Predominantly Urban</v>
      </c>
      <c r="U100" t="str">
        <f>IF(Y100="#","",IFERROR(VLOOKUP(S100,'class and classification'!$A$1:$C$338,3,FALSE),VLOOKUP(S100,'class and classification'!$A$340:$C$378,3,FALSE)))</f>
        <v>SD</v>
      </c>
      <c r="V100">
        <v>9883</v>
      </c>
      <c r="W100">
        <v>5434</v>
      </c>
      <c r="X100">
        <v>1749</v>
      </c>
      <c r="Y100">
        <v>10.248447204968944</v>
      </c>
      <c r="AA100" t="s">
        <v>590</v>
      </c>
      <c r="AB100" t="s">
        <v>299</v>
      </c>
      <c r="AC100" t="str">
        <f>IF(AH100="#","",IFERROR(VLOOKUP(AB100,'class and classification'!$A$1:$B$338,2,FALSE),VLOOKUP(AB100,'class and classification'!$A$340:$B$378,2,FALSE)))</f>
        <v>Predominantly Urban</v>
      </c>
      <c r="AD100" t="str">
        <f>IF(AH100="#","",IFERROR(VLOOKUP(AB100,'class and classification'!$A$1:$C$338,3,FALSE),VLOOKUP(AB100,'class and classification'!$A$340:$C$378,3,FALSE)))</f>
        <v>SD</v>
      </c>
      <c r="AE100">
        <v>13815</v>
      </c>
      <c r="AF100">
        <v>3097</v>
      </c>
      <c r="AG100">
        <v>1704</v>
      </c>
      <c r="AH100">
        <v>9.1534164159862481</v>
      </c>
      <c r="AJ100" t="s">
        <v>590</v>
      </c>
      <c r="AK100" t="s">
        <v>299</v>
      </c>
      <c r="AL100" t="str">
        <f>IF(AQ100="#","",IFERROR(VLOOKUP(AK100,'class and classification'!$A$1:$B$338,2,FALSE),VLOOKUP(AK100,'class and classification'!$A$340:$B$378,2,FALSE)))</f>
        <v/>
      </c>
      <c r="AM100" t="str">
        <f>IF(AQ100="#","",IFERROR(VLOOKUP(AK100,'class and classification'!$A$1:$C$338,3,FALSE),VLOOKUP(AK100,'class and classification'!$A$340:$C$378,3,FALSE)))</f>
        <v/>
      </c>
      <c r="AN100">
        <v>16867</v>
      </c>
      <c r="AO100">
        <v>3236</v>
      </c>
      <c r="AP100" t="s">
        <v>39</v>
      </c>
      <c r="AQ100" t="s">
        <v>39</v>
      </c>
      <c r="AS100" t="s">
        <v>590</v>
      </c>
      <c r="AT100" t="s">
        <v>299</v>
      </c>
      <c r="AU100" t="str">
        <f>IF(AZ100="#","",IFERROR(VLOOKUP(AT100,'class and classification'!$A$1:$B$338,2,FALSE),VLOOKUP(AT100,'class and classification'!$A$340:$B$378,2,FALSE)))</f>
        <v/>
      </c>
      <c r="AV100" t="str">
        <f>IF(AZ100="#","",IFERROR(VLOOKUP(AT100,'class and classification'!$A$1:$C$338,3,FALSE),VLOOKUP(AT100,'class and classification'!$A$340:$C$378,3,FALSE)))</f>
        <v/>
      </c>
      <c r="AW100">
        <v>12021</v>
      </c>
      <c r="AX100">
        <v>3735</v>
      </c>
      <c r="AY100" t="s">
        <v>39</v>
      </c>
      <c r="AZ100" t="s">
        <v>39</v>
      </c>
      <c r="BB100" t="s">
        <v>590</v>
      </c>
      <c r="BC100" t="s">
        <v>299</v>
      </c>
      <c r="BD100" t="str">
        <f>IF(BI100="#","",IFERROR(VLOOKUP(BC100,'class and classification'!$A$1:$B$338,2,FALSE),VLOOKUP(BC100,'class and classification'!$A$340:$B$378,2,FALSE)))</f>
        <v>Predominantly Urban</v>
      </c>
      <c r="BE100" t="str">
        <f>IF(BI100="#","",IFERROR(VLOOKUP(BC100,'class and classification'!$A$1:$C$338,3,FALSE),VLOOKUP(BC100,'class and classification'!$A$340:$C$378,3,FALSE)))</f>
        <v>SD</v>
      </c>
      <c r="BF100">
        <v>14201</v>
      </c>
      <c r="BG100">
        <v>5508</v>
      </c>
      <c r="BH100">
        <v>3399</v>
      </c>
      <c r="BI100">
        <v>14.709191621949108</v>
      </c>
      <c r="BK100" t="s">
        <v>590</v>
      </c>
      <c r="BL100" t="s">
        <v>299</v>
      </c>
      <c r="BM100" t="str">
        <f>IF(BR100="#","",IFERROR(VLOOKUP(BL100,'class and classification'!$A$1:$B$338,2,FALSE),VLOOKUP(BL100,'class and classification'!$A$340:$B$378,2,FALSE)))</f>
        <v>Predominantly Urban</v>
      </c>
      <c r="BN100" t="str">
        <f>IF(BR100="#","",IFERROR(VLOOKUP(BL100,'class and classification'!$A$1:$C$338,3,FALSE),VLOOKUP(BL100,'class and classification'!$A$340:$C$378,3,FALSE)))</f>
        <v>SD</v>
      </c>
      <c r="BO100">
        <v>13182</v>
      </c>
      <c r="BP100">
        <v>9761</v>
      </c>
      <c r="BQ100">
        <v>4425</v>
      </c>
      <c r="BR100">
        <v>16.168517977199649</v>
      </c>
      <c r="BT100" t="s">
        <v>590</v>
      </c>
      <c r="BU100" t="s">
        <v>299</v>
      </c>
      <c r="BV100" t="str">
        <f>IF(CA100="#","",IFERROR(VLOOKUP(BU100,'class and classification'!$A$1:$B$338,2,FALSE),VLOOKUP(BU100,'class and classification'!$A$340:$B$378,2,FALSE)))</f>
        <v>Predominantly Urban</v>
      </c>
      <c r="BW100" t="str">
        <f>IF(CA100="#","",IFERROR(VLOOKUP(BU100,'class and classification'!$A$1:$C$338,3,FALSE),VLOOKUP(BU100,'class and classification'!$A$340:$C$378,3,FALSE)))</f>
        <v>SD</v>
      </c>
      <c r="BX100">
        <v>15339</v>
      </c>
      <c r="BY100">
        <v>4341</v>
      </c>
      <c r="BZ100">
        <v>792</v>
      </c>
      <c r="CA100">
        <v>3.8686987104337636</v>
      </c>
      <c r="CC100" t="s">
        <v>590</v>
      </c>
      <c r="CD100" t="s">
        <v>299</v>
      </c>
      <c r="CE100" t="str">
        <f>IF(CJ100="*","",IFERROR(VLOOKUP(CD100,'class and classification'!$A$1:$B$338,2,FALSE),VLOOKUP(CD100,'class and classification'!$A$340:$B$378,2,FALSE)))</f>
        <v>Predominantly Urban</v>
      </c>
      <c r="CF100" t="str">
        <f>IF(CJ100="*","",IFERROR(VLOOKUP(CD100,'class and classification'!$A$1:$C$338,3,FALSE),VLOOKUP(CD100,'class and classification'!$A$340:$C$378,3,FALSE)))</f>
        <v>SD</v>
      </c>
      <c r="CG100">
        <v>11557</v>
      </c>
      <c r="CH100">
        <v>3961</v>
      </c>
      <c r="CI100">
        <v>3572</v>
      </c>
      <c r="CJ100">
        <v>18.711367207962283</v>
      </c>
      <c r="CL100" t="s">
        <v>590</v>
      </c>
      <c r="CM100" t="s">
        <v>299</v>
      </c>
      <c r="CN100" t="str">
        <f>IF(CS100="*","",IFERROR(VLOOKUP(CM100,'class and classification'!$A$1:$B$338,2,FALSE),VLOOKUP(CM100,'class and classification'!$A$340:$B$378,2,FALSE)))</f>
        <v>Predominantly Urban</v>
      </c>
      <c r="CO100" t="str">
        <f>IF(CS100="*","",IFERROR(VLOOKUP(CM100,'class and classification'!$A$1:$C$338,3,FALSE),VLOOKUP(CM100,'class and classification'!$A$340:$C$378,3,FALSE)))</f>
        <v>SD</v>
      </c>
      <c r="CP100">
        <v>11262.44</v>
      </c>
      <c r="CQ100">
        <v>7101.01</v>
      </c>
      <c r="CR100">
        <v>5030.25</v>
      </c>
      <c r="CS100">
        <v>21.502584029033457</v>
      </c>
      <c r="CU100" t="s">
        <v>590</v>
      </c>
      <c r="CV100" t="s">
        <v>299</v>
      </c>
      <c r="CW100" t="str">
        <f>IF(DB100="*","",IFERROR(VLOOKUP(CV100,'class and classification'!$A$1:$B$338,2,FALSE),VLOOKUP(CV100,'class and classification'!$A$340:$B$378,2,FALSE)))</f>
        <v>Predominantly Urban</v>
      </c>
      <c r="CX100" t="str">
        <f>IF(DB100="*","",IFERROR(VLOOKUP(CV100,'class and classification'!$A$1:$C$338,3,FALSE),VLOOKUP(CV100,'class and classification'!$A$340:$C$378,3,FALSE)))</f>
        <v>SD</v>
      </c>
      <c r="CY100">
        <v>12203.41</v>
      </c>
      <c r="CZ100">
        <v>3592.52</v>
      </c>
      <c r="DA100">
        <v>3868.7</v>
      </c>
      <c r="DB100">
        <v>19.673393295475172</v>
      </c>
      <c r="DD100" t="s">
        <v>590</v>
      </c>
      <c r="DE100" t="s">
        <v>299</v>
      </c>
      <c r="DF100" t="str">
        <f>IF(DK100="*","",IFERROR(VLOOKUP(DE100,'class and classification'!$A$1:$B$338,2,FALSE),VLOOKUP(DE100,'class and classification'!$A$340:$B$378,2,FALSE)))</f>
        <v>Predominantly Urban</v>
      </c>
      <c r="DG100" t="str">
        <f>IF(DK100="*","",IFERROR(VLOOKUP(DE100,'class and classification'!$A$1:$C$338,3,FALSE),VLOOKUP(DE100,'class and classification'!$A$340:$C$378,3,FALSE)))</f>
        <v>SD</v>
      </c>
      <c r="DH100">
        <v>13232.98</v>
      </c>
      <c r="DI100">
        <v>3379.8</v>
      </c>
      <c r="DJ100">
        <v>3141.89</v>
      </c>
      <c r="DK100">
        <v>15.904543077662142</v>
      </c>
      <c r="DM100" t="s">
        <v>590</v>
      </c>
      <c r="DN100" t="s">
        <v>299</v>
      </c>
      <c r="DO100" t="str">
        <f>IF(DT100="*","",IFERROR(VLOOKUP(DN100,'class and classification'!$A$1:$B$338,2,FALSE),VLOOKUP(DN100,'class and classification'!$A$340:$B$378,2,FALSE)))</f>
        <v>Predominantly Urban</v>
      </c>
      <c r="DP100" t="str">
        <f>IF(DT100="*","",IFERROR(VLOOKUP(DN100,'class and classification'!$A$1:$C$338,3,FALSE),VLOOKUP(DN100,'class and classification'!$A$340:$C$378,3,FALSE)))</f>
        <v>SD</v>
      </c>
      <c r="DQ100">
        <v>14251.24</v>
      </c>
      <c r="DR100">
        <v>5082.7299999999996</v>
      </c>
      <c r="DS100">
        <v>1312.05</v>
      </c>
      <c r="DT100">
        <v>6.3549778601396296</v>
      </c>
      <c r="DV100" t="s">
        <v>590</v>
      </c>
      <c r="DW100" t="s">
        <v>299</v>
      </c>
      <c r="DX100" t="str">
        <f>IF(EC100="*","",IFERROR(VLOOKUP(DW100,'class and classification'!$A$1:$B$338,2,FALSE),VLOOKUP(DW100,'class and classification'!$A$340:$B$378,2,FALSE)))</f>
        <v>Predominantly Urban</v>
      </c>
      <c r="DY100" t="str">
        <f>IF(EC100="*","",IFERROR(VLOOKUP(DW100,'class and classification'!$A$1:$C$338,3,FALSE),VLOOKUP(DW100,'class and classification'!$A$340:$C$378,3,FALSE)))</f>
        <v>SD</v>
      </c>
      <c r="DZ100">
        <v>12923.02</v>
      </c>
      <c r="EA100">
        <v>9684.14</v>
      </c>
      <c r="EB100">
        <v>1232.53</v>
      </c>
      <c r="EC100">
        <v>5.170075617594021</v>
      </c>
    </row>
    <row r="101" spans="1:133" x14ac:dyDescent="0.3">
      <c r="A101" t="s">
        <v>588</v>
      </c>
      <c r="B101" t="s">
        <v>297</v>
      </c>
      <c r="C101" t="str">
        <f>IF(H101="n/a","",IFERROR(VLOOKUP(B101,'class and classification'!$A$1:$B$338,2,FALSE),VLOOKUP(B101,'class and classification'!$A$340:$B$378,2,FALSE)))</f>
        <v>Predominantly Urban</v>
      </c>
      <c r="D101" t="str">
        <f>IF(H101="n/a","",IFERROR(VLOOKUP(B101,'class and classification'!$A$1:$C$338,3,FALSE),VLOOKUP(B101,'class and classification'!$A$340:$C$378,3,FALSE)))</f>
        <v>SD</v>
      </c>
      <c r="E101">
        <v>10596</v>
      </c>
      <c r="F101">
        <v>3972</v>
      </c>
      <c r="G101">
        <v>3968</v>
      </c>
      <c r="H101">
        <v>21.406991799741046</v>
      </c>
      <c r="I101" t="s">
        <v>591</v>
      </c>
      <c r="J101" t="s">
        <v>300</v>
      </c>
      <c r="K101" t="str">
        <f>IF(P101="#","",IFERROR(VLOOKUP(J101,'class and classification'!$A$1:$B$338,2,FALSE),VLOOKUP(J101,'class and classification'!$A$340:$B$378,2,FALSE)))</f>
        <v>Predominantly Rural</v>
      </c>
      <c r="L101" t="str">
        <f>IF(P101="#","",IFERROR(VLOOKUP(J101,'class and classification'!$A$1:$C$338,3,FALSE),VLOOKUP(J101,'class and classification'!$A$340:$C$378,3,FALSE)))</f>
        <v>SD</v>
      </c>
      <c r="M101">
        <v>12873</v>
      </c>
      <c r="N101">
        <v>4648</v>
      </c>
      <c r="O101">
        <v>1493</v>
      </c>
      <c r="P101">
        <v>7.8521089723361737</v>
      </c>
      <c r="S101" t="s">
        <v>300</v>
      </c>
      <c r="T101" t="str">
        <f>IF(Y101="#","",IFERROR(VLOOKUP(S101,'class and classification'!$A$1:$B$338,2,FALSE),VLOOKUP(S101,'class and classification'!$A$340:$B$378,2,FALSE)))</f>
        <v>Predominantly Rural</v>
      </c>
      <c r="U101" t="str">
        <f>IF(Y101="#","",IFERROR(VLOOKUP(S101,'class and classification'!$A$1:$C$338,3,FALSE),VLOOKUP(S101,'class and classification'!$A$340:$C$378,3,FALSE)))</f>
        <v>SD</v>
      </c>
      <c r="V101">
        <v>12816</v>
      </c>
      <c r="W101">
        <v>2052</v>
      </c>
      <c r="X101">
        <v>2090</v>
      </c>
      <c r="Y101">
        <v>12.3245665762472</v>
      </c>
      <c r="AA101" t="s">
        <v>591</v>
      </c>
      <c r="AB101" t="s">
        <v>300</v>
      </c>
      <c r="AC101" t="str">
        <f>IF(AH101="#","",IFERROR(VLOOKUP(AB101,'class and classification'!$A$1:$B$338,2,FALSE),VLOOKUP(AB101,'class and classification'!$A$340:$B$378,2,FALSE)))</f>
        <v>Predominantly Rural</v>
      </c>
      <c r="AD101" t="str">
        <f>IF(AH101="#","",IFERROR(VLOOKUP(AB101,'class and classification'!$A$1:$C$338,3,FALSE),VLOOKUP(AB101,'class and classification'!$A$340:$C$378,3,FALSE)))</f>
        <v>SD</v>
      </c>
      <c r="AE101">
        <v>11121</v>
      </c>
      <c r="AF101">
        <v>1417</v>
      </c>
      <c r="AG101">
        <v>1995</v>
      </c>
      <c r="AH101">
        <v>13.727379068327256</v>
      </c>
      <c r="AJ101" t="s">
        <v>591</v>
      </c>
      <c r="AK101" t="s">
        <v>300</v>
      </c>
      <c r="AL101" t="str">
        <f>IF(AQ101="#","",IFERROR(VLOOKUP(AK101,'class and classification'!$A$1:$B$338,2,FALSE),VLOOKUP(AK101,'class and classification'!$A$340:$B$378,2,FALSE)))</f>
        <v>Predominantly Rural</v>
      </c>
      <c r="AM101" t="str">
        <f>IF(AQ101="#","",IFERROR(VLOOKUP(AK101,'class and classification'!$A$1:$C$338,3,FALSE),VLOOKUP(AK101,'class and classification'!$A$340:$C$378,3,FALSE)))</f>
        <v>SD</v>
      </c>
      <c r="AN101">
        <v>11374</v>
      </c>
      <c r="AO101">
        <v>4379</v>
      </c>
      <c r="AP101">
        <v>1387</v>
      </c>
      <c r="AQ101">
        <v>8.0921820303383889</v>
      </c>
      <c r="AS101" t="s">
        <v>591</v>
      </c>
      <c r="AT101" t="s">
        <v>300</v>
      </c>
      <c r="AU101" t="str">
        <f>IF(AZ101="#","",IFERROR(VLOOKUP(AT101,'class and classification'!$A$1:$B$338,2,FALSE),VLOOKUP(AT101,'class and classification'!$A$340:$B$378,2,FALSE)))</f>
        <v/>
      </c>
      <c r="AV101" t="str">
        <f>IF(AZ101="#","",IFERROR(VLOOKUP(AT101,'class and classification'!$A$1:$C$338,3,FALSE),VLOOKUP(AT101,'class and classification'!$A$340:$C$378,3,FALSE)))</f>
        <v/>
      </c>
      <c r="AW101">
        <v>11859</v>
      </c>
      <c r="AX101">
        <v>4381</v>
      </c>
      <c r="AY101" t="s">
        <v>39</v>
      </c>
      <c r="AZ101" t="s">
        <v>39</v>
      </c>
      <c r="BB101" t="s">
        <v>591</v>
      </c>
      <c r="BC101" t="s">
        <v>300</v>
      </c>
      <c r="BD101" t="str">
        <f>IF(BI101="#","",IFERROR(VLOOKUP(BC101,'class and classification'!$A$1:$B$338,2,FALSE),VLOOKUP(BC101,'class and classification'!$A$340:$B$378,2,FALSE)))</f>
        <v>Predominantly Rural</v>
      </c>
      <c r="BE101" t="str">
        <f>IF(BI101="#","",IFERROR(VLOOKUP(BC101,'class and classification'!$A$1:$C$338,3,FALSE),VLOOKUP(BC101,'class and classification'!$A$340:$C$378,3,FALSE)))</f>
        <v>SD</v>
      </c>
      <c r="BF101">
        <v>10344</v>
      </c>
      <c r="BG101">
        <v>2272</v>
      </c>
      <c r="BH101">
        <v>2444</v>
      </c>
      <c r="BI101">
        <v>16.228419654714475</v>
      </c>
      <c r="BK101" t="s">
        <v>591</v>
      </c>
      <c r="BL101" t="s">
        <v>300</v>
      </c>
      <c r="BM101" t="str">
        <f>IF(BR101="#","",IFERROR(VLOOKUP(BL101,'class and classification'!$A$1:$B$338,2,FALSE),VLOOKUP(BL101,'class and classification'!$A$340:$B$378,2,FALSE)))</f>
        <v>Predominantly Rural</v>
      </c>
      <c r="BN101" t="str">
        <f>IF(BR101="#","",IFERROR(VLOOKUP(BL101,'class and classification'!$A$1:$C$338,3,FALSE),VLOOKUP(BL101,'class and classification'!$A$340:$C$378,3,FALSE)))</f>
        <v>SD</v>
      </c>
      <c r="BO101">
        <v>9034</v>
      </c>
      <c r="BP101">
        <v>5497</v>
      </c>
      <c r="BQ101">
        <v>2140</v>
      </c>
      <c r="BR101">
        <v>12.836662467758384</v>
      </c>
      <c r="BT101" t="s">
        <v>591</v>
      </c>
      <c r="BU101" t="s">
        <v>300</v>
      </c>
      <c r="BV101" t="str">
        <f>IF(CA101="#","",IFERROR(VLOOKUP(BU101,'class and classification'!$A$1:$B$338,2,FALSE),VLOOKUP(BU101,'class and classification'!$A$340:$B$378,2,FALSE)))</f>
        <v>Predominantly Rural</v>
      </c>
      <c r="BW101" t="str">
        <f>IF(CA101="#","",IFERROR(VLOOKUP(BU101,'class and classification'!$A$1:$C$338,3,FALSE),VLOOKUP(BU101,'class and classification'!$A$340:$C$378,3,FALSE)))</f>
        <v>SD</v>
      </c>
      <c r="BX101">
        <v>12376</v>
      </c>
      <c r="BY101">
        <v>2736</v>
      </c>
      <c r="BZ101">
        <v>1622</v>
      </c>
      <c r="CA101">
        <v>9.6928409226724028</v>
      </c>
      <c r="CC101" t="s">
        <v>591</v>
      </c>
      <c r="CD101" t="s">
        <v>300</v>
      </c>
      <c r="CE101" t="str">
        <f>IF(CJ101="*","",IFERROR(VLOOKUP(CD101,'class and classification'!$A$1:$B$338,2,FALSE),VLOOKUP(CD101,'class and classification'!$A$340:$B$378,2,FALSE)))</f>
        <v>Predominantly Rural</v>
      </c>
      <c r="CF101" t="str">
        <f>IF(CJ101="*","",IFERROR(VLOOKUP(CD101,'class and classification'!$A$1:$C$338,3,FALSE),VLOOKUP(CD101,'class and classification'!$A$340:$C$378,3,FALSE)))</f>
        <v>SD</v>
      </c>
      <c r="CG101">
        <v>9692</v>
      </c>
      <c r="CH101">
        <v>2759</v>
      </c>
      <c r="CI101">
        <v>2709</v>
      </c>
      <c r="CJ101">
        <v>17.869393139841687</v>
      </c>
      <c r="CL101" t="s">
        <v>591</v>
      </c>
      <c r="CM101" t="s">
        <v>300</v>
      </c>
      <c r="CN101" t="str">
        <f>IF(CS101="*","",IFERROR(VLOOKUP(CM101,'class and classification'!$A$1:$B$338,2,FALSE),VLOOKUP(CM101,'class and classification'!$A$340:$B$378,2,FALSE)))</f>
        <v>Predominantly Rural</v>
      </c>
      <c r="CO101" t="str">
        <f>IF(CS101="*","",IFERROR(VLOOKUP(CM101,'class and classification'!$A$1:$C$338,3,FALSE),VLOOKUP(CM101,'class and classification'!$A$340:$C$378,3,FALSE)))</f>
        <v>SD</v>
      </c>
      <c r="CP101">
        <v>8244.74</v>
      </c>
      <c r="CQ101">
        <v>5285.67</v>
      </c>
      <c r="CR101">
        <v>3400.44</v>
      </c>
      <c r="CS101">
        <v>20.084284014092621</v>
      </c>
      <c r="CU101" t="s">
        <v>591</v>
      </c>
      <c r="CV101" t="s">
        <v>300</v>
      </c>
      <c r="CW101" t="str">
        <f>IF(DB101="*","",IFERROR(VLOOKUP(CV101,'class and classification'!$A$1:$B$338,2,FALSE),VLOOKUP(CV101,'class and classification'!$A$340:$B$378,2,FALSE)))</f>
        <v>Predominantly Rural</v>
      </c>
      <c r="CX101" t="str">
        <f>IF(DB101="*","",IFERROR(VLOOKUP(CV101,'class and classification'!$A$1:$C$338,3,FALSE),VLOOKUP(CV101,'class and classification'!$A$340:$C$378,3,FALSE)))</f>
        <v>SD</v>
      </c>
      <c r="CY101">
        <v>14665.43</v>
      </c>
      <c r="CZ101">
        <v>3912.96</v>
      </c>
      <c r="DA101">
        <v>799.7</v>
      </c>
      <c r="DB101">
        <v>4.1268257088288882</v>
      </c>
      <c r="DD101" t="s">
        <v>591</v>
      </c>
      <c r="DE101" t="s">
        <v>300</v>
      </c>
      <c r="DF101" t="str">
        <f>IF(DK101="*","",IFERROR(VLOOKUP(DE101,'class and classification'!$A$1:$B$338,2,FALSE),VLOOKUP(DE101,'class and classification'!$A$340:$B$378,2,FALSE)))</f>
        <v>Predominantly Rural</v>
      </c>
      <c r="DG101" t="str">
        <f>IF(DK101="*","",IFERROR(VLOOKUP(DE101,'class and classification'!$A$1:$C$338,3,FALSE),VLOOKUP(DE101,'class and classification'!$A$340:$C$378,3,FALSE)))</f>
        <v>SD</v>
      </c>
      <c r="DH101">
        <v>8087.69</v>
      </c>
      <c r="DI101">
        <v>3589.15</v>
      </c>
      <c r="DJ101">
        <v>2564.36</v>
      </c>
      <c r="DK101">
        <v>18.006628654888633</v>
      </c>
      <c r="DM101" t="s">
        <v>591</v>
      </c>
      <c r="DN101" t="s">
        <v>300</v>
      </c>
      <c r="DO101" t="str">
        <f>IF(DT101="*","",IFERROR(VLOOKUP(DN101,'class and classification'!$A$1:$B$338,2,FALSE),VLOOKUP(DN101,'class and classification'!$A$340:$B$378,2,FALSE)))</f>
        <v>Predominantly Rural</v>
      </c>
      <c r="DP101" t="str">
        <f>IF(DT101="*","",IFERROR(VLOOKUP(DN101,'class and classification'!$A$1:$C$338,3,FALSE),VLOOKUP(DN101,'class and classification'!$A$340:$C$378,3,FALSE)))</f>
        <v>SD</v>
      </c>
      <c r="DQ101">
        <v>10028.280000000001</v>
      </c>
      <c r="DR101">
        <v>3715.97</v>
      </c>
      <c r="DS101">
        <v>1275.9000000000001</v>
      </c>
      <c r="DT101">
        <v>8.4945889355299382</v>
      </c>
      <c r="DV101" t="s">
        <v>591</v>
      </c>
      <c r="DW101" t="s">
        <v>300</v>
      </c>
      <c r="DX101" t="str">
        <f>IF(EC101="*","",IFERROR(VLOOKUP(DW101,'class and classification'!$A$1:$B$338,2,FALSE),VLOOKUP(DW101,'class and classification'!$A$340:$B$378,2,FALSE)))</f>
        <v>Predominantly Rural</v>
      </c>
      <c r="DY101" t="str">
        <f>IF(EC101="*","",IFERROR(VLOOKUP(DW101,'class and classification'!$A$1:$C$338,3,FALSE),VLOOKUP(DW101,'class and classification'!$A$340:$C$378,3,FALSE)))</f>
        <v>SD</v>
      </c>
      <c r="DZ101">
        <v>14181.96</v>
      </c>
      <c r="EA101">
        <v>2784.8</v>
      </c>
      <c r="EB101">
        <v>1276.44</v>
      </c>
      <c r="EC101">
        <v>6.9967988072268037</v>
      </c>
    </row>
    <row r="102" spans="1:133" x14ac:dyDescent="0.3">
      <c r="A102" t="s">
        <v>589</v>
      </c>
      <c r="B102" t="s">
        <v>298</v>
      </c>
      <c r="C102" t="str">
        <f>IF(H102="n/a","",IFERROR(VLOOKUP(B102,'class and classification'!$A$1:$B$338,2,FALSE),VLOOKUP(B102,'class and classification'!$A$340:$B$378,2,FALSE)))</f>
        <v/>
      </c>
      <c r="D102" t="str">
        <f>IF(H102="n/a","",IFERROR(VLOOKUP(B102,'class and classification'!$A$1:$C$338,3,FALSE),VLOOKUP(B102,'class and classification'!$A$340:$C$378,3,FALSE)))</f>
        <v/>
      </c>
      <c r="E102">
        <v>5769</v>
      </c>
      <c r="F102">
        <v>3117</v>
      </c>
      <c r="G102" t="s">
        <v>513</v>
      </c>
      <c r="H102" t="s">
        <v>513</v>
      </c>
      <c r="I102" t="s">
        <v>592</v>
      </c>
      <c r="J102" t="s">
        <v>301</v>
      </c>
      <c r="K102" t="str">
        <f>IF(P102="#","",IFERROR(VLOOKUP(J102,'class and classification'!$A$1:$B$338,2,FALSE),VLOOKUP(J102,'class and classification'!$A$340:$B$378,2,FALSE)))</f>
        <v/>
      </c>
      <c r="L102" t="str">
        <f>IF(P102="#","",IFERROR(VLOOKUP(J102,'class and classification'!$A$1:$C$338,3,FALSE),VLOOKUP(J102,'class and classification'!$A$340:$C$378,3,FALSE)))</f>
        <v/>
      </c>
      <c r="M102">
        <v>10810</v>
      </c>
      <c r="N102">
        <v>2637</v>
      </c>
      <c r="O102" t="s">
        <v>39</v>
      </c>
      <c r="P102" t="s">
        <v>39</v>
      </c>
      <c r="S102" t="s">
        <v>301</v>
      </c>
      <c r="T102" t="str">
        <f>IF(Y102="#","",IFERROR(VLOOKUP(S102,'class and classification'!$A$1:$B$338,2,FALSE),VLOOKUP(S102,'class and classification'!$A$340:$B$378,2,FALSE)))</f>
        <v>Predominantly Urban</v>
      </c>
      <c r="U102" t="str">
        <f>IF(Y102="#","",IFERROR(VLOOKUP(S102,'class and classification'!$A$1:$C$338,3,FALSE),VLOOKUP(S102,'class and classification'!$A$340:$C$378,3,FALSE)))</f>
        <v>SD</v>
      </c>
      <c r="V102">
        <v>16367</v>
      </c>
      <c r="W102">
        <v>2390</v>
      </c>
      <c r="X102">
        <v>1735</v>
      </c>
      <c r="Y102">
        <v>8.4667187195002924</v>
      </c>
      <c r="AA102" t="s">
        <v>592</v>
      </c>
      <c r="AB102" t="s">
        <v>301</v>
      </c>
      <c r="AC102" t="str">
        <f>IF(AH102="#","",IFERROR(VLOOKUP(AB102,'class and classification'!$A$1:$B$338,2,FALSE),VLOOKUP(AB102,'class and classification'!$A$340:$B$378,2,FALSE)))</f>
        <v>Predominantly Urban</v>
      </c>
      <c r="AD102" t="str">
        <f>IF(AH102="#","",IFERROR(VLOOKUP(AB102,'class and classification'!$A$1:$C$338,3,FALSE),VLOOKUP(AB102,'class and classification'!$A$340:$C$378,3,FALSE)))</f>
        <v>SD</v>
      </c>
      <c r="AE102">
        <v>17516</v>
      </c>
      <c r="AF102">
        <v>5081</v>
      </c>
      <c r="AG102">
        <v>1610</v>
      </c>
      <c r="AH102">
        <v>6.6509687280538685</v>
      </c>
      <c r="AJ102" t="s">
        <v>592</v>
      </c>
      <c r="AK102" t="s">
        <v>301</v>
      </c>
      <c r="AL102" t="str">
        <f>IF(AQ102="#","",IFERROR(VLOOKUP(AK102,'class and classification'!$A$1:$B$338,2,FALSE),VLOOKUP(AK102,'class and classification'!$A$340:$B$378,2,FALSE)))</f>
        <v>Predominantly Urban</v>
      </c>
      <c r="AM102" t="str">
        <f>IF(AQ102="#","",IFERROR(VLOOKUP(AK102,'class and classification'!$A$1:$C$338,3,FALSE),VLOOKUP(AK102,'class and classification'!$A$340:$C$378,3,FALSE)))</f>
        <v>SD</v>
      </c>
      <c r="AN102">
        <v>13683</v>
      </c>
      <c r="AO102">
        <v>3105</v>
      </c>
      <c r="AP102">
        <v>5791</v>
      </c>
      <c r="AQ102">
        <v>25.647725762877009</v>
      </c>
      <c r="AS102" t="s">
        <v>592</v>
      </c>
      <c r="AT102" t="s">
        <v>301</v>
      </c>
      <c r="AU102" t="str">
        <f>IF(AZ102="#","",IFERROR(VLOOKUP(AT102,'class and classification'!$A$1:$B$338,2,FALSE),VLOOKUP(AT102,'class and classification'!$A$340:$B$378,2,FALSE)))</f>
        <v/>
      </c>
      <c r="AV102" t="str">
        <f>IF(AZ102="#","",IFERROR(VLOOKUP(AT102,'class and classification'!$A$1:$C$338,3,FALSE),VLOOKUP(AT102,'class and classification'!$A$340:$C$378,3,FALSE)))</f>
        <v/>
      </c>
      <c r="AW102">
        <v>11763</v>
      </c>
      <c r="AX102">
        <v>4216</v>
      </c>
      <c r="AY102" t="s">
        <v>39</v>
      </c>
      <c r="AZ102" t="s">
        <v>39</v>
      </c>
      <c r="BB102" t="s">
        <v>592</v>
      </c>
      <c r="BC102" t="s">
        <v>301</v>
      </c>
      <c r="BD102" t="str">
        <f>IF(BI102="#","",IFERROR(VLOOKUP(BC102,'class and classification'!$A$1:$B$338,2,FALSE),VLOOKUP(BC102,'class and classification'!$A$340:$B$378,2,FALSE)))</f>
        <v/>
      </c>
      <c r="BE102" t="str">
        <f>IF(BI102="#","",IFERROR(VLOOKUP(BC102,'class and classification'!$A$1:$C$338,3,FALSE),VLOOKUP(BC102,'class and classification'!$A$340:$C$378,3,FALSE)))</f>
        <v/>
      </c>
      <c r="BF102">
        <v>12397</v>
      </c>
      <c r="BG102">
        <v>2136</v>
      </c>
      <c r="BH102" t="s">
        <v>39</v>
      </c>
      <c r="BI102" t="s">
        <v>39</v>
      </c>
      <c r="BK102" t="s">
        <v>592</v>
      </c>
      <c r="BL102" t="s">
        <v>301</v>
      </c>
      <c r="BM102" t="str">
        <f>IF(BR102="#","",IFERROR(VLOOKUP(BL102,'class and classification'!$A$1:$B$338,2,FALSE),VLOOKUP(BL102,'class and classification'!$A$340:$B$378,2,FALSE)))</f>
        <v>Predominantly Urban</v>
      </c>
      <c r="BN102" t="str">
        <f>IF(BR102="#","",IFERROR(VLOOKUP(BL102,'class and classification'!$A$1:$C$338,3,FALSE),VLOOKUP(BL102,'class and classification'!$A$340:$C$378,3,FALSE)))</f>
        <v>SD</v>
      </c>
      <c r="BO102">
        <v>9413</v>
      </c>
      <c r="BP102">
        <v>5773</v>
      </c>
      <c r="BQ102">
        <v>2483</v>
      </c>
      <c r="BR102">
        <v>14.052860942894336</v>
      </c>
      <c r="BT102" t="s">
        <v>592</v>
      </c>
      <c r="BU102" t="s">
        <v>301</v>
      </c>
      <c r="BV102" t="str">
        <f>IF(CA102="#","",IFERROR(VLOOKUP(BU102,'class and classification'!$A$1:$B$338,2,FALSE),VLOOKUP(BU102,'class and classification'!$A$340:$B$378,2,FALSE)))</f>
        <v>Predominantly Urban</v>
      </c>
      <c r="BW102" t="str">
        <f>IF(CA102="#","",IFERROR(VLOOKUP(BU102,'class and classification'!$A$1:$C$338,3,FALSE),VLOOKUP(BU102,'class and classification'!$A$340:$C$378,3,FALSE)))</f>
        <v>SD</v>
      </c>
      <c r="BX102">
        <v>6774</v>
      </c>
      <c r="BY102">
        <v>7300</v>
      </c>
      <c r="BZ102">
        <v>2452</v>
      </c>
      <c r="CA102">
        <v>14.83722618903546</v>
      </c>
      <c r="CC102" t="s">
        <v>592</v>
      </c>
      <c r="CD102" t="s">
        <v>301</v>
      </c>
      <c r="CE102" t="str">
        <f>IF(CJ102="*","",IFERROR(VLOOKUP(CD102,'class and classification'!$A$1:$B$338,2,FALSE),VLOOKUP(CD102,'class and classification'!$A$340:$B$378,2,FALSE)))</f>
        <v>Predominantly Urban</v>
      </c>
      <c r="CF102" t="str">
        <f>IF(CJ102="*","",IFERROR(VLOOKUP(CD102,'class and classification'!$A$1:$C$338,3,FALSE),VLOOKUP(CD102,'class and classification'!$A$340:$C$378,3,FALSE)))</f>
        <v>SD</v>
      </c>
      <c r="CG102">
        <v>9078</v>
      </c>
      <c r="CH102">
        <v>6432</v>
      </c>
      <c r="CI102">
        <v>1412</v>
      </c>
      <c r="CJ102">
        <v>8.344167356104478</v>
      </c>
      <c r="CL102" t="s">
        <v>592</v>
      </c>
      <c r="CM102" t="s">
        <v>301</v>
      </c>
      <c r="CN102" t="str">
        <f>IF(CS102="*","",IFERROR(VLOOKUP(CM102,'class and classification'!$A$1:$B$338,2,FALSE),VLOOKUP(CM102,'class and classification'!$A$340:$B$378,2,FALSE)))</f>
        <v>Predominantly Urban</v>
      </c>
      <c r="CO102" t="str">
        <f>IF(CS102="*","",IFERROR(VLOOKUP(CM102,'class and classification'!$A$1:$C$338,3,FALSE),VLOOKUP(CM102,'class and classification'!$A$340:$C$378,3,FALSE)))</f>
        <v>SD</v>
      </c>
      <c r="CP102">
        <v>4166.83</v>
      </c>
      <c r="CQ102">
        <v>6568.09</v>
      </c>
      <c r="CR102">
        <v>1628.47</v>
      </c>
      <c r="CS102">
        <v>13.171710995123506</v>
      </c>
      <c r="CU102" t="s">
        <v>592</v>
      </c>
      <c r="CV102" t="s">
        <v>301</v>
      </c>
      <c r="CW102" t="str">
        <f>IF(DB102="*","",IFERROR(VLOOKUP(CV102,'class and classification'!$A$1:$B$338,2,FALSE),VLOOKUP(CV102,'class and classification'!$A$340:$B$378,2,FALSE)))</f>
        <v>Predominantly Urban</v>
      </c>
      <c r="CX102" t="str">
        <f>IF(DB102="*","",IFERROR(VLOOKUP(CV102,'class and classification'!$A$1:$C$338,3,FALSE),VLOOKUP(CV102,'class and classification'!$A$340:$C$378,3,FALSE)))</f>
        <v>SD</v>
      </c>
      <c r="CY102">
        <v>8849.6299999999992</v>
      </c>
      <c r="CZ102">
        <v>3857.7</v>
      </c>
      <c r="DA102">
        <v>1048.6500000000001</v>
      </c>
      <c r="DB102">
        <v>7.6232300424978829</v>
      </c>
      <c r="DD102" t="s">
        <v>592</v>
      </c>
      <c r="DE102" t="s">
        <v>301</v>
      </c>
      <c r="DF102" t="str">
        <f>IF(DK102="*","",IFERROR(VLOOKUP(DE102,'class and classification'!$A$1:$B$338,2,FALSE),VLOOKUP(DE102,'class and classification'!$A$340:$B$378,2,FALSE)))</f>
        <v>Predominantly Urban</v>
      </c>
      <c r="DG102" t="str">
        <f>IF(DK102="*","",IFERROR(VLOOKUP(DE102,'class and classification'!$A$1:$C$338,3,FALSE),VLOOKUP(DE102,'class and classification'!$A$340:$C$378,3,FALSE)))</f>
        <v>SD</v>
      </c>
      <c r="DH102">
        <v>12191.27</v>
      </c>
      <c r="DI102">
        <v>3423.03</v>
      </c>
      <c r="DJ102">
        <v>1848.48</v>
      </c>
      <c r="DK102">
        <v>10.585256184868616</v>
      </c>
      <c r="DM102" t="s">
        <v>592</v>
      </c>
      <c r="DN102" t="s">
        <v>301</v>
      </c>
      <c r="DO102" t="str">
        <f>IF(DT102="*","",IFERROR(VLOOKUP(DN102,'class and classification'!$A$1:$B$338,2,FALSE),VLOOKUP(DN102,'class and classification'!$A$340:$B$378,2,FALSE)))</f>
        <v>Predominantly Urban</v>
      </c>
      <c r="DP102" t="str">
        <f>IF(DT102="*","",IFERROR(VLOOKUP(DN102,'class and classification'!$A$1:$C$338,3,FALSE),VLOOKUP(DN102,'class and classification'!$A$340:$C$378,3,FALSE)))</f>
        <v>SD</v>
      </c>
      <c r="DQ102">
        <v>10523.9</v>
      </c>
      <c r="DR102">
        <v>1809.78</v>
      </c>
      <c r="DS102">
        <v>2570.27</v>
      </c>
      <c r="DT102">
        <v>17.2455624180167</v>
      </c>
      <c r="DV102" t="s">
        <v>592</v>
      </c>
      <c r="DW102" t="s">
        <v>301</v>
      </c>
      <c r="DX102" t="str">
        <f>IF(EC102="*","",IFERROR(VLOOKUP(DW102,'class and classification'!$A$1:$B$338,2,FALSE),VLOOKUP(DW102,'class and classification'!$A$340:$B$378,2,FALSE)))</f>
        <v>Predominantly Urban</v>
      </c>
      <c r="DY102" t="str">
        <f>IF(EC102="*","",IFERROR(VLOOKUP(DW102,'class and classification'!$A$1:$C$338,3,FALSE),VLOOKUP(DW102,'class and classification'!$A$340:$C$378,3,FALSE)))</f>
        <v>SD</v>
      </c>
      <c r="DZ102">
        <v>12057.68</v>
      </c>
      <c r="EA102">
        <v>4634.1899999999996</v>
      </c>
      <c r="EB102">
        <v>2054.46</v>
      </c>
      <c r="EC102">
        <v>10.959265093487632</v>
      </c>
    </row>
    <row r="103" spans="1:133" x14ac:dyDescent="0.3">
      <c r="A103" t="s">
        <v>590</v>
      </c>
      <c r="B103" t="s">
        <v>299</v>
      </c>
      <c r="C103" t="str">
        <f>IF(H103="n/a","",IFERROR(VLOOKUP(B103,'class and classification'!$A$1:$B$338,2,FALSE),VLOOKUP(B103,'class and classification'!$A$340:$B$378,2,FALSE)))</f>
        <v/>
      </c>
      <c r="D103" t="str">
        <f>IF(H103="n/a","",IFERROR(VLOOKUP(B103,'class and classification'!$A$1:$C$338,3,FALSE),VLOOKUP(B103,'class and classification'!$A$340:$C$378,3,FALSE)))</f>
        <v/>
      </c>
      <c r="E103">
        <v>15630</v>
      </c>
      <c r="F103">
        <v>4643</v>
      </c>
      <c r="G103" t="s">
        <v>513</v>
      </c>
      <c r="H103" t="s">
        <v>513</v>
      </c>
      <c r="I103" t="s">
        <v>593</v>
      </c>
      <c r="J103" t="s">
        <v>302</v>
      </c>
      <c r="K103" t="str">
        <f>IF(P103="#","",IFERROR(VLOOKUP(J103,'class and classification'!$A$1:$B$338,2,FALSE),VLOOKUP(J103,'class and classification'!$A$340:$B$378,2,FALSE)))</f>
        <v>Urban with Significant Rural</v>
      </c>
      <c r="L103" t="str">
        <f>IF(P103="#","",IFERROR(VLOOKUP(J103,'class and classification'!$A$1:$C$338,3,FALSE),VLOOKUP(J103,'class and classification'!$A$340:$C$378,3,FALSE)))</f>
        <v>SD</v>
      </c>
      <c r="M103">
        <v>18034</v>
      </c>
      <c r="N103">
        <v>4201</v>
      </c>
      <c r="O103">
        <v>1122</v>
      </c>
      <c r="P103">
        <v>4.8036991051933047</v>
      </c>
      <c r="S103" t="s">
        <v>302</v>
      </c>
      <c r="T103" t="str">
        <f>IF(Y103="#","",IFERROR(VLOOKUP(S103,'class and classification'!$A$1:$B$338,2,FALSE),VLOOKUP(S103,'class and classification'!$A$340:$B$378,2,FALSE)))</f>
        <v>Urban with Significant Rural</v>
      </c>
      <c r="U103" t="str">
        <f>IF(Y103="#","",IFERROR(VLOOKUP(S103,'class and classification'!$A$1:$C$338,3,FALSE),VLOOKUP(S103,'class and classification'!$A$340:$C$378,3,FALSE)))</f>
        <v>SD</v>
      </c>
      <c r="V103">
        <v>14798</v>
      </c>
      <c r="W103">
        <v>5869</v>
      </c>
      <c r="X103">
        <v>5535</v>
      </c>
      <c r="Y103">
        <v>21.12434165330891</v>
      </c>
      <c r="AA103" t="s">
        <v>593</v>
      </c>
      <c r="AB103" t="s">
        <v>302</v>
      </c>
      <c r="AC103" t="str">
        <f>IF(AH103="#","",IFERROR(VLOOKUP(AB103,'class and classification'!$A$1:$B$338,2,FALSE),VLOOKUP(AB103,'class and classification'!$A$340:$B$378,2,FALSE)))</f>
        <v>Urban with Significant Rural</v>
      </c>
      <c r="AD103" t="str">
        <f>IF(AH103="#","",IFERROR(VLOOKUP(AB103,'class and classification'!$A$1:$C$338,3,FALSE),VLOOKUP(AB103,'class and classification'!$A$340:$C$378,3,FALSE)))</f>
        <v>SD</v>
      </c>
      <c r="AE103">
        <v>16868</v>
      </c>
      <c r="AF103">
        <v>4546</v>
      </c>
      <c r="AG103">
        <v>2859</v>
      </c>
      <c r="AH103">
        <v>11.778519342479298</v>
      </c>
      <c r="AJ103" t="s">
        <v>593</v>
      </c>
      <c r="AK103" t="s">
        <v>302</v>
      </c>
      <c r="AL103" t="str">
        <f>IF(AQ103="#","",IFERROR(VLOOKUP(AK103,'class and classification'!$A$1:$B$338,2,FALSE),VLOOKUP(AK103,'class and classification'!$A$340:$B$378,2,FALSE)))</f>
        <v>Urban with Significant Rural</v>
      </c>
      <c r="AM103" t="str">
        <f>IF(AQ103="#","",IFERROR(VLOOKUP(AK103,'class and classification'!$A$1:$C$338,3,FALSE),VLOOKUP(AK103,'class and classification'!$A$340:$C$378,3,FALSE)))</f>
        <v>SD</v>
      </c>
      <c r="AN103">
        <v>19865</v>
      </c>
      <c r="AO103">
        <v>2431</v>
      </c>
      <c r="AP103">
        <v>5097</v>
      </c>
      <c r="AQ103">
        <v>18.606943379695544</v>
      </c>
      <c r="AS103" t="s">
        <v>593</v>
      </c>
      <c r="AT103" t="s">
        <v>302</v>
      </c>
      <c r="AU103" t="str">
        <f>IF(AZ103="#","",IFERROR(VLOOKUP(AT103,'class and classification'!$A$1:$B$338,2,FALSE),VLOOKUP(AT103,'class and classification'!$A$340:$B$378,2,FALSE)))</f>
        <v>Urban with Significant Rural</v>
      </c>
      <c r="AV103" t="str">
        <f>IF(AZ103="#","",IFERROR(VLOOKUP(AT103,'class and classification'!$A$1:$C$338,3,FALSE),VLOOKUP(AT103,'class and classification'!$A$340:$C$378,3,FALSE)))</f>
        <v>SD</v>
      </c>
      <c r="AW103">
        <v>11955</v>
      </c>
      <c r="AX103">
        <v>4156</v>
      </c>
      <c r="AY103">
        <v>2901</v>
      </c>
      <c r="AZ103">
        <v>15.258783925941511</v>
      </c>
      <c r="BB103" t="s">
        <v>593</v>
      </c>
      <c r="BC103" t="s">
        <v>302</v>
      </c>
      <c r="BD103" t="str">
        <f>IF(BI103="#","",IFERROR(VLOOKUP(BC103,'class and classification'!$A$1:$B$338,2,FALSE),VLOOKUP(BC103,'class and classification'!$A$340:$B$378,2,FALSE)))</f>
        <v/>
      </c>
      <c r="BE103" t="str">
        <f>IF(BI103="#","",IFERROR(VLOOKUP(BC103,'class and classification'!$A$1:$C$338,3,FALSE),VLOOKUP(BC103,'class and classification'!$A$340:$C$378,3,FALSE)))</f>
        <v/>
      </c>
      <c r="BF103">
        <v>16790</v>
      </c>
      <c r="BG103">
        <v>5469</v>
      </c>
      <c r="BH103" t="s">
        <v>39</v>
      </c>
      <c r="BI103" t="s">
        <v>39</v>
      </c>
      <c r="BK103" t="s">
        <v>593</v>
      </c>
      <c r="BL103" t="s">
        <v>302</v>
      </c>
      <c r="BM103" t="str">
        <f>IF(BR103="#","",IFERROR(VLOOKUP(BL103,'class and classification'!$A$1:$B$338,2,FALSE),VLOOKUP(BL103,'class and classification'!$A$340:$B$378,2,FALSE)))</f>
        <v>Urban with Significant Rural</v>
      </c>
      <c r="BN103" t="str">
        <f>IF(BR103="#","",IFERROR(VLOOKUP(BL103,'class and classification'!$A$1:$C$338,3,FALSE),VLOOKUP(BL103,'class and classification'!$A$340:$C$378,3,FALSE)))</f>
        <v>SD</v>
      </c>
      <c r="BO103">
        <v>11925</v>
      </c>
      <c r="BP103">
        <v>10017</v>
      </c>
      <c r="BQ103">
        <v>1234</v>
      </c>
      <c r="BR103">
        <v>5.3244735933724545</v>
      </c>
      <c r="BT103" t="s">
        <v>593</v>
      </c>
      <c r="BU103" t="s">
        <v>302</v>
      </c>
      <c r="BV103" t="str">
        <f>IF(CA103="#","",IFERROR(VLOOKUP(BU103,'class and classification'!$A$1:$B$338,2,FALSE),VLOOKUP(BU103,'class and classification'!$A$340:$B$378,2,FALSE)))</f>
        <v>Urban with Significant Rural</v>
      </c>
      <c r="BW103" t="str">
        <f>IF(CA103="#","",IFERROR(VLOOKUP(BU103,'class and classification'!$A$1:$C$338,3,FALSE),VLOOKUP(BU103,'class and classification'!$A$340:$C$378,3,FALSE)))</f>
        <v>SD</v>
      </c>
      <c r="BX103">
        <v>12591</v>
      </c>
      <c r="BY103">
        <v>9228</v>
      </c>
      <c r="BZ103">
        <v>1803</v>
      </c>
      <c r="CA103">
        <v>7.632715265430531</v>
      </c>
      <c r="CC103" t="s">
        <v>593</v>
      </c>
      <c r="CD103" t="s">
        <v>302</v>
      </c>
      <c r="CE103" t="str">
        <f>IF(CJ103="*","",IFERROR(VLOOKUP(CD103,'class and classification'!$A$1:$B$338,2,FALSE),VLOOKUP(CD103,'class and classification'!$A$340:$B$378,2,FALSE)))</f>
        <v>Urban with Significant Rural</v>
      </c>
      <c r="CF103" t="str">
        <f>IF(CJ103="*","",IFERROR(VLOOKUP(CD103,'class and classification'!$A$1:$C$338,3,FALSE),VLOOKUP(CD103,'class and classification'!$A$340:$C$378,3,FALSE)))</f>
        <v>SD</v>
      </c>
      <c r="CG103">
        <v>10422</v>
      </c>
      <c r="CH103">
        <v>3913</v>
      </c>
      <c r="CI103">
        <v>3476</v>
      </c>
      <c r="CJ103">
        <v>19.516029420021336</v>
      </c>
      <c r="CL103" t="s">
        <v>593</v>
      </c>
      <c r="CM103" t="s">
        <v>302</v>
      </c>
      <c r="CN103" t="str">
        <f>IF(CS103="*","",IFERROR(VLOOKUP(CM103,'class and classification'!$A$1:$B$338,2,FALSE),VLOOKUP(CM103,'class and classification'!$A$340:$B$378,2,FALSE)))</f>
        <v>Urban with Significant Rural</v>
      </c>
      <c r="CO103" t="str">
        <f>IF(CS103="*","",IFERROR(VLOOKUP(CM103,'class and classification'!$A$1:$C$338,3,FALSE),VLOOKUP(CM103,'class and classification'!$A$340:$C$378,3,FALSE)))</f>
        <v>SD</v>
      </c>
      <c r="CP103">
        <v>5927.47</v>
      </c>
      <c r="CQ103">
        <v>5015.3999999999996</v>
      </c>
      <c r="CR103">
        <v>3370</v>
      </c>
      <c r="CS103">
        <v>23.545242847870483</v>
      </c>
      <c r="CU103" t="s">
        <v>593</v>
      </c>
      <c r="CV103" t="s">
        <v>302</v>
      </c>
      <c r="CW103" t="str">
        <f>IF(DB103="*","",IFERROR(VLOOKUP(CV103,'class and classification'!$A$1:$B$338,2,FALSE),VLOOKUP(CV103,'class and classification'!$A$340:$B$378,2,FALSE)))</f>
        <v>Urban with Significant Rural</v>
      </c>
      <c r="CX103" t="str">
        <f>IF(DB103="*","",IFERROR(VLOOKUP(CV103,'class and classification'!$A$1:$C$338,3,FALSE),VLOOKUP(CV103,'class and classification'!$A$340:$C$378,3,FALSE)))</f>
        <v>SD</v>
      </c>
      <c r="CY103">
        <v>10918.35</v>
      </c>
      <c r="CZ103">
        <v>4259.72</v>
      </c>
      <c r="DA103">
        <v>2066.5700000000002</v>
      </c>
      <c r="DB103">
        <v>11.983839616251776</v>
      </c>
      <c r="DD103" t="s">
        <v>593</v>
      </c>
      <c r="DE103" t="s">
        <v>302</v>
      </c>
      <c r="DF103" t="str">
        <f>IF(DK103="*","",IFERROR(VLOOKUP(DE103,'class and classification'!$A$1:$B$338,2,FALSE),VLOOKUP(DE103,'class and classification'!$A$340:$B$378,2,FALSE)))</f>
        <v>Urban with Significant Rural</v>
      </c>
      <c r="DG103" t="str">
        <f>IF(DK103="*","",IFERROR(VLOOKUP(DE103,'class and classification'!$A$1:$C$338,3,FALSE),VLOOKUP(DE103,'class and classification'!$A$340:$C$378,3,FALSE)))</f>
        <v>SD</v>
      </c>
      <c r="DH103">
        <v>14121.4</v>
      </c>
      <c r="DI103">
        <v>4858.32</v>
      </c>
      <c r="DJ103">
        <v>1967.96</v>
      </c>
      <c r="DK103">
        <v>9.3946441801669689</v>
      </c>
      <c r="DM103" t="s">
        <v>593</v>
      </c>
      <c r="DN103" t="s">
        <v>302</v>
      </c>
      <c r="DO103" t="str">
        <f>IF(DT103="*","",IFERROR(VLOOKUP(DN103,'class and classification'!$A$1:$B$338,2,FALSE),VLOOKUP(DN103,'class and classification'!$A$340:$B$378,2,FALSE)))</f>
        <v>Urban with Significant Rural</v>
      </c>
      <c r="DP103" t="str">
        <f>IF(DT103="*","",IFERROR(VLOOKUP(DN103,'class and classification'!$A$1:$C$338,3,FALSE),VLOOKUP(DN103,'class and classification'!$A$340:$C$378,3,FALSE)))</f>
        <v>SD</v>
      </c>
      <c r="DQ103">
        <v>13183.78</v>
      </c>
      <c r="DR103">
        <v>4223.5</v>
      </c>
      <c r="DS103">
        <v>1663.76</v>
      </c>
      <c r="DT103">
        <v>8.7240129536721653</v>
      </c>
      <c r="DV103" t="s">
        <v>593</v>
      </c>
      <c r="DW103" t="s">
        <v>302</v>
      </c>
      <c r="DX103" t="str">
        <f>IF(EC103="*","",IFERROR(VLOOKUP(DW103,'class and classification'!$A$1:$B$338,2,FALSE),VLOOKUP(DW103,'class and classification'!$A$340:$B$378,2,FALSE)))</f>
        <v>Urban with Significant Rural</v>
      </c>
      <c r="DY103" t="str">
        <f>IF(EC103="*","",IFERROR(VLOOKUP(DW103,'class and classification'!$A$1:$C$338,3,FALSE),VLOOKUP(DW103,'class and classification'!$A$340:$C$378,3,FALSE)))</f>
        <v>SD</v>
      </c>
      <c r="DZ103">
        <v>8913.2999999999993</v>
      </c>
      <c r="EA103">
        <v>3143.77</v>
      </c>
      <c r="EB103">
        <v>2340.71</v>
      </c>
      <c r="EC103">
        <v>16.257436910412579</v>
      </c>
    </row>
    <row r="104" spans="1:133" x14ac:dyDescent="0.3">
      <c r="A104" t="s">
        <v>591</v>
      </c>
      <c r="B104" t="s">
        <v>300</v>
      </c>
      <c r="C104" t="str">
        <f>IF(H104="n/a","",IFERROR(VLOOKUP(B104,'class and classification'!$A$1:$B$338,2,FALSE),VLOOKUP(B104,'class and classification'!$A$340:$B$378,2,FALSE)))</f>
        <v/>
      </c>
      <c r="D104" t="str">
        <f>IF(H104="n/a","",IFERROR(VLOOKUP(B104,'class and classification'!$A$1:$C$338,3,FALSE),VLOOKUP(B104,'class and classification'!$A$340:$C$378,3,FALSE)))</f>
        <v/>
      </c>
      <c r="E104">
        <v>11639</v>
      </c>
      <c r="F104">
        <v>1034</v>
      </c>
      <c r="G104" t="s">
        <v>513</v>
      </c>
      <c r="H104" t="s">
        <v>513</v>
      </c>
      <c r="I104" t="s">
        <v>594</v>
      </c>
      <c r="J104" t="s">
        <v>119</v>
      </c>
      <c r="K104" t="str">
        <f>IF(P104="#","",IFERROR(VLOOKUP(J104,'class and classification'!$A$1:$B$338,2,FALSE),VLOOKUP(J104,'class and classification'!$A$340:$B$378,2,FALSE)))</f>
        <v>Urban with Significant Rural</v>
      </c>
      <c r="L104" t="str">
        <f>IF(P104="#","",IFERROR(VLOOKUP(J104,'class and classification'!$A$1:$C$338,3,FALSE),VLOOKUP(J104,'class and classification'!$A$340:$C$378,3,FALSE)))</f>
        <v>SC</v>
      </c>
      <c r="M104">
        <v>85756</v>
      </c>
      <c r="N104">
        <v>36722</v>
      </c>
      <c r="O104">
        <v>8224</v>
      </c>
      <c r="P104">
        <v>6.2921760952395527</v>
      </c>
      <c r="S104" t="s">
        <v>119</v>
      </c>
      <c r="T104" t="str">
        <f>IF(Y104="#","",IFERROR(VLOOKUP(S104,'class and classification'!$A$1:$B$338,2,FALSE),VLOOKUP(S104,'class and classification'!$A$340:$B$378,2,FALSE)))</f>
        <v>Urban with Significant Rural</v>
      </c>
      <c r="U104" t="str">
        <f>IF(Y104="#","",IFERROR(VLOOKUP(S104,'class and classification'!$A$1:$C$338,3,FALSE),VLOOKUP(S104,'class and classification'!$A$340:$C$378,3,FALSE)))</f>
        <v>SC</v>
      </c>
      <c r="V104">
        <v>83143</v>
      </c>
      <c r="W104">
        <v>27914</v>
      </c>
      <c r="X104">
        <v>13797</v>
      </c>
      <c r="Y104">
        <v>11.05050699216685</v>
      </c>
      <c r="AA104" t="s">
        <v>594</v>
      </c>
      <c r="AB104" t="s">
        <v>119</v>
      </c>
      <c r="AC104" t="str">
        <f>IF(AH104="#","",IFERROR(VLOOKUP(AB104,'class and classification'!$A$1:$B$338,2,FALSE),VLOOKUP(AB104,'class and classification'!$A$340:$B$378,2,FALSE)))</f>
        <v>Urban with Significant Rural</v>
      </c>
      <c r="AD104" t="str">
        <f>IF(AH104="#","",IFERROR(VLOOKUP(AB104,'class and classification'!$A$1:$C$338,3,FALSE),VLOOKUP(AB104,'class and classification'!$A$340:$C$378,3,FALSE)))</f>
        <v>SC</v>
      </c>
      <c r="AE104">
        <v>87429</v>
      </c>
      <c r="AF104">
        <v>34937</v>
      </c>
      <c r="AG104">
        <v>13952</v>
      </c>
      <c r="AH104">
        <v>10.234891943837205</v>
      </c>
      <c r="AJ104" t="s">
        <v>594</v>
      </c>
      <c r="AK104" t="s">
        <v>119</v>
      </c>
      <c r="AL104" t="str">
        <f>IF(AQ104="#","",IFERROR(VLOOKUP(AK104,'class and classification'!$A$1:$B$338,2,FALSE),VLOOKUP(AK104,'class and classification'!$A$340:$B$378,2,FALSE)))</f>
        <v>Urban with Significant Rural</v>
      </c>
      <c r="AM104" t="str">
        <f>IF(AQ104="#","",IFERROR(VLOOKUP(AK104,'class and classification'!$A$1:$C$338,3,FALSE),VLOOKUP(AK104,'class and classification'!$A$340:$C$378,3,FALSE)))</f>
        <v>SC</v>
      </c>
      <c r="AN104">
        <v>87021</v>
      </c>
      <c r="AO104">
        <v>36062</v>
      </c>
      <c r="AP104">
        <v>7543</v>
      </c>
      <c r="AQ104">
        <v>5.7745012478373372</v>
      </c>
      <c r="AS104" t="s">
        <v>594</v>
      </c>
      <c r="AT104" t="s">
        <v>119</v>
      </c>
      <c r="AU104" t="str">
        <f>IF(AZ104="#","",IFERROR(VLOOKUP(AT104,'class and classification'!$A$1:$B$338,2,FALSE),VLOOKUP(AT104,'class and classification'!$A$340:$B$378,2,FALSE)))</f>
        <v>Urban with Significant Rural</v>
      </c>
      <c r="AV104" t="str">
        <f>IF(AZ104="#","",IFERROR(VLOOKUP(AT104,'class and classification'!$A$1:$C$338,3,FALSE),VLOOKUP(AT104,'class and classification'!$A$340:$C$378,3,FALSE)))</f>
        <v>SC</v>
      </c>
      <c r="AW104">
        <v>78227</v>
      </c>
      <c r="AX104">
        <v>41192</v>
      </c>
      <c r="AY104">
        <v>5125</v>
      </c>
      <c r="AZ104">
        <v>4.1150115621788279</v>
      </c>
      <c r="BB104" t="s">
        <v>594</v>
      </c>
      <c r="BC104" t="s">
        <v>119</v>
      </c>
      <c r="BD104" t="str">
        <f>IF(BI104="#","",IFERROR(VLOOKUP(BC104,'class and classification'!$A$1:$B$338,2,FALSE),VLOOKUP(BC104,'class and classification'!$A$340:$B$378,2,FALSE)))</f>
        <v>Urban with Significant Rural</v>
      </c>
      <c r="BE104" t="str">
        <f>IF(BI104="#","",IFERROR(VLOOKUP(BC104,'class and classification'!$A$1:$C$338,3,FALSE),VLOOKUP(BC104,'class and classification'!$A$340:$C$378,3,FALSE)))</f>
        <v>SC</v>
      </c>
      <c r="BF104">
        <v>69123</v>
      </c>
      <c r="BG104">
        <v>47094</v>
      </c>
      <c r="BH104">
        <v>7385</v>
      </c>
      <c r="BI104">
        <v>5.9748224138767982</v>
      </c>
      <c r="BK104" t="s">
        <v>594</v>
      </c>
      <c r="BL104" t="s">
        <v>119</v>
      </c>
      <c r="BM104" t="str">
        <f>IF(BR104="#","",IFERROR(VLOOKUP(BL104,'class and classification'!$A$1:$B$338,2,FALSE),VLOOKUP(BL104,'class and classification'!$A$340:$B$378,2,FALSE)))</f>
        <v>Urban with Significant Rural</v>
      </c>
      <c r="BN104" t="str">
        <f>IF(BR104="#","",IFERROR(VLOOKUP(BL104,'class and classification'!$A$1:$C$338,3,FALSE),VLOOKUP(BL104,'class and classification'!$A$340:$C$378,3,FALSE)))</f>
        <v>SC</v>
      </c>
      <c r="BO104">
        <v>72175</v>
      </c>
      <c r="BP104">
        <v>42824</v>
      </c>
      <c r="BQ104">
        <v>5864</v>
      </c>
      <c r="BR104">
        <v>4.8517743229938031</v>
      </c>
      <c r="BT104" t="s">
        <v>594</v>
      </c>
      <c r="BU104" t="s">
        <v>119</v>
      </c>
      <c r="BV104" t="str">
        <f>IF(CA104="#","",IFERROR(VLOOKUP(BU104,'class and classification'!$A$1:$B$338,2,FALSE),VLOOKUP(BU104,'class and classification'!$A$340:$B$378,2,FALSE)))</f>
        <v>Urban with Significant Rural</v>
      </c>
      <c r="BW104" t="str">
        <f>IF(CA104="#","",IFERROR(VLOOKUP(BU104,'class and classification'!$A$1:$C$338,3,FALSE),VLOOKUP(BU104,'class and classification'!$A$340:$C$378,3,FALSE)))</f>
        <v>SC</v>
      </c>
      <c r="BX104">
        <v>75304</v>
      </c>
      <c r="BY104">
        <v>42004</v>
      </c>
      <c r="BZ104">
        <v>6855</v>
      </c>
      <c r="CA104">
        <v>5.520968404436104</v>
      </c>
      <c r="CC104" t="s">
        <v>594</v>
      </c>
      <c r="CD104" t="s">
        <v>119</v>
      </c>
      <c r="CE104" t="str">
        <f>IF(CJ104="*","",IFERROR(VLOOKUP(CD104,'class and classification'!$A$1:$B$338,2,FALSE),VLOOKUP(CD104,'class and classification'!$A$340:$B$378,2,FALSE)))</f>
        <v>Urban with Significant Rural</v>
      </c>
      <c r="CF104" t="str">
        <f>IF(CJ104="*","",IFERROR(VLOOKUP(CD104,'class and classification'!$A$1:$C$338,3,FALSE),VLOOKUP(CD104,'class and classification'!$A$340:$C$378,3,FALSE)))</f>
        <v>SC</v>
      </c>
      <c r="CG104">
        <v>76099</v>
      </c>
      <c r="CH104">
        <v>34693</v>
      </c>
      <c r="CI104">
        <v>12284</v>
      </c>
      <c r="CJ104">
        <v>9.9808248561864215</v>
      </c>
      <c r="CL104" t="s">
        <v>594</v>
      </c>
      <c r="CM104" t="s">
        <v>119</v>
      </c>
      <c r="CN104" t="str">
        <f>IF(CS104="*","",IFERROR(VLOOKUP(CM104,'class and classification'!$A$1:$B$338,2,FALSE),VLOOKUP(CM104,'class and classification'!$A$340:$B$378,2,FALSE)))</f>
        <v>Urban with Significant Rural</v>
      </c>
      <c r="CO104" t="str">
        <f>IF(CS104="*","",IFERROR(VLOOKUP(CM104,'class and classification'!$A$1:$C$338,3,FALSE),VLOOKUP(CM104,'class and classification'!$A$340:$C$378,3,FALSE)))</f>
        <v>SC</v>
      </c>
      <c r="CP104">
        <v>68905.649999999994</v>
      </c>
      <c r="CQ104">
        <v>40993.82</v>
      </c>
      <c r="CR104">
        <v>17120.43</v>
      </c>
      <c r="CS104">
        <v>13.478541551363213</v>
      </c>
      <c r="CU104" t="s">
        <v>594</v>
      </c>
      <c r="CV104" t="s">
        <v>119</v>
      </c>
      <c r="CW104" t="str">
        <f>IF(DB104="*","",IFERROR(VLOOKUP(CV104,'class and classification'!$A$1:$B$338,2,FALSE),VLOOKUP(CV104,'class and classification'!$A$340:$B$378,2,FALSE)))</f>
        <v>Urban with Significant Rural</v>
      </c>
      <c r="CX104" t="str">
        <f>IF(DB104="*","",IFERROR(VLOOKUP(CV104,'class and classification'!$A$1:$C$338,3,FALSE),VLOOKUP(CV104,'class and classification'!$A$340:$C$378,3,FALSE)))</f>
        <v>SC</v>
      </c>
      <c r="CY104">
        <v>76985.84</v>
      </c>
      <c r="CZ104">
        <v>40048.39</v>
      </c>
      <c r="DA104">
        <v>12567.7</v>
      </c>
      <c r="DB104">
        <v>9.6971549729236308</v>
      </c>
      <c r="DD104" t="s">
        <v>594</v>
      </c>
      <c r="DE104" t="s">
        <v>119</v>
      </c>
      <c r="DF104" t="str">
        <f>IF(DK104="*","",IFERROR(VLOOKUP(DE104,'class and classification'!$A$1:$B$338,2,FALSE),VLOOKUP(DE104,'class and classification'!$A$340:$B$378,2,FALSE)))</f>
        <v>Urban with Significant Rural</v>
      </c>
      <c r="DG104" t="str">
        <f>IF(DK104="*","",IFERROR(VLOOKUP(DE104,'class and classification'!$A$1:$C$338,3,FALSE),VLOOKUP(DE104,'class and classification'!$A$340:$C$378,3,FALSE)))</f>
        <v>SC</v>
      </c>
      <c r="DH104">
        <v>78517.209999999992</v>
      </c>
      <c r="DI104">
        <v>29977.68</v>
      </c>
      <c r="DJ104">
        <v>9346.57</v>
      </c>
      <c r="DK104">
        <v>7.9314784457015381</v>
      </c>
      <c r="DM104" t="s">
        <v>594</v>
      </c>
      <c r="DN104" t="s">
        <v>119</v>
      </c>
      <c r="DO104" t="str">
        <f>IF(DT104="*","",IFERROR(VLOOKUP(DN104,'class and classification'!$A$1:$B$338,2,FALSE),VLOOKUP(DN104,'class and classification'!$A$340:$B$378,2,FALSE)))</f>
        <v>Urban with Significant Rural</v>
      </c>
      <c r="DP104" t="str">
        <f>IF(DT104="*","",IFERROR(VLOOKUP(DN104,'class and classification'!$A$1:$C$338,3,FALSE),VLOOKUP(DN104,'class and classification'!$A$340:$C$378,3,FALSE)))</f>
        <v>SC</v>
      </c>
      <c r="DQ104">
        <v>79290.329999999987</v>
      </c>
      <c r="DR104">
        <v>35571.24</v>
      </c>
      <c r="DS104">
        <v>6922.0499999999993</v>
      </c>
      <c r="DT104">
        <v>5.6838924643560436</v>
      </c>
      <c r="DV104" t="s">
        <v>594</v>
      </c>
      <c r="DW104" t="s">
        <v>119</v>
      </c>
      <c r="DX104" t="str">
        <f>IF(EC104="*","",IFERROR(VLOOKUP(DW104,'class and classification'!$A$1:$B$338,2,FALSE),VLOOKUP(DW104,'class and classification'!$A$340:$B$378,2,FALSE)))</f>
        <v>Urban with Significant Rural</v>
      </c>
      <c r="DY104" t="str">
        <f>IF(EC104="*","",IFERROR(VLOOKUP(DW104,'class and classification'!$A$1:$C$338,3,FALSE),VLOOKUP(DW104,'class and classification'!$A$340:$C$378,3,FALSE)))</f>
        <v>SC</v>
      </c>
      <c r="DZ104">
        <v>80421.72</v>
      </c>
      <c r="EA104">
        <v>31168.53</v>
      </c>
      <c r="EB104">
        <v>7493.16</v>
      </c>
      <c r="EC104">
        <v>6.2923626389267824</v>
      </c>
    </row>
    <row r="105" spans="1:133" x14ac:dyDescent="0.3">
      <c r="A105" t="s">
        <v>592</v>
      </c>
      <c r="B105" t="s">
        <v>301</v>
      </c>
      <c r="C105" t="str">
        <f>IF(H105="n/a","",IFERROR(VLOOKUP(B105,'class and classification'!$A$1:$B$338,2,FALSE),VLOOKUP(B105,'class and classification'!$A$340:$B$378,2,FALSE)))</f>
        <v/>
      </c>
      <c r="D105" t="str">
        <f>IF(H105="n/a","",IFERROR(VLOOKUP(B105,'class and classification'!$A$1:$C$338,3,FALSE),VLOOKUP(B105,'class and classification'!$A$340:$C$378,3,FALSE)))</f>
        <v/>
      </c>
      <c r="E105">
        <v>11848</v>
      </c>
      <c r="F105">
        <v>4151</v>
      </c>
      <c r="G105" t="s">
        <v>513</v>
      </c>
      <c r="H105" t="s">
        <v>513</v>
      </c>
      <c r="I105" t="s">
        <v>595</v>
      </c>
      <c r="J105" t="s">
        <v>303</v>
      </c>
      <c r="K105" t="str">
        <f>IF(P105="#","",IFERROR(VLOOKUP(J105,'class and classification'!$A$1:$B$338,2,FALSE),VLOOKUP(J105,'class and classification'!$A$340:$B$378,2,FALSE)))</f>
        <v/>
      </c>
      <c r="L105" t="str">
        <f>IF(P105="#","",IFERROR(VLOOKUP(J105,'class and classification'!$A$1:$C$338,3,FALSE),VLOOKUP(J105,'class and classification'!$A$340:$C$378,3,FALSE)))</f>
        <v/>
      </c>
      <c r="M105">
        <v>13964</v>
      </c>
      <c r="N105">
        <v>5280</v>
      </c>
      <c r="O105" t="s">
        <v>39</v>
      </c>
      <c r="P105" t="s">
        <v>39</v>
      </c>
      <c r="S105" t="s">
        <v>303</v>
      </c>
      <c r="T105" t="str">
        <f>IF(Y105="#","",IFERROR(VLOOKUP(S105,'class and classification'!$A$1:$B$338,2,FALSE),VLOOKUP(S105,'class and classification'!$A$340:$B$378,2,FALSE)))</f>
        <v/>
      </c>
      <c r="U105" t="str">
        <f>IF(Y105="#","",IFERROR(VLOOKUP(S105,'class and classification'!$A$1:$C$338,3,FALSE),VLOOKUP(S105,'class and classification'!$A$340:$C$378,3,FALSE)))</f>
        <v/>
      </c>
      <c r="V105">
        <v>16550</v>
      </c>
      <c r="W105">
        <v>3244</v>
      </c>
      <c r="X105" t="s">
        <v>39</v>
      </c>
      <c r="Y105" t="s">
        <v>39</v>
      </c>
      <c r="AA105" t="s">
        <v>595</v>
      </c>
      <c r="AB105" t="s">
        <v>303</v>
      </c>
      <c r="AC105" t="str">
        <f>IF(AH105="#","",IFERROR(VLOOKUP(AB105,'class and classification'!$A$1:$B$338,2,FALSE),VLOOKUP(AB105,'class and classification'!$A$340:$B$378,2,FALSE)))</f>
        <v>Predominantly Urban</v>
      </c>
      <c r="AD105" t="str">
        <f>IF(AH105="#","",IFERROR(VLOOKUP(AB105,'class and classification'!$A$1:$C$338,3,FALSE),VLOOKUP(AB105,'class and classification'!$A$340:$C$378,3,FALSE)))</f>
        <v>SD</v>
      </c>
      <c r="AE105">
        <v>14200</v>
      </c>
      <c r="AF105">
        <v>4384</v>
      </c>
      <c r="AG105">
        <v>2382</v>
      </c>
      <c r="AH105">
        <v>11.361251550128779</v>
      </c>
      <c r="AJ105" t="s">
        <v>595</v>
      </c>
      <c r="AK105" t="s">
        <v>303</v>
      </c>
      <c r="AL105" t="str">
        <f>IF(AQ105="#","",IFERROR(VLOOKUP(AK105,'class and classification'!$A$1:$B$338,2,FALSE),VLOOKUP(AK105,'class and classification'!$A$340:$B$378,2,FALSE)))</f>
        <v>Predominantly Urban</v>
      </c>
      <c r="AM105" t="str">
        <f>IF(AQ105="#","",IFERROR(VLOOKUP(AK105,'class and classification'!$A$1:$C$338,3,FALSE),VLOOKUP(AK105,'class and classification'!$A$340:$C$378,3,FALSE)))</f>
        <v>SD</v>
      </c>
      <c r="AN105">
        <v>17092</v>
      </c>
      <c r="AO105">
        <v>3249</v>
      </c>
      <c r="AP105">
        <v>1152</v>
      </c>
      <c r="AQ105">
        <v>5.3598846135951241</v>
      </c>
      <c r="AS105" t="s">
        <v>595</v>
      </c>
      <c r="AT105" t="s">
        <v>303</v>
      </c>
      <c r="AU105" t="str">
        <f>IF(AZ105="#","",IFERROR(VLOOKUP(AT105,'class and classification'!$A$1:$B$338,2,FALSE),VLOOKUP(AT105,'class and classification'!$A$340:$B$378,2,FALSE)))</f>
        <v>Predominantly Urban</v>
      </c>
      <c r="AV105" t="str">
        <f>IF(AZ105="#","",IFERROR(VLOOKUP(AT105,'class and classification'!$A$1:$C$338,3,FALSE),VLOOKUP(AT105,'class and classification'!$A$340:$C$378,3,FALSE)))</f>
        <v>SD</v>
      </c>
      <c r="AW105">
        <v>12387</v>
      </c>
      <c r="AX105">
        <v>7880</v>
      </c>
      <c r="AY105">
        <v>1352</v>
      </c>
      <c r="AZ105">
        <v>6.2537582681900181</v>
      </c>
      <c r="BB105" t="s">
        <v>595</v>
      </c>
      <c r="BC105" t="s">
        <v>303</v>
      </c>
      <c r="BD105" t="str">
        <f>IF(BI105="#","",IFERROR(VLOOKUP(BC105,'class and classification'!$A$1:$B$338,2,FALSE),VLOOKUP(BC105,'class and classification'!$A$340:$B$378,2,FALSE)))</f>
        <v>Predominantly Urban</v>
      </c>
      <c r="BE105" t="str">
        <f>IF(BI105="#","",IFERROR(VLOOKUP(BC105,'class and classification'!$A$1:$C$338,3,FALSE),VLOOKUP(BC105,'class and classification'!$A$340:$C$378,3,FALSE)))</f>
        <v>SD</v>
      </c>
      <c r="BF105">
        <v>13561</v>
      </c>
      <c r="BG105">
        <v>5573</v>
      </c>
      <c r="BH105">
        <v>1174</v>
      </c>
      <c r="BI105">
        <v>5.7809730155603702</v>
      </c>
      <c r="BK105" t="s">
        <v>595</v>
      </c>
      <c r="BL105" t="s">
        <v>303</v>
      </c>
      <c r="BM105" t="str">
        <f>IF(BR105="#","",IFERROR(VLOOKUP(BL105,'class and classification'!$A$1:$B$338,2,FALSE),VLOOKUP(BL105,'class and classification'!$A$340:$B$378,2,FALSE)))</f>
        <v>Predominantly Urban</v>
      </c>
      <c r="BN105" t="str">
        <f>IF(BR105="#","",IFERROR(VLOOKUP(BL105,'class and classification'!$A$1:$C$338,3,FALSE),VLOOKUP(BL105,'class and classification'!$A$340:$C$378,3,FALSE)))</f>
        <v>SD</v>
      </c>
      <c r="BO105">
        <v>14232</v>
      </c>
      <c r="BP105">
        <v>4082</v>
      </c>
      <c r="BQ105" t="s">
        <v>61</v>
      </c>
      <c r="BR105">
        <v>1.7805427437520112</v>
      </c>
      <c r="BT105" t="s">
        <v>595</v>
      </c>
      <c r="BU105" t="s">
        <v>303</v>
      </c>
      <c r="BV105" t="str">
        <f>IF(CA105="#","",IFERROR(VLOOKUP(BU105,'class and classification'!$A$1:$B$338,2,FALSE),VLOOKUP(BU105,'class and classification'!$A$340:$B$378,2,FALSE)))</f>
        <v/>
      </c>
      <c r="BW105" t="str">
        <f>IF(CA105="#","",IFERROR(VLOOKUP(BU105,'class and classification'!$A$1:$C$338,3,FALSE),VLOOKUP(BU105,'class and classification'!$A$340:$C$378,3,FALSE)))</f>
        <v/>
      </c>
      <c r="BX105">
        <v>11776</v>
      </c>
      <c r="BY105">
        <v>5973</v>
      </c>
      <c r="BZ105" t="s">
        <v>39</v>
      </c>
      <c r="CA105" t="s">
        <v>39</v>
      </c>
      <c r="CC105" t="s">
        <v>595</v>
      </c>
      <c r="CD105" t="s">
        <v>303</v>
      </c>
      <c r="CE105" t="str">
        <f>IF(CJ105="*","",IFERROR(VLOOKUP(CD105,'class and classification'!$A$1:$B$338,2,FALSE),VLOOKUP(CD105,'class and classification'!$A$340:$B$378,2,FALSE)))</f>
        <v>Predominantly Urban</v>
      </c>
      <c r="CF105" t="str">
        <f>IF(CJ105="*","",IFERROR(VLOOKUP(CD105,'class and classification'!$A$1:$C$338,3,FALSE),VLOOKUP(CD105,'class and classification'!$A$340:$C$378,3,FALSE)))</f>
        <v>SD</v>
      </c>
      <c r="CG105">
        <v>10274</v>
      </c>
      <c r="CH105">
        <v>4730</v>
      </c>
      <c r="CI105">
        <v>1412</v>
      </c>
      <c r="CJ105">
        <v>8.6013645224171533</v>
      </c>
      <c r="CL105" t="s">
        <v>595</v>
      </c>
      <c r="CM105" t="s">
        <v>303</v>
      </c>
      <c r="CN105" t="str">
        <f>IF(CS105="*","",IFERROR(VLOOKUP(CM105,'class and classification'!$A$1:$B$338,2,FALSE),VLOOKUP(CM105,'class and classification'!$A$340:$B$378,2,FALSE)))</f>
        <v>Predominantly Urban</v>
      </c>
      <c r="CO105" t="str">
        <f>IF(CS105="*","",IFERROR(VLOOKUP(CM105,'class and classification'!$A$1:$C$338,3,FALSE),VLOOKUP(CM105,'class and classification'!$A$340:$C$378,3,FALSE)))</f>
        <v>SD</v>
      </c>
      <c r="CP105">
        <v>11341.58</v>
      </c>
      <c r="CQ105">
        <v>4727.67</v>
      </c>
      <c r="CR105">
        <v>1001.3</v>
      </c>
      <c r="CS105">
        <v>5.8656575212866606</v>
      </c>
      <c r="CU105" t="s">
        <v>595</v>
      </c>
      <c r="CV105" t="s">
        <v>303</v>
      </c>
      <c r="CW105" t="str">
        <f>IF(DB105="*","",IFERROR(VLOOKUP(CV105,'class and classification'!$A$1:$B$338,2,FALSE),VLOOKUP(CV105,'class and classification'!$A$340:$B$378,2,FALSE)))</f>
        <v/>
      </c>
      <c r="CX105" t="str">
        <f>IF(DB105="*","",IFERROR(VLOOKUP(CV105,'class and classification'!$A$1:$C$338,3,FALSE),VLOOKUP(CV105,'class and classification'!$A$340:$C$378,3,FALSE)))</f>
        <v/>
      </c>
      <c r="CY105">
        <v>12699.18</v>
      </c>
      <c r="CZ105">
        <v>6264.69</v>
      </c>
      <c r="DA105" t="s">
        <v>38</v>
      </c>
      <c r="DB105" t="s">
        <v>38</v>
      </c>
      <c r="DD105" t="s">
        <v>595</v>
      </c>
      <c r="DE105" t="s">
        <v>303</v>
      </c>
      <c r="DF105" t="str">
        <f>IF(DK105="*","",IFERROR(VLOOKUP(DE105,'class and classification'!$A$1:$B$338,2,FALSE),VLOOKUP(DE105,'class and classification'!$A$340:$B$378,2,FALSE)))</f>
        <v>Predominantly Urban</v>
      </c>
      <c r="DG105" t="str">
        <f>IF(DK105="*","",IFERROR(VLOOKUP(DE105,'class and classification'!$A$1:$C$338,3,FALSE),VLOOKUP(DE105,'class and classification'!$A$340:$C$378,3,FALSE)))</f>
        <v>SD</v>
      </c>
      <c r="DH105">
        <v>13260.62</v>
      </c>
      <c r="DI105">
        <v>3283.11</v>
      </c>
      <c r="DJ105">
        <v>544.94000000000005</v>
      </c>
      <c r="DK105">
        <v>3.1888965027705494</v>
      </c>
      <c r="DM105" t="s">
        <v>595</v>
      </c>
      <c r="DN105" t="s">
        <v>303</v>
      </c>
      <c r="DO105" t="str">
        <f>IF(DT105="*","",IFERROR(VLOOKUP(DN105,'class and classification'!$A$1:$B$338,2,FALSE),VLOOKUP(DN105,'class and classification'!$A$340:$B$378,2,FALSE)))</f>
        <v/>
      </c>
      <c r="DP105" t="str">
        <f>IF(DT105="*","",IFERROR(VLOOKUP(DN105,'class and classification'!$A$1:$C$338,3,FALSE),VLOOKUP(DN105,'class and classification'!$A$340:$C$378,3,FALSE)))</f>
        <v/>
      </c>
      <c r="DQ105">
        <v>12923.8</v>
      </c>
      <c r="DR105">
        <v>4479.13</v>
      </c>
      <c r="DS105" t="s">
        <v>38</v>
      </c>
      <c r="DT105" t="s">
        <v>38</v>
      </c>
      <c r="DV105" t="s">
        <v>595</v>
      </c>
      <c r="DW105" t="s">
        <v>303</v>
      </c>
      <c r="DX105" t="str">
        <f>IF(EC105="*","",IFERROR(VLOOKUP(DW105,'class and classification'!$A$1:$B$338,2,FALSE),VLOOKUP(DW105,'class and classification'!$A$340:$B$378,2,FALSE)))</f>
        <v/>
      </c>
      <c r="DY105" t="str">
        <f>IF(EC105="*","",IFERROR(VLOOKUP(DW105,'class and classification'!$A$1:$C$338,3,FALSE),VLOOKUP(DW105,'class and classification'!$A$340:$C$378,3,FALSE)))</f>
        <v/>
      </c>
      <c r="DZ105">
        <v>14818.1</v>
      </c>
      <c r="EA105">
        <v>2910.01</v>
      </c>
      <c r="EB105" t="s">
        <v>38</v>
      </c>
      <c r="EC105" t="s">
        <v>38</v>
      </c>
    </row>
    <row r="106" spans="1:133" x14ac:dyDescent="0.3">
      <c r="A106" t="s">
        <v>593</v>
      </c>
      <c r="B106" t="s">
        <v>302</v>
      </c>
      <c r="C106" t="str">
        <f>IF(H106="n/a","",IFERROR(VLOOKUP(B106,'class and classification'!$A$1:$B$338,2,FALSE),VLOOKUP(B106,'class and classification'!$A$340:$B$378,2,FALSE)))</f>
        <v/>
      </c>
      <c r="D106" t="str">
        <f>IF(H106="n/a","",IFERROR(VLOOKUP(B106,'class and classification'!$A$1:$C$338,3,FALSE),VLOOKUP(B106,'class and classification'!$A$340:$C$378,3,FALSE)))</f>
        <v/>
      </c>
      <c r="E106">
        <v>12524</v>
      </c>
      <c r="F106">
        <v>6670</v>
      </c>
      <c r="G106" t="s">
        <v>513</v>
      </c>
      <c r="H106" t="s">
        <v>513</v>
      </c>
      <c r="I106" t="s">
        <v>596</v>
      </c>
      <c r="J106" t="s">
        <v>304</v>
      </c>
      <c r="K106" t="str">
        <f>IF(P106="#","",IFERROR(VLOOKUP(J106,'class and classification'!$A$1:$B$338,2,FALSE),VLOOKUP(J106,'class and classification'!$A$340:$B$378,2,FALSE)))</f>
        <v/>
      </c>
      <c r="L106" t="str">
        <f>IF(P106="#","",IFERROR(VLOOKUP(J106,'class and classification'!$A$1:$C$338,3,FALSE),VLOOKUP(J106,'class and classification'!$A$340:$C$378,3,FALSE)))</f>
        <v/>
      </c>
      <c r="M106">
        <v>22376</v>
      </c>
      <c r="N106">
        <v>9670</v>
      </c>
      <c r="O106" t="s">
        <v>39</v>
      </c>
      <c r="P106" t="s">
        <v>39</v>
      </c>
      <c r="S106" t="s">
        <v>304</v>
      </c>
      <c r="T106" t="str">
        <f>IF(Y106="#","",IFERROR(VLOOKUP(S106,'class and classification'!$A$1:$B$338,2,FALSE),VLOOKUP(S106,'class and classification'!$A$340:$B$378,2,FALSE)))</f>
        <v>Predominantly Urban</v>
      </c>
      <c r="U106" t="str">
        <f>IF(Y106="#","",IFERROR(VLOOKUP(S106,'class and classification'!$A$1:$C$338,3,FALSE),VLOOKUP(S106,'class and classification'!$A$340:$C$378,3,FALSE)))</f>
        <v>SD</v>
      </c>
      <c r="V106">
        <v>18210</v>
      </c>
      <c r="W106">
        <v>6188</v>
      </c>
      <c r="X106">
        <v>2003</v>
      </c>
      <c r="Y106">
        <v>7.5868338320518163</v>
      </c>
      <c r="AA106" t="s">
        <v>596</v>
      </c>
      <c r="AB106" t="s">
        <v>304</v>
      </c>
      <c r="AC106" t="str">
        <f>IF(AH106="#","",IFERROR(VLOOKUP(AB106,'class and classification'!$A$1:$B$338,2,FALSE),VLOOKUP(AB106,'class and classification'!$A$340:$B$378,2,FALSE)))</f>
        <v>Predominantly Urban</v>
      </c>
      <c r="AD106" t="str">
        <f>IF(AH106="#","",IFERROR(VLOOKUP(AB106,'class and classification'!$A$1:$C$338,3,FALSE),VLOOKUP(AB106,'class and classification'!$A$340:$C$378,3,FALSE)))</f>
        <v>SD</v>
      </c>
      <c r="AE106">
        <v>24576</v>
      </c>
      <c r="AF106">
        <v>6960</v>
      </c>
      <c r="AG106">
        <v>3266</v>
      </c>
      <c r="AH106">
        <v>9.3845181311418884</v>
      </c>
      <c r="AJ106" t="s">
        <v>596</v>
      </c>
      <c r="AK106" t="s">
        <v>304</v>
      </c>
      <c r="AL106" t="str">
        <f>IF(AQ106="#","",IFERROR(VLOOKUP(AK106,'class and classification'!$A$1:$B$338,2,FALSE),VLOOKUP(AK106,'class and classification'!$A$340:$B$378,2,FALSE)))</f>
        <v>Predominantly Urban</v>
      </c>
      <c r="AM106" t="str">
        <f>IF(AQ106="#","",IFERROR(VLOOKUP(AK106,'class and classification'!$A$1:$C$338,3,FALSE),VLOOKUP(AK106,'class and classification'!$A$340:$C$378,3,FALSE)))</f>
        <v>SD</v>
      </c>
      <c r="AN106">
        <v>23740</v>
      </c>
      <c r="AO106">
        <v>6831</v>
      </c>
      <c r="AP106">
        <v>1988</v>
      </c>
      <c r="AQ106">
        <v>6.1058386314075985</v>
      </c>
      <c r="AS106" t="s">
        <v>596</v>
      </c>
      <c r="AT106" t="s">
        <v>304</v>
      </c>
      <c r="AU106" t="str">
        <f>IF(AZ106="#","",IFERROR(VLOOKUP(AT106,'class and classification'!$A$1:$B$338,2,FALSE),VLOOKUP(AT106,'class and classification'!$A$340:$B$378,2,FALSE)))</f>
        <v>Predominantly Urban</v>
      </c>
      <c r="AV106" t="str">
        <f>IF(AZ106="#","",IFERROR(VLOOKUP(AT106,'class and classification'!$A$1:$C$338,3,FALSE),VLOOKUP(AT106,'class and classification'!$A$340:$C$378,3,FALSE)))</f>
        <v>SD</v>
      </c>
      <c r="AW106">
        <v>16271</v>
      </c>
      <c r="AX106">
        <v>10306</v>
      </c>
      <c r="AY106">
        <v>1769</v>
      </c>
      <c r="AZ106">
        <v>6.2407394341353273</v>
      </c>
      <c r="BB106" t="s">
        <v>596</v>
      </c>
      <c r="BC106" t="s">
        <v>304</v>
      </c>
      <c r="BD106" t="str">
        <f>IF(BI106="#","",IFERROR(VLOOKUP(BC106,'class and classification'!$A$1:$B$338,2,FALSE),VLOOKUP(BC106,'class and classification'!$A$340:$B$378,2,FALSE)))</f>
        <v>Predominantly Urban</v>
      </c>
      <c r="BE106" t="str">
        <f>IF(BI106="#","",IFERROR(VLOOKUP(BC106,'class and classification'!$A$1:$C$338,3,FALSE),VLOOKUP(BC106,'class and classification'!$A$340:$C$378,3,FALSE)))</f>
        <v>SD</v>
      </c>
      <c r="BF106">
        <v>15753</v>
      </c>
      <c r="BG106">
        <v>15488</v>
      </c>
      <c r="BH106">
        <v>2430</v>
      </c>
      <c r="BI106">
        <v>7.2168928751744827</v>
      </c>
      <c r="BK106" t="s">
        <v>596</v>
      </c>
      <c r="BL106" t="s">
        <v>304</v>
      </c>
      <c r="BM106" t="str">
        <f>IF(BR106="#","",IFERROR(VLOOKUP(BL106,'class and classification'!$A$1:$B$338,2,FALSE),VLOOKUP(BL106,'class and classification'!$A$340:$B$378,2,FALSE)))</f>
        <v>Predominantly Urban</v>
      </c>
      <c r="BN106" t="str">
        <f>IF(BR106="#","",IFERROR(VLOOKUP(BL106,'class and classification'!$A$1:$C$338,3,FALSE),VLOOKUP(BL106,'class and classification'!$A$340:$C$378,3,FALSE)))</f>
        <v>SD</v>
      </c>
      <c r="BO106">
        <v>16001</v>
      </c>
      <c r="BP106">
        <v>14068</v>
      </c>
      <c r="BQ106">
        <v>1745</v>
      </c>
      <c r="BR106">
        <v>5.4850066008675427</v>
      </c>
      <c r="BT106" t="s">
        <v>596</v>
      </c>
      <c r="BU106" t="s">
        <v>304</v>
      </c>
      <c r="BV106" t="str">
        <f>IF(CA106="#","",IFERROR(VLOOKUP(BU106,'class and classification'!$A$1:$B$338,2,FALSE),VLOOKUP(BU106,'class and classification'!$A$340:$B$378,2,FALSE)))</f>
        <v>Predominantly Urban</v>
      </c>
      <c r="BW106" t="str">
        <f>IF(CA106="#","",IFERROR(VLOOKUP(BU106,'class and classification'!$A$1:$C$338,3,FALSE),VLOOKUP(BU106,'class and classification'!$A$340:$C$378,3,FALSE)))</f>
        <v>SD</v>
      </c>
      <c r="BX106">
        <v>14015</v>
      </c>
      <c r="BY106">
        <v>16059</v>
      </c>
      <c r="BZ106">
        <v>1667</v>
      </c>
      <c r="CA106">
        <v>5.251882423364103</v>
      </c>
      <c r="CC106" t="s">
        <v>596</v>
      </c>
      <c r="CD106" t="s">
        <v>304</v>
      </c>
      <c r="CE106" t="str">
        <f>IF(CJ106="*","",IFERROR(VLOOKUP(CD106,'class and classification'!$A$1:$B$338,2,FALSE),VLOOKUP(CD106,'class and classification'!$A$340:$B$378,2,FALSE)))</f>
        <v>Predominantly Urban</v>
      </c>
      <c r="CF106" t="str">
        <f>IF(CJ106="*","",IFERROR(VLOOKUP(CD106,'class and classification'!$A$1:$C$338,3,FALSE),VLOOKUP(CD106,'class and classification'!$A$340:$C$378,3,FALSE)))</f>
        <v>SD</v>
      </c>
      <c r="CG106">
        <v>16723</v>
      </c>
      <c r="CH106">
        <v>8569</v>
      </c>
      <c r="CI106">
        <v>3504</v>
      </c>
      <c r="CJ106">
        <v>12.168356716210585</v>
      </c>
      <c r="CL106" t="s">
        <v>596</v>
      </c>
      <c r="CM106" t="s">
        <v>304</v>
      </c>
      <c r="CN106" t="str">
        <f>IF(CS106="*","",IFERROR(VLOOKUP(CM106,'class and classification'!$A$1:$B$338,2,FALSE),VLOOKUP(CM106,'class and classification'!$A$340:$B$378,2,FALSE)))</f>
        <v>Predominantly Urban</v>
      </c>
      <c r="CO106" t="str">
        <f>IF(CS106="*","",IFERROR(VLOOKUP(CM106,'class and classification'!$A$1:$C$338,3,FALSE),VLOOKUP(CM106,'class and classification'!$A$340:$C$378,3,FALSE)))</f>
        <v>SD</v>
      </c>
      <c r="CP106">
        <v>17290.87</v>
      </c>
      <c r="CQ106">
        <v>9659.0400000000009</v>
      </c>
      <c r="CR106">
        <v>3455.05</v>
      </c>
      <c r="CS106">
        <v>11.363442017355064</v>
      </c>
      <c r="CU106" t="s">
        <v>596</v>
      </c>
      <c r="CV106" t="s">
        <v>304</v>
      </c>
      <c r="CW106" t="str">
        <f>IF(DB106="*","",IFERROR(VLOOKUP(CV106,'class and classification'!$A$1:$B$338,2,FALSE),VLOOKUP(CV106,'class and classification'!$A$340:$B$378,2,FALSE)))</f>
        <v>Predominantly Urban</v>
      </c>
      <c r="CX106" t="str">
        <f>IF(DB106="*","",IFERROR(VLOOKUP(CV106,'class and classification'!$A$1:$C$338,3,FALSE),VLOOKUP(CV106,'class and classification'!$A$340:$C$378,3,FALSE)))</f>
        <v>SD</v>
      </c>
      <c r="CY106">
        <v>18364.91</v>
      </c>
      <c r="CZ106">
        <v>9393.74</v>
      </c>
      <c r="DA106">
        <v>4107.97</v>
      </c>
      <c r="DB106">
        <v>12.891138125097672</v>
      </c>
      <c r="DD106" t="s">
        <v>596</v>
      </c>
      <c r="DE106" t="s">
        <v>304</v>
      </c>
      <c r="DF106" t="str">
        <f>IF(DK106="*","",IFERROR(VLOOKUP(DE106,'class and classification'!$A$1:$B$338,2,FALSE),VLOOKUP(DE106,'class and classification'!$A$340:$B$378,2,FALSE)))</f>
        <v>Predominantly Urban</v>
      </c>
      <c r="DG106" t="str">
        <f>IF(DK106="*","",IFERROR(VLOOKUP(DE106,'class and classification'!$A$1:$C$338,3,FALSE),VLOOKUP(DE106,'class and classification'!$A$340:$C$378,3,FALSE)))</f>
        <v>SD</v>
      </c>
      <c r="DH106">
        <v>19458.03</v>
      </c>
      <c r="DI106">
        <v>8954.17</v>
      </c>
      <c r="DJ106">
        <v>3421.78</v>
      </c>
      <c r="DK106">
        <v>10.748828767248082</v>
      </c>
      <c r="DM106" t="s">
        <v>596</v>
      </c>
      <c r="DN106" t="s">
        <v>304</v>
      </c>
      <c r="DO106" t="str">
        <f>IF(DT106="*","",IFERROR(VLOOKUP(DN106,'class and classification'!$A$1:$B$338,2,FALSE),VLOOKUP(DN106,'class and classification'!$A$340:$B$378,2,FALSE)))</f>
        <v>Predominantly Urban</v>
      </c>
      <c r="DP106" t="str">
        <f>IF(DT106="*","",IFERROR(VLOOKUP(DN106,'class and classification'!$A$1:$C$338,3,FALSE),VLOOKUP(DN106,'class and classification'!$A$340:$C$378,3,FALSE)))</f>
        <v>SD</v>
      </c>
      <c r="DQ106">
        <v>21154.43</v>
      </c>
      <c r="DR106">
        <v>6887.91</v>
      </c>
      <c r="DS106">
        <v>2885.74</v>
      </c>
      <c r="DT106">
        <v>9.3304854358886793</v>
      </c>
      <c r="DV106" t="s">
        <v>596</v>
      </c>
      <c r="DW106" t="s">
        <v>304</v>
      </c>
      <c r="DX106" t="str">
        <f>IF(EC106="*","",IFERROR(VLOOKUP(DW106,'class and classification'!$A$1:$B$338,2,FALSE),VLOOKUP(DW106,'class and classification'!$A$340:$B$378,2,FALSE)))</f>
        <v>Predominantly Urban</v>
      </c>
      <c r="DY106" t="str">
        <f>IF(EC106="*","",IFERROR(VLOOKUP(DW106,'class and classification'!$A$1:$C$338,3,FALSE),VLOOKUP(DW106,'class and classification'!$A$340:$C$378,3,FALSE)))</f>
        <v>SD</v>
      </c>
      <c r="DZ106">
        <v>17732.45</v>
      </c>
      <c r="EA106">
        <v>4741.6899999999996</v>
      </c>
      <c r="EB106">
        <v>3908.85</v>
      </c>
      <c r="EC106">
        <v>14.815796086796833</v>
      </c>
    </row>
    <row r="107" spans="1:133" x14ac:dyDescent="0.3">
      <c r="A107" t="s">
        <v>594</v>
      </c>
      <c r="B107" t="s">
        <v>119</v>
      </c>
      <c r="C107" t="str">
        <f>IF(H107="n/a","",IFERROR(VLOOKUP(B107,'class and classification'!$A$1:$B$338,2,FALSE),VLOOKUP(B107,'class and classification'!$A$340:$B$378,2,FALSE)))</f>
        <v>Urban with Significant Rural</v>
      </c>
      <c r="D107" t="str">
        <f>IF(H107="n/a","",IFERROR(VLOOKUP(B107,'class and classification'!$A$1:$C$338,3,FALSE),VLOOKUP(B107,'class and classification'!$A$340:$C$378,3,FALSE)))</f>
        <v>SC</v>
      </c>
      <c r="E107">
        <v>83928</v>
      </c>
      <c r="F107">
        <v>39168</v>
      </c>
      <c r="G107">
        <v>14393</v>
      </c>
      <c r="H107">
        <v>10.468473841543686</v>
      </c>
      <c r="I107" t="s">
        <v>597</v>
      </c>
      <c r="J107" t="s">
        <v>305</v>
      </c>
      <c r="K107" t="str">
        <f>IF(P107="#","",IFERROR(VLOOKUP(J107,'class and classification'!$A$1:$B$338,2,FALSE),VLOOKUP(J107,'class and classification'!$A$340:$B$378,2,FALSE)))</f>
        <v/>
      </c>
      <c r="L107" t="str">
        <f>IF(P107="#","",IFERROR(VLOOKUP(J107,'class and classification'!$A$1:$C$338,3,FALSE),VLOOKUP(J107,'class and classification'!$A$340:$C$378,3,FALSE)))</f>
        <v/>
      </c>
      <c r="M107">
        <v>14565</v>
      </c>
      <c r="N107">
        <v>4331</v>
      </c>
      <c r="O107" t="s">
        <v>39</v>
      </c>
      <c r="P107" t="s">
        <v>39</v>
      </c>
      <c r="S107" t="s">
        <v>305</v>
      </c>
      <c r="T107" t="str">
        <f>IF(Y107="#","",IFERROR(VLOOKUP(S107,'class and classification'!$A$1:$B$338,2,FALSE),VLOOKUP(S107,'class and classification'!$A$340:$B$378,2,FALSE)))</f>
        <v/>
      </c>
      <c r="U107" t="str">
        <f>IF(Y107="#","",IFERROR(VLOOKUP(S107,'class and classification'!$A$1:$C$338,3,FALSE),VLOOKUP(S107,'class and classification'!$A$340:$C$378,3,FALSE)))</f>
        <v/>
      </c>
      <c r="V107">
        <v>12524</v>
      </c>
      <c r="W107">
        <v>3944</v>
      </c>
      <c r="X107" t="s">
        <v>39</v>
      </c>
      <c r="Y107" t="s">
        <v>39</v>
      </c>
      <c r="AA107" t="s">
        <v>597</v>
      </c>
      <c r="AB107" t="s">
        <v>305</v>
      </c>
      <c r="AC107" t="str">
        <f>IF(AH107="#","",IFERROR(VLOOKUP(AB107,'class and classification'!$A$1:$B$338,2,FALSE),VLOOKUP(AB107,'class and classification'!$A$340:$B$378,2,FALSE)))</f>
        <v/>
      </c>
      <c r="AD107" t="str">
        <f>IF(AH107="#","",IFERROR(VLOOKUP(AB107,'class and classification'!$A$1:$C$338,3,FALSE),VLOOKUP(AB107,'class and classification'!$A$340:$C$378,3,FALSE)))</f>
        <v/>
      </c>
      <c r="AE107">
        <v>10965</v>
      </c>
      <c r="AF107">
        <v>4883</v>
      </c>
      <c r="AG107" t="s">
        <v>39</v>
      </c>
      <c r="AH107" t="s">
        <v>39</v>
      </c>
      <c r="AJ107" t="s">
        <v>597</v>
      </c>
      <c r="AK107" t="s">
        <v>305</v>
      </c>
      <c r="AL107" t="str">
        <f>IF(AQ107="#","",IFERROR(VLOOKUP(AK107,'class and classification'!$A$1:$B$338,2,FALSE),VLOOKUP(AK107,'class and classification'!$A$340:$B$378,2,FALSE)))</f>
        <v>Predominantly Rural</v>
      </c>
      <c r="AM107" t="str">
        <f>IF(AQ107="#","",IFERROR(VLOOKUP(AK107,'class and classification'!$A$1:$C$338,3,FALSE),VLOOKUP(AK107,'class and classification'!$A$340:$C$378,3,FALSE)))</f>
        <v>SD</v>
      </c>
      <c r="AN107">
        <v>9602</v>
      </c>
      <c r="AO107">
        <v>5737</v>
      </c>
      <c r="AP107">
        <v>960</v>
      </c>
      <c r="AQ107">
        <v>5.889931897662434</v>
      </c>
      <c r="AS107" t="s">
        <v>597</v>
      </c>
      <c r="AT107" t="s">
        <v>305</v>
      </c>
      <c r="AU107" t="str">
        <f>IF(AZ107="#","",IFERROR(VLOOKUP(AT107,'class and classification'!$A$1:$B$338,2,FALSE),VLOOKUP(AT107,'class and classification'!$A$340:$B$378,2,FALSE)))</f>
        <v/>
      </c>
      <c r="AV107" t="str">
        <f>IF(AZ107="#","",IFERROR(VLOOKUP(AT107,'class and classification'!$A$1:$C$338,3,FALSE),VLOOKUP(AT107,'class and classification'!$A$340:$C$378,3,FALSE)))</f>
        <v/>
      </c>
      <c r="AW107">
        <v>11677</v>
      </c>
      <c r="AX107">
        <v>4315</v>
      </c>
      <c r="AY107" t="s">
        <v>39</v>
      </c>
      <c r="AZ107" t="s">
        <v>39</v>
      </c>
      <c r="BB107" t="s">
        <v>597</v>
      </c>
      <c r="BC107" t="s">
        <v>305</v>
      </c>
      <c r="BD107" t="str">
        <f>IF(BI107="#","",IFERROR(VLOOKUP(BC107,'class and classification'!$A$1:$B$338,2,FALSE),VLOOKUP(BC107,'class and classification'!$A$340:$B$378,2,FALSE)))</f>
        <v/>
      </c>
      <c r="BE107" t="str">
        <f>IF(BI107="#","",IFERROR(VLOOKUP(BC107,'class and classification'!$A$1:$C$338,3,FALSE),VLOOKUP(BC107,'class and classification'!$A$340:$C$378,3,FALSE)))</f>
        <v/>
      </c>
      <c r="BF107">
        <v>10377</v>
      </c>
      <c r="BG107">
        <v>5498</v>
      </c>
      <c r="BH107" t="s">
        <v>39</v>
      </c>
      <c r="BI107" t="s">
        <v>39</v>
      </c>
      <c r="BK107" t="s">
        <v>597</v>
      </c>
      <c r="BL107" t="s">
        <v>305</v>
      </c>
      <c r="BM107" t="str">
        <f>IF(BR107="#","",IFERROR(VLOOKUP(BL107,'class and classification'!$A$1:$B$338,2,FALSE),VLOOKUP(BL107,'class and classification'!$A$340:$B$378,2,FALSE)))</f>
        <v/>
      </c>
      <c r="BN107" t="str">
        <f>IF(BR107="#","",IFERROR(VLOOKUP(BL107,'class and classification'!$A$1:$C$338,3,FALSE),VLOOKUP(BL107,'class and classification'!$A$340:$C$378,3,FALSE)))</f>
        <v/>
      </c>
      <c r="BO107">
        <v>9154</v>
      </c>
      <c r="BP107">
        <v>4001</v>
      </c>
      <c r="BQ107" t="s">
        <v>39</v>
      </c>
      <c r="BR107" t="s">
        <v>39</v>
      </c>
      <c r="BT107" t="s">
        <v>597</v>
      </c>
      <c r="BU107" t="s">
        <v>305</v>
      </c>
      <c r="BV107" t="str">
        <f>IF(CA107="#","",IFERROR(VLOOKUP(BU107,'class and classification'!$A$1:$B$338,2,FALSE),VLOOKUP(BU107,'class and classification'!$A$340:$B$378,2,FALSE)))</f>
        <v>Predominantly Rural</v>
      </c>
      <c r="BW107" t="str">
        <f>IF(CA107="#","",IFERROR(VLOOKUP(BU107,'class and classification'!$A$1:$C$338,3,FALSE),VLOOKUP(BU107,'class and classification'!$A$340:$C$378,3,FALSE)))</f>
        <v>SD</v>
      </c>
      <c r="BX107">
        <v>11758</v>
      </c>
      <c r="BY107">
        <v>2619</v>
      </c>
      <c r="BZ107">
        <v>598</v>
      </c>
      <c r="CA107">
        <v>3.993322203672788</v>
      </c>
      <c r="CC107" t="s">
        <v>597</v>
      </c>
      <c r="CD107" t="s">
        <v>305</v>
      </c>
      <c r="CE107" t="str">
        <f>IF(CJ107="*","",IFERROR(VLOOKUP(CD107,'class and classification'!$A$1:$B$338,2,FALSE),VLOOKUP(CD107,'class and classification'!$A$340:$B$378,2,FALSE)))</f>
        <v>Predominantly Rural</v>
      </c>
      <c r="CF107" t="str">
        <f>IF(CJ107="*","",IFERROR(VLOOKUP(CD107,'class and classification'!$A$1:$C$338,3,FALSE),VLOOKUP(CD107,'class and classification'!$A$340:$C$378,3,FALSE)))</f>
        <v>SD</v>
      </c>
      <c r="CG107">
        <v>12018</v>
      </c>
      <c r="CH107">
        <v>5113</v>
      </c>
      <c r="CI107">
        <v>2024</v>
      </c>
      <c r="CJ107">
        <v>10.566431741059775</v>
      </c>
      <c r="CL107" t="s">
        <v>597</v>
      </c>
      <c r="CM107" t="s">
        <v>305</v>
      </c>
      <c r="CN107" t="str">
        <f>IF(CS107="*","",IFERROR(VLOOKUP(CM107,'class and classification'!$A$1:$B$338,2,FALSE),VLOOKUP(CM107,'class and classification'!$A$340:$B$378,2,FALSE)))</f>
        <v>Predominantly Rural</v>
      </c>
      <c r="CO107" t="str">
        <f>IF(CS107="*","",IFERROR(VLOOKUP(CM107,'class and classification'!$A$1:$C$338,3,FALSE),VLOOKUP(CM107,'class and classification'!$A$340:$C$378,3,FALSE)))</f>
        <v>SD</v>
      </c>
      <c r="CP107">
        <v>10949.59</v>
      </c>
      <c r="CQ107">
        <v>6137</v>
      </c>
      <c r="CR107">
        <v>1601.44</v>
      </c>
      <c r="CS107">
        <v>8.5693355586436883</v>
      </c>
      <c r="CU107" t="s">
        <v>597</v>
      </c>
      <c r="CV107" t="s">
        <v>305</v>
      </c>
      <c r="CW107" t="str">
        <f>IF(DB107="*","",IFERROR(VLOOKUP(CV107,'class and classification'!$A$1:$B$338,2,FALSE),VLOOKUP(CV107,'class and classification'!$A$340:$B$378,2,FALSE)))</f>
        <v/>
      </c>
      <c r="CX107" t="str">
        <f>IF(DB107="*","",IFERROR(VLOOKUP(CV107,'class and classification'!$A$1:$C$338,3,FALSE),VLOOKUP(CV107,'class and classification'!$A$340:$C$378,3,FALSE)))</f>
        <v/>
      </c>
      <c r="CY107">
        <v>6920.24</v>
      </c>
      <c r="CZ107">
        <v>8623.2099999999991</v>
      </c>
      <c r="DA107" t="s">
        <v>38</v>
      </c>
      <c r="DB107" t="s">
        <v>38</v>
      </c>
      <c r="DD107" t="s">
        <v>597</v>
      </c>
      <c r="DE107" t="s">
        <v>305</v>
      </c>
      <c r="DF107" t="str">
        <f>IF(DK107="*","",IFERROR(VLOOKUP(DE107,'class and classification'!$A$1:$B$338,2,FALSE),VLOOKUP(DE107,'class and classification'!$A$340:$B$378,2,FALSE)))</f>
        <v>Predominantly Rural</v>
      </c>
      <c r="DG107" t="str">
        <f>IF(DK107="*","",IFERROR(VLOOKUP(DE107,'class and classification'!$A$1:$C$338,3,FALSE),VLOOKUP(DE107,'class and classification'!$A$340:$C$378,3,FALSE)))</f>
        <v>SD</v>
      </c>
      <c r="DH107">
        <v>9262.2999999999993</v>
      </c>
      <c r="DI107">
        <v>4771.8500000000004</v>
      </c>
      <c r="DJ107">
        <v>1624.51</v>
      </c>
      <c r="DK107">
        <v>10.37451480522599</v>
      </c>
      <c r="DM107" t="s">
        <v>597</v>
      </c>
      <c r="DN107" t="s">
        <v>305</v>
      </c>
      <c r="DO107" t="str">
        <f>IF(DT107="*","",IFERROR(VLOOKUP(DN107,'class and classification'!$A$1:$B$338,2,FALSE),VLOOKUP(DN107,'class and classification'!$A$340:$B$378,2,FALSE)))</f>
        <v/>
      </c>
      <c r="DP107" t="str">
        <f>IF(DT107="*","",IFERROR(VLOOKUP(DN107,'class and classification'!$A$1:$C$338,3,FALSE),VLOOKUP(DN107,'class and classification'!$A$340:$C$378,3,FALSE)))</f>
        <v/>
      </c>
      <c r="DQ107">
        <v>9768.5400000000009</v>
      </c>
      <c r="DR107">
        <v>6824.17</v>
      </c>
      <c r="DS107" t="s">
        <v>38</v>
      </c>
      <c r="DT107" t="s">
        <v>38</v>
      </c>
      <c r="DV107" t="s">
        <v>597</v>
      </c>
      <c r="DW107" t="s">
        <v>305</v>
      </c>
      <c r="DX107" t="str">
        <f>IF(EC107="*","",IFERROR(VLOOKUP(DW107,'class and classification'!$A$1:$B$338,2,FALSE),VLOOKUP(DW107,'class and classification'!$A$340:$B$378,2,FALSE)))</f>
        <v/>
      </c>
      <c r="DY107" t="str">
        <f>IF(EC107="*","",IFERROR(VLOOKUP(DW107,'class and classification'!$A$1:$C$338,3,FALSE),VLOOKUP(DW107,'class and classification'!$A$340:$C$378,3,FALSE)))</f>
        <v/>
      </c>
      <c r="DZ107">
        <v>10374.34</v>
      </c>
      <c r="EA107">
        <v>5010.7</v>
      </c>
      <c r="EB107" t="s">
        <v>38</v>
      </c>
      <c r="EC107" t="s">
        <v>38</v>
      </c>
    </row>
    <row r="108" spans="1:133" x14ac:dyDescent="0.3">
      <c r="A108" t="s">
        <v>595</v>
      </c>
      <c r="B108" t="s">
        <v>303</v>
      </c>
      <c r="C108" t="str">
        <f>IF(H108="n/a","",IFERROR(VLOOKUP(B108,'class and classification'!$A$1:$B$338,2,FALSE),VLOOKUP(B108,'class and classification'!$A$340:$B$378,2,FALSE)))</f>
        <v>Predominantly Urban</v>
      </c>
      <c r="D108" t="str">
        <f>IF(H108="n/a","",IFERROR(VLOOKUP(B108,'class and classification'!$A$1:$C$338,3,FALSE),VLOOKUP(B108,'class and classification'!$A$340:$C$378,3,FALSE)))</f>
        <v>SD</v>
      </c>
      <c r="E108">
        <v>16014</v>
      </c>
      <c r="F108">
        <v>2402</v>
      </c>
      <c r="G108">
        <v>1480</v>
      </c>
      <c r="H108">
        <v>7.4386811419380781</v>
      </c>
      <c r="I108" t="s">
        <v>598</v>
      </c>
      <c r="J108" t="s">
        <v>306</v>
      </c>
      <c r="K108" t="str">
        <f>IF(P108="#","",IFERROR(VLOOKUP(J108,'class and classification'!$A$1:$B$338,2,FALSE),VLOOKUP(J108,'class and classification'!$A$340:$B$378,2,FALSE)))</f>
        <v>Predominantly Rural</v>
      </c>
      <c r="L108" t="str">
        <f>IF(P108="#","",IFERROR(VLOOKUP(J108,'class and classification'!$A$1:$C$338,3,FALSE),VLOOKUP(J108,'class and classification'!$A$340:$C$378,3,FALSE)))</f>
        <v>SD</v>
      </c>
      <c r="M108">
        <v>14983</v>
      </c>
      <c r="N108">
        <v>4174</v>
      </c>
      <c r="O108">
        <v>2083</v>
      </c>
      <c r="P108">
        <v>9.8069679849340865</v>
      </c>
      <c r="S108" t="s">
        <v>306</v>
      </c>
      <c r="T108" t="str">
        <f>IF(Y108="#","",IFERROR(VLOOKUP(S108,'class and classification'!$A$1:$B$338,2,FALSE),VLOOKUP(S108,'class and classification'!$A$340:$B$378,2,FALSE)))</f>
        <v>Predominantly Rural</v>
      </c>
      <c r="U108" t="str">
        <f>IF(Y108="#","",IFERROR(VLOOKUP(S108,'class and classification'!$A$1:$C$338,3,FALSE),VLOOKUP(S108,'class and classification'!$A$340:$C$378,3,FALSE)))</f>
        <v>SD</v>
      </c>
      <c r="V108">
        <v>11894</v>
      </c>
      <c r="W108">
        <v>6092</v>
      </c>
      <c r="X108">
        <v>3191</v>
      </c>
      <c r="Y108">
        <v>15.06823440525098</v>
      </c>
      <c r="AA108" t="s">
        <v>598</v>
      </c>
      <c r="AB108" t="s">
        <v>306</v>
      </c>
      <c r="AC108" t="str">
        <f>IF(AH108="#","",IFERROR(VLOOKUP(AB108,'class and classification'!$A$1:$B$338,2,FALSE),VLOOKUP(AB108,'class and classification'!$A$340:$B$378,2,FALSE)))</f>
        <v>Predominantly Rural</v>
      </c>
      <c r="AD108" t="str">
        <f>IF(AH108="#","",IFERROR(VLOOKUP(AB108,'class and classification'!$A$1:$C$338,3,FALSE),VLOOKUP(AB108,'class and classification'!$A$340:$C$378,3,FALSE)))</f>
        <v>SD</v>
      </c>
      <c r="AE108">
        <v>10550</v>
      </c>
      <c r="AF108">
        <v>9070</v>
      </c>
      <c r="AG108">
        <v>4068</v>
      </c>
      <c r="AH108">
        <v>17.17325227963526</v>
      </c>
      <c r="AJ108" t="s">
        <v>598</v>
      </c>
      <c r="AK108" t="s">
        <v>306</v>
      </c>
      <c r="AL108" t="str">
        <f>IF(AQ108="#","",IFERROR(VLOOKUP(AK108,'class and classification'!$A$1:$B$338,2,FALSE),VLOOKUP(AK108,'class and classification'!$A$340:$B$378,2,FALSE)))</f>
        <v>Predominantly Rural</v>
      </c>
      <c r="AM108" t="str">
        <f>IF(AQ108="#","",IFERROR(VLOOKUP(AK108,'class and classification'!$A$1:$C$338,3,FALSE),VLOOKUP(AK108,'class and classification'!$A$340:$C$378,3,FALSE)))</f>
        <v>SD</v>
      </c>
      <c r="AN108">
        <v>15539</v>
      </c>
      <c r="AO108">
        <v>7355</v>
      </c>
      <c r="AP108">
        <v>1095</v>
      </c>
      <c r="AQ108">
        <v>4.5645921047146611</v>
      </c>
      <c r="AS108" t="s">
        <v>598</v>
      </c>
      <c r="AT108" t="s">
        <v>306</v>
      </c>
      <c r="AU108" t="str">
        <f>IF(AZ108="#","",IFERROR(VLOOKUP(AT108,'class and classification'!$A$1:$B$338,2,FALSE),VLOOKUP(AT108,'class and classification'!$A$340:$B$378,2,FALSE)))</f>
        <v/>
      </c>
      <c r="AV108" t="str">
        <f>IF(AZ108="#","",IFERROR(VLOOKUP(AT108,'class and classification'!$A$1:$C$338,3,FALSE),VLOOKUP(AT108,'class and classification'!$A$340:$C$378,3,FALSE)))</f>
        <v/>
      </c>
      <c r="AW108">
        <v>15456</v>
      </c>
      <c r="AX108">
        <v>6589</v>
      </c>
      <c r="AY108" t="s">
        <v>39</v>
      </c>
      <c r="AZ108" t="s">
        <v>39</v>
      </c>
      <c r="BB108" t="s">
        <v>598</v>
      </c>
      <c r="BC108" t="s">
        <v>306</v>
      </c>
      <c r="BD108" t="str">
        <f>IF(BI108="#","",IFERROR(VLOOKUP(BC108,'class and classification'!$A$1:$B$338,2,FALSE),VLOOKUP(BC108,'class and classification'!$A$340:$B$378,2,FALSE)))</f>
        <v>Predominantly Rural</v>
      </c>
      <c r="BE108" t="str">
        <f>IF(BI108="#","",IFERROR(VLOOKUP(BC108,'class and classification'!$A$1:$C$338,3,FALSE),VLOOKUP(BC108,'class and classification'!$A$340:$C$378,3,FALSE)))</f>
        <v>SD</v>
      </c>
      <c r="BF108">
        <v>8493</v>
      </c>
      <c r="BG108">
        <v>10306</v>
      </c>
      <c r="BH108">
        <v>1461</v>
      </c>
      <c r="BI108">
        <v>7.2112537018756164</v>
      </c>
      <c r="BK108" t="s">
        <v>598</v>
      </c>
      <c r="BL108" t="s">
        <v>306</v>
      </c>
      <c r="BM108" t="str">
        <f>IF(BR108="#","",IFERROR(VLOOKUP(BL108,'class and classification'!$A$1:$B$338,2,FALSE),VLOOKUP(BL108,'class and classification'!$A$340:$B$378,2,FALSE)))</f>
        <v>Predominantly Rural</v>
      </c>
      <c r="BN108" t="str">
        <f>IF(BR108="#","",IFERROR(VLOOKUP(BL108,'class and classification'!$A$1:$C$338,3,FALSE),VLOOKUP(BL108,'class and classification'!$A$340:$C$378,3,FALSE)))</f>
        <v>SD</v>
      </c>
      <c r="BO108">
        <v>10605</v>
      </c>
      <c r="BP108">
        <v>6822</v>
      </c>
      <c r="BQ108">
        <v>853</v>
      </c>
      <c r="BR108">
        <v>4.6663019693654268</v>
      </c>
      <c r="BT108" t="s">
        <v>598</v>
      </c>
      <c r="BU108" t="s">
        <v>306</v>
      </c>
      <c r="BV108" t="str">
        <f>IF(CA108="#","",IFERROR(VLOOKUP(BU108,'class and classification'!$A$1:$B$338,2,FALSE),VLOOKUP(BU108,'class and classification'!$A$340:$B$378,2,FALSE)))</f>
        <v>Predominantly Rural</v>
      </c>
      <c r="BW108" t="str">
        <f>IF(CA108="#","",IFERROR(VLOOKUP(BU108,'class and classification'!$A$1:$C$338,3,FALSE),VLOOKUP(BU108,'class and classification'!$A$340:$C$378,3,FALSE)))</f>
        <v>SD</v>
      </c>
      <c r="BX108">
        <v>15835</v>
      </c>
      <c r="BY108">
        <v>4648</v>
      </c>
      <c r="BZ108">
        <v>1042</v>
      </c>
      <c r="CA108">
        <v>4.8408826945412313</v>
      </c>
      <c r="CC108" t="s">
        <v>598</v>
      </c>
      <c r="CD108" t="s">
        <v>306</v>
      </c>
      <c r="CE108" t="str">
        <f>IF(CJ108="*","",IFERROR(VLOOKUP(CD108,'class and classification'!$A$1:$B$338,2,FALSE),VLOOKUP(CD108,'class and classification'!$A$340:$B$378,2,FALSE)))</f>
        <v>Predominantly Rural</v>
      </c>
      <c r="CF108" t="str">
        <f>IF(CJ108="*","",IFERROR(VLOOKUP(CD108,'class and classification'!$A$1:$C$338,3,FALSE),VLOOKUP(CD108,'class and classification'!$A$340:$C$378,3,FALSE)))</f>
        <v>SD</v>
      </c>
      <c r="CG108">
        <v>11508</v>
      </c>
      <c r="CH108">
        <v>8917</v>
      </c>
      <c r="CI108">
        <v>2337</v>
      </c>
      <c r="CJ108">
        <v>10.267111853088482</v>
      </c>
      <c r="CL108" t="s">
        <v>598</v>
      </c>
      <c r="CM108" t="s">
        <v>306</v>
      </c>
      <c r="CN108" t="str">
        <f>IF(CS108="*","",IFERROR(VLOOKUP(CM108,'class and classification'!$A$1:$B$338,2,FALSE),VLOOKUP(CM108,'class and classification'!$A$340:$B$378,2,FALSE)))</f>
        <v>Predominantly Rural</v>
      </c>
      <c r="CO108" t="str">
        <f>IF(CS108="*","",IFERROR(VLOOKUP(CM108,'class and classification'!$A$1:$C$338,3,FALSE),VLOOKUP(CM108,'class and classification'!$A$340:$C$378,3,FALSE)))</f>
        <v>SD</v>
      </c>
      <c r="CP108">
        <v>7908.66</v>
      </c>
      <c r="CQ108">
        <v>5647.46</v>
      </c>
      <c r="CR108">
        <v>4990.8999999999996</v>
      </c>
      <c r="CS108">
        <v>26.909444212601276</v>
      </c>
      <c r="CU108" t="s">
        <v>598</v>
      </c>
      <c r="CV108" t="s">
        <v>306</v>
      </c>
      <c r="CW108" t="str">
        <f>IF(DB108="*","",IFERROR(VLOOKUP(CV108,'class and classification'!$A$1:$B$338,2,FALSE),VLOOKUP(CV108,'class and classification'!$A$340:$B$378,2,FALSE)))</f>
        <v>Predominantly Rural</v>
      </c>
      <c r="CX108" t="str">
        <f>IF(DB108="*","",IFERROR(VLOOKUP(CV108,'class and classification'!$A$1:$C$338,3,FALSE),VLOOKUP(CV108,'class and classification'!$A$340:$C$378,3,FALSE)))</f>
        <v>SD</v>
      </c>
      <c r="CY108">
        <v>13780.98</v>
      </c>
      <c r="CZ108">
        <v>2557.37</v>
      </c>
      <c r="DA108">
        <v>4313.55</v>
      </c>
      <c r="DB108">
        <v>20.886940184680348</v>
      </c>
      <c r="DD108" t="s">
        <v>598</v>
      </c>
      <c r="DE108" t="s">
        <v>306</v>
      </c>
      <c r="DF108" t="str">
        <f>IF(DK108="*","",IFERROR(VLOOKUP(DE108,'class and classification'!$A$1:$B$338,2,FALSE),VLOOKUP(DE108,'class and classification'!$A$340:$B$378,2,FALSE)))</f>
        <v>Predominantly Rural</v>
      </c>
      <c r="DG108" t="str">
        <f>IF(DK108="*","",IFERROR(VLOOKUP(DE108,'class and classification'!$A$1:$C$338,3,FALSE),VLOOKUP(DE108,'class and classification'!$A$340:$C$378,3,FALSE)))</f>
        <v>SD</v>
      </c>
      <c r="DH108">
        <v>13348.92</v>
      </c>
      <c r="DI108">
        <v>2554.34</v>
      </c>
      <c r="DJ108">
        <v>2861.64</v>
      </c>
      <c r="DK108">
        <v>15.249961364036043</v>
      </c>
      <c r="DM108" t="s">
        <v>598</v>
      </c>
      <c r="DN108" t="s">
        <v>306</v>
      </c>
      <c r="DO108" t="str">
        <f>IF(DT108="*","",IFERROR(VLOOKUP(DN108,'class and classification'!$A$1:$B$338,2,FALSE),VLOOKUP(DN108,'class and classification'!$A$340:$B$378,2,FALSE)))</f>
        <v>Predominantly Rural</v>
      </c>
      <c r="DP108" t="str">
        <f>IF(DT108="*","",IFERROR(VLOOKUP(DN108,'class and classification'!$A$1:$C$338,3,FALSE),VLOOKUP(DN108,'class and classification'!$A$340:$C$378,3,FALSE)))</f>
        <v>SD</v>
      </c>
      <c r="DQ108">
        <v>9263.5400000000009</v>
      </c>
      <c r="DR108">
        <v>4054.3</v>
      </c>
      <c r="DS108">
        <v>2723.93</v>
      </c>
      <c r="DT108">
        <v>16.980233477976554</v>
      </c>
      <c r="DV108" t="s">
        <v>598</v>
      </c>
      <c r="DW108" t="s">
        <v>306</v>
      </c>
      <c r="DX108" t="str">
        <f>IF(EC108="*","",IFERROR(VLOOKUP(DW108,'class and classification'!$A$1:$B$338,2,FALSE),VLOOKUP(DW108,'class and classification'!$A$340:$B$378,2,FALSE)))</f>
        <v>Predominantly Rural</v>
      </c>
      <c r="DY108" t="str">
        <f>IF(EC108="*","",IFERROR(VLOOKUP(DW108,'class and classification'!$A$1:$C$338,3,FALSE),VLOOKUP(DW108,'class and classification'!$A$340:$C$378,3,FALSE)))</f>
        <v>SD</v>
      </c>
      <c r="DZ108">
        <v>9223.0499999999993</v>
      </c>
      <c r="EA108">
        <v>7884.39</v>
      </c>
      <c r="EB108">
        <v>1652.03</v>
      </c>
      <c r="EC108">
        <v>8.8063788582513265</v>
      </c>
    </row>
    <row r="109" spans="1:133" x14ac:dyDescent="0.3">
      <c r="A109" t="s">
        <v>596</v>
      </c>
      <c r="B109" t="s">
        <v>304</v>
      </c>
      <c r="C109" t="str">
        <f>IF(H109="n/a","",IFERROR(VLOOKUP(B109,'class and classification'!$A$1:$B$338,2,FALSE),VLOOKUP(B109,'class and classification'!$A$340:$B$378,2,FALSE)))</f>
        <v/>
      </c>
      <c r="D109" t="str">
        <f>IF(H109="n/a","",IFERROR(VLOOKUP(B109,'class and classification'!$A$1:$C$338,3,FALSE),VLOOKUP(B109,'class and classification'!$A$340:$C$378,3,FALSE)))</f>
        <v/>
      </c>
      <c r="E109">
        <v>28253</v>
      </c>
      <c r="F109">
        <v>10819</v>
      </c>
      <c r="G109" t="s">
        <v>513</v>
      </c>
      <c r="H109" t="s">
        <v>513</v>
      </c>
      <c r="I109" t="s">
        <v>599</v>
      </c>
      <c r="J109" t="s">
        <v>307</v>
      </c>
      <c r="K109" t="str">
        <f>IF(P109="#","",IFERROR(VLOOKUP(J109,'class and classification'!$A$1:$B$338,2,FALSE),VLOOKUP(J109,'class and classification'!$A$340:$B$378,2,FALSE)))</f>
        <v>Predominantly Rural</v>
      </c>
      <c r="L109" t="str">
        <f>IF(P109="#","",IFERROR(VLOOKUP(J109,'class and classification'!$A$1:$C$338,3,FALSE),VLOOKUP(J109,'class and classification'!$A$340:$C$378,3,FALSE)))</f>
        <v>SD</v>
      </c>
      <c r="M109">
        <v>4434</v>
      </c>
      <c r="N109">
        <v>1329</v>
      </c>
      <c r="O109">
        <v>1031</v>
      </c>
      <c r="P109">
        <v>15.175154548130704</v>
      </c>
      <c r="S109" t="s">
        <v>307</v>
      </c>
      <c r="T109" t="str">
        <f>IF(Y109="#","",IFERROR(VLOOKUP(S109,'class and classification'!$A$1:$B$338,2,FALSE),VLOOKUP(S109,'class and classification'!$A$340:$B$378,2,FALSE)))</f>
        <v>Predominantly Rural</v>
      </c>
      <c r="U109" t="str">
        <f>IF(Y109="#","",IFERROR(VLOOKUP(S109,'class and classification'!$A$1:$C$338,3,FALSE),VLOOKUP(S109,'class and classification'!$A$340:$C$378,3,FALSE)))</f>
        <v>SD</v>
      </c>
      <c r="V109">
        <v>5937</v>
      </c>
      <c r="W109" t="s">
        <v>39</v>
      </c>
      <c r="X109">
        <v>923</v>
      </c>
      <c r="Y109">
        <v>12.20576567045755</v>
      </c>
      <c r="AA109" t="s">
        <v>599</v>
      </c>
      <c r="AB109" t="s">
        <v>307</v>
      </c>
      <c r="AC109" t="str">
        <f>IF(AH109="#","",IFERROR(VLOOKUP(AB109,'class and classification'!$A$1:$B$338,2,FALSE),VLOOKUP(AB109,'class and classification'!$A$340:$B$378,2,FALSE)))</f>
        <v>Predominantly Rural</v>
      </c>
      <c r="AD109" t="str">
        <f>IF(AH109="#","",IFERROR(VLOOKUP(AB109,'class and classification'!$A$1:$C$338,3,FALSE),VLOOKUP(AB109,'class and classification'!$A$340:$C$378,3,FALSE)))</f>
        <v>SD</v>
      </c>
      <c r="AE109">
        <v>6945</v>
      </c>
      <c r="AF109">
        <v>2026</v>
      </c>
      <c r="AG109">
        <v>1269</v>
      </c>
      <c r="AH109">
        <v>12.392578125</v>
      </c>
      <c r="AJ109" t="s">
        <v>599</v>
      </c>
      <c r="AK109" t="s">
        <v>307</v>
      </c>
      <c r="AL109" t="str">
        <f>IF(AQ109="#","",IFERROR(VLOOKUP(AK109,'class and classification'!$A$1:$B$338,2,FALSE),VLOOKUP(AK109,'class and classification'!$A$340:$B$378,2,FALSE)))</f>
        <v>Predominantly Rural</v>
      </c>
      <c r="AM109" t="str">
        <f>IF(AQ109="#","",IFERROR(VLOOKUP(AK109,'class and classification'!$A$1:$C$338,3,FALSE),VLOOKUP(AK109,'class and classification'!$A$340:$C$378,3,FALSE)))</f>
        <v>SD</v>
      </c>
      <c r="AN109">
        <v>4658</v>
      </c>
      <c r="AO109">
        <v>2618</v>
      </c>
      <c r="AP109">
        <v>1936</v>
      </c>
      <c r="AQ109">
        <v>21.016066000868435</v>
      </c>
      <c r="AS109" t="s">
        <v>599</v>
      </c>
      <c r="AT109" t="s">
        <v>307</v>
      </c>
      <c r="AU109" t="str">
        <f>IF(AZ109="#","",IFERROR(VLOOKUP(AT109,'class and classification'!$A$1:$B$338,2,FALSE),VLOOKUP(AT109,'class and classification'!$A$340:$B$378,2,FALSE)))</f>
        <v>Predominantly Rural</v>
      </c>
      <c r="AV109" t="str">
        <f>IF(AZ109="#","",IFERROR(VLOOKUP(AT109,'class and classification'!$A$1:$C$338,3,FALSE),VLOOKUP(AT109,'class and classification'!$A$340:$C$378,3,FALSE)))</f>
        <v>SD</v>
      </c>
      <c r="AW109">
        <v>3891</v>
      </c>
      <c r="AX109">
        <v>2186</v>
      </c>
      <c r="AY109">
        <v>930</v>
      </c>
      <c r="AZ109">
        <v>13.272441843870414</v>
      </c>
      <c r="BB109" t="s">
        <v>599</v>
      </c>
      <c r="BC109" t="s">
        <v>307</v>
      </c>
      <c r="BD109" t="str">
        <f>IF(BI109="#","",IFERROR(VLOOKUP(BC109,'class and classification'!$A$1:$B$338,2,FALSE),VLOOKUP(BC109,'class and classification'!$A$340:$B$378,2,FALSE)))</f>
        <v>Predominantly Rural</v>
      </c>
      <c r="BE109" t="str">
        <f>IF(BI109="#","",IFERROR(VLOOKUP(BC109,'class and classification'!$A$1:$C$338,3,FALSE),VLOOKUP(BC109,'class and classification'!$A$340:$C$378,3,FALSE)))</f>
        <v>SD</v>
      </c>
      <c r="BF109">
        <v>6382</v>
      </c>
      <c r="BG109">
        <v>1384</v>
      </c>
      <c r="BH109">
        <v>793</v>
      </c>
      <c r="BI109">
        <v>9.2651010632083182</v>
      </c>
      <c r="BK109" t="s">
        <v>599</v>
      </c>
      <c r="BL109" t="s">
        <v>307</v>
      </c>
      <c r="BM109" t="str">
        <f>IF(BR109="#","",IFERROR(VLOOKUP(BL109,'class and classification'!$A$1:$B$338,2,FALSE),VLOOKUP(BL109,'class and classification'!$A$340:$B$378,2,FALSE)))</f>
        <v>Predominantly Rural</v>
      </c>
      <c r="BN109" t="str">
        <f>IF(BR109="#","",IFERROR(VLOOKUP(BL109,'class and classification'!$A$1:$C$338,3,FALSE),VLOOKUP(BL109,'class and classification'!$A$340:$C$378,3,FALSE)))</f>
        <v>SD</v>
      </c>
      <c r="BO109">
        <v>6296</v>
      </c>
      <c r="BP109">
        <v>740</v>
      </c>
      <c r="BQ109">
        <v>1466</v>
      </c>
      <c r="BR109">
        <v>17.24300164667137</v>
      </c>
      <c r="BT109" t="s">
        <v>599</v>
      </c>
      <c r="BU109" t="s">
        <v>307</v>
      </c>
      <c r="BV109" t="str">
        <f>IF(CA109="#","",IFERROR(VLOOKUP(BU109,'class and classification'!$A$1:$B$338,2,FALSE),VLOOKUP(BU109,'class and classification'!$A$340:$B$378,2,FALSE)))</f>
        <v/>
      </c>
      <c r="BW109" t="str">
        <f>IF(CA109="#","",IFERROR(VLOOKUP(BU109,'class and classification'!$A$1:$C$338,3,FALSE),VLOOKUP(BU109,'class and classification'!$A$340:$C$378,3,FALSE)))</f>
        <v/>
      </c>
      <c r="BX109">
        <v>8943</v>
      </c>
      <c r="BY109">
        <v>1856</v>
      </c>
      <c r="BZ109" t="s">
        <v>39</v>
      </c>
      <c r="CA109" t="s">
        <v>39</v>
      </c>
      <c r="CC109" t="s">
        <v>599</v>
      </c>
      <c r="CD109" t="s">
        <v>307</v>
      </c>
      <c r="CE109" t="str">
        <f>IF(CJ109="*","",IFERROR(VLOOKUP(CD109,'class and classification'!$A$1:$B$338,2,FALSE),VLOOKUP(CD109,'class and classification'!$A$340:$B$378,2,FALSE)))</f>
        <v>Predominantly Rural</v>
      </c>
      <c r="CF109" t="str">
        <f>IF(CJ109="*","",IFERROR(VLOOKUP(CD109,'class and classification'!$A$1:$C$338,3,FALSE),VLOOKUP(CD109,'class and classification'!$A$340:$C$378,3,FALSE)))</f>
        <v>SD</v>
      </c>
      <c r="CG109">
        <v>6235</v>
      </c>
      <c r="CH109">
        <v>1107</v>
      </c>
      <c r="CI109">
        <v>1030</v>
      </c>
      <c r="CJ109">
        <v>12.302914476827521</v>
      </c>
      <c r="CL109" t="s">
        <v>599</v>
      </c>
      <c r="CM109" t="s">
        <v>307</v>
      </c>
      <c r="CN109" t="str">
        <f>IF(CS109="*","",IFERROR(VLOOKUP(CM109,'class and classification'!$A$1:$B$338,2,FALSE),VLOOKUP(CM109,'class and classification'!$A$340:$B$378,2,FALSE)))</f>
        <v>Predominantly Rural</v>
      </c>
      <c r="CO109" t="str">
        <f>IF(CS109="*","",IFERROR(VLOOKUP(CM109,'class and classification'!$A$1:$C$338,3,FALSE),VLOOKUP(CM109,'class and classification'!$A$340:$C$378,3,FALSE)))</f>
        <v>SD</v>
      </c>
      <c r="CP109">
        <v>4415.7700000000004</v>
      </c>
      <c r="CQ109">
        <v>4330.78</v>
      </c>
      <c r="CR109">
        <v>2418.3200000000002</v>
      </c>
      <c r="CS109">
        <v>21.660082025137779</v>
      </c>
      <c r="CU109" t="s">
        <v>599</v>
      </c>
      <c r="CV109" t="s">
        <v>307</v>
      </c>
      <c r="CW109" t="str">
        <f>IF(DB109="*","",IFERROR(VLOOKUP(CV109,'class and classification'!$A$1:$B$338,2,FALSE),VLOOKUP(CV109,'class and classification'!$A$340:$B$378,2,FALSE)))</f>
        <v>Predominantly Rural</v>
      </c>
      <c r="CX109" t="str">
        <f>IF(DB109="*","",IFERROR(VLOOKUP(CV109,'class and classification'!$A$1:$C$338,3,FALSE),VLOOKUP(CV109,'class and classification'!$A$340:$C$378,3,FALSE)))</f>
        <v>SD</v>
      </c>
      <c r="CY109">
        <v>5837.25</v>
      </c>
      <c r="CZ109">
        <v>3989.93</v>
      </c>
      <c r="DA109">
        <v>1264.1199999999999</v>
      </c>
      <c r="DB109">
        <v>11.397401566993951</v>
      </c>
      <c r="DD109" t="s">
        <v>599</v>
      </c>
      <c r="DE109" t="s">
        <v>307</v>
      </c>
      <c r="DF109" t="str">
        <f>IF(DK109="*","",IFERROR(VLOOKUP(DE109,'class and classification'!$A$1:$B$338,2,FALSE),VLOOKUP(DE109,'class and classification'!$A$340:$B$378,2,FALSE)))</f>
        <v/>
      </c>
      <c r="DG109" t="str">
        <f>IF(DK109="*","",IFERROR(VLOOKUP(DE109,'class and classification'!$A$1:$C$338,3,FALSE),VLOOKUP(DE109,'class and classification'!$A$340:$C$378,3,FALSE)))</f>
        <v/>
      </c>
      <c r="DH109">
        <v>4418.08</v>
      </c>
      <c r="DI109">
        <v>1075.8900000000001</v>
      </c>
      <c r="DJ109" t="s">
        <v>38</v>
      </c>
      <c r="DK109" t="s">
        <v>38</v>
      </c>
      <c r="DM109" t="s">
        <v>599</v>
      </c>
      <c r="DN109" t="s">
        <v>307</v>
      </c>
      <c r="DO109" t="str">
        <f>IF(DT109="*","",IFERROR(VLOOKUP(DN109,'class and classification'!$A$1:$B$338,2,FALSE),VLOOKUP(DN109,'class and classification'!$A$340:$B$378,2,FALSE)))</f>
        <v/>
      </c>
      <c r="DP109" t="str">
        <f>IF(DT109="*","",IFERROR(VLOOKUP(DN109,'class and classification'!$A$1:$C$338,3,FALSE),VLOOKUP(DN109,'class and classification'!$A$340:$C$378,3,FALSE)))</f>
        <v/>
      </c>
      <c r="DQ109">
        <v>5302.93</v>
      </c>
      <c r="DR109">
        <v>2861.91</v>
      </c>
      <c r="DS109" t="s">
        <v>38</v>
      </c>
      <c r="DT109" t="s">
        <v>38</v>
      </c>
      <c r="DV109" t="s">
        <v>599</v>
      </c>
      <c r="DW109" t="s">
        <v>307</v>
      </c>
      <c r="DX109" t="str">
        <f>IF(EC109="*","",IFERROR(VLOOKUP(DW109,'class and classification'!$A$1:$B$338,2,FALSE),VLOOKUP(DW109,'class and classification'!$A$340:$B$378,2,FALSE)))</f>
        <v/>
      </c>
      <c r="DY109" t="str">
        <f>IF(EC109="*","",IFERROR(VLOOKUP(DW109,'class and classification'!$A$1:$C$338,3,FALSE),VLOOKUP(DW109,'class and classification'!$A$340:$C$378,3,FALSE)))</f>
        <v/>
      </c>
      <c r="DZ109">
        <v>5837.77</v>
      </c>
      <c r="EA109">
        <v>3733.42</v>
      </c>
      <c r="EB109" t="s">
        <v>38</v>
      </c>
      <c r="EC109" t="s">
        <v>38</v>
      </c>
    </row>
    <row r="110" spans="1:133" x14ac:dyDescent="0.3">
      <c r="A110" t="s">
        <v>597</v>
      </c>
      <c r="B110" t="s">
        <v>305</v>
      </c>
      <c r="C110" t="str">
        <f>IF(H110="n/a","",IFERROR(VLOOKUP(B110,'class and classification'!$A$1:$B$338,2,FALSE),VLOOKUP(B110,'class and classification'!$A$340:$B$378,2,FALSE)))</f>
        <v>Predominantly Rural</v>
      </c>
      <c r="D110" t="str">
        <f>IF(H110="n/a","",IFERROR(VLOOKUP(B110,'class and classification'!$A$1:$C$338,3,FALSE),VLOOKUP(B110,'class and classification'!$A$340:$C$378,3,FALSE)))</f>
        <v>SD</v>
      </c>
      <c r="E110">
        <v>14027</v>
      </c>
      <c r="F110">
        <v>3948</v>
      </c>
      <c r="G110">
        <v>538</v>
      </c>
      <c r="H110">
        <v>2.9060660076702858</v>
      </c>
      <c r="I110" t="s">
        <v>600</v>
      </c>
      <c r="J110" t="s">
        <v>308</v>
      </c>
      <c r="K110" t="str">
        <f>IF(P110="#","",IFERROR(VLOOKUP(J110,'class and classification'!$A$1:$B$338,2,FALSE),VLOOKUP(J110,'class and classification'!$A$340:$B$378,2,FALSE)))</f>
        <v>Predominantly Rural</v>
      </c>
      <c r="L110" t="str">
        <f>IF(P110="#","",IFERROR(VLOOKUP(J110,'class and classification'!$A$1:$C$338,3,FALSE),VLOOKUP(J110,'class and classification'!$A$340:$C$378,3,FALSE)))</f>
        <v>SD</v>
      </c>
      <c r="M110">
        <v>11000</v>
      </c>
      <c r="N110">
        <v>5981</v>
      </c>
      <c r="O110">
        <v>2800</v>
      </c>
      <c r="P110">
        <v>14.154997219554117</v>
      </c>
      <c r="S110" t="s">
        <v>308</v>
      </c>
      <c r="T110" t="str">
        <f>IF(Y110="#","",IFERROR(VLOOKUP(S110,'class and classification'!$A$1:$B$338,2,FALSE),VLOOKUP(S110,'class and classification'!$A$340:$B$378,2,FALSE)))</f>
        <v>Predominantly Rural</v>
      </c>
      <c r="U110" t="str">
        <f>IF(Y110="#","",IFERROR(VLOOKUP(S110,'class and classification'!$A$1:$C$338,3,FALSE),VLOOKUP(S110,'class and classification'!$A$340:$C$378,3,FALSE)))</f>
        <v>SD</v>
      </c>
      <c r="V110">
        <v>10923</v>
      </c>
      <c r="W110">
        <v>4068</v>
      </c>
      <c r="X110">
        <v>3381</v>
      </c>
      <c r="Y110">
        <v>18.40300457217505</v>
      </c>
      <c r="AA110" t="s">
        <v>600</v>
      </c>
      <c r="AB110" t="s">
        <v>308</v>
      </c>
      <c r="AC110" t="str">
        <f>IF(AH110="#","",IFERROR(VLOOKUP(AB110,'class and classification'!$A$1:$B$338,2,FALSE),VLOOKUP(AB110,'class and classification'!$A$340:$B$378,2,FALSE)))</f>
        <v/>
      </c>
      <c r="AD110" t="str">
        <f>IF(AH110="#","",IFERROR(VLOOKUP(AB110,'class and classification'!$A$1:$C$338,3,FALSE),VLOOKUP(AB110,'class and classification'!$A$340:$C$378,3,FALSE)))</f>
        <v/>
      </c>
      <c r="AE110">
        <v>12390</v>
      </c>
      <c r="AF110">
        <v>2923</v>
      </c>
      <c r="AG110" t="s">
        <v>39</v>
      </c>
      <c r="AH110" t="s">
        <v>39</v>
      </c>
      <c r="AJ110" t="s">
        <v>600</v>
      </c>
      <c r="AK110" t="s">
        <v>308</v>
      </c>
      <c r="AL110" t="str">
        <f>IF(AQ110="#","",IFERROR(VLOOKUP(AK110,'class and classification'!$A$1:$B$338,2,FALSE),VLOOKUP(AK110,'class and classification'!$A$340:$B$378,2,FALSE)))</f>
        <v/>
      </c>
      <c r="AM110" t="str">
        <f>IF(AQ110="#","",IFERROR(VLOOKUP(AK110,'class and classification'!$A$1:$C$338,3,FALSE),VLOOKUP(AK110,'class and classification'!$A$340:$C$378,3,FALSE)))</f>
        <v/>
      </c>
      <c r="AN110">
        <v>8559</v>
      </c>
      <c r="AO110">
        <v>5924</v>
      </c>
      <c r="AP110" t="s">
        <v>39</v>
      </c>
      <c r="AQ110" t="s">
        <v>39</v>
      </c>
      <c r="AS110" t="s">
        <v>600</v>
      </c>
      <c r="AT110" t="s">
        <v>308</v>
      </c>
      <c r="AU110" t="str">
        <f>IF(AZ110="#","",IFERROR(VLOOKUP(AT110,'class and classification'!$A$1:$B$338,2,FALSE),VLOOKUP(AT110,'class and classification'!$A$340:$B$378,2,FALSE)))</f>
        <v/>
      </c>
      <c r="AV110" t="str">
        <f>IF(AZ110="#","",IFERROR(VLOOKUP(AT110,'class and classification'!$A$1:$C$338,3,FALSE),VLOOKUP(AT110,'class and classification'!$A$340:$C$378,3,FALSE)))</f>
        <v/>
      </c>
      <c r="AW110">
        <v>13881</v>
      </c>
      <c r="AX110">
        <v>5312</v>
      </c>
      <c r="AY110" t="s">
        <v>39</v>
      </c>
      <c r="AZ110" t="s">
        <v>39</v>
      </c>
      <c r="BB110" t="s">
        <v>600</v>
      </c>
      <c r="BC110" t="s">
        <v>308</v>
      </c>
      <c r="BD110" t="str">
        <f>IF(BI110="#","",IFERROR(VLOOKUP(BC110,'class and classification'!$A$1:$B$338,2,FALSE),VLOOKUP(BC110,'class and classification'!$A$340:$B$378,2,FALSE)))</f>
        <v/>
      </c>
      <c r="BE110" t="str">
        <f>IF(BI110="#","",IFERROR(VLOOKUP(BC110,'class and classification'!$A$1:$C$338,3,FALSE),VLOOKUP(BC110,'class and classification'!$A$340:$C$378,3,FALSE)))</f>
        <v/>
      </c>
      <c r="BF110">
        <v>11162</v>
      </c>
      <c r="BG110">
        <v>6142</v>
      </c>
      <c r="BH110" t="s">
        <v>39</v>
      </c>
      <c r="BI110" t="s">
        <v>39</v>
      </c>
      <c r="BK110" t="s">
        <v>600</v>
      </c>
      <c r="BL110" t="s">
        <v>308</v>
      </c>
      <c r="BM110" t="str">
        <f>IF(BR110="#","",IFERROR(VLOOKUP(BL110,'class and classification'!$A$1:$B$338,2,FALSE),VLOOKUP(BL110,'class and classification'!$A$340:$B$378,2,FALSE)))</f>
        <v>Predominantly Rural</v>
      </c>
      <c r="BN110" t="str">
        <f>IF(BR110="#","",IFERROR(VLOOKUP(BL110,'class and classification'!$A$1:$C$338,3,FALSE),VLOOKUP(BL110,'class and classification'!$A$340:$C$378,3,FALSE)))</f>
        <v>SD</v>
      </c>
      <c r="BO110">
        <v>9320</v>
      </c>
      <c r="BP110">
        <v>9493</v>
      </c>
      <c r="BQ110">
        <v>870</v>
      </c>
      <c r="BR110">
        <v>4.420057918000305</v>
      </c>
      <c r="BT110" t="s">
        <v>600</v>
      </c>
      <c r="BU110" t="s">
        <v>308</v>
      </c>
      <c r="BV110" t="str">
        <f>IF(CA110="#","",IFERROR(VLOOKUP(BU110,'class and classification'!$A$1:$B$338,2,FALSE),VLOOKUP(BU110,'class and classification'!$A$340:$B$378,2,FALSE)))</f>
        <v>Predominantly Rural</v>
      </c>
      <c r="BW110" t="str">
        <f>IF(CA110="#","",IFERROR(VLOOKUP(BU110,'class and classification'!$A$1:$C$338,3,FALSE),VLOOKUP(BU110,'class and classification'!$A$340:$C$378,3,FALSE)))</f>
        <v>SD</v>
      </c>
      <c r="BX110">
        <v>9491</v>
      </c>
      <c r="BY110">
        <v>7641</v>
      </c>
      <c r="BZ110">
        <v>2673</v>
      </c>
      <c r="CA110">
        <v>13.496591769755112</v>
      </c>
      <c r="CC110" t="s">
        <v>600</v>
      </c>
      <c r="CD110" t="s">
        <v>308</v>
      </c>
      <c r="CE110" t="str">
        <f>IF(CJ110="*","",IFERROR(VLOOKUP(CD110,'class and classification'!$A$1:$B$338,2,FALSE),VLOOKUP(CD110,'class and classification'!$A$340:$B$378,2,FALSE)))</f>
        <v>Predominantly Rural</v>
      </c>
      <c r="CF110" t="str">
        <f>IF(CJ110="*","",IFERROR(VLOOKUP(CD110,'class and classification'!$A$1:$C$338,3,FALSE),VLOOKUP(CD110,'class and classification'!$A$340:$C$378,3,FALSE)))</f>
        <v>SD</v>
      </c>
      <c r="CG110">
        <v>12991</v>
      </c>
      <c r="CH110">
        <v>5104</v>
      </c>
      <c r="CI110">
        <v>1331</v>
      </c>
      <c r="CJ110">
        <v>6.8516421291053229</v>
      </c>
      <c r="CL110" t="s">
        <v>600</v>
      </c>
      <c r="CM110" t="s">
        <v>308</v>
      </c>
      <c r="CN110" t="str">
        <f>IF(CS110="*","",IFERROR(VLOOKUP(CM110,'class and classification'!$A$1:$B$338,2,FALSE),VLOOKUP(CM110,'class and classification'!$A$340:$B$378,2,FALSE)))</f>
        <v>Predominantly Rural</v>
      </c>
      <c r="CO110" t="str">
        <f>IF(CS110="*","",IFERROR(VLOOKUP(CM110,'class and classification'!$A$1:$C$338,3,FALSE),VLOOKUP(CM110,'class and classification'!$A$340:$C$378,3,FALSE)))</f>
        <v>SD</v>
      </c>
      <c r="CP110">
        <v>10731.74</v>
      </c>
      <c r="CQ110">
        <v>5613.62</v>
      </c>
      <c r="CR110">
        <v>2999.07</v>
      </c>
      <c r="CS110">
        <v>15.503532541408561</v>
      </c>
      <c r="CU110" t="s">
        <v>600</v>
      </c>
      <c r="CV110" t="s">
        <v>308</v>
      </c>
      <c r="CW110" t="str">
        <f>IF(DB110="*","",IFERROR(VLOOKUP(CV110,'class and classification'!$A$1:$B$338,2,FALSE),VLOOKUP(CV110,'class and classification'!$A$340:$B$378,2,FALSE)))</f>
        <v>Predominantly Rural</v>
      </c>
      <c r="CX110" t="str">
        <f>IF(DB110="*","",IFERROR(VLOOKUP(CV110,'class and classification'!$A$1:$C$338,3,FALSE),VLOOKUP(CV110,'class and classification'!$A$340:$C$378,3,FALSE)))</f>
        <v>SD</v>
      </c>
      <c r="CY110">
        <v>13360.5</v>
      </c>
      <c r="CZ110">
        <v>4053.04</v>
      </c>
      <c r="DA110">
        <v>1704.7</v>
      </c>
      <c r="DB110">
        <v>8.9166157554251857</v>
      </c>
      <c r="DD110" t="s">
        <v>600</v>
      </c>
      <c r="DE110" t="s">
        <v>308</v>
      </c>
      <c r="DF110" t="str">
        <f>IF(DK110="*","",IFERROR(VLOOKUP(DE110,'class and classification'!$A$1:$B$338,2,FALSE),VLOOKUP(DE110,'class and classification'!$A$340:$B$378,2,FALSE)))</f>
        <v/>
      </c>
      <c r="DG110" t="str">
        <f>IF(DK110="*","",IFERROR(VLOOKUP(DE110,'class and classification'!$A$1:$C$338,3,FALSE),VLOOKUP(DE110,'class and classification'!$A$340:$C$378,3,FALSE)))</f>
        <v/>
      </c>
      <c r="DH110">
        <v>11043.89</v>
      </c>
      <c r="DI110">
        <v>5837.91</v>
      </c>
      <c r="DJ110" t="s">
        <v>38</v>
      </c>
      <c r="DK110" t="s">
        <v>38</v>
      </c>
      <c r="DM110" t="s">
        <v>600</v>
      </c>
      <c r="DN110" t="s">
        <v>308</v>
      </c>
      <c r="DO110" t="str">
        <f>IF(DT110="*","",IFERROR(VLOOKUP(DN110,'class and classification'!$A$1:$B$338,2,FALSE),VLOOKUP(DN110,'class and classification'!$A$340:$B$378,2,FALSE)))</f>
        <v/>
      </c>
      <c r="DP110" t="str">
        <f>IF(DT110="*","",IFERROR(VLOOKUP(DN110,'class and classification'!$A$1:$C$338,3,FALSE),VLOOKUP(DN110,'class and classification'!$A$340:$C$378,3,FALSE)))</f>
        <v/>
      </c>
      <c r="DQ110">
        <v>13515.8</v>
      </c>
      <c r="DR110">
        <v>5924.6</v>
      </c>
      <c r="DS110" t="s">
        <v>38</v>
      </c>
      <c r="DT110" t="s">
        <v>38</v>
      </c>
      <c r="DV110" t="s">
        <v>600</v>
      </c>
      <c r="DW110" t="s">
        <v>308</v>
      </c>
      <c r="DX110" t="str">
        <f>IF(EC110="*","",IFERROR(VLOOKUP(DW110,'class and classification'!$A$1:$B$338,2,FALSE),VLOOKUP(DW110,'class and classification'!$A$340:$B$378,2,FALSE)))</f>
        <v>Predominantly Rural</v>
      </c>
      <c r="DY110" t="str">
        <f>IF(EC110="*","",IFERROR(VLOOKUP(DW110,'class and classification'!$A$1:$C$338,3,FALSE),VLOOKUP(DW110,'class and classification'!$A$340:$C$378,3,FALSE)))</f>
        <v>SD</v>
      </c>
      <c r="DZ110">
        <v>15367.42</v>
      </c>
      <c r="EA110">
        <v>4614.4399999999996</v>
      </c>
      <c r="EB110">
        <v>654.84</v>
      </c>
      <c r="EC110">
        <v>3.1731817587114222</v>
      </c>
    </row>
    <row r="111" spans="1:133" x14ac:dyDescent="0.3">
      <c r="A111" t="s">
        <v>598</v>
      </c>
      <c r="B111" t="s">
        <v>306</v>
      </c>
      <c r="C111" t="str">
        <f>IF(H111="n/a","",IFERROR(VLOOKUP(B111,'class and classification'!$A$1:$B$338,2,FALSE),VLOOKUP(B111,'class and classification'!$A$340:$B$378,2,FALSE)))</f>
        <v>Predominantly Rural</v>
      </c>
      <c r="D111" t="str">
        <f>IF(H111="n/a","",IFERROR(VLOOKUP(B111,'class and classification'!$A$1:$C$338,3,FALSE),VLOOKUP(B111,'class and classification'!$A$340:$C$378,3,FALSE)))</f>
        <v>SD</v>
      </c>
      <c r="E111">
        <v>13495</v>
      </c>
      <c r="F111">
        <v>5786</v>
      </c>
      <c r="G111">
        <v>2157</v>
      </c>
      <c r="H111">
        <v>10.061572907920514</v>
      </c>
      <c r="I111" t="s">
        <v>601</v>
      </c>
      <c r="J111" t="s">
        <v>309</v>
      </c>
      <c r="K111" t="str">
        <f>IF(P111="#","",IFERROR(VLOOKUP(J111,'class and classification'!$A$1:$B$338,2,FALSE),VLOOKUP(J111,'class and classification'!$A$340:$B$378,2,FALSE)))</f>
        <v/>
      </c>
      <c r="L111" t="str">
        <f>IF(P111="#","",IFERROR(VLOOKUP(J111,'class and classification'!$A$1:$C$338,3,FALSE),VLOOKUP(J111,'class and classification'!$A$340:$C$378,3,FALSE)))</f>
        <v/>
      </c>
      <c r="M111">
        <v>4434</v>
      </c>
      <c r="N111">
        <v>5957</v>
      </c>
      <c r="O111" t="s">
        <v>39</v>
      </c>
      <c r="P111" t="s">
        <v>39</v>
      </c>
      <c r="S111" t="s">
        <v>309</v>
      </c>
      <c r="T111" t="str">
        <f>IF(Y111="#","",IFERROR(VLOOKUP(S111,'class and classification'!$A$1:$B$338,2,FALSE),VLOOKUP(S111,'class and classification'!$A$340:$B$378,2,FALSE)))</f>
        <v>Predominantly Urban</v>
      </c>
      <c r="U111" t="str">
        <f>IF(Y111="#","",IFERROR(VLOOKUP(S111,'class and classification'!$A$1:$C$338,3,FALSE),VLOOKUP(S111,'class and classification'!$A$340:$C$378,3,FALSE)))</f>
        <v>SD</v>
      </c>
      <c r="V111">
        <v>7105</v>
      </c>
      <c r="W111">
        <v>3676</v>
      </c>
      <c r="X111">
        <v>2947</v>
      </c>
      <c r="Y111">
        <v>21.467074592074592</v>
      </c>
      <c r="AA111" t="s">
        <v>601</v>
      </c>
      <c r="AB111" t="s">
        <v>309</v>
      </c>
      <c r="AC111" t="str">
        <f>IF(AH111="#","",IFERROR(VLOOKUP(AB111,'class and classification'!$A$1:$B$338,2,FALSE),VLOOKUP(AB111,'class and classification'!$A$340:$B$378,2,FALSE)))</f>
        <v>Predominantly Urban</v>
      </c>
      <c r="AD111" t="str">
        <f>IF(AH111="#","",IFERROR(VLOOKUP(AB111,'class and classification'!$A$1:$C$338,3,FALSE),VLOOKUP(AB111,'class and classification'!$A$340:$C$378,3,FALSE)))</f>
        <v>SD</v>
      </c>
      <c r="AE111">
        <v>7803</v>
      </c>
      <c r="AF111">
        <v>4691</v>
      </c>
      <c r="AG111">
        <v>2528</v>
      </c>
      <c r="AH111">
        <v>16.828651311409931</v>
      </c>
      <c r="AJ111" t="s">
        <v>601</v>
      </c>
      <c r="AK111" t="s">
        <v>309</v>
      </c>
      <c r="AL111" t="str">
        <f>IF(AQ111="#","",IFERROR(VLOOKUP(AK111,'class and classification'!$A$1:$B$338,2,FALSE),VLOOKUP(AK111,'class and classification'!$A$340:$B$378,2,FALSE)))</f>
        <v/>
      </c>
      <c r="AM111" t="str">
        <f>IF(AQ111="#","",IFERROR(VLOOKUP(AK111,'class and classification'!$A$1:$C$338,3,FALSE),VLOOKUP(AK111,'class and classification'!$A$340:$C$378,3,FALSE)))</f>
        <v/>
      </c>
      <c r="AN111">
        <v>7831</v>
      </c>
      <c r="AO111">
        <v>4348</v>
      </c>
      <c r="AP111" t="s">
        <v>39</v>
      </c>
      <c r="AQ111" t="s">
        <v>39</v>
      </c>
      <c r="AS111" t="s">
        <v>601</v>
      </c>
      <c r="AT111" t="s">
        <v>309</v>
      </c>
      <c r="AU111" t="str">
        <f>IF(AZ111="#","",IFERROR(VLOOKUP(AT111,'class and classification'!$A$1:$B$338,2,FALSE),VLOOKUP(AT111,'class and classification'!$A$340:$B$378,2,FALSE)))</f>
        <v/>
      </c>
      <c r="AV111" t="str">
        <f>IF(AZ111="#","",IFERROR(VLOOKUP(AT111,'class and classification'!$A$1:$C$338,3,FALSE),VLOOKUP(AT111,'class and classification'!$A$340:$C$378,3,FALSE)))</f>
        <v/>
      </c>
      <c r="AW111">
        <v>4664</v>
      </c>
      <c r="AX111">
        <v>4604</v>
      </c>
      <c r="AY111" t="s">
        <v>39</v>
      </c>
      <c r="AZ111" t="s">
        <v>39</v>
      </c>
      <c r="BB111" t="s">
        <v>601</v>
      </c>
      <c r="BC111" t="s">
        <v>309</v>
      </c>
      <c r="BD111" t="str">
        <f>IF(BI111="#","",IFERROR(VLOOKUP(BC111,'class and classification'!$A$1:$B$338,2,FALSE),VLOOKUP(BC111,'class and classification'!$A$340:$B$378,2,FALSE)))</f>
        <v>Predominantly Urban</v>
      </c>
      <c r="BE111" t="str">
        <f>IF(BI111="#","",IFERROR(VLOOKUP(BC111,'class and classification'!$A$1:$C$338,3,FALSE),VLOOKUP(BC111,'class and classification'!$A$340:$C$378,3,FALSE)))</f>
        <v>SD</v>
      </c>
      <c r="BF111">
        <v>3395</v>
      </c>
      <c r="BG111">
        <v>2703</v>
      </c>
      <c r="BH111">
        <v>1232</v>
      </c>
      <c r="BI111">
        <v>16.807639836289223</v>
      </c>
      <c r="BK111" t="s">
        <v>601</v>
      </c>
      <c r="BL111" t="s">
        <v>309</v>
      </c>
      <c r="BM111" t="str">
        <f>IF(BR111="#","",IFERROR(VLOOKUP(BL111,'class and classification'!$A$1:$B$338,2,FALSE),VLOOKUP(BL111,'class and classification'!$A$340:$B$378,2,FALSE)))</f>
        <v>Predominantly Urban</v>
      </c>
      <c r="BN111" t="str">
        <f>IF(BR111="#","",IFERROR(VLOOKUP(BL111,'class and classification'!$A$1:$C$338,3,FALSE),VLOOKUP(BL111,'class and classification'!$A$340:$C$378,3,FALSE)))</f>
        <v>SD</v>
      </c>
      <c r="BO111">
        <v>6567</v>
      </c>
      <c r="BP111">
        <v>3618</v>
      </c>
      <c r="BQ111">
        <v>598</v>
      </c>
      <c r="BR111">
        <v>5.5457664842808123</v>
      </c>
      <c r="BT111" t="s">
        <v>601</v>
      </c>
      <c r="BU111" t="s">
        <v>309</v>
      </c>
      <c r="BV111" t="str">
        <f>IF(CA111="#","",IFERROR(VLOOKUP(BU111,'class and classification'!$A$1:$B$338,2,FALSE),VLOOKUP(BU111,'class and classification'!$A$340:$B$378,2,FALSE)))</f>
        <v>Predominantly Urban</v>
      </c>
      <c r="BW111" t="str">
        <f>IF(CA111="#","",IFERROR(VLOOKUP(BU111,'class and classification'!$A$1:$C$338,3,FALSE),VLOOKUP(BU111,'class and classification'!$A$340:$C$378,3,FALSE)))</f>
        <v>SD</v>
      </c>
      <c r="BX111">
        <v>3486</v>
      </c>
      <c r="BY111">
        <v>3208</v>
      </c>
      <c r="BZ111">
        <v>875</v>
      </c>
      <c r="CA111">
        <v>11.560311798123927</v>
      </c>
      <c r="CC111" t="s">
        <v>601</v>
      </c>
      <c r="CD111" t="s">
        <v>309</v>
      </c>
      <c r="CE111" t="str">
        <f>IF(CJ111="*","",IFERROR(VLOOKUP(CD111,'class and classification'!$A$1:$B$338,2,FALSE),VLOOKUP(CD111,'class and classification'!$A$340:$B$378,2,FALSE)))</f>
        <v>Predominantly Urban</v>
      </c>
      <c r="CF111" t="str">
        <f>IF(CJ111="*","",IFERROR(VLOOKUP(CD111,'class and classification'!$A$1:$C$338,3,FALSE),VLOOKUP(CD111,'class and classification'!$A$340:$C$378,3,FALSE)))</f>
        <v>SD</v>
      </c>
      <c r="CG111">
        <v>6350</v>
      </c>
      <c r="CH111">
        <v>1153</v>
      </c>
      <c r="CI111">
        <v>646</v>
      </c>
      <c r="CJ111">
        <v>7.9273530494539211</v>
      </c>
      <c r="CL111" t="s">
        <v>601</v>
      </c>
      <c r="CM111" t="s">
        <v>309</v>
      </c>
      <c r="CN111" t="str">
        <f>IF(CS111="*","",IFERROR(VLOOKUP(CM111,'class and classification'!$A$1:$B$338,2,FALSE),VLOOKUP(CM111,'class and classification'!$A$340:$B$378,2,FALSE)))</f>
        <v>Predominantly Urban</v>
      </c>
      <c r="CO111" t="str">
        <f>IF(CS111="*","",IFERROR(VLOOKUP(CM111,'class and classification'!$A$1:$C$338,3,FALSE),VLOOKUP(CM111,'class and classification'!$A$340:$C$378,3,FALSE)))</f>
        <v>SD</v>
      </c>
      <c r="CP111">
        <v>6267.44</v>
      </c>
      <c r="CQ111">
        <v>4878.25</v>
      </c>
      <c r="CR111">
        <v>654.35</v>
      </c>
      <c r="CS111">
        <v>5.5453201853553047</v>
      </c>
      <c r="CU111" t="s">
        <v>601</v>
      </c>
      <c r="CV111" t="s">
        <v>309</v>
      </c>
      <c r="CW111" t="str">
        <f>IF(DB111="*","",IFERROR(VLOOKUP(CV111,'class and classification'!$A$1:$B$338,2,FALSE),VLOOKUP(CV111,'class and classification'!$A$340:$B$378,2,FALSE)))</f>
        <v>Predominantly Urban</v>
      </c>
      <c r="CX111" t="str">
        <f>IF(DB111="*","",IFERROR(VLOOKUP(CV111,'class and classification'!$A$1:$C$338,3,FALSE),VLOOKUP(CV111,'class and classification'!$A$340:$C$378,3,FALSE)))</f>
        <v>SD</v>
      </c>
      <c r="CY111">
        <v>6022.78</v>
      </c>
      <c r="CZ111">
        <v>5166.41</v>
      </c>
      <c r="DA111">
        <v>539.02</v>
      </c>
      <c r="DB111">
        <v>4.5959272557363828</v>
      </c>
      <c r="DD111" t="s">
        <v>601</v>
      </c>
      <c r="DE111" t="s">
        <v>309</v>
      </c>
      <c r="DF111" t="str">
        <f>IF(DK111="*","",IFERROR(VLOOKUP(DE111,'class and classification'!$A$1:$B$338,2,FALSE),VLOOKUP(DE111,'class and classification'!$A$340:$B$378,2,FALSE)))</f>
        <v>Predominantly Urban</v>
      </c>
      <c r="DG111" t="str">
        <f>IF(DK111="*","",IFERROR(VLOOKUP(DE111,'class and classification'!$A$1:$C$338,3,FALSE),VLOOKUP(DE111,'class and classification'!$A$340:$C$378,3,FALSE)))</f>
        <v>SD</v>
      </c>
      <c r="DH111">
        <v>7725.37</v>
      </c>
      <c r="DI111">
        <v>3500.41</v>
      </c>
      <c r="DJ111">
        <v>668.82</v>
      </c>
      <c r="DK111">
        <v>5.6228876969381076</v>
      </c>
      <c r="DM111" t="s">
        <v>601</v>
      </c>
      <c r="DN111" t="s">
        <v>309</v>
      </c>
      <c r="DO111" t="str">
        <f>IF(DT111="*","",IFERROR(VLOOKUP(DN111,'class and classification'!$A$1:$B$338,2,FALSE),VLOOKUP(DN111,'class and classification'!$A$340:$B$378,2,FALSE)))</f>
        <v>Predominantly Urban</v>
      </c>
      <c r="DP111" t="str">
        <f>IF(DT111="*","",IFERROR(VLOOKUP(DN111,'class and classification'!$A$1:$C$338,3,FALSE),VLOOKUP(DN111,'class and classification'!$A$340:$C$378,3,FALSE)))</f>
        <v>SD</v>
      </c>
      <c r="DQ111">
        <v>7361.29</v>
      </c>
      <c r="DR111">
        <v>4539.22</v>
      </c>
      <c r="DS111">
        <v>592.54</v>
      </c>
      <c r="DT111">
        <v>4.7429570841387809</v>
      </c>
      <c r="DV111" t="s">
        <v>601</v>
      </c>
      <c r="DW111" t="s">
        <v>309</v>
      </c>
      <c r="DX111" t="str">
        <f>IF(EC111="*","",IFERROR(VLOOKUP(DW111,'class and classification'!$A$1:$B$338,2,FALSE),VLOOKUP(DW111,'class and classification'!$A$340:$B$378,2,FALSE)))</f>
        <v>Predominantly Urban</v>
      </c>
      <c r="DY111" t="str">
        <f>IF(EC111="*","",IFERROR(VLOOKUP(DW111,'class and classification'!$A$1:$C$338,3,FALSE),VLOOKUP(DW111,'class and classification'!$A$340:$C$378,3,FALSE)))</f>
        <v>SD</v>
      </c>
      <c r="DZ111">
        <v>7068.59</v>
      </c>
      <c r="EA111">
        <v>2273.88</v>
      </c>
      <c r="EB111">
        <v>948.91</v>
      </c>
      <c r="EC111">
        <v>9.2204349659618039</v>
      </c>
    </row>
    <row r="112" spans="1:133" x14ac:dyDescent="0.3">
      <c r="A112" t="s">
        <v>599</v>
      </c>
      <c r="B112" t="s">
        <v>307</v>
      </c>
      <c r="C112" t="str">
        <f>IF(H112="n/a","",IFERROR(VLOOKUP(B112,'class and classification'!$A$1:$B$338,2,FALSE),VLOOKUP(B112,'class and classification'!$A$340:$B$378,2,FALSE)))</f>
        <v>Predominantly Rural</v>
      </c>
      <c r="D112" t="str">
        <f>IF(H112="n/a","",IFERROR(VLOOKUP(B112,'class and classification'!$A$1:$C$338,3,FALSE),VLOOKUP(B112,'class and classification'!$A$340:$C$378,3,FALSE)))</f>
        <v>SD</v>
      </c>
      <c r="E112">
        <v>2362</v>
      </c>
      <c r="F112">
        <v>1890</v>
      </c>
      <c r="G112">
        <v>3033</v>
      </c>
      <c r="H112">
        <v>41.633493479752914</v>
      </c>
      <c r="I112" t="s">
        <v>602</v>
      </c>
      <c r="J112" t="s">
        <v>120</v>
      </c>
      <c r="K112" t="str">
        <f>IF(P112="#","",IFERROR(VLOOKUP(J112,'class and classification'!$A$1:$B$338,2,FALSE),VLOOKUP(J112,'class and classification'!$A$340:$B$378,2,FALSE)))</f>
        <v>Predominantly Rural</v>
      </c>
      <c r="L112" t="str">
        <f>IF(P112="#","",IFERROR(VLOOKUP(J112,'class and classification'!$A$1:$C$338,3,FALSE),VLOOKUP(J112,'class and classification'!$A$340:$C$378,3,FALSE)))</f>
        <v>SC</v>
      </c>
      <c r="M112">
        <v>78090</v>
      </c>
      <c r="N112">
        <v>48537</v>
      </c>
      <c r="O112">
        <v>16632</v>
      </c>
      <c r="P112">
        <v>11.609741796326931</v>
      </c>
      <c r="S112" t="s">
        <v>120</v>
      </c>
      <c r="T112" t="str">
        <f>IF(Y112="#","",IFERROR(VLOOKUP(S112,'class and classification'!$A$1:$B$338,2,FALSE),VLOOKUP(S112,'class and classification'!$A$340:$B$378,2,FALSE)))</f>
        <v>Predominantly Rural</v>
      </c>
      <c r="U112" t="str">
        <f>IF(Y112="#","",IFERROR(VLOOKUP(S112,'class and classification'!$A$1:$C$338,3,FALSE),VLOOKUP(S112,'class and classification'!$A$340:$C$378,3,FALSE)))</f>
        <v>SC</v>
      </c>
      <c r="V112">
        <v>85296</v>
      </c>
      <c r="W112">
        <v>39477</v>
      </c>
      <c r="X112">
        <v>11849</v>
      </c>
      <c r="Y112">
        <v>8.6728345361654782</v>
      </c>
      <c r="AA112" t="s">
        <v>602</v>
      </c>
      <c r="AB112" t="s">
        <v>120</v>
      </c>
      <c r="AC112" t="str">
        <f>IF(AH112="#","",IFERROR(VLOOKUP(AB112,'class and classification'!$A$1:$B$338,2,FALSE),VLOOKUP(AB112,'class and classification'!$A$340:$B$378,2,FALSE)))</f>
        <v>Predominantly Rural</v>
      </c>
      <c r="AD112" t="str">
        <f>IF(AH112="#","",IFERROR(VLOOKUP(AB112,'class and classification'!$A$1:$C$338,3,FALSE),VLOOKUP(AB112,'class and classification'!$A$340:$C$378,3,FALSE)))</f>
        <v>SC</v>
      </c>
      <c r="AE112">
        <v>83903</v>
      </c>
      <c r="AF112">
        <v>38942</v>
      </c>
      <c r="AG112">
        <v>15051</v>
      </c>
      <c r="AH112">
        <v>10.914747345825839</v>
      </c>
      <c r="AJ112" t="s">
        <v>602</v>
      </c>
      <c r="AK112" t="s">
        <v>120</v>
      </c>
      <c r="AL112" t="str">
        <f>IF(AQ112="#","",IFERROR(VLOOKUP(AK112,'class and classification'!$A$1:$B$338,2,FALSE),VLOOKUP(AK112,'class and classification'!$A$340:$B$378,2,FALSE)))</f>
        <v>Predominantly Rural</v>
      </c>
      <c r="AM112" t="str">
        <f>IF(AQ112="#","",IFERROR(VLOOKUP(AK112,'class and classification'!$A$1:$C$338,3,FALSE),VLOOKUP(AK112,'class and classification'!$A$340:$C$378,3,FALSE)))</f>
        <v>SC</v>
      </c>
      <c r="AN112">
        <v>66791</v>
      </c>
      <c r="AO112">
        <v>37585</v>
      </c>
      <c r="AP112">
        <v>22110</v>
      </c>
      <c r="AQ112">
        <v>17.480195436649115</v>
      </c>
      <c r="AS112" t="s">
        <v>602</v>
      </c>
      <c r="AT112" t="s">
        <v>120</v>
      </c>
      <c r="AU112" t="str">
        <f>IF(AZ112="#","",IFERROR(VLOOKUP(AT112,'class and classification'!$A$1:$B$338,2,FALSE),VLOOKUP(AT112,'class and classification'!$A$340:$B$378,2,FALSE)))</f>
        <v>Predominantly Rural</v>
      </c>
      <c r="AV112" t="str">
        <f>IF(AZ112="#","",IFERROR(VLOOKUP(AT112,'class and classification'!$A$1:$C$338,3,FALSE),VLOOKUP(AT112,'class and classification'!$A$340:$C$378,3,FALSE)))</f>
        <v>SC</v>
      </c>
      <c r="AW112">
        <v>68360</v>
      </c>
      <c r="AX112">
        <v>48761</v>
      </c>
      <c r="AY112">
        <v>15673</v>
      </c>
      <c r="AZ112">
        <v>11.802491076404054</v>
      </c>
      <c r="BB112" t="s">
        <v>602</v>
      </c>
      <c r="BC112" t="s">
        <v>120</v>
      </c>
      <c r="BD112" t="str">
        <f>IF(BI112="#","",IFERROR(VLOOKUP(BC112,'class and classification'!$A$1:$B$338,2,FALSE),VLOOKUP(BC112,'class and classification'!$A$340:$B$378,2,FALSE)))</f>
        <v>Predominantly Rural</v>
      </c>
      <c r="BE112" t="str">
        <f>IF(BI112="#","",IFERROR(VLOOKUP(BC112,'class and classification'!$A$1:$C$338,3,FALSE),VLOOKUP(BC112,'class and classification'!$A$340:$C$378,3,FALSE)))</f>
        <v>SC</v>
      </c>
      <c r="BF112">
        <v>69008</v>
      </c>
      <c r="BG112">
        <v>40890</v>
      </c>
      <c r="BH112">
        <v>9730</v>
      </c>
      <c r="BI112">
        <v>8.1335473300565084</v>
      </c>
      <c r="BK112" t="s">
        <v>602</v>
      </c>
      <c r="BL112" t="s">
        <v>120</v>
      </c>
      <c r="BM112" t="str">
        <f>IF(BR112="#","",IFERROR(VLOOKUP(BL112,'class and classification'!$A$1:$B$338,2,FALSE),VLOOKUP(BL112,'class and classification'!$A$340:$B$378,2,FALSE)))</f>
        <v>Predominantly Rural</v>
      </c>
      <c r="BN112" t="str">
        <f>IF(BR112="#","",IFERROR(VLOOKUP(BL112,'class and classification'!$A$1:$C$338,3,FALSE),VLOOKUP(BL112,'class and classification'!$A$340:$C$378,3,FALSE)))</f>
        <v>SC</v>
      </c>
      <c r="BO112">
        <v>74897</v>
      </c>
      <c r="BP112">
        <v>34222</v>
      </c>
      <c r="BQ112">
        <v>17262</v>
      </c>
      <c r="BR112">
        <v>13.658698696797778</v>
      </c>
      <c r="BT112" t="s">
        <v>602</v>
      </c>
      <c r="BU112" t="s">
        <v>120</v>
      </c>
      <c r="BV112" t="str">
        <f>IF(CA112="#","",IFERROR(VLOOKUP(BU112,'class and classification'!$A$1:$B$338,2,FALSE),VLOOKUP(BU112,'class and classification'!$A$340:$B$378,2,FALSE)))</f>
        <v>Predominantly Rural</v>
      </c>
      <c r="BW112" t="str">
        <f>IF(CA112="#","",IFERROR(VLOOKUP(BU112,'class and classification'!$A$1:$C$338,3,FALSE),VLOOKUP(BU112,'class and classification'!$A$340:$C$378,3,FALSE)))</f>
        <v>SC</v>
      </c>
      <c r="BX112">
        <v>76015</v>
      </c>
      <c r="BY112">
        <v>42238</v>
      </c>
      <c r="BZ112">
        <v>13351</v>
      </c>
      <c r="CA112">
        <v>10.144828424667942</v>
      </c>
      <c r="CC112" t="s">
        <v>602</v>
      </c>
      <c r="CD112" t="s">
        <v>120</v>
      </c>
      <c r="CE112" t="str">
        <f>IF(CJ112="*","",IFERROR(VLOOKUP(CD112,'class and classification'!$A$1:$B$338,2,FALSE),VLOOKUP(CD112,'class and classification'!$A$340:$B$378,2,FALSE)))</f>
        <v>Predominantly Rural</v>
      </c>
      <c r="CF112" t="str">
        <f>IF(CJ112="*","",IFERROR(VLOOKUP(CD112,'class and classification'!$A$1:$C$338,3,FALSE),VLOOKUP(CD112,'class and classification'!$A$340:$C$378,3,FALSE)))</f>
        <v>SC</v>
      </c>
      <c r="CG112">
        <v>73067</v>
      </c>
      <c r="CH112">
        <v>38618</v>
      </c>
      <c r="CI112">
        <v>16629</v>
      </c>
      <c r="CJ112">
        <v>12.959614695200836</v>
      </c>
      <c r="CL112" t="s">
        <v>602</v>
      </c>
      <c r="CM112" t="s">
        <v>120</v>
      </c>
      <c r="CN112" t="str">
        <f>IF(CS112="*","",IFERROR(VLOOKUP(CM112,'class and classification'!$A$1:$B$338,2,FALSE),VLOOKUP(CM112,'class and classification'!$A$340:$B$378,2,FALSE)))</f>
        <v>Predominantly Rural</v>
      </c>
      <c r="CO112" t="str">
        <f>IF(CS112="*","",IFERROR(VLOOKUP(CM112,'class and classification'!$A$1:$C$338,3,FALSE),VLOOKUP(CM112,'class and classification'!$A$340:$C$378,3,FALSE)))</f>
        <v>SC</v>
      </c>
      <c r="CP112">
        <v>75154.03</v>
      </c>
      <c r="CQ112">
        <v>35173.380000000005</v>
      </c>
      <c r="CR112">
        <v>12837.950000000003</v>
      </c>
      <c r="CS112">
        <v>10.423344680679699</v>
      </c>
      <c r="CU112" t="s">
        <v>602</v>
      </c>
      <c r="CV112" t="s">
        <v>120</v>
      </c>
      <c r="CW112" t="str">
        <f>IF(DB112="*","",IFERROR(VLOOKUP(CV112,'class and classification'!$A$1:$B$338,2,FALSE),VLOOKUP(CV112,'class and classification'!$A$340:$B$378,2,FALSE)))</f>
        <v>Predominantly Rural</v>
      </c>
      <c r="CX112" t="str">
        <f>IF(DB112="*","",IFERROR(VLOOKUP(CV112,'class and classification'!$A$1:$C$338,3,FALSE),VLOOKUP(CV112,'class and classification'!$A$340:$C$378,3,FALSE)))</f>
        <v>SC</v>
      </c>
      <c r="CY112">
        <v>66861.53</v>
      </c>
      <c r="CZ112">
        <v>38059.760000000002</v>
      </c>
      <c r="DA112">
        <v>11885.49</v>
      </c>
      <c r="DB112">
        <v>10.175342561450627</v>
      </c>
      <c r="DD112" t="s">
        <v>602</v>
      </c>
      <c r="DE112" t="s">
        <v>120</v>
      </c>
      <c r="DF112" t="str">
        <f>IF(DK112="*","",IFERROR(VLOOKUP(DE112,'class and classification'!$A$1:$B$338,2,FALSE),VLOOKUP(DE112,'class and classification'!$A$340:$B$378,2,FALSE)))</f>
        <v>Predominantly Rural</v>
      </c>
      <c r="DG112" t="str">
        <f>IF(DK112="*","",IFERROR(VLOOKUP(DE112,'class and classification'!$A$1:$C$338,3,FALSE),VLOOKUP(DE112,'class and classification'!$A$340:$C$378,3,FALSE)))</f>
        <v>SC</v>
      </c>
      <c r="DH112">
        <v>66867.670000000013</v>
      </c>
      <c r="DI112">
        <v>36422.100000000006</v>
      </c>
      <c r="DJ112">
        <v>8608.18</v>
      </c>
      <c r="DK112">
        <v>7.6928844540941093</v>
      </c>
      <c r="DM112" t="s">
        <v>602</v>
      </c>
      <c r="DN112" t="s">
        <v>120</v>
      </c>
      <c r="DO112" t="str">
        <f>IF(DT112="*","",IFERROR(VLOOKUP(DN112,'class and classification'!$A$1:$B$338,2,FALSE),VLOOKUP(DN112,'class and classification'!$A$340:$B$378,2,FALSE)))</f>
        <v>Predominantly Rural</v>
      </c>
      <c r="DP112" t="str">
        <f>IF(DT112="*","",IFERROR(VLOOKUP(DN112,'class and classification'!$A$1:$C$338,3,FALSE),VLOOKUP(DN112,'class and classification'!$A$340:$C$378,3,FALSE)))</f>
        <v>SC</v>
      </c>
      <c r="DQ112">
        <v>72099.83</v>
      </c>
      <c r="DR112">
        <v>35409.71</v>
      </c>
      <c r="DS112">
        <v>14711.39</v>
      </c>
      <c r="DT112">
        <v>12.036719079129899</v>
      </c>
      <c r="DV112" t="s">
        <v>602</v>
      </c>
      <c r="DW112" t="s">
        <v>120</v>
      </c>
      <c r="DX112" t="str">
        <f>IF(EC112="*","",IFERROR(VLOOKUP(DW112,'class and classification'!$A$1:$B$338,2,FALSE),VLOOKUP(DW112,'class and classification'!$A$340:$B$378,2,FALSE)))</f>
        <v>Predominantly Rural</v>
      </c>
      <c r="DY112" t="str">
        <f>IF(EC112="*","",IFERROR(VLOOKUP(DW112,'class and classification'!$A$1:$C$338,3,FALSE),VLOOKUP(DW112,'class and classification'!$A$340:$C$378,3,FALSE)))</f>
        <v>SC</v>
      </c>
      <c r="DZ112">
        <v>77003.7</v>
      </c>
      <c r="EA112">
        <v>33706.79</v>
      </c>
      <c r="EB112">
        <v>11108.19</v>
      </c>
      <c r="EC112">
        <v>9.1186261417378685</v>
      </c>
    </row>
    <row r="113" spans="1:133" x14ac:dyDescent="0.3">
      <c r="A113" t="s">
        <v>600</v>
      </c>
      <c r="B113" t="s">
        <v>308</v>
      </c>
      <c r="C113" t="str">
        <f>IF(H113="n/a","",IFERROR(VLOOKUP(B113,'class and classification'!$A$1:$B$338,2,FALSE),VLOOKUP(B113,'class and classification'!$A$340:$B$378,2,FALSE)))</f>
        <v>Predominantly Rural</v>
      </c>
      <c r="D113" t="str">
        <f>IF(H113="n/a","",IFERROR(VLOOKUP(B113,'class and classification'!$A$1:$C$338,3,FALSE),VLOOKUP(B113,'class and classification'!$A$340:$C$378,3,FALSE)))</f>
        <v>SD</v>
      </c>
      <c r="E113">
        <v>6015</v>
      </c>
      <c r="F113">
        <v>5416</v>
      </c>
      <c r="G113">
        <v>3872</v>
      </c>
      <c r="H113">
        <v>25.302228321244201</v>
      </c>
      <c r="I113" t="s">
        <v>603</v>
      </c>
      <c r="J113" t="s">
        <v>310</v>
      </c>
      <c r="K113" t="str">
        <f>IF(P113="#","",IFERROR(VLOOKUP(J113,'class and classification'!$A$1:$B$338,2,FALSE),VLOOKUP(J113,'class and classification'!$A$340:$B$378,2,FALSE)))</f>
        <v/>
      </c>
      <c r="L113" t="str">
        <f>IF(P113="#","",IFERROR(VLOOKUP(J113,'class and classification'!$A$1:$C$338,3,FALSE),VLOOKUP(J113,'class and classification'!$A$340:$C$378,3,FALSE)))</f>
        <v/>
      </c>
      <c r="M113">
        <v>7540</v>
      </c>
      <c r="N113">
        <v>6447</v>
      </c>
      <c r="O113" t="s">
        <v>39</v>
      </c>
      <c r="P113" t="s">
        <v>39</v>
      </c>
      <c r="S113" t="s">
        <v>310</v>
      </c>
      <c r="T113" t="str">
        <f>IF(Y113="#","",IFERROR(VLOOKUP(S113,'class and classification'!$A$1:$B$338,2,FALSE),VLOOKUP(S113,'class and classification'!$A$340:$B$378,2,FALSE)))</f>
        <v/>
      </c>
      <c r="U113" t="str">
        <f>IF(Y113="#","",IFERROR(VLOOKUP(S113,'class and classification'!$A$1:$C$338,3,FALSE),VLOOKUP(S113,'class and classification'!$A$340:$C$378,3,FALSE)))</f>
        <v/>
      </c>
      <c r="V113">
        <v>8775</v>
      </c>
      <c r="W113">
        <v>4953</v>
      </c>
      <c r="X113" t="s">
        <v>39</v>
      </c>
      <c r="Y113" t="s">
        <v>39</v>
      </c>
      <c r="AA113" t="s">
        <v>603</v>
      </c>
      <c r="AB113" t="s">
        <v>310</v>
      </c>
      <c r="AC113" t="str">
        <f>IF(AH113="#","",IFERROR(VLOOKUP(AB113,'class and classification'!$A$1:$B$338,2,FALSE),VLOOKUP(AB113,'class and classification'!$A$340:$B$378,2,FALSE)))</f>
        <v>Urban with Significant Rural</v>
      </c>
      <c r="AD113" t="str">
        <f>IF(AH113="#","",IFERROR(VLOOKUP(AB113,'class and classification'!$A$1:$C$338,3,FALSE),VLOOKUP(AB113,'class and classification'!$A$340:$C$378,3,FALSE)))</f>
        <v>SD</v>
      </c>
      <c r="AE113">
        <v>6047</v>
      </c>
      <c r="AF113">
        <v>4226</v>
      </c>
      <c r="AG113">
        <v>1263</v>
      </c>
      <c r="AH113">
        <v>10.948335644937588</v>
      </c>
      <c r="AJ113" t="s">
        <v>603</v>
      </c>
      <c r="AK113" t="s">
        <v>310</v>
      </c>
      <c r="AL113" t="str">
        <f>IF(AQ113="#","",IFERROR(VLOOKUP(AK113,'class and classification'!$A$1:$B$338,2,FALSE),VLOOKUP(AK113,'class and classification'!$A$340:$B$378,2,FALSE)))</f>
        <v/>
      </c>
      <c r="AM113" t="str">
        <f>IF(AQ113="#","",IFERROR(VLOOKUP(AK113,'class and classification'!$A$1:$C$338,3,FALSE),VLOOKUP(AK113,'class and classification'!$A$340:$C$378,3,FALSE)))</f>
        <v/>
      </c>
      <c r="AN113">
        <v>5395</v>
      </c>
      <c r="AO113">
        <v>5957</v>
      </c>
      <c r="AP113" t="s">
        <v>39</v>
      </c>
      <c r="AQ113" t="s">
        <v>39</v>
      </c>
      <c r="AS113" t="s">
        <v>603</v>
      </c>
      <c r="AT113" t="s">
        <v>310</v>
      </c>
      <c r="AU113" t="str">
        <f>IF(AZ113="#","",IFERROR(VLOOKUP(AT113,'class and classification'!$A$1:$B$338,2,FALSE),VLOOKUP(AT113,'class and classification'!$A$340:$B$378,2,FALSE)))</f>
        <v/>
      </c>
      <c r="AV113" t="str">
        <f>IF(AZ113="#","",IFERROR(VLOOKUP(AT113,'class and classification'!$A$1:$C$338,3,FALSE),VLOOKUP(AT113,'class and classification'!$A$340:$C$378,3,FALSE)))</f>
        <v/>
      </c>
      <c r="AW113">
        <v>6500</v>
      </c>
      <c r="AX113">
        <v>6017</v>
      </c>
      <c r="AY113" t="s">
        <v>39</v>
      </c>
      <c r="AZ113" t="s">
        <v>39</v>
      </c>
      <c r="BB113" t="s">
        <v>603</v>
      </c>
      <c r="BC113" t="s">
        <v>310</v>
      </c>
      <c r="BD113" t="str">
        <f>IF(BI113="#","",IFERROR(VLOOKUP(BC113,'class and classification'!$A$1:$B$338,2,FALSE),VLOOKUP(BC113,'class and classification'!$A$340:$B$378,2,FALSE)))</f>
        <v/>
      </c>
      <c r="BE113" t="str">
        <f>IF(BI113="#","",IFERROR(VLOOKUP(BC113,'class and classification'!$A$1:$C$338,3,FALSE),VLOOKUP(BC113,'class and classification'!$A$340:$C$378,3,FALSE)))</f>
        <v/>
      </c>
      <c r="BF113">
        <v>5018</v>
      </c>
      <c r="BG113">
        <v>6213</v>
      </c>
      <c r="BH113" t="s">
        <v>39</v>
      </c>
      <c r="BI113" t="s">
        <v>39</v>
      </c>
      <c r="BK113" t="s">
        <v>603</v>
      </c>
      <c r="BL113" t="s">
        <v>310</v>
      </c>
      <c r="BM113" t="str">
        <f>IF(BR113="#","",IFERROR(VLOOKUP(BL113,'class and classification'!$A$1:$B$338,2,FALSE),VLOOKUP(BL113,'class and classification'!$A$340:$B$378,2,FALSE)))</f>
        <v>Urban with Significant Rural</v>
      </c>
      <c r="BN113" t="str">
        <f>IF(BR113="#","",IFERROR(VLOOKUP(BL113,'class and classification'!$A$1:$C$338,3,FALSE),VLOOKUP(BL113,'class and classification'!$A$340:$C$378,3,FALSE)))</f>
        <v>SD</v>
      </c>
      <c r="BO113">
        <v>7539</v>
      </c>
      <c r="BP113">
        <v>3533</v>
      </c>
      <c r="BQ113">
        <v>1122</v>
      </c>
      <c r="BR113">
        <v>9.201246514679351</v>
      </c>
      <c r="BT113" t="s">
        <v>603</v>
      </c>
      <c r="BU113" t="s">
        <v>310</v>
      </c>
      <c r="BV113" t="str">
        <f>IF(CA113="#","",IFERROR(VLOOKUP(BU113,'class and classification'!$A$1:$B$338,2,FALSE),VLOOKUP(BU113,'class and classification'!$A$340:$B$378,2,FALSE)))</f>
        <v/>
      </c>
      <c r="BW113" t="str">
        <f>IF(CA113="#","",IFERROR(VLOOKUP(BU113,'class and classification'!$A$1:$C$338,3,FALSE),VLOOKUP(BU113,'class and classification'!$A$340:$C$378,3,FALSE)))</f>
        <v/>
      </c>
      <c r="BX113">
        <v>8924</v>
      </c>
      <c r="BY113">
        <v>1713</v>
      </c>
      <c r="BZ113" t="s">
        <v>61</v>
      </c>
      <c r="CA113" t="s">
        <v>39</v>
      </c>
      <c r="CC113" t="s">
        <v>603</v>
      </c>
      <c r="CD113" t="s">
        <v>310</v>
      </c>
      <c r="CE113" t="str">
        <f>IF(CJ113="*","",IFERROR(VLOOKUP(CD113,'class and classification'!$A$1:$B$338,2,FALSE),VLOOKUP(CD113,'class and classification'!$A$340:$B$378,2,FALSE)))</f>
        <v/>
      </c>
      <c r="CF113" t="str">
        <f>IF(CJ113="*","",IFERROR(VLOOKUP(CD113,'class and classification'!$A$1:$C$338,3,FALSE),VLOOKUP(CD113,'class and classification'!$A$340:$C$378,3,FALSE)))</f>
        <v/>
      </c>
      <c r="CG113">
        <v>5261</v>
      </c>
      <c r="CH113">
        <v>5071</v>
      </c>
      <c r="CI113" t="s">
        <v>38</v>
      </c>
      <c r="CJ113" t="s">
        <v>38</v>
      </c>
      <c r="CL113" t="s">
        <v>603</v>
      </c>
      <c r="CM113" t="s">
        <v>310</v>
      </c>
      <c r="CN113" t="str">
        <f>IF(CS113="*","",IFERROR(VLOOKUP(CM113,'class and classification'!$A$1:$B$338,2,FALSE),VLOOKUP(CM113,'class and classification'!$A$340:$B$378,2,FALSE)))</f>
        <v/>
      </c>
      <c r="CO113" t="str">
        <f>IF(CS113="*","",IFERROR(VLOOKUP(CM113,'class and classification'!$A$1:$C$338,3,FALSE),VLOOKUP(CM113,'class and classification'!$A$340:$C$378,3,FALSE)))</f>
        <v/>
      </c>
      <c r="CP113">
        <v>5905.52</v>
      </c>
      <c r="CQ113">
        <v>5625.68</v>
      </c>
      <c r="CR113" t="s">
        <v>38</v>
      </c>
      <c r="CS113" t="s">
        <v>38</v>
      </c>
      <c r="CU113" t="s">
        <v>603</v>
      </c>
      <c r="CV113" t="s">
        <v>310</v>
      </c>
      <c r="CW113" t="str">
        <f>IF(DB113="*","",IFERROR(VLOOKUP(CV113,'class and classification'!$A$1:$B$338,2,FALSE),VLOOKUP(CV113,'class and classification'!$A$340:$B$378,2,FALSE)))</f>
        <v>Urban with Significant Rural</v>
      </c>
      <c r="CX113" t="str">
        <f>IF(DB113="*","",IFERROR(VLOOKUP(CV113,'class and classification'!$A$1:$C$338,3,FALSE),VLOOKUP(CV113,'class and classification'!$A$340:$C$378,3,FALSE)))</f>
        <v>SD</v>
      </c>
      <c r="CY113">
        <v>6487.68</v>
      </c>
      <c r="CZ113">
        <v>4028.67</v>
      </c>
      <c r="DA113">
        <v>591.53</v>
      </c>
      <c r="DB113">
        <v>5.3253186026496504</v>
      </c>
      <c r="DD113" t="s">
        <v>603</v>
      </c>
      <c r="DE113" t="s">
        <v>310</v>
      </c>
      <c r="DF113" t="str">
        <f>IF(DK113="*","",IFERROR(VLOOKUP(DE113,'class and classification'!$A$1:$B$338,2,FALSE),VLOOKUP(DE113,'class and classification'!$A$340:$B$378,2,FALSE)))</f>
        <v>Urban with Significant Rural</v>
      </c>
      <c r="DG113" t="str">
        <f>IF(DK113="*","",IFERROR(VLOOKUP(DE113,'class and classification'!$A$1:$C$338,3,FALSE),VLOOKUP(DE113,'class and classification'!$A$340:$C$378,3,FALSE)))</f>
        <v>SD</v>
      </c>
      <c r="DH113">
        <v>7721.04</v>
      </c>
      <c r="DI113">
        <v>3219.91</v>
      </c>
      <c r="DJ113">
        <v>566.95000000000005</v>
      </c>
      <c r="DK113">
        <v>4.9266156292633756</v>
      </c>
      <c r="DM113" t="s">
        <v>603</v>
      </c>
      <c r="DN113" t="s">
        <v>310</v>
      </c>
      <c r="DO113" t="str">
        <f>IF(DT113="*","",IFERROR(VLOOKUP(DN113,'class and classification'!$A$1:$B$338,2,FALSE),VLOOKUP(DN113,'class and classification'!$A$340:$B$378,2,FALSE)))</f>
        <v>Urban with Significant Rural</v>
      </c>
      <c r="DP113" t="str">
        <f>IF(DT113="*","",IFERROR(VLOOKUP(DN113,'class and classification'!$A$1:$C$338,3,FALSE),VLOOKUP(DN113,'class and classification'!$A$340:$C$378,3,FALSE)))</f>
        <v>SD</v>
      </c>
      <c r="DQ113">
        <v>5971.86</v>
      </c>
      <c r="DR113">
        <v>1087.72</v>
      </c>
      <c r="DS113">
        <v>2667.25</v>
      </c>
      <c r="DT113">
        <v>27.421575168888531</v>
      </c>
      <c r="DV113" t="s">
        <v>603</v>
      </c>
      <c r="DW113" t="s">
        <v>310</v>
      </c>
      <c r="DX113" t="str">
        <f>IF(EC113="*","",IFERROR(VLOOKUP(DW113,'class and classification'!$A$1:$B$338,2,FALSE),VLOOKUP(DW113,'class and classification'!$A$340:$B$378,2,FALSE)))</f>
        <v>Urban with Significant Rural</v>
      </c>
      <c r="DY113" t="str">
        <f>IF(EC113="*","",IFERROR(VLOOKUP(DW113,'class and classification'!$A$1:$C$338,3,FALSE),VLOOKUP(DW113,'class and classification'!$A$340:$C$378,3,FALSE)))</f>
        <v>SD</v>
      </c>
      <c r="DZ113">
        <v>9997.0499999999993</v>
      </c>
      <c r="EA113">
        <v>1647.18</v>
      </c>
      <c r="EB113">
        <v>935.35</v>
      </c>
      <c r="EC113">
        <v>7.4354628691895925</v>
      </c>
    </row>
    <row r="114" spans="1:133" x14ac:dyDescent="0.3">
      <c r="A114" t="s">
        <v>601</v>
      </c>
      <c r="B114" t="s">
        <v>309</v>
      </c>
      <c r="C114" t="str">
        <f>IF(H114="n/a","",IFERROR(VLOOKUP(B114,'class and classification'!$A$1:$B$338,2,FALSE),VLOOKUP(B114,'class and classification'!$A$340:$B$378,2,FALSE)))</f>
        <v/>
      </c>
      <c r="D114" t="str">
        <f>IF(H114="n/a","",IFERROR(VLOOKUP(B114,'class and classification'!$A$1:$C$338,3,FALSE),VLOOKUP(B114,'class and classification'!$A$340:$C$378,3,FALSE)))</f>
        <v/>
      </c>
      <c r="E114">
        <v>3762</v>
      </c>
      <c r="F114">
        <v>8907</v>
      </c>
      <c r="G114" t="s">
        <v>513</v>
      </c>
      <c r="H114" t="s">
        <v>513</v>
      </c>
      <c r="I114" t="s">
        <v>604</v>
      </c>
      <c r="J114" t="s">
        <v>311</v>
      </c>
      <c r="K114" t="str">
        <f>IF(P114="#","",IFERROR(VLOOKUP(J114,'class and classification'!$A$1:$B$338,2,FALSE),VLOOKUP(J114,'class and classification'!$A$340:$B$378,2,FALSE)))</f>
        <v>Predominantly Rural</v>
      </c>
      <c r="L114" t="str">
        <f>IF(P114="#","",IFERROR(VLOOKUP(J114,'class and classification'!$A$1:$C$338,3,FALSE),VLOOKUP(J114,'class and classification'!$A$340:$C$378,3,FALSE)))</f>
        <v>SD</v>
      </c>
      <c r="M114">
        <v>9295</v>
      </c>
      <c r="N114">
        <v>7692</v>
      </c>
      <c r="O114">
        <v>4057</v>
      </c>
      <c r="P114">
        <v>19.278654248241779</v>
      </c>
      <c r="S114" t="s">
        <v>311</v>
      </c>
      <c r="T114" t="str">
        <f>IF(Y114="#","",IFERROR(VLOOKUP(S114,'class and classification'!$A$1:$B$338,2,FALSE),VLOOKUP(S114,'class and classification'!$A$340:$B$378,2,FALSE)))</f>
        <v>Predominantly Rural</v>
      </c>
      <c r="U114" t="str">
        <f>IF(Y114="#","",IFERROR(VLOOKUP(S114,'class and classification'!$A$1:$C$338,3,FALSE),VLOOKUP(S114,'class and classification'!$A$340:$C$378,3,FALSE)))</f>
        <v>SD</v>
      </c>
      <c r="V114">
        <v>15289</v>
      </c>
      <c r="W114">
        <v>5395</v>
      </c>
      <c r="X114">
        <v>3059</v>
      </c>
      <c r="Y114">
        <v>12.883797329739291</v>
      </c>
      <c r="AA114" t="s">
        <v>604</v>
      </c>
      <c r="AB114" t="s">
        <v>311</v>
      </c>
      <c r="AC114" t="str">
        <f>IF(AH114="#","",IFERROR(VLOOKUP(AB114,'class and classification'!$A$1:$B$338,2,FALSE),VLOOKUP(AB114,'class and classification'!$A$340:$B$378,2,FALSE)))</f>
        <v>Predominantly Rural</v>
      </c>
      <c r="AD114" t="str">
        <f>IF(AH114="#","",IFERROR(VLOOKUP(AB114,'class and classification'!$A$1:$C$338,3,FALSE),VLOOKUP(AB114,'class and classification'!$A$340:$C$378,3,FALSE)))</f>
        <v>SD</v>
      </c>
      <c r="AE114">
        <v>14276</v>
      </c>
      <c r="AF114">
        <v>4649</v>
      </c>
      <c r="AG114">
        <v>3426</v>
      </c>
      <c r="AH114">
        <v>15.328173236096818</v>
      </c>
      <c r="AJ114" t="s">
        <v>604</v>
      </c>
      <c r="AK114" t="s">
        <v>311</v>
      </c>
      <c r="AL114" t="str">
        <f>IF(AQ114="#","",IFERROR(VLOOKUP(AK114,'class and classification'!$A$1:$B$338,2,FALSE),VLOOKUP(AK114,'class and classification'!$A$340:$B$378,2,FALSE)))</f>
        <v>Predominantly Rural</v>
      </c>
      <c r="AM114" t="str">
        <f>IF(AQ114="#","",IFERROR(VLOOKUP(AK114,'class and classification'!$A$1:$C$338,3,FALSE),VLOOKUP(AK114,'class and classification'!$A$340:$C$378,3,FALSE)))</f>
        <v>SD</v>
      </c>
      <c r="AN114">
        <v>11488</v>
      </c>
      <c r="AO114">
        <v>7967</v>
      </c>
      <c r="AP114">
        <v>7504</v>
      </c>
      <c r="AQ114">
        <v>27.834860343484554</v>
      </c>
      <c r="AS114" t="s">
        <v>604</v>
      </c>
      <c r="AT114" t="s">
        <v>311</v>
      </c>
      <c r="AU114" t="str">
        <f>IF(AZ114="#","",IFERROR(VLOOKUP(AT114,'class and classification'!$A$1:$B$338,2,FALSE),VLOOKUP(AT114,'class and classification'!$A$340:$B$378,2,FALSE)))</f>
        <v>Predominantly Rural</v>
      </c>
      <c r="AV114" t="str">
        <f>IF(AZ114="#","",IFERROR(VLOOKUP(AT114,'class and classification'!$A$1:$C$338,3,FALSE),VLOOKUP(AT114,'class and classification'!$A$340:$C$378,3,FALSE)))</f>
        <v>SD</v>
      </c>
      <c r="AW114">
        <v>7580</v>
      </c>
      <c r="AX114">
        <v>13273</v>
      </c>
      <c r="AY114">
        <v>7593</v>
      </c>
      <c r="AZ114">
        <v>26.692680869014971</v>
      </c>
      <c r="BB114" t="s">
        <v>604</v>
      </c>
      <c r="BC114" t="s">
        <v>311</v>
      </c>
      <c r="BD114" t="str">
        <f>IF(BI114="#","",IFERROR(VLOOKUP(BC114,'class and classification'!$A$1:$B$338,2,FALSE),VLOOKUP(BC114,'class and classification'!$A$340:$B$378,2,FALSE)))</f>
        <v>Predominantly Rural</v>
      </c>
      <c r="BE114" t="str">
        <f>IF(BI114="#","",IFERROR(VLOOKUP(BC114,'class and classification'!$A$1:$C$338,3,FALSE),VLOOKUP(BC114,'class and classification'!$A$340:$C$378,3,FALSE)))</f>
        <v>SD</v>
      </c>
      <c r="BF114">
        <v>11239</v>
      </c>
      <c r="BG114">
        <v>11049</v>
      </c>
      <c r="BH114">
        <v>3542</v>
      </c>
      <c r="BI114">
        <v>13.712737127371275</v>
      </c>
      <c r="BK114" t="s">
        <v>604</v>
      </c>
      <c r="BL114" t="s">
        <v>311</v>
      </c>
      <c r="BM114" t="str">
        <f>IF(BR114="#","",IFERROR(VLOOKUP(BL114,'class and classification'!$A$1:$B$338,2,FALSE),VLOOKUP(BL114,'class and classification'!$A$340:$B$378,2,FALSE)))</f>
        <v>Predominantly Rural</v>
      </c>
      <c r="BN114" t="str">
        <f>IF(BR114="#","",IFERROR(VLOOKUP(BL114,'class and classification'!$A$1:$C$338,3,FALSE),VLOOKUP(BL114,'class and classification'!$A$340:$C$378,3,FALSE)))</f>
        <v>SD</v>
      </c>
      <c r="BO114">
        <v>9826</v>
      </c>
      <c r="BP114">
        <v>8294</v>
      </c>
      <c r="BQ114">
        <v>4597</v>
      </c>
      <c r="BR114">
        <v>20.235946647884845</v>
      </c>
      <c r="BT114" t="s">
        <v>604</v>
      </c>
      <c r="BU114" t="s">
        <v>311</v>
      </c>
      <c r="BV114" t="str">
        <f>IF(CA114="#","",IFERROR(VLOOKUP(BU114,'class and classification'!$A$1:$B$338,2,FALSE),VLOOKUP(BU114,'class and classification'!$A$340:$B$378,2,FALSE)))</f>
        <v>Predominantly Rural</v>
      </c>
      <c r="BW114" t="str">
        <f>IF(CA114="#","",IFERROR(VLOOKUP(BU114,'class and classification'!$A$1:$C$338,3,FALSE),VLOOKUP(BU114,'class and classification'!$A$340:$C$378,3,FALSE)))</f>
        <v>SD</v>
      </c>
      <c r="BX114">
        <v>10717</v>
      </c>
      <c r="BY114">
        <v>9411</v>
      </c>
      <c r="BZ114">
        <v>2611</v>
      </c>
      <c r="CA114">
        <v>11.482475042877875</v>
      </c>
      <c r="CC114" t="s">
        <v>604</v>
      </c>
      <c r="CD114" t="s">
        <v>311</v>
      </c>
      <c r="CE114" t="str">
        <f>IF(CJ114="*","",IFERROR(VLOOKUP(CD114,'class and classification'!$A$1:$B$338,2,FALSE),VLOOKUP(CD114,'class and classification'!$A$340:$B$378,2,FALSE)))</f>
        <v>Predominantly Rural</v>
      </c>
      <c r="CF114" t="str">
        <f>IF(CJ114="*","",IFERROR(VLOOKUP(CD114,'class and classification'!$A$1:$C$338,3,FALSE),VLOOKUP(CD114,'class and classification'!$A$340:$C$378,3,FALSE)))</f>
        <v>SD</v>
      </c>
      <c r="CG114">
        <v>10766</v>
      </c>
      <c r="CH114">
        <v>5437</v>
      </c>
      <c r="CI114">
        <v>3110</v>
      </c>
      <c r="CJ114">
        <v>16.103142960700044</v>
      </c>
      <c r="CL114" t="s">
        <v>604</v>
      </c>
      <c r="CM114" t="s">
        <v>311</v>
      </c>
      <c r="CN114" t="str">
        <f>IF(CS114="*","",IFERROR(VLOOKUP(CM114,'class and classification'!$A$1:$B$338,2,FALSE),VLOOKUP(CM114,'class and classification'!$A$340:$B$378,2,FALSE)))</f>
        <v>Predominantly Rural</v>
      </c>
      <c r="CO114" t="str">
        <f>IF(CS114="*","",IFERROR(VLOOKUP(CM114,'class and classification'!$A$1:$C$338,3,FALSE),VLOOKUP(CM114,'class and classification'!$A$340:$C$378,3,FALSE)))</f>
        <v>SD</v>
      </c>
      <c r="CP114">
        <v>12835.74</v>
      </c>
      <c r="CQ114">
        <v>5863.1</v>
      </c>
      <c r="CR114">
        <v>3809</v>
      </c>
      <c r="CS114">
        <v>16.922992166285169</v>
      </c>
      <c r="CU114" t="s">
        <v>604</v>
      </c>
      <c r="CV114" t="s">
        <v>311</v>
      </c>
      <c r="CW114" t="str">
        <f>IF(DB114="*","",IFERROR(VLOOKUP(CV114,'class and classification'!$A$1:$B$338,2,FALSE),VLOOKUP(CV114,'class and classification'!$A$340:$B$378,2,FALSE)))</f>
        <v>Predominantly Rural</v>
      </c>
      <c r="CX114" t="str">
        <f>IF(DB114="*","",IFERROR(VLOOKUP(CV114,'class and classification'!$A$1:$C$338,3,FALSE),VLOOKUP(CV114,'class and classification'!$A$340:$C$378,3,FALSE)))</f>
        <v>SD</v>
      </c>
      <c r="CY114">
        <v>8054.22</v>
      </c>
      <c r="CZ114">
        <v>7271.75</v>
      </c>
      <c r="DA114">
        <v>2127.84</v>
      </c>
      <c r="DB114">
        <v>12.191263683975018</v>
      </c>
      <c r="DD114" t="s">
        <v>604</v>
      </c>
      <c r="DE114" t="s">
        <v>311</v>
      </c>
      <c r="DF114" t="str">
        <f>IF(DK114="*","",IFERROR(VLOOKUP(DE114,'class and classification'!$A$1:$B$338,2,FALSE),VLOOKUP(DE114,'class and classification'!$A$340:$B$378,2,FALSE)))</f>
        <v>Predominantly Rural</v>
      </c>
      <c r="DG114" t="str">
        <f>IF(DK114="*","",IFERROR(VLOOKUP(DE114,'class and classification'!$A$1:$C$338,3,FALSE),VLOOKUP(DE114,'class and classification'!$A$340:$C$378,3,FALSE)))</f>
        <v>SD</v>
      </c>
      <c r="DH114">
        <v>12628.14</v>
      </c>
      <c r="DI114">
        <v>7970.57</v>
      </c>
      <c r="DJ114">
        <v>2295.65</v>
      </c>
      <c r="DK114">
        <v>10.027142055947404</v>
      </c>
      <c r="DM114" t="s">
        <v>604</v>
      </c>
      <c r="DN114" t="s">
        <v>311</v>
      </c>
      <c r="DO114" t="str">
        <f>IF(DT114="*","",IFERROR(VLOOKUP(DN114,'class and classification'!$A$1:$B$338,2,FALSE),VLOOKUP(DN114,'class and classification'!$A$340:$B$378,2,FALSE)))</f>
        <v>Predominantly Rural</v>
      </c>
      <c r="DP114" t="str">
        <f>IF(DT114="*","",IFERROR(VLOOKUP(DN114,'class and classification'!$A$1:$C$338,3,FALSE),VLOOKUP(DN114,'class and classification'!$A$340:$C$378,3,FALSE)))</f>
        <v>SD</v>
      </c>
      <c r="DQ114">
        <v>18109.830000000002</v>
      </c>
      <c r="DR114">
        <v>6570.78</v>
      </c>
      <c r="DS114">
        <v>5137.53</v>
      </c>
      <c r="DT114">
        <v>17.229545504850403</v>
      </c>
      <c r="DV114" t="s">
        <v>604</v>
      </c>
      <c r="DW114" t="s">
        <v>311</v>
      </c>
      <c r="DX114" t="str">
        <f>IF(EC114="*","",IFERROR(VLOOKUP(DW114,'class and classification'!$A$1:$B$338,2,FALSE),VLOOKUP(DW114,'class and classification'!$A$340:$B$378,2,FALSE)))</f>
        <v>Predominantly Rural</v>
      </c>
      <c r="DY114" t="str">
        <f>IF(EC114="*","",IFERROR(VLOOKUP(DW114,'class and classification'!$A$1:$C$338,3,FALSE),VLOOKUP(DW114,'class and classification'!$A$340:$C$378,3,FALSE)))</f>
        <v>SD</v>
      </c>
      <c r="DZ114">
        <v>12412.08</v>
      </c>
      <c r="EA114">
        <v>6654.91</v>
      </c>
      <c r="EB114">
        <v>1562.44</v>
      </c>
      <c r="EC114">
        <v>7.573839897660771</v>
      </c>
    </row>
    <row r="115" spans="1:133" x14ac:dyDescent="0.3">
      <c r="A115" t="s">
        <v>602</v>
      </c>
      <c r="B115" t="s">
        <v>120</v>
      </c>
      <c r="C115" t="str">
        <f>IF(H115="n/a","",IFERROR(VLOOKUP(B115,'class and classification'!$A$1:$B$338,2,FALSE),VLOOKUP(B115,'class and classification'!$A$340:$B$378,2,FALSE)))</f>
        <v>Predominantly Rural</v>
      </c>
      <c r="D115" t="str">
        <f>IF(H115="n/a","",IFERROR(VLOOKUP(B115,'class and classification'!$A$1:$C$338,3,FALSE),VLOOKUP(B115,'class and classification'!$A$340:$C$378,3,FALSE)))</f>
        <v>SC</v>
      </c>
      <c r="E115">
        <v>75518</v>
      </c>
      <c r="F115">
        <v>41501</v>
      </c>
      <c r="G115">
        <v>23662</v>
      </c>
      <c r="H115">
        <v>16.81961316737868</v>
      </c>
      <c r="I115" t="s">
        <v>605</v>
      </c>
      <c r="J115" t="s">
        <v>312</v>
      </c>
      <c r="K115" t="str">
        <f>IF(P115="#","",IFERROR(VLOOKUP(J115,'class and classification'!$A$1:$B$338,2,FALSE),VLOOKUP(J115,'class and classification'!$A$340:$B$378,2,FALSE)))</f>
        <v>Predominantly Urban</v>
      </c>
      <c r="L115" t="str">
        <f>IF(P115="#","",IFERROR(VLOOKUP(J115,'class and classification'!$A$1:$C$338,3,FALSE),VLOOKUP(J115,'class and classification'!$A$340:$C$378,3,FALSE)))</f>
        <v>SD</v>
      </c>
      <c r="M115">
        <v>5456</v>
      </c>
      <c r="N115">
        <v>9119</v>
      </c>
      <c r="O115">
        <v>2186</v>
      </c>
      <c r="P115">
        <v>13.042181254101784</v>
      </c>
      <c r="S115" t="s">
        <v>312</v>
      </c>
      <c r="T115" t="str">
        <f>IF(Y115="#","",IFERROR(VLOOKUP(S115,'class and classification'!$A$1:$B$338,2,FALSE),VLOOKUP(S115,'class and classification'!$A$340:$B$378,2,FALSE)))</f>
        <v>Predominantly Urban</v>
      </c>
      <c r="U115" t="str">
        <f>IF(Y115="#","",IFERROR(VLOOKUP(S115,'class and classification'!$A$1:$C$338,3,FALSE),VLOOKUP(S115,'class and classification'!$A$340:$C$378,3,FALSE)))</f>
        <v>SD</v>
      </c>
      <c r="V115">
        <v>7971</v>
      </c>
      <c r="W115">
        <v>6587</v>
      </c>
      <c r="X115">
        <v>1372</v>
      </c>
      <c r="Y115">
        <v>8.612680477087256</v>
      </c>
      <c r="AA115" t="s">
        <v>605</v>
      </c>
      <c r="AB115" t="s">
        <v>312</v>
      </c>
      <c r="AC115" t="str">
        <f>IF(AH115="#","",IFERROR(VLOOKUP(AB115,'class and classification'!$A$1:$B$338,2,FALSE),VLOOKUP(AB115,'class and classification'!$A$340:$B$378,2,FALSE)))</f>
        <v>Predominantly Urban</v>
      </c>
      <c r="AD115" t="str">
        <f>IF(AH115="#","",IFERROR(VLOOKUP(AB115,'class and classification'!$A$1:$C$338,3,FALSE),VLOOKUP(AB115,'class and classification'!$A$340:$C$378,3,FALSE)))</f>
        <v>SD</v>
      </c>
      <c r="AE115">
        <v>9791</v>
      </c>
      <c r="AF115">
        <v>6636</v>
      </c>
      <c r="AG115">
        <v>3986</v>
      </c>
      <c r="AH115">
        <v>19.526772154999264</v>
      </c>
      <c r="AJ115" t="s">
        <v>605</v>
      </c>
      <c r="AK115" t="s">
        <v>312</v>
      </c>
      <c r="AL115" t="str">
        <f>IF(AQ115="#","",IFERROR(VLOOKUP(AK115,'class and classification'!$A$1:$B$338,2,FALSE),VLOOKUP(AK115,'class and classification'!$A$340:$B$378,2,FALSE)))</f>
        <v>Predominantly Urban</v>
      </c>
      <c r="AM115" t="str">
        <f>IF(AQ115="#","",IFERROR(VLOOKUP(AK115,'class and classification'!$A$1:$C$338,3,FALSE),VLOOKUP(AK115,'class and classification'!$A$340:$C$378,3,FALSE)))</f>
        <v>SD</v>
      </c>
      <c r="AN115">
        <v>9029</v>
      </c>
      <c r="AO115">
        <v>4550</v>
      </c>
      <c r="AP115">
        <v>3326</v>
      </c>
      <c r="AQ115">
        <v>19.674652469683526</v>
      </c>
      <c r="AS115" t="s">
        <v>605</v>
      </c>
      <c r="AT115" t="s">
        <v>312</v>
      </c>
      <c r="AU115" t="str">
        <f>IF(AZ115="#","",IFERROR(VLOOKUP(AT115,'class and classification'!$A$1:$B$338,2,FALSE),VLOOKUP(AT115,'class and classification'!$A$340:$B$378,2,FALSE)))</f>
        <v>Predominantly Urban</v>
      </c>
      <c r="AV115" t="str">
        <f>IF(AZ115="#","",IFERROR(VLOOKUP(AT115,'class and classification'!$A$1:$C$338,3,FALSE),VLOOKUP(AT115,'class and classification'!$A$340:$C$378,3,FALSE)))</f>
        <v>SD</v>
      </c>
      <c r="AW115">
        <v>7525</v>
      </c>
      <c r="AX115">
        <v>6916</v>
      </c>
      <c r="AY115">
        <v>1578</v>
      </c>
      <c r="AZ115">
        <v>9.8508021724202504</v>
      </c>
      <c r="BB115" t="s">
        <v>605</v>
      </c>
      <c r="BC115" t="s">
        <v>312</v>
      </c>
      <c r="BD115" t="str">
        <f>IF(BI115="#","",IFERROR(VLOOKUP(BC115,'class and classification'!$A$1:$B$338,2,FALSE),VLOOKUP(BC115,'class and classification'!$A$340:$B$378,2,FALSE)))</f>
        <v>Predominantly Urban</v>
      </c>
      <c r="BE115" t="str">
        <f>IF(BI115="#","",IFERROR(VLOOKUP(BC115,'class and classification'!$A$1:$C$338,3,FALSE),VLOOKUP(BC115,'class and classification'!$A$340:$C$378,3,FALSE)))</f>
        <v>SD</v>
      </c>
      <c r="BF115">
        <v>6985</v>
      </c>
      <c r="BG115">
        <v>4211</v>
      </c>
      <c r="BH115">
        <v>1200</v>
      </c>
      <c r="BI115">
        <v>9.6805421103581804</v>
      </c>
      <c r="BK115" t="s">
        <v>605</v>
      </c>
      <c r="BL115" t="s">
        <v>312</v>
      </c>
      <c r="BM115" t="str">
        <f>IF(BR115="#","",IFERROR(VLOOKUP(BL115,'class and classification'!$A$1:$B$338,2,FALSE),VLOOKUP(BL115,'class and classification'!$A$340:$B$378,2,FALSE)))</f>
        <v>Predominantly Urban</v>
      </c>
      <c r="BN115" t="str">
        <f>IF(BR115="#","",IFERROR(VLOOKUP(BL115,'class and classification'!$A$1:$C$338,3,FALSE),VLOOKUP(BL115,'class and classification'!$A$340:$C$378,3,FALSE)))</f>
        <v>SD</v>
      </c>
      <c r="BO115">
        <v>7112</v>
      </c>
      <c r="BP115">
        <v>3814</v>
      </c>
      <c r="BQ115">
        <v>2394</v>
      </c>
      <c r="BR115">
        <v>17.972972972972972</v>
      </c>
      <c r="BT115" t="s">
        <v>605</v>
      </c>
      <c r="BU115" t="s">
        <v>312</v>
      </c>
      <c r="BV115" t="str">
        <f>IF(CA115="#","",IFERROR(VLOOKUP(BU115,'class and classification'!$A$1:$B$338,2,FALSE),VLOOKUP(BU115,'class and classification'!$A$340:$B$378,2,FALSE)))</f>
        <v>Predominantly Urban</v>
      </c>
      <c r="BW115" t="str">
        <f>IF(CA115="#","",IFERROR(VLOOKUP(BU115,'class and classification'!$A$1:$C$338,3,FALSE),VLOOKUP(BU115,'class and classification'!$A$340:$C$378,3,FALSE)))</f>
        <v>SD</v>
      </c>
      <c r="BX115">
        <v>8973</v>
      </c>
      <c r="BY115">
        <v>7591</v>
      </c>
      <c r="BZ115">
        <v>2556</v>
      </c>
      <c r="CA115">
        <v>13.368200836820085</v>
      </c>
      <c r="CC115" t="s">
        <v>605</v>
      </c>
      <c r="CD115" t="s">
        <v>312</v>
      </c>
      <c r="CE115" t="str">
        <f>IF(CJ115="*","",IFERROR(VLOOKUP(CD115,'class and classification'!$A$1:$B$338,2,FALSE),VLOOKUP(CD115,'class and classification'!$A$340:$B$378,2,FALSE)))</f>
        <v>Predominantly Urban</v>
      </c>
      <c r="CF115" t="str">
        <f>IF(CJ115="*","",IFERROR(VLOOKUP(CD115,'class and classification'!$A$1:$C$338,3,FALSE),VLOOKUP(CD115,'class and classification'!$A$340:$C$378,3,FALSE)))</f>
        <v>SD</v>
      </c>
      <c r="CG115">
        <v>8174</v>
      </c>
      <c r="CH115">
        <v>6960</v>
      </c>
      <c r="CI115">
        <v>2875</v>
      </c>
      <c r="CJ115">
        <v>15.964240102171138</v>
      </c>
      <c r="CL115" t="s">
        <v>605</v>
      </c>
      <c r="CM115" t="s">
        <v>312</v>
      </c>
      <c r="CN115" t="str">
        <f>IF(CS115="*","",IFERROR(VLOOKUP(CM115,'class and classification'!$A$1:$B$338,2,FALSE),VLOOKUP(CM115,'class and classification'!$A$340:$B$378,2,FALSE)))</f>
        <v>Predominantly Urban</v>
      </c>
      <c r="CO115" t="str">
        <f>IF(CS115="*","",IFERROR(VLOOKUP(CM115,'class and classification'!$A$1:$C$338,3,FALSE),VLOOKUP(CM115,'class and classification'!$A$340:$C$378,3,FALSE)))</f>
        <v>SD</v>
      </c>
      <c r="CP115">
        <v>6803</v>
      </c>
      <c r="CQ115">
        <v>4199.13</v>
      </c>
      <c r="CR115">
        <v>1308.42</v>
      </c>
      <c r="CS115">
        <v>10.628444707994362</v>
      </c>
      <c r="CU115" t="s">
        <v>605</v>
      </c>
      <c r="CV115" t="s">
        <v>312</v>
      </c>
      <c r="CW115" t="str">
        <f>IF(DB115="*","",IFERROR(VLOOKUP(CV115,'class and classification'!$A$1:$B$338,2,FALSE),VLOOKUP(CV115,'class and classification'!$A$340:$B$378,2,FALSE)))</f>
        <v>Predominantly Urban</v>
      </c>
      <c r="CX115" t="str">
        <f>IF(DB115="*","",IFERROR(VLOOKUP(CV115,'class and classification'!$A$1:$C$338,3,FALSE),VLOOKUP(CV115,'class and classification'!$A$340:$C$378,3,FALSE)))</f>
        <v>SD</v>
      </c>
      <c r="CY115">
        <v>6874.74</v>
      </c>
      <c r="CZ115">
        <v>4439.5200000000004</v>
      </c>
      <c r="DA115">
        <v>2155.66</v>
      </c>
      <c r="DB115">
        <v>16.003510043118297</v>
      </c>
      <c r="DD115" t="s">
        <v>605</v>
      </c>
      <c r="DE115" t="s">
        <v>312</v>
      </c>
      <c r="DF115" t="str">
        <f>IF(DK115="*","",IFERROR(VLOOKUP(DE115,'class and classification'!$A$1:$B$338,2,FALSE),VLOOKUP(DE115,'class and classification'!$A$340:$B$378,2,FALSE)))</f>
        <v>Predominantly Urban</v>
      </c>
      <c r="DG115" t="str">
        <f>IF(DK115="*","",IFERROR(VLOOKUP(DE115,'class and classification'!$A$1:$C$338,3,FALSE),VLOOKUP(DE115,'class and classification'!$A$340:$C$378,3,FALSE)))</f>
        <v>SD</v>
      </c>
      <c r="DH115">
        <v>6374.56</v>
      </c>
      <c r="DI115">
        <v>4222.13</v>
      </c>
      <c r="DJ115">
        <v>1923.2</v>
      </c>
      <c r="DK115">
        <v>15.361157326462132</v>
      </c>
      <c r="DM115" t="s">
        <v>605</v>
      </c>
      <c r="DN115" t="s">
        <v>312</v>
      </c>
      <c r="DO115" t="str">
        <f>IF(DT115="*","",IFERROR(VLOOKUP(DN115,'class and classification'!$A$1:$B$338,2,FALSE),VLOOKUP(DN115,'class and classification'!$A$340:$B$378,2,FALSE)))</f>
        <v>Predominantly Urban</v>
      </c>
      <c r="DP115" t="str">
        <f>IF(DT115="*","",IFERROR(VLOOKUP(DN115,'class and classification'!$A$1:$C$338,3,FALSE),VLOOKUP(DN115,'class and classification'!$A$340:$C$378,3,FALSE)))</f>
        <v>SD</v>
      </c>
      <c r="DQ115">
        <v>7811.96</v>
      </c>
      <c r="DR115">
        <v>3879.54</v>
      </c>
      <c r="DS115">
        <v>1184.78</v>
      </c>
      <c r="DT115">
        <v>9.201259991239704</v>
      </c>
      <c r="DV115" t="s">
        <v>605</v>
      </c>
      <c r="DW115" t="s">
        <v>312</v>
      </c>
      <c r="DX115" t="str">
        <f>IF(EC115="*","",IFERROR(VLOOKUP(DW115,'class and classification'!$A$1:$B$338,2,FALSE),VLOOKUP(DW115,'class and classification'!$A$340:$B$378,2,FALSE)))</f>
        <v>Predominantly Urban</v>
      </c>
      <c r="DY115" t="str">
        <f>IF(EC115="*","",IFERROR(VLOOKUP(DW115,'class and classification'!$A$1:$C$338,3,FALSE),VLOOKUP(DW115,'class and classification'!$A$340:$C$378,3,FALSE)))</f>
        <v>SD</v>
      </c>
      <c r="DZ115">
        <v>8903.4699999999993</v>
      </c>
      <c r="EA115">
        <v>4967.42</v>
      </c>
      <c r="EB115">
        <v>4005.13</v>
      </c>
      <c r="EC115">
        <v>22.405043180752763</v>
      </c>
    </row>
    <row r="116" spans="1:133" x14ac:dyDescent="0.3">
      <c r="A116" t="s">
        <v>603</v>
      </c>
      <c r="B116" t="s">
        <v>310</v>
      </c>
      <c r="C116" t="str">
        <f>IF(H116="n/a","",IFERROR(VLOOKUP(B116,'class and classification'!$A$1:$B$338,2,FALSE),VLOOKUP(B116,'class and classification'!$A$340:$B$378,2,FALSE)))</f>
        <v/>
      </c>
      <c r="D116" t="str">
        <f>IF(H116="n/a","",IFERROR(VLOOKUP(B116,'class and classification'!$A$1:$C$338,3,FALSE),VLOOKUP(B116,'class and classification'!$A$340:$C$378,3,FALSE)))</f>
        <v/>
      </c>
      <c r="E116">
        <v>13280</v>
      </c>
      <c r="F116" t="s">
        <v>513</v>
      </c>
      <c r="G116" t="s">
        <v>513</v>
      </c>
      <c r="H116" t="s">
        <v>513</v>
      </c>
      <c r="I116" t="s">
        <v>606</v>
      </c>
      <c r="J116" t="s">
        <v>313</v>
      </c>
      <c r="K116" t="str">
        <f>IF(P116="#","",IFERROR(VLOOKUP(J116,'class and classification'!$A$1:$B$338,2,FALSE),VLOOKUP(J116,'class and classification'!$A$340:$B$378,2,FALSE)))</f>
        <v/>
      </c>
      <c r="L116" t="str">
        <f>IF(P116="#","",IFERROR(VLOOKUP(J116,'class and classification'!$A$1:$C$338,3,FALSE),VLOOKUP(J116,'class and classification'!$A$340:$C$378,3,FALSE)))</f>
        <v/>
      </c>
      <c r="M116">
        <v>14008</v>
      </c>
      <c r="N116">
        <v>8599</v>
      </c>
      <c r="O116" t="s">
        <v>39</v>
      </c>
      <c r="P116" t="s">
        <v>39</v>
      </c>
      <c r="S116" t="s">
        <v>313</v>
      </c>
      <c r="T116" t="str">
        <f>IF(Y116="#","",IFERROR(VLOOKUP(S116,'class and classification'!$A$1:$B$338,2,FALSE),VLOOKUP(S116,'class and classification'!$A$340:$B$378,2,FALSE)))</f>
        <v>Predominantly Rural</v>
      </c>
      <c r="U116" t="str">
        <f>IF(Y116="#","",IFERROR(VLOOKUP(S116,'class and classification'!$A$1:$C$338,3,FALSE),VLOOKUP(S116,'class and classification'!$A$340:$C$378,3,FALSE)))</f>
        <v>SD</v>
      </c>
      <c r="V116">
        <v>16127</v>
      </c>
      <c r="W116">
        <v>4070</v>
      </c>
      <c r="X116">
        <v>1815</v>
      </c>
      <c r="Y116">
        <v>8.245502453207342</v>
      </c>
      <c r="AA116" t="s">
        <v>606</v>
      </c>
      <c r="AB116" t="s">
        <v>313</v>
      </c>
      <c r="AC116" t="str">
        <f>IF(AH116="#","",IFERROR(VLOOKUP(AB116,'class and classification'!$A$1:$B$338,2,FALSE),VLOOKUP(AB116,'class and classification'!$A$340:$B$378,2,FALSE)))</f>
        <v>Predominantly Rural</v>
      </c>
      <c r="AD116" t="str">
        <f>IF(AH116="#","",IFERROR(VLOOKUP(AB116,'class and classification'!$A$1:$C$338,3,FALSE),VLOOKUP(AB116,'class and classification'!$A$340:$C$378,3,FALSE)))</f>
        <v>SD</v>
      </c>
      <c r="AE116">
        <v>16631</v>
      </c>
      <c r="AF116">
        <v>4566</v>
      </c>
      <c r="AG116">
        <v>2507</v>
      </c>
      <c r="AH116">
        <v>10.576274046574417</v>
      </c>
      <c r="AJ116" t="s">
        <v>606</v>
      </c>
      <c r="AK116" t="s">
        <v>313</v>
      </c>
      <c r="AL116" t="str">
        <f>IF(AQ116="#","",IFERROR(VLOOKUP(AK116,'class and classification'!$A$1:$B$338,2,FALSE),VLOOKUP(AK116,'class and classification'!$A$340:$B$378,2,FALSE)))</f>
        <v>Predominantly Rural</v>
      </c>
      <c r="AM116" t="str">
        <f>IF(AQ116="#","",IFERROR(VLOOKUP(AK116,'class and classification'!$A$1:$C$338,3,FALSE),VLOOKUP(AK116,'class and classification'!$A$340:$C$378,3,FALSE)))</f>
        <v>SD</v>
      </c>
      <c r="AN116">
        <v>13793</v>
      </c>
      <c r="AO116">
        <v>3662</v>
      </c>
      <c r="AP116">
        <v>3232</v>
      </c>
      <c r="AQ116">
        <v>15.623338328418814</v>
      </c>
      <c r="AS116" t="s">
        <v>606</v>
      </c>
      <c r="AT116" t="s">
        <v>313</v>
      </c>
      <c r="AU116" t="str">
        <f>IF(AZ116="#","",IFERROR(VLOOKUP(AT116,'class and classification'!$A$1:$B$338,2,FALSE),VLOOKUP(AT116,'class and classification'!$A$340:$B$378,2,FALSE)))</f>
        <v>Predominantly Rural</v>
      </c>
      <c r="AV116" t="str">
        <f>IF(AZ116="#","",IFERROR(VLOOKUP(AT116,'class and classification'!$A$1:$C$338,3,FALSE),VLOOKUP(AT116,'class and classification'!$A$340:$C$378,3,FALSE)))</f>
        <v>SD</v>
      </c>
      <c r="AW116">
        <v>14412</v>
      </c>
      <c r="AX116">
        <v>2253</v>
      </c>
      <c r="AY116">
        <v>2735</v>
      </c>
      <c r="AZ116">
        <v>14.097938144329897</v>
      </c>
      <c r="BB116" t="s">
        <v>606</v>
      </c>
      <c r="BC116" t="s">
        <v>313</v>
      </c>
      <c r="BD116" t="str">
        <f>IF(BI116="#","",IFERROR(VLOOKUP(BC116,'class and classification'!$A$1:$B$338,2,FALSE),VLOOKUP(BC116,'class and classification'!$A$340:$B$378,2,FALSE)))</f>
        <v/>
      </c>
      <c r="BE116" t="str">
        <f>IF(BI116="#","",IFERROR(VLOOKUP(BC116,'class and classification'!$A$1:$C$338,3,FALSE),VLOOKUP(BC116,'class and classification'!$A$340:$C$378,3,FALSE)))</f>
        <v/>
      </c>
      <c r="BF116">
        <v>13503</v>
      </c>
      <c r="BG116">
        <v>5081</v>
      </c>
      <c r="BH116" t="s">
        <v>39</v>
      </c>
      <c r="BI116" t="s">
        <v>39</v>
      </c>
      <c r="BK116" t="s">
        <v>606</v>
      </c>
      <c r="BL116" t="s">
        <v>313</v>
      </c>
      <c r="BM116" t="str">
        <f>IF(BR116="#","",IFERROR(VLOOKUP(BL116,'class and classification'!$A$1:$B$338,2,FALSE),VLOOKUP(BL116,'class and classification'!$A$340:$B$378,2,FALSE)))</f>
        <v>Predominantly Rural</v>
      </c>
      <c r="BN116" t="str">
        <f>IF(BR116="#","",IFERROR(VLOOKUP(BL116,'class and classification'!$A$1:$C$338,3,FALSE),VLOOKUP(BL116,'class and classification'!$A$340:$C$378,3,FALSE)))</f>
        <v>SD</v>
      </c>
      <c r="BO116">
        <v>15492</v>
      </c>
      <c r="BP116">
        <v>5162</v>
      </c>
      <c r="BQ116">
        <v>1748</v>
      </c>
      <c r="BR116">
        <v>7.8028747433264893</v>
      </c>
      <c r="BT116" t="s">
        <v>606</v>
      </c>
      <c r="BU116" t="s">
        <v>313</v>
      </c>
      <c r="BV116" t="str">
        <f>IF(CA116="#","",IFERROR(VLOOKUP(BU116,'class and classification'!$A$1:$B$338,2,FALSE),VLOOKUP(BU116,'class and classification'!$A$340:$B$378,2,FALSE)))</f>
        <v>Predominantly Rural</v>
      </c>
      <c r="BW116" t="str">
        <f>IF(CA116="#","",IFERROR(VLOOKUP(BU116,'class and classification'!$A$1:$C$338,3,FALSE),VLOOKUP(BU116,'class and classification'!$A$340:$C$378,3,FALSE)))</f>
        <v>SD</v>
      </c>
      <c r="BX116">
        <v>13743</v>
      </c>
      <c r="BY116">
        <v>5309</v>
      </c>
      <c r="BZ116">
        <v>3032</v>
      </c>
      <c r="CA116">
        <v>13.72939684839703</v>
      </c>
      <c r="CC116" t="s">
        <v>606</v>
      </c>
      <c r="CD116" t="s">
        <v>313</v>
      </c>
      <c r="CE116" t="str">
        <f>IF(CJ116="*","",IFERROR(VLOOKUP(CD116,'class and classification'!$A$1:$B$338,2,FALSE),VLOOKUP(CD116,'class and classification'!$A$340:$B$378,2,FALSE)))</f>
        <v>Predominantly Rural</v>
      </c>
      <c r="CF116" t="str">
        <f>IF(CJ116="*","",IFERROR(VLOOKUP(CD116,'class and classification'!$A$1:$C$338,3,FALSE),VLOOKUP(CD116,'class and classification'!$A$340:$C$378,3,FALSE)))</f>
        <v>SD</v>
      </c>
      <c r="CG116">
        <v>13558</v>
      </c>
      <c r="CH116">
        <v>5622</v>
      </c>
      <c r="CI116">
        <v>1711</v>
      </c>
      <c r="CJ116">
        <v>8.1901297209324575</v>
      </c>
      <c r="CL116" t="s">
        <v>606</v>
      </c>
      <c r="CM116" t="s">
        <v>313</v>
      </c>
      <c r="CN116" t="str">
        <f>IF(CS116="*","",IFERROR(VLOOKUP(CM116,'class and classification'!$A$1:$B$338,2,FALSE),VLOOKUP(CM116,'class and classification'!$A$340:$B$378,2,FALSE)))</f>
        <v>Predominantly Rural</v>
      </c>
      <c r="CO116" t="str">
        <f>IF(CS116="*","",IFERROR(VLOOKUP(CM116,'class and classification'!$A$1:$C$338,3,FALSE),VLOOKUP(CM116,'class and classification'!$A$340:$C$378,3,FALSE)))</f>
        <v>SD</v>
      </c>
      <c r="CP116">
        <v>16210.94</v>
      </c>
      <c r="CQ116">
        <v>3936.93</v>
      </c>
      <c r="CR116">
        <v>863.14</v>
      </c>
      <c r="CS116">
        <v>4.1080366912394979</v>
      </c>
      <c r="CU116" t="s">
        <v>606</v>
      </c>
      <c r="CV116" t="s">
        <v>313</v>
      </c>
      <c r="CW116" t="str">
        <f>IF(DB116="*","",IFERROR(VLOOKUP(CV116,'class and classification'!$A$1:$B$338,2,FALSE),VLOOKUP(CV116,'class and classification'!$A$340:$B$378,2,FALSE)))</f>
        <v>Predominantly Rural</v>
      </c>
      <c r="CX116" t="str">
        <f>IF(DB116="*","",IFERROR(VLOOKUP(CV116,'class and classification'!$A$1:$C$338,3,FALSE),VLOOKUP(CV116,'class and classification'!$A$340:$C$378,3,FALSE)))</f>
        <v>SD</v>
      </c>
      <c r="CY116">
        <v>14417.85</v>
      </c>
      <c r="CZ116">
        <v>3107.7</v>
      </c>
      <c r="DA116">
        <v>1260.04</v>
      </c>
      <c r="DB116">
        <v>6.707481638851907</v>
      </c>
      <c r="DD116" t="s">
        <v>606</v>
      </c>
      <c r="DE116" t="s">
        <v>313</v>
      </c>
      <c r="DF116" t="str">
        <f>IF(DK116="*","",IFERROR(VLOOKUP(DE116,'class and classification'!$A$1:$B$338,2,FALSE),VLOOKUP(DE116,'class and classification'!$A$340:$B$378,2,FALSE)))</f>
        <v>Predominantly Rural</v>
      </c>
      <c r="DG116" t="str">
        <f>IF(DK116="*","",IFERROR(VLOOKUP(DE116,'class and classification'!$A$1:$C$338,3,FALSE),VLOOKUP(DE116,'class and classification'!$A$340:$C$378,3,FALSE)))</f>
        <v>SD</v>
      </c>
      <c r="DH116">
        <v>12204.64</v>
      </c>
      <c r="DI116">
        <v>4851.0600000000004</v>
      </c>
      <c r="DJ116">
        <v>1083.23</v>
      </c>
      <c r="DK116">
        <v>5.9718517023881788</v>
      </c>
      <c r="DM116" t="s">
        <v>606</v>
      </c>
      <c r="DN116" t="s">
        <v>313</v>
      </c>
      <c r="DO116" t="str">
        <f>IF(DT116="*","",IFERROR(VLOOKUP(DN116,'class and classification'!$A$1:$B$338,2,FALSE),VLOOKUP(DN116,'class and classification'!$A$340:$B$378,2,FALSE)))</f>
        <v>Predominantly Rural</v>
      </c>
      <c r="DP116" t="str">
        <f>IF(DT116="*","",IFERROR(VLOOKUP(DN116,'class and classification'!$A$1:$C$338,3,FALSE),VLOOKUP(DN116,'class and classification'!$A$340:$C$378,3,FALSE)))</f>
        <v>SD</v>
      </c>
      <c r="DQ116">
        <v>12059.24</v>
      </c>
      <c r="DR116">
        <v>6290.32</v>
      </c>
      <c r="DS116">
        <v>1112.95</v>
      </c>
      <c r="DT116">
        <v>5.7184299455722831</v>
      </c>
      <c r="DV116" t="s">
        <v>606</v>
      </c>
      <c r="DW116" t="s">
        <v>313</v>
      </c>
      <c r="DX116" t="str">
        <f>IF(EC116="*","",IFERROR(VLOOKUP(DW116,'class and classification'!$A$1:$B$338,2,FALSE),VLOOKUP(DW116,'class and classification'!$A$340:$B$378,2,FALSE)))</f>
        <v>Predominantly Rural</v>
      </c>
      <c r="DY116" t="str">
        <f>IF(EC116="*","",IFERROR(VLOOKUP(DW116,'class and classification'!$A$1:$C$338,3,FALSE),VLOOKUP(DW116,'class and classification'!$A$340:$C$378,3,FALSE)))</f>
        <v>SD</v>
      </c>
      <c r="DZ116">
        <v>11517.53</v>
      </c>
      <c r="EA116">
        <v>4816.96</v>
      </c>
      <c r="EB116">
        <v>2489.4299999999998</v>
      </c>
      <c r="EC116">
        <v>13.224822459933955</v>
      </c>
    </row>
    <row r="117" spans="1:133" x14ac:dyDescent="0.3">
      <c r="A117" t="s">
        <v>604</v>
      </c>
      <c r="B117" t="s">
        <v>311</v>
      </c>
      <c r="C117" t="str">
        <f>IF(H117="n/a","",IFERROR(VLOOKUP(B117,'class and classification'!$A$1:$B$338,2,FALSE),VLOOKUP(B117,'class and classification'!$A$340:$B$378,2,FALSE)))</f>
        <v>Predominantly Rural</v>
      </c>
      <c r="D117" t="str">
        <f>IF(H117="n/a","",IFERROR(VLOOKUP(B117,'class and classification'!$A$1:$C$338,3,FALSE),VLOOKUP(B117,'class and classification'!$A$340:$C$378,3,FALSE)))</f>
        <v>SD</v>
      </c>
      <c r="E117">
        <v>5688</v>
      </c>
      <c r="F117">
        <v>2907</v>
      </c>
      <c r="G117">
        <v>7912</v>
      </c>
      <c r="H117">
        <v>47.931180711213422</v>
      </c>
      <c r="I117" t="s">
        <v>607</v>
      </c>
      <c r="J117" t="s">
        <v>314</v>
      </c>
      <c r="K117" t="str">
        <f>IF(P117="#","",IFERROR(VLOOKUP(J117,'class and classification'!$A$1:$B$338,2,FALSE),VLOOKUP(J117,'class and classification'!$A$340:$B$378,2,FALSE)))</f>
        <v>Predominantly Rural</v>
      </c>
      <c r="L117" t="str">
        <f>IF(P117="#","",IFERROR(VLOOKUP(J117,'class and classification'!$A$1:$C$338,3,FALSE),VLOOKUP(J117,'class and classification'!$A$340:$C$378,3,FALSE)))</f>
        <v>SD</v>
      </c>
      <c r="M117">
        <v>9702</v>
      </c>
      <c r="N117">
        <v>4381</v>
      </c>
      <c r="O117">
        <v>1512</v>
      </c>
      <c r="P117">
        <v>9.6954151971785834</v>
      </c>
      <c r="S117" t="s">
        <v>314</v>
      </c>
      <c r="T117" t="str">
        <f>IF(Y117="#","",IFERROR(VLOOKUP(S117,'class and classification'!$A$1:$B$338,2,FALSE),VLOOKUP(S117,'class and classification'!$A$340:$B$378,2,FALSE)))</f>
        <v>Predominantly Rural</v>
      </c>
      <c r="U117" t="str">
        <f>IF(Y117="#","",IFERROR(VLOOKUP(S117,'class and classification'!$A$1:$C$338,3,FALSE),VLOOKUP(S117,'class and classification'!$A$340:$C$378,3,FALSE)))</f>
        <v>SD</v>
      </c>
      <c r="V117">
        <v>9432</v>
      </c>
      <c r="W117">
        <v>5504</v>
      </c>
      <c r="X117">
        <v>3091</v>
      </c>
      <c r="Y117">
        <v>17.146502468519444</v>
      </c>
      <c r="AA117" t="s">
        <v>607</v>
      </c>
      <c r="AB117" t="s">
        <v>314</v>
      </c>
      <c r="AC117" t="str">
        <f>IF(AH117="#","",IFERROR(VLOOKUP(AB117,'class and classification'!$A$1:$B$338,2,FALSE),VLOOKUP(AB117,'class and classification'!$A$340:$B$378,2,FALSE)))</f>
        <v>Predominantly Rural</v>
      </c>
      <c r="AD117" t="str">
        <f>IF(AH117="#","",IFERROR(VLOOKUP(AB117,'class and classification'!$A$1:$C$338,3,FALSE),VLOOKUP(AB117,'class and classification'!$A$340:$C$378,3,FALSE)))</f>
        <v>SD</v>
      </c>
      <c r="AE117">
        <v>10547</v>
      </c>
      <c r="AF117">
        <v>5845</v>
      </c>
      <c r="AG117">
        <v>1744</v>
      </c>
      <c r="AH117">
        <v>9.6162329069254522</v>
      </c>
      <c r="AJ117" t="s">
        <v>607</v>
      </c>
      <c r="AK117" t="s">
        <v>314</v>
      </c>
      <c r="AL117" t="str">
        <f>IF(AQ117="#","",IFERROR(VLOOKUP(AK117,'class and classification'!$A$1:$B$338,2,FALSE),VLOOKUP(AK117,'class and classification'!$A$340:$B$378,2,FALSE)))</f>
        <v>Predominantly Rural</v>
      </c>
      <c r="AM117" t="str">
        <f>IF(AQ117="#","",IFERROR(VLOOKUP(AK117,'class and classification'!$A$1:$C$338,3,FALSE),VLOOKUP(AK117,'class and classification'!$A$340:$C$378,3,FALSE)))</f>
        <v>SD</v>
      </c>
      <c r="AN117">
        <v>7060</v>
      </c>
      <c r="AO117">
        <v>6668</v>
      </c>
      <c r="AP117">
        <v>2050</v>
      </c>
      <c r="AQ117">
        <v>12.992774749651414</v>
      </c>
      <c r="AS117" t="s">
        <v>607</v>
      </c>
      <c r="AT117" t="s">
        <v>314</v>
      </c>
      <c r="AU117" t="str">
        <f>IF(AZ117="#","",IFERROR(VLOOKUP(AT117,'class and classification'!$A$1:$B$338,2,FALSE),VLOOKUP(AT117,'class and classification'!$A$340:$B$378,2,FALSE)))</f>
        <v>Predominantly Rural</v>
      </c>
      <c r="AV117" t="str">
        <f>IF(AZ117="#","",IFERROR(VLOOKUP(AT117,'class and classification'!$A$1:$C$338,3,FALSE),VLOOKUP(AT117,'class and classification'!$A$340:$C$378,3,FALSE)))</f>
        <v>SD</v>
      </c>
      <c r="AW117">
        <v>9692</v>
      </c>
      <c r="AX117">
        <v>7236</v>
      </c>
      <c r="AY117">
        <v>931</v>
      </c>
      <c r="AZ117">
        <v>5.2130578419844333</v>
      </c>
      <c r="BB117" t="s">
        <v>607</v>
      </c>
      <c r="BC117" t="s">
        <v>314</v>
      </c>
      <c r="BD117" t="str">
        <f>IF(BI117="#","",IFERROR(VLOOKUP(BC117,'class and classification'!$A$1:$B$338,2,FALSE),VLOOKUP(BC117,'class and classification'!$A$340:$B$378,2,FALSE)))</f>
        <v/>
      </c>
      <c r="BE117" t="str">
        <f>IF(BI117="#","",IFERROR(VLOOKUP(BC117,'class and classification'!$A$1:$C$338,3,FALSE),VLOOKUP(BC117,'class and classification'!$A$340:$C$378,3,FALSE)))</f>
        <v/>
      </c>
      <c r="BF117">
        <v>8924</v>
      </c>
      <c r="BG117">
        <v>5112</v>
      </c>
      <c r="BH117" t="s">
        <v>39</v>
      </c>
      <c r="BI117" t="s">
        <v>39</v>
      </c>
      <c r="BK117" t="s">
        <v>607</v>
      </c>
      <c r="BL117" t="s">
        <v>314</v>
      </c>
      <c r="BM117" t="str">
        <f>IF(BR117="#","",IFERROR(VLOOKUP(BL117,'class and classification'!$A$1:$B$338,2,FALSE),VLOOKUP(BL117,'class and classification'!$A$340:$B$378,2,FALSE)))</f>
        <v>Predominantly Rural</v>
      </c>
      <c r="BN117" t="str">
        <f>IF(BR117="#","",IFERROR(VLOOKUP(BL117,'class and classification'!$A$1:$C$338,3,FALSE),VLOOKUP(BL117,'class and classification'!$A$340:$C$378,3,FALSE)))</f>
        <v>SD</v>
      </c>
      <c r="BO117">
        <v>7100</v>
      </c>
      <c r="BP117">
        <v>5254</v>
      </c>
      <c r="BQ117">
        <v>624</v>
      </c>
      <c r="BR117">
        <v>4.8081368469717987</v>
      </c>
      <c r="BT117" t="s">
        <v>607</v>
      </c>
      <c r="BU117" t="s">
        <v>314</v>
      </c>
      <c r="BV117" t="str">
        <f>IF(CA117="#","",IFERROR(VLOOKUP(BU117,'class and classification'!$A$1:$B$338,2,FALSE),VLOOKUP(BU117,'class and classification'!$A$340:$B$378,2,FALSE)))</f>
        <v>Predominantly Rural</v>
      </c>
      <c r="BW117" t="str">
        <f>IF(CA117="#","",IFERROR(VLOOKUP(BU117,'class and classification'!$A$1:$C$338,3,FALSE),VLOOKUP(BU117,'class and classification'!$A$340:$C$378,3,FALSE)))</f>
        <v>SD</v>
      </c>
      <c r="BX117">
        <v>8692</v>
      </c>
      <c r="BY117">
        <v>6469</v>
      </c>
      <c r="BZ117">
        <v>1851</v>
      </c>
      <c r="CA117">
        <v>10.880554902421819</v>
      </c>
      <c r="CC117" t="s">
        <v>607</v>
      </c>
      <c r="CD117" t="s">
        <v>314</v>
      </c>
      <c r="CE117" t="str">
        <f>IF(CJ117="*","",IFERROR(VLOOKUP(CD117,'class and classification'!$A$1:$B$338,2,FALSE),VLOOKUP(CD117,'class and classification'!$A$340:$B$378,2,FALSE)))</f>
        <v>Predominantly Rural</v>
      </c>
      <c r="CF117" t="str">
        <f>IF(CJ117="*","",IFERROR(VLOOKUP(CD117,'class and classification'!$A$1:$C$338,3,FALSE),VLOOKUP(CD117,'class and classification'!$A$340:$C$378,3,FALSE)))</f>
        <v>SD</v>
      </c>
      <c r="CG117">
        <v>7750</v>
      </c>
      <c r="CH117">
        <v>4185</v>
      </c>
      <c r="CI117">
        <v>2010</v>
      </c>
      <c r="CJ117">
        <v>14.41376837576192</v>
      </c>
      <c r="CL117" t="s">
        <v>607</v>
      </c>
      <c r="CM117" t="s">
        <v>314</v>
      </c>
      <c r="CN117" t="str">
        <f>IF(CS117="*","",IFERROR(VLOOKUP(CM117,'class and classification'!$A$1:$B$338,2,FALSE),VLOOKUP(CM117,'class and classification'!$A$340:$B$378,2,FALSE)))</f>
        <v>Predominantly Rural</v>
      </c>
      <c r="CO117" t="str">
        <f>IF(CS117="*","",IFERROR(VLOOKUP(CM117,'class and classification'!$A$1:$C$338,3,FALSE),VLOOKUP(CM117,'class and classification'!$A$340:$C$378,3,FALSE)))</f>
        <v>SD</v>
      </c>
      <c r="CP117">
        <v>8691.52</v>
      </c>
      <c r="CQ117">
        <v>3654.18</v>
      </c>
      <c r="CR117">
        <v>1839.41</v>
      </c>
      <c r="CS117">
        <v>12.96718883392515</v>
      </c>
      <c r="CU117" t="s">
        <v>607</v>
      </c>
      <c r="CV117" t="s">
        <v>314</v>
      </c>
      <c r="CW117" t="str">
        <f>IF(DB117="*","",IFERROR(VLOOKUP(CV117,'class and classification'!$A$1:$B$338,2,FALSE),VLOOKUP(CV117,'class and classification'!$A$340:$B$378,2,FALSE)))</f>
        <v>Predominantly Rural</v>
      </c>
      <c r="CX117" t="str">
        <f>IF(DB117="*","",IFERROR(VLOOKUP(CV117,'class and classification'!$A$1:$C$338,3,FALSE),VLOOKUP(CV117,'class and classification'!$A$340:$C$378,3,FALSE)))</f>
        <v>SD</v>
      </c>
      <c r="CY117">
        <v>9917.4599999999991</v>
      </c>
      <c r="CZ117">
        <v>5389.28</v>
      </c>
      <c r="DA117">
        <v>1200.44</v>
      </c>
      <c r="DB117">
        <v>7.2722294177442803</v>
      </c>
      <c r="DD117" t="s">
        <v>607</v>
      </c>
      <c r="DE117" t="s">
        <v>314</v>
      </c>
      <c r="DF117" t="str">
        <f>IF(DK117="*","",IFERROR(VLOOKUP(DE117,'class and classification'!$A$1:$B$338,2,FALSE),VLOOKUP(DE117,'class and classification'!$A$340:$B$378,2,FALSE)))</f>
        <v>Predominantly Rural</v>
      </c>
      <c r="DG117" t="str">
        <f>IF(DK117="*","",IFERROR(VLOOKUP(DE117,'class and classification'!$A$1:$C$338,3,FALSE),VLOOKUP(DE117,'class and classification'!$A$340:$C$378,3,FALSE)))</f>
        <v>SD</v>
      </c>
      <c r="DH117">
        <v>7921.51</v>
      </c>
      <c r="DI117">
        <v>5588.35</v>
      </c>
      <c r="DJ117">
        <v>593.25</v>
      </c>
      <c r="DK117">
        <v>4.2065189876559144</v>
      </c>
      <c r="DM117" t="s">
        <v>607</v>
      </c>
      <c r="DN117" t="s">
        <v>314</v>
      </c>
      <c r="DO117" t="str">
        <f>IF(DT117="*","",IFERROR(VLOOKUP(DN117,'class and classification'!$A$1:$B$338,2,FALSE),VLOOKUP(DN117,'class and classification'!$A$340:$B$378,2,FALSE)))</f>
        <v>Predominantly Rural</v>
      </c>
      <c r="DP117" t="str">
        <f>IF(DT117="*","",IFERROR(VLOOKUP(DN117,'class and classification'!$A$1:$C$338,3,FALSE),VLOOKUP(DN117,'class and classification'!$A$340:$C$378,3,FALSE)))</f>
        <v>SD</v>
      </c>
      <c r="DQ117">
        <v>7561.63</v>
      </c>
      <c r="DR117">
        <v>3328.4</v>
      </c>
      <c r="DS117">
        <v>1692.8</v>
      </c>
      <c r="DT117">
        <v>13.453253361922556</v>
      </c>
      <c r="DV117" t="s">
        <v>607</v>
      </c>
      <c r="DW117" t="s">
        <v>314</v>
      </c>
      <c r="DX117" t="str">
        <f>IF(EC117="*","",IFERROR(VLOOKUP(DW117,'class and classification'!$A$1:$B$338,2,FALSE),VLOOKUP(DW117,'class and classification'!$A$340:$B$378,2,FALSE)))</f>
        <v>Predominantly Rural</v>
      </c>
      <c r="DY117" t="str">
        <f>IF(EC117="*","",IFERROR(VLOOKUP(DW117,'class and classification'!$A$1:$C$338,3,FALSE),VLOOKUP(DW117,'class and classification'!$A$340:$C$378,3,FALSE)))</f>
        <v>SD</v>
      </c>
      <c r="DZ117">
        <v>9415.9699999999993</v>
      </c>
      <c r="EA117">
        <v>2021.19</v>
      </c>
      <c r="EB117">
        <v>611.97</v>
      </c>
      <c r="EC117">
        <v>5.0789559080199158</v>
      </c>
    </row>
    <row r="118" spans="1:133" x14ac:dyDescent="0.3">
      <c r="A118" t="s">
        <v>605</v>
      </c>
      <c r="B118" t="s">
        <v>312</v>
      </c>
      <c r="C118" t="str">
        <f>IF(H118="n/a","",IFERROR(VLOOKUP(B118,'class and classification'!$A$1:$B$338,2,FALSE),VLOOKUP(B118,'class and classification'!$A$340:$B$378,2,FALSE)))</f>
        <v>Predominantly Urban</v>
      </c>
      <c r="D118" t="str">
        <f>IF(H118="n/a","",IFERROR(VLOOKUP(B118,'class and classification'!$A$1:$C$338,3,FALSE),VLOOKUP(B118,'class and classification'!$A$340:$C$378,3,FALSE)))</f>
        <v>SD</v>
      </c>
      <c r="E118">
        <v>6311</v>
      </c>
      <c r="F118">
        <v>1900</v>
      </c>
      <c r="G118">
        <v>3576</v>
      </c>
      <c r="H118">
        <v>30.338508526342583</v>
      </c>
      <c r="I118" t="s">
        <v>608</v>
      </c>
      <c r="J118" t="s">
        <v>315</v>
      </c>
      <c r="K118" t="str">
        <f>IF(P118="#","",IFERROR(VLOOKUP(J118,'class and classification'!$A$1:$B$338,2,FALSE),VLOOKUP(J118,'class and classification'!$A$340:$B$378,2,FALSE)))</f>
        <v>Predominantly Rural</v>
      </c>
      <c r="L118" t="str">
        <f>IF(P118="#","",IFERROR(VLOOKUP(J118,'class and classification'!$A$1:$C$338,3,FALSE),VLOOKUP(J118,'class and classification'!$A$340:$C$378,3,FALSE)))</f>
        <v>SD</v>
      </c>
      <c r="M118">
        <v>20978</v>
      </c>
      <c r="N118">
        <v>8148</v>
      </c>
      <c r="O118">
        <v>3762</v>
      </c>
      <c r="P118">
        <v>11.438822670882995</v>
      </c>
      <c r="S118" t="s">
        <v>315</v>
      </c>
      <c r="T118" t="str">
        <f>IF(Y118="#","",IFERROR(VLOOKUP(S118,'class and classification'!$A$1:$B$338,2,FALSE),VLOOKUP(S118,'class and classification'!$A$340:$B$378,2,FALSE)))</f>
        <v>Predominantly Rural</v>
      </c>
      <c r="U118" t="str">
        <f>IF(Y118="#","",IFERROR(VLOOKUP(S118,'class and classification'!$A$1:$C$338,3,FALSE),VLOOKUP(S118,'class and classification'!$A$340:$C$378,3,FALSE)))</f>
        <v>SD</v>
      </c>
      <c r="V118">
        <v>19863</v>
      </c>
      <c r="W118">
        <v>5952</v>
      </c>
      <c r="X118">
        <v>1372</v>
      </c>
      <c r="Y118">
        <v>5.046529591348806</v>
      </c>
      <c r="AA118" t="s">
        <v>608</v>
      </c>
      <c r="AB118" t="s">
        <v>315</v>
      </c>
      <c r="AC118" t="str">
        <f>IF(AH118="#","",IFERROR(VLOOKUP(AB118,'class and classification'!$A$1:$B$338,2,FALSE),VLOOKUP(AB118,'class and classification'!$A$340:$B$378,2,FALSE)))</f>
        <v>Predominantly Rural</v>
      </c>
      <c r="AD118" t="str">
        <f>IF(AH118="#","",IFERROR(VLOOKUP(AB118,'class and classification'!$A$1:$C$338,3,FALSE),VLOOKUP(AB118,'class and classification'!$A$340:$C$378,3,FALSE)))</f>
        <v>SD</v>
      </c>
      <c r="AE118">
        <v>16906</v>
      </c>
      <c r="AF118">
        <v>6877</v>
      </c>
      <c r="AG118">
        <v>2125</v>
      </c>
      <c r="AH118">
        <v>8.2020997375328086</v>
      </c>
      <c r="AJ118" t="s">
        <v>608</v>
      </c>
      <c r="AK118" t="s">
        <v>315</v>
      </c>
      <c r="AL118" t="str">
        <f>IF(AQ118="#","",IFERROR(VLOOKUP(AK118,'class and classification'!$A$1:$B$338,2,FALSE),VLOOKUP(AK118,'class and classification'!$A$340:$B$378,2,FALSE)))</f>
        <v>Predominantly Rural</v>
      </c>
      <c r="AM118" t="str">
        <f>IF(AQ118="#","",IFERROR(VLOOKUP(AK118,'class and classification'!$A$1:$C$338,3,FALSE),VLOOKUP(AK118,'class and classification'!$A$340:$C$378,3,FALSE)))</f>
        <v>SD</v>
      </c>
      <c r="AN118">
        <v>11670</v>
      </c>
      <c r="AO118">
        <v>5539</v>
      </c>
      <c r="AP118">
        <v>4124</v>
      </c>
      <c r="AQ118">
        <v>19.331552055500868</v>
      </c>
      <c r="AS118" t="s">
        <v>608</v>
      </c>
      <c r="AT118" t="s">
        <v>315</v>
      </c>
      <c r="AU118" t="str">
        <f>IF(AZ118="#","",IFERROR(VLOOKUP(AT118,'class and classification'!$A$1:$B$338,2,FALSE),VLOOKUP(AT118,'class and classification'!$A$340:$B$378,2,FALSE)))</f>
        <v>Predominantly Rural</v>
      </c>
      <c r="AV118" t="str">
        <f>IF(AZ118="#","",IFERROR(VLOOKUP(AT118,'class and classification'!$A$1:$C$338,3,FALSE),VLOOKUP(AT118,'class and classification'!$A$340:$C$378,3,FALSE)))</f>
        <v>SD</v>
      </c>
      <c r="AW118">
        <v>14752</v>
      </c>
      <c r="AX118">
        <v>6891</v>
      </c>
      <c r="AY118">
        <v>1661</v>
      </c>
      <c r="AZ118">
        <v>7.127531754205287</v>
      </c>
      <c r="BB118" t="s">
        <v>608</v>
      </c>
      <c r="BC118" t="s">
        <v>315</v>
      </c>
      <c r="BD118" t="str">
        <f>IF(BI118="#","",IFERROR(VLOOKUP(BC118,'class and classification'!$A$1:$B$338,2,FALSE),VLOOKUP(BC118,'class and classification'!$A$340:$B$378,2,FALSE)))</f>
        <v>Predominantly Rural</v>
      </c>
      <c r="BE118" t="str">
        <f>IF(BI118="#","",IFERROR(VLOOKUP(BC118,'class and classification'!$A$1:$C$338,3,FALSE),VLOOKUP(BC118,'class and classification'!$A$340:$C$378,3,FALSE)))</f>
        <v>SD</v>
      </c>
      <c r="BF118">
        <v>13564</v>
      </c>
      <c r="BG118">
        <v>5627</v>
      </c>
      <c r="BH118">
        <v>1630</v>
      </c>
      <c r="BI118">
        <v>7.8286345516545799</v>
      </c>
      <c r="BK118" t="s">
        <v>608</v>
      </c>
      <c r="BL118" t="s">
        <v>315</v>
      </c>
      <c r="BM118" t="str">
        <f>IF(BR118="#","",IFERROR(VLOOKUP(BL118,'class and classification'!$A$1:$B$338,2,FALSE),VLOOKUP(BL118,'class and classification'!$A$340:$B$378,2,FALSE)))</f>
        <v>Predominantly Rural</v>
      </c>
      <c r="BN118" t="str">
        <f>IF(BR118="#","",IFERROR(VLOOKUP(BL118,'class and classification'!$A$1:$C$338,3,FALSE),VLOOKUP(BL118,'class and classification'!$A$340:$C$378,3,FALSE)))</f>
        <v>SD</v>
      </c>
      <c r="BO118">
        <v>15323</v>
      </c>
      <c r="BP118">
        <v>4265</v>
      </c>
      <c r="BQ118">
        <v>1990</v>
      </c>
      <c r="BR118">
        <v>9.2223561034386883</v>
      </c>
      <c r="BT118" t="s">
        <v>608</v>
      </c>
      <c r="BU118" t="s">
        <v>315</v>
      </c>
      <c r="BV118" t="str">
        <f>IF(CA118="#","",IFERROR(VLOOKUP(BU118,'class and classification'!$A$1:$B$338,2,FALSE),VLOOKUP(BU118,'class and classification'!$A$340:$B$378,2,FALSE)))</f>
        <v>Predominantly Rural</v>
      </c>
      <c r="BW118" t="str">
        <f>IF(CA118="#","",IFERROR(VLOOKUP(BU118,'class and classification'!$A$1:$C$338,3,FALSE),VLOOKUP(BU118,'class and classification'!$A$340:$C$378,3,FALSE)))</f>
        <v>SD</v>
      </c>
      <c r="BX118">
        <v>14551</v>
      </c>
      <c r="BY118">
        <v>8422</v>
      </c>
      <c r="BZ118">
        <v>624</v>
      </c>
      <c r="CA118">
        <v>2.6444039496546172</v>
      </c>
      <c r="CC118" t="s">
        <v>608</v>
      </c>
      <c r="CD118" t="s">
        <v>315</v>
      </c>
      <c r="CE118" t="str">
        <f>IF(CJ118="*","",IFERROR(VLOOKUP(CD118,'class and classification'!$A$1:$B$338,2,FALSE),VLOOKUP(CD118,'class and classification'!$A$340:$B$378,2,FALSE)))</f>
        <v>Predominantly Rural</v>
      </c>
      <c r="CF118" t="str">
        <f>IF(CJ118="*","",IFERROR(VLOOKUP(CD118,'class and classification'!$A$1:$C$338,3,FALSE),VLOOKUP(CD118,'class and classification'!$A$340:$C$378,3,FALSE)))</f>
        <v>SD</v>
      </c>
      <c r="CG118">
        <v>13884</v>
      </c>
      <c r="CH118">
        <v>6689</v>
      </c>
      <c r="CI118">
        <v>2917</v>
      </c>
      <c r="CJ118">
        <v>12.418050234142187</v>
      </c>
      <c r="CL118" t="s">
        <v>608</v>
      </c>
      <c r="CM118" t="s">
        <v>315</v>
      </c>
      <c r="CN118" t="str">
        <f>IF(CS118="*","",IFERROR(VLOOKUP(CM118,'class and classification'!$A$1:$B$338,2,FALSE),VLOOKUP(CM118,'class and classification'!$A$340:$B$378,2,FALSE)))</f>
        <v>Predominantly Rural</v>
      </c>
      <c r="CO118" t="str">
        <f>IF(CS118="*","",IFERROR(VLOOKUP(CM118,'class and classification'!$A$1:$C$338,3,FALSE),VLOOKUP(CM118,'class and classification'!$A$340:$C$378,3,FALSE)))</f>
        <v>SD</v>
      </c>
      <c r="CP118">
        <v>14314.34</v>
      </c>
      <c r="CQ118">
        <v>9620.5</v>
      </c>
      <c r="CR118">
        <v>1731.87</v>
      </c>
      <c r="CS118">
        <v>6.7475340626048288</v>
      </c>
      <c r="CU118" t="s">
        <v>608</v>
      </c>
      <c r="CV118" t="s">
        <v>315</v>
      </c>
      <c r="CW118" t="str">
        <f>IF(DB118="*","",IFERROR(VLOOKUP(CV118,'class and classification'!$A$1:$B$338,2,FALSE),VLOOKUP(CV118,'class and classification'!$A$340:$B$378,2,FALSE)))</f>
        <v>Predominantly Rural</v>
      </c>
      <c r="CX118" t="str">
        <f>IF(DB118="*","",IFERROR(VLOOKUP(CV118,'class and classification'!$A$1:$C$338,3,FALSE),VLOOKUP(CV118,'class and classification'!$A$340:$C$378,3,FALSE)))</f>
        <v>SD</v>
      </c>
      <c r="CY118">
        <v>14081.8</v>
      </c>
      <c r="CZ118">
        <v>7191.72</v>
      </c>
      <c r="DA118">
        <v>2911.91</v>
      </c>
      <c r="DB118">
        <v>12.039934787183853</v>
      </c>
      <c r="DD118" t="s">
        <v>608</v>
      </c>
      <c r="DE118" t="s">
        <v>315</v>
      </c>
      <c r="DF118" t="str">
        <f>IF(DK118="*","",IFERROR(VLOOKUP(DE118,'class and classification'!$A$1:$B$338,2,FALSE),VLOOKUP(DE118,'class and classification'!$A$340:$B$378,2,FALSE)))</f>
        <v>Predominantly Rural</v>
      </c>
      <c r="DG118" t="str">
        <f>IF(DK118="*","",IFERROR(VLOOKUP(DE118,'class and classification'!$A$1:$C$338,3,FALSE),VLOOKUP(DE118,'class and classification'!$A$340:$C$378,3,FALSE)))</f>
        <v>SD</v>
      </c>
      <c r="DH118">
        <v>12016.34</v>
      </c>
      <c r="DI118">
        <v>4805.16</v>
      </c>
      <c r="DJ118">
        <v>1258.57</v>
      </c>
      <c r="DK118">
        <v>6.9610903055131974</v>
      </c>
      <c r="DM118" t="s">
        <v>608</v>
      </c>
      <c r="DN118" t="s">
        <v>315</v>
      </c>
      <c r="DO118" t="str">
        <f>IF(DT118="*","",IFERROR(VLOOKUP(DN118,'class and classification'!$A$1:$B$338,2,FALSE),VLOOKUP(DN118,'class and classification'!$A$340:$B$378,2,FALSE)))</f>
        <v>Predominantly Rural</v>
      </c>
      <c r="DP118" t="str">
        <f>IF(DT118="*","",IFERROR(VLOOKUP(DN118,'class and classification'!$A$1:$C$338,3,FALSE),VLOOKUP(DN118,'class and classification'!$A$340:$C$378,3,FALSE)))</f>
        <v>SD</v>
      </c>
      <c r="DQ118">
        <v>13588.4</v>
      </c>
      <c r="DR118">
        <v>9670.7099999999991</v>
      </c>
      <c r="DS118">
        <v>1758.23</v>
      </c>
      <c r="DT118">
        <v>7.0280453477468026</v>
      </c>
      <c r="DV118" t="s">
        <v>608</v>
      </c>
      <c r="DW118" t="s">
        <v>315</v>
      </c>
      <c r="DX118" t="str">
        <f>IF(EC118="*","",IFERROR(VLOOKUP(DW118,'class and classification'!$A$1:$B$338,2,FALSE),VLOOKUP(DW118,'class and classification'!$A$340:$B$378,2,FALSE)))</f>
        <v>Predominantly Rural</v>
      </c>
      <c r="DY118" t="str">
        <f>IF(EC118="*","",IFERROR(VLOOKUP(DW118,'class and classification'!$A$1:$C$338,3,FALSE),VLOOKUP(DW118,'class and classification'!$A$340:$C$378,3,FALSE)))</f>
        <v>SD</v>
      </c>
      <c r="DZ118">
        <v>14963.4</v>
      </c>
      <c r="EA118">
        <v>8616.25</v>
      </c>
      <c r="EB118">
        <v>921.03</v>
      </c>
      <c r="EC118">
        <v>3.7592017854198327</v>
      </c>
    </row>
    <row r="119" spans="1:133" x14ac:dyDescent="0.3">
      <c r="A119" t="s">
        <v>606</v>
      </c>
      <c r="B119" t="s">
        <v>313</v>
      </c>
      <c r="C119" t="str">
        <f>IF(H119="n/a","",IFERROR(VLOOKUP(B119,'class and classification'!$A$1:$B$338,2,FALSE),VLOOKUP(B119,'class and classification'!$A$340:$B$378,2,FALSE)))</f>
        <v>Predominantly Rural</v>
      </c>
      <c r="D119" t="str">
        <f>IF(H119="n/a","",IFERROR(VLOOKUP(B119,'class and classification'!$A$1:$C$338,3,FALSE),VLOOKUP(B119,'class and classification'!$A$340:$C$378,3,FALSE)))</f>
        <v>SD</v>
      </c>
      <c r="E119">
        <v>12464</v>
      </c>
      <c r="F119">
        <v>11148</v>
      </c>
      <c r="G119">
        <v>1182</v>
      </c>
      <c r="H119">
        <v>4.7672824070339601</v>
      </c>
      <c r="I119" t="s">
        <v>609</v>
      </c>
      <c r="J119" t="s">
        <v>316</v>
      </c>
      <c r="K119" t="str">
        <f>IF(P119="#","",IFERROR(VLOOKUP(J119,'class and classification'!$A$1:$B$338,2,FALSE),VLOOKUP(J119,'class and classification'!$A$340:$B$378,2,FALSE)))</f>
        <v>Predominantly Rural</v>
      </c>
      <c r="L119" t="str">
        <f>IF(P119="#","",IFERROR(VLOOKUP(J119,'class and classification'!$A$1:$C$338,3,FALSE),VLOOKUP(J119,'class and classification'!$A$340:$C$378,3,FALSE)))</f>
        <v>SD</v>
      </c>
      <c r="M119">
        <v>11111</v>
      </c>
      <c r="N119">
        <v>4151</v>
      </c>
      <c r="O119">
        <v>3893</v>
      </c>
      <c r="P119">
        <v>20.323675280605585</v>
      </c>
      <c r="S119" t="s">
        <v>316</v>
      </c>
      <c r="T119" t="str">
        <f>IF(Y119="#","",IFERROR(VLOOKUP(S119,'class and classification'!$A$1:$B$338,2,FALSE),VLOOKUP(S119,'class and classification'!$A$340:$B$378,2,FALSE)))</f>
        <v>Predominantly Rural</v>
      </c>
      <c r="U119" t="str">
        <f>IF(Y119="#","",IFERROR(VLOOKUP(S119,'class and classification'!$A$1:$C$338,3,FALSE),VLOOKUP(S119,'class and classification'!$A$340:$C$378,3,FALSE)))</f>
        <v>SD</v>
      </c>
      <c r="V119">
        <v>7839</v>
      </c>
      <c r="W119">
        <v>7016</v>
      </c>
      <c r="X119">
        <v>1140</v>
      </c>
      <c r="Y119">
        <v>7.1272272585182872</v>
      </c>
      <c r="AA119" t="s">
        <v>609</v>
      </c>
      <c r="AB119" t="s">
        <v>316</v>
      </c>
      <c r="AC119" t="str">
        <f>IF(AH119="#","",IFERROR(VLOOKUP(AB119,'class and classification'!$A$1:$B$338,2,FALSE),VLOOKUP(AB119,'class and classification'!$A$340:$B$378,2,FALSE)))</f>
        <v/>
      </c>
      <c r="AD119" t="str">
        <f>IF(AH119="#","",IFERROR(VLOOKUP(AB119,'class and classification'!$A$1:$C$338,3,FALSE),VLOOKUP(AB119,'class and classification'!$A$340:$C$378,3,FALSE)))</f>
        <v/>
      </c>
      <c r="AE119">
        <v>9705</v>
      </c>
      <c r="AF119">
        <v>6143</v>
      </c>
      <c r="AG119" t="s">
        <v>39</v>
      </c>
      <c r="AH119" t="s">
        <v>39</v>
      </c>
      <c r="AJ119" t="s">
        <v>609</v>
      </c>
      <c r="AK119" t="s">
        <v>316</v>
      </c>
      <c r="AL119" t="str">
        <f>IF(AQ119="#","",IFERROR(VLOOKUP(AK119,'class and classification'!$A$1:$B$338,2,FALSE),VLOOKUP(AK119,'class and classification'!$A$340:$B$378,2,FALSE)))</f>
        <v>Predominantly Rural</v>
      </c>
      <c r="AM119" t="str">
        <f>IF(AQ119="#","",IFERROR(VLOOKUP(AK119,'class and classification'!$A$1:$C$338,3,FALSE),VLOOKUP(AK119,'class and classification'!$A$340:$C$378,3,FALSE)))</f>
        <v>SD</v>
      </c>
      <c r="AN119">
        <v>8356</v>
      </c>
      <c r="AO119">
        <v>3242</v>
      </c>
      <c r="AP119">
        <v>1070</v>
      </c>
      <c r="AQ119">
        <v>8.4464793179665296</v>
      </c>
      <c r="AS119" t="s">
        <v>609</v>
      </c>
      <c r="AT119" t="s">
        <v>316</v>
      </c>
      <c r="AU119" t="str">
        <f>IF(AZ119="#","",IFERROR(VLOOKUP(AT119,'class and classification'!$A$1:$B$338,2,FALSE),VLOOKUP(AT119,'class and classification'!$A$340:$B$378,2,FALSE)))</f>
        <v>Predominantly Rural</v>
      </c>
      <c r="AV119" t="str">
        <f>IF(AZ119="#","",IFERROR(VLOOKUP(AT119,'class and classification'!$A$1:$C$338,3,FALSE),VLOOKUP(AT119,'class and classification'!$A$340:$C$378,3,FALSE)))</f>
        <v>SD</v>
      </c>
      <c r="AW119">
        <v>7899</v>
      </c>
      <c r="AX119">
        <v>6175</v>
      </c>
      <c r="AY119">
        <v>1175</v>
      </c>
      <c r="AZ119">
        <v>7.705423306446324</v>
      </c>
      <c r="BB119" t="s">
        <v>609</v>
      </c>
      <c r="BC119" t="s">
        <v>316</v>
      </c>
      <c r="BD119" t="str">
        <f>IF(BI119="#","",IFERROR(VLOOKUP(BC119,'class and classification'!$A$1:$B$338,2,FALSE),VLOOKUP(BC119,'class and classification'!$A$340:$B$378,2,FALSE)))</f>
        <v>Predominantly Rural</v>
      </c>
      <c r="BE119" t="str">
        <f>IF(BI119="#","",IFERROR(VLOOKUP(BC119,'class and classification'!$A$1:$C$338,3,FALSE),VLOOKUP(BC119,'class and classification'!$A$340:$C$378,3,FALSE)))</f>
        <v>SD</v>
      </c>
      <c r="BF119">
        <v>9775</v>
      </c>
      <c r="BG119">
        <v>3597</v>
      </c>
      <c r="BH119">
        <v>1567</v>
      </c>
      <c r="BI119">
        <v>10.48932324787469</v>
      </c>
      <c r="BK119" t="s">
        <v>609</v>
      </c>
      <c r="BL119" t="s">
        <v>316</v>
      </c>
      <c r="BM119" t="str">
        <f>IF(BR119="#","",IFERROR(VLOOKUP(BL119,'class and classification'!$A$1:$B$338,2,FALSE),VLOOKUP(BL119,'class and classification'!$A$340:$B$378,2,FALSE)))</f>
        <v>Predominantly Rural</v>
      </c>
      <c r="BN119" t="str">
        <f>IF(BR119="#","",IFERROR(VLOOKUP(BL119,'class and classification'!$A$1:$C$338,3,FALSE),VLOOKUP(BL119,'class and classification'!$A$340:$C$378,3,FALSE)))</f>
        <v>SD</v>
      </c>
      <c r="BO119">
        <v>12505</v>
      </c>
      <c r="BP119">
        <v>3900</v>
      </c>
      <c r="BQ119">
        <v>4787</v>
      </c>
      <c r="BR119">
        <v>22.588712721781803</v>
      </c>
      <c r="BT119" t="s">
        <v>609</v>
      </c>
      <c r="BU119" t="s">
        <v>316</v>
      </c>
      <c r="BV119" t="str">
        <f>IF(CA119="#","",IFERROR(VLOOKUP(BU119,'class and classification'!$A$1:$B$338,2,FALSE),VLOOKUP(BU119,'class and classification'!$A$340:$B$378,2,FALSE)))</f>
        <v>Predominantly Rural</v>
      </c>
      <c r="BW119" t="str">
        <f>IF(CA119="#","",IFERROR(VLOOKUP(BU119,'class and classification'!$A$1:$C$338,3,FALSE),VLOOKUP(BU119,'class and classification'!$A$340:$C$378,3,FALSE)))</f>
        <v>SD</v>
      </c>
      <c r="BX119">
        <v>10415</v>
      </c>
      <c r="BY119">
        <v>3323</v>
      </c>
      <c r="BZ119">
        <v>2256</v>
      </c>
      <c r="CA119">
        <v>14.105289483556332</v>
      </c>
      <c r="CC119" t="s">
        <v>609</v>
      </c>
      <c r="CD119" t="s">
        <v>316</v>
      </c>
      <c r="CE119" t="str">
        <f>IF(CJ119="*","",IFERROR(VLOOKUP(CD119,'class and classification'!$A$1:$B$338,2,FALSE),VLOOKUP(CD119,'class and classification'!$A$340:$B$378,2,FALSE)))</f>
        <v>Predominantly Rural</v>
      </c>
      <c r="CF119" t="str">
        <f>IF(CJ119="*","",IFERROR(VLOOKUP(CD119,'class and classification'!$A$1:$C$338,3,FALSE),VLOOKUP(CD119,'class and classification'!$A$340:$C$378,3,FALSE)))</f>
        <v>SD</v>
      </c>
      <c r="CG119">
        <v>13674</v>
      </c>
      <c r="CH119">
        <v>4654</v>
      </c>
      <c r="CI119">
        <v>3638</v>
      </c>
      <c r="CJ119">
        <v>16.561959391787305</v>
      </c>
      <c r="CL119" t="s">
        <v>609</v>
      </c>
      <c r="CM119" t="s">
        <v>316</v>
      </c>
      <c r="CN119" t="str">
        <f>IF(CS119="*","",IFERROR(VLOOKUP(CM119,'class and classification'!$A$1:$B$338,2,FALSE),VLOOKUP(CM119,'class and classification'!$A$340:$B$378,2,FALSE)))</f>
        <v>Predominantly Rural</v>
      </c>
      <c r="CO119" t="str">
        <f>IF(CS119="*","",IFERROR(VLOOKUP(CM119,'class and classification'!$A$1:$C$338,3,FALSE),VLOOKUP(CM119,'class and classification'!$A$340:$C$378,3,FALSE)))</f>
        <v>SD</v>
      </c>
      <c r="CP119">
        <v>10392.969999999999</v>
      </c>
      <c r="CQ119">
        <v>2273.86</v>
      </c>
      <c r="CR119">
        <v>2890.94</v>
      </c>
      <c r="CS119">
        <v>18.581969009697406</v>
      </c>
      <c r="CU119" t="s">
        <v>609</v>
      </c>
      <c r="CV119" t="s">
        <v>316</v>
      </c>
      <c r="CW119" t="str">
        <f>IF(DB119="*","",IFERROR(VLOOKUP(CV119,'class and classification'!$A$1:$B$338,2,FALSE),VLOOKUP(CV119,'class and classification'!$A$340:$B$378,2,FALSE)))</f>
        <v>Predominantly Rural</v>
      </c>
      <c r="CX119" t="str">
        <f>IF(DB119="*","",IFERROR(VLOOKUP(CV119,'class and classification'!$A$1:$C$338,3,FALSE),VLOOKUP(CV119,'class and classification'!$A$340:$C$378,3,FALSE)))</f>
        <v>SD</v>
      </c>
      <c r="CY119">
        <v>7027.78</v>
      </c>
      <c r="CZ119">
        <v>6631.12</v>
      </c>
      <c r="DA119">
        <v>1638.07</v>
      </c>
      <c r="DB119">
        <v>10.70846056441243</v>
      </c>
      <c r="DD119" t="s">
        <v>609</v>
      </c>
      <c r="DE119" t="s">
        <v>316</v>
      </c>
      <c r="DF119" t="str">
        <f>IF(DK119="*","",IFERROR(VLOOKUP(DE119,'class and classification'!$A$1:$B$338,2,FALSE),VLOOKUP(DE119,'class and classification'!$A$340:$B$378,2,FALSE)))</f>
        <v>Predominantly Rural</v>
      </c>
      <c r="DG119" t="str">
        <f>IF(DK119="*","",IFERROR(VLOOKUP(DE119,'class and classification'!$A$1:$C$338,3,FALSE),VLOOKUP(DE119,'class and classification'!$A$340:$C$378,3,FALSE)))</f>
        <v>SD</v>
      </c>
      <c r="DH119">
        <v>8001.44</v>
      </c>
      <c r="DI119">
        <v>5764.92</v>
      </c>
      <c r="DJ119">
        <v>887.33</v>
      </c>
      <c r="DK119">
        <v>6.0553348678728707</v>
      </c>
      <c r="DM119" t="s">
        <v>609</v>
      </c>
      <c r="DN119" t="s">
        <v>316</v>
      </c>
      <c r="DO119" t="str">
        <f>IF(DT119="*","",IFERROR(VLOOKUP(DN119,'class and classification'!$A$1:$B$338,2,FALSE),VLOOKUP(DN119,'class and classification'!$A$340:$B$378,2,FALSE)))</f>
        <v>Predominantly Rural</v>
      </c>
      <c r="DP119" t="str">
        <f>IF(DT119="*","",IFERROR(VLOOKUP(DN119,'class and classification'!$A$1:$C$338,3,FALSE),VLOOKUP(DN119,'class and classification'!$A$340:$C$378,3,FALSE)))</f>
        <v>SD</v>
      </c>
      <c r="DQ119">
        <v>6996.91</v>
      </c>
      <c r="DR119">
        <v>4582.24</v>
      </c>
      <c r="DS119">
        <v>1157.8499999999999</v>
      </c>
      <c r="DT119">
        <v>9.0904451597707467</v>
      </c>
      <c r="DV119" t="s">
        <v>609</v>
      </c>
      <c r="DW119" t="s">
        <v>316</v>
      </c>
      <c r="DX119" t="str">
        <f>IF(EC119="*","",IFERROR(VLOOKUP(DW119,'class and classification'!$A$1:$B$338,2,FALSE),VLOOKUP(DW119,'class and classification'!$A$340:$B$378,2,FALSE)))</f>
        <v>Predominantly Rural</v>
      </c>
      <c r="DY119" t="str">
        <f>IF(EC119="*","",IFERROR(VLOOKUP(DW119,'class and classification'!$A$1:$C$338,3,FALSE),VLOOKUP(DW119,'class and classification'!$A$340:$C$378,3,FALSE)))</f>
        <v>SD</v>
      </c>
      <c r="DZ119">
        <v>9794.2000000000007</v>
      </c>
      <c r="EA119">
        <v>4982.88</v>
      </c>
      <c r="EB119">
        <v>582.84</v>
      </c>
      <c r="EC119">
        <v>3.7945510132865277</v>
      </c>
    </row>
    <row r="120" spans="1:133" x14ac:dyDescent="0.3">
      <c r="A120" t="s">
        <v>607</v>
      </c>
      <c r="B120" t="s">
        <v>314</v>
      </c>
      <c r="C120" t="str">
        <f>IF(H120="n/a","",IFERROR(VLOOKUP(B120,'class and classification'!$A$1:$B$338,2,FALSE),VLOOKUP(B120,'class and classification'!$A$340:$B$378,2,FALSE)))</f>
        <v/>
      </c>
      <c r="D120" t="str">
        <f>IF(H120="n/a","",IFERROR(VLOOKUP(B120,'class and classification'!$A$1:$C$338,3,FALSE),VLOOKUP(B120,'class and classification'!$A$340:$C$378,3,FALSE)))</f>
        <v/>
      </c>
      <c r="E120">
        <v>7944</v>
      </c>
      <c r="F120">
        <v>9704</v>
      </c>
      <c r="G120" t="s">
        <v>513</v>
      </c>
      <c r="H120" t="s">
        <v>513</v>
      </c>
      <c r="I120" t="s">
        <v>610</v>
      </c>
      <c r="J120" t="s">
        <v>463</v>
      </c>
      <c r="K120" t="str">
        <f>IF(P120="#","",IFERROR(VLOOKUP(J120,'class and classification'!$A$1:$B$338,2,FALSE),VLOOKUP(J120,'class and classification'!$A$340:$B$378,2,FALSE)))</f>
        <v>Urban with Significant Rural</v>
      </c>
      <c r="L120" t="str">
        <f>IF(P120="#","",IFERROR(VLOOKUP(J120,'class and classification'!$A$1:$C$338,3,FALSE),VLOOKUP(J120,'class and classification'!$A$340:$C$378,3,FALSE)))</f>
        <v>SC</v>
      </c>
      <c r="M120">
        <v>101637</v>
      </c>
      <c r="N120">
        <v>36164</v>
      </c>
      <c r="O120">
        <v>6992</v>
      </c>
      <c r="P120">
        <v>4.828962726098637</v>
      </c>
      <c r="S120" t="s">
        <v>463</v>
      </c>
      <c r="T120" t="str">
        <f>IF(Y120="#","",IFERROR(VLOOKUP(S120,'class and classification'!$A$1:$B$338,2,FALSE),VLOOKUP(S120,'class and classification'!$A$340:$B$378,2,FALSE)))</f>
        <v>Urban with Significant Rural</v>
      </c>
      <c r="U120" t="str">
        <f>IF(Y120="#","",IFERROR(VLOOKUP(S120,'class and classification'!$A$1:$C$338,3,FALSE),VLOOKUP(S120,'class and classification'!$A$340:$C$378,3,FALSE)))</f>
        <v>SC</v>
      </c>
      <c r="V120">
        <v>85347</v>
      </c>
      <c r="W120">
        <v>54139</v>
      </c>
      <c r="X120">
        <v>9176</v>
      </c>
      <c r="Y120">
        <v>6.1723910616028306</v>
      </c>
      <c r="AA120" t="s">
        <v>610</v>
      </c>
      <c r="AB120" t="s">
        <v>463</v>
      </c>
      <c r="AC120" t="str">
        <f>IF(AH120="#","",IFERROR(VLOOKUP(AB120,'class and classification'!$A$1:$B$338,2,FALSE),VLOOKUP(AB120,'class and classification'!$A$340:$B$378,2,FALSE)))</f>
        <v>Urban with Significant Rural</v>
      </c>
      <c r="AD120" t="str">
        <f>IF(AH120="#","",IFERROR(VLOOKUP(AB120,'class and classification'!$A$1:$C$338,3,FALSE),VLOOKUP(AB120,'class and classification'!$A$340:$C$378,3,FALSE)))</f>
        <v>SC</v>
      </c>
      <c r="AE120">
        <v>80967</v>
      </c>
      <c r="AF120">
        <v>39808</v>
      </c>
      <c r="AG120">
        <v>15768</v>
      </c>
      <c r="AH120">
        <v>11.548010516833525</v>
      </c>
      <c r="AJ120" t="s">
        <v>610</v>
      </c>
      <c r="AK120" t="s">
        <v>463</v>
      </c>
      <c r="AL120" t="str">
        <f>IF(AQ120="#","",IFERROR(VLOOKUP(AK120,'class and classification'!$A$1:$B$338,2,FALSE),VLOOKUP(AK120,'class and classification'!$A$340:$B$378,2,FALSE)))</f>
        <v>Urban with Significant Rural</v>
      </c>
      <c r="AM120" t="str">
        <f>IF(AQ120="#","",IFERROR(VLOOKUP(AK120,'class and classification'!$A$1:$C$338,3,FALSE),VLOOKUP(AK120,'class and classification'!$A$340:$C$378,3,FALSE)))</f>
        <v>SC</v>
      </c>
      <c r="AN120">
        <v>90015</v>
      </c>
      <c r="AO120">
        <v>43806</v>
      </c>
      <c r="AP120">
        <v>16330</v>
      </c>
      <c r="AQ120">
        <v>10.875718443433611</v>
      </c>
      <c r="AS120" t="s">
        <v>610</v>
      </c>
      <c r="AT120" t="s">
        <v>463</v>
      </c>
      <c r="AU120" t="str">
        <f>IF(AZ120="#","",IFERROR(VLOOKUP(AT120,'class and classification'!$A$1:$B$338,2,FALSE),VLOOKUP(AT120,'class and classification'!$A$340:$B$378,2,FALSE)))</f>
        <v>Urban with Significant Rural</v>
      </c>
      <c r="AV120" t="str">
        <f>IF(AZ120="#","",IFERROR(VLOOKUP(AT120,'class and classification'!$A$1:$C$338,3,FALSE),VLOOKUP(AT120,'class and classification'!$A$340:$C$378,3,FALSE)))</f>
        <v>SC</v>
      </c>
      <c r="AW120">
        <v>88878</v>
      </c>
      <c r="AX120">
        <v>53842</v>
      </c>
      <c r="AY120">
        <v>12606</v>
      </c>
      <c r="AZ120">
        <v>8.1158337947285073</v>
      </c>
      <c r="BB120" t="s">
        <v>610</v>
      </c>
      <c r="BC120" t="s">
        <v>463</v>
      </c>
      <c r="BD120" t="str">
        <f>IF(BI120="#","",IFERROR(VLOOKUP(BC120,'class and classification'!$A$1:$B$338,2,FALSE),VLOOKUP(BC120,'class and classification'!$A$340:$B$378,2,FALSE)))</f>
        <v>Urban with Significant Rural</v>
      </c>
      <c r="BE120" t="str">
        <f>IF(BI120="#","",IFERROR(VLOOKUP(BC120,'class and classification'!$A$1:$C$338,3,FALSE),VLOOKUP(BC120,'class and classification'!$A$340:$C$378,3,FALSE)))</f>
        <v>SC</v>
      </c>
      <c r="BF120">
        <v>85549</v>
      </c>
      <c r="BG120">
        <v>47626</v>
      </c>
      <c r="BH120">
        <v>10702</v>
      </c>
      <c r="BI120">
        <v>7.4382979906447861</v>
      </c>
      <c r="BK120" t="s">
        <v>610</v>
      </c>
      <c r="BL120" t="s">
        <v>463</v>
      </c>
      <c r="BM120" t="str">
        <f>IF(BR120="#","",IFERROR(VLOOKUP(BL120,'class and classification'!$A$1:$B$338,2,FALSE),VLOOKUP(BL120,'class and classification'!$A$340:$B$378,2,FALSE)))</f>
        <v>Urban with Significant Rural</v>
      </c>
      <c r="BN120" t="str">
        <f>IF(BR120="#","",IFERROR(VLOOKUP(BL120,'class and classification'!$A$1:$C$338,3,FALSE),VLOOKUP(BL120,'class and classification'!$A$340:$C$378,3,FALSE)))</f>
        <v>SC</v>
      </c>
      <c r="BO120">
        <v>85379</v>
      </c>
      <c r="BP120">
        <v>44726</v>
      </c>
      <c r="BQ120">
        <v>17037</v>
      </c>
      <c r="BR120">
        <v>11.578611137540607</v>
      </c>
      <c r="BT120" t="s">
        <v>610</v>
      </c>
      <c r="BU120" t="s">
        <v>463</v>
      </c>
      <c r="BV120" t="str">
        <f>IF(CA120="#","",IFERROR(VLOOKUP(BU120,'class and classification'!$A$1:$B$338,2,FALSE),VLOOKUP(BU120,'class and classification'!$A$340:$B$378,2,FALSE)))</f>
        <v>Urban with Significant Rural</v>
      </c>
      <c r="BW120" t="str">
        <f>IF(CA120="#","",IFERROR(VLOOKUP(BU120,'class and classification'!$A$1:$C$338,3,FALSE),VLOOKUP(BU120,'class and classification'!$A$340:$C$378,3,FALSE)))</f>
        <v>SC</v>
      </c>
      <c r="BX120">
        <v>87553</v>
      </c>
      <c r="BY120">
        <v>35683</v>
      </c>
      <c r="BZ120">
        <v>19737</v>
      </c>
      <c r="CA120">
        <v>13.804704384743975</v>
      </c>
      <c r="CC120" t="s">
        <v>610</v>
      </c>
      <c r="CD120" t="s">
        <v>463</v>
      </c>
      <c r="CE120" t="str">
        <f>IF(CJ120="*","",IFERROR(VLOOKUP(CD120,'class and classification'!$A$1:$B$338,2,FALSE),VLOOKUP(CD120,'class and classification'!$A$340:$B$378,2,FALSE)))</f>
        <v>Urban with Significant Rural</v>
      </c>
      <c r="CF120" t="str">
        <f>IF(CJ120="*","",IFERROR(VLOOKUP(CD120,'class and classification'!$A$1:$C$338,3,FALSE),VLOOKUP(CD120,'class and classification'!$A$340:$C$378,3,FALSE)))</f>
        <v>SC</v>
      </c>
      <c r="CG120">
        <v>88759</v>
      </c>
      <c r="CH120">
        <v>37187</v>
      </c>
      <c r="CI120">
        <v>19623</v>
      </c>
      <c r="CJ120">
        <v>13.480205263483297</v>
      </c>
      <c r="CL120" t="s">
        <v>610</v>
      </c>
      <c r="CM120" t="s">
        <v>463</v>
      </c>
      <c r="CN120" t="str">
        <f>IF(CS120="*","",IFERROR(VLOOKUP(CM120,'class and classification'!$A$1:$B$338,2,FALSE),VLOOKUP(CM120,'class and classification'!$A$340:$B$378,2,FALSE)))</f>
        <v>Urban with Significant Rural</v>
      </c>
      <c r="CO120" t="str">
        <f>IF(CS120="*","",IFERROR(VLOOKUP(CM120,'class and classification'!$A$1:$C$338,3,FALSE),VLOOKUP(CM120,'class and classification'!$A$340:$C$378,3,FALSE)))</f>
        <v>SC</v>
      </c>
      <c r="CP120">
        <v>74995.12000000001</v>
      </c>
      <c r="CQ120">
        <v>46537.16</v>
      </c>
      <c r="CR120">
        <v>19181.510000000002</v>
      </c>
      <c r="CS120">
        <v>13.631577971142701</v>
      </c>
      <c r="CU120" t="s">
        <v>610</v>
      </c>
      <c r="CV120" t="s">
        <v>463</v>
      </c>
      <c r="CW120" t="str">
        <f>IF(DB120="*","",IFERROR(VLOOKUP(CV120,'class and classification'!$A$1:$B$338,2,FALSE),VLOOKUP(CV120,'class and classification'!$A$340:$B$378,2,FALSE)))</f>
        <v>Urban with Significant Rural</v>
      </c>
      <c r="CX120" t="str">
        <f>IF(DB120="*","",IFERROR(VLOOKUP(CV120,'class and classification'!$A$1:$C$338,3,FALSE),VLOOKUP(CV120,'class and classification'!$A$340:$C$378,3,FALSE)))</f>
        <v>SC</v>
      </c>
      <c r="CY120">
        <v>81424.89</v>
      </c>
      <c r="CZ120">
        <v>42268.33</v>
      </c>
      <c r="DA120">
        <v>20197.47</v>
      </c>
      <c r="DB120">
        <v>14.036676035120827</v>
      </c>
      <c r="DD120" t="s">
        <v>610</v>
      </c>
      <c r="DE120" t="s">
        <v>463</v>
      </c>
      <c r="DF120" t="str">
        <f>IF(DK120="*","",IFERROR(VLOOKUP(DE120,'class and classification'!$A$1:$B$338,2,FALSE),VLOOKUP(DE120,'class and classification'!$A$340:$B$378,2,FALSE)))</f>
        <v>Urban with Significant Rural</v>
      </c>
      <c r="DG120" t="str">
        <f>IF(DK120="*","",IFERROR(VLOOKUP(DE120,'class and classification'!$A$1:$C$338,3,FALSE),VLOOKUP(DE120,'class and classification'!$A$340:$C$378,3,FALSE)))</f>
        <v>SC</v>
      </c>
      <c r="DH120">
        <v>83418.84</v>
      </c>
      <c r="DI120">
        <v>38228.94</v>
      </c>
      <c r="DJ120">
        <v>13495.900000000001</v>
      </c>
      <c r="DK120">
        <v>9.9863345440941096</v>
      </c>
      <c r="DM120" t="s">
        <v>610</v>
      </c>
      <c r="DN120" t="s">
        <v>463</v>
      </c>
      <c r="DO120" t="str">
        <f>IF(DT120="*","",IFERROR(VLOOKUP(DN120,'class and classification'!$A$1:$B$338,2,FALSE),VLOOKUP(DN120,'class and classification'!$A$340:$B$378,2,FALSE)))</f>
        <v>Urban with Significant Rural</v>
      </c>
      <c r="DP120" t="str">
        <f>IF(DT120="*","",IFERROR(VLOOKUP(DN120,'class and classification'!$A$1:$C$338,3,FALSE),VLOOKUP(DN120,'class and classification'!$A$340:$C$378,3,FALSE)))</f>
        <v>SC</v>
      </c>
      <c r="DQ120">
        <v>82775.429999999993</v>
      </c>
      <c r="DR120">
        <v>37750.949999999997</v>
      </c>
      <c r="DS120">
        <v>12687.500000000002</v>
      </c>
      <c r="DT120">
        <v>9.5241576928770506</v>
      </c>
      <c r="DV120" t="s">
        <v>610</v>
      </c>
      <c r="DW120" t="s">
        <v>463</v>
      </c>
      <c r="DX120" t="str">
        <f>IF(EC120="*","",IFERROR(VLOOKUP(DW120,'class and classification'!$A$1:$B$338,2,FALSE),VLOOKUP(DW120,'class and classification'!$A$340:$B$378,2,FALSE)))</f>
        <v>Urban with Significant Rural</v>
      </c>
      <c r="DY120" t="str">
        <f>IF(EC120="*","",IFERROR(VLOOKUP(DW120,'class and classification'!$A$1:$C$338,3,FALSE),VLOOKUP(DW120,'class and classification'!$A$340:$C$378,3,FALSE)))</f>
        <v>SC</v>
      </c>
      <c r="DZ120">
        <v>85109.409999999989</v>
      </c>
      <c r="EA120">
        <v>40461.160000000003</v>
      </c>
      <c r="EB120">
        <v>11706.900000000001</v>
      </c>
      <c r="EC120">
        <v>8.5279106615237019</v>
      </c>
    </row>
    <row r="121" spans="1:133" x14ac:dyDescent="0.3">
      <c r="A121" t="s">
        <v>608</v>
      </c>
      <c r="B121" t="s">
        <v>315</v>
      </c>
      <c r="C121" t="str">
        <f>IF(H121="n/a","",IFERROR(VLOOKUP(B121,'class and classification'!$A$1:$B$338,2,FALSE),VLOOKUP(B121,'class and classification'!$A$340:$B$378,2,FALSE)))</f>
        <v>Predominantly Rural</v>
      </c>
      <c r="D121" t="str">
        <f>IF(H121="n/a","",IFERROR(VLOOKUP(B121,'class and classification'!$A$1:$C$338,3,FALSE),VLOOKUP(B121,'class and classification'!$A$340:$C$378,3,FALSE)))</f>
        <v>SD</v>
      </c>
      <c r="E121">
        <v>19644</v>
      </c>
      <c r="F121">
        <v>13940</v>
      </c>
      <c r="G121">
        <v>3414</v>
      </c>
      <c r="H121">
        <v>9.2275258122060659</v>
      </c>
      <c r="I121" t="s">
        <v>611</v>
      </c>
      <c r="J121" t="s">
        <v>612</v>
      </c>
      <c r="K121" t="str">
        <f>IF(P121="#","",IFERROR(VLOOKUP(J121,'class and classification'!$A$1:$B$338,2,FALSE),VLOOKUP(J121,'class and classification'!$A$340:$B$378,2,FALSE)))</f>
        <v/>
      </c>
      <c r="L121" t="str">
        <f>IF(P121="#","",IFERROR(VLOOKUP(J121,'class and classification'!$A$1:$C$338,3,FALSE),VLOOKUP(J121,'class and classification'!$A$340:$C$378,3,FALSE)))</f>
        <v/>
      </c>
      <c r="M121">
        <v>12339</v>
      </c>
      <c r="N121">
        <v>4585</v>
      </c>
      <c r="O121" t="s">
        <v>39</v>
      </c>
      <c r="P121" t="s">
        <v>39</v>
      </c>
      <c r="S121" t="s">
        <v>612</v>
      </c>
      <c r="T121" t="str">
        <f>IF(Y121="#","",IFERROR(VLOOKUP(S121,'class and classification'!$A$1:$B$338,2,FALSE),VLOOKUP(S121,'class and classification'!$A$340:$B$378,2,FALSE)))</f>
        <v>Predominantly Urban</v>
      </c>
      <c r="U121" t="str">
        <f>IF(Y121="#","",IFERROR(VLOOKUP(S121,'class and classification'!$A$1:$C$338,3,FALSE),VLOOKUP(S121,'class and classification'!$A$340:$C$378,3,FALSE)))</f>
        <v>SD</v>
      </c>
      <c r="V121">
        <v>6462</v>
      </c>
      <c r="W121">
        <v>8990</v>
      </c>
      <c r="X121">
        <v>2155</v>
      </c>
      <c r="Y121">
        <v>12.239450218663031</v>
      </c>
      <c r="AA121" t="s">
        <v>611</v>
      </c>
      <c r="AB121" t="s">
        <v>612</v>
      </c>
      <c r="AC121" t="str">
        <f>IF(AH121="#","",IFERROR(VLOOKUP(AB121,'class and classification'!$A$1:$B$338,2,FALSE),VLOOKUP(AB121,'class and classification'!$A$340:$B$378,2,FALSE)))</f>
        <v/>
      </c>
      <c r="AD121" t="str">
        <f>IF(AH121="#","",IFERROR(VLOOKUP(AB121,'class and classification'!$A$1:$C$338,3,FALSE),VLOOKUP(AB121,'class and classification'!$A$340:$C$378,3,FALSE)))</f>
        <v/>
      </c>
      <c r="AE121">
        <v>10341</v>
      </c>
      <c r="AF121">
        <v>3889</v>
      </c>
      <c r="AG121" t="s">
        <v>39</v>
      </c>
      <c r="AH121" t="s">
        <v>39</v>
      </c>
      <c r="AJ121" t="s">
        <v>611</v>
      </c>
      <c r="AK121" t="s">
        <v>612</v>
      </c>
      <c r="AL121" t="str">
        <f>IF(AQ121="#","",IFERROR(VLOOKUP(AK121,'class and classification'!$A$1:$B$338,2,FALSE),VLOOKUP(AK121,'class and classification'!$A$340:$B$378,2,FALSE)))</f>
        <v>Predominantly Urban</v>
      </c>
      <c r="AM121" t="str">
        <f>IF(AQ121="#","",IFERROR(VLOOKUP(AK121,'class and classification'!$A$1:$C$338,3,FALSE),VLOOKUP(AK121,'class and classification'!$A$340:$C$378,3,FALSE)))</f>
        <v>SD</v>
      </c>
      <c r="AN121">
        <v>8329</v>
      </c>
      <c r="AO121">
        <v>4893</v>
      </c>
      <c r="AP121">
        <v>3406</v>
      </c>
      <c r="AQ121">
        <v>20.483521770507579</v>
      </c>
      <c r="AS121" t="s">
        <v>611</v>
      </c>
      <c r="AT121" t="s">
        <v>612</v>
      </c>
      <c r="AU121" t="str">
        <f>IF(AZ121="#","",IFERROR(VLOOKUP(AT121,'class and classification'!$A$1:$B$338,2,FALSE),VLOOKUP(AT121,'class and classification'!$A$340:$B$378,2,FALSE)))</f>
        <v>Predominantly Urban</v>
      </c>
      <c r="AV121" t="str">
        <f>IF(AZ121="#","",IFERROR(VLOOKUP(AT121,'class and classification'!$A$1:$C$338,3,FALSE),VLOOKUP(AT121,'class and classification'!$A$340:$C$378,3,FALSE)))</f>
        <v>SD</v>
      </c>
      <c r="AW121">
        <v>5308</v>
      </c>
      <c r="AX121">
        <v>7553</v>
      </c>
      <c r="AY121">
        <v>3093</v>
      </c>
      <c r="AZ121">
        <v>19.386987589319293</v>
      </c>
      <c r="BB121" t="s">
        <v>611</v>
      </c>
      <c r="BC121" t="s">
        <v>612</v>
      </c>
      <c r="BD121" t="str">
        <f>IF(BI121="#","",IFERROR(VLOOKUP(BC121,'class and classification'!$A$1:$B$338,2,FALSE),VLOOKUP(BC121,'class and classification'!$A$340:$B$378,2,FALSE)))</f>
        <v>Predominantly Urban</v>
      </c>
      <c r="BE121" t="str">
        <f>IF(BI121="#","",IFERROR(VLOOKUP(BC121,'class and classification'!$A$1:$C$338,3,FALSE),VLOOKUP(BC121,'class and classification'!$A$340:$C$378,3,FALSE)))</f>
        <v>SD</v>
      </c>
      <c r="BF121">
        <v>9702</v>
      </c>
      <c r="BG121">
        <v>5908</v>
      </c>
      <c r="BH121">
        <v>2207</v>
      </c>
      <c r="BI121">
        <v>12.387046079586911</v>
      </c>
      <c r="BK121" t="s">
        <v>611</v>
      </c>
      <c r="BL121" t="s">
        <v>612</v>
      </c>
      <c r="BM121" t="str">
        <f>IF(BR121="#","",IFERROR(VLOOKUP(BL121,'class and classification'!$A$1:$B$338,2,FALSE),VLOOKUP(BL121,'class and classification'!$A$340:$B$378,2,FALSE)))</f>
        <v>Predominantly Urban</v>
      </c>
      <c r="BN121" t="str">
        <f>IF(BR121="#","",IFERROR(VLOOKUP(BL121,'class and classification'!$A$1:$C$338,3,FALSE),VLOOKUP(BL121,'class and classification'!$A$340:$C$378,3,FALSE)))</f>
        <v>SD</v>
      </c>
      <c r="BO121">
        <v>5648</v>
      </c>
      <c r="BP121">
        <v>7279</v>
      </c>
      <c r="BQ121">
        <v>1358</v>
      </c>
      <c r="BR121">
        <v>9.5064753237661872</v>
      </c>
      <c r="BT121" t="s">
        <v>611</v>
      </c>
      <c r="BU121" t="s">
        <v>612</v>
      </c>
      <c r="BV121" t="str">
        <f>IF(CA121="#","",IFERROR(VLOOKUP(BU121,'class and classification'!$A$1:$B$338,2,FALSE),VLOOKUP(BU121,'class and classification'!$A$340:$B$378,2,FALSE)))</f>
        <v>Predominantly Urban</v>
      </c>
      <c r="BW121" t="str">
        <f>IF(CA121="#","",IFERROR(VLOOKUP(BU121,'class and classification'!$A$1:$C$338,3,FALSE),VLOOKUP(BU121,'class and classification'!$A$340:$C$378,3,FALSE)))</f>
        <v>SD</v>
      </c>
      <c r="BX121">
        <v>7182</v>
      </c>
      <c r="BY121">
        <v>1686</v>
      </c>
      <c r="BZ121">
        <v>1319</v>
      </c>
      <c r="CA121">
        <v>12.947874742318641</v>
      </c>
      <c r="CC121" t="s">
        <v>611</v>
      </c>
      <c r="CD121" t="s">
        <v>612</v>
      </c>
      <c r="CE121" t="str">
        <f>IF(CJ121="*","",IFERROR(VLOOKUP(CD121,'class and classification'!$A$1:$B$338,2,FALSE),VLOOKUP(CD121,'class and classification'!$A$340:$B$378,2,FALSE)))</f>
        <v>Predominantly Urban</v>
      </c>
      <c r="CF121" t="str">
        <f>IF(CJ121="*","",IFERROR(VLOOKUP(CD121,'class and classification'!$A$1:$C$338,3,FALSE),VLOOKUP(CD121,'class and classification'!$A$340:$C$378,3,FALSE)))</f>
        <v>SD</v>
      </c>
      <c r="CG121">
        <v>7629</v>
      </c>
      <c r="CH121">
        <v>2348</v>
      </c>
      <c r="CI121">
        <v>1946</v>
      </c>
      <c r="CJ121">
        <v>16.321395621907239</v>
      </c>
      <c r="CL121" t="s">
        <v>611</v>
      </c>
      <c r="CM121" t="s">
        <v>612</v>
      </c>
      <c r="CN121" t="str">
        <f>IF(CS121="*","",IFERROR(VLOOKUP(CM121,'class and classification'!$A$1:$B$338,2,FALSE),VLOOKUP(CM121,'class and classification'!$A$340:$B$378,2,FALSE)))</f>
        <v>Predominantly Urban</v>
      </c>
      <c r="CO121" t="str">
        <f>IF(CS121="*","",IFERROR(VLOOKUP(CM121,'class and classification'!$A$1:$C$338,3,FALSE),VLOOKUP(CM121,'class and classification'!$A$340:$C$378,3,FALSE)))</f>
        <v>SD</v>
      </c>
      <c r="CP121">
        <v>6276.23</v>
      </c>
      <c r="CQ121">
        <v>4264.18</v>
      </c>
      <c r="CR121">
        <v>2404.0500000000002</v>
      </c>
      <c r="CS121">
        <v>18.572037767508263</v>
      </c>
      <c r="CU121" t="s">
        <v>611</v>
      </c>
      <c r="CV121" t="s">
        <v>612</v>
      </c>
      <c r="CW121" t="str">
        <f>IF(DB121="*","",IFERROR(VLOOKUP(CV121,'class and classification'!$A$1:$B$338,2,FALSE),VLOOKUP(CV121,'class and classification'!$A$340:$B$378,2,FALSE)))</f>
        <v>Predominantly Urban</v>
      </c>
      <c r="CX121" t="str">
        <f>IF(DB121="*","",IFERROR(VLOOKUP(CV121,'class and classification'!$A$1:$C$338,3,FALSE),VLOOKUP(CV121,'class and classification'!$A$340:$C$378,3,FALSE)))</f>
        <v>SD</v>
      </c>
      <c r="CY121">
        <v>4696.29</v>
      </c>
      <c r="CZ121">
        <v>4314.26</v>
      </c>
      <c r="DA121">
        <v>1642.17</v>
      </c>
      <c r="DB121">
        <v>15.41549951561667</v>
      </c>
      <c r="DD121" t="s">
        <v>611</v>
      </c>
      <c r="DE121" t="s">
        <v>612</v>
      </c>
      <c r="DF121" t="str">
        <f>IF(DK121="*","",IFERROR(VLOOKUP(DE121,'class and classification'!$A$1:$B$338,2,FALSE),VLOOKUP(DE121,'class and classification'!$A$340:$B$378,2,FALSE)))</f>
        <v>Predominantly Urban</v>
      </c>
      <c r="DG121" t="str">
        <f>IF(DK121="*","",IFERROR(VLOOKUP(DE121,'class and classification'!$A$1:$C$338,3,FALSE),VLOOKUP(DE121,'class and classification'!$A$340:$C$378,3,FALSE)))</f>
        <v>SD</v>
      </c>
      <c r="DH121">
        <v>5460.33</v>
      </c>
      <c r="DI121">
        <v>3576.95</v>
      </c>
      <c r="DJ121">
        <v>1547.64</v>
      </c>
      <c r="DK121">
        <v>14.621178053306028</v>
      </c>
      <c r="DM121" t="s">
        <v>611</v>
      </c>
      <c r="DN121" t="s">
        <v>612</v>
      </c>
      <c r="DO121" t="str">
        <f>IF(DT121="*","",IFERROR(VLOOKUP(DN121,'class and classification'!$A$1:$B$338,2,FALSE),VLOOKUP(DN121,'class and classification'!$A$340:$B$378,2,FALSE)))</f>
        <v>Predominantly Urban</v>
      </c>
      <c r="DP121" t="str">
        <f>IF(DT121="*","",IFERROR(VLOOKUP(DN121,'class and classification'!$A$1:$C$338,3,FALSE),VLOOKUP(DN121,'class and classification'!$A$340:$C$378,3,FALSE)))</f>
        <v>SD</v>
      </c>
      <c r="DQ121">
        <v>7039.98</v>
      </c>
      <c r="DR121">
        <v>1871.84</v>
      </c>
      <c r="DS121">
        <v>1121.58</v>
      </c>
      <c r="DT121">
        <v>11.178463930472223</v>
      </c>
      <c r="DV121" t="s">
        <v>611</v>
      </c>
      <c r="DW121" t="s">
        <v>612</v>
      </c>
      <c r="DX121" t="str">
        <f>IF(EC121="*","",IFERROR(VLOOKUP(DW121,'class and classification'!$A$1:$B$338,2,FALSE),VLOOKUP(DW121,'class and classification'!$A$340:$B$378,2,FALSE)))</f>
        <v>Predominantly Urban</v>
      </c>
      <c r="DY121" t="str">
        <f>IF(EC121="*","",IFERROR(VLOOKUP(DW121,'class and classification'!$A$1:$C$338,3,FALSE),VLOOKUP(DW121,'class and classification'!$A$340:$C$378,3,FALSE)))</f>
        <v>SD</v>
      </c>
      <c r="DZ121">
        <v>8380.56</v>
      </c>
      <c r="EA121">
        <v>3028.13</v>
      </c>
      <c r="EB121">
        <v>1716.25</v>
      </c>
      <c r="EC121">
        <v>13.076250253334493</v>
      </c>
    </row>
    <row r="122" spans="1:133" x14ac:dyDescent="0.3">
      <c r="A122" t="s">
        <v>609</v>
      </c>
      <c r="B122" t="s">
        <v>316</v>
      </c>
      <c r="C122" t="str">
        <f>IF(H122="n/a","",IFERROR(VLOOKUP(B122,'class and classification'!$A$1:$B$338,2,FALSE),VLOOKUP(B122,'class and classification'!$A$340:$B$378,2,FALSE)))</f>
        <v>Predominantly Rural</v>
      </c>
      <c r="D122" t="str">
        <f>IF(H122="n/a","",IFERROR(VLOOKUP(B122,'class and classification'!$A$1:$C$338,3,FALSE),VLOOKUP(B122,'class and classification'!$A$340:$C$378,3,FALSE)))</f>
        <v>SD</v>
      </c>
      <c r="E122">
        <v>10187</v>
      </c>
      <c r="F122">
        <v>1058</v>
      </c>
      <c r="G122">
        <v>4882</v>
      </c>
      <c r="H122">
        <v>30.272214299001675</v>
      </c>
      <c r="I122" t="s">
        <v>613</v>
      </c>
      <c r="J122" t="s">
        <v>614</v>
      </c>
      <c r="K122" t="str">
        <f>IF(P122="#","",IFERROR(VLOOKUP(J122,'class and classification'!$A$1:$B$338,2,FALSE),VLOOKUP(J122,'class and classification'!$A$340:$B$378,2,FALSE)))</f>
        <v/>
      </c>
      <c r="L122" t="str">
        <f>IF(P122="#","",IFERROR(VLOOKUP(J122,'class and classification'!$A$1:$C$338,3,FALSE),VLOOKUP(J122,'class and classification'!$A$340:$C$378,3,FALSE)))</f>
        <v/>
      </c>
      <c r="M122">
        <v>15512</v>
      </c>
      <c r="N122">
        <v>1265</v>
      </c>
      <c r="O122" t="s">
        <v>39</v>
      </c>
      <c r="P122" t="s">
        <v>39</v>
      </c>
      <c r="S122" t="s">
        <v>614</v>
      </c>
      <c r="T122" t="str">
        <f>IF(Y122="#","",IFERROR(VLOOKUP(S122,'class and classification'!$A$1:$B$338,2,FALSE),VLOOKUP(S122,'class and classification'!$A$340:$B$378,2,FALSE)))</f>
        <v/>
      </c>
      <c r="U122" t="str">
        <f>IF(Y122="#","",IFERROR(VLOOKUP(S122,'class and classification'!$A$1:$C$338,3,FALSE),VLOOKUP(S122,'class and classification'!$A$340:$C$378,3,FALSE)))</f>
        <v/>
      </c>
      <c r="V122">
        <v>14242</v>
      </c>
      <c r="W122">
        <v>4534</v>
      </c>
      <c r="X122" t="s">
        <v>39</v>
      </c>
      <c r="Y122" t="s">
        <v>39</v>
      </c>
      <c r="AA122" t="s">
        <v>613</v>
      </c>
      <c r="AB122" t="s">
        <v>614</v>
      </c>
      <c r="AC122" t="str">
        <f>IF(AH122="#","",IFERROR(VLOOKUP(AB122,'class and classification'!$A$1:$B$338,2,FALSE),VLOOKUP(AB122,'class and classification'!$A$340:$B$378,2,FALSE)))</f>
        <v>Predominantly Rural</v>
      </c>
      <c r="AD122" t="str">
        <f>IF(AH122="#","",IFERROR(VLOOKUP(AB122,'class and classification'!$A$1:$C$338,3,FALSE),VLOOKUP(AB122,'class and classification'!$A$340:$C$378,3,FALSE)))</f>
        <v>SD</v>
      </c>
      <c r="AE122">
        <v>5685</v>
      </c>
      <c r="AF122">
        <v>2035</v>
      </c>
      <c r="AG122">
        <v>2747</v>
      </c>
      <c r="AH122">
        <v>26.244387121429252</v>
      </c>
      <c r="AJ122" t="s">
        <v>613</v>
      </c>
      <c r="AK122" t="s">
        <v>614</v>
      </c>
      <c r="AL122" t="str">
        <f>IF(AQ122="#","",IFERROR(VLOOKUP(AK122,'class and classification'!$A$1:$B$338,2,FALSE),VLOOKUP(AK122,'class and classification'!$A$340:$B$378,2,FALSE)))</f>
        <v/>
      </c>
      <c r="AM122" t="str">
        <f>IF(AQ122="#","",IFERROR(VLOOKUP(AK122,'class and classification'!$A$1:$C$338,3,FALSE),VLOOKUP(AK122,'class and classification'!$A$340:$C$378,3,FALSE)))</f>
        <v/>
      </c>
      <c r="AN122">
        <v>10383</v>
      </c>
      <c r="AO122">
        <v>4660</v>
      </c>
      <c r="AP122" t="s">
        <v>39</v>
      </c>
      <c r="AQ122" t="s">
        <v>39</v>
      </c>
      <c r="AS122" t="s">
        <v>613</v>
      </c>
      <c r="AT122" t="s">
        <v>614</v>
      </c>
      <c r="AU122" t="str">
        <f>IF(AZ122="#","",IFERROR(VLOOKUP(AT122,'class and classification'!$A$1:$B$338,2,FALSE),VLOOKUP(AT122,'class and classification'!$A$340:$B$378,2,FALSE)))</f>
        <v/>
      </c>
      <c r="AV122" t="str">
        <f>IF(AZ122="#","",IFERROR(VLOOKUP(AT122,'class and classification'!$A$1:$C$338,3,FALSE),VLOOKUP(AT122,'class and classification'!$A$340:$C$378,3,FALSE)))</f>
        <v/>
      </c>
      <c r="AW122">
        <v>9737</v>
      </c>
      <c r="AX122">
        <v>4707</v>
      </c>
      <c r="AY122" t="s">
        <v>39</v>
      </c>
      <c r="AZ122" t="s">
        <v>39</v>
      </c>
      <c r="BB122" t="s">
        <v>613</v>
      </c>
      <c r="BC122" t="s">
        <v>614</v>
      </c>
      <c r="BD122" t="str">
        <f>IF(BI122="#","",IFERROR(VLOOKUP(BC122,'class and classification'!$A$1:$B$338,2,FALSE),VLOOKUP(BC122,'class and classification'!$A$340:$B$378,2,FALSE)))</f>
        <v/>
      </c>
      <c r="BE122" t="str">
        <f>IF(BI122="#","",IFERROR(VLOOKUP(BC122,'class and classification'!$A$1:$C$338,3,FALSE),VLOOKUP(BC122,'class and classification'!$A$340:$C$378,3,FALSE)))</f>
        <v/>
      </c>
      <c r="BF122">
        <v>9684</v>
      </c>
      <c r="BG122">
        <v>5099</v>
      </c>
      <c r="BH122" t="s">
        <v>39</v>
      </c>
      <c r="BI122" t="s">
        <v>39</v>
      </c>
      <c r="BK122" t="s">
        <v>613</v>
      </c>
      <c r="BL122" t="s">
        <v>614</v>
      </c>
      <c r="BM122" t="str">
        <f>IF(BR122="#","",IFERROR(VLOOKUP(BL122,'class and classification'!$A$1:$B$338,2,FALSE),VLOOKUP(BL122,'class and classification'!$A$340:$B$378,2,FALSE)))</f>
        <v>Predominantly Rural</v>
      </c>
      <c r="BN122" t="str">
        <f>IF(BR122="#","",IFERROR(VLOOKUP(BL122,'class and classification'!$A$1:$C$338,3,FALSE),VLOOKUP(BL122,'class and classification'!$A$340:$C$378,3,FALSE)))</f>
        <v>SD</v>
      </c>
      <c r="BO122">
        <v>6682</v>
      </c>
      <c r="BP122">
        <v>6811</v>
      </c>
      <c r="BQ122">
        <v>1158</v>
      </c>
      <c r="BR122">
        <v>7.903897344891134</v>
      </c>
      <c r="BT122" t="s">
        <v>613</v>
      </c>
      <c r="BU122" t="s">
        <v>614</v>
      </c>
      <c r="BV122" t="str">
        <f>IF(CA122="#","",IFERROR(VLOOKUP(BU122,'class and classification'!$A$1:$B$338,2,FALSE),VLOOKUP(BU122,'class and classification'!$A$340:$B$378,2,FALSE)))</f>
        <v>Predominantly Rural</v>
      </c>
      <c r="BW122" t="str">
        <f>IF(CA122="#","",IFERROR(VLOOKUP(BU122,'class and classification'!$A$1:$C$338,3,FALSE),VLOOKUP(BU122,'class and classification'!$A$340:$C$378,3,FALSE)))</f>
        <v>SD</v>
      </c>
      <c r="BX122">
        <v>9112</v>
      </c>
      <c r="BY122">
        <v>2665</v>
      </c>
      <c r="BZ122">
        <v>3849</v>
      </c>
      <c r="CA122">
        <v>24.632023550492768</v>
      </c>
      <c r="CC122" t="s">
        <v>613</v>
      </c>
      <c r="CD122" t="s">
        <v>614</v>
      </c>
      <c r="CE122" t="str">
        <f>IF(CJ122="*","",IFERROR(VLOOKUP(CD122,'class and classification'!$A$1:$B$338,2,FALSE),VLOOKUP(CD122,'class and classification'!$A$340:$B$378,2,FALSE)))</f>
        <v>Predominantly Rural</v>
      </c>
      <c r="CF122" t="str">
        <f>IF(CJ122="*","",IFERROR(VLOOKUP(CD122,'class and classification'!$A$1:$C$338,3,FALSE),VLOOKUP(CD122,'class and classification'!$A$340:$C$378,3,FALSE)))</f>
        <v>SD</v>
      </c>
      <c r="CG122">
        <v>8391</v>
      </c>
      <c r="CH122">
        <v>6885</v>
      </c>
      <c r="CI122">
        <v>728</v>
      </c>
      <c r="CJ122">
        <v>4.5488627843039238</v>
      </c>
      <c r="CL122" t="s">
        <v>613</v>
      </c>
      <c r="CM122" t="s">
        <v>614</v>
      </c>
      <c r="CN122" t="str">
        <f>IF(CS122="*","",IFERROR(VLOOKUP(CM122,'class and classification'!$A$1:$B$338,2,FALSE),VLOOKUP(CM122,'class and classification'!$A$340:$B$378,2,FALSE)))</f>
        <v>Predominantly Rural</v>
      </c>
      <c r="CO122" t="str">
        <f>IF(CS122="*","",IFERROR(VLOOKUP(CM122,'class and classification'!$A$1:$C$338,3,FALSE),VLOOKUP(CM122,'class and classification'!$A$340:$C$378,3,FALSE)))</f>
        <v>SD</v>
      </c>
      <c r="CP122">
        <v>4184.1099999999997</v>
      </c>
      <c r="CQ122">
        <v>8462.16</v>
      </c>
      <c r="CR122">
        <v>3216.36</v>
      </c>
      <c r="CS122">
        <v>20.276335008759581</v>
      </c>
      <c r="CU122" t="s">
        <v>613</v>
      </c>
      <c r="CV122" t="s">
        <v>614</v>
      </c>
      <c r="CW122" t="str">
        <f>IF(DB122="*","",IFERROR(VLOOKUP(CV122,'class and classification'!$A$1:$B$338,2,FALSE),VLOOKUP(CV122,'class and classification'!$A$340:$B$378,2,FALSE)))</f>
        <v>Predominantly Rural</v>
      </c>
      <c r="CX122" t="str">
        <f>IF(DB122="*","",IFERROR(VLOOKUP(CV122,'class and classification'!$A$1:$C$338,3,FALSE),VLOOKUP(CV122,'class and classification'!$A$340:$C$378,3,FALSE)))</f>
        <v>SD</v>
      </c>
      <c r="CY122">
        <v>9000.6299999999992</v>
      </c>
      <c r="CZ122">
        <v>5599.6</v>
      </c>
      <c r="DA122">
        <v>2261.62</v>
      </c>
      <c r="DB122">
        <v>13.412644520025976</v>
      </c>
      <c r="DD122" t="s">
        <v>613</v>
      </c>
      <c r="DE122" t="s">
        <v>614</v>
      </c>
      <c r="DF122" t="str">
        <f>IF(DK122="*","",IFERROR(VLOOKUP(DE122,'class and classification'!$A$1:$B$338,2,FALSE),VLOOKUP(DE122,'class and classification'!$A$340:$B$378,2,FALSE)))</f>
        <v>Predominantly Rural</v>
      </c>
      <c r="DG122" t="str">
        <f>IF(DK122="*","",IFERROR(VLOOKUP(DE122,'class and classification'!$A$1:$C$338,3,FALSE),VLOOKUP(DE122,'class and classification'!$A$340:$C$378,3,FALSE)))</f>
        <v>SD</v>
      </c>
      <c r="DH122">
        <v>9093.39</v>
      </c>
      <c r="DI122">
        <v>5255.66</v>
      </c>
      <c r="DJ122">
        <v>614.39</v>
      </c>
      <c r="DK122">
        <v>4.1059408799046206</v>
      </c>
      <c r="DM122" t="s">
        <v>613</v>
      </c>
      <c r="DN122" t="s">
        <v>614</v>
      </c>
      <c r="DO122" t="str">
        <f>IF(DT122="*","",IFERROR(VLOOKUP(DN122,'class and classification'!$A$1:$B$338,2,FALSE),VLOOKUP(DN122,'class and classification'!$A$340:$B$378,2,FALSE)))</f>
        <v>Predominantly Rural</v>
      </c>
      <c r="DP122" t="str">
        <f>IF(DT122="*","",IFERROR(VLOOKUP(DN122,'class and classification'!$A$1:$C$338,3,FALSE),VLOOKUP(DN122,'class and classification'!$A$340:$C$378,3,FALSE)))</f>
        <v>SD</v>
      </c>
      <c r="DQ122">
        <v>9716.14</v>
      </c>
      <c r="DR122">
        <v>3303.58</v>
      </c>
      <c r="DS122">
        <v>1993.15</v>
      </c>
      <c r="DT122">
        <v>13.276275622182835</v>
      </c>
      <c r="DV122" t="s">
        <v>613</v>
      </c>
      <c r="DW122" t="s">
        <v>614</v>
      </c>
      <c r="DX122" t="str">
        <f>IF(EC122="*","",IFERROR(VLOOKUP(DW122,'class and classification'!$A$1:$B$338,2,FALSE),VLOOKUP(DW122,'class and classification'!$A$340:$B$378,2,FALSE)))</f>
        <v>Predominantly Rural</v>
      </c>
      <c r="DY122" t="str">
        <f>IF(EC122="*","",IFERROR(VLOOKUP(DW122,'class and classification'!$A$1:$C$338,3,FALSE),VLOOKUP(DW122,'class and classification'!$A$340:$C$378,3,FALSE)))</f>
        <v>SD</v>
      </c>
      <c r="DZ122">
        <v>8453.3700000000008</v>
      </c>
      <c r="EA122">
        <v>3974.14</v>
      </c>
      <c r="EB122">
        <v>2532.2800000000002</v>
      </c>
      <c r="EC122">
        <v>16.927242962635173</v>
      </c>
    </row>
    <row r="123" spans="1:133" x14ac:dyDescent="0.3">
      <c r="A123" t="s">
        <v>625</v>
      </c>
      <c r="B123" t="s">
        <v>121</v>
      </c>
      <c r="C123" t="str">
        <f>IF(H123="n/a","",IFERROR(VLOOKUP(B123,'class and classification'!$A$1:$B$338,2,FALSE),VLOOKUP(B123,'class and classification'!$A$340:$B$378,2,FALSE)))</f>
        <v>Urban with Significant Rural</v>
      </c>
      <c r="D123" t="str">
        <f>IF(H123="n/a","",IFERROR(VLOOKUP(B123,'class and classification'!$A$1:$C$338,3,FALSE),VLOOKUP(B123,'class and classification'!$A$340:$C$378,3,FALSE)))</f>
        <v>SC</v>
      </c>
      <c r="E123">
        <v>94814</v>
      </c>
      <c r="F123">
        <v>41483</v>
      </c>
      <c r="G123">
        <v>10220</v>
      </c>
      <c r="H123">
        <v>6.9752997945630879</v>
      </c>
      <c r="I123" t="s">
        <v>615</v>
      </c>
      <c r="J123" t="s">
        <v>616</v>
      </c>
      <c r="K123" t="str">
        <f>IF(P123="#","",IFERROR(VLOOKUP(J123,'class and classification'!$A$1:$B$338,2,FALSE),VLOOKUP(J123,'class and classification'!$A$340:$B$378,2,FALSE)))</f>
        <v>Predominantly Rural</v>
      </c>
      <c r="L123" t="str">
        <f>IF(P123="#","",IFERROR(VLOOKUP(J123,'class and classification'!$A$1:$C$338,3,FALSE),VLOOKUP(J123,'class and classification'!$A$340:$C$378,3,FALSE)))</f>
        <v>SD</v>
      </c>
      <c r="M123">
        <v>12227</v>
      </c>
      <c r="N123">
        <v>3933</v>
      </c>
      <c r="O123">
        <v>1391</v>
      </c>
      <c r="P123">
        <v>7.9254743319468979</v>
      </c>
      <c r="S123" t="s">
        <v>616</v>
      </c>
      <c r="T123" t="str">
        <f>IF(Y123="#","",IFERROR(VLOOKUP(S123,'class and classification'!$A$1:$B$338,2,FALSE),VLOOKUP(S123,'class and classification'!$A$340:$B$378,2,FALSE)))</f>
        <v/>
      </c>
      <c r="U123" t="str">
        <f>IF(Y123="#","",IFERROR(VLOOKUP(S123,'class and classification'!$A$1:$C$338,3,FALSE),VLOOKUP(S123,'class and classification'!$A$340:$C$378,3,FALSE)))</f>
        <v/>
      </c>
      <c r="V123">
        <v>11539</v>
      </c>
      <c r="W123">
        <v>3724</v>
      </c>
      <c r="X123" t="s">
        <v>39</v>
      </c>
      <c r="Y123" t="s">
        <v>39</v>
      </c>
      <c r="AA123" t="s">
        <v>615</v>
      </c>
      <c r="AB123" t="s">
        <v>616</v>
      </c>
      <c r="AC123" t="str">
        <f>IF(AH123="#","",IFERROR(VLOOKUP(AB123,'class and classification'!$A$1:$B$338,2,FALSE),VLOOKUP(AB123,'class and classification'!$A$340:$B$378,2,FALSE)))</f>
        <v>Predominantly Rural</v>
      </c>
      <c r="AD123" t="str">
        <f>IF(AH123="#","",IFERROR(VLOOKUP(AB123,'class and classification'!$A$1:$C$338,3,FALSE),VLOOKUP(AB123,'class and classification'!$A$340:$C$378,3,FALSE)))</f>
        <v>SD</v>
      </c>
      <c r="AE123">
        <v>12367</v>
      </c>
      <c r="AF123">
        <v>3432</v>
      </c>
      <c r="AG123">
        <v>1656</v>
      </c>
      <c r="AH123">
        <v>9.4872529361214557</v>
      </c>
      <c r="AJ123" t="s">
        <v>615</v>
      </c>
      <c r="AK123" t="s">
        <v>616</v>
      </c>
      <c r="AL123" t="str">
        <f>IF(AQ123="#","",IFERROR(VLOOKUP(AK123,'class and classification'!$A$1:$B$338,2,FALSE),VLOOKUP(AK123,'class and classification'!$A$340:$B$378,2,FALSE)))</f>
        <v>Predominantly Rural</v>
      </c>
      <c r="AM123" t="str">
        <f>IF(AQ123="#","",IFERROR(VLOOKUP(AK123,'class and classification'!$A$1:$C$338,3,FALSE),VLOOKUP(AK123,'class and classification'!$A$340:$C$378,3,FALSE)))</f>
        <v>SD</v>
      </c>
      <c r="AN123">
        <v>9312</v>
      </c>
      <c r="AO123">
        <v>9906</v>
      </c>
      <c r="AP123">
        <v>2358</v>
      </c>
      <c r="AQ123">
        <v>10.92880978865406</v>
      </c>
      <c r="AS123" t="s">
        <v>615</v>
      </c>
      <c r="AT123" t="s">
        <v>616</v>
      </c>
      <c r="AU123" t="str">
        <f>IF(AZ123="#","",IFERROR(VLOOKUP(AT123,'class and classification'!$A$1:$B$338,2,FALSE),VLOOKUP(AT123,'class and classification'!$A$340:$B$378,2,FALSE)))</f>
        <v>Predominantly Rural</v>
      </c>
      <c r="AV123" t="str">
        <f>IF(AZ123="#","",IFERROR(VLOOKUP(AT123,'class and classification'!$A$1:$C$338,3,FALSE),VLOOKUP(AT123,'class and classification'!$A$340:$C$378,3,FALSE)))</f>
        <v>SD</v>
      </c>
      <c r="AW123">
        <v>8283</v>
      </c>
      <c r="AX123">
        <v>12128</v>
      </c>
      <c r="AY123">
        <v>1926</v>
      </c>
      <c r="AZ123">
        <v>8.6224649684380186</v>
      </c>
      <c r="BB123" t="s">
        <v>615</v>
      </c>
      <c r="BC123" t="s">
        <v>616</v>
      </c>
      <c r="BD123" t="str">
        <f>IF(BI123="#","",IFERROR(VLOOKUP(BC123,'class and classification'!$A$1:$B$338,2,FALSE),VLOOKUP(BC123,'class and classification'!$A$340:$B$378,2,FALSE)))</f>
        <v>Predominantly Rural</v>
      </c>
      <c r="BE123" t="str">
        <f>IF(BI123="#","",IFERROR(VLOOKUP(BC123,'class and classification'!$A$1:$C$338,3,FALSE),VLOOKUP(BC123,'class and classification'!$A$340:$C$378,3,FALSE)))</f>
        <v>SD</v>
      </c>
      <c r="BF123">
        <v>12593</v>
      </c>
      <c r="BG123">
        <v>4505</v>
      </c>
      <c r="BH123">
        <v>2380</v>
      </c>
      <c r="BI123">
        <v>12.218913646164903</v>
      </c>
      <c r="BK123" t="s">
        <v>615</v>
      </c>
      <c r="BL123" t="s">
        <v>616</v>
      </c>
      <c r="BM123" t="str">
        <f>IF(BR123="#","",IFERROR(VLOOKUP(BL123,'class and classification'!$A$1:$B$338,2,FALSE),VLOOKUP(BL123,'class and classification'!$A$340:$B$378,2,FALSE)))</f>
        <v>Predominantly Rural</v>
      </c>
      <c r="BN123" t="str">
        <f>IF(BR123="#","",IFERROR(VLOOKUP(BL123,'class and classification'!$A$1:$C$338,3,FALSE),VLOOKUP(BL123,'class and classification'!$A$340:$C$378,3,FALSE)))</f>
        <v>SD</v>
      </c>
      <c r="BO123">
        <v>10084</v>
      </c>
      <c r="BP123">
        <v>3872</v>
      </c>
      <c r="BQ123">
        <v>2357</v>
      </c>
      <c r="BR123">
        <v>14.448599276650523</v>
      </c>
      <c r="BT123" t="s">
        <v>615</v>
      </c>
      <c r="BU123" t="s">
        <v>616</v>
      </c>
      <c r="BV123" t="str">
        <f>IF(CA123="#","",IFERROR(VLOOKUP(BU123,'class and classification'!$A$1:$B$338,2,FALSE),VLOOKUP(BU123,'class and classification'!$A$340:$B$378,2,FALSE)))</f>
        <v>Predominantly Rural</v>
      </c>
      <c r="BW123" t="str">
        <f>IF(CA123="#","",IFERROR(VLOOKUP(BU123,'class and classification'!$A$1:$C$338,3,FALSE),VLOOKUP(BU123,'class and classification'!$A$340:$C$378,3,FALSE)))</f>
        <v>SD</v>
      </c>
      <c r="BX123">
        <v>9104</v>
      </c>
      <c r="BY123">
        <v>7536</v>
      </c>
      <c r="BZ123">
        <v>1124</v>
      </c>
      <c r="CA123">
        <v>6.3274037378968693</v>
      </c>
      <c r="CC123" t="s">
        <v>615</v>
      </c>
      <c r="CD123" t="s">
        <v>616</v>
      </c>
      <c r="CE123" t="str">
        <f>IF(CJ123="*","",IFERROR(VLOOKUP(CD123,'class and classification'!$A$1:$B$338,2,FALSE),VLOOKUP(CD123,'class and classification'!$A$340:$B$378,2,FALSE)))</f>
        <v>Predominantly Rural</v>
      </c>
      <c r="CF123" t="str">
        <f>IF(CJ123="*","",IFERROR(VLOOKUP(CD123,'class and classification'!$A$1:$C$338,3,FALSE),VLOOKUP(CD123,'class and classification'!$A$340:$C$378,3,FALSE)))</f>
        <v>SD</v>
      </c>
      <c r="CG123">
        <v>11965</v>
      </c>
      <c r="CH123">
        <v>4509</v>
      </c>
      <c r="CI123">
        <v>3519</v>
      </c>
      <c r="CJ123">
        <v>17.601160406142149</v>
      </c>
      <c r="CL123" t="s">
        <v>615</v>
      </c>
      <c r="CM123" t="s">
        <v>616</v>
      </c>
      <c r="CN123" t="str">
        <f>IF(CS123="*","",IFERROR(VLOOKUP(CM123,'class and classification'!$A$1:$B$338,2,FALSE),VLOOKUP(CM123,'class and classification'!$A$340:$B$378,2,FALSE)))</f>
        <v>Predominantly Rural</v>
      </c>
      <c r="CO123" t="str">
        <f>IF(CS123="*","",IFERROR(VLOOKUP(CM123,'class and classification'!$A$1:$C$338,3,FALSE),VLOOKUP(CM123,'class and classification'!$A$340:$C$378,3,FALSE)))</f>
        <v>SD</v>
      </c>
      <c r="CP123">
        <v>12150.94</v>
      </c>
      <c r="CQ123">
        <v>3997.66</v>
      </c>
      <c r="CR123">
        <v>2321.19</v>
      </c>
      <c r="CS123">
        <v>12.56749535322275</v>
      </c>
      <c r="CU123" t="s">
        <v>615</v>
      </c>
      <c r="CV123" t="s">
        <v>616</v>
      </c>
      <c r="CW123" t="str">
        <f>IF(DB123="*","",IFERROR(VLOOKUP(CV123,'class and classification'!$A$1:$B$338,2,FALSE),VLOOKUP(CV123,'class and classification'!$A$340:$B$378,2,FALSE)))</f>
        <v>Predominantly Rural</v>
      </c>
      <c r="CX123" t="str">
        <f>IF(DB123="*","",IFERROR(VLOOKUP(CV123,'class and classification'!$A$1:$C$338,3,FALSE),VLOOKUP(CV123,'class and classification'!$A$340:$C$378,3,FALSE)))</f>
        <v>SD</v>
      </c>
      <c r="CY123">
        <v>10557.48</v>
      </c>
      <c r="CZ123">
        <v>4589.96</v>
      </c>
      <c r="DA123">
        <v>2138.29</v>
      </c>
      <c r="DB123">
        <v>12.370261481580473</v>
      </c>
      <c r="DD123" t="s">
        <v>615</v>
      </c>
      <c r="DE123" t="s">
        <v>616</v>
      </c>
      <c r="DF123" t="str">
        <f>IF(DK123="*","",IFERROR(VLOOKUP(DE123,'class and classification'!$A$1:$B$338,2,FALSE),VLOOKUP(DE123,'class and classification'!$A$340:$B$378,2,FALSE)))</f>
        <v>Predominantly Rural</v>
      </c>
      <c r="DG123" t="str">
        <f>IF(DK123="*","",IFERROR(VLOOKUP(DE123,'class and classification'!$A$1:$C$338,3,FALSE),VLOOKUP(DE123,'class and classification'!$A$340:$C$378,3,FALSE)))</f>
        <v>SD</v>
      </c>
      <c r="DH123">
        <v>9420.2800000000007</v>
      </c>
      <c r="DI123">
        <v>4539.46</v>
      </c>
      <c r="DJ123">
        <v>1327.93</v>
      </c>
      <c r="DK123">
        <v>8.6862811664563644</v>
      </c>
      <c r="DM123" t="s">
        <v>615</v>
      </c>
      <c r="DN123" t="s">
        <v>616</v>
      </c>
      <c r="DO123" t="str">
        <f>IF(DT123="*","",IFERROR(VLOOKUP(DN123,'class and classification'!$A$1:$B$338,2,FALSE),VLOOKUP(DN123,'class and classification'!$A$340:$B$378,2,FALSE)))</f>
        <v/>
      </c>
      <c r="DP123" t="str">
        <f>IF(DT123="*","",IFERROR(VLOOKUP(DN123,'class and classification'!$A$1:$C$338,3,FALSE),VLOOKUP(DN123,'class and classification'!$A$340:$C$378,3,FALSE)))</f>
        <v/>
      </c>
      <c r="DQ123">
        <v>10293.4</v>
      </c>
      <c r="DR123">
        <v>6385.34</v>
      </c>
      <c r="DS123" t="s">
        <v>38</v>
      </c>
      <c r="DT123" t="s">
        <v>38</v>
      </c>
      <c r="DV123" t="s">
        <v>615</v>
      </c>
      <c r="DW123" t="s">
        <v>616</v>
      </c>
      <c r="DX123" t="str">
        <f>IF(EC123="*","",IFERROR(VLOOKUP(DW123,'class and classification'!$A$1:$B$338,2,FALSE),VLOOKUP(DW123,'class and classification'!$A$340:$B$378,2,FALSE)))</f>
        <v>Predominantly Rural</v>
      </c>
      <c r="DY123" t="str">
        <f>IF(EC123="*","",IFERROR(VLOOKUP(DW123,'class and classification'!$A$1:$C$338,3,FALSE),VLOOKUP(DW123,'class and classification'!$A$340:$C$378,3,FALSE)))</f>
        <v>SD</v>
      </c>
      <c r="DZ123">
        <v>11289.82</v>
      </c>
      <c r="EA123">
        <v>3922.57</v>
      </c>
      <c r="EB123">
        <v>920.16</v>
      </c>
      <c r="EC123">
        <v>5.703748012558461</v>
      </c>
    </row>
    <row r="124" spans="1:133" x14ac:dyDescent="0.3">
      <c r="A124" t="s">
        <v>626</v>
      </c>
      <c r="B124" t="s">
        <v>317</v>
      </c>
      <c r="C124" t="str">
        <f>IF(H124="n/a","",IFERROR(VLOOKUP(B124,'class and classification'!$A$1:$B$338,2,FALSE),VLOOKUP(B124,'class and classification'!$A$340:$B$378,2,FALSE)))</f>
        <v>Predominantly Urban</v>
      </c>
      <c r="D124" t="str">
        <f>IF(H124="n/a","",IFERROR(VLOOKUP(B124,'class and classification'!$A$1:$C$338,3,FALSE),VLOOKUP(B124,'class and classification'!$A$340:$C$378,3,FALSE)))</f>
        <v>SD</v>
      </c>
      <c r="E124">
        <v>18923</v>
      </c>
      <c r="F124">
        <v>9673</v>
      </c>
      <c r="G124">
        <v>2770</v>
      </c>
      <c r="H124">
        <v>8.8312185168653947</v>
      </c>
      <c r="I124" t="s">
        <v>617</v>
      </c>
      <c r="J124" t="s">
        <v>618</v>
      </c>
      <c r="K124" t="str">
        <f>IF(P124="#","",IFERROR(VLOOKUP(J124,'class and classification'!$A$1:$B$338,2,FALSE),VLOOKUP(J124,'class and classification'!$A$340:$B$378,2,FALSE)))</f>
        <v>Predominantly Urban</v>
      </c>
      <c r="L124" t="str">
        <f>IF(P124="#","",IFERROR(VLOOKUP(J124,'class and classification'!$A$1:$C$338,3,FALSE),VLOOKUP(J124,'class and classification'!$A$340:$C$378,3,FALSE)))</f>
        <v>SD</v>
      </c>
      <c r="M124">
        <v>16986</v>
      </c>
      <c r="N124">
        <v>3904</v>
      </c>
      <c r="O124">
        <v>1546</v>
      </c>
      <c r="P124">
        <v>6.8907113567480831</v>
      </c>
      <c r="S124" t="s">
        <v>618</v>
      </c>
      <c r="T124" t="str">
        <f>IF(Y124="#","",IFERROR(VLOOKUP(S124,'class and classification'!$A$1:$B$338,2,FALSE),VLOOKUP(S124,'class and classification'!$A$340:$B$378,2,FALSE)))</f>
        <v>Predominantly Urban</v>
      </c>
      <c r="U124" t="str">
        <f>IF(Y124="#","",IFERROR(VLOOKUP(S124,'class and classification'!$A$1:$C$338,3,FALSE),VLOOKUP(S124,'class and classification'!$A$340:$C$378,3,FALSE)))</f>
        <v>SD</v>
      </c>
      <c r="V124">
        <v>10959</v>
      </c>
      <c r="W124">
        <v>10391</v>
      </c>
      <c r="X124">
        <v>1316</v>
      </c>
      <c r="Y124">
        <v>5.8060531192093885</v>
      </c>
      <c r="AA124" t="s">
        <v>617</v>
      </c>
      <c r="AB124" t="s">
        <v>618</v>
      </c>
      <c r="AC124" t="str">
        <f>IF(AH124="#","",IFERROR(VLOOKUP(AB124,'class and classification'!$A$1:$B$338,2,FALSE),VLOOKUP(AB124,'class and classification'!$A$340:$B$378,2,FALSE)))</f>
        <v>Predominantly Urban</v>
      </c>
      <c r="AD124" t="str">
        <f>IF(AH124="#","",IFERROR(VLOOKUP(AB124,'class and classification'!$A$1:$C$338,3,FALSE),VLOOKUP(AB124,'class and classification'!$A$340:$C$378,3,FALSE)))</f>
        <v>SD</v>
      </c>
      <c r="AE124">
        <v>7895</v>
      </c>
      <c r="AF124">
        <v>8577</v>
      </c>
      <c r="AG124">
        <v>2417</v>
      </c>
      <c r="AH124">
        <v>12.795807083487745</v>
      </c>
      <c r="AJ124" t="s">
        <v>617</v>
      </c>
      <c r="AK124" t="s">
        <v>618</v>
      </c>
      <c r="AL124" t="str">
        <f>IF(AQ124="#","",IFERROR(VLOOKUP(AK124,'class and classification'!$A$1:$B$338,2,FALSE),VLOOKUP(AK124,'class and classification'!$A$340:$B$378,2,FALSE)))</f>
        <v>Predominantly Urban</v>
      </c>
      <c r="AM124" t="str">
        <f>IF(AQ124="#","",IFERROR(VLOOKUP(AK124,'class and classification'!$A$1:$C$338,3,FALSE),VLOOKUP(AK124,'class and classification'!$A$340:$C$378,3,FALSE)))</f>
        <v>SD</v>
      </c>
      <c r="AN124">
        <v>12045</v>
      </c>
      <c r="AO124">
        <v>2523</v>
      </c>
      <c r="AP124">
        <v>3107</v>
      </c>
      <c r="AQ124">
        <v>17.578500707213578</v>
      </c>
      <c r="AS124" t="s">
        <v>617</v>
      </c>
      <c r="AT124" t="s">
        <v>618</v>
      </c>
      <c r="AU124" t="str">
        <f>IF(AZ124="#","",IFERROR(VLOOKUP(AT124,'class and classification'!$A$1:$B$338,2,FALSE),VLOOKUP(AT124,'class and classification'!$A$340:$B$378,2,FALSE)))</f>
        <v>Predominantly Urban</v>
      </c>
      <c r="AV124" t="str">
        <f>IF(AZ124="#","",IFERROR(VLOOKUP(AT124,'class and classification'!$A$1:$C$338,3,FALSE),VLOOKUP(AT124,'class and classification'!$A$340:$C$378,3,FALSE)))</f>
        <v>SD</v>
      </c>
      <c r="AW124">
        <v>13333</v>
      </c>
      <c r="AX124">
        <v>6016</v>
      </c>
      <c r="AY124">
        <v>1416</v>
      </c>
      <c r="AZ124">
        <v>6.8191668673248262</v>
      </c>
      <c r="BB124" t="s">
        <v>617</v>
      </c>
      <c r="BC124" t="s">
        <v>618</v>
      </c>
      <c r="BD124" t="str">
        <f>IF(BI124="#","",IFERROR(VLOOKUP(BC124,'class and classification'!$A$1:$B$338,2,FALSE),VLOOKUP(BC124,'class and classification'!$A$340:$B$378,2,FALSE)))</f>
        <v/>
      </c>
      <c r="BE124" t="str">
        <f>IF(BI124="#","",IFERROR(VLOOKUP(BC124,'class and classification'!$A$1:$C$338,3,FALSE),VLOOKUP(BC124,'class and classification'!$A$340:$C$378,3,FALSE)))</f>
        <v/>
      </c>
      <c r="BF124">
        <v>9681</v>
      </c>
      <c r="BG124">
        <v>4833</v>
      </c>
      <c r="BH124" t="s">
        <v>39</v>
      </c>
      <c r="BI124" t="s">
        <v>39</v>
      </c>
      <c r="BK124" t="s">
        <v>617</v>
      </c>
      <c r="BL124" t="s">
        <v>618</v>
      </c>
      <c r="BM124" t="str">
        <f>IF(BR124="#","",IFERROR(VLOOKUP(BL124,'class and classification'!$A$1:$B$338,2,FALSE),VLOOKUP(BL124,'class and classification'!$A$340:$B$378,2,FALSE)))</f>
        <v>Predominantly Urban</v>
      </c>
      <c r="BN124" t="str">
        <f>IF(BR124="#","",IFERROR(VLOOKUP(BL124,'class and classification'!$A$1:$C$338,3,FALSE),VLOOKUP(BL124,'class and classification'!$A$340:$C$378,3,FALSE)))</f>
        <v>SD</v>
      </c>
      <c r="BO124">
        <v>14245</v>
      </c>
      <c r="BP124">
        <v>4641</v>
      </c>
      <c r="BQ124">
        <v>2699</v>
      </c>
      <c r="BR124">
        <v>12.50405374102386</v>
      </c>
      <c r="BT124" t="s">
        <v>617</v>
      </c>
      <c r="BU124" t="s">
        <v>618</v>
      </c>
      <c r="BV124" t="str">
        <f>IF(CA124="#","",IFERROR(VLOOKUP(BU124,'class and classification'!$A$1:$B$338,2,FALSE),VLOOKUP(BU124,'class and classification'!$A$340:$B$378,2,FALSE)))</f>
        <v>Predominantly Urban</v>
      </c>
      <c r="BW124" t="str">
        <f>IF(CA124="#","",IFERROR(VLOOKUP(BU124,'class and classification'!$A$1:$C$338,3,FALSE),VLOOKUP(BU124,'class and classification'!$A$340:$C$378,3,FALSE)))</f>
        <v>SD</v>
      </c>
      <c r="BX124">
        <v>12899</v>
      </c>
      <c r="BY124">
        <v>4418</v>
      </c>
      <c r="BZ124">
        <v>2757</v>
      </c>
      <c r="CA124">
        <v>13.734183520972401</v>
      </c>
      <c r="CC124" t="s">
        <v>617</v>
      </c>
      <c r="CD124" t="s">
        <v>618</v>
      </c>
      <c r="CE124" t="str">
        <f>IF(CJ124="*","",IFERROR(VLOOKUP(CD124,'class and classification'!$A$1:$B$338,2,FALSE),VLOOKUP(CD124,'class and classification'!$A$340:$B$378,2,FALSE)))</f>
        <v>Predominantly Urban</v>
      </c>
      <c r="CF124" t="str">
        <f>IF(CJ124="*","",IFERROR(VLOOKUP(CD124,'class and classification'!$A$1:$C$338,3,FALSE),VLOOKUP(CD124,'class and classification'!$A$340:$C$378,3,FALSE)))</f>
        <v>SD</v>
      </c>
      <c r="CG124">
        <v>16839</v>
      </c>
      <c r="CH124">
        <v>2429</v>
      </c>
      <c r="CI124">
        <v>2163</v>
      </c>
      <c r="CJ124">
        <v>10.092856142970463</v>
      </c>
      <c r="CL124" t="s">
        <v>617</v>
      </c>
      <c r="CM124" t="s">
        <v>618</v>
      </c>
      <c r="CN124" t="str">
        <f>IF(CS124="*","",IFERROR(VLOOKUP(CM124,'class and classification'!$A$1:$B$338,2,FALSE),VLOOKUP(CM124,'class and classification'!$A$340:$B$378,2,FALSE)))</f>
        <v>Predominantly Urban</v>
      </c>
      <c r="CO124" t="str">
        <f>IF(CS124="*","",IFERROR(VLOOKUP(CM124,'class and classification'!$A$1:$C$338,3,FALSE),VLOOKUP(CM124,'class and classification'!$A$340:$C$378,3,FALSE)))</f>
        <v>SD</v>
      </c>
      <c r="CP124">
        <v>10291.27</v>
      </c>
      <c r="CQ124">
        <v>4681.68</v>
      </c>
      <c r="CR124">
        <v>4503.0200000000004</v>
      </c>
      <c r="CS124">
        <v>23.120902322194993</v>
      </c>
      <c r="CU124" t="s">
        <v>617</v>
      </c>
      <c r="CV124" t="s">
        <v>618</v>
      </c>
      <c r="CW124" t="str">
        <f>IF(DB124="*","",IFERROR(VLOOKUP(CV124,'class and classification'!$A$1:$B$338,2,FALSE),VLOOKUP(CV124,'class and classification'!$A$340:$B$378,2,FALSE)))</f>
        <v>Predominantly Urban</v>
      </c>
      <c r="CX124" t="str">
        <f>IF(DB124="*","",IFERROR(VLOOKUP(CV124,'class and classification'!$A$1:$C$338,3,FALSE),VLOOKUP(CV124,'class and classification'!$A$340:$C$378,3,FALSE)))</f>
        <v>SD</v>
      </c>
      <c r="CY124">
        <v>12292.23</v>
      </c>
      <c r="CZ124">
        <v>5456.97</v>
      </c>
      <c r="DA124">
        <v>1617.19</v>
      </c>
      <c r="DB124">
        <v>8.3504979503149528</v>
      </c>
      <c r="DD124" t="s">
        <v>617</v>
      </c>
      <c r="DE124" t="s">
        <v>618</v>
      </c>
      <c r="DF124" t="str">
        <f>IF(DK124="*","",IFERROR(VLOOKUP(DE124,'class and classification'!$A$1:$B$338,2,FALSE),VLOOKUP(DE124,'class and classification'!$A$340:$B$378,2,FALSE)))</f>
        <v>Predominantly Urban</v>
      </c>
      <c r="DG124" t="str">
        <f>IF(DK124="*","",IFERROR(VLOOKUP(DE124,'class and classification'!$A$1:$C$338,3,FALSE),VLOOKUP(DE124,'class and classification'!$A$340:$C$378,3,FALSE)))</f>
        <v>SD</v>
      </c>
      <c r="DH124">
        <v>7991.92</v>
      </c>
      <c r="DI124">
        <v>6947.04</v>
      </c>
      <c r="DJ124">
        <v>2447.9499999999998</v>
      </c>
      <c r="DK124">
        <v>14.079269979542081</v>
      </c>
      <c r="DM124" t="s">
        <v>617</v>
      </c>
      <c r="DN124" t="s">
        <v>618</v>
      </c>
      <c r="DO124" t="str">
        <f>IF(DT124="*","",IFERROR(VLOOKUP(DN124,'class and classification'!$A$1:$B$338,2,FALSE),VLOOKUP(DN124,'class and classification'!$A$340:$B$378,2,FALSE)))</f>
        <v>Predominantly Urban</v>
      </c>
      <c r="DP124" t="str">
        <f>IF(DT124="*","",IFERROR(VLOOKUP(DN124,'class and classification'!$A$1:$C$338,3,FALSE),VLOOKUP(DN124,'class and classification'!$A$340:$C$378,3,FALSE)))</f>
        <v>SD</v>
      </c>
      <c r="DQ124">
        <v>12068.32</v>
      </c>
      <c r="DR124">
        <v>3103.14</v>
      </c>
      <c r="DS124">
        <v>549.17999999999995</v>
      </c>
      <c r="DT124">
        <v>3.4933692266981495</v>
      </c>
      <c r="DV124" t="s">
        <v>617</v>
      </c>
      <c r="DW124" t="s">
        <v>618</v>
      </c>
      <c r="DX124" t="str">
        <f>IF(EC124="*","",IFERROR(VLOOKUP(DW124,'class and classification'!$A$1:$B$338,2,FALSE),VLOOKUP(DW124,'class and classification'!$A$340:$B$378,2,FALSE)))</f>
        <v/>
      </c>
      <c r="DY124" t="str">
        <f>IF(EC124="*","",IFERROR(VLOOKUP(DW124,'class and classification'!$A$1:$C$338,3,FALSE),VLOOKUP(DW124,'class and classification'!$A$340:$C$378,3,FALSE)))</f>
        <v/>
      </c>
      <c r="DZ124">
        <v>9933.4599999999991</v>
      </c>
      <c r="EA124">
        <v>7168.15</v>
      </c>
      <c r="EB124" t="s">
        <v>38</v>
      </c>
      <c r="EC124" t="s">
        <v>38</v>
      </c>
    </row>
    <row r="125" spans="1:133" x14ac:dyDescent="0.3">
      <c r="A125" t="s">
        <v>627</v>
      </c>
      <c r="B125" t="s">
        <v>318</v>
      </c>
      <c r="C125" t="str">
        <f>IF(H125="n/a","",IFERROR(VLOOKUP(B125,'class and classification'!$A$1:$B$338,2,FALSE),VLOOKUP(B125,'class and classification'!$A$340:$B$378,2,FALSE)))</f>
        <v/>
      </c>
      <c r="D125" t="str">
        <f>IF(H125="n/a","",IFERROR(VLOOKUP(B125,'class and classification'!$A$1:$C$338,3,FALSE),VLOOKUP(B125,'class and classification'!$A$340:$C$378,3,FALSE)))</f>
        <v/>
      </c>
      <c r="E125">
        <v>13154</v>
      </c>
      <c r="F125">
        <v>6095</v>
      </c>
      <c r="G125" t="s">
        <v>513</v>
      </c>
      <c r="H125" t="s">
        <v>513</v>
      </c>
      <c r="I125" t="s">
        <v>619</v>
      </c>
      <c r="J125" t="s">
        <v>620</v>
      </c>
      <c r="K125" t="str">
        <f>IF(P125="#","",IFERROR(VLOOKUP(J125,'class and classification'!$A$1:$B$338,2,FALSE),VLOOKUP(J125,'class and classification'!$A$340:$B$378,2,FALSE)))</f>
        <v>Predominantly Urban</v>
      </c>
      <c r="L125" t="str">
        <f>IF(P125="#","",IFERROR(VLOOKUP(J125,'class and classification'!$A$1:$C$338,3,FALSE),VLOOKUP(J125,'class and classification'!$A$340:$C$378,3,FALSE)))</f>
        <v>SD</v>
      </c>
      <c r="M125">
        <v>25721</v>
      </c>
      <c r="N125">
        <v>13660</v>
      </c>
      <c r="O125">
        <v>2988</v>
      </c>
      <c r="P125">
        <v>7.0523259930609647</v>
      </c>
      <c r="S125" t="s">
        <v>620</v>
      </c>
      <c r="T125" t="str">
        <f>IF(Y125="#","",IFERROR(VLOOKUP(S125,'class and classification'!$A$1:$B$338,2,FALSE),VLOOKUP(S125,'class and classification'!$A$340:$B$378,2,FALSE)))</f>
        <v>Predominantly Urban</v>
      </c>
      <c r="U125" t="str">
        <f>IF(Y125="#","",IFERROR(VLOOKUP(S125,'class and classification'!$A$1:$C$338,3,FALSE),VLOOKUP(S125,'class and classification'!$A$340:$C$378,3,FALSE)))</f>
        <v>SD</v>
      </c>
      <c r="V125">
        <v>29434</v>
      </c>
      <c r="W125">
        <v>16406</v>
      </c>
      <c r="X125">
        <v>3765</v>
      </c>
      <c r="Y125">
        <v>7.5899606894466292</v>
      </c>
      <c r="AA125" t="s">
        <v>619</v>
      </c>
      <c r="AB125" t="s">
        <v>620</v>
      </c>
      <c r="AC125" t="str">
        <f>IF(AH125="#","",IFERROR(VLOOKUP(AB125,'class and classification'!$A$1:$B$338,2,FALSE),VLOOKUP(AB125,'class and classification'!$A$340:$B$378,2,FALSE)))</f>
        <v>Predominantly Urban</v>
      </c>
      <c r="AD125" t="str">
        <f>IF(AH125="#","",IFERROR(VLOOKUP(AB125,'class and classification'!$A$1:$C$338,3,FALSE),VLOOKUP(AB125,'class and classification'!$A$340:$C$378,3,FALSE)))</f>
        <v>SD</v>
      </c>
      <c r="AE125">
        <v>26136</v>
      </c>
      <c r="AF125">
        <v>14408</v>
      </c>
      <c r="AG125">
        <v>8327</v>
      </c>
      <c r="AH125">
        <v>17.038734627897938</v>
      </c>
      <c r="AJ125" t="s">
        <v>619</v>
      </c>
      <c r="AK125" t="s">
        <v>620</v>
      </c>
      <c r="AL125" t="str">
        <f>IF(AQ125="#","",IFERROR(VLOOKUP(AK125,'class and classification'!$A$1:$B$338,2,FALSE),VLOOKUP(AK125,'class and classification'!$A$340:$B$378,2,FALSE)))</f>
        <v>Predominantly Urban</v>
      </c>
      <c r="AM125" t="str">
        <f>IF(AQ125="#","",IFERROR(VLOOKUP(AK125,'class and classification'!$A$1:$C$338,3,FALSE),VLOOKUP(AK125,'class and classification'!$A$340:$C$378,3,FALSE)))</f>
        <v>SD</v>
      </c>
      <c r="AN125">
        <v>26770</v>
      </c>
      <c r="AO125">
        <v>13896</v>
      </c>
      <c r="AP125">
        <v>6413</v>
      </c>
      <c r="AQ125">
        <v>13.6217846598271</v>
      </c>
      <c r="AS125" t="s">
        <v>619</v>
      </c>
      <c r="AT125" t="s">
        <v>620</v>
      </c>
      <c r="AU125" t="str">
        <f>IF(AZ125="#","",IFERROR(VLOOKUP(AT125,'class and classification'!$A$1:$B$338,2,FALSE),VLOOKUP(AT125,'class and classification'!$A$340:$B$378,2,FALSE)))</f>
        <v>Predominantly Urban</v>
      </c>
      <c r="AV125" t="str">
        <f>IF(AZ125="#","",IFERROR(VLOOKUP(AT125,'class and classification'!$A$1:$C$338,3,FALSE),VLOOKUP(AT125,'class and classification'!$A$340:$C$378,3,FALSE)))</f>
        <v>SD</v>
      </c>
      <c r="AW125">
        <v>28197</v>
      </c>
      <c r="AX125">
        <v>11272</v>
      </c>
      <c r="AY125">
        <v>4978</v>
      </c>
      <c r="AZ125">
        <v>11.199856008279523</v>
      </c>
      <c r="BB125" t="s">
        <v>619</v>
      </c>
      <c r="BC125" t="s">
        <v>620</v>
      </c>
      <c r="BD125" t="str">
        <f>IF(BI125="#","",IFERROR(VLOOKUP(BC125,'class and classification'!$A$1:$B$338,2,FALSE),VLOOKUP(BC125,'class and classification'!$A$340:$B$378,2,FALSE)))</f>
        <v>Predominantly Urban</v>
      </c>
      <c r="BE125" t="str">
        <f>IF(BI125="#","",IFERROR(VLOOKUP(BC125,'class and classification'!$A$1:$C$338,3,FALSE),VLOOKUP(BC125,'class and classification'!$A$340:$C$378,3,FALSE)))</f>
        <v>SD</v>
      </c>
      <c r="BF125">
        <v>24704</v>
      </c>
      <c r="BG125">
        <v>16426</v>
      </c>
      <c r="BH125">
        <v>3807</v>
      </c>
      <c r="BI125">
        <v>8.4718606048467855</v>
      </c>
      <c r="BK125" t="s">
        <v>619</v>
      </c>
      <c r="BL125" t="s">
        <v>620</v>
      </c>
      <c r="BM125" t="str">
        <f>IF(BR125="#","",IFERROR(VLOOKUP(BL125,'class and classification'!$A$1:$B$338,2,FALSE),VLOOKUP(BL125,'class and classification'!$A$340:$B$378,2,FALSE)))</f>
        <v>Predominantly Urban</v>
      </c>
      <c r="BN125" t="str">
        <f>IF(BR125="#","",IFERROR(VLOOKUP(BL125,'class and classification'!$A$1:$C$338,3,FALSE),VLOOKUP(BL125,'class and classification'!$A$340:$C$378,3,FALSE)))</f>
        <v>SD</v>
      </c>
      <c r="BO125">
        <v>25934</v>
      </c>
      <c r="BP125">
        <v>15357</v>
      </c>
      <c r="BQ125">
        <v>7111</v>
      </c>
      <c r="BR125">
        <v>14.691541671831743</v>
      </c>
      <c r="BT125" t="s">
        <v>619</v>
      </c>
      <c r="BU125" t="s">
        <v>620</v>
      </c>
      <c r="BV125" t="str">
        <f>IF(CA125="#","",IFERROR(VLOOKUP(BU125,'class and classification'!$A$1:$B$338,2,FALSE),VLOOKUP(BU125,'class and classification'!$A$340:$B$378,2,FALSE)))</f>
        <v>Predominantly Urban</v>
      </c>
      <c r="BW125" t="str">
        <f>IF(CA125="#","",IFERROR(VLOOKUP(BU125,'class and classification'!$A$1:$C$338,3,FALSE),VLOOKUP(BU125,'class and classification'!$A$340:$C$378,3,FALSE)))</f>
        <v>SD</v>
      </c>
      <c r="BX125">
        <v>28162</v>
      </c>
      <c r="BY125">
        <v>12450</v>
      </c>
      <c r="BZ125">
        <v>7983</v>
      </c>
      <c r="CA125">
        <v>16.427616009877561</v>
      </c>
      <c r="CC125" t="s">
        <v>619</v>
      </c>
      <c r="CD125" t="s">
        <v>620</v>
      </c>
      <c r="CE125" t="str">
        <f>IF(CJ125="*","",IFERROR(VLOOKUP(CD125,'class and classification'!$A$1:$B$338,2,FALSE),VLOOKUP(CD125,'class and classification'!$A$340:$B$378,2,FALSE)))</f>
        <v>Predominantly Urban</v>
      </c>
      <c r="CF125" t="str">
        <f>IF(CJ125="*","",IFERROR(VLOOKUP(CD125,'class and classification'!$A$1:$C$338,3,FALSE),VLOOKUP(CD125,'class and classification'!$A$340:$C$378,3,FALSE)))</f>
        <v>SD</v>
      </c>
      <c r="CG125">
        <v>27029</v>
      </c>
      <c r="CH125">
        <v>14207</v>
      </c>
      <c r="CI125">
        <v>7395</v>
      </c>
      <c r="CJ125">
        <v>15.206349859143344</v>
      </c>
      <c r="CL125" t="s">
        <v>619</v>
      </c>
      <c r="CM125" t="s">
        <v>620</v>
      </c>
      <c r="CN125" t="str">
        <f>IF(CS125="*","",IFERROR(VLOOKUP(CM125,'class and classification'!$A$1:$B$338,2,FALSE),VLOOKUP(CM125,'class and classification'!$A$340:$B$378,2,FALSE)))</f>
        <v>Predominantly Urban</v>
      </c>
      <c r="CO125" t="str">
        <f>IF(CS125="*","",IFERROR(VLOOKUP(CM125,'class and classification'!$A$1:$C$338,3,FALSE),VLOOKUP(CM125,'class and classification'!$A$340:$C$378,3,FALSE)))</f>
        <v>SD</v>
      </c>
      <c r="CP125">
        <v>22057.27</v>
      </c>
      <c r="CQ125">
        <v>15977.77</v>
      </c>
      <c r="CR125">
        <v>3793.21</v>
      </c>
      <c r="CS125">
        <v>9.0685362165522108</v>
      </c>
      <c r="CU125" t="s">
        <v>619</v>
      </c>
      <c r="CV125" t="s">
        <v>620</v>
      </c>
      <c r="CW125" t="str">
        <f>IF(DB125="*","",IFERROR(VLOOKUP(CV125,'class and classification'!$A$1:$B$338,2,FALSE),VLOOKUP(CV125,'class and classification'!$A$340:$B$378,2,FALSE)))</f>
        <v>Predominantly Urban</v>
      </c>
      <c r="CX125" t="str">
        <f>IF(DB125="*","",IFERROR(VLOOKUP(CV125,'class and classification'!$A$1:$C$338,3,FALSE),VLOOKUP(CV125,'class and classification'!$A$340:$C$378,3,FALSE)))</f>
        <v>SD</v>
      </c>
      <c r="CY125">
        <v>22997.68</v>
      </c>
      <c r="CZ125">
        <v>12013.85</v>
      </c>
      <c r="DA125">
        <v>8546.25</v>
      </c>
      <c r="DB125">
        <v>19.620490300469857</v>
      </c>
      <c r="DD125" t="s">
        <v>619</v>
      </c>
      <c r="DE125" t="s">
        <v>620</v>
      </c>
      <c r="DF125" t="str">
        <f>IF(DK125="*","",IFERROR(VLOOKUP(DE125,'class and classification'!$A$1:$B$338,2,FALSE),VLOOKUP(DE125,'class and classification'!$A$340:$B$378,2,FALSE)))</f>
        <v>Predominantly Urban</v>
      </c>
      <c r="DG125" t="str">
        <f>IF(DK125="*","",IFERROR(VLOOKUP(DE125,'class and classification'!$A$1:$C$338,3,FALSE),VLOOKUP(DE125,'class and classification'!$A$340:$C$378,3,FALSE)))</f>
        <v>SD</v>
      </c>
      <c r="DH125">
        <v>28562.77</v>
      </c>
      <c r="DI125">
        <v>13449.55</v>
      </c>
      <c r="DJ125">
        <v>6973.29</v>
      </c>
      <c r="DK125">
        <v>14.2353846364269</v>
      </c>
      <c r="DM125" t="s">
        <v>619</v>
      </c>
      <c r="DN125" t="s">
        <v>620</v>
      </c>
      <c r="DO125" t="str">
        <f>IF(DT125="*","",IFERROR(VLOOKUP(DN125,'class and classification'!$A$1:$B$338,2,FALSE),VLOOKUP(DN125,'class and classification'!$A$340:$B$378,2,FALSE)))</f>
        <v>Predominantly Urban</v>
      </c>
      <c r="DP125" t="str">
        <f>IF(DT125="*","",IFERROR(VLOOKUP(DN125,'class and classification'!$A$1:$C$338,3,FALSE),VLOOKUP(DN125,'class and classification'!$A$340:$C$378,3,FALSE)))</f>
        <v>SD</v>
      </c>
      <c r="DQ125">
        <v>21571.69</v>
      </c>
      <c r="DR125">
        <v>14374.16</v>
      </c>
      <c r="DS125">
        <v>7118.92</v>
      </c>
      <c r="DT125">
        <v>16.530728017356182</v>
      </c>
      <c r="DV125" t="s">
        <v>619</v>
      </c>
      <c r="DW125" t="s">
        <v>620</v>
      </c>
      <c r="DX125" t="str">
        <f>IF(EC125="*","",IFERROR(VLOOKUP(DW125,'class and classification'!$A$1:$B$338,2,FALSE),VLOOKUP(DW125,'class and classification'!$A$340:$B$378,2,FALSE)))</f>
        <v>Predominantly Urban</v>
      </c>
      <c r="DY125" t="str">
        <f>IF(EC125="*","",IFERROR(VLOOKUP(DW125,'class and classification'!$A$1:$C$338,3,FALSE),VLOOKUP(DW125,'class and classification'!$A$340:$C$378,3,FALSE)))</f>
        <v>SD</v>
      </c>
      <c r="DZ125">
        <v>24721.51</v>
      </c>
      <c r="EA125">
        <v>13307.79</v>
      </c>
      <c r="EB125">
        <v>4697.83</v>
      </c>
      <c r="EC125">
        <v>10.994958004434183</v>
      </c>
    </row>
    <row r="126" spans="1:133" x14ac:dyDescent="0.3">
      <c r="A126" t="s">
        <v>628</v>
      </c>
      <c r="B126" t="s">
        <v>319</v>
      </c>
      <c r="C126" t="str">
        <f>IF(H126="n/a","",IFERROR(VLOOKUP(B126,'class and classification'!$A$1:$B$338,2,FALSE),VLOOKUP(B126,'class and classification'!$A$340:$B$378,2,FALSE)))</f>
        <v/>
      </c>
      <c r="D126" t="str">
        <f>IF(H126="n/a","",IFERROR(VLOOKUP(B126,'class and classification'!$A$1:$C$338,3,FALSE),VLOOKUP(B126,'class and classification'!$A$340:$C$378,3,FALSE)))</f>
        <v/>
      </c>
      <c r="E126">
        <v>16350</v>
      </c>
      <c r="F126">
        <v>5674</v>
      </c>
      <c r="G126" t="s">
        <v>513</v>
      </c>
      <c r="H126" t="s">
        <v>513</v>
      </c>
      <c r="I126" t="s">
        <v>621</v>
      </c>
      <c r="J126" t="s">
        <v>622</v>
      </c>
      <c r="K126" t="str">
        <f>IF(P126="#","",IFERROR(VLOOKUP(J126,'class and classification'!$A$1:$B$338,2,FALSE),VLOOKUP(J126,'class and classification'!$A$340:$B$378,2,FALSE)))</f>
        <v/>
      </c>
      <c r="L126" t="str">
        <f>IF(P126="#","",IFERROR(VLOOKUP(J126,'class and classification'!$A$1:$C$338,3,FALSE),VLOOKUP(J126,'class and classification'!$A$340:$C$378,3,FALSE)))</f>
        <v/>
      </c>
      <c r="M126">
        <v>11837</v>
      </c>
      <c r="N126">
        <v>5918</v>
      </c>
      <c r="O126" t="s">
        <v>39</v>
      </c>
      <c r="P126" t="s">
        <v>39</v>
      </c>
      <c r="S126" t="s">
        <v>622</v>
      </c>
      <c r="T126" t="str">
        <f>IF(Y126="#","",IFERROR(VLOOKUP(S126,'class and classification'!$A$1:$B$338,2,FALSE),VLOOKUP(S126,'class and classification'!$A$340:$B$378,2,FALSE)))</f>
        <v/>
      </c>
      <c r="U126" t="str">
        <f>IF(Y126="#","",IFERROR(VLOOKUP(S126,'class and classification'!$A$1:$C$338,3,FALSE),VLOOKUP(S126,'class and classification'!$A$340:$C$378,3,FALSE)))</f>
        <v/>
      </c>
      <c r="V126">
        <v>6032</v>
      </c>
      <c r="W126">
        <v>5730</v>
      </c>
      <c r="X126" t="s">
        <v>39</v>
      </c>
      <c r="Y126" t="s">
        <v>39</v>
      </c>
      <c r="AA126" t="s">
        <v>621</v>
      </c>
      <c r="AB126" t="s">
        <v>622</v>
      </c>
      <c r="AC126" t="str">
        <f>IF(AH126="#","",IFERROR(VLOOKUP(AB126,'class and classification'!$A$1:$B$338,2,FALSE),VLOOKUP(AB126,'class and classification'!$A$340:$B$378,2,FALSE)))</f>
        <v/>
      </c>
      <c r="AD126" t="str">
        <f>IF(AH126="#","",IFERROR(VLOOKUP(AB126,'class and classification'!$A$1:$C$338,3,FALSE),VLOOKUP(AB126,'class and classification'!$A$340:$C$378,3,FALSE)))</f>
        <v/>
      </c>
      <c r="AE126">
        <v>13010</v>
      </c>
      <c r="AF126">
        <v>3543</v>
      </c>
      <c r="AG126" t="s">
        <v>39</v>
      </c>
      <c r="AH126" t="s">
        <v>39</v>
      </c>
      <c r="AJ126" t="s">
        <v>621</v>
      </c>
      <c r="AK126" t="s">
        <v>622</v>
      </c>
      <c r="AL126" t="str">
        <f>IF(AQ126="#","",IFERROR(VLOOKUP(AK126,'class and classification'!$A$1:$B$338,2,FALSE),VLOOKUP(AK126,'class and classification'!$A$340:$B$378,2,FALSE)))</f>
        <v/>
      </c>
      <c r="AM126" t="str">
        <f>IF(AQ126="#","",IFERROR(VLOOKUP(AK126,'class and classification'!$A$1:$C$338,3,FALSE),VLOOKUP(AK126,'class and classification'!$A$340:$C$378,3,FALSE)))</f>
        <v/>
      </c>
      <c r="AN126">
        <v>13564</v>
      </c>
      <c r="AO126">
        <v>2813</v>
      </c>
      <c r="AP126" t="s">
        <v>39</v>
      </c>
      <c r="AQ126" t="s">
        <v>39</v>
      </c>
      <c r="AS126" t="s">
        <v>621</v>
      </c>
      <c r="AT126" t="s">
        <v>622</v>
      </c>
      <c r="AU126" t="str">
        <f>IF(AZ126="#","",IFERROR(VLOOKUP(AT126,'class and classification'!$A$1:$B$338,2,FALSE),VLOOKUP(AT126,'class and classification'!$A$340:$B$378,2,FALSE)))</f>
        <v/>
      </c>
      <c r="AV126" t="str">
        <f>IF(AZ126="#","",IFERROR(VLOOKUP(AT126,'class and classification'!$A$1:$C$338,3,FALSE),VLOOKUP(AT126,'class and classification'!$A$340:$C$378,3,FALSE)))</f>
        <v/>
      </c>
      <c r="AW126">
        <v>12511</v>
      </c>
      <c r="AX126">
        <v>7099</v>
      </c>
      <c r="AY126" t="s">
        <v>39</v>
      </c>
      <c r="AZ126" t="s">
        <v>39</v>
      </c>
      <c r="BB126" t="s">
        <v>621</v>
      </c>
      <c r="BC126" t="s">
        <v>622</v>
      </c>
      <c r="BD126" t="str">
        <f>IF(BI126="#","",IFERROR(VLOOKUP(BC126,'class and classification'!$A$1:$B$338,2,FALSE),VLOOKUP(BC126,'class and classification'!$A$340:$B$378,2,FALSE)))</f>
        <v/>
      </c>
      <c r="BE126" t="str">
        <f>IF(BI126="#","",IFERROR(VLOOKUP(BC126,'class and classification'!$A$1:$C$338,3,FALSE),VLOOKUP(BC126,'class and classification'!$A$340:$C$378,3,FALSE)))</f>
        <v/>
      </c>
      <c r="BF126">
        <v>12717</v>
      </c>
      <c r="BG126">
        <v>4120</v>
      </c>
      <c r="BH126" t="s">
        <v>39</v>
      </c>
      <c r="BI126" t="s">
        <v>39</v>
      </c>
      <c r="BK126" t="s">
        <v>621</v>
      </c>
      <c r="BL126" t="s">
        <v>622</v>
      </c>
      <c r="BM126" t="str">
        <f>IF(BR126="#","",IFERROR(VLOOKUP(BL126,'class and classification'!$A$1:$B$338,2,FALSE),VLOOKUP(BL126,'class and classification'!$A$340:$B$378,2,FALSE)))</f>
        <v>Predominantly Rural</v>
      </c>
      <c r="BN126" t="str">
        <f>IF(BR126="#","",IFERROR(VLOOKUP(BL126,'class and classification'!$A$1:$C$338,3,FALSE),VLOOKUP(BL126,'class and classification'!$A$340:$C$378,3,FALSE)))</f>
        <v>SD</v>
      </c>
      <c r="BO126">
        <v>15045</v>
      </c>
      <c r="BP126">
        <v>1465</v>
      </c>
      <c r="BQ126" t="s">
        <v>61</v>
      </c>
      <c r="BR126">
        <v>1.6735155738193082</v>
      </c>
      <c r="BT126" t="s">
        <v>621</v>
      </c>
      <c r="BU126" t="s">
        <v>622</v>
      </c>
      <c r="BV126" t="str">
        <f>IF(CA126="#","",IFERROR(VLOOKUP(BU126,'class and classification'!$A$1:$B$338,2,FALSE),VLOOKUP(BU126,'class and classification'!$A$340:$B$378,2,FALSE)))</f>
        <v>Predominantly Rural</v>
      </c>
      <c r="BW126" t="str">
        <f>IF(CA126="#","",IFERROR(VLOOKUP(BU126,'class and classification'!$A$1:$C$338,3,FALSE),VLOOKUP(BU126,'class and classification'!$A$340:$C$378,3,FALSE)))</f>
        <v>SD</v>
      </c>
      <c r="BX126">
        <v>12317</v>
      </c>
      <c r="BY126">
        <v>3632</v>
      </c>
      <c r="BZ126">
        <v>795</v>
      </c>
      <c r="CA126">
        <v>4.7479694218824653</v>
      </c>
      <c r="CC126" t="s">
        <v>621</v>
      </c>
      <c r="CD126" t="s">
        <v>622</v>
      </c>
      <c r="CE126" t="str">
        <f>IF(CJ126="*","",IFERROR(VLOOKUP(CD126,'class and classification'!$A$1:$B$338,2,FALSE),VLOOKUP(CD126,'class and classification'!$A$340:$B$378,2,FALSE)))</f>
        <v>Predominantly Rural</v>
      </c>
      <c r="CF126" t="str">
        <f>IF(CJ126="*","",IFERROR(VLOOKUP(CD126,'class and classification'!$A$1:$C$338,3,FALSE),VLOOKUP(CD126,'class and classification'!$A$340:$C$378,3,FALSE)))</f>
        <v>SD</v>
      </c>
      <c r="CG126">
        <v>9920</v>
      </c>
      <c r="CH126">
        <v>4529</v>
      </c>
      <c r="CI126">
        <v>639</v>
      </c>
      <c r="CJ126">
        <v>4.2351537645811241</v>
      </c>
      <c r="CL126" t="s">
        <v>621</v>
      </c>
      <c r="CM126" t="s">
        <v>622</v>
      </c>
      <c r="CN126" t="str">
        <f>IF(CS126="*","",IFERROR(VLOOKUP(CM126,'class and classification'!$A$1:$B$338,2,FALSE),VLOOKUP(CM126,'class and classification'!$A$340:$B$378,2,FALSE)))</f>
        <v/>
      </c>
      <c r="CO126" t="str">
        <f>IF(CS126="*","",IFERROR(VLOOKUP(CM126,'class and classification'!$A$1:$C$338,3,FALSE),VLOOKUP(CM126,'class and classification'!$A$340:$C$378,3,FALSE)))</f>
        <v/>
      </c>
      <c r="CP126">
        <v>9946.39</v>
      </c>
      <c r="CQ126">
        <v>7986.52</v>
      </c>
      <c r="CR126" t="s">
        <v>38</v>
      </c>
      <c r="CS126" t="s">
        <v>38</v>
      </c>
      <c r="CU126" t="s">
        <v>621</v>
      </c>
      <c r="CV126" t="s">
        <v>622</v>
      </c>
      <c r="CW126" t="str">
        <f>IF(DB126="*","",IFERROR(VLOOKUP(CV126,'class and classification'!$A$1:$B$338,2,FALSE),VLOOKUP(CV126,'class and classification'!$A$340:$B$378,2,FALSE)))</f>
        <v/>
      </c>
      <c r="CX126" t="str">
        <f>IF(DB126="*","",IFERROR(VLOOKUP(CV126,'class and classification'!$A$1:$C$338,3,FALSE),VLOOKUP(CV126,'class and classification'!$A$340:$C$378,3,FALSE)))</f>
        <v/>
      </c>
      <c r="CY126">
        <v>11022.84</v>
      </c>
      <c r="CZ126">
        <v>6307</v>
      </c>
      <c r="DA126" t="s">
        <v>38</v>
      </c>
      <c r="DB126" t="s">
        <v>38</v>
      </c>
      <c r="DD126" t="s">
        <v>621</v>
      </c>
      <c r="DE126" t="s">
        <v>622</v>
      </c>
      <c r="DF126" t="str">
        <f>IF(DK126="*","",IFERROR(VLOOKUP(DE126,'class and classification'!$A$1:$B$338,2,FALSE),VLOOKUP(DE126,'class and classification'!$A$340:$B$378,2,FALSE)))</f>
        <v/>
      </c>
      <c r="DG126" t="str">
        <f>IF(DK126="*","",IFERROR(VLOOKUP(DE126,'class and classification'!$A$1:$C$338,3,FALSE),VLOOKUP(DE126,'class and classification'!$A$340:$C$378,3,FALSE)))</f>
        <v/>
      </c>
      <c r="DH126">
        <v>12369.44</v>
      </c>
      <c r="DI126">
        <v>2872.89</v>
      </c>
      <c r="DJ126" t="s">
        <v>38</v>
      </c>
      <c r="DK126" t="s">
        <v>38</v>
      </c>
      <c r="DM126" t="s">
        <v>621</v>
      </c>
      <c r="DN126" t="s">
        <v>622</v>
      </c>
      <c r="DO126" t="str">
        <f>IF(DT126="*","",IFERROR(VLOOKUP(DN126,'class and classification'!$A$1:$B$338,2,FALSE),VLOOKUP(DN126,'class and classification'!$A$340:$B$378,2,FALSE)))</f>
        <v/>
      </c>
      <c r="DP126" t="str">
        <f>IF(DT126="*","",IFERROR(VLOOKUP(DN126,'class and classification'!$A$1:$C$338,3,FALSE),VLOOKUP(DN126,'class and classification'!$A$340:$C$378,3,FALSE)))</f>
        <v/>
      </c>
      <c r="DQ126">
        <v>11357.75</v>
      </c>
      <c r="DR126">
        <v>4264.54</v>
      </c>
      <c r="DS126" t="s">
        <v>38</v>
      </c>
      <c r="DT126" t="s">
        <v>38</v>
      </c>
      <c r="DV126" t="s">
        <v>621</v>
      </c>
      <c r="DW126" t="s">
        <v>622</v>
      </c>
      <c r="DX126" t="str">
        <f>IF(EC126="*","",IFERROR(VLOOKUP(DW126,'class and classification'!$A$1:$B$338,2,FALSE),VLOOKUP(DW126,'class and classification'!$A$340:$B$378,2,FALSE)))</f>
        <v/>
      </c>
      <c r="DY126" t="str">
        <f>IF(EC126="*","",IFERROR(VLOOKUP(DW126,'class and classification'!$A$1:$C$338,3,FALSE),VLOOKUP(DW126,'class and classification'!$A$340:$C$378,3,FALSE)))</f>
        <v/>
      </c>
      <c r="DZ126">
        <v>12002.43</v>
      </c>
      <c r="EA126">
        <v>2467.98</v>
      </c>
      <c r="EB126" t="s">
        <v>38</v>
      </c>
      <c r="EC126" t="s">
        <v>38</v>
      </c>
    </row>
    <row r="127" spans="1:133" x14ac:dyDescent="0.3">
      <c r="A127" t="s">
        <v>629</v>
      </c>
      <c r="B127" t="s">
        <v>320</v>
      </c>
      <c r="C127" t="str">
        <f>IF(H127="n/a","",IFERROR(VLOOKUP(B127,'class and classification'!$A$1:$B$338,2,FALSE),VLOOKUP(B127,'class and classification'!$A$340:$B$378,2,FALSE)))</f>
        <v>Predominantly Urban</v>
      </c>
      <c r="D127" t="str">
        <f>IF(H127="n/a","",IFERROR(VLOOKUP(B127,'class and classification'!$A$1:$C$338,3,FALSE),VLOOKUP(B127,'class and classification'!$A$340:$C$378,3,FALSE)))</f>
        <v>SD</v>
      </c>
      <c r="E127">
        <v>12838</v>
      </c>
      <c r="F127">
        <v>7748</v>
      </c>
      <c r="G127">
        <v>2342</v>
      </c>
      <c r="H127">
        <v>10.214584787159804</v>
      </c>
      <c r="I127" t="s">
        <v>623</v>
      </c>
      <c r="J127" t="s">
        <v>624</v>
      </c>
      <c r="K127" t="str">
        <f>IF(P127="#","",IFERROR(VLOOKUP(J127,'class and classification'!$A$1:$B$338,2,FALSE),VLOOKUP(J127,'class and classification'!$A$340:$B$378,2,FALSE)))</f>
        <v/>
      </c>
      <c r="L127" t="str">
        <f>IF(P127="#","",IFERROR(VLOOKUP(J127,'class and classification'!$A$1:$C$338,3,FALSE),VLOOKUP(J127,'class and classification'!$A$340:$C$378,3,FALSE)))</f>
        <v/>
      </c>
      <c r="M127">
        <v>7015</v>
      </c>
      <c r="N127">
        <v>2899</v>
      </c>
      <c r="O127" t="s">
        <v>39</v>
      </c>
      <c r="P127" t="s">
        <v>39</v>
      </c>
      <c r="S127" t="s">
        <v>624</v>
      </c>
      <c r="T127" t="str">
        <f>IF(Y127="#","",IFERROR(VLOOKUP(S127,'class and classification'!$A$1:$B$338,2,FALSE),VLOOKUP(S127,'class and classification'!$A$340:$B$378,2,FALSE)))</f>
        <v>Urban with Significant Rural</v>
      </c>
      <c r="U127" t="str">
        <f>IF(Y127="#","",IFERROR(VLOOKUP(S127,'class and classification'!$A$1:$C$338,3,FALSE),VLOOKUP(S127,'class and classification'!$A$340:$C$378,3,FALSE)))</f>
        <v>SD</v>
      </c>
      <c r="V127">
        <v>6679</v>
      </c>
      <c r="W127">
        <v>4364</v>
      </c>
      <c r="X127">
        <v>1164</v>
      </c>
      <c r="Y127">
        <v>9.535512410911771</v>
      </c>
      <c r="AA127" t="s">
        <v>623</v>
      </c>
      <c r="AB127" t="s">
        <v>624</v>
      </c>
      <c r="AC127" t="str">
        <f>IF(AH127="#","",IFERROR(VLOOKUP(AB127,'class and classification'!$A$1:$B$338,2,FALSE),VLOOKUP(AB127,'class and classification'!$A$340:$B$378,2,FALSE)))</f>
        <v/>
      </c>
      <c r="AD127" t="str">
        <f>IF(AH127="#","",IFERROR(VLOOKUP(AB127,'class and classification'!$A$1:$C$338,3,FALSE),VLOOKUP(AB127,'class and classification'!$A$340:$C$378,3,FALSE)))</f>
        <v/>
      </c>
      <c r="AE127">
        <v>5533</v>
      </c>
      <c r="AF127">
        <v>3924</v>
      </c>
      <c r="AG127" t="s">
        <v>39</v>
      </c>
      <c r="AH127" t="s">
        <v>39</v>
      </c>
      <c r="AJ127" t="s">
        <v>623</v>
      </c>
      <c r="AK127" t="s">
        <v>624</v>
      </c>
      <c r="AL127" t="str">
        <f>IF(AQ127="#","",IFERROR(VLOOKUP(AK127,'class and classification'!$A$1:$B$338,2,FALSE),VLOOKUP(AK127,'class and classification'!$A$340:$B$378,2,FALSE)))</f>
        <v/>
      </c>
      <c r="AM127" t="str">
        <f>IF(AQ127="#","",IFERROR(VLOOKUP(AK127,'class and classification'!$A$1:$C$338,3,FALSE),VLOOKUP(AK127,'class and classification'!$A$340:$C$378,3,FALSE)))</f>
        <v/>
      </c>
      <c r="AN127">
        <v>9612</v>
      </c>
      <c r="AO127">
        <v>5115</v>
      </c>
      <c r="AP127" t="s">
        <v>39</v>
      </c>
      <c r="AQ127" t="s">
        <v>39</v>
      </c>
      <c r="AS127" t="s">
        <v>623</v>
      </c>
      <c r="AT127" t="s">
        <v>624</v>
      </c>
      <c r="AU127" t="str">
        <f>IF(AZ127="#","",IFERROR(VLOOKUP(AT127,'class and classification'!$A$1:$B$338,2,FALSE),VLOOKUP(AT127,'class and classification'!$A$340:$B$378,2,FALSE)))</f>
        <v/>
      </c>
      <c r="AV127" t="str">
        <f>IF(AZ127="#","",IFERROR(VLOOKUP(AT127,'class and classification'!$A$1:$C$338,3,FALSE),VLOOKUP(AT127,'class and classification'!$A$340:$C$378,3,FALSE)))</f>
        <v/>
      </c>
      <c r="AW127">
        <v>11509</v>
      </c>
      <c r="AX127">
        <v>5067</v>
      </c>
      <c r="AY127" t="s">
        <v>39</v>
      </c>
      <c r="AZ127" t="s">
        <v>39</v>
      </c>
      <c r="BB127" t="s">
        <v>623</v>
      </c>
      <c r="BC127" t="s">
        <v>624</v>
      </c>
      <c r="BD127" t="str">
        <f>IF(BI127="#","",IFERROR(VLOOKUP(BC127,'class and classification'!$A$1:$B$338,2,FALSE),VLOOKUP(BC127,'class and classification'!$A$340:$B$378,2,FALSE)))</f>
        <v>Urban with Significant Rural</v>
      </c>
      <c r="BE127" t="str">
        <f>IF(BI127="#","",IFERROR(VLOOKUP(BC127,'class and classification'!$A$1:$C$338,3,FALSE),VLOOKUP(BC127,'class and classification'!$A$340:$C$378,3,FALSE)))</f>
        <v>SD</v>
      </c>
      <c r="BF127">
        <v>6468</v>
      </c>
      <c r="BG127">
        <v>6735</v>
      </c>
      <c r="BH127">
        <v>1620</v>
      </c>
      <c r="BI127">
        <v>10.928961748633879</v>
      </c>
      <c r="BK127" t="s">
        <v>623</v>
      </c>
      <c r="BL127" t="s">
        <v>624</v>
      </c>
      <c r="BM127" t="str">
        <f>IF(BR127="#","",IFERROR(VLOOKUP(BL127,'class and classification'!$A$1:$B$338,2,FALSE),VLOOKUP(BL127,'class and classification'!$A$340:$B$378,2,FALSE)))</f>
        <v>Urban with Significant Rural</v>
      </c>
      <c r="BN127" t="str">
        <f>IF(BR127="#","",IFERROR(VLOOKUP(BL127,'class and classification'!$A$1:$C$338,3,FALSE),VLOOKUP(BL127,'class and classification'!$A$340:$C$378,3,FALSE)))</f>
        <v>SD</v>
      </c>
      <c r="BO127">
        <v>7741</v>
      </c>
      <c r="BP127">
        <v>5301</v>
      </c>
      <c r="BQ127">
        <v>2073</v>
      </c>
      <c r="BR127">
        <v>13.714852795236521</v>
      </c>
      <c r="BT127" t="s">
        <v>623</v>
      </c>
      <c r="BU127" t="s">
        <v>624</v>
      </c>
      <c r="BV127" t="str">
        <f>IF(CA127="#","",IFERROR(VLOOKUP(BU127,'class and classification'!$A$1:$B$338,2,FALSE),VLOOKUP(BU127,'class and classification'!$A$340:$B$378,2,FALSE)))</f>
        <v>Urban with Significant Rural</v>
      </c>
      <c r="BW127" t="str">
        <f>IF(CA127="#","",IFERROR(VLOOKUP(BU127,'class and classification'!$A$1:$C$338,3,FALSE),VLOOKUP(BU127,'class and classification'!$A$340:$C$378,3,FALSE)))</f>
        <v>SD</v>
      </c>
      <c r="BX127">
        <v>8777</v>
      </c>
      <c r="BY127">
        <v>3296</v>
      </c>
      <c r="BZ127">
        <v>1910</v>
      </c>
      <c r="CA127">
        <v>13.659443610097977</v>
      </c>
      <c r="CC127" t="s">
        <v>623</v>
      </c>
      <c r="CD127" t="s">
        <v>624</v>
      </c>
      <c r="CE127" t="str">
        <f>IF(CJ127="*","",IFERROR(VLOOKUP(CD127,'class and classification'!$A$1:$B$338,2,FALSE),VLOOKUP(CD127,'class and classification'!$A$340:$B$378,2,FALSE)))</f>
        <v>Urban with Significant Rural</v>
      </c>
      <c r="CF127" t="str">
        <f>IF(CJ127="*","",IFERROR(VLOOKUP(CD127,'class and classification'!$A$1:$C$338,3,FALSE),VLOOKUP(CD127,'class and classification'!$A$340:$C$378,3,FALSE)))</f>
        <v>SD</v>
      </c>
      <c r="CG127">
        <v>6986</v>
      </c>
      <c r="CH127">
        <v>2280</v>
      </c>
      <c r="CI127">
        <v>3233</v>
      </c>
      <c r="CJ127">
        <v>25.866069285542842</v>
      </c>
      <c r="CL127" t="s">
        <v>623</v>
      </c>
      <c r="CM127" t="s">
        <v>624</v>
      </c>
      <c r="CN127" t="str">
        <f>IF(CS127="*","",IFERROR(VLOOKUP(CM127,'class and classification'!$A$1:$B$338,2,FALSE),VLOOKUP(CM127,'class and classification'!$A$340:$B$378,2,FALSE)))</f>
        <v>Urban with Significant Rural</v>
      </c>
      <c r="CO127" t="str">
        <f>IF(CS127="*","",IFERROR(VLOOKUP(CM127,'class and classification'!$A$1:$C$338,3,FALSE),VLOOKUP(CM127,'class and classification'!$A$340:$C$378,3,FALSE)))</f>
        <v>SD</v>
      </c>
      <c r="CP127">
        <v>10088.91</v>
      </c>
      <c r="CQ127">
        <v>1167.19</v>
      </c>
      <c r="CR127">
        <v>2609.5700000000002</v>
      </c>
      <c r="CS127">
        <v>18.820367136964894</v>
      </c>
      <c r="CU127" t="s">
        <v>623</v>
      </c>
      <c r="CV127" t="s">
        <v>624</v>
      </c>
      <c r="CW127" t="str">
        <f>IF(DB127="*","",IFERROR(VLOOKUP(CV127,'class and classification'!$A$1:$B$338,2,FALSE),VLOOKUP(CV127,'class and classification'!$A$340:$B$378,2,FALSE)))</f>
        <v>Urban with Significant Rural</v>
      </c>
      <c r="CX127" t="str">
        <f>IF(DB127="*","",IFERROR(VLOOKUP(CV127,'class and classification'!$A$1:$C$338,3,FALSE),VLOOKUP(CV127,'class and classification'!$A$340:$C$378,3,FALSE)))</f>
        <v>SD</v>
      </c>
      <c r="CY127">
        <v>10857.74</v>
      </c>
      <c r="CZ127">
        <v>3986.69</v>
      </c>
      <c r="DA127">
        <v>3667.86</v>
      </c>
      <c r="DB127">
        <v>19.813107940724784</v>
      </c>
      <c r="DD127" t="s">
        <v>623</v>
      </c>
      <c r="DE127" t="s">
        <v>624</v>
      </c>
      <c r="DF127" t="str">
        <f>IF(DK127="*","",IFERROR(VLOOKUP(DE127,'class and classification'!$A$1:$B$338,2,FALSE),VLOOKUP(DE127,'class and classification'!$A$340:$B$378,2,FALSE)))</f>
        <v/>
      </c>
      <c r="DG127" t="str">
        <f>IF(DK127="*","",IFERROR(VLOOKUP(DE127,'class and classification'!$A$1:$C$338,3,FALSE),VLOOKUP(DE127,'class and classification'!$A$340:$C$378,3,FALSE)))</f>
        <v/>
      </c>
      <c r="DH127">
        <v>10520.71</v>
      </c>
      <c r="DI127">
        <v>1587.39</v>
      </c>
      <c r="DJ127" t="s">
        <v>38</v>
      </c>
      <c r="DK127" t="s">
        <v>38</v>
      </c>
      <c r="DM127" t="s">
        <v>623</v>
      </c>
      <c r="DN127" t="s">
        <v>624</v>
      </c>
      <c r="DO127" t="str">
        <f>IF(DT127="*","",IFERROR(VLOOKUP(DN127,'class and classification'!$A$1:$B$338,2,FALSE),VLOOKUP(DN127,'class and classification'!$A$340:$B$378,2,FALSE)))</f>
        <v>Urban with Significant Rural</v>
      </c>
      <c r="DP127" t="str">
        <f>IF(DT127="*","",IFERROR(VLOOKUP(DN127,'class and classification'!$A$1:$C$338,3,FALSE),VLOOKUP(DN127,'class and classification'!$A$340:$C$378,3,FALSE)))</f>
        <v>SD</v>
      </c>
      <c r="DQ127">
        <v>10728.15</v>
      </c>
      <c r="DR127">
        <v>4448.3500000000004</v>
      </c>
      <c r="DS127">
        <v>1351.77</v>
      </c>
      <c r="DT127">
        <v>8.1785329015075376</v>
      </c>
      <c r="DV127" t="s">
        <v>623</v>
      </c>
      <c r="DW127" t="s">
        <v>624</v>
      </c>
      <c r="DX127" t="str">
        <f>IF(EC127="*","",IFERROR(VLOOKUP(DW127,'class and classification'!$A$1:$B$338,2,FALSE),VLOOKUP(DW127,'class and classification'!$A$340:$B$378,2,FALSE)))</f>
        <v>Urban with Significant Rural</v>
      </c>
      <c r="DY127" t="str">
        <f>IF(EC127="*","",IFERROR(VLOOKUP(DW127,'class and classification'!$A$1:$C$338,3,FALSE),VLOOKUP(DW127,'class and classification'!$A$340:$C$378,3,FALSE)))</f>
        <v>SD</v>
      </c>
      <c r="DZ127">
        <v>10328.26</v>
      </c>
      <c r="EA127">
        <v>6592.4</v>
      </c>
      <c r="EB127">
        <v>1588.38</v>
      </c>
      <c r="EC127">
        <v>8.5816444288844806</v>
      </c>
    </row>
    <row r="128" spans="1:133" x14ac:dyDescent="0.3">
      <c r="A128" t="s">
        <v>630</v>
      </c>
      <c r="B128" t="s">
        <v>321</v>
      </c>
      <c r="C128" t="str">
        <f>IF(H128="n/a","",IFERROR(VLOOKUP(B128,'class and classification'!$A$1:$B$338,2,FALSE),VLOOKUP(B128,'class and classification'!$A$340:$B$378,2,FALSE)))</f>
        <v>Predominantly Urban</v>
      </c>
      <c r="D128" t="str">
        <f>IF(H128="n/a","",IFERROR(VLOOKUP(B128,'class and classification'!$A$1:$C$338,3,FALSE),VLOOKUP(B128,'class and classification'!$A$340:$C$378,3,FALSE)))</f>
        <v>SD</v>
      </c>
      <c r="E128">
        <v>9831</v>
      </c>
      <c r="F128">
        <v>7522</v>
      </c>
      <c r="G128">
        <v>4017</v>
      </c>
      <c r="H128">
        <v>18.797379503977538</v>
      </c>
      <c r="I128" t="s">
        <v>625</v>
      </c>
      <c r="J128" t="s">
        <v>121</v>
      </c>
      <c r="K128" t="str">
        <f>IF(P128="#","",IFERROR(VLOOKUP(J128,'class and classification'!$A$1:$B$338,2,FALSE),VLOOKUP(J128,'class and classification'!$A$340:$B$378,2,FALSE)))</f>
        <v>Urban with Significant Rural</v>
      </c>
      <c r="L128" t="str">
        <f>IF(P128="#","",IFERROR(VLOOKUP(J128,'class and classification'!$A$1:$C$338,3,FALSE),VLOOKUP(J128,'class and classification'!$A$340:$C$378,3,FALSE)))</f>
        <v>SC</v>
      </c>
      <c r="M128">
        <v>107126</v>
      </c>
      <c r="N128">
        <v>37627</v>
      </c>
      <c r="O128">
        <v>10768</v>
      </c>
      <c r="P128">
        <v>6.9238237922852859</v>
      </c>
      <c r="S128" t="s">
        <v>121</v>
      </c>
      <c r="T128" t="str">
        <f>IF(Y128="#","",IFERROR(VLOOKUP(S128,'class and classification'!$A$1:$B$338,2,FALSE),VLOOKUP(S128,'class and classification'!$A$340:$B$378,2,FALSE)))</f>
        <v>Urban with Significant Rural</v>
      </c>
      <c r="U128" t="str">
        <f>IF(Y128="#","",IFERROR(VLOOKUP(S128,'class and classification'!$A$1:$C$338,3,FALSE),VLOOKUP(S128,'class and classification'!$A$340:$C$378,3,FALSE)))</f>
        <v>SC</v>
      </c>
      <c r="V128">
        <v>101239</v>
      </c>
      <c r="W128">
        <v>41675</v>
      </c>
      <c r="X128">
        <v>12916</v>
      </c>
      <c r="Y128">
        <v>8.2885195405249323</v>
      </c>
      <c r="AA128" t="s">
        <v>625</v>
      </c>
      <c r="AB128" t="s">
        <v>121</v>
      </c>
      <c r="AC128" t="str">
        <f>IF(AH128="#","",IFERROR(VLOOKUP(AB128,'class and classification'!$A$1:$B$338,2,FALSE),VLOOKUP(AB128,'class and classification'!$A$340:$B$378,2,FALSE)))</f>
        <v>Urban with Significant Rural</v>
      </c>
      <c r="AD128" t="str">
        <f>IF(AH128="#","",IFERROR(VLOOKUP(AB128,'class and classification'!$A$1:$C$338,3,FALSE),VLOOKUP(AB128,'class and classification'!$A$340:$C$378,3,FALSE)))</f>
        <v>SC</v>
      </c>
      <c r="AE128">
        <v>111565</v>
      </c>
      <c r="AF128">
        <v>36142</v>
      </c>
      <c r="AG128">
        <v>19323</v>
      </c>
      <c r="AH128">
        <v>11.568580494521942</v>
      </c>
      <c r="AJ128" t="s">
        <v>625</v>
      </c>
      <c r="AK128" t="s">
        <v>121</v>
      </c>
      <c r="AL128" t="str">
        <f>IF(AQ128="#","",IFERROR(VLOOKUP(AK128,'class and classification'!$A$1:$B$338,2,FALSE),VLOOKUP(AK128,'class and classification'!$A$340:$B$378,2,FALSE)))</f>
        <v>Urban with Significant Rural</v>
      </c>
      <c r="AM128" t="str">
        <f>IF(AQ128="#","",IFERROR(VLOOKUP(AK128,'class and classification'!$A$1:$C$338,3,FALSE),VLOOKUP(AK128,'class and classification'!$A$340:$C$378,3,FALSE)))</f>
        <v>SC</v>
      </c>
      <c r="AN128">
        <v>102626</v>
      </c>
      <c r="AO128">
        <v>33625</v>
      </c>
      <c r="AP128">
        <v>14081</v>
      </c>
      <c r="AQ128">
        <v>9.3666019210813403</v>
      </c>
      <c r="AS128" t="s">
        <v>625</v>
      </c>
      <c r="AT128" t="s">
        <v>121</v>
      </c>
      <c r="AU128" t="str">
        <f>IF(AZ128="#","",IFERROR(VLOOKUP(AT128,'class and classification'!$A$1:$B$338,2,FALSE),VLOOKUP(AT128,'class and classification'!$A$340:$B$378,2,FALSE)))</f>
        <v>Urban with Significant Rural</v>
      </c>
      <c r="AV128" t="str">
        <f>IF(AZ128="#","",IFERROR(VLOOKUP(AT128,'class and classification'!$A$1:$C$338,3,FALSE),VLOOKUP(AT128,'class and classification'!$A$340:$C$378,3,FALSE)))</f>
        <v>SC</v>
      </c>
      <c r="AW128">
        <v>82854</v>
      </c>
      <c r="AX128">
        <v>39639</v>
      </c>
      <c r="AY128">
        <v>15807</v>
      </c>
      <c r="AZ128">
        <v>11.4295010845987</v>
      </c>
      <c r="BB128" t="s">
        <v>625</v>
      </c>
      <c r="BC128" t="s">
        <v>121</v>
      </c>
      <c r="BD128" t="str">
        <f>IF(BI128="#","",IFERROR(VLOOKUP(BC128,'class and classification'!$A$1:$B$338,2,FALSE),VLOOKUP(BC128,'class and classification'!$A$340:$B$378,2,FALSE)))</f>
        <v>Urban with Significant Rural</v>
      </c>
      <c r="BE128" t="str">
        <f>IF(BI128="#","",IFERROR(VLOOKUP(BC128,'class and classification'!$A$1:$C$338,3,FALSE),VLOOKUP(BC128,'class and classification'!$A$340:$C$378,3,FALSE)))</f>
        <v>SC</v>
      </c>
      <c r="BF128">
        <v>88609</v>
      </c>
      <c r="BG128">
        <v>40577</v>
      </c>
      <c r="BH128">
        <v>24715</v>
      </c>
      <c r="BI128">
        <v>16.059024957602613</v>
      </c>
      <c r="BK128" t="s">
        <v>625</v>
      </c>
      <c r="BL128" t="s">
        <v>121</v>
      </c>
      <c r="BM128" t="str">
        <f>IF(BR128="#","",IFERROR(VLOOKUP(BL128,'class and classification'!$A$1:$B$338,2,FALSE),VLOOKUP(BL128,'class and classification'!$A$340:$B$378,2,FALSE)))</f>
        <v>Urban with Significant Rural</v>
      </c>
      <c r="BN128" t="str">
        <f>IF(BR128="#","",IFERROR(VLOOKUP(BL128,'class and classification'!$A$1:$C$338,3,FALSE),VLOOKUP(BL128,'class and classification'!$A$340:$C$378,3,FALSE)))</f>
        <v>SC</v>
      </c>
      <c r="BO128">
        <v>88795</v>
      </c>
      <c r="BP128">
        <v>48946</v>
      </c>
      <c r="BQ128">
        <v>15126</v>
      </c>
      <c r="BR128">
        <v>9.8948759379068072</v>
      </c>
      <c r="BT128" t="s">
        <v>625</v>
      </c>
      <c r="BU128" t="s">
        <v>121</v>
      </c>
      <c r="BV128" t="str">
        <f>IF(CA128="#","",IFERROR(VLOOKUP(BU128,'class and classification'!$A$1:$B$338,2,FALSE),VLOOKUP(BU128,'class and classification'!$A$340:$B$378,2,FALSE)))</f>
        <v>Urban with Significant Rural</v>
      </c>
      <c r="BW128" t="str">
        <f>IF(CA128="#","",IFERROR(VLOOKUP(BU128,'class and classification'!$A$1:$C$338,3,FALSE),VLOOKUP(BU128,'class and classification'!$A$340:$C$378,3,FALSE)))</f>
        <v>SC</v>
      </c>
      <c r="BX128">
        <v>76374</v>
      </c>
      <c r="BY128">
        <v>37526</v>
      </c>
      <c r="BZ128">
        <v>18588</v>
      </c>
      <c r="CA128">
        <v>14.029949882253486</v>
      </c>
      <c r="CC128" t="s">
        <v>625</v>
      </c>
      <c r="CD128" t="s">
        <v>121</v>
      </c>
      <c r="CE128" t="str">
        <f>IF(CJ128="*","",IFERROR(VLOOKUP(CD128,'class and classification'!$A$1:$B$338,2,FALSE),VLOOKUP(CD128,'class and classification'!$A$340:$B$378,2,FALSE)))</f>
        <v>Urban with Significant Rural</v>
      </c>
      <c r="CF128" t="str">
        <f>IF(CJ128="*","",IFERROR(VLOOKUP(CD128,'class and classification'!$A$1:$C$338,3,FALSE),VLOOKUP(CD128,'class and classification'!$A$340:$C$378,3,FALSE)))</f>
        <v>SC</v>
      </c>
      <c r="CG128">
        <v>85274</v>
      </c>
      <c r="CH128">
        <v>38793</v>
      </c>
      <c r="CI128">
        <v>20485</v>
      </c>
      <c r="CJ128">
        <v>14.171370856162488</v>
      </c>
      <c r="CL128" t="s">
        <v>625</v>
      </c>
      <c r="CM128" t="s">
        <v>121</v>
      </c>
      <c r="CN128" t="str">
        <f>IF(CS128="*","",IFERROR(VLOOKUP(CM128,'class and classification'!$A$1:$B$338,2,FALSE),VLOOKUP(CM128,'class and classification'!$A$340:$B$378,2,FALSE)))</f>
        <v>Urban with Significant Rural</v>
      </c>
      <c r="CO128" t="str">
        <f>IF(CS128="*","",IFERROR(VLOOKUP(CM128,'class and classification'!$A$1:$C$338,3,FALSE),VLOOKUP(CM128,'class and classification'!$A$340:$C$378,3,FALSE)))</f>
        <v>SC</v>
      </c>
      <c r="CP128">
        <v>78904.679999999993</v>
      </c>
      <c r="CQ128">
        <v>50427.82</v>
      </c>
      <c r="CR128">
        <v>15811.08</v>
      </c>
      <c r="CS128">
        <v>10.893406377326507</v>
      </c>
      <c r="CU128" t="s">
        <v>625</v>
      </c>
      <c r="CV128" t="s">
        <v>121</v>
      </c>
      <c r="CW128" t="str">
        <f>IF(DB128="*","",IFERROR(VLOOKUP(CV128,'class and classification'!$A$1:$B$338,2,FALSE),VLOOKUP(CV128,'class and classification'!$A$340:$B$378,2,FALSE)))</f>
        <v>Urban with Significant Rural</v>
      </c>
      <c r="CX128" t="str">
        <f>IF(DB128="*","",IFERROR(VLOOKUP(CV128,'class and classification'!$A$1:$C$338,3,FALSE),VLOOKUP(CV128,'class and classification'!$A$340:$C$378,3,FALSE)))</f>
        <v>SC</v>
      </c>
      <c r="CY128">
        <v>76119.489999999991</v>
      </c>
      <c r="CZ128">
        <v>48793.64</v>
      </c>
      <c r="DA128">
        <v>22024.799999999999</v>
      </c>
      <c r="DB128">
        <v>14.989186250275882</v>
      </c>
      <c r="DD128" t="s">
        <v>625</v>
      </c>
      <c r="DE128" t="s">
        <v>121</v>
      </c>
      <c r="DF128" t="str">
        <f>IF(DK128="*","",IFERROR(VLOOKUP(DE128,'class and classification'!$A$1:$B$338,2,FALSE),VLOOKUP(DE128,'class and classification'!$A$340:$B$378,2,FALSE)))</f>
        <v>Urban with Significant Rural</v>
      </c>
      <c r="DG128" t="str">
        <f>IF(DK128="*","",IFERROR(VLOOKUP(DE128,'class and classification'!$A$1:$C$338,3,FALSE),VLOOKUP(DE128,'class and classification'!$A$340:$C$378,3,FALSE)))</f>
        <v>SC</v>
      </c>
      <c r="DH128">
        <v>81580.11</v>
      </c>
      <c r="DI128">
        <v>47656.590000000004</v>
      </c>
      <c r="DJ128">
        <v>15434.76</v>
      </c>
      <c r="DK128">
        <v>10.668835442733487</v>
      </c>
      <c r="DM128" t="s">
        <v>625</v>
      </c>
      <c r="DN128" t="s">
        <v>121</v>
      </c>
      <c r="DO128" t="str">
        <f>IF(DT128="*","",IFERROR(VLOOKUP(DN128,'class and classification'!$A$1:$B$338,2,FALSE),VLOOKUP(DN128,'class and classification'!$A$340:$B$378,2,FALSE)))</f>
        <v>Urban with Significant Rural</v>
      </c>
      <c r="DP128" t="str">
        <f>IF(DT128="*","",IFERROR(VLOOKUP(DN128,'class and classification'!$A$1:$C$338,3,FALSE),VLOOKUP(DN128,'class and classification'!$A$340:$C$378,3,FALSE)))</f>
        <v>SC</v>
      </c>
      <c r="DQ128">
        <v>80886.69</v>
      </c>
      <c r="DR128">
        <v>47461.33</v>
      </c>
      <c r="DS128">
        <v>16040.079999999998</v>
      </c>
      <c r="DT128">
        <v>11.109004135382346</v>
      </c>
      <c r="DV128" t="s">
        <v>625</v>
      </c>
      <c r="DW128" t="s">
        <v>121</v>
      </c>
      <c r="DX128" t="str">
        <f>IF(EC128="*","",IFERROR(VLOOKUP(DW128,'class and classification'!$A$1:$B$338,2,FALSE),VLOOKUP(DW128,'class and classification'!$A$340:$B$378,2,FALSE)))</f>
        <v>Urban with Significant Rural</v>
      </c>
      <c r="DY128" t="str">
        <f>IF(EC128="*","",IFERROR(VLOOKUP(DW128,'class and classification'!$A$1:$C$338,3,FALSE),VLOOKUP(DW128,'class and classification'!$A$340:$C$378,3,FALSE)))</f>
        <v>SC</v>
      </c>
      <c r="DZ128">
        <v>85202.75</v>
      </c>
      <c r="EA128">
        <v>38071.760000000002</v>
      </c>
      <c r="EB128">
        <v>24068.950000000004</v>
      </c>
      <c r="EC128">
        <v>16.335268630178767</v>
      </c>
    </row>
    <row r="129" spans="1:133" x14ac:dyDescent="0.3">
      <c r="A129" t="s">
        <v>631</v>
      </c>
      <c r="B129" t="s">
        <v>322</v>
      </c>
      <c r="C129" t="str">
        <f>IF(H129="n/a","",IFERROR(VLOOKUP(B129,'class and classification'!$A$1:$B$338,2,FALSE),VLOOKUP(B129,'class and classification'!$A$340:$B$378,2,FALSE)))</f>
        <v/>
      </c>
      <c r="D129" t="str">
        <f>IF(H129="n/a","",IFERROR(VLOOKUP(B129,'class and classification'!$A$1:$C$338,3,FALSE),VLOOKUP(B129,'class and classification'!$A$340:$C$378,3,FALSE)))</f>
        <v/>
      </c>
      <c r="E129">
        <v>14467</v>
      </c>
      <c r="F129">
        <v>1886</v>
      </c>
      <c r="G129" t="s">
        <v>513</v>
      </c>
      <c r="H129" t="s">
        <v>513</v>
      </c>
      <c r="I129" t="s">
        <v>626</v>
      </c>
      <c r="J129" t="s">
        <v>317</v>
      </c>
      <c r="K129" t="str">
        <f>IF(P129="#","",IFERROR(VLOOKUP(J129,'class and classification'!$A$1:$B$338,2,FALSE),VLOOKUP(J129,'class and classification'!$A$340:$B$378,2,FALSE)))</f>
        <v/>
      </c>
      <c r="L129" t="str">
        <f>IF(P129="#","",IFERROR(VLOOKUP(J129,'class and classification'!$A$1:$C$338,3,FALSE),VLOOKUP(J129,'class and classification'!$A$340:$C$378,3,FALSE)))</f>
        <v/>
      </c>
      <c r="M129">
        <v>17492</v>
      </c>
      <c r="N129">
        <v>8635</v>
      </c>
      <c r="O129" t="s">
        <v>39</v>
      </c>
      <c r="P129" t="s">
        <v>39</v>
      </c>
      <c r="S129" t="s">
        <v>317</v>
      </c>
      <c r="T129" t="str">
        <f>IF(Y129="#","",IFERROR(VLOOKUP(S129,'class and classification'!$A$1:$B$338,2,FALSE),VLOOKUP(S129,'class and classification'!$A$340:$B$378,2,FALSE)))</f>
        <v>Predominantly Urban</v>
      </c>
      <c r="U129" t="str">
        <f>IF(Y129="#","",IFERROR(VLOOKUP(S129,'class and classification'!$A$1:$C$338,3,FALSE),VLOOKUP(S129,'class and classification'!$A$340:$C$378,3,FALSE)))</f>
        <v>SD</v>
      </c>
      <c r="V129">
        <v>10451</v>
      </c>
      <c r="W129">
        <v>10440</v>
      </c>
      <c r="X129">
        <v>2161</v>
      </c>
      <c r="Y129">
        <v>9.3744577477008502</v>
      </c>
      <c r="AA129" t="s">
        <v>626</v>
      </c>
      <c r="AB129" t="s">
        <v>317</v>
      </c>
      <c r="AC129" t="str">
        <f>IF(AH129="#","",IFERROR(VLOOKUP(AB129,'class and classification'!$A$1:$B$338,2,FALSE),VLOOKUP(AB129,'class and classification'!$A$340:$B$378,2,FALSE)))</f>
        <v>Predominantly Urban</v>
      </c>
      <c r="AD129" t="str">
        <f>IF(AH129="#","",IFERROR(VLOOKUP(AB129,'class and classification'!$A$1:$C$338,3,FALSE),VLOOKUP(AB129,'class and classification'!$A$340:$C$378,3,FALSE)))</f>
        <v>SD</v>
      </c>
      <c r="AE129">
        <v>14382</v>
      </c>
      <c r="AF129">
        <v>7331</v>
      </c>
      <c r="AG129">
        <v>3361</v>
      </c>
      <c r="AH129">
        <v>13.404323203318178</v>
      </c>
      <c r="AJ129" t="s">
        <v>626</v>
      </c>
      <c r="AK129" t="s">
        <v>317</v>
      </c>
      <c r="AL129" t="str">
        <f>IF(AQ129="#","",IFERROR(VLOOKUP(AK129,'class and classification'!$A$1:$B$338,2,FALSE),VLOOKUP(AK129,'class and classification'!$A$340:$B$378,2,FALSE)))</f>
        <v>Predominantly Urban</v>
      </c>
      <c r="AM129" t="str">
        <f>IF(AQ129="#","",IFERROR(VLOOKUP(AK129,'class and classification'!$A$1:$C$338,3,FALSE),VLOOKUP(AK129,'class and classification'!$A$340:$C$378,3,FALSE)))</f>
        <v>SD</v>
      </c>
      <c r="AN129">
        <v>13937</v>
      </c>
      <c r="AO129">
        <v>4727</v>
      </c>
      <c r="AP129">
        <v>5544</v>
      </c>
      <c r="AQ129">
        <v>22.901520158625246</v>
      </c>
      <c r="AS129" t="s">
        <v>626</v>
      </c>
      <c r="AT129" t="s">
        <v>317</v>
      </c>
      <c r="AU129" t="str">
        <f>IF(AZ129="#","",IFERROR(VLOOKUP(AT129,'class and classification'!$A$1:$B$338,2,FALSE),VLOOKUP(AT129,'class and classification'!$A$340:$B$378,2,FALSE)))</f>
        <v>Predominantly Urban</v>
      </c>
      <c r="AV129" t="str">
        <f>IF(AZ129="#","",IFERROR(VLOOKUP(AT129,'class and classification'!$A$1:$C$338,3,FALSE),VLOOKUP(AT129,'class and classification'!$A$340:$C$378,3,FALSE)))</f>
        <v>SD</v>
      </c>
      <c r="AW129">
        <v>11674</v>
      </c>
      <c r="AX129">
        <v>6518</v>
      </c>
      <c r="AY129">
        <v>1356</v>
      </c>
      <c r="AZ129">
        <v>6.9367710251688157</v>
      </c>
      <c r="BB129" t="s">
        <v>626</v>
      </c>
      <c r="BC129" t="s">
        <v>317</v>
      </c>
      <c r="BD129" t="str">
        <f>IF(BI129="#","",IFERROR(VLOOKUP(BC129,'class and classification'!$A$1:$B$338,2,FALSE),VLOOKUP(BC129,'class and classification'!$A$340:$B$378,2,FALSE)))</f>
        <v>Predominantly Urban</v>
      </c>
      <c r="BE129" t="str">
        <f>IF(BI129="#","",IFERROR(VLOOKUP(BC129,'class and classification'!$A$1:$C$338,3,FALSE),VLOOKUP(BC129,'class and classification'!$A$340:$C$378,3,FALSE)))</f>
        <v>SD</v>
      </c>
      <c r="BF129">
        <v>12231</v>
      </c>
      <c r="BG129">
        <v>7674</v>
      </c>
      <c r="BH129">
        <v>7319</v>
      </c>
      <c r="BI129">
        <v>26.884366735233616</v>
      </c>
      <c r="BK129" t="s">
        <v>626</v>
      </c>
      <c r="BL129" t="s">
        <v>317</v>
      </c>
      <c r="BM129" t="str">
        <f>IF(BR129="#","",IFERROR(VLOOKUP(BL129,'class and classification'!$A$1:$B$338,2,FALSE),VLOOKUP(BL129,'class and classification'!$A$340:$B$378,2,FALSE)))</f>
        <v>Predominantly Urban</v>
      </c>
      <c r="BN129" t="str">
        <f>IF(BR129="#","",IFERROR(VLOOKUP(BL129,'class and classification'!$A$1:$C$338,3,FALSE),VLOOKUP(BL129,'class and classification'!$A$340:$C$378,3,FALSE)))</f>
        <v>SD</v>
      </c>
      <c r="BO129">
        <v>12920</v>
      </c>
      <c r="BP129">
        <v>8939</v>
      </c>
      <c r="BQ129">
        <v>2701</v>
      </c>
      <c r="BR129">
        <v>10.997557003257329</v>
      </c>
      <c r="BT129" t="s">
        <v>626</v>
      </c>
      <c r="BU129" t="s">
        <v>317</v>
      </c>
      <c r="BV129" t="str">
        <f>IF(CA129="#","",IFERROR(VLOOKUP(BU129,'class and classification'!$A$1:$B$338,2,FALSE),VLOOKUP(BU129,'class and classification'!$A$340:$B$378,2,FALSE)))</f>
        <v>Predominantly Urban</v>
      </c>
      <c r="BW129" t="str">
        <f>IF(CA129="#","",IFERROR(VLOOKUP(BU129,'class and classification'!$A$1:$C$338,3,FALSE),VLOOKUP(BU129,'class and classification'!$A$340:$C$378,3,FALSE)))</f>
        <v>SD</v>
      </c>
      <c r="BX129">
        <v>7898</v>
      </c>
      <c r="BY129">
        <v>5256</v>
      </c>
      <c r="BZ129">
        <v>4944</v>
      </c>
      <c r="CA129">
        <v>27.317935683500938</v>
      </c>
      <c r="CC129" t="s">
        <v>626</v>
      </c>
      <c r="CD129" t="s">
        <v>317</v>
      </c>
      <c r="CE129" t="str">
        <f>IF(CJ129="*","",IFERROR(VLOOKUP(CD129,'class and classification'!$A$1:$B$338,2,FALSE),VLOOKUP(CD129,'class and classification'!$A$340:$B$378,2,FALSE)))</f>
        <v>Predominantly Urban</v>
      </c>
      <c r="CF129" t="str">
        <f>IF(CJ129="*","",IFERROR(VLOOKUP(CD129,'class and classification'!$A$1:$C$338,3,FALSE),VLOOKUP(CD129,'class and classification'!$A$340:$C$378,3,FALSE)))</f>
        <v>SD</v>
      </c>
      <c r="CG129">
        <v>11923</v>
      </c>
      <c r="CH129">
        <v>4431</v>
      </c>
      <c r="CI129">
        <v>5233</v>
      </c>
      <c r="CJ129">
        <v>24.241441608375411</v>
      </c>
      <c r="CL129" t="s">
        <v>626</v>
      </c>
      <c r="CM129" t="s">
        <v>317</v>
      </c>
      <c r="CN129" t="str">
        <f>IF(CS129="*","",IFERROR(VLOOKUP(CM129,'class and classification'!$A$1:$B$338,2,FALSE),VLOOKUP(CM129,'class and classification'!$A$340:$B$378,2,FALSE)))</f>
        <v>Predominantly Urban</v>
      </c>
      <c r="CO129" t="str">
        <f>IF(CS129="*","",IFERROR(VLOOKUP(CM129,'class and classification'!$A$1:$C$338,3,FALSE),VLOOKUP(CM129,'class and classification'!$A$340:$C$378,3,FALSE)))</f>
        <v>SD</v>
      </c>
      <c r="CP129">
        <v>9917.34</v>
      </c>
      <c r="CQ129">
        <v>11387.78</v>
      </c>
      <c r="CR129">
        <v>3134.64</v>
      </c>
      <c r="CS129">
        <v>12.825985197890649</v>
      </c>
      <c r="CU129" t="s">
        <v>626</v>
      </c>
      <c r="CV129" t="s">
        <v>317</v>
      </c>
      <c r="CW129" t="str">
        <f>IF(DB129="*","",IFERROR(VLOOKUP(CV129,'class and classification'!$A$1:$B$338,2,FALSE),VLOOKUP(CV129,'class and classification'!$A$340:$B$378,2,FALSE)))</f>
        <v>Predominantly Urban</v>
      </c>
      <c r="CX129" t="str">
        <f>IF(DB129="*","",IFERROR(VLOOKUP(CV129,'class and classification'!$A$1:$C$338,3,FALSE),VLOOKUP(CV129,'class and classification'!$A$340:$C$378,3,FALSE)))</f>
        <v>SD</v>
      </c>
      <c r="CY129">
        <v>11221.35</v>
      </c>
      <c r="CZ129">
        <v>6891.08</v>
      </c>
      <c r="DA129">
        <v>4537.7</v>
      </c>
      <c r="DB129">
        <v>20.033880600243794</v>
      </c>
      <c r="DD129" t="s">
        <v>626</v>
      </c>
      <c r="DE129" t="s">
        <v>317</v>
      </c>
      <c r="DF129" t="str">
        <f>IF(DK129="*","",IFERROR(VLOOKUP(DE129,'class and classification'!$A$1:$B$338,2,FALSE),VLOOKUP(DE129,'class and classification'!$A$340:$B$378,2,FALSE)))</f>
        <v>Predominantly Urban</v>
      </c>
      <c r="DG129" t="str">
        <f>IF(DK129="*","",IFERROR(VLOOKUP(DE129,'class and classification'!$A$1:$C$338,3,FALSE),VLOOKUP(DE129,'class and classification'!$A$340:$C$378,3,FALSE)))</f>
        <v>SD</v>
      </c>
      <c r="DH129">
        <v>8466.89</v>
      </c>
      <c r="DI129">
        <v>7233.18</v>
      </c>
      <c r="DJ129">
        <v>1348.98</v>
      </c>
      <c r="DK129">
        <v>7.9123470222681025</v>
      </c>
      <c r="DM129" t="s">
        <v>626</v>
      </c>
      <c r="DN129" t="s">
        <v>317</v>
      </c>
      <c r="DO129" t="str">
        <f>IF(DT129="*","",IFERROR(VLOOKUP(DN129,'class and classification'!$A$1:$B$338,2,FALSE),VLOOKUP(DN129,'class and classification'!$A$340:$B$378,2,FALSE)))</f>
        <v>Predominantly Urban</v>
      </c>
      <c r="DP129" t="str">
        <f>IF(DT129="*","",IFERROR(VLOOKUP(DN129,'class and classification'!$A$1:$C$338,3,FALSE),VLOOKUP(DN129,'class and classification'!$A$340:$C$378,3,FALSE)))</f>
        <v>SD</v>
      </c>
      <c r="DQ129">
        <v>11228.88</v>
      </c>
      <c r="DR129">
        <v>7092.17</v>
      </c>
      <c r="DS129">
        <v>3900.07</v>
      </c>
      <c r="DT129">
        <v>17.551185538802727</v>
      </c>
      <c r="DV129" t="s">
        <v>626</v>
      </c>
      <c r="DW129" t="s">
        <v>317</v>
      </c>
      <c r="DX129" t="str">
        <f>IF(EC129="*","",IFERROR(VLOOKUP(DW129,'class and classification'!$A$1:$B$338,2,FALSE),VLOOKUP(DW129,'class and classification'!$A$340:$B$378,2,FALSE)))</f>
        <v>Predominantly Urban</v>
      </c>
      <c r="DY129" t="str">
        <f>IF(EC129="*","",IFERROR(VLOOKUP(DW129,'class and classification'!$A$1:$C$338,3,FALSE),VLOOKUP(DW129,'class and classification'!$A$340:$C$378,3,FALSE)))</f>
        <v>SD</v>
      </c>
      <c r="DZ129">
        <v>12346.13</v>
      </c>
      <c r="EA129">
        <v>5801.67</v>
      </c>
      <c r="EB129">
        <v>3557.73</v>
      </c>
      <c r="EC129">
        <v>16.390892090633123</v>
      </c>
    </row>
    <row r="130" spans="1:133" x14ac:dyDescent="0.3">
      <c r="A130" t="s">
        <v>632</v>
      </c>
      <c r="B130" t="s">
        <v>323</v>
      </c>
      <c r="C130" t="str">
        <f>IF(H130="n/a","",IFERROR(VLOOKUP(B130,'class and classification'!$A$1:$B$338,2,FALSE),VLOOKUP(B130,'class and classification'!$A$340:$B$378,2,FALSE)))</f>
        <v/>
      </c>
      <c r="D130" t="str">
        <f>IF(H130="n/a","",IFERROR(VLOOKUP(B130,'class and classification'!$A$1:$C$338,3,FALSE),VLOOKUP(B130,'class and classification'!$A$340:$C$378,3,FALSE)))</f>
        <v/>
      </c>
      <c r="E130">
        <v>9251</v>
      </c>
      <c r="F130">
        <v>2885</v>
      </c>
      <c r="G130" t="s">
        <v>513</v>
      </c>
      <c r="H130" t="s">
        <v>513</v>
      </c>
      <c r="I130" t="s">
        <v>627</v>
      </c>
      <c r="J130" t="s">
        <v>318</v>
      </c>
      <c r="K130" t="str">
        <f>IF(P130="#","",IFERROR(VLOOKUP(J130,'class and classification'!$A$1:$B$338,2,FALSE),VLOOKUP(J130,'class and classification'!$A$340:$B$378,2,FALSE)))</f>
        <v>Predominantly Rural</v>
      </c>
      <c r="L130" t="str">
        <f>IF(P130="#","",IFERROR(VLOOKUP(J130,'class and classification'!$A$1:$C$338,3,FALSE),VLOOKUP(J130,'class and classification'!$A$340:$C$378,3,FALSE)))</f>
        <v>SD</v>
      </c>
      <c r="M130">
        <v>15002</v>
      </c>
      <c r="N130">
        <v>6223</v>
      </c>
      <c r="O130">
        <v>1164</v>
      </c>
      <c r="P130">
        <v>5.1989816427710034</v>
      </c>
      <c r="S130" t="s">
        <v>318</v>
      </c>
      <c r="T130" t="str">
        <f>IF(Y130="#","",IFERROR(VLOOKUP(S130,'class and classification'!$A$1:$B$338,2,FALSE),VLOOKUP(S130,'class and classification'!$A$340:$B$378,2,FALSE)))</f>
        <v>Predominantly Rural</v>
      </c>
      <c r="U130" t="str">
        <f>IF(Y130="#","",IFERROR(VLOOKUP(S130,'class and classification'!$A$1:$C$338,3,FALSE),VLOOKUP(S130,'class and classification'!$A$340:$C$378,3,FALSE)))</f>
        <v>SD</v>
      </c>
      <c r="V130">
        <v>11331</v>
      </c>
      <c r="W130">
        <v>5472</v>
      </c>
      <c r="X130">
        <v>3741</v>
      </c>
      <c r="Y130">
        <v>18.209696261682243</v>
      </c>
      <c r="AA130" t="s">
        <v>627</v>
      </c>
      <c r="AB130" t="s">
        <v>318</v>
      </c>
      <c r="AC130" t="str">
        <f>IF(AH130="#","",IFERROR(VLOOKUP(AB130,'class and classification'!$A$1:$B$338,2,FALSE),VLOOKUP(AB130,'class and classification'!$A$340:$B$378,2,FALSE)))</f>
        <v>Predominantly Rural</v>
      </c>
      <c r="AD130" t="str">
        <f>IF(AH130="#","",IFERROR(VLOOKUP(AB130,'class and classification'!$A$1:$C$338,3,FALSE),VLOOKUP(AB130,'class and classification'!$A$340:$C$378,3,FALSE)))</f>
        <v>SD</v>
      </c>
      <c r="AE130">
        <v>16811</v>
      </c>
      <c r="AF130">
        <v>7030</v>
      </c>
      <c r="AG130">
        <v>4388</v>
      </c>
      <c r="AH130">
        <v>15.544298416522018</v>
      </c>
      <c r="AJ130" t="s">
        <v>627</v>
      </c>
      <c r="AK130" t="s">
        <v>318</v>
      </c>
      <c r="AL130" t="str">
        <f>IF(AQ130="#","",IFERROR(VLOOKUP(AK130,'class and classification'!$A$1:$B$338,2,FALSE),VLOOKUP(AK130,'class and classification'!$A$340:$B$378,2,FALSE)))</f>
        <v>Predominantly Rural</v>
      </c>
      <c r="AM130" t="str">
        <f>IF(AQ130="#","",IFERROR(VLOOKUP(AK130,'class and classification'!$A$1:$C$338,3,FALSE),VLOOKUP(AK130,'class and classification'!$A$340:$C$378,3,FALSE)))</f>
        <v>SD</v>
      </c>
      <c r="AN130">
        <v>16773</v>
      </c>
      <c r="AO130">
        <v>6624</v>
      </c>
      <c r="AP130">
        <v>2298</v>
      </c>
      <c r="AQ130">
        <v>8.9433741973146539</v>
      </c>
      <c r="AS130" t="s">
        <v>627</v>
      </c>
      <c r="AT130" t="s">
        <v>318</v>
      </c>
      <c r="AU130" t="str">
        <f>IF(AZ130="#","",IFERROR(VLOOKUP(AT130,'class and classification'!$A$1:$B$338,2,FALSE),VLOOKUP(AT130,'class and classification'!$A$340:$B$378,2,FALSE)))</f>
        <v>Predominantly Rural</v>
      </c>
      <c r="AV130" t="str">
        <f>IF(AZ130="#","",IFERROR(VLOOKUP(AT130,'class and classification'!$A$1:$C$338,3,FALSE),VLOOKUP(AT130,'class and classification'!$A$340:$C$378,3,FALSE)))</f>
        <v>SD</v>
      </c>
      <c r="AW130">
        <v>12057</v>
      </c>
      <c r="AX130">
        <v>5215</v>
      </c>
      <c r="AY130">
        <v>6925</v>
      </c>
      <c r="AZ130">
        <v>28.619250320287637</v>
      </c>
      <c r="BB130" t="s">
        <v>627</v>
      </c>
      <c r="BC130" t="s">
        <v>318</v>
      </c>
      <c r="BD130" t="str">
        <f>IF(BI130="#","",IFERROR(VLOOKUP(BC130,'class and classification'!$A$1:$B$338,2,FALSE),VLOOKUP(BC130,'class and classification'!$A$340:$B$378,2,FALSE)))</f>
        <v>Predominantly Rural</v>
      </c>
      <c r="BE130" t="str">
        <f>IF(BI130="#","",IFERROR(VLOOKUP(BC130,'class and classification'!$A$1:$C$338,3,FALSE),VLOOKUP(BC130,'class and classification'!$A$340:$C$378,3,FALSE)))</f>
        <v>SD</v>
      </c>
      <c r="BF130">
        <v>14340</v>
      </c>
      <c r="BG130">
        <v>7091</v>
      </c>
      <c r="BH130">
        <v>3045</v>
      </c>
      <c r="BI130">
        <v>12.440758293838861</v>
      </c>
      <c r="BK130" t="s">
        <v>627</v>
      </c>
      <c r="BL130" t="s">
        <v>318</v>
      </c>
      <c r="BM130" t="str">
        <f>IF(BR130="#","",IFERROR(VLOOKUP(BL130,'class and classification'!$A$1:$B$338,2,FALSE),VLOOKUP(BL130,'class and classification'!$A$340:$B$378,2,FALSE)))</f>
        <v>Predominantly Rural</v>
      </c>
      <c r="BN130" t="str">
        <f>IF(BR130="#","",IFERROR(VLOOKUP(BL130,'class and classification'!$A$1:$C$338,3,FALSE),VLOOKUP(BL130,'class and classification'!$A$340:$C$378,3,FALSE)))</f>
        <v>SD</v>
      </c>
      <c r="BO130">
        <v>11705</v>
      </c>
      <c r="BP130">
        <v>9874</v>
      </c>
      <c r="BQ130">
        <v>562</v>
      </c>
      <c r="BR130">
        <v>2.5382774039112954</v>
      </c>
      <c r="BT130" t="s">
        <v>627</v>
      </c>
      <c r="BU130" t="s">
        <v>318</v>
      </c>
      <c r="BV130" t="str">
        <f>IF(CA130="#","",IFERROR(VLOOKUP(BU130,'class and classification'!$A$1:$B$338,2,FALSE),VLOOKUP(BU130,'class and classification'!$A$340:$B$378,2,FALSE)))</f>
        <v>Predominantly Rural</v>
      </c>
      <c r="BW130" t="str">
        <f>IF(CA130="#","",IFERROR(VLOOKUP(BU130,'class and classification'!$A$1:$C$338,3,FALSE),VLOOKUP(BU130,'class and classification'!$A$340:$C$378,3,FALSE)))</f>
        <v>SD</v>
      </c>
      <c r="BX130">
        <v>9813</v>
      </c>
      <c r="BY130">
        <v>8204</v>
      </c>
      <c r="BZ130">
        <v>750</v>
      </c>
      <c r="CA130">
        <v>3.9963766185325307</v>
      </c>
      <c r="CC130" t="s">
        <v>627</v>
      </c>
      <c r="CD130" t="s">
        <v>318</v>
      </c>
      <c r="CE130" t="str">
        <f>IF(CJ130="*","",IFERROR(VLOOKUP(CD130,'class and classification'!$A$1:$B$338,2,FALSE),VLOOKUP(CD130,'class and classification'!$A$340:$B$378,2,FALSE)))</f>
        <v>Predominantly Rural</v>
      </c>
      <c r="CF130" t="str">
        <f>IF(CJ130="*","",IFERROR(VLOOKUP(CD130,'class and classification'!$A$1:$C$338,3,FALSE),VLOOKUP(CD130,'class and classification'!$A$340:$C$378,3,FALSE)))</f>
        <v>SD</v>
      </c>
      <c r="CG130">
        <v>11391</v>
      </c>
      <c r="CH130">
        <v>3773</v>
      </c>
      <c r="CI130">
        <v>5112</v>
      </c>
      <c r="CJ130">
        <v>25.212073387255867</v>
      </c>
      <c r="CL130" t="s">
        <v>627</v>
      </c>
      <c r="CM130" t="s">
        <v>318</v>
      </c>
      <c r="CN130" t="str">
        <f>IF(CS130="*","",IFERROR(VLOOKUP(CM130,'class and classification'!$A$1:$B$338,2,FALSE),VLOOKUP(CM130,'class and classification'!$A$340:$B$378,2,FALSE)))</f>
        <v>Predominantly Rural</v>
      </c>
      <c r="CO130" t="str">
        <f>IF(CS130="*","",IFERROR(VLOOKUP(CM130,'class and classification'!$A$1:$C$338,3,FALSE),VLOOKUP(CM130,'class and classification'!$A$340:$C$378,3,FALSE)))</f>
        <v>SD</v>
      </c>
      <c r="CP130">
        <v>9619.65</v>
      </c>
      <c r="CQ130">
        <v>8199.6299999999992</v>
      </c>
      <c r="CR130">
        <v>2822.6</v>
      </c>
      <c r="CS130">
        <v>13.674142083957468</v>
      </c>
      <c r="CU130" t="s">
        <v>627</v>
      </c>
      <c r="CV130" t="s">
        <v>318</v>
      </c>
      <c r="CW130" t="str">
        <f>IF(DB130="*","",IFERROR(VLOOKUP(CV130,'class and classification'!$A$1:$B$338,2,FALSE),VLOOKUP(CV130,'class and classification'!$A$340:$B$378,2,FALSE)))</f>
        <v>Predominantly Rural</v>
      </c>
      <c r="CX130" t="str">
        <f>IF(DB130="*","",IFERROR(VLOOKUP(CV130,'class and classification'!$A$1:$C$338,3,FALSE),VLOOKUP(CV130,'class and classification'!$A$340:$C$378,3,FALSE)))</f>
        <v>SD</v>
      </c>
      <c r="CY130">
        <v>8638.6</v>
      </c>
      <c r="CZ130">
        <v>10884.92</v>
      </c>
      <c r="DA130">
        <v>1347.35</v>
      </c>
      <c r="DB130">
        <v>6.4556484708112318</v>
      </c>
      <c r="DD130" t="s">
        <v>627</v>
      </c>
      <c r="DE130" t="s">
        <v>318</v>
      </c>
      <c r="DF130" t="str">
        <f>IF(DK130="*","",IFERROR(VLOOKUP(DE130,'class and classification'!$A$1:$B$338,2,FALSE),VLOOKUP(DE130,'class and classification'!$A$340:$B$378,2,FALSE)))</f>
        <v>Predominantly Rural</v>
      </c>
      <c r="DG130" t="str">
        <f>IF(DK130="*","",IFERROR(VLOOKUP(DE130,'class and classification'!$A$1:$C$338,3,FALSE),VLOOKUP(DE130,'class and classification'!$A$340:$C$378,3,FALSE)))</f>
        <v>SD</v>
      </c>
      <c r="DH130">
        <v>14039.84</v>
      </c>
      <c r="DI130">
        <v>6555.48</v>
      </c>
      <c r="DJ130">
        <v>2496.9</v>
      </c>
      <c r="DK130">
        <v>10.812732599983891</v>
      </c>
      <c r="DM130" t="s">
        <v>627</v>
      </c>
      <c r="DN130" t="s">
        <v>318</v>
      </c>
      <c r="DO130" t="str">
        <f>IF(DT130="*","",IFERROR(VLOOKUP(DN130,'class and classification'!$A$1:$B$338,2,FALSE),VLOOKUP(DN130,'class and classification'!$A$340:$B$378,2,FALSE)))</f>
        <v>Predominantly Rural</v>
      </c>
      <c r="DP130" t="str">
        <f>IF(DT130="*","",IFERROR(VLOOKUP(DN130,'class and classification'!$A$1:$C$338,3,FALSE),VLOOKUP(DN130,'class and classification'!$A$340:$C$378,3,FALSE)))</f>
        <v>SD</v>
      </c>
      <c r="DQ130">
        <v>12458.75</v>
      </c>
      <c r="DR130">
        <v>7816.8</v>
      </c>
      <c r="DS130">
        <v>3939.84</v>
      </c>
      <c r="DT130">
        <v>16.269983675670723</v>
      </c>
      <c r="DV130" t="s">
        <v>627</v>
      </c>
      <c r="DW130" t="s">
        <v>318</v>
      </c>
      <c r="DX130" t="str">
        <f>IF(EC130="*","",IFERROR(VLOOKUP(DW130,'class and classification'!$A$1:$B$338,2,FALSE),VLOOKUP(DW130,'class and classification'!$A$340:$B$378,2,FALSE)))</f>
        <v>Predominantly Rural</v>
      </c>
      <c r="DY130" t="str">
        <f>IF(EC130="*","",IFERROR(VLOOKUP(DW130,'class and classification'!$A$1:$C$338,3,FALSE),VLOOKUP(DW130,'class and classification'!$A$340:$C$378,3,FALSE)))</f>
        <v>SD</v>
      </c>
      <c r="DZ130">
        <v>11601.66</v>
      </c>
      <c r="EA130">
        <v>7393.76</v>
      </c>
      <c r="EB130">
        <v>4613.54</v>
      </c>
      <c r="EC130">
        <v>19.541479167231422</v>
      </c>
    </row>
    <row r="131" spans="1:133" x14ac:dyDescent="0.3">
      <c r="A131" t="s">
        <v>633</v>
      </c>
      <c r="B131" t="s">
        <v>1017</v>
      </c>
      <c r="C131" t="e">
        <f>IF(H131="n/a","",IFERROR(VLOOKUP(B131,'class and classification'!$A$1:$B$338,2,FALSE),VLOOKUP(B131,'class and classification'!$A$340:$B$378,2,FALSE)))</f>
        <v>#N/A</v>
      </c>
      <c r="D131" t="e">
        <f>IF(H131="n/a","",IFERROR(VLOOKUP(B131,'class and classification'!$A$1:$C$338,3,FALSE),VLOOKUP(B131,'class and classification'!$A$340:$C$378,3,FALSE)))</f>
        <v>#N/A</v>
      </c>
      <c r="E131">
        <v>634167</v>
      </c>
      <c r="F131">
        <v>381729</v>
      </c>
      <c r="G131">
        <v>146899</v>
      </c>
      <c r="H131">
        <v>12.633267256911148</v>
      </c>
      <c r="I131" t="s">
        <v>628</v>
      </c>
      <c r="J131" t="s">
        <v>319</v>
      </c>
      <c r="K131" t="str">
        <f>IF(P131="#","",IFERROR(VLOOKUP(J131,'class and classification'!$A$1:$B$338,2,FALSE),VLOOKUP(J131,'class and classification'!$A$340:$B$378,2,FALSE)))</f>
        <v/>
      </c>
      <c r="L131" t="str">
        <f>IF(P131="#","",IFERROR(VLOOKUP(J131,'class and classification'!$A$1:$C$338,3,FALSE),VLOOKUP(J131,'class and classification'!$A$340:$C$378,3,FALSE)))</f>
        <v/>
      </c>
      <c r="M131">
        <v>16035</v>
      </c>
      <c r="N131">
        <v>7727</v>
      </c>
      <c r="O131" t="s">
        <v>39</v>
      </c>
      <c r="P131" t="s">
        <v>39</v>
      </c>
      <c r="S131" t="s">
        <v>319</v>
      </c>
      <c r="T131" t="str">
        <f>IF(Y131="#","",IFERROR(VLOOKUP(S131,'class and classification'!$A$1:$B$338,2,FALSE),VLOOKUP(S131,'class and classification'!$A$340:$B$378,2,FALSE)))</f>
        <v>Predominantly Urban</v>
      </c>
      <c r="U131" t="str">
        <f>IF(Y131="#","",IFERROR(VLOOKUP(S131,'class and classification'!$A$1:$C$338,3,FALSE),VLOOKUP(S131,'class and classification'!$A$340:$C$378,3,FALSE)))</f>
        <v>SD</v>
      </c>
      <c r="V131">
        <v>14361</v>
      </c>
      <c r="W131">
        <v>3527</v>
      </c>
      <c r="X131">
        <v>3189</v>
      </c>
      <c r="Y131">
        <v>15.130236750960762</v>
      </c>
      <c r="AA131" t="s">
        <v>628</v>
      </c>
      <c r="AB131" t="s">
        <v>319</v>
      </c>
      <c r="AC131" t="str">
        <f>IF(AH131="#","",IFERROR(VLOOKUP(AB131,'class and classification'!$A$1:$B$338,2,FALSE),VLOOKUP(AB131,'class and classification'!$A$340:$B$378,2,FALSE)))</f>
        <v>Predominantly Urban</v>
      </c>
      <c r="AD131" t="str">
        <f>IF(AH131="#","",IFERROR(VLOOKUP(AB131,'class and classification'!$A$1:$C$338,3,FALSE),VLOOKUP(AB131,'class and classification'!$A$340:$C$378,3,FALSE)))</f>
        <v>SD</v>
      </c>
      <c r="AE131">
        <v>15552</v>
      </c>
      <c r="AF131">
        <v>5312</v>
      </c>
      <c r="AG131">
        <v>1624</v>
      </c>
      <c r="AH131">
        <v>7.2216293134115972</v>
      </c>
      <c r="AJ131" t="s">
        <v>628</v>
      </c>
      <c r="AK131" t="s">
        <v>319</v>
      </c>
      <c r="AL131" t="str">
        <f>IF(AQ131="#","",IFERROR(VLOOKUP(AK131,'class and classification'!$A$1:$B$338,2,FALSE),VLOOKUP(AK131,'class and classification'!$A$340:$B$378,2,FALSE)))</f>
        <v/>
      </c>
      <c r="AM131" t="str">
        <f>IF(AQ131="#","",IFERROR(VLOOKUP(AK131,'class and classification'!$A$1:$C$338,3,FALSE),VLOOKUP(AK131,'class and classification'!$A$340:$C$378,3,FALSE)))</f>
        <v/>
      </c>
      <c r="AN131">
        <v>15863</v>
      </c>
      <c r="AO131">
        <v>2857</v>
      </c>
      <c r="AP131" t="s">
        <v>39</v>
      </c>
      <c r="AQ131" t="s">
        <v>39</v>
      </c>
      <c r="AS131" t="s">
        <v>628</v>
      </c>
      <c r="AT131" t="s">
        <v>319</v>
      </c>
      <c r="AU131" t="str">
        <f>IF(AZ131="#","",IFERROR(VLOOKUP(AT131,'class and classification'!$A$1:$B$338,2,FALSE),VLOOKUP(AT131,'class and classification'!$A$340:$B$378,2,FALSE)))</f>
        <v>Predominantly Urban</v>
      </c>
      <c r="AV131" t="str">
        <f>IF(AZ131="#","",IFERROR(VLOOKUP(AT131,'class and classification'!$A$1:$C$338,3,FALSE),VLOOKUP(AT131,'class and classification'!$A$340:$C$378,3,FALSE)))</f>
        <v>SD</v>
      </c>
      <c r="AW131">
        <v>12470</v>
      </c>
      <c r="AX131">
        <v>4736</v>
      </c>
      <c r="AY131">
        <v>2387</v>
      </c>
      <c r="AZ131">
        <v>12.182922472311541</v>
      </c>
      <c r="BB131" t="s">
        <v>628</v>
      </c>
      <c r="BC131" t="s">
        <v>319</v>
      </c>
      <c r="BD131" t="str">
        <f>IF(BI131="#","",IFERROR(VLOOKUP(BC131,'class and classification'!$A$1:$B$338,2,FALSE),VLOOKUP(BC131,'class and classification'!$A$340:$B$378,2,FALSE)))</f>
        <v>Predominantly Urban</v>
      </c>
      <c r="BE131" t="str">
        <f>IF(BI131="#","",IFERROR(VLOOKUP(BC131,'class and classification'!$A$1:$C$338,3,FALSE),VLOOKUP(BC131,'class and classification'!$A$340:$C$378,3,FALSE)))</f>
        <v>SD</v>
      </c>
      <c r="BF131">
        <v>9311</v>
      </c>
      <c r="BG131">
        <v>6519</v>
      </c>
      <c r="BH131">
        <v>4570</v>
      </c>
      <c r="BI131">
        <v>22.401960784313726</v>
      </c>
      <c r="BK131" t="s">
        <v>628</v>
      </c>
      <c r="BL131" t="s">
        <v>319</v>
      </c>
      <c r="BM131" t="str">
        <f>IF(BR131="#","",IFERROR(VLOOKUP(BL131,'class and classification'!$A$1:$B$338,2,FALSE),VLOOKUP(BL131,'class and classification'!$A$340:$B$378,2,FALSE)))</f>
        <v>Predominantly Urban</v>
      </c>
      <c r="BN131" t="str">
        <f>IF(BR131="#","",IFERROR(VLOOKUP(BL131,'class and classification'!$A$1:$C$338,3,FALSE),VLOOKUP(BL131,'class and classification'!$A$340:$C$378,3,FALSE)))</f>
        <v>SD</v>
      </c>
      <c r="BO131">
        <v>9200</v>
      </c>
      <c r="BP131">
        <v>8367</v>
      </c>
      <c r="BQ131">
        <v>2332</v>
      </c>
      <c r="BR131">
        <v>11.7191818684356</v>
      </c>
      <c r="BT131" t="s">
        <v>628</v>
      </c>
      <c r="BU131" t="s">
        <v>319</v>
      </c>
      <c r="BV131" t="str">
        <f>IF(CA131="#","",IFERROR(VLOOKUP(BU131,'class and classification'!$A$1:$B$338,2,FALSE),VLOOKUP(BU131,'class and classification'!$A$340:$B$378,2,FALSE)))</f>
        <v>Predominantly Urban</v>
      </c>
      <c r="BW131" t="str">
        <f>IF(CA131="#","",IFERROR(VLOOKUP(BU131,'class and classification'!$A$1:$C$338,3,FALSE),VLOOKUP(BU131,'class and classification'!$A$340:$C$378,3,FALSE)))</f>
        <v>SD</v>
      </c>
      <c r="BX131">
        <v>13111</v>
      </c>
      <c r="BY131">
        <v>3320</v>
      </c>
      <c r="BZ131">
        <v>1731</v>
      </c>
      <c r="CA131">
        <v>9.5308886686488279</v>
      </c>
      <c r="CC131" t="s">
        <v>628</v>
      </c>
      <c r="CD131" t="s">
        <v>319</v>
      </c>
      <c r="CE131" t="str">
        <f>IF(CJ131="*","",IFERROR(VLOOKUP(CD131,'class and classification'!$A$1:$B$338,2,FALSE),VLOOKUP(CD131,'class and classification'!$A$340:$B$378,2,FALSE)))</f>
        <v>Predominantly Urban</v>
      </c>
      <c r="CF131" t="str">
        <f>IF(CJ131="*","",IFERROR(VLOOKUP(CD131,'class and classification'!$A$1:$C$338,3,FALSE),VLOOKUP(CD131,'class and classification'!$A$340:$C$378,3,FALSE)))</f>
        <v>SD</v>
      </c>
      <c r="CG131">
        <v>13107</v>
      </c>
      <c r="CH131">
        <v>7210</v>
      </c>
      <c r="CI131">
        <v>1122</v>
      </c>
      <c r="CJ131">
        <v>5.2334530528476142</v>
      </c>
      <c r="CL131" t="s">
        <v>628</v>
      </c>
      <c r="CM131" t="s">
        <v>319</v>
      </c>
      <c r="CN131" t="str">
        <f>IF(CS131="*","",IFERROR(VLOOKUP(CM131,'class and classification'!$A$1:$B$338,2,FALSE),VLOOKUP(CM131,'class and classification'!$A$340:$B$378,2,FALSE)))</f>
        <v>Predominantly Urban</v>
      </c>
      <c r="CO131" t="str">
        <f>IF(CS131="*","",IFERROR(VLOOKUP(CM131,'class and classification'!$A$1:$C$338,3,FALSE),VLOOKUP(CM131,'class and classification'!$A$340:$C$378,3,FALSE)))</f>
        <v>SD</v>
      </c>
      <c r="CP131">
        <v>11401.08</v>
      </c>
      <c r="CQ131">
        <v>8294.31</v>
      </c>
      <c r="CR131">
        <v>1921.7</v>
      </c>
      <c r="CS131">
        <v>8.8897256753799887</v>
      </c>
      <c r="CU131" t="s">
        <v>628</v>
      </c>
      <c r="CV131" t="s">
        <v>319</v>
      </c>
      <c r="CW131" t="str">
        <f>IF(DB131="*","",IFERROR(VLOOKUP(CV131,'class and classification'!$A$1:$B$338,2,FALSE),VLOOKUP(CV131,'class and classification'!$A$340:$B$378,2,FALSE)))</f>
        <v>Predominantly Urban</v>
      </c>
      <c r="CX131" t="str">
        <f>IF(DB131="*","",IFERROR(VLOOKUP(CV131,'class and classification'!$A$1:$C$338,3,FALSE),VLOOKUP(CV131,'class and classification'!$A$340:$C$378,3,FALSE)))</f>
        <v>SD</v>
      </c>
      <c r="CY131">
        <v>10672.36</v>
      </c>
      <c r="CZ131">
        <v>6331.58</v>
      </c>
      <c r="DA131">
        <v>3817.92</v>
      </c>
      <c r="DB131">
        <v>18.336114064737732</v>
      </c>
      <c r="DD131" t="s">
        <v>628</v>
      </c>
      <c r="DE131" t="s">
        <v>319</v>
      </c>
      <c r="DF131" t="str">
        <f>IF(DK131="*","",IFERROR(VLOOKUP(DE131,'class and classification'!$A$1:$B$338,2,FALSE),VLOOKUP(DE131,'class and classification'!$A$340:$B$378,2,FALSE)))</f>
        <v>Predominantly Urban</v>
      </c>
      <c r="DG131" t="str">
        <f>IF(DK131="*","",IFERROR(VLOOKUP(DE131,'class and classification'!$A$1:$C$338,3,FALSE),VLOOKUP(DE131,'class and classification'!$A$340:$C$378,3,FALSE)))</f>
        <v>SD</v>
      </c>
      <c r="DH131">
        <v>8040.71</v>
      </c>
      <c r="DI131">
        <v>6762.99</v>
      </c>
      <c r="DJ131">
        <v>1979.36</v>
      </c>
      <c r="DK131">
        <v>11.793796840385482</v>
      </c>
      <c r="DM131" t="s">
        <v>628</v>
      </c>
      <c r="DN131" t="s">
        <v>319</v>
      </c>
      <c r="DO131" t="str">
        <f>IF(DT131="*","",IFERROR(VLOOKUP(DN131,'class and classification'!$A$1:$B$338,2,FALSE),VLOOKUP(DN131,'class and classification'!$A$340:$B$378,2,FALSE)))</f>
        <v>Predominantly Urban</v>
      </c>
      <c r="DP131" t="str">
        <f>IF(DT131="*","",IFERROR(VLOOKUP(DN131,'class and classification'!$A$1:$C$338,3,FALSE),VLOOKUP(DN131,'class and classification'!$A$340:$C$378,3,FALSE)))</f>
        <v>SD</v>
      </c>
      <c r="DQ131">
        <v>9378.11</v>
      </c>
      <c r="DR131">
        <v>5441.21</v>
      </c>
      <c r="DS131">
        <v>1513.06</v>
      </c>
      <c r="DT131">
        <v>9.2641733782828961</v>
      </c>
      <c r="DV131" t="s">
        <v>628</v>
      </c>
      <c r="DW131" t="s">
        <v>319</v>
      </c>
      <c r="DX131" t="str">
        <f>IF(EC131="*","",IFERROR(VLOOKUP(DW131,'class and classification'!$A$1:$B$338,2,FALSE),VLOOKUP(DW131,'class and classification'!$A$340:$B$378,2,FALSE)))</f>
        <v>Predominantly Urban</v>
      </c>
      <c r="DY131" t="str">
        <f>IF(EC131="*","",IFERROR(VLOOKUP(DW131,'class and classification'!$A$1:$C$338,3,FALSE),VLOOKUP(DW131,'class and classification'!$A$340:$C$378,3,FALSE)))</f>
        <v>SD</v>
      </c>
      <c r="DZ131">
        <v>7034.15</v>
      </c>
      <c r="EA131">
        <v>8134.73</v>
      </c>
      <c r="EB131">
        <v>1544.36</v>
      </c>
      <c r="EC131">
        <v>9.240338797264922</v>
      </c>
    </row>
    <row r="132" spans="1:133" x14ac:dyDescent="0.3">
      <c r="A132" t="s">
        <v>635</v>
      </c>
      <c r="B132" t="s">
        <v>124</v>
      </c>
      <c r="C132" t="str">
        <f>IF(H132="n/a","",IFERROR(VLOOKUP(B132,'class and classification'!$A$1:$B$338,2,FALSE),VLOOKUP(B132,'class and classification'!$A$340:$B$378,2,FALSE)))</f>
        <v>Predominantly Rural</v>
      </c>
      <c r="D132" t="str">
        <f>IF(H132="n/a","",IFERROR(VLOOKUP(B132,'class and classification'!$A$1:$C$338,3,FALSE),VLOOKUP(B132,'class and classification'!$A$340:$C$378,3,FALSE)))</f>
        <v>UA</v>
      </c>
      <c r="E132">
        <v>18554</v>
      </c>
      <c r="F132">
        <v>8232</v>
      </c>
      <c r="G132">
        <v>1026</v>
      </c>
      <c r="H132">
        <v>3.6890550841363439</v>
      </c>
      <c r="I132" t="s">
        <v>629</v>
      </c>
      <c r="J132" t="s">
        <v>320</v>
      </c>
      <c r="K132" t="str">
        <f>IF(P132="#","",IFERROR(VLOOKUP(J132,'class and classification'!$A$1:$B$338,2,FALSE),VLOOKUP(J132,'class and classification'!$A$340:$B$378,2,FALSE)))</f>
        <v>Predominantly Urban</v>
      </c>
      <c r="L132" t="str">
        <f>IF(P132="#","",IFERROR(VLOOKUP(J132,'class and classification'!$A$1:$C$338,3,FALSE),VLOOKUP(J132,'class and classification'!$A$340:$C$378,3,FALSE)))</f>
        <v>SD</v>
      </c>
      <c r="M132">
        <v>13765</v>
      </c>
      <c r="N132">
        <v>5155</v>
      </c>
      <c r="O132">
        <v>1309</v>
      </c>
      <c r="P132">
        <v>6.4709081022294725</v>
      </c>
      <c r="S132" t="s">
        <v>320</v>
      </c>
      <c r="T132" t="str">
        <f>IF(Y132="#","",IFERROR(VLOOKUP(S132,'class and classification'!$A$1:$B$338,2,FALSE),VLOOKUP(S132,'class and classification'!$A$340:$B$378,2,FALSE)))</f>
        <v/>
      </c>
      <c r="U132" t="str">
        <f>IF(Y132="#","",IFERROR(VLOOKUP(S132,'class and classification'!$A$1:$C$338,3,FALSE),VLOOKUP(S132,'class and classification'!$A$340:$C$378,3,FALSE)))</f>
        <v/>
      </c>
      <c r="V132">
        <v>15517</v>
      </c>
      <c r="W132">
        <v>7842</v>
      </c>
      <c r="X132" t="s">
        <v>39</v>
      </c>
      <c r="Y132" t="s">
        <v>39</v>
      </c>
      <c r="AA132" t="s">
        <v>629</v>
      </c>
      <c r="AB132" t="s">
        <v>320</v>
      </c>
      <c r="AC132" t="str">
        <f>IF(AH132="#","",IFERROR(VLOOKUP(AB132,'class and classification'!$A$1:$B$338,2,FALSE),VLOOKUP(AB132,'class and classification'!$A$340:$B$378,2,FALSE)))</f>
        <v>Predominantly Urban</v>
      </c>
      <c r="AD132" t="str">
        <f>IF(AH132="#","",IFERROR(VLOOKUP(AB132,'class and classification'!$A$1:$C$338,3,FALSE),VLOOKUP(AB132,'class and classification'!$A$340:$C$378,3,FALSE)))</f>
        <v>SD</v>
      </c>
      <c r="AE132">
        <v>16391</v>
      </c>
      <c r="AF132">
        <v>4467</v>
      </c>
      <c r="AG132">
        <v>2081</v>
      </c>
      <c r="AH132">
        <v>9.0718863071624742</v>
      </c>
      <c r="AJ132" t="s">
        <v>629</v>
      </c>
      <c r="AK132" t="s">
        <v>320</v>
      </c>
      <c r="AL132" t="str">
        <f>IF(AQ132="#","",IFERROR(VLOOKUP(AK132,'class and classification'!$A$1:$B$338,2,FALSE),VLOOKUP(AK132,'class and classification'!$A$340:$B$378,2,FALSE)))</f>
        <v>Predominantly Urban</v>
      </c>
      <c r="AM132" t="str">
        <f>IF(AQ132="#","",IFERROR(VLOOKUP(AK132,'class and classification'!$A$1:$C$338,3,FALSE),VLOOKUP(AK132,'class and classification'!$A$340:$C$378,3,FALSE)))</f>
        <v>SD</v>
      </c>
      <c r="AN132">
        <v>13294</v>
      </c>
      <c r="AO132">
        <v>3943</v>
      </c>
      <c r="AP132">
        <v>1446</v>
      </c>
      <c r="AQ132">
        <v>7.7396563721029805</v>
      </c>
      <c r="AS132" t="s">
        <v>629</v>
      </c>
      <c r="AT132" t="s">
        <v>320</v>
      </c>
      <c r="AU132" t="str">
        <f>IF(AZ132="#","",IFERROR(VLOOKUP(AT132,'class and classification'!$A$1:$B$338,2,FALSE),VLOOKUP(AT132,'class and classification'!$A$340:$B$378,2,FALSE)))</f>
        <v/>
      </c>
      <c r="AV132" t="str">
        <f>IF(AZ132="#","",IFERROR(VLOOKUP(AT132,'class and classification'!$A$1:$C$338,3,FALSE),VLOOKUP(AT132,'class and classification'!$A$340:$C$378,3,FALSE)))</f>
        <v/>
      </c>
      <c r="AW132">
        <v>9685</v>
      </c>
      <c r="AX132">
        <v>5067</v>
      </c>
      <c r="AY132" t="s">
        <v>39</v>
      </c>
      <c r="AZ132" t="s">
        <v>39</v>
      </c>
      <c r="BB132" t="s">
        <v>629</v>
      </c>
      <c r="BC132" t="s">
        <v>320</v>
      </c>
      <c r="BD132" t="str">
        <f>IF(BI132="#","",IFERROR(VLOOKUP(BC132,'class and classification'!$A$1:$B$338,2,FALSE),VLOOKUP(BC132,'class and classification'!$A$340:$B$378,2,FALSE)))</f>
        <v>Predominantly Urban</v>
      </c>
      <c r="BE132" t="str">
        <f>IF(BI132="#","",IFERROR(VLOOKUP(BC132,'class and classification'!$A$1:$C$338,3,FALSE),VLOOKUP(BC132,'class and classification'!$A$340:$C$378,3,FALSE)))</f>
        <v>SD</v>
      </c>
      <c r="BF132">
        <v>10874</v>
      </c>
      <c r="BG132">
        <v>5790</v>
      </c>
      <c r="BH132">
        <v>3465</v>
      </c>
      <c r="BI132">
        <v>17.213969894182522</v>
      </c>
      <c r="BK132" t="s">
        <v>629</v>
      </c>
      <c r="BL132" t="s">
        <v>320</v>
      </c>
      <c r="BM132" t="str">
        <f>IF(BR132="#","",IFERROR(VLOOKUP(BL132,'class and classification'!$A$1:$B$338,2,FALSE),VLOOKUP(BL132,'class and classification'!$A$340:$B$378,2,FALSE)))</f>
        <v>Predominantly Urban</v>
      </c>
      <c r="BN132" t="str">
        <f>IF(BR132="#","",IFERROR(VLOOKUP(BL132,'class and classification'!$A$1:$C$338,3,FALSE),VLOOKUP(BL132,'class and classification'!$A$340:$C$378,3,FALSE)))</f>
        <v>SD</v>
      </c>
      <c r="BO132">
        <v>16414</v>
      </c>
      <c r="BP132">
        <v>7487</v>
      </c>
      <c r="BQ132">
        <v>3551</v>
      </c>
      <c r="BR132">
        <v>12.93530526009034</v>
      </c>
      <c r="BT132" t="s">
        <v>629</v>
      </c>
      <c r="BU132" t="s">
        <v>320</v>
      </c>
      <c r="BV132" t="str">
        <f>IF(CA132="#","",IFERROR(VLOOKUP(BU132,'class and classification'!$A$1:$B$338,2,FALSE),VLOOKUP(BU132,'class and classification'!$A$340:$B$378,2,FALSE)))</f>
        <v>Predominantly Urban</v>
      </c>
      <c r="BW132" t="str">
        <f>IF(CA132="#","",IFERROR(VLOOKUP(BU132,'class and classification'!$A$1:$C$338,3,FALSE),VLOOKUP(BU132,'class and classification'!$A$340:$C$378,3,FALSE)))</f>
        <v>SD</v>
      </c>
      <c r="BX132">
        <v>12778</v>
      </c>
      <c r="BY132">
        <v>3818</v>
      </c>
      <c r="BZ132">
        <v>4751</v>
      </c>
      <c r="CA132">
        <v>22.256054714948238</v>
      </c>
      <c r="CC132" t="s">
        <v>629</v>
      </c>
      <c r="CD132" t="s">
        <v>320</v>
      </c>
      <c r="CE132" t="str">
        <f>IF(CJ132="*","",IFERROR(VLOOKUP(CD132,'class and classification'!$A$1:$B$338,2,FALSE),VLOOKUP(CD132,'class and classification'!$A$340:$B$378,2,FALSE)))</f>
        <v>Predominantly Urban</v>
      </c>
      <c r="CF132" t="str">
        <f>IF(CJ132="*","",IFERROR(VLOOKUP(CD132,'class and classification'!$A$1:$C$338,3,FALSE),VLOOKUP(CD132,'class and classification'!$A$340:$C$378,3,FALSE)))</f>
        <v>SD</v>
      </c>
      <c r="CG132">
        <v>10774</v>
      </c>
      <c r="CH132">
        <v>6234</v>
      </c>
      <c r="CI132">
        <v>3113</v>
      </c>
      <c r="CJ132">
        <v>15.471398041846825</v>
      </c>
      <c r="CL132" t="s">
        <v>629</v>
      </c>
      <c r="CM132" t="s">
        <v>320</v>
      </c>
      <c r="CN132" t="str">
        <f>IF(CS132="*","",IFERROR(VLOOKUP(CM132,'class and classification'!$A$1:$B$338,2,FALSE),VLOOKUP(CM132,'class and classification'!$A$340:$B$378,2,FALSE)))</f>
        <v>Predominantly Urban</v>
      </c>
      <c r="CO132" t="str">
        <f>IF(CS132="*","",IFERROR(VLOOKUP(CM132,'class and classification'!$A$1:$C$338,3,FALSE),VLOOKUP(CM132,'class and classification'!$A$340:$C$378,3,FALSE)))</f>
        <v>SD</v>
      </c>
      <c r="CP132">
        <v>13400.66</v>
      </c>
      <c r="CQ132">
        <v>7552.33</v>
      </c>
      <c r="CR132">
        <v>2149.2600000000002</v>
      </c>
      <c r="CS132">
        <v>9.303249683472389</v>
      </c>
      <c r="CU132" t="s">
        <v>629</v>
      </c>
      <c r="CV132" t="s">
        <v>320</v>
      </c>
      <c r="CW132" t="str">
        <f>IF(DB132="*","",IFERROR(VLOOKUP(CV132,'class and classification'!$A$1:$B$338,2,FALSE),VLOOKUP(CV132,'class and classification'!$A$340:$B$378,2,FALSE)))</f>
        <v>Predominantly Urban</v>
      </c>
      <c r="CX132" t="str">
        <f>IF(DB132="*","",IFERROR(VLOOKUP(CV132,'class and classification'!$A$1:$C$338,3,FALSE),VLOOKUP(CV132,'class and classification'!$A$340:$C$378,3,FALSE)))</f>
        <v>SD</v>
      </c>
      <c r="CY132">
        <v>14946.38</v>
      </c>
      <c r="CZ132">
        <v>7664.69</v>
      </c>
      <c r="DA132">
        <v>2946.98</v>
      </c>
      <c r="DB132">
        <v>11.530535389045722</v>
      </c>
      <c r="DD132" t="s">
        <v>629</v>
      </c>
      <c r="DE132" t="s">
        <v>320</v>
      </c>
      <c r="DF132" t="str">
        <f>IF(DK132="*","",IFERROR(VLOOKUP(DE132,'class and classification'!$A$1:$B$338,2,FALSE),VLOOKUP(DE132,'class and classification'!$A$340:$B$378,2,FALSE)))</f>
        <v>Predominantly Urban</v>
      </c>
      <c r="DG132" t="str">
        <f>IF(DK132="*","",IFERROR(VLOOKUP(DE132,'class and classification'!$A$1:$C$338,3,FALSE),VLOOKUP(DE132,'class and classification'!$A$340:$C$378,3,FALSE)))</f>
        <v>SD</v>
      </c>
      <c r="DH132">
        <v>13606.9</v>
      </c>
      <c r="DI132">
        <v>4690.09</v>
      </c>
      <c r="DJ132">
        <v>2724.74</v>
      </c>
      <c r="DK132">
        <v>12.961540272851</v>
      </c>
      <c r="DM132" t="s">
        <v>629</v>
      </c>
      <c r="DN132" t="s">
        <v>320</v>
      </c>
      <c r="DO132" t="str">
        <f>IF(DT132="*","",IFERROR(VLOOKUP(DN132,'class and classification'!$A$1:$B$338,2,FALSE),VLOOKUP(DN132,'class and classification'!$A$340:$B$378,2,FALSE)))</f>
        <v>Predominantly Urban</v>
      </c>
      <c r="DP132" t="str">
        <f>IF(DT132="*","",IFERROR(VLOOKUP(DN132,'class and classification'!$A$1:$C$338,3,FALSE),VLOOKUP(DN132,'class and classification'!$A$340:$C$378,3,FALSE)))</f>
        <v>SD</v>
      </c>
      <c r="DQ132">
        <v>11167.89</v>
      </c>
      <c r="DR132">
        <v>3311.17</v>
      </c>
      <c r="DS132">
        <v>2437.73</v>
      </c>
      <c r="DT132">
        <v>14.410121541971025</v>
      </c>
      <c r="DV132" t="s">
        <v>629</v>
      </c>
      <c r="DW132" t="s">
        <v>320</v>
      </c>
      <c r="DX132" t="str">
        <f>IF(EC132="*","",IFERROR(VLOOKUP(DW132,'class and classification'!$A$1:$B$338,2,FALSE),VLOOKUP(DW132,'class and classification'!$A$340:$B$378,2,FALSE)))</f>
        <v>Predominantly Urban</v>
      </c>
      <c r="DY132" t="str">
        <f>IF(EC132="*","",IFERROR(VLOOKUP(DW132,'class and classification'!$A$1:$C$338,3,FALSE),VLOOKUP(DW132,'class and classification'!$A$340:$C$378,3,FALSE)))</f>
        <v>SD</v>
      </c>
      <c r="DZ132">
        <v>14018.03</v>
      </c>
      <c r="EA132">
        <v>3167.53</v>
      </c>
      <c r="EB132">
        <v>4955.54</v>
      </c>
      <c r="EC132">
        <v>22.381634155484594</v>
      </c>
    </row>
    <row r="133" spans="1:133" x14ac:dyDescent="0.3">
      <c r="A133" t="s">
        <v>636</v>
      </c>
      <c r="B133" t="s">
        <v>125</v>
      </c>
      <c r="C133" t="str">
        <f>IF(H133="n/a","",IFERROR(VLOOKUP(B133,'class and classification'!$A$1:$B$338,2,FALSE),VLOOKUP(B133,'class and classification'!$A$340:$B$378,2,FALSE)))</f>
        <v>Predominantly Rural</v>
      </c>
      <c r="D133" t="str">
        <f>IF(H133="n/a","",IFERROR(VLOOKUP(B133,'class and classification'!$A$1:$C$338,3,FALSE),VLOOKUP(B133,'class and classification'!$A$340:$C$378,3,FALSE)))</f>
        <v>UA</v>
      </c>
      <c r="E133">
        <v>27078</v>
      </c>
      <c r="F133">
        <v>10564</v>
      </c>
      <c r="G133">
        <v>4847</v>
      </c>
      <c r="H133">
        <v>11.407658452776012</v>
      </c>
      <c r="I133" t="s">
        <v>630</v>
      </c>
      <c r="J133" t="s">
        <v>321</v>
      </c>
      <c r="K133" t="str">
        <f>IF(P133="#","",IFERROR(VLOOKUP(J133,'class and classification'!$A$1:$B$338,2,FALSE),VLOOKUP(J133,'class and classification'!$A$340:$B$378,2,FALSE)))</f>
        <v>Predominantly Urban</v>
      </c>
      <c r="L133" t="str">
        <f>IF(P133="#","",IFERROR(VLOOKUP(J133,'class and classification'!$A$1:$C$338,3,FALSE),VLOOKUP(J133,'class and classification'!$A$340:$C$378,3,FALSE)))</f>
        <v>SD</v>
      </c>
      <c r="M133">
        <v>12389</v>
      </c>
      <c r="N133">
        <v>4870</v>
      </c>
      <c r="O133">
        <v>4357</v>
      </c>
      <c r="P133">
        <v>20.156365655070317</v>
      </c>
      <c r="S133" t="s">
        <v>321</v>
      </c>
      <c r="T133" t="str">
        <f>IF(Y133="#","",IFERROR(VLOOKUP(S133,'class and classification'!$A$1:$B$338,2,FALSE),VLOOKUP(S133,'class and classification'!$A$340:$B$378,2,FALSE)))</f>
        <v>Predominantly Urban</v>
      </c>
      <c r="U133" t="str">
        <f>IF(Y133="#","",IFERROR(VLOOKUP(S133,'class and classification'!$A$1:$C$338,3,FALSE),VLOOKUP(S133,'class and classification'!$A$340:$C$378,3,FALSE)))</f>
        <v>SD</v>
      </c>
      <c r="V133">
        <v>14298</v>
      </c>
      <c r="W133">
        <v>2031</v>
      </c>
      <c r="X133">
        <v>2615</v>
      </c>
      <c r="Y133">
        <v>13.803842905405405</v>
      </c>
      <c r="AA133" t="s">
        <v>630</v>
      </c>
      <c r="AB133" t="s">
        <v>321</v>
      </c>
      <c r="AC133" t="str">
        <f>IF(AH133="#","",IFERROR(VLOOKUP(AB133,'class and classification'!$A$1:$B$338,2,FALSE),VLOOKUP(AB133,'class and classification'!$A$340:$B$378,2,FALSE)))</f>
        <v>Predominantly Urban</v>
      </c>
      <c r="AD133" t="str">
        <f>IF(AH133="#","",IFERROR(VLOOKUP(AB133,'class and classification'!$A$1:$C$338,3,FALSE),VLOOKUP(AB133,'class and classification'!$A$340:$C$378,3,FALSE)))</f>
        <v>SD</v>
      </c>
      <c r="AE133">
        <v>11416</v>
      </c>
      <c r="AF133">
        <v>4393</v>
      </c>
      <c r="AG133">
        <v>7431</v>
      </c>
      <c r="AH133">
        <v>31.975043029259897</v>
      </c>
      <c r="AJ133" t="s">
        <v>630</v>
      </c>
      <c r="AK133" t="s">
        <v>321</v>
      </c>
      <c r="AL133" t="str">
        <f>IF(AQ133="#","",IFERROR(VLOOKUP(AK133,'class and classification'!$A$1:$B$338,2,FALSE),VLOOKUP(AK133,'class and classification'!$A$340:$B$378,2,FALSE)))</f>
        <v>Predominantly Urban</v>
      </c>
      <c r="AM133" t="str">
        <f>IF(AQ133="#","",IFERROR(VLOOKUP(AK133,'class and classification'!$A$1:$C$338,3,FALSE),VLOOKUP(AK133,'class and classification'!$A$340:$C$378,3,FALSE)))</f>
        <v>SD</v>
      </c>
      <c r="AN133">
        <v>9960</v>
      </c>
      <c r="AO133">
        <v>6755</v>
      </c>
      <c r="AP133">
        <v>2240</v>
      </c>
      <c r="AQ133">
        <v>11.817462410973357</v>
      </c>
      <c r="AS133" t="s">
        <v>630</v>
      </c>
      <c r="AT133" t="s">
        <v>321</v>
      </c>
      <c r="AU133" t="str">
        <f>IF(AZ133="#","",IFERROR(VLOOKUP(AT133,'class and classification'!$A$1:$B$338,2,FALSE),VLOOKUP(AT133,'class and classification'!$A$340:$B$378,2,FALSE)))</f>
        <v>Predominantly Urban</v>
      </c>
      <c r="AV133" t="str">
        <f>IF(AZ133="#","",IFERROR(VLOOKUP(AT133,'class and classification'!$A$1:$C$338,3,FALSE),VLOOKUP(AT133,'class and classification'!$A$340:$C$378,3,FALSE)))</f>
        <v>SD</v>
      </c>
      <c r="AW133">
        <v>14219</v>
      </c>
      <c r="AX133">
        <v>6688</v>
      </c>
      <c r="AY133">
        <v>1167</v>
      </c>
      <c r="AZ133">
        <v>5.2867627072574068</v>
      </c>
      <c r="BB133" t="s">
        <v>630</v>
      </c>
      <c r="BC133" t="s">
        <v>321</v>
      </c>
      <c r="BD133" t="str">
        <f>IF(BI133="#","",IFERROR(VLOOKUP(BC133,'class and classification'!$A$1:$B$338,2,FALSE),VLOOKUP(BC133,'class and classification'!$A$340:$B$378,2,FALSE)))</f>
        <v>Predominantly Urban</v>
      </c>
      <c r="BE133" t="str">
        <f>IF(BI133="#","",IFERROR(VLOOKUP(BC133,'class and classification'!$A$1:$C$338,3,FALSE),VLOOKUP(BC133,'class and classification'!$A$340:$C$378,3,FALSE)))</f>
        <v>SD</v>
      </c>
      <c r="BF133">
        <v>12103</v>
      </c>
      <c r="BG133">
        <v>3495</v>
      </c>
      <c r="BH133">
        <v>1444</v>
      </c>
      <c r="BI133">
        <v>8.47318389860345</v>
      </c>
      <c r="BK133" t="s">
        <v>630</v>
      </c>
      <c r="BL133" t="s">
        <v>321</v>
      </c>
      <c r="BM133" t="str">
        <f>IF(BR133="#","",IFERROR(VLOOKUP(BL133,'class and classification'!$A$1:$B$338,2,FALSE),VLOOKUP(BL133,'class and classification'!$A$340:$B$378,2,FALSE)))</f>
        <v>Predominantly Urban</v>
      </c>
      <c r="BN133" t="str">
        <f>IF(BR133="#","",IFERROR(VLOOKUP(BL133,'class and classification'!$A$1:$C$338,3,FALSE),VLOOKUP(BL133,'class and classification'!$A$340:$C$378,3,FALSE)))</f>
        <v>SD</v>
      </c>
      <c r="BO133">
        <v>11881</v>
      </c>
      <c r="BP133">
        <v>828</v>
      </c>
      <c r="BQ133">
        <v>5293</v>
      </c>
      <c r="BR133">
        <v>29.402288634596157</v>
      </c>
      <c r="BT133" t="s">
        <v>630</v>
      </c>
      <c r="BU133" t="s">
        <v>321</v>
      </c>
      <c r="BV133" t="str">
        <f>IF(CA133="#","",IFERROR(VLOOKUP(BU133,'class and classification'!$A$1:$B$338,2,FALSE),VLOOKUP(BU133,'class and classification'!$A$340:$B$378,2,FALSE)))</f>
        <v>Predominantly Urban</v>
      </c>
      <c r="BW133" t="str">
        <f>IF(CA133="#","",IFERROR(VLOOKUP(BU133,'class and classification'!$A$1:$C$338,3,FALSE),VLOOKUP(BU133,'class and classification'!$A$340:$C$378,3,FALSE)))</f>
        <v>SD</v>
      </c>
      <c r="BX133">
        <v>9546</v>
      </c>
      <c r="BY133">
        <v>8004</v>
      </c>
      <c r="BZ133">
        <v>4240</v>
      </c>
      <c r="CA133">
        <v>19.458467186782926</v>
      </c>
      <c r="CC133" t="s">
        <v>630</v>
      </c>
      <c r="CD133" t="s">
        <v>321</v>
      </c>
      <c r="CE133" t="str">
        <f>IF(CJ133="*","",IFERROR(VLOOKUP(CD133,'class and classification'!$A$1:$B$338,2,FALSE),VLOOKUP(CD133,'class and classification'!$A$340:$B$378,2,FALSE)))</f>
        <v>Predominantly Urban</v>
      </c>
      <c r="CF133" t="str">
        <f>IF(CJ133="*","",IFERROR(VLOOKUP(CD133,'class and classification'!$A$1:$C$338,3,FALSE),VLOOKUP(CD133,'class and classification'!$A$340:$C$378,3,FALSE)))</f>
        <v>SD</v>
      </c>
      <c r="CG133">
        <v>11327</v>
      </c>
      <c r="CH133">
        <v>7831</v>
      </c>
      <c r="CI133">
        <v>3527</v>
      </c>
      <c r="CJ133">
        <v>15.547718756887811</v>
      </c>
      <c r="CL133" t="s">
        <v>630</v>
      </c>
      <c r="CM133" t="s">
        <v>321</v>
      </c>
      <c r="CN133" t="str">
        <f>IF(CS133="*","",IFERROR(VLOOKUP(CM133,'class and classification'!$A$1:$B$338,2,FALSE),VLOOKUP(CM133,'class and classification'!$A$340:$B$378,2,FALSE)))</f>
        <v>Predominantly Urban</v>
      </c>
      <c r="CO133" t="str">
        <f>IF(CS133="*","",IFERROR(VLOOKUP(CM133,'class and classification'!$A$1:$C$338,3,FALSE),VLOOKUP(CM133,'class and classification'!$A$340:$C$378,3,FALSE)))</f>
        <v>SD</v>
      </c>
      <c r="CP133">
        <v>9560.84</v>
      </c>
      <c r="CQ133">
        <v>6243.79</v>
      </c>
      <c r="CR133">
        <v>1997.23</v>
      </c>
      <c r="CS133">
        <v>11.219220912870902</v>
      </c>
      <c r="CU133" t="s">
        <v>630</v>
      </c>
      <c r="CV133" t="s">
        <v>321</v>
      </c>
      <c r="CW133" t="str">
        <f>IF(DB133="*","",IFERROR(VLOOKUP(CV133,'class and classification'!$A$1:$B$338,2,FALSE),VLOOKUP(CV133,'class and classification'!$A$340:$B$378,2,FALSE)))</f>
        <v>Predominantly Urban</v>
      </c>
      <c r="CX133" t="str">
        <f>IF(DB133="*","",IFERROR(VLOOKUP(CV133,'class and classification'!$A$1:$C$338,3,FALSE),VLOOKUP(CV133,'class and classification'!$A$340:$C$378,3,FALSE)))</f>
        <v>SD</v>
      </c>
      <c r="CY133">
        <v>7178.34</v>
      </c>
      <c r="CZ133">
        <v>7236.6</v>
      </c>
      <c r="DA133">
        <v>4529.58</v>
      </c>
      <c r="DB133">
        <v>23.90971109323435</v>
      </c>
      <c r="DD133" t="s">
        <v>630</v>
      </c>
      <c r="DE133" t="s">
        <v>321</v>
      </c>
      <c r="DF133" t="str">
        <f>IF(DK133="*","",IFERROR(VLOOKUP(DE133,'class and classification'!$A$1:$B$338,2,FALSE),VLOOKUP(DE133,'class and classification'!$A$340:$B$378,2,FALSE)))</f>
        <v>Predominantly Urban</v>
      </c>
      <c r="DG133" t="str">
        <f>IF(DK133="*","",IFERROR(VLOOKUP(DE133,'class and classification'!$A$1:$C$338,3,FALSE),VLOOKUP(DE133,'class and classification'!$A$340:$C$378,3,FALSE)))</f>
        <v>SD</v>
      </c>
      <c r="DH133">
        <v>10507.55</v>
      </c>
      <c r="DI133">
        <v>6243.11</v>
      </c>
      <c r="DJ133">
        <v>3056.69</v>
      </c>
      <c r="DK133">
        <v>15.432099700363755</v>
      </c>
      <c r="DM133" t="s">
        <v>630</v>
      </c>
      <c r="DN133" t="s">
        <v>321</v>
      </c>
      <c r="DO133" t="str">
        <f>IF(DT133="*","",IFERROR(VLOOKUP(DN133,'class and classification'!$A$1:$B$338,2,FALSE),VLOOKUP(DN133,'class and classification'!$A$340:$B$378,2,FALSE)))</f>
        <v>Predominantly Urban</v>
      </c>
      <c r="DP133" t="str">
        <f>IF(DT133="*","",IFERROR(VLOOKUP(DN133,'class and classification'!$A$1:$C$338,3,FALSE),VLOOKUP(DN133,'class and classification'!$A$340:$C$378,3,FALSE)))</f>
        <v>SD</v>
      </c>
      <c r="DQ133">
        <v>9131</v>
      </c>
      <c r="DR133">
        <v>8034.01</v>
      </c>
      <c r="DS133">
        <v>1029.3800000000001</v>
      </c>
      <c r="DT133">
        <v>5.6576779985479035</v>
      </c>
      <c r="DV133" t="s">
        <v>630</v>
      </c>
      <c r="DW133" t="s">
        <v>321</v>
      </c>
      <c r="DX133" t="str">
        <f>IF(EC133="*","",IFERROR(VLOOKUP(DW133,'class and classification'!$A$1:$B$338,2,FALSE),VLOOKUP(DW133,'class and classification'!$A$340:$B$378,2,FALSE)))</f>
        <v>Predominantly Urban</v>
      </c>
      <c r="DY133" t="str">
        <f>IF(EC133="*","",IFERROR(VLOOKUP(DW133,'class and classification'!$A$1:$C$338,3,FALSE),VLOOKUP(DW133,'class and classification'!$A$340:$C$378,3,FALSE)))</f>
        <v>SD</v>
      </c>
      <c r="DZ133">
        <v>8563.0300000000007</v>
      </c>
      <c r="EA133">
        <v>4729.1000000000004</v>
      </c>
      <c r="EB133">
        <v>4161.5600000000004</v>
      </c>
      <c r="EC133">
        <v>23.843439410233593</v>
      </c>
    </row>
    <row r="134" spans="1:133" x14ac:dyDescent="0.3">
      <c r="A134" t="s">
        <v>637</v>
      </c>
      <c r="B134" t="s">
        <v>126</v>
      </c>
      <c r="C134" t="str">
        <f>IF(H134="n/a","",IFERROR(VLOOKUP(B134,'class and classification'!$A$1:$B$338,2,FALSE),VLOOKUP(B134,'class and classification'!$A$340:$B$378,2,FALSE)))</f>
        <v>Predominantly Urban</v>
      </c>
      <c r="D134" t="str">
        <f>IF(H134="n/a","",IFERROR(VLOOKUP(B134,'class and classification'!$A$1:$C$338,3,FALSE),VLOOKUP(B134,'class and classification'!$A$340:$C$378,3,FALSE)))</f>
        <v>UA</v>
      </c>
      <c r="E134">
        <v>35420</v>
      </c>
      <c r="F134">
        <v>13391</v>
      </c>
      <c r="G134">
        <v>7999</v>
      </c>
      <c r="H134">
        <v>14.080267558528428</v>
      </c>
      <c r="I134" t="s">
        <v>631</v>
      </c>
      <c r="J134" t="s">
        <v>322</v>
      </c>
      <c r="K134" t="str">
        <f>IF(P134="#","",IFERROR(VLOOKUP(J134,'class and classification'!$A$1:$B$338,2,FALSE),VLOOKUP(J134,'class and classification'!$A$340:$B$378,2,FALSE)))</f>
        <v>Predominantly Rural</v>
      </c>
      <c r="L134" t="str">
        <f>IF(P134="#","",IFERROR(VLOOKUP(J134,'class and classification'!$A$1:$C$338,3,FALSE),VLOOKUP(J134,'class and classification'!$A$340:$C$378,3,FALSE)))</f>
        <v>SD</v>
      </c>
      <c r="M134">
        <v>14502</v>
      </c>
      <c r="N134">
        <v>3773</v>
      </c>
      <c r="O134">
        <v>2657</v>
      </c>
      <c r="P134">
        <v>12.693483661379707</v>
      </c>
      <c r="S134" t="s">
        <v>322</v>
      </c>
      <c r="T134" t="str">
        <f>IF(Y134="#","",IFERROR(VLOOKUP(S134,'class and classification'!$A$1:$B$338,2,FALSE),VLOOKUP(S134,'class and classification'!$A$340:$B$378,2,FALSE)))</f>
        <v/>
      </c>
      <c r="U134" t="str">
        <f>IF(Y134="#","",IFERROR(VLOOKUP(S134,'class and classification'!$A$1:$C$338,3,FALSE),VLOOKUP(S134,'class and classification'!$A$340:$C$378,3,FALSE)))</f>
        <v/>
      </c>
      <c r="V134">
        <v>11235</v>
      </c>
      <c r="W134">
        <v>8832</v>
      </c>
      <c r="X134" t="s">
        <v>39</v>
      </c>
      <c r="Y134" t="s">
        <v>39</v>
      </c>
      <c r="AA134" t="s">
        <v>631</v>
      </c>
      <c r="AB134" t="s">
        <v>322</v>
      </c>
      <c r="AC134" t="str">
        <f>IF(AH134="#","",IFERROR(VLOOKUP(AB134,'class and classification'!$A$1:$B$338,2,FALSE),VLOOKUP(AB134,'class and classification'!$A$340:$B$378,2,FALSE)))</f>
        <v/>
      </c>
      <c r="AD134" t="str">
        <f>IF(AH134="#","",IFERROR(VLOOKUP(AB134,'class and classification'!$A$1:$C$338,3,FALSE),VLOOKUP(AB134,'class and classification'!$A$340:$C$378,3,FALSE)))</f>
        <v/>
      </c>
      <c r="AE134">
        <v>14922</v>
      </c>
      <c r="AF134">
        <v>4924</v>
      </c>
      <c r="AG134" t="s">
        <v>39</v>
      </c>
      <c r="AH134" t="s">
        <v>39</v>
      </c>
      <c r="AJ134" t="s">
        <v>631</v>
      </c>
      <c r="AK134" t="s">
        <v>322</v>
      </c>
      <c r="AL134" t="str">
        <f>IF(AQ134="#","",IFERROR(VLOOKUP(AK134,'class and classification'!$A$1:$B$338,2,FALSE),VLOOKUP(AK134,'class and classification'!$A$340:$B$378,2,FALSE)))</f>
        <v/>
      </c>
      <c r="AM134" t="str">
        <f>IF(AQ134="#","",IFERROR(VLOOKUP(AK134,'class and classification'!$A$1:$C$338,3,FALSE),VLOOKUP(AK134,'class and classification'!$A$340:$C$378,3,FALSE)))</f>
        <v/>
      </c>
      <c r="AN134">
        <v>13962</v>
      </c>
      <c r="AO134">
        <v>5160</v>
      </c>
      <c r="AP134" t="s">
        <v>39</v>
      </c>
      <c r="AQ134" t="s">
        <v>39</v>
      </c>
      <c r="AS134" t="s">
        <v>631</v>
      </c>
      <c r="AT134" t="s">
        <v>322</v>
      </c>
      <c r="AU134" t="str">
        <f>IF(AZ134="#","",IFERROR(VLOOKUP(AT134,'class and classification'!$A$1:$B$338,2,FALSE),VLOOKUP(AT134,'class and classification'!$A$340:$B$378,2,FALSE)))</f>
        <v>Predominantly Rural</v>
      </c>
      <c r="AV134" t="str">
        <f>IF(AZ134="#","",IFERROR(VLOOKUP(AT134,'class and classification'!$A$1:$C$338,3,FALSE),VLOOKUP(AT134,'class and classification'!$A$340:$C$378,3,FALSE)))</f>
        <v>SD</v>
      </c>
      <c r="AW134">
        <v>9692</v>
      </c>
      <c r="AX134">
        <v>8530</v>
      </c>
      <c r="AY134">
        <v>2085</v>
      </c>
      <c r="AZ134">
        <v>10.267395479391343</v>
      </c>
      <c r="BB134" t="s">
        <v>631</v>
      </c>
      <c r="BC134" t="s">
        <v>322</v>
      </c>
      <c r="BD134" t="str">
        <f>IF(BI134="#","",IFERROR(VLOOKUP(BC134,'class and classification'!$A$1:$B$338,2,FALSE),VLOOKUP(BC134,'class and classification'!$A$340:$B$378,2,FALSE)))</f>
        <v>Predominantly Rural</v>
      </c>
      <c r="BE134" t="str">
        <f>IF(BI134="#","",IFERROR(VLOOKUP(BC134,'class and classification'!$A$1:$C$338,3,FALSE),VLOOKUP(BC134,'class and classification'!$A$340:$C$378,3,FALSE)))</f>
        <v>SD</v>
      </c>
      <c r="BF134">
        <v>9519</v>
      </c>
      <c r="BG134">
        <v>7022</v>
      </c>
      <c r="BH134">
        <v>4872</v>
      </c>
      <c r="BI134">
        <v>22.752533507682248</v>
      </c>
      <c r="BK134" t="s">
        <v>631</v>
      </c>
      <c r="BL134" t="s">
        <v>322</v>
      </c>
      <c r="BM134" t="str">
        <f>IF(BR134="#","",IFERROR(VLOOKUP(BL134,'class and classification'!$A$1:$B$338,2,FALSE),VLOOKUP(BL134,'class and classification'!$A$340:$B$378,2,FALSE)))</f>
        <v>Predominantly Rural</v>
      </c>
      <c r="BN134" t="str">
        <f>IF(BR134="#","",IFERROR(VLOOKUP(BL134,'class and classification'!$A$1:$C$338,3,FALSE),VLOOKUP(BL134,'class and classification'!$A$340:$C$378,3,FALSE)))</f>
        <v>SD</v>
      </c>
      <c r="BO134">
        <v>14817</v>
      </c>
      <c r="BP134">
        <v>5509</v>
      </c>
      <c r="BQ134" t="s">
        <v>61</v>
      </c>
      <c r="BR134">
        <v>1.5403991474520442</v>
      </c>
      <c r="BT134" t="s">
        <v>631</v>
      </c>
      <c r="BU134" t="s">
        <v>322</v>
      </c>
      <c r="BV134" t="str">
        <f>IF(CA134="#","",IFERROR(VLOOKUP(BU134,'class and classification'!$A$1:$B$338,2,FALSE),VLOOKUP(BU134,'class and classification'!$A$340:$B$378,2,FALSE)))</f>
        <v>Predominantly Rural</v>
      </c>
      <c r="BW134" t="str">
        <f>IF(CA134="#","",IFERROR(VLOOKUP(BU134,'class and classification'!$A$1:$C$338,3,FALSE),VLOOKUP(BU134,'class and classification'!$A$340:$C$378,3,FALSE)))</f>
        <v>SD</v>
      </c>
      <c r="BX134">
        <v>12314</v>
      </c>
      <c r="BY134">
        <v>3286</v>
      </c>
      <c r="BZ134">
        <v>1818</v>
      </c>
      <c r="CA134">
        <v>10.43747847054771</v>
      </c>
      <c r="CC134" t="s">
        <v>631</v>
      </c>
      <c r="CD134" t="s">
        <v>322</v>
      </c>
      <c r="CE134" t="str">
        <f>IF(CJ134="*","",IFERROR(VLOOKUP(CD134,'class and classification'!$A$1:$B$338,2,FALSE),VLOOKUP(CD134,'class and classification'!$A$340:$B$378,2,FALSE)))</f>
        <v>Predominantly Rural</v>
      </c>
      <c r="CF134" t="str">
        <f>IF(CJ134="*","",IFERROR(VLOOKUP(CD134,'class and classification'!$A$1:$C$338,3,FALSE),VLOOKUP(CD134,'class and classification'!$A$340:$C$378,3,FALSE)))</f>
        <v>SD</v>
      </c>
      <c r="CG134">
        <v>13070</v>
      </c>
      <c r="CH134">
        <v>5158</v>
      </c>
      <c r="CI134">
        <v>2378</v>
      </c>
      <c r="CJ134">
        <v>11.540328059788411</v>
      </c>
      <c r="CL134" t="s">
        <v>631</v>
      </c>
      <c r="CM134" t="s">
        <v>322</v>
      </c>
      <c r="CN134" t="str">
        <f>IF(CS134="*","",IFERROR(VLOOKUP(CM134,'class and classification'!$A$1:$B$338,2,FALSE),VLOOKUP(CM134,'class and classification'!$A$340:$B$378,2,FALSE)))</f>
        <v>Predominantly Rural</v>
      </c>
      <c r="CO134" t="str">
        <f>IF(CS134="*","",IFERROR(VLOOKUP(CM134,'class and classification'!$A$1:$C$338,3,FALSE),VLOOKUP(CM134,'class and classification'!$A$340:$C$378,3,FALSE)))</f>
        <v>SD</v>
      </c>
      <c r="CP134">
        <v>11466.51</v>
      </c>
      <c r="CQ134">
        <v>6382.91</v>
      </c>
      <c r="CR134">
        <v>2801.37</v>
      </c>
      <c r="CS134">
        <v>13.565437448155738</v>
      </c>
      <c r="CU134" t="s">
        <v>631</v>
      </c>
      <c r="CV134" t="s">
        <v>322</v>
      </c>
      <c r="CW134" t="str">
        <f>IF(DB134="*","",IFERROR(VLOOKUP(CV134,'class and classification'!$A$1:$B$338,2,FALSE),VLOOKUP(CV134,'class and classification'!$A$340:$B$378,2,FALSE)))</f>
        <v>Predominantly Rural</v>
      </c>
      <c r="CX134" t="str">
        <f>IF(DB134="*","",IFERROR(VLOOKUP(CV134,'class and classification'!$A$1:$C$338,3,FALSE),VLOOKUP(CV134,'class and classification'!$A$340:$C$378,3,FALSE)))</f>
        <v>SD</v>
      </c>
      <c r="CY134">
        <v>9454.3799999999992</v>
      </c>
      <c r="CZ134">
        <v>4774.93</v>
      </c>
      <c r="DA134">
        <v>2946.87</v>
      </c>
      <c r="DB134">
        <v>17.156725185693208</v>
      </c>
      <c r="DD134" t="s">
        <v>631</v>
      </c>
      <c r="DE134" t="s">
        <v>322</v>
      </c>
      <c r="DF134" t="str">
        <f>IF(DK134="*","",IFERROR(VLOOKUP(DE134,'class and classification'!$A$1:$B$338,2,FALSE),VLOOKUP(DE134,'class and classification'!$A$340:$B$378,2,FALSE)))</f>
        <v>Predominantly Rural</v>
      </c>
      <c r="DG134" t="str">
        <f>IF(DK134="*","",IFERROR(VLOOKUP(DE134,'class and classification'!$A$1:$C$338,3,FALSE),VLOOKUP(DE134,'class and classification'!$A$340:$C$378,3,FALSE)))</f>
        <v>SD</v>
      </c>
      <c r="DH134">
        <v>14071.98</v>
      </c>
      <c r="DI134">
        <v>6550.62</v>
      </c>
      <c r="DJ134">
        <v>2986.91</v>
      </c>
      <c r="DK134">
        <v>12.651300259937628</v>
      </c>
      <c r="DM134" t="s">
        <v>631</v>
      </c>
      <c r="DN134" t="s">
        <v>322</v>
      </c>
      <c r="DO134" t="str">
        <f>IF(DT134="*","",IFERROR(VLOOKUP(DN134,'class and classification'!$A$1:$B$338,2,FALSE),VLOOKUP(DN134,'class and classification'!$A$340:$B$378,2,FALSE)))</f>
        <v>Predominantly Rural</v>
      </c>
      <c r="DP134" t="str">
        <f>IF(DT134="*","",IFERROR(VLOOKUP(DN134,'class and classification'!$A$1:$C$338,3,FALSE),VLOOKUP(DN134,'class and classification'!$A$340:$C$378,3,FALSE)))</f>
        <v>SD</v>
      </c>
      <c r="DQ134">
        <v>12324.02</v>
      </c>
      <c r="DR134">
        <v>6030.57</v>
      </c>
      <c r="DS134">
        <v>3220</v>
      </c>
      <c r="DT134">
        <v>14.9249649703656</v>
      </c>
      <c r="DV134" t="s">
        <v>631</v>
      </c>
      <c r="DW134" t="s">
        <v>322</v>
      </c>
      <c r="DX134" t="str">
        <f>IF(EC134="*","",IFERROR(VLOOKUP(DW134,'class and classification'!$A$1:$B$338,2,FALSE),VLOOKUP(DW134,'class and classification'!$A$340:$B$378,2,FALSE)))</f>
        <v>Predominantly Rural</v>
      </c>
      <c r="DY134" t="str">
        <f>IF(EC134="*","",IFERROR(VLOOKUP(DW134,'class and classification'!$A$1:$C$338,3,FALSE),VLOOKUP(DW134,'class and classification'!$A$340:$C$378,3,FALSE)))</f>
        <v>SD</v>
      </c>
      <c r="DZ134">
        <v>13988.48</v>
      </c>
      <c r="EA134">
        <v>3300.12</v>
      </c>
      <c r="EB134">
        <v>4038.54</v>
      </c>
      <c r="EC134">
        <v>18.936153652107127</v>
      </c>
    </row>
    <row r="135" spans="1:133" x14ac:dyDescent="0.3">
      <c r="A135" t="s">
        <v>638</v>
      </c>
      <c r="B135" t="s">
        <v>127</v>
      </c>
      <c r="C135" t="str">
        <f>IF(H135="n/a","",IFERROR(VLOOKUP(B135,'class and classification'!$A$1:$B$338,2,FALSE),VLOOKUP(B135,'class and classification'!$A$340:$B$378,2,FALSE)))</f>
        <v>Predominantly Urban</v>
      </c>
      <c r="D135" t="str">
        <f>IF(H135="n/a","",IFERROR(VLOOKUP(B135,'class and classification'!$A$1:$C$338,3,FALSE),VLOOKUP(B135,'class and classification'!$A$340:$C$378,3,FALSE)))</f>
        <v>UA</v>
      </c>
      <c r="E135">
        <v>18770</v>
      </c>
      <c r="F135">
        <v>8562</v>
      </c>
      <c r="G135">
        <v>3557</v>
      </c>
      <c r="H135">
        <v>11.515426203502866</v>
      </c>
      <c r="I135" t="s">
        <v>632</v>
      </c>
      <c r="J135" t="s">
        <v>323</v>
      </c>
      <c r="K135" t="str">
        <f>IF(P135="#","",IFERROR(VLOOKUP(J135,'class and classification'!$A$1:$B$338,2,FALSE),VLOOKUP(J135,'class and classification'!$A$340:$B$378,2,FALSE)))</f>
        <v/>
      </c>
      <c r="L135" t="str">
        <f>IF(P135="#","",IFERROR(VLOOKUP(J135,'class and classification'!$A$1:$C$338,3,FALSE),VLOOKUP(J135,'class and classification'!$A$340:$C$378,3,FALSE)))</f>
        <v/>
      </c>
      <c r="M135">
        <v>17941</v>
      </c>
      <c r="N135">
        <v>1244</v>
      </c>
      <c r="O135" t="s">
        <v>39</v>
      </c>
      <c r="P135" t="s">
        <v>39</v>
      </c>
      <c r="S135" t="s">
        <v>323</v>
      </c>
      <c r="T135" t="str">
        <f>IF(Y135="#","",IFERROR(VLOOKUP(S135,'class and classification'!$A$1:$B$338,2,FALSE),VLOOKUP(S135,'class and classification'!$A$340:$B$378,2,FALSE)))</f>
        <v/>
      </c>
      <c r="U135" t="str">
        <f>IF(Y135="#","",IFERROR(VLOOKUP(S135,'class and classification'!$A$1:$C$338,3,FALSE),VLOOKUP(S135,'class and classification'!$A$340:$C$378,3,FALSE)))</f>
        <v/>
      </c>
      <c r="V135">
        <v>24046</v>
      </c>
      <c r="W135">
        <v>3531</v>
      </c>
      <c r="X135" t="s">
        <v>39</v>
      </c>
      <c r="Y135" t="s">
        <v>39</v>
      </c>
      <c r="AA135" t="s">
        <v>632</v>
      </c>
      <c r="AB135" t="s">
        <v>323</v>
      </c>
      <c r="AC135" t="str">
        <f>IF(AH135="#","",IFERROR(VLOOKUP(AB135,'class and classification'!$A$1:$B$338,2,FALSE),VLOOKUP(AB135,'class and classification'!$A$340:$B$378,2,FALSE)))</f>
        <v/>
      </c>
      <c r="AD135" t="str">
        <f>IF(AH135="#","",IFERROR(VLOOKUP(AB135,'class and classification'!$A$1:$C$338,3,FALSE),VLOOKUP(AB135,'class and classification'!$A$340:$C$378,3,FALSE)))</f>
        <v/>
      </c>
      <c r="AE135">
        <v>22091</v>
      </c>
      <c r="AF135">
        <v>2685</v>
      </c>
      <c r="AG135" t="s">
        <v>39</v>
      </c>
      <c r="AH135" t="s">
        <v>39</v>
      </c>
      <c r="AJ135" t="s">
        <v>632</v>
      </c>
      <c r="AK135" t="s">
        <v>323</v>
      </c>
      <c r="AL135" t="str">
        <f>IF(AQ135="#","",IFERROR(VLOOKUP(AK135,'class and classification'!$A$1:$B$338,2,FALSE),VLOOKUP(AK135,'class and classification'!$A$340:$B$378,2,FALSE)))</f>
        <v>Predominantly Rural</v>
      </c>
      <c r="AM135" t="str">
        <f>IF(AQ135="#","",IFERROR(VLOOKUP(AK135,'class and classification'!$A$1:$C$338,3,FALSE),VLOOKUP(AK135,'class and classification'!$A$340:$C$378,3,FALSE)))</f>
        <v>SD</v>
      </c>
      <c r="AN135">
        <v>18837</v>
      </c>
      <c r="AO135">
        <v>3559</v>
      </c>
      <c r="AP135">
        <v>1234</v>
      </c>
      <c r="AQ135">
        <v>5.2221752010156584</v>
      </c>
      <c r="AS135" t="s">
        <v>632</v>
      </c>
      <c r="AT135" t="s">
        <v>323</v>
      </c>
      <c r="AU135" t="str">
        <f>IF(AZ135="#","",IFERROR(VLOOKUP(AT135,'class and classification'!$A$1:$B$338,2,FALSE),VLOOKUP(AT135,'class and classification'!$A$340:$B$378,2,FALSE)))</f>
        <v/>
      </c>
      <c r="AV135" t="str">
        <f>IF(AZ135="#","",IFERROR(VLOOKUP(AT135,'class and classification'!$A$1:$C$338,3,FALSE),VLOOKUP(AT135,'class and classification'!$A$340:$C$378,3,FALSE)))</f>
        <v/>
      </c>
      <c r="AW135">
        <v>13057</v>
      </c>
      <c r="AX135">
        <v>2885</v>
      </c>
      <c r="AY135" t="s">
        <v>39</v>
      </c>
      <c r="AZ135" t="s">
        <v>39</v>
      </c>
      <c r="BB135" t="s">
        <v>632</v>
      </c>
      <c r="BC135" t="s">
        <v>323</v>
      </c>
      <c r="BD135" t="str">
        <f>IF(BI135="#","",IFERROR(VLOOKUP(BC135,'class and classification'!$A$1:$B$338,2,FALSE),VLOOKUP(BC135,'class and classification'!$A$340:$B$378,2,FALSE)))</f>
        <v/>
      </c>
      <c r="BE135" t="str">
        <f>IF(BI135="#","",IFERROR(VLOOKUP(BC135,'class and classification'!$A$1:$C$338,3,FALSE),VLOOKUP(BC135,'class and classification'!$A$340:$C$378,3,FALSE)))</f>
        <v/>
      </c>
      <c r="BF135">
        <v>20231</v>
      </c>
      <c r="BG135">
        <v>2986</v>
      </c>
      <c r="BH135" t="s">
        <v>39</v>
      </c>
      <c r="BI135" t="s">
        <v>39</v>
      </c>
      <c r="BK135" t="s">
        <v>632</v>
      </c>
      <c r="BL135" t="s">
        <v>323</v>
      </c>
      <c r="BM135" t="str">
        <f>IF(BR135="#","",IFERROR(VLOOKUP(BL135,'class and classification'!$A$1:$B$338,2,FALSE),VLOOKUP(BL135,'class and classification'!$A$340:$B$378,2,FALSE)))</f>
        <v>Predominantly Rural</v>
      </c>
      <c r="BN135" t="str">
        <f>IF(BR135="#","",IFERROR(VLOOKUP(BL135,'class and classification'!$A$1:$C$338,3,FALSE),VLOOKUP(BL135,'class and classification'!$A$340:$C$378,3,FALSE)))</f>
        <v>SD</v>
      </c>
      <c r="BO135">
        <v>11858</v>
      </c>
      <c r="BP135">
        <v>7942</v>
      </c>
      <c r="BQ135" t="s">
        <v>61</v>
      </c>
      <c r="BR135">
        <v>1.8295403837572513</v>
      </c>
      <c r="BT135" t="s">
        <v>632</v>
      </c>
      <c r="BU135" t="s">
        <v>323</v>
      </c>
      <c r="BV135" t="str">
        <f>IF(CA135="#","",IFERROR(VLOOKUP(BU135,'class and classification'!$A$1:$B$338,2,FALSE),VLOOKUP(BU135,'class and classification'!$A$340:$B$378,2,FALSE)))</f>
        <v>Predominantly Rural</v>
      </c>
      <c r="BW135" t="str">
        <f>IF(CA135="#","",IFERROR(VLOOKUP(BU135,'class and classification'!$A$1:$C$338,3,FALSE),VLOOKUP(BU135,'class and classification'!$A$340:$C$378,3,FALSE)))</f>
        <v>SD</v>
      </c>
      <c r="BX135">
        <v>10914</v>
      </c>
      <c r="BY135">
        <v>5638</v>
      </c>
      <c r="BZ135">
        <v>354</v>
      </c>
      <c r="CA135">
        <v>2.093931148704602</v>
      </c>
      <c r="CC135" t="s">
        <v>632</v>
      </c>
      <c r="CD135" t="s">
        <v>323</v>
      </c>
      <c r="CE135" t="str">
        <f>IF(CJ135="*","",IFERROR(VLOOKUP(CD135,'class and classification'!$A$1:$B$338,2,FALSE),VLOOKUP(CD135,'class and classification'!$A$340:$B$378,2,FALSE)))</f>
        <v/>
      </c>
      <c r="CF135" t="str">
        <f>IF(CJ135="*","",IFERROR(VLOOKUP(CD135,'class and classification'!$A$1:$C$338,3,FALSE),VLOOKUP(CD135,'class and classification'!$A$340:$C$378,3,FALSE)))</f>
        <v/>
      </c>
      <c r="CG135">
        <v>13682</v>
      </c>
      <c r="CH135">
        <v>4156</v>
      </c>
      <c r="CI135" t="s">
        <v>38</v>
      </c>
      <c r="CJ135" t="s">
        <v>38</v>
      </c>
      <c r="CL135" t="s">
        <v>632</v>
      </c>
      <c r="CM135" t="s">
        <v>323</v>
      </c>
      <c r="CN135" t="str">
        <f>IF(CS135="*","",IFERROR(VLOOKUP(CM135,'class and classification'!$A$1:$B$338,2,FALSE),VLOOKUP(CM135,'class and classification'!$A$340:$B$378,2,FALSE)))</f>
        <v>Predominantly Rural</v>
      </c>
      <c r="CO135" t="str">
        <f>IF(CS135="*","",IFERROR(VLOOKUP(CM135,'class and classification'!$A$1:$C$338,3,FALSE),VLOOKUP(CM135,'class and classification'!$A$340:$C$378,3,FALSE)))</f>
        <v>SD</v>
      </c>
      <c r="CP135">
        <v>13538.6</v>
      </c>
      <c r="CQ135">
        <v>2367.0700000000002</v>
      </c>
      <c r="CR135">
        <v>984.28</v>
      </c>
      <c r="CS135">
        <v>5.8276075417630002</v>
      </c>
      <c r="CU135" t="s">
        <v>632</v>
      </c>
      <c r="CV135" t="s">
        <v>323</v>
      </c>
      <c r="CW135" t="str">
        <f>IF(DB135="*","",IFERROR(VLOOKUP(CV135,'class and classification'!$A$1:$B$338,2,FALSE),VLOOKUP(CV135,'class and classification'!$A$340:$B$378,2,FALSE)))</f>
        <v>Predominantly Rural</v>
      </c>
      <c r="CX135" t="str">
        <f>IF(DB135="*","",IFERROR(VLOOKUP(CV135,'class and classification'!$A$1:$C$338,3,FALSE),VLOOKUP(CV135,'class and classification'!$A$340:$C$378,3,FALSE)))</f>
        <v>SD</v>
      </c>
      <c r="CY135">
        <v>14008.08</v>
      </c>
      <c r="CZ135">
        <v>5009.84</v>
      </c>
      <c r="DA135">
        <v>1898.4</v>
      </c>
      <c r="DB135">
        <v>9.0761663619604214</v>
      </c>
      <c r="DD135" t="s">
        <v>632</v>
      </c>
      <c r="DE135" t="s">
        <v>323</v>
      </c>
      <c r="DF135" t="str">
        <f>IF(DK135="*","",IFERROR(VLOOKUP(DE135,'class and classification'!$A$1:$B$338,2,FALSE),VLOOKUP(DE135,'class and classification'!$A$340:$B$378,2,FALSE)))</f>
        <v>Predominantly Rural</v>
      </c>
      <c r="DG135" t="str">
        <f>IF(DK135="*","",IFERROR(VLOOKUP(DE135,'class and classification'!$A$1:$C$338,3,FALSE),VLOOKUP(DE135,'class and classification'!$A$340:$C$378,3,FALSE)))</f>
        <v>SD</v>
      </c>
      <c r="DH135">
        <v>12846.24</v>
      </c>
      <c r="DI135">
        <v>9621.1200000000008</v>
      </c>
      <c r="DJ135">
        <v>841.18</v>
      </c>
      <c r="DK135">
        <v>3.6088918482238697</v>
      </c>
      <c r="DM135" t="s">
        <v>632</v>
      </c>
      <c r="DN135" t="s">
        <v>323</v>
      </c>
      <c r="DO135" t="str">
        <f>IF(DT135="*","",IFERROR(VLOOKUP(DN135,'class and classification'!$A$1:$B$338,2,FALSE),VLOOKUP(DN135,'class and classification'!$A$340:$B$378,2,FALSE)))</f>
        <v/>
      </c>
      <c r="DP135" t="str">
        <f>IF(DT135="*","",IFERROR(VLOOKUP(DN135,'class and classification'!$A$1:$C$338,3,FALSE),VLOOKUP(DN135,'class and classification'!$A$340:$C$378,3,FALSE)))</f>
        <v/>
      </c>
      <c r="DQ135">
        <v>15198.04</v>
      </c>
      <c r="DR135">
        <v>9735.4</v>
      </c>
      <c r="DS135" t="s">
        <v>38</v>
      </c>
      <c r="DT135" t="s">
        <v>38</v>
      </c>
      <c r="DV135" t="s">
        <v>632</v>
      </c>
      <c r="DW135" t="s">
        <v>323</v>
      </c>
      <c r="DX135" t="str">
        <f>IF(EC135="*","",IFERROR(VLOOKUP(DW135,'class and classification'!$A$1:$B$338,2,FALSE),VLOOKUP(DW135,'class and classification'!$A$340:$B$378,2,FALSE)))</f>
        <v>Predominantly Rural</v>
      </c>
      <c r="DY135" t="str">
        <f>IF(EC135="*","",IFERROR(VLOOKUP(DW135,'class and classification'!$A$1:$C$338,3,FALSE),VLOOKUP(DW135,'class and classification'!$A$340:$C$378,3,FALSE)))</f>
        <v>SD</v>
      </c>
      <c r="DZ135">
        <v>17651.27</v>
      </c>
      <c r="EA135">
        <v>5544.85</v>
      </c>
      <c r="EB135">
        <v>1197.68</v>
      </c>
      <c r="EC135">
        <v>4.9097721552197688</v>
      </c>
    </row>
    <row r="136" spans="1:133" x14ac:dyDescent="0.3">
      <c r="A136" t="s">
        <v>639</v>
      </c>
      <c r="B136" t="s">
        <v>128</v>
      </c>
      <c r="C136" t="str">
        <f>IF(H136="n/a","",IFERROR(VLOOKUP(B136,'class and classification'!$A$1:$B$338,2,FALSE),VLOOKUP(B136,'class and classification'!$A$340:$B$378,2,FALSE)))</f>
        <v>Urban with Significant Rural</v>
      </c>
      <c r="D136" t="str">
        <f>IF(H136="n/a","",IFERROR(VLOOKUP(B136,'class and classification'!$A$1:$C$338,3,FALSE),VLOOKUP(B136,'class and classification'!$A$340:$C$378,3,FALSE)))</f>
        <v>SC</v>
      </c>
      <c r="E136">
        <v>104122</v>
      </c>
      <c r="F136">
        <v>37641</v>
      </c>
      <c r="G136">
        <v>4050</v>
      </c>
      <c r="H136">
        <v>2.7775301242001742</v>
      </c>
      <c r="I136" t="s">
        <v>633</v>
      </c>
      <c r="J136" t="s">
        <v>634</v>
      </c>
      <c r="K136" t="e">
        <f>IF(P136="#","",IFERROR(VLOOKUP(J136,'class and classification'!$A$1:$B$338,2,FALSE),VLOOKUP(J136,'class and classification'!$A$340:$B$378,2,FALSE)))</f>
        <v>#N/A</v>
      </c>
      <c r="L136" t="e">
        <f>IF(P136="#","",IFERROR(VLOOKUP(J136,'class and classification'!$A$1:$C$338,3,FALSE),VLOOKUP(J136,'class and classification'!$A$340:$C$378,3,FALSE)))</f>
        <v>#N/A</v>
      </c>
      <c r="M136">
        <v>633278</v>
      </c>
      <c r="N136">
        <v>373468</v>
      </c>
      <c r="O136">
        <v>148111</v>
      </c>
      <c r="P136">
        <v>12.825051066928634</v>
      </c>
      <c r="S136" t="s">
        <v>634</v>
      </c>
      <c r="T136" t="e">
        <f>IF(Y136="#","",IFERROR(VLOOKUP(S136,'class and classification'!$A$1:$B$338,2,FALSE),VLOOKUP(S136,'class and classification'!$A$340:$B$378,2,FALSE)))</f>
        <v>#N/A</v>
      </c>
      <c r="U136" t="e">
        <f>IF(Y136="#","",IFERROR(VLOOKUP(S136,'class and classification'!$A$1:$C$338,3,FALSE),VLOOKUP(S136,'class and classification'!$A$340:$C$378,3,FALSE)))</f>
        <v>#N/A</v>
      </c>
      <c r="V136">
        <v>602638</v>
      </c>
      <c r="W136">
        <v>389189</v>
      </c>
      <c r="X136">
        <v>136173</v>
      </c>
      <c r="Y136">
        <v>12.072074468085106</v>
      </c>
      <c r="AA136" t="s">
        <v>633</v>
      </c>
      <c r="AB136" t="s">
        <v>634</v>
      </c>
      <c r="AC136" t="e">
        <f>IF(AH136="#","",IFERROR(VLOOKUP(AB136,'class and classification'!$A$1:$B$338,2,FALSE),VLOOKUP(AB136,'class and classification'!$A$340:$B$378,2,FALSE)))</f>
        <v>#N/A</v>
      </c>
      <c r="AD136" t="e">
        <f>IF(AH136="#","",IFERROR(VLOOKUP(AB136,'class and classification'!$A$1:$C$338,3,FALSE),VLOOKUP(AB136,'class and classification'!$A$340:$C$378,3,FALSE)))</f>
        <v>#N/A</v>
      </c>
      <c r="AE136">
        <v>621722</v>
      </c>
      <c r="AF136">
        <v>385192</v>
      </c>
      <c r="AG136">
        <v>147980</v>
      </c>
      <c r="AH136">
        <v>12.813297151080533</v>
      </c>
      <c r="AJ136" t="s">
        <v>633</v>
      </c>
      <c r="AK136" t="s">
        <v>634</v>
      </c>
      <c r="AL136" t="e">
        <f>IF(AQ136="#","",IFERROR(VLOOKUP(AK136,'class and classification'!$A$1:$B$338,2,FALSE),VLOOKUP(AK136,'class and classification'!$A$340:$B$378,2,FALSE)))</f>
        <v>#N/A</v>
      </c>
      <c r="AM136" t="e">
        <f>IF(AQ136="#","",IFERROR(VLOOKUP(AK136,'class and classification'!$A$1:$C$338,3,FALSE),VLOOKUP(AK136,'class and classification'!$A$340:$C$378,3,FALSE)))</f>
        <v>#N/A</v>
      </c>
      <c r="AN136">
        <v>553836</v>
      </c>
      <c r="AO136">
        <v>407262</v>
      </c>
      <c r="AP136">
        <v>152706</v>
      </c>
      <c r="AQ136">
        <v>13.710311688591528</v>
      </c>
      <c r="AS136" t="s">
        <v>633</v>
      </c>
      <c r="AT136" t="s">
        <v>634</v>
      </c>
      <c r="AU136" t="e">
        <f>IF(AZ136="#","",IFERROR(VLOOKUP(AT136,'class and classification'!$A$1:$B$338,2,FALSE),VLOOKUP(AT136,'class and classification'!$A$340:$B$378,2,FALSE)))</f>
        <v>#N/A</v>
      </c>
      <c r="AV136" t="e">
        <f>IF(AZ136="#","",IFERROR(VLOOKUP(AT136,'class and classification'!$A$1:$C$338,3,FALSE),VLOOKUP(AT136,'class and classification'!$A$340:$C$378,3,FALSE)))</f>
        <v>#N/A</v>
      </c>
      <c r="AW136">
        <v>563591</v>
      </c>
      <c r="AX136">
        <v>372679</v>
      </c>
      <c r="AY136">
        <v>161327</v>
      </c>
      <c r="AZ136">
        <v>14.698199794642298</v>
      </c>
      <c r="BB136" t="s">
        <v>633</v>
      </c>
      <c r="BC136" t="s">
        <v>634</v>
      </c>
      <c r="BD136" t="e">
        <f>IF(BI136="#","",IFERROR(VLOOKUP(BC136,'class and classification'!$A$1:$B$338,2,FALSE),VLOOKUP(BC136,'class and classification'!$A$340:$B$378,2,FALSE)))</f>
        <v>#N/A</v>
      </c>
      <c r="BE136" t="e">
        <f>IF(BI136="#","",IFERROR(VLOOKUP(BC136,'class and classification'!$A$1:$C$338,3,FALSE),VLOOKUP(BC136,'class and classification'!$A$340:$C$378,3,FALSE)))</f>
        <v>#N/A</v>
      </c>
      <c r="BF136">
        <v>522231</v>
      </c>
      <c r="BG136">
        <v>374233</v>
      </c>
      <c r="BH136">
        <v>177382</v>
      </c>
      <c r="BI136">
        <v>16.518383455355796</v>
      </c>
      <c r="BK136" t="s">
        <v>633</v>
      </c>
      <c r="BL136" t="s">
        <v>634</v>
      </c>
      <c r="BM136" t="e">
        <f>IF(BR136="#","",IFERROR(VLOOKUP(BL136,'class and classification'!$A$1:$B$338,2,FALSE),VLOOKUP(BL136,'class and classification'!$A$340:$B$378,2,FALSE)))</f>
        <v>#N/A</v>
      </c>
      <c r="BN136" t="e">
        <f>IF(BR136="#","",IFERROR(VLOOKUP(BL136,'class and classification'!$A$1:$C$338,3,FALSE),VLOOKUP(BL136,'class and classification'!$A$340:$C$378,3,FALSE)))</f>
        <v>#N/A</v>
      </c>
      <c r="BO136">
        <v>516455</v>
      </c>
      <c r="BP136">
        <v>375765</v>
      </c>
      <c r="BQ136">
        <v>198144</v>
      </c>
      <c r="BR136">
        <v>18.172280082614613</v>
      </c>
      <c r="BT136" t="s">
        <v>633</v>
      </c>
      <c r="BU136" t="s">
        <v>634</v>
      </c>
      <c r="BV136" t="e">
        <f>IF(CA136="#","",IFERROR(VLOOKUP(BU136,'class and classification'!$A$1:$B$338,2,FALSE),VLOOKUP(BU136,'class and classification'!$A$340:$B$378,2,FALSE)))</f>
        <v>#N/A</v>
      </c>
      <c r="BW136" t="e">
        <f>IF(CA136="#","",IFERROR(VLOOKUP(BU136,'class and classification'!$A$1:$C$338,3,FALSE),VLOOKUP(BU136,'class and classification'!$A$340:$C$378,3,FALSE)))</f>
        <v>#N/A</v>
      </c>
      <c r="BX136">
        <v>515099</v>
      </c>
      <c r="BY136">
        <v>380895</v>
      </c>
      <c r="BZ136">
        <v>182535</v>
      </c>
      <c r="CA136">
        <v>16.924440603822429</v>
      </c>
      <c r="CC136" t="s">
        <v>633</v>
      </c>
      <c r="CD136" t="s">
        <v>634</v>
      </c>
      <c r="CE136" t="e">
        <f>IF(CJ136="*","",IFERROR(VLOOKUP(CD136,'class and classification'!$A$1:$B$338,2,FALSE),VLOOKUP(CD136,'class and classification'!$A$340:$B$378,2,FALSE)))</f>
        <v>#N/A</v>
      </c>
      <c r="CF136" t="e">
        <f>IF(CJ136="*","",IFERROR(VLOOKUP(CD136,'class and classification'!$A$1:$C$338,3,FALSE),VLOOKUP(CD136,'class and classification'!$A$340:$C$378,3,FALSE)))</f>
        <v>#N/A</v>
      </c>
      <c r="CG136">
        <v>483290</v>
      </c>
      <c r="CH136">
        <v>385259</v>
      </c>
      <c r="CI136">
        <v>195378</v>
      </c>
      <c r="CJ136">
        <v>18.363853911029608</v>
      </c>
      <c r="CL136" t="s">
        <v>633</v>
      </c>
      <c r="CM136" t="s">
        <v>634</v>
      </c>
      <c r="CN136" t="e">
        <f>IF(CS136="*","",IFERROR(VLOOKUP(CM136,'class and classification'!$A$1:$B$338,2,FALSE),VLOOKUP(CM136,'class and classification'!$A$340:$B$378,2,FALSE)))</f>
        <v>#N/A</v>
      </c>
      <c r="CO136" t="e">
        <f>IF(CS136="*","",IFERROR(VLOOKUP(CM136,'class and classification'!$A$1:$C$338,3,FALSE),VLOOKUP(CM136,'class and classification'!$A$340:$C$378,3,FALSE)))</f>
        <v>#N/A</v>
      </c>
      <c r="CP136">
        <v>487722.65</v>
      </c>
      <c r="CQ136">
        <v>367585.44999999995</v>
      </c>
      <c r="CR136">
        <v>212046.40000000002</v>
      </c>
      <c r="CS136">
        <v>19.86653918637154</v>
      </c>
      <c r="CU136" t="s">
        <v>633</v>
      </c>
      <c r="CV136" t="s">
        <v>634</v>
      </c>
      <c r="CW136" t="e">
        <f>IF(DB136="*","",IFERROR(VLOOKUP(CV136,'class and classification'!$A$1:$B$338,2,FALSE),VLOOKUP(CV136,'class and classification'!$A$340:$B$378,2,FALSE)))</f>
        <v>#N/A</v>
      </c>
      <c r="CX136" t="e">
        <f>IF(DB136="*","",IFERROR(VLOOKUP(CV136,'class and classification'!$A$1:$C$338,3,FALSE),VLOOKUP(CV136,'class and classification'!$A$340:$C$378,3,FALSE)))</f>
        <v>#N/A</v>
      </c>
      <c r="CY136">
        <v>497408.13999999996</v>
      </c>
      <c r="CZ136">
        <v>352106.96</v>
      </c>
      <c r="DA136">
        <v>216815.73</v>
      </c>
      <c r="DB136">
        <v>20.332876430103781</v>
      </c>
      <c r="DD136" t="s">
        <v>633</v>
      </c>
      <c r="DE136" t="s">
        <v>634</v>
      </c>
      <c r="DF136" t="e">
        <f>IF(DK136="*","",IFERROR(VLOOKUP(DE136,'class and classification'!$A$1:$B$338,2,FALSE),VLOOKUP(DE136,'class and classification'!$A$340:$B$378,2,FALSE)))</f>
        <v>#N/A</v>
      </c>
      <c r="DG136" t="e">
        <f>IF(DK136="*","",IFERROR(VLOOKUP(DE136,'class and classification'!$A$1:$C$338,3,FALSE),VLOOKUP(DE136,'class and classification'!$A$340:$C$378,3,FALSE)))</f>
        <v>#N/A</v>
      </c>
      <c r="DH136">
        <v>515029</v>
      </c>
      <c r="DI136">
        <v>362392.35000000003</v>
      </c>
      <c r="DJ136">
        <v>207581.8</v>
      </c>
      <c r="DK136">
        <v>19.131907589392711</v>
      </c>
      <c r="DM136" t="s">
        <v>633</v>
      </c>
      <c r="DN136" t="s">
        <v>634</v>
      </c>
      <c r="DO136" t="e">
        <f>IF(DT136="*","",IFERROR(VLOOKUP(DN136,'class and classification'!$A$1:$B$338,2,FALSE),VLOOKUP(DN136,'class and classification'!$A$340:$B$378,2,FALSE)))</f>
        <v>#N/A</v>
      </c>
      <c r="DP136" t="e">
        <f>IF(DT136="*","",IFERROR(VLOOKUP(DN136,'class and classification'!$A$1:$C$338,3,FALSE),VLOOKUP(DN136,'class and classification'!$A$340:$C$378,3,FALSE)))</f>
        <v>#N/A</v>
      </c>
      <c r="DQ136">
        <v>543332.37</v>
      </c>
      <c r="DR136">
        <v>343546.13</v>
      </c>
      <c r="DS136">
        <v>190986.81000000003</v>
      </c>
      <c r="DT136">
        <v>17.718986614385059</v>
      </c>
      <c r="DV136" t="s">
        <v>633</v>
      </c>
      <c r="DW136" t="s">
        <v>634</v>
      </c>
      <c r="DX136" t="e">
        <f>IF(EC136="*","",IFERROR(VLOOKUP(DW136,'class and classification'!$A$1:$B$338,2,FALSE),VLOOKUP(DW136,'class and classification'!$A$340:$B$378,2,FALSE)))</f>
        <v>#N/A</v>
      </c>
      <c r="DY136" t="e">
        <f>IF(EC136="*","",IFERROR(VLOOKUP(DW136,'class and classification'!$A$1:$C$338,3,FALSE),VLOOKUP(DW136,'class and classification'!$A$340:$C$378,3,FALSE)))</f>
        <v>#N/A</v>
      </c>
      <c r="DZ136">
        <v>557660.85</v>
      </c>
      <c r="EA136">
        <v>344453.86000000004</v>
      </c>
      <c r="EB136">
        <v>170900.61</v>
      </c>
      <c r="EC136">
        <v>15.927136063630481</v>
      </c>
    </row>
    <row r="137" spans="1:133" x14ac:dyDescent="0.3">
      <c r="A137" t="s">
        <v>640</v>
      </c>
      <c r="B137" t="s">
        <v>324</v>
      </c>
      <c r="C137" t="str">
        <f>IF(H137="n/a","",IFERROR(VLOOKUP(B137,'class and classification'!$A$1:$B$338,2,FALSE),VLOOKUP(B137,'class and classification'!$A$340:$B$378,2,FALSE)))</f>
        <v/>
      </c>
      <c r="D137" t="str">
        <f>IF(H137="n/a","",IFERROR(VLOOKUP(B137,'class and classification'!$A$1:$C$338,3,FALSE),VLOOKUP(B137,'class and classification'!$A$340:$C$378,3,FALSE)))</f>
        <v/>
      </c>
      <c r="E137">
        <v>11518</v>
      </c>
      <c r="F137">
        <v>2102</v>
      </c>
      <c r="G137" t="s">
        <v>513</v>
      </c>
      <c r="H137" t="s">
        <v>513</v>
      </c>
      <c r="I137" t="s">
        <v>635</v>
      </c>
      <c r="J137" t="s">
        <v>124</v>
      </c>
      <c r="K137" t="str">
        <f>IF(P137="#","",IFERROR(VLOOKUP(J137,'class and classification'!$A$1:$B$338,2,FALSE),VLOOKUP(J137,'class and classification'!$A$340:$B$378,2,FALSE)))</f>
        <v>Predominantly Rural</v>
      </c>
      <c r="L137" t="str">
        <f>IF(P137="#","",IFERROR(VLOOKUP(J137,'class and classification'!$A$1:$C$338,3,FALSE),VLOOKUP(J137,'class and classification'!$A$340:$C$378,3,FALSE)))</f>
        <v>UA</v>
      </c>
      <c r="M137">
        <v>22078</v>
      </c>
      <c r="N137">
        <v>6043</v>
      </c>
      <c r="O137">
        <v>2047</v>
      </c>
      <c r="P137">
        <v>6.7853354547865283</v>
      </c>
      <c r="S137" t="s">
        <v>124</v>
      </c>
      <c r="T137" t="str">
        <f>IF(Y137="#","",IFERROR(VLOOKUP(S137,'class and classification'!$A$1:$B$338,2,FALSE),VLOOKUP(S137,'class and classification'!$A$340:$B$378,2,FALSE)))</f>
        <v>Predominantly Rural</v>
      </c>
      <c r="U137" t="str">
        <f>IF(Y137="#","",IFERROR(VLOOKUP(S137,'class and classification'!$A$1:$C$338,3,FALSE),VLOOKUP(S137,'class and classification'!$A$340:$C$378,3,FALSE)))</f>
        <v>UA</v>
      </c>
      <c r="V137">
        <v>19882</v>
      </c>
      <c r="W137">
        <v>6467</v>
      </c>
      <c r="X137">
        <v>2181</v>
      </c>
      <c r="Y137">
        <v>7.6445846477392223</v>
      </c>
      <c r="AA137" t="s">
        <v>635</v>
      </c>
      <c r="AB137" t="s">
        <v>124</v>
      </c>
      <c r="AC137" t="str">
        <f>IF(AH137="#","",IFERROR(VLOOKUP(AB137,'class and classification'!$A$1:$B$338,2,FALSE),VLOOKUP(AB137,'class and classification'!$A$340:$B$378,2,FALSE)))</f>
        <v>Predominantly Rural</v>
      </c>
      <c r="AD137" t="str">
        <f>IF(AH137="#","",IFERROR(VLOOKUP(AB137,'class and classification'!$A$1:$C$338,3,FALSE),VLOOKUP(AB137,'class and classification'!$A$340:$C$378,3,FALSE)))</f>
        <v>UA</v>
      </c>
      <c r="AE137">
        <v>18517</v>
      </c>
      <c r="AF137">
        <v>9266</v>
      </c>
      <c r="AG137">
        <v>1611</v>
      </c>
      <c r="AH137">
        <v>5.4807103490508267</v>
      </c>
      <c r="AJ137" t="s">
        <v>635</v>
      </c>
      <c r="AK137" t="s">
        <v>124</v>
      </c>
      <c r="AL137" t="str">
        <f>IF(AQ137="#","",IFERROR(VLOOKUP(AK137,'class and classification'!$A$1:$B$338,2,FALSE),VLOOKUP(AK137,'class and classification'!$A$340:$B$378,2,FALSE)))</f>
        <v>Predominantly Rural</v>
      </c>
      <c r="AM137" t="str">
        <f>IF(AQ137="#","",IFERROR(VLOOKUP(AK137,'class and classification'!$A$1:$C$338,3,FALSE),VLOOKUP(AK137,'class and classification'!$A$340:$C$378,3,FALSE)))</f>
        <v>UA</v>
      </c>
      <c r="AN137">
        <v>16936</v>
      </c>
      <c r="AO137">
        <v>9033</v>
      </c>
      <c r="AP137">
        <v>2898</v>
      </c>
      <c r="AQ137">
        <v>10.039145044514497</v>
      </c>
      <c r="AS137" t="s">
        <v>635</v>
      </c>
      <c r="AT137" t="s">
        <v>124</v>
      </c>
      <c r="AU137" t="str">
        <f>IF(AZ137="#","",IFERROR(VLOOKUP(AT137,'class and classification'!$A$1:$B$338,2,FALSE),VLOOKUP(AT137,'class and classification'!$A$340:$B$378,2,FALSE)))</f>
        <v>Predominantly Rural</v>
      </c>
      <c r="AV137" t="str">
        <f>IF(AZ137="#","",IFERROR(VLOOKUP(AT137,'class and classification'!$A$1:$C$338,3,FALSE),VLOOKUP(AT137,'class and classification'!$A$340:$C$378,3,FALSE)))</f>
        <v>UA</v>
      </c>
      <c r="AW137">
        <v>18063</v>
      </c>
      <c r="AX137">
        <v>7363</v>
      </c>
      <c r="AY137">
        <v>2170</v>
      </c>
      <c r="AZ137">
        <v>7.8634584722423542</v>
      </c>
      <c r="BB137" t="s">
        <v>635</v>
      </c>
      <c r="BC137" t="s">
        <v>124</v>
      </c>
      <c r="BD137" t="str">
        <f>IF(BI137="#","",IFERROR(VLOOKUP(BC137,'class and classification'!$A$1:$B$338,2,FALSE),VLOOKUP(BC137,'class and classification'!$A$340:$B$378,2,FALSE)))</f>
        <v>Predominantly Rural</v>
      </c>
      <c r="BE137" t="str">
        <f>IF(BI137="#","",IFERROR(VLOOKUP(BC137,'class and classification'!$A$1:$C$338,3,FALSE),VLOOKUP(BC137,'class and classification'!$A$340:$C$378,3,FALSE)))</f>
        <v>UA</v>
      </c>
      <c r="BF137">
        <v>16955</v>
      </c>
      <c r="BG137">
        <v>7992</v>
      </c>
      <c r="BH137">
        <v>2981</v>
      </c>
      <c r="BI137">
        <v>10.673875680320826</v>
      </c>
      <c r="BK137" t="s">
        <v>635</v>
      </c>
      <c r="BL137" t="s">
        <v>124</v>
      </c>
      <c r="BM137" t="str">
        <f>IF(BR137="#","",IFERROR(VLOOKUP(BL137,'class and classification'!$A$1:$B$338,2,FALSE),VLOOKUP(BL137,'class and classification'!$A$340:$B$378,2,FALSE)))</f>
        <v>Predominantly Rural</v>
      </c>
      <c r="BN137" t="str">
        <f>IF(BR137="#","",IFERROR(VLOOKUP(BL137,'class and classification'!$A$1:$C$338,3,FALSE),VLOOKUP(BL137,'class and classification'!$A$340:$C$378,3,FALSE)))</f>
        <v>UA</v>
      </c>
      <c r="BO137">
        <v>16483</v>
      </c>
      <c r="BP137">
        <v>9964</v>
      </c>
      <c r="BQ137">
        <v>2982</v>
      </c>
      <c r="BR137">
        <v>10.132862142784328</v>
      </c>
      <c r="BT137" t="s">
        <v>635</v>
      </c>
      <c r="BU137" t="s">
        <v>124</v>
      </c>
      <c r="BV137" t="str">
        <f>IF(CA137="#","",IFERROR(VLOOKUP(BU137,'class and classification'!$A$1:$B$338,2,FALSE),VLOOKUP(BU137,'class and classification'!$A$340:$B$378,2,FALSE)))</f>
        <v>Predominantly Rural</v>
      </c>
      <c r="BW137" t="str">
        <f>IF(CA137="#","",IFERROR(VLOOKUP(BU137,'class and classification'!$A$1:$C$338,3,FALSE),VLOOKUP(BU137,'class and classification'!$A$340:$C$378,3,FALSE)))</f>
        <v>UA</v>
      </c>
      <c r="BX137">
        <v>15527</v>
      </c>
      <c r="BY137">
        <v>12590</v>
      </c>
      <c r="BZ137">
        <v>2226</v>
      </c>
      <c r="CA137">
        <v>7.336123652901823</v>
      </c>
      <c r="CC137" t="s">
        <v>635</v>
      </c>
      <c r="CD137" t="s">
        <v>124</v>
      </c>
      <c r="CE137" t="str">
        <f>IF(CJ137="*","",IFERROR(VLOOKUP(CD137,'class and classification'!$A$1:$B$338,2,FALSE),VLOOKUP(CD137,'class and classification'!$A$340:$B$378,2,FALSE)))</f>
        <v>Predominantly Rural</v>
      </c>
      <c r="CF137" t="str">
        <f>IF(CJ137="*","",IFERROR(VLOOKUP(CD137,'class and classification'!$A$1:$C$338,3,FALSE),VLOOKUP(CD137,'class and classification'!$A$340:$C$378,3,FALSE)))</f>
        <v>UA</v>
      </c>
      <c r="CG137">
        <v>15183</v>
      </c>
      <c r="CH137">
        <v>9774</v>
      </c>
      <c r="CI137">
        <v>3145</v>
      </c>
      <c r="CJ137">
        <v>11.191374279410718</v>
      </c>
      <c r="CL137" t="s">
        <v>635</v>
      </c>
      <c r="CM137" t="s">
        <v>124</v>
      </c>
      <c r="CN137" t="str">
        <f>IF(CS137="*","",IFERROR(VLOOKUP(CM137,'class and classification'!$A$1:$B$338,2,FALSE),VLOOKUP(CM137,'class and classification'!$A$340:$B$378,2,FALSE)))</f>
        <v>Predominantly Rural</v>
      </c>
      <c r="CO137" t="str">
        <f>IF(CS137="*","",IFERROR(VLOOKUP(CM137,'class and classification'!$A$1:$C$338,3,FALSE),VLOOKUP(CM137,'class and classification'!$A$340:$C$378,3,FALSE)))</f>
        <v>UA</v>
      </c>
      <c r="CP137">
        <v>16626.54</v>
      </c>
      <c r="CQ137">
        <v>11190.25</v>
      </c>
      <c r="CR137">
        <v>4404.92</v>
      </c>
      <c r="CS137">
        <v>13.670658695643404</v>
      </c>
      <c r="CU137" t="s">
        <v>635</v>
      </c>
      <c r="CV137" t="s">
        <v>124</v>
      </c>
      <c r="CW137" t="str">
        <f>IF(DB137="*","",IFERROR(VLOOKUP(CV137,'class and classification'!$A$1:$B$338,2,FALSE),VLOOKUP(CV137,'class and classification'!$A$340:$B$378,2,FALSE)))</f>
        <v>Predominantly Rural</v>
      </c>
      <c r="CX137" t="str">
        <f>IF(DB137="*","",IFERROR(VLOOKUP(CV137,'class and classification'!$A$1:$C$338,3,FALSE),VLOOKUP(CV137,'class and classification'!$A$340:$C$378,3,FALSE)))</f>
        <v>UA</v>
      </c>
      <c r="CY137">
        <v>18846.060000000001</v>
      </c>
      <c r="CZ137">
        <v>9019.06</v>
      </c>
      <c r="DA137">
        <v>3125.34</v>
      </c>
      <c r="DB137">
        <v>10.084845465346431</v>
      </c>
      <c r="DD137" t="s">
        <v>635</v>
      </c>
      <c r="DE137" t="s">
        <v>124</v>
      </c>
      <c r="DF137" t="str">
        <f>IF(DK137="*","",IFERROR(VLOOKUP(DE137,'class and classification'!$A$1:$B$338,2,FALSE),VLOOKUP(DE137,'class and classification'!$A$340:$B$378,2,FALSE)))</f>
        <v>Predominantly Rural</v>
      </c>
      <c r="DG137" t="str">
        <f>IF(DK137="*","",IFERROR(VLOOKUP(DE137,'class and classification'!$A$1:$C$338,3,FALSE),VLOOKUP(DE137,'class and classification'!$A$340:$C$378,3,FALSE)))</f>
        <v>UA</v>
      </c>
      <c r="DH137">
        <v>18597.82</v>
      </c>
      <c r="DI137">
        <v>7944.32</v>
      </c>
      <c r="DJ137">
        <v>3262.69</v>
      </c>
      <c r="DK137">
        <v>10.94684988976619</v>
      </c>
      <c r="DM137" t="s">
        <v>635</v>
      </c>
      <c r="DN137" t="s">
        <v>124</v>
      </c>
      <c r="DO137" t="str">
        <f>IF(DT137="*","",IFERROR(VLOOKUP(DN137,'class and classification'!$A$1:$B$338,2,FALSE),VLOOKUP(DN137,'class and classification'!$A$340:$B$378,2,FALSE)))</f>
        <v>Predominantly Rural</v>
      </c>
      <c r="DP137" t="str">
        <f>IF(DT137="*","",IFERROR(VLOOKUP(DN137,'class and classification'!$A$1:$C$338,3,FALSE),VLOOKUP(DN137,'class and classification'!$A$340:$C$378,3,FALSE)))</f>
        <v>UA</v>
      </c>
      <c r="DQ137">
        <v>17202.45</v>
      </c>
      <c r="DR137">
        <v>8624.18</v>
      </c>
      <c r="DS137">
        <v>1804.99</v>
      </c>
      <c r="DT137">
        <v>6.5323350567212488</v>
      </c>
      <c r="DV137" t="s">
        <v>635</v>
      </c>
      <c r="DW137" t="s">
        <v>124</v>
      </c>
      <c r="DX137" t="str">
        <f>IF(EC137="*","",IFERROR(VLOOKUP(DW137,'class and classification'!$A$1:$B$338,2,FALSE),VLOOKUP(DW137,'class and classification'!$A$340:$B$378,2,FALSE)))</f>
        <v>Predominantly Rural</v>
      </c>
      <c r="DY137" t="str">
        <f>IF(EC137="*","",IFERROR(VLOOKUP(DW137,'class and classification'!$A$1:$C$338,3,FALSE),VLOOKUP(DW137,'class and classification'!$A$340:$C$378,3,FALSE)))</f>
        <v>UA</v>
      </c>
      <c r="DZ137">
        <v>18675.84</v>
      </c>
      <c r="EA137">
        <v>8756.51</v>
      </c>
      <c r="EB137">
        <v>2536.39</v>
      </c>
      <c r="EC137">
        <v>8.4634522505784364</v>
      </c>
    </row>
    <row r="138" spans="1:133" x14ac:dyDescent="0.3">
      <c r="A138" t="s">
        <v>641</v>
      </c>
      <c r="B138" t="s">
        <v>325</v>
      </c>
      <c r="C138" t="str">
        <f>IF(H138="n/a","",IFERROR(VLOOKUP(B138,'class and classification'!$A$1:$B$338,2,FALSE),VLOOKUP(B138,'class and classification'!$A$340:$B$378,2,FALSE)))</f>
        <v/>
      </c>
      <c r="D138" t="str">
        <f>IF(H138="n/a","",IFERROR(VLOOKUP(B138,'class and classification'!$A$1:$C$338,3,FALSE),VLOOKUP(B138,'class and classification'!$A$340:$C$378,3,FALSE)))</f>
        <v/>
      </c>
      <c r="E138">
        <v>13807</v>
      </c>
      <c r="F138">
        <v>8889</v>
      </c>
      <c r="G138" t="s">
        <v>513</v>
      </c>
      <c r="H138" t="s">
        <v>513</v>
      </c>
      <c r="I138" t="s">
        <v>636</v>
      </c>
      <c r="J138" t="s">
        <v>125</v>
      </c>
      <c r="K138" t="str">
        <f>IF(P138="#","",IFERROR(VLOOKUP(J138,'class and classification'!$A$1:$B$338,2,FALSE),VLOOKUP(J138,'class and classification'!$A$340:$B$378,2,FALSE)))</f>
        <v>Predominantly Rural</v>
      </c>
      <c r="L138" t="str">
        <f>IF(P138="#","",IFERROR(VLOOKUP(J138,'class and classification'!$A$1:$C$338,3,FALSE),VLOOKUP(J138,'class and classification'!$A$340:$C$378,3,FALSE)))</f>
        <v>UA</v>
      </c>
      <c r="M138">
        <v>37504</v>
      </c>
      <c r="N138">
        <v>11051</v>
      </c>
      <c r="O138">
        <v>4886</v>
      </c>
      <c r="P138">
        <v>9.1427929866581845</v>
      </c>
      <c r="S138" t="s">
        <v>125</v>
      </c>
      <c r="T138" t="str">
        <f>IF(Y138="#","",IFERROR(VLOOKUP(S138,'class and classification'!$A$1:$B$338,2,FALSE),VLOOKUP(S138,'class and classification'!$A$340:$B$378,2,FALSE)))</f>
        <v>Predominantly Rural</v>
      </c>
      <c r="U138" t="str">
        <f>IF(Y138="#","",IFERROR(VLOOKUP(S138,'class and classification'!$A$1:$C$338,3,FALSE),VLOOKUP(S138,'class and classification'!$A$340:$C$378,3,FALSE)))</f>
        <v>UA</v>
      </c>
      <c r="V138">
        <v>37653</v>
      </c>
      <c r="W138">
        <v>10907</v>
      </c>
      <c r="X138">
        <v>3652</v>
      </c>
      <c r="Y138">
        <v>6.9945606374013636</v>
      </c>
      <c r="AA138" t="s">
        <v>636</v>
      </c>
      <c r="AB138" t="s">
        <v>125</v>
      </c>
      <c r="AC138" t="str">
        <f>IF(AH138="#","",IFERROR(VLOOKUP(AB138,'class and classification'!$A$1:$B$338,2,FALSE),VLOOKUP(AB138,'class and classification'!$A$340:$B$378,2,FALSE)))</f>
        <v>Predominantly Rural</v>
      </c>
      <c r="AD138" t="str">
        <f>IF(AH138="#","",IFERROR(VLOOKUP(AB138,'class and classification'!$A$1:$C$338,3,FALSE),VLOOKUP(AB138,'class and classification'!$A$340:$C$378,3,FALSE)))</f>
        <v>UA</v>
      </c>
      <c r="AE138">
        <v>36279</v>
      </c>
      <c r="AF138">
        <v>11514</v>
      </c>
      <c r="AG138">
        <v>5044</v>
      </c>
      <c r="AH138">
        <v>9.5463406325113098</v>
      </c>
      <c r="AJ138" t="s">
        <v>636</v>
      </c>
      <c r="AK138" t="s">
        <v>125</v>
      </c>
      <c r="AL138" t="str">
        <f>IF(AQ138="#","",IFERROR(VLOOKUP(AK138,'class and classification'!$A$1:$B$338,2,FALSE),VLOOKUP(AK138,'class and classification'!$A$340:$B$378,2,FALSE)))</f>
        <v>Predominantly Rural</v>
      </c>
      <c r="AM138" t="str">
        <f>IF(AQ138="#","",IFERROR(VLOOKUP(AK138,'class and classification'!$A$1:$C$338,3,FALSE),VLOOKUP(AK138,'class and classification'!$A$340:$C$378,3,FALSE)))</f>
        <v>UA</v>
      </c>
      <c r="AN138">
        <v>34322</v>
      </c>
      <c r="AO138">
        <v>14821</v>
      </c>
      <c r="AP138">
        <v>3692</v>
      </c>
      <c r="AQ138">
        <v>6.9877921832118854</v>
      </c>
      <c r="AS138" t="s">
        <v>636</v>
      </c>
      <c r="AT138" t="s">
        <v>125</v>
      </c>
      <c r="AU138" t="str">
        <f>IF(AZ138="#","",IFERROR(VLOOKUP(AT138,'class and classification'!$A$1:$B$338,2,FALSE),VLOOKUP(AT138,'class and classification'!$A$340:$B$378,2,FALSE)))</f>
        <v>Predominantly Rural</v>
      </c>
      <c r="AV138" t="str">
        <f>IF(AZ138="#","",IFERROR(VLOOKUP(AT138,'class and classification'!$A$1:$C$338,3,FALSE),VLOOKUP(AT138,'class and classification'!$A$340:$C$378,3,FALSE)))</f>
        <v>UA</v>
      </c>
      <c r="AW138">
        <v>34414</v>
      </c>
      <c r="AX138">
        <v>10709</v>
      </c>
      <c r="AY138">
        <v>3725</v>
      </c>
      <c r="AZ138">
        <v>7.6256960366852287</v>
      </c>
      <c r="BB138" t="s">
        <v>636</v>
      </c>
      <c r="BC138" t="s">
        <v>125</v>
      </c>
      <c r="BD138" t="str">
        <f>IF(BI138="#","",IFERROR(VLOOKUP(BC138,'class and classification'!$A$1:$B$338,2,FALSE),VLOOKUP(BC138,'class and classification'!$A$340:$B$378,2,FALSE)))</f>
        <v>Predominantly Rural</v>
      </c>
      <c r="BE138" t="str">
        <f>IF(BI138="#","",IFERROR(VLOOKUP(BC138,'class and classification'!$A$1:$C$338,3,FALSE),VLOOKUP(BC138,'class and classification'!$A$340:$C$378,3,FALSE)))</f>
        <v>UA</v>
      </c>
      <c r="BF138">
        <v>32123</v>
      </c>
      <c r="BG138">
        <v>10947</v>
      </c>
      <c r="BH138">
        <v>5130</v>
      </c>
      <c r="BI138">
        <v>10.643153526970954</v>
      </c>
      <c r="BK138" t="s">
        <v>636</v>
      </c>
      <c r="BL138" t="s">
        <v>125</v>
      </c>
      <c r="BM138" t="str">
        <f>IF(BR138="#","",IFERROR(VLOOKUP(BL138,'class and classification'!$A$1:$B$338,2,FALSE),VLOOKUP(BL138,'class and classification'!$A$340:$B$378,2,FALSE)))</f>
        <v>Predominantly Rural</v>
      </c>
      <c r="BN138" t="str">
        <f>IF(BR138="#","",IFERROR(VLOOKUP(BL138,'class and classification'!$A$1:$C$338,3,FALSE),VLOOKUP(BL138,'class and classification'!$A$340:$C$378,3,FALSE)))</f>
        <v>UA</v>
      </c>
      <c r="BO138">
        <v>31340</v>
      </c>
      <c r="BP138">
        <v>12493</v>
      </c>
      <c r="BQ138">
        <v>3052</v>
      </c>
      <c r="BR138">
        <v>6.5095446304788309</v>
      </c>
      <c r="BT138" t="s">
        <v>636</v>
      </c>
      <c r="BU138" t="s">
        <v>125</v>
      </c>
      <c r="BV138" t="str">
        <f>IF(CA138="#","",IFERROR(VLOOKUP(BU138,'class and classification'!$A$1:$B$338,2,FALSE),VLOOKUP(BU138,'class and classification'!$A$340:$B$378,2,FALSE)))</f>
        <v>Predominantly Rural</v>
      </c>
      <c r="BW138" t="str">
        <f>IF(CA138="#","",IFERROR(VLOOKUP(BU138,'class and classification'!$A$1:$C$338,3,FALSE),VLOOKUP(BU138,'class and classification'!$A$340:$C$378,3,FALSE)))</f>
        <v>UA</v>
      </c>
      <c r="BX138">
        <v>26091</v>
      </c>
      <c r="BY138">
        <v>15050</v>
      </c>
      <c r="BZ138">
        <v>4266</v>
      </c>
      <c r="CA138">
        <v>9.3950271984495775</v>
      </c>
      <c r="CC138" t="s">
        <v>636</v>
      </c>
      <c r="CD138" t="s">
        <v>125</v>
      </c>
      <c r="CE138" t="str">
        <f>IF(CJ138="*","",IFERROR(VLOOKUP(CD138,'class and classification'!$A$1:$B$338,2,FALSE),VLOOKUP(CD138,'class and classification'!$A$340:$B$378,2,FALSE)))</f>
        <v>Predominantly Rural</v>
      </c>
      <c r="CF138" t="str">
        <f>IF(CJ138="*","",IFERROR(VLOOKUP(CD138,'class and classification'!$A$1:$C$338,3,FALSE),VLOOKUP(CD138,'class and classification'!$A$340:$C$378,3,FALSE)))</f>
        <v>UA</v>
      </c>
      <c r="CG138">
        <v>25157</v>
      </c>
      <c r="CH138">
        <v>21583</v>
      </c>
      <c r="CI138">
        <v>4352</v>
      </c>
      <c r="CJ138">
        <v>8.5179675878806851</v>
      </c>
      <c r="CL138" t="s">
        <v>636</v>
      </c>
      <c r="CM138" t="s">
        <v>125</v>
      </c>
      <c r="CN138" t="str">
        <f>IF(CS138="*","",IFERROR(VLOOKUP(CM138,'class and classification'!$A$1:$B$338,2,FALSE),VLOOKUP(CM138,'class and classification'!$A$340:$B$378,2,FALSE)))</f>
        <v>Predominantly Rural</v>
      </c>
      <c r="CO138" t="str">
        <f>IF(CS138="*","",IFERROR(VLOOKUP(CM138,'class and classification'!$A$1:$C$338,3,FALSE),VLOOKUP(CM138,'class and classification'!$A$340:$C$378,3,FALSE)))</f>
        <v>UA</v>
      </c>
      <c r="CP138">
        <v>35136.160000000003</v>
      </c>
      <c r="CQ138">
        <v>14922.8</v>
      </c>
      <c r="CR138">
        <v>4193.1499999999996</v>
      </c>
      <c r="CS138">
        <v>7.7290081436463929</v>
      </c>
      <c r="CU138" t="s">
        <v>636</v>
      </c>
      <c r="CV138" t="s">
        <v>125</v>
      </c>
      <c r="CW138" t="str">
        <f>IF(DB138="*","",IFERROR(VLOOKUP(CV138,'class and classification'!$A$1:$B$338,2,FALSE),VLOOKUP(CV138,'class and classification'!$A$340:$B$378,2,FALSE)))</f>
        <v>Predominantly Rural</v>
      </c>
      <c r="CX138" t="str">
        <f>IF(DB138="*","",IFERROR(VLOOKUP(CV138,'class and classification'!$A$1:$C$338,3,FALSE),VLOOKUP(CV138,'class and classification'!$A$340:$C$378,3,FALSE)))</f>
        <v>UA</v>
      </c>
      <c r="CY138">
        <v>28895.97</v>
      </c>
      <c r="CZ138">
        <v>18751.48</v>
      </c>
      <c r="DA138">
        <v>4831.59</v>
      </c>
      <c r="DB138">
        <v>9.2067042384921685</v>
      </c>
      <c r="DD138" t="s">
        <v>636</v>
      </c>
      <c r="DE138" t="s">
        <v>125</v>
      </c>
      <c r="DF138" t="str">
        <f>IF(DK138="*","",IFERROR(VLOOKUP(DE138,'class and classification'!$A$1:$B$338,2,FALSE),VLOOKUP(DE138,'class and classification'!$A$340:$B$378,2,FALSE)))</f>
        <v>Predominantly Rural</v>
      </c>
      <c r="DG138" t="str">
        <f>IF(DK138="*","",IFERROR(VLOOKUP(DE138,'class and classification'!$A$1:$C$338,3,FALSE),VLOOKUP(DE138,'class and classification'!$A$340:$C$378,3,FALSE)))</f>
        <v>UA</v>
      </c>
      <c r="DH138">
        <v>31929</v>
      </c>
      <c r="DI138">
        <v>16383.58</v>
      </c>
      <c r="DJ138">
        <v>4538.8900000000003</v>
      </c>
      <c r="DK138">
        <v>8.5880108916554256</v>
      </c>
      <c r="DM138" t="s">
        <v>636</v>
      </c>
      <c r="DN138" t="s">
        <v>125</v>
      </c>
      <c r="DO138" t="str">
        <f>IF(DT138="*","",IFERROR(VLOOKUP(DN138,'class and classification'!$A$1:$B$338,2,FALSE),VLOOKUP(DN138,'class and classification'!$A$340:$B$378,2,FALSE)))</f>
        <v>Predominantly Rural</v>
      </c>
      <c r="DP138" t="str">
        <f>IF(DT138="*","",IFERROR(VLOOKUP(DN138,'class and classification'!$A$1:$C$338,3,FALSE),VLOOKUP(DN138,'class and classification'!$A$340:$C$378,3,FALSE)))</f>
        <v>UA</v>
      </c>
      <c r="DQ138">
        <v>34590.39</v>
      </c>
      <c r="DR138">
        <v>15128.75</v>
      </c>
      <c r="DS138">
        <v>4967.04</v>
      </c>
      <c r="DT138">
        <v>9.0828066615733629</v>
      </c>
      <c r="DV138" t="s">
        <v>636</v>
      </c>
      <c r="DW138" t="s">
        <v>125</v>
      </c>
      <c r="DX138" t="str">
        <f>IF(EC138="*","",IFERROR(VLOOKUP(DW138,'class and classification'!$A$1:$B$338,2,FALSE),VLOOKUP(DW138,'class and classification'!$A$340:$B$378,2,FALSE)))</f>
        <v>Predominantly Rural</v>
      </c>
      <c r="DY138" t="str">
        <f>IF(EC138="*","",IFERROR(VLOOKUP(DW138,'class and classification'!$A$1:$C$338,3,FALSE),VLOOKUP(DW138,'class and classification'!$A$340:$C$378,3,FALSE)))</f>
        <v>UA</v>
      </c>
      <c r="DZ138">
        <v>31656.5</v>
      </c>
      <c r="EA138">
        <v>13717.039999999999</v>
      </c>
      <c r="EB138">
        <v>5290.1500000000005</v>
      </c>
      <c r="EC138">
        <v>10.441698976130638</v>
      </c>
    </row>
    <row r="139" spans="1:133" x14ac:dyDescent="0.3">
      <c r="A139" t="s">
        <v>642</v>
      </c>
      <c r="B139" t="s">
        <v>326</v>
      </c>
      <c r="C139" t="str">
        <f>IF(H139="n/a","",IFERROR(VLOOKUP(B139,'class and classification'!$A$1:$B$338,2,FALSE),VLOOKUP(B139,'class and classification'!$A$340:$B$378,2,FALSE)))</f>
        <v/>
      </c>
      <c r="D139" t="str">
        <f>IF(H139="n/a","",IFERROR(VLOOKUP(B139,'class and classification'!$A$1:$C$338,3,FALSE),VLOOKUP(B139,'class and classification'!$A$340:$C$378,3,FALSE)))</f>
        <v/>
      </c>
      <c r="E139">
        <v>10870</v>
      </c>
      <c r="F139">
        <v>3598</v>
      </c>
      <c r="G139" t="s">
        <v>513</v>
      </c>
      <c r="H139" t="s">
        <v>513</v>
      </c>
      <c r="I139" t="s">
        <v>637</v>
      </c>
      <c r="J139" t="s">
        <v>126</v>
      </c>
      <c r="K139" t="str">
        <f>IF(P139="#","",IFERROR(VLOOKUP(J139,'class and classification'!$A$1:$B$338,2,FALSE),VLOOKUP(J139,'class and classification'!$A$340:$B$378,2,FALSE)))</f>
        <v>Predominantly Urban</v>
      </c>
      <c r="L139" t="str">
        <f>IF(P139="#","",IFERROR(VLOOKUP(J139,'class and classification'!$A$1:$C$338,3,FALSE),VLOOKUP(J139,'class and classification'!$A$340:$C$378,3,FALSE)))</f>
        <v>UA</v>
      </c>
      <c r="M139">
        <v>28451</v>
      </c>
      <c r="N139">
        <v>17174</v>
      </c>
      <c r="O139">
        <v>5412</v>
      </c>
      <c r="P139">
        <v>10.604071555930011</v>
      </c>
      <c r="S139" t="s">
        <v>126</v>
      </c>
      <c r="T139" t="str">
        <f>IF(Y139="#","",IFERROR(VLOOKUP(S139,'class and classification'!$A$1:$B$338,2,FALSE),VLOOKUP(S139,'class and classification'!$A$340:$B$378,2,FALSE)))</f>
        <v>Predominantly Urban</v>
      </c>
      <c r="U139" t="str">
        <f>IF(Y139="#","",IFERROR(VLOOKUP(S139,'class and classification'!$A$1:$C$338,3,FALSE),VLOOKUP(S139,'class and classification'!$A$340:$C$378,3,FALSE)))</f>
        <v>UA</v>
      </c>
      <c r="V139">
        <v>21612</v>
      </c>
      <c r="W139">
        <v>15794</v>
      </c>
      <c r="X139">
        <v>9887</v>
      </c>
      <c r="Y139">
        <v>20.90584230224346</v>
      </c>
      <c r="AA139" t="s">
        <v>637</v>
      </c>
      <c r="AB139" t="s">
        <v>126</v>
      </c>
      <c r="AC139" t="str">
        <f>IF(AH139="#","",IFERROR(VLOOKUP(AB139,'class and classification'!$A$1:$B$338,2,FALSE),VLOOKUP(AB139,'class and classification'!$A$340:$B$378,2,FALSE)))</f>
        <v>Predominantly Urban</v>
      </c>
      <c r="AD139" t="str">
        <f>IF(AH139="#","",IFERROR(VLOOKUP(AB139,'class and classification'!$A$1:$C$338,3,FALSE),VLOOKUP(AB139,'class and classification'!$A$340:$C$378,3,FALSE)))</f>
        <v>UA</v>
      </c>
      <c r="AE139">
        <v>23732</v>
      </c>
      <c r="AF139">
        <v>19193</v>
      </c>
      <c r="AG139">
        <v>10507</v>
      </c>
      <c r="AH139">
        <v>19.664246144632429</v>
      </c>
      <c r="AJ139" t="s">
        <v>637</v>
      </c>
      <c r="AK139" t="s">
        <v>126</v>
      </c>
      <c r="AL139" t="str">
        <f>IF(AQ139="#","",IFERROR(VLOOKUP(AK139,'class and classification'!$A$1:$B$338,2,FALSE),VLOOKUP(AK139,'class and classification'!$A$340:$B$378,2,FALSE)))</f>
        <v>Predominantly Urban</v>
      </c>
      <c r="AM139" t="str">
        <f>IF(AQ139="#","",IFERROR(VLOOKUP(AK139,'class and classification'!$A$1:$C$338,3,FALSE),VLOOKUP(AK139,'class and classification'!$A$340:$C$378,3,FALSE)))</f>
        <v>UA</v>
      </c>
      <c r="AN139">
        <v>24732</v>
      </c>
      <c r="AO139">
        <v>19477</v>
      </c>
      <c r="AP139">
        <v>6537</v>
      </c>
      <c r="AQ139">
        <v>12.88180349190084</v>
      </c>
      <c r="AS139" t="s">
        <v>637</v>
      </c>
      <c r="AT139" t="s">
        <v>126</v>
      </c>
      <c r="AU139" t="str">
        <f>IF(AZ139="#","",IFERROR(VLOOKUP(AT139,'class and classification'!$A$1:$B$338,2,FALSE),VLOOKUP(AT139,'class and classification'!$A$340:$B$378,2,FALSE)))</f>
        <v>Predominantly Urban</v>
      </c>
      <c r="AV139" t="str">
        <f>IF(AZ139="#","",IFERROR(VLOOKUP(AT139,'class and classification'!$A$1:$C$338,3,FALSE),VLOOKUP(AT139,'class and classification'!$A$340:$C$378,3,FALSE)))</f>
        <v>UA</v>
      </c>
      <c r="AW139">
        <v>25152</v>
      </c>
      <c r="AX139">
        <v>18441</v>
      </c>
      <c r="AY139">
        <v>9055</v>
      </c>
      <c r="AZ139">
        <v>17.19913387023249</v>
      </c>
      <c r="BB139" t="s">
        <v>637</v>
      </c>
      <c r="BC139" t="s">
        <v>126</v>
      </c>
      <c r="BD139" t="str">
        <f>IF(BI139="#","",IFERROR(VLOOKUP(BC139,'class and classification'!$A$1:$B$338,2,FALSE),VLOOKUP(BC139,'class and classification'!$A$340:$B$378,2,FALSE)))</f>
        <v>Predominantly Urban</v>
      </c>
      <c r="BE139" t="str">
        <f>IF(BI139="#","",IFERROR(VLOOKUP(BC139,'class and classification'!$A$1:$C$338,3,FALSE),VLOOKUP(BC139,'class and classification'!$A$340:$C$378,3,FALSE)))</f>
        <v>UA</v>
      </c>
      <c r="BF139">
        <v>23582</v>
      </c>
      <c r="BG139">
        <v>12727</v>
      </c>
      <c r="BH139">
        <v>12368</v>
      </c>
      <c r="BI139">
        <v>25.408303716334203</v>
      </c>
      <c r="BK139" t="s">
        <v>637</v>
      </c>
      <c r="BL139" t="s">
        <v>126</v>
      </c>
      <c r="BM139" t="str">
        <f>IF(BR139="#","",IFERROR(VLOOKUP(BL139,'class and classification'!$A$1:$B$338,2,FALSE),VLOOKUP(BL139,'class and classification'!$A$340:$B$378,2,FALSE)))</f>
        <v>Predominantly Urban</v>
      </c>
      <c r="BN139" t="str">
        <f>IF(BR139="#","",IFERROR(VLOOKUP(BL139,'class and classification'!$A$1:$C$338,3,FALSE),VLOOKUP(BL139,'class and classification'!$A$340:$C$378,3,FALSE)))</f>
        <v>UA</v>
      </c>
      <c r="BO139">
        <v>19249</v>
      </c>
      <c r="BP139">
        <v>16410</v>
      </c>
      <c r="BQ139">
        <v>9328</v>
      </c>
      <c r="BR139">
        <v>20.734878965034341</v>
      </c>
      <c r="BT139" t="s">
        <v>637</v>
      </c>
      <c r="BU139" t="s">
        <v>126</v>
      </c>
      <c r="BV139" t="str">
        <f>IF(CA139="#","",IFERROR(VLOOKUP(BU139,'class and classification'!$A$1:$B$338,2,FALSE),VLOOKUP(BU139,'class and classification'!$A$340:$B$378,2,FALSE)))</f>
        <v>Predominantly Urban</v>
      </c>
      <c r="BW139" t="str">
        <f>IF(CA139="#","",IFERROR(VLOOKUP(BU139,'class and classification'!$A$1:$C$338,3,FALSE),VLOOKUP(BU139,'class and classification'!$A$340:$C$378,3,FALSE)))</f>
        <v>UA</v>
      </c>
      <c r="BX139">
        <v>17906</v>
      </c>
      <c r="BY139">
        <v>18025</v>
      </c>
      <c r="BZ139">
        <v>9850</v>
      </c>
      <c r="CA139">
        <v>21.515475852427862</v>
      </c>
      <c r="CC139" t="s">
        <v>637</v>
      </c>
      <c r="CD139" t="s">
        <v>126</v>
      </c>
      <c r="CE139" t="str">
        <f>IF(CJ139="*","",IFERROR(VLOOKUP(CD139,'class and classification'!$A$1:$B$338,2,FALSE),VLOOKUP(CD139,'class and classification'!$A$340:$B$378,2,FALSE)))</f>
        <v>Predominantly Urban</v>
      </c>
      <c r="CF139" t="str">
        <f>IF(CJ139="*","",IFERROR(VLOOKUP(CD139,'class and classification'!$A$1:$C$338,3,FALSE),VLOOKUP(CD139,'class and classification'!$A$340:$C$378,3,FALSE)))</f>
        <v>UA</v>
      </c>
      <c r="CG139">
        <v>21461</v>
      </c>
      <c r="CH139">
        <v>15401</v>
      </c>
      <c r="CI139">
        <v>10360</v>
      </c>
      <c r="CJ139">
        <v>21.9389267714201</v>
      </c>
      <c r="CL139" t="s">
        <v>637</v>
      </c>
      <c r="CM139" t="s">
        <v>126</v>
      </c>
      <c r="CN139" t="str">
        <f>IF(CS139="*","",IFERROR(VLOOKUP(CM139,'class and classification'!$A$1:$B$338,2,FALSE),VLOOKUP(CM139,'class and classification'!$A$340:$B$378,2,FALSE)))</f>
        <v>Predominantly Urban</v>
      </c>
      <c r="CO139" t="str">
        <f>IF(CS139="*","",IFERROR(VLOOKUP(CM139,'class and classification'!$A$1:$C$338,3,FALSE),VLOOKUP(CM139,'class and classification'!$A$340:$C$378,3,FALSE)))</f>
        <v>UA</v>
      </c>
      <c r="CP139">
        <v>19406.48</v>
      </c>
      <c r="CQ139">
        <v>16890.82</v>
      </c>
      <c r="CR139">
        <v>11496.4</v>
      </c>
      <c r="CS139">
        <v>24.05421635069057</v>
      </c>
      <c r="CU139" t="s">
        <v>637</v>
      </c>
      <c r="CV139" t="s">
        <v>126</v>
      </c>
      <c r="CW139" t="str">
        <f>IF(DB139="*","",IFERROR(VLOOKUP(CV139,'class and classification'!$A$1:$B$338,2,FALSE),VLOOKUP(CV139,'class and classification'!$A$340:$B$378,2,FALSE)))</f>
        <v>Predominantly Urban</v>
      </c>
      <c r="CX139" t="str">
        <f>IF(DB139="*","",IFERROR(VLOOKUP(CV139,'class and classification'!$A$1:$C$338,3,FALSE),VLOOKUP(CV139,'class and classification'!$A$340:$C$378,3,FALSE)))</f>
        <v>UA</v>
      </c>
      <c r="CY139">
        <v>18594.59</v>
      </c>
      <c r="CZ139">
        <v>15157.28</v>
      </c>
      <c r="DA139">
        <v>12135.38</v>
      </c>
      <c r="DB139">
        <v>26.446082517474895</v>
      </c>
      <c r="DD139" t="s">
        <v>637</v>
      </c>
      <c r="DE139" t="s">
        <v>126</v>
      </c>
      <c r="DF139" t="str">
        <f>IF(DK139="*","",IFERROR(VLOOKUP(DE139,'class and classification'!$A$1:$B$338,2,FALSE),VLOOKUP(DE139,'class and classification'!$A$340:$B$378,2,FALSE)))</f>
        <v>Predominantly Urban</v>
      </c>
      <c r="DG139" t="str">
        <f>IF(DK139="*","",IFERROR(VLOOKUP(DE139,'class and classification'!$A$1:$C$338,3,FALSE),VLOOKUP(DE139,'class and classification'!$A$340:$C$378,3,FALSE)))</f>
        <v>UA</v>
      </c>
      <c r="DH139">
        <v>21295.32</v>
      </c>
      <c r="DI139">
        <v>14565.95</v>
      </c>
      <c r="DJ139">
        <v>10274.99</v>
      </c>
      <c r="DK139">
        <v>22.270964313102102</v>
      </c>
      <c r="DM139" t="s">
        <v>637</v>
      </c>
      <c r="DN139" t="s">
        <v>126</v>
      </c>
      <c r="DO139" t="str">
        <f>IF(DT139="*","",IFERROR(VLOOKUP(DN139,'class and classification'!$A$1:$B$338,2,FALSE),VLOOKUP(DN139,'class and classification'!$A$340:$B$378,2,FALSE)))</f>
        <v>Predominantly Urban</v>
      </c>
      <c r="DP139" t="str">
        <f>IF(DT139="*","",IFERROR(VLOOKUP(DN139,'class and classification'!$A$1:$C$338,3,FALSE),VLOOKUP(DN139,'class and classification'!$A$340:$C$378,3,FALSE)))</f>
        <v>UA</v>
      </c>
      <c r="DQ139">
        <v>23223.46</v>
      </c>
      <c r="DR139">
        <v>13904.38</v>
      </c>
      <c r="DS139">
        <v>11300.59</v>
      </c>
      <c r="DT139">
        <v>23.334619767768647</v>
      </c>
      <c r="DV139" t="s">
        <v>637</v>
      </c>
      <c r="DW139" t="s">
        <v>126</v>
      </c>
      <c r="DX139" t="str">
        <f>IF(EC139="*","",IFERROR(VLOOKUP(DW139,'class and classification'!$A$1:$B$338,2,FALSE),VLOOKUP(DW139,'class and classification'!$A$340:$B$378,2,FALSE)))</f>
        <v>Predominantly Urban</v>
      </c>
      <c r="DY139" t="str">
        <f>IF(EC139="*","",IFERROR(VLOOKUP(DW139,'class and classification'!$A$1:$C$338,3,FALSE),VLOOKUP(DW139,'class and classification'!$A$340:$C$378,3,FALSE)))</f>
        <v>UA</v>
      </c>
      <c r="DZ139">
        <v>22195.79</v>
      </c>
      <c r="EA139">
        <v>11473.96</v>
      </c>
      <c r="EB139">
        <v>9258.09</v>
      </c>
      <c r="EC139">
        <v>21.566633681079693</v>
      </c>
    </row>
    <row r="140" spans="1:133" x14ac:dyDescent="0.3">
      <c r="A140" t="s">
        <v>643</v>
      </c>
      <c r="B140" t="s">
        <v>327</v>
      </c>
      <c r="C140" t="str">
        <f>IF(H140="n/a","",IFERROR(VLOOKUP(B140,'class and classification'!$A$1:$B$338,2,FALSE),VLOOKUP(B140,'class and classification'!$A$340:$B$378,2,FALSE)))</f>
        <v/>
      </c>
      <c r="D140" t="str">
        <f>IF(H140="n/a","",IFERROR(VLOOKUP(B140,'class and classification'!$A$1:$C$338,3,FALSE),VLOOKUP(B140,'class and classification'!$A$340:$C$378,3,FALSE)))</f>
        <v/>
      </c>
      <c r="E140">
        <v>15661</v>
      </c>
      <c r="F140">
        <v>6737</v>
      </c>
      <c r="G140" t="s">
        <v>513</v>
      </c>
      <c r="H140" t="s">
        <v>513</v>
      </c>
      <c r="I140" t="s">
        <v>638</v>
      </c>
      <c r="J140" t="s">
        <v>127</v>
      </c>
      <c r="K140" t="str">
        <f>IF(P140="#","",IFERROR(VLOOKUP(J140,'class and classification'!$A$1:$B$338,2,FALSE),VLOOKUP(J140,'class and classification'!$A$340:$B$378,2,FALSE)))</f>
        <v>Predominantly Urban</v>
      </c>
      <c r="L140" t="str">
        <f>IF(P140="#","",IFERROR(VLOOKUP(J140,'class and classification'!$A$1:$C$338,3,FALSE),VLOOKUP(J140,'class and classification'!$A$340:$C$378,3,FALSE)))</f>
        <v>UA</v>
      </c>
      <c r="M140">
        <v>18892</v>
      </c>
      <c r="N140">
        <v>8467</v>
      </c>
      <c r="O140">
        <v>4715</v>
      </c>
      <c r="P140">
        <v>14.700380370393464</v>
      </c>
      <c r="S140" t="s">
        <v>127</v>
      </c>
      <c r="T140" t="str">
        <f>IF(Y140="#","",IFERROR(VLOOKUP(S140,'class and classification'!$A$1:$B$338,2,FALSE),VLOOKUP(S140,'class and classification'!$A$340:$B$378,2,FALSE)))</f>
        <v>Predominantly Urban</v>
      </c>
      <c r="U140" t="str">
        <f>IF(Y140="#","",IFERROR(VLOOKUP(S140,'class and classification'!$A$1:$C$338,3,FALSE),VLOOKUP(S140,'class and classification'!$A$340:$C$378,3,FALSE)))</f>
        <v>UA</v>
      </c>
      <c r="V140">
        <v>20762</v>
      </c>
      <c r="W140">
        <v>6254</v>
      </c>
      <c r="X140">
        <v>3951</v>
      </c>
      <c r="Y140">
        <v>12.758743178221978</v>
      </c>
      <c r="AA140" t="s">
        <v>638</v>
      </c>
      <c r="AB140" t="s">
        <v>127</v>
      </c>
      <c r="AC140" t="str">
        <f>IF(AH140="#","",IFERROR(VLOOKUP(AB140,'class and classification'!$A$1:$B$338,2,FALSE),VLOOKUP(AB140,'class and classification'!$A$340:$B$378,2,FALSE)))</f>
        <v>Predominantly Urban</v>
      </c>
      <c r="AD140" t="str">
        <f>IF(AH140="#","",IFERROR(VLOOKUP(AB140,'class and classification'!$A$1:$C$338,3,FALSE),VLOOKUP(AB140,'class and classification'!$A$340:$C$378,3,FALSE)))</f>
        <v>UA</v>
      </c>
      <c r="AE140">
        <v>19508</v>
      </c>
      <c r="AF140">
        <v>8771</v>
      </c>
      <c r="AG140">
        <v>5296</v>
      </c>
      <c r="AH140">
        <v>15.773641102010425</v>
      </c>
      <c r="AJ140" t="s">
        <v>638</v>
      </c>
      <c r="AK140" t="s">
        <v>127</v>
      </c>
      <c r="AL140" t="str">
        <f>IF(AQ140="#","",IFERROR(VLOOKUP(AK140,'class and classification'!$A$1:$B$338,2,FALSE),VLOOKUP(AK140,'class and classification'!$A$340:$B$378,2,FALSE)))</f>
        <v>Predominantly Urban</v>
      </c>
      <c r="AM140" t="str">
        <f>IF(AQ140="#","",IFERROR(VLOOKUP(AK140,'class and classification'!$A$1:$C$338,3,FALSE),VLOOKUP(AK140,'class and classification'!$A$340:$C$378,3,FALSE)))</f>
        <v>UA</v>
      </c>
      <c r="AN140">
        <v>20592</v>
      </c>
      <c r="AO140">
        <v>10081</v>
      </c>
      <c r="AP140">
        <v>3706</v>
      </c>
      <c r="AQ140">
        <v>10.779836528113092</v>
      </c>
      <c r="AS140" t="s">
        <v>638</v>
      </c>
      <c r="AT140" t="s">
        <v>127</v>
      </c>
      <c r="AU140" t="str">
        <f>IF(AZ140="#","",IFERROR(VLOOKUP(AT140,'class and classification'!$A$1:$B$338,2,FALSE),VLOOKUP(AT140,'class and classification'!$A$340:$B$378,2,FALSE)))</f>
        <v>Predominantly Urban</v>
      </c>
      <c r="AV140" t="str">
        <f>IF(AZ140="#","",IFERROR(VLOOKUP(AT140,'class and classification'!$A$1:$C$338,3,FALSE),VLOOKUP(AT140,'class and classification'!$A$340:$C$378,3,FALSE)))</f>
        <v>UA</v>
      </c>
      <c r="AW140">
        <v>17550</v>
      </c>
      <c r="AX140">
        <v>10949</v>
      </c>
      <c r="AY140">
        <v>3620</v>
      </c>
      <c r="AZ140">
        <v>11.270587502724243</v>
      </c>
      <c r="BB140" t="s">
        <v>638</v>
      </c>
      <c r="BC140" t="s">
        <v>127</v>
      </c>
      <c r="BD140" t="str">
        <f>IF(BI140="#","",IFERROR(VLOOKUP(BC140,'class and classification'!$A$1:$B$338,2,FALSE),VLOOKUP(BC140,'class and classification'!$A$340:$B$378,2,FALSE)))</f>
        <v>Predominantly Urban</v>
      </c>
      <c r="BE140" t="str">
        <f>IF(BI140="#","",IFERROR(VLOOKUP(BC140,'class and classification'!$A$1:$C$338,3,FALSE),VLOOKUP(BC140,'class and classification'!$A$340:$C$378,3,FALSE)))</f>
        <v>UA</v>
      </c>
      <c r="BF140">
        <v>16181</v>
      </c>
      <c r="BG140">
        <v>10210</v>
      </c>
      <c r="BH140">
        <v>4829</v>
      </c>
      <c r="BI140">
        <v>15.467648942985265</v>
      </c>
      <c r="BK140" t="s">
        <v>638</v>
      </c>
      <c r="BL140" t="s">
        <v>127</v>
      </c>
      <c r="BM140" t="str">
        <f>IF(BR140="#","",IFERROR(VLOOKUP(BL140,'class and classification'!$A$1:$B$338,2,FALSE),VLOOKUP(BL140,'class and classification'!$A$340:$B$378,2,FALSE)))</f>
        <v>Predominantly Urban</v>
      </c>
      <c r="BN140" t="str">
        <f>IF(BR140="#","",IFERROR(VLOOKUP(BL140,'class and classification'!$A$1:$C$338,3,FALSE),VLOOKUP(BL140,'class and classification'!$A$340:$C$378,3,FALSE)))</f>
        <v>UA</v>
      </c>
      <c r="BO140">
        <v>13627</v>
      </c>
      <c r="BP140">
        <v>9591</v>
      </c>
      <c r="BQ140">
        <v>6440</v>
      </c>
      <c r="BR140">
        <v>21.7142086452222</v>
      </c>
      <c r="BT140" t="s">
        <v>638</v>
      </c>
      <c r="BU140" t="s">
        <v>127</v>
      </c>
      <c r="BV140" t="str">
        <f>IF(CA140="#","",IFERROR(VLOOKUP(BU140,'class and classification'!$A$1:$B$338,2,FALSE),VLOOKUP(BU140,'class and classification'!$A$340:$B$378,2,FALSE)))</f>
        <v>Predominantly Urban</v>
      </c>
      <c r="BW140" t="str">
        <f>IF(CA140="#","",IFERROR(VLOOKUP(BU140,'class and classification'!$A$1:$C$338,3,FALSE),VLOOKUP(BU140,'class and classification'!$A$340:$C$378,3,FALSE)))</f>
        <v>UA</v>
      </c>
      <c r="BX140">
        <v>14584</v>
      </c>
      <c r="BY140">
        <v>10038</v>
      </c>
      <c r="BZ140">
        <v>5781</v>
      </c>
      <c r="CA140">
        <v>19.01457093050028</v>
      </c>
      <c r="CC140" t="s">
        <v>638</v>
      </c>
      <c r="CD140" t="s">
        <v>127</v>
      </c>
      <c r="CE140" t="str">
        <f>IF(CJ140="*","",IFERROR(VLOOKUP(CD140,'class and classification'!$A$1:$B$338,2,FALSE),VLOOKUP(CD140,'class and classification'!$A$340:$B$378,2,FALSE)))</f>
        <v>Predominantly Urban</v>
      </c>
      <c r="CF140" t="str">
        <f>IF(CJ140="*","",IFERROR(VLOOKUP(CD140,'class and classification'!$A$1:$C$338,3,FALSE),VLOOKUP(CD140,'class and classification'!$A$340:$C$378,3,FALSE)))</f>
        <v>UA</v>
      </c>
      <c r="CG140">
        <v>16752</v>
      </c>
      <c r="CH140">
        <v>9334</v>
      </c>
      <c r="CI140">
        <v>7607</v>
      </c>
      <c r="CJ140">
        <v>22.577389962306711</v>
      </c>
      <c r="CL140" t="s">
        <v>638</v>
      </c>
      <c r="CM140" t="s">
        <v>127</v>
      </c>
      <c r="CN140" t="str">
        <f>IF(CS140="*","",IFERROR(VLOOKUP(CM140,'class and classification'!$A$1:$B$338,2,FALSE),VLOOKUP(CM140,'class and classification'!$A$340:$B$378,2,FALSE)))</f>
        <v>Predominantly Urban</v>
      </c>
      <c r="CO140" t="str">
        <f>IF(CS140="*","",IFERROR(VLOOKUP(CM140,'class and classification'!$A$1:$C$338,3,FALSE),VLOOKUP(CM140,'class and classification'!$A$340:$C$378,3,FALSE)))</f>
        <v>UA</v>
      </c>
      <c r="CP140">
        <v>15495.97</v>
      </c>
      <c r="CQ140">
        <v>8328.24</v>
      </c>
      <c r="CR140">
        <v>6649.85</v>
      </c>
      <c r="CS140">
        <v>21.821345760952106</v>
      </c>
      <c r="CU140" t="s">
        <v>638</v>
      </c>
      <c r="CV140" t="s">
        <v>127</v>
      </c>
      <c r="CW140" t="str">
        <f>IF(DB140="*","",IFERROR(VLOOKUP(CV140,'class and classification'!$A$1:$B$338,2,FALSE),VLOOKUP(CV140,'class and classification'!$A$340:$B$378,2,FALSE)))</f>
        <v>Predominantly Urban</v>
      </c>
      <c r="CX140" t="str">
        <f>IF(DB140="*","",IFERROR(VLOOKUP(CV140,'class and classification'!$A$1:$C$338,3,FALSE),VLOOKUP(CV140,'class and classification'!$A$340:$C$378,3,FALSE)))</f>
        <v>UA</v>
      </c>
      <c r="CY140">
        <v>16780</v>
      </c>
      <c r="CZ140">
        <v>9922.39</v>
      </c>
      <c r="DA140">
        <v>6993.12</v>
      </c>
      <c r="DB140">
        <v>20.753863051783455</v>
      </c>
      <c r="DD140" t="s">
        <v>638</v>
      </c>
      <c r="DE140" t="s">
        <v>127</v>
      </c>
      <c r="DF140" t="str">
        <f>IF(DK140="*","",IFERROR(VLOOKUP(DE140,'class and classification'!$A$1:$B$338,2,FALSE),VLOOKUP(DE140,'class and classification'!$A$340:$B$378,2,FALSE)))</f>
        <v>Predominantly Urban</v>
      </c>
      <c r="DG140" t="str">
        <f>IF(DK140="*","",IFERROR(VLOOKUP(DE140,'class and classification'!$A$1:$C$338,3,FALSE),VLOOKUP(DE140,'class and classification'!$A$340:$C$378,3,FALSE)))</f>
        <v>UA</v>
      </c>
      <c r="DH140">
        <v>17694.78</v>
      </c>
      <c r="DI140">
        <v>10605.81</v>
      </c>
      <c r="DJ140">
        <v>5491.3</v>
      </c>
      <c r="DK140">
        <v>16.250348826301224</v>
      </c>
      <c r="DM140" t="s">
        <v>638</v>
      </c>
      <c r="DN140" t="s">
        <v>127</v>
      </c>
      <c r="DO140" t="str">
        <f>IF(DT140="*","",IFERROR(VLOOKUP(DN140,'class and classification'!$A$1:$B$338,2,FALSE),VLOOKUP(DN140,'class and classification'!$A$340:$B$378,2,FALSE)))</f>
        <v>Predominantly Urban</v>
      </c>
      <c r="DP140" t="str">
        <f>IF(DT140="*","",IFERROR(VLOOKUP(DN140,'class and classification'!$A$1:$C$338,3,FALSE),VLOOKUP(DN140,'class and classification'!$A$340:$C$378,3,FALSE)))</f>
        <v>UA</v>
      </c>
      <c r="DQ140">
        <v>18903.68</v>
      </c>
      <c r="DR140">
        <v>9853.99</v>
      </c>
      <c r="DS140">
        <v>5102.8900000000003</v>
      </c>
      <c r="DT140">
        <v>15.070305984307408</v>
      </c>
      <c r="DV140" t="s">
        <v>638</v>
      </c>
      <c r="DW140" t="s">
        <v>127</v>
      </c>
      <c r="DX140" t="str">
        <f>IF(EC140="*","",IFERROR(VLOOKUP(DW140,'class and classification'!$A$1:$B$338,2,FALSE),VLOOKUP(DW140,'class and classification'!$A$340:$B$378,2,FALSE)))</f>
        <v>Predominantly Urban</v>
      </c>
      <c r="DY140" t="str">
        <f>IF(EC140="*","",IFERROR(VLOOKUP(DW140,'class and classification'!$A$1:$C$338,3,FALSE),VLOOKUP(DW140,'class and classification'!$A$340:$C$378,3,FALSE)))</f>
        <v>UA</v>
      </c>
      <c r="DZ140">
        <v>19513.490000000002</v>
      </c>
      <c r="EA140">
        <v>8091.64</v>
      </c>
      <c r="EB140">
        <v>6437.07</v>
      </c>
      <c r="EC140">
        <v>18.909089306801558</v>
      </c>
    </row>
    <row r="141" spans="1:133" x14ac:dyDescent="0.3">
      <c r="A141" t="s">
        <v>644</v>
      </c>
      <c r="B141" t="s">
        <v>328</v>
      </c>
      <c r="C141" t="str">
        <f>IF(H141="n/a","",IFERROR(VLOOKUP(B141,'class and classification'!$A$1:$B$338,2,FALSE),VLOOKUP(B141,'class and classification'!$A$340:$B$378,2,FALSE)))</f>
        <v/>
      </c>
      <c r="D141" t="str">
        <f>IF(H141="n/a","",IFERROR(VLOOKUP(B141,'class and classification'!$A$1:$C$338,3,FALSE),VLOOKUP(B141,'class and classification'!$A$340:$C$378,3,FALSE)))</f>
        <v/>
      </c>
      <c r="E141">
        <v>15488</v>
      </c>
      <c r="F141">
        <v>5275</v>
      </c>
      <c r="G141" t="s">
        <v>513</v>
      </c>
      <c r="H141" t="s">
        <v>513</v>
      </c>
      <c r="I141" t="s">
        <v>639</v>
      </c>
      <c r="J141" t="s">
        <v>128</v>
      </c>
      <c r="K141" t="str">
        <f>IF(P141="#","",IFERROR(VLOOKUP(J141,'class and classification'!$A$1:$B$338,2,FALSE),VLOOKUP(J141,'class and classification'!$A$340:$B$378,2,FALSE)))</f>
        <v>Urban with Significant Rural</v>
      </c>
      <c r="L141" t="str">
        <f>IF(P141="#","",IFERROR(VLOOKUP(J141,'class and classification'!$A$1:$C$338,3,FALSE),VLOOKUP(J141,'class and classification'!$A$340:$C$378,3,FALSE)))</f>
        <v>SC</v>
      </c>
      <c r="M141">
        <v>115340</v>
      </c>
      <c r="N141">
        <v>32800</v>
      </c>
      <c r="O141">
        <v>18378</v>
      </c>
      <c r="P141">
        <v>11.036644687060857</v>
      </c>
      <c r="S141" t="s">
        <v>128</v>
      </c>
      <c r="T141" t="str">
        <f>IF(Y141="#","",IFERROR(VLOOKUP(S141,'class and classification'!$A$1:$B$338,2,FALSE),VLOOKUP(S141,'class and classification'!$A$340:$B$378,2,FALSE)))</f>
        <v>Urban with Significant Rural</v>
      </c>
      <c r="U141" t="str">
        <f>IF(Y141="#","",IFERROR(VLOOKUP(S141,'class and classification'!$A$1:$C$338,3,FALSE),VLOOKUP(S141,'class and classification'!$A$340:$C$378,3,FALSE)))</f>
        <v>SC</v>
      </c>
      <c r="V141">
        <v>101343</v>
      </c>
      <c r="W141">
        <v>48896</v>
      </c>
      <c r="X141">
        <v>5799</v>
      </c>
      <c r="Y141">
        <v>3.7164024147963959</v>
      </c>
      <c r="AA141" t="s">
        <v>639</v>
      </c>
      <c r="AB141" t="s">
        <v>128</v>
      </c>
      <c r="AC141" t="str">
        <f>IF(AH141="#","",IFERROR(VLOOKUP(AB141,'class and classification'!$A$1:$B$338,2,FALSE),VLOOKUP(AB141,'class and classification'!$A$340:$B$378,2,FALSE)))</f>
        <v>Urban with Significant Rural</v>
      </c>
      <c r="AD141" t="str">
        <f>IF(AH141="#","",IFERROR(VLOOKUP(AB141,'class and classification'!$A$1:$C$338,3,FALSE),VLOOKUP(AB141,'class and classification'!$A$340:$C$378,3,FALSE)))</f>
        <v>SC</v>
      </c>
      <c r="AE141">
        <v>116188</v>
      </c>
      <c r="AF141">
        <v>45969</v>
      </c>
      <c r="AG141">
        <v>6967</v>
      </c>
      <c r="AH141">
        <v>4.1194626427946357</v>
      </c>
      <c r="AJ141" t="s">
        <v>639</v>
      </c>
      <c r="AK141" t="s">
        <v>128</v>
      </c>
      <c r="AL141" t="str">
        <f>IF(AQ141="#","",IFERROR(VLOOKUP(AK141,'class and classification'!$A$1:$B$338,2,FALSE),VLOOKUP(AK141,'class and classification'!$A$340:$B$378,2,FALSE)))</f>
        <v>Urban with Significant Rural</v>
      </c>
      <c r="AM141" t="str">
        <f>IF(AQ141="#","",IFERROR(VLOOKUP(AK141,'class and classification'!$A$1:$C$338,3,FALSE),VLOOKUP(AK141,'class and classification'!$A$340:$C$378,3,FALSE)))</f>
        <v>SC</v>
      </c>
      <c r="AN141">
        <v>94417</v>
      </c>
      <c r="AO141">
        <v>43828</v>
      </c>
      <c r="AP141">
        <v>7639</v>
      </c>
      <c r="AQ141">
        <v>5.2363521702174332</v>
      </c>
      <c r="AS141" t="s">
        <v>639</v>
      </c>
      <c r="AT141" t="s">
        <v>128</v>
      </c>
      <c r="AU141" t="str">
        <f>IF(AZ141="#","",IFERROR(VLOOKUP(AT141,'class and classification'!$A$1:$B$338,2,FALSE),VLOOKUP(AT141,'class and classification'!$A$340:$B$378,2,FALSE)))</f>
        <v>Urban with Significant Rural</v>
      </c>
      <c r="AV141" t="str">
        <f>IF(AZ141="#","",IFERROR(VLOOKUP(AT141,'class and classification'!$A$1:$C$338,3,FALSE),VLOOKUP(AT141,'class and classification'!$A$340:$C$378,3,FALSE)))</f>
        <v>SC</v>
      </c>
      <c r="AW141">
        <v>97284</v>
      </c>
      <c r="AX141">
        <v>38278</v>
      </c>
      <c r="AY141">
        <v>11010</v>
      </c>
      <c r="AZ141">
        <v>7.5116666211827638</v>
      </c>
      <c r="BB141" t="s">
        <v>639</v>
      </c>
      <c r="BC141" t="s">
        <v>128</v>
      </c>
      <c r="BD141" t="str">
        <f>IF(BI141="#","",IFERROR(VLOOKUP(BC141,'class and classification'!$A$1:$B$338,2,FALSE),VLOOKUP(BC141,'class and classification'!$A$340:$B$378,2,FALSE)))</f>
        <v>Urban with Significant Rural</v>
      </c>
      <c r="BE141" t="str">
        <f>IF(BI141="#","",IFERROR(VLOOKUP(BC141,'class and classification'!$A$1:$C$338,3,FALSE),VLOOKUP(BC141,'class and classification'!$A$340:$C$378,3,FALSE)))</f>
        <v>SC</v>
      </c>
      <c r="BF141">
        <v>81328</v>
      </c>
      <c r="BG141">
        <v>48341</v>
      </c>
      <c r="BH141">
        <v>20410</v>
      </c>
      <c r="BI141">
        <v>13.599504261089161</v>
      </c>
      <c r="BK141" t="s">
        <v>639</v>
      </c>
      <c r="BL141" t="s">
        <v>128</v>
      </c>
      <c r="BM141" t="str">
        <f>IF(BR141="#","",IFERROR(VLOOKUP(BL141,'class and classification'!$A$1:$B$338,2,FALSE),VLOOKUP(BL141,'class and classification'!$A$340:$B$378,2,FALSE)))</f>
        <v>Urban with Significant Rural</v>
      </c>
      <c r="BN141" t="str">
        <f>IF(BR141="#","",IFERROR(VLOOKUP(BL141,'class and classification'!$A$1:$C$338,3,FALSE),VLOOKUP(BL141,'class and classification'!$A$340:$C$378,3,FALSE)))</f>
        <v>SC</v>
      </c>
      <c r="BO141">
        <v>92452</v>
      </c>
      <c r="BP141">
        <v>45474</v>
      </c>
      <c r="BQ141">
        <v>21157</v>
      </c>
      <c r="BR141">
        <v>13.29934688181641</v>
      </c>
      <c r="BT141" t="s">
        <v>639</v>
      </c>
      <c r="BU141" t="s">
        <v>128</v>
      </c>
      <c r="BV141" t="str">
        <f>IF(CA141="#","",IFERROR(VLOOKUP(BU141,'class and classification'!$A$1:$B$338,2,FALSE),VLOOKUP(BU141,'class and classification'!$A$340:$B$378,2,FALSE)))</f>
        <v>Urban with Significant Rural</v>
      </c>
      <c r="BW141" t="str">
        <f>IF(CA141="#","",IFERROR(VLOOKUP(BU141,'class and classification'!$A$1:$C$338,3,FALSE),VLOOKUP(BU141,'class and classification'!$A$340:$C$378,3,FALSE)))</f>
        <v>SC</v>
      </c>
      <c r="BX141">
        <v>94917</v>
      </c>
      <c r="BY141">
        <v>50498</v>
      </c>
      <c r="BZ141">
        <v>13524</v>
      </c>
      <c r="CA141">
        <v>8.508924807630601</v>
      </c>
      <c r="CC141" t="s">
        <v>639</v>
      </c>
      <c r="CD141" t="s">
        <v>128</v>
      </c>
      <c r="CE141" t="str">
        <f>IF(CJ141="*","",IFERROR(VLOOKUP(CD141,'class and classification'!$A$1:$B$338,2,FALSE),VLOOKUP(CD141,'class and classification'!$A$340:$B$378,2,FALSE)))</f>
        <v>Urban with Significant Rural</v>
      </c>
      <c r="CF141" t="str">
        <f>IF(CJ141="*","",IFERROR(VLOOKUP(CD141,'class and classification'!$A$1:$C$338,3,FALSE),VLOOKUP(CD141,'class and classification'!$A$340:$C$378,3,FALSE)))</f>
        <v>SC</v>
      </c>
      <c r="CG141">
        <v>80412</v>
      </c>
      <c r="CH141">
        <v>53338</v>
      </c>
      <c r="CI141">
        <v>14861</v>
      </c>
      <c r="CJ141">
        <v>9.9999327102300644</v>
      </c>
      <c r="CL141" t="s">
        <v>639</v>
      </c>
      <c r="CM141" t="s">
        <v>128</v>
      </c>
      <c r="CN141" t="str">
        <f>IF(CS141="*","",IFERROR(VLOOKUP(CM141,'class and classification'!$A$1:$B$338,2,FALSE),VLOOKUP(CM141,'class and classification'!$A$340:$B$378,2,FALSE)))</f>
        <v>Urban with Significant Rural</v>
      </c>
      <c r="CO141" t="str">
        <f>IF(CS141="*","",IFERROR(VLOOKUP(CM141,'class and classification'!$A$1:$C$338,3,FALSE),VLOOKUP(CM141,'class and classification'!$A$340:$C$378,3,FALSE)))</f>
        <v>SC</v>
      </c>
      <c r="CP141">
        <v>79356.569999999992</v>
      </c>
      <c r="CQ141">
        <v>52445.520000000004</v>
      </c>
      <c r="CR141">
        <v>18683.54</v>
      </c>
      <c r="CS141">
        <v>12.415497745532248</v>
      </c>
      <c r="CU141" t="s">
        <v>639</v>
      </c>
      <c r="CV141" t="s">
        <v>128</v>
      </c>
      <c r="CW141" t="str">
        <f>IF(DB141="*","",IFERROR(VLOOKUP(CV141,'class and classification'!$A$1:$B$338,2,FALSE),VLOOKUP(CV141,'class and classification'!$A$340:$B$378,2,FALSE)))</f>
        <v>Urban with Significant Rural</v>
      </c>
      <c r="CX141" t="str">
        <f>IF(DB141="*","",IFERROR(VLOOKUP(CV141,'class and classification'!$A$1:$C$338,3,FALSE),VLOOKUP(CV141,'class and classification'!$A$340:$C$378,3,FALSE)))</f>
        <v>SC</v>
      </c>
      <c r="CY141">
        <v>82870.929999999993</v>
      </c>
      <c r="CZ141">
        <v>42631.81</v>
      </c>
      <c r="DA141">
        <v>16373.939999999999</v>
      </c>
      <c r="DB141">
        <v>11.540966422388795</v>
      </c>
      <c r="DD141" t="s">
        <v>639</v>
      </c>
      <c r="DE141" t="s">
        <v>128</v>
      </c>
      <c r="DF141" t="str">
        <f>IF(DK141="*","",IFERROR(VLOOKUP(DE141,'class and classification'!$A$1:$B$338,2,FALSE),VLOOKUP(DE141,'class and classification'!$A$340:$B$378,2,FALSE)))</f>
        <v>Urban with Significant Rural</v>
      </c>
      <c r="DG141" t="str">
        <f>IF(DK141="*","",IFERROR(VLOOKUP(DE141,'class and classification'!$A$1:$C$338,3,FALSE),VLOOKUP(DE141,'class and classification'!$A$340:$C$378,3,FALSE)))</f>
        <v>SC</v>
      </c>
      <c r="DH141">
        <v>85392.389999999985</v>
      </c>
      <c r="DI141">
        <v>39351.599999999999</v>
      </c>
      <c r="DJ141">
        <v>22489.34</v>
      </c>
      <c r="DK141">
        <v>15.274625657111743</v>
      </c>
      <c r="DM141" t="s">
        <v>639</v>
      </c>
      <c r="DN141" t="s">
        <v>128</v>
      </c>
      <c r="DO141" t="str">
        <f>IF(DT141="*","",IFERROR(VLOOKUP(DN141,'class and classification'!$A$1:$B$338,2,FALSE),VLOOKUP(DN141,'class and classification'!$A$340:$B$378,2,FALSE)))</f>
        <v>Urban with Significant Rural</v>
      </c>
      <c r="DP141" t="str">
        <f>IF(DT141="*","",IFERROR(VLOOKUP(DN141,'class and classification'!$A$1:$C$338,3,FALSE),VLOOKUP(DN141,'class and classification'!$A$340:$C$378,3,FALSE)))</f>
        <v>SC</v>
      </c>
      <c r="DQ141">
        <v>90993.819999999992</v>
      </c>
      <c r="DR141">
        <v>45693.570000000007</v>
      </c>
      <c r="DS141">
        <v>17770.79</v>
      </c>
      <c r="DT141">
        <v>11.505243684730713</v>
      </c>
      <c r="DV141" t="s">
        <v>639</v>
      </c>
      <c r="DW141" t="s">
        <v>128</v>
      </c>
      <c r="DX141" t="str">
        <f>IF(EC141="*","",IFERROR(VLOOKUP(DW141,'class and classification'!$A$1:$B$338,2,FALSE),VLOOKUP(DW141,'class and classification'!$A$340:$B$378,2,FALSE)))</f>
        <v>Urban with Significant Rural</v>
      </c>
      <c r="DY141" t="str">
        <f>IF(EC141="*","",IFERROR(VLOOKUP(DW141,'class and classification'!$A$1:$C$338,3,FALSE),VLOOKUP(DW141,'class and classification'!$A$340:$C$378,3,FALSE)))</f>
        <v>SC</v>
      </c>
      <c r="DZ141">
        <v>94839.679999999993</v>
      </c>
      <c r="EA141">
        <v>48558.32</v>
      </c>
      <c r="EB141">
        <v>13187.68</v>
      </c>
      <c r="EC141">
        <v>8.4220217327663693</v>
      </c>
    </row>
    <row r="142" spans="1:133" x14ac:dyDescent="0.3">
      <c r="A142" t="s">
        <v>645</v>
      </c>
      <c r="B142" t="s">
        <v>329</v>
      </c>
      <c r="C142" t="str">
        <f>IF(H142="n/a","",IFERROR(VLOOKUP(B142,'class and classification'!$A$1:$B$338,2,FALSE),VLOOKUP(B142,'class and classification'!$A$340:$B$378,2,FALSE)))</f>
        <v/>
      </c>
      <c r="D142" t="str">
        <f>IF(H142="n/a","",IFERROR(VLOOKUP(B142,'class and classification'!$A$1:$C$338,3,FALSE),VLOOKUP(B142,'class and classification'!$A$340:$C$378,3,FALSE)))</f>
        <v/>
      </c>
      <c r="E142">
        <v>12878</v>
      </c>
      <c r="F142">
        <v>3958</v>
      </c>
      <c r="G142" t="s">
        <v>513</v>
      </c>
      <c r="H142" t="s">
        <v>513</v>
      </c>
      <c r="I142" t="s">
        <v>640</v>
      </c>
      <c r="J142" t="s">
        <v>324</v>
      </c>
      <c r="K142" t="str">
        <f>IF(P142="#","",IFERROR(VLOOKUP(J142,'class and classification'!$A$1:$B$338,2,FALSE),VLOOKUP(J142,'class and classification'!$A$340:$B$378,2,FALSE)))</f>
        <v>Urban with Significant Rural</v>
      </c>
      <c r="L142" t="str">
        <f>IF(P142="#","",IFERROR(VLOOKUP(J142,'class and classification'!$A$1:$C$338,3,FALSE),VLOOKUP(J142,'class and classification'!$A$340:$C$378,3,FALSE)))</f>
        <v>SD</v>
      </c>
      <c r="M142">
        <v>20155</v>
      </c>
      <c r="N142">
        <v>2813</v>
      </c>
      <c r="O142">
        <v>4846</v>
      </c>
      <c r="P142">
        <v>17.422880563744876</v>
      </c>
      <c r="S142" t="s">
        <v>324</v>
      </c>
      <c r="T142" t="str">
        <f>IF(Y142="#","",IFERROR(VLOOKUP(S142,'class and classification'!$A$1:$B$338,2,FALSE),VLOOKUP(S142,'class and classification'!$A$340:$B$378,2,FALSE)))</f>
        <v>Urban with Significant Rural</v>
      </c>
      <c r="U142" t="str">
        <f>IF(Y142="#","",IFERROR(VLOOKUP(S142,'class and classification'!$A$1:$C$338,3,FALSE),VLOOKUP(S142,'class and classification'!$A$340:$C$378,3,FALSE)))</f>
        <v>SD</v>
      </c>
      <c r="V142">
        <v>11864</v>
      </c>
      <c r="W142">
        <v>5329</v>
      </c>
      <c r="X142">
        <v>2057</v>
      </c>
      <c r="Y142">
        <v>10.685714285714285</v>
      </c>
      <c r="AA142" t="s">
        <v>640</v>
      </c>
      <c r="AB142" t="s">
        <v>324</v>
      </c>
      <c r="AC142" t="str">
        <f>IF(AH142="#","",IFERROR(VLOOKUP(AB142,'class and classification'!$A$1:$B$338,2,FALSE),VLOOKUP(AB142,'class and classification'!$A$340:$B$378,2,FALSE)))</f>
        <v/>
      </c>
      <c r="AD142" t="str">
        <f>IF(AH142="#","",IFERROR(VLOOKUP(AB142,'class and classification'!$A$1:$C$338,3,FALSE),VLOOKUP(AB142,'class and classification'!$A$340:$C$378,3,FALSE)))</f>
        <v/>
      </c>
      <c r="AE142">
        <v>15955</v>
      </c>
      <c r="AF142">
        <v>5003</v>
      </c>
      <c r="AG142" t="s">
        <v>39</v>
      </c>
      <c r="AH142" t="s">
        <v>39</v>
      </c>
      <c r="AJ142" t="s">
        <v>640</v>
      </c>
      <c r="AK142" t="s">
        <v>324</v>
      </c>
      <c r="AL142" t="str">
        <f>IF(AQ142="#","",IFERROR(VLOOKUP(AK142,'class and classification'!$A$1:$B$338,2,FALSE),VLOOKUP(AK142,'class and classification'!$A$340:$B$378,2,FALSE)))</f>
        <v/>
      </c>
      <c r="AM142" t="str">
        <f>IF(AQ142="#","",IFERROR(VLOOKUP(AK142,'class and classification'!$A$1:$C$338,3,FALSE),VLOOKUP(AK142,'class and classification'!$A$340:$C$378,3,FALSE)))</f>
        <v/>
      </c>
      <c r="AN142">
        <v>12687</v>
      </c>
      <c r="AO142">
        <v>4566</v>
      </c>
      <c r="AP142" t="s">
        <v>39</v>
      </c>
      <c r="AQ142" t="s">
        <v>39</v>
      </c>
      <c r="AS142" t="s">
        <v>640</v>
      </c>
      <c r="AT142" t="s">
        <v>324</v>
      </c>
      <c r="AU142" t="str">
        <f>IF(AZ142="#","",IFERROR(VLOOKUP(AT142,'class and classification'!$A$1:$B$338,2,FALSE),VLOOKUP(AT142,'class and classification'!$A$340:$B$378,2,FALSE)))</f>
        <v>Urban with Significant Rural</v>
      </c>
      <c r="AV142" t="str">
        <f>IF(AZ142="#","",IFERROR(VLOOKUP(AT142,'class and classification'!$A$1:$C$338,3,FALSE),VLOOKUP(AT142,'class and classification'!$A$340:$C$378,3,FALSE)))</f>
        <v>SD</v>
      </c>
      <c r="AW142">
        <v>11568</v>
      </c>
      <c r="AX142">
        <v>5696</v>
      </c>
      <c r="AY142">
        <v>1486</v>
      </c>
      <c r="AZ142">
        <v>7.9253333333333327</v>
      </c>
      <c r="BB142" t="s">
        <v>640</v>
      </c>
      <c r="BC142" t="s">
        <v>324</v>
      </c>
      <c r="BD142" t="str">
        <f>IF(BI142="#","",IFERROR(VLOOKUP(BC142,'class and classification'!$A$1:$B$338,2,FALSE),VLOOKUP(BC142,'class and classification'!$A$340:$B$378,2,FALSE)))</f>
        <v>Urban with Significant Rural</v>
      </c>
      <c r="BE142" t="str">
        <f>IF(BI142="#","",IFERROR(VLOOKUP(BC142,'class and classification'!$A$1:$C$338,3,FALSE),VLOOKUP(BC142,'class and classification'!$A$340:$C$378,3,FALSE)))</f>
        <v>SD</v>
      </c>
      <c r="BF142">
        <v>8165</v>
      </c>
      <c r="BG142">
        <v>6704</v>
      </c>
      <c r="BH142">
        <v>4696</v>
      </c>
      <c r="BI142">
        <v>24.002044467160747</v>
      </c>
      <c r="BK142" t="s">
        <v>640</v>
      </c>
      <c r="BL142" t="s">
        <v>324</v>
      </c>
      <c r="BM142" t="str">
        <f>IF(BR142="#","",IFERROR(VLOOKUP(BL142,'class and classification'!$A$1:$B$338,2,FALSE),VLOOKUP(BL142,'class and classification'!$A$340:$B$378,2,FALSE)))</f>
        <v>Urban with Significant Rural</v>
      </c>
      <c r="BN142" t="str">
        <f>IF(BR142="#","",IFERROR(VLOOKUP(BL142,'class and classification'!$A$1:$C$338,3,FALSE),VLOOKUP(BL142,'class and classification'!$A$340:$C$378,3,FALSE)))</f>
        <v>SD</v>
      </c>
      <c r="BO142">
        <v>4760</v>
      </c>
      <c r="BP142">
        <v>8378</v>
      </c>
      <c r="BQ142">
        <v>4811</v>
      </c>
      <c r="BR142">
        <v>26.803721655802555</v>
      </c>
      <c r="BT142" t="s">
        <v>640</v>
      </c>
      <c r="BU142" t="s">
        <v>324</v>
      </c>
      <c r="BV142" t="str">
        <f>IF(CA142="#","",IFERROR(VLOOKUP(BU142,'class and classification'!$A$1:$B$338,2,FALSE),VLOOKUP(BU142,'class and classification'!$A$340:$B$378,2,FALSE)))</f>
        <v>Urban with Significant Rural</v>
      </c>
      <c r="BW142" t="str">
        <f>IF(CA142="#","",IFERROR(VLOOKUP(BU142,'class and classification'!$A$1:$C$338,3,FALSE),VLOOKUP(BU142,'class and classification'!$A$340:$C$378,3,FALSE)))</f>
        <v>SD</v>
      </c>
      <c r="BX142">
        <v>7609</v>
      </c>
      <c r="BY142">
        <v>8863</v>
      </c>
      <c r="BZ142">
        <v>3327</v>
      </c>
      <c r="CA142">
        <v>16.803878983787062</v>
      </c>
      <c r="CC142" t="s">
        <v>640</v>
      </c>
      <c r="CD142" t="s">
        <v>324</v>
      </c>
      <c r="CE142" t="str">
        <f>IF(CJ142="*","",IFERROR(VLOOKUP(CD142,'class and classification'!$A$1:$B$338,2,FALSE),VLOOKUP(CD142,'class and classification'!$A$340:$B$378,2,FALSE)))</f>
        <v>Urban with Significant Rural</v>
      </c>
      <c r="CF142" t="str">
        <f>IF(CJ142="*","",IFERROR(VLOOKUP(CD142,'class and classification'!$A$1:$C$338,3,FALSE),VLOOKUP(CD142,'class and classification'!$A$340:$C$378,3,FALSE)))</f>
        <v>SD</v>
      </c>
      <c r="CG142">
        <v>9424</v>
      </c>
      <c r="CH142">
        <v>6453</v>
      </c>
      <c r="CI142">
        <v>3131</v>
      </c>
      <c r="CJ142">
        <v>16.472011784511782</v>
      </c>
      <c r="CL142" t="s">
        <v>640</v>
      </c>
      <c r="CM142" t="s">
        <v>324</v>
      </c>
      <c r="CN142" t="str">
        <f>IF(CS142="*","",IFERROR(VLOOKUP(CM142,'class and classification'!$A$1:$B$338,2,FALSE),VLOOKUP(CM142,'class and classification'!$A$340:$B$378,2,FALSE)))</f>
        <v>Urban with Significant Rural</v>
      </c>
      <c r="CO142" t="str">
        <f>IF(CS142="*","",IFERROR(VLOOKUP(CM142,'class and classification'!$A$1:$C$338,3,FALSE),VLOOKUP(CM142,'class and classification'!$A$340:$C$378,3,FALSE)))</f>
        <v>SD</v>
      </c>
      <c r="CP142">
        <v>8671.59</v>
      </c>
      <c r="CQ142">
        <v>7157.25</v>
      </c>
      <c r="CR142">
        <v>1947.29</v>
      </c>
      <c r="CS142">
        <v>10.954521597220541</v>
      </c>
      <c r="CU142" t="s">
        <v>640</v>
      </c>
      <c r="CV142" t="s">
        <v>324</v>
      </c>
      <c r="CW142" t="str">
        <f>IF(DB142="*","",IFERROR(VLOOKUP(CV142,'class and classification'!$A$1:$B$338,2,FALSE),VLOOKUP(CV142,'class and classification'!$A$340:$B$378,2,FALSE)))</f>
        <v>Urban with Significant Rural</v>
      </c>
      <c r="CX142" t="str">
        <f>IF(DB142="*","",IFERROR(VLOOKUP(CV142,'class and classification'!$A$1:$C$338,3,FALSE),VLOOKUP(CV142,'class and classification'!$A$340:$C$378,3,FALSE)))</f>
        <v>SD</v>
      </c>
      <c r="CY142">
        <v>8107.86</v>
      </c>
      <c r="CZ142">
        <v>4478.0600000000004</v>
      </c>
      <c r="DA142">
        <v>3831.59</v>
      </c>
      <c r="DB142">
        <v>23.33843560929763</v>
      </c>
      <c r="DD142" t="s">
        <v>640</v>
      </c>
      <c r="DE142" t="s">
        <v>324</v>
      </c>
      <c r="DF142" t="str">
        <f>IF(DK142="*","",IFERROR(VLOOKUP(DE142,'class and classification'!$A$1:$B$338,2,FALSE),VLOOKUP(DE142,'class and classification'!$A$340:$B$378,2,FALSE)))</f>
        <v>Urban with Significant Rural</v>
      </c>
      <c r="DG142" t="str">
        <f>IF(DK142="*","",IFERROR(VLOOKUP(DE142,'class and classification'!$A$1:$C$338,3,FALSE),VLOOKUP(DE142,'class and classification'!$A$340:$C$378,3,FALSE)))</f>
        <v>SD</v>
      </c>
      <c r="DH142">
        <v>13673.55</v>
      </c>
      <c r="DI142">
        <v>2312.0100000000002</v>
      </c>
      <c r="DJ142">
        <v>3732.05</v>
      </c>
      <c r="DK142">
        <v>18.927496790939674</v>
      </c>
      <c r="DM142" t="s">
        <v>640</v>
      </c>
      <c r="DN142" t="s">
        <v>324</v>
      </c>
      <c r="DO142" t="str">
        <f>IF(DT142="*","",IFERROR(VLOOKUP(DN142,'class and classification'!$A$1:$B$338,2,FALSE),VLOOKUP(DN142,'class and classification'!$A$340:$B$378,2,FALSE)))</f>
        <v>Urban with Significant Rural</v>
      </c>
      <c r="DP142" t="str">
        <f>IF(DT142="*","",IFERROR(VLOOKUP(DN142,'class and classification'!$A$1:$C$338,3,FALSE),VLOOKUP(DN142,'class and classification'!$A$340:$C$378,3,FALSE)))</f>
        <v>SD</v>
      </c>
      <c r="DQ142">
        <v>12548.64</v>
      </c>
      <c r="DR142">
        <v>4366.0200000000004</v>
      </c>
      <c r="DS142">
        <v>3439.76</v>
      </c>
      <c r="DT142">
        <v>16.899327025776223</v>
      </c>
      <c r="DV142" t="s">
        <v>640</v>
      </c>
      <c r="DW142" t="s">
        <v>324</v>
      </c>
      <c r="DX142" t="str">
        <f>IF(EC142="*","",IFERROR(VLOOKUP(DW142,'class and classification'!$A$1:$B$338,2,FALSE),VLOOKUP(DW142,'class and classification'!$A$340:$B$378,2,FALSE)))</f>
        <v>Urban with Significant Rural</v>
      </c>
      <c r="DY142" t="str">
        <f>IF(EC142="*","",IFERROR(VLOOKUP(DW142,'class and classification'!$A$1:$C$338,3,FALSE),VLOOKUP(DW142,'class and classification'!$A$340:$C$378,3,FALSE)))</f>
        <v>SD</v>
      </c>
      <c r="DZ142">
        <v>11587.53</v>
      </c>
      <c r="EA142">
        <v>4150.54</v>
      </c>
      <c r="EB142">
        <v>1671.86</v>
      </c>
      <c r="EC142">
        <v>9.6029105229027323</v>
      </c>
    </row>
    <row r="143" spans="1:133" x14ac:dyDescent="0.3">
      <c r="A143" t="s">
        <v>646</v>
      </c>
      <c r="B143" t="s">
        <v>330</v>
      </c>
      <c r="C143" t="str">
        <f>IF(H143="n/a","",IFERROR(VLOOKUP(B143,'class and classification'!$A$1:$B$338,2,FALSE),VLOOKUP(B143,'class and classification'!$A$340:$B$378,2,FALSE)))</f>
        <v/>
      </c>
      <c r="D143" t="str">
        <f>IF(H143="n/a","",IFERROR(VLOOKUP(B143,'class and classification'!$A$1:$C$338,3,FALSE),VLOOKUP(B143,'class and classification'!$A$340:$C$378,3,FALSE)))</f>
        <v/>
      </c>
      <c r="E143">
        <v>12537</v>
      </c>
      <c r="F143">
        <v>4869</v>
      </c>
      <c r="G143" t="s">
        <v>513</v>
      </c>
      <c r="H143" t="s">
        <v>513</v>
      </c>
      <c r="I143" t="s">
        <v>641</v>
      </c>
      <c r="J143" t="s">
        <v>325</v>
      </c>
      <c r="K143" t="str">
        <f>IF(P143="#","",IFERROR(VLOOKUP(J143,'class and classification'!$A$1:$B$338,2,FALSE),VLOOKUP(J143,'class and classification'!$A$340:$B$378,2,FALSE)))</f>
        <v>Urban with Significant Rural</v>
      </c>
      <c r="L143" t="str">
        <f>IF(P143="#","",IFERROR(VLOOKUP(J143,'class and classification'!$A$1:$C$338,3,FALSE),VLOOKUP(J143,'class and classification'!$A$340:$C$378,3,FALSE)))</f>
        <v>SD</v>
      </c>
      <c r="M143">
        <v>15148</v>
      </c>
      <c r="N143">
        <v>5384</v>
      </c>
      <c r="O143">
        <v>2010</v>
      </c>
      <c r="P143">
        <v>8.9166888474846946</v>
      </c>
      <c r="S143" t="s">
        <v>325</v>
      </c>
      <c r="T143" t="str">
        <f>IF(Y143="#","",IFERROR(VLOOKUP(S143,'class and classification'!$A$1:$B$338,2,FALSE),VLOOKUP(S143,'class and classification'!$A$340:$B$378,2,FALSE)))</f>
        <v/>
      </c>
      <c r="U143" t="str">
        <f>IF(Y143="#","",IFERROR(VLOOKUP(S143,'class and classification'!$A$1:$C$338,3,FALSE),VLOOKUP(S143,'class and classification'!$A$340:$C$378,3,FALSE)))</f>
        <v/>
      </c>
      <c r="V143">
        <v>9225</v>
      </c>
      <c r="W143">
        <v>10842</v>
      </c>
      <c r="X143" t="s">
        <v>39</v>
      </c>
      <c r="Y143" t="s">
        <v>39</v>
      </c>
      <c r="AA143" t="s">
        <v>641</v>
      </c>
      <c r="AB143" t="s">
        <v>325</v>
      </c>
      <c r="AC143" t="str">
        <f>IF(AH143="#","",IFERROR(VLOOKUP(AB143,'class and classification'!$A$1:$B$338,2,FALSE),VLOOKUP(AB143,'class and classification'!$A$340:$B$378,2,FALSE)))</f>
        <v>Urban with Significant Rural</v>
      </c>
      <c r="AD143" t="str">
        <f>IF(AH143="#","",IFERROR(VLOOKUP(AB143,'class and classification'!$A$1:$C$338,3,FALSE),VLOOKUP(AB143,'class and classification'!$A$340:$C$378,3,FALSE)))</f>
        <v>SD</v>
      </c>
      <c r="AE143">
        <v>12876</v>
      </c>
      <c r="AF143">
        <v>7945</v>
      </c>
      <c r="AG143">
        <v>2155</v>
      </c>
      <c r="AH143">
        <v>9.3793523676880231</v>
      </c>
      <c r="AJ143" t="s">
        <v>641</v>
      </c>
      <c r="AK143" t="s">
        <v>325</v>
      </c>
      <c r="AL143" t="str">
        <f>IF(AQ143="#","",IFERROR(VLOOKUP(AK143,'class and classification'!$A$1:$B$338,2,FALSE),VLOOKUP(AK143,'class and classification'!$A$340:$B$378,2,FALSE)))</f>
        <v/>
      </c>
      <c r="AM143" t="str">
        <f>IF(AQ143="#","",IFERROR(VLOOKUP(AK143,'class and classification'!$A$1:$C$338,3,FALSE),VLOOKUP(AK143,'class and classification'!$A$340:$C$378,3,FALSE)))</f>
        <v/>
      </c>
      <c r="AN143">
        <v>13473</v>
      </c>
      <c r="AO143">
        <v>10221</v>
      </c>
      <c r="AP143" t="s">
        <v>39</v>
      </c>
      <c r="AQ143" t="s">
        <v>39</v>
      </c>
      <c r="AS143" t="s">
        <v>641</v>
      </c>
      <c r="AT143" t="s">
        <v>325</v>
      </c>
      <c r="AU143" t="str">
        <f>IF(AZ143="#","",IFERROR(VLOOKUP(AT143,'class and classification'!$A$1:$B$338,2,FALSE),VLOOKUP(AT143,'class and classification'!$A$340:$B$378,2,FALSE)))</f>
        <v>Urban with Significant Rural</v>
      </c>
      <c r="AV143" t="str">
        <f>IF(AZ143="#","",IFERROR(VLOOKUP(AT143,'class and classification'!$A$1:$C$338,3,FALSE),VLOOKUP(AT143,'class and classification'!$A$340:$C$378,3,FALSE)))</f>
        <v>SD</v>
      </c>
      <c r="AW143">
        <v>14870</v>
      </c>
      <c r="AX143">
        <v>3906</v>
      </c>
      <c r="AY143">
        <v>1512</v>
      </c>
      <c r="AZ143">
        <v>7.4526813880126177</v>
      </c>
      <c r="BB143" t="s">
        <v>641</v>
      </c>
      <c r="BC143" t="s">
        <v>325</v>
      </c>
      <c r="BD143" t="str">
        <f>IF(BI143="#","",IFERROR(VLOOKUP(BC143,'class and classification'!$A$1:$B$338,2,FALSE),VLOOKUP(BC143,'class and classification'!$A$340:$B$378,2,FALSE)))</f>
        <v>Urban with Significant Rural</v>
      </c>
      <c r="BE143" t="str">
        <f>IF(BI143="#","",IFERROR(VLOOKUP(BC143,'class and classification'!$A$1:$C$338,3,FALSE),VLOOKUP(BC143,'class and classification'!$A$340:$C$378,3,FALSE)))</f>
        <v>SD</v>
      </c>
      <c r="BF143">
        <v>10250</v>
      </c>
      <c r="BG143">
        <v>5510</v>
      </c>
      <c r="BH143">
        <v>1612</v>
      </c>
      <c r="BI143">
        <v>9.2793000230255576</v>
      </c>
      <c r="BK143" t="s">
        <v>641</v>
      </c>
      <c r="BL143" t="s">
        <v>325</v>
      </c>
      <c r="BM143" t="str">
        <f>IF(BR143="#","",IFERROR(VLOOKUP(BL143,'class and classification'!$A$1:$B$338,2,FALSE),VLOOKUP(BL143,'class and classification'!$A$340:$B$378,2,FALSE)))</f>
        <v>Urban with Significant Rural</v>
      </c>
      <c r="BN143" t="str">
        <f>IF(BR143="#","",IFERROR(VLOOKUP(BL143,'class and classification'!$A$1:$C$338,3,FALSE),VLOOKUP(BL143,'class and classification'!$A$340:$C$378,3,FALSE)))</f>
        <v>SD</v>
      </c>
      <c r="BO143">
        <v>13047</v>
      </c>
      <c r="BP143">
        <v>6504</v>
      </c>
      <c r="BQ143">
        <v>1161</v>
      </c>
      <c r="BR143">
        <v>5.6054461181923525</v>
      </c>
      <c r="BT143" t="s">
        <v>641</v>
      </c>
      <c r="BU143" t="s">
        <v>325</v>
      </c>
      <c r="BV143" t="str">
        <f>IF(CA143="#","",IFERROR(VLOOKUP(BU143,'class and classification'!$A$1:$B$338,2,FALSE),VLOOKUP(BU143,'class and classification'!$A$340:$B$378,2,FALSE)))</f>
        <v>Urban with Significant Rural</v>
      </c>
      <c r="BW143" t="str">
        <f>IF(CA143="#","",IFERROR(VLOOKUP(BU143,'class and classification'!$A$1:$C$338,3,FALSE),VLOOKUP(BU143,'class and classification'!$A$340:$C$378,3,FALSE)))</f>
        <v>SD</v>
      </c>
      <c r="BX143">
        <v>18607</v>
      </c>
      <c r="BY143">
        <v>5475</v>
      </c>
      <c r="BZ143">
        <v>2158</v>
      </c>
      <c r="CA143">
        <v>8.224085365853659</v>
      </c>
      <c r="CC143" t="s">
        <v>641</v>
      </c>
      <c r="CD143" t="s">
        <v>325</v>
      </c>
      <c r="CE143" t="str">
        <f>IF(CJ143="*","",IFERROR(VLOOKUP(CD143,'class and classification'!$A$1:$B$338,2,FALSE),VLOOKUP(CD143,'class and classification'!$A$340:$B$378,2,FALSE)))</f>
        <v>Urban with Significant Rural</v>
      </c>
      <c r="CF143" t="str">
        <f>IF(CJ143="*","",IFERROR(VLOOKUP(CD143,'class and classification'!$A$1:$C$338,3,FALSE),VLOOKUP(CD143,'class and classification'!$A$340:$C$378,3,FALSE)))</f>
        <v>SD</v>
      </c>
      <c r="CG143">
        <v>11436</v>
      </c>
      <c r="CH143">
        <v>8370</v>
      </c>
      <c r="CI143">
        <v>1952</v>
      </c>
      <c r="CJ143">
        <v>8.9714128136777269</v>
      </c>
      <c r="CL143" t="s">
        <v>641</v>
      </c>
      <c r="CM143" t="s">
        <v>325</v>
      </c>
      <c r="CN143" t="str">
        <f>IF(CS143="*","",IFERROR(VLOOKUP(CM143,'class and classification'!$A$1:$B$338,2,FALSE),VLOOKUP(CM143,'class and classification'!$A$340:$B$378,2,FALSE)))</f>
        <v>Urban with Significant Rural</v>
      </c>
      <c r="CO143" t="str">
        <f>IF(CS143="*","",IFERROR(VLOOKUP(CM143,'class and classification'!$A$1:$C$338,3,FALSE),VLOOKUP(CM143,'class and classification'!$A$340:$C$378,3,FALSE)))</f>
        <v>SD</v>
      </c>
      <c r="CP143">
        <v>11160.74</v>
      </c>
      <c r="CQ143">
        <v>5550.55</v>
      </c>
      <c r="CR143">
        <v>3735.35</v>
      </c>
      <c r="CS143">
        <v>18.268771788420981</v>
      </c>
      <c r="CU143" t="s">
        <v>641</v>
      </c>
      <c r="CV143" t="s">
        <v>325</v>
      </c>
      <c r="CW143" t="str">
        <f>IF(DB143="*","",IFERROR(VLOOKUP(CV143,'class and classification'!$A$1:$B$338,2,FALSE),VLOOKUP(CV143,'class and classification'!$A$340:$B$378,2,FALSE)))</f>
        <v>Urban with Significant Rural</v>
      </c>
      <c r="CX143" t="str">
        <f>IF(DB143="*","",IFERROR(VLOOKUP(CV143,'class and classification'!$A$1:$C$338,3,FALSE),VLOOKUP(CV143,'class and classification'!$A$340:$C$378,3,FALSE)))</f>
        <v>SD</v>
      </c>
      <c r="CY143">
        <v>11528.17</v>
      </c>
      <c r="CZ143">
        <v>6405.67</v>
      </c>
      <c r="DA143">
        <v>1666.34</v>
      </c>
      <c r="DB143">
        <v>8.5016566174392274</v>
      </c>
      <c r="DD143" t="s">
        <v>641</v>
      </c>
      <c r="DE143" t="s">
        <v>325</v>
      </c>
      <c r="DF143" t="str">
        <f>IF(DK143="*","",IFERROR(VLOOKUP(DE143,'class and classification'!$A$1:$B$338,2,FALSE),VLOOKUP(DE143,'class and classification'!$A$340:$B$378,2,FALSE)))</f>
        <v>Urban with Significant Rural</v>
      </c>
      <c r="DG143" t="str">
        <f>IF(DK143="*","",IFERROR(VLOOKUP(DE143,'class and classification'!$A$1:$C$338,3,FALSE),VLOOKUP(DE143,'class and classification'!$A$340:$C$378,3,FALSE)))</f>
        <v>SD</v>
      </c>
      <c r="DH143">
        <v>8830.08</v>
      </c>
      <c r="DI143">
        <v>7396.91</v>
      </c>
      <c r="DJ143">
        <v>2518.39</v>
      </c>
      <c r="DK143">
        <v>13.434723649240505</v>
      </c>
      <c r="DM143" t="s">
        <v>641</v>
      </c>
      <c r="DN143" t="s">
        <v>325</v>
      </c>
      <c r="DO143" t="str">
        <f>IF(DT143="*","",IFERROR(VLOOKUP(DN143,'class and classification'!$A$1:$B$338,2,FALSE),VLOOKUP(DN143,'class and classification'!$A$340:$B$378,2,FALSE)))</f>
        <v>Urban with Significant Rural</v>
      </c>
      <c r="DP143" t="str">
        <f>IF(DT143="*","",IFERROR(VLOOKUP(DN143,'class and classification'!$A$1:$C$338,3,FALSE),VLOOKUP(DN143,'class and classification'!$A$340:$C$378,3,FALSE)))</f>
        <v>SD</v>
      </c>
      <c r="DQ143">
        <v>10947.5</v>
      </c>
      <c r="DR143">
        <v>7611.76</v>
      </c>
      <c r="DS143">
        <v>832.6</v>
      </c>
      <c r="DT143">
        <v>4.2935540995036066</v>
      </c>
      <c r="DV143" t="s">
        <v>641</v>
      </c>
      <c r="DW143" t="s">
        <v>325</v>
      </c>
      <c r="DX143" t="str">
        <f>IF(EC143="*","",IFERROR(VLOOKUP(DW143,'class and classification'!$A$1:$B$338,2,FALSE),VLOOKUP(DW143,'class and classification'!$A$340:$B$378,2,FALSE)))</f>
        <v>Urban with Significant Rural</v>
      </c>
      <c r="DY143" t="str">
        <f>IF(EC143="*","",IFERROR(VLOOKUP(DW143,'class and classification'!$A$1:$C$338,3,FALSE),VLOOKUP(DW143,'class and classification'!$A$340:$C$378,3,FALSE)))</f>
        <v>SD</v>
      </c>
      <c r="DZ143">
        <v>14336.49</v>
      </c>
      <c r="EA143">
        <v>6427.34</v>
      </c>
      <c r="EB143">
        <v>3107.51</v>
      </c>
      <c r="EC143">
        <v>13.017744290852546</v>
      </c>
    </row>
    <row r="144" spans="1:133" x14ac:dyDescent="0.3">
      <c r="A144" t="s">
        <v>647</v>
      </c>
      <c r="B144" t="s">
        <v>331</v>
      </c>
      <c r="C144" t="str">
        <f>IF(H144="n/a","",IFERROR(VLOOKUP(B144,'class and classification'!$A$1:$B$338,2,FALSE),VLOOKUP(B144,'class and classification'!$A$340:$B$378,2,FALSE)))</f>
        <v/>
      </c>
      <c r="D144" t="str">
        <f>IF(H144="n/a","",IFERROR(VLOOKUP(B144,'class and classification'!$A$1:$C$338,3,FALSE),VLOOKUP(B144,'class and classification'!$A$340:$C$378,3,FALSE)))</f>
        <v/>
      </c>
      <c r="E144">
        <v>11363</v>
      </c>
      <c r="F144">
        <v>2213</v>
      </c>
      <c r="G144" t="s">
        <v>513</v>
      </c>
      <c r="H144" t="s">
        <v>513</v>
      </c>
      <c r="I144" t="s">
        <v>642</v>
      </c>
      <c r="J144" t="s">
        <v>326</v>
      </c>
      <c r="K144" t="str">
        <f>IF(P144="#","",IFERROR(VLOOKUP(J144,'class and classification'!$A$1:$B$338,2,FALSE),VLOOKUP(J144,'class and classification'!$A$340:$B$378,2,FALSE)))</f>
        <v/>
      </c>
      <c r="L144" t="str">
        <f>IF(P144="#","",IFERROR(VLOOKUP(J144,'class and classification'!$A$1:$C$338,3,FALSE),VLOOKUP(J144,'class and classification'!$A$340:$C$378,3,FALSE)))</f>
        <v/>
      </c>
      <c r="M144">
        <v>9382</v>
      </c>
      <c r="N144">
        <v>2760</v>
      </c>
      <c r="O144" t="s">
        <v>39</v>
      </c>
      <c r="P144" t="s">
        <v>39</v>
      </c>
      <c r="S144" t="s">
        <v>326</v>
      </c>
      <c r="T144" t="str">
        <f>IF(Y144="#","",IFERROR(VLOOKUP(S144,'class and classification'!$A$1:$B$338,2,FALSE),VLOOKUP(S144,'class and classification'!$A$340:$B$378,2,FALSE)))</f>
        <v/>
      </c>
      <c r="U144" t="str">
        <f>IF(Y144="#","",IFERROR(VLOOKUP(S144,'class and classification'!$A$1:$C$338,3,FALSE),VLOOKUP(S144,'class and classification'!$A$340:$C$378,3,FALSE)))</f>
        <v/>
      </c>
      <c r="V144">
        <v>7542</v>
      </c>
      <c r="W144">
        <v>6084</v>
      </c>
      <c r="X144" t="s">
        <v>39</v>
      </c>
      <c r="Y144" t="s">
        <v>39</v>
      </c>
      <c r="AA144" t="s">
        <v>642</v>
      </c>
      <c r="AB144" t="s">
        <v>326</v>
      </c>
      <c r="AC144" t="str">
        <f>IF(AH144="#","",IFERROR(VLOOKUP(AB144,'class and classification'!$A$1:$B$338,2,FALSE),VLOOKUP(AB144,'class and classification'!$A$340:$B$378,2,FALSE)))</f>
        <v/>
      </c>
      <c r="AD144" t="str">
        <f>IF(AH144="#","",IFERROR(VLOOKUP(AB144,'class and classification'!$A$1:$C$338,3,FALSE),VLOOKUP(AB144,'class and classification'!$A$340:$C$378,3,FALSE)))</f>
        <v/>
      </c>
      <c r="AE144">
        <v>14474</v>
      </c>
      <c r="AF144">
        <v>3419</v>
      </c>
      <c r="AG144" t="s">
        <v>39</v>
      </c>
      <c r="AH144" t="s">
        <v>39</v>
      </c>
      <c r="AJ144" t="s">
        <v>642</v>
      </c>
      <c r="AK144" t="s">
        <v>326</v>
      </c>
      <c r="AL144" t="str">
        <f>IF(AQ144="#","",IFERROR(VLOOKUP(AK144,'class and classification'!$A$1:$B$338,2,FALSE),VLOOKUP(AK144,'class and classification'!$A$340:$B$378,2,FALSE)))</f>
        <v>Urban with Significant Rural</v>
      </c>
      <c r="AM144" t="str">
        <f>IF(AQ144="#","",IFERROR(VLOOKUP(AK144,'class and classification'!$A$1:$C$338,3,FALSE),VLOOKUP(AK144,'class and classification'!$A$340:$C$378,3,FALSE)))</f>
        <v>SD</v>
      </c>
      <c r="AN144">
        <v>13116</v>
      </c>
      <c r="AO144">
        <v>4097</v>
      </c>
      <c r="AP144">
        <v>1101</v>
      </c>
      <c r="AQ144">
        <v>6.0117942557606208</v>
      </c>
      <c r="AS144" t="s">
        <v>642</v>
      </c>
      <c r="AT144" t="s">
        <v>326</v>
      </c>
      <c r="AU144" t="str">
        <f>IF(AZ144="#","",IFERROR(VLOOKUP(AT144,'class and classification'!$A$1:$B$338,2,FALSE),VLOOKUP(AT144,'class and classification'!$A$340:$B$378,2,FALSE)))</f>
        <v>Urban with Significant Rural</v>
      </c>
      <c r="AV144" t="str">
        <f>IF(AZ144="#","",IFERROR(VLOOKUP(AT144,'class and classification'!$A$1:$C$338,3,FALSE),VLOOKUP(AT144,'class and classification'!$A$340:$C$378,3,FALSE)))</f>
        <v>SD</v>
      </c>
      <c r="AW144">
        <v>8529</v>
      </c>
      <c r="AX144">
        <v>7247</v>
      </c>
      <c r="AY144">
        <v>1416</v>
      </c>
      <c r="AZ144">
        <v>8.2363890181479764</v>
      </c>
      <c r="BB144" t="s">
        <v>642</v>
      </c>
      <c r="BC144" t="s">
        <v>326</v>
      </c>
      <c r="BD144" t="str">
        <f>IF(BI144="#","",IFERROR(VLOOKUP(BC144,'class and classification'!$A$1:$B$338,2,FALSE),VLOOKUP(BC144,'class and classification'!$A$340:$B$378,2,FALSE)))</f>
        <v/>
      </c>
      <c r="BE144" t="str">
        <f>IF(BI144="#","",IFERROR(VLOOKUP(BC144,'class and classification'!$A$1:$C$338,3,FALSE),VLOOKUP(BC144,'class and classification'!$A$340:$C$378,3,FALSE)))</f>
        <v/>
      </c>
      <c r="BF144">
        <v>12622</v>
      </c>
      <c r="BG144">
        <v>5249</v>
      </c>
      <c r="BH144" t="s">
        <v>39</v>
      </c>
      <c r="BI144" t="s">
        <v>39</v>
      </c>
      <c r="BK144" t="s">
        <v>642</v>
      </c>
      <c r="BL144" t="s">
        <v>326</v>
      </c>
      <c r="BM144" t="str">
        <f>IF(BR144="#","",IFERROR(VLOOKUP(BL144,'class and classification'!$A$1:$B$338,2,FALSE),VLOOKUP(BL144,'class and classification'!$A$340:$B$378,2,FALSE)))</f>
        <v>Urban with Significant Rural</v>
      </c>
      <c r="BN144" t="str">
        <f>IF(BR144="#","",IFERROR(VLOOKUP(BL144,'class and classification'!$A$1:$C$338,3,FALSE),VLOOKUP(BL144,'class and classification'!$A$340:$C$378,3,FALSE)))</f>
        <v>SD</v>
      </c>
      <c r="BO144">
        <v>12387</v>
      </c>
      <c r="BP144">
        <v>5047</v>
      </c>
      <c r="BQ144">
        <v>1952</v>
      </c>
      <c r="BR144">
        <v>10.069122046837924</v>
      </c>
      <c r="BT144" t="s">
        <v>642</v>
      </c>
      <c r="BU144" t="s">
        <v>326</v>
      </c>
      <c r="BV144" t="str">
        <f>IF(CA144="#","",IFERROR(VLOOKUP(BU144,'class and classification'!$A$1:$B$338,2,FALSE),VLOOKUP(BU144,'class and classification'!$A$340:$B$378,2,FALSE)))</f>
        <v>Urban with Significant Rural</v>
      </c>
      <c r="BW144" t="str">
        <f>IF(CA144="#","",IFERROR(VLOOKUP(BU144,'class and classification'!$A$1:$C$338,3,FALSE),VLOOKUP(BU144,'class and classification'!$A$340:$C$378,3,FALSE)))</f>
        <v>SD</v>
      </c>
      <c r="BX144">
        <v>13607</v>
      </c>
      <c r="BY144">
        <v>4993</v>
      </c>
      <c r="BZ144">
        <v>694</v>
      </c>
      <c r="CA144">
        <v>3.5969731522753188</v>
      </c>
      <c r="CC144" t="s">
        <v>642</v>
      </c>
      <c r="CD144" t="s">
        <v>326</v>
      </c>
      <c r="CE144" t="str">
        <f>IF(CJ144="*","",IFERROR(VLOOKUP(CD144,'class and classification'!$A$1:$B$338,2,FALSE),VLOOKUP(CD144,'class and classification'!$A$340:$B$378,2,FALSE)))</f>
        <v>Urban with Significant Rural</v>
      </c>
      <c r="CF144" t="str">
        <f>IF(CJ144="*","",IFERROR(VLOOKUP(CD144,'class and classification'!$A$1:$C$338,3,FALSE),VLOOKUP(CD144,'class and classification'!$A$340:$C$378,3,FALSE)))</f>
        <v>SD</v>
      </c>
      <c r="CG144">
        <v>10684</v>
      </c>
      <c r="CH144">
        <v>4587</v>
      </c>
      <c r="CI144">
        <v>1774</v>
      </c>
      <c r="CJ144">
        <v>10.407744206512174</v>
      </c>
      <c r="CL144" t="s">
        <v>642</v>
      </c>
      <c r="CM144" t="s">
        <v>326</v>
      </c>
      <c r="CN144" t="str">
        <f>IF(CS144="*","",IFERROR(VLOOKUP(CM144,'class and classification'!$A$1:$B$338,2,FALSE),VLOOKUP(CM144,'class and classification'!$A$340:$B$378,2,FALSE)))</f>
        <v>Urban with Significant Rural</v>
      </c>
      <c r="CO144" t="str">
        <f>IF(CS144="*","",IFERROR(VLOOKUP(CM144,'class and classification'!$A$1:$C$338,3,FALSE),VLOOKUP(CM144,'class and classification'!$A$340:$C$378,3,FALSE)))</f>
        <v>SD</v>
      </c>
      <c r="CP144">
        <v>11664.2</v>
      </c>
      <c r="CQ144">
        <v>6330.22</v>
      </c>
      <c r="CR144">
        <v>1432.06</v>
      </c>
      <c r="CS144">
        <v>7.3716905996351363</v>
      </c>
      <c r="CU144" t="s">
        <v>642</v>
      </c>
      <c r="CV144" t="s">
        <v>326</v>
      </c>
      <c r="CW144" t="str">
        <f>IF(DB144="*","",IFERROR(VLOOKUP(CV144,'class and classification'!$A$1:$B$338,2,FALSE),VLOOKUP(CV144,'class and classification'!$A$340:$B$378,2,FALSE)))</f>
        <v>Urban with Significant Rural</v>
      </c>
      <c r="CX144" t="str">
        <f>IF(DB144="*","",IFERROR(VLOOKUP(CV144,'class and classification'!$A$1:$C$338,3,FALSE),VLOOKUP(CV144,'class and classification'!$A$340:$C$378,3,FALSE)))</f>
        <v>SD</v>
      </c>
      <c r="CY144">
        <v>10515.69</v>
      </c>
      <c r="CZ144">
        <v>3619.89</v>
      </c>
      <c r="DA144">
        <v>1360.49</v>
      </c>
      <c r="DB144">
        <v>8.7795808872830339</v>
      </c>
      <c r="DD144" t="s">
        <v>642</v>
      </c>
      <c r="DE144" t="s">
        <v>326</v>
      </c>
      <c r="DF144" t="str">
        <f>IF(DK144="*","",IFERROR(VLOOKUP(DE144,'class and classification'!$A$1:$B$338,2,FALSE),VLOOKUP(DE144,'class and classification'!$A$340:$B$378,2,FALSE)))</f>
        <v>Urban with Significant Rural</v>
      </c>
      <c r="DG144" t="str">
        <f>IF(DK144="*","",IFERROR(VLOOKUP(DE144,'class and classification'!$A$1:$C$338,3,FALSE),VLOOKUP(DE144,'class and classification'!$A$340:$C$378,3,FALSE)))</f>
        <v>SD</v>
      </c>
      <c r="DH144">
        <v>10254.42</v>
      </c>
      <c r="DI144">
        <v>5878.91</v>
      </c>
      <c r="DJ144">
        <v>2302.48</v>
      </c>
      <c r="DK144">
        <v>12.48917188884025</v>
      </c>
      <c r="DM144" t="s">
        <v>642</v>
      </c>
      <c r="DN144" t="s">
        <v>326</v>
      </c>
      <c r="DO144" t="str">
        <f>IF(DT144="*","",IFERROR(VLOOKUP(DN144,'class and classification'!$A$1:$B$338,2,FALSE),VLOOKUP(DN144,'class and classification'!$A$340:$B$378,2,FALSE)))</f>
        <v>Urban with Significant Rural</v>
      </c>
      <c r="DP144" t="str">
        <f>IF(DT144="*","",IFERROR(VLOOKUP(DN144,'class and classification'!$A$1:$C$338,3,FALSE),VLOOKUP(DN144,'class and classification'!$A$340:$C$378,3,FALSE)))</f>
        <v>SD</v>
      </c>
      <c r="DQ144">
        <v>12030.81</v>
      </c>
      <c r="DR144">
        <v>6495.27</v>
      </c>
      <c r="DS144">
        <v>1011.88</v>
      </c>
      <c r="DT144">
        <v>5.1790463282758274</v>
      </c>
      <c r="DV144" t="s">
        <v>642</v>
      </c>
      <c r="DW144" t="s">
        <v>326</v>
      </c>
      <c r="DX144" t="str">
        <f>IF(EC144="*","",IFERROR(VLOOKUP(DW144,'class and classification'!$A$1:$B$338,2,FALSE),VLOOKUP(DW144,'class and classification'!$A$340:$B$378,2,FALSE)))</f>
        <v>Urban with Significant Rural</v>
      </c>
      <c r="DY144" t="str">
        <f>IF(EC144="*","",IFERROR(VLOOKUP(DW144,'class and classification'!$A$1:$C$338,3,FALSE),VLOOKUP(DW144,'class and classification'!$A$340:$C$378,3,FALSE)))</f>
        <v>SD</v>
      </c>
      <c r="DZ144">
        <v>8074.3</v>
      </c>
      <c r="EA144">
        <v>4431.71</v>
      </c>
      <c r="EB144">
        <v>1425.17</v>
      </c>
      <c r="EC144">
        <v>10.230073834377276</v>
      </c>
    </row>
    <row r="145" spans="1:133" x14ac:dyDescent="0.3">
      <c r="A145" t="s">
        <v>648</v>
      </c>
      <c r="B145" t="s">
        <v>129</v>
      </c>
      <c r="C145" t="str">
        <f>IF(H145="n/a","",IFERROR(VLOOKUP(B145,'class and classification'!$A$1:$B$338,2,FALSE),VLOOKUP(B145,'class and classification'!$A$340:$B$378,2,FALSE)))</f>
        <v>Urban with Significant Rural</v>
      </c>
      <c r="D145" t="str">
        <f>IF(H145="n/a","",IFERROR(VLOOKUP(B145,'class and classification'!$A$1:$C$338,3,FALSE),VLOOKUP(B145,'class and classification'!$A$340:$C$378,3,FALSE)))</f>
        <v>SC</v>
      </c>
      <c r="E145">
        <v>70896</v>
      </c>
      <c r="F145">
        <v>21461</v>
      </c>
      <c r="G145">
        <v>6950</v>
      </c>
      <c r="H145">
        <v>6.9984996022435482</v>
      </c>
      <c r="I145" t="s">
        <v>643</v>
      </c>
      <c r="J145" t="s">
        <v>327</v>
      </c>
      <c r="K145" t="str">
        <f>IF(P145="#","",IFERROR(VLOOKUP(J145,'class and classification'!$A$1:$B$338,2,FALSE),VLOOKUP(J145,'class and classification'!$A$340:$B$378,2,FALSE)))</f>
        <v>Predominantly Urban</v>
      </c>
      <c r="L145" t="str">
        <f>IF(P145="#","",IFERROR(VLOOKUP(J145,'class and classification'!$A$1:$C$338,3,FALSE),VLOOKUP(J145,'class and classification'!$A$340:$C$378,3,FALSE)))</f>
        <v>SD</v>
      </c>
      <c r="M145">
        <v>19760</v>
      </c>
      <c r="N145">
        <v>4900</v>
      </c>
      <c r="O145">
        <v>2762</v>
      </c>
      <c r="P145">
        <v>10.072204799066444</v>
      </c>
      <c r="S145" t="s">
        <v>327</v>
      </c>
      <c r="T145" t="str">
        <f>IF(Y145="#","",IFERROR(VLOOKUP(S145,'class and classification'!$A$1:$B$338,2,FALSE),VLOOKUP(S145,'class and classification'!$A$340:$B$378,2,FALSE)))</f>
        <v/>
      </c>
      <c r="U145" t="str">
        <f>IF(Y145="#","",IFERROR(VLOOKUP(S145,'class and classification'!$A$1:$C$338,3,FALSE),VLOOKUP(S145,'class and classification'!$A$340:$C$378,3,FALSE)))</f>
        <v/>
      </c>
      <c r="V145">
        <v>15343</v>
      </c>
      <c r="W145">
        <v>6668</v>
      </c>
      <c r="X145" t="s">
        <v>39</v>
      </c>
      <c r="Y145" t="s">
        <v>39</v>
      </c>
      <c r="AA145" t="s">
        <v>643</v>
      </c>
      <c r="AB145" t="s">
        <v>327</v>
      </c>
      <c r="AC145" t="str">
        <f>IF(AH145="#","",IFERROR(VLOOKUP(AB145,'class and classification'!$A$1:$B$338,2,FALSE),VLOOKUP(AB145,'class and classification'!$A$340:$B$378,2,FALSE)))</f>
        <v/>
      </c>
      <c r="AD145" t="str">
        <f>IF(AH145="#","",IFERROR(VLOOKUP(AB145,'class and classification'!$A$1:$C$338,3,FALSE),VLOOKUP(AB145,'class and classification'!$A$340:$C$378,3,FALSE)))</f>
        <v/>
      </c>
      <c r="AE145">
        <v>16295</v>
      </c>
      <c r="AF145">
        <v>6646</v>
      </c>
      <c r="AG145" t="s">
        <v>39</v>
      </c>
      <c r="AH145" t="s">
        <v>39</v>
      </c>
      <c r="AJ145" t="s">
        <v>643</v>
      </c>
      <c r="AK145" t="s">
        <v>327</v>
      </c>
      <c r="AL145" t="str">
        <f>IF(AQ145="#","",IFERROR(VLOOKUP(AK145,'class and classification'!$A$1:$B$338,2,FALSE),VLOOKUP(AK145,'class and classification'!$A$340:$B$378,2,FALSE)))</f>
        <v/>
      </c>
      <c r="AM145" t="str">
        <f>IF(AQ145="#","",IFERROR(VLOOKUP(AK145,'class and classification'!$A$1:$C$338,3,FALSE),VLOOKUP(AK145,'class and classification'!$A$340:$C$378,3,FALSE)))</f>
        <v/>
      </c>
      <c r="AN145">
        <v>15525</v>
      </c>
      <c r="AO145">
        <v>7390</v>
      </c>
      <c r="AP145" t="s">
        <v>39</v>
      </c>
      <c r="AQ145" t="s">
        <v>39</v>
      </c>
      <c r="AS145" t="s">
        <v>643</v>
      </c>
      <c r="AT145" t="s">
        <v>327</v>
      </c>
      <c r="AU145" t="str">
        <f>IF(AZ145="#","",IFERROR(VLOOKUP(AT145,'class and classification'!$A$1:$B$338,2,FALSE),VLOOKUP(AT145,'class and classification'!$A$340:$B$378,2,FALSE)))</f>
        <v>Predominantly Urban</v>
      </c>
      <c r="AV145" t="str">
        <f>IF(AZ145="#","",IFERROR(VLOOKUP(AT145,'class and classification'!$A$1:$C$338,3,FALSE),VLOOKUP(AT145,'class and classification'!$A$340:$C$378,3,FALSE)))</f>
        <v>SD</v>
      </c>
      <c r="AW145">
        <v>13038</v>
      </c>
      <c r="AX145">
        <v>4757</v>
      </c>
      <c r="AY145">
        <v>2097</v>
      </c>
      <c r="AZ145">
        <v>10.5419264025739</v>
      </c>
      <c r="BB145" t="s">
        <v>643</v>
      </c>
      <c r="BC145" t="s">
        <v>327</v>
      </c>
      <c r="BD145" t="str">
        <f>IF(BI145="#","",IFERROR(VLOOKUP(BC145,'class and classification'!$A$1:$B$338,2,FALSE),VLOOKUP(BC145,'class and classification'!$A$340:$B$378,2,FALSE)))</f>
        <v>Predominantly Urban</v>
      </c>
      <c r="BE145" t="str">
        <f>IF(BI145="#","",IFERROR(VLOOKUP(BC145,'class and classification'!$A$1:$C$338,3,FALSE),VLOOKUP(BC145,'class and classification'!$A$340:$C$378,3,FALSE)))</f>
        <v>SD</v>
      </c>
      <c r="BF145">
        <v>9891</v>
      </c>
      <c r="BG145">
        <v>5717</v>
      </c>
      <c r="BH145">
        <v>5156</v>
      </c>
      <c r="BI145">
        <v>24.831439029088809</v>
      </c>
      <c r="BK145" t="s">
        <v>643</v>
      </c>
      <c r="BL145" t="s">
        <v>327</v>
      </c>
      <c r="BM145" t="str">
        <f>IF(BR145="#","",IFERROR(VLOOKUP(BL145,'class and classification'!$A$1:$B$338,2,FALSE),VLOOKUP(BL145,'class and classification'!$A$340:$B$378,2,FALSE)))</f>
        <v>Predominantly Urban</v>
      </c>
      <c r="BN145" t="str">
        <f>IF(BR145="#","",IFERROR(VLOOKUP(BL145,'class and classification'!$A$1:$C$338,3,FALSE),VLOOKUP(BL145,'class and classification'!$A$340:$C$378,3,FALSE)))</f>
        <v>SD</v>
      </c>
      <c r="BO145">
        <v>13691</v>
      </c>
      <c r="BP145">
        <v>4028</v>
      </c>
      <c r="BQ145">
        <v>6438</v>
      </c>
      <c r="BR145">
        <v>26.650660264105642</v>
      </c>
      <c r="BT145" t="s">
        <v>643</v>
      </c>
      <c r="BU145" t="s">
        <v>327</v>
      </c>
      <c r="BV145" t="str">
        <f>IF(CA145="#","",IFERROR(VLOOKUP(BU145,'class and classification'!$A$1:$B$338,2,FALSE),VLOOKUP(BU145,'class and classification'!$A$340:$B$378,2,FALSE)))</f>
        <v>Predominantly Urban</v>
      </c>
      <c r="BW145" t="str">
        <f>IF(CA145="#","",IFERROR(VLOOKUP(BU145,'class and classification'!$A$1:$C$338,3,FALSE),VLOOKUP(BU145,'class and classification'!$A$340:$C$378,3,FALSE)))</f>
        <v>SD</v>
      </c>
      <c r="BX145">
        <v>8461</v>
      </c>
      <c r="BY145">
        <v>7010</v>
      </c>
      <c r="BZ145">
        <v>3198</v>
      </c>
      <c r="CA145">
        <v>17.130001606941988</v>
      </c>
      <c r="CC145" t="s">
        <v>643</v>
      </c>
      <c r="CD145" t="s">
        <v>327</v>
      </c>
      <c r="CE145" t="str">
        <f>IF(CJ145="*","",IFERROR(VLOOKUP(CD145,'class and classification'!$A$1:$B$338,2,FALSE),VLOOKUP(CD145,'class and classification'!$A$340:$B$378,2,FALSE)))</f>
        <v>Predominantly Urban</v>
      </c>
      <c r="CF145" t="str">
        <f>IF(CJ145="*","",IFERROR(VLOOKUP(CD145,'class and classification'!$A$1:$C$338,3,FALSE),VLOOKUP(CD145,'class and classification'!$A$340:$C$378,3,FALSE)))</f>
        <v>SD</v>
      </c>
      <c r="CG145">
        <v>11829</v>
      </c>
      <c r="CH145">
        <v>8135</v>
      </c>
      <c r="CI145">
        <v>2906</v>
      </c>
      <c r="CJ145">
        <v>12.706602536073458</v>
      </c>
      <c r="CL145" t="s">
        <v>643</v>
      </c>
      <c r="CM145" t="s">
        <v>327</v>
      </c>
      <c r="CN145" t="str">
        <f>IF(CS145="*","",IFERROR(VLOOKUP(CM145,'class and classification'!$A$1:$B$338,2,FALSE),VLOOKUP(CM145,'class and classification'!$A$340:$B$378,2,FALSE)))</f>
        <v>Predominantly Urban</v>
      </c>
      <c r="CO145" t="str">
        <f>IF(CS145="*","",IFERROR(VLOOKUP(CM145,'class and classification'!$A$1:$C$338,3,FALSE),VLOOKUP(CM145,'class and classification'!$A$340:$C$378,3,FALSE)))</f>
        <v>SD</v>
      </c>
      <c r="CP145">
        <v>11039.58</v>
      </c>
      <c r="CQ145">
        <v>7109.47</v>
      </c>
      <c r="CR145">
        <v>705.95</v>
      </c>
      <c r="CS145">
        <v>3.7440997083001859</v>
      </c>
      <c r="CU145" t="s">
        <v>643</v>
      </c>
      <c r="CV145" t="s">
        <v>327</v>
      </c>
      <c r="CW145" t="str">
        <f>IF(DB145="*","",IFERROR(VLOOKUP(CV145,'class and classification'!$A$1:$B$338,2,FALSE),VLOOKUP(CV145,'class and classification'!$A$340:$B$378,2,FALSE)))</f>
        <v>Predominantly Urban</v>
      </c>
      <c r="CX145" t="str">
        <f>IF(DB145="*","",IFERROR(VLOOKUP(CV145,'class and classification'!$A$1:$C$338,3,FALSE),VLOOKUP(CV145,'class and classification'!$A$340:$C$378,3,FALSE)))</f>
        <v>SD</v>
      </c>
      <c r="CY145">
        <v>10397.209999999999</v>
      </c>
      <c r="CZ145">
        <v>5128.75</v>
      </c>
      <c r="DA145">
        <v>2456.37</v>
      </c>
      <c r="DB145">
        <v>13.659909477804044</v>
      </c>
      <c r="DD145" t="s">
        <v>643</v>
      </c>
      <c r="DE145" t="s">
        <v>327</v>
      </c>
      <c r="DF145" t="str">
        <f>IF(DK145="*","",IFERROR(VLOOKUP(DE145,'class and classification'!$A$1:$B$338,2,FALSE),VLOOKUP(DE145,'class and classification'!$A$340:$B$378,2,FALSE)))</f>
        <v>Predominantly Urban</v>
      </c>
      <c r="DG145" t="str">
        <f>IF(DK145="*","",IFERROR(VLOOKUP(DE145,'class and classification'!$A$1:$C$338,3,FALSE),VLOOKUP(DE145,'class and classification'!$A$340:$C$378,3,FALSE)))</f>
        <v>SD</v>
      </c>
      <c r="DH145">
        <v>13037.77</v>
      </c>
      <c r="DI145">
        <v>6346.08</v>
      </c>
      <c r="DJ145">
        <v>3045.98</v>
      </c>
      <c r="DK145">
        <v>13.580040508554902</v>
      </c>
      <c r="DM145" t="s">
        <v>643</v>
      </c>
      <c r="DN145" t="s">
        <v>327</v>
      </c>
      <c r="DO145" t="str">
        <f>IF(DT145="*","",IFERROR(VLOOKUP(DN145,'class and classification'!$A$1:$B$338,2,FALSE),VLOOKUP(DN145,'class and classification'!$A$340:$B$378,2,FALSE)))</f>
        <v>Predominantly Urban</v>
      </c>
      <c r="DP145" t="str">
        <f>IF(DT145="*","",IFERROR(VLOOKUP(DN145,'class and classification'!$A$1:$C$338,3,FALSE),VLOOKUP(DN145,'class and classification'!$A$340:$C$378,3,FALSE)))</f>
        <v>SD</v>
      </c>
      <c r="DQ145">
        <v>10585.99</v>
      </c>
      <c r="DR145">
        <v>9381.76</v>
      </c>
      <c r="DS145">
        <v>5063.92</v>
      </c>
      <c r="DT145">
        <v>20.230052569405078</v>
      </c>
      <c r="DV145" t="s">
        <v>643</v>
      </c>
      <c r="DW145" t="s">
        <v>327</v>
      </c>
      <c r="DX145" t="str">
        <f>IF(EC145="*","",IFERROR(VLOOKUP(DW145,'class and classification'!$A$1:$B$338,2,FALSE),VLOOKUP(DW145,'class and classification'!$A$340:$B$378,2,FALSE)))</f>
        <v>Predominantly Urban</v>
      </c>
      <c r="DY145" t="str">
        <f>IF(EC145="*","",IFERROR(VLOOKUP(DW145,'class and classification'!$A$1:$C$338,3,FALSE),VLOOKUP(DW145,'class and classification'!$A$340:$C$378,3,FALSE)))</f>
        <v>SD</v>
      </c>
      <c r="DZ145">
        <v>10078.86</v>
      </c>
      <c r="EA145">
        <v>11044.15</v>
      </c>
      <c r="EB145">
        <v>1602.91</v>
      </c>
      <c r="EC145">
        <v>7.0532238078810456</v>
      </c>
    </row>
    <row r="146" spans="1:133" x14ac:dyDescent="0.3">
      <c r="A146" t="s">
        <v>649</v>
      </c>
      <c r="B146" t="s">
        <v>332</v>
      </c>
      <c r="C146" t="str">
        <f>IF(H146="n/a","",IFERROR(VLOOKUP(B146,'class and classification'!$A$1:$B$338,2,FALSE),VLOOKUP(B146,'class and classification'!$A$340:$B$378,2,FALSE)))</f>
        <v/>
      </c>
      <c r="D146" t="str">
        <f>IF(H146="n/a","",IFERROR(VLOOKUP(B146,'class and classification'!$A$1:$C$338,3,FALSE),VLOOKUP(B146,'class and classification'!$A$340:$C$378,3,FALSE)))</f>
        <v/>
      </c>
      <c r="E146">
        <v>10259</v>
      </c>
      <c r="F146">
        <v>3037</v>
      </c>
      <c r="G146" t="s">
        <v>513</v>
      </c>
      <c r="H146" t="s">
        <v>513</v>
      </c>
      <c r="I146" t="s">
        <v>644</v>
      </c>
      <c r="J146" t="s">
        <v>328</v>
      </c>
      <c r="K146" t="str">
        <f>IF(P146="#","",IFERROR(VLOOKUP(J146,'class and classification'!$A$1:$B$338,2,FALSE),VLOOKUP(J146,'class and classification'!$A$340:$B$378,2,FALSE)))</f>
        <v>Urban with Significant Rural</v>
      </c>
      <c r="L146" t="str">
        <f>IF(P146="#","",IFERROR(VLOOKUP(J146,'class and classification'!$A$1:$C$338,3,FALSE),VLOOKUP(J146,'class and classification'!$A$340:$C$378,3,FALSE)))</f>
        <v>SD</v>
      </c>
      <c r="M146">
        <v>17461</v>
      </c>
      <c r="N146">
        <v>5021</v>
      </c>
      <c r="O146">
        <v>2290</v>
      </c>
      <c r="P146">
        <v>9.2443080897787819</v>
      </c>
      <c r="S146" t="s">
        <v>328</v>
      </c>
      <c r="T146" t="str">
        <f>IF(Y146="#","",IFERROR(VLOOKUP(S146,'class and classification'!$A$1:$B$338,2,FALSE),VLOOKUP(S146,'class and classification'!$A$340:$B$378,2,FALSE)))</f>
        <v/>
      </c>
      <c r="U146" t="str">
        <f>IF(Y146="#","",IFERROR(VLOOKUP(S146,'class and classification'!$A$1:$C$338,3,FALSE),VLOOKUP(S146,'class and classification'!$A$340:$C$378,3,FALSE)))</f>
        <v/>
      </c>
      <c r="V146">
        <v>18768</v>
      </c>
      <c r="W146">
        <v>6481</v>
      </c>
      <c r="X146" t="s">
        <v>39</v>
      </c>
      <c r="Y146" t="s">
        <v>39</v>
      </c>
      <c r="AA146" t="s">
        <v>644</v>
      </c>
      <c r="AB146" t="s">
        <v>328</v>
      </c>
      <c r="AC146" t="str">
        <f>IF(AH146="#","",IFERROR(VLOOKUP(AB146,'class and classification'!$A$1:$B$338,2,FALSE),VLOOKUP(AB146,'class and classification'!$A$340:$B$378,2,FALSE)))</f>
        <v/>
      </c>
      <c r="AD146" t="str">
        <f>IF(AH146="#","",IFERROR(VLOOKUP(AB146,'class and classification'!$A$1:$C$338,3,FALSE),VLOOKUP(AB146,'class and classification'!$A$340:$C$378,3,FALSE)))</f>
        <v/>
      </c>
      <c r="AE146">
        <v>16359</v>
      </c>
      <c r="AF146">
        <v>8877</v>
      </c>
      <c r="AG146" t="s">
        <v>39</v>
      </c>
      <c r="AH146" t="s">
        <v>39</v>
      </c>
      <c r="AJ146" t="s">
        <v>644</v>
      </c>
      <c r="AK146" t="s">
        <v>328</v>
      </c>
      <c r="AL146" t="str">
        <f>IF(AQ146="#","",IFERROR(VLOOKUP(AK146,'class and classification'!$A$1:$B$338,2,FALSE),VLOOKUP(AK146,'class and classification'!$A$340:$B$378,2,FALSE)))</f>
        <v/>
      </c>
      <c r="AM146" t="str">
        <f>IF(AQ146="#","",IFERROR(VLOOKUP(AK146,'class and classification'!$A$1:$C$338,3,FALSE),VLOOKUP(AK146,'class and classification'!$A$340:$C$378,3,FALSE)))</f>
        <v/>
      </c>
      <c r="AN146">
        <v>10468</v>
      </c>
      <c r="AO146">
        <v>5754</v>
      </c>
      <c r="AP146" t="s">
        <v>39</v>
      </c>
      <c r="AQ146" t="s">
        <v>39</v>
      </c>
      <c r="AS146" t="s">
        <v>644</v>
      </c>
      <c r="AT146" t="s">
        <v>328</v>
      </c>
      <c r="AU146" t="str">
        <f>IF(AZ146="#","",IFERROR(VLOOKUP(AT146,'class and classification'!$A$1:$B$338,2,FALSE),VLOOKUP(AT146,'class and classification'!$A$340:$B$378,2,FALSE)))</f>
        <v/>
      </c>
      <c r="AV146" t="str">
        <f>IF(AZ146="#","",IFERROR(VLOOKUP(AT146,'class and classification'!$A$1:$C$338,3,FALSE),VLOOKUP(AT146,'class and classification'!$A$340:$C$378,3,FALSE)))</f>
        <v/>
      </c>
      <c r="AW146">
        <v>10212</v>
      </c>
      <c r="AX146">
        <v>2207</v>
      </c>
      <c r="AY146" t="s">
        <v>39</v>
      </c>
      <c r="AZ146" t="s">
        <v>39</v>
      </c>
      <c r="BB146" t="s">
        <v>644</v>
      </c>
      <c r="BC146" t="s">
        <v>328</v>
      </c>
      <c r="BD146" t="str">
        <f>IF(BI146="#","",IFERROR(VLOOKUP(BC146,'class and classification'!$A$1:$B$338,2,FALSE),VLOOKUP(BC146,'class and classification'!$A$340:$B$378,2,FALSE)))</f>
        <v/>
      </c>
      <c r="BE146" t="str">
        <f>IF(BI146="#","",IFERROR(VLOOKUP(BC146,'class and classification'!$A$1:$C$338,3,FALSE),VLOOKUP(BC146,'class and classification'!$A$340:$C$378,3,FALSE)))</f>
        <v/>
      </c>
      <c r="BF146">
        <v>7635</v>
      </c>
      <c r="BG146">
        <v>5952</v>
      </c>
      <c r="BH146" t="s">
        <v>39</v>
      </c>
      <c r="BI146" t="s">
        <v>39</v>
      </c>
      <c r="BK146" t="s">
        <v>644</v>
      </c>
      <c r="BL146" t="s">
        <v>328</v>
      </c>
      <c r="BM146" t="str">
        <f>IF(BR146="#","",IFERROR(VLOOKUP(BL146,'class and classification'!$A$1:$B$338,2,FALSE),VLOOKUP(BL146,'class and classification'!$A$340:$B$378,2,FALSE)))</f>
        <v>Urban with Significant Rural</v>
      </c>
      <c r="BN146" t="str">
        <f>IF(BR146="#","",IFERROR(VLOOKUP(BL146,'class and classification'!$A$1:$C$338,3,FALSE),VLOOKUP(BL146,'class and classification'!$A$340:$C$378,3,FALSE)))</f>
        <v>SD</v>
      </c>
      <c r="BO146">
        <v>8123</v>
      </c>
      <c r="BP146">
        <v>7006</v>
      </c>
      <c r="BQ146">
        <v>1425</v>
      </c>
      <c r="BR146">
        <v>8.6081913736861182</v>
      </c>
      <c r="BT146" t="s">
        <v>644</v>
      </c>
      <c r="BU146" t="s">
        <v>328</v>
      </c>
      <c r="BV146" t="str">
        <f>IF(CA146="#","",IFERROR(VLOOKUP(BU146,'class and classification'!$A$1:$B$338,2,FALSE),VLOOKUP(BU146,'class and classification'!$A$340:$B$378,2,FALSE)))</f>
        <v>Urban with Significant Rural</v>
      </c>
      <c r="BW146" t="str">
        <f>IF(CA146="#","",IFERROR(VLOOKUP(BU146,'class and classification'!$A$1:$C$338,3,FALSE),VLOOKUP(BU146,'class and classification'!$A$340:$C$378,3,FALSE)))</f>
        <v>SD</v>
      </c>
      <c r="BX146">
        <v>10520</v>
      </c>
      <c r="BY146">
        <v>9915</v>
      </c>
      <c r="BZ146">
        <v>1268</v>
      </c>
      <c r="CA146">
        <v>5.8425102520388883</v>
      </c>
      <c r="CC146" t="s">
        <v>644</v>
      </c>
      <c r="CD146" t="s">
        <v>328</v>
      </c>
      <c r="CE146" t="str">
        <f>IF(CJ146="*","",IFERROR(VLOOKUP(CD146,'class and classification'!$A$1:$B$338,2,FALSE),VLOOKUP(CD146,'class and classification'!$A$340:$B$378,2,FALSE)))</f>
        <v>Urban with Significant Rural</v>
      </c>
      <c r="CF146" t="str">
        <f>IF(CJ146="*","",IFERROR(VLOOKUP(CD146,'class and classification'!$A$1:$C$338,3,FALSE),VLOOKUP(CD146,'class and classification'!$A$340:$C$378,3,FALSE)))</f>
        <v>SD</v>
      </c>
      <c r="CG146">
        <v>11217</v>
      </c>
      <c r="CH146">
        <v>7757</v>
      </c>
      <c r="CI146">
        <v>1020</v>
      </c>
      <c r="CJ146">
        <v>5.1015304591377415</v>
      </c>
      <c r="CL146" t="s">
        <v>644</v>
      </c>
      <c r="CM146" t="s">
        <v>328</v>
      </c>
      <c r="CN146" t="str">
        <f>IF(CS146="*","",IFERROR(VLOOKUP(CM146,'class and classification'!$A$1:$B$338,2,FALSE),VLOOKUP(CM146,'class and classification'!$A$340:$B$378,2,FALSE)))</f>
        <v>Urban with Significant Rural</v>
      </c>
      <c r="CO146" t="str">
        <f>IF(CS146="*","",IFERROR(VLOOKUP(CM146,'class and classification'!$A$1:$C$338,3,FALSE),VLOOKUP(CM146,'class and classification'!$A$340:$C$378,3,FALSE)))</f>
        <v>SD</v>
      </c>
      <c r="CP146">
        <v>10685.35</v>
      </c>
      <c r="CQ146">
        <v>4342.92</v>
      </c>
      <c r="CR146">
        <v>4012.22</v>
      </c>
      <c r="CS146">
        <v>21.072041738421646</v>
      </c>
      <c r="CU146" t="s">
        <v>644</v>
      </c>
      <c r="CV146" t="s">
        <v>328</v>
      </c>
      <c r="CW146" t="str">
        <f>IF(DB146="*","",IFERROR(VLOOKUP(CV146,'class and classification'!$A$1:$B$338,2,FALSE),VLOOKUP(CV146,'class and classification'!$A$340:$B$378,2,FALSE)))</f>
        <v>Urban with Significant Rural</v>
      </c>
      <c r="CX146" t="str">
        <f>IF(DB146="*","",IFERROR(VLOOKUP(CV146,'class and classification'!$A$1:$C$338,3,FALSE),VLOOKUP(CV146,'class and classification'!$A$340:$C$378,3,FALSE)))</f>
        <v>SD</v>
      </c>
      <c r="CY146">
        <v>9921.74</v>
      </c>
      <c r="CZ146">
        <v>6347.31</v>
      </c>
      <c r="DA146">
        <v>1655.48</v>
      </c>
      <c r="DB146">
        <v>9.2358349144998506</v>
      </c>
      <c r="DD146" t="s">
        <v>644</v>
      </c>
      <c r="DE146" t="s">
        <v>328</v>
      </c>
      <c r="DF146" t="str">
        <f>IF(DK146="*","",IFERROR(VLOOKUP(DE146,'class and classification'!$A$1:$B$338,2,FALSE),VLOOKUP(DE146,'class and classification'!$A$340:$B$378,2,FALSE)))</f>
        <v>Urban with Significant Rural</v>
      </c>
      <c r="DG146" t="str">
        <f>IF(DK146="*","",IFERROR(VLOOKUP(DE146,'class and classification'!$A$1:$C$338,3,FALSE),VLOOKUP(DE146,'class and classification'!$A$340:$C$378,3,FALSE)))</f>
        <v>SD</v>
      </c>
      <c r="DH146">
        <v>11781.64</v>
      </c>
      <c r="DI146">
        <v>7244.24</v>
      </c>
      <c r="DJ146">
        <v>1417.3</v>
      </c>
      <c r="DK146">
        <v>6.9328744353862772</v>
      </c>
      <c r="DM146" t="s">
        <v>644</v>
      </c>
      <c r="DN146" t="s">
        <v>328</v>
      </c>
      <c r="DO146" t="str">
        <f>IF(DT146="*","",IFERROR(VLOOKUP(DN146,'class and classification'!$A$1:$B$338,2,FALSE),VLOOKUP(DN146,'class and classification'!$A$340:$B$378,2,FALSE)))</f>
        <v>Urban with Significant Rural</v>
      </c>
      <c r="DP146" t="str">
        <f>IF(DT146="*","",IFERROR(VLOOKUP(DN146,'class and classification'!$A$1:$C$338,3,FALSE),VLOOKUP(DN146,'class and classification'!$A$340:$C$378,3,FALSE)))</f>
        <v>SD</v>
      </c>
      <c r="DQ146">
        <v>12408.85</v>
      </c>
      <c r="DR146">
        <v>4380.22</v>
      </c>
      <c r="DS146">
        <v>890.76</v>
      </c>
      <c r="DT146">
        <v>5.0382837391536013</v>
      </c>
      <c r="DV146" t="s">
        <v>644</v>
      </c>
      <c r="DW146" t="s">
        <v>328</v>
      </c>
      <c r="DX146" t="str">
        <f>IF(EC146="*","",IFERROR(VLOOKUP(DW146,'class and classification'!$A$1:$B$338,2,FALSE),VLOOKUP(DW146,'class and classification'!$A$340:$B$378,2,FALSE)))</f>
        <v>Urban with Significant Rural</v>
      </c>
      <c r="DY146" t="str">
        <f>IF(EC146="*","",IFERROR(VLOOKUP(DW146,'class and classification'!$A$1:$C$338,3,FALSE),VLOOKUP(DW146,'class and classification'!$A$340:$C$378,3,FALSE)))</f>
        <v>SD</v>
      </c>
      <c r="DZ146">
        <v>14293.35</v>
      </c>
      <c r="EA146">
        <v>5336.61</v>
      </c>
      <c r="EB146">
        <v>1446.54</v>
      </c>
      <c r="EC146">
        <v>6.8632837520461178</v>
      </c>
    </row>
    <row r="147" spans="1:133" x14ac:dyDescent="0.3">
      <c r="A147" t="s">
        <v>650</v>
      </c>
      <c r="B147" t="s">
        <v>333</v>
      </c>
      <c r="C147" t="str">
        <f>IF(H147="n/a","",IFERROR(VLOOKUP(B147,'class and classification'!$A$1:$B$338,2,FALSE),VLOOKUP(B147,'class and classification'!$A$340:$B$378,2,FALSE)))</f>
        <v>Predominantly Urban</v>
      </c>
      <c r="D147" t="str">
        <f>IF(H147="n/a","",IFERROR(VLOOKUP(B147,'class and classification'!$A$1:$C$338,3,FALSE),VLOOKUP(B147,'class and classification'!$A$340:$C$378,3,FALSE)))</f>
        <v>SD</v>
      </c>
      <c r="E147">
        <v>16235</v>
      </c>
      <c r="F147">
        <v>4244</v>
      </c>
      <c r="G147">
        <v>4728</v>
      </c>
      <c r="H147">
        <v>18.756694568968939</v>
      </c>
      <c r="I147" t="s">
        <v>645</v>
      </c>
      <c r="J147" t="s">
        <v>329</v>
      </c>
      <c r="K147" t="str">
        <f>IF(P147="#","",IFERROR(VLOOKUP(J147,'class and classification'!$A$1:$B$338,2,FALSE),VLOOKUP(J147,'class and classification'!$A$340:$B$378,2,FALSE)))</f>
        <v>Urban with Significant Rural</v>
      </c>
      <c r="L147" t="str">
        <f>IF(P147="#","",IFERROR(VLOOKUP(J147,'class and classification'!$A$1:$C$338,3,FALSE),VLOOKUP(J147,'class and classification'!$A$340:$C$378,3,FALSE)))</f>
        <v>SD</v>
      </c>
      <c r="M147">
        <v>13959</v>
      </c>
      <c r="N147">
        <v>3302</v>
      </c>
      <c r="O147">
        <v>2199</v>
      </c>
      <c r="P147">
        <v>11.300102774922918</v>
      </c>
      <c r="S147" t="s">
        <v>329</v>
      </c>
      <c r="T147" t="str">
        <f>IF(Y147="#","",IFERROR(VLOOKUP(S147,'class and classification'!$A$1:$B$338,2,FALSE),VLOOKUP(S147,'class and classification'!$A$340:$B$378,2,FALSE)))</f>
        <v/>
      </c>
      <c r="U147" t="str">
        <f>IF(Y147="#","",IFERROR(VLOOKUP(S147,'class and classification'!$A$1:$C$338,3,FALSE),VLOOKUP(S147,'class and classification'!$A$340:$C$378,3,FALSE)))</f>
        <v/>
      </c>
      <c r="V147">
        <v>12073</v>
      </c>
      <c r="W147">
        <v>5707</v>
      </c>
      <c r="X147" t="s">
        <v>39</v>
      </c>
      <c r="Y147" t="s">
        <v>39</v>
      </c>
      <c r="AA147" t="s">
        <v>645</v>
      </c>
      <c r="AB147" t="s">
        <v>329</v>
      </c>
      <c r="AC147" t="str">
        <f>IF(AH147="#","",IFERROR(VLOOKUP(AB147,'class and classification'!$A$1:$B$338,2,FALSE),VLOOKUP(AB147,'class and classification'!$A$340:$B$378,2,FALSE)))</f>
        <v/>
      </c>
      <c r="AD147" t="str">
        <f>IF(AH147="#","",IFERROR(VLOOKUP(AB147,'class and classification'!$A$1:$C$338,3,FALSE),VLOOKUP(AB147,'class and classification'!$A$340:$C$378,3,FALSE)))</f>
        <v/>
      </c>
      <c r="AE147">
        <v>20230</v>
      </c>
      <c r="AF147">
        <v>7199</v>
      </c>
      <c r="AG147" t="s">
        <v>39</v>
      </c>
      <c r="AH147" t="s">
        <v>39</v>
      </c>
      <c r="AJ147" t="s">
        <v>645</v>
      </c>
      <c r="AK147" t="s">
        <v>329</v>
      </c>
      <c r="AL147" t="str">
        <f>IF(AQ147="#","",IFERROR(VLOOKUP(AK147,'class and classification'!$A$1:$B$338,2,FALSE),VLOOKUP(AK147,'class and classification'!$A$340:$B$378,2,FALSE)))</f>
        <v/>
      </c>
      <c r="AM147" t="str">
        <f>IF(AQ147="#","",IFERROR(VLOOKUP(AK147,'class and classification'!$A$1:$C$338,3,FALSE),VLOOKUP(AK147,'class and classification'!$A$340:$C$378,3,FALSE)))</f>
        <v/>
      </c>
      <c r="AN147">
        <v>12026</v>
      </c>
      <c r="AO147">
        <v>8950</v>
      </c>
      <c r="AP147" t="s">
        <v>39</v>
      </c>
      <c r="AQ147" t="s">
        <v>39</v>
      </c>
      <c r="AS147" t="s">
        <v>645</v>
      </c>
      <c r="AT147" t="s">
        <v>329</v>
      </c>
      <c r="AU147" t="str">
        <f>IF(AZ147="#","",IFERROR(VLOOKUP(AT147,'class and classification'!$A$1:$B$338,2,FALSE),VLOOKUP(AT147,'class and classification'!$A$340:$B$378,2,FALSE)))</f>
        <v>Urban with Significant Rural</v>
      </c>
      <c r="AV147" t="str">
        <f>IF(AZ147="#","",IFERROR(VLOOKUP(AT147,'class and classification'!$A$1:$C$338,3,FALSE),VLOOKUP(AT147,'class and classification'!$A$340:$C$378,3,FALSE)))</f>
        <v>SD</v>
      </c>
      <c r="AW147">
        <v>14452</v>
      </c>
      <c r="AX147">
        <v>7474</v>
      </c>
      <c r="AY147">
        <v>969</v>
      </c>
      <c r="AZ147">
        <v>4.2323651452282158</v>
      </c>
      <c r="BB147" t="s">
        <v>645</v>
      </c>
      <c r="BC147" t="s">
        <v>329</v>
      </c>
      <c r="BD147" t="str">
        <f>IF(BI147="#","",IFERROR(VLOOKUP(BC147,'class and classification'!$A$1:$B$338,2,FALSE),VLOOKUP(BC147,'class and classification'!$A$340:$B$378,2,FALSE)))</f>
        <v>Urban with Significant Rural</v>
      </c>
      <c r="BE147" t="str">
        <f>IF(BI147="#","",IFERROR(VLOOKUP(BC147,'class and classification'!$A$1:$C$338,3,FALSE),VLOOKUP(BC147,'class and classification'!$A$340:$C$378,3,FALSE)))</f>
        <v>SD</v>
      </c>
      <c r="BF147">
        <v>8660</v>
      </c>
      <c r="BG147">
        <v>10587</v>
      </c>
      <c r="BH147">
        <v>1056</v>
      </c>
      <c r="BI147">
        <v>5.2012017928384964</v>
      </c>
      <c r="BK147" t="s">
        <v>645</v>
      </c>
      <c r="BL147" t="s">
        <v>329</v>
      </c>
      <c r="BM147" t="str">
        <f>IF(BR147="#","",IFERROR(VLOOKUP(BL147,'class and classification'!$A$1:$B$338,2,FALSE),VLOOKUP(BL147,'class and classification'!$A$340:$B$378,2,FALSE)))</f>
        <v>Urban with Significant Rural</v>
      </c>
      <c r="BN147" t="str">
        <f>IF(BR147="#","",IFERROR(VLOOKUP(BL147,'class and classification'!$A$1:$C$338,3,FALSE),VLOOKUP(BL147,'class and classification'!$A$340:$C$378,3,FALSE)))</f>
        <v>SD</v>
      </c>
      <c r="BO147">
        <v>19224</v>
      </c>
      <c r="BP147">
        <v>8102</v>
      </c>
      <c r="BQ147">
        <v>1080</v>
      </c>
      <c r="BR147">
        <v>3.8020136590861084</v>
      </c>
      <c r="BT147" t="s">
        <v>645</v>
      </c>
      <c r="BU147" t="s">
        <v>329</v>
      </c>
      <c r="BV147" t="str">
        <f>IF(CA147="#","",IFERROR(VLOOKUP(BU147,'class and classification'!$A$1:$B$338,2,FALSE),VLOOKUP(BU147,'class and classification'!$A$340:$B$378,2,FALSE)))</f>
        <v>Urban with Significant Rural</v>
      </c>
      <c r="BW147" t="str">
        <f>IF(CA147="#","",IFERROR(VLOOKUP(BU147,'class and classification'!$A$1:$C$338,3,FALSE),VLOOKUP(BU147,'class and classification'!$A$340:$C$378,3,FALSE)))</f>
        <v>SD</v>
      </c>
      <c r="BX147">
        <v>17808</v>
      </c>
      <c r="BY147">
        <v>5561</v>
      </c>
      <c r="BZ147">
        <v>759</v>
      </c>
      <c r="CA147">
        <v>3.1457228116710874</v>
      </c>
      <c r="CC147" t="s">
        <v>645</v>
      </c>
      <c r="CD147" t="s">
        <v>329</v>
      </c>
      <c r="CE147" t="str">
        <f>IF(CJ147="*","",IFERROR(VLOOKUP(CD147,'class and classification'!$A$1:$B$338,2,FALSE),VLOOKUP(CD147,'class and classification'!$A$340:$B$378,2,FALSE)))</f>
        <v>Urban with Significant Rural</v>
      </c>
      <c r="CF147" t="str">
        <f>IF(CJ147="*","",IFERROR(VLOOKUP(CD147,'class and classification'!$A$1:$C$338,3,FALSE),VLOOKUP(CD147,'class and classification'!$A$340:$C$378,3,FALSE)))</f>
        <v>SD</v>
      </c>
      <c r="CG147">
        <v>10183</v>
      </c>
      <c r="CH147">
        <v>7692</v>
      </c>
      <c r="CI147">
        <v>1513</v>
      </c>
      <c r="CJ147">
        <v>7.8037961625747885</v>
      </c>
      <c r="CL147" t="s">
        <v>645</v>
      </c>
      <c r="CM147" t="s">
        <v>329</v>
      </c>
      <c r="CN147" t="str">
        <f>IF(CS147="*","",IFERROR(VLOOKUP(CM147,'class and classification'!$A$1:$B$338,2,FALSE),VLOOKUP(CM147,'class and classification'!$A$340:$B$378,2,FALSE)))</f>
        <v>Urban with Significant Rural</v>
      </c>
      <c r="CO147" t="str">
        <f>IF(CS147="*","",IFERROR(VLOOKUP(CM147,'class and classification'!$A$1:$C$338,3,FALSE),VLOOKUP(CM147,'class and classification'!$A$340:$C$378,3,FALSE)))</f>
        <v>SD</v>
      </c>
      <c r="CP147">
        <v>11436.39</v>
      </c>
      <c r="CQ147">
        <v>10080.9</v>
      </c>
      <c r="CR147">
        <v>3517.76</v>
      </c>
      <c r="CS147">
        <v>14.051340021290152</v>
      </c>
      <c r="CU147" t="s">
        <v>645</v>
      </c>
      <c r="CV147" t="s">
        <v>329</v>
      </c>
      <c r="CW147" t="str">
        <f>IF(DB147="*","",IFERROR(VLOOKUP(CV147,'class and classification'!$A$1:$B$338,2,FALSE),VLOOKUP(CV147,'class and classification'!$A$340:$B$378,2,FALSE)))</f>
        <v>Urban with Significant Rural</v>
      </c>
      <c r="CX147" t="str">
        <f>IF(DB147="*","",IFERROR(VLOOKUP(CV147,'class and classification'!$A$1:$C$338,3,FALSE),VLOOKUP(CV147,'class and classification'!$A$340:$C$378,3,FALSE)))</f>
        <v>SD</v>
      </c>
      <c r="CY147">
        <v>11557.6</v>
      </c>
      <c r="CZ147">
        <v>6983.36</v>
      </c>
      <c r="DA147">
        <v>2483.21</v>
      </c>
      <c r="DB147">
        <v>11.811215377349024</v>
      </c>
      <c r="DD147" t="s">
        <v>645</v>
      </c>
      <c r="DE147" t="s">
        <v>329</v>
      </c>
      <c r="DF147" t="str">
        <f>IF(DK147="*","",IFERROR(VLOOKUP(DE147,'class and classification'!$A$1:$B$338,2,FALSE),VLOOKUP(DE147,'class and classification'!$A$340:$B$378,2,FALSE)))</f>
        <v>Urban with Significant Rural</v>
      </c>
      <c r="DG147" t="str">
        <f>IF(DK147="*","",IFERROR(VLOOKUP(DE147,'class and classification'!$A$1:$C$338,3,FALSE),VLOOKUP(DE147,'class and classification'!$A$340:$C$378,3,FALSE)))</f>
        <v>SD</v>
      </c>
      <c r="DH147">
        <v>8466.51</v>
      </c>
      <c r="DI147">
        <v>4253.7</v>
      </c>
      <c r="DJ147">
        <v>2637.81</v>
      </c>
      <c r="DK147">
        <v>17.17545621115222</v>
      </c>
      <c r="DM147" t="s">
        <v>645</v>
      </c>
      <c r="DN147" t="s">
        <v>329</v>
      </c>
      <c r="DO147" t="str">
        <f>IF(DT147="*","",IFERROR(VLOOKUP(DN147,'class and classification'!$A$1:$B$338,2,FALSE),VLOOKUP(DN147,'class and classification'!$A$340:$B$378,2,FALSE)))</f>
        <v>Urban with Significant Rural</v>
      </c>
      <c r="DP147" t="str">
        <f>IF(DT147="*","",IFERROR(VLOOKUP(DN147,'class and classification'!$A$1:$C$338,3,FALSE),VLOOKUP(DN147,'class and classification'!$A$340:$C$378,3,FALSE)))</f>
        <v>SD</v>
      </c>
      <c r="DQ147">
        <v>10483.969999999999</v>
      </c>
      <c r="DR147">
        <v>9237.25</v>
      </c>
      <c r="DS147">
        <v>1711.34</v>
      </c>
      <c r="DT147">
        <v>7.9847671020167432</v>
      </c>
      <c r="DV147" t="s">
        <v>645</v>
      </c>
      <c r="DW147" t="s">
        <v>329</v>
      </c>
      <c r="DX147" t="str">
        <f>IF(EC147="*","",IFERROR(VLOOKUP(DW147,'class and classification'!$A$1:$B$338,2,FALSE),VLOOKUP(DW147,'class and classification'!$A$340:$B$378,2,FALSE)))</f>
        <v>Urban with Significant Rural</v>
      </c>
      <c r="DY147" t="str">
        <f>IF(EC147="*","",IFERROR(VLOOKUP(DW147,'class and classification'!$A$1:$C$338,3,FALSE),VLOOKUP(DW147,'class and classification'!$A$340:$C$378,3,FALSE)))</f>
        <v>SD</v>
      </c>
      <c r="DZ147">
        <v>14604.37</v>
      </c>
      <c r="EA147">
        <v>8847.24</v>
      </c>
      <c r="EB147">
        <v>704.94</v>
      </c>
      <c r="EC147">
        <v>2.9182147285104874</v>
      </c>
    </row>
    <row r="148" spans="1:133" x14ac:dyDescent="0.3">
      <c r="A148" t="s">
        <v>651</v>
      </c>
      <c r="B148" t="s">
        <v>334</v>
      </c>
      <c r="C148" t="str">
        <f>IF(H148="n/a","",IFERROR(VLOOKUP(B148,'class and classification'!$A$1:$B$338,2,FALSE),VLOOKUP(B148,'class and classification'!$A$340:$B$378,2,FALSE)))</f>
        <v/>
      </c>
      <c r="D148" t="str">
        <f>IF(H148="n/a","",IFERROR(VLOOKUP(B148,'class and classification'!$A$1:$C$338,3,FALSE),VLOOKUP(B148,'class and classification'!$A$340:$C$378,3,FALSE)))</f>
        <v/>
      </c>
      <c r="E148">
        <v>15286</v>
      </c>
      <c r="F148">
        <v>5640</v>
      </c>
      <c r="G148" t="s">
        <v>513</v>
      </c>
      <c r="H148" t="s">
        <v>513</v>
      </c>
      <c r="I148" t="s">
        <v>646</v>
      </c>
      <c r="J148" t="s">
        <v>330</v>
      </c>
      <c r="K148" t="str">
        <f>IF(P148="#","",IFERROR(VLOOKUP(J148,'class and classification'!$A$1:$B$338,2,FALSE),VLOOKUP(J148,'class and classification'!$A$340:$B$378,2,FALSE)))</f>
        <v>Predominantly Rural</v>
      </c>
      <c r="L148" t="str">
        <f>IF(P148="#","",IFERROR(VLOOKUP(J148,'class and classification'!$A$1:$C$338,3,FALSE),VLOOKUP(J148,'class and classification'!$A$340:$C$378,3,FALSE)))</f>
        <v>SD</v>
      </c>
      <c r="M148">
        <v>8652</v>
      </c>
      <c r="N148">
        <v>3178</v>
      </c>
      <c r="O148">
        <v>1895</v>
      </c>
      <c r="P148">
        <v>13.806921675774134</v>
      </c>
      <c r="S148" t="s">
        <v>330</v>
      </c>
      <c r="T148" t="str">
        <f>IF(Y148="#","",IFERROR(VLOOKUP(S148,'class and classification'!$A$1:$B$338,2,FALSE),VLOOKUP(S148,'class and classification'!$A$340:$B$378,2,FALSE)))</f>
        <v/>
      </c>
      <c r="U148" t="str">
        <f>IF(Y148="#","",IFERROR(VLOOKUP(S148,'class and classification'!$A$1:$C$338,3,FALSE),VLOOKUP(S148,'class and classification'!$A$340:$C$378,3,FALSE)))</f>
        <v/>
      </c>
      <c r="V148">
        <v>13127</v>
      </c>
      <c r="W148">
        <v>3954</v>
      </c>
      <c r="X148" t="s">
        <v>39</v>
      </c>
      <c r="Y148" t="s">
        <v>39</v>
      </c>
      <c r="AA148" t="s">
        <v>646</v>
      </c>
      <c r="AB148" t="s">
        <v>330</v>
      </c>
      <c r="AC148" t="str">
        <f>IF(AH148="#","",IFERROR(VLOOKUP(AB148,'class and classification'!$A$1:$B$338,2,FALSE),VLOOKUP(AB148,'class and classification'!$A$340:$B$378,2,FALSE)))</f>
        <v/>
      </c>
      <c r="AD148" t="str">
        <f>IF(AH148="#","",IFERROR(VLOOKUP(AB148,'class and classification'!$A$1:$C$338,3,FALSE),VLOOKUP(AB148,'class and classification'!$A$340:$C$378,3,FALSE)))</f>
        <v/>
      </c>
      <c r="AE148">
        <v>8961</v>
      </c>
      <c r="AF148">
        <v>4923</v>
      </c>
      <c r="AG148" t="s">
        <v>39</v>
      </c>
      <c r="AH148" t="s">
        <v>39</v>
      </c>
      <c r="AJ148" t="s">
        <v>646</v>
      </c>
      <c r="AK148" t="s">
        <v>330</v>
      </c>
      <c r="AL148" t="str">
        <f>IF(AQ148="#","",IFERROR(VLOOKUP(AK148,'class and classification'!$A$1:$B$338,2,FALSE),VLOOKUP(AK148,'class and classification'!$A$340:$B$378,2,FALSE)))</f>
        <v>Predominantly Rural</v>
      </c>
      <c r="AM148" t="str">
        <f>IF(AQ148="#","",IFERROR(VLOOKUP(AK148,'class and classification'!$A$1:$C$338,3,FALSE),VLOOKUP(AK148,'class and classification'!$A$340:$C$378,3,FALSE)))</f>
        <v>SD</v>
      </c>
      <c r="AN148">
        <v>9337</v>
      </c>
      <c r="AO148">
        <v>1318</v>
      </c>
      <c r="AP148">
        <v>1131</v>
      </c>
      <c r="AQ148">
        <v>9.5961310028847784</v>
      </c>
      <c r="AS148" t="s">
        <v>646</v>
      </c>
      <c r="AT148" t="s">
        <v>330</v>
      </c>
      <c r="AU148" t="str">
        <f>IF(AZ148="#","",IFERROR(VLOOKUP(AT148,'class and classification'!$A$1:$B$338,2,FALSE),VLOOKUP(AT148,'class and classification'!$A$340:$B$378,2,FALSE)))</f>
        <v>Predominantly Rural</v>
      </c>
      <c r="AV148" t="str">
        <f>IF(AZ148="#","",IFERROR(VLOOKUP(AT148,'class and classification'!$A$1:$C$338,3,FALSE),VLOOKUP(AT148,'class and classification'!$A$340:$C$378,3,FALSE)))</f>
        <v>SD</v>
      </c>
      <c r="AW148">
        <v>14821</v>
      </c>
      <c r="AX148">
        <v>2578</v>
      </c>
      <c r="AY148">
        <v>1432</v>
      </c>
      <c r="AZ148">
        <v>7.6044819712176732</v>
      </c>
      <c r="BB148" t="s">
        <v>646</v>
      </c>
      <c r="BC148" t="s">
        <v>330</v>
      </c>
      <c r="BD148" t="str">
        <f>IF(BI148="#","",IFERROR(VLOOKUP(BC148,'class and classification'!$A$1:$B$338,2,FALSE),VLOOKUP(BC148,'class and classification'!$A$340:$B$378,2,FALSE)))</f>
        <v>Predominantly Rural</v>
      </c>
      <c r="BE148" t="str">
        <f>IF(BI148="#","",IFERROR(VLOOKUP(BC148,'class and classification'!$A$1:$C$338,3,FALSE),VLOOKUP(BC148,'class and classification'!$A$340:$C$378,3,FALSE)))</f>
        <v>SD</v>
      </c>
      <c r="BF148">
        <v>16313</v>
      </c>
      <c r="BG148">
        <v>3536</v>
      </c>
      <c r="BH148">
        <v>2381</v>
      </c>
      <c r="BI148">
        <v>10.710751237067026</v>
      </c>
      <c r="BK148" t="s">
        <v>646</v>
      </c>
      <c r="BL148" t="s">
        <v>330</v>
      </c>
      <c r="BM148" t="str">
        <f>IF(BR148="#","",IFERROR(VLOOKUP(BL148,'class and classification'!$A$1:$B$338,2,FALSE),VLOOKUP(BL148,'class and classification'!$A$340:$B$378,2,FALSE)))</f>
        <v>Predominantly Rural</v>
      </c>
      <c r="BN148" t="str">
        <f>IF(BR148="#","",IFERROR(VLOOKUP(BL148,'class and classification'!$A$1:$C$338,3,FALSE),VLOOKUP(BL148,'class and classification'!$A$340:$C$378,3,FALSE)))</f>
        <v>SD</v>
      </c>
      <c r="BO148">
        <v>11098</v>
      </c>
      <c r="BP148">
        <v>4413</v>
      </c>
      <c r="BQ148">
        <v>1146</v>
      </c>
      <c r="BR148">
        <v>6.8799903944287681</v>
      </c>
      <c r="BT148" t="s">
        <v>646</v>
      </c>
      <c r="BU148" t="s">
        <v>330</v>
      </c>
      <c r="BV148" t="str">
        <f>IF(CA148="#","",IFERROR(VLOOKUP(BU148,'class and classification'!$A$1:$B$338,2,FALSE),VLOOKUP(BU148,'class and classification'!$A$340:$B$378,2,FALSE)))</f>
        <v/>
      </c>
      <c r="BW148" t="str">
        <f>IF(CA148="#","",IFERROR(VLOOKUP(BU148,'class and classification'!$A$1:$C$338,3,FALSE),VLOOKUP(BU148,'class and classification'!$A$340:$C$378,3,FALSE)))</f>
        <v/>
      </c>
      <c r="BX148">
        <v>9649</v>
      </c>
      <c r="BY148">
        <v>4300</v>
      </c>
      <c r="BZ148" t="s">
        <v>39</v>
      </c>
      <c r="CA148" t="s">
        <v>39</v>
      </c>
      <c r="CC148" t="s">
        <v>646</v>
      </c>
      <c r="CD148" t="s">
        <v>330</v>
      </c>
      <c r="CE148" t="str">
        <f>IF(CJ148="*","",IFERROR(VLOOKUP(CD148,'class and classification'!$A$1:$B$338,2,FALSE),VLOOKUP(CD148,'class and classification'!$A$340:$B$378,2,FALSE)))</f>
        <v/>
      </c>
      <c r="CF148" t="str">
        <f>IF(CJ148="*","",IFERROR(VLOOKUP(CD148,'class and classification'!$A$1:$C$338,3,FALSE),VLOOKUP(CD148,'class and classification'!$A$340:$C$378,3,FALSE)))</f>
        <v/>
      </c>
      <c r="CG148">
        <v>8861</v>
      </c>
      <c r="CH148">
        <v>3931</v>
      </c>
      <c r="CI148" t="s">
        <v>38</v>
      </c>
      <c r="CJ148" t="s">
        <v>38</v>
      </c>
      <c r="CL148" t="s">
        <v>646</v>
      </c>
      <c r="CM148" t="s">
        <v>330</v>
      </c>
      <c r="CN148" t="str">
        <f>IF(CS148="*","",IFERROR(VLOOKUP(CM148,'class and classification'!$A$1:$B$338,2,FALSE),VLOOKUP(CM148,'class and classification'!$A$340:$B$378,2,FALSE)))</f>
        <v>Predominantly Rural</v>
      </c>
      <c r="CO148" t="str">
        <f>IF(CS148="*","",IFERROR(VLOOKUP(CM148,'class and classification'!$A$1:$C$338,3,FALSE),VLOOKUP(CM148,'class and classification'!$A$340:$C$378,3,FALSE)))</f>
        <v>SD</v>
      </c>
      <c r="CP148">
        <v>8655.19</v>
      </c>
      <c r="CQ148">
        <v>2967.7</v>
      </c>
      <c r="CR148">
        <v>773.1</v>
      </c>
      <c r="CS148">
        <v>6.236694285813396</v>
      </c>
      <c r="CU148" t="s">
        <v>646</v>
      </c>
      <c r="CV148" t="s">
        <v>330</v>
      </c>
      <c r="CW148" t="str">
        <f>IF(DB148="*","",IFERROR(VLOOKUP(CV148,'class and classification'!$A$1:$B$338,2,FALSE),VLOOKUP(CV148,'class and classification'!$A$340:$B$378,2,FALSE)))</f>
        <v/>
      </c>
      <c r="CX148" t="str">
        <f>IF(DB148="*","",IFERROR(VLOOKUP(CV148,'class and classification'!$A$1:$C$338,3,FALSE),VLOOKUP(CV148,'class and classification'!$A$340:$C$378,3,FALSE)))</f>
        <v/>
      </c>
      <c r="CY148">
        <v>12070.68</v>
      </c>
      <c r="CZ148">
        <v>4883.5</v>
      </c>
      <c r="DA148" t="s">
        <v>38</v>
      </c>
      <c r="DB148" t="s">
        <v>38</v>
      </c>
      <c r="DD148" t="s">
        <v>646</v>
      </c>
      <c r="DE148" t="s">
        <v>330</v>
      </c>
      <c r="DF148" t="str">
        <f>IF(DK148="*","",IFERROR(VLOOKUP(DE148,'class and classification'!$A$1:$B$338,2,FALSE),VLOOKUP(DE148,'class and classification'!$A$340:$B$378,2,FALSE)))</f>
        <v>Predominantly Rural</v>
      </c>
      <c r="DG148" t="str">
        <f>IF(DK148="*","",IFERROR(VLOOKUP(DE148,'class and classification'!$A$1:$C$338,3,FALSE),VLOOKUP(DE148,'class and classification'!$A$340:$C$378,3,FALSE)))</f>
        <v>SD</v>
      </c>
      <c r="DH148">
        <v>10035.950000000001</v>
      </c>
      <c r="DI148">
        <v>4045.39</v>
      </c>
      <c r="DJ148">
        <v>1437.4</v>
      </c>
      <c r="DK148">
        <v>9.2623499072734017</v>
      </c>
      <c r="DM148" t="s">
        <v>646</v>
      </c>
      <c r="DN148" t="s">
        <v>330</v>
      </c>
      <c r="DO148" t="str">
        <f>IF(DT148="*","",IFERROR(VLOOKUP(DN148,'class and classification'!$A$1:$B$338,2,FALSE),VLOOKUP(DN148,'class and classification'!$A$340:$B$378,2,FALSE)))</f>
        <v>Predominantly Rural</v>
      </c>
      <c r="DP148" t="str">
        <f>IF(DT148="*","",IFERROR(VLOOKUP(DN148,'class and classification'!$A$1:$C$338,3,FALSE),VLOOKUP(DN148,'class and classification'!$A$340:$C$378,3,FALSE)))</f>
        <v>SD</v>
      </c>
      <c r="DQ148">
        <v>13109.87</v>
      </c>
      <c r="DR148">
        <v>1960.47</v>
      </c>
      <c r="DS148">
        <v>890.82</v>
      </c>
      <c r="DT148">
        <v>5.5811732981813353</v>
      </c>
      <c r="DV148" t="s">
        <v>646</v>
      </c>
      <c r="DW148" t="s">
        <v>330</v>
      </c>
      <c r="DX148" t="str">
        <f>IF(EC148="*","",IFERROR(VLOOKUP(DW148,'class and classification'!$A$1:$B$338,2,FALSE),VLOOKUP(DW148,'class and classification'!$A$340:$B$378,2,FALSE)))</f>
        <v>Predominantly Rural</v>
      </c>
      <c r="DY148" t="str">
        <f>IF(EC148="*","",IFERROR(VLOOKUP(DW148,'class and classification'!$A$1:$C$338,3,FALSE),VLOOKUP(DW148,'class and classification'!$A$340:$C$378,3,FALSE)))</f>
        <v>SD</v>
      </c>
      <c r="DZ148">
        <v>9472.6299999999992</v>
      </c>
      <c r="EA148">
        <v>6075.02</v>
      </c>
      <c r="EB148">
        <v>1200.49</v>
      </c>
      <c r="EC148">
        <v>7.1679004355110489</v>
      </c>
    </row>
    <row r="149" spans="1:133" x14ac:dyDescent="0.3">
      <c r="A149" t="s">
        <v>652</v>
      </c>
      <c r="B149" t="s">
        <v>335</v>
      </c>
      <c r="C149" t="str">
        <f>IF(H149="n/a","",IFERROR(VLOOKUP(B149,'class and classification'!$A$1:$B$338,2,FALSE),VLOOKUP(B149,'class and classification'!$A$340:$B$378,2,FALSE)))</f>
        <v>Predominantly Rural</v>
      </c>
      <c r="D149" t="str">
        <f>IF(H149="n/a","",IFERROR(VLOOKUP(B149,'class and classification'!$A$1:$C$338,3,FALSE),VLOOKUP(B149,'class and classification'!$A$340:$C$378,3,FALSE)))</f>
        <v>SD</v>
      </c>
      <c r="E149">
        <v>12940</v>
      </c>
      <c r="F149">
        <v>2155</v>
      </c>
      <c r="G149">
        <v>1399</v>
      </c>
      <c r="H149">
        <v>8.4818721959500429</v>
      </c>
      <c r="I149" t="s">
        <v>647</v>
      </c>
      <c r="J149" t="s">
        <v>331</v>
      </c>
      <c r="K149" t="str">
        <f>IF(P149="#","",IFERROR(VLOOKUP(J149,'class and classification'!$A$1:$B$338,2,FALSE),VLOOKUP(J149,'class and classification'!$A$340:$B$378,2,FALSE)))</f>
        <v>Predominantly Urban</v>
      </c>
      <c r="L149" t="str">
        <f>IF(P149="#","",IFERROR(VLOOKUP(J149,'class and classification'!$A$1:$C$338,3,FALSE),VLOOKUP(J149,'class and classification'!$A$340:$C$378,3,FALSE)))</f>
        <v>SD</v>
      </c>
      <c r="M149">
        <v>10823</v>
      </c>
      <c r="N149">
        <v>5442</v>
      </c>
      <c r="O149">
        <v>1540</v>
      </c>
      <c r="P149">
        <v>8.6492558270148834</v>
      </c>
      <c r="S149" t="s">
        <v>331</v>
      </c>
      <c r="T149" t="str">
        <f>IF(Y149="#","",IFERROR(VLOOKUP(S149,'class and classification'!$A$1:$B$338,2,FALSE),VLOOKUP(S149,'class and classification'!$A$340:$B$378,2,FALSE)))</f>
        <v/>
      </c>
      <c r="U149" t="str">
        <f>IF(Y149="#","",IFERROR(VLOOKUP(S149,'class and classification'!$A$1:$C$338,3,FALSE),VLOOKUP(S149,'class and classification'!$A$340:$C$378,3,FALSE)))</f>
        <v/>
      </c>
      <c r="V149">
        <v>13401</v>
      </c>
      <c r="W149">
        <v>3831</v>
      </c>
      <c r="X149" t="s">
        <v>39</v>
      </c>
      <c r="Y149" t="s">
        <v>39</v>
      </c>
      <c r="AA149" t="s">
        <v>647</v>
      </c>
      <c r="AB149" t="s">
        <v>331</v>
      </c>
      <c r="AC149" t="str">
        <f>IF(AH149="#","",IFERROR(VLOOKUP(AB149,'class and classification'!$A$1:$B$338,2,FALSE),VLOOKUP(AB149,'class and classification'!$A$340:$B$378,2,FALSE)))</f>
        <v>Predominantly Urban</v>
      </c>
      <c r="AD149" t="str">
        <f>IF(AH149="#","",IFERROR(VLOOKUP(AB149,'class and classification'!$A$1:$C$338,3,FALSE),VLOOKUP(AB149,'class and classification'!$A$340:$C$378,3,FALSE)))</f>
        <v>SD</v>
      </c>
      <c r="AE149">
        <v>11038</v>
      </c>
      <c r="AF149">
        <v>1957</v>
      </c>
      <c r="AG149">
        <v>2787</v>
      </c>
      <c r="AH149">
        <v>17.659358763147889</v>
      </c>
      <c r="AJ149" t="s">
        <v>647</v>
      </c>
      <c r="AK149" t="s">
        <v>331</v>
      </c>
      <c r="AL149" t="str">
        <f>IF(AQ149="#","",IFERROR(VLOOKUP(AK149,'class and classification'!$A$1:$B$338,2,FALSE),VLOOKUP(AK149,'class and classification'!$A$340:$B$378,2,FALSE)))</f>
        <v>Predominantly Urban</v>
      </c>
      <c r="AM149" t="str">
        <f>IF(AQ149="#","",IFERROR(VLOOKUP(AK149,'class and classification'!$A$1:$C$338,3,FALSE),VLOOKUP(AK149,'class and classification'!$A$340:$C$378,3,FALSE)))</f>
        <v>SD</v>
      </c>
      <c r="AN149">
        <v>7785</v>
      </c>
      <c r="AO149">
        <v>1532</v>
      </c>
      <c r="AP149">
        <v>3935</v>
      </c>
      <c r="AQ149">
        <v>29.693631150015094</v>
      </c>
      <c r="AS149" t="s">
        <v>647</v>
      </c>
      <c r="AT149" t="s">
        <v>331</v>
      </c>
      <c r="AU149" t="str">
        <f>IF(AZ149="#","",IFERROR(VLOOKUP(AT149,'class and classification'!$A$1:$B$338,2,FALSE),VLOOKUP(AT149,'class and classification'!$A$340:$B$378,2,FALSE)))</f>
        <v>Predominantly Urban</v>
      </c>
      <c r="AV149" t="str">
        <f>IF(AZ149="#","",IFERROR(VLOOKUP(AT149,'class and classification'!$A$1:$C$338,3,FALSE),VLOOKUP(AT149,'class and classification'!$A$340:$C$378,3,FALSE)))</f>
        <v>SD</v>
      </c>
      <c r="AW149">
        <v>9794</v>
      </c>
      <c r="AX149">
        <v>4413</v>
      </c>
      <c r="AY149">
        <v>2098</v>
      </c>
      <c r="AZ149">
        <v>12.867218644587549</v>
      </c>
      <c r="BB149" t="s">
        <v>647</v>
      </c>
      <c r="BC149" t="s">
        <v>331</v>
      </c>
      <c r="BD149" t="str">
        <f>IF(BI149="#","",IFERROR(VLOOKUP(BC149,'class and classification'!$A$1:$B$338,2,FALSE),VLOOKUP(BC149,'class and classification'!$A$340:$B$378,2,FALSE)))</f>
        <v>Predominantly Urban</v>
      </c>
      <c r="BE149" t="str">
        <f>IF(BI149="#","",IFERROR(VLOOKUP(BC149,'class and classification'!$A$1:$C$338,3,FALSE),VLOOKUP(BC149,'class and classification'!$A$340:$C$378,3,FALSE)))</f>
        <v>SD</v>
      </c>
      <c r="BF149">
        <v>7792</v>
      </c>
      <c r="BG149">
        <v>5086</v>
      </c>
      <c r="BH149">
        <v>4216</v>
      </c>
      <c r="BI149">
        <v>24.663624663624663</v>
      </c>
      <c r="BK149" t="s">
        <v>647</v>
      </c>
      <c r="BL149" t="s">
        <v>331</v>
      </c>
      <c r="BM149" t="str">
        <f>IF(BR149="#","",IFERROR(VLOOKUP(BL149,'class and classification'!$A$1:$B$338,2,FALSE),VLOOKUP(BL149,'class and classification'!$A$340:$B$378,2,FALSE)))</f>
        <v>Predominantly Urban</v>
      </c>
      <c r="BN149" t="str">
        <f>IF(BR149="#","",IFERROR(VLOOKUP(BL149,'class and classification'!$A$1:$C$338,3,FALSE),VLOOKUP(BL149,'class and classification'!$A$340:$C$378,3,FALSE)))</f>
        <v>SD</v>
      </c>
      <c r="BO149">
        <v>10122</v>
      </c>
      <c r="BP149">
        <v>1996</v>
      </c>
      <c r="BQ149">
        <v>3144</v>
      </c>
      <c r="BR149">
        <v>20.600183462193684</v>
      </c>
      <c r="BT149" t="s">
        <v>647</v>
      </c>
      <c r="BU149" t="s">
        <v>331</v>
      </c>
      <c r="BV149" t="str">
        <f>IF(CA149="#","",IFERROR(VLOOKUP(BU149,'class and classification'!$A$1:$B$338,2,FALSE),VLOOKUP(BU149,'class and classification'!$A$340:$B$378,2,FALSE)))</f>
        <v>Predominantly Urban</v>
      </c>
      <c r="BW149" t="str">
        <f>IF(CA149="#","",IFERROR(VLOOKUP(BU149,'class and classification'!$A$1:$C$338,3,FALSE),VLOOKUP(BU149,'class and classification'!$A$340:$C$378,3,FALSE)))</f>
        <v>SD</v>
      </c>
      <c r="BX149">
        <v>8656</v>
      </c>
      <c r="BY149">
        <v>4381</v>
      </c>
      <c r="BZ149">
        <v>2120</v>
      </c>
      <c r="CA149">
        <v>13.986936728904137</v>
      </c>
      <c r="CC149" t="s">
        <v>647</v>
      </c>
      <c r="CD149" t="s">
        <v>331</v>
      </c>
      <c r="CE149" t="str">
        <f>IF(CJ149="*","",IFERROR(VLOOKUP(CD149,'class and classification'!$A$1:$B$338,2,FALSE),VLOOKUP(CD149,'class and classification'!$A$340:$B$378,2,FALSE)))</f>
        <v>Predominantly Urban</v>
      </c>
      <c r="CF149" t="str">
        <f>IF(CJ149="*","",IFERROR(VLOOKUP(CD149,'class and classification'!$A$1:$C$338,3,FALSE),VLOOKUP(CD149,'class and classification'!$A$340:$C$378,3,FALSE)))</f>
        <v>SD</v>
      </c>
      <c r="CG149">
        <v>6778</v>
      </c>
      <c r="CH149">
        <v>6413</v>
      </c>
      <c r="CI149">
        <v>2565</v>
      </c>
      <c r="CJ149">
        <v>16.27951256664128</v>
      </c>
      <c r="CL149" t="s">
        <v>647</v>
      </c>
      <c r="CM149" t="s">
        <v>331</v>
      </c>
      <c r="CN149" t="str">
        <f>IF(CS149="*","",IFERROR(VLOOKUP(CM149,'class and classification'!$A$1:$B$338,2,FALSE),VLOOKUP(CM149,'class and classification'!$A$340:$B$378,2,FALSE)))</f>
        <v>Predominantly Urban</v>
      </c>
      <c r="CO149" t="str">
        <f>IF(CS149="*","",IFERROR(VLOOKUP(CM149,'class and classification'!$A$1:$C$338,3,FALSE),VLOOKUP(CM149,'class and classification'!$A$340:$C$378,3,FALSE)))</f>
        <v>SD</v>
      </c>
      <c r="CP149">
        <v>6043.53</v>
      </c>
      <c r="CQ149">
        <v>8906.51</v>
      </c>
      <c r="CR149">
        <v>2559.81</v>
      </c>
      <c r="CS149">
        <v>14.619257160969395</v>
      </c>
      <c r="CU149" t="s">
        <v>647</v>
      </c>
      <c r="CV149" t="s">
        <v>331</v>
      </c>
      <c r="CW149" t="str">
        <f>IF(DB149="*","",IFERROR(VLOOKUP(CV149,'class and classification'!$A$1:$B$338,2,FALSE),VLOOKUP(CV149,'class and classification'!$A$340:$B$378,2,FALSE)))</f>
        <v>Predominantly Urban</v>
      </c>
      <c r="CX149" t="str">
        <f>IF(DB149="*","",IFERROR(VLOOKUP(CV149,'class and classification'!$A$1:$C$338,3,FALSE),VLOOKUP(CV149,'class and classification'!$A$340:$C$378,3,FALSE)))</f>
        <v>SD</v>
      </c>
      <c r="CY149">
        <v>8771.98</v>
      </c>
      <c r="CZ149">
        <v>4785.2700000000004</v>
      </c>
      <c r="DA149">
        <v>2920.46</v>
      </c>
      <c r="DB149">
        <v>17.723700684136329</v>
      </c>
      <c r="DD149" t="s">
        <v>647</v>
      </c>
      <c r="DE149" t="s">
        <v>331</v>
      </c>
      <c r="DF149" t="str">
        <f>IF(DK149="*","",IFERROR(VLOOKUP(DE149,'class and classification'!$A$1:$B$338,2,FALSE),VLOOKUP(DE149,'class and classification'!$A$340:$B$378,2,FALSE)))</f>
        <v>Predominantly Urban</v>
      </c>
      <c r="DG149" t="str">
        <f>IF(DK149="*","",IFERROR(VLOOKUP(DE149,'class and classification'!$A$1:$C$338,3,FALSE),VLOOKUP(DE149,'class and classification'!$A$340:$C$378,3,FALSE)))</f>
        <v>SD</v>
      </c>
      <c r="DH149">
        <v>9312.4699999999993</v>
      </c>
      <c r="DI149">
        <v>1874.36</v>
      </c>
      <c r="DJ149">
        <v>5397.93</v>
      </c>
      <c r="DK149">
        <v>32.547531589242169</v>
      </c>
      <c r="DM149" t="s">
        <v>647</v>
      </c>
      <c r="DN149" t="s">
        <v>331</v>
      </c>
      <c r="DO149" t="str">
        <f>IF(DT149="*","",IFERROR(VLOOKUP(DN149,'class and classification'!$A$1:$B$338,2,FALSE),VLOOKUP(DN149,'class and classification'!$A$340:$B$378,2,FALSE)))</f>
        <v>Predominantly Urban</v>
      </c>
      <c r="DP149" t="str">
        <f>IF(DT149="*","",IFERROR(VLOOKUP(DN149,'class and classification'!$A$1:$C$338,3,FALSE),VLOOKUP(DN149,'class and classification'!$A$340:$C$378,3,FALSE)))</f>
        <v>SD</v>
      </c>
      <c r="DQ149">
        <v>8878.19</v>
      </c>
      <c r="DR149">
        <v>2260.8200000000002</v>
      </c>
      <c r="DS149">
        <v>3929.71</v>
      </c>
      <c r="DT149">
        <v>26.078591944106734</v>
      </c>
      <c r="DV149" t="s">
        <v>647</v>
      </c>
      <c r="DW149" t="s">
        <v>331</v>
      </c>
      <c r="DX149" t="str">
        <f>IF(EC149="*","",IFERROR(VLOOKUP(DW149,'class and classification'!$A$1:$B$338,2,FALSE),VLOOKUP(DW149,'class and classification'!$A$340:$B$378,2,FALSE)))</f>
        <v>Predominantly Urban</v>
      </c>
      <c r="DY149" t="str">
        <f>IF(EC149="*","",IFERROR(VLOOKUP(DW149,'class and classification'!$A$1:$C$338,3,FALSE),VLOOKUP(DW149,'class and classification'!$A$340:$C$378,3,FALSE)))</f>
        <v>SD</v>
      </c>
      <c r="DZ149">
        <v>12392.15</v>
      </c>
      <c r="EA149">
        <v>2245.71</v>
      </c>
      <c r="EB149">
        <v>2028.26</v>
      </c>
      <c r="EC149">
        <v>12.16995917466093</v>
      </c>
    </row>
    <row r="150" spans="1:133" x14ac:dyDescent="0.3">
      <c r="A150" t="s">
        <v>653</v>
      </c>
      <c r="B150" t="s">
        <v>336</v>
      </c>
      <c r="C150" t="str">
        <f>IF(H150="n/a","",IFERROR(VLOOKUP(B150,'class and classification'!$A$1:$B$338,2,FALSE),VLOOKUP(B150,'class and classification'!$A$340:$B$378,2,FALSE)))</f>
        <v/>
      </c>
      <c r="D150" t="str">
        <f>IF(H150="n/a","",IFERROR(VLOOKUP(B150,'class and classification'!$A$1:$C$338,3,FALSE),VLOOKUP(B150,'class and classification'!$A$340:$C$378,3,FALSE)))</f>
        <v/>
      </c>
      <c r="E150">
        <v>16176</v>
      </c>
      <c r="F150">
        <v>6385</v>
      </c>
      <c r="G150" t="s">
        <v>513</v>
      </c>
      <c r="H150" t="s">
        <v>513</v>
      </c>
      <c r="I150" t="s">
        <v>648</v>
      </c>
      <c r="J150" t="s">
        <v>129</v>
      </c>
      <c r="K150" t="str">
        <f>IF(P150="#","",IFERROR(VLOOKUP(J150,'class and classification'!$A$1:$B$338,2,FALSE),VLOOKUP(J150,'class and classification'!$A$340:$B$378,2,FALSE)))</f>
        <v>Urban with Significant Rural</v>
      </c>
      <c r="L150" t="str">
        <f>IF(P150="#","",IFERROR(VLOOKUP(J150,'class and classification'!$A$1:$C$338,3,FALSE),VLOOKUP(J150,'class and classification'!$A$340:$C$378,3,FALSE)))</f>
        <v>SC</v>
      </c>
      <c r="M150">
        <v>72235</v>
      </c>
      <c r="N150">
        <v>27454</v>
      </c>
      <c r="O150">
        <v>7534</v>
      </c>
      <c r="P150">
        <v>7.0264775281422835</v>
      </c>
      <c r="S150" t="s">
        <v>129</v>
      </c>
      <c r="T150" t="str">
        <f>IF(Y150="#","",IFERROR(VLOOKUP(S150,'class and classification'!$A$1:$B$338,2,FALSE),VLOOKUP(S150,'class and classification'!$A$340:$B$378,2,FALSE)))</f>
        <v>Urban with Significant Rural</v>
      </c>
      <c r="U150" t="str">
        <f>IF(Y150="#","",IFERROR(VLOOKUP(S150,'class and classification'!$A$1:$C$338,3,FALSE),VLOOKUP(S150,'class and classification'!$A$340:$C$378,3,FALSE)))</f>
        <v>SC</v>
      </c>
      <c r="V150">
        <v>66572</v>
      </c>
      <c r="W150">
        <v>28088</v>
      </c>
      <c r="X150">
        <v>3817</v>
      </c>
      <c r="Y150">
        <v>3.876031966855205</v>
      </c>
      <c r="AA150" t="s">
        <v>648</v>
      </c>
      <c r="AB150" t="s">
        <v>129</v>
      </c>
      <c r="AC150" t="str">
        <f>IF(AH150="#","",IFERROR(VLOOKUP(AB150,'class and classification'!$A$1:$B$338,2,FALSE),VLOOKUP(AB150,'class and classification'!$A$340:$B$378,2,FALSE)))</f>
        <v>Urban with Significant Rural</v>
      </c>
      <c r="AD150" t="str">
        <f>IF(AH150="#","",IFERROR(VLOOKUP(AB150,'class and classification'!$A$1:$C$338,3,FALSE),VLOOKUP(AB150,'class and classification'!$A$340:$C$378,3,FALSE)))</f>
        <v>SC</v>
      </c>
      <c r="AE150">
        <v>68266</v>
      </c>
      <c r="AF150">
        <v>21283</v>
      </c>
      <c r="AG150">
        <v>4146</v>
      </c>
      <c r="AH150">
        <v>4.4249959976519557</v>
      </c>
      <c r="AJ150" t="s">
        <v>648</v>
      </c>
      <c r="AK150" t="s">
        <v>129</v>
      </c>
      <c r="AL150" t="str">
        <f>IF(AQ150="#","",IFERROR(VLOOKUP(AK150,'class and classification'!$A$1:$B$338,2,FALSE),VLOOKUP(AK150,'class and classification'!$A$340:$B$378,2,FALSE)))</f>
        <v>Urban with Significant Rural</v>
      </c>
      <c r="AM150" t="str">
        <f>IF(AQ150="#","",IFERROR(VLOOKUP(AK150,'class and classification'!$A$1:$C$338,3,FALSE),VLOOKUP(AK150,'class and classification'!$A$340:$C$378,3,FALSE)))</f>
        <v>SC</v>
      </c>
      <c r="AN150">
        <v>58813</v>
      </c>
      <c r="AO150">
        <v>33193</v>
      </c>
      <c r="AP150">
        <v>9379</v>
      </c>
      <c r="AQ150">
        <v>9.2508753760418205</v>
      </c>
      <c r="AS150" t="s">
        <v>648</v>
      </c>
      <c r="AT150" t="s">
        <v>129</v>
      </c>
      <c r="AU150" t="str">
        <f>IF(AZ150="#","",IFERROR(VLOOKUP(AT150,'class and classification'!$A$1:$B$338,2,FALSE),VLOOKUP(AT150,'class and classification'!$A$340:$B$378,2,FALSE)))</f>
        <v>Urban with Significant Rural</v>
      </c>
      <c r="AV150" t="str">
        <f>IF(AZ150="#","",IFERROR(VLOOKUP(AT150,'class and classification'!$A$1:$C$338,3,FALSE),VLOOKUP(AT150,'class and classification'!$A$340:$C$378,3,FALSE)))</f>
        <v>SC</v>
      </c>
      <c r="AW150">
        <v>69384</v>
      </c>
      <c r="AX150">
        <v>26090</v>
      </c>
      <c r="AY150">
        <v>7847</v>
      </c>
      <c r="AZ150">
        <v>7.5947774411784632</v>
      </c>
      <c r="BB150" t="s">
        <v>648</v>
      </c>
      <c r="BC150" t="s">
        <v>129</v>
      </c>
      <c r="BD150" t="str">
        <f>IF(BI150="#","",IFERROR(VLOOKUP(BC150,'class and classification'!$A$1:$B$338,2,FALSE),VLOOKUP(BC150,'class and classification'!$A$340:$B$378,2,FALSE)))</f>
        <v>Urban with Significant Rural</v>
      </c>
      <c r="BE150" t="str">
        <f>IF(BI150="#","",IFERROR(VLOOKUP(BC150,'class and classification'!$A$1:$C$338,3,FALSE),VLOOKUP(BC150,'class and classification'!$A$340:$C$378,3,FALSE)))</f>
        <v>SC</v>
      </c>
      <c r="BF150">
        <v>61885</v>
      </c>
      <c r="BG150">
        <v>30383</v>
      </c>
      <c r="BH150">
        <v>6668</v>
      </c>
      <c r="BI150">
        <v>6.7397105199320766</v>
      </c>
      <c r="BK150" t="s">
        <v>648</v>
      </c>
      <c r="BL150" t="s">
        <v>129</v>
      </c>
      <c r="BM150" t="str">
        <f>IF(BR150="#","",IFERROR(VLOOKUP(BL150,'class and classification'!$A$1:$B$338,2,FALSE),VLOOKUP(BL150,'class and classification'!$A$340:$B$378,2,FALSE)))</f>
        <v>Urban with Significant Rural</v>
      </c>
      <c r="BN150" t="str">
        <f>IF(BR150="#","",IFERROR(VLOOKUP(BL150,'class and classification'!$A$1:$C$338,3,FALSE),VLOOKUP(BL150,'class and classification'!$A$340:$C$378,3,FALSE)))</f>
        <v>SC</v>
      </c>
      <c r="BO150">
        <v>64553</v>
      </c>
      <c r="BP150">
        <v>32085</v>
      </c>
      <c r="BQ150">
        <v>10682</v>
      </c>
      <c r="BR150">
        <v>9.9534103615355942</v>
      </c>
      <c r="BT150" t="s">
        <v>648</v>
      </c>
      <c r="BU150" t="s">
        <v>129</v>
      </c>
      <c r="BV150" t="str">
        <f>IF(CA150="#","",IFERROR(VLOOKUP(BU150,'class and classification'!$A$1:$B$338,2,FALSE),VLOOKUP(BU150,'class and classification'!$A$340:$B$378,2,FALSE)))</f>
        <v>Urban with Significant Rural</v>
      </c>
      <c r="BW150" t="str">
        <f>IF(CA150="#","",IFERROR(VLOOKUP(BU150,'class and classification'!$A$1:$C$338,3,FALSE),VLOOKUP(BU150,'class and classification'!$A$340:$C$378,3,FALSE)))</f>
        <v>SC</v>
      </c>
      <c r="BX150">
        <v>57989</v>
      </c>
      <c r="BY150">
        <v>28532</v>
      </c>
      <c r="BZ150">
        <v>10435</v>
      </c>
      <c r="CA150">
        <v>10.762613969223153</v>
      </c>
      <c r="CC150" t="s">
        <v>648</v>
      </c>
      <c r="CD150" t="s">
        <v>129</v>
      </c>
      <c r="CE150" t="str">
        <f>IF(CJ150="*","",IFERROR(VLOOKUP(CD150,'class and classification'!$A$1:$B$338,2,FALSE),VLOOKUP(CD150,'class and classification'!$A$340:$B$378,2,FALSE)))</f>
        <v>Urban with Significant Rural</v>
      </c>
      <c r="CF150" t="str">
        <f>IF(CJ150="*","",IFERROR(VLOOKUP(CD150,'class and classification'!$A$1:$C$338,3,FALSE),VLOOKUP(CD150,'class and classification'!$A$340:$C$378,3,FALSE)))</f>
        <v>SC</v>
      </c>
      <c r="CG150">
        <v>57695</v>
      </c>
      <c r="CH150">
        <v>31154</v>
      </c>
      <c r="CI150">
        <v>16310</v>
      </c>
      <c r="CJ150">
        <v>15.509846993600169</v>
      </c>
      <c r="CL150" t="s">
        <v>648</v>
      </c>
      <c r="CM150" t="s">
        <v>129</v>
      </c>
      <c r="CN150" t="str">
        <f>IF(CS150="*","",IFERROR(VLOOKUP(CM150,'class and classification'!$A$1:$B$338,2,FALSE),VLOOKUP(CM150,'class and classification'!$A$340:$B$378,2,FALSE)))</f>
        <v>Urban with Significant Rural</v>
      </c>
      <c r="CO150" t="str">
        <f>IF(CS150="*","",IFERROR(VLOOKUP(CM150,'class and classification'!$A$1:$C$338,3,FALSE),VLOOKUP(CM150,'class and classification'!$A$340:$C$378,3,FALSE)))</f>
        <v>SC</v>
      </c>
      <c r="CP150">
        <v>54419.37</v>
      </c>
      <c r="CQ150">
        <v>29502.98</v>
      </c>
      <c r="CR150">
        <v>11631.2</v>
      </c>
      <c r="CS150">
        <v>12.172441526243661</v>
      </c>
      <c r="CU150" t="s">
        <v>648</v>
      </c>
      <c r="CV150" t="s">
        <v>129</v>
      </c>
      <c r="CW150" t="str">
        <f>IF(DB150="*","",IFERROR(VLOOKUP(CV150,'class and classification'!$A$1:$B$338,2,FALSE),VLOOKUP(CV150,'class and classification'!$A$340:$B$378,2,FALSE)))</f>
        <v>Urban with Significant Rural</v>
      </c>
      <c r="CX150" t="str">
        <f>IF(DB150="*","",IFERROR(VLOOKUP(CV150,'class and classification'!$A$1:$C$338,3,FALSE),VLOOKUP(CV150,'class and classification'!$A$340:$C$378,3,FALSE)))</f>
        <v>SC</v>
      </c>
      <c r="CY150">
        <v>53919.86</v>
      </c>
      <c r="CZ150">
        <v>23222.059999999998</v>
      </c>
      <c r="DA150">
        <v>14176.46</v>
      </c>
      <c r="DB150">
        <v>15.524213197825015</v>
      </c>
      <c r="DD150" t="s">
        <v>648</v>
      </c>
      <c r="DE150" t="s">
        <v>129</v>
      </c>
      <c r="DF150" t="str">
        <f>IF(DK150="*","",IFERROR(VLOOKUP(DE150,'class and classification'!$A$1:$B$338,2,FALSE),VLOOKUP(DE150,'class and classification'!$A$340:$B$378,2,FALSE)))</f>
        <v>Urban with Significant Rural</v>
      </c>
      <c r="DG150" t="str">
        <f>IF(DK150="*","",IFERROR(VLOOKUP(DE150,'class and classification'!$A$1:$C$338,3,FALSE),VLOOKUP(DE150,'class and classification'!$A$340:$C$378,3,FALSE)))</f>
        <v>SC</v>
      </c>
      <c r="DH150">
        <v>58253.78</v>
      </c>
      <c r="DI150">
        <v>32802.47</v>
      </c>
      <c r="DJ150">
        <v>9857.49</v>
      </c>
      <c r="DK150">
        <v>9.7682337410148499</v>
      </c>
      <c r="DM150" t="s">
        <v>648</v>
      </c>
      <c r="DN150" t="s">
        <v>129</v>
      </c>
      <c r="DO150" t="str">
        <f>IF(DT150="*","",IFERROR(VLOOKUP(DN150,'class and classification'!$A$1:$B$338,2,FALSE),VLOOKUP(DN150,'class and classification'!$A$340:$B$378,2,FALSE)))</f>
        <v>Urban with Significant Rural</v>
      </c>
      <c r="DP150" t="str">
        <f>IF(DT150="*","",IFERROR(VLOOKUP(DN150,'class and classification'!$A$1:$C$338,3,FALSE),VLOOKUP(DN150,'class and classification'!$A$340:$C$378,3,FALSE)))</f>
        <v>SC</v>
      </c>
      <c r="DQ150">
        <v>69090.78</v>
      </c>
      <c r="DR150">
        <v>25702.94</v>
      </c>
      <c r="DS150">
        <v>8796.5399999999991</v>
      </c>
      <c r="DT150">
        <v>8.4916670737190927</v>
      </c>
      <c r="DV150" t="s">
        <v>648</v>
      </c>
      <c r="DW150" t="s">
        <v>129</v>
      </c>
      <c r="DX150" t="str">
        <f>IF(EC150="*","",IFERROR(VLOOKUP(DW150,'class and classification'!$A$1:$B$338,2,FALSE),VLOOKUP(DW150,'class and classification'!$A$340:$B$378,2,FALSE)))</f>
        <v>Urban with Significant Rural</v>
      </c>
      <c r="DY150" t="str">
        <f>IF(EC150="*","",IFERROR(VLOOKUP(DW150,'class and classification'!$A$1:$C$338,3,FALSE),VLOOKUP(DW150,'class and classification'!$A$340:$C$378,3,FALSE)))</f>
        <v>SC</v>
      </c>
      <c r="DZ150">
        <v>65024.61</v>
      </c>
      <c r="EA150">
        <v>29473.11</v>
      </c>
      <c r="EB150">
        <v>7287.24</v>
      </c>
      <c r="EC150">
        <v>7.1594467394789945</v>
      </c>
    </row>
    <row r="151" spans="1:133" x14ac:dyDescent="0.3">
      <c r="A151" t="s">
        <v>654</v>
      </c>
      <c r="B151" t="s">
        <v>655</v>
      </c>
      <c r="C151" t="e">
        <f>IF(H151="n/a","",IFERROR(VLOOKUP(B151,'class and classification'!$A$1:$B$338,2,FALSE),VLOOKUP(B151,'class and classification'!$A$340:$B$378,2,FALSE)))</f>
        <v>#N/A</v>
      </c>
      <c r="D151" t="e">
        <f>IF(H151="n/a","",IFERROR(VLOOKUP(B151,'class and classification'!$A$1:$C$338,3,FALSE),VLOOKUP(B151,'class and classification'!$A$340:$C$378,3,FALSE)))</f>
        <v>#N/A</v>
      </c>
      <c r="E151">
        <v>292123</v>
      </c>
      <c r="F151">
        <v>255326</v>
      </c>
      <c r="G151">
        <v>108651</v>
      </c>
      <c r="H151">
        <v>16.560128029263833</v>
      </c>
      <c r="I151" t="s">
        <v>649</v>
      </c>
      <c r="J151" t="s">
        <v>332</v>
      </c>
      <c r="K151" t="str">
        <f>IF(P151="#","",IFERROR(VLOOKUP(J151,'class and classification'!$A$1:$B$338,2,FALSE),VLOOKUP(J151,'class and classification'!$A$340:$B$378,2,FALSE)))</f>
        <v/>
      </c>
      <c r="L151" t="str">
        <f>IF(P151="#","",IFERROR(VLOOKUP(J151,'class and classification'!$A$1:$C$338,3,FALSE),VLOOKUP(J151,'class and classification'!$A$340:$C$378,3,FALSE)))</f>
        <v/>
      </c>
      <c r="M151">
        <v>9581</v>
      </c>
      <c r="N151">
        <v>2895</v>
      </c>
      <c r="O151" t="s">
        <v>39</v>
      </c>
      <c r="P151" t="s">
        <v>39</v>
      </c>
      <c r="S151" t="s">
        <v>332</v>
      </c>
      <c r="T151" t="str">
        <f>IF(Y151="#","",IFERROR(VLOOKUP(S151,'class and classification'!$A$1:$B$338,2,FALSE),VLOOKUP(S151,'class and classification'!$A$340:$B$378,2,FALSE)))</f>
        <v/>
      </c>
      <c r="U151" t="str">
        <f>IF(Y151="#","",IFERROR(VLOOKUP(S151,'class and classification'!$A$1:$C$338,3,FALSE),VLOOKUP(S151,'class and classification'!$A$340:$C$378,3,FALSE)))</f>
        <v/>
      </c>
      <c r="V151">
        <v>10818</v>
      </c>
      <c r="W151">
        <v>4364</v>
      </c>
      <c r="X151" t="s">
        <v>39</v>
      </c>
      <c r="Y151" t="s">
        <v>39</v>
      </c>
      <c r="AA151" t="s">
        <v>649</v>
      </c>
      <c r="AB151" t="s">
        <v>332</v>
      </c>
      <c r="AC151" t="str">
        <f>IF(AH151="#","",IFERROR(VLOOKUP(AB151,'class and classification'!$A$1:$B$338,2,FALSE),VLOOKUP(AB151,'class and classification'!$A$340:$B$378,2,FALSE)))</f>
        <v/>
      </c>
      <c r="AD151" t="str">
        <f>IF(AH151="#","",IFERROR(VLOOKUP(AB151,'class and classification'!$A$1:$C$338,3,FALSE),VLOOKUP(AB151,'class and classification'!$A$340:$C$378,3,FALSE)))</f>
        <v/>
      </c>
      <c r="AE151">
        <v>11339</v>
      </c>
      <c r="AF151">
        <v>1455</v>
      </c>
      <c r="AG151" t="s">
        <v>39</v>
      </c>
      <c r="AH151" t="s">
        <v>39</v>
      </c>
      <c r="AJ151" t="s">
        <v>649</v>
      </c>
      <c r="AK151" t="s">
        <v>332</v>
      </c>
      <c r="AL151" t="str">
        <f>IF(AQ151="#","",IFERROR(VLOOKUP(AK151,'class and classification'!$A$1:$B$338,2,FALSE),VLOOKUP(AK151,'class and classification'!$A$340:$B$378,2,FALSE)))</f>
        <v/>
      </c>
      <c r="AM151" t="str">
        <f>IF(AQ151="#","",IFERROR(VLOOKUP(AK151,'class and classification'!$A$1:$C$338,3,FALSE),VLOOKUP(AK151,'class and classification'!$A$340:$C$378,3,FALSE)))</f>
        <v/>
      </c>
      <c r="AN151">
        <v>8683</v>
      </c>
      <c r="AO151">
        <v>2572</v>
      </c>
      <c r="AP151" t="s">
        <v>39</v>
      </c>
      <c r="AQ151" t="s">
        <v>39</v>
      </c>
      <c r="AS151" t="s">
        <v>649</v>
      </c>
      <c r="AT151" t="s">
        <v>332</v>
      </c>
      <c r="AU151" t="str">
        <f>IF(AZ151="#","",IFERROR(VLOOKUP(AT151,'class and classification'!$A$1:$B$338,2,FALSE),VLOOKUP(AT151,'class and classification'!$A$340:$B$378,2,FALSE)))</f>
        <v>Predominantly Rural</v>
      </c>
      <c r="AV151" t="str">
        <f>IF(AZ151="#","",IFERROR(VLOOKUP(AT151,'class and classification'!$A$1:$C$338,3,FALSE),VLOOKUP(AT151,'class and classification'!$A$340:$C$378,3,FALSE)))</f>
        <v>SD</v>
      </c>
      <c r="AW151">
        <v>9437</v>
      </c>
      <c r="AX151">
        <v>1409</v>
      </c>
      <c r="AY151">
        <v>1772</v>
      </c>
      <c r="AZ151">
        <v>14.043430020605484</v>
      </c>
      <c r="BB151" t="s">
        <v>649</v>
      </c>
      <c r="BC151" t="s">
        <v>332</v>
      </c>
      <c r="BD151" t="str">
        <f>IF(BI151="#","",IFERROR(VLOOKUP(BC151,'class and classification'!$A$1:$B$338,2,FALSE),VLOOKUP(BC151,'class and classification'!$A$340:$B$378,2,FALSE)))</f>
        <v>Predominantly Rural</v>
      </c>
      <c r="BE151" t="str">
        <f>IF(BI151="#","",IFERROR(VLOOKUP(BC151,'class and classification'!$A$1:$C$338,3,FALSE),VLOOKUP(BC151,'class and classification'!$A$340:$C$378,3,FALSE)))</f>
        <v>SD</v>
      </c>
      <c r="BF151">
        <v>10601</v>
      </c>
      <c r="BG151">
        <v>1410</v>
      </c>
      <c r="BH151">
        <v>1808</v>
      </c>
      <c r="BI151">
        <v>13.08343584919314</v>
      </c>
      <c r="BK151" t="s">
        <v>649</v>
      </c>
      <c r="BL151" t="s">
        <v>332</v>
      </c>
      <c r="BM151" t="str">
        <f>IF(BR151="#","",IFERROR(VLOOKUP(BL151,'class and classification'!$A$1:$B$338,2,FALSE),VLOOKUP(BL151,'class and classification'!$A$340:$B$378,2,FALSE)))</f>
        <v>Predominantly Rural</v>
      </c>
      <c r="BN151" t="str">
        <f>IF(BR151="#","",IFERROR(VLOOKUP(BL151,'class and classification'!$A$1:$C$338,3,FALSE),VLOOKUP(BL151,'class and classification'!$A$340:$C$378,3,FALSE)))</f>
        <v>SD</v>
      </c>
      <c r="BO151">
        <v>10119</v>
      </c>
      <c r="BP151">
        <v>2569</v>
      </c>
      <c r="BQ151" t="s">
        <v>39</v>
      </c>
      <c r="BR151">
        <v>3.0488270803087034</v>
      </c>
      <c r="BT151" t="s">
        <v>649</v>
      </c>
      <c r="BU151" t="s">
        <v>332</v>
      </c>
      <c r="BV151" t="str">
        <f>IF(CA151="#","",IFERROR(VLOOKUP(BU151,'class and classification'!$A$1:$B$338,2,FALSE),VLOOKUP(BU151,'class and classification'!$A$340:$B$378,2,FALSE)))</f>
        <v>Predominantly Rural</v>
      </c>
      <c r="BW151" t="str">
        <f>IF(CA151="#","",IFERROR(VLOOKUP(BU151,'class and classification'!$A$1:$C$338,3,FALSE),VLOOKUP(BU151,'class and classification'!$A$340:$C$378,3,FALSE)))</f>
        <v>SD</v>
      </c>
      <c r="BX151">
        <v>5208</v>
      </c>
      <c r="BY151">
        <v>5087</v>
      </c>
      <c r="BZ151">
        <v>1306</v>
      </c>
      <c r="CA151">
        <v>11.257650202568744</v>
      </c>
      <c r="CC151" t="s">
        <v>649</v>
      </c>
      <c r="CD151" t="s">
        <v>332</v>
      </c>
      <c r="CE151" t="str">
        <f>IF(CJ151="*","",IFERROR(VLOOKUP(CD151,'class and classification'!$A$1:$B$338,2,FALSE),VLOOKUP(CD151,'class and classification'!$A$340:$B$378,2,FALSE)))</f>
        <v>Predominantly Rural</v>
      </c>
      <c r="CF151" t="str">
        <f>IF(CJ151="*","",IFERROR(VLOOKUP(CD151,'class and classification'!$A$1:$C$338,3,FALSE),VLOOKUP(CD151,'class and classification'!$A$340:$C$378,3,FALSE)))</f>
        <v>SD</v>
      </c>
      <c r="CG151">
        <v>6916</v>
      </c>
      <c r="CH151">
        <v>3564</v>
      </c>
      <c r="CI151">
        <v>764</v>
      </c>
      <c r="CJ151">
        <v>6.7947349697616506</v>
      </c>
      <c r="CL151" t="s">
        <v>649</v>
      </c>
      <c r="CM151" t="s">
        <v>332</v>
      </c>
      <c r="CN151" t="str">
        <f>IF(CS151="*","",IFERROR(VLOOKUP(CM151,'class and classification'!$A$1:$B$338,2,FALSE),VLOOKUP(CM151,'class and classification'!$A$340:$B$378,2,FALSE)))</f>
        <v>Predominantly Rural</v>
      </c>
      <c r="CO151" t="str">
        <f>IF(CS151="*","",IFERROR(VLOOKUP(CM151,'class and classification'!$A$1:$C$338,3,FALSE),VLOOKUP(CM151,'class and classification'!$A$340:$C$378,3,FALSE)))</f>
        <v>SD</v>
      </c>
      <c r="CP151">
        <v>6036.34</v>
      </c>
      <c r="CQ151">
        <v>1949.72</v>
      </c>
      <c r="CR151">
        <v>2174.9</v>
      </c>
      <c r="CS151">
        <v>21.404473593046326</v>
      </c>
      <c r="CU151" t="s">
        <v>649</v>
      </c>
      <c r="CV151" t="s">
        <v>332</v>
      </c>
      <c r="CW151" t="str">
        <f>IF(DB151="*","",IFERROR(VLOOKUP(CV151,'class and classification'!$A$1:$B$338,2,FALSE),VLOOKUP(CV151,'class and classification'!$A$340:$B$378,2,FALSE)))</f>
        <v>Predominantly Rural</v>
      </c>
      <c r="CX151" t="str">
        <f>IF(DB151="*","",IFERROR(VLOOKUP(CV151,'class and classification'!$A$1:$C$338,3,FALSE),VLOOKUP(CV151,'class and classification'!$A$340:$C$378,3,FALSE)))</f>
        <v>SD</v>
      </c>
      <c r="CY151">
        <v>8119.4</v>
      </c>
      <c r="CZ151">
        <v>617.79999999999995</v>
      </c>
      <c r="DA151">
        <v>4487.13</v>
      </c>
      <c r="DB151">
        <v>33.930868331325676</v>
      </c>
      <c r="DD151" t="s">
        <v>649</v>
      </c>
      <c r="DE151" t="s">
        <v>332</v>
      </c>
      <c r="DF151" t="str">
        <f>IF(DK151="*","",IFERROR(VLOOKUP(DE151,'class and classification'!$A$1:$B$338,2,FALSE),VLOOKUP(DE151,'class and classification'!$A$340:$B$378,2,FALSE)))</f>
        <v>Predominantly Rural</v>
      </c>
      <c r="DG151" t="str">
        <f>IF(DK151="*","",IFERROR(VLOOKUP(DE151,'class and classification'!$A$1:$C$338,3,FALSE),VLOOKUP(DE151,'class and classification'!$A$340:$C$378,3,FALSE)))</f>
        <v>SD</v>
      </c>
      <c r="DH151">
        <v>6508.56</v>
      </c>
      <c r="DI151">
        <v>4093</v>
      </c>
      <c r="DJ151">
        <v>1073.4000000000001</v>
      </c>
      <c r="DK151">
        <v>9.1940357825637093</v>
      </c>
      <c r="DM151" t="s">
        <v>649</v>
      </c>
      <c r="DN151" t="s">
        <v>332</v>
      </c>
      <c r="DO151" t="str">
        <f>IF(DT151="*","",IFERROR(VLOOKUP(DN151,'class and classification'!$A$1:$B$338,2,FALSE),VLOOKUP(DN151,'class and classification'!$A$340:$B$378,2,FALSE)))</f>
        <v/>
      </c>
      <c r="DP151" t="str">
        <f>IF(DT151="*","",IFERROR(VLOOKUP(DN151,'class and classification'!$A$1:$C$338,3,FALSE),VLOOKUP(DN151,'class and classification'!$A$340:$C$378,3,FALSE)))</f>
        <v/>
      </c>
      <c r="DQ151">
        <v>7466.54</v>
      </c>
      <c r="DR151">
        <v>3794.52</v>
      </c>
      <c r="DS151" t="s">
        <v>38</v>
      </c>
      <c r="DT151" t="s">
        <v>38</v>
      </c>
      <c r="DV151" t="s">
        <v>649</v>
      </c>
      <c r="DW151" t="s">
        <v>332</v>
      </c>
      <c r="DX151" t="str">
        <f>IF(EC151="*","",IFERROR(VLOOKUP(DW151,'class and classification'!$A$1:$B$338,2,FALSE),VLOOKUP(DW151,'class and classification'!$A$340:$B$378,2,FALSE)))</f>
        <v>Predominantly Rural</v>
      </c>
      <c r="DY151" t="str">
        <f>IF(EC151="*","",IFERROR(VLOOKUP(DW151,'class and classification'!$A$1:$C$338,3,FALSE),VLOOKUP(DW151,'class and classification'!$A$340:$C$378,3,FALSE)))</f>
        <v>SD</v>
      </c>
      <c r="DZ151">
        <v>8787.58</v>
      </c>
      <c r="EA151">
        <v>3322.46</v>
      </c>
      <c r="EB151">
        <v>1188.48</v>
      </c>
      <c r="EC151">
        <v>8.9369343355501218</v>
      </c>
    </row>
    <row r="152" spans="1:133" x14ac:dyDescent="0.3">
      <c r="A152" t="s">
        <v>656</v>
      </c>
      <c r="B152" t="s">
        <v>130</v>
      </c>
      <c r="C152" t="str">
        <f>IF(H152="n/a","",IFERROR(VLOOKUP(B152,'class and classification'!$A$1:$B$338,2,FALSE),VLOOKUP(B152,'class and classification'!$A$340:$B$378,2,FALSE)))</f>
        <v>Predominantly Urban</v>
      </c>
      <c r="D152" t="str">
        <f>IF(H152="n/a","",IFERROR(VLOOKUP(B152,'class and classification'!$A$1:$C$338,3,FALSE),VLOOKUP(B152,'class and classification'!$A$340:$C$378,3,FALSE)))</f>
        <v>MD</v>
      </c>
      <c r="E152">
        <v>93669</v>
      </c>
      <c r="F152">
        <v>135207</v>
      </c>
      <c r="G152">
        <v>40126</v>
      </c>
      <c r="H152">
        <v>14.916617720314346</v>
      </c>
      <c r="I152" t="s">
        <v>650</v>
      </c>
      <c r="J152" t="s">
        <v>333</v>
      </c>
      <c r="K152" t="str">
        <f>IF(P152="#","",IFERROR(VLOOKUP(J152,'class and classification'!$A$1:$B$338,2,FALSE),VLOOKUP(J152,'class and classification'!$A$340:$B$378,2,FALSE)))</f>
        <v>Predominantly Urban</v>
      </c>
      <c r="L152" t="str">
        <f>IF(P152="#","",IFERROR(VLOOKUP(J152,'class and classification'!$A$1:$C$338,3,FALSE),VLOOKUP(J152,'class and classification'!$A$340:$C$378,3,FALSE)))</f>
        <v>SD</v>
      </c>
      <c r="M152">
        <v>17519</v>
      </c>
      <c r="N152">
        <v>8812</v>
      </c>
      <c r="O152">
        <v>4599</v>
      </c>
      <c r="P152">
        <v>14.869059165858388</v>
      </c>
      <c r="S152" t="s">
        <v>333</v>
      </c>
      <c r="T152" t="str">
        <f>IF(Y152="#","",IFERROR(VLOOKUP(S152,'class and classification'!$A$1:$B$338,2,FALSE),VLOOKUP(S152,'class and classification'!$A$340:$B$378,2,FALSE)))</f>
        <v>Predominantly Urban</v>
      </c>
      <c r="U152" t="str">
        <f>IF(Y152="#","",IFERROR(VLOOKUP(S152,'class and classification'!$A$1:$C$338,3,FALSE),VLOOKUP(S152,'class and classification'!$A$340:$C$378,3,FALSE)))</f>
        <v>SD</v>
      </c>
      <c r="V152">
        <v>12505</v>
      </c>
      <c r="W152">
        <v>7305</v>
      </c>
      <c r="X152">
        <v>1684</v>
      </c>
      <c r="Y152">
        <v>7.8347445798827575</v>
      </c>
      <c r="AA152" t="s">
        <v>650</v>
      </c>
      <c r="AB152" t="s">
        <v>333</v>
      </c>
      <c r="AC152" t="str">
        <f>IF(AH152="#","",IFERROR(VLOOKUP(AB152,'class and classification'!$A$1:$B$338,2,FALSE),VLOOKUP(AB152,'class and classification'!$A$340:$B$378,2,FALSE)))</f>
        <v>Predominantly Urban</v>
      </c>
      <c r="AD152" t="str">
        <f>IF(AH152="#","",IFERROR(VLOOKUP(AB152,'class and classification'!$A$1:$C$338,3,FALSE),VLOOKUP(AB152,'class and classification'!$A$340:$C$378,3,FALSE)))</f>
        <v>SD</v>
      </c>
      <c r="AE152">
        <v>14230</v>
      </c>
      <c r="AF152">
        <v>4936</v>
      </c>
      <c r="AG152">
        <v>2827</v>
      </c>
      <c r="AH152">
        <v>12.854089937707453</v>
      </c>
      <c r="AJ152" t="s">
        <v>650</v>
      </c>
      <c r="AK152" t="s">
        <v>333</v>
      </c>
      <c r="AL152" t="str">
        <f>IF(AQ152="#","",IFERROR(VLOOKUP(AK152,'class and classification'!$A$1:$B$338,2,FALSE),VLOOKUP(AK152,'class and classification'!$A$340:$B$378,2,FALSE)))</f>
        <v>Predominantly Urban</v>
      </c>
      <c r="AM152" t="str">
        <f>IF(AQ152="#","",IFERROR(VLOOKUP(AK152,'class and classification'!$A$1:$C$338,3,FALSE),VLOOKUP(AK152,'class and classification'!$A$340:$C$378,3,FALSE)))</f>
        <v>SD</v>
      </c>
      <c r="AN152">
        <v>5862</v>
      </c>
      <c r="AO152">
        <v>13008</v>
      </c>
      <c r="AP152">
        <v>4603</v>
      </c>
      <c r="AQ152">
        <v>19.609764410173391</v>
      </c>
      <c r="AS152" t="s">
        <v>650</v>
      </c>
      <c r="AT152" t="s">
        <v>333</v>
      </c>
      <c r="AU152" t="str">
        <f>IF(AZ152="#","",IFERROR(VLOOKUP(AT152,'class and classification'!$A$1:$B$338,2,FALSE),VLOOKUP(AT152,'class and classification'!$A$340:$B$378,2,FALSE)))</f>
        <v>Predominantly Urban</v>
      </c>
      <c r="AV152" t="str">
        <f>IF(AZ152="#","",IFERROR(VLOOKUP(AT152,'class and classification'!$A$1:$C$338,3,FALSE),VLOOKUP(AT152,'class and classification'!$A$340:$C$378,3,FALSE)))</f>
        <v>SD</v>
      </c>
      <c r="AW152">
        <v>10192</v>
      </c>
      <c r="AX152">
        <v>8147</v>
      </c>
      <c r="AY152">
        <v>4817</v>
      </c>
      <c r="AZ152">
        <v>20.802383831404388</v>
      </c>
      <c r="BB152" t="s">
        <v>650</v>
      </c>
      <c r="BC152" t="s">
        <v>333</v>
      </c>
      <c r="BD152" t="str">
        <f>IF(BI152="#","",IFERROR(VLOOKUP(BC152,'class and classification'!$A$1:$B$338,2,FALSE),VLOOKUP(BC152,'class and classification'!$A$340:$B$378,2,FALSE)))</f>
        <v>Predominantly Urban</v>
      </c>
      <c r="BE152" t="str">
        <f>IF(BI152="#","",IFERROR(VLOOKUP(BC152,'class and classification'!$A$1:$C$338,3,FALSE),VLOOKUP(BC152,'class and classification'!$A$340:$C$378,3,FALSE)))</f>
        <v>SD</v>
      </c>
      <c r="BF152">
        <v>10245</v>
      </c>
      <c r="BG152">
        <v>11064</v>
      </c>
      <c r="BH152">
        <v>1566</v>
      </c>
      <c r="BI152">
        <v>6.8459016393442624</v>
      </c>
      <c r="BK152" t="s">
        <v>650</v>
      </c>
      <c r="BL152" t="s">
        <v>333</v>
      </c>
      <c r="BM152" t="str">
        <f>IF(BR152="#","",IFERROR(VLOOKUP(BL152,'class and classification'!$A$1:$B$338,2,FALSE),VLOOKUP(BL152,'class and classification'!$A$340:$B$378,2,FALSE)))</f>
        <v>Predominantly Urban</v>
      </c>
      <c r="BN152" t="str">
        <f>IF(BR152="#","",IFERROR(VLOOKUP(BL152,'class and classification'!$A$1:$C$338,3,FALSE),VLOOKUP(BL152,'class and classification'!$A$340:$C$378,3,FALSE)))</f>
        <v>SD</v>
      </c>
      <c r="BO152">
        <v>12774</v>
      </c>
      <c r="BP152">
        <v>8620</v>
      </c>
      <c r="BQ152">
        <v>4293</v>
      </c>
      <c r="BR152">
        <v>16.712734067816402</v>
      </c>
      <c r="BT152" t="s">
        <v>650</v>
      </c>
      <c r="BU152" t="s">
        <v>333</v>
      </c>
      <c r="BV152" t="str">
        <f>IF(CA152="#","",IFERROR(VLOOKUP(BU152,'class and classification'!$A$1:$B$338,2,FALSE),VLOOKUP(BU152,'class and classification'!$A$340:$B$378,2,FALSE)))</f>
        <v>Predominantly Urban</v>
      </c>
      <c r="BW152" t="str">
        <f>IF(CA152="#","",IFERROR(VLOOKUP(BU152,'class and classification'!$A$1:$C$338,3,FALSE),VLOOKUP(BU152,'class and classification'!$A$340:$C$378,3,FALSE)))</f>
        <v>SD</v>
      </c>
      <c r="BX152">
        <v>14123</v>
      </c>
      <c r="BY152">
        <v>5168</v>
      </c>
      <c r="BZ152">
        <v>4160</v>
      </c>
      <c r="CA152">
        <v>17.739115602746153</v>
      </c>
      <c r="CC152" t="s">
        <v>650</v>
      </c>
      <c r="CD152" t="s">
        <v>333</v>
      </c>
      <c r="CE152" t="str">
        <f>IF(CJ152="*","",IFERROR(VLOOKUP(CD152,'class and classification'!$A$1:$B$338,2,FALSE),VLOOKUP(CD152,'class and classification'!$A$340:$B$378,2,FALSE)))</f>
        <v>Predominantly Urban</v>
      </c>
      <c r="CF152" t="str">
        <f>IF(CJ152="*","",IFERROR(VLOOKUP(CD152,'class and classification'!$A$1:$C$338,3,FALSE),VLOOKUP(CD152,'class and classification'!$A$340:$C$378,3,FALSE)))</f>
        <v>SD</v>
      </c>
      <c r="CG152">
        <v>12415</v>
      </c>
      <c r="CH152">
        <v>9524</v>
      </c>
      <c r="CI152">
        <v>6286</v>
      </c>
      <c r="CJ152">
        <v>22.271036315323293</v>
      </c>
      <c r="CL152" t="s">
        <v>650</v>
      </c>
      <c r="CM152" t="s">
        <v>333</v>
      </c>
      <c r="CN152" t="str">
        <f>IF(CS152="*","",IFERROR(VLOOKUP(CM152,'class and classification'!$A$1:$B$338,2,FALSE),VLOOKUP(CM152,'class and classification'!$A$340:$B$378,2,FALSE)))</f>
        <v>Predominantly Urban</v>
      </c>
      <c r="CO152" t="str">
        <f>IF(CS152="*","",IFERROR(VLOOKUP(CM152,'class and classification'!$A$1:$C$338,3,FALSE),VLOOKUP(CM152,'class and classification'!$A$340:$C$378,3,FALSE)))</f>
        <v>SD</v>
      </c>
      <c r="CP152">
        <v>11908.61</v>
      </c>
      <c r="CQ152">
        <v>5940.85</v>
      </c>
      <c r="CR152">
        <v>4763.76</v>
      </c>
      <c r="CS152">
        <v>21.066261240106453</v>
      </c>
      <c r="CU152" t="s">
        <v>650</v>
      </c>
      <c r="CV152" t="s">
        <v>333</v>
      </c>
      <c r="CW152" t="str">
        <f>IF(DB152="*","",IFERROR(VLOOKUP(CV152,'class and classification'!$A$1:$B$338,2,FALSE),VLOOKUP(CV152,'class and classification'!$A$340:$B$378,2,FALSE)))</f>
        <v>Predominantly Urban</v>
      </c>
      <c r="CX152" t="str">
        <f>IF(DB152="*","",IFERROR(VLOOKUP(CV152,'class and classification'!$A$1:$C$338,3,FALSE),VLOOKUP(CV152,'class and classification'!$A$340:$C$378,3,FALSE)))</f>
        <v>SD</v>
      </c>
      <c r="CY152">
        <v>12524.59</v>
      </c>
      <c r="CZ152">
        <v>5858.3</v>
      </c>
      <c r="DA152">
        <v>3238.61</v>
      </c>
      <c r="DB152">
        <v>14.978655504937215</v>
      </c>
      <c r="DD152" t="s">
        <v>650</v>
      </c>
      <c r="DE152" t="s">
        <v>333</v>
      </c>
      <c r="DF152" t="str">
        <f>IF(DK152="*","",IFERROR(VLOOKUP(DE152,'class and classification'!$A$1:$B$338,2,FALSE),VLOOKUP(DE152,'class and classification'!$A$340:$B$378,2,FALSE)))</f>
        <v>Predominantly Urban</v>
      </c>
      <c r="DG152" t="str">
        <f>IF(DK152="*","",IFERROR(VLOOKUP(DE152,'class and classification'!$A$1:$C$338,3,FALSE),VLOOKUP(DE152,'class and classification'!$A$340:$C$378,3,FALSE)))</f>
        <v>SD</v>
      </c>
      <c r="DH152">
        <v>13512.98</v>
      </c>
      <c r="DI152">
        <v>6676.64</v>
      </c>
      <c r="DJ152">
        <v>4905.3999999999996</v>
      </c>
      <c r="DK152">
        <v>19.547304604658613</v>
      </c>
      <c r="DM152" t="s">
        <v>650</v>
      </c>
      <c r="DN152" t="s">
        <v>333</v>
      </c>
      <c r="DO152" t="str">
        <f>IF(DT152="*","",IFERROR(VLOOKUP(DN152,'class and classification'!$A$1:$B$338,2,FALSE),VLOOKUP(DN152,'class and classification'!$A$340:$B$378,2,FALSE)))</f>
        <v>Predominantly Urban</v>
      </c>
      <c r="DP152" t="str">
        <f>IF(DT152="*","",IFERROR(VLOOKUP(DN152,'class and classification'!$A$1:$C$338,3,FALSE),VLOOKUP(DN152,'class and classification'!$A$340:$C$378,3,FALSE)))</f>
        <v>SD</v>
      </c>
      <c r="DQ152">
        <v>17414.28</v>
      </c>
      <c r="DR152">
        <v>6677.09</v>
      </c>
      <c r="DS152">
        <v>4042.39</v>
      </c>
      <c r="DT152">
        <v>14.36846692372438</v>
      </c>
      <c r="DV152" t="s">
        <v>650</v>
      </c>
      <c r="DW152" t="s">
        <v>333</v>
      </c>
      <c r="DX152" t="str">
        <f>IF(EC152="*","",IFERROR(VLOOKUP(DW152,'class and classification'!$A$1:$B$338,2,FALSE),VLOOKUP(DW152,'class and classification'!$A$340:$B$378,2,FALSE)))</f>
        <v>Predominantly Urban</v>
      </c>
      <c r="DY152" t="str">
        <f>IF(EC152="*","",IFERROR(VLOOKUP(DW152,'class and classification'!$A$1:$C$338,3,FALSE),VLOOKUP(DW152,'class and classification'!$A$340:$C$378,3,FALSE)))</f>
        <v>SD</v>
      </c>
      <c r="DZ152">
        <v>14297.64</v>
      </c>
      <c r="EA152">
        <v>10142.07</v>
      </c>
      <c r="EB152">
        <v>2901.45</v>
      </c>
      <c r="EC152">
        <v>10.612022313610687</v>
      </c>
    </row>
    <row r="153" spans="1:133" x14ac:dyDescent="0.3">
      <c r="A153" t="s">
        <v>657</v>
      </c>
      <c r="B153" t="s">
        <v>131</v>
      </c>
      <c r="C153" t="str">
        <f>IF(H153="n/a","",IFERROR(VLOOKUP(B153,'class and classification'!$A$1:$B$338,2,FALSE),VLOOKUP(B153,'class and classification'!$A$340:$B$378,2,FALSE)))</f>
        <v>Predominantly Urban</v>
      </c>
      <c r="D153" t="str">
        <f>IF(H153="n/a","",IFERROR(VLOOKUP(B153,'class and classification'!$A$1:$C$338,3,FALSE),VLOOKUP(B153,'class and classification'!$A$340:$C$378,3,FALSE)))</f>
        <v>MD</v>
      </c>
      <c r="E153">
        <v>36944</v>
      </c>
      <c r="F153">
        <v>24564</v>
      </c>
      <c r="G153">
        <v>11855</v>
      </c>
      <c r="H153">
        <v>16.159371890462495</v>
      </c>
      <c r="I153" t="s">
        <v>651</v>
      </c>
      <c r="J153" t="s">
        <v>334</v>
      </c>
      <c r="K153" t="str">
        <f>IF(P153="#","",IFERROR(VLOOKUP(J153,'class and classification'!$A$1:$B$338,2,FALSE),VLOOKUP(J153,'class and classification'!$A$340:$B$378,2,FALSE)))</f>
        <v>Predominantly Urban</v>
      </c>
      <c r="L153" t="str">
        <f>IF(P153="#","",IFERROR(VLOOKUP(J153,'class and classification'!$A$1:$C$338,3,FALSE),VLOOKUP(J153,'class and classification'!$A$340:$C$378,3,FALSE)))</f>
        <v>SD</v>
      </c>
      <c r="M153">
        <v>15553</v>
      </c>
      <c r="N153">
        <v>5159</v>
      </c>
      <c r="O153">
        <v>1519</v>
      </c>
      <c r="P153">
        <v>6.8328010435877831</v>
      </c>
      <c r="S153" t="s">
        <v>334</v>
      </c>
      <c r="T153" t="str">
        <f>IF(Y153="#","",IFERROR(VLOOKUP(S153,'class and classification'!$A$1:$B$338,2,FALSE),VLOOKUP(S153,'class and classification'!$A$340:$B$378,2,FALSE)))</f>
        <v>Predominantly Urban</v>
      </c>
      <c r="U153" t="str">
        <f>IF(Y153="#","",IFERROR(VLOOKUP(S153,'class and classification'!$A$1:$C$338,3,FALSE),VLOOKUP(S153,'class and classification'!$A$340:$C$378,3,FALSE)))</f>
        <v>SD</v>
      </c>
      <c r="V153">
        <v>15074</v>
      </c>
      <c r="W153">
        <v>6707</v>
      </c>
      <c r="X153">
        <v>1470</v>
      </c>
      <c r="Y153">
        <v>6.3223087179046065</v>
      </c>
      <c r="AA153" t="s">
        <v>651</v>
      </c>
      <c r="AB153" t="s">
        <v>334</v>
      </c>
      <c r="AC153" t="str">
        <f>IF(AH153="#","",IFERROR(VLOOKUP(AB153,'class and classification'!$A$1:$B$338,2,FALSE),VLOOKUP(AB153,'class and classification'!$A$340:$B$378,2,FALSE)))</f>
        <v/>
      </c>
      <c r="AD153" t="str">
        <f>IF(AH153="#","",IFERROR(VLOOKUP(AB153,'class and classification'!$A$1:$C$338,3,FALSE),VLOOKUP(AB153,'class and classification'!$A$340:$C$378,3,FALSE)))</f>
        <v/>
      </c>
      <c r="AE153">
        <v>13271</v>
      </c>
      <c r="AF153">
        <v>6246</v>
      </c>
      <c r="AG153" t="s">
        <v>39</v>
      </c>
      <c r="AH153" t="s">
        <v>39</v>
      </c>
      <c r="AJ153" t="s">
        <v>651</v>
      </c>
      <c r="AK153" t="s">
        <v>334</v>
      </c>
      <c r="AL153" t="str">
        <f>IF(AQ153="#","",IFERROR(VLOOKUP(AK153,'class and classification'!$A$1:$B$338,2,FALSE),VLOOKUP(AK153,'class and classification'!$A$340:$B$378,2,FALSE)))</f>
        <v>Predominantly Urban</v>
      </c>
      <c r="AM153" t="str">
        <f>IF(AQ153="#","",IFERROR(VLOOKUP(AK153,'class and classification'!$A$1:$C$338,3,FALSE),VLOOKUP(AK153,'class and classification'!$A$340:$C$378,3,FALSE)))</f>
        <v>SD</v>
      </c>
      <c r="AN153">
        <v>13330</v>
      </c>
      <c r="AO153">
        <v>4756</v>
      </c>
      <c r="AP153">
        <v>1268</v>
      </c>
      <c r="AQ153">
        <v>6.5516172367469263</v>
      </c>
      <c r="AS153" t="s">
        <v>651</v>
      </c>
      <c r="AT153" t="s">
        <v>334</v>
      </c>
      <c r="AU153" t="str">
        <f>IF(AZ153="#","",IFERROR(VLOOKUP(AT153,'class and classification'!$A$1:$B$338,2,FALSE),VLOOKUP(AT153,'class and classification'!$A$340:$B$378,2,FALSE)))</f>
        <v>Predominantly Urban</v>
      </c>
      <c r="AV153" t="str">
        <f>IF(AZ153="#","",IFERROR(VLOOKUP(AT153,'class and classification'!$A$1:$C$338,3,FALSE),VLOOKUP(AT153,'class and classification'!$A$340:$C$378,3,FALSE)))</f>
        <v>SD</v>
      </c>
      <c r="AW153">
        <v>20000</v>
      </c>
      <c r="AX153">
        <v>3780</v>
      </c>
      <c r="AY153">
        <v>1258</v>
      </c>
      <c r="AZ153">
        <v>5.0243629682882016</v>
      </c>
      <c r="BB153" t="s">
        <v>651</v>
      </c>
      <c r="BC153" t="s">
        <v>334</v>
      </c>
      <c r="BD153" t="str">
        <f>IF(BI153="#","",IFERROR(VLOOKUP(BC153,'class and classification'!$A$1:$B$338,2,FALSE),VLOOKUP(BC153,'class and classification'!$A$340:$B$378,2,FALSE)))</f>
        <v>Predominantly Urban</v>
      </c>
      <c r="BE153" t="str">
        <f>IF(BI153="#","",IFERROR(VLOOKUP(BC153,'class and classification'!$A$1:$C$338,3,FALSE),VLOOKUP(BC153,'class and classification'!$A$340:$C$378,3,FALSE)))</f>
        <v>SD</v>
      </c>
      <c r="BF153">
        <v>14613</v>
      </c>
      <c r="BG153">
        <v>6858</v>
      </c>
      <c r="BH153">
        <v>1535</v>
      </c>
      <c r="BI153">
        <v>6.6721724767451978</v>
      </c>
      <c r="BK153" t="s">
        <v>651</v>
      </c>
      <c r="BL153" t="s">
        <v>334</v>
      </c>
      <c r="BM153" t="str">
        <f>IF(BR153="#","",IFERROR(VLOOKUP(BL153,'class and classification'!$A$1:$B$338,2,FALSE),VLOOKUP(BL153,'class and classification'!$A$340:$B$378,2,FALSE)))</f>
        <v>Predominantly Urban</v>
      </c>
      <c r="BN153" t="str">
        <f>IF(BR153="#","",IFERROR(VLOOKUP(BL153,'class and classification'!$A$1:$C$338,3,FALSE),VLOOKUP(BL153,'class and classification'!$A$340:$C$378,3,FALSE)))</f>
        <v>SD</v>
      </c>
      <c r="BO153">
        <v>11994</v>
      </c>
      <c r="BP153">
        <v>5708</v>
      </c>
      <c r="BQ153">
        <v>2033</v>
      </c>
      <c r="BR153">
        <v>10.30149480618191</v>
      </c>
      <c r="BT153" t="s">
        <v>651</v>
      </c>
      <c r="BU153" t="s">
        <v>334</v>
      </c>
      <c r="BV153" t="str">
        <f>IF(CA153="#","",IFERROR(VLOOKUP(BU153,'class and classification'!$A$1:$B$338,2,FALSE),VLOOKUP(BU153,'class and classification'!$A$340:$B$378,2,FALSE)))</f>
        <v>Predominantly Urban</v>
      </c>
      <c r="BW153" t="str">
        <f>IF(CA153="#","",IFERROR(VLOOKUP(BU153,'class and classification'!$A$1:$C$338,3,FALSE),VLOOKUP(BU153,'class and classification'!$A$340:$C$378,3,FALSE)))</f>
        <v>SD</v>
      </c>
      <c r="BX153">
        <v>12154</v>
      </c>
      <c r="BY153">
        <v>5652</v>
      </c>
      <c r="BZ153">
        <v>716</v>
      </c>
      <c r="CA153">
        <v>3.8656732534283553</v>
      </c>
      <c r="CC153" t="s">
        <v>651</v>
      </c>
      <c r="CD153" t="s">
        <v>334</v>
      </c>
      <c r="CE153" t="str">
        <f>IF(CJ153="*","",IFERROR(VLOOKUP(CD153,'class and classification'!$A$1:$B$338,2,FALSE),VLOOKUP(CD153,'class and classification'!$A$340:$B$378,2,FALSE)))</f>
        <v>Predominantly Urban</v>
      </c>
      <c r="CF153" t="str">
        <f>IF(CJ153="*","",IFERROR(VLOOKUP(CD153,'class and classification'!$A$1:$C$338,3,FALSE),VLOOKUP(CD153,'class and classification'!$A$340:$C$378,3,FALSE)))</f>
        <v>SD</v>
      </c>
      <c r="CG153">
        <v>7320</v>
      </c>
      <c r="CH153">
        <v>6994</v>
      </c>
      <c r="CI153">
        <v>4076</v>
      </c>
      <c r="CJ153">
        <v>22.164219684611204</v>
      </c>
      <c r="CL153" t="s">
        <v>651</v>
      </c>
      <c r="CM153" t="s">
        <v>334</v>
      </c>
      <c r="CN153" t="str">
        <f>IF(CS153="*","",IFERROR(VLOOKUP(CM153,'class and classification'!$A$1:$B$338,2,FALSE),VLOOKUP(CM153,'class and classification'!$A$340:$B$378,2,FALSE)))</f>
        <v>Predominantly Urban</v>
      </c>
      <c r="CO153" t="str">
        <f>IF(CS153="*","",IFERROR(VLOOKUP(CM153,'class and classification'!$A$1:$C$338,3,FALSE),VLOOKUP(CM153,'class and classification'!$A$340:$C$378,3,FALSE)))</f>
        <v>SD</v>
      </c>
      <c r="CP153">
        <v>9133.48</v>
      </c>
      <c r="CQ153">
        <v>8491.69</v>
      </c>
      <c r="CR153">
        <v>2183.98</v>
      </c>
      <c r="CS153">
        <v>11.025107084352435</v>
      </c>
      <c r="CU153" t="s">
        <v>651</v>
      </c>
      <c r="CV153" t="s">
        <v>334</v>
      </c>
      <c r="CW153" t="str">
        <f>IF(DB153="*","",IFERROR(VLOOKUP(CV153,'class and classification'!$A$1:$B$338,2,FALSE),VLOOKUP(CV153,'class and classification'!$A$340:$B$378,2,FALSE)))</f>
        <v>Predominantly Urban</v>
      </c>
      <c r="CX153" t="str">
        <f>IF(DB153="*","",IFERROR(VLOOKUP(CV153,'class and classification'!$A$1:$C$338,3,FALSE),VLOOKUP(CV153,'class and classification'!$A$340:$C$378,3,FALSE)))</f>
        <v>SD</v>
      </c>
      <c r="CY153">
        <v>8752.15</v>
      </c>
      <c r="CZ153">
        <v>5280.69</v>
      </c>
      <c r="DA153">
        <v>2664.23</v>
      </c>
      <c r="DB153">
        <v>15.956272567582216</v>
      </c>
      <c r="DD153" t="s">
        <v>651</v>
      </c>
      <c r="DE153" t="s">
        <v>334</v>
      </c>
      <c r="DF153" t="str">
        <f>IF(DK153="*","",IFERROR(VLOOKUP(DE153,'class and classification'!$A$1:$B$338,2,FALSE),VLOOKUP(DE153,'class and classification'!$A$340:$B$378,2,FALSE)))</f>
        <v>Predominantly Urban</v>
      </c>
      <c r="DG153" t="str">
        <f>IF(DK153="*","",IFERROR(VLOOKUP(DE153,'class and classification'!$A$1:$C$338,3,FALSE),VLOOKUP(DE153,'class and classification'!$A$340:$C$378,3,FALSE)))</f>
        <v>SD</v>
      </c>
      <c r="DH153">
        <v>13640.53</v>
      </c>
      <c r="DI153">
        <v>4326.05</v>
      </c>
      <c r="DJ153">
        <v>2401.7600000000002</v>
      </c>
      <c r="DK153">
        <v>11.791633486086738</v>
      </c>
      <c r="DM153" t="s">
        <v>651</v>
      </c>
      <c r="DN153" t="s">
        <v>334</v>
      </c>
      <c r="DO153" t="str">
        <f>IF(DT153="*","",IFERROR(VLOOKUP(DN153,'class and classification'!$A$1:$B$338,2,FALSE),VLOOKUP(DN153,'class and classification'!$A$340:$B$378,2,FALSE)))</f>
        <v>Predominantly Urban</v>
      </c>
      <c r="DP153" t="str">
        <f>IF(DT153="*","",IFERROR(VLOOKUP(DN153,'class and classification'!$A$1:$C$338,3,FALSE),VLOOKUP(DN153,'class and classification'!$A$340:$C$378,3,FALSE)))</f>
        <v>SD</v>
      </c>
      <c r="DQ153">
        <v>16179.53</v>
      </c>
      <c r="DR153">
        <v>2320.9</v>
      </c>
      <c r="DS153">
        <v>2324.94</v>
      </c>
      <c r="DT153">
        <v>11.16397931945507</v>
      </c>
      <c r="DV153" t="s">
        <v>651</v>
      </c>
      <c r="DW153" t="s">
        <v>334</v>
      </c>
      <c r="DX153" t="str">
        <f>IF(EC153="*","",IFERROR(VLOOKUP(DW153,'class and classification'!$A$1:$B$338,2,FALSE),VLOOKUP(DW153,'class and classification'!$A$340:$B$378,2,FALSE)))</f>
        <v>Predominantly Urban</v>
      </c>
      <c r="DY153" t="str">
        <f>IF(EC153="*","",IFERROR(VLOOKUP(DW153,'class and classification'!$A$1:$C$338,3,FALSE),VLOOKUP(DW153,'class and classification'!$A$340:$C$378,3,FALSE)))</f>
        <v>SD</v>
      </c>
      <c r="DZ153">
        <v>12066.11</v>
      </c>
      <c r="EA153">
        <v>3353.41</v>
      </c>
      <c r="EB153">
        <v>1551.49</v>
      </c>
      <c r="EC153">
        <v>9.1420015662002427</v>
      </c>
    </row>
    <row r="154" spans="1:133" x14ac:dyDescent="0.3">
      <c r="A154" t="s">
        <v>658</v>
      </c>
      <c r="B154" t="s">
        <v>132</v>
      </c>
      <c r="C154" t="str">
        <f>IF(H154="n/a","",IFERROR(VLOOKUP(B154,'class and classification'!$A$1:$B$338,2,FALSE),VLOOKUP(B154,'class and classification'!$A$340:$B$378,2,FALSE)))</f>
        <v>Predominantly Urban</v>
      </c>
      <c r="D154" t="str">
        <f>IF(H154="n/a","",IFERROR(VLOOKUP(B154,'class and classification'!$A$1:$C$338,3,FALSE),VLOOKUP(B154,'class and classification'!$A$340:$C$378,3,FALSE)))</f>
        <v>MD</v>
      </c>
      <c r="E154">
        <v>34360</v>
      </c>
      <c r="F154">
        <v>22764</v>
      </c>
      <c r="G154">
        <v>9658</v>
      </c>
      <c r="H154">
        <v>14.461980773262257</v>
      </c>
      <c r="I154" t="s">
        <v>652</v>
      </c>
      <c r="J154" t="s">
        <v>335</v>
      </c>
      <c r="K154" t="str">
        <f>IF(P154="#","",IFERROR(VLOOKUP(J154,'class and classification'!$A$1:$B$338,2,FALSE),VLOOKUP(J154,'class and classification'!$A$340:$B$378,2,FALSE)))</f>
        <v/>
      </c>
      <c r="L154" t="str">
        <f>IF(P154="#","",IFERROR(VLOOKUP(J154,'class and classification'!$A$1:$C$338,3,FALSE),VLOOKUP(J154,'class and classification'!$A$340:$C$378,3,FALSE)))</f>
        <v/>
      </c>
      <c r="M154">
        <v>14371</v>
      </c>
      <c r="N154">
        <v>3893</v>
      </c>
      <c r="O154" t="s">
        <v>39</v>
      </c>
      <c r="P154" t="s">
        <v>39</v>
      </c>
      <c r="S154" t="s">
        <v>335</v>
      </c>
      <c r="T154" t="str">
        <f>IF(Y154="#","",IFERROR(VLOOKUP(S154,'class and classification'!$A$1:$B$338,2,FALSE),VLOOKUP(S154,'class and classification'!$A$340:$B$378,2,FALSE)))</f>
        <v/>
      </c>
      <c r="U154" t="str">
        <f>IF(Y154="#","",IFERROR(VLOOKUP(S154,'class and classification'!$A$1:$C$338,3,FALSE),VLOOKUP(S154,'class and classification'!$A$340:$C$378,3,FALSE)))</f>
        <v/>
      </c>
      <c r="V154">
        <v>8914</v>
      </c>
      <c r="W154">
        <v>6361</v>
      </c>
      <c r="X154" t="s">
        <v>39</v>
      </c>
      <c r="Y154" t="s">
        <v>39</v>
      </c>
      <c r="AA154" t="s">
        <v>652</v>
      </c>
      <c r="AB154" t="s">
        <v>335</v>
      </c>
      <c r="AC154" t="str">
        <f>IF(AH154="#","",IFERROR(VLOOKUP(AB154,'class and classification'!$A$1:$B$338,2,FALSE),VLOOKUP(AB154,'class and classification'!$A$340:$B$378,2,FALSE)))</f>
        <v/>
      </c>
      <c r="AD154" t="str">
        <f>IF(AH154="#","",IFERROR(VLOOKUP(AB154,'class and classification'!$A$1:$C$338,3,FALSE),VLOOKUP(AB154,'class and classification'!$A$340:$C$378,3,FALSE)))</f>
        <v/>
      </c>
      <c r="AE154">
        <v>11761</v>
      </c>
      <c r="AF154">
        <v>2872</v>
      </c>
      <c r="AG154" t="s">
        <v>39</v>
      </c>
      <c r="AH154" t="s">
        <v>39</v>
      </c>
      <c r="AJ154" t="s">
        <v>652</v>
      </c>
      <c r="AK154" t="s">
        <v>335</v>
      </c>
      <c r="AL154" t="str">
        <f>IF(AQ154="#","",IFERROR(VLOOKUP(AK154,'class and classification'!$A$1:$B$338,2,FALSE),VLOOKUP(AK154,'class and classification'!$A$340:$B$378,2,FALSE)))</f>
        <v>Predominantly Rural</v>
      </c>
      <c r="AM154" t="str">
        <f>IF(AQ154="#","",IFERROR(VLOOKUP(AK154,'class and classification'!$A$1:$C$338,3,FALSE),VLOOKUP(AK154,'class and classification'!$A$340:$C$378,3,FALSE)))</f>
        <v>SD</v>
      </c>
      <c r="AN154">
        <v>16873</v>
      </c>
      <c r="AO154">
        <v>7405</v>
      </c>
      <c r="AP154">
        <v>2127</v>
      </c>
      <c r="AQ154">
        <v>8.0552925582276078</v>
      </c>
      <c r="AS154" t="s">
        <v>652</v>
      </c>
      <c r="AT154" t="s">
        <v>335</v>
      </c>
      <c r="AU154" t="str">
        <f>IF(AZ154="#","",IFERROR(VLOOKUP(AT154,'class and classification'!$A$1:$B$338,2,FALSE),VLOOKUP(AT154,'class and classification'!$A$340:$B$378,2,FALSE)))</f>
        <v/>
      </c>
      <c r="AV154" t="str">
        <f>IF(AZ154="#","",IFERROR(VLOOKUP(AT154,'class and classification'!$A$1:$C$338,3,FALSE),VLOOKUP(AT154,'class and classification'!$A$340:$C$378,3,FALSE)))</f>
        <v/>
      </c>
      <c r="AW154">
        <v>15118</v>
      </c>
      <c r="AX154">
        <v>5342</v>
      </c>
      <c r="AY154" t="s">
        <v>39</v>
      </c>
      <c r="AZ154" t="s">
        <v>39</v>
      </c>
      <c r="BB154" t="s">
        <v>652</v>
      </c>
      <c r="BC154" t="s">
        <v>335</v>
      </c>
      <c r="BD154" t="str">
        <f>IF(BI154="#","",IFERROR(VLOOKUP(BC154,'class and classification'!$A$1:$B$338,2,FALSE),VLOOKUP(BC154,'class and classification'!$A$340:$B$378,2,FALSE)))</f>
        <v/>
      </c>
      <c r="BE154" t="str">
        <f>IF(BI154="#","",IFERROR(VLOOKUP(BC154,'class and classification'!$A$1:$C$338,3,FALSE),VLOOKUP(BC154,'class and classification'!$A$340:$C$378,3,FALSE)))</f>
        <v/>
      </c>
      <c r="BF154">
        <v>13501</v>
      </c>
      <c r="BG154">
        <v>5478</v>
      </c>
      <c r="BH154" t="s">
        <v>39</v>
      </c>
      <c r="BI154" t="s">
        <v>39</v>
      </c>
      <c r="BK154" t="s">
        <v>652</v>
      </c>
      <c r="BL154" t="s">
        <v>335</v>
      </c>
      <c r="BM154" t="str">
        <f>IF(BR154="#","",IFERROR(VLOOKUP(BL154,'class and classification'!$A$1:$B$338,2,FALSE),VLOOKUP(BL154,'class and classification'!$A$340:$B$378,2,FALSE)))</f>
        <v>Predominantly Rural</v>
      </c>
      <c r="BN154" t="str">
        <f>IF(BR154="#","",IFERROR(VLOOKUP(BL154,'class and classification'!$A$1:$C$338,3,FALSE),VLOOKUP(BL154,'class and classification'!$A$340:$C$378,3,FALSE)))</f>
        <v>SD</v>
      </c>
      <c r="BO154">
        <v>12480</v>
      </c>
      <c r="BP154">
        <v>5867</v>
      </c>
      <c r="BQ154">
        <v>1176</v>
      </c>
      <c r="BR154">
        <v>6.0236643958408029</v>
      </c>
      <c r="BT154" t="s">
        <v>652</v>
      </c>
      <c r="BU154" t="s">
        <v>335</v>
      </c>
      <c r="BV154" t="str">
        <f>IF(CA154="#","",IFERROR(VLOOKUP(BU154,'class and classification'!$A$1:$B$338,2,FALSE),VLOOKUP(BU154,'class and classification'!$A$340:$B$378,2,FALSE)))</f>
        <v>Predominantly Rural</v>
      </c>
      <c r="BW154" t="str">
        <f>IF(CA154="#","",IFERROR(VLOOKUP(BU154,'class and classification'!$A$1:$C$338,3,FALSE),VLOOKUP(BU154,'class and classification'!$A$340:$C$378,3,FALSE)))</f>
        <v>SD</v>
      </c>
      <c r="BX154">
        <v>11392</v>
      </c>
      <c r="BY154">
        <v>4647</v>
      </c>
      <c r="BZ154">
        <v>1988</v>
      </c>
      <c r="CA154">
        <v>11.027902590558607</v>
      </c>
      <c r="CC154" t="s">
        <v>652</v>
      </c>
      <c r="CD154" t="s">
        <v>335</v>
      </c>
      <c r="CE154" t="str">
        <f>IF(CJ154="*","",IFERROR(VLOOKUP(CD154,'class and classification'!$A$1:$B$338,2,FALSE),VLOOKUP(CD154,'class and classification'!$A$340:$B$378,2,FALSE)))</f>
        <v>Predominantly Rural</v>
      </c>
      <c r="CF154" t="str">
        <f>IF(CJ154="*","",IFERROR(VLOOKUP(CD154,'class and classification'!$A$1:$C$338,3,FALSE),VLOOKUP(CD154,'class and classification'!$A$340:$C$378,3,FALSE)))</f>
        <v>SD</v>
      </c>
      <c r="CG154">
        <v>13672</v>
      </c>
      <c r="CH154">
        <v>5692</v>
      </c>
      <c r="CI154">
        <v>2371</v>
      </c>
      <c r="CJ154">
        <v>10.908672647803083</v>
      </c>
      <c r="CL154" t="s">
        <v>652</v>
      </c>
      <c r="CM154" t="s">
        <v>335</v>
      </c>
      <c r="CN154" t="str">
        <f>IF(CS154="*","",IFERROR(VLOOKUP(CM154,'class and classification'!$A$1:$B$338,2,FALSE),VLOOKUP(CM154,'class and classification'!$A$340:$B$378,2,FALSE)))</f>
        <v>Predominantly Rural</v>
      </c>
      <c r="CO154" t="str">
        <f>IF(CS154="*","",IFERROR(VLOOKUP(CM154,'class and classification'!$A$1:$C$338,3,FALSE),VLOOKUP(CM154,'class and classification'!$A$340:$C$378,3,FALSE)))</f>
        <v>SD</v>
      </c>
      <c r="CP154">
        <v>17254.97</v>
      </c>
      <c r="CQ154">
        <v>6631.74</v>
      </c>
      <c r="CR154">
        <v>988.53</v>
      </c>
      <c r="CS154">
        <v>3.9739516081050876</v>
      </c>
      <c r="CU154" t="s">
        <v>652</v>
      </c>
      <c r="CV154" t="s">
        <v>335</v>
      </c>
      <c r="CW154" t="str">
        <f>IF(DB154="*","",IFERROR(VLOOKUP(CV154,'class and classification'!$A$1:$B$338,2,FALSE),VLOOKUP(CV154,'class and classification'!$A$340:$B$378,2,FALSE)))</f>
        <v/>
      </c>
      <c r="CX154" t="str">
        <f>IF(DB154="*","",IFERROR(VLOOKUP(CV154,'class and classification'!$A$1:$C$338,3,FALSE),VLOOKUP(CV154,'class and classification'!$A$340:$C$378,3,FALSE)))</f>
        <v/>
      </c>
      <c r="CY154">
        <v>12463.36</v>
      </c>
      <c r="CZ154">
        <v>5576.85</v>
      </c>
      <c r="DA154" t="s">
        <v>38</v>
      </c>
      <c r="DB154" t="s">
        <v>38</v>
      </c>
      <c r="DD154" t="s">
        <v>652</v>
      </c>
      <c r="DE154" t="s">
        <v>335</v>
      </c>
      <c r="DF154" t="str">
        <f>IF(DK154="*","",IFERROR(VLOOKUP(DE154,'class and classification'!$A$1:$B$338,2,FALSE),VLOOKUP(DE154,'class and classification'!$A$340:$B$378,2,FALSE)))</f>
        <v>Predominantly Rural</v>
      </c>
      <c r="DG154" t="str">
        <f>IF(DK154="*","",IFERROR(VLOOKUP(DE154,'class and classification'!$A$1:$C$338,3,FALSE),VLOOKUP(DE154,'class and classification'!$A$340:$C$378,3,FALSE)))</f>
        <v>SD</v>
      </c>
      <c r="DH154">
        <v>10327.030000000001</v>
      </c>
      <c r="DI154">
        <v>7055.28</v>
      </c>
      <c r="DJ154">
        <v>930.26</v>
      </c>
      <c r="DK154">
        <v>5.0798986706945017</v>
      </c>
      <c r="DM154" t="s">
        <v>652</v>
      </c>
      <c r="DN154" t="s">
        <v>335</v>
      </c>
      <c r="DO154" t="str">
        <f>IF(DT154="*","",IFERROR(VLOOKUP(DN154,'class and classification'!$A$1:$B$338,2,FALSE),VLOOKUP(DN154,'class and classification'!$A$340:$B$378,2,FALSE)))</f>
        <v/>
      </c>
      <c r="DP154" t="str">
        <f>IF(DT154="*","",IFERROR(VLOOKUP(DN154,'class and classification'!$A$1:$C$338,3,FALSE),VLOOKUP(DN154,'class and classification'!$A$340:$C$378,3,FALSE)))</f>
        <v/>
      </c>
      <c r="DQ154">
        <v>12306.99</v>
      </c>
      <c r="DR154">
        <v>6093.63</v>
      </c>
      <c r="DS154" t="s">
        <v>38</v>
      </c>
      <c r="DT154" t="s">
        <v>38</v>
      </c>
      <c r="DV154" t="s">
        <v>652</v>
      </c>
      <c r="DW154" t="s">
        <v>335</v>
      </c>
      <c r="DX154" t="str">
        <f>IF(EC154="*","",IFERROR(VLOOKUP(DW154,'class and classification'!$A$1:$B$338,2,FALSE),VLOOKUP(DW154,'class and classification'!$A$340:$B$378,2,FALSE)))</f>
        <v>Predominantly Rural</v>
      </c>
      <c r="DY154" t="str">
        <f>IF(EC154="*","",IFERROR(VLOOKUP(DW154,'class and classification'!$A$1:$C$338,3,FALSE),VLOOKUP(DW154,'class and classification'!$A$340:$C$378,3,FALSE)))</f>
        <v>SD</v>
      </c>
      <c r="DZ154">
        <v>14033.31</v>
      </c>
      <c r="EA154">
        <v>5911.95</v>
      </c>
      <c r="EB154">
        <v>667.57</v>
      </c>
      <c r="EC154">
        <v>3.2386140088478879</v>
      </c>
    </row>
    <row r="155" spans="1:133" x14ac:dyDescent="0.3">
      <c r="A155" t="s">
        <v>659</v>
      </c>
      <c r="B155" t="s">
        <v>133</v>
      </c>
      <c r="C155" t="str">
        <f>IF(H155="n/a","",IFERROR(VLOOKUP(B155,'class and classification'!$A$1:$B$338,2,FALSE),VLOOKUP(B155,'class and classification'!$A$340:$B$378,2,FALSE)))</f>
        <v>Predominantly Urban</v>
      </c>
      <c r="D155" t="str">
        <f>IF(H155="n/a","",IFERROR(VLOOKUP(B155,'class and classification'!$A$1:$C$338,3,FALSE),VLOOKUP(B155,'class and classification'!$A$340:$C$378,3,FALSE)))</f>
        <v>MD</v>
      </c>
      <c r="E155">
        <v>39188</v>
      </c>
      <c r="F155">
        <v>25686</v>
      </c>
      <c r="G155">
        <v>23605</v>
      </c>
      <c r="H155">
        <v>26.67864691056635</v>
      </c>
      <c r="I155" t="s">
        <v>653</v>
      </c>
      <c r="J155" t="s">
        <v>336</v>
      </c>
      <c r="K155" t="str">
        <f>IF(P155="#","",IFERROR(VLOOKUP(J155,'class and classification'!$A$1:$B$338,2,FALSE),VLOOKUP(J155,'class and classification'!$A$340:$B$378,2,FALSE)))</f>
        <v>Predominantly Urban</v>
      </c>
      <c r="L155" t="str">
        <f>IF(P155="#","",IFERROR(VLOOKUP(J155,'class and classification'!$A$1:$C$338,3,FALSE),VLOOKUP(J155,'class and classification'!$A$340:$C$378,3,FALSE)))</f>
        <v>SD</v>
      </c>
      <c r="M155">
        <v>15211</v>
      </c>
      <c r="N155">
        <v>6695</v>
      </c>
      <c r="O155">
        <v>942</v>
      </c>
      <c r="P155">
        <v>4.1228991596638656</v>
      </c>
      <c r="S155" t="s">
        <v>336</v>
      </c>
      <c r="T155" t="str">
        <f>IF(Y155="#","",IFERROR(VLOOKUP(S155,'class and classification'!$A$1:$B$338,2,FALSE),VLOOKUP(S155,'class and classification'!$A$340:$B$378,2,FALSE)))</f>
        <v/>
      </c>
      <c r="U155" t="str">
        <f>IF(Y155="#","",IFERROR(VLOOKUP(S155,'class and classification'!$A$1:$C$338,3,FALSE),VLOOKUP(S155,'class and classification'!$A$340:$C$378,3,FALSE)))</f>
        <v/>
      </c>
      <c r="V155">
        <v>19261</v>
      </c>
      <c r="W155">
        <v>3351</v>
      </c>
      <c r="X155" t="s">
        <v>39</v>
      </c>
      <c r="Y155" t="s">
        <v>39</v>
      </c>
      <c r="AA155" t="s">
        <v>653</v>
      </c>
      <c r="AB155" t="s">
        <v>336</v>
      </c>
      <c r="AC155" t="str">
        <f>IF(AH155="#","",IFERROR(VLOOKUP(AB155,'class and classification'!$A$1:$B$338,2,FALSE),VLOOKUP(AB155,'class and classification'!$A$340:$B$378,2,FALSE)))</f>
        <v/>
      </c>
      <c r="AD155" t="str">
        <f>IF(AH155="#","",IFERROR(VLOOKUP(AB155,'class and classification'!$A$1:$C$338,3,FALSE),VLOOKUP(AB155,'class and classification'!$A$340:$C$378,3,FALSE)))</f>
        <v/>
      </c>
      <c r="AE155">
        <v>17665</v>
      </c>
      <c r="AF155">
        <v>5774</v>
      </c>
      <c r="AG155" t="s">
        <v>39</v>
      </c>
      <c r="AH155" t="s">
        <v>39</v>
      </c>
      <c r="AJ155" t="s">
        <v>653</v>
      </c>
      <c r="AK155" t="s">
        <v>336</v>
      </c>
      <c r="AL155" t="str">
        <f>IF(AQ155="#","",IFERROR(VLOOKUP(AK155,'class and classification'!$A$1:$B$338,2,FALSE),VLOOKUP(AK155,'class and classification'!$A$340:$B$378,2,FALSE)))</f>
        <v>Predominantly Urban</v>
      </c>
      <c r="AM155" t="str">
        <f>IF(AQ155="#","",IFERROR(VLOOKUP(AK155,'class and classification'!$A$1:$C$338,3,FALSE),VLOOKUP(AK155,'class and classification'!$A$340:$C$378,3,FALSE)))</f>
        <v>SD</v>
      </c>
      <c r="AN155">
        <v>14065</v>
      </c>
      <c r="AO155">
        <v>5452</v>
      </c>
      <c r="AP155">
        <v>1381</v>
      </c>
      <c r="AQ155">
        <v>6.6082878744377442</v>
      </c>
      <c r="AS155" t="s">
        <v>653</v>
      </c>
      <c r="AT155" t="s">
        <v>336</v>
      </c>
      <c r="AU155" t="str">
        <f>IF(AZ155="#","",IFERROR(VLOOKUP(AT155,'class and classification'!$A$1:$B$338,2,FALSE),VLOOKUP(AT155,'class and classification'!$A$340:$B$378,2,FALSE)))</f>
        <v/>
      </c>
      <c r="AV155" t="str">
        <f>IF(AZ155="#","",IFERROR(VLOOKUP(AT155,'class and classification'!$A$1:$C$338,3,FALSE),VLOOKUP(AT155,'class and classification'!$A$340:$C$378,3,FALSE)))</f>
        <v/>
      </c>
      <c r="AW155">
        <v>14637</v>
      </c>
      <c r="AX155">
        <v>7412</v>
      </c>
      <c r="AY155" t="s">
        <v>39</v>
      </c>
      <c r="AZ155" t="s">
        <v>39</v>
      </c>
      <c r="BB155" t="s">
        <v>653</v>
      </c>
      <c r="BC155" t="s">
        <v>336</v>
      </c>
      <c r="BD155" t="str">
        <f>IF(BI155="#","",IFERROR(VLOOKUP(BC155,'class and classification'!$A$1:$B$338,2,FALSE),VLOOKUP(BC155,'class and classification'!$A$340:$B$378,2,FALSE)))</f>
        <v>Predominantly Urban</v>
      </c>
      <c r="BE155" t="str">
        <f>IF(BI155="#","",IFERROR(VLOOKUP(BC155,'class and classification'!$A$1:$C$338,3,FALSE),VLOOKUP(BC155,'class and classification'!$A$340:$C$378,3,FALSE)))</f>
        <v>SD</v>
      </c>
      <c r="BF155">
        <v>12925</v>
      </c>
      <c r="BG155">
        <v>5573</v>
      </c>
      <c r="BH155">
        <v>1500</v>
      </c>
      <c r="BI155">
        <v>7.5007500750075007</v>
      </c>
      <c r="BK155" t="s">
        <v>653</v>
      </c>
      <c r="BL155" t="s">
        <v>336</v>
      </c>
      <c r="BM155" t="str">
        <f>IF(BR155="#","",IFERROR(VLOOKUP(BL155,'class and classification'!$A$1:$B$338,2,FALSE),VLOOKUP(BL155,'class and classification'!$A$340:$B$378,2,FALSE)))</f>
        <v>Predominantly Urban</v>
      </c>
      <c r="BN155" t="str">
        <f>IF(BR155="#","",IFERROR(VLOOKUP(BL155,'class and classification'!$A$1:$C$338,3,FALSE),VLOOKUP(BL155,'class and classification'!$A$340:$C$378,3,FALSE)))</f>
        <v>SD</v>
      </c>
      <c r="BO155">
        <v>17186</v>
      </c>
      <c r="BP155">
        <v>9321</v>
      </c>
      <c r="BQ155">
        <v>2781</v>
      </c>
      <c r="BR155">
        <v>9.4953564599836113</v>
      </c>
      <c r="BT155" t="s">
        <v>653</v>
      </c>
      <c r="BU155" t="s">
        <v>336</v>
      </c>
      <c r="BV155" t="str">
        <f>IF(CA155="#","",IFERROR(VLOOKUP(BU155,'class and classification'!$A$1:$B$338,2,FALSE),VLOOKUP(BU155,'class and classification'!$A$340:$B$378,2,FALSE)))</f>
        <v>Predominantly Urban</v>
      </c>
      <c r="BW155" t="str">
        <f>IF(CA155="#","",IFERROR(VLOOKUP(BU155,'class and classification'!$A$1:$C$338,3,FALSE),VLOOKUP(BU155,'class and classification'!$A$340:$C$378,3,FALSE)))</f>
        <v>SD</v>
      </c>
      <c r="BX155">
        <v>15112</v>
      </c>
      <c r="BY155">
        <v>7978</v>
      </c>
      <c r="BZ155">
        <v>2265</v>
      </c>
      <c r="CA155">
        <v>8.9331492802208636</v>
      </c>
      <c r="CC155" t="s">
        <v>653</v>
      </c>
      <c r="CD155" t="s">
        <v>336</v>
      </c>
      <c r="CE155" t="str">
        <f>IF(CJ155="*","",IFERROR(VLOOKUP(CD155,'class and classification'!$A$1:$B$338,2,FALSE),VLOOKUP(CD155,'class and classification'!$A$340:$B$378,2,FALSE)))</f>
        <v>Predominantly Urban</v>
      </c>
      <c r="CF155" t="str">
        <f>IF(CJ155="*","",IFERROR(VLOOKUP(CD155,'class and classification'!$A$1:$C$338,3,FALSE),VLOOKUP(CD155,'class and classification'!$A$340:$C$378,3,FALSE)))</f>
        <v>SD</v>
      </c>
      <c r="CG155">
        <v>17372</v>
      </c>
      <c r="CH155">
        <v>5380</v>
      </c>
      <c r="CI155">
        <v>2813</v>
      </c>
      <c r="CJ155">
        <v>11.003324858204575</v>
      </c>
      <c r="CL155" t="s">
        <v>653</v>
      </c>
      <c r="CM155" t="s">
        <v>336</v>
      </c>
      <c r="CN155" t="str">
        <f>IF(CS155="*","",IFERROR(VLOOKUP(CM155,'class and classification'!$A$1:$B$338,2,FALSE),VLOOKUP(CM155,'class and classification'!$A$340:$B$378,2,FALSE)))</f>
        <v>Predominantly Urban</v>
      </c>
      <c r="CO155" t="str">
        <f>IF(CS155="*","",IFERROR(VLOOKUP(CM155,'class and classification'!$A$1:$C$338,3,FALSE),VLOOKUP(CM155,'class and classification'!$A$340:$C$378,3,FALSE)))</f>
        <v>SD</v>
      </c>
      <c r="CP155">
        <v>10085.969999999999</v>
      </c>
      <c r="CQ155">
        <v>6488.98</v>
      </c>
      <c r="CR155">
        <v>1520.03</v>
      </c>
      <c r="CS155">
        <v>8.400285604073618</v>
      </c>
      <c r="CU155" t="s">
        <v>653</v>
      </c>
      <c r="CV155" t="s">
        <v>336</v>
      </c>
      <c r="CW155" t="str">
        <f>IF(DB155="*","",IFERROR(VLOOKUP(CV155,'class and classification'!$A$1:$B$338,2,FALSE),VLOOKUP(CV155,'class and classification'!$A$340:$B$378,2,FALSE)))</f>
        <v>Predominantly Urban</v>
      </c>
      <c r="CX155" t="str">
        <f>IF(DB155="*","",IFERROR(VLOOKUP(CV155,'class and classification'!$A$1:$C$338,3,FALSE),VLOOKUP(CV155,'class and classification'!$A$340:$C$378,3,FALSE)))</f>
        <v>SD</v>
      </c>
      <c r="CY155">
        <v>12060.36</v>
      </c>
      <c r="CZ155">
        <v>5888.42</v>
      </c>
      <c r="DA155">
        <v>3507.23</v>
      </c>
      <c r="DB155">
        <v>16.346142642550969</v>
      </c>
      <c r="DD155" t="s">
        <v>653</v>
      </c>
      <c r="DE155" t="s">
        <v>336</v>
      </c>
      <c r="DF155" t="str">
        <f>IF(DK155="*","",IFERROR(VLOOKUP(DE155,'class and classification'!$A$1:$B$338,2,FALSE),VLOOKUP(DE155,'class and classification'!$A$340:$B$378,2,FALSE)))</f>
        <v>Predominantly Urban</v>
      </c>
      <c r="DG155" t="str">
        <f>IF(DK155="*","",IFERROR(VLOOKUP(DE155,'class and classification'!$A$1:$C$338,3,FALSE),VLOOKUP(DE155,'class and classification'!$A$340:$C$378,3,FALSE)))</f>
        <v>SD</v>
      </c>
      <c r="DH155">
        <v>14264.68</v>
      </c>
      <c r="DI155">
        <v>10651.5</v>
      </c>
      <c r="DJ155">
        <v>546.66999999999996</v>
      </c>
      <c r="DK155">
        <v>2.1469317063879338</v>
      </c>
      <c r="DM155" t="s">
        <v>653</v>
      </c>
      <c r="DN155" t="s">
        <v>336</v>
      </c>
      <c r="DO155" t="str">
        <f>IF(DT155="*","",IFERROR(VLOOKUP(DN155,'class and classification'!$A$1:$B$338,2,FALSE),VLOOKUP(DN155,'class and classification'!$A$340:$B$378,2,FALSE)))</f>
        <v>Predominantly Urban</v>
      </c>
      <c r="DP155" t="str">
        <f>IF(DT155="*","",IFERROR(VLOOKUP(DN155,'class and classification'!$A$1:$C$338,3,FALSE),VLOOKUP(DN155,'class and classification'!$A$340:$C$378,3,FALSE)))</f>
        <v>SD</v>
      </c>
      <c r="DQ155">
        <v>15723.44</v>
      </c>
      <c r="DR155">
        <v>6816.8</v>
      </c>
      <c r="DS155">
        <v>1699.65</v>
      </c>
      <c r="DT155">
        <v>7.01178924491819</v>
      </c>
      <c r="DV155" t="s">
        <v>653</v>
      </c>
      <c r="DW155" t="s">
        <v>336</v>
      </c>
      <c r="DX155" t="str">
        <f>IF(EC155="*","",IFERROR(VLOOKUP(DW155,'class and classification'!$A$1:$B$338,2,FALSE),VLOOKUP(DW155,'class and classification'!$A$340:$B$378,2,FALSE)))</f>
        <v>Predominantly Urban</v>
      </c>
      <c r="DY155" t="str">
        <f>IF(EC155="*","",IFERROR(VLOOKUP(DW155,'class and classification'!$A$1:$C$338,3,FALSE),VLOOKUP(DW155,'class and classification'!$A$340:$C$378,3,FALSE)))</f>
        <v>SD</v>
      </c>
      <c r="DZ155">
        <v>15839.97</v>
      </c>
      <c r="EA155">
        <v>6743.22</v>
      </c>
      <c r="EB155">
        <v>978.25</v>
      </c>
      <c r="EC155">
        <v>4.1519109188572516</v>
      </c>
    </row>
    <row r="156" spans="1:133" x14ac:dyDescent="0.3">
      <c r="A156" t="s">
        <v>660</v>
      </c>
      <c r="B156" t="s">
        <v>134</v>
      </c>
      <c r="C156" t="str">
        <f>IF(H156="n/a","",IFERROR(VLOOKUP(B156,'class and classification'!$A$1:$B$338,2,FALSE),VLOOKUP(B156,'class and classification'!$A$340:$B$378,2,FALSE)))</f>
        <v>Predominantly Urban</v>
      </c>
      <c r="D156" t="str">
        <f>IF(H156="n/a","",IFERROR(VLOOKUP(B156,'class and classification'!$A$1:$C$338,3,FALSE),VLOOKUP(B156,'class and classification'!$A$340:$C$378,3,FALSE)))</f>
        <v>MD</v>
      </c>
      <c r="E156">
        <v>26221</v>
      </c>
      <c r="F156">
        <v>8536</v>
      </c>
      <c r="G156">
        <v>2646</v>
      </c>
      <c r="H156">
        <v>7.074298853033179</v>
      </c>
      <c r="I156" t="s">
        <v>654</v>
      </c>
      <c r="J156" t="s">
        <v>655</v>
      </c>
      <c r="K156" t="e">
        <f>IF(P156="#","",IFERROR(VLOOKUP(J156,'class and classification'!$A$1:$B$338,2,FALSE),VLOOKUP(J156,'class and classification'!$A$340:$B$378,2,FALSE)))</f>
        <v>#N/A</v>
      </c>
      <c r="L156" t="e">
        <f>IF(P156="#","",IFERROR(VLOOKUP(J156,'class and classification'!$A$1:$C$338,3,FALSE),VLOOKUP(J156,'class and classification'!$A$340:$C$378,3,FALSE)))</f>
        <v>#N/A</v>
      </c>
      <c r="M156">
        <v>277368</v>
      </c>
      <c r="N156">
        <v>244669</v>
      </c>
      <c r="O156">
        <v>94202</v>
      </c>
      <c r="P156">
        <v>15.28660146469146</v>
      </c>
      <c r="S156" t="s">
        <v>655</v>
      </c>
      <c r="T156" t="e">
        <f>IF(Y156="#","",IFERROR(VLOOKUP(S156,'class and classification'!$A$1:$B$338,2,FALSE),VLOOKUP(S156,'class and classification'!$A$340:$B$378,2,FALSE)))</f>
        <v>#N/A</v>
      </c>
      <c r="U156" t="e">
        <f>IF(Y156="#","",IFERROR(VLOOKUP(S156,'class and classification'!$A$1:$C$338,3,FALSE),VLOOKUP(S156,'class and classification'!$A$340:$C$378,3,FALSE)))</f>
        <v>#N/A</v>
      </c>
      <c r="V156">
        <v>261855</v>
      </c>
      <c r="W156">
        <v>245930</v>
      </c>
      <c r="X156">
        <v>101178</v>
      </c>
      <c r="Y156">
        <v>16.614802541369507</v>
      </c>
      <c r="AA156" t="s">
        <v>654</v>
      </c>
      <c r="AB156" t="s">
        <v>655</v>
      </c>
      <c r="AC156" t="e">
        <f>IF(AH156="#","",IFERROR(VLOOKUP(AB156,'class and classification'!$A$1:$B$338,2,FALSE),VLOOKUP(AB156,'class and classification'!$A$340:$B$378,2,FALSE)))</f>
        <v>#N/A</v>
      </c>
      <c r="AD156" t="e">
        <f>IF(AH156="#","",IFERROR(VLOOKUP(AB156,'class and classification'!$A$1:$C$338,3,FALSE),VLOOKUP(AB156,'class and classification'!$A$340:$C$378,3,FALSE)))</f>
        <v>#N/A</v>
      </c>
      <c r="AE156">
        <v>268901</v>
      </c>
      <c r="AF156">
        <v>241281</v>
      </c>
      <c r="AG156">
        <v>101586</v>
      </c>
      <c r="AH156">
        <v>16.605314432922285</v>
      </c>
      <c r="AJ156" t="s">
        <v>654</v>
      </c>
      <c r="AK156" t="s">
        <v>655</v>
      </c>
      <c r="AL156" t="e">
        <f>IF(AQ156="#","",IFERROR(VLOOKUP(AK156,'class and classification'!$A$1:$B$338,2,FALSE),VLOOKUP(AK156,'class and classification'!$A$340:$B$378,2,FALSE)))</f>
        <v>#N/A</v>
      </c>
      <c r="AM156" t="e">
        <f>IF(AQ156="#","",IFERROR(VLOOKUP(AK156,'class and classification'!$A$1:$C$338,3,FALSE),VLOOKUP(AK156,'class and classification'!$A$340:$C$378,3,FALSE)))</f>
        <v>#N/A</v>
      </c>
      <c r="AN156">
        <v>243350</v>
      </c>
      <c r="AO156">
        <v>253303</v>
      </c>
      <c r="AP156">
        <v>103088</v>
      </c>
      <c r="AQ156">
        <v>17.18875314510764</v>
      </c>
      <c r="AS156" t="s">
        <v>654</v>
      </c>
      <c r="AT156" t="s">
        <v>655</v>
      </c>
      <c r="AU156" t="e">
        <f>IF(AZ156="#","",IFERROR(VLOOKUP(AT156,'class and classification'!$A$1:$B$338,2,FALSE),VLOOKUP(AT156,'class and classification'!$A$340:$B$378,2,FALSE)))</f>
        <v>#N/A</v>
      </c>
      <c r="AV156" t="e">
        <f>IF(AZ156="#","",IFERROR(VLOOKUP(AT156,'class and classification'!$A$1:$C$338,3,FALSE),VLOOKUP(AT156,'class and classification'!$A$340:$C$378,3,FALSE)))</f>
        <v>#N/A</v>
      </c>
      <c r="AW156">
        <v>244135</v>
      </c>
      <c r="AX156">
        <v>232480</v>
      </c>
      <c r="AY156">
        <v>112376</v>
      </c>
      <c r="AZ156">
        <v>19.079408683664099</v>
      </c>
      <c r="BB156" t="s">
        <v>654</v>
      </c>
      <c r="BC156" t="s">
        <v>655</v>
      </c>
      <c r="BD156" t="e">
        <f>IF(BI156="#","",IFERROR(VLOOKUP(BC156,'class and classification'!$A$1:$B$338,2,FALSE),VLOOKUP(BC156,'class and classification'!$A$340:$B$378,2,FALSE)))</f>
        <v>#N/A</v>
      </c>
      <c r="BE156" t="e">
        <f>IF(BI156="#","",IFERROR(VLOOKUP(BC156,'class and classification'!$A$1:$C$338,3,FALSE),VLOOKUP(BC156,'class and classification'!$A$340:$C$378,3,FALSE)))</f>
        <v>#N/A</v>
      </c>
      <c r="BF156">
        <v>228350</v>
      </c>
      <c r="BG156">
        <v>222737</v>
      </c>
      <c r="BH156">
        <v>114310</v>
      </c>
      <c r="BI156">
        <v>20.217652375233687</v>
      </c>
      <c r="BK156" t="s">
        <v>654</v>
      </c>
      <c r="BL156" t="s">
        <v>655</v>
      </c>
      <c r="BM156" t="e">
        <f>IF(BR156="#","",IFERROR(VLOOKUP(BL156,'class and classification'!$A$1:$B$338,2,FALSE),VLOOKUP(BL156,'class and classification'!$A$340:$B$378,2,FALSE)))</f>
        <v>#N/A</v>
      </c>
      <c r="BN156" t="e">
        <f>IF(BR156="#","",IFERROR(VLOOKUP(BL156,'class and classification'!$A$1:$C$338,3,FALSE),VLOOKUP(BL156,'class and classification'!$A$340:$C$378,3,FALSE)))</f>
        <v>#N/A</v>
      </c>
      <c r="BO156">
        <v>214184</v>
      </c>
      <c r="BP156">
        <v>225949</v>
      </c>
      <c r="BQ156">
        <v>135005</v>
      </c>
      <c r="BR156">
        <v>23.473496795551675</v>
      </c>
      <c r="BT156" t="s">
        <v>654</v>
      </c>
      <c r="BU156" t="s">
        <v>655</v>
      </c>
      <c r="BV156" t="e">
        <f>IF(CA156="#","",IFERROR(VLOOKUP(BU156,'class and classification'!$A$1:$B$338,2,FALSE),VLOOKUP(BU156,'class and classification'!$A$340:$B$378,2,FALSE)))</f>
        <v>#N/A</v>
      </c>
      <c r="BW156" t="e">
        <f>IF(CA156="#","",IFERROR(VLOOKUP(BU156,'class and classification'!$A$1:$C$338,3,FALSE),VLOOKUP(BU156,'class and classification'!$A$340:$C$378,3,FALSE)))</f>
        <v>#N/A</v>
      </c>
      <c r="BX156">
        <v>224138</v>
      </c>
      <c r="BY156">
        <v>219791</v>
      </c>
      <c r="BZ156">
        <v>128565</v>
      </c>
      <c r="CA156">
        <v>22.457003916198246</v>
      </c>
      <c r="CC156" t="s">
        <v>654</v>
      </c>
      <c r="CD156" t="s">
        <v>655</v>
      </c>
      <c r="CE156" t="e">
        <f>IF(CJ156="*","",IFERROR(VLOOKUP(CD156,'class and classification'!$A$1:$B$338,2,FALSE),VLOOKUP(CD156,'class and classification'!$A$340:$B$378,2,FALSE)))</f>
        <v>#N/A</v>
      </c>
      <c r="CF156" t="e">
        <f>IF(CJ156="*","",IFERROR(VLOOKUP(CD156,'class and classification'!$A$1:$C$338,3,FALSE),VLOOKUP(CD156,'class and classification'!$A$340:$C$378,3,FALSE)))</f>
        <v>#N/A</v>
      </c>
      <c r="CG156">
        <v>211757</v>
      </c>
      <c r="CH156">
        <v>212736</v>
      </c>
      <c r="CI156">
        <v>131446</v>
      </c>
      <c r="CJ156">
        <v>23.643960938160482</v>
      </c>
      <c r="CL156" t="s">
        <v>654</v>
      </c>
      <c r="CM156" t="s">
        <v>655</v>
      </c>
      <c r="CN156" t="e">
        <f>IF(CS156="*","",IFERROR(VLOOKUP(CM156,'class and classification'!$A$1:$B$338,2,FALSE),VLOOKUP(CM156,'class and classification'!$A$340:$B$378,2,FALSE)))</f>
        <v>#N/A</v>
      </c>
      <c r="CO156" t="e">
        <f>IF(CS156="*","",IFERROR(VLOOKUP(CM156,'class and classification'!$A$1:$C$338,3,FALSE),VLOOKUP(CM156,'class and classification'!$A$340:$C$378,3,FALSE)))</f>
        <v>#N/A</v>
      </c>
      <c r="CP156">
        <v>213362.19</v>
      </c>
      <c r="CQ156">
        <v>198997.72999999998</v>
      </c>
      <c r="CR156">
        <v>147659.43000000002</v>
      </c>
      <c r="CS156">
        <v>26.366844288505391</v>
      </c>
      <c r="CU156" t="s">
        <v>654</v>
      </c>
      <c r="CV156" t="s">
        <v>655</v>
      </c>
      <c r="CW156" t="e">
        <f>IF(DB156="*","",IFERROR(VLOOKUP(CV156,'class and classification'!$A$1:$B$338,2,FALSE),VLOOKUP(CV156,'class and classification'!$A$340:$B$378,2,FALSE)))</f>
        <v>#N/A</v>
      </c>
      <c r="CX156" t="e">
        <f>IF(DB156="*","",IFERROR(VLOOKUP(CV156,'class and classification'!$A$1:$C$338,3,FALSE),VLOOKUP(CV156,'class and classification'!$A$340:$C$378,3,FALSE)))</f>
        <v>#N/A</v>
      </c>
      <c r="CY156">
        <v>216995.21999999997</v>
      </c>
      <c r="CZ156">
        <v>203247.56</v>
      </c>
      <c r="DA156">
        <v>148385.68000000002</v>
      </c>
      <c r="DB156">
        <v>26.095366383877451</v>
      </c>
      <c r="DD156" t="s">
        <v>654</v>
      </c>
      <c r="DE156" t="s">
        <v>655</v>
      </c>
      <c r="DF156" t="e">
        <f>IF(DK156="*","",IFERROR(VLOOKUP(DE156,'class and classification'!$A$1:$B$338,2,FALSE),VLOOKUP(DE156,'class and classification'!$A$340:$B$378,2,FALSE)))</f>
        <v>#N/A</v>
      </c>
      <c r="DG156" t="e">
        <f>IF(DK156="*","",IFERROR(VLOOKUP(DE156,'class and classification'!$A$1:$C$338,3,FALSE),VLOOKUP(DE156,'class and classification'!$A$340:$C$378,3,FALSE)))</f>
        <v>#N/A</v>
      </c>
      <c r="DH156">
        <v>219474.41</v>
      </c>
      <c r="DI156">
        <v>211673.37000000002</v>
      </c>
      <c r="DJ156">
        <v>142494.03</v>
      </c>
      <c r="DK156">
        <v>24.840244821066999</v>
      </c>
      <c r="DM156" t="s">
        <v>654</v>
      </c>
      <c r="DN156" t="s">
        <v>655</v>
      </c>
      <c r="DO156" t="e">
        <f>IF(DT156="*","",IFERROR(VLOOKUP(DN156,'class and classification'!$A$1:$B$338,2,FALSE),VLOOKUP(DN156,'class and classification'!$A$340:$B$378,2,FALSE)))</f>
        <v>#N/A</v>
      </c>
      <c r="DP156" t="e">
        <f>IF(DT156="*","",IFERROR(VLOOKUP(DN156,'class and classification'!$A$1:$C$338,3,FALSE),VLOOKUP(DN156,'class and classification'!$A$340:$C$378,3,FALSE)))</f>
        <v>#N/A</v>
      </c>
      <c r="DQ156">
        <v>231460.14</v>
      </c>
      <c r="DR156">
        <v>196658.07</v>
      </c>
      <c r="DS156">
        <v>127293.93000000001</v>
      </c>
      <c r="DT156">
        <v>22.918823848538853</v>
      </c>
      <c r="DV156" t="s">
        <v>654</v>
      </c>
      <c r="DW156" t="s">
        <v>655</v>
      </c>
      <c r="DX156" t="e">
        <f>IF(EC156="*","",IFERROR(VLOOKUP(DW156,'class and classification'!$A$1:$B$338,2,FALSE),VLOOKUP(DW156,'class and classification'!$A$340:$B$378,2,FALSE)))</f>
        <v>#N/A</v>
      </c>
      <c r="DY156" t="e">
        <f>IF(EC156="*","",IFERROR(VLOOKUP(DW156,'class and classification'!$A$1:$C$338,3,FALSE),VLOOKUP(DW156,'class and classification'!$A$340:$C$378,3,FALSE)))</f>
        <v>#N/A</v>
      </c>
      <c r="DZ156">
        <v>246026.65999999997</v>
      </c>
      <c r="EA156">
        <v>197145.02000000002</v>
      </c>
      <c r="EB156">
        <v>116962</v>
      </c>
      <c r="EC156">
        <v>20.881086814847485</v>
      </c>
    </row>
    <row r="157" spans="1:133" x14ac:dyDescent="0.3">
      <c r="A157" t="s">
        <v>661</v>
      </c>
      <c r="B157" t="s">
        <v>135</v>
      </c>
      <c r="C157" t="str">
        <f>IF(H157="n/a","",IFERROR(VLOOKUP(B157,'class and classification'!$A$1:$B$338,2,FALSE),VLOOKUP(B157,'class and classification'!$A$340:$B$378,2,FALSE)))</f>
        <v>Predominantly Urban</v>
      </c>
      <c r="D157" t="str">
        <f>IF(H157="n/a","",IFERROR(VLOOKUP(B157,'class and classification'!$A$1:$C$338,3,FALSE),VLOOKUP(B157,'class and classification'!$A$340:$C$378,3,FALSE)))</f>
        <v>MD</v>
      </c>
      <c r="E157">
        <v>33821</v>
      </c>
      <c r="F157">
        <v>21831</v>
      </c>
      <c r="G157">
        <v>12771</v>
      </c>
      <c r="H157">
        <v>18.664776464054484</v>
      </c>
      <c r="I157" t="s">
        <v>656</v>
      </c>
      <c r="J157" t="s">
        <v>130</v>
      </c>
      <c r="K157" t="str">
        <f>IF(P157="#","",IFERROR(VLOOKUP(J157,'class and classification'!$A$1:$B$338,2,FALSE),VLOOKUP(J157,'class and classification'!$A$340:$B$378,2,FALSE)))</f>
        <v>Predominantly Urban</v>
      </c>
      <c r="L157" t="str">
        <f>IF(P157="#","",IFERROR(VLOOKUP(J157,'class and classification'!$A$1:$C$338,3,FALSE),VLOOKUP(J157,'class and classification'!$A$340:$C$378,3,FALSE)))</f>
        <v>MD</v>
      </c>
      <c r="M157">
        <v>98431</v>
      </c>
      <c r="N157">
        <v>126092</v>
      </c>
      <c r="O157">
        <v>32197</v>
      </c>
      <c r="P157">
        <v>12.541679650981614</v>
      </c>
      <c r="S157" t="s">
        <v>130</v>
      </c>
      <c r="T157" t="str">
        <f>IF(Y157="#","",IFERROR(VLOOKUP(S157,'class and classification'!$A$1:$B$338,2,FALSE),VLOOKUP(S157,'class and classification'!$A$340:$B$378,2,FALSE)))</f>
        <v>Predominantly Urban</v>
      </c>
      <c r="U157" t="str">
        <f>IF(Y157="#","",IFERROR(VLOOKUP(S157,'class and classification'!$A$1:$C$338,3,FALSE),VLOOKUP(S157,'class and classification'!$A$340:$C$378,3,FALSE)))</f>
        <v>MD</v>
      </c>
      <c r="V157">
        <v>93767</v>
      </c>
      <c r="W157">
        <v>114535</v>
      </c>
      <c r="X157">
        <v>45273</v>
      </c>
      <c r="Y157">
        <v>17.853889381839693</v>
      </c>
      <c r="AA157" t="s">
        <v>656</v>
      </c>
      <c r="AB157" t="s">
        <v>130</v>
      </c>
      <c r="AC157" t="str">
        <f>IF(AH157="#","",IFERROR(VLOOKUP(AB157,'class and classification'!$A$1:$B$338,2,FALSE),VLOOKUP(AB157,'class and classification'!$A$340:$B$378,2,FALSE)))</f>
        <v>Predominantly Urban</v>
      </c>
      <c r="AD157" t="str">
        <f>IF(AH157="#","",IFERROR(VLOOKUP(AB157,'class and classification'!$A$1:$C$338,3,FALSE),VLOOKUP(AB157,'class and classification'!$A$340:$C$378,3,FALSE)))</f>
        <v>MD</v>
      </c>
      <c r="AE157">
        <v>102973</v>
      </c>
      <c r="AF157">
        <v>123506</v>
      </c>
      <c r="AG157">
        <v>42844</v>
      </c>
      <c r="AH157">
        <v>15.908036075641515</v>
      </c>
      <c r="AJ157" t="s">
        <v>656</v>
      </c>
      <c r="AK157" t="s">
        <v>130</v>
      </c>
      <c r="AL157" t="str">
        <f>IF(AQ157="#","",IFERROR(VLOOKUP(AK157,'class and classification'!$A$1:$B$338,2,FALSE),VLOOKUP(AK157,'class and classification'!$A$340:$B$378,2,FALSE)))</f>
        <v>Predominantly Urban</v>
      </c>
      <c r="AM157" t="str">
        <f>IF(AQ157="#","",IFERROR(VLOOKUP(AK157,'class and classification'!$A$1:$C$338,3,FALSE),VLOOKUP(AK157,'class and classification'!$A$340:$C$378,3,FALSE)))</f>
        <v>MD</v>
      </c>
      <c r="AN157">
        <v>94151</v>
      </c>
      <c r="AO157">
        <v>124807</v>
      </c>
      <c r="AP157">
        <v>41409</v>
      </c>
      <c r="AQ157">
        <v>15.904089227897543</v>
      </c>
      <c r="AS157" t="s">
        <v>656</v>
      </c>
      <c r="AT157" t="s">
        <v>130</v>
      </c>
      <c r="AU157" t="str">
        <f>IF(AZ157="#","",IFERROR(VLOOKUP(AT157,'class and classification'!$A$1:$B$338,2,FALSE),VLOOKUP(AT157,'class and classification'!$A$340:$B$378,2,FALSE)))</f>
        <v>Predominantly Urban</v>
      </c>
      <c r="AV157" t="str">
        <f>IF(AZ157="#","",IFERROR(VLOOKUP(AT157,'class and classification'!$A$1:$C$338,3,FALSE),VLOOKUP(AT157,'class and classification'!$A$340:$C$378,3,FALSE)))</f>
        <v>MD</v>
      </c>
      <c r="AW157">
        <v>91401</v>
      </c>
      <c r="AX157">
        <v>111980</v>
      </c>
      <c r="AY157">
        <v>49495</v>
      </c>
      <c r="AZ157">
        <v>19.572834116325787</v>
      </c>
      <c r="BB157" t="s">
        <v>656</v>
      </c>
      <c r="BC157" t="s">
        <v>130</v>
      </c>
      <c r="BD157" t="str">
        <f>IF(BI157="#","",IFERROR(VLOOKUP(BC157,'class and classification'!$A$1:$B$338,2,FALSE),VLOOKUP(BC157,'class and classification'!$A$340:$B$378,2,FALSE)))</f>
        <v>Predominantly Urban</v>
      </c>
      <c r="BE157" t="str">
        <f>IF(BI157="#","",IFERROR(VLOOKUP(BC157,'class and classification'!$A$1:$C$338,3,FALSE),VLOOKUP(BC157,'class and classification'!$A$340:$C$378,3,FALSE)))</f>
        <v>MD</v>
      </c>
      <c r="BF157">
        <v>84641</v>
      </c>
      <c r="BG157">
        <v>98423</v>
      </c>
      <c r="BH157">
        <v>50943</v>
      </c>
      <c r="BI157">
        <v>21.769861585337193</v>
      </c>
      <c r="BK157" t="s">
        <v>656</v>
      </c>
      <c r="BL157" t="s">
        <v>130</v>
      </c>
      <c r="BM157" t="str">
        <f>IF(BR157="#","",IFERROR(VLOOKUP(BL157,'class and classification'!$A$1:$B$338,2,FALSE),VLOOKUP(BL157,'class and classification'!$A$340:$B$378,2,FALSE)))</f>
        <v>Predominantly Urban</v>
      </c>
      <c r="BN157" t="str">
        <f>IF(BR157="#","",IFERROR(VLOOKUP(BL157,'class and classification'!$A$1:$C$338,3,FALSE),VLOOKUP(BL157,'class and classification'!$A$340:$C$378,3,FALSE)))</f>
        <v>MD</v>
      </c>
      <c r="BO157">
        <v>76234</v>
      </c>
      <c r="BP157">
        <v>110820</v>
      </c>
      <c r="BQ157">
        <v>63157</v>
      </c>
      <c r="BR157">
        <v>25.24149617722642</v>
      </c>
      <c r="BT157" t="s">
        <v>656</v>
      </c>
      <c r="BU157" t="s">
        <v>130</v>
      </c>
      <c r="BV157" t="str">
        <f>IF(CA157="#","",IFERROR(VLOOKUP(BU157,'class and classification'!$A$1:$B$338,2,FALSE),VLOOKUP(BU157,'class and classification'!$A$340:$B$378,2,FALSE)))</f>
        <v>Predominantly Urban</v>
      </c>
      <c r="BW157" t="str">
        <f>IF(CA157="#","",IFERROR(VLOOKUP(BU157,'class and classification'!$A$1:$C$338,3,FALSE),VLOOKUP(BU157,'class and classification'!$A$340:$C$378,3,FALSE)))</f>
        <v>MD</v>
      </c>
      <c r="BX157">
        <v>77143</v>
      </c>
      <c r="BY157">
        <v>100946</v>
      </c>
      <c r="BZ157">
        <v>64968</v>
      </c>
      <c r="CA157">
        <v>26.729532578777814</v>
      </c>
      <c r="CC157" t="s">
        <v>656</v>
      </c>
      <c r="CD157" t="s">
        <v>130</v>
      </c>
      <c r="CE157" t="str">
        <f>IF(CJ157="*","",IFERROR(VLOOKUP(CD157,'class and classification'!$A$1:$B$338,2,FALSE),VLOOKUP(CD157,'class and classification'!$A$340:$B$378,2,FALSE)))</f>
        <v>Predominantly Urban</v>
      </c>
      <c r="CF157" t="str">
        <f>IF(CJ157="*","",IFERROR(VLOOKUP(CD157,'class and classification'!$A$1:$C$338,3,FALSE),VLOOKUP(CD157,'class and classification'!$A$340:$C$378,3,FALSE)))</f>
        <v>MD</v>
      </c>
      <c r="CG157">
        <v>73396</v>
      </c>
      <c r="CH157">
        <v>103798</v>
      </c>
      <c r="CI157">
        <v>64993</v>
      </c>
      <c r="CJ157">
        <v>26.835874757934985</v>
      </c>
      <c r="CL157" t="s">
        <v>656</v>
      </c>
      <c r="CM157" t="s">
        <v>130</v>
      </c>
      <c r="CN157" t="str">
        <f>IF(CS157="*","",IFERROR(VLOOKUP(CM157,'class and classification'!$A$1:$B$338,2,FALSE),VLOOKUP(CM157,'class and classification'!$A$340:$B$378,2,FALSE)))</f>
        <v>Predominantly Urban</v>
      </c>
      <c r="CO157" t="str">
        <f>IF(CS157="*","",IFERROR(VLOOKUP(CM157,'class and classification'!$A$1:$C$338,3,FALSE),VLOOKUP(CM157,'class and classification'!$A$340:$C$378,3,FALSE)))</f>
        <v>MD</v>
      </c>
      <c r="CP157">
        <v>77240.02</v>
      </c>
      <c r="CQ157">
        <v>96821.26</v>
      </c>
      <c r="CR157">
        <v>73031.289999999994</v>
      </c>
      <c r="CS157">
        <v>29.556246875411912</v>
      </c>
      <c r="CU157" t="s">
        <v>656</v>
      </c>
      <c r="CV157" t="s">
        <v>130</v>
      </c>
      <c r="CW157" t="str">
        <f>IF(DB157="*","",IFERROR(VLOOKUP(CV157,'class and classification'!$A$1:$B$338,2,FALSE),VLOOKUP(CV157,'class and classification'!$A$340:$B$378,2,FALSE)))</f>
        <v>Predominantly Urban</v>
      </c>
      <c r="CX157" t="str">
        <f>IF(DB157="*","",IFERROR(VLOOKUP(CV157,'class and classification'!$A$1:$C$338,3,FALSE),VLOOKUP(CV157,'class and classification'!$A$340:$C$378,3,FALSE)))</f>
        <v>MD</v>
      </c>
      <c r="CY157">
        <v>73190.34</v>
      </c>
      <c r="CZ157">
        <v>93383.58</v>
      </c>
      <c r="DA157">
        <v>70812.070000000007</v>
      </c>
      <c r="DB157">
        <v>29.829928042510012</v>
      </c>
      <c r="DD157" t="s">
        <v>656</v>
      </c>
      <c r="DE157" t="s">
        <v>130</v>
      </c>
      <c r="DF157" t="str">
        <f>IF(DK157="*","",IFERROR(VLOOKUP(DE157,'class and classification'!$A$1:$B$338,2,FALSE),VLOOKUP(DE157,'class and classification'!$A$340:$B$378,2,FALSE)))</f>
        <v>Predominantly Urban</v>
      </c>
      <c r="DG157" t="str">
        <f>IF(DK157="*","",IFERROR(VLOOKUP(DE157,'class and classification'!$A$1:$C$338,3,FALSE),VLOOKUP(DE157,'class and classification'!$A$340:$C$378,3,FALSE)))</f>
        <v>MD</v>
      </c>
      <c r="DH157">
        <v>72605.38</v>
      </c>
      <c r="DI157">
        <v>98511.38</v>
      </c>
      <c r="DJ157">
        <v>67463.53</v>
      </c>
      <c r="DK157">
        <v>28.27707603172081</v>
      </c>
      <c r="DM157" t="s">
        <v>656</v>
      </c>
      <c r="DN157" t="s">
        <v>130</v>
      </c>
      <c r="DO157" t="str">
        <f>IF(DT157="*","",IFERROR(VLOOKUP(DN157,'class and classification'!$A$1:$B$338,2,FALSE),VLOOKUP(DN157,'class and classification'!$A$340:$B$378,2,FALSE)))</f>
        <v>Predominantly Urban</v>
      </c>
      <c r="DP157" t="str">
        <f>IF(DT157="*","",IFERROR(VLOOKUP(DN157,'class and classification'!$A$1:$C$338,3,FALSE),VLOOKUP(DN157,'class and classification'!$A$340:$C$378,3,FALSE)))</f>
        <v>MD</v>
      </c>
      <c r="DQ157">
        <v>80118.820000000007</v>
      </c>
      <c r="DR157">
        <v>90057.61</v>
      </c>
      <c r="DS157">
        <v>61851.07</v>
      </c>
      <c r="DT157">
        <v>26.656784217388026</v>
      </c>
      <c r="DV157" t="s">
        <v>656</v>
      </c>
      <c r="DW157" t="s">
        <v>130</v>
      </c>
      <c r="DX157" t="str">
        <f>IF(EC157="*","",IFERROR(VLOOKUP(DW157,'class and classification'!$A$1:$B$338,2,FALSE),VLOOKUP(DW157,'class and classification'!$A$340:$B$378,2,FALSE)))</f>
        <v>Predominantly Urban</v>
      </c>
      <c r="DY157" t="str">
        <f>IF(EC157="*","",IFERROR(VLOOKUP(DW157,'class and classification'!$A$1:$C$338,3,FALSE),VLOOKUP(DW157,'class and classification'!$A$340:$C$378,3,FALSE)))</f>
        <v>MD</v>
      </c>
      <c r="DZ157">
        <v>92237.15</v>
      </c>
      <c r="EA157">
        <v>93773.02</v>
      </c>
      <c r="EB157">
        <v>50658.43</v>
      </c>
      <c r="EC157">
        <v>21.404795566458755</v>
      </c>
    </row>
    <row r="158" spans="1:133" x14ac:dyDescent="0.3">
      <c r="A158" t="s">
        <v>662</v>
      </c>
      <c r="B158" t="s">
        <v>136</v>
      </c>
      <c r="C158" t="str">
        <f>IF(H158="n/a","",IFERROR(VLOOKUP(B158,'class and classification'!$A$1:$B$338,2,FALSE),VLOOKUP(B158,'class and classification'!$A$340:$B$378,2,FALSE)))</f>
        <v>Predominantly Urban</v>
      </c>
      <c r="D158" t="str">
        <f>IF(H158="n/a","",IFERROR(VLOOKUP(B158,'class and classification'!$A$1:$C$338,3,FALSE),VLOOKUP(B158,'class and classification'!$A$340:$C$378,3,FALSE)))</f>
        <v>MD</v>
      </c>
      <c r="E158">
        <v>27920</v>
      </c>
      <c r="F158">
        <v>16738</v>
      </c>
      <c r="G158">
        <v>7990</v>
      </c>
      <c r="H158">
        <v>15.17626500531834</v>
      </c>
      <c r="I158" t="s">
        <v>657</v>
      </c>
      <c r="J158" t="s">
        <v>131</v>
      </c>
      <c r="K158" t="str">
        <f>IF(P158="#","",IFERROR(VLOOKUP(J158,'class and classification'!$A$1:$B$338,2,FALSE),VLOOKUP(J158,'class and classification'!$A$340:$B$378,2,FALSE)))</f>
        <v>Predominantly Urban</v>
      </c>
      <c r="L158" t="str">
        <f>IF(P158="#","",IFERROR(VLOOKUP(J158,'class and classification'!$A$1:$C$338,3,FALSE),VLOOKUP(J158,'class and classification'!$A$340:$C$378,3,FALSE)))</f>
        <v>MD</v>
      </c>
      <c r="M158">
        <v>34950</v>
      </c>
      <c r="N158">
        <v>24512</v>
      </c>
      <c r="O158">
        <v>9743</v>
      </c>
      <c r="P158">
        <v>14.0784625388339</v>
      </c>
      <c r="S158" t="s">
        <v>131</v>
      </c>
      <c r="T158" t="str">
        <f>IF(Y158="#","",IFERROR(VLOOKUP(S158,'class and classification'!$A$1:$B$338,2,FALSE),VLOOKUP(S158,'class and classification'!$A$340:$B$378,2,FALSE)))</f>
        <v>Predominantly Urban</v>
      </c>
      <c r="U158" t="str">
        <f>IF(Y158="#","",IFERROR(VLOOKUP(S158,'class and classification'!$A$1:$C$338,3,FALSE),VLOOKUP(S158,'class and classification'!$A$340:$C$378,3,FALSE)))</f>
        <v>MD</v>
      </c>
      <c r="V158">
        <v>36992</v>
      </c>
      <c r="W158">
        <v>25924</v>
      </c>
      <c r="X158">
        <v>8258</v>
      </c>
      <c r="Y158">
        <v>11.602551493522915</v>
      </c>
      <c r="AA158" t="s">
        <v>657</v>
      </c>
      <c r="AB158" t="s">
        <v>131</v>
      </c>
      <c r="AC158" t="str">
        <f>IF(AH158="#","",IFERROR(VLOOKUP(AB158,'class and classification'!$A$1:$B$338,2,FALSE),VLOOKUP(AB158,'class and classification'!$A$340:$B$378,2,FALSE)))</f>
        <v>Predominantly Urban</v>
      </c>
      <c r="AD158" t="str">
        <f>IF(AH158="#","",IFERROR(VLOOKUP(AB158,'class and classification'!$A$1:$C$338,3,FALSE),VLOOKUP(AB158,'class and classification'!$A$340:$C$378,3,FALSE)))</f>
        <v>MD</v>
      </c>
      <c r="AE158">
        <v>39594</v>
      </c>
      <c r="AF158">
        <v>20901</v>
      </c>
      <c r="AG158">
        <v>8880</v>
      </c>
      <c r="AH158">
        <v>12.8</v>
      </c>
      <c r="AJ158" t="s">
        <v>657</v>
      </c>
      <c r="AK158" t="s">
        <v>131</v>
      </c>
      <c r="AL158" t="str">
        <f>IF(AQ158="#","",IFERROR(VLOOKUP(AK158,'class and classification'!$A$1:$B$338,2,FALSE),VLOOKUP(AK158,'class and classification'!$A$340:$B$378,2,FALSE)))</f>
        <v>Predominantly Urban</v>
      </c>
      <c r="AM158" t="str">
        <f>IF(AQ158="#","",IFERROR(VLOOKUP(AK158,'class and classification'!$A$1:$C$338,3,FALSE),VLOOKUP(AK158,'class and classification'!$A$340:$C$378,3,FALSE)))</f>
        <v>MD</v>
      </c>
      <c r="AN158">
        <v>32054</v>
      </c>
      <c r="AO158">
        <v>27859</v>
      </c>
      <c r="AP158">
        <v>9463</v>
      </c>
      <c r="AQ158">
        <v>13.640163745387454</v>
      </c>
      <c r="AS158" t="s">
        <v>657</v>
      </c>
      <c r="AT158" t="s">
        <v>131</v>
      </c>
      <c r="AU158" t="str">
        <f>IF(AZ158="#","",IFERROR(VLOOKUP(AT158,'class and classification'!$A$1:$B$338,2,FALSE),VLOOKUP(AT158,'class and classification'!$A$340:$B$378,2,FALSE)))</f>
        <v>Predominantly Urban</v>
      </c>
      <c r="AV158" t="str">
        <f>IF(AZ158="#","",IFERROR(VLOOKUP(AT158,'class and classification'!$A$1:$C$338,3,FALSE),VLOOKUP(AT158,'class and classification'!$A$340:$C$378,3,FALSE)))</f>
        <v>MD</v>
      </c>
      <c r="AW158">
        <v>31398</v>
      </c>
      <c r="AX158">
        <v>23395</v>
      </c>
      <c r="AY158">
        <v>13420</v>
      </c>
      <c r="AZ158">
        <v>19.673669241933357</v>
      </c>
      <c r="BB158" t="s">
        <v>657</v>
      </c>
      <c r="BC158" t="s">
        <v>131</v>
      </c>
      <c r="BD158" t="str">
        <f>IF(BI158="#","",IFERROR(VLOOKUP(BC158,'class and classification'!$A$1:$B$338,2,FALSE),VLOOKUP(BC158,'class and classification'!$A$340:$B$378,2,FALSE)))</f>
        <v>Predominantly Urban</v>
      </c>
      <c r="BE158" t="str">
        <f>IF(BI158="#","",IFERROR(VLOOKUP(BC158,'class and classification'!$A$1:$C$338,3,FALSE),VLOOKUP(BC158,'class and classification'!$A$340:$C$378,3,FALSE)))</f>
        <v>MD</v>
      </c>
      <c r="BF158">
        <v>29052</v>
      </c>
      <c r="BG158">
        <v>28224</v>
      </c>
      <c r="BH158">
        <v>10942</v>
      </c>
      <c r="BI158">
        <v>16.039754903397927</v>
      </c>
      <c r="BK158" t="s">
        <v>657</v>
      </c>
      <c r="BL158" t="s">
        <v>131</v>
      </c>
      <c r="BM158" t="str">
        <f>IF(BR158="#","",IFERROR(VLOOKUP(BL158,'class and classification'!$A$1:$B$338,2,FALSE),VLOOKUP(BL158,'class and classification'!$A$340:$B$378,2,FALSE)))</f>
        <v>Predominantly Urban</v>
      </c>
      <c r="BN158" t="str">
        <f>IF(BR158="#","",IFERROR(VLOOKUP(BL158,'class and classification'!$A$1:$C$338,3,FALSE),VLOOKUP(BL158,'class and classification'!$A$340:$C$378,3,FALSE)))</f>
        <v>MD</v>
      </c>
      <c r="BO158">
        <v>27972</v>
      </c>
      <c r="BP158">
        <v>20726</v>
      </c>
      <c r="BQ158">
        <v>18619</v>
      </c>
      <c r="BR158">
        <v>27.658689484082771</v>
      </c>
      <c r="BT158" t="s">
        <v>657</v>
      </c>
      <c r="BU158" t="s">
        <v>131</v>
      </c>
      <c r="BV158" t="str">
        <f>IF(CA158="#","",IFERROR(VLOOKUP(BU158,'class and classification'!$A$1:$B$338,2,FALSE),VLOOKUP(BU158,'class and classification'!$A$340:$B$378,2,FALSE)))</f>
        <v>Predominantly Urban</v>
      </c>
      <c r="BW158" t="str">
        <f>IF(CA158="#","",IFERROR(VLOOKUP(BU158,'class and classification'!$A$1:$C$338,3,FALSE),VLOOKUP(BU158,'class and classification'!$A$340:$C$378,3,FALSE)))</f>
        <v>MD</v>
      </c>
      <c r="BX158">
        <v>28202</v>
      </c>
      <c r="BY158">
        <v>24750</v>
      </c>
      <c r="BZ158">
        <v>15477</v>
      </c>
      <c r="CA158">
        <v>22.61760364757632</v>
      </c>
      <c r="CC158" t="s">
        <v>657</v>
      </c>
      <c r="CD158" t="s">
        <v>131</v>
      </c>
      <c r="CE158" t="str">
        <f>IF(CJ158="*","",IFERROR(VLOOKUP(CD158,'class and classification'!$A$1:$B$338,2,FALSE),VLOOKUP(CD158,'class and classification'!$A$340:$B$378,2,FALSE)))</f>
        <v>Predominantly Urban</v>
      </c>
      <c r="CF158" t="str">
        <f>IF(CJ158="*","",IFERROR(VLOOKUP(CD158,'class and classification'!$A$1:$C$338,3,FALSE),VLOOKUP(CD158,'class and classification'!$A$340:$C$378,3,FALSE)))</f>
        <v>MD</v>
      </c>
      <c r="CG158">
        <v>29630</v>
      </c>
      <c r="CH158">
        <v>18953</v>
      </c>
      <c r="CI158">
        <v>16507</v>
      </c>
      <c r="CJ158">
        <v>25.360270394837919</v>
      </c>
      <c r="CL158" t="s">
        <v>657</v>
      </c>
      <c r="CM158" t="s">
        <v>131</v>
      </c>
      <c r="CN158" t="str">
        <f>IF(CS158="*","",IFERROR(VLOOKUP(CM158,'class and classification'!$A$1:$B$338,2,FALSE),VLOOKUP(CM158,'class and classification'!$A$340:$B$378,2,FALSE)))</f>
        <v>Predominantly Urban</v>
      </c>
      <c r="CO158" t="str">
        <f>IF(CS158="*","",IFERROR(VLOOKUP(CM158,'class and classification'!$A$1:$C$338,3,FALSE),VLOOKUP(CM158,'class and classification'!$A$340:$C$378,3,FALSE)))</f>
        <v>MD</v>
      </c>
      <c r="CP158">
        <v>30934.41</v>
      </c>
      <c r="CQ158">
        <v>20207.07</v>
      </c>
      <c r="CR158">
        <v>12853.43</v>
      </c>
      <c r="CS158">
        <v>20.085081766659258</v>
      </c>
      <c r="CU158" t="s">
        <v>657</v>
      </c>
      <c r="CV158" t="s">
        <v>131</v>
      </c>
      <c r="CW158" t="str">
        <f>IF(DB158="*","",IFERROR(VLOOKUP(CV158,'class and classification'!$A$1:$B$338,2,FALSE),VLOOKUP(CV158,'class and classification'!$A$340:$B$378,2,FALSE)))</f>
        <v>Predominantly Urban</v>
      </c>
      <c r="CX158" t="str">
        <f>IF(DB158="*","",IFERROR(VLOOKUP(CV158,'class and classification'!$A$1:$C$338,3,FALSE),VLOOKUP(CV158,'class and classification'!$A$340:$C$378,3,FALSE)))</f>
        <v>MD</v>
      </c>
      <c r="CY158">
        <v>34099.050000000003</v>
      </c>
      <c r="CZ158">
        <v>22263</v>
      </c>
      <c r="DA158">
        <v>10806.41</v>
      </c>
      <c r="DB158">
        <v>16.088518331371599</v>
      </c>
      <c r="DD158" t="s">
        <v>657</v>
      </c>
      <c r="DE158" t="s">
        <v>131</v>
      </c>
      <c r="DF158" t="str">
        <f>IF(DK158="*","",IFERROR(VLOOKUP(DE158,'class and classification'!$A$1:$B$338,2,FALSE),VLOOKUP(DE158,'class and classification'!$A$340:$B$378,2,FALSE)))</f>
        <v>Predominantly Urban</v>
      </c>
      <c r="DG158" t="str">
        <f>IF(DK158="*","",IFERROR(VLOOKUP(DE158,'class and classification'!$A$1:$C$338,3,FALSE),VLOOKUP(DE158,'class and classification'!$A$340:$C$378,3,FALSE)))</f>
        <v>MD</v>
      </c>
      <c r="DH158">
        <v>31569.01</v>
      </c>
      <c r="DI158">
        <v>19936.61</v>
      </c>
      <c r="DJ158">
        <v>13276.03</v>
      </c>
      <c r="DK158">
        <v>20.493503947491305</v>
      </c>
      <c r="DM158" t="s">
        <v>657</v>
      </c>
      <c r="DN158" t="s">
        <v>131</v>
      </c>
      <c r="DO158" t="str">
        <f>IF(DT158="*","",IFERROR(VLOOKUP(DN158,'class and classification'!$A$1:$B$338,2,FALSE),VLOOKUP(DN158,'class and classification'!$A$340:$B$378,2,FALSE)))</f>
        <v>Predominantly Urban</v>
      </c>
      <c r="DP158" t="str">
        <f>IF(DT158="*","",IFERROR(VLOOKUP(DN158,'class and classification'!$A$1:$C$338,3,FALSE),VLOOKUP(DN158,'class and classification'!$A$340:$C$378,3,FALSE)))</f>
        <v>MD</v>
      </c>
      <c r="DQ158">
        <v>29408.400000000001</v>
      </c>
      <c r="DR158">
        <v>21050.18</v>
      </c>
      <c r="DS158">
        <v>9453.2900000000009</v>
      </c>
      <c r="DT158">
        <v>15.778659554442218</v>
      </c>
      <c r="DV158" t="s">
        <v>657</v>
      </c>
      <c r="DW158" t="s">
        <v>131</v>
      </c>
      <c r="DX158" t="str">
        <f>IF(EC158="*","",IFERROR(VLOOKUP(DW158,'class and classification'!$A$1:$B$338,2,FALSE),VLOOKUP(DW158,'class and classification'!$A$340:$B$378,2,FALSE)))</f>
        <v>Predominantly Urban</v>
      </c>
      <c r="DY158" t="str">
        <f>IF(EC158="*","",IFERROR(VLOOKUP(DW158,'class and classification'!$A$1:$C$338,3,FALSE),VLOOKUP(DW158,'class and classification'!$A$340:$C$378,3,FALSE)))</f>
        <v>MD</v>
      </c>
      <c r="DZ158">
        <v>30537.86</v>
      </c>
      <c r="EA158">
        <v>16042.73</v>
      </c>
      <c r="EB158">
        <v>9392.2900000000009</v>
      </c>
      <c r="EC158">
        <v>16.780072778102539</v>
      </c>
    </row>
    <row r="159" spans="1:133" x14ac:dyDescent="0.3">
      <c r="A159" t="s">
        <v>663</v>
      </c>
      <c r="B159" t="s">
        <v>137</v>
      </c>
      <c r="C159" t="str">
        <f>IF(H159="n/a","",IFERROR(VLOOKUP(B159,'class and classification'!$A$1:$B$338,2,FALSE),VLOOKUP(B159,'class and classification'!$A$340:$B$378,2,FALSE)))</f>
        <v>Urban with Significant Rural</v>
      </c>
      <c r="D159" t="str">
        <f>IF(H159="n/a","",IFERROR(VLOOKUP(B159,'class and classification'!$A$1:$C$338,3,FALSE),VLOOKUP(B159,'class and classification'!$A$340:$C$378,3,FALSE)))</f>
        <v>SC</v>
      </c>
      <c r="E159">
        <v>67204</v>
      </c>
      <c r="F159">
        <v>26552</v>
      </c>
      <c r="G159">
        <v>9819</v>
      </c>
      <c r="H159">
        <v>9.480086893555395</v>
      </c>
      <c r="I159" t="s">
        <v>658</v>
      </c>
      <c r="J159" t="s">
        <v>132</v>
      </c>
      <c r="K159" t="str">
        <f>IF(P159="#","",IFERROR(VLOOKUP(J159,'class and classification'!$A$1:$B$338,2,FALSE),VLOOKUP(J159,'class and classification'!$A$340:$B$378,2,FALSE)))</f>
        <v>Predominantly Urban</v>
      </c>
      <c r="L159" t="str">
        <f>IF(P159="#","",IFERROR(VLOOKUP(J159,'class and classification'!$A$1:$C$338,3,FALSE),VLOOKUP(J159,'class and classification'!$A$340:$C$378,3,FALSE)))</f>
        <v>MD</v>
      </c>
      <c r="M159">
        <v>34751</v>
      </c>
      <c r="N159">
        <v>23392</v>
      </c>
      <c r="O159">
        <v>8602</v>
      </c>
      <c r="P159">
        <v>12.887856768297251</v>
      </c>
      <c r="S159" t="s">
        <v>132</v>
      </c>
      <c r="T159" t="str">
        <f>IF(Y159="#","",IFERROR(VLOOKUP(S159,'class and classification'!$A$1:$B$338,2,FALSE),VLOOKUP(S159,'class and classification'!$A$340:$B$378,2,FALSE)))</f>
        <v>Predominantly Urban</v>
      </c>
      <c r="U159" t="str">
        <f>IF(Y159="#","",IFERROR(VLOOKUP(S159,'class and classification'!$A$1:$C$338,3,FALSE),VLOOKUP(S159,'class and classification'!$A$340:$C$378,3,FALSE)))</f>
        <v>MD</v>
      </c>
      <c r="V159">
        <v>28051</v>
      </c>
      <c r="W159">
        <v>26961</v>
      </c>
      <c r="X159">
        <v>8805</v>
      </c>
      <c r="Y159">
        <v>13.797264051898397</v>
      </c>
      <c r="AA159" t="s">
        <v>658</v>
      </c>
      <c r="AB159" t="s">
        <v>132</v>
      </c>
      <c r="AC159" t="str">
        <f>IF(AH159="#","",IFERROR(VLOOKUP(AB159,'class and classification'!$A$1:$B$338,2,FALSE),VLOOKUP(AB159,'class and classification'!$A$340:$B$378,2,FALSE)))</f>
        <v>Predominantly Urban</v>
      </c>
      <c r="AD159" t="str">
        <f>IF(AH159="#","",IFERROR(VLOOKUP(AB159,'class and classification'!$A$1:$C$338,3,FALSE),VLOOKUP(AB159,'class and classification'!$A$340:$C$378,3,FALSE)))</f>
        <v>MD</v>
      </c>
      <c r="AE159">
        <v>27600</v>
      </c>
      <c r="AF159">
        <v>21213</v>
      </c>
      <c r="AG159">
        <v>9765</v>
      </c>
      <c r="AH159">
        <v>16.670080917750692</v>
      </c>
      <c r="AJ159" t="s">
        <v>658</v>
      </c>
      <c r="AK159" t="s">
        <v>132</v>
      </c>
      <c r="AL159" t="str">
        <f>IF(AQ159="#","",IFERROR(VLOOKUP(AK159,'class and classification'!$A$1:$B$338,2,FALSE),VLOOKUP(AK159,'class and classification'!$A$340:$B$378,2,FALSE)))</f>
        <v>Predominantly Urban</v>
      </c>
      <c r="AM159" t="str">
        <f>IF(AQ159="#","",IFERROR(VLOOKUP(AK159,'class and classification'!$A$1:$C$338,3,FALSE),VLOOKUP(AK159,'class and classification'!$A$340:$C$378,3,FALSE)))</f>
        <v>MD</v>
      </c>
      <c r="AN159">
        <v>23642</v>
      </c>
      <c r="AO159">
        <v>25076</v>
      </c>
      <c r="AP159">
        <v>8890</v>
      </c>
      <c r="AQ159">
        <v>15.431884460491599</v>
      </c>
      <c r="AS159" t="s">
        <v>658</v>
      </c>
      <c r="AT159" t="s">
        <v>132</v>
      </c>
      <c r="AU159" t="str">
        <f>IF(AZ159="#","",IFERROR(VLOOKUP(AT159,'class and classification'!$A$1:$B$338,2,FALSE),VLOOKUP(AT159,'class and classification'!$A$340:$B$378,2,FALSE)))</f>
        <v>Predominantly Urban</v>
      </c>
      <c r="AV159" t="str">
        <f>IF(AZ159="#","",IFERROR(VLOOKUP(AT159,'class and classification'!$A$1:$C$338,3,FALSE),VLOOKUP(AT159,'class and classification'!$A$340:$C$378,3,FALSE)))</f>
        <v>MD</v>
      </c>
      <c r="AW159">
        <v>28858</v>
      </c>
      <c r="AX159">
        <v>21794</v>
      </c>
      <c r="AY159">
        <v>10111</v>
      </c>
      <c r="AZ159">
        <v>16.640060563171666</v>
      </c>
      <c r="BB159" t="s">
        <v>658</v>
      </c>
      <c r="BC159" t="s">
        <v>132</v>
      </c>
      <c r="BD159" t="str">
        <f>IF(BI159="#","",IFERROR(VLOOKUP(BC159,'class and classification'!$A$1:$B$338,2,FALSE),VLOOKUP(BC159,'class and classification'!$A$340:$B$378,2,FALSE)))</f>
        <v>Predominantly Urban</v>
      </c>
      <c r="BE159" t="str">
        <f>IF(BI159="#","",IFERROR(VLOOKUP(BC159,'class and classification'!$A$1:$C$338,3,FALSE),VLOOKUP(BC159,'class and classification'!$A$340:$C$378,3,FALSE)))</f>
        <v>MD</v>
      </c>
      <c r="BF159">
        <v>32896</v>
      </c>
      <c r="BG159">
        <v>14837</v>
      </c>
      <c r="BH159">
        <v>11514</v>
      </c>
      <c r="BI159">
        <v>19.433895387108208</v>
      </c>
      <c r="BK159" t="s">
        <v>658</v>
      </c>
      <c r="BL159" t="s">
        <v>132</v>
      </c>
      <c r="BM159" t="str">
        <f>IF(BR159="#","",IFERROR(VLOOKUP(BL159,'class and classification'!$A$1:$B$338,2,FALSE),VLOOKUP(BL159,'class and classification'!$A$340:$B$378,2,FALSE)))</f>
        <v>Predominantly Urban</v>
      </c>
      <c r="BN159" t="str">
        <f>IF(BR159="#","",IFERROR(VLOOKUP(BL159,'class and classification'!$A$1:$C$338,3,FALSE),VLOOKUP(BL159,'class and classification'!$A$340:$C$378,3,FALSE)))</f>
        <v>MD</v>
      </c>
      <c r="BO159">
        <v>28837</v>
      </c>
      <c r="BP159">
        <v>20071</v>
      </c>
      <c r="BQ159">
        <v>9333</v>
      </c>
      <c r="BR159">
        <v>16.024793530330868</v>
      </c>
      <c r="BT159" t="s">
        <v>658</v>
      </c>
      <c r="BU159" t="s">
        <v>132</v>
      </c>
      <c r="BV159" t="str">
        <f>IF(CA159="#","",IFERROR(VLOOKUP(BU159,'class and classification'!$A$1:$B$338,2,FALSE),VLOOKUP(BU159,'class and classification'!$A$340:$B$378,2,FALSE)))</f>
        <v>Predominantly Urban</v>
      </c>
      <c r="BW159" t="str">
        <f>IF(CA159="#","",IFERROR(VLOOKUP(BU159,'class and classification'!$A$1:$C$338,3,FALSE),VLOOKUP(BU159,'class and classification'!$A$340:$C$378,3,FALSE)))</f>
        <v>MD</v>
      </c>
      <c r="BX159">
        <v>28729</v>
      </c>
      <c r="BY159">
        <v>20252</v>
      </c>
      <c r="BZ159">
        <v>9690</v>
      </c>
      <c r="CA159">
        <v>16.515825535613846</v>
      </c>
      <c r="CC159" t="s">
        <v>658</v>
      </c>
      <c r="CD159" t="s">
        <v>132</v>
      </c>
      <c r="CE159" t="str">
        <f>IF(CJ159="*","",IFERROR(VLOOKUP(CD159,'class and classification'!$A$1:$B$338,2,FALSE),VLOOKUP(CD159,'class and classification'!$A$340:$B$378,2,FALSE)))</f>
        <v>Predominantly Urban</v>
      </c>
      <c r="CF159" t="str">
        <f>IF(CJ159="*","",IFERROR(VLOOKUP(CD159,'class and classification'!$A$1:$C$338,3,FALSE),VLOOKUP(CD159,'class and classification'!$A$340:$C$378,3,FALSE)))</f>
        <v>MD</v>
      </c>
      <c r="CG159">
        <v>31404</v>
      </c>
      <c r="CH159">
        <v>16211</v>
      </c>
      <c r="CI159">
        <v>10189</v>
      </c>
      <c r="CJ159">
        <v>17.626807833367934</v>
      </c>
      <c r="CL159" t="s">
        <v>658</v>
      </c>
      <c r="CM159" t="s">
        <v>132</v>
      </c>
      <c r="CN159" t="str">
        <f>IF(CS159="*","",IFERROR(VLOOKUP(CM159,'class and classification'!$A$1:$B$338,2,FALSE),VLOOKUP(CM159,'class and classification'!$A$340:$B$378,2,FALSE)))</f>
        <v>Predominantly Urban</v>
      </c>
      <c r="CO159" t="str">
        <f>IF(CS159="*","",IFERROR(VLOOKUP(CM159,'class and classification'!$A$1:$C$338,3,FALSE),VLOOKUP(CM159,'class and classification'!$A$340:$C$378,3,FALSE)))</f>
        <v>MD</v>
      </c>
      <c r="CP159">
        <v>28852.639999999999</v>
      </c>
      <c r="CQ159">
        <v>15698.48</v>
      </c>
      <c r="CR159">
        <v>9025.0300000000007</v>
      </c>
      <c r="CS159">
        <v>16.845238039687437</v>
      </c>
      <c r="CU159" t="s">
        <v>658</v>
      </c>
      <c r="CV159" t="s">
        <v>132</v>
      </c>
      <c r="CW159" t="str">
        <f>IF(DB159="*","",IFERROR(VLOOKUP(CV159,'class and classification'!$A$1:$B$338,2,FALSE),VLOOKUP(CV159,'class and classification'!$A$340:$B$378,2,FALSE)))</f>
        <v>Predominantly Urban</v>
      </c>
      <c r="CX159" t="str">
        <f>IF(DB159="*","",IFERROR(VLOOKUP(CV159,'class and classification'!$A$1:$C$338,3,FALSE),VLOOKUP(CV159,'class and classification'!$A$340:$C$378,3,FALSE)))</f>
        <v>MD</v>
      </c>
      <c r="CY159">
        <v>29119.98</v>
      </c>
      <c r="CZ159">
        <v>14263.81</v>
      </c>
      <c r="DA159">
        <v>14931.1</v>
      </c>
      <c r="DB159">
        <v>25.604266766172412</v>
      </c>
      <c r="DD159" t="s">
        <v>658</v>
      </c>
      <c r="DE159" t="s">
        <v>132</v>
      </c>
      <c r="DF159" t="str">
        <f>IF(DK159="*","",IFERROR(VLOOKUP(DE159,'class and classification'!$A$1:$B$338,2,FALSE),VLOOKUP(DE159,'class and classification'!$A$340:$B$378,2,FALSE)))</f>
        <v>Predominantly Urban</v>
      </c>
      <c r="DG159" t="str">
        <f>IF(DK159="*","",IFERROR(VLOOKUP(DE159,'class and classification'!$A$1:$C$338,3,FALSE),VLOOKUP(DE159,'class and classification'!$A$340:$C$378,3,FALSE)))</f>
        <v>MD</v>
      </c>
      <c r="DH159">
        <v>30881.52</v>
      </c>
      <c r="DI159">
        <v>19523.37</v>
      </c>
      <c r="DJ159">
        <v>10165.68</v>
      </c>
      <c r="DK159">
        <v>16.78320015809658</v>
      </c>
      <c r="DM159" t="s">
        <v>658</v>
      </c>
      <c r="DN159" t="s">
        <v>132</v>
      </c>
      <c r="DO159" t="str">
        <f>IF(DT159="*","",IFERROR(VLOOKUP(DN159,'class and classification'!$A$1:$B$338,2,FALSE),VLOOKUP(DN159,'class and classification'!$A$340:$B$378,2,FALSE)))</f>
        <v>Predominantly Urban</v>
      </c>
      <c r="DP159" t="str">
        <f>IF(DT159="*","",IFERROR(VLOOKUP(DN159,'class and classification'!$A$1:$C$338,3,FALSE),VLOOKUP(DN159,'class and classification'!$A$340:$C$378,3,FALSE)))</f>
        <v>MD</v>
      </c>
      <c r="DQ159">
        <v>32597.87</v>
      </c>
      <c r="DR159">
        <v>17610.38</v>
      </c>
      <c r="DS159">
        <v>10286.459999999999</v>
      </c>
      <c r="DT159">
        <v>17.003900010430666</v>
      </c>
      <c r="DV159" t="s">
        <v>658</v>
      </c>
      <c r="DW159" t="s">
        <v>132</v>
      </c>
      <c r="DX159" t="str">
        <f>IF(EC159="*","",IFERROR(VLOOKUP(DW159,'class and classification'!$A$1:$B$338,2,FALSE),VLOOKUP(DW159,'class and classification'!$A$340:$B$378,2,FALSE)))</f>
        <v>Predominantly Urban</v>
      </c>
      <c r="DY159" t="str">
        <f>IF(EC159="*","",IFERROR(VLOOKUP(DW159,'class and classification'!$A$1:$C$338,3,FALSE),VLOOKUP(DW159,'class and classification'!$A$340:$C$378,3,FALSE)))</f>
        <v>MD</v>
      </c>
      <c r="DZ159">
        <v>30825.97</v>
      </c>
      <c r="EA159">
        <v>21411.56</v>
      </c>
      <c r="EB159">
        <v>13272.83</v>
      </c>
      <c r="EC159">
        <v>20.260658008901185</v>
      </c>
    </row>
    <row r="160" spans="1:133" x14ac:dyDescent="0.3">
      <c r="A160" t="s">
        <v>664</v>
      </c>
      <c r="B160" t="s">
        <v>337</v>
      </c>
      <c r="C160" t="str">
        <f>IF(H160="n/a","",IFERROR(VLOOKUP(B160,'class and classification'!$A$1:$B$338,2,FALSE),VLOOKUP(B160,'class and classification'!$A$340:$B$378,2,FALSE)))</f>
        <v>Predominantly Urban</v>
      </c>
      <c r="D160" t="str">
        <f>IF(H160="n/a","",IFERROR(VLOOKUP(B160,'class and classification'!$A$1:$C$338,3,FALSE),VLOOKUP(B160,'class and classification'!$A$340:$C$378,3,FALSE)))</f>
        <v>SD</v>
      </c>
      <c r="E160">
        <v>9688</v>
      </c>
      <c r="F160">
        <v>1841</v>
      </c>
      <c r="G160">
        <v>4162</v>
      </c>
      <c r="H160">
        <v>26.524759416225862</v>
      </c>
      <c r="I160" t="s">
        <v>659</v>
      </c>
      <c r="J160" t="s">
        <v>133</v>
      </c>
      <c r="K160" t="str">
        <f>IF(P160="#","",IFERROR(VLOOKUP(J160,'class and classification'!$A$1:$B$338,2,FALSE),VLOOKUP(J160,'class and classification'!$A$340:$B$378,2,FALSE)))</f>
        <v>Predominantly Urban</v>
      </c>
      <c r="L160" t="str">
        <f>IF(P160="#","",IFERROR(VLOOKUP(J160,'class and classification'!$A$1:$C$338,3,FALSE),VLOOKUP(J160,'class and classification'!$A$340:$C$378,3,FALSE)))</f>
        <v>MD</v>
      </c>
      <c r="M160">
        <v>31343</v>
      </c>
      <c r="N160">
        <v>22984</v>
      </c>
      <c r="O160">
        <v>16278</v>
      </c>
      <c r="P160">
        <v>23.055024431697472</v>
      </c>
      <c r="S160" t="s">
        <v>133</v>
      </c>
      <c r="T160" t="str">
        <f>IF(Y160="#","",IFERROR(VLOOKUP(S160,'class and classification'!$A$1:$B$338,2,FALSE),VLOOKUP(S160,'class and classification'!$A$340:$B$378,2,FALSE)))</f>
        <v>Predominantly Urban</v>
      </c>
      <c r="U160" t="str">
        <f>IF(Y160="#","",IFERROR(VLOOKUP(S160,'class and classification'!$A$1:$C$338,3,FALSE),VLOOKUP(S160,'class and classification'!$A$340:$C$378,3,FALSE)))</f>
        <v>MD</v>
      </c>
      <c r="V160">
        <v>30535</v>
      </c>
      <c r="W160">
        <v>29088</v>
      </c>
      <c r="X160">
        <v>11916</v>
      </c>
      <c r="Y160">
        <v>16.656648820922854</v>
      </c>
      <c r="AA160" t="s">
        <v>659</v>
      </c>
      <c r="AB160" t="s">
        <v>133</v>
      </c>
      <c r="AC160" t="str">
        <f>IF(AH160="#","",IFERROR(VLOOKUP(AB160,'class and classification'!$A$1:$B$338,2,FALSE),VLOOKUP(AB160,'class and classification'!$A$340:$B$378,2,FALSE)))</f>
        <v>Predominantly Urban</v>
      </c>
      <c r="AD160" t="str">
        <f>IF(AH160="#","",IFERROR(VLOOKUP(AB160,'class and classification'!$A$1:$C$338,3,FALSE),VLOOKUP(AB160,'class and classification'!$A$340:$C$378,3,FALSE)))</f>
        <v>MD</v>
      </c>
      <c r="AE160">
        <v>25862</v>
      </c>
      <c r="AF160">
        <v>27356</v>
      </c>
      <c r="AG160">
        <v>18678</v>
      </c>
      <c r="AH160">
        <v>25.979192166462667</v>
      </c>
      <c r="AJ160" t="s">
        <v>659</v>
      </c>
      <c r="AK160" t="s">
        <v>133</v>
      </c>
      <c r="AL160" t="str">
        <f>IF(AQ160="#","",IFERROR(VLOOKUP(AK160,'class and classification'!$A$1:$B$338,2,FALSE),VLOOKUP(AK160,'class and classification'!$A$340:$B$378,2,FALSE)))</f>
        <v>Predominantly Urban</v>
      </c>
      <c r="AM160" t="str">
        <f>IF(AQ160="#","",IFERROR(VLOOKUP(AK160,'class and classification'!$A$1:$C$338,3,FALSE),VLOOKUP(AK160,'class and classification'!$A$340:$C$378,3,FALSE)))</f>
        <v>MD</v>
      </c>
      <c r="AN160">
        <v>27405</v>
      </c>
      <c r="AO160">
        <v>25965</v>
      </c>
      <c r="AP160">
        <v>16971</v>
      </c>
      <c r="AQ160">
        <v>24.126753955729942</v>
      </c>
      <c r="AS160" t="s">
        <v>659</v>
      </c>
      <c r="AT160" t="s">
        <v>133</v>
      </c>
      <c r="AU160" t="str">
        <f>IF(AZ160="#","",IFERROR(VLOOKUP(AT160,'class and classification'!$A$1:$B$338,2,FALSE),VLOOKUP(AT160,'class and classification'!$A$340:$B$378,2,FALSE)))</f>
        <v>Predominantly Urban</v>
      </c>
      <c r="AV160" t="str">
        <f>IF(AZ160="#","",IFERROR(VLOOKUP(AT160,'class and classification'!$A$1:$C$338,3,FALSE),VLOOKUP(AT160,'class and classification'!$A$340:$C$378,3,FALSE)))</f>
        <v>MD</v>
      </c>
      <c r="AW160">
        <v>26316</v>
      </c>
      <c r="AX160">
        <v>25955</v>
      </c>
      <c r="AY160">
        <v>13038</v>
      </c>
      <c r="AZ160">
        <v>19.963557855731981</v>
      </c>
      <c r="BB160" t="s">
        <v>659</v>
      </c>
      <c r="BC160" t="s">
        <v>133</v>
      </c>
      <c r="BD160" t="str">
        <f>IF(BI160="#","",IFERROR(VLOOKUP(BC160,'class and classification'!$A$1:$B$338,2,FALSE),VLOOKUP(BC160,'class and classification'!$A$340:$B$378,2,FALSE)))</f>
        <v>Predominantly Urban</v>
      </c>
      <c r="BE160" t="str">
        <f>IF(BI160="#","",IFERROR(VLOOKUP(BC160,'class and classification'!$A$1:$C$338,3,FALSE),VLOOKUP(BC160,'class and classification'!$A$340:$C$378,3,FALSE)))</f>
        <v>MD</v>
      </c>
      <c r="BF160">
        <v>24791</v>
      </c>
      <c r="BG160">
        <v>25905</v>
      </c>
      <c r="BH160">
        <v>15640</v>
      </c>
      <c r="BI160">
        <v>23.576941630487216</v>
      </c>
      <c r="BK160" t="s">
        <v>659</v>
      </c>
      <c r="BL160" t="s">
        <v>133</v>
      </c>
      <c r="BM160" t="str">
        <f>IF(BR160="#","",IFERROR(VLOOKUP(BL160,'class and classification'!$A$1:$B$338,2,FALSE),VLOOKUP(BL160,'class and classification'!$A$340:$B$378,2,FALSE)))</f>
        <v>Predominantly Urban</v>
      </c>
      <c r="BN160" t="str">
        <f>IF(BR160="#","",IFERROR(VLOOKUP(BL160,'class and classification'!$A$1:$C$338,3,FALSE),VLOOKUP(BL160,'class and classification'!$A$340:$C$378,3,FALSE)))</f>
        <v>MD</v>
      </c>
      <c r="BO160">
        <v>24876</v>
      </c>
      <c r="BP160">
        <v>23760</v>
      </c>
      <c r="BQ160">
        <v>17074</v>
      </c>
      <c r="BR160">
        <v>25.983868513163905</v>
      </c>
      <c r="BT160" t="s">
        <v>659</v>
      </c>
      <c r="BU160" t="s">
        <v>133</v>
      </c>
      <c r="BV160" t="str">
        <f>IF(CA160="#","",IFERROR(VLOOKUP(BU160,'class and classification'!$A$1:$B$338,2,FALSE),VLOOKUP(BU160,'class and classification'!$A$340:$B$378,2,FALSE)))</f>
        <v>Predominantly Urban</v>
      </c>
      <c r="BW160" t="str">
        <f>IF(CA160="#","",IFERROR(VLOOKUP(BU160,'class and classification'!$A$1:$C$338,3,FALSE),VLOOKUP(BU160,'class and classification'!$A$340:$C$378,3,FALSE)))</f>
        <v>MD</v>
      </c>
      <c r="BX160">
        <v>25870</v>
      </c>
      <c r="BY160">
        <v>25077</v>
      </c>
      <c r="BZ160">
        <v>12839</v>
      </c>
      <c r="CA160">
        <v>20.128241306869846</v>
      </c>
      <c r="CC160" t="s">
        <v>659</v>
      </c>
      <c r="CD160" t="s">
        <v>133</v>
      </c>
      <c r="CE160" t="str">
        <f>IF(CJ160="*","",IFERROR(VLOOKUP(CD160,'class and classification'!$A$1:$B$338,2,FALSE),VLOOKUP(CD160,'class and classification'!$A$340:$B$378,2,FALSE)))</f>
        <v>Predominantly Urban</v>
      </c>
      <c r="CF160" t="str">
        <f>IF(CJ160="*","",IFERROR(VLOOKUP(CD160,'class and classification'!$A$1:$C$338,3,FALSE),VLOOKUP(CD160,'class and classification'!$A$340:$C$378,3,FALSE)))</f>
        <v>MD</v>
      </c>
      <c r="CG160">
        <v>21792</v>
      </c>
      <c r="CH160">
        <v>25643</v>
      </c>
      <c r="CI160">
        <v>14002</v>
      </c>
      <c r="CJ160">
        <v>22.790826374985755</v>
      </c>
      <c r="CL160" t="s">
        <v>659</v>
      </c>
      <c r="CM160" t="s">
        <v>133</v>
      </c>
      <c r="CN160" t="str">
        <f>IF(CS160="*","",IFERROR(VLOOKUP(CM160,'class and classification'!$A$1:$B$338,2,FALSE),VLOOKUP(CM160,'class and classification'!$A$340:$B$378,2,FALSE)))</f>
        <v>Predominantly Urban</v>
      </c>
      <c r="CO160" t="str">
        <f>IF(CS160="*","",IFERROR(VLOOKUP(CM160,'class and classification'!$A$1:$C$338,3,FALSE),VLOOKUP(CM160,'class and classification'!$A$340:$C$378,3,FALSE)))</f>
        <v>MD</v>
      </c>
      <c r="CP160">
        <v>21131.919999999998</v>
      </c>
      <c r="CQ160">
        <v>19291.43</v>
      </c>
      <c r="CR160">
        <v>15454.91</v>
      </c>
      <c r="CS160">
        <v>27.658180480208227</v>
      </c>
      <c r="CU160" t="s">
        <v>659</v>
      </c>
      <c r="CV160" t="s">
        <v>133</v>
      </c>
      <c r="CW160" t="str">
        <f>IF(DB160="*","",IFERROR(VLOOKUP(CV160,'class and classification'!$A$1:$B$338,2,FALSE),VLOOKUP(CV160,'class and classification'!$A$340:$B$378,2,FALSE)))</f>
        <v>Predominantly Urban</v>
      </c>
      <c r="CX160" t="str">
        <f>IF(DB160="*","",IFERROR(VLOOKUP(CV160,'class and classification'!$A$1:$C$338,3,FALSE),VLOOKUP(CV160,'class and classification'!$A$340:$C$378,3,FALSE)))</f>
        <v>MD</v>
      </c>
      <c r="CY160">
        <v>22572.61</v>
      </c>
      <c r="CZ160">
        <v>22796.14</v>
      </c>
      <c r="DA160">
        <v>18589.13</v>
      </c>
      <c r="DB160">
        <v>29.064643793696725</v>
      </c>
      <c r="DD160" t="s">
        <v>659</v>
      </c>
      <c r="DE160" t="s">
        <v>133</v>
      </c>
      <c r="DF160" t="str">
        <f>IF(DK160="*","",IFERROR(VLOOKUP(DE160,'class and classification'!$A$1:$B$338,2,FALSE),VLOOKUP(DE160,'class and classification'!$A$340:$B$378,2,FALSE)))</f>
        <v>Predominantly Urban</v>
      </c>
      <c r="DG160" t="str">
        <f>IF(DK160="*","",IFERROR(VLOOKUP(DE160,'class and classification'!$A$1:$C$338,3,FALSE),VLOOKUP(DE160,'class and classification'!$A$340:$C$378,3,FALSE)))</f>
        <v>MD</v>
      </c>
      <c r="DH160">
        <v>23974.42</v>
      </c>
      <c r="DI160">
        <v>24669.65</v>
      </c>
      <c r="DJ160">
        <v>17331.14</v>
      </c>
      <c r="DK160">
        <v>26.2691698897207</v>
      </c>
      <c r="DM160" t="s">
        <v>659</v>
      </c>
      <c r="DN160" t="s">
        <v>133</v>
      </c>
      <c r="DO160" t="str">
        <f>IF(DT160="*","",IFERROR(VLOOKUP(DN160,'class and classification'!$A$1:$B$338,2,FALSE),VLOOKUP(DN160,'class and classification'!$A$340:$B$378,2,FALSE)))</f>
        <v>Predominantly Urban</v>
      </c>
      <c r="DP160" t="str">
        <f>IF(DT160="*","",IFERROR(VLOOKUP(DN160,'class and classification'!$A$1:$C$338,3,FALSE),VLOOKUP(DN160,'class and classification'!$A$340:$C$378,3,FALSE)))</f>
        <v>MD</v>
      </c>
      <c r="DQ160">
        <v>25334.23</v>
      </c>
      <c r="DR160">
        <v>20421.810000000001</v>
      </c>
      <c r="DS160">
        <v>19187.759999999998</v>
      </c>
      <c r="DT160">
        <v>29.545175982926775</v>
      </c>
      <c r="DV160" t="s">
        <v>659</v>
      </c>
      <c r="DW160" t="s">
        <v>133</v>
      </c>
      <c r="DX160" t="str">
        <f>IF(EC160="*","",IFERROR(VLOOKUP(DW160,'class and classification'!$A$1:$B$338,2,FALSE),VLOOKUP(DW160,'class and classification'!$A$340:$B$378,2,FALSE)))</f>
        <v>Predominantly Urban</v>
      </c>
      <c r="DY160" t="str">
        <f>IF(EC160="*","",IFERROR(VLOOKUP(DW160,'class and classification'!$A$1:$C$338,3,FALSE),VLOOKUP(DW160,'class and classification'!$A$340:$C$378,3,FALSE)))</f>
        <v>MD</v>
      </c>
      <c r="DZ160">
        <v>25978.35</v>
      </c>
      <c r="EA160">
        <v>22598.83</v>
      </c>
      <c r="EB160">
        <v>17145.169999999998</v>
      </c>
      <c r="EC160">
        <v>26.087274724656069</v>
      </c>
    </row>
    <row r="161" spans="1:133" x14ac:dyDescent="0.3">
      <c r="A161" t="s">
        <v>665</v>
      </c>
      <c r="B161" t="s">
        <v>338</v>
      </c>
      <c r="C161" t="str">
        <f>IF(H161="n/a","",IFERROR(VLOOKUP(B161,'class and classification'!$A$1:$B$338,2,FALSE),VLOOKUP(B161,'class and classification'!$A$340:$B$378,2,FALSE)))</f>
        <v/>
      </c>
      <c r="D161" t="str">
        <f>IF(H161="n/a","",IFERROR(VLOOKUP(B161,'class and classification'!$A$1:$C$338,3,FALSE),VLOOKUP(B161,'class and classification'!$A$340:$C$378,3,FALSE)))</f>
        <v/>
      </c>
      <c r="E161">
        <v>6101</v>
      </c>
      <c r="F161">
        <v>3187</v>
      </c>
      <c r="G161" t="s">
        <v>513</v>
      </c>
      <c r="H161" t="s">
        <v>513</v>
      </c>
      <c r="I161" t="s">
        <v>660</v>
      </c>
      <c r="J161" t="s">
        <v>134</v>
      </c>
      <c r="K161" t="str">
        <f>IF(P161="#","",IFERROR(VLOOKUP(J161,'class and classification'!$A$1:$B$338,2,FALSE),VLOOKUP(J161,'class and classification'!$A$340:$B$378,2,FALSE)))</f>
        <v>Predominantly Urban</v>
      </c>
      <c r="L161" t="str">
        <f>IF(P161="#","",IFERROR(VLOOKUP(J161,'class and classification'!$A$1:$C$338,3,FALSE),VLOOKUP(J161,'class and classification'!$A$340:$C$378,3,FALSE)))</f>
        <v>MD</v>
      </c>
      <c r="M161">
        <v>25011</v>
      </c>
      <c r="N161">
        <v>10558</v>
      </c>
      <c r="O161">
        <v>2683</v>
      </c>
      <c r="P161">
        <v>7.0140123392240934</v>
      </c>
      <c r="S161" t="s">
        <v>134</v>
      </c>
      <c r="T161" t="str">
        <f>IF(Y161="#","",IFERROR(VLOOKUP(S161,'class and classification'!$A$1:$B$338,2,FALSE),VLOOKUP(S161,'class and classification'!$A$340:$B$378,2,FALSE)))</f>
        <v>Predominantly Urban</v>
      </c>
      <c r="U161" t="str">
        <f>IF(Y161="#","",IFERROR(VLOOKUP(S161,'class and classification'!$A$1:$C$338,3,FALSE),VLOOKUP(S161,'class and classification'!$A$340:$C$378,3,FALSE)))</f>
        <v>MD</v>
      </c>
      <c r="V161">
        <v>28057</v>
      </c>
      <c r="W161">
        <v>7726</v>
      </c>
      <c r="X161">
        <v>4597</v>
      </c>
      <c r="Y161">
        <v>11.384348687469044</v>
      </c>
      <c r="AA161" t="s">
        <v>660</v>
      </c>
      <c r="AB161" t="s">
        <v>134</v>
      </c>
      <c r="AC161" t="str">
        <f>IF(AH161="#","",IFERROR(VLOOKUP(AB161,'class and classification'!$A$1:$B$338,2,FALSE),VLOOKUP(AB161,'class and classification'!$A$340:$B$378,2,FALSE)))</f>
        <v>Predominantly Urban</v>
      </c>
      <c r="AD161" t="str">
        <f>IF(AH161="#","",IFERROR(VLOOKUP(AB161,'class and classification'!$A$1:$C$338,3,FALSE),VLOOKUP(AB161,'class and classification'!$A$340:$C$378,3,FALSE)))</f>
        <v>MD</v>
      </c>
      <c r="AE161">
        <v>26883</v>
      </c>
      <c r="AF161">
        <v>8581</v>
      </c>
      <c r="AG161">
        <v>2370</v>
      </c>
      <c r="AH161">
        <v>6.2642067981180949</v>
      </c>
      <c r="AJ161" t="s">
        <v>660</v>
      </c>
      <c r="AK161" t="s">
        <v>134</v>
      </c>
      <c r="AL161" t="str">
        <f>IF(AQ161="#","",IFERROR(VLOOKUP(AK161,'class and classification'!$A$1:$B$338,2,FALSE),VLOOKUP(AK161,'class and classification'!$A$340:$B$378,2,FALSE)))</f>
        <v>Predominantly Urban</v>
      </c>
      <c r="AM161" t="str">
        <f>IF(AQ161="#","",IFERROR(VLOOKUP(AK161,'class and classification'!$A$1:$C$338,3,FALSE),VLOOKUP(AK161,'class and classification'!$A$340:$C$378,3,FALSE)))</f>
        <v>MD</v>
      </c>
      <c r="AN161">
        <v>22890</v>
      </c>
      <c r="AO161">
        <v>8974</v>
      </c>
      <c r="AP161">
        <v>4478</v>
      </c>
      <c r="AQ161">
        <v>12.321831489736393</v>
      </c>
      <c r="AS161" t="s">
        <v>660</v>
      </c>
      <c r="AT161" t="s">
        <v>134</v>
      </c>
      <c r="AU161" t="str">
        <f>IF(AZ161="#","",IFERROR(VLOOKUP(AT161,'class and classification'!$A$1:$B$338,2,FALSE),VLOOKUP(AT161,'class and classification'!$A$340:$B$378,2,FALSE)))</f>
        <v>Predominantly Urban</v>
      </c>
      <c r="AV161" t="str">
        <f>IF(AZ161="#","",IFERROR(VLOOKUP(AT161,'class and classification'!$A$1:$C$338,3,FALSE),VLOOKUP(AT161,'class and classification'!$A$340:$C$378,3,FALSE)))</f>
        <v>MD</v>
      </c>
      <c r="AW161">
        <v>22590</v>
      </c>
      <c r="AX161">
        <v>10594</v>
      </c>
      <c r="AY161">
        <v>3738</v>
      </c>
      <c r="AZ161">
        <v>10.124045284654136</v>
      </c>
      <c r="BB161" t="s">
        <v>660</v>
      </c>
      <c r="BC161" t="s">
        <v>134</v>
      </c>
      <c r="BD161" t="str">
        <f>IF(BI161="#","",IFERROR(VLOOKUP(BC161,'class and classification'!$A$1:$B$338,2,FALSE),VLOOKUP(BC161,'class and classification'!$A$340:$B$378,2,FALSE)))</f>
        <v>Predominantly Urban</v>
      </c>
      <c r="BE161" t="str">
        <f>IF(BI161="#","",IFERROR(VLOOKUP(BC161,'class and classification'!$A$1:$C$338,3,FALSE),VLOOKUP(BC161,'class and classification'!$A$340:$C$378,3,FALSE)))</f>
        <v>MD</v>
      </c>
      <c r="BF161">
        <v>18081</v>
      </c>
      <c r="BG161">
        <v>12948</v>
      </c>
      <c r="BH161">
        <v>3166</v>
      </c>
      <c r="BI161">
        <v>9.2586635473022376</v>
      </c>
      <c r="BK161" t="s">
        <v>660</v>
      </c>
      <c r="BL161" t="s">
        <v>134</v>
      </c>
      <c r="BM161" t="str">
        <f>IF(BR161="#","",IFERROR(VLOOKUP(BL161,'class and classification'!$A$1:$B$338,2,FALSE),VLOOKUP(BL161,'class and classification'!$A$340:$B$378,2,FALSE)))</f>
        <v>Predominantly Urban</v>
      </c>
      <c r="BN161" t="str">
        <f>IF(BR161="#","",IFERROR(VLOOKUP(BL161,'class and classification'!$A$1:$C$338,3,FALSE),VLOOKUP(BL161,'class and classification'!$A$340:$C$378,3,FALSE)))</f>
        <v>MD</v>
      </c>
      <c r="BO161">
        <v>16895</v>
      </c>
      <c r="BP161">
        <v>13829</v>
      </c>
      <c r="BQ161">
        <v>2343</v>
      </c>
      <c r="BR161">
        <v>7.0856140563099164</v>
      </c>
      <c r="BT161" t="s">
        <v>660</v>
      </c>
      <c r="BU161" t="s">
        <v>134</v>
      </c>
      <c r="BV161" t="str">
        <f>IF(CA161="#","",IFERROR(VLOOKUP(BU161,'class and classification'!$A$1:$B$338,2,FALSE),VLOOKUP(BU161,'class and classification'!$A$340:$B$378,2,FALSE)))</f>
        <v>Predominantly Urban</v>
      </c>
      <c r="BW161" t="str">
        <f>IF(CA161="#","",IFERROR(VLOOKUP(BU161,'class and classification'!$A$1:$C$338,3,FALSE),VLOOKUP(BU161,'class and classification'!$A$340:$C$378,3,FALSE)))</f>
        <v>MD</v>
      </c>
      <c r="BX161">
        <v>21669</v>
      </c>
      <c r="BY161">
        <v>10104</v>
      </c>
      <c r="BZ161">
        <v>3904</v>
      </c>
      <c r="CA161">
        <v>10.942624099559941</v>
      </c>
      <c r="CC161" t="s">
        <v>660</v>
      </c>
      <c r="CD161" t="s">
        <v>134</v>
      </c>
      <c r="CE161" t="str">
        <f>IF(CJ161="*","",IFERROR(VLOOKUP(CD161,'class and classification'!$A$1:$B$338,2,FALSE),VLOOKUP(CD161,'class and classification'!$A$340:$B$378,2,FALSE)))</f>
        <v>Predominantly Urban</v>
      </c>
      <c r="CF161" t="str">
        <f>IF(CJ161="*","",IFERROR(VLOOKUP(CD161,'class and classification'!$A$1:$C$338,3,FALSE),VLOOKUP(CD161,'class and classification'!$A$340:$C$378,3,FALSE)))</f>
        <v>MD</v>
      </c>
      <c r="CG161">
        <v>18166</v>
      </c>
      <c r="CH161">
        <v>12557</v>
      </c>
      <c r="CI161">
        <v>2627</v>
      </c>
      <c r="CJ161">
        <v>7.8770614692653673</v>
      </c>
      <c r="CL161" t="s">
        <v>660</v>
      </c>
      <c r="CM161" t="s">
        <v>134</v>
      </c>
      <c r="CN161" t="str">
        <f>IF(CS161="*","",IFERROR(VLOOKUP(CM161,'class and classification'!$A$1:$B$338,2,FALSE),VLOOKUP(CM161,'class and classification'!$A$340:$B$378,2,FALSE)))</f>
        <v>Predominantly Urban</v>
      </c>
      <c r="CO161" t="str">
        <f>IF(CS161="*","",IFERROR(VLOOKUP(CM161,'class and classification'!$A$1:$C$338,3,FALSE),VLOOKUP(CM161,'class and classification'!$A$340:$C$378,3,FALSE)))</f>
        <v>MD</v>
      </c>
      <c r="CP161">
        <v>20343.310000000001</v>
      </c>
      <c r="CQ161">
        <v>11537.58</v>
      </c>
      <c r="CR161">
        <v>6252.96</v>
      </c>
      <c r="CS161">
        <v>16.397400210049604</v>
      </c>
      <c r="CU161" t="s">
        <v>660</v>
      </c>
      <c r="CV161" t="s">
        <v>134</v>
      </c>
      <c r="CW161" t="str">
        <f>IF(DB161="*","",IFERROR(VLOOKUP(CV161,'class and classification'!$A$1:$B$338,2,FALSE),VLOOKUP(CV161,'class and classification'!$A$340:$B$378,2,FALSE)))</f>
        <v>Predominantly Urban</v>
      </c>
      <c r="CX161" t="str">
        <f>IF(DB161="*","",IFERROR(VLOOKUP(CV161,'class and classification'!$A$1:$C$338,3,FALSE),VLOOKUP(CV161,'class and classification'!$A$340:$C$378,3,FALSE)))</f>
        <v>MD</v>
      </c>
      <c r="CY161">
        <v>21144.49</v>
      </c>
      <c r="CZ161">
        <v>12015.09</v>
      </c>
      <c r="DA161">
        <v>6122.2</v>
      </c>
      <c r="DB161">
        <v>15.585342619402685</v>
      </c>
      <c r="DD161" t="s">
        <v>660</v>
      </c>
      <c r="DE161" t="s">
        <v>134</v>
      </c>
      <c r="DF161" t="str">
        <f>IF(DK161="*","",IFERROR(VLOOKUP(DE161,'class and classification'!$A$1:$B$338,2,FALSE),VLOOKUP(DE161,'class and classification'!$A$340:$B$378,2,FALSE)))</f>
        <v>Predominantly Urban</v>
      </c>
      <c r="DG161" t="str">
        <f>IF(DK161="*","",IFERROR(VLOOKUP(DE161,'class and classification'!$A$1:$C$338,3,FALSE),VLOOKUP(DE161,'class and classification'!$A$340:$C$378,3,FALSE)))</f>
        <v>MD</v>
      </c>
      <c r="DH161">
        <v>22154.73</v>
      </c>
      <c r="DI161">
        <v>10360.1</v>
      </c>
      <c r="DJ161">
        <v>6130.08</v>
      </c>
      <c r="DK161">
        <v>15.862580608934007</v>
      </c>
      <c r="DM161" t="s">
        <v>660</v>
      </c>
      <c r="DN161" t="s">
        <v>134</v>
      </c>
      <c r="DO161" t="str">
        <f>IF(DT161="*","",IFERROR(VLOOKUP(DN161,'class and classification'!$A$1:$B$338,2,FALSE),VLOOKUP(DN161,'class and classification'!$A$340:$B$378,2,FALSE)))</f>
        <v>Predominantly Urban</v>
      </c>
      <c r="DP161" t="str">
        <f>IF(DT161="*","",IFERROR(VLOOKUP(DN161,'class and classification'!$A$1:$C$338,3,FALSE),VLOOKUP(DN161,'class and classification'!$A$340:$C$378,3,FALSE)))</f>
        <v>MD</v>
      </c>
      <c r="DQ161">
        <v>22853.360000000001</v>
      </c>
      <c r="DR161">
        <v>10566.21</v>
      </c>
      <c r="DS161">
        <v>4843.1099999999997</v>
      </c>
      <c r="DT161">
        <v>12.657529477809708</v>
      </c>
      <c r="DV161" t="s">
        <v>660</v>
      </c>
      <c r="DW161" t="s">
        <v>134</v>
      </c>
      <c r="DX161" t="str">
        <f>IF(EC161="*","",IFERROR(VLOOKUP(DW161,'class and classification'!$A$1:$B$338,2,FALSE),VLOOKUP(DW161,'class and classification'!$A$340:$B$378,2,FALSE)))</f>
        <v>Predominantly Urban</v>
      </c>
      <c r="DY161" t="str">
        <f>IF(EC161="*","",IFERROR(VLOOKUP(DW161,'class and classification'!$A$1:$C$338,3,FALSE),VLOOKUP(DW161,'class and classification'!$A$340:$C$378,3,FALSE)))</f>
        <v>MD</v>
      </c>
      <c r="DZ161">
        <v>25406.9</v>
      </c>
      <c r="EA161">
        <v>10885.28</v>
      </c>
      <c r="EB161">
        <v>3203.78</v>
      </c>
      <c r="EC161">
        <v>8.111665091822049</v>
      </c>
    </row>
    <row r="162" spans="1:133" x14ac:dyDescent="0.3">
      <c r="A162" t="s">
        <v>666</v>
      </c>
      <c r="B162" t="s">
        <v>339</v>
      </c>
      <c r="C162" t="str">
        <f>IF(H162="n/a","",IFERROR(VLOOKUP(B162,'class and classification'!$A$1:$B$338,2,FALSE),VLOOKUP(B162,'class and classification'!$A$340:$B$378,2,FALSE)))</f>
        <v/>
      </c>
      <c r="D162" t="str">
        <f>IF(H162="n/a","",IFERROR(VLOOKUP(B162,'class and classification'!$A$1:$C$338,3,FALSE),VLOOKUP(B162,'class and classification'!$A$340:$C$378,3,FALSE)))</f>
        <v/>
      </c>
      <c r="E162">
        <v>9144</v>
      </c>
      <c r="F162">
        <v>8216</v>
      </c>
      <c r="G162" t="s">
        <v>513</v>
      </c>
      <c r="H162" t="s">
        <v>513</v>
      </c>
      <c r="I162" t="s">
        <v>661</v>
      </c>
      <c r="J162" t="s">
        <v>135</v>
      </c>
      <c r="K162" t="str">
        <f>IF(P162="#","",IFERROR(VLOOKUP(J162,'class and classification'!$A$1:$B$338,2,FALSE),VLOOKUP(J162,'class and classification'!$A$340:$B$378,2,FALSE)))</f>
        <v>Predominantly Urban</v>
      </c>
      <c r="L162" t="str">
        <f>IF(P162="#","",IFERROR(VLOOKUP(J162,'class and classification'!$A$1:$C$338,3,FALSE),VLOOKUP(J162,'class and classification'!$A$340:$C$378,3,FALSE)))</f>
        <v>MD</v>
      </c>
      <c r="M162">
        <v>29895</v>
      </c>
      <c r="N162">
        <v>20484</v>
      </c>
      <c r="O162">
        <v>13034</v>
      </c>
      <c r="P162">
        <v>20.554145049122418</v>
      </c>
      <c r="S162" t="s">
        <v>135</v>
      </c>
      <c r="T162" t="str">
        <f>IF(Y162="#","",IFERROR(VLOOKUP(S162,'class and classification'!$A$1:$B$338,2,FALSE),VLOOKUP(S162,'class and classification'!$A$340:$B$378,2,FALSE)))</f>
        <v>Predominantly Urban</v>
      </c>
      <c r="U162" t="str">
        <f>IF(Y162="#","",IFERROR(VLOOKUP(S162,'class and classification'!$A$1:$C$338,3,FALSE),VLOOKUP(S162,'class and classification'!$A$340:$C$378,3,FALSE)))</f>
        <v>MD</v>
      </c>
      <c r="V162">
        <v>27579</v>
      </c>
      <c r="W162">
        <v>19043</v>
      </c>
      <c r="X162">
        <v>8892</v>
      </c>
      <c r="Y162">
        <v>16.017581150700725</v>
      </c>
      <c r="AA162" t="s">
        <v>661</v>
      </c>
      <c r="AB162" t="s">
        <v>135</v>
      </c>
      <c r="AC162" t="str">
        <f>IF(AH162="#","",IFERROR(VLOOKUP(AB162,'class and classification'!$A$1:$B$338,2,FALSE),VLOOKUP(AB162,'class and classification'!$A$340:$B$378,2,FALSE)))</f>
        <v>Predominantly Urban</v>
      </c>
      <c r="AD162" t="str">
        <f>IF(AH162="#","",IFERROR(VLOOKUP(AB162,'class and classification'!$A$1:$C$338,3,FALSE),VLOOKUP(AB162,'class and classification'!$A$340:$C$378,3,FALSE)))</f>
        <v>MD</v>
      </c>
      <c r="AE162">
        <v>24158</v>
      </c>
      <c r="AF162">
        <v>20518</v>
      </c>
      <c r="AG162">
        <v>8613</v>
      </c>
      <c r="AH162">
        <v>16.162810336091876</v>
      </c>
      <c r="AJ162" t="s">
        <v>661</v>
      </c>
      <c r="AK162" t="s">
        <v>135</v>
      </c>
      <c r="AL162" t="str">
        <f>IF(AQ162="#","",IFERROR(VLOOKUP(AK162,'class and classification'!$A$1:$B$338,2,FALSE),VLOOKUP(AK162,'class and classification'!$A$340:$B$378,2,FALSE)))</f>
        <v>Predominantly Urban</v>
      </c>
      <c r="AM162" t="str">
        <f>IF(AQ162="#","",IFERROR(VLOOKUP(AK162,'class and classification'!$A$1:$C$338,3,FALSE),VLOOKUP(AK162,'class and classification'!$A$340:$C$378,3,FALSE)))</f>
        <v>MD</v>
      </c>
      <c r="AN162">
        <v>23270</v>
      </c>
      <c r="AO162">
        <v>20829</v>
      </c>
      <c r="AP162">
        <v>11067</v>
      </c>
      <c r="AQ162">
        <v>20.061269622593628</v>
      </c>
      <c r="AS162" t="s">
        <v>661</v>
      </c>
      <c r="AT162" t="s">
        <v>135</v>
      </c>
      <c r="AU162" t="str">
        <f>IF(AZ162="#","",IFERROR(VLOOKUP(AT162,'class and classification'!$A$1:$B$338,2,FALSE),VLOOKUP(AT162,'class and classification'!$A$340:$B$378,2,FALSE)))</f>
        <v>Predominantly Urban</v>
      </c>
      <c r="AV162" t="str">
        <f>IF(AZ162="#","",IFERROR(VLOOKUP(AT162,'class and classification'!$A$1:$C$338,3,FALSE),VLOOKUP(AT162,'class and classification'!$A$340:$C$378,3,FALSE)))</f>
        <v>MD</v>
      </c>
      <c r="AW162">
        <v>22866</v>
      </c>
      <c r="AX162">
        <v>22862</v>
      </c>
      <c r="AY162">
        <v>11235</v>
      </c>
      <c r="AZ162">
        <v>19.723329178589609</v>
      </c>
      <c r="BB162" t="s">
        <v>661</v>
      </c>
      <c r="BC162" t="s">
        <v>135</v>
      </c>
      <c r="BD162" t="str">
        <f>IF(BI162="#","",IFERROR(VLOOKUP(BC162,'class and classification'!$A$1:$B$338,2,FALSE),VLOOKUP(BC162,'class and classification'!$A$340:$B$378,2,FALSE)))</f>
        <v>Predominantly Urban</v>
      </c>
      <c r="BE162" t="str">
        <f>IF(BI162="#","",IFERROR(VLOOKUP(BC162,'class and classification'!$A$1:$C$338,3,FALSE),VLOOKUP(BC162,'class and classification'!$A$340:$C$378,3,FALSE)))</f>
        <v>MD</v>
      </c>
      <c r="BF162">
        <v>21659</v>
      </c>
      <c r="BG162">
        <v>26617</v>
      </c>
      <c r="BH162">
        <v>9518</v>
      </c>
      <c r="BI162">
        <v>16.46883759559816</v>
      </c>
      <c r="BK162" t="s">
        <v>661</v>
      </c>
      <c r="BL162" t="s">
        <v>135</v>
      </c>
      <c r="BM162" t="str">
        <f>IF(BR162="#","",IFERROR(VLOOKUP(BL162,'class and classification'!$A$1:$B$338,2,FALSE),VLOOKUP(BL162,'class and classification'!$A$340:$B$378,2,FALSE)))</f>
        <v>Predominantly Urban</v>
      </c>
      <c r="BN162" t="str">
        <f>IF(BR162="#","",IFERROR(VLOOKUP(BL162,'class and classification'!$A$1:$C$338,3,FALSE),VLOOKUP(BL162,'class and classification'!$A$340:$C$378,3,FALSE)))</f>
        <v>MD</v>
      </c>
      <c r="BO162">
        <v>20047</v>
      </c>
      <c r="BP162">
        <v>21816</v>
      </c>
      <c r="BQ162">
        <v>12932</v>
      </c>
      <c r="BR162">
        <v>23.600693493931928</v>
      </c>
      <c r="BT162" t="s">
        <v>661</v>
      </c>
      <c r="BU162" t="s">
        <v>135</v>
      </c>
      <c r="BV162" t="str">
        <f>IF(CA162="#","",IFERROR(VLOOKUP(BU162,'class and classification'!$A$1:$B$338,2,FALSE),VLOOKUP(BU162,'class and classification'!$A$340:$B$378,2,FALSE)))</f>
        <v>Predominantly Urban</v>
      </c>
      <c r="BW162" t="str">
        <f>IF(CA162="#","",IFERROR(VLOOKUP(BU162,'class and classification'!$A$1:$C$338,3,FALSE),VLOOKUP(BU162,'class and classification'!$A$340:$C$378,3,FALSE)))</f>
        <v>MD</v>
      </c>
      <c r="BX162">
        <v>22671</v>
      </c>
      <c r="BY162">
        <v>23594</v>
      </c>
      <c r="BZ162">
        <v>11979</v>
      </c>
      <c r="CA162">
        <v>20.566925348533754</v>
      </c>
      <c r="CC162" t="s">
        <v>661</v>
      </c>
      <c r="CD162" t="s">
        <v>135</v>
      </c>
      <c r="CE162" t="str">
        <f>IF(CJ162="*","",IFERROR(VLOOKUP(CD162,'class and classification'!$A$1:$B$338,2,FALSE),VLOOKUP(CD162,'class and classification'!$A$340:$B$378,2,FALSE)))</f>
        <v>Predominantly Urban</v>
      </c>
      <c r="CF162" t="str">
        <f>IF(CJ162="*","",IFERROR(VLOOKUP(CD162,'class and classification'!$A$1:$C$338,3,FALSE),VLOOKUP(CD162,'class and classification'!$A$340:$C$378,3,FALSE)))</f>
        <v>MD</v>
      </c>
      <c r="CG162">
        <v>19540</v>
      </c>
      <c r="CH162">
        <v>19864</v>
      </c>
      <c r="CI162">
        <v>13350</v>
      </c>
      <c r="CJ162">
        <v>25.306137923190658</v>
      </c>
      <c r="CL162" t="s">
        <v>661</v>
      </c>
      <c r="CM162" t="s">
        <v>135</v>
      </c>
      <c r="CN162" t="str">
        <f>IF(CS162="*","",IFERROR(VLOOKUP(CM162,'class and classification'!$A$1:$B$338,2,FALSE),VLOOKUP(CM162,'class and classification'!$A$340:$B$378,2,FALSE)))</f>
        <v>Predominantly Urban</v>
      </c>
      <c r="CO162" t="str">
        <f>IF(CS162="*","",IFERROR(VLOOKUP(CM162,'class and classification'!$A$1:$C$338,3,FALSE),VLOOKUP(CM162,'class and classification'!$A$340:$C$378,3,FALSE)))</f>
        <v>MD</v>
      </c>
      <c r="CP162">
        <v>17550.39</v>
      </c>
      <c r="CQ162">
        <v>19484.439999999999</v>
      </c>
      <c r="CR162">
        <v>18583.55</v>
      </c>
      <c r="CS162">
        <v>33.412605688982666</v>
      </c>
      <c r="CU162" t="s">
        <v>661</v>
      </c>
      <c r="CV162" t="s">
        <v>135</v>
      </c>
      <c r="CW162" t="str">
        <f>IF(DB162="*","",IFERROR(VLOOKUP(CV162,'class and classification'!$A$1:$B$338,2,FALSE),VLOOKUP(CV162,'class and classification'!$A$340:$B$378,2,FALSE)))</f>
        <v>Predominantly Urban</v>
      </c>
      <c r="CX162" t="str">
        <f>IF(DB162="*","",IFERROR(VLOOKUP(CV162,'class and classification'!$A$1:$C$338,3,FALSE),VLOOKUP(CV162,'class and classification'!$A$340:$C$378,3,FALSE)))</f>
        <v>MD</v>
      </c>
      <c r="CY162">
        <v>20481.61</v>
      </c>
      <c r="CZ162">
        <v>19658.95</v>
      </c>
      <c r="DA162">
        <v>16140.93</v>
      </c>
      <c r="DB162">
        <v>28.678931563467845</v>
      </c>
      <c r="DD162" t="s">
        <v>661</v>
      </c>
      <c r="DE162" t="s">
        <v>135</v>
      </c>
      <c r="DF162" t="str">
        <f>IF(DK162="*","",IFERROR(VLOOKUP(DE162,'class and classification'!$A$1:$B$338,2,FALSE),VLOOKUP(DE162,'class and classification'!$A$340:$B$378,2,FALSE)))</f>
        <v>Predominantly Urban</v>
      </c>
      <c r="DG162" t="str">
        <f>IF(DK162="*","",IFERROR(VLOOKUP(DE162,'class and classification'!$A$1:$C$338,3,FALSE),VLOOKUP(DE162,'class and classification'!$A$340:$C$378,3,FALSE)))</f>
        <v>MD</v>
      </c>
      <c r="DH162">
        <v>23109.77</v>
      </c>
      <c r="DI162">
        <v>20970.95</v>
      </c>
      <c r="DJ162">
        <v>13635.69</v>
      </c>
      <c r="DK162">
        <v>23.62532596881892</v>
      </c>
      <c r="DM162" t="s">
        <v>661</v>
      </c>
      <c r="DN162" t="s">
        <v>135</v>
      </c>
      <c r="DO162" t="str">
        <f>IF(DT162="*","",IFERROR(VLOOKUP(DN162,'class and classification'!$A$1:$B$338,2,FALSE),VLOOKUP(DN162,'class and classification'!$A$340:$B$378,2,FALSE)))</f>
        <v>Predominantly Urban</v>
      </c>
      <c r="DP162" t="str">
        <f>IF(DT162="*","",IFERROR(VLOOKUP(DN162,'class and classification'!$A$1:$C$338,3,FALSE),VLOOKUP(DN162,'class and classification'!$A$340:$C$378,3,FALSE)))</f>
        <v>MD</v>
      </c>
      <c r="DQ162">
        <v>25324.95</v>
      </c>
      <c r="DR162">
        <v>18261.25</v>
      </c>
      <c r="DS162">
        <v>10039.08</v>
      </c>
      <c r="DT162">
        <v>18.720797355277213</v>
      </c>
      <c r="DV162" t="s">
        <v>661</v>
      </c>
      <c r="DW162" t="s">
        <v>135</v>
      </c>
      <c r="DX162" t="str">
        <f>IF(EC162="*","",IFERROR(VLOOKUP(DW162,'class and classification'!$A$1:$B$338,2,FALSE),VLOOKUP(DW162,'class and classification'!$A$340:$B$378,2,FALSE)))</f>
        <v>Predominantly Urban</v>
      </c>
      <c r="DY162" t="str">
        <f>IF(EC162="*","",IFERROR(VLOOKUP(DW162,'class and classification'!$A$1:$C$338,3,FALSE),VLOOKUP(DW162,'class and classification'!$A$340:$C$378,3,FALSE)))</f>
        <v>MD</v>
      </c>
      <c r="DZ162">
        <v>20110.36</v>
      </c>
      <c r="EA162">
        <v>16543.62</v>
      </c>
      <c r="EB162">
        <v>13140.08</v>
      </c>
      <c r="EC162">
        <v>26.388850397015229</v>
      </c>
    </row>
    <row r="163" spans="1:133" x14ac:dyDescent="0.3">
      <c r="A163" t="s">
        <v>667</v>
      </c>
      <c r="B163" t="s">
        <v>340</v>
      </c>
      <c r="C163" t="str">
        <f>IF(H163="n/a","",IFERROR(VLOOKUP(B163,'class and classification'!$A$1:$B$338,2,FALSE),VLOOKUP(B163,'class and classification'!$A$340:$B$378,2,FALSE)))</f>
        <v>Predominantly Urban</v>
      </c>
      <c r="D163" t="str">
        <f>IF(H163="n/a","",IFERROR(VLOOKUP(B163,'class and classification'!$A$1:$C$338,3,FALSE),VLOOKUP(B163,'class and classification'!$A$340:$C$378,3,FALSE)))</f>
        <v>SD</v>
      </c>
      <c r="E163">
        <v>13323</v>
      </c>
      <c r="F163">
        <v>4056</v>
      </c>
      <c r="G163">
        <v>1169</v>
      </c>
      <c r="H163">
        <v>6.3025663144274313</v>
      </c>
      <c r="I163" t="s">
        <v>662</v>
      </c>
      <c r="J163" t="s">
        <v>136</v>
      </c>
      <c r="K163" t="str">
        <f>IF(P163="#","",IFERROR(VLOOKUP(J163,'class and classification'!$A$1:$B$338,2,FALSE),VLOOKUP(J163,'class and classification'!$A$340:$B$378,2,FALSE)))</f>
        <v>Predominantly Urban</v>
      </c>
      <c r="L163" t="str">
        <f>IF(P163="#","",IFERROR(VLOOKUP(J163,'class and classification'!$A$1:$C$338,3,FALSE),VLOOKUP(J163,'class and classification'!$A$340:$C$378,3,FALSE)))</f>
        <v>MD</v>
      </c>
      <c r="M163">
        <v>22987</v>
      </c>
      <c r="N163">
        <v>16647</v>
      </c>
      <c r="O163">
        <v>11665</v>
      </c>
      <c r="P163">
        <v>22.73923468293729</v>
      </c>
      <c r="S163" t="s">
        <v>136</v>
      </c>
      <c r="T163" t="str">
        <f>IF(Y163="#","",IFERROR(VLOOKUP(S163,'class and classification'!$A$1:$B$338,2,FALSE),VLOOKUP(S163,'class and classification'!$A$340:$B$378,2,FALSE)))</f>
        <v>Predominantly Urban</v>
      </c>
      <c r="U163" t="str">
        <f>IF(Y163="#","",IFERROR(VLOOKUP(S163,'class and classification'!$A$1:$C$338,3,FALSE),VLOOKUP(S163,'class and classification'!$A$340:$C$378,3,FALSE)))</f>
        <v>MD</v>
      </c>
      <c r="V163">
        <v>16874</v>
      </c>
      <c r="W163">
        <v>22653</v>
      </c>
      <c r="X163">
        <v>13437</v>
      </c>
      <c r="Y163">
        <v>25.370062684087301</v>
      </c>
      <c r="AA163" t="s">
        <v>662</v>
      </c>
      <c r="AB163" t="s">
        <v>136</v>
      </c>
      <c r="AC163" t="str">
        <f>IF(AH163="#","",IFERROR(VLOOKUP(AB163,'class and classification'!$A$1:$B$338,2,FALSE),VLOOKUP(AB163,'class and classification'!$A$340:$B$378,2,FALSE)))</f>
        <v>Predominantly Urban</v>
      </c>
      <c r="AD163" t="str">
        <f>IF(AH163="#","",IFERROR(VLOOKUP(AB163,'class and classification'!$A$1:$C$338,3,FALSE),VLOOKUP(AB163,'class and classification'!$A$340:$C$378,3,FALSE)))</f>
        <v>MD</v>
      </c>
      <c r="AE163">
        <v>21831</v>
      </c>
      <c r="AF163">
        <v>19206</v>
      </c>
      <c r="AG163">
        <v>10436</v>
      </c>
      <c r="AH163">
        <v>20.27470712800886</v>
      </c>
      <c r="AJ163" t="s">
        <v>662</v>
      </c>
      <c r="AK163" t="s">
        <v>136</v>
      </c>
      <c r="AL163" t="str">
        <f>IF(AQ163="#","",IFERROR(VLOOKUP(AK163,'class and classification'!$A$1:$B$338,2,FALSE),VLOOKUP(AK163,'class and classification'!$A$340:$B$378,2,FALSE)))</f>
        <v>Predominantly Urban</v>
      </c>
      <c r="AM163" t="str">
        <f>IF(AQ163="#","",IFERROR(VLOOKUP(AK163,'class and classification'!$A$1:$C$338,3,FALSE),VLOOKUP(AK163,'class and classification'!$A$340:$C$378,3,FALSE)))</f>
        <v>MD</v>
      </c>
      <c r="AN163">
        <v>19938</v>
      </c>
      <c r="AO163">
        <v>19793</v>
      </c>
      <c r="AP163">
        <v>10810</v>
      </c>
      <c r="AQ163">
        <v>21.388575611879464</v>
      </c>
      <c r="AS163" t="s">
        <v>662</v>
      </c>
      <c r="AT163" t="s">
        <v>136</v>
      </c>
      <c r="AU163" t="str">
        <f>IF(AZ163="#","",IFERROR(VLOOKUP(AT163,'class and classification'!$A$1:$B$338,2,FALSE),VLOOKUP(AT163,'class and classification'!$A$340:$B$378,2,FALSE)))</f>
        <v>Predominantly Urban</v>
      </c>
      <c r="AV163" t="str">
        <f>IF(AZ163="#","",IFERROR(VLOOKUP(AT163,'class and classification'!$A$1:$C$338,3,FALSE),VLOOKUP(AT163,'class and classification'!$A$340:$C$378,3,FALSE)))</f>
        <v>MD</v>
      </c>
      <c r="AW163">
        <v>20706</v>
      </c>
      <c r="AX163">
        <v>15900</v>
      </c>
      <c r="AY163">
        <v>11339</v>
      </c>
      <c r="AZ163">
        <v>23.650015642924185</v>
      </c>
      <c r="BB163" t="s">
        <v>662</v>
      </c>
      <c r="BC163" t="s">
        <v>136</v>
      </c>
      <c r="BD163" t="str">
        <f>IF(BI163="#","",IFERROR(VLOOKUP(BC163,'class and classification'!$A$1:$B$338,2,FALSE),VLOOKUP(BC163,'class and classification'!$A$340:$B$378,2,FALSE)))</f>
        <v>Predominantly Urban</v>
      </c>
      <c r="BE163" t="str">
        <f>IF(BI163="#","",IFERROR(VLOOKUP(BC163,'class and classification'!$A$1:$C$338,3,FALSE),VLOOKUP(BC163,'class and classification'!$A$340:$C$378,3,FALSE)))</f>
        <v>MD</v>
      </c>
      <c r="BF163">
        <v>17230</v>
      </c>
      <c r="BG163">
        <v>15783</v>
      </c>
      <c r="BH163">
        <v>12587</v>
      </c>
      <c r="BI163">
        <v>27.603070175438599</v>
      </c>
      <c r="BK163" t="s">
        <v>662</v>
      </c>
      <c r="BL163" t="s">
        <v>136</v>
      </c>
      <c r="BM163" t="str">
        <f>IF(BR163="#","",IFERROR(VLOOKUP(BL163,'class and classification'!$A$1:$B$338,2,FALSE),VLOOKUP(BL163,'class and classification'!$A$340:$B$378,2,FALSE)))</f>
        <v>Predominantly Urban</v>
      </c>
      <c r="BN163" t="str">
        <f>IF(BR163="#","",IFERROR(VLOOKUP(BL163,'class and classification'!$A$1:$C$338,3,FALSE),VLOOKUP(BL163,'class and classification'!$A$340:$C$378,3,FALSE)))</f>
        <v>MD</v>
      </c>
      <c r="BO163">
        <v>19323</v>
      </c>
      <c r="BP163">
        <v>14927</v>
      </c>
      <c r="BQ163">
        <v>11547</v>
      </c>
      <c r="BR163">
        <v>25.213441928510598</v>
      </c>
      <c r="BT163" t="s">
        <v>662</v>
      </c>
      <c r="BU163" t="s">
        <v>136</v>
      </c>
      <c r="BV163" t="str">
        <f>IF(CA163="#","",IFERROR(VLOOKUP(BU163,'class and classification'!$A$1:$B$338,2,FALSE),VLOOKUP(BU163,'class and classification'!$A$340:$B$378,2,FALSE)))</f>
        <v>Predominantly Urban</v>
      </c>
      <c r="BW163" t="str">
        <f>IF(CA163="#","",IFERROR(VLOOKUP(BU163,'class and classification'!$A$1:$C$338,3,FALSE),VLOOKUP(BU163,'class and classification'!$A$340:$C$378,3,FALSE)))</f>
        <v>MD</v>
      </c>
      <c r="BX163">
        <v>19854</v>
      </c>
      <c r="BY163">
        <v>15068</v>
      </c>
      <c r="BZ163">
        <v>9708</v>
      </c>
      <c r="CA163">
        <v>21.7521846291732</v>
      </c>
      <c r="CC163" t="s">
        <v>662</v>
      </c>
      <c r="CD163" t="s">
        <v>136</v>
      </c>
      <c r="CE163" t="str">
        <f>IF(CJ163="*","",IFERROR(VLOOKUP(CD163,'class and classification'!$A$1:$B$338,2,FALSE),VLOOKUP(CD163,'class and classification'!$A$340:$B$378,2,FALSE)))</f>
        <v>Predominantly Urban</v>
      </c>
      <c r="CF163" t="str">
        <f>IF(CJ163="*","",IFERROR(VLOOKUP(CD163,'class and classification'!$A$1:$C$338,3,FALSE),VLOOKUP(CD163,'class and classification'!$A$340:$C$378,3,FALSE)))</f>
        <v>MD</v>
      </c>
      <c r="CG163">
        <v>17829</v>
      </c>
      <c r="CH163">
        <v>15710</v>
      </c>
      <c r="CI163">
        <v>9778</v>
      </c>
      <c r="CJ163">
        <v>22.573123715862135</v>
      </c>
      <c r="CL163" t="s">
        <v>662</v>
      </c>
      <c r="CM163" t="s">
        <v>136</v>
      </c>
      <c r="CN163" t="str">
        <f>IF(CS163="*","",IFERROR(VLOOKUP(CM163,'class and classification'!$A$1:$B$338,2,FALSE),VLOOKUP(CM163,'class and classification'!$A$340:$B$378,2,FALSE)))</f>
        <v>Predominantly Urban</v>
      </c>
      <c r="CO163" t="str">
        <f>IF(CS163="*","",IFERROR(VLOOKUP(CM163,'class and classification'!$A$1:$C$338,3,FALSE),VLOOKUP(CM163,'class and classification'!$A$340:$C$378,3,FALSE)))</f>
        <v>MD</v>
      </c>
      <c r="CP163">
        <v>17309.5</v>
      </c>
      <c r="CQ163">
        <v>15957.47</v>
      </c>
      <c r="CR163">
        <v>12458.26</v>
      </c>
      <c r="CS163">
        <v>27.245920906248038</v>
      </c>
      <c r="CU163" t="s">
        <v>662</v>
      </c>
      <c r="CV163" t="s">
        <v>136</v>
      </c>
      <c r="CW163" t="str">
        <f>IF(DB163="*","",IFERROR(VLOOKUP(CV163,'class and classification'!$A$1:$B$338,2,FALSE),VLOOKUP(CV163,'class and classification'!$A$340:$B$378,2,FALSE)))</f>
        <v>Predominantly Urban</v>
      </c>
      <c r="CX163" t="str">
        <f>IF(DB163="*","",IFERROR(VLOOKUP(CV163,'class and classification'!$A$1:$C$338,3,FALSE),VLOOKUP(CV163,'class and classification'!$A$340:$C$378,3,FALSE)))</f>
        <v>MD</v>
      </c>
      <c r="CY163">
        <v>16387.14</v>
      </c>
      <c r="CZ163">
        <v>18866.990000000002</v>
      </c>
      <c r="DA163">
        <v>10983.84</v>
      </c>
      <c r="DB163">
        <v>23.75502211710419</v>
      </c>
      <c r="DD163" t="s">
        <v>662</v>
      </c>
      <c r="DE163" t="s">
        <v>136</v>
      </c>
      <c r="DF163" t="str">
        <f>IF(DK163="*","",IFERROR(VLOOKUP(DE163,'class and classification'!$A$1:$B$338,2,FALSE),VLOOKUP(DE163,'class and classification'!$A$340:$B$378,2,FALSE)))</f>
        <v>Predominantly Urban</v>
      </c>
      <c r="DG163" t="str">
        <f>IF(DK163="*","",IFERROR(VLOOKUP(DE163,'class and classification'!$A$1:$C$338,3,FALSE),VLOOKUP(DE163,'class and classification'!$A$340:$C$378,3,FALSE)))</f>
        <v>MD</v>
      </c>
      <c r="DH163">
        <v>15179.58</v>
      </c>
      <c r="DI163">
        <v>17701.310000000001</v>
      </c>
      <c r="DJ163">
        <v>14491.88</v>
      </c>
      <c r="DK163">
        <v>30.59116028047336</v>
      </c>
      <c r="DM163" t="s">
        <v>662</v>
      </c>
      <c r="DN163" t="s">
        <v>136</v>
      </c>
      <c r="DO163" t="str">
        <f>IF(DT163="*","",IFERROR(VLOOKUP(DN163,'class and classification'!$A$1:$B$338,2,FALSE),VLOOKUP(DN163,'class and classification'!$A$340:$B$378,2,FALSE)))</f>
        <v>Predominantly Urban</v>
      </c>
      <c r="DP163" t="str">
        <f>IF(DT163="*","",IFERROR(VLOOKUP(DN163,'class and classification'!$A$1:$C$338,3,FALSE),VLOOKUP(DN163,'class and classification'!$A$340:$C$378,3,FALSE)))</f>
        <v>MD</v>
      </c>
      <c r="DQ163">
        <v>15822.51</v>
      </c>
      <c r="DR163">
        <v>18690.63</v>
      </c>
      <c r="DS163">
        <v>11633.16</v>
      </c>
      <c r="DT163">
        <v>25.209301720831355</v>
      </c>
      <c r="DV163" t="s">
        <v>662</v>
      </c>
      <c r="DW163" t="s">
        <v>136</v>
      </c>
      <c r="DX163" t="str">
        <f>IF(EC163="*","",IFERROR(VLOOKUP(DW163,'class and classification'!$A$1:$B$338,2,FALSE),VLOOKUP(DW163,'class and classification'!$A$340:$B$378,2,FALSE)))</f>
        <v>Predominantly Urban</v>
      </c>
      <c r="DY163" t="str">
        <f>IF(EC163="*","",IFERROR(VLOOKUP(DW163,'class and classification'!$A$1:$C$338,3,FALSE),VLOOKUP(DW163,'class and classification'!$A$340:$C$378,3,FALSE)))</f>
        <v>MD</v>
      </c>
      <c r="DZ163">
        <v>20930.07</v>
      </c>
      <c r="EA163">
        <v>15889.98</v>
      </c>
      <c r="EB163">
        <v>10149.42</v>
      </c>
      <c r="EC163">
        <v>21.608546998720655</v>
      </c>
    </row>
    <row r="164" spans="1:133" x14ac:dyDescent="0.3">
      <c r="A164" t="s">
        <v>668</v>
      </c>
      <c r="B164" t="s">
        <v>341</v>
      </c>
      <c r="C164" t="str">
        <f>IF(H164="n/a","",IFERROR(VLOOKUP(B164,'class and classification'!$A$1:$B$338,2,FALSE),VLOOKUP(B164,'class and classification'!$A$340:$B$378,2,FALSE)))</f>
        <v/>
      </c>
      <c r="D164" t="str">
        <f>IF(H164="n/a","",IFERROR(VLOOKUP(B164,'class and classification'!$A$1:$C$338,3,FALSE),VLOOKUP(B164,'class and classification'!$A$340:$C$378,3,FALSE)))</f>
        <v/>
      </c>
      <c r="E164">
        <v>12303</v>
      </c>
      <c r="F164">
        <v>6365</v>
      </c>
      <c r="G164" t="s">
        <v>513</v>
      </c>
      <c r="H164" t="s">
        <v>513</v>
      </c>
      <c r="I164" t="s">
        <v>663</v>
      </c>
      <c r="J164" t="s">
        <v>137</v>
      </c>
      <c r="K164" t="str">
        <f>IF(P164="#","",IFERROR(VLOOKUP(J164,'class and classification'!$A$1:$B$338,2,FALSE),VLOOKUP(J164,'class and classification'!$A$340:$B$378,2,FALSE)))</f>
        <v>Urban with Significant Rural</v>
      </c>
      <c r="L164" t="str">
        <f>IF(P164="#","",IFERROR(VLOOKUP(J164,'class and classification'!$A$1:$C$338,3,FALSE),VLOOKUP(J164,'class and classification'!$A$340:$C$378,3,FALSE)))</f>
        <v>SC</v>
      </c>
      <c r="M164">
        <v>61410</v>
      </c>
      <c r="N164">
        <v>25810</v>
      </c>
      <c r="O164">
        <v>10937</v>
      </c>
      <c r="P164">
        <v>11.142353576413297</v>
      </c>
      <c r="S164" t="s">
        <v>137</v>
      </c>
      <c r="T164" t="str">
        <f>IF(Y164="#","",IFERROR(VLOOKUP(S164,'class and classification'!$A$1:$B$338,2,FALSE),VLOOKUP(S164,'class and classification'!$A$340:$B$378,2,FALSE)))</f>
        <v>Urban with Significant Rural</v>
      </c>
      <c r="U164" t="str">
        <f>IF(Y164="#","",IFERROR(VLOOKUP(S164,'class and classification'!$A$1:$C$338,3,FALSE),VLOOKUP(S164,'class and classification'!$A$340:$C$378,3,FALSE)))</f>
        <v>SC</v>
      </c>
      <c r="V164">
        <v>72959</v>
      </c>
      <c r="W164">
        <v>26853</v>
      </c>
      <c r="X164">
        <v>5708</v>
      </c>
      <c r="Y164">
        <v>5.4094010614101595</v>
      </c>
      <c r="AA164" t="s">
        <v>663</v>
      </c>
      <c r="AB164" t="s">
        <v>137</v>
      </c>
      <c r="AC164" t="str">
        <f>IF(AH164="#","",IFERROR(VLOOKUP(AB164,'class and classification'!$A$1:$B$338,2,FALSE),VLOOKUP(AB164,'class and classification'!$A$340:$B$378,2,FALSE)))</f>
        <v>Urban with Significant Rural</v>
      </c>
      <c r="AD164" t="str">
        <f>IF(AH164="#","",IFERROR(VLOOKUP(AB164,'class and classification'!$A$1:$C$338,3,FALSE),VLOOKUP(AB164,'class and classification'!$A$340:$C$378,3,FALSE)))</f>
        <v>SC</v>
      </c>
      <c r="AE164">
        <v>70331</v>
      </c>
      <c r="AF164">
        <v>27915</v>
      </c>
      <c r="AG164">
        <v>12823</v>
      </c>
      <c r="AH164">
        <v>11.5450755836462</v>
      </c>
      <c r="AJ164" t="s">
        <v>663</v>
      </c>
      <c r="AK164" t="s">
        <v>137</v>
      </c>
      <c r="AL164" t="str">
        <f>IF(AQ164="#","",IFERROR(VLOOKUP(AK164,'class and classification'!$A$1:$B$338,2,FALSE),VLOOKUP(AK164,'class and classification'!$A$340:$B$378,2,FALSE)))</f>
        <v>Urban with Significant Rural</v>
      </c>
      <c r="AM164" t="str">
        <f>IF(AQ164="#","",IFERROR(VLOOKUP(AK164,'class and classification'!$A$1:$C$338,3,FALSE),VLOOKUP(AK164,'class and classification'!$A$340:$C$378,3,FALSE)))</f>
        <v>SC</v>
      </c>
      <c r="AN164">
        <v>60674</v>
      </c>
      <c r="AO164">
        <v>23526</v>
      </c>
      <c r="AP164">
        <v>15767</v>
      </c>
      <c r="AQ164">
        <v>15.772204827593105</v>
      </c>
      <c r="AS164" t="s">
        <v>663</v>
      </c>
      <c r="AT164" t="s">
        <v>137</v>
      </c>
      <c r="AU164" t="str">
        <f>IF(AZ164="#","",IFERROR(VLOOKUP(AT164,'class and classification'!$A$1:$B$338,2,FALSE),VLOOKUP(AT164,'class and classification'!$A$340:$B$378,2,FALSE)))</f>
        <v>Urban with Significant Rural</v>
      </c>
      <c r="AV164" t="str">
        <f>IF(AZ164="#","",IFERROR(VLOOKUP(AT164,'class and classification'!$A$1:$C$338,3,FALSE),VLOOKUP(AT164,'class and classification'!$A$340:$C$378,3,FALSE)))</f>
        <v>SC</v>
      </c>
      <c r="AW164">
        <v>57609</v>
      </c>
      <c r="AX164">
        <v>28369</v>
      </c>
      <c r="AY164">
        <v>11524</v>
      </c>
      <c r="AZ164">
        <v>11.819244733441366</v>
      </c>
      <c r="BB164" t="s">
        <v>663</v>
      </c>
      <c r="BC164" t="s">
        <v>137</v>
      </c>
      <c r="BD164" t="str">
        <f>IF(BI164="#","",IFERROR(VLOOKUP(BC164,'class and classification'!$A$1:$B$338,2,FALSE),VLOOKUP(BC164,'class and classification'!$A$340:$B$378,2,FALSE)))</f>
        <v>Urban with Significant Rural</v>
      </c>
      <c r="BE164" t="str">
        <f>IF(BI164="#","",IFERROR(VLOOKUP(BC164,'class and classification'!$A$1:$C$338,3,FALSE),VLOOKUP(BC164,'class and classification'!$A$340:$C$378,3,FALSE)))</f>
        <v>SC</v>
      </c>
      <c r="BF164">
        <v>61827</v>
      </c>
      <c r="BG164">
        <v>30896</v>
      </c>
      <c r="BH164">
        <v>10686</v>
      </c>
      <c r="BI164">
        <v>10.333723370306259</v>
      </c>
      <c r="BK164" t="s">
        <v>663</v>
      </c>
      <c r="BL164" t="s">
        <v>137</v>
      </c>
      <c r="BM164" t="str">
        <f>IF(BR164="#","",IFERROR(VLOOKUP(BL164,'class and classification'!$A$1:$B$338,2,FALSE),VLOOKUP(BL164,'class and classification'!$A$340:$B$378,2,FALSE)))</f>
        <v>Urban with Significant Rural</v>
      </c>
      <c r="BN164" t="str">
        <f>IF(BR164="#","",IFERROR(VLOOKUP(BL164,'class and classification'!$A$1:$C$338,3,FALSE),VLOOKUP(BL164,'class and classification'!$A$340:$C$378,3,FALSE)))</f>
        <v>SC</v>
      </c>
      <c r="BO164">
        <v>64567</v>
      </c>
      <c r="BP164">
        <v>23799</v>
      </c>
      <c r="BQ164">
        <v>9498</v>
      </c>
      <c r="BR164">
        <v>9.70530532167089</v>
      </c>
      <c r="BT164" t="s">
        <v>663</v>
      </c>
      <c r="BU164" t="s">
        <v>137</v>
      </c>
      <c r="BV164" t="str">
        <f>IF(CA164="#","",IFERROR(VLOOKUP(BU164,'class and classification'!$A$1:$B$338,2,FALSE),VLOOKUP(BU164,'class and classification'!$A$340:$B$378,2,FALSE)))</f>
        <v>Urban with Significant Rural</v>
      </c>
      <c r="BW164" t="str">
        <f>IF(CA164="#","",IFERROR(VLOOKUP(BU164,'class and classification'!$A$1:$C$338,3,FALSE),VLOOKUP(BU164,'class and classification'!$A$340:$C$378,3,FALSE)))</f>
        <v>SC</v>
      </c>
      <c r="BX164">
        <v>63947</v>
      </c>
      <c r="BY164">
        <v>26371</v>
      </c>
      <c r="BZ164">
        <v>7888</v>
      </c>
      <c r="CA164">
        <v>8.0320957986273758</v>
      </c>
      <c r="CC164" t="s">
        <v>663</v>
      </c>
      <c r="CD164" t="s">
        <v>137</v>
      </c>
      <c r="CE164" t="str">
        <f>IF(CJ164="*","",IFERROR(VLOOKUP(CD164,'class and classification'!$A$1:$B$338,2,FALSE),VLOOKUP(CD164,'class and classification'!$A$340:$B$378,2,FALSE)))</f>
        <v>Urban with Significant Rural</v>
      </c>
      <c r="CF164" t="str">
        <f>IF(CJ164="*","",IFERROR(VLOOKUP(CD164,'class and classification'!$A$1:$C$338,3,FALSE),VLOOKUP(CD164,'class and classification'!$A$340:$C$378,3,FALSE)))</f>
        <v>SC</v>
      </c>
      <c r="CG164">
        <v>54873</v>
      </c>
      <c r="CH164">
        <v>31939</v>
      </c>
      <c r="CI164">
        <v>7297</v>
      </c>
      <c r="CJ164">
        <v>7.7537748780669231</v>
      </c>
      <c r="CL164" t="s">
        <v>663</v>
      </c>
      <c r="CM164" t="s">
        <v>137</v>
      </c>
      <c r="CN164" t="str">
        <f>IF(CS164="*","",IFERROR(VLOOKUP(CM164,'class and classification'!$A$1:$B$338,2,FALSE),VLOOKUP(CM164,'class and classification'!$A$340:$B$378,2,FALSE)))</f>
        <v>Urban with Significant Rural</v>
      </c>
      <c r="CO164" t="str">
        <f>IF(CS164="*","",IFERROR(VLOOKUP(CM164,'class and classification'!$A$1:$C$338,3,FALSE),VLOOKUP(CM164,'class and classification'!$A$340:$C$378,3,FALSE)))</f>
        <v>SC</v>
      </c>
      <c r="CP164">
        <v>53919.37</v>
      </c>
      <c r="CQ164">
        <v>35307.11</v>
      </c>
      <c r="CR164">
        <v>7327.91</v>
      </c>
      <c r="CS164">
        <v>7.5894115223554302</v>
      </c>
      <c r="CU164" t="s">
        <v>663</v>
      </c>
      <c r="CV164" t="s">
        <v>137</v>
      </c>
      <c r="CW164" t="str">
        <f>IF(DB164="*","",IFERROR(VLOOKUP(CV164,'class and classification'!$A$1:$B$338,2,FALSE),VLOOKUP(CV164,'class and classification'!$A$340:$B$378,2,FALSE)))</f>
        <v>Urban with Significant Rural</v>
      </c>
      <c r="CX164" t="str">
        <f>IF(DB164="*","",IFERROR(VLOOKUP(CV164,'class and classification'!$A$1:$C$338,3,FALSE),VLOOKUP(CV164,'class and classification'!$A$340:$C$378,3,FALSE)))</f>
        <v>SC</v>
      </c>
      <c r="CY164">
        <v>60505.51</v>
      </c>
      <c r="CZ164">
        <v>30155.319999999996</v>
      </c>
      <c r="DA164">
        <v>10794.220000000001</v>
      </c>
      <c r="DB164">
        <v>10.63941124665554</v>
      </c>
      <c r="DD164" t="s">
        <v>663</v>
      </c>
      <c r="DE164" t="s">
        <v>137</v>
      </c>
      <c r="DF164" t="str">
        <f>IF(DK164="*","",IFERROR(VLOOKUP(DE164,'class and classification'!$A$1:$B$338,2,FALSE),VLOOKUP(DE164,'class and classification'!$A$340:$B$378,2,FALSE)))</f>
        <v>Urban with Significant Rural</v>
      </c>
      <c r="DG164" t="str">
        <f>IF(DK164="*","",IFERROR(VLOOKUP(DE164,'class and classification'!$A$1:$C$338,3,FALSE),VLOOKUP(DE164,'class and classification'!$A$340:$C$378,3,FALSE)))</f>
        <v>SC</v>
      </c>
      <c r="DH164">
        <v>62391.5</v>
      </c>
      <c r="DI164">
        <v>29065.25</v>
      </c>
      <c r="DJ164">
        <v>9173.07</v>
      </c>
      <c r="DK164">
        <v>9.1156577642690788</v>
      </c>
      <c r="DM164" t="s">
        <v>663</v>
      </c>
      <c r="DN164" t="s">
        <v>137</v>
      </c>
      <c r="DO164" t="str">
        <f>IF(DT164="*","",IFERROR(VLOOKUP(DN164,'class and classification'!$A$1:$B$338,2,FALSE),VLOOKUP(DN164,'class and classification'!$A$340:$B$378,2,FALSE)))</f>
        <v>Urban with Significant Rural</v>
      </c>
      <c r="DP164" t="str">
        <f>IF(DT164="*","",IFERROR(VLOOKUP(DN164,'class and classification'!$A$1:$C$338,3,FALSE),VLOOKUP(DN164,'class and classification'!$A$340:$C$378,3,FALSE)))</f>
        <v>SC</v>
      </c>
      <c r="DQ164">
        <v>57867.65</v>
      </c>
      <c r="DR164">
        <v>27980.25</v>
      </c>
      <c r="DS164">
        <v>13950.04</v>
      </c>
      <c r="DT164">
        <v>13.978284521704557</v>
      </c>
      <c r="DV164" t="s">
        <v>663</v>
      </c>
      <c r="DW164" t="s">
        <v>137</v>
      </c>
      <c r="DX164" t="str">
        <f>IF(EC164="*","",IFERROR(VLOOKUP(DW164,'class and classification'!$A$1:$B$338,2,FALSE),VLOOKUP(DW164,'class and classification'!$A$340:$B$378,2,FALSE)))</f>
        <v>Urban with Significant Rural</v>
      </c>
      <c r="DY164" t="str">
        <f>IF(EC164="*","",IFERROR(VLOOKUP(DW164,'class and classification'!$A$1:$C$338,3,FALSE),VLOOKUP(DW164,'class and classification'!$A$340:$C$378,3,FALSE)))</f>
        <v>SC</v>
      </c>
      <c r="DZ164">
        <v>59728.28</v>
      </c>
      <c r="EA164">
        <v>27238.260000000002</v>
      </c>
      <c r="EB164">
        <v>9941.99</v>
      </c>
      <c r="EC164">
        <v>10.259148498073388</v>
      </c>
    </row>
    <row r="165" spans="1:133" x14ac:dyDescent="0.3">
      <c r="A165" t="s">
        <v>669</v>
      </c>
      <c r="B165" t="s">
        <v>342</v>
      </c>
      <c r="C165" t="str">
        <f>IF(H165="n/a","",IFERROR(VLOOKUP(B165,'class and classification'!$A$1:$B$338,2,FALSE),VLOOKUP(B165,'class and classification'!$A$340:$B$378,2,FALSE)))</f>
        <v>Urban with Significant Rural</v>
      </c>
      <c r="D165" t="str">
        <f>IF(H165="n/a","",IFERROR(VLOOKUP(B165,'class and classification'!$A$1:$C$338,3,FALSE),VLOOKUP(B165,'class and classification'!$A$340:$C$378,3,FALSE)))</f>
        <v>SD</v>
      </c>
      <c r="E165">
        <v>16645</v>
      </c>
      <c r="F165">
        <v>2887</v>
      </c>
      <c r="G165">
        <v>2129</v>
      </c>
      <c r="H165">
        <v>9.8287244356216252</v>
      </c>
      <c r="I165" t="s">
        <v>664</v>
      </c>
      <c r="J165" t="s">
        <v>337</v>
      </c>
      <c r="K165" t="str">
        <f>IF(P165="#","",IFERROR(VLOOKUP(J165,'class and classification'!$A$1:$B$338,2,FALSE),VLOOKUP(J165,'class and classification'!$A$340:$B$378,2,FALSE)))</f>
        <v>Predominantly Urban</v>
      </c>
      <c r="L165" t="str">
        <f>IF(P165="#","",IFERROR(VLOOKUP(J165,'class and classification'!$A$1:$C$338,3,FALSE),VLOOKUP(J165,'class and classification'!$A$340:$C$378,3,FALSE)))</f>
        <v>SD</v>
      </c>
      <c r="M165">
        <v>9625</v>
      </c>
      <c r="N165">
        <v>3624</v>
      </c>
      <c r="O165">
        <v>2980</v>
      </c>
      <c r="P165">
        <v>18.362191139318504</v>
      </c>
      <c r="S165" t="s">
        <v>337</v>
      </c>
      <c r="T165" t="str">
        <f>IF(Y165="#","",IFERROR(VLOOKUP(S165,'class and classification'!$A$1:$B$338,2,FALSE),VLOOKUP(S165,'class and classification'!$A$340:$B$378,2,FALSE)))</f>
        <v>Predominantly Urban</v>
      </c>
      <c r="U165" t="str">
        <f>IF(Y165="#","",IFERROR(VLOOKUP(S165,'class and classification'!$A$1:$C$338,3,FALSE),VLOOKUP(S165,'class and classification'!$A$340:$C$378,3,FALSE)))</f>
        <v>SD</v>
      </c>
      <c r="V165">
        <v>12106</v>
      </c>
      <c r="W165">
        <v>3271</v>
      </c>
      <c r="X165">
        <v>1049</v>
      </c>
      <c r="Y165">
        <v>6.3862169730914413</v>
      </c>
      <c r="AA165" t="s">
        <v>664</v>
      </c>
      <c r="AB165" t="s">
        <v>337</v>
      </c>
      <c r="AC165" t="str">
        <f>IF(AH165="#","",IFERROR(VLOOKUP(AB165,'class and classification'!$A$1:$B$338,2,FALSE),VLOOKUP(AB165,'class and classification'!$A$340:$B$378,2,FALSE)))</f>
        <v/>
      </c>
      <c r="AD165" t="str">
        <f>IF(AH165="#","",IFERROR(VLOOKUP(AB165,'class and classification'!$A$1:$C$338,3,FALSE),VLOOKUP(AB165,'class and classification'!$A$340:$C$378,3,FALSE)))</f>
        <v/>
      </c>
      <c r="AE165">
        <v>12931</v>
      </c>
      <c r="AF165">
        <v>4395</v>
      </c>
      <c r="AG165" t="s">
        <v>39</v>
      </c>
      <c r="AH165" t="s">
        <v>39</v>
      </c>
      <c r="AJ165" t="s">
        <v>664</v>
      </c>
      <c r="AK165" t="s">
        <v>337</v>
      </c>
      <c r="AL165" t="str">
        <f>IF(AQ165="#","",IFERROR(VLOOKUP(AK165,'class and classification'!$A$1:$B$338,2,FALSE),VLOOKUP(AK165,'class and classification'!$A$340:$B$378,2,FALSE)))</f>
        <v>Predominantly Urban</v>
      </c>
      <c r="AM165" t="str">
        <f>IF(AQ165="#","",IFERROR(VLOOKUP(AK165,'class and classification'!$A$1:$C$338,3,FALSE),VLOOKUP(AK165,'class and classification'!$A$340:$C$378,3,FALSE)))</f>
        <v>SD</v>
      </c>
      <c r="AN165">
        <v>10624</v>
      </c>
      <c r="AO165">
        <v>2719</v>
      </c>
      <c r="AP165">
        <v>1505</v>
      </c>
      <c r="AQ165">
        <v>10.136045258620689</v>
      </c>
      <c r="AS165" t="s">
        <v>664</v>
      </c>
      <c r="AT165" t="s">
        <v>337</v>
      </c>
      <c r="AU165" t="str">
        <f>IF(AZ165="#","",IFERROR(VLOOKUP(AT165,'class and classification'!$A$1:$B$338,2,FALSE),VLOOKUP(AT165,'class and classification'!$A$340:$B$378,2,FALSE)))</f>
        <v>Predominantly Urban</v>
      </c>
      <c r="AV165" t="str">
        <f>IF(AZ165="#","",IFERROR(VLOOKUP(AT165,'class and classification'!$A$1:$C$338,3,FALSE),VLOOKUP(AT165,'class and classification'!$A$340:$C$378,3,FALSE)))</f>
        <v>SD</v>
      </c>
      <c r="AW165">
        <v>10248</v>
      </c>
      <c r="AX165">
        <v>2767</v>
      </c>
      <c r="AY165">
        <v>1530</v>
      </c>
      <c r="AZ165">
        <v>10.519078721210038</v>
      </c>
      <c r="BB165" t="s">
        <v>664</v>
      </c>
      <c r="BC165" t="s">
        <v>337</v>
      </c>
      <c r="BD165" t="str">
        <f>IF(BI165="#","",IFERROR(VLOOKUP(BC165,'class and classification'!$A$1:$B$338,2,FALSE),VLOOKUP(BC165,'class and classification'!$A$340:$B$378,2,FALSE)))</f>
        <v/>
      </c>
      <c r="BE165" t="str">
        <f>IF(BI165="#","",IFERROR(VLOOKUP(BC165,'class and classification'!$A$1:$C$338,3,FALSE),VLOOKUP(BC165,'class and classification'!$A$340:$C$378,3,FALSE)))</f>
        <v/>
      </c>
      <c r="BF165">
        <v>12228</v>
      </c>
      <c r="BG165">
        <v>5601</v>
      </c>
      <c r="BH165" t="s">
        <v>39</v>
      </c>
      <c r="BI165" t="s">
        <v>39</v>
      </c>
      <c r="BK165" t="s">
        <v>664</v>
      </c>
      <c r="BL165" t="s">
        <v>337</v>
      </c>
      <c r="BM165" t="str">
        <f>IF(BR165="#","",IFERROR(VLOOKUP(BL165,'class and classification'!$A$1:$B$338,2,FALSE),VLOOKUP(BL165,'class and classification'!$A$340:$B$378,2,FALSE)))</f>
        <v/>
      </c>
      <c r="BN165" t="str">
        <f>IF(BR165="#","",IFERROR(VLOOKUP(BL165,'class and classification'!$A$1:$C$338,3,FALSE),VLOOKUP(BL165,'class and classification'!$A$340:$C$378,3,FALSE)))</f>
        <v/>
      </c>
      <c r="BO165">
        <v>11251</v>
      </c>
      <c r="BP165">
        <v>2949</v>
      </c>
      <c r="BQ165" t="s">
        <v>39</v>
      </c>
      <c r="BR165" t="s">
        <v>39</v>
      </c>
      <c r="BT165" t="s">
        <v>664</v>
      </c>
      <c r="BU165" t="s">
        <v>337</v>
      </c>
      <c r="BV165" t="str">
        <f>IF(CA165="#","",IFERROR(VLOOKUP(BU165,'class and classification'!$A$1:$B$338,2,FALSE),VLOOKUP(BU165,'class and classification'!$A$340:$B$378,2,FALSE)))</f>
        <v>Predominantly Urban</v>
      </c>
      <c r="BW165" t="str">
        <f>IF(CA165="#","",IFERROR(VLOOKUP(BU165,'class and classification'!$A$1:$C$338,3,FALSE),VLOOKUP(BU165,'class and classification'!$A$340:$C$378,3,FALSE)))</f>
        <v>SD</v>
      </c>
      <c r="BX165">
        <v>11902</v>
      </c>
      <c r="BY165">
        <v>4056</v>
      </c>
      <c r="BZ165">
        <v>1293</v>
      </c>
      <c r="CA165">
        <v>7.4952176685409544</v>
      </c>
      <c r="CC165" t="s">
        <v>664</v>
      </c>
      <c r="CD165" t="s">
        <v>337</v>
      </c>
      <c r="CE165" t="str">
        <f>IF(CJ165="*","",IFERROR(VLOOKUP(CD165,'class and classification'!$A$1:$B$338,2,FALSE),VLOOKUP(CD165,'class and classification'!$A$340:$B$378,2,FALSE)))</f>
        <v/>
      </c>
      <c r="CF165" t="str">
        <f>IF(CJ165="*","",IFERROR(VLOOKUP(CD165,'class and classification'!$A$1:$C$338,3,FALSE),VLOOKUP(CD165,'class and classification'!$A$340:$C$378,3,FALSE)))</f>
        <v/>
      </c>
      <c r="CG165">
        <v>11305</v>
      </c>
      <c r="CH165">
        <v>6950</v>
      </c>
      <c r="CI165" t="s">
        <v>38</v>
      </c>
      <c r="CJ165" t="s">
        <v>38</v>
      </c>
      <c r="CL165" t="s">
        <v>664</v>
      </c>
      <c r="CM165" t="s">
        <v>337</v>
      </c>
      <c r="CN165" t="str">
        <f>IF(CS165="*","",IFERROR(VLOOKUP(CM165,'class and classification'!$A$1:$B$338,2,FALSE),VLOOKUP(CM165,'class and classification'!$A$340:$B$378,2,FALSE)))</f>
        <v>Predominantly Urban</v>
      </c>
      <c r="CO165" t="str">
        <f>IF(CS165="*","",IFERROR(VLOOKUP(CM165,'class and classification'!$A$1:$C$338,3,FALSE),VLOOKUP(CM165,'class and classification'!$A$340:$C$378,3,FALSE)))</f>
        <v>SD</v>
      </c>
      <c r="CP165">
        <v>10425.14</v>
      </c>
      <c r="CQ165">
        <v>5361.36</v>
      </c>
      <c r="CR165">
        <v>1315.2</v>
      </c>
      <c r="CS165">
        <v>7.6904635211704093</v>
      </c>
      <c r="CU165" t="s">
        <v>664</v>
      </c>
      <c r="CV165" t="s">
        <v>337</v>
      </c>
      <c r="CW165" t="str">
        <f>IF(DB165="*","",IFERROR(VLOOKUP(CV165,'class and classification'!$A$1:$B$338,2,FALSE),VLOOKUP(CV165,'class and classification'!$A$340:$B$378,2,FALSE)))</f>
        <v/>
      </c>
      <c r="CX165" t="str">
        <f>IF(DB165="*","",IFERROR(VLOOKUP(CV165,'class and classification'!$A$1:$C$338,3,FALSE),VLOOKUP(CV165,'class and classification'!$A$340:$C$378,3,FALSE)))</f>
        <v/>
      </c>
      <c r="CY165">
        <v>12670.83</v>
      </c>
      <c r="CZ165">
        <v>3510.52</v>
      </c>
      <c r="DA165" t="s">
        <v>38</v>
      </c>
      <c r="DB165" t="s">
        <v>38</v>
      </c>
      <c r="DD165" t="s">
        <v>664</v>
      </c>
      <c r="DE165" t="s">
        <v>337</v>
      </c>
      <c r="DF165" t="str">
        <f>IF(DK165="*","",IFERROR(VLOOKUP(DE165,'class and classification'!$A$1:$B$338,2,FALSE),VLOOKUP(DE165,'class and classification'!$A$340:$B$378,2,FALSE)))</f>
        <v>Predominantly Urban</v>
      </c>
      <c r="DG165" t="str">
        <f>IF(DK165="*","",IFERROR(VLOOKUP(DE165,'class and classification'!$A$1:$C$338,3,FALSE),VLOOKUP(DE165,'class and classification'!$A$340:$C$378,3,FALSE)))</f>
        <v>SD</v>
      </c>
      <c r="DH165">
        <v>11667.39</v>
      </c>
      <c r="DI165">
        <v>5493.03</v>
      </c>
      <c r="DJ165">
        <v>1006.98</v>
      </c>
      <c r="DK165">
        <v>5.5427854288450744</v>
      </c>
      <c r="DM165" t="s">
        <v>664</v>
      </c>
      <c r="DN165" t="s">
        <v>337</v>
      </c>
      <c r="DO165" t="str">
        <f>IF(DT165="*","",IFERROR(VLOOKUP(DN165,'class and classification'!$A$1:$B$338,2,FALSE),VLOOKUP(DN165,'class and classification'!$A$340:$B$378,2,FALSE)))</f>
        <v>Predominantly Urban</v>
      </c>
      <c r="DP165" t="str">
        <f>IF(DT165="*","",IFERROR(VLOOKUP(DN165,'class and classification'!$A$1:$C$338,3,FALSE),VLOOKUP(DN165,'class and classification'!$A$340:$C$378,3,FALSE)))</f>
        <v>SD</v>
      </c>
      <c r="DQ165">
        <v>11772.27</v>
      </c>
      <c r="DR165">
        <v>2993.94</v>
      </c>
      <c r="DS165">
        <v>1781.91</v>
      </c>
      <c r="DT165">
        <v>10.768050993103747</v>
      </c>
      <c r="DV165" t="s">
        <v>664</v>
      </c>
      <c r="DW165" t="s">
        <v>337</v>
      </c>
      <c r="DX165" t="str">
        <f>IF(EC165="*","",IFERROR(VLOOKUP(DW165,'class and classification'!$A$1:$B$338,2,FALSE),VLOOKUP(DW165,'class and classification'!$A$340:$B$378,2,FALSE)))</f>
        <v/>
      </c>
      <c r="DY165" t="str">
        <f>IF(EC165="*","",IFERROR(VLOOKUP(DW165,'class and classification'!$A$1:$C$338,3,FALSE),VLOOKUP(DW165,'class and classification'!$A$340:$C$378,3,FALSE)))</f>
        <v/>
      </c>
      <c r="DZ165">
        <v>11934.91</v>
      </c>
      <c r="EA165">
        <v>2292.94</v>
      </c>
      <c r="EB165" t="s">
        <v>38</v>
      </c>
      <c r="EC165" t="s">
        <v>38</v>
      </c>
    </row>
    <row r="166" spans="1:133" x14ac:dyDescent="0.3">
      <c r="A166" t="s">
        <v>670</v>
      </c>
      <c r="B166" t="s">
        <v>1018</v>
      </c>
      <c r="C166" t="e">
        <f>IF(H166="n/a","",IFERROR(VLOOKUP(B166,'class and classification'!$A$1:$B$338,2,FALSE),VLOOKUP(B166,'class and classification'!$A$340:$B$378,2,FALSE)))</f>
        <v>#N/A</v>
      </c>
      <c r="D166" t="e">
        <f>IF(H166="n/a","",IFERROR(VLOOKUP(B166,'class and classification'!$A$1:$C$338,3,FALSE),VLOOKUP(B166,'class and classification'!$A$340:$C$378,3,FALSE)))</f>
        <v>#N/A</v>
      </c>
      <c r="E166">
        <v>780575</v>
      </c>
      <c r="F166">
        <v>357046</v>
      </c>
      <c r="G166">
        <v>91672</v>
      </c>
      <c r="H166">
        <v>7.4572945587423014</v>
      </c>
      <c r="I166" t="s">
        <v>665</v>
      </c>
      <c r="J166" t="s">
        <v>338</v>
      </c>
      <c r="K166" t="str">
        <f>IF(P166="#","",IFERROR(VLOOKUP(J166,'class and classification'!$A$1:$B$338,2,FALSE),VLOOKUP(J166,'class and classification'!$A$340:$B$378,2,FALSE)))</f>
        <v/>
      </c>
      <c r="L166" t="str">
        <f>IF(P166="#","",IFERROR(VLOOKUP(J166,'class and classification'!$A$1:$C$338,3,FALSE),VLOOKUP(J166,'class and classification'!$A$340:$C$378,3,FALSE)))</f>
        <v/>
      </c>
      <c r="M166">
        <v>5890</v>
      </c>
      <c r="N166">
        <v>1971</v>
      </c>
      <c r="O166" t="s">
        <v>39</v>
      </c>
      <c r="P166" t="s">
        <v>39</v>
      </c>
      <c r="S166" t="s">
        <v>338</v>
      </c>
      <c r="T166" t="str">
        <f>IF(Y166="#","",IFERROR(VLOOKUP(S166,'class and classification'!$A$1:$B$338,2,FALSE),VLOOKUP(S166,'class and classification'!$A$340:$B$378,2,FALSE)))</f>
        <v>Predominantly Rural</v>
      </c>
      <c r="U166" t="str">
        <f>IF(Y166="#","",IFERROR(VLOOKUP(S166,'class and classification'!$A$1:$C$338,3,FALSE),VLOOKUP(S166,'class and classification'!$A$340:$C$378,3,FALSE)))</f>
        <v>SD</v>
      </c>
      <c r="V166">
        <v>10152</v>
      </c>
      <c r="W166">
        <v>1067</v>
      </c>
      <c r="X166">
        <v>2760</v>
      </c>
      <c r="Y166">
        <v>19.743901566635667</v>
      </c>
      <c r="AA166" t="s">
        <v>665</v>
      </c>
      <c r="AB166" t="s">
        <v>338</v>
      </c>
      <c r="AC166" t="str">
        <f>IF(AH166="#","",IFERROR(VLOOKUP(AB166,'class and classification'!$A$1:$B$338,2,FALSE),VLOOKUP(AB166,'class and classification'!$A$340:$B$378,2,FALSE)))</f>
        <v>Predominantly Rural</v>
      </c>
      <c r="AD166" t="str">
        <f>IF(AH166="#","",IFERROR(VLOOKUP(AB166,'class and classification'!$A$1:$C$338,3,FALSE),VLOOKUP(AB166,'class and classification'!$A$340:$C$378,3,FALSE)))</f>
        <v>SD</v>
      </c>
      <c r="AE166">
        <v>9635</v>
      </c>
      <c r="AF166">
        <v>4523</v>
      </c>
      <c r="AG166">
        <v>1854</v>
      </c>
      <c r="AH166">
        <v>11.578815888083938</v>
      </c>
      <c r="AJ166" t="s">
        <v>665</v>
      </c>
      <c r="AK166" t="s">
        <v>338</v>
      </c>
      <c r="AL166" t="str">
        <f>IF(AQ166="#","",IFERROR(VLOOKUP(AK166,'class and classification'!$A$1:$B$338,2,FALSE),VLOOKUP(AK166,'class and classification'!$A$340:$B$378,2,FALSE)))</f>
        <v/>
      </c>
      <c r="AM166" t="str">
        <f>IF(AQ166="#","",IFERROR(VLOOKUP(AK166,'class and classification'!$A$1:$C$338,3,FALSE),VLOOKUP(AK166,'class and classification'!$A$340:$C$378,3,FALSE)))</f>
        <v/>
      </c>
      <c r="AN166">
        <v>8240</v>
      </c>
      <c r="AO166">
        <v>3916</v>
      </c>
      <c r="AP166" t="s">
        <v>39</v>
      </c>
      <c r="AQ166" t="s">
        <v>39</v>
      </c>
      <c r="AS166" t="s">
        <v>665</v>
      </c>
      <c r="AT166" t="s">
        <v>338</v>
      </c>
      <c r="AU166" t="str">
        <f>IF(AZ166="#","",IFERROR(VLOOKUP(AT166,'class and classification'!$A$1:$B$338,2,FALSE),VLOOKUP(AT166,'class and classification'!$A$340:$B$378,2,FALSE)))</f>
        <v>Predominantly Rural</v>
      </c>
      <c r="AV166" t="str">
        <f>IF(AZ166="#","",IFERROR(VLOOKUP(AT166,'class and classification'!$A$1:$C$338,3,FALSE),VLOOKUP(AT166,'class and classification'!$A$340:$C$378,3,FALSE)))</f>
        <v>SD</v>
      </c>
      <c r="AW166">
        <v>6976</v>
      </c>
      <c r="AX166">
        <v>4145</v>
      </c>
      <c r="AY166">
        <v>771</v>
      </c>
      <c r="AZ166">
        <v>6.4833501513622602</v>
      </c>
      <c r="BB166" t="s">
        <v>665</v>
      </c>
      <c r="BC166" t="s">
        <v>338</v>
      </c>
      <c r="BD166" t="str">
        <f>IF(BI166="#","",IFERROR(VLOOKUP(BC166,'class and classification'!$A$1:$B$338,2,FALSE),VLOOKUP(BC166,'class and classification'!$A$340:$B$378,2,FALSE)))</f>
        <v>Predominantly Rural</v>
      </c>
      <c r="BE166" t="str">
        <f>IF(BI166="#","",IFERROR(VLOOKUP(BC166,'class and classification'!$A$1:$C$338,3,FALSE),VLOOKUP(BC166,'class and classification'!$A$340:$C$378,3,FALSE)))</f>
        <v>SD</v>
      </c>
      <c r="BF166">
        <v>7700</v>
      </c>
      <c r="BG166">
        <v>4494</v>
      </c>
      <c r="BH166">
        <v>746</v>
      </c>
      <c r="BI166">
        <v>5.7650695517774349</v>
      </c>
      <c r="BK166" t="s">
        <v>665</v>
      </c>
      <c r="BL166" t="s">
        <v>338</v>
      </c>
      <c r="BM166" t="str">
        <f>IF(BR166="#","",IFERROR(VLOOKUP(BL166,'class and classification'!$A$1:$B$338,2,FALSE),VLOOKUP(BL166,'class and classification'!$A$340:$B$378,2,FALSE)))</f>
        <v>Predominantly Rural</v>
      </c>
      <c r="BN166" t="str">
        <f>IF(BR166="#","",IFERROR(VLOOKUP(BL166,'class and classification'!$A$1:$C$338,3,FALSE),VLOOKUP(BL166,'class and classification'!$A$340:$C$378,3,FALSE)))</f>
        <v>SD</v>
      </c>
      <c r="BO166">
        <v>6021</v>
      </c>
      <c r="BP166">
        <v>3670</v>
      </c>
      <c r="BQ166">
        <v>2100</v>
      </c>
      <c r="BR166">
        <v>17.810194215927403</v>
      </c>
      <c r="BT166" t="s">
        <v>665</v>
      </c>
      <c r="BU166" t="s">
        <v>338</v>
      </c>
      <c r="BV166" t="str">
        <f>IF(CA166="#","",IFERROR(VLOOKUP(BU166,'class and classification'!$A$1:$B$338,2,FALSE),VLOOKUP(BU166,'class and classification'!$A$340:$B$378,2,FALSE)))</f>
        <v>Predominantly Rural</v>
      </c>
      <c r="BW166" t="str">
        <f>IF(CA166="#","",IFERROR(VLOOKUP(BU166,'class and classification'!$A$1:$C$338,3,FALSE),VLOOKUP(BU166,'class and classification'!$A$340:$C$378,3,FALSE)))</f>
        <v>SD</v>
      </c>
      <c r="BX166">
        <v>8290</v>
      </c>
      <c r="BY166">
        <v>1939</v>
      </c>
      <c r="BZ166">
        <v>1194</v>
      </c>
      <c r="CA166">
        <v>10.452595640374684</v>
      </c>
      <c r="CC166" t="s">
        <v>665</v>
      </c>
      <c r="CD166" t="s">
        <v>338</v>
      </c>
      <c r="CE166" t="str">
        <f>IF(CJ166="*","",IFERROR(VLOOKUP(CD166,'class and classification'!$A$1:$B$338,2,FALSE),VLOOKUP(CD166,'class and classification'!$A$340:$B$378,2,FALSE)))</f>
        <v>Predominantly Rural</v>
      </c>
      <c r="CF166" t="str">
        <f>IF(CJ166="*","",IFERROR(VLOOKUP(CD166,'class and classification'!$A$1:$C$338,3,FALSE),VLOOKUP(CD166,'class and classification'!$A$340:$C$378,3,FALSE)))</f>
        <v>SD</v>
      </c>
      <c r="CG166">
        <v>8285</v>
      </c>
      <c r="CH166">
        <v>3477</v>
      </c>
      <c r="CI166">
        <v>2256</v>
      </c>
      <c r="CJ166">
        <v>16.093593950634897</v>
      </c>
      <c r="CL166" t="s">
        <v>665</v>
      </c>
      <c r="CM166" t="s">
        <v>338</v>
      </c>
      <c r="CN166" t="str">
        <f>IF(CS166="*","",IFERROR(VLOOKUP(CM166,'class and classification'!$A$1:$B$338,2,FALSE),VLOOKUP(CM166,'class and classification'!$A$340:$B$378,2,FALSE)))</f>
        <v/>
      </c>
      <c r="CO166" t="str">
        <f>IF(CS166="*","",IFERROR(VLOOKUP(CM166,'class and classification'!$A$1:$C$338,3,FALSE),VLOOKUP(CM166,'class and classification'!$A$340:$C$378,3,FALSE)))</f>
        <v/>
      </c>
      <c r="CP166">
        <v>7520.58</v>
      </c>
      <c r="CQ166">
        <v>5572.28</v>
      </c>
      <c r="CR166" t="s">
        <v>38</v>
      </c>
      <c r="CS166" t="s">
        <v>38</v>
      </c>
      <c r="CU166" t="s">
        <v>665</v>
      </c>
      <c r="CV166" t="s">
        <v>338</v>
      </c>
      <c r="CW166" t="str">
        <f>IF(DB166="*","",IFERROR(VLOOKUP(CV166,'class and classification'!$A$1:$B$338,2,FALSE),VLOOKUP(CV166,'class and classification'!$A$340:$B$378,2,FALSE)))</f>
        <v/>
      </c>
      <c r="CX166" t="str">
        <f>IF(DB166="*","",IFERROR(VLOOKUP(CV166,'class and classification'!$A$1:$C$338,3,FALSE),VLOOKUP(CV166,'class and classification'!$A$340:$C$378,3,FALSE)))</f>
        <v/>
      </c>
      <c r="CY166">
        <v>6264.88</v>
      </c>
      <c r="CZ166">
        <v>5671.46</v>
      </c>
      <c r="DA166" t="s">
        <v>38</v>
      </c>
      <c r="DB166" t="s">
        <v>38</v>
      </c>
      <c r="DD166" t="s">
        <v>665</v>
      </c>
      <c r="DE166" t="s">
        <v>338</v>
      </c>
      <c r="DF166" t="str">
        <f>IF(DK166="*","",IFERROR(VLOOKUP(DE166,'class and classification'!$A$1:$B$338,2,FALSE),VLOOKUP(DE166,'class and classification'!$A$340:$B$378,2,FALSE)))</f>
        <v>Predominantly Rural</v>
      </c>
      <c r="DG166" t="str">
        <f>IF(DK166="*","",IFERROR(VLOOKUP(DE166,'class and classification'!$A$1:$C$338,3,FALSE),VLOOKUP(DE166,'class and classification'!$A$340:$C$378,3,FALSE)))</f>
        <v>SD</v>
      </c>
      <c r="DH166">
        <v>6080.05</v>
      </c>
      <c r="DI166">
        <v>4304.6400000000003</v>
      </c>
      <c r="DJ166">
        <v>789.51</v>
      </c>
      <c r="DK166">
        <v>7.0654722485726049</v>
      </c>
      <c r="DM166" t="s">
        <v>665</v>
      </c>
      <c r="DN166" t="s">
        <v>338</v>
      </c>
      <c r="DO166" t="str">
        <f>IF(DT166="*","",IFERROR(VLOOKUP(DN166,'class and classification'!$A$1:$B$338,2,FALSE),VLOOKUP(DN166,'class and classification'!$A$340:$B$378,2,FALSE)))</f>
        <v>Predominantly Rural</v>
      </c>
      <c r="DP166" t="str">
        <f>IF(DT166="*","",IFERROR(VLOOKUP(DN166,'class and classification'!$A$1:$C$338,3,FALSE),VLOOKUP(DN166,'class and classification'!$A$340:$C$378,3,FALSE)))</f>
        <v>SD</v>
      </c>
      <c r="DQ166">
        <v>7278.82</v>
      </c>
      <c r="DR166">
        <v>1633.87</v>
      </c>
      <c r="DS166">
        <v>1552.69</v>
      </c>
      <c r="DT166">
        <v>14.83644167722529</v>
      </c>
      <c r="DV166" t="s">
        <v>665</v>
      </c>
      <c r="DW166" t="s">
        <v>338</v>
      </c>
      <c r="DX166" t="str">
        <f>IF(EC166="*","",IFERROR(VLOOKUP(DW166,'class and classification'!$A$1:$B$338,2,FALSE),VLOOKUP(DW166,'class and classification'!$A$340:$B$378,2,FALSE)))</f>
        <v/>
      </c>
      <c r="DY166" t="str">
        <f>IF(EC166="*","",IFERROR(VLOOKUP(DW166,'class and classification'!$A$1:$C$338,3,FALSE),VLOOKUP(DW166,'class and classification'!$A$340:$C$378,3,FALSE)))</f>
        <v/>
      </c>
      <c r="DZ166">
        <v>8496.09</v>
      </c>
      <c r="EA166">
        <v>6075.57</v>
      </c>
      <c r="EB166" t="s">
        <v>38</v>
      </c>
      <c r="EC166" t="s">
        <v>38</v>
      </c>
    </row>
    <row r="167" spans="1:133" x14ac:dyDescent="0.3">
      <c r="A167" t="s">
        <v>672</v>
      </c>
      <c r="B167" t="s">
        <v>138</v>
      </c>
      <c r="C167" t="str">
        <f>IF(H167="n/a","",IFERROR(VLOOKUP(B167,'class and classification'!$A$1:$B$338,2,FALSE),VLOOKUP(B167,'class and classification'!$A$340:$B$378,2,FALSE)))</f>
        <v>Urban with Significant Rural</v>
      </c>
      <c r="D167" t="str">
        <f>IF(H167="n/a","",IFERROR(VLOOKUP(B167,'class and classification'!$A$1:$C$338,3,FALSE),VLOOKUP(B167,'class and classification'!$A$340:$C$378,3,FALSE)))</f>
        <v>UA</v>
      </c>
      <c r="E167">
        <v>27562</v>
      </c>
      <c r="F167">
        <v>3786</v>
      </c>
      <c r="G167">
        <v>1494</v>
      </c>
      <c r="H167">
        <v>4.5490530418366726</v>
      </c>
      <c r="I167" t="s">
        <v>666</v>
      </c>
      <c r="J167" t="s">
        <v>339</v>
      </c>
      <c r="K167" t="str">
        <f>IF(P167="#","",IFERROR(VLOOKUP(J167,'class and classification'!$A$1:$B$338,2,FALSE),VLOOKUP(J167,'class and classification'!$A$340:$B$378,2,FALSE)))</f>
        <v>Predominantly Urban</v>
      </c>
      <c r="L167" t="str">
        <f>IF(P167="#","",IFERROR(VLOOKUP(J167,'class and classification'!$A$1:$C$338,3,FALSE),VLOOKUP(J167,'class and classification'!$A$340:$C$378,3,FALSE)))</f>
        <v>SD</v>
      </c>
      <c r="M167">
        <v>14234</v>
      </c>
      <c r="N167">
        <v>3827</v>
      </c>
      <c r="O167">
        <v>1419</v>
      </c>
      <c r="P167">
        <v>7.2843942505133468</v>
      </c>
      <c r="S167" t="s">
        <v>339</v>
      </c>
      <c r="T167" t="str">
        <f>IF(Y167="#","",IFERROR(VLOOKUP(S167,'class and classification'!$A$1:$B$338,2,FALSE),VLOOKUP(S167,'class and classification'!$A$340:$B$378,2,FALSE)))</f>
        <v>Predominantly Urban</v>
      </c>
      <c r="U167" t="str">
        <f>IF(Y167="#","",IFERROR(VLOOKUP(S167,'class and classification'!$A$1:$C$338,3,FALSE),VLOOKUP(S167,'class and classification'!$A$340:$C$378,3,FALSE)))</f>
        <v>SD</v>
      </c>
      <c r="V167">
        <v>11598</v>
      </c>
      <c r="W167">
        <v>6083</v>
      </c>
      <c r="X167">
        <v>1028</v>
      </c>
      <c r="Y167">
        <v>5.4946817039927307</v>
      </c>
      <c r="AA167" t="s">
        <v>666</v>
      </c>
      <c r="AB167" t="s">
        <v>339</v>
      </c>
      <c r="AC167" t="str">
        <f>IF(AH167="#","",IFERROR(VLOOKUP(AB167,'class and classification'!$A$1:$B$338,2,FALSE),VLOOKUP(AB167,'class and classification'!$A$340:$B$378,2,FALSE)))</f>
        <v>Predominantly Urban</v>
      </c>
      <c r="AD167" t="str">
        <f>IF(AH167="#","",IFERROR(VLOOKUP(AB167,'class and classification'!$A$1:$C$338,3,FALSE),VLOOKUP(AB167,'class and classification'!$A$340:$C$378,3,FALSE)))</f>
        <v>SD</v>
      </c>
      <c r="AE167">
        <v>11895</v>
      </c>
      <c r="AF167">
        <v>2495</v>
      </c>
      <c r="AG167">
        <v>5259</v>
      </c>
      <c r="AH167">
        <v>26.764720850933887</v>
      </c>
      <c r="AJ167" t="s">
        <v>666</v>
      </c>
      <c r="AK167" t="s">
        <v>339</v>
      </c>
      <c r="AL167" t="str">
        <f>IF(AQ167="#","",IFERROR(VLOOKUP(AK167,'class and classification'!$A$1:$B$338,2,FALSE),VLOOKUP(AK167,'class and classification'!$A$340:$B$378,2,FALSE)))</f>
        <v>Predominantly Urban</v>
      </c>
      <c r="AM167" t="str">
        <f>IF(AQ167="#","",IFERROR(VLOOKUP(AK167,'class and classification'!$A$1:$C$338,3,FALSE),VLOOKUP(AK167,'class and classification'!$A$340:$C$378,3,FALSE)))</f>
        <v>SD</v>
      </c>
      <c r="AN167">
        <v>9290</v>
      </c>
      <c r="AO167">
        <v>5444</v>
      </c>
      <c r="AP167">
        <v>4476</v>
      </c>
      <c r="AQ167">
        <v>23.300364393545028</v>
      </c>
      <c r="AS167" t="s">
        <v>666</v>
      </c>
      <c r="AT167" t="s">
        <v>339</v>
      </c>
      <c r="AU167" t="str">
        <f>IF(AZ167="#","",IFERROR(VLOOKUP(AT167,'class and classification'!$A$1:$B$338,2,FALSE),VLOOKUP(AT167,'class and classification'!$A$340:$B$378,2,FALSE)))</f>
        <v>Predominantly Urban</v>
      </c>
      <c r="AV167" t="str">
        <f>IF(AZ167="#","",IFERROR(VLOOKUP(AT167,'class and classification'!$A$1:$C$338,3,FALSE),VLOOKUP(AT167,'class and classification'!$A$340:$C$378,3,FALSE)))</f>
        <v>SD</v>
      </c>
      <c r="AW167">
        <v>6224</v>
      </c>
      <c r="AX167">
        <v>5777</v>
      </c>
      <c r="AY167">
        <v>3805</v>
      </c>
      <c r="AZ167">
        <v>24.073136783499937</v>
      </c>
      <c r="BB167" t="s">
        <v>666</v>
      </c>
      <c r="BC167" t="s">
        <v>339</v>
      </c>
      <c r="BD167" t="str">
        <f>IF(BI167="#","",IFERROR(VLOOKUP(BC167,'class and classification'!$A$1:$B$338,2,FALSE),VLOOKUP(BC167,'class and classification'!$A$340:$B$378,2,FALSE)))</f>
        <v>Predominantly Urban</v>
      </c>
      <c r="BE167" t="str">
        <f>IF(BI167="#","",IFERROR(VLOOKUP(BC167,'class and classification'!$A$1:$C$338,3,FALSE),VLOOKUP(BC167,'class and classification'!$A$340:$C$378,3,FALSE)))</f>
        <v>SD</v>
      </c>
      <c r="BF167">
        <v>8401</v>
      </c>
      <c r="BG167">
        <v>3379</v>
      </c>
      <c r="BH167">
        <v>2464</v>
      </c>
      <c r="BI167">
        <v>17.298511654029767</v>
      </c>
      <c r="BK167" t="s">
        <v>666</v>
      </c>
      <c r="BL167" t="s">
        <v>339</v>
      </c>
      <c r="BM167" t="str">
        <f>IF(BR167="#","",IFERROR(VLOOKUP(BL167,'class and classification'!$A$1:$B$338,2,FALSE),VLOOKUP(BL167,'class and classification'!$A$340:$B$378,2,FALSE)))</f>
        <v>Predominantly Urban</v>
      </c>
      <c r="BN167" t="str">
        <f>IF(BR167="#","",IFERROR(VLOOKUP(BL167,'class and classification'!$A$1:$C$338,3,FALSE),VLOOKUP(BL167,'class and classification'!$A$340:$C$378,3,FALSE)))</f>
        <v>SD</v>
      </c>
      <c r="BO167">
        <v>11561</v>
      </c>
      <c r="BP167">
        <v>4156</v>
      </c>
      <c r="BQ167">
        <v>1486</v>
      </c>
      <c r="BR167">
        <v>8.6380282508864727</v>
      </c>
      <c r="BT167" t="s">
        <v>666</v>
      </c>
      <c r="BU167" t="s">
        <v>339</v>
      </c>
      <c r="BV167" t="str">
        <f>IF(CA167="#","",IFERROR(VLOOKUP(BU167,'class and classification'!$A$1:$B$338,2,FALSE),VLOOKUP(BU167,'class and classification'!$A$340:$B$378,2,FALSE)))</f>
        <v>Predominantly Urban</v>
      </c>
      <c r="BW167" t="str">
        <f>IF(CA167="#","",IFERROR(VLOOKUP(BU167,'class and classification'!$A$1:$C$338,3,FALSE),VLOOKUP(BU167,'class and classification'!$A$340:$C$378,3,FALSE)))</f>
        <v>SD</v>
      </c>
      <c r="BX167">
        <v>11112</v>
      </c>
      <c r="BY167">
        <v>3750</v>
      </c>
      <c r="BZ167">
        <v>1973</v>
      </c>
      <c r="CA167">
        <v>11.719631719631719</v>
      </c>
      <c r="CC167" t="s">
        <v>666</v>
      </c>
      <c r="CD167" t="s">
        <v>339</v>
      </c>
      <c r="CE167" t="str">
        <f>IF(CJ167="*","",IFERROR(VLOOKUP(CD167,'class and classification'!$A$1:$B$338,2,FALSE),VLOOKUP(CD167,'class and classification'!$A$340:$B$378,2,FALSE)))</f>
        <v>Predominantly Urban</v>
      </c>
      <c r="CF167" t="str">
        <f>IF(CJ167="*","",IFERROR(VLOOKUP(CD167,'class and classification'!$A$1:$C$338,3,FALSE),VLOOKUP(CD167,'class and classification'!$A$340:$C$378,3,FALSE)))</f>
        <v>SD</v>
      </c>
      <c r="CG167">
        <v>6255</v>
      </c>
      <c r="CH167">
        <v>5828</v>
      </c>
      <c r="CI167">
        <v>2850</v>
      </c>
      <c r="CJ167">
        <v>19.085247438558898</v>
      </c>
      <c r="CL167" t="s">
        <v>666</v>
      </c>
      <c r="CM167" t="s">
        <v>339</v>
      </c>
      <c r="CN167" t="str">
        <f>IF(CS167="*","",IFERROR(VLOOKUP(CM167,'class and classification'!$A$1:$B$338,2,FALSE),VLOOKUP(CM167,'class and classification'!$A$340:$B$378,2,FALSE)))</f>
        <v>Predominantly Urban</v>
      </c>
      <c r="CO167" t="str">
        <f>IF(CS167="*","",IFERROR(VLOOKUP(CM167,'class and classification'!$A$1:$C$338,3,FALSE),VLOOKUP(CM167,'class and classification'!$A$340:$C$378,3,FALSE)))</f>
        <v>SD</v>
      </c>
      <c r="CP167">
        <v>4812.47</v>
      </c>
      <c r="CQ167">
        <v>3678.59</v>
      </c>
      <c r="CR167">
        <v>2941.2</v>
      </c>
      <c r="CS167">
        <v>25.727196547314346</v>
      </c>
      <c r="CU167" t="s">
        <v>666</v>
      </c>
      <c r="CV167" t="s">
        <v>339</v>
      </c>
      <c r="CW167" t="str">
        <f>IF(DB167="*","",IFERROR(VLOOKUP(CV167,'class and classification'!$A$1:$B$338,2,FALSE),VLOOKUP(CV167,'class and classification'!$A$340:$B$378,2,FALSE)))</f>
        <v>Predominantly Urban</v>
      </c>
      <c r="CX167" t="str">
        <f>IF(DB167="*","",IFERROR(VLOOKUP(CV167,'class and classification'!$A$1:$C$338,3,FALSE),VLOOKUP(CV167,'class and classification'!$A$340:$C$378,3,FALSE)))</f>
        <v>SD</v>
      </c>
      <c r="CY167">
        <v>7118.49</v>
      </c>
      <c r="CZ167">
        <v>4581.74</v>
      </c>
      <c r="DA167">
        <v>2604.87</v>
      </c>
      <c r="DB167">
        <v>18.209379871514354</v>
      </c>
      <c r="DD167" t="s">
        <v>666</v>
      </c>
      <c r="DE167" t="s">
        <v>339</v>
      </c>
      <c r="DF167" t="str">
        <f>IF(DK167="*","",IFERROR(VLOOKUP(DE167,'class and classification'!$A$1:$B$338,2,FALSE),VLOOKUP(DE167,'class and classification'!$A$340:$B$378,2,FALSE)))</f>
        <v>Predominantly Urban</v>
      </c>
      <c r="DG167" t="str">
        <f>IF(DK167="*","",IFERROR(VLOOKUP(DE167,'class and classification'!$A$1:$C$338,3,FALSE),VLOOKUP(DE167,'class and classification'!$A$340:$C$378,3,FALSE)))</f>
        <v>SD</v>
      </c>
      <c r="DH167">
        <v>7642.51</v>
      </c>
      <c r="DI167">
        <v>4120.45</v>
      </c>
      <c r="DJ167">
        <v>1128.42</v>
      </c>
      <c r="DK167">
        <v>8.7532909587646959</v>
      </c>
      <c r="DM167" t="s">
        <v>666</v>
      </c>
      <c r="DN167" t="s">
        <v>339</v>
      </c>
      <c r="DO167" t="str">
        <f>IF(DT167="*","",IFERROR(VLOOKUP(DN167,'class and classification'!$A$1:$B$338,2,FALSE),VLOOKUP(DN167,'class and classification'!$A$340:$B$378,2,FALSE)))</f>
        <v>Predominantly Urban</v>
      </c>
      <c r="DP167" t="str">
        <f>IF(DT167="*","",IFERROR(VLOOKUP(DN167,'class and classification'!$A$1:$C$338,3,FALSE),VLOOKUP(DN167,'class and classification'!$A$340:$C$378,3,FALSE)))</f>
        <v>SD</v>
      </c>
      <c r="DQ167">
        <v>11379.38</v>
      </c>
      <c r="DR167">
        <v>4989.84</v>
      </c>
      <c r="DS167">
        <v>1152.42</v>
      </c>
      <c r="DT167">
        <v>6.5771240591634124</v>
      </c>
      <c r="DV167" t="s">
        <v>666</v>
      </c>
      <c r="DW167" t="s">
        <v>339</v>
      </c>
      <c r="DX167" t="str">
        <f>IF(EC167="*","",IFERROR(VLOOKUP(DW167,'class and classification'!$A$1:$B$338,2,FALSE),VLOOKUP(DW167,'class and classification'!$A$340:$B$378,2,FALSE)))</f>
        <v>Predominantly Urban</v>
      </c>
      <c r="DY167" t="str">
        <f>IF(EC167="*","",IFERROR(VLOOKUP(DW167,'class and classification'!$A$1:$C$338,3,FALSE),VLOOKUP(DW167,'class and classification'!$A$340:$C$378,3,FALSE)))</f>
        <v>SD</v>
      </c>
      <c r="DZ167">
        <v>8759.65</v>
      </c>
      <c r="EA167">
        <v>6334.68</v>
      </c>
      <c r="EB167">
        <v>1937.5</v>
      </c>
      <c r="EC167">
        <v>11.375759386983077</v>
      </c>
    </row>
    <row r="168" spans="1:133" x14ac:dyDescent="0.3">
      <c r="A168" t="s">
        <v>673</v>
      </c>
      <c r="B168" t="s">
        <v>139</v>
      </c>
      <c r="C168" t="str">
        <f>IF(H168="n/a","",IFERROR(VLOOKUP(B168,'class and classification'!$A$1:$B$338,2,FALSE),VLOOKUP(B168,'class and classification'!$A$340:$B$378,2,FALSE)))</f>
        <v>Predominantly Rural</v>
      </c>
      <c r="D168" t="str">
        <f>IF(H168="n/a","",IFERROR(VLOOKUP(B168,'class and classification'!$A$1:$C$338,3,FALSE),VLOOKUP(B168,'class and classification'!$A$340:$C$378,3,FALSE)))</f>
        <v>UA</v>
      </c>
      <c r="E168">
        <v>42905</v>
      </c>
      <c r="F168">
        <v>7332</v>
      </c>
      <c r="G168">
        <v>7476</v>
      </c>
      <c r="H168">
        <v>12.953753920260599</v>
      </c>
      <c r="I168" t="s">
        <v>667</v>
      </c>
      <c r="J168" t="s">
        <v>340</v>
      </c>
      <c r="K168" t="str">
        <f>IF(P168="#","",IFERROR(VLOOKUP(J168,'class and classification'!$A$1:$B$338,2,FALSE),VLOOKUP(J168,'class and classification'!$A$340:$B$378,2,FALSE)))</f>
        <v>Predominantly Urban</v>
      </c>
      <c r="L168" t="str">
        <f>IF(P168="#","",IFERROR(VLOOKUP(J168,'class and classification'!$A$1:$C$338,3,FALSE),VLOOKUP(J168,'class and classification'!$A$340:$C$378,3,FALSE)))</f>
        <v>SD</v>
      </c>
      <c r="M168">
        <v>11771</v>
      </c>
      <c r="N168">
        <v>4873</v>
      </c>
      <c r="O168">
        <v>1056</v>
      </c>
      <c r="P168">
        <v>5.9661016949152543</v>
      </c>
      <c r="S168" t="s">
        <v>340</v>
      </c>
      <c r="T168" t="str">
        <f>IF(Y168="#","",IFERROR(VLOOKUP(S168,'class and classification'!$A$1:$B$338,2,FALSE),VLOOKUP(S168,'class and classification'!$A$340:$B$378,2,FALSE)))</f>
        <v/>
      </c>
      <c r="U168" t="str">
        <f>IF(Y168="#","",IFERROR(VLOOKUP(S168,'class and classification'!$A$1:$C$338,3,FALSE),VLOOKUP(S168,'class and classification'!$A$340:$C$378,3,FALSE)))</f>
        <v/>
      </c>
      <c r="V168">
        <v>14813</v>
      </c>
      <c r="W168">
        <v>5823</v>
      </c>
      <c r="X168" t="s">
        <v>39</v>
      </c>
      <c r="Y168" t="s">
        <v>39</v>
      </c>
      <c r="AA168" t="s">
        <v>667</v>
      </c>
      <c r="AB168" t="s">
        <v>340</v>
      </c>
      <c r="AC168" t="str">
        <f>IF(AH168="#","",IFERROR(VLOOKUP(AB168,'class and classification'!$A$1:$B$338,2,FALSE),VLOOKUP(AB168,'class and classification'!$A$340:$B$378,2,FALSE)))</f>
        <v>Predominantly Urban</v>
      </c>
      <c r="AD168" t="str">
        <f>IF(AH168="#","",IFERROR(VLOOKUP(AB168,'class and classification'!$A$1:$C$338,3,FALSE),VLOOKUP(AB168,'class and classification'!$A$340:$C$378,3,FALSE)))</f>
        <v>SD</v>
      </c>
      <c r="AE168">
        <v>11553</v>
      </c>
      <c r="AF168">
        <v>5694</v>
      </c>
      <c r="AG168">
        <v>1331</v>
      </c>
      <c r="AH168">
        <v>7.1643879857896442</v>
      </c>
      <c r="AJ168" t="s">
        <v>667</v>
      </c>
      <c r="AK168" t="s">
        <v>340</v>
      </c>
      <c r="AL168" t="str">
        <f>IF(AQ168="#","",IFERROR(VLOOKUP(AK168,'class and classification'!$A$1:$B$338,2,FALSE),VLOOKUP(AK168,'class and classification'!$A$340:$B$378,2,FALSE)))</f>
        <v>Predominantly Urban</v>
      </c>
      <c r="AM168" t="str">
        <f>IF(AQ168="#","",IFERROR(VLOOKUP(AK168,'class and classification'!$A$1:$C$338,3,FALSE),VLOOKUP(AK168,'class and classification'!$A$340:$C$378,3,FALSE)))</f>
        <v>SD</v>
      </c>
      <c r="AN168">
        <v>10398</v>
      </c>
      <c r="AO168">
        <v>4453</v>
      </c>
      <c r="AP168">
        <v>3797</v>
      </c>
      <c r="AQ168">
        <v>20.361432861432863</v>
      </c>
      <c r="AS168" t="s">
        <v>667</v>
      </c>
      <c r="AT168" t="s">
        <v>340</v>
      </c>
      <c r="AU168" t="str">
        <f>IF(AZ168="#","",IFERROR(VLOOKUP(AT168,'class and classification'!$A$1:$B$338,2,FALSE),VLOOKUP(AT168,'class and classification'!$A$340:$B$378,2,FALSE)))</f>
        <v>Predominantly Urban</v>
      </c>
      <c r="AV168" t="str">
        <f>IF(AZ168="#","",IFERROR(VLOOKUP(AT168,'class and classification'!$A$1:$C$338,3,FALSE),VLOOKUP(AT168,'class and classification'!$A$340:$C$378,3,FALSE)))</f>
        <v>SD</v>
      </c>
      <c r="AW168">
        <v>15424</v>
      </c>
      <c r="AX168">
        <v>2704</v>
      </c>
      <c r="AY168">
        <v>2331</v>
      </c>
      <c r="AZ168">
        <v>11.393518744806688</v>
      </c>
      <c r="BB168" t="s">
        <v>667</v>
      </c>
      <c r="BC168" t="s">
        <v>340</v>
      </c>
      <c r="BD168" t="str">
        <f>IF(BI168="#","",IFERROR(VLOOKUP(BC168,'class and classification'!$A$1:$B$338,2,FALSE),VLOOKUP(BC168,'class and classification'!$A$340:$B$378,2,FALSE)))</f>
        <v>Predominantly Urban</v>
      </c>
      <c r="BE168" t="str">
        <f>IF(BI168="#","",IFERROR(VLOOKUP(BC168,'class and classification'!$A$1:$C$338,3,FALSE),VLOOKUP(BC168,'class and classification'!$A$340:$C$378,3,FALSE)))</f>
        <v>SD</v>
      </c>
      <c r="BF168">
        <v>8914</v>
      </c>
      <c r="BG168">
        <v>4981</v>
      </c>
      <c r="BH168">
        <v>3777</v>
      </c>
      <c r="BI168">
        <v>21.372793119058397</v>
      </c>
      <c r="BK168" t="s">
        <v>667</v>
      </c>
      <c r="BL168" t="s">
        <v>340</v>
      </c>
      <c r="BM168" t="str">
        <f>IF(BR168="#","",IFERROR(VLOOKUP(BL168,'class and classification'!$A$1:$B$338,2,FALSE),VLOOKUP(BL168,'class and classification'!$A$340:$B$378,2,FALSE)))</f>
        <v>Predominantly Urban</v>
      </c>
      <c r="BN168" t="str">
        <f>IF(BR168="#","",IFERROR(VLOOKUP(BL168,'class and classification'!$A$1:$C$338,3,FALSE),VLOOKUP(BL168,'class and classification'!$A$340:$C$378,3,FALSE)))</f>
        <v>SD</v>
      </c>
      <c r="BO168">
        <v>12385</v>
      </c>
      <c r="BP168">
        <v>2681</v>
      </c>
      <c r="BQ168">
        <v>4228</v>
      </c>
      <c r="BR168">
        <v>21.913548253343006</v>
      </c>
      <c r="BT168" t="s">
        <v>667</v>
      </c>
      <c r="BU168" t="s">
        <v>340</v>
      </c>
      <c r="BV168" t="str">
        <f>IF(CA168="#","",IFERROR(VLOOKUP(BU168,'class and classification'!$A$1:$B$338,2,FALSE),VLOOKUP(BU168,'class and classification'!$A$340:$B$378,2,FALSE)))</f>
        <v/>
      </c>
      <c r="BW168" t="str">
        <f>IF(CA168="#","",IFERROR(VLOOKUP(BU168,'class and classification'!$A$1:$C$338,3,FALSE),VLOOKUP(BU168,'class and classification'!$A$340:$C$378,3,FALSE)))</f>
        <v/>
      </c>
      <c r="BX168">
        <v>12336</v>
      </c>
      <c r="BY168">
        <v>5322</v>
      </c>
      <c r="BZ168" t="s">
        <v>39</v>
      </c>
      <c r="CA168" t="s">
        <v>39</v>
      </c>
      <c r="CC168" t="s">
        <v>667</v>
      </c>
      <c r="CD168" t="s">
        <v>340</v>
      </c>
      <c r="CE168" t="str">
        <f>IF(CJ168="*","",IFERROR(VLOOKUP(CD168,'class and classification'!$A$1:$B$338,2,FALSE),VLOOKUP(CD168,'class and classification'!$A$340:$B$378,2,FALSE)))</f>
        <v/>
      </c>
      <c r="CF168" t="str">
        <f>IF(CJ168="*","",IFERROR(VLOOKUP(CD168,'class and classification'!$A$1:$C$338,3,FALSE),VLOOKUP(CD168,'class and classification'!$A$340:$C$378,3,FALSE)))</f>
        <v/>
      </c>
      <c r="CG168">
        <v>9313</v>
      </c>
      <c r="CH168">
        <v>5173</v>
      </c>
      <c r="CI168" t="s">
        <v>38</v>
      </c>
      <c r="CJ168" t="s">
        <v>38</v>
      </c>
      <c r="CL168" t="s">
        <v>667</v>
      </c>
      <c r="CM168" t="s">
        <v>340</v>
      </c>
      <c r="CN168" t="str">
        <f>IF(CS168="*","",IFERROR(VLOOKUP(CM168,'class and classification'!$A$1:$B$338,2,FALSE),VLOOKUP(CM168,'class and classification'!$A$340:$B$378,2,FALSE)))</f>
        <v/>
      </c>
      <c r="CO168" t="str">
        <f>IF(CS168="*","",IFERROR(VLOOKUP(CM168,'class and classification'!$A$1:$C$338,3,FALSE),VLOOKUP(CM168,'class and classification'!$A$340:$C$378,3,FALSE)))</f>
        <v/>
      </c>
      <c r="CP168">
        <v>8962.7000000000007</v>
      </c>
      <c r="CQ168">
        <v>7255.68</v>
      </c>
      <c r="CR168" t="s">
        <v>38</v>
      </c>
      <c r="CS168" t="s">
        <v>38</v>
      </c>
      <c r="CU168" t="s">
        <v>667</v>
      </c>
      <c r="CV168" t="s">
        <v>340</v>
      </c>
      <c r="CW168" t="str">
        <f>IF(DB168="*","",IFERROR(VLOOKUP(CV168,'class and classification'!$A$1:$B$338,2,FALSE),VLOOKUP(CV168,'class and classification'!$A$340:$B$378,2,FALSE)))</f>
        <v>Predominantly Urban</v>
      </c>
      <c r="CX168" t="str">
        <f>IF(DB168="*","",IFERROR(VLOOKUP(CV168,'class and classification'!$A$1:$C$338,3,FALSE),VLOOKUP(CV168,'class and classification'!$A$340:$C$378,3,FALSE)))</f>
        <v>SD</v>
      </c>
      <c r="CY168">
        <v>13048.12</v>
      </c>
      <c r="CZ168">
        <v>6121.59</v>
      </c>
      <c r="DA168">
        <v>2971.2</v>
      </c>
      <c r="DB168">
        <v>13.419502631102334</v>
      </c>
      <c r="DD168" t="s">
        <v>667</v>
      </c>
      <c r="DE168" t="s">
        <v>340</v>
      </c>
      <c r="DF168" t="str">
        <f>IF(DK168="*","",IFERROR(VLOOKUP(DE168,'class and classification'!$A$1:$B$338,2,FALSE),VLOOKUP(DE168,'class and classification'!$A$340:$B$378,2,FALSE)))</f>
        <v>Predominantly Urban</v>
      </c>
      <c r="DG168" t="str">
        <f>IF(DK168="*","",IFERROR(VLOOKUP(DE168,'class and classification'!$A$1:$C$338,3,FALSE),VLOOKUP(DE168,'class and classification'!$A$340:$C$378,3,FALSE)))</f>
        <v>SD</v>
      </c>
      <c r="DH168">
        <v>13786.19</v>
      </c>
      <c r="DI168">
        <v>5064.91</v>
      </c>
      <c r="DJ168">
        <v>2892.8</v>
      </c>
      <c r="DK168">
        <v>13.303961110932264</v>
      </c>
      <c r="DM168" t="s">
        <v>667</v>
      </c>
      <c r="DN168" t="s">
        <v>340</v>
      </c>
      <c r="DO168" t="str">
        <f>IF(DT168="*","",IFERROR(VLOOKUP(DN168,'class and classification'!$A$1:$B$338,2,FALSE),VLOOKUP(DN168,'class and classification'!$A$340:$B$378,2,FALSE)))</f>
        <v>Predominantly Urban</v>
      </c>
      <c r="DP168" t="str">
        <f>IF(DT168="*","",IFERROR(VLOOKUP(DN168,'class and classification'!$A$1:$C$338,3,FALSE),VLOOKUP(DN168,'class and classification'!$A$340:$C$378,3,FALSE)))</f>
        <v>SD</v>
      </c>
      <c r="DQ168">
        <v>9213.02</v>
      </c>
      <c r="DR168">
        <v>5570.67</v>
      </c>
      <c r="DS168">
        <v>1566.98</v>
      </c>
      <c r="DT168">
        <v>9.5835828134259948</v>
      </c>
      <c r="DV168" t="s">
        <v>667</v>
      </c>
      <c r="DW168" t="s">
        <v>340</v>
      </c>
      <c r="DX168" t="str">
        <f>IF(EC168="*","",IFERROR(VLOOKUP(DW168,'class and classification'!$A$1:$B$338,2,FALSE),VLOOKUP(DW168,'class and classification'!$A$340:$B$378,2,FALSE)))</f>
        <v>Predominantly Urban</v>
      </c>
      <c r="DY168" t="str">
        <f>IF(EC168="*","",IFERROR(VLOOKUP(DW168,'class and classification'!$A$1:$C$338,3,FALSE),VLOOKUP(DW168,'class and classification'!$A$340:$C$378,3,FALSE)))</f>
        <v>SD</v>
      </c>
      <c r="DZ168">
        <v>7741.22</v>
      </c>
      <c r="EA168">
        <v>5352.51</v>
      </c>
      <c r="EB168">
        <v>2661.53</v>
      </c>
      <c r="EC168">
        <v>16.892961461759441</v>
      </c>
    </row>
    <row r="169" spans="1:133" x14ac:dyDescent="0.3">
      <c r="A169" t="s">
        <v>674</v>
      </c>
      <c r="B169" t="s">
        <v>140</v>
      </c>
      <c r="C169" t="str">
        <f>IF(H169="n/a","",IFERROR(VLOOKUP(B169,'class and classification'!$A$1:$B$338,2,FALSE),VLOOKUP(B169,'class and classification'!$A$340:$B$378,2,FALSE)))</f>
        <v>Predominantly Urban</v>
      </c>
      <c r="D169" t="str">
        <f>IF(H169="n/a","",IFERROR(VLOOKUP(B169,'class and classification'!$A$1:$C$338,3,FALSE),VLOOKUP(B169,'class and classification'!$A$340:$C$378,3,FALSE)))</f>
        <v>UA</v>
      </c>
      <c r="E169">
        <v>20174</v>
      </c>
      <c r="F169">
        <v>25967</v>
      </c>
      <c r="G169">
        <v>5091</v>
      </c>
      <c r="H169">
        <v>9.9371486570893186</v>
      </c>
      <c r="I169" t="s">
        <v>668</v>
      </c>
      <c r="J169" t="s">
        <v>341</v>
      </c>
      <c r="K169" t="str">
        <f>IF(P169="#","",IFERROR(VLOOKUP(J169,'class and classification'!$A$1:$B$338,2,FALSE),VLOOKUP(J169,'class and classification'!$A$340:$B$378,2,FALSE)))</f>
        <v>Predominantly Rural</v>
      </c>
      <c r="L169" t="str">
        <f>IF(P169="#","",IFERROR(VLOOKUP(J169,'class and classification'!$A$1:$C$338,3,FALSE),VLOOKUP(J169,'class and classification'!$A$340:$C$378,3,FALSE)))</f>
        <v>SD</v>
      </c>
      <c r="M169">
        <v>11060</v>
      </c>
      <c r="N169">
        <v>6443</v>
      </c>
      <c r="O169">
        <v>3910</v>
      </c>
      <c r="P169">
        <v>18.259935553168635</v>
      </c>
      <c r="S169" t="s">
        <v>341</v>
      </c>
      <c r="T169" t="str">
        <f>IF(Y169="#","",IFERROR(VLOOKUP(S169,'class and classification'!$A$1:$B$338,2,FALSE),VLOOKUP(S169,'class and classification'!$A$340:$B$378,2,FALSE)))</f>
        <v/>
      </c>
      <c r="U169" t="str">
        <f>IF(Y169="#","",IFERROR(VLOOKUP(S169,'class and classification'!$A$1:$C$338,3,FALSE),VLOOKUP(S169,'class and classification'!$A$340:$C$378,3,FALSE)))</f>
        <v/>
      </c>
      <c r="V169">
        <v>11594</v>
      </c>
      <c r="W169">
        <v>5555</v>
      </c>
      <c r="X169" t="s">
        <v>39</v>
      </c>
      <c r="Y169" t="s">
        <v>39</v>
      </c>
      <c r="AA169" t="s">
        <v>668</v>
      </c>
      <c r="AB169" t="s">
        <v>341</v>
      </c>
      <c r="AC169" t="str">
        <f>IF(AH169="#","",IFERROR(VLOOKUP(AB169,'class and classification'!$A$1:$B$338,2,FALSE),VLOOKUP(AB169,'class and classification'!$A$340:$B$378,2,FALSE)))</f>
        <v>Predominantly Rural</v>
      </c>
      <c r="AD169" t="str">
        <f>IF(AH169="#","",IFERROR(VLOOKUP(AB169,'class and classification'!$A$1:$C$338,3,FALSE),VLOOKUP(AB169,'class and classification'!$A$340:$C$378,3,FALSE)))</f>
        <v>SD</v>
      </c>
      <c r="AE169">
        <v>13081</v>
      </c>
      <c r="AF169">
        <v>5438</v>
      </c>
      <c r="AG169">
        <v>1050</v>
      </c>
      <c r="AH169">
        <v>5.3656293116664111</v>
      </c>
      <c r="AJ169" t="s">
        <v>668</v>
      </c>
      <c r="AK169" t="s">
        <v>341</v>
      </c>
      <c r="AL169" t="str">
        <f>IF(AQ169="#","",IFERROR(VLOOKUP(AK169,'class and classification'!$A$1:$B$338,2,FALSE),VLOOKUP(AK169,'class and classification'!$A$340:$B$378,2,FALSE)))</f>
        <v/>
      </c>
      <c r="AM169" t="str">
        <f>IF(AQ169="#","",IFERROR(VLOOKUP(AK169,'class and classification'!$A$1:$C$338,3,FALSE),VLOOKUP(AK169,'class and classification'!$A$340:$C$378,3,FALSE)))</f>
        <v/>
      </c>
      <c r="AN169">
        <v>10875</v>
      </c>
      <c r="AO169">
        <v>4666</v>
      </c>
      <c r="AP169" t="s">
        <v>39</v>
      </c>
      <c r="AQ169" t="s">
        <v>39</v>
      </c>
      <c r="AS169" t="s">
        <v>668</v>
      </c>
      <c r="AT169" t="s">
        <v>341</v>
      </c>
      <c r="AU169" t="str">
        <f>IF(AZ169="#","",IFERROR(VLOOKUP(AT169,'class and classification'!$A$1:$B$338,2,FALSE),VLOOKUP(AT169,'class and classification'!$A$340:$B$378,2,FALSE)))</f>
        <v>Predominantly Rural</v>
      </c>
      <c r="AV169" t="str">
        <f>IF(AZ169="#","",IFERROR(VLOOKUP(AT169,'class and classification'!$A$1:$C$338,3,FALSE),VLOOKUP(AT169,'class and classification'!$A$340:$C$378,3,FALSE)))</f>
        <v>SD</v>
      </c>
      <c r="AW169">
        <v>12589</v>
      </c>
      <c r="AX169">
        <v>3953</v>
      </c>
      <c r="AY169">
        <v>2247</v>
      </c>
      <c r="AZ169">
        <v>11.959125019958487</v>
      </c>
      <c r="BB169" t="s">
        <v>668</v>
      </c>
      <c r="BC169" t="s">
        <v>341</v>
      </c>
      <c r="BD169" t="str">
        <f>IF(BI169="#","",IFERROR(VLOOKUP(BC169,'class and classification'!$A$1:$B$338,2,FALSE),VLOOKUP(BC169,'class and classification'!$A$340:$B$378,2,FALSE)))</f>
        <v>Predominantly Rural</v>
      </c>
      <c r="BE169" t="str">
        <f>IF(BI169="#","",IFERROR(VLOOKUP(BC169,'class and classification'!$A$1:$C$338,3,FALSE),VLOOKUP(BC169,'class and classification'!$A$340:$C$378,3,FALSE)))</f>
        <v>SD</v>
      </c>
      <c r="BF169">
        <v>14738</v>
      </c>
      <c r="BG169">
        <v>7117</v>
      </c>
      <c r="BH169">
        <v>1726</v>
      </c>
      <c r="BI169">
        <v>7.3194521012679701</v>
      </c>
      <c r="BK169" t="s">
        <v>668</v>
      </c>
      <c r="BL169" t="s">
        <v>341</v>
      </c>
      <c r="BM169" t="str">
        <f>IF(BR169="#","",IFERROR(VLOOKUP(BL169,'class and classification'!$A$1:$B$338,2,FALSE),VLOOKUP(BL169,'class and classification'!$A$340:$B$378,2,FALSE)))</f>
        <v>Predominantly Rural</v>
      </c>
      <c r="BN169" t="str">
        <f>IF(BR169="#","",IFERROR(VLOOKUP(BL169,'class and classification'!$A$1:$C$338,3,FALSE),VLOOKUP(BL169,'class and classification'!$A$340:$C$378,3,FALSE)))</f>
        <v>SD</v>
      </c>
      <c r="BO169">
        <v>13022</v>
      </c>
      <c r="BP169">
        <v>3922</v>
      </c>
      <c r="BQ169">
        <v>1014</v>
      </c>
      <c r="BR169">
        <v>5.6465085198797196</v>
      </c>
      <c r="BT169" t="s">
        <v>668</v>
      </c>
      <c r="BU169" t="s">
        <v>341</v>
      </c>
      <c r="BV169" t="str">
        <f>IF(CA169="#","",IFERROR(VLOOKUP(BU169,'class and classification'!$A$1:$B$338,2,FALSE),VLOOKUP(BU169,'class and classification'!$A$340:$B$378,2,FALSE)))</f>
        <v>Predominantly Rural</v>
      </c>
      <c r="BW169" t="str">
        <f>IF(CA169="#","",IFERROR(VLOOKUP(BU169,'class and classification'!$A$1:$C$338,3,FALSE),VLOOKUP(BU169,'class and classification'!$A$340:$C$378,3,FALSE)))</f>
        <v>SD</v>
      </c>
      <c r="BX169">
        <v>10293</v>
      </c>
      <c r="BY169">
        <v>6456</v>
      </c>
      <c r="BZ169">
        <v>1107</v>
      </c>
      <c r="CA169">
        <v>6.199596774193548</v>
      </c>
      <c r="CC169" t="s">
        <v>668</v>
      </c>
      <c r="CD169" t="s">
        <v>341</v>
      </c>
      <c r="CE169" t="str">
        <f>IF(CJ169="*","",IFERROR(VLOOKUP(CD169,'class and classification'!$A$1:$B$338,2,FALSE),VLOOKUP(CD169,'class and classification'!$A$340:$B$378,2,FALSE)))</f>
        <v/>
      </c>
      <c r="CF169" t="str">
        <f>IF(CJ169="*","",IFERROR(VLOOKUP(CD169,'class and classification'!$A$1:$C$338,3,FALSE),VLOOKUP(CD169,'class and classification'!$A$340:$C$378,3,FALSE)))</f>
        <v/>
      </c>
      <c r="CG169">
        <v>11011</v>
      </c>
      <c r="CH169">
        <v>6404</v>
      </c>
      <c r="CI169" t="s">
        <v>38</v>
      </c>
      <c r="CJ169" t="s">
        <v>38</v>
      </c>
      <c r="CL169" t="s">
        <v>668</v>
      </c>
      <c r="CM169" t="s">
        <v>341</v>
      </c>
      <c r="CN169" t="str">
        <f>IF(CS169="*","",IFERROR(VLOOKUP(CM169,'class and classification'!$A$1:$B$338,2,FALSE),VLOOKUP(CM169,'class and classification'!$A$340:$B$378,2,FALSE)))</f>
        <v>Predominantly Rural</v>
      </c>
      <c r="CO169" t="str">
        <f>IF(CS169="*","",IFERROR(VLOOKUP(CM169,'class and classification'!$A$1:$C$338,3,FALSE),VLOOKUP(CM169,'class and classification'!$A$340:$C$378,3,FALSE)))</f>
        <v>SD</v>
      </c>
      <c r="CP169">
        <v>14667.55</v>
      </c>
      <c r="CQ169">
        <v>7327.17</v>
      </c>
      <c r="CR169">
        <v>891.33</v>
      </c>
      <c r="CS169">
        <v>3.8946432433731464</v>
      </c>
      <c r="CU169" t="s">
        <v>668</v>
      </c>
      <c r="CV169" t="s">
        <v>341</v>
      </c>
      <c r="CW169" t="str">
        <f>IF(DB169="*","",IFERROR(VLOOKUP(CV169,'class and classification'!$A$1:$B$338,2,FALSE),VLOOKUP(CV169,'class and classification'!$A$340:$B$378,2,FALSE)))</f>
        <v>Predominantly Rural</v>
      </c>
      <c r="CX169" t="str">
        <f>IF(DB169="*","",IFERROR(VLOOKUP(CV169,'class and classification'!$A$1:$C$338,3,FALSE),VLOOKUP(CV169,'class and classification'!$A$340:$C$378,3,FALSE)))</f>
        <v>SD</v>
      </c>
      <c r="CY169">
        <v>15482.61</v>
      </c>
      <c r="CZ169">
        <v>6433.41</v>
      </c>
      <c r="DA169">
        <v>2525.4899999999998</v>
      </c>
      <c r="DB169">
        <v>10.332790404520832</v>
      </c>
      <c r="DD169" t="s">
        <v>668</v>
      </c>
      <c r="DE169" t="s">
        <v>341</v>
      </c>
      <c r="DF169" t="str">
        <f>IF(DK169="*","",IFERROR(VLOOKUP(DE169,'class and classification'!$A$1:$B$338,2,FALSE),VLOOKUP(DE169,'class and classification'!$A$340:$B$378,2,FALSE)))</f>
        <v>Predominantly Rural</v>
      </c>
      <c r="DG169" t="str">
        <f>IF(DK169="*","",IFERROR(VLOOKUP(DE169,'class and classification'!$A$1:$C$338,3,FALSE),VLOOKUP(DE169,'class and classification'!$A$340:$C$378,3,FALSE)))</f>
        <v>SD</v>
      </c>
      <c r="DH169">
        <v>12956.33</v>
      </c>
      <c r="DI169">
        <v>5499.32</v>
      </c>
      <c r="DJ169">
        <v>1419.56</v>
      </c>
      <c r="DK169">
        <v>7.1423647850764844</v>
      </c>
      <c r="DM169" t="s">
        <v>668</v>
      </c>
      <c r="DN169" t="s">
        <v>341</v>
      </c>
      <c r="DO169" t="str">
        <f>IF(DT169="*","",IFERROR(VLOOKUP(DN169,'class and classification'!$A$1:$B$338,2,FALSE),VLOOKUP(DN169,'class and classification'!$A$340:$B$378,2,FALSE)))</f>
        <v>Predominantly Rural</v>
      </c>
      <c r="DP169" t="str">
        <f>IF(DT169="*","",IFERROR(VLOOKUP(DN169,'class and classification'!$A$1:$C$338,3,FALSE),VLOOKUP(DN169,'class and classification'!$A$340:$C$378,3,FALSE)))</f>
        <v>SD</v>
      </c>
      <c r="DQ169">
        <v>9094.09</v>
      </c>
      <c r="DR169">
        <v>5485.23</v>
      </c>
      <c r="DS169">
        <v>5433.01</v>
      </c>
      <c r="DT169">
        <v>27.148313064995428</v>
      </c>
      <c r="DV169" t="s">
        <v>668</v>
      </c>
      <c r="DW169" t="s">
        <v>341</v>
      </c>
      <c r="DX169" t="str">
        <f>IF(EC169="*","",IFERROR(VLOOKUP(DW169,'class and classification'!$A$1:$B$338,2,FALSE),VLOOKUP(DW169,'class and classification'!$A$340:$B$378,2,FALSE)))</f>
        <v>Predominantly Rural</v>
      </c>
      <c r="DY169" t="str">
        <f>IF(EC169="*","",IFERROR(VLOOKUP(DW169,'class and classification'!$A$1:$C$338,3,FALSE),VLOOKUP(DW169,'class and classification'!$A$340:$C$378,3,FALSE)))</f>
        <v>SD</v>
      </c>
      <c r="DZ169">
        <v>14133.21</v>
      </c>
      <c r="EA169">
        <v>2985.61</v>
      </c>
      <c r="EB169">
        <v>920.12</v>
      </c>
      <c r="EC169">
        <v>5.1007431700532297</v>
      </c>
    </row>
    <row r="170" spans="1:133" x14ac:dyDescent="0.3">
      <c r="A170" t="s">
        <v>675</v>
      </c>
      <c r="B170" t="s">
        <v>141</v>
      </c>
      <c r="C170" t="str">
        <f>IF(H170="n/a","",IFERROR(VLOOKUP(B170,'class and classification'!$A$1:$B$338,2,FALSE),VLOOKUP(B170,'class and classification'!$A$340:$B$378,2,FALSE)))</f>
        <v>Predominantly Urban</v>
      </c>
      <c r="D170" t="str">
        <f>IF(H170="n/a","",IFERROR(VLOOKUP(B170,'class and classification'!$A$1:$C$338,3,FALSE),VLOOKUP(B170,'class and classification'!$A$340:$C$378,3,FALSE)))</f>
        <v>UA</v>
      </c>
      <c r="E170">
        <v>29486</v>
      </c>
      <c r="F170">
        <v>11028</v>
      </c>
      <c r="G170">
        <v>5776</v>
      </c>
      <c r="H170">
        <v>12.477856988550442</v>
      </c>
      <c r="I170" t="s">
        <v>669</v>
      </c>
      <c r="J170" t="s">
        <v>342</v>
      </c>
      <c r="K170" t="str">
        <f>IF(P170="#","",IFERROR(VLOOKUP(J170,'class and classification'!$A$1:$B$338,2,FALSE),VLOOKUP(J170,'class and classification'!$A$340:$B$378,2,FALSE)))</f>
        <v>Urban with Significant Rural</v>
      </c>
      <c r="L170" t="str">
        <f>IF(P170="#","",IFERROR(VLOOKUP(J170,'class and classification'!$A$1:$C$338,3,FALSE),VLOOKUP(J170,'class and classification'!$A$340:$C$378,3,FALSE)))</f>
        <v>SD</v>
      </c>
      <c r="M170">
        <v>8830</v>
      </c>
      <c r="N170">
        <v>5072</v>
      </c>
      <c r="O170">
        <v>1572</v>
      </c>
      <c r="P170">
        <v>10.158976347421481</v>
      </c>
      <c r="S170" t="s">
        <v>342</v>
      </c>
      <c r="T170" t="str">
        <f>IF(Y170="#","",IFERROR(VLOOKUP(S170,'class and classification'!$A$1:$B$338,2,FALSE),VLOOKUP(S170,'class and classification'!$A$340:$B$378,2,FALSE)))</f>
        <v/>
      </c>
      <c r="U170" t="str">
        <f>IF(Y170="#","",IFERROR(VLOOKUP(S170,'class and classification'!$A$1:$C$338,3,FALSE),VLOOKUP(S170,'class and classification'!$A$340:$C$378,3,FALSE)))</f>
        <v/>
      </c>
      <c r="V170">
        <v>12696</v>
      </c>
      <c r="W170">
        <v>5054</v>
      </c>
      <c r="X170" t="s">
        <v>39</v>
      </c>
      <c r="Y170" t="s">
        <v>39</v>
      </c>
      <c r="AA170" t="s">
        <v>669</v>
      </c>
      <c r="AB170" t="s">
        <v>342</v>
      </c>
      <c r="AC170" t="str">
        <f>IF(AH170="#","",IFERROR(VLOOKUP(AB170,'class and classification'!$A$1:$B$338,2,FALSE),VLOOKUP(AB170,'class and classification'!$A$340:$B$378,2,FALSE)))</f>
        <v>Urban with Significant Rural</v>
      </c>
      <c r="AD170" t="str">
        <f>IF(AH170="#","",IFERROR(VLOOKUP(AB170,'class and classification'!$A$1:$C$338,3,FALSE),VLOOKUP(AB170,'class and classification'!$A$340:$C$378,3,FALSE)))</f>
        <v>SD</v>
      </c>
      <c r="AE170">
        <v>11236</v>
      </c>
      <c r="AF170">
        <v>5370</v>
      </c>
      <c r="AG170">
        <v>2620</v>
      </c>
      <c r="AH170">
        <v>13.627379590138355</v>
      </c>
      <c r="AJ170" t="s">
        <v>669</v>
      </c>
      <c r="AK170" t="s">
        <v>342</v>
      </c>
      <c r="AL170" t="str">
        <f>IF(AQ170="#","",IFERROR(VLOOKUP(AK170,'class and classification'!$A$1:$B$338,2,FALSE),VLOOKUP(AK170,'class and classification'!$A$340:$B$378,2,FALSE)))</f>
        <v>Urban with Significant Rural</v>
      </c>
      <c r="AM170" t="str">
        <f>IF(AQ170="#","",IFERROR(VLOOKUP(AK170,'class and classification'!$A$1:$C$338,3,FALSE),VLOOKUP(AK170,'class and classification'!$A$340:$C$378,3,FALSE)))</f>
        <v>SD</v>
      </c>
      <c r="AN170">
        <v>11247</v>
      </c>
      <c r="AO170">
        <v>2328</v>
      </c>
      <c r="AP170">
        <v>5989</v>
      </c>
      <c r="AQ170">
        <v>30.612349212839913</v>
      </c>
      <c r="AS170" t="s">
        <v>669</v>
      </c>
      <c r="AT170" t="s">
        <v>342</v>
      </c>
      <c r="AU170" t="str">
        <f>IF(AZ170="#","",IFERROR(VLOOKUP(AT170,'class and classification'!$A$1:$B$338,2,FALSE),VLOOKUP(AT170,'class and classification'!$A$340:$B$378,2,FALSE)))</f>
        <v>Urban with Significant Rural</v>
      </c>
      <c r="AV170" t="str">
        <f>IF(AZ170="#","",IFERROR(VLOOKUP(AT170,'class and classification'!$A$1:$C$338,3,FALSE),VLOOKUP(AT170,'class and classification'!$A$340:$C$378,3,FALSE)))</f>
        <v>SD</v>
      </c>
      <c r="AW170">
        <v>6148</v>
      </c>
      <c r="AX170">
        <v>9023</v>
      </c>
      <c r="AY170">
        <v>840</v>
      </c>
      <c r="AZ170">
        <v>5.2463931047404913</v>
      </c>
      <c r="BB170" t="s">
        <v>669</v>
      </c>
      <c r="BC170" t="s">
        <v>342</v>
      </c>
      <c r="BD170" t="str">
        <f>IF(BI170="#","",IFERROR(VLOOKUP(BC170,'class and classification'!$A$1:$B$338,2,FALSE),VLOOKUP(BC170,'class and classification'!$A$340:$B$378,2,FALSE)))</f>
        <v>Urban with Significant Rural</v>
      </c>
      <c r="BE170" t="str">
        <f>IF(BI170="#","",IFERROR(VLOOKUP(BC170,'class and classification'!$A$1:$C$338,3,FALSE),VLOOKUP(BC170,'class and classification'!$A$340:$C$378,3,FALSE)))</f>
        <v>SD</v>
      </c>
      <c r="BF170">
        <v>9846</v>
      </c>
      <c r="BG170">
        <v>5324</v>
      </c>
      <c r="BH170">
        <v>1973</v>
      </c>
      <c r="BI170">
        <v>11.509070757743684</v>
      </c>
      <c r="BK170" t="s">
        <v>669</v>
      </c>
      <c r="BL170" t="s">
        <v>342</v>
      </c>
      <c r="BM170" t="str">
        <f>IF(BR170="#","",IFERROR(VLOOKUP(BL170,'class and classification'!$A$1:$B$338,2,FALSE),VLOOKUP(BL170,'class and classification'!$A$340:$B$378,2,FALSE)))</f>
        <v>Urban with Significant Rural</v>
      </c>
      <c r="BN170" t="str">
        <f>IF(BR170="#","",IFERROR(VLOOKUP(BL170,'class and classification'!$A$1:$C$338,3,FALSE),VLOOKUP(BL170,'class and classification'!$A$340:$C$378,3,FALSE)))</f>
        <v>SD</v>
      </c>
      <c r="BO170">
        <v>10327</v>
      </c>
      <c r="BP170">
        <v>6421</v>
      </c>
      <c r="BQ170">
        <v>670</v>
      </c>
      <c r="BR170">
        <v>3.8465954759444254</v>
      </c>
      <c r="BT170" t="s">
        <v>669</v>
      </c>
      <c r="BU170" t="s">
        <v>342</v>
      </c>
      <c r="BV170" t="str">
        <f>IF(CA170="#","",IFERROR(VLOOKUP(BU170,'class and classification'!$A$1:$B$338,2,FALSE),VLOOKUP(BU170,'class and classification'!$A$340:$B$378,2,FALSE)))</f>
        <v>Urban with Significant Rural</v>
      </c>
      <c r="BW170" t="str">
        <f>IF(CA170="#","",IFERROR(VLOOKUP(BU170,'class and classification'!$A$1:$C$338,3,FALSE),VLOOKUP(BU170,'class and classification'!$A$340:$C$378,3,FALSE)))</f>
        <v>SD</v>
      </c>
      <c r="BX170">
        <v>10014</v>
      </c>
      <c r="BY170">
        <v>4848</v>
      </c>
      <c r="BZ170">
        <v>2321</v>
      </c>
      <c r="CA170">
        <v>13.507536518652156</v>
      </c>
      <c r="CC170" t="s">
        <v>669</v>
      </c>
      <c r="CD170" t="s">
        <v>342</v>
      </c>
      <c r="CE170" t="str">
        <f>IF(CJ170="*","",IFERROR(VLOOKUP(CD170,'class and classification'!$A$1:$B$338,2,FALSE),VLOOKUP(CD170,'class and classification'!$A$340:$B$378,2,FALSE)))</f>
        <v>Urban with Significant Rural</v>
      </c>
      <c r="CF170" t="str">
        <f>IF(CJ170="*","",IFERROR(VLOOKUP(CD170,'class and classification'!$A$1:$C$338,3,FALSE),VLOOKUP(CD170,'class and classification'!$A$340:$C$378,3,FALSE)))</f>
        <v>SD</v>
      </c>
      <c r="CG170">
        <v>8704</v>
      </c>
      <c r="CH170">
        <v>4107</v>
      </c>
      <c r="CI170">
        <v>1366</v>
      </c>
      <c r="CJ170">
        <v>9.6353248218946188</v>
      </c>
      <c r="CL170" t="s">
        <v>669</v>
      </c>
      <c r="CM170" t="s">
        <v>342</v>
      </c>
      <c r="CN170" t="str">
        <f>IF(CS170="*","",IFERROR(VLOOKUP(CM170,'class and classification'!$A$1:$B$338,2,FALSE),VLOOKUP(CM170,'class and classification'!$A$340:$B$378,2,FALSE)))</f>
        <v>Urban with Significant Rural</v>
      </c>
      <c r="CO170" t="str">
        <f>IF(CS170="*","",IFERROR(VLOOKUP(CM170,'class and classification'!$A$1:$C$338,3,FALSE),VLOOKUP(CM170,'class and classification'!$A$340:$C$378,3,FALSE)))</f>
        <v>SD</v>
      </c>
      <c r="CP170">
        <v>7530.93</v>
      </c>
      <c r="CQ170">
        <v>6112.03</v>
      </c>
      <c r="CR170">
        <v>1559.83</v>
      </c>
      <c r="CS170">
        <v>10.260156195014204</v>
      </c>
      <c r="CU170" t="s">
        <v>669</v>
      </c>
      <c r="CV170" t="s">
        <v>342</v>
      </c>
      <c r="CW170" t="str">
        <f>IF(DB170="*","",IFERROR(VLOOKUP(CV170,'class and classification'!$A$1:$B$338,2,FALSE),VLOOKUP(CV170,'class and classification'!$A$340:$B$378,2,FALSE)))</f>
        <v>Urban with Significant Rural</v>
      </c>
      <c r="CX170" t="str">
        <f>IF(DB170="*","",IFERROR(VLOOKUP(CV170,'class and classification'!$A$1:$C$338,3,FALSE),VLOOKUP(CV170,'class and classification'!$A$340:$C$378,3,FALSE)))</f>
        <v>SD</v>
      </c>
      <c r="CY170">
        <v>5920.58</v>
      </c>
      <c r="CZ170">
        <v>3836.6</v>
      </c>
      <c r="DA170">
        <v>2209.5500000000002</v>
      </c>
      <c r="DB170">
        <v>18.464108407225702</v>
      </c>
      <c r="DD170" t="s">
        <v>669</v>
      </c>
      <c r="DE170" t="s">
        <v>342</v>
      </c>
      <c r="DF170" t="str">
        <f>IF(DK170="*","",IFERROR(VLOOKUP(DE170,'class and classification'!$A$1:$B$338,2,FALSE),VLOOKUP(DE170,'class and classification'!$A$340:$B$378,2,FALSE)))</f>
        <v>Urban with Significant Rural</v>
      </c>
      <c r="DG170" t="str">
        <f>IF(DK170="*","",IFERROR(VLOOKUP(DE170,'class and classification'!$A$1:$C$338,3,FALSE),VLOOKUP(DE170,'class and classification'!$A$340:$C$378,3,FALSE)))</f>
        <v>SD</v>
      </c>
      <c r="DH170">
        <v>10259.030000000001</v>
      </c>
      <c r="DI170">
        <v>4582.8999999999996</v>
      </c>
      <c r="DJ170">
        <v>1935.8</v>
      </c>
      <c r="DK170">
        <v>11.537913651012383</v>
      </c>
      <c r="DM170" t="s">
        <v>669</v>
      </c>
      <c r="DN170" t="s">
        <v>342</v>
      </c>
      <c r="DO170" t="str">
        <f>IF(DT170="*","",IFERROR(VLOOKUP(DN170,'class and classification'!$A$1:$B$338,2,FALSE),VLOOKUP(DN170,'class and classification'!$A$340:$B$378,2,FALSE)))</f>
        <v>Urban with Significant Rural</v>
      </c>
      <c r="DP170" t="str">
        <f>IF(DT170="*","",IFERROR(VLOOKUP(DN170,'class and classification'!$A$1:$C$338,3,FALSE),VLOOKUP(DN170,'class and classification'!$A$340:$C$378,3,FALSE)))</f>
        <v>SD</v>
      </c>
      <c r="DQ170">
        <v>9130.07</v>
      </c>
      <c r="DR170">
        <v>7306.7</v>
      </c>
      <c r="DS170">
        <v>2463.0300000000002</v>
      </c>
      <c r="DT170">
        <v>13.032042667118171</v>
      </c>
      <c r="DV170" t="s">
        <v>669</v>
      </c>
      <c r="DW170" t="s">
        <v>342</v>
      </c>
      <c r="DX170" t="str">
        <f>IF(EC170="*","",IFERROR(VLOOKUP(DW170,'class and classification'!$A$1:$B$338,2,FALSE),VLOOKUP(DW170,'class and classification'!$A$340:$B$378,2,FALSE)))</f>
        <v>Urban with Significant Rural</v>
      </c>
      <c r="DY170" t="str">
        <f>IF(EC170="*","",IFERROR(VLOOKUP(DW170,'class and classification'!$A$1:$C$338,3,FALSE),VLOOKUP(DW170,'class and classification'!$A$340:$C$378,3,FALSE)))</f>
        <v>SD</v>
      </c>
      <c r="DZ170">
        <v>8663.2000000000007</v>
      </c>
      <c r="EA170">
        <v>4196.95</v>
      </c>
      <c r="EB170">
        <v>3471.47</v>
      </c>
      <c r="EC170">
        <v>21.256127683597828</v>
      </c>
    </row>
    <row r="171" spans="1:133" x14ac:dyDescent="0.3">
      <c r="A171" t="s">
        <v>676</v>
      </c>
      <c r="B171" t="s">
        <v>142</v>
      </c>
      <c r="C171" t="str">
        <f>IF(H171="n/a","",IFERROR(VLOOKUP(B171,'class and classification'!$A$1:$B$338,2,FALSE),VLOOKUP(B171,'class and classification'!$A$340:$B$378,2,FALSE)))</f>
        <v>Predominantly Urban</v>
      </c>
      <c r="D171" t="str">
        <f>IF(H171="n/a","",IFERROR(VLOOKUP(B171,'class and classification'!$A$1:$C$338,3,FALSE),VLOOKUP(B171,'class and classification'!$A$340:$C$378,3,FALSE)))</f>
        <v>UA</v>
      </c>
      <c r="E171">
        <v>24453</v>
      </c>
      <c r="F171">
        <v>12907</v>
      </c>
      <c r="G171">
        <v>2728</v>
      </c>
      <c r="H171">
        <v>6.8050289363400518</v>
      </c>
      <c r="I171" t="s">
        <v>670</v>
      </c>
      <c r="J171" t="s">
        <v>671</v>
      </c>
      <c r="K171" t="e">
        <f>IF(P171="#","",IFERROR(VLOOKUP(J171,'class and classification'!$A$1:$B$338,2,FALSE),VLOOKUP(J171,'class and classification'!$A$340:$B$378,2,FALSE)))</f>
        <v>#N/A</v>
      </c>
      <c r="L171" t="e">
        <f>IF(P171="#","",IFERROR(VLOOKUP(J171,'class and classification'!$A$1:$C$338,3,FALSE),VLOOKUP(J171,'class and classification'!$A$340:$C$378,3,FALSE)))</f>
        <v>#N/A</v>
      </c>
      <c r="M171">
        <v>778512</v>
      </c>
      <c r="N171">
        <v>352968</v>
      </c>
      <c r="O171">
        <v>85365</v>
      </c>
      <c r="P171">
        <v>7.015273103805332</v>
      </c>
      <c r="S171" t="s">
        <v>671</v>
      </c>
      <c r="T171" t="e">
        <f>IF(Y171="#","",IFERROR(VLOOKUP(S171,'class and classification'!$A$1:$B$338,2,FALSE),VLOOKUP(S171,'class and classification'!$A$340:$B$378,2,FALSE)))</f>
        <v>#N/A</v>
      </c>
      <c r="U171" t="e">
        <f>IF(Y171="#","",IFERROR(VLOOKUP(S171,'class and classification'!$A$1:$C$338,3,FALSE),VLOOKUP(S171,'class and classification'!$A$340:$C$378,3,FALSE)))</f>
        <v>#N/A</v>
      </c>
      <c r="V171">
        <v>735714</v>
      </c>
      <c r="W171">
        <v>366755</v>
      </c>
      <c r="X171">
        <v>105409</v>
      </c>
      <c r="Y171">
        <v>8.7267919442195314</v>
      </c>
      <c r="AA171" t="s">
        <v>670</v>
      </c>
      <c r="AB171" t="s">
        <v>671</v>
      </c>
      <c r="AC171" t="e">
        <f>IF(AH171="#","",IFERROR(VLOOKUP(AB171,'class and classification'!$A$1:$B$338,2,FALSE),VLOOKUP(AB171,'class and classification'!$A$340:$B$378,2,FALSE)))</f>
        <v>#N/A</v>
      </c>
      <c r="AD171" t="e">
        <f>IF(AH171="#","",IFERROR(VLOOKUP(AB171,'class and classification'!$A$1:$C$338,3,FALSE),VLOOKUP(AB171,'class and classification'!$A$340:$C$378,3,FALSE)))</f>
        <v>#N/A</v>
      </c>
      <c r="AE171">
        <v>742483</v>
      </c>
      <c r="AF171">
        <v>366297</v>
      </c>
      <c r="AG171">
        <v>97209</v>
      </c>
      <c r="AH171">
        <v>8.0605212817032328</v>
      </c>
      <c r="AJ171" t="s">
        <v>670</v>
      </c>
      <c r="AK171" t="s">
        <v>671</v>
      </c>
      <c r="AL171" t="e">
        <f>IF(AQ171="#","",IFERROR(VLOOKUP(AK171,'class and classification'!$A$1:$B$338,2,FALSE),VLOOKUP(AK171,'class and classification'!$A$340:$B$378,2,FALSE)))</f>
        <v>#N/A</v>
      </c>
      <c r="AM171" t="e">
        <f>IF(AQ171="#","",IFERROR(VLOOKUP(AK171,'class and classification'!$A$1:$C$338,3,FALSE),VLOOKUP(AK171,'class and classification'!$A$340:$C$378,3,FALSE)))</f>
        <v>#N/A</v>
      </c>
      <c r="AN171">
        <v>697478</v>
      </c>
      <c r="AO171">
        <v>385812</v>
      </c>
      <c r="AP171">
        <v>107733</v>
      </c>
      <c r="AQ171">
        <v>9.0454172589446209</v>
      </c>
      <c r="AS171" t="s">
        <v>670</v>
      </c>
      <c r="AT171" t="s">
        <v>671</v>
      </c>
      <c r="AU171" t="e">
        <f>IF(AZ171="#","",IFERROR(VLOOKUP(AT171,'class and classification'!$A$1:$B$338,2,FALSE),VLOOKUP(AT171,'class and classification'!$A$340:$B$378,2,FALSE)))</f>
        <v>#N/A</v>
      </c>
      <c r="AV171" t="e">
        <f>IF(AZ171="#","",IFERROR(VLOOKUP(AT171,'class and classification'!$A$1:$C$338,3,FALSE),VLOOKUP(AT171,'class and classification'!$A$340:$C$378,3,FALSE)))</f>
        <v>#N/A</v>
      </c>
      <c r="AW171">
        <v>680837</v>
      </c>
      <c r="AX171">
        <v>390936</v>
      </c>
      <c r="AY171">
        <v>95129</v>
      </c>
      <c r="AZ171">
        <v>8.1522698564232474</v>
      </c>
      <c r="BB171" t="s">
        <v>670</v>
      </c>
      <c r="BC171" t="s">
        <v>671</v>
      </c>
      <c r="BD171" t="e">
        <f>IF(BI171="#","",IFERROR(VLOOKUP(BC171,'class and classification'!$A$1:$B$338,2,FALSE),VLOOKUP(BC171,'class and classification'!$A$340:$B$378,2,FALSE)))</f>
        <v>#N/A</v>
      </c>
      <c r="BE171" t="e">
        <f>IF(BI171="#","",IFERROR(VLOOKUP(BC171,'class and classification'!$A$1:$C$338,3,FALSE),VLOOKUP(BC171,'class and classification'!$A$340:$C$378,3,FALSE)))</f>
        <v>#N/A</v>
      </c>
      <c r="BF171">
        <v>629400</v>
      </c>
      <c r="BG171">
        <v>394162</v>
      </c>
      <c r="BH171">
        <v>104256</v>
      </c>
      <c r="BI171">
        <v>9.2440446951547148</v>
      </c>
      <c r="BK171" t="s">
        <v>670</v>
      </c>
      <c r="BL171" t="s">
        <v>671</v>
      </c>
      <c r="BM171" t="e">
        <f>IF(BR171="#","",IFERROR(VLOOKUP(BL171,'class and classification'!$A$1:$B$338,2,FALSE),VLOOKUP(BL171,'class and classification'!$A$340:$B$378,2,FALSE)))</f>
        <v>#N/A</v>
      </c>
      <c r="BN171" t="e">
        <f>IF(BR171="#","",IFERROR(VLOOKUP(BL171,'class and classification'!$A$1:$C$338,3,FALSE),VLOOKUP(BL171,'class and classification'!$A$340:$C$378,3,FALSE)))</f>
        <v>#N/A</v>
      </c>
      <c r="BO171">
        <v>596238</v>
      </c>
      <c r="BP171">
        <v>376095</v>
      </c>
      <c r="BQ171">
        <v>112625</v>
      </c>
      <c r="BR171">
        <v>10.380586160938948</v>
      </c>
      <c r="BT171" t="s">
        <v>670</v>
      </c>
      <c r="BU171" t="s">
        <v>671</v>
      </c>
      <c r="BV171" t="e">
        <f>IF(CA171="#","",IFERROR(VLOOKUP(BU171,'class and classification'!$A$1:$B$338,2,FALSE),VLOOKUP(BU171,'class and classification'!$A$340:$B$378,2,FALSE)))</f>
        <v>#N/A</v>
      </c>
      <c r="BW171" t="e">
        <f>IF(CA171="#","",IFERROR(VLOOKUP(BU171,'class and classification'!$A$1:$C$338,3,FALSE),VLOOKUP(BU171,'class and classification'!$A$340:$C$378,3,FALSE)))</f>
        <v>#N/A</v>
      </c>
      <c r="BX171">
        <v>629923</v>
      </c>
      <c r="BY171">
        <v>366812</v>
      </c>
      <c r="BZ171">
        <v>135218</v>
      </c>
      <c r="CA171">
        <v>11.945548975973384</v>
      </c>
      <c r="CC171" t="s">
        <v>670</v>
      </c>
      <c r="CD171" t="s">
        <v>671</v>
      </c>
      <c r="CE171" t="e">
        <f>IF(CJ171="*","",IFERROR(VLOOKUP(CD171,'class and classification'!$A$1:$B$338,2,FALSE),VLOOKUP(CD171,'class and classification'!$A$340:$B$378,2,FALSE)))</f>
        <v>#N/A</v>
      </c>
      <c r="CF171" t="e">
        <f>IF(CJ171="*","",IFERROR(VLOOKUP(CD171,'class and classification'!$A$1:$C$338,3,FALSE),VLOOKUP(CD171,'class and classification'!$A$340:$C$378,3,FALSE)))</f>
        <v>#N/A</v>
      </c>
      <c r="CG171">
        <v>604703</v>
      </c>
      <c r="CH171">
        <v>361658</v>
      </c>
      <c r="CI171">
        <v>135211</v>
      </c>
      <c r="CJ171">
        <v>12.274367903323615</v>
      </c>
      <c r="CL171" t="s">
        <v>670</v>
      </c>
      <c r="CM171" t="s">
        <v>671</v>
      </c>
      <c r="CN171" t="e">
        <f>IF(CS171="*","",IFERROR(VLOOKUP(CM171,'class and classification'!$A$1:$B$338,2,FALSE),VLOOKUP(CM171,'class and classification'!$A$340:$B$378,2,FALSE)))</f>
        <v>#N/A</v>
      </c>
      <c r="CO171" t="e">
        <f>IF(CS171="*","",IFERROR(VLOOKUP(CM171,'class and classification'!$A$1:$C$338,3,FALSE),VLOOKUP(CM171,'class and classification'!$A$340:$C$378,3,FALSE)))</f>
        <v>#N/A</v>
      </c>
      <c r="CP171">
        <v>585546.79</v>
      </c>
      <c r="CQ171">
        <v>367895.97000000003</v>
      </c>
      <c r="CR171">
        <v>126159.90000000001</v>
      </c>
      <c r="CS171">
        <v>11.68577150411986</v>
      </c>
      <c r="CU171" t="s">
        <v>670</v>
      </c>
      <c r="CV171" t="s">
        <v>671</v>
      </c>
      <c r="CW171" t="e">
        <f>IF(DB171="*","",IFERROR(VLOOKUP(CV171,'class and classification'!$A$1:$B$338,2,FALSE),VLOOKUP(CV171,'class and classification'!$A$340:$B$378,2,FALSE)))</f>
        <v>#N/A</v>
      </c>
      <c r="CX171" t="e">
        <f>IF(DB171="*","",IFERROR(VLOOKUP(CV171,'class and classification'!$A$1:$C$338,3,FALSE),VLOOKUP(CV171,'class and classification'!$A$340:$C$378,3,FALSE)))</f>
        <v>#N/A</v>
      </c>
      <c r="CY171">
        <v>587609.12</v>
      </c>
      <c r="CZ171">
        <v>379356.29000000004</v>
      </c>
      <c r="DA171">
        <v>127418.33</v>
      </c>
      <c r="DB171">
        <v>11.642929746013953</v>
      </c>
      <c r="DD171" t="s">
        <v>670</v>
      </c>
      <c r="DE171" t="s">
        <v>671</v>
      </c>
      <c r="DF171" t="e">
        <f>IF(DK171="*","",IFERROR(VLOOKUP(DE171,'class and classification'!$A$1:$B$338,2,FALSE),VLOOKUP(DE171,'class and classification'!$A$340:$B$378,2,FALSE)))</f>
        <v>#N/A</v>
      </c>
      <c r="DG171" t="e">
        <f>IF(DK171="*","",IFERROR(VLOOKUP(DE171,'class and classification'!$A$1:$C$338,3,FALSE),VLOOKUP(DE171,'class and classification'!$A$340:$C$378,3,FALSE)))</f>
        <v>#N/A</v>
      </c>
      <c r="DH171">
        <v>584109.35000000009</v>
      </c>
      <c r="DI171">
        <v>364357.89999999997</v>
      </c>
      <c r="DJ171">
        <v>130984.68000000001</v>
      </c>
      <c r="DK171">
        <v>12.134368966295703</v>
      </c>
      <c r="DM171" t="s">
        <v>670</v>
      </c>
      <c r="DN171" t="s">
        <v>671</v>
      </c>
      <c r="DO171" t="e">
        <f>IF(DT171="*","",IFERROR(VLOOKUP(DN171,'class and classification'!$A$1:$B$338,2,FALSE),VLOOKUP(DN171,'class and classification'!$A$340:$B$378,2,FALSE)))</f>
        <v>#N/A</v>
      </c>
      <c r="DP171" t="e">
        <f>IF(DT171="*","",IFERROR(VLOOKUP(DN171,'class and classification'!$A$1:$C$338,3,FALSE),VLOOKUP(DN171,'class and classification'!$A$340:$C$378,3,FALSE)))</f>
        <v>#N/A</v>
      </c>
      <c r="DQ171">
        <v>577730.71000000008</v>
      </c>
      <c r="DR171">
        <v>360291.32</v>
      </c>
      <c r="DS171">
        <v>123343.53000000001</v>
      </c>
      <c r="DT171">
        <v>11.621210886096588</v>
      </c>
      <c r="DV171" t="s">
        <v>670</v>
      </c>
      <c r="DW171" t="s">
        <v>671</v>
      </c>
      <c r="DX171" t="e">
        <f>IF(EC171="*","",IFERROR(VLOOKUP(DW171,'class and classification'!$A$1:$B$338,2,FALSE),VLOOKUP(DW171,'class and classification'!$A$340:$B$378,2,FALSE)))</f>
        <v>#N/A</v>
      </c>
      <c r="DY171" t="e">
        <f>IF(EC171="*","",IFERROR(VLOOKUP(DW171,'class and classification'!$A$1:$C$338,3,FALSE),VLOOKUP(DW171,'class and classification'!$A$340:$C$378,3,FALSE)))</f>
        <v>#N/A</v>
      </c>
      <c r="DZ171">
        <v>575415.18999999994</v>
      </c>
      <c r="EA171">
        <v>373876.29000000004</v>
      </c>
      <c r="EB171">
        <v>117179.47</v>
      </c>
      <c r="EC171">
        <v>10.98759136383415</v>
      </c>
    </row>
    <row r="172" spans="1:133" x14ac:dyDescent="0.3">
      <c r="A172" t="s">
        <v>677</v>
      </c>
      <c r="B172" t="s">
        <v>143</v>
      </c>
      <c r="C172" t="str">
        <f>IF(H172="n/a","",IFERROR(VLOOKUP(B172,'class and classification'!$A$1:$B$338,2,FALSE),VLOOKUP(B172,'class and classification'!$A$340:$B$378,2,FALSE)))</f>
        <v>Predominantly Urban</v>
      </c>
      <c r="D172" t="str">
        <f>IF(H172="n/a","",IFERROR(VLOOKUP(B172,'class and classification'!$A$1:$C$338,3,FALSE),VLOOKUP(B172,'class and classification'!$A$340:$C$378,3,FALSE)))</f>
        <v>UA</v>
      </c>
      <c r="E172">
        <v>22475</v>
      </c>
      <c r="F172">
        <v>18641</v>
      </c>
      <c r="G172">
        <v>2536</v>
      </c>
      <c r="H172">
        <v>5.8095848987446166</v>
      </c>
      <c r="I172" t="s">
        <v>672</v>
      </c>
      <c r="J172" t="s">
        <v>138</v>
      </c>
      <c r="K172" t="str">
        <f>IF(P172="#","",IFERROR(VLOOKUP(J172,'class and classification'!$A$1:$B$338,2,FALSE),VLOOKUP(J172,'class and classification'!$A$340:$B$378,2,FALSE)))</f>
        <v>Urban with Significant Rural</v>
      </c>
      <c r="L172" t="str">
        <f>IF(P172="#","",IFERROR(VLOOKUP(J172,'class and classification'!$A$1:$C$338,3,FALSE),VLOOKUP(J172,'class and classification'!$A$340:$C$378,3,FALSE)))</f>
        <v>UA</v>
      </c>
      <c r="M172">
        <v>23690</v>
      </c>
      <c r="N172">
        <v>5464</v>
      </c>
      <c r="O172">
        <v>2277</v>
      </c>
      <c r="P172">
        <v>7.2444402023479997</v>
      </c>
      <c r="S172" t="s">
        <v>138</v>
      </c>
      <c r="T172" t="str">
        <f>IF(Y172="#","",IFERROR(VLOOKUP(S172,'class and classification'!$A$1:$B$338,2,FALSE),VLOOKUP(S172,'class and classification'!$A$340:$B$378,2,FALSE)))</f>
        <v>Urban with Significant Rural</v>
      </c>
      <c r="U172" t="str">
        <f>IF(Y172="#","",IFERROR(VLOOKUP(S172,'class and classification'!$A$1:$C$338,3,FALSE),VLOOKUP(S172,'class and classification'!$A$340:$C$378,3,FALSE)))</f>
        <v>UA</v>
      </c>
      <c r="V172">
        <v>21465</v>
      </c>
      <c r="W172">
        <v>5728</v>
      </c>
      <c r="X172">
        <v>2931</v>
      </c>
      <c r="Y172">
        <v>9.7297835612800423</v>
      </c>
      <c r="AA172" t="s">
        <v>672</v>
      </c>
      <c r="AB172" t="s">
        <v>138</v>
      </c>
      <c r="AC172" t="str">
        <f>IF(AH172="#","",IFERROR(VLOOKUP(AB172,'class and classification'!$A$1:$B$338,2,FALSE),VLOOKUP(AB172,'class and classification'!$A$340:$B$378,2,FALSE)))</f>
        <v>Urban with Significant Rural</v>
      </c>
      <c r="AD172" t="str">
        <f>IF(AH172="#","",IFERROR(VLOOKUP(AB172,'class and classification'!$A$1:$C$338,3,FALSE),VLOOKUP(AB172,'class and classification'!$A$340:$C$378,3,FALSE)))</f>
        <v>UA</v>
      </c>
      <c r="AE172">
        <v>22309</v>
      </c>
      <c r="AF172">
        <v>7084</v>
      </c>
      <c r="AG172">
        <v>2168</v>
      </c>
      <c r="AH172">
        <v>6.8692373498938561</v>
      </c>
      <c r="AJ172" t="s">
        <v>672</v>
      </c>
      <c r="AK172" t="s">
        <v>138</v>
      </c>
      <c r="AL172" t="str">
        <f>IF(AQ172="#","",IFERROR(VLOOKUP(AK172,'class and classification'!$A$1:$B$338,2,FALSE),VLOOKUP(AK172,'class and classification'!$A$340:$B$378,2,FALSE)))</f>
        <v>Urban with Significant Rural</v>
      </c>
      <c r="AM172" t="str">
        <f>IF(AQ172="#","",IFERROR(VLOOKUP(AK172,'class and classification'!$A$1:$C$338,3,FALSE),VLOOKUP(AK172,'class and classification'!$A$340:$C$378,3,FALSE)))</f>
        <v>UA</v>
      </c>
      <c r="AN172">
        <v>17365</v>
      </c>
      <c r="AO172">
        <v>11523</v>
      </c>
      <c r="AP172">
        <v>1370</v>
      </c>
      <c r="AQ172">
        <v>4.5277282041113098</v>
      </c>
      <c r="AS172" t="s">
        <v>672</v>
      </c>
      <c r="AT172" t="s">
        <v>138</v>
      </c>
      <c r="AU172" t="str">
        <f>IF(AZ172="#","",IFERROR(VLOOKUP(AT172,'class and classification'!$A$1:$B$338,2,FALSE),VLOOKUP(AT172,'class and classification'!$A$340:$B$378,2,FALSE)))</f>
        <v>Urban with Significant Rural</v>
      </c>
      <c r="AV172" t="str">
        <f>IF(AZ172="#","",IFERROR(VLOOKUP(AT172,'class and classification'!$A$1:$C$338,3,FALSE),VLOOKUP(AT172,'class and classification'!$A$340:$C$378,3,FALSE)))</f>
        <v>UA</v>
      </c>
      <c r="AW172">
        <v>20219</v>
      </c>
      <c r="AX172">
        <v>13753</v>
      </c>
      <c r="AY172">
        <v>3101</v>
      </c>
      <c r="AZ172">
        <v>8.36457799476708</v>
      </c>
      <c r="BB172" t="s">
        <v>672</v>
      </c>
      <c r="BC172" t="s">
        <v>138</v>
      </c>
      <c r="BD172" t="str">
        <f>IF(BI172="#","",IFERROR(VLOOKUP(BC172,'class and classification'!$A$1:$B$338,2,FALSE),VLOOKUP(BC172,'class and classification'!$A$340:$B$378,2,FALSE)))</f>
        <v>Urban with Significant Rural</v>
      </c>
      <c r="BE172" t="str">
        <f>IF(BI172="#","",IFERROR(VLOOKUP(BC172,'class and classification'!$A$1:$C$338,3,FALSE),VLOOKUP(BC172,'class and classification'!$A$340:$C$378,3,FALSE)))</f>
        <v>UA</v>
      </c>
      <c r="BF172">
        <v>17126</v>
      </c>
      <c r="BG172">
        <v>12439</v>
      </c>
      <c r="BH172">
        <v>2688</v>
      </c>
      <c r="BI172">
        <v>8.3341084550274385</v>
      </c>
      <c r="BK172" t="s">
        <v>672</v>
      </c>
      <c r="BL172" t="s">
        <v>138</v>
      </c>
      <c r="BM172" t="str">
        <f>IF(BR172="#","",IFERROR(VLOOKUP(BL172,'class and classification'!$A$1:$B$338,2,FALSE),VLOOKUP(BL172,'class and classification'!$A$340:$B$378,2,FALSE)))</f>
        <v>Urban with Significant Rural</v>
      </c>
      <c r="BN172" t="str">
        <f>IF(BR172="#","",IFERROR(VLOOKUP(BL172,'class and classification'!$A$1:$C$338,3,FALSE),VLOOKUP(BL172,'class and classification'!$A$340:$C$378,3,FALSE)))</f>
        <v>UA</v>
      </c>
      <c r="BO172">
        <v>15016</v>
      </c>
      <c r="BP172">
        <v>8703</v>
      </c>
      <c r="BQ172">
        <v>4487</v>
      </c>
      <c r="BR172">
        <v>15.907962844784798</v>
      </c>
      <c r="BT172" t="s">
        <v>672</v>
      </c>
      <c r="BU172" t="s">
        <v>138</v>
      </c>
      <c r="BV172" t="str">
        <f>IF(CA172="#","",IFERROR(VLOOKUP(BU172,'class and classification'!$A$1:$B$338,2,FALSE),VLOOKUP(BU172,'class and classification'!$A$340:$B$378,2,FALSE)))</f>
        <v>Urban with Significant Rural</v>
      </c>
      <c r="BW172" t="str">
        <f>IF(CA172="#","",IFERROR(VLOOKUP(BU172,'class and classification'!$A$1:$C$338,3,FALSE),VLOOKUP(BU172,'class and classification'!$A$340:$C$378,3,FALSE)))</f>
        <v>UA</v>
      </c>
      <c r="BX172">
        <v>17918</v>
      </c>
      <c r="BY172">
        <v>9331</v>
      </c>
      <c r="BZ172">
        <v>2077</v>
      </c>
      <c r="CA172">
        <v>7.0824524312896404</v>
      </c>
      <c r="CC172" t="s">
        <v>672</v>
      </c>
      <c r="CD172" t="s">
        <v>138</v>
      </c>
      <c r="CE172" t="str">
        <f>IF(CJ172="*","",IFERROR(VLOOKUP(CD172,'class and classification'!$A$1:$B$338,2,FALSE),VLOOKUP(CD172,'class and classification'!$A$340:$B$378,2,FALSE)))</f>
        <v>Urban with Significant Rural</v>
      </c>
      <c r="CF172" t="str">
        <f>IF(CJ172="*","",IFERROR(VLOOKUP(CD172,'class and classification'!$A$1:$C$338,3,FALSE),VLOOKUP(CD172,'class and classification'!$A$340:$C$378,3,FALSE)))</f>
        <v>UA</v>
      </c>
      <c r="CG172">
        <v>19324</v>
      </c>
      <c r="CH172">
        <v>10950</v>
      </c>
      <c r="CI172">
        <v>3195</v>
      </c>
      <c r="CJ172">
        <v>9.5461471809734384</v>
      </c>
      <c r="CL172" t="s">
        <v>672</v>
      </c>
      <c r="CM172" t="s">
        <v>138</v>
      </c>
      <c r="CN172" t="str">
        <f>IF(CS172="*","",IFERROR(VLOOKUP(CM172,'class and classification'!$A$1:$B$338,2,FALSE),VLOOKUP(CM172,'class and classification'!$A$340:$B$378,2,FALSE)))</f>
        <v>Urban with Significant Rural</v>
      </c>
      <c r="CO172" t="str">
        <f>IF(CS172="*","",IFERROR(VLOOKUP(CM172,'class and classification'!$A$1:$C$338,3,FALSE),VLOOKUP(CM172,'class and classification'!$A$340:$C$378,3,FALSE)))</f>
        <v>UA</v>
      </c>
      <c r="CP172">
        <v>17711.23</v>
      </c>
      <c r="CQ172">
        <v>11072.56</v>
      </c>
      <c r="CR172">
        <v>1080.9000000000001</v>
      </c>
      <c r="CS172">
        <v>3.6193243593019049</v>
      </c>
      <c r="CU172" t="s">
        <v>672</v>
      </c>
      <c r="CV172" t="s">
        <v>138</v>
      </c>
      <c r="CW172" t="str">
        <f>IF(DB172="*","",IFERROR(VLOOKUP(CV172,'class and classification'!$A$1:$B$338,2,FALSE),VLOOKUP(CV172,'class and classification'!$A$340:$B$378,2,FALSE)))</f>
        <v>Urban with Significant Rural</v>
      </c>
      <c r="CX172" t="str">
        <f>IF(DB172="*","",IFERROR(VLOOKUP(CV172,'class and classification'!$A$1:$C$338,3,FALSE),VLOOKUP(CV172,'class and classification'!$A$340:$C$378,3,FALSE)))</f>
        <v>UA</v>
      </c>
      <c r="CY172">
        <v>15721.9</v>
      </c>
      <c r="CZ172">
        <v>7924.37</v>
      </c>
      <c r="DA172">
        <v>3690.52</v>
      </c>
      <c r="DB172">
        <v>13.50019515824645</v>
      </c>
      <c r="DD172" t="s">
        <v>672</v>
      </c>
      <c r="DE172" t="s">
        <v>138</v>
      </c>
      <c r="DF172" t="str">
        <f>IF(DK172="*","",IFERROR(VLOOKUP(DE172,'class and classification'!$A$1:$B$338,2,FALSE),VLOOKUP(DE172,'class and classification'!$A$340:$B$378,2,FALSE)))</f>
        <v>Urban with Significant Rural</v>
      </c>
      <c r="DG172" t="str">
        <f>IF(DK172="*","",IFERROR(VLOOKUP(DE172,'class and classification'!$A$1:$C$338,3,FALSE),VLOOKUP(DE172,'class and classification'!$A$340:$C$378,3,FALSE)))</f>
        <v>UA</v>
      </c>
      <c r="DH172">
        <v>12918.4</v>
      </c>
      <c r="DI172">
        <v>9813.02</v>
      </c>
      <c r="DJ172">
        <v>4599.95</v>
      </c>
      <c r="DK172">
        <v>16.830294273576481</v>
      </c>
      <c r="DM172" t="s">
        <v>672</v>
      </c>
      <c r="DN172" t="s">
        <v>138</v>
      </c>
      <c r="DO172" t="str">
        <f>IF(DT172="*","",IFERROR(VLOOKUP(DN172,'class and classification'!$A$1:$B$338,2,FALSE),VLOOKUP(DN172,'class and classification'!$A$340:$B$378,2,FALSE)))</f>
        <v>Urban with Significant Rural</v>
      </c>
      <c r="DP172" t="str">
        <f>IF(DT172="*","",IFERROR(VLOOKUP(DN172,'class and classification'!$A$1:$C$338,3,FALSE),VLOOKUP(DN172,'class and classification'!$A$340:$C$378,3,FALSE)))</f>
        <v>UA</v>
      </c>
      <c r="DQ172">
        <v>17040.57</v>
      </c>
      <c r="DR172">
        <v>13613.28</v>
      </c>
      <c r="DS172">
        <v>2514.56</v>
      </c>
      <c r="DT172">
        <v>7.5811894510469466</v>
      </c>
      <c r="DV172" t="s">
        <v>672</v>
      </c>
      <c r="DW172" t="s">
        <v>138</v>
      </c>
      <c r="DX172" t="str">
        <f>IF(EC172="*","",IFERROR(VLOOKUP(DW172,'class and classification'!$A$1:$B$338,2,FALSE),VLOOKUP(DW172,'class and classification'!$A$340:$B$378,2,FALSE)))</f>
        <v>Urban with Significant Rural</v>
      </c>
      <c r="DY172" t="str">
        <f>IF(EC172="*","",IFERROR(VLOOKUP(DW172,'class and classification'!$A$1:$C$338,3,FALSE),VLOOKUP(DW172,'class and classification'!$A$340:$C$378,3,FALSE)))</f>
        <v>UA</v>
      </c>
      <c r="DZ172">
        <v>20607.27</v>
      </c>
      <c r="EA172">
        <v>11659.73</v>
      </c>
      <c r="EB172">
        <v>4128.45</v>
      </c>
      <c r="EC172">
        <v>11.343313518585427</v>
      </c>
    </row>
    <row r="173" spans="1:133" x14ac:dyDescent="0.3">
      <c r="A173" t="s">
        <v>678</v>
      </c>
      <c r="B173" t="s">
        <v>144</v>
      </c>
      <c r="C173" t="str">
        <f>IF(H173="n/a","",IFERROR(VLOOKUP(B173,'class and classification'!$A$1:$B$338,2,FALSE),VLOOKUP(B173,'class and classification'!$A$340:$B$378,2,FALSE)))</f>
        <v>Predominantly Rural</v>
      </c>
      <c r="D173" t="str">
        <f>IF(H173="n/a","",IFERROR(VLOOKUP(B173,'class and classification'!$A$1:$C$338,3,FALSE),VLOOKUP(B173,'class and classification'!$A$340:$C$378,3,FALSE)))</f>
        <v>SC</v>
      </c>
      <c r="E173">
        <v>92715</v>
      </c>
      <c r="F173">
        <v>24515</v>
      </c>
      <c r="G173">
        <v>8302</v>
      </c>
      <c r="H173">
        <v>6.613453143421598</v>
      </c>
      <c r="I173" t="s">
        <v>673</v>
      </c>
      <c r="J173" t="s">
        <v>139</v>
      </c>
      <c r="K173" t="str">
        <f>IF(P173="#","",IFERROR(VLOOKUP(J173,'class and classification'!$A$1:$B$338,2,FALSE),VLOOKUP(J173,'class and classification'!$A$340:$B$378,2,FALSE)))</f>
        <v>Predominantly Rural</v>
      </c>
      <c r="L173" t="str">
        <f>IF(P173="#","",IFERROR(VLOOKUP(J173,'class and classification'!$A$1:$C$338,3,FALSE),VLOOKUP(J173,'class and classification'!$A$340:$C$378,3,FALSE)))</f>
        <v>UA</v>
      </c>
      <c r="M173">
        <v>38652</v>
      </c>
      <c r="N173">
        <v>14094</v>
      </c>
      <c r="O173">
        <v>3333</v>
      </c>
      <c r="P173">
        <v>5.9434012732038726</v>
      </c>
      <c r="S173" t="s">
        <v>139</v>
      </c>
      <c r="T173" t="str">
        <f>IF(Y173="#","",IFERROR(VLOOKUP(S173,'class and classification'!$A$1:$B$338,2,FALSE),VLOOKUP(S173,'class and classification'!$A$340:$B$378,2,FALSE)))</f>
        <v>Predominantly Rural</v>
      </c>
      <c r="U173" t="str">
        <f>IF(Y173="#","",IFERROR(VLOOKUP(S173,'class and classification'!$A$1:$C$338,3,FALSE),VLOOKUP(S173,'class and classification'!$A$340:$C$378,3,FALSE)))</f>
        <v>UA</v>
      </c>
      <c r="V173">
        <v>39813</v>
      </c>
      <c r="W173">
        <v>10932</v>
      </c>
      <c r="X173">
        <v>2178</v>
      </c>
      <c r="Y173">
        <v>4.1154129584490677</v>
      </c>
      <c r="AA173" t="s">
        <v>673</v>
      </c>
      <c r="AB173" t="s">
        <v>139</v>
      </c>
      <c r="AC173" t="str">
        <f>IF(AH173="#","",IFERROR(VLOOKUP(AB173,'class and classification'!$A$1:$B$338,2,FALSE),VLOOKUP(AB173,'class and classification'!$A$340:$B$378,2,FALSE)))</f>
        <v>Predominantly Rural</v>
      </c>
      <c r="AD173" t="str">
        <f>IF(AH173="#","",IFERROR(VLOOKUP(AB173,'class and classification'!$A$1:$C$338,3,FALSE),VLOOKUP(AB173,'class and classification'!$A$340:$C$378,3,FALSE)))</f>
        <v>UA</v>
      </c>
      <c r="AE173">
        <v>43047</v>
      </c>
      <c r="AF173">
        <v>8092</v>
      </c>
      <c r="AG173">
        <v>4923</v>
      </c>
      <c r="AH173">
        <v>8.7813492205058683</v>
      </c>
      <c r="AJ173" t="s">
        <v>673</v>
      </c>
      <c r="AK173" t="s">
        <v>139</v>
      </c>
      <c r="AL173" t="str">
        <f>IF(AQ173="#","",IFERROR(VLOOKUP(AK173,'class and classification'!$A$1:$B$338,2,FALSE),VLOOKUP(AK173,'class and classification'!$A$340:$B$378,2,FALSE)))</f>
        <v>Predominantly Rural</v>
      </c>
      <c r="AM173" t="str">
        <f>IF(AQ173="#","",IFERROR(VLOOKUP(AK173,'class and classification'!$A$1:$C$338,3,FALSE),VLOOKUP(AK173,'class and classification'!$A$340:$C$378,3,FALSE)))</f>
        <v>UA</v>
      </c>
      <c r="AN173">
        <v>30847</v>
      </c>
      <c r="AO173">
        <v>13033</v>
      </c>
      <c r="AP173">
        <v>3566</v>
      </c>
      <c r="AQ173">
        <v>7.5159128272140956</v>
      </c>
      <c r="AS173" t="s">
        <v>673</v>
      </c>
      <c r="AT173" t="s">
        <v>139</v>
      </c>
      <c r="AU173" t="str">
        <f>IF(AZ173="#","",IFERROR(VLOOKUP(AT173,'class and classification'!$A$1:$B$338,2,FALSE),VLOOKUP(AT173,'class and classification'!$A$340:$B$378,2,FALSE)))</f>
        <v>Predominantly Rural</v>
      </c>
      <c r="AV173" t="str">
        <f>IF(AZ173="#","",IFERROR(VLOOKUP(AT173,'class and classification'!$A$1:$C$338,3,FALSE),VLOOKUP(AT173,'class and classification'!$A$340:$C$378,3,FALSE)))</f>
        <v>UA</v>
      </c>
      <c r="AW173">
        <v>32045</v>
      </c>
      <c r="AX173">
        <v>15576</v>
      </c>
      <c r="AY173">
        <v>4651</v>
      </c>
      <c r="AZ173">
        <v>8.8976890113253759</v>
      </c>
      <c r="BB173" t="s">
        <v>673</v>
      </c>
      <c r="BC173" t="s">
        <v>139</v>
      </c>
      <c r="BD173" t="str">
        <f>IF(BI173="#","",IFERROR(VLOOKUP(BC173,'class and classification'!$A$1:$B$338,2,FALSE),VLOOKUP(BC173,'class and classification'!$A$340:$B$378,2,FALSE)))</f>
        <v>Predominantly Rural</v>
      </c>
      <c r="BE173" t="str">
        <f>IF(BI173="#","",IFERROR(VLOOKUP(BC173,'class and classification'!$A$1:$C$338,3,FALSE),VLOOKUP(BC173,'class and classification'!$A$340:$C$378,3,FALSE)))</f>
        <v>UA</v>
      </c>
      <c r="BF173">
        <v>34759</v>
      </c>
      <c r="BG173">
        <v>12626</v>
      </c>
      <c r="BH173">
        <v>2170</v>
      </c>
      <c r="BI173">
        <v>4.3789728584401173</v>
      </c>
      <c r="BK173" t="s">
        <v>673</v>
      </c>
      <c r="BL173" t="s">
        <v>139</v>
      </c>
      <c r="BM173" t="str">
        <f>IF(BR173="#","",IFERROR(VLOOKUP(BL173,'class and classification'!$A$1:$B$338,2,FALSE),VLOOKUP(BL173,'class and classification'!$A$340:$B$378,2,FALSE)))</f>
        <v>Predominantly Rural</v>
      </c>
      <c r="BN173" t="str">
        <f>IF(BR173="#","",IFERROR(VLOOKUP(BL173,'class and classification'!$A$1:$C$338,3,FALSE),VLOOKUP(BL173,'class and classification'!$A$340:$C$378,3,FALSE)))</f>
        <v>UA</v>
      </c>
      <c r="BO173">
        <v>24373</v>
      </c>
      <c r="BP173">
        <v>17140</v>
      </c>
      <c r="BQ173">
        <v>4441</v>
      </c>
      <c r="BR173">
        <v>9.6640118379248818</v>
      </c>
      <c r="BT173" t="s">
        <v>673</v>
      </c>
      <c r="BU173" t="s">
        <v>139</v>
      </c>
      <c r="BV173" t="str">
        <f>IF(CA173="#","",IFERROR(VLOOKUP(BU173,'class and classification'!$A$1:$B$338,2,FALSE),VLOOKUP(BU173,'class and classification'!$A$340:$B$378,2,FALSE)))</f>
        <v>Predominantly Rural</v>
      </c>
      <c r="BW173" t="str">
        <f>IF(CA173="#","",IFERROR(VLOOKUP(BU173,'class and classification'!$A$1:$C$338,3,FALSE),VLOOKUP(BU173,'class and classification'!$A$340:$C$378,3,FALSE)))</f>
        <v>UA</v>
      </c>
      <c r="BX173">
        <v>25714</v>
      </c>
      <c r="BY173">
        <v>18619</v>
      </c>
      <c r="BZ173">
        <v>4205</v>
      </c>
      <c r="CA173">
        <v>8.6633153405579133</v>
      </c>
      <c r="CC173" t="s">
        <v>673</v>
      </c>
      <c r="CD173" t="s">
        <v>139</v>
      </c>
      <c r="CE173" t="str">
        <f>IF(CJ173="*","",IFERROR(VLOOKUP(CD173,'class and classification'!$A$1:$B$338,2,FALSE),VLOOKUP(CD173,'class and classification'!$A$340:$B$378,2,FALSE)))</f>
        <v>Predominantly Rural</v>
      </c>
      <c r="CF173" t="str">
        <f>IF(CJ173="*","",IFERROR(VLOOKUP(CD173,'class and classification'!$A$1:$C$338,3,FALSE),VLOOKUP(CD173,'class and classification'!$A$340:$C$378,3,FALSE)))</f>
        <v>UA</v>
      </c>
      <c r="CG173">
        <v>31104</v>
      </c>
      <c r="CH173">
        <v>15332</v>
      </c>
      <c r="CI173">
        <v>5102</v>
      </c>
      <c r="CJ173">
        <v>9.8994916372385422</v>
      </c>
      <c r="CL173" t="s">
        <v>673</v>
      </c>
      <c r="CM173" t="s">
        <v>139</v>
      </c>
      <c r="CN173" t="str">
        <f>IF(CS173="*","",IFERROR(VLOOKUP(CM173,'class and classification'!$A$1:$B$338,2,FALSE),VLOOKUP(CM173,'class and classification'!$A$340:$B$378,2,FALSE)))</f>
        <v>Predominantly Rural</v>
      </c>
      <c r="CO173" t="str">
        <f>IF(CS173="*","",IFERROR(VLOOKUP(CM173,'class and classification'!$A$1:$C$338,3,FALSE),VLOOKUP(CM173,'class and classification'!$A$340:$C$378,3,FALSE)))</f>
        <v>UA</v>
      </c>
      <c r="CP173">
        <v>27384.39</v>
      </c>
      <c r="CQ173">
        <v>12626.58</v>
      </c>
      <c r="CR173">
        <v>2939.55</v>
      </c>
      <c r="CS173">
        <v>6.8440382095490344</v>
      </c>
      <c r="CU173" t="s">
        <v>673</v>
      </c>
      <c r="CV173" t="s">
        <v>139</v>
      </c>
      <c r="CW173" t="str">
        <f>IF(DB173="*","",IFERROR(VLOOKUP(CV173,'class and classification'!$A$1:$B$338,2,FALSE),VLOOKUP(CV173,'class and classification'!$A$340:$B$378,2,FALSE)))</f>
        <v>Predominantly Rural</v>
      </c>
      <c r="CX173" t="str">
        <f>IF(DB173="*","",IFERROR(VLOOKUP(CV173,'class and classification'!$A$1:$C$338,3,FALSE),VLOOKUP(CV173,'class and classification'!$A$340:$C$378,3,FALSE)))</f>
        <v>UA</v>
      </c>
      <c r="CY173">
        <v>28299.66</v>
      </c>
      <c r="CZ173">
        <v>16075.72</v>
      </c>
      <c r="DA173">
        <v>3104.59</v>
      </c>
      <c r="DB173">
        <v>6.5387362291930682</v>
      </c>
      <c r="DD173" t="s">
        <v>673</v>
      </c>
      <c r="DE173" t="s">
        <v>139</v>
      </c>
      <c r="DF173" t="str">
        <f>IF(DK173="*","",IFERROR(VLOOKUP(DE173,'class and classification'!$A$1:$B$338,2,FALSE),VLOOKUP(DE173,'class and classification'!$A$340:$B$378,2,FALSE)))</f>
        <v>Predominantly Rural</v>
      </c>
      <c r="DG173" t="str">
        <f>IF(DK173="*","",IFERROR(VLOOKUP(DE173,'class and classification'!$A$1:$C$338,3,FALSE),VLOOKUP(DE173,'class and classification'!$A$340:$C$378,3,FALSE)))</f>
        <v>UA</v>
      </c>
      <c r="DH173">
        <v>35063.980000000003</v>
      </c>
      <c r="DI173">
        <v>13079.8</v>
      </c>
      <c r="DJ173">
        <v>1229.04</v>
      </c>
      <c r="DK173">
        <v>2.4893048442442622</v>
      </c>
      <c r="DM173" t="s">
        <v>673</v>
      </c>
      <c r="DN173" t="s">
        <v>139</v>
      </c>
      <c r="DO173" t="str">
        <f>IF(DT173="*","",IFERROR(VLOOKUP(DN173,'class and classification'!$A$1:$B$338,2,FALSE),VLOOKUP(DN173,'class and classification'!$A$340:$B$378,2,FALSE)))</f>
        <v>Predominantly Rural</v>
      </c>
      <c r="DP173" t="str">
        <f>IF(DT173="*","",IFERROR(VLOOKUP(DN173,'class and classification'!$A$1:$C$338,3,FALSE),VLOOKUP(DN173,'class and classification'!$A$340:$C$378,3,FALSE)))</f>
        <v>UA</v>
      </c>
      <c r="DQ173">
        <v>30854.93</v>
      </c>
      <c r="DR173">
        <v>14778.43</v>
      </c>
      <c r="DS173">
        <v>4580.1899999999996</v>
      </c>
      <c r="DT173">
        <v>9.1214224049086337</v>
      </c>
      <c r="DV173" t="s">
        <v>673</v>
      </c>
      <c r="DW173" t="s">
        <v>139</v>
      </c>
      <c r="DX173" t="str">
        <f>IF(EC173="*","",IFERROR(VLOOKUP(DW173,'class and classification'!$A$1:$B$338,2,FALSE),VLOOKUP(DW173,'class and classification'!$A$340:$B$378,2,FALSE)))</f>
        <v>Predominantly Rural</v>
      </c>
      <c r="DY173" t="str">
        <f>IF(EC173="*","",IFERROR(VLOOKUP(DW173,'class and classification'!$A$1:$C$338,3,FALSE),VLOOKUP(DW173,'class and classification'!$A$340:$C$378,3,FALSE)))</f>
        <v>UA</v>
      </c>
      <c r="DZ173">
        <v>24855.5</v>
      </c>
      <c r="EA173">
        <v>19567.620000000003</v>
      </c>
      <c r="EB173">
        <v>4307.6900000000005</v>
      </c>
      <c r="EC173">
        <v>8.83976687438604</v>
      </c>
    </row>
    <row r="174" spans="1:133" x14ac:dyDescent="0.3">
      <c r="A174" t="s">
        <v>679</v>
      </c>
      <c r="B174" t="s">
        <v>343</v>
      </c>
      <c r="C174" t="str">
        <f>IF(H174="n/a","",IFERROR(VLOOKUP(B174,'class and classification'!$A$1:$B$338,2,FALSE),VLOOKUP(B174,'class and classification'!$A$340:$B$378,2,FALSE)))</f>
        <v>Predominantly Urban</v>
      </c>
      <c r="D174" t="str">
        <f>IF(H174="n/a","",IFERROR(VLOOKUP(B174,'class and classification'!$A$1:$C$338,3,FALSE),VLOOKUP(B174,'class and classification'!$A$340:$C$378,3,FALSE)))</f>
        <v>SD</v>
      </c>
      <c r="E174">
        <v>18467</v>
      </c>
      <c r="F174">
        <v>6449</v>
      </c>
      <c r="G174">
        <v>3680</v>
      </c>
      <c r="H174">
        <v>12.868932717862638</v>
      </c>
      <c r="I174" t="s">
        <v>674</v>
      </c>
      <c r="J174" t="s">
        <v>140</v>
      </c>
      <c r="K174" t="str">
        <f>IF(P174="#","",IFERROR(VLOOKUP(J174,'class and classification'!$A$1:$B$338,2,FALSE),VLOOKUP(J174,'class and classification'!$A$340:$B$378,2,FALSE)))</f>
        <v>Predominantly Urban</v>
      </c>
      <c r="L174" t="str">
        <f>IF(P174="#","",IFERROR(VLOOKUP(J174,'class and classification'!$A$1:$C$338,3,FALSE),VLOOKUP(J174,'class and classification'!$A$340:$C$378,3,FALSE)))</f>
        <v>UA</v>
      </c>
      <c r="M174">
        <v>21146</v>
      </c>
      <c r="N174">
        <v>27503</v>
      </c>
      <c r="O174">
        <v>4659</v>
      </c>
      <c r="P174">
        <v>8.7397763937870501</v>
      </c>
      <c r="S174" t="s">
        <v>140</v>
      </c>
      <c r="T174" t="str">
        <f>IF(Y174="#","",IFERROR(VLOOKUP(S174,'class and classification'!$A$1:$B$338,2,FALSE),VLOOKUP(S174,'class and classification'!$A$340:$B$378,2,FALSE)))</f>
        <v>Predominantly Urban</v>
      </c>
      <c r="U174" t="str">
        <f>IF(Y174="#","",IFERROR(VLOOKUP(S174,'class and classification'!$A$1:$C$338,3,FALSE),VLOOKUP(S174,'class and classification'!$A$340:$C$378,3,FALSE)))</f>
        <v>UA</v>
      </c>
      <c r="V174">
        <v>19250</v>
      </c>
      <c r="W174">
        <v>25892</v>
      </c>
      <c r="X174">
        <v>4245</v>
      </c>
      <c r="Y174">
        <v>8.5953793508413145</v>
      </c>
      <c r="AA174" t="s">
        <v>674</v>
      </c>
      <c r="AB174" t="s">
        <v>140</v>
      </c>
      <c r="AC174" t="str">
        <f>IF(AH174="#","",IFERROR(VLOOKUP(AB174,'class and classification'!$A$1:$B$338,2,FALSE),VLOOKUP(AB174,'class and classification'!$A$340:$B$378,2,FALSE)))</f>
        <v>Predominantly Urban</v>
      </c>
      <c r="AD174" t="str">
        <f>IF(AH174="#","",IFERROR(VLOOKUP(AB174,'class and classification'!$A$1:$C$338,3,FALSE),VLOOKUP(AB174,'class and classification'!$A$340:$C$378,3,FALSE)))</f>
        <v>UA</v>
      </c>
      <c r="AE174">
        <v>20151</v>
      </c>
      <c r="AF174">
        <v>24230</v>
      </c>
      <c r="AG174">
        <v>5484</v>
      </c>
      <c r="AH174">
        <v>10.997693773187606</v>
      </c>
      <c r="AJ174" t="s">
        <v>674</v>
      </c>
      <c r="AK174" t="s">
        <v>140</v>
      </c>
      <c r="AL174" t="str">
        <f>IF(AQ174="#","",IFERROR(VLOOKUP(AK174,'class and classification'!$A$1:$B$338,2,FALSE),VLOOKUP(AK174,'class and classification'!$A$340:$B$378,2,FALSE)))</f>
        <v>Predominantly Urban</v>
      </c>
      <c r="AM174" t="str">
        <f>IF(AQ174="#","",IFERROR(VLOOKUP(AK174,'class and classification'!$A$1:$C$338,3,FALSE),VLOOKUP(AK174,'class and classification'!$A$340:$C$378,3,FALSE)))</f>
        <v>UA</v>
      </c>
      <c r="AN174">
        <v>19070</v>
      </c>
      <c r="AO174">
        <v>26633</v>
      </c>
      <c r="AP174">
        <v>6346</v>
      </c>
      <c r="AQ174">
        <v>12.192357201867472</v>
      </c>
      <c r="AS174" t="s">
        <v>674</v>
      </c>
      <c r="AT174" t="s">
        <v>140</v>
      </c>
      <c r="AU174" t="str">
        <f>IF(AZ174="#","",IFERROR(VLOOKUP(AT174,'class and classification'!$A$1:$B$338,2,FALSE),VLOOKUP(AT174,'class and classification'!$A$340:$B$378,2,FALSE)))</f>
        <v>Predominantly Urban</v>
      </c>
      <c r="AV174" t="str">
        <f>IF(AZ174="#","",IFERROR(VLOOKUP(AT174,'class and classification'!$A$1:$C$338,3,FALSE),VLOOKUP(AT174,'class and classification'!$A$340:$C$378,3,FALSE)))</f>
        <v>UA</v>
      </c>
      <c r="AW174">
        <v>20063</v>
      </c>
      <c r="AX174">
        <v>21906</v>
      </c>
      <c r="AY174">
        <v>4882</v>
      </c>
      <c r="AZ174">
        <v>10.420268510810869</v>
      </c>
      <c r="BB174" t="s">
        <v>674</v>
      </c>
      <c r="BC174" t="s">
        <v>140</v>
      </c>
      <c r="BD174" t="str">
        <f>IF(BI174="#","",IFERROR(VLOOKUP(BC174,'class and classification'!$A$1:$B$338,2,FALSE),VLOOKUP(BC174,'class and classification'!$A$340:$B$378,2,FALSE)))</f>
        <v>Predominantly Urban</v>
      </c>
      <c r="BE174" t="str">
        <f>IF(BI174="#","",IFERROR(VLOOKUP(BC174,'class and classification'!$A$1:$C$338,3,FALSE),VLOOKUP(BC174,'class and classification'!$A$340:$C$378,3,FALSE)))</f>
        <v>UA</v>
      </c>
      <c r="BF174">
        <v>19879</v>
      </c>
      <c r="BG174">
        <v>21496</v>
      </c>
      <c r="BH174">
        <v>7334</v>
      </c>
      <c r="BI174">
        <v>15.056765690118871</v>
      </c>
      <c r="BK174" t="s">
        <v>674</v>
      </c>
      <c r="BL174" t="s">
        <v>140</v>
      </c>
      <c r="BM174" t="str">
        <f>IF(BR174="#","",IFERROR(VLOOKUP(BL174,'class and classification'!$A$1:$B$338,2,FALSE),VLOOKUP(BL174,'class and classification'!$A$340:$B$378,2,FALSE)))</f>
        <v>Predominantly Urban</v>
      </c>
      <c r="BN174" t="str">
        <f>IF(BR174="#","",IFERROR(VLOOKUP(BL174,'class and classification'!$A$1:$C$338,3,FALSE),VLOOKUP(BL174,'class and classification'!$A$340:$C$378,3,FALSE)))</f>
        <v>UA</v>
      </c>
      <c r="BO174">
        <v>21713</v>
      </c>
      <c r="BP174">
        <v>20206</v>
      </c>
      <c r="BQ174">
        <v>7800</v>
      </c>
      <c r="BR174">
        <v>15.688167501357631</v>
      </c>
      <c r="BT174" t="s">
        <v>674</v>
      </c>
      <c r="BU174" t="s">
        <v>140</v>
      </c>
      <c r="BV174" t="str">
        <f>IF(CA174="#","",IFERROR(VLOOKUP(BU174,'class and classification'!$A$1:$B$338,2,FALSE),VLOOKUP(BU174,'class and classification'!$A$340:$B$378,2,FALSE)))</f>
        <v>Predominantly Urban</v>
      </c>
      <c r="BW174" t="str">
        <f>IF(CA174="#","",IFERROR(VLOOKUP(BU174,'class and classification'!$A$1:$C$338,3,FALSE),VLOOKUP(BU174,'class and classification'!$A$340:$C$378,3,FALSE)))</f>
        <v>UA</v>
      </c>
      <c r="BX174">
        <v>14108</v>
      </c>
      <c r="BY174">
        <v>22195</v>
      </c>
      <c r="BZ174">
        <v>12896</v>
      </c>
      <c r="CA174">
        <v>26.211914876318627</v>
      </c>
      <c r="CC174" t="s">
        <v>674</v>
      </c>
      <c r="CD174" t="s">
        <v>140</v>
      </c>
      <c r="CE174" t="str">
        <f>IF(CJ174="*","",IFERROR(VLOOKUP(CD174,'class and classification'!$A$1:$B$338,2,FALSE),VLOOKUP(CD174,'class and classification'!$A$340:$B$378,2,FALSE)))</f>
        <v>Predominantly Urban</v>
      </c>
      <c r="CF174" t="str">
        <f>IF(CJ174="*","",IFERROR(VLOOKUP(CD174,'class and classification'!$A$1:$C$338,3,FALSE),VLOOKUP(CD174,'class and classification'!$A$340:$C$378,3,FALSE)))</f>
        <v>UA</v>
      </c>
      <c r="CG174">
        <v>15695</v>
      </c>
      <c r="CH174">
        <v>23511</v>
      </c>
      <c r="CI174">
        <v>11314</v>
      </c>
      <c r="CJ174">
        <v>22.395091053048297</v>
      </c>
      <c r="CL174" t="s">
        <v>674</v>
      </c>
      <c r="CM174" t="s">
        <v>140</v>
      </c>
      <c r="CN174" t="str">
        <f>IF(CS174="*","",IFERROR(VLOOKUP(CM174,'class and classification'!$A$1:$B$338,2,FALSE),VLOOKUP(CM174,'class and classification'!$A$340:$B$378,2,FALSE)))</f>
        <v>Predominantly Urban</v>
      </c>
      <c r="CO174" t="str">
        <f>IF(CS174="*","",IFERROR(VLOOKUP(CM174,'class and classification'!$A$1:$C$338,3,FALSE),VLOOKUP(CM174,'class and classification'!$A$340:$C$378,3,FALSE)))</f>
        <v>UA</v>
      </c>
      <c r="CP174">
        <v>17152.150000000001</v>
      </c>
      <c r="CQ174">
        <v>20649.009999999998</v>
      </c>
      <c r="CR174">
        <v>9892.75</v>
      </c>
      <c r="CS174">
        <v>20.742166033357297</v>
      </c>
      <c r="CU174" t="s">
        <v>674</v>
      </c>
      <c r="CV174" t="s">
        <v>140</v>
      </c>
      <c r="CW174" t="str">
        <f>IF(DB174="*","",IFERROR(VLOOKUP(CV174,'class and classification'!$A$1:$B$338,2,FALSE),VLOOKUP(CV174,'class and classification'!$A$340:$B$378,2,FALSE)))</f>
        <v>Predominantly Urban</v>
      </c>
      <c r="CX174" t="str">
        <f>IF(DB174="*","",IFERROR(VLOOKUP(CV174,'class and classification'!$A$1:$C$338,3,FALSE),VLOOKUP(CV174,'class and classification'!$A$340:$C$378,3,FALSE)))</f>
        <v>UA</v>
      </c>
      <c r="CY174">
        <v>16216.98</v>
      </c>
      <c r="CZ174">
        <v>21327.91</v>
      </c>
      <c r="DA174">
        <v>7936.63</v>
      </c>
      <c r="DB174">
        <v>17.450230335309815</v>
      </c>
      <c r="DD174" t="s">
        <v>674</v>
      </c>
      <c r="DE174" t="s">
        <v>140</v>
      </c>
      <c r="DF174" t="str">
        <f>IF(DK174="*","",IFERROR(VLOOKUP(DE174,'class and classification'!$A$1:$B$338,2,FALSE),VLOOKUP(DE174,'class and classification'!$A$340:$B$378,2,FALSE)))</f>
        <v>Predominantly Urban</v>
      </c>
      <c r="DG174" t="str">
        <f>IF(DK174="*","",IFERROR(VLOOKUP(DE174,'class and classification'!$A$1:$C$338,3,FALSE),VLOOKUP(DE174,'class and classification'!$A$340:$C$378,3,FALSE)))</f>
        <v>UA</v>
      </c>
      <c r="DH174">
        <v>15284.37</v>
      </c>
      <c r="DI174">
        <v>19737.04</v>
      </c>
      <c r="DJ174">
        <v>8860.58</v>
      </c>
      <c r="DK174">
        <v>20.191837243479611</v>
      </c>
      <c r="DM174" t="s">
        <v>674</v>
      </c>
      <c r="DN174" t="s">
        <v>140</v>
      </c>
      <c r="DO174" t="str">
        <f>IF(DT174="*","",IFERROR(VLOOKUP(DN174,'class and classification'!$A$1:$B$338,2,FALSE),VLOOKUP(DN174,'class and classification'!$A$340:$B$378,2,FALSE)))</f>
        <v>Predominantly Urban</v>
      </c>
      <c r="DP174" t="str">
        <f>IF(DT174="*","",IFERROR(VLOOKUP(DN174,'class and classification'!$A$1:$C$338,3,FALSE),VLOOKUP(DN174,'class and classification'!$A$340:$C$378,3,FALSE)))</f>
        <v>UA</v>
      </c>
      <c r="DQ174">
        <v>13529.5</v>
      </c>
      <c r="DR174">
        <v>19260.28</v>
      </c>
      <c r="DS174">
        <v>9620.7999999999993</v>
      </c>
      <c r="DT174">
        <v>22.684905511785029</v>
      </c>
      <c r="DV174" t="s">
        <v>674</v>
      </c>
      <c r="DW174" t="s">
        <v>140</v>
      </c>
      <c r="DX174" t="str">
        <f>IF(EC174="*","",IFERROR(VLOOKUP(DW174,'class and classification'!$A$1:$B$338,2,FALSE),VLOOKUP(DW174,'class and classification'!$A$340:$B$378,2,FALSE)))</f>
        <v>Predominantly Urban</v>
      </c>
      <c r="DY174" t="str">
        <f>IF(EC174="*","",IFERROR(VLOOKUP(DW174,'class and classification'!$A$1:$C$338,3,FALSE),VLOOKUP(DW174,'class and classification'!$A$340:$C$378,3,FALSE)))</f>
        <v>UA</v>
      </c>
      <c r="DZ174">
        <v>16174.22</v>
      </c>
      <c r="EA174">
        <v>17570.93</v>
      </c>
      <c r="EB174">
        <v>9563.11</v>
      </c>
      <c r="EC174">
        <v>22.081492075645617</v>
      </c>
    </row>
    <row r="175" spans="1:133" x14ac:dyDescent="0.3">
      <c r="A175" t="s">
        <v>680</v>
      </c>
      <c r="B175" t="s">
        <v>344</v>
      </c>
      <c r="C175" t="str">
        <f>IF(H175="n/a","",IFERROR(VLOOKUP(B175,'class and classification'!$A$1:$B$338,2,FALSE),VLOOKUP(B175,'class and classification'!$A$340:$B$378,2,FALSE)))</f>
        <v>Predominantly Rural</v>
      </c>
      <c r="D175" t="str">
        <f>IF(H175="n/a","",IFERROR(VLOOKUP(B175,'class and classification'!$A$1:$C$338,3,FALSE),VLOOKUP(B175,'class and classification'!$A$340:$C$378,3,FALSE)))</f>
        <v>SD</v>
      </c>
      <c r="E175">
        <v>11809</v>
      </c>
      <c r="F175">
        <v>3065</v>
      </c>
      <c r="G175">
        <v>1910</v>
      </c>
      <c r="H175">
        <v>11.379885605338417</v>
      </c>
      <c r="I175" t="s">
        <v>675</v>
      </c>
      <c r="J175" t="s">
        <v>141</v>
      </c>
      <c r="K175" t="str">
        <f>IF(P175="#","",IFERROR(VLOOKUP(J175,'class and classification'!$A$1:$B$338,2,FALSE),VLOOKUP(J175,'class and classification'!$A$340:$B$378,2,FALSE)))</f>
        <v>Predominantly Urban</v>
      </c>
      <c r="L175" t="str">
        <f>IF(P175="#","",IFERROR(VLOOKUP(J175,'class and classification'!$A$1:$C$338,3,FALSE),VLOOKUP(J175,'class and classification'!$A$340:$C$378,3,FALSE)))</f>
        <v>UA</v>
      </c>
      <c r="M175">
        <v>25447</v>
      </c>
      <c r="N175">
        <v>12598</v>
      </c>
      <c r="O175">
        <v>4455</v>
      </c>
      <c r="P175">
        <v>10.482352941176471</v>
      </c>
      <c r="S175" t="s">
        <v>141</v>
      </c>
      <c r="T175" t="str">
        <f>IF(Y175="#","",IFERROR(VLOOKUP(S175,'class and classification'!$A$1:$B$338,2,FALSE),VLOOKUP(S175,'class and classification'!$A$340:$B$378,2,FALSE)))</f>
        <v>Predominantly Urban</v>
      </c>
      <c r="U175" t="str">
        <f>IF(Y175="#","",IFERROR(VLOOKUP(S175,'class and classification'!$A$1:$C$338,3,FALSE),VLOOKUP(S175,'class and classification'!$A$340:$C$378,3,FALSE)))</f>
        <v>UA</v>
      </c>
      <c r="V175">
        <v>24718</v>
      </c>
      <c r="W175">
        <v>14985</v>
      </c>
      <c r="X175">
        <v>4271</v>
      </c>
      <c r="Y175">
        <v>9.7125574202938108</v>
      </c>
      <c r="AA175" t="s">
        <v>675</v>
      </c>
      <c r="AB175" t="s">
        <v>141</v>
      </c>
      <c r="AC175" t="str">
        <f>IF(AH175="#","",IFERROR(VLOOKUP(AB175,'class and classification'!$A$1:$B$338,2,FALSE),VLOOKUP(AB175,'class and classification'!$A$340:$B$378,2,FALSE)))</f>
        <v>Predominantly Urban</v>
      </c>
      <c r="AD175" t="str">
        <f>IF(AH175="#","",IFERROR(VLOOKUP(AB175,'class and classification'!$A$1:$C$338,3,FALSE),VLOOKUP(AB175,'class and classification'!$A$340:$C$378,3,FALSE)))</f>
        <v>UA</v>
      </c>
      <c r="AE175">
        <v>21923</v>
      </c>
      <c r="AF175">
        <v>12751</v>
      </c>
      <c r="AG175">
        <v>7027</v>
      </c>
      <c r="AH175">
        <v>16.850914846166759</v>
      </c>
      <c r="AJ175" t="s">
        <v>675</v>
      </c>
      <c r="AK175" t="s">
        <v>141</v>
      </c>
      <c r="AL175" t="str">
        <f>IF(AQ175="#","",IFERROR(VLOOKUP(AK175,'class and classification'!$A$1:$B$338,2,FALSE),VLOOKUP(AK175,'class and classification'!$A$340:$B$378,2,FALSE)))</f>
        <v>Predominantly Urban</v>
      </c>
      <c r="AM175" t="str">
        <f>IF(AQ175="#","",IFERROR(VLOOKUP(AK175,'class and classification'!$A$1:$C$338,3,FALSE),VLOOKUP(AK175,'class and classification'!$A$340:$C$378,3,FALSE)))</f>
        <v>UA</v>
      </c>
      <c r="AN175">
        <v>21735</v>
      </c>
      <c r="AO175">
        <v>15645</v>
      </c>
      <c r="AP175">
        <v>4417</v>
      </c>
      <c r="AQ175">
        <v>10.567744096466255</v>
      </c>
      <c r="AS175" t="s">
        <v>675</v>
      </c>
      <c r="AT175" t="s">
        <v>141</v>
      </c>
      <c r="AU175" t="str">
        <f>IF(AZ175="#","",IFERROR(VLOOKUP(AT175,'class and classification'!$A$1:$B$338,2,FALSE),VLOOKUP(AT175,'class and classification'!$A$340:$B$378,2,FALSE)))</f>
        <v>Predominantly Urban</v>
      </c>
      <c r="AV175" t="str">
        <f>IF(AZ175="#","",IFERROR(VLOOKUP(AT175,'class and classification'!$A$1:$C$338,3,FALSE),VLOOKUP(AT175,'class and classification'!$A$340:$C$378,3,FALSE)))</f>
        <v>UA</v>
      </c>
      <c r="AW175">
        <v>22122</v>
      </c>
      <c r="AX175">
        <v>16890</v>
      </c>
      <c r="AY175">
        <v>4929</v>
      </c>
      <c r="AZ175">
        <v>11.217314125759541</v>
      </c>
      <c r="BB175" t="s">
        <v>675</v>
      </c>
      <c r="BC175" t="s">
        <v>141</v>
      </c>
      <c r="BD175" t="str">
        <f>IF(BI175="#","",IFERROR(VLOOKUP(BC175,'class and classification'!$A$1:$B$338,2,FALSE),VLOOKUP(BC175,'class and classification'!$A$340:$B$378,2,FALSE)))</f>
        <v>Predominantly Urban</v>
      </c>
      <c r="BE175" t="str">
        <f>IF(BI175="#","",IFERROR(VLOOKUP(BC175,'class and classification'!$A$1:$C$338,3,FALSE),VLOOKUP(BC175,'class and classification'!$A$340:$C$378,3,FALSE)))</f>
        <v>UA</v>
      </c>
      <c r="BF175">
        <v>21294</v>
      </c>
      <c r="BG175">
        <v>15608</v>
      </c>
      <c r="BH175">
        <v>4098</v>
      </c>
      <c r="BI175">
        <v>9.9951219512195131</v>
      </c>
      <c r="BK175" t="s">
        <v>675</v>
      </c>
      <c r="BL175" t="s">
        <v>141</v>
      </c>
      <c r="BM175" t="str">
        <f>IF(BR175="#","",IFERROR(VLOOKUP(BL175,'class and classification'!$A$1:$B$338,2,FALSE),VLOOKUP(BL175,'class and classification'!$A$340:$B$378,2,FALSE)))</f>
        <v>Predominantly Urban</v>
      </c>
      <c r="BN175" t="str">
        <f>IF(BR175="#","",IFERROR(VLOOKUP(BL175,'class and classification'!$A$1:$C$338,3,FALSE),VLOOKUP(BL175,'class and classification'!$A$340:$C$378,3,FALSE)))</f>
        <v>UA</v>
      </c>
      <c r="BO175">
        <v>20348</v>
      </c>
      <c r="BP175">
        <v>14661</v>
      </c>
      <c r="BQ175">
        <v>4042</v>
      </c>
      <c r="BR175">
        <v>10.350567206985737</v>
      </c>
      <c r="BT175" t="s">
        <v>675</v>
      </c>
      <c r="BU175" t="s">
        <v>141</v>
      </c>
      <c r="BV175" t="str">
        <f>IF(CA175="#","",IFERROR(VLOOKUP(BU175,'class and classification'!$A$1:$B$338,2,FALSE),VLOOKUP(BU175,'class and classification'!$A$340:$B$378,2,FALSE)))</f>
        <v>Predominantly Urban</v>
      </c>
      <c r="BW175" t="str">
        <f>IF(CA175="#","",IFERROR(VLOOKUP(BU175,'class and classification'!$A$1:$C$338,3,FALSE),VLOOKUP(BU175,'class and classification'!$A$340:$C$378,3,FALSE)))</f>
        <v>UA</v>
      </c>
      <c r="BX175">
        <v>18695</v>
      </c>
      <c r="BY175">
        <v>14775</v>
      </c>
      <c r="BZ175">
        <v>7529</v>
      </c>
      <c r="CA175">
        <v>18.363862533232517</v>
      </c>
      <c r="CC175" t="s">
        <v>675</v>
      </c>
      <c r="CD175" t="s">
        <v>141</v>
      </c>
      <c r="CE175" t="str">
        <f>IF(CJ175="*","",IFERROR(VLOOKUP(CD175,'class and classification'!$A$1:$B$338,2,FALSE),VLOOKUP(CD175,'class and classification'!$A$340:$B$378,2,FALSE)))</f>
        <v>Predominantly Urban</v>
      </c>
      <c r="CF175" t="str">
        <f>IF(CJ175="*","",IFERROR(VLOOKUP(CD175,'class and classification'!$A$1:$C$338,3,FALSE),VLOOKUP(CD175,'class and classification'!$A$340:$C$378,3,FALSE)))</f>
        <v>UA</v>
      </c>
      <c r="CG175">
        <v>16048</v>
      </c>
      <c r="CH175">
        <v>17472</v>
      </c>
      <c r="CI175">
        <v>5920</v>
      </c>
      <c r="CJ175">
        <v>15.010141987829615</v>
      </c>
      <c r="CL175" t="s">
        <v>675</v>
      </c>
      <c r="CM175" t="s">
        <v>141</v>
      </c>
      <c r="CN175" t="str">
        <f>IF(CS175="*","",IFERROR(VLOOKUP(CM175,'class and classification'!$A$1:$B$338,2,FALSE),VLOOKUP(CM175,'class and classification'!$A$340:$B$378,2,FALSE)))</f>
        <v>Predominantly Urban</v>
      </c>
      <c r="CO175" t="str">
        <f>IF(CS175="*","",IFERROR(VLOOKUP(CM175,'class and classification'!$A$1:$C$338,3,FALSE),VLOOKUP(CM175,'class and classification'!$A$340:$C$378,3,FALSE)))</f>
        <v>UA</v>
      </c>
      <c r="CP175">
        <v>15854.41</v>
      </c>
      <c r="CQ175">
        <v>16099.2</v>
      </c>
      <c r="CR175">
        <v>6348.65</v>
      </c>
      <c r="CS175">
        <v>16.575131597978814</v>
      </c>
      <c r="CU175" t="s">
        <v>675</v>
      </c>
      <c r="CV175" t="s">
        <v>141</v>
      </c>
      <c r="CW175" t="str">
        <f>IF(DB175="*","",IFERROR(VLOOKUP(CV175,'class and classification'!$A$1:$B$338,2,FALSE),VLOOKUP(CV175,'class and classification'!$A$340:$B$378,2,FALSE)))</f>
        <v>Predominantly Urban</v>
      </c>
      <c r="CX175" t="str">
        <f>IF(DB175="*","",IFERROR(VLOOKUP(CV175,'class and classification'!$A$1:$C$338,3,FALSE),VLOOKUP(CV175,'class and classification'!$A$340:$C$378,3,FALSE)))</f>
        <v>UA</v>
      </c>
      <c r="CY175">
        <v>17348.48</v>
      </c>
      <c r="CZ175">
        <v>17795.86</v>
      </c>
      <c r="DA175">
        <v>5500.22</v>
      </c>
      <c r="DB175">
        <v>13.532487496481696</v>
      </c>
      <c r="DD175" t="s">
        <v>675</v>
      </c>
      <c r="DE175" t="s">
        <v>141</v>
      </c>
      <c r="DF175" t="str">
        <f>IF(DK175="*","",IFERROR(VLOOKUP(DE175,'class and classification'!$A$1:$B$338,2,FALSE),VLOOKUP(DE175,'class and classification'!$A$340:$B$378,2,FALSE)))</f>
        <v>Predominantly Urban</v>
      </c>
      <c r="DG175" t="str">
        <f>IF(DK175="*","",IFERROR(VLOOKUP(DE175,'class and classification'!$A$1:$C$338,3,FALSE),VLOOKUP(DE175,'class and classification'!$A$340:$C$378,3,FALSE)))</f>
        <v>UA</v>
      </c>
      <c r="DH175">
        <v>18478.48</v>
      </c>
      <c r="DI175">
        <v>14237.31</v>
      </c>
      <c r="DJ175">
        <v>5924.6</v>
      </c>
      <c r="DK175">
        <v>15.332660979871063</v>
      </c>
      <c r="DM175" t="s">
        <v>675</v>
      </c>
      <c r="DN175" t="s">
        <v>141</v>
      </c>
      <c r="DO175" t="str">
        <f>IF(DT175="*","",IFERROR(VLOOKUP(DN175,'class and classification'!$A$1:$B$338,2,FALSE),VLOOKUP(DN175,'class and classification'!$A$340:$B$378,2,FALSE)))</f>
        <v>Predominantly Urban</v>
      </c>
      <c r="DP175" t="str">
        <f>IF(DT175="*","",IFERROR(VLOOKUP(DN175,'class and classification'!$A$1:$C$338,3,FALSE),VLOOKUP(DN175,'class and classification'!$A$340:$C$378,3,FALSE)))</f>
        <v>UA</v>
      </c>
      <c r="DQ175">
        <v>19214</v>
      </c>
      <c r="DR175">
        <v>13346.76</v>
      </c>
      <c r="DS175">
        <v>6892</v>
      </c>
      <c r="DT175">
        <v>17.468993297300365</v>
      </c>
      <c r="DV175" t="s">
        <v>675</v>
      </c>
      <c r="DW175" t="s">
        <v>141</v>
      </c>
      <c r="DX175" t="str">
        <f>IF(EC175="*","",IFERROR(VLOOKUP(DW175,'class and classification'!$A$1:$B$338,2,FALSE),VLOOKUP(DW175,'class and classification'!$A$340:$B$378,2,FALSE)))</f>
        <v>Predominantly Urban</v>
      </c>
      <c r="DY175" t="str">
        <f>IF(EC175="*","",IFERROR(VLOOKUP(DW175,'class and classification'!$A$1:$C$338,3,FALSE),VLOOKUP(DW175,'class and classification'!$A$340:$C$378,3,FALSE)))</f>
        <v>UA</v>
      </c>
      <c r="DZ175">
        <v>18196.63</v>
      </c>
      <c r="EA175">
        <v>12734.04</v>
      </c>
      <c r="EB175">
        <v>5714.55</v>
      </c>
      <c r="EC175">
        <v>15.594257586664781</v>
      </c>
    </row>
    <row r="176" spans="1:133" x14ac:dyDescent="0.3">
      <c r="A176" t="s">
        <v>681</v>
      </c>
      <c r="B176" t="s">
        <v>345</v>
      </c>
      <c r="C176" t="str">
        <f>IF(H176="n/a","",IFERROR(VLOOKUP(B176,'class and classification'!$A$1:$B$338,2,FALSE),VLOOKUP(B176,'class and classification'!$A$340:$B$378,2,FALSE)))</f>
        <v/>
      </c>
      <c r="D176" t="str">
        <f>IF(H176="n/a","",IFERROR(VLOOKUP(B176,'class and classification'!$A$1:$C$338,3,FALSE),VLOOKUP(B176,'class and classification'!$A$340:$C$378,3,FALSE)))</f>
        <v/>
      </c>
      <c r="E176">
        <v>18336</v>
      </c>
      <c r="F176">
        <v>3319</v>
      </c>
      <c r="G176" t="s">
        <v>513</v>
      </c>
      <c r="H176" t="s">
        <v>513</v>
      </c>
      <c r="I176" t="s">
        <v>676</v>
      </c>
      <c r="J176" t="s">
        <v>142</v>
      </c>
      <c r="K176" t="str">
        <f>IF(P176="#","",IFERROR(VLOOKUP(J176,'class and classification'!$A$1:$B$338,2,FALSE),VLOOKUP(J176,'class and classification'!$A$340:$B$378,2,FALSE)))</f>
        <v>Predominantly Urban</v>
      </c>
      <c r="L176" t="str">
        <f>IF(P176="#","",IFERROR(VLOOKUP(J176,'class and classification'!$A$1:$C$338,3,FALSE),VLOOKUP(J176,'class and classification'!$A$340:$C$378,3,FALSE)))</f>
        <v>UA</v>
      </c>
      <c r="M176">
        <v>23852</v>
      </c>
      <c r="N176">
        <v>11938</v>
      </c>
      <c r="O176">
        <v>3450</v>
      </c>
      <c r="P176">
        <v>8.7920489296636077</v>
      </c>
      <c r="S176" t="s">
        <v>142</v>
      </c>
      <c r="T176" t="str">
        <f>IF(Y176="#","",IFERROR(VLOOKUP(S176,'class and classification'!$A$1:$B$338,2,FALSE),VLOOKUP(S176,'class and classification'!$A$340:$B$378,2,FALSE)))</f>
        <v>Predominantly Urban</v>
      </c>
      <c r="U176" t="str">
        <f>IF(Y176="#","",IFERROR(VLOOKUP(S176,'class and classification'!$A$1:$C$338,3,FALSE),VLOOKUP(S176,'class and classification'!$A$340:$C$378,3,FALSE)))</f>
        <v>UA</v>
      </c>
      <c r="V176">
        <v>25651</v>
      </c>
      <c r="W176">
        <v>8397</v>
      </c>
      <c r="X176">
        <v>1719</v>
      </c>
      <c r="Y176">
        <v>4.8061061872675932</v>
      </c>
      <c r="AA176" t="s">
        <v>676</v>
      </c>
      <c r="AB176" t="s">
        <v>142</v>
      </c>
      <c r="AC176" t="str">
        <f>IF(AH176="#","",IFERROR(VLOOKUP(AB176,'class and classification'!$A$1:$B$338,2,FALSE),VLOOKUP(AB176,'class and classification'!$A$340:$B$378,2,FALSE)))</f>
        <v>Predominantly Urban</v>
      </c>
      <c r="AD176" t="str">
        <f>IF(AH176="#","",IFERROR(VLOOKUP(AB176,'class and classification'!$A$1:$C$338,3,FALSE),VLOOKUP(AB176,'class and classification'!$A$340:$C$378,3,FALSE)))</f>
        <v>UA</v>
      </c>
      <c r="AE176">
        <v>21101</v>
      </c>
      <c r="AF176">
        <v>9220</v>
      </c>
      <c r="AG176">
        <v>2936</v>
      </c>
      <c r="AH176">
        <v>8.8282166160507565</v>
      </c>
      <c r="AJ176" t="s">
        <v>676</v>
      </c>
      <c r="AK176" t="s">
        <v>142</v>
      </c>
      <c r="AL176" t="str">
        <f>IF(AQ176="#","",IFERROR(VLOOKUP(AK176,'class and classification'!$A$1:$B$338,2,FALSE),VLOOKUP(AK176,'class and classification'!$A$340:$B$378,2,FALSE)))</f>
        <v>Predominantly Urban</v>
      </c>
      <c r="AM176" t="str">
        <f>IF(AQ176="#","",IFERROR(VLOOKUP(AK176,'class and classification'!$A$1:$C$338,3,FALSE),VLOOKUP(AK176,'class and classification'!$A$340:$C$378,3,FALSE)))</f>
        <v>UA</v>
      </c>
      <c r="AN176">
        <v>20037</v>
      </c>
      <c r="AO176">
        <v>9458</v>
      </c>
      <c r="AP176">
        <v>3605</v>
      </c>
      <c r="AQ176">
        <v>10.891238670694865</v>
      </c>
      <c r="AS176" t="s">
        <v>676</v>
      </c>
      <c r="AT176" t="s">
        <v>142</v>
      </c>
      <c r="AU176" t="str">
        <f>IF(AZ176="#","",IFERROR(VLOOKUP(AT176,'class and classification'!$A$1:$B$338,2,FALSE),VLOOKUP(AT176,'class and classification'!$A$340:$B$378,2,FALSE)))</f>
        <v>Predominantly Urban</v>
      </c>
      <c r="AV176" t="str">
        <f>IF(AZ176="#","",IFERROR(VLOOKUP(AT176,'class and classification'!$A$1:$C$338,3,FALSE),VLOOKUP(AT176,'class and classification'!$A$340:$C$378,3,FALSE)))</f>
        <v>UA</v>
      </c>
      <c r="AW176">
        <v>20443</v>
      </c>
      <c r="AX176">
        <v>9606</v>
      </c>
      <c r="AY176">
        <v>1822</v>
      </c>
      <c r="AZ176">
        <v>5.7167958332025979</v>
      </c>
      <c r="BB176" t="s">
        <v>676</v>
      </c>
      <c r="BC176" t="s">
        <v>142</v>
      </c>
      <c r="BD176" t="str">
        <f>IF(BI176="#","",IFERROR(VLOOKUP(BC176,'class and classification'!$A$1:$B$338,2,FALSE),VLOOKUP(BC176,'class and classification'!$A$340:$B$378,2,FALSE)))</f>
        <v>Predominantly Urban</v>
      </c>
      <c r="BE176" t="str">
        <f>IF(BI176="#","",IFERROR(VLOOKUP(BC176,'class and classification'!$A$1:$C$338,3,FALSE),VLOOKUP(BC176,'class and classification'!$A$340:$C$378,3,FALSE)))</f>
        <v>UA</v>
      </c>
      <c r="BF176">
        <v>17116</v>
      </c>
      <c r="BG176">
        <v>13014</v>
      </c>
      <c r="BH176">
        <v>4197</v>
      </c>
      <c r="BI176">
        <v>12.226527223468407</v>
      </c>
      <c r="BK176" t="s">
        <v>676</v>
      </c>
      <c r="BL176" t="s">
        <v>142</v>
      </c>
      <c r="BM176" t="str">
        <f>IF(BR176="#","",IFERROR(VLOOKUP(BL176,'class and classification'!$A$1:$B$338,2,FALSE),VLOOKUP(BL176,'class and classification'!$A$340:$B$378,2,FALSE)))</f>
        <v>Predominantly Urban</v>
      </c>
      <c r="BN176" t="str">
        <f>IF(BR176="#","",IFERROR(VLOOKUP(BL176,'class and classification'!$A$1:$C$338,3,FALSE),VLOOKUP(BL176,'class and classification'!$A$340:$C$378,3,FALSE)))</f>
        <v>UA</v>
      </c>
      <c r="BO176">
        <v>19414</v>
      </c>
      <c r="BP176">
        <v>11617</v>
      </c>
      <c r="BQ176">
        <v>4872</v>
      </c>
      <c r="BR176">
        <v>13.569896666016767</v>
      </c>
      <c r="BT176" t="s">
        <v>676</v>
      </c>
      <c r="BU176" t="s">
        <v>142</v>
      </c>
      <c r="BV176" t="str">
        <f>IF(CA176="#","",IFERROR(VLOOKUP(BU176,'class and classification'!$A$1:$B$338,2,FALSE),VLOOKUP(BU176,'class and classification'!$A$340:$B$378,2,FALSE)))</f>
        <v>Predominantly Urban</v>
      </c>
      <c r="BW176" t="str">
        <f>IF(CA176="#","",IFERROR(VLOOKUP(BU176,'class and classification'!$A$1:$C$338,3,FALSE),VLOOKUP(BU176,'class and classification'!$A$340:$C$378,3,FALSE)))</f>
        <v>UA</v>
      </c>
      <c r="BX176">
        <v>19504</v>
      </c>
      <c r="BY176">
        <v>11668</v>
      </c>
      <c r="BZ176">
        <v>3836</v>
      </c>
      <c r="CA176">
        <v>10.957495429616088</v>
      </c>
      <c r="CC176" t="s">
        <v>676</v>
      </c>
      <c r="CD176" t="s">
        <v>142</v>
      </c>
      <c r="CE176" t="str">
        <f>IF(CJ176="*","",IFERROR(VLOOKUP(CD176,'class and classification'!$A$1:$B$338,2,FALSE),VLOOKUP(CD176,'class and classification'!$A$340:$B$378,2,FALSE)))</f>
        <v>Predominantly Urban</v>
      </c>
      <c r="CF176" t="str">
        <f>IF(CJ176="*","",IFERROR(VLOOKUP(CD176,'class and classification'!$A$1:$C$338,3,FALSE),VLOOKUP(CD176,'class and classification'!$A$340:$C$378,3,FALSE)))</f>
        <v>UA</v>
      </c>
      <c r="CG176">
        <v>17726</v>
      </c>
      <c r="CH176">
        <v>10220</v>
      </c>
      <c r="CI176">
        <v>7535</v>
      </c>
      <c r="CJ176">
        <v>21.23671824356698</v>
      </c>
      <c r="CL176" t="s">
        <v>676</v>
      </c>
      <c r="CM176" t="s">
        <v>142</v>
      </c>
      <c r="CN176" t="str">
        <f>IF(CS176="*","",IFERROR(VLOOKUP(CM176,'class and classification'!$A$1:$B$338,2,FALSE),VLOOKUP(CM176,'class and classification'!$A$340:$B$378,2,FALSE)))</f>
        <v>Predominantly Urban</v>
      </c>
      <c r="CO176" t="str">
        <f>IF(CS176="*","",IFERROR(VLOOKUP(CM176,'class and classification'!$A$1:$C$338,3,FALSE),VLOOKUP(CM176,'class and classification'!$A$340:$C$378,3,FALSE)))</f>
        <v>UA</v>
      </c>
      <c r="CP176">
        <v>18353.099999999999</v>
      </c>
      <c r="CQ176">
        <v>10096.799999999999</v>
      </c>
      <c r="CR176">
        <v>5155.3500000000004</v>
      </c>
      <c r="CS176">
        <v>15.340906554779387</v>
      </c>
      <c r="CU176" t="s">
        <v>676</v>
      </c>
      <c r="CV176" t="s">
        <v>142</v>
      </c>
      <c r="CW176" t="str">
        <f>IF(DB176="*","",IFERROR(VLOOKUP(CV176,'class and classification'!$A$1:$B$338,2,FALSE),VLOOKUP(CV176,'class and classification'!$A$340:$B$378,2,FALSE)))</f>
        <v>Predominantly Urban</v>
      </c>
      <c r="CX176" t="str">
        <f>IF(DB176="*","",IFERROR(VLOOKUP(CV176,'class and classification'!$A$1:$C$338,3,FALSE),VLOOKUP(CV176,'class and classification'!$A$340:$C$378,3,FALSE)))</f>
        <v>UA</v>
      </c>
      <c r="CY176">
        <v>17034.3</v>
      </c>
      <c r="CZ176">
        <v>9757.7000000000007</v>
      </c>
      <c r="DA176">
        <v>4531.42</v>
      </c>
      <c r="DB176">
        <v>14.466555695387031</v>
      </c>
      <c r="DD176" t="s">
        <v>676</v>
      </c>
      <c r="DE176" t="s">
        <v>142</v>
      </c>
      <c r="DF176" t="str">
        <f>IF(DK176="*","",IFERROR(VLOOKUP(DE176,'class and classification'!$A$1:$B$338,2,FALSE),VLOOKUP(DE176,'class and classification'!$A$340:$B$378,2,FALSE)))</f>
        <v>Predominantly Urban</v>
      </c>
      <c r="DG176" t="str">
        <f>IF(DK176="*","",IFERROR(VLOOKUP(DE176,'class and classification'!$A$1:$C$338,3,FALSE),VLOOKUP(DE176,'class and classification'!$A$340:$C$378,3,FALSE)))</f>
        <v>UA</v>
      </c>
      <c r="DH176">
        <v>16468.740000000002</v>
      </c>
      <c r="DI176">
        <v>10551.15</v>
      </c>
      <c r="DJ176">
        <v>4766.43</v>
      </c>
      <c r="DK176">
        <v>14.995224360668363</v>
      </c>
      <c r="DM176" t="s">
        <v>676</v>
      </c>
      <c r="DN176" t="s">
        <v>142</v>
      </c>
      <c r="DO176" t="str">
        <f>IF(DT176="*","",IFERROR(VLOOKUP(DN176,'class and classification'!$A$1:$B$338,2,FALSE),VLOOKUP(DN176,'class and classification'!$A$340:$B$378,2,FALSE)))</f>
        <v>Predominantly Urban</v>
      </c>
      <c r="DP176" t="str">
        <f>IF(DT176="*","",IFERROR(VLOOKUP(DN176,'class and classification'!$A$1:$C$338,3,FALSE),VLOOKUP(DN176,'class and classification'!$A$340:$C$378,3,FALSE)))</f>
        <v>UA</v>
      </c>
      <c r="DQ176">
        <v>17541.86</v>
      </c>
      <c r="DR176">
        <v>11929.71</v>
      </c>
      <c r="DS176">
        <v>5194.6899999999996</v>
      </c>
      <c r="DT176">
        <v>14.98485847622443</v>
      </c>
      <c r="DV176" t="s">
        <v>676</v>
      </c>
      <c r="DW176" t="s">
        <v>142</v>
      </c>
      <c r="DX176" t="str">
        <f>IF(EC176="*","",IFERROR(VLOOKUP(DW176,'class and classification'!$A$1:$B$338,2,FALSE),VLOOKUP(DW176,'class and classification'!$A$340:$B$378,2,FALSE)))</f>
        <v>Predominantly Urban</v>
      </c>
      <c r="DY176" t="str">
        <f>IF(EC176="*","",IFERROR(VLOOKUP(DW176,'class and classification'!$A$1:$C$338,3,FALSE),VLOOKUP(DW176,'class and classification'!$A$340:$C$378,3,FALSE)))</f>
        <v>UA</v>
      </c>
      <c r="DZ176">
        <v>17931.25</v>
      </c>
      <c r="EA176">
        <v>10627.11</v>
      </c>
      <c r="EB176">
        <v>4671.8500000000004</v>
      </c>
      <c r="EC176">
        <v>14.059044465864046</v>
      </c>
    </row>
    <row r="177" spans="1:133" x14ac:dyDescent="0.3">
      <c r="A177" t="s">
        <v>682</v>
      </c>
      <c r="B177" t="s">
        <v>346</v>
      </c>
      <c r="C177" t="str">
        <f>IF(H177="n/a","",IFERROR(VLOOKUP(B177,'class and classification'!$A$1:$B$338,2,FALSE),VLOOKUP(B177,'class and classification'!$A$340:$B$378,2,FALSE)))</f>
        <v/>
      </c>
      <c r="D177" t="str">
        <f>IF(H177="n/a","",IFERROR(VLOOKUP(B177,'class and classification'!$A$1:$C$338,3,FALSE),VLOOKUP(B177,'class and classification'!$A$340:$C$378,3,FALSE)))</f>
        <v/>
      </c>
      <c r="E177">
        <v>22992</v>
      </c>
      <c r="F177">
        <v>5274</v>
      </c>
      <c r="G177" t="s">
        <v>513</v>
      </c>
      <c r="H177" t="s">
        <v>513</v>
      </c>
      <c r="I177" t="s">
        <v>677</v>
      </c>
      <c r="J177" t="s">
        <v>143</v>
      </c>
      <c r="K177" t="str">
        <f>IF(P177="#","",IFERROR(VLOOKUP(J177,'class and classification'!$A$1:$B$338,2,FALSE),VLOOKUP(J177,'class and classification'!$A$340:$B$378,2,FALSE)))</f>
        <v>Predominantly Urban</v>
      </c>
      <c r="L177" t="str">
        <f>IF(P177="#","",IFERROR(VLOOKUP(J177,'class and classification'!$A$1:$C$338,3,FALSE),VLOOKUP(J177,'class and classification'!$A$340:$C$378,3,FALSE)))</f>
        <v>UA</v>
      </c>
      <c r="M177">
        <v>22870</v>
      </c>
      <c r="N177">
        <v>13080</v>
      </c>
      <c r="O177">
        <v>4179</v>
      </c>
      <c r="P177">
        <v>10.413915123725983</v>
      </c>
      <c r="S177" t="s">
        <v>143</v>
      </c>
      <c r="T177" t="str">
        <f>IF(Y177="#","",IFERROR(VLOOKUP(S177,'class and classification'!$A$1:$B$338,2,FALSE),VLOOKUP(S177,'class and classification'!$A$340:$B$378,2,FALSE)))</f>
        <v>Predominantly Urban</v>
      </c>
      <c r="U177" t="str">
        <f>IF(Y177="#","",IFERROR(VLOOKUP(S177,'class and classification'!$A$1:$C$338,3,FALSE),VLOOKUP(S177,'class and classification'!$A$340:$C$378,3,FALSE)))</f>
        <v>UA</v>
      </c>
      <c r="V177">
        <v>21771</v>
      </c>
      <c r="W177">
        <v>12931</v>
      </c>
      <c r="X177">
        <v>5465</v>
      </c>
      <c r="Y177">
        <v>13.605696218288646</v>
      </c>
      <c r="AA177" t="s">
        <v>677</v>
      </c>
      <c r="AB177" t="s">
        <v>143</v>
      </c>
      <c r="AC177" t="str">
        <f>IF(AH177="#","",IFERROR(VLOOKUP(AB177,'class and classification'!$A$1:$B$338,2,FALSE),VLOOKUP(AB177,'class and classification'!$A$340:$B$378,2,FALSE)))</f>
        <v>Predominantly Urban</v>
      </c>
      <c r="AD177" t="str">
        <f>IF(AH177="#","",IFERROR(VLOOKUP(AB177,'class and classification'!$A$1:$C$338,3,FALSE),VLOOKUP(AB177,'class and classification'!$A$340:$C$378,3,FALSE)))</f>
        <v>UA</v>
      </c>
      <c r="AE177">
        <v>22890</v>
      </c>
      <c r="AF177">
        <v>11452</v>
      </c>
      <c r="AG177">
        <v>3625</v>
      </c>
      <c r="AH177">
        <v>9.5477651644849484</v>
      </c>
      <c r="AJ177" t="s">
        <v>677</v>
      </c>
      <c r="AK177" t="s">
        <v>143</v>
      </c>
      <c r="AL177" t="str">
        <f>IF(AQ177="#","",IFERROR(VLOOKUP(AK177,'class and classification'!$A$1:$B$338,2,FALSE),VLOOKUP(AK177,'class and classification'!$A$340:$B$378,2,FALSE)))</f>
        <v>Predominantly Urban</v>
      </c>
      <c r="AM177" t="str">
        <f>IF(AQ177="#","",IFERROR(VLOOKUP(AK177,'class and classification'!$A$1:$C$338,3,FALSE),VLOOKUP(AK177,'class and classification'!$A$340:$C$378,3,FALSE)))</f>
        <v>UA</v>
      </c>
      <c r="AN177">
        <v>20284</v>
      </c>
      <c r="AO177">
        <v>14249</v>
      </c>
      <c r="AP177">
        <v>4845</v>
      </c>
      <c r="AQ177">
        <v>12.303824470516531</v>
      </c>
      <c r="AS177" t="s">
        <v>677</v>
      </c>
      <c r="AT177" t="s">
        <v>143</v>
      </c>
      <c r="AU177" t="str">
        <f>IF(AZ177="#","",IFERROR(VLOOKUP(AT177,'class and classification'!$A$1:$B$338,2,FALSE),VLOOKUP(AT177,'class and classification'!$A$340:$B$378,2,FALSE)))</f>
        <v>Predominantly Urban</v>
      </c>
      <c r="AV177" t="str">
        <f>IF(AZ177="#","",IFERROR(VLOOKUP(AT177,'class and classification'!$A$1:$C$338,3,FALSE),VLOOKUP(AT177,'class and classification'!$A$340:$C$378,3,FALSE)))</f>
        <v>UA</v>
      </c>
      <c r="AW177">
        <v>17163</v>
      </c>
      <c r="AX177">
        <v>12625</v>
      </c>
      <c r="AY177">
        <v>5441</v>
      </c>
      <c r="AZ177">
        <v>15.444662068182463</v>
      </c>
      <c r="BB177" t="s">
        <v>677</v>
      </c>
      <c r="BC177" t="s">
        <v>143</v>
      </c>
      <c r="BD177" t="str">
        <f>IF(BI177="#","",IFERROR(VLOOKUP(BC177,'class and classification'!$A$1:$B$338,2,FALSE),VLOOKUP(BC177,'class and classification'!$A$340:$B$378,2,FALSE)))</f>
        <v>Predominantly Urban</v>
      </c>
      <c r="BE177" t="str">
        <f>IF(BI177="#","",IFERROR(VLOOKUP(BC177,'class and classification'!$A$1:$C$338,3,FALSE),VLOOKUP(BC177,'class and classification'!$A$340:$C$378,3,FALSE)))</f>
        <v>UA</v>
      </c>
      <c r="BF177">
        <v>14946</v>
      </c>
      <c r="BG177">
        <v>12836</v>
      </c>
      <c r="BH177">
        <v>3405</v>
      </c>
      <c r="BI177">
        <v>10.918010709590535</v>
      </c>
      <c r="BK177" t="s">
        <v>677</v>
      </c>
      <c r="BL177" t="s">
        <v>143</v>
      </c>
      <c r="BM177" t="str">
        <f>IF(BR177="#","",IFERROR(VLOOKUP(BL177,'class and classification'!$A$1:$B$338,2,FALSE),VLOOKUP(BL177,'class and classification'!$A$340:$B$378,2,FALSE)))</f>
        <v>Predominantly Urban</v>
      </c>
      <c r="BN177" t="str">
        <f>IF(BR177="#","",IFERROR(VLOOKUP(BL177,'class and classification'!$A$1:$C$338,3,FALSE),VLOOKUP(BL177,'class and classification'!$A$340:$C$378,3,FALSE)))</f>
        <v>UA</v>
      </c>
      <c r="BO177">
        <v>16953</v>
      </c>
      <c r="BP177">
        <v>11261</v>
      </c>
      <c r="BQ177">
        <v>3268</v>
      </c>
      <c r="BR177">
        <v>10.380534908836795</v>
      </c>
      <c r="BT177" t="s">
        <v>677</v>
      </c>
      <c r="BU177" t="s">
        <v>143</v>
      </c>
      <c r="BV177" t="str">
        <f>IF(CA177="#","",IFERROR(VLOOKUP(BU177,'class and classification'!$A$1:$B$338,2,FALSE),VLOOKUP(BU177,'class and classification'!$A$340:$B$378,2,FALSE)))</f>
        <v>Predominantly Urban</v>
      </c>
      <c r="BW177" t="str">
        <f>IF(CA177="#","",IFERROR(VLOOKUP(BU177,'class and classification'!$A$1:$C$338,3,FALSE),VLOOKUP(BU177,'class and classification'!$A$340:$C$378,3,FALSE)))</f>
        <v>UA</v>
      </c>
      <c r="BX177">
        <v>15558</v>
      </c>
      <c r="BY177">
        <v>12892</v>
      </c>
      <c r="BZ177">
        <v>4693</v>
      </c>
      <c r="CA177">
        <v>14.159852759255347</v>
      </c>
      <c r="CC177" t="s">
        <v>677</v>
      </c>
      <c r="CD177" t="s">
        <v>143</v>
      </c>
      <c r="CE177" t="str">
        <f>IF(CJ177="*","",IFERROR(VLOOKUP(CD177,'class and classification'!$A$1:$B$338,2,FALSE),VLOOKUP(CD177,'class and classification'!$A$340:$B$378,2,FALSE)))</f>
        <v>Predominantly Urban</v>
      </c>
      <c r="CF177" t="str">
        <f>IF(CJ177="*","",IFERROR(VLOOKUP(CD177,'class and classification'!$A$1:$C$338,3,FALSE),VLOOKUP(CD177,'class and classification'!$A$340:$C$378,3,FALSE)))</f>
        <v>UA</v>
      </c>
      <c r="CG177">
        <v>13873</v>
      </c>
      <c r="CH177">
        <v>13976</v>
      </c>
      <c r="CI177">
        <v>6281</v>
      </c>
      <c r="CJ177">
        <v>18.403164371520656</v>
      </c>
      <c r="CL177" t="s">
        <v>677</v>
      </c>
      <c r="CM177" t="s">
        <v>143</v>
      </c>
      <c r="CN177" t="str">
        <f>IF(CS177="*","",IFERROR(VLOOKUP(CM177,'class and classification'!$A$1:$B$338,2,FALSE),VLOOKUP(CM177,'class and classification'!$A$340:$B$378,2,FALSE)))</f>
        <v>Predominantly Urban</v>
      </c>
      <c r="CO177" t="str">
        <f>IF(CS177="*","",IFERROR(VLOOKUP(CM177,'class and classification'!$A$1:$C$338,3,FALSE),VLOOKUP(CM177,'class and classification'!$A$340:$C$378,3,FALSE)))</f>
        <v>UA</v>
      </c>
      <c r="CP177">
        <v>17458.72</v>
      </c>
      <c r="CQ177">
        <v>8316.6299999999992</v>
      </c>
      <c r="CR177">
        <v>6117.21</v>
      </c>
      <c r="CS177">
        <v>19.180680384390595</v>
      </c>
      <c r="CU177" t="s">
        <v>677</v>
      </c>
      <c r="CV177" t="s">
        <v>143</v>
      </c>
      <c r="CW177" t="str">
        <f>IF(DB177="*","",IFERROR(VLOOKUP(CV177,'class and classification'!$A$1:$B$338,2,FALSE),VLOOKUP(CV177,'class and classification'!$A$340:$B$378,2,FALSE)))</f>
        <v>Predominantly Urban</v>
      </c>
      <c r="CX177" t="str">
        <f>IF(DB177="*","",IFERROR(VLOOKUP(CV177,'class and classification'!$A$1:$C$338,3,FALSE),VLOOKUP(CV177,'class and classification'!$A$340:$C$378,3,FALSE)))</f>
        <v>UA</v>
      </c>
      <c r="CY177">
        <v>16703.259999999998</v>
      </c>
      <c r="CZ177">
        <v>10288.69</v>
      </c>
      <c r="DA177">
        <v>4502.24</v>
      </c>
      <c r="DB177">
        <v>14.295462115393349</v>
      </c>
      <c r="DD177" t="s">
        <v>677</v>
      </c>
      <c r="DE177" t="s">
        <v>143</v>
      </c>
      <c r="DF177" t="str">
        <f>IF(DK177="*","",IFERROR(VLOOKUP(DE177,'class and classification'!$A$1:$B$338,2,FALSE),VLOOKUP(DE177,'class and classification'!$A$340:$B$378,2,FALSE)))</f>
        <v>Predominantly Urban</v>
      </c>
      <c r="DG177" t="str">
        <f>IF(DK177="*","",IFERROR(VLOOKUP(DE177,'class and classification'!$A$1:$C$338,3,FALSE),VLOOKUP(DE177,'class and classification'!$A$340:$C$378,3,FALSE)))</f>
        <v>UA</v>
      </c>
      <c r="DH177">
        <v>17354.63</v>
      </c>
      <c r="DI177">
        <v>10050.870000000001</v>
      </c>
      <c r="DJ177">
        <v>4950.16</v>
      </c>
      <c r="DK177">
        <v>15.299208855575811</v>
      </c>
      <c r="DM177" t="s">
        <v>677</v>
      </c>
      <c r="DN177" t="s">
        <v>143</v>
      </c>
      <c r="DO177" t="str">
        <f>IF(DT177="*","",IFERROR(VLOOKUP(DN177,'class and classification'!$A$1:$B$338,2,FALSE),VLOOKUP(DN177,'class and classification'!$A$340:$B$378,2,FALSE)))</f>
        <v>Predominantly Urban</v>
      </c>
      <c r="DP177" t="str">
        <f>IF(DT177="*","",IFERROR(VLOOKUP(DN177,'class and classification'!$A$1:$C$338,3,FALSE),VLOOKUP(DN177,'class and classification'!$A$340:$C$378,3,FALSE)))</f>
        <v>UA</v>
      </c>
      <c r="DQ177">
        <v>16764.97</v>
      </c>
      <c r="DR177">
        <v>11559.74</v>
      </c>
      <c r="DS177">
        <v>4612.83</v>
      </c>
      <c r="DT177">
        <v>14.004779956244453</v>
      </c>
      <c r="DV177" t="s">
        <v>677</v>
      </c>
      <c r="DW177" t="s">
        <v>143</v>
      </c>
      <c r="DX177" t="str">
        <f>IF(EC177="*","",IFERROR(VLOOKUP(DW177,'class and classification'!$A$1:$B$338,2,FALSE),VLOOKUP(DW177,'class and classification'!$A$340:$B$378,2,FALSE)))</f>
        <v>Predominantly Urban</v>
      </c>
      <c r="DY177" t="str">
        <f>IF(EC177="*","",IFERROR(VLOOKUP(DW177,'class and classification'!$A$1:$C$338,3,FALSE),VLOOKUP(DW177,'class and classification'!$A$340:$C$378,3,FALSE)))</f>
        <v>UA</v>
      </c>
      <c r="DZ177">
        <v>18310.830000000002</v>
      </c>
      <c r="EA177">
        <v>10060.82</v>
      </c>
      <c r="EB177">
        <v>4516.42</v>
      </c>
      <c r="EC177">
        <v>13.732700033781247</v>
      </c>
    </row>
    <row r="178" spans="1:133" x14ac:dyDescent="0.3">
      <c r="A178" t="s">
        <v>683</v>
      </c>
      <c r="B178" t="s">
        <v>347</v>
      </c>
      <c r="C178" t="str">
        <f>IF(H178="n/a","",IFERROR(VLOOKUP(B178,'class and classification'!$A$1:$B$338,2,FALSE),VLOOKUP(B178,'class and classification'!$A$340:$B$378,2,FALSE)))</f>
        <v>Predominantly Rural</v>
      </c>
      <c r="D178" t="str">
        <f>IF(H178="n/a","",IFERROR(VLOOKUP(B178,'class and classification'!$A$1:$C$338,3,FALSE),VLOOKUP(B178,'class and classification'!$A$340:$C$378,3,FALSE)))</f>
        <v>SD</v>
      </c>
      <c r="E178">
        <v>21111</v>
      </c>
      <c r="F178">
        <v>6408</v>
      </c>
      <c r="G178">
        <v>1546</v>
      </c>
      <c r="H178">
        <v>5.3191123344228455</v>
      </c>
      <c r="I178" t="s">
        <v>678</v>
      </c>
      <c r="J178" t="s">
        <v>144</v>
      </c>
      <c r="K178" t="str">
        <f>IF(P178="#","",IFERROR(VLOOKUP(J178,'class and classification'!$A$1:$B$338,2,FALSE),VLOOKUP(J178,'class and classification'!$A$340:$B$378,2,FALSE)))</f>
        <v>Predominantly Rural</v>
      </c>
      <c r="L178" t="str">
        <f>IF(P178="#","",IFERROR(VLOOKUP(J178,'class and classification'!$A$1:$C$338,3,FALSE),VLOOKUP(J178,'class and classification'!$A$340:$C$378,3,FALSE)))</f>
        <v>SC</v>
      </c>
      <c r="M178">
        <v>81693</v>
      </c>
      <c r="N178">
        <v>29918</v>
      </c>
      <c r="O178">
        <v>5894</v>
      </c>
      <c r="P178">
        <v>5.0159567677971157</v>
      </c>
      <c r="S178" t="s">
        <v>144</v>
      </c>
      <c r="T178" t="str">
        <f>IF(Y178="#","",IFERROR(VLOOKUP(S178,'class and classification'!$A$1:$B$338,2,FALSE),VLOOKUP(S178,'class and classification'!$A$340:$B$378,2,FALSE)))</f>
        <v>Predominantly Rural</v>
      </c>
      <c r="U178" t="str">
        <f>IF(Y178="#","",IFERROR(VLOOKUP(S178,'class and classification'!$A$1:$C$338,3,FALSE),VLOOKUP(S178,'class and classification'!$A$340:$C$378,3,FALSE)))</f>
        <v>SC</v>
      </c>
      <c r="V178">
        <v>79677</v>
      </c>
      <c r="W178">
        <v>30704</v>
      </c>
      <c r="X178">
        <v>9537</v>
      </c>
      <c r="Y178">
        <v>7.9529345052452518</v>
      </c>
      <c r="AA178" t="s">
        <v>678</v>
      </c>
      <c r="AB178" t="s">
        <v>144</v>
      </c>
      <c r="AC178" t="str">
        <f>IF(AH178="#","",IFERROR(VLOOKUP(AB178,'class and classification'!$A$1:$B$338,2,FALSE),VLOOKUP(AB178,'class and classification'!$A$340:$B$378,2,FALSE)))</f>
        <v>Predominantly Rural</v>
      </c>
      <c r="AD178" t="str">
        <f>IF(AH178="#","",IFERROR(VLOOKUP(AB178,'class and classification'!$A$1:$C$338,3,FALSE),VLOOKUP(AB178,'class and classification'!$A$340:$C$378,3,FALSE)))</f>
        <v>SC</v>
      </c>
      <c r="AE178">
        <v>88503</v>
      </c>
      <c r="AF178">
        <v>37557</v>
      </c>
      <c r="AG178">
        <v>12144</v>
      </c>
      <c r="AH178">
        <v>8.7870105062082136</v>
      </c>
      <c r="AJ178" t="s">
        <v>678</v>
      </c>
      <c r="AK178" t="s">
        <v>144</v>
      </c>
      <c r="AL178" t="str">
        <f>IF(AQ178="#","",IFERROR(VLOOKUP(AK178,'class and classification'!$A$1:$B$338,2,FALSE),VLOOKUP(AK178,'class and classification'!$A$340:$B$378,2,FALSE)))</f>
        <v>Predominantly Rural</v>
      </c>
      <c r="AM178" t="str">
        <f>IF(AQ178="#","",IFERROR(VLOOKUP(AK178,'class and classification'!$A$1:$C$338,3,FALSE),VLOOKUP(AK178,'class and classification'!$A$340:$C$378,3,FALSE)))</f>
        <v>SC</v>
      </c>
      <c r="AN178">
        <v>78056</v>
      </c>
      <c r="AO178">
        <v>38191</v>
      </c>
      <c r="AP178">
        <v>10015</v>
      </c>
      <c r="AQ178">
        <v>7.9319193423199374</v>
      </c>
      <c r="AS178" t="s">
        <v>678</v>
      </c>
      <c r="AT178" t="s">
        <v>144</v>
      </c>
      <c r="AU178" t="str">
        <f>IF(AZ178="#","",IFERROR(VLOOKUP(AT178,'class and classification'!$A$1:$B$338,2,FALSE),VLOOKUP(AT178,'class and classification'!$A$340:$B$378,2,FALSE)))</f>
        <v>Predominantly Rural</v>
      </c>
      <c r="AV178" t="str">
        <f>IF(AZ178="#","",IFERROR(VLOOKUP(AT178,'class and classification'!$A$1:$C$338,3,FALSE),VLOOKUP(AT178,'class and classification'!$A$340:$C$378,3,FALSE)))</f>
        <v>SC</v>
      </c>
      <c r="AW178">
        <v>86933</v>
      </c>
      <c r="AX178">
        <v>28954</v>
      </c>
      <c r="AY178">
        <v>7437</v>
      </c>
      <c r="AZ178">
        <v>6.0304563588595892</v>
      </c>
      <c r="BB178" t="s">
        <v>678</v>
      </c>
      <c r="BC178" t="s">
        <v>144</v>
      </c>
      <c r="BD178" t="str">
        <f>IF(BI178="#","",IFERROR(VLOOKUP(BC178,'class and classification'!$A$1:$B$338,2,FALSE),VLOOKUP(BC178,'class and classification'!$A$340:$B$378,2,FALSE)))</f>
        <v>Predominantly Rural</v>
      </c>
      <c r="BE178" t="str">
        <f>IF(BI178="#","",IFERROR(VLOOKUP(BC178,'class and classification'!$A$1:$C$338,3,FALSE),VLOOKUP(BC178,'class and classification'!$A$340:$C$378,3,FALSE)))</f>
        <v>SC</v>
      </c>
      <c r="BF178">
        <v>73061</v>
      </c>
      <c r="BG178">
        <v>34827</v>
      </c>
      <c r="BH178">
        <v>3990</v>
      </c>
      <c r="BI178">
        <v>3.5663848120273873</v>
      </c>
      <c r="BK178" t="s">
        <v>678</v>
      </c>
      <c r="BL178" t="s">
        <v>144</v>
      </c>
      <c r="BM178" t="str">
        <f>IF(BR178="#","",IFERROR(VLOOKUP(BL178,'class and classification'!$A$1:$B$338,2,FALSE),VLOOKUP(BL178,'class and classification'!$A$340:$B$378,2,FALSE)))</f>
        <v>Predominantly Rural</v>
      </c>
      <c r="BN178" t="str">
        <f>IF(BR178="#","",IFERROR(VLOOKUP(BL178,'class and classification'!$A$1:$C$338,3,FALSE),VLOOKUP(BL178,'class and classification'!$A$340:$C$378,3,FALSE)))</f>
        <v>SC</v>
      </c>
      <c r="BO178">
        <v>59179</v>
      </c>
      <c r="BP178">
        <v>37616</v>
      </c>
      <c r="BQ178">
        <v>8764</v>
      </c>
      <c r="BR178">
        <v>8.3024659195331516</v>
      </c>
      <c r="BT178" t="s">
        <v>678</v>
      </c>
      <c r="BU178" t="s">
        <v>144</v>
      </c>
      <c r="BV178" t="str">
        <f>IF(CA178="#","",IFERROR(VLOOKUP(BU178,'class and classification'!$A$1:$B$338,2,FALSE),VLOOKUP(BU178,'class and classification'!$A$340:$B$378,2,FALSE)))</f>
        <v>Predominantly Rural</v>
      </c>
      <c r="BW178" t="str">
        <f>IF(CA178="#","",IFERROR(VLOOKUP(BU178,'class and classification'!$A$1:$C$338,3,FALSE),VLOOKUP(BU178,'class and classification'!$A$340:$C$378,3,FALSE)))</f>
        <v>SC</v>
      </c>
      <c r="BX178">
        <v>77513</v>
      </c>
      <c r="BY178">
        <v>34035</v>
      </c>
      <c r="BZ178">
        <v>14081</v>
      </c>
      <c r="CA178">
        <v>11.208399334548552</v>
      </c>
      <c r="CC178" t="s">
        <v>678</v>
      </c>
      <c r="CD178" t="s">
        <v>144</v>
      </c>
      <c r="CE178" t="str">
        <f>IF(CJ178="*","",IFERROR(VLOOKUP(CD178,'class and classification'!$A$1:$B$338,2,FALSE),VLOOKUP(CD178,'class and classification'!$A$340:$B$378,2,FALSE)))</f>
        <v>Predominantly Rural</v>
      </c>
      <c r="CF178" t="str">
        <f>IF(CJ178="*","",IFERROR(VLOOKUP(CD178,'class and classification'!$A$1:$C$338,3,FALSE),VLOOKUP(CD178,'class and classification'!$A$340:$C$378,3,FALSE)))</f>
        <v>SC</v>
      </c>
      <c r="CG178">
        <v>70183</v>
      </c>
      <c r="CH178">
        <v>36882</v>
      </c>
      <c r="CI178">
        <v>9068</v>
      </c>
      <c r="CJ178">
        <v>7.8082887723558327</v>
      </c>
      <c r="CL178" t="s">
        <v>678</v>
      </c>
      <c r="CM178" t="s">
        <v>144</v>
      </c>
      <c r="CN178" t="str">
        <f>IF(CS178="*","",IFERROR(VLOOKUP(CM178,'class and classification'!$A$1:$B$338,2,FALSE),VLOOKUP(CM178,'class and classification'!$A$340:$B$378,2,FALSE)))</f>
        <v>Predominantly Rural</v>
      </c>
      <c r="CO178" t="str">
        <f>IF(CS178="*","",IFERROR(VLOOKUP(CM178,'class and classification'!$A$1:$C$338,3,FALSE),VLOOKUP(CM178,'class and classification'!$A$340:$C$378,3,FALSE)))</f>
        <v>SC</v>
      </c>
      <c r="CP178">
        <v>63720.450000000004</v>
      </c>
      <c r="CQ178">
        <v>38495.93</v>
      </c>
      <c r="CR178">
        <v>7086.9400000000005</v>
      </c>
      <c r="CS178">
        <v>6.4837371819995955</v>
      </c>
      <c r="CU178" t="s">
        <v>678</v>
      </c>
      <c r="CV178" t="s">
        <v>144</v>
      </c>
      <c r="CW178" t="str">
        <f>IF(DB178="*","",IFERROR(VLOOKUP(CV178,'class and classification'!$A$1:$B$338,2,FALSE),VLOOKUP(CV178,'class and classification'!$A$340:$B$378,2,FALSE)))</f>
        <v>Predominantly Rural</v>
      </c>
      <c r="CX178" t="str">
        <f>IF(DB178="*","",IFERROR(VLOOKUP(CV178,'class and classification'!$A$1:$C$338,3,FALSE),VLOOKUP(CV178,'class and classification'!$A$340:$C$378,3,FALSE)))</f>
        <v>SC</v>
      </c>
      <c r="CY178">
        <v>67575.56</v>
      </c>
      <c r="CZ178">
        <v>38364.549999999996</v>
      </c>
      <c r="DA178">
        <v>5761.9400000000005</v>
      </c>
      <c r="DB178">
        <v>5.158311776731046</v>
      </c>
      <c r="DD178" t="s">
        <v>678</v>
      </c>
      <c r="DE178" t="s">
        <v>144</v>
      </c>
      <c r="DF178" t="str">
        <f>IF(DK178="*","",IFERROR(VLOOKUP(DE178,'class and classification'!$A$1:$B$338,2,FALSE),VLOOKUP(DE178,'class and classification'!$A$340:$B$378,2,FALSE)))</f>
        <v>Predominantly Rural</v>
      </c>
      <c r="DG178" t="str">
        <f>IF(DK178="*","",IFERROR(VLOOKUP(DE178,'class and classification'!$A$1:$C$338,3,FALSE),VLOOKUP(DE178,'class and classification'!$A$340:$C$378,3,FALSE)))</f>
        <v>SC</v>
      </c>
      <c r="DH178">
        <v>66748.88</v>
      </c>
      <c r="DI178">
        <v>29841.070000000003</v>
      </c>
      <c r="DJ178">
        <v>13572.43</v>
      </c>
      <c r="DK178">
        <v>12.320385598059882</v>
      </c>
      <c r="DM178" t="s">
        <v>678</v>
      </c>
      <c r="DN178" t="s">
        <v>144</v>
      </c>
      <c r="DO178" t="str">
        <f>IF(DT178="*","",IFERROR(VLOOKUP(DN178,'class and classification'!$A$1:$B$338,2,FALSE),VLOOKUP(DN178,'class and classification'!$A$340:$B$378,2,FALSE)))</f>
        <v>Predominantly Rural</v>
      </c>
      <c r="DP178" t="str">
        <f>IF(DT178="*","",IFERROR(VLOOKUP(DN178,'class and classification'!$A$1:$C$338,3,FALSE),VLOOKUP(DN178,'class and classification'!$A$340:$C$378,3,FALSE)))</f>
        <v>SC</v>
      </c>
      <c r="DQ178">
        <v>65409.56</v>
      </c>
      <c r="DR178">
        <v>32389.18</v>
      </c>
      <c r="DS178">
        <v>10149.279999999999</v>
      </c>
      <c r="DT178">
        <v>9.4020066324514335</v>
      </c>
      <c r="DV178" t="s">
        <v>678</v>
      </c>
      <c r="DW178" t="s">
        <v>144</v>
      </c>
      <c r="DX178" t="str">
        <f>IF(EC178="*","",IFERROR(VLOOKUP(DW178,'class and classification'!$A$1:$B$338,2,FALSE),VLOOKUP(DW178,'class and classification'!$A$340:$B$378,2,FALSE)))</f>
        <v>Predominantly Rural</v>
      </c>
      <c r="DY178" t="str">
        <f>IF(EC178="*","",IFERROR(VLOOKUP(DW178,'class and classification'!$A$1:$C$338,3,FALSE),VLOOKUP(DW178,'class and classification'!$A$340:$C$378,3,FALSE)))</f>
        <v>SC</v>
      </c>
      <c r="DZ178">
        <v>65178.840000000004</v>
      </c>
      <c r="EA178">
        <v>39194.61</v>
      </c>
      <c r="EB178">
        <v>7814.8</v>
      </c>
      <c r="EC178">
        <v>6.9657918721434733</v>
      </c>
    </row>
    <row r="179" spans="1:133" x14ac:dyDescent="0.3">
      <c r="A179" t="s">
        <v>684</v>
      </c>
      <c r="B179" t="s">
        <v>145</v>
      </c>
      <c r="C179" t="str">
        <f>IF(H179="n/a","",IFERROR(VLOOKUP(B179,'class and classification'!$A$1:$B$338,2,FALSE),VLOOKUP(B179,'class and classification'!$A$340:$B$378,2,FALSE)))</f>
        <v>Urban with Significant Rural</v>
      </c>
      <c r="D179" t="str">
        <f>IF(H179="n/a","",IFERROR(VLOOKUP(B179,'class and classification'!$A$1:$C$338,3,FALSE),VLOOKUP(B179,'class and classification'!$A$340:$C$378,3,FALSE)))</f>
        <v>SC</v>
      </c>
      <c r="E179">
        <v>183744</v>
      </c>
      <c r="F179">
        <v>83362</v>
      </c>
      <c r="G179">
        <v>20917</v>
      </c>
      <c r="H179">
        <v>7.2622672494904918</v>
      </c>
      <c r="I179" t="s">
        <v>679</v>
      </c>
      <c r="J179" t="s">
        <v>343</v>
      </c>
      <c r="K179" t="str">
        <f>IF(P179="#","",IFERROR(VLOOKUP(J179,'class and classification'!$A$1:$B$338,2,FALSE),VLOOKUP(J179,'class and classification'!$A$340:$B$378,2,FALSE)))</f>
        <v>Predominantly Urban</v>
      </c>
      <c r="L179" t="str">
        <f>IF(P179="#","",IFERROR(VLOOKUP(J179,'class and classification'!$A$1:$C$338,3,FALSE),VLOOKUP(J179,'class and classification'!$A$340:$C$378,3,FALSE)))</f>
        <v>SD</v>
      </c>
      <c r="M179">
        <v>13670</v>
      </c>
      <c r="N179">
        <v>8330</v>
      </c>
      <c r="O179">
        <v>1592</v>
      </c>
      <c r="P179">
        <v>6.7480501865038995</v>
      </c>
      <c r="S179" t="s">
        <v>343</v>
      </c>
      <c r="T179" t="str">
        <f>IF(Y179="#","",IFERROR(VLOOKUP(S179,'class and classification'!$A$1:$B$338,2,FALSE),VLOOKUP(S179,'class and classification'!$A$340:$B$378,2,FALSE)))</f>
        <v>Predominantly Urban</v>
      </c>
      <c r="U179" t="str">
        <f>IF(Y179="#","",IFERROR(VLOOKUP(S179,'class and classification'!$A$1:$C$338,3,FALSE),VLOOKUP(S179,'class and classification'!$A$340:$C$378,3,FALSE)))</f>
        <v>SD</v>
      </c>
      <c r="V179">
        <v>16402</v>
      </c>
      <c r="W179">
        <v>3832</v>
      </c>
      <c r="X179">
        <v>2128</v>
      </c>
      <c r="Y179">
        <v>9.5161434576513724</v>
      </c>
      <c r="AA179" t="s">
        <v>679</v>
      </c>
      <c r="AB179" t="s">
        <v>343</v>
      </c>
      <c r="AC179" t="str">
        <f>IF(AH179="#","",IFERROR(VLOOKUP(AB179,'class and classification'!$A$1:$B$338,2,FALSE),VLOOKUP(AB179,'class and classification'!$A$340:$B$378,2,FALSE)))</f>
        <v>Predominantly Urban</v>
      </c>
      <c r="AD179" t="str">
        <f>IF(AH179="#","",IFERROR(VLOOKUP(AB179,'class and classification'!$A$1:$C$338,3,FALSE),VLOOKUP(AB179,'class and classification'!$A$340:$C$378,3,FALSE)))</f>
        <v>SD</v>
      </c>
      <c r="AE179">
        <v>17116</v>
      </c>
      <c r="AF179">
        <v>5611</v>
      </c>
      <c r="AG179">
        <v>1540</v>
      </c>
      <c r="AH179">
        <v>6.346066674908311</v>
      </c>
      <c r="AJ179" t="s">
        <v>679</v>
      </c>
      <c r="AK179" t="s">
        <v>343</v>
      </c>
      <c r="AL179" t="str">
        <f>IF(AQ179="#","",IFERROR(VLOOKUP(AK179,'class and classification'!$A$1:$B$338,2,FALSE),VLOOKUP(AK179,'class and classification'!$A$340:$B$378,2,FALSE)))</f>
        <v>Predominantly Urban</v>
      </c>
      <c r="AM179" t="str">
        <f>IF(AQ179="#","",IFERROR(VLOOKUP(AK179,'class and classification'!$A$1:$C$338,3,FALSE),VLOOKUP(AK179,'class and classification'!$A$340:$C$378,3,FALSE)))</f>
        <v>SD</v>
      </c>
      <c r="AN179">
        <v>11470</v>
      </c>
      <c r="AO179">
        <v>3452</v>
      </c>
      <c r="AP179">
        <v>3150</v>
      </c>
      <c r="AQ179">
        <v>17.430278884462151</v>
      </c>
      <c r="AS179" t="s">
        <v>679</v>
      </c>
      <c r="AT179" t="s">
        <v>343</v>
      </c>
      <c r="AU179" t="str">
        <f>IF(AZ179="#","",IFERROR(VLOOKUP(AT179,'class and classification'!$A$1:$B$338,2,FALSE),VLOOKUP(AT179,'class and classification'!$A$340:$B$378,2,FALSE)))</f>
        <v>Predominantly Urban</v>
      </c>
      <c r="AV179" t="str">
        <f>IF(AZ179="#","",IFERROR(VLOOKUP(AT179,'class and classification'!$A$1:$C$338,3,FALSE),VLOOKUP(AT179,'class and classification'!$A$340:$C$378,3,FALSE)))</f>
        <v>SD</v>
      </c>
      <c r="AW179">
        <v>15253</v>
      </c>
      <c r="AX179">
        <v>4145</v>
      </c>
      <c r="AY179">
        <v>2028</v>
      </c>
      <c r="AZ179">
        <v>9.4651358162979555</v>
      </c>
      <c r="BB179" t="s">
        <v>679</v>
      </c>
      <c r="BC179" t="s">
        <v>343</v>
      </c>
      <c r="BD179" t="str">
        <f>IF(BI179="#","",IFERROR(VLOOKUP(BC179,'class and classification'!$A$1:$B$338,2,FALSE),VLOOKUP(BC179,'class and classification'!$A$340:$B$378,2,FALSE)))</f>
        <v>Predominantly Urban</v>
      </c>
      <c r="BE179" t="str">
        <f>IF(BI179="#","",IFERROR(VLOOKUP(BC179,'class and classification'!$A$1:$C$338,3,FALSE),VLOOKUP(BC179,'class and classification'!$A$340:$C$378,3,FALSE)))</f>
        <v>SD</v>
      </c>
      <c r="BF179">
        <v>10384</v>
      </c>
      <c r="BG179">
        <v>9575</v>
      </c>
      <c r="BH179">
        <v>881</v>
      </c>
      <c r="BI179">
        <v>4.227447216890595</v>
      </c>
      <c r="BK179" t="s">
        <v>679</v>
      </c>
      <c r="BL179" t="s">
        <v>343</v>
      </c>
      <c r="BM179" t="str">
        <f>IF(BR179="#","",IFERROR(VLOOKUP(BL179,'class and classification'!$A$1:$B$338,2,FALSE),VLOOKUP(BL179,'class and classification'!$A$340:$B$378,2,FALSE)))</f>
        <v>Predominantly Urban</v>
      </c>
      <c r="BN179" t="str">
        <f>IF(BR179="#","",IFERROR(VLOOKUP(BL179,'class and classification'!$A$1:$C$338,3,FALSE),VLOOKUP(BL179,'class and classification'!$A$340:$C$378,3,FALSE)))</f>
        <v>SD</v>
      </c>
      <c r="BO179">
        <v>6346</v>
      </c>
      <c r="BP179">
        <v>6770</v>
      </c>
      <c r="BQ179">
        <v>2134</v>
      </c>
      <c r="BR179">
        <v>13.99344262295082</v>
      </c>
      <c r="BT179" t="s">
        <v>679</v>
      </c>
      <c r="BU179" t="s">
        <v>343</v>
      </c>
      <c r="BV179" t="str">
        <f>IF(CA179="#","",IFERROR(VLOOKUP(BU179,'class and classification'!$A$1:$B$338,2,FALSE),VLOOKUP(BU179,'class and classification'!$A$340:$B$378,2,FALSE)))</f>
        <v>Predominantly Urban</v>
      </c>
      <c r="BW179" t="str">
        <f>IF(CA179="#","",IFERROR(VLOOKUP(BU179,'class and classification'!$A$1:$C$338,3,FALSE),VLOOKUP(BU179,'class and classification'!$A$340:$C$378,3,FALSE)))</f>
        <v>SD</v>
      </c>
      <c r="BX179">
        <v>14713</v>
      </c>
      <c r="BY179">
        <v>8373</v>
      </c>
      <c r="BZ179">
        <v>2849</v>
      </c>
      <c r="CA179">
        <v>10.985155195681513</v>
      </c>
      <c r="CC179" t="s">
        <v>679</v>
      </c>
      <c r="CD179" t="s">
        <v>343</v>
      </c>
      <c r="CE179" t="str">
        <f>IF(CJ179="*","",IFERROR(VLOOKUP(CD179,'class and classification'!$A$1:$B$338,2,FALSE),VLOOKUP(CD179,'class and classification'!$A$340:$B$378,2,FALSE)))</f>
        <v>Predominantly Urban</v>
      </c>
      <c r="CF179" t="str">
        <f>IF(CJ179="*","",IFERROR(VLOOKUP(CD179,'class and classification'!$A$1:$C$338,3,FALSE),VLOOKUP(CD179,'class and classification'!$A$340:$C$378,3,FALSE)))</f>
        <v>SD</v>
      </c>
      <c r="CG179">
        <v>10169</v>
      </c>
      <c r="CH179">
        <v>6596</v>
      </c>
      <c r="CI179">
        <v>2206</v>
      </c>
      <c r="CJ179">
        <v>11.628274735122028</v>
      </c>
      <c r="CL179" t="s">
        <v>679</v>
      </c>
      <c r="CM179" t="s">
        <v>343</v>
      </c>
      <c r="CN179" t="str">
        <f>IF(CS179="*","",IFERROR(VLOOKUP(CM179,'class and classification'!$A$1:$B$338,2,FALSE),VLOOKUP(CM179,'class and classification'!$A$340:$B$378,2,FALSE)))</f>
        <v>Predominantly Urban</v>
      </c>
      <c r="CO179" t="str">
        <f>IF(CS179="*","",IFERROR(VLOOKUP(CM179,'class and classification'!$A$1:$C$338,3,FALSE),VLOOKUP(CM179,'class and classification'!$A$340:$C$378,3,FALSE)))</f>
        <v>SD</v>
      </c>
      <c r="CP179">
        <v>8302.11</v>
      </c>
      <c r="CQ179">
        <v>8347.08</v>
      </c>
      <c r="CR179">
        <v>882.22</v>
      </c>
      <c r="CS179">
        <v>5.0322250178394086</v>
      </c>
      <c r="CU179" t="s">
        <v>679</v>
      </c>
      <c r="CV179" t="s">
        <v>343</v>
      </c>
      <c r="CW179" t="str">
        <f>IF(DB179="*","",IFERROR(VLOOKUP(CV179,'class and classification'!$A$1:$B$338,2,FALSE),VLOOKUP(CV179,'class and classification'!$A$340:$B$378,2,FALSE)))</f>
        <v/>
      </c>
      <c r="CX179" t="str">
        <f>IF(DB179="*","",IFERROR(VLOOKUP(CV179,'class and classification'!$A$1:$C$338,3,FALSE),VLOOKUP(CV179,'class and classification'!$A$340:$C$378,3,FALSE)))</f>
        <v/>
      </c>
      <c r="CY179">
        <v>13014.44</v>
      </c>
      <c r="CZ179">
        <v>5072.49</v>
      </c>
      <c r="DA179" t="s">
        <v>38</v>
      </c>
      <c r="DB179" t="s">
        <v>38</v>
      </c>
      <c r="DD179" t="s">
        <v>679</v>
      </c>
      <c r="DE179" t="s">
        <v>343</v>
      </c>
      <c r="DF179" t="str">
        <f>IF(DK179="*","",IFERROR(VLOOKUP(DE179,'class and classification'!$A$1:$B$338,2,FALSE),VLOOKUP(DE179,'class and classification'!$A$340:$B$378,2,FALSE)))</f>
        <v>Predominantly Urban</v>
      </c>
      <c r="DG179" t="str">
        <f>IF(DK179="*","",IFERROR(VLOOKUP(DE179,'class and classification'!$A$1:$C$338,3,FALSE),VLOOKUP(DE179,'class and classification'!$A$340:$C$378,3,FALSE)))</f>
        <v>SD</v>
      </c>
      <c r="DH179">
        <v>9989.77</v>
      </c>
      <c r="DI179">
        <v>4483.97</v>
      </c>
      <c r="DJ179">
        <v>4687.1499999999996</v>
      </c>
      <c r="DK179">
        <v>24.462068306847957</v>
      </c>
      <c r="DM179" t="s">
        <v>679</v>
      </c>
      <c r="DN179" t="s">
        <v>343</v>
      </c>
      <c r="DO179" t="str">
        <f>IF(DT179="*","",IFERROR(VLOOKUP(DN179,'class and classification'!$A$1:$B$338,2,FALSE),VLOOKUP(DN179,'class and classification'!$A$340:$B$378,2,FALSE)))</f>
        <v>Predominantly Urban</v>
      </c>
      <c r="DP179" t="str">
        <f>IF(DT179="*","",IFERROR(VLOOKUP(DN179,'class and classification'!$A$1:$C$338,3,FALSE),VLOOKUP(DN179,'class and classification'!$A$340:$C$378,3,FALSE)))</f>
        <v>SD</v>
      </c>
      <c r="DQ179">
        <v>8340.99</v>
      </c>
      <c r="DR179">
        <v>4444.99</v>
      </c>
      <c r="DS179">
        <v>1786.33</v>
      </c>
      <c r="DT179">
        <v>12.258385938811349</v>
      </c>
      <c r="DV179" t="s">
        <v>679</v>
      </c>
      <c r="DW179" t="s">
        <v>343</v>
      </c>
      <c r="DX179" t="str">
        <f>IF(EC179="*","",IFERROR(VLOOKUP(DW179,'class and classification'!$A$1:$B$338,2,FALSE),VLOOKUP(DW179,'class and classification'!$A$340:$B$378,2,FALSE)))</f>
        <v>Predominantly Urban</v>
      </c>
      <c r="DY179" t="str">
        <f>IF(EC179="*","",IFERROR(VLOOKUP(DW179,'class and classification'!$A$1:$C$338,3,FALSE),VLOOKUP(DW179,'class and classification'!$A$340:$C$378,3,FALSE)))</f>
        <v>SD</v>
      </c>
      <c r="DZ179">
        <v>12215.64</v>
      </c>
      <c r="EA179">
        <v>4994.76</v>
      </c>
      <c r="EB179">
        <v>2841.32</v>
      </c>
      <c r="EC179">
        <v>14.169956492510369</v>
      </c>
    </row>
    <row r="180" spans="1:133" x14ac:dyDescent="0.3">
      <c r="A180" t="s">
        <v>685</v>
      </c>
      <c r="B180" t="s">
        <v>348</v>
      </c>
      <c r="C180" t="str">
        <f>IF(H180="n/a","",IFERROR(VLOOKUP(B180,'class and classification'!$A$1:$B$338,2,FALSE),VLOOKUP(B180,'class and classification'!$A$340:$B$378,2,FALSE)))</f>
        <v>Predominantly Urban</v>
      </c>
      <c r="D180" t="str">
        <f>IF(H180="n/a","",IFERROR(VLOOKUP(B180,'class and classification'!$A$1:$C$338,3,FALSE),VLOOKUP(B180,'class and classification'!$A$340:$C$378,3,FALSE)))</f>
        <v>SD</v>
      </c>
      <c r="E180">
        <v>25686</v>
      </c>
      <c r="F180">
        <v>14720</v>
      </c>
      <c r="G180">
        <v>3103</v>
      </c>
      <c r="H180">
        <v>7.1318577765519784</v>
      </c>
      <c r="I180" t="s">
        <v>680</v>
      </c>
      <c r="J180" t="s">
        <v>344</v>
      </c>
      <c r="K180" t="str">
        <f>IF(P180="#","",IFERROR(VLOOKUP(J180,'class and classification'!$A$1:$B$338,2,FALSE),VLOOKUP(J180,'class and classification'!$A$340:$B$378,2,FALSE)))</f>
        <v>Predominantly Rural</v>
      </c>
      <c r="L180" t="str">
        <f>IF(P180="#","",IFERROR(VLOOKUP(J180,'class and classification'!$A$1:$C$338,3,FALSE),VLOOKUP(J180,'class and classification'!$A$340:$C$378,3,FALSE)))</f>
        <v>SD</v>
      </c>
      <c r="M180">
        <v>13033</v>
      </c>
      <c r="N180">
        <v>3083</v>
      </c>
      <c r="O180">
        <v>1152</v>
      </c>
      <c r="P180">
        <v>6.6712995135510766</v>
      </c>
      <c r="S180" t="s">
        <v>344</v>
      </c>
      <c r="T180" t="str">
        <f>IF(Y180="#","",IFERROR(VLOOKUP(S180,'class and classification'!$A$1:$B$338,2,FALSE),VLOOKUP(S180,'class and classification'!$A$340:$B$378,2,FALSE)))</f>
        <v/>
      </c>
      <c r="U180" t="str">
        <f>IF(Y180="#","",IFERROR(VLOOKUP(S180,'class and classification'!$A$1:$C$338,3,FALSE),VLOOKUP(S180,'class and classification'!$A$340:$C$378,3,FALSE)))</f>
        <v/>
      </c>
      <c r="V180">
        <v>10737</v>
      </c>
      <c r="W180">
        <v>7819</v>
      </c>
      <c r="X180" t="s">
        <v>39</v>
      </c>
      <c r="Y180" t="s">
        <v>39</v>
      </c>
      <c r="AA180" t="s">
        <v>680</v>
      </c>
      <c r="AB180" t="s">
        <v>344</v>
      </c>
      <c r="AC180" t="str">
        <f>IF(AH180="#","",IFERROR(VLOOKUP(AB180,'class and classification'!$A$1:$B$338,2,FALSE),VLOOKUP(AB180,'class and classification'!$A$340:$B$378,2,FALSE)))</f>
        <v/>
      </c>
      <c r="AD180" t="str">
        <f>IF(AH180="#","",IFERROR(VLOOKUP(AB180,'class and classification'!$A$1:$C$338,3,FALSE),VLOOKUP(AB180,'class and classification'!$A$340:$C$378,3,FALSE)))</f>
        <v/>
      </c>
      <c r="AE180">
        <v>10590</v>
      </c>
      <c r="AF180">
        <v>5589</v>
      </c>
      <c r="AG180" t="s">
        <v>39</v>
      </c>
      <c r="AH180" t="s">
        <v>39</v>
      </c>
      <c r="AJ180" t="s">
        <v>680</v>
      </c>
      <c r="AK180" t="s">
        <v>344</v>
      </c>
      <c r="AL180" t="str">
        <f>IF(AQ180="#","",IFERROR(VLOOKUP(AK180,'class and classification'!$A$1:$B$338,2,FALSE),VLOOKUP(AK180,'class and classification'!$A$340:$B$378,2,FALSE)))</f>
        <v/>
      </c>
      <c r="AM180" t="str">
        <f>IF(AQ180="#","",IFERROR(VLOOKUP(AK180,'class and classification'!$A$1:$C$338,3,FALSE),VLOOKUP(AK180,'class and classification'!$A$340:$C$378,3,FALSE)))</f>
        <v/>
      </c>
      <c r="AN180">
        <v>9834</v>
      </c>
      <c r="AO180">
        <v>5651</v>
      </c>
      <c r="AP180" t="s">
        <v>39</v>
      </c>
      <c r="AQ180" t="s">
        <v>39</v>
      </c>
      <c r="AS180" t="s">
        <v>680</v>
      </c>
      <c r="AT180" t="s">
        <v>344</v>
      </c>
      <c r="AU180" t="str">
        <f>IF(AZ180="#","",IFERROR(VLOOKUP(AT180,'class and classification'!$A$1:$B$338,2,FALSE),VLOOKUP(AT180,'class and classification'!$A$340:$B$378,2,FALSE)))</f>
        <v>Predominantly Rural</v>
      </c>
      <c r="AV180" t="str">
        <f>IF(AZ180="#","",IFERROR(VLOOKUP(AT180,'class and classification'!$A$1:$C$338,3,FALSE),VLOOKUP(AT180,'class and classification'!$A$340:$C$378,3,FALSE)))</f>
        <v>SD</v>
      </c>
      <c r="AW180">
        <v>11026</v>
      </c>
      <c r="AX180">
        <v>5677</v>
      </c>
      <c r="AY180">
        <v>1589</v>
      </c>
      <c r="AZ180">
        <v>8.686857642685327</v>
      </c>
      <c r="BB180" t="s">
        <v>680</v>
      </c>
      <c r="BC180" t="s">
        <v>344</v>
      </c>
      <c r="BD180" t="str">
        <f>IF(BI180="#","",IFERROR(VLOOKUP(BC180,'class and classification'!$A$1:$B$338,2,FALSE),VLOOKUP(BC180,'class and classification'!$A$340:$B$378,2,FALSE)))</f>
        <v/>
      </c>
      <c r="BE180" t="str">
        <f>IF(BI180="#","",IFERROR(VLOOKUP(BC180,'class and classification'!$A$1:$C$338,3,FALSE),VLOOKUP(BC180,'class and classification'!$A$340:$C$378,3,FALSE)))</f>
        <v/>
      </c>
      <c r="BF180">
        <v>11309</v>
      </c>
      <c r="BG180">
        <v>5377</v>
      </c>
      <c r="BH180" t="s">
        <v>39</v>
      </c>
      <c r="BI180" t="s">
        <v>39</v>
      </c>
      <c r="BK180" t="s">
        <v>680</v>
      </c>
      <c r="BL180" t="s">
        <v>344</v>
      </c>
      <c r="BM180" t="str">
        <f>IF(BR180="#","",IFERROR(VLOOKUP(BL180,'class and classification'!$A$1:$B$338,2,FALSE),VLOOKUP(BL180,'class and classification'!$A$340:$B$378,2,FALSE)))</f>
        <v>Predominantly Rural</v>
      </c>
      <c r="BN180" t="str">
        <f>IF(BR180="#","",IFERROR(VLOOKUP(BL180,'class and classification'!$A$1:$C$338,3,FALSE),VLOOKUP(BL180,'class and classification'!$A$340:$C$378,3,FALSE)))</f>
        <v>SD</v>
      </c>
      <c r="BO180">
        <v>10452</v>
      </c>
      <c r="BP180">
        <v>6242</v>
      </c>
      <c r="BQ180" t="s">
        <v>61</v>
      </c>
      <c r="BR180">
        <v>2.5679934632893664</v>
      </c>
      <c r="BT180" t="s">
        <v>680</v>
      </c>
      <c r="BU180" t="s">
        <v>344</v>
      </c>
      <c r="BV180" t="str">
        <f>IF(CA180="#","",IFERROR(VLOOKUP(BU180,'class and classification'!$A$1:$B$338,2,FALSE),VLOOKUP(BU180,'class and classification'!$A$340:$B$378,2,FALSE)))</f>
        <v>Predominantly Rural</v>
      </c>
      <c r="BW180" t="str">
        <f>IF(CA180="#","",IFERROR(VLOOKUP(BU180,'class and classification'!$A$1:$C$338,3,FALSE),VLOOKUP(BU180,'class and classification'!$A$340:$C$378,3,FALSE)))</f>
        <v>SD</v>
      </c>
      <c r="BX180">
        <v>8000</v>
      </c>
      <c r="BY180">
        <v>7415</v>
      </c>
      <c r="BZ180">
        <v>1138</v>
      </c>
      <c r="CA180">
        <v>6.8748867274814236</v>
      </c>
      <c r="CC180" t="s">
        <v>680</v>
      </c>
      <c r="CD180" t="s">
        <v>344</v>
      </c>
      <c r="CE180" t="str">
        <f>IF(CJ180="*","",IFERROR(VLOOKUP(CD180,'class and classification'!$A$1:$B$338,2,FALSE),VLOOKUP(CD180,'class and classification'!$A$340:$B$378,2,FALSE)))</f>
        <v/>
      </c>
      <c r="CF180" t="str">
        <f>IF(CJ180="*","",IFERROR(VLOOKUP(CD180,'class and classification'!$A$1:$C$338,3,FALSE),VLOOKUP(CD180,'class and classification'!$A$340:$C$378,3,FALSE)))</f>
        <v/>
      </c>
      <c r="CG180">
        <v>9441</v>
      </c>
      <c r="CH180">
        <v>7436</v>
      </c>
      <c r="CI180" t="s">
        <v>38</v>
      </c>
      <c r="CJ180" t="s">
        <v>38</v>
      </c>
      <c r="CL180" t="s">
        <v>680</v>
      </c>
      <c r="CM180" t="s">
        <v>344</v>
      </c>
      <c r="CN180" t="str">
        <f>IF(CS180="*","",IFERROR(VLOOKUP(CM180,'class and classification'!$A$1:$B$338,2,FALSE),VLOOKUP(CM180,'class and classification'!$A$340:$B$378,2,FALSE)))</f>
        <v>Predominantly Rural</v>
      </c>
      <c r="CO180" t="str">
        <f>IF(CS180="*","",IFERROR(VLOOKUP(CM180,'class and classification'!$A$1:$C$338,3,FALSE),VLOOKUP(CM180,'class and classification'!$A$340:$C$378,3,FALSE)))</f>
        <v>SD</v>
      </c>
      <c r="CP180">
        <v>9215.58</v>
      </c>
      <c r="CQ180">
        <v>5972.77</v>
      </c>
      <c r="CR180">
        <v>772.29</v>
      </c>
      <c r="CS180">
        <v>4.8387157407221766</v>
      </c>
      <c r="CU180" t="s">
        <v>680</v>
      </c>
      <c r="CV180" t="s">
        <v>344</v>
      </c>
      <c r="CW180" t="str">
        <f>IF(DB180="*","",IFERROR(VLOOKUP(CV180,'class and classification'!$A$1:$B$338,2,FALSE),VLOOKUP(CV180,'class and classification'!$A$340:$B$378,2,FALSE)))</f>
        <v>Predominantly Rural</v>
      </c>
      <c r="CX180" t="str">
        <f>IF(DB180="*","",IFERROR(VLOOKUP(CV180,'class and classification'!$A$1:$C$338,3,FALSE),VLOOKUP(CV180,'class and classification'!$A$340:$C$378,3,FALSE)))</f>
        <v>SD</v>
      </c>
      <c r="CY180">
        <v>9325.06</v>
      </c>
      <c r="CZ180">
        <v>8268.25</v>
      </c>
      <c r="DA180">
        <v>1200.29</v>
      </c>
      <c r="DB180">
        <v>6.3866954707985704</v>
      </c>
      <c r="DD180" t="s">
        <v>680</v>
      </c>
      <c r="DE180" t="s">
        <v>344</v>
      </c>
      <c r="DF180" t="str">
        <f>IF(DK180="*","",IFERROR(VLOOKUP(DE180,'class and classification'!$A$1:$B$338,2,FALSE),VLOOKUP(DE180,'class and classification'!$A$340:$B$378,2,FALSE)))</f>
        <v>Predominantly Rural</v>
      </c>
      <c r="DG180" t="str">
        <f>IF(DK180="*","",IFERROR(VLOOKUP(DE180,'class and classification'!$A$1:$C$338,3,FALSE),VLOOKUP(DE180,'class and classification'!$A$340:$C$378,3,FALSE)))</f>
        <v>SD</v>
      </c>
      <c r="DH180">
        <v>11191.99</v>
      </c>
      <c r="DI180">
        <v>6249.56</v>
      </c>
      <c r="DJ180">
        <v>1294.8499999999999</v>
      </c>
      <c r="DK180">
        <v>6.910879357827544</v>
      </c>
      <c r="DM180" t="s">
        <v>680</v>
      </c>
      <c r="DN180" t="s">
        <v>344</v>
      </c>
      <c r="DO180" t="str">
        <f>IF(DT180="*","",IFERROR(VLOOKUP(DN180,'class and classification'!$A$1:$B$338,2,FALSE),VLOOKUP(DN180,'class and classification'!$A$340:$B$378,2,FALSE)))</f>
        <v>Predominantly Rural</v>
      </c>
      <c r="DP180" t="str">
        <f>IF(DT180="*","",IFERROR(VLOOKUP(DN180,'class and classification'!$A$1:$C$338,3,FALSE),VLOOKUP(DN180,'class and classification'!$A$340:$C$378,3,FALSE)))</f>
        <v>SD</v>
      </c>
      <c r="DQ180">
        <v>12123.95</v>
      </c>
      <c r="DR180">
        <v>3844.4</v>
      </c>
      <c r="DS180">
        <v>1362.55</v>
      </c>
      <c r="DT180">
        <v>7.8619690841214247</v>
      </c>
      <c r="DV180" t="s">
        <v>680</v>
      </c>
      <c r="DW180" t="s">
        <v>344</v>
      </c>
      <c r="DX180" t="str">
        <f>IF(EC180="*","",IFERROR(VLOOKUP(DW180,'class and classification'!$A$1:$B$338,2,FALSE),VLOOKUP(DW180,'class and classification'!$A$340:$B$378,2,FALSE)))</f>
        <v>Predominantly Rural</v>
      </c>
      <c r="DY180" t="str">
        <f>IF(EC180="*","",IFERROR(VLOOKUP(DW180,'class and classification'!$A$1:$C$338,3,FALSE),VLOOKUP(DW180,'class and classification'!$A$340:$C$378,3,FALSE)))</f>
        <v>SD</v>
      </c>
      <c r="DZ180">
        <v>9773.65</v>
      </c>
      <c r="EA180">
        <v>6059.64</v>
      </c>
      <c r="EB180">
        <v>799.89</v>
      </c>
      <c r="EC180">
        <v>4.8090022473153056</v>
      </c>
    </row>
    <row r="181" spans="1:133" x14ac:dyDescent="0.3">
      <c r="A181" t="s">
        <v>686</v>
      </c>
      <c r="B181" t="s">
        <v>349</v>
      </c>
      <c r="C181" t="str">
        <f>IF(H181="n/a","",IFERROR(VLOOKUP(B181,'class and classification'!$A$1:$B$338,2,FALSE),VLOOKUP(B181,'class and classification'!$A$340:$B$378,2,FALSE)))</f>
        <v/>
      </c>
      <c r="D181" t="str">
        <f>IF(H181="n/a","",IFERROR(VLOOKUP(B181,'class and classification'!$A$1:$C$338,3,FALSE),VLOOKUP(B181,'class and classification'!$A$340:$C$378,3,FALSE)))</f>
        <v/>
      </c>
      <c r="E181">
        <v>28571</v>
      </c>
      <c r="F181">
        <v>3268</v>
      </c>
      <c r="G181" t="s">
        <v>513</v>
      </c>
      <c r="H181" t="s">
        <v>513</v>
      </c>
      <c r="I181" t="s">
        <v>681</v>
      </c>
      <c r="J181" t="s">
        <v>345</v>
      </c>
      <c r="K181" t="str">
        <f>IF(P181="#","",IFERROR(VLOOKUP(J181,'class and classification'!$A$1:$B$338,2,FALSE),VLOOKUP(J181,'class and classification'!$A$340:$B$378,2,FALSE)))</f>
        <v/>
      </c>
      <c r="L181" t="str">
        <f>IF(P181="#","",IFERROR(VLOOKUP(J181,'class and classification'!$A$1:$C$338,3,FALSE),VLOOKUP(J181,'class and classification'!$A$340:$C$378,3,FALSE)))</f>
        <v/>
      </c>
      <c r="M181">
        <v>10720</v>
      </c>
      <c r="N181">
        <v>3620</v>
      </c>
      <c r="O181" t="s">
        <v>39</v>
      </c>
      <c r="P181" t="s">
        <v>39</v>
      </c>
      <c r="S181" t="s">
        <v>345</v>
      </c>
      <c r="T181" t="str">
        <f>IF(Y181="#","",IFERROR(VLOOKUP(S181,'class and classification'!$A$1:$B$338,2,FALSE),VLOOKUP(S181,'class and classification'!$A$340:$B$378,2,FALSE)))</f>
        <v>Predominantly Rural</v>
      </c>
      <c r="U181" t="str">
        <f>IF(Y181="#","",IFERROR(VLOOKUP(S181,'class and classification'!$A$1:$C$338,3,FALSE),VLOOKUP(S181,'class and classification'!$A$340:$C$378,3,FALSE)))</f>
        <v>SD</v>
      </c>
      <c r="V181">
        <v>6206</v>
      </c>
      <c r="W181">
        <v>5663</v>
      </c>
      <c r="X181">
        <v>3086</v>
      </c>
      <c r="Y181">
        <v>20.635239050484788</v>
      </c>
      <c r="AA181" t="s">
        <v>681</v>
      </c>
      <c r="AB181" t="s">
        <v>345</v>
      </c>
      <c r="AC181" t="str">
        <f>IF(AH181="#","",IFERROR(VLOOKUP(AB181,'class and classification'!$A$1:$B$338,2,FALSE),VLOOKUP(AB181,'class and classification'!$A$340:$B$378,2,FALSE)))</f>
        <v>Predominantly Rural</v>
      </c>
      <c r="AD181" t="str">
        <f>IF(AH181="#","",IFERROR(VLOOKUP(AB181,'class and classification'!$A$1:$C$338,3,FALSE),VLOOKUP(AB181,'class and classification'!$A$340:$C$378,3,FALSE)))</f>
        <v>SD</v>
      </c>
      <c r="AE181">
        <v>12660</v>
      </c>
      <c r="AF181">
        <v>3995</v>
      </c>
      <c r="AG181">
        <v>3744</v>
      </c>
      <c r="AH181">
        <v>18.353840874552674</v>
      </c>
      <c r="AJ181" t="s">
        <v>681</v>
      </c>
      <c r="AK181" t="s">
        <v>345</v>
      </c>
      <c r="AL181" t="str">
        <f>IF(AQ181="#","",IFERROR(VLOOKUP(AK181,'class and classification'!$A$1:$B$338,2,FALSE),VLOOKUP(AK181,'class and classification'!$A$340:$B$378,2,FALSE)))</f>
        <v>Predominantly Rural</v>
      </c>
      <c r="AM181" t="str">
        <f>IF(AQ181="#","",IFERROR(VLOOKUP(AK181,'class and classification'!$A$1:$C$338,3,FALSE),VLOOKUP(AK181,'class and classification'!$A$340:$C$378,3,FALSE)))</f>
        <v>SD</v>
      </c>
      <c r="AN181">
        <v>8264</v>
      </c>
      <c r="AO181">
        <v>10436</v>
      </c>
      <c r="AP181">
        <v>1240</v>
      </c>
      <c r="AQ181">
        <v>6.218655967903711</v>
      </c>
      <c r="AS181" t="s">
        <v>681</v>
      </c>
      <c r="AT181" t="s">
        <v>345</v>
      </c>
      <c r="AU181" t="str">
        <f>IF(AZ181="#","",IFERROR(VLOOKUP(AT181,'class and classification'!$A$1:$B$338,2,FALSE),VLOOKUP(AT181,'class and classification'!$A$340:$B$378,2,FALSE)))</f>
        <v/>
      </c>
      <c r="AV181" t="str">
        <f>IF(AZ181="#","",IFERROR(VLOOKUP(AT181,'class and classification'!$A$1:$C$338,3,FALSE),VLOOKUP(AT181,'class and classification'!$A$340:$C$378,3,FALSE)))</f>
        <v/>
      </c>
      <c r="AW181">
        <v>14524</v>
      </c>
      <c r="AX181">
        <v>5163</v>
      </c>
      <c r="AY181" t="s">
        <v>39</v>
      </c>
      <c r="AZ181" t="s">
        <v>39</v>
      </c>
      <c r="BB181" t="s">
        <v>681</v>
      </c>
      <c r="BC181" t="s">
        <v>345</v>
      </c>
      <c r="BD181" t="str">
        <f>IF(BI181="#","",IFERROR(VLOOKUP(BC181,'class and classification'!$A$1:$B$338,2,FALSE),VLOOKUP(BC181,'class and classification'!$A$340:$B$378,2,FALSE)))</f>
        <v/>
      </c>
      <c r="BE181" t="str">
        <f>IF(BI181="#","",IFERROR(VLOOKUP(BC181,'class and classification'!$A$1:$C$338,3,FALSE),VLOOKUP(BC181,'class and classification'!$A$340:$C$378,3,FALSE)))</f>
        <v/>
      </c>
      <c r="BF181">
        <v>12434</v>
      </c>
      <c r="BG181">
        <v>3996</v>
      </c>
      <c r="BH181" t="s">
        <v>39</v>
      </c>
      <c r="BI181" t="s">
        <v>39</v>
      </c>
      <c r="BK181" t="s">
        <v>681</v>
      </c>
      <c r="BL181" t="s">
        <v>345</v>
      </c>
      <c r="BM181" t="str">
        <f>IF(BR181="#","",IFERROR(VLOOKUP(BL181,'class and classification'!$A$1:$B$338,2,FALSE),VLOOKUP(BL181,'class and classification'!$A$340:$B$378,2,FALSE)))</f>
        <v>Predominantly Rural</v>
      </c>
      <c r="BN181" t="str">
        <f>IF(BR181="#","",IFERROR(VLOOKUP(BL181,'class and classification'!$A$1:$C$338,3,FALSE),VLOOKUP(BL181,'class and classification'!$A$340:$C$378,3,FALSE)))</f>
        <v>SD</v>
      </c>
      <c r="BO181">
        <v>8870</v>
      </c>
      <c r="BP181">
        <v>4013</v>
      </c>
      <c r="BQ181">
        <v>1111</v>
      </c>
      <c r="BR181">
        <v>7.9391167643275695</v>
      </c>
      <c r="BT181" t="s">
        <v>681</v>
      </c>
      <c r="BU181" t="s">
        <v>345</v>
      </c>
      <c r="BV181" t="str">
        <f>IF(CA181="#","",IFERROR(VLOOKUP(BU181,'class and classification'!$A$1:$B$338,2,FALSE),VLOOKUP(BU181,'class and classification'!$A$340:$B$378,2,FALSE)))</f>
        <v>Predominantly Rural</v>
      </c>
      <c r="BW181" t="str">
        <f>IF(CA181="#","",IFERROR(VLOOKUP(BU181,'class and classification'!$A$1:$C$338,3,FALSE),VLOOKUP(BU181,'class and classification'!$A$340:$C$378,3,FALSE)))</f>
        <v>SD</v>
      </c>
      <c r="BX181">
        <v>8930</v>
      </c>
      <c r="BY181">
        <v>3854</v>
      </c>
      <c r="BZ181">
        <v>5722</v>
      </c>
      <c r="CA181">
        <v>30.919701718361615</v>
      </c>
      <c r="CC181" t="s">
        <v>681</v>
      </c>
      <c r="CD181" t="s">
        <v>345</v>
      </c>
      <c r="CE181" t="str">
        <f>IF(CJ181="*","",IFERROR(VLOOKUP(CD181,'class and classification'!$A$1:$B$338,2,FALSE),VLOOKUP(CD181,'class and classification'!$A$340:$B$378,2,FALSE)))</f>
        <v>Predominantly Rural</v>
      </c>
      <c r="CF181" t="str">
        <f>IF(CJ181="*","",IFERROR(VLOOKUP(CD181,'class and classification'!$A$1:$C$338,3,FALSE),VLOOKUP(CD181,'class and classification'!$A$340:$C$378,3,FALSE)))</f>
        <v>SD</v>
      </c>
      <c r="CG181">
        <v>7849</v>
      </c>
      <c r="CH181">
        <v>3215</v>
      </c>
      <c r="CI181">
        <v>1951</v>
      </c>
      <c r="CJ181">
        <v>14.990395697272376</v>
      </c>
      <c r="CL181" t="s">
        <v>681</v>
      </c>
      <c r="CM181" t="s">
        <v>345</v>
      </c>
      <c r="CN181" t="str">
        <f>IF(CS181="*","",IFERROR(VLOOKUP(CM181,'class and classification'!$A$1:$B$338,2,FALSE),VLOOKUP(CM181,'class and classification'!$A$340:$B$378,2,FALSE)))</f>
        <v>Predominantly Rural</v>
      </c>
      <c r="CO181" t="str">
        <f>IF(CS181="*","",IFERROR(VLOOKUP(CM181,'class and classification'!$A$1:$C$338,3,FALSE),VLOOKUP(CM181,'class and classification'!$A$340:$C$378,3,FALSE)))</f>
        <v>SD</v>
      </c>
      <c r="CP181">
        <v>6985.47</v>
      </c>
      <c r="CQ181">
        <v>6401.28</v>
      </c>
      <c r="CR181">
        <v>1752.87</v>
      </c>
      <c r="CS181">
        <v>11.578031681112208</v>
      </c>
      <c r="CU181" t="s">
        <v>681</v>
      </c>
      <c r="CV181" t="s">
        <v>345</v>
      </c>
      <c r="CW181" t="str">
        <f>IF(DB181="*","",IFERROR(VLOOKUP(CV181,'class and classification'!$A$1:$B$338,2,FALSE),VLOOKUP(CV181,'class and classification'!$A$340:$B$378,2,FALSE)))</f>
        <v/>
      </c>
      <c r="CX181" t="str">
        <f>IF(DB181="*","",IFERROR(VLOOKUP(CV181,'class and classification'!$A$1:$C$338,3,FALSE),VLOOKUP(CV181,'class and classification'!$A$340:$C$378,3,FALSE)))</f>
        <v/>
      </c>
      <c r="CY181">
        <v>7480.16</v>
      </c>
      <c r="CZ181">
        <v>6364.45</v>
      </c>
      <c r="DA181" t="s">
        <v>38</v>
      </c>
      <c r="DB181" t="s">
        <v>38</v>
      </c>
      <c r="DD181" t="s">
        <v>681</v>
      </c>
      <c r="DE181" t="s">
        <v>345</v>
      </c>
      <c r="DF181" t="str">
        <f>IF(DK181="*","",IFERROR(VLOOKUP(DE181,'class and classification'!$A$1:$B$338,2,FALSE),VLOOKUP(DE181,'class and classification'!$A$340:$B$378,2,FALSE)))</f>
        <v>Predominantly Rural</v>
      </c>
      <c r="DG181" t="str">
        <f>IF(DK181="*","",IFERROR(VLOOKUP(DE181,'class and classification'!$A$1:$C$338,3,FALSE),VLOOKUP(DE181,'class and classification'!$A$340:$C$378,3,FALSE)))</f>
        <v>SD</v>
      </c>
      <c r="DH181">
        <v>6263.03</v>
      </c>
      <c r="DI181">
        <v>4353.3</v>
      </c>
      <c r="DJ181">
        <v>2778.34</v>
      </c>
      <c r="DK181">
        <v>20.742131011812909</v>
      </c>
      <c r="DM181" t="s">
        <v>681</v>
      </c>
      <c r="DN181" t="s">
        <v>345</v>
      </c>
      <c r="DO181" t="str">
        <f>IF(DT181="*","",IFERROR(VLOOKUP(DN181,'class and classification'!$A$1:$B$338,2,FALSE),VLOOKUP(DN181,'class and classification'!$A$340:$B$378,2,FALSE)))</f>
        <v>Predominantly Rural</v>
      </c>
      <c r="DP181" t="str">
        <f>IF(DT181="*","",IFERROR(VLOOKUP(DN181,'class and classification'!$A$1:$C$338,3,FALSE),VLOOKUP(DN181,'class and classification'!$A$340:$C$378,3,FALSE)))</f>
        <v>SD</v>
      </c>
      <c r="DQ181">
        <v>6562.74</v>
      </c>
      <c r="DR181">
        <v>5816.52</v>
      </c>
      <c r="DS181">
        <v>3154.33</v>
      </c>
      <c r="DT181">
        <v>20.306509956809727</v>
      </c>
      <c r="DV181" t="s">
        <v>681</v>
      </c>
      <c r="DW181" t="s">
        <v>345</v>
      </c>
      <c r="DX181" t="str">
        <f>IF(EC181="*","",IFERROR(VLOOKUP(DW181,'class and classification'!$A$1:$B$338,2,FALSE),VLOOKUP(DW181,'class and classification'!$A$340:$B$378,2,FALSE)))</f>
        <v>Predominantly Rural</v>
      </c>
      <c r="DY181" t="str">
        <f>IF(EC181="*","",IFERROR(VLOOKUP(DW181,'class and classification'!$A$1:$C$338,3,FALSE),VLOOKUP(DW181,'class and classification'!$A$340:$C$378,3,FALSE)))</f>
        <v>SD</v>
      </c>
      <c r="DZ181">
        <v>6728.77</v>
      </c>
      <c r="EA181">
        <v>9305.0499999999993</v>
      </c>
      <c r="EB181">
        <v>2264.0500000000002</v>
      </c>
      <c r="EC181">
        <v>12.373298094259061</v>
      </c>
    </row>
    <row r="182" spans="1:133" x14ac:dyDescent="0.3">
      <c r="A182" t="s">
        <v>687</v>
      </c>
      <c r="B182" t="s">
        <v>350</v>
      </c>
      <c r="C182" t="str">
        <f>IF(H182="n/a","",IFERROR(VLOOKUP(B182,'class and classification'!$A$1:$B$338,2,FALSE),VLOOKUP(B182,'class and classification'!$A$340:$B$378,2,FALSE)))</f>
        <v/>
      </c>
      <c r="D182" t="str">
        <f>IF(H182="n/a","",IFERROR(VLOOKUP(B182,'class and classification'!$A$1:$C$338,3,FALSE),VLOOKUP(B182,'class and classification'!$A$340:$C$378,3,FALSE)))</f>
        <v/>
      </c>
      <c r="E182" t="s">
        <v>513</v>
      </c>
      <c r="F182">
        <v>7239</v>
      </c>
      <c r="G182" t="s">
        <v>513</v>
      </c>
      <c r="H182" t="s">
        <v>513</v>
      </c>
      <c r="I182" t="s">
        <v>682</v>
      </c>
      <c r="J182" t="s">
        <v>346</v>
      </c>
      <c r="K182" t="str">
        <f>IF(P182="#","",IFERROR(VLOOKUP(J182,'class and classification'!$A$1:$B$338,2,FALSE),VLOOKUP(J182,'class and classification'!$A$340:$B$378,2,FALSE)))</f>
        <v>Predominantly Rural</v>
      </c>
      <c r="L182" t="str">
        <f>IF(P182="#","",IFERROR(VLOOKUP(J182,'class and classification'!$A$1:$C$338,3,FALSE),VLOOKUP(J182,'class and classification'!$A$340:$C$378,3,FALSE)))</f>
        <v>SD</v>
      </c>
      <c r="M182">
        <v>20910</v>
      </c>
      <c r="N182">
        <v>6414</v>
      </c>
      <c r="O182">
        <v>2108</v>
      </c>
      <c r="P182">
        <v>7.1622723566186455</v>
      </c>
      <c r="S182" t="s">
        <v>346</v>
      </c>
      <c r="T182" t="str">
        <f>IF(Y182="#","",IFERROR(VLOOKUP(S182,'class and classification'!$A$1:$B$338,2,FALSE),VLOOKUP(S182,'class and classification'!$A$340:$B$378,2,FALSE)))</f>
        <v>Predominantly Rural</v>
      </c>
      <c r="U182" t="str">
        <f>IF(Y182="#","",IFERROR(VLOOKUP(S182,'class and classification'!$A$1:$C$338,3,FALSE),VLOOKUP(S182,'class and classification'!$A$340:$C$378,3,FALSE)))</f>
        <v>SD</v>
      </c>
      <c r="V182">
        <v>23174</v>
      </c>
      <c r="W182">
        <v>6578</v>
      </c>
      <c r="X182">
        <v>2085</v>
      </c>
      <c r="Y182">
        <v>6.5489838866727395</v>
      </c>
      <c r="AA182" t="s">
        <v>682</v>
      </c>
      <c r="AB182" t="s">
        <v>346</v>
      </c>
      <c r="AC182" t="str">
        <f>IF(AH182="#","",IFERROR(VLOOKUP(AB182,'class and classification'!$A$1:$B$338,2,FALSE),VLOOKUP(AB182,'class and classification'!$A$340:$B$378,2,FALSE)))</f>
        <v>Predominantly Rural</v>
      </c>
      <c r="AD182" t="str">
        <f>IF(AH182="#","",IFERROR(VLOOKUP(AB182,'class and classification'!$A$1:$C$338,3,FALSE),VLOOKUP(AB182,'class and classification'!$A$340:$C$378,3,FALSE)))</f>
        <v>SD</v>
      </c>
      <c r="AE182">
        <v>24556</v>
      </c>
      <c r="AF182">
        <v>11323</v>
      </c>
      <c r="AG182">
        <v>3579</v>
      </c>
      <c r="AH182">
        <v>9.0704039738456075</v>
      </c>
      <c r="AJ182" t="s">
        <v>682</v>
      </c>
      <c r="AK182" t="s">
        <v>346</v>
      </c>
      <c r="AL182" t="str">
        <f>IF(AQ182="#","",IFERROR(VLOOKUP(AK182,'class and classification'!$A$1:$B$338,2,FALSE),VLOOKUP(AK182,'class and classification'!$A$340:$B$378,2,FALSE)))</f>
        <v>Predominantly Rural</v>
      </c>
      <c r="AM182" t="str">
        <f>IF(AQ182="#","",IFERROR(VLOOKUP(AK182,'class and classification'!$A$1:$C$338,3,FALSE),VLOOKUP(AK182,'class and classification'!$A$340:$C$378,3,FALSE)))</f>
        <v>SD</v>
      </c>
      <c r="AN182">
        <v>24124</v>
      </c>
      <c r="AO182">
        <v>8442</v>
      </c>
      <c r="AP182">
        <v>2903</v>
      </c>
      <c r="AQ182">
        <v>8.1846119146296754</v>
      </c>
      <c r="AS182" t="s">
        <v>682</v>
      </c>
      <c r="AT182" t="s">
        <v>346</v>
      </c>
      <c r="AU182" t="str">
        <f>IF(AZ182="#","",IFERROR(VLOOKUP(AT182,'class and classification'!$A$1:$B$338,2,FALSE),VLOOKUP(AT182,'class and classification'!$A$340:$B$378,2,FALSE)))</f>
        <v>Predominantly Rural</v>
      </c>
      <c r="AV182" t="str">
        <f>IF(AZ182="#","",IFERROR(VLOOKUP(AT182,'class and classification'!$A$1:$C$338,3,FALSE),VLOOKUP(AT182,'class and classification'!$A$340:$C$378,3,FALSE)))</f>
        <v>SD</v>
      </c>
      <c r="AW182">
        <v>24211</v>
      </c>
      <c r="AX182">
        <v>6309</v>
      </c>
      <c r="AY182">
        <v>1241</v>
      </c>
      <c r="AZ182">
        <v>3.907307704417367</v>
      </c>
      <c r="BB182" t="s">
        <v>682</v>
      </c>
      <c r="BC182" t="s">
        <v>346</v>
      </c>
      <c r="BD182" t="str">
        <f>IF(BI182="#","",IFERROR(VLOOKUP(BC182,'class and classification'!$A$1:$B$338,2,FALSE),VLOOKUP(BC182,'class and classification'!$A$340:$B$378,2,FALSE)))</f>
        <v>Predominantly Rural</v>
      </c>
      <c r="BE182" t="str">
        <f>IF(BI182="#","",IFERROR(VLOOKUP(BC182,'class and classification'!$A$1:$C$338,3,FALSE),VLOOKUP(BC182,'class and classification'!$A$340:$C$378,3,FALSE)))</f>
        <v>SD</v>
      </c>
      <c r="BF182">
        <v>19963</v>
      </c>
      <c r="BG182">
        <v>10486</v>
      </c>
      <c r="BH182">
        <v>1247</v>
      </c>
      <c r="BI182">
        <v>3.9342503785966683</v>
      </c>
      <c r="BK182" t="s">
        <v>682</v>
      </c>
      <c r="BL182" t="s">
        <v>346</v>
      </c>
      <c r="BM182" t="str">
        <f>IF(BR182="#","",IFERROR(VLOOKUP(BL182,'class and classification'!$A$1:$B$338,2,FALSE),VLOOKUP(BL182,'class and classification'!$A$340:$B$378,2,FALSE)))</f>
        <v>Predominantly Rural</v>
      </c>
      <c r="BN182" t="str">
        <f>IF(BR182="#","",IFERROR(VLOOKUP(BL182,'class and classification'!$A$1:$C$338,3,FALSE),VLOOKUP(BL182,'class and classification'!$A$340:$C$378,3,FALSE)))</f>
        <v>SD</v>
      </c>
      <c r="BO182">
        <v>18392</v>
      </c>
      <c r="BP182">
        <v>11270</v>
      </c>
      <c r="BQ182">
        <v>2508</v>
      </c>
      <c r="BR182">
        <v>7.7960833074292815</v>
      </c>
      <c r="BT182" t="s">
        <v>682</v>
      </c>
      <c r="BU182" t="s">
        <v>346</v>
      </c>
      <c r="BV182" t="str">
        <f>IF(CA182="#","",IFERROR(VLOOKUP(BU182,'class and classification'!$A$1:$B$338,2,FALSE),VLOOKUP(BU182,'class and classification'!$A$340:$B$378,2,FALSE)))</f>
        <v>Predominantly Rural</v>
      </c>
      <c r="BW182" t="str">
        <f>IF(CA182="#","",IFERROR(VLOOKUP(BU182,'class and classification'!$A$1:$C$338,3,FALSE),VLOOKUP(BU182,'class and classification'!$A$340:$C$378,3,FALSE)))</f>
        <v>SD</v>
      </c>
      <c r="BX182">
        <v>22015</v>
      </c>
      <c r="BY182">
        <v>7510</v>
      </c>
      <c r="BZ182">
        <v>2125</v>
      </c>
      <c r="CA182">
        <v>6.7140600315955767</v>
      </c>
      <c r="CC182" t="s">
        <v>682</v>
      </c>
      <c r="CD182" t="s">
        <v>346</v>
      </c>
      <c r="CE182" t="str">
        <f>IF(CJ182="*","",IFERROR(VLOOKUP(CD182,'class and classification'!$A$1:$B$338,2,FALSE),VLOOKUP(CD182,'class and classification'!$A$340:$B$378,2,FALSE)))</f>
        <v>Predominantly Rural</v>
      </c>
      <c r="CF182" t="str">
        <f>IF(CJ182="*","",IFERROR(VLOOKUP(CD182,'class and classification'!$A$1:$C$338,3,FALSE),VLOOKUP(CD182,'class and classification'!$A$340:$C$378,3,FALSE)))</f>
        <v>SD</v>
      </c>
      <c r="CG182">
        <v>17859</v>
      </c>
      <c r="CH182">
        <v>10430</v>
      </c>
      <c r="CI182">
        <v>3469</v>
      </c>
      <c r="CJ182">
        <v>10.923231941558033</v>
      </c>
      <c r="CL182" t="s">
        <v>682</v>
      </c>
      <c r="CM182" t="s">
        <v>346</v>
      </c>
      <c r="CN182" t="str">
        <f>IF(CS182="*","",IFERROR(VLOOKUP(CM182,'class and classification'!$A$1:$B$338,2,FALSE),VLOOKUP(CM182,'class and classification'!$A$340:$B$378,2,FALSE)))</f>
        <v>Predominantly Rural</v>
      </c>
      <c r="CO182" t="str">
        <f>IF(CS182="*","",IFERROR(VLOOKUP(CM182,'class and classification'!$A$1:$C$338,3,FALSE),VLOOKUP(CM182,'class and classification'!$A$340:$C$378,3,FALSE)))</f>
        <v>SD</v>
      </c>
      <c r="CP182">
        <v>16544.97</v>
      </c>
      <c r="CQ182">
        <v>9274.6299999999992</v>
      </c>
      <c r="CR182">
        <v>2268.25</v>
      </c>
      <c r="CS182">
        <v>8.0755558008177921</v>
      </c>
      <c r="CU182" t="s">
        <v>682</v>
      </c>
      <c r="CV182" t="s">
        <v>346</v>
      </c>
      <c r="CW182" t="str">
        <f>IF(DB182="*","",IFERROR(VLOOKUP(CV182,'class and classification'!$A$1:$B$338,2,FALSE),VLOOKUP(CV182,'class and classification'!$A$340:$B$378,2,FALSE)))</f>
        <v>Predominantly Rural</v>
      </c>
      <c r="CX182" t="str">
        <f>IF(DB182="*","",IFERROR(VLOOKUP(CV182,'class and classification'!$A$1:$C$338,3,FALSE),VLOOKUP(CV182,'class and classification'!$A$340:$C$378,3,FALSE)))</f>
        <v>SD</v>
      </c>
      <c r="CY182">
        <v>18629.099999999999</v>
      </c>
      <c r="CZ182">
        <v>9509.65</v>
      </c>
      <c r="DA182">
        <v>1985.34</v>
      </c>
      <c r="DB182">
        <v>6.5905393324744415</v>
      </c>
      <c r="DD182" t="s">
        <v>682</v>
      </c>
      <c r="DE182" t="s">
        <v>346</v>
      </c>
      <c r="DF182" t="str">
        <f>IF(DK182="*","",IFERROR(VLOOKUP(DE182,'class and classification'!$A$1:$B$338,2,FALSE),VLOOKUP(DE182,'class and classification'!$A$340:$B$378,2,FALSE)))</f>
        <v>Predominantly Rural</v>
      </c>
      <c r="DG182" t="str">
        <f>IF(DK182="*","",IFERROR(VLOOKUP(DE182,'class and classification'!$A$1:$C$338,3,FALSE),VLOOKUP(DE182,'class and classification'!$A$340:$C$378,3,FALSE)))</f>
        <v>SD</v>
      </c>
      <c r="DH182">
        <v>19610.7</v>
      </c>
      <c r="DI182">
        <v>7414.4</v>
      </c>
      <c r="DJ182">
        <v>3336.91</v>
      </c>
      <c r="DK182">
        <v>10.990412031351021</v>
      </c>
      <c r="DM182" t="s">
        <v>682</v>
      </c>
      <c r="DN182" t="s">
        <v>346</v>
      </c>
      <c r="DO182" t="str">
        <f>IF(DT182="*","",IFERROR(VLOOKUP(DN182,'class and classification'!$A$1:$B$338,2,FALSE),VLOOKUP(DN182,'class and classification'!$A$340:$B$378,2,FALSE)))</f>
        <v>Predominantly Rural</v>
      </c>
      <c r="DP182" t="str">
        <f>IF(DT182="*","",IFERROR(VLOOKUP(DN182,'class and classification'!$A$1:$C$338,3,FALSE),VLOOKUP(DN182,'class and classification'!$A$340:$C$378,3,FALSE)))</f>
        <v>SD</v>
      </c>
      <c r="DQ182">
        <v>20311.46</v>
      </c>
      <c r="DR182">
        <v>9225.17</v>
      </c>
      <c r="DS182">
        <v>3123.77</v>
      </c>
      <c r="DT182">
        <v>9.5643960269929345</v>
      </c>
      <c r="DV182" t="s">
        <v>682</v>
      </c>
      <c r="DW182" t="s">
        <v>346</v>
      </c>
      <c r="DX182" t="str">
        <f>IF(EC182="*","",IFERROR(VLOOKUP(DW182,'class and classification'!$A$1:$B$338,2,FALSE),VLOOKUP(DW182,'class and classification'!$A$340:$B$378,2,FALSE)))</f>
        <v>Predominantly Rural</v>
      </c>
      <c r="DY182" t="str">
        <f>IF(EC182="*","",IFERROR(VLOOKUP(DW182,'class and classification'!$A$1:$C$338,3,FALSE),VLOOKUP(DW182,'class and classification'!$A$340:$C$378,3,FALSE)))</f>
        <v>SD</v>
      </c>
      <c r="DZ182">
        <v>21401.49</v>
      </c>
      <c r="EA182">
        <v>7335.52</v>
      </c>
      <c r="EB182">
        <v>1909.54</v>
      </c>
      <c r="EC182">
        <v>6.2308481705118508</v>
      </c>
    </row>
    <row r="183" spans="1:133" x14ac:dyDescent="0.3">
      <c r="A183" t="s">
        <v>688</v>
      </c>
      <c r="B183" t="s">
        <v>351</v>
      </c>
      <c r="C183" t="str">
        <f>IF(H183="n/a","",IFERROR(VLOOKUP(B183,'class and classification'!$A$1:$B$338,2,FALSE),VLOOKUP(B183,'class and classification'!$A$340:$B$378,2,FALSE)))</f>
        <v/>
      </c>
      <c r="D183" t="str">
        <f>IF(H183="n/a","",IFERROR(VLOOKUP(B183,'class and classification'!$A$1:$C$338,3,FALSE),VLOOKUP(B183,'class and classification'!$A$340:$C$378,3,FALSE)))</f>
        <v/>
      </c>
      <c r="E183">
        <v>13041</v>
      </c>
      <c r="F183">
        <v>4085</v>
      </c>
      <c r="G183" t="s">
        <v>513</v>
      </c>
      <c r="H183" t="s">
        <v>513</v>
      </c>
      <c r="I183" t="s">
        <v>683</v>
      </c>
      <c r="J183" t="s">
        <v>347</v>
      </c>
      <c r="K183" t="str">
        <f>IF(P183="#","",IFERROR(VLOOKUP(J183,'class and classification'!$A$1:$B$338,2,FALSE),VLOOKUP(J183,'class and classification'!$A$340:$B$378,2,FALSE)))</f>
        <v/>
      </c>
      <c r="L183" t="str">
        <f>IF(P183="#","",IFERROR(VLOOKUP(J183,'class and classification'!$A$1:$C$338,3,FALSE),VLOOKUP(J183,'class and classification'!$A$340:$C$378,3,FALSE)))</f>
        <v/>
      </c>
      <c r="M183">
        <v>23360</v>
      </c>
      <c r="N183">
        <v>8471</v>
      </c>
      <c r="O183" t="s">
        <v>39</v>
      </c>
      <c r="P183" t="s">
        <v>39</v>
      </c>
      <c r="S183" t="s">
        <v>347</v>
      </c>
      <c r="T183" t="str">
        <f>IF(Y183="#","",IFERROR(VLOOKUP(S183,'class and classification'!$A$1:$B$338,2,FALSE),VLOOKUP(S183,'class and classification'!$A$340:$B$378,2,FALSE)))</f>
        <v>Predominantly Rural</v>
      </c>
      <c r="U183" t="str">
        <f>IF(Y183="#","",IFERROR(VLOOKUP(S183,'class and classification'!$A$1:$C$338,3,FALSE),VLOOKUP(S183,'class and classification'!$A$340:$C$378,3,FALSE)))</f>
        <v>SD</v>
      </c>
      <c r="V183">
        <v>23158</v>
      </c>
      <c r="W183">
        <v>6812</v>
      </c>
      <c r="X183">
        <v>1362</v>
      </c>
      <c r="Y183">
        <v>4.3469934890846416</v>
      </c>
      <c r="AA183" t="s">
        <v>683</v>
      </c>
      <c r="AB183" t="s">
        <v>347</v>
      </c>
      <c r="AC183" t="str">
        <f>IF(AH183="#","",IFERROR(VLOOKUP(AB183,'class and classification'!$A$1:$B$338,2,FALSE),VLOOKUP(AB183,'class and classification'!$A$340:$B$378,2,FALSE)))</f>
        <v>Predominantly Rural</v>
      </c>
      <c r="AD183" t="str">
        <f>IF(AH183="#","",IFERROR(VLOOKUP(AB183,'class and classification'!$A$1:$C$338,3,FALSE),VLOOKUP(AB183,'class and classification'!$A$340:$C$378,3,FALSE)))</f>
        <v>SD</v>
      </c>
      <c r="AE183">
        <v>23581</v>
      </c>
      <c r="AF183">
        <v>11039</v>
      </c>
      <c r="AG183">
        <v>2639</v>
      </c>
      <c r="AH183">
        <v>7.0828524651761997</v>
      </c>
      <c r="AJ183" t="s">
        <v>683</v>
      </c>
      <c r="AK183" t="s">
        <v>347</v>
      </c>
      <c r="AL183" t="str">
        <f>IF(AQ183="#","",IFERROR(VLOOKUP(AK183,'class and classification'!$A$1:$B$338,2,FALSE),VLOOKUP(AK183,'class and classification'!$A$340:$B$378,2,FALSE)))</f>
        <v>Predominantly Rural</v>
      </c>
      <c r="AM183" t="str">
        <f>IF(AQ183="#","",IFERROR(VLOOKUP(AK183,'class and classification'!$A$1:$C$338,3,FALSE),VLOOKUP(AK183,'class and classification'!$A$340:$C$378,3,FALSE)))</f>
        <v>SD</v>
      </c>
      <c r="AN183">
        <v>24364</v>
      </c>
      <c r="AO183">
        <v>10210</v>
      </c>
      <c r="AP183">
        <v>2276</v>
      </c>
      <c r="AQ183">
        <v>6.1763907734056991</v>
      </c>
      <c r="AS183" t="s">
        <v>683</v>
      </c>
      <c r="AT183" t="s">
        <v>347</v>
      </c>
      <c r="AU183" t="str">
        <f>IF(AZ183="#","",IFERROR(VLOOKUP(AT183,'class and classification'!$A$1:$B$338,2,FALSE),VLOOKUP(AT183,'class and classification'!$A$340:$B$378,2,FALSE)))</f>
        <v>Predominantly Rural</v>
      </c>
      <c r="AV183" t="str">
        <f>IF(AZ183="#","",IFERROR(VLOOKUP(AT183,'class and classification'!$A$1:$C$338,3,FALSE),VLOOKUP(AT183,'class and classification'!$A$340:$C$378,3,FALSE)))</f>
        <v>SD</v>
      </c>
      <c r="AW183">
        <v>21919</v>
      </c>
      <c r="AX183">
        <v>7660</v>
      </c>
      <c r="AY183">
        <v>1888</v>
      </c>
      <c r="AZ183">
        <v>5.9999364413512568</v>
      </c>
      <c r="BB183" t="s">
        <v>683</v>
      </c>
      <c r="BC183" t="s">
        <v>347</v>
      </c>
      <c r="BD183" t="str">
        <f>IF(BI183="#","",IFERROR(VLOOKUP(BC183,'class and classification'!$A$1:$B$338,2,FALSE),VLOOKUP(BC183,'class and classification'!$A$340:$B$378,2,FALSE)))</f>
        <v>Predominantly Rural</v>
      </c>
      <c r="BE183" t="str">
        <f>IF(BI183="#","",IFERROR(VLOOKUP(BC183,'class and classification'!$A$1:$C$338,3,FALSE),VLOOKUP(BC183,'class and classification'!$A$340:$C$378,3,FALSE)))</f>
        <v>SD</v>
      </c>
      <c r="BF183">
        <v>18971</v>
      </c>
      <c r="BG183">
        <v>5393</v>
      </c>
      <c r="BH183">
        <v>1862</v>
      </c>
      <c r="BI183">
        <v>7.0998246015404556</v>
      </c>
      <c r="BK183" t="s">
        <v>683</v>
      </c>
      <c r="BL183" t="s">
        <v>347</v>
      </c>
      <c r="BM183" t="str">
        <f>IF(BR183="#","",IFERROR(VLOOKUP(BL183,'class and classification'!$A$1:$B$338,2,FALSE),VLOOKUP(BL183,'class and classification'!$A$340:$B$378,2,FALSE)))</f>
        <v>Predominantly Rural</v>
      </c>
      <c r="BN183" t="str">
        <f>IF(BR183="#","",IFERROR(VLOOKUP(BL183,'class and classification'!$A$1:$C$338,3,FALSE),VLOOKUP(BL183,'class and classification'!$A$340:$C$378,3,FALSE)))</f>
        <v>SD</v>
      </c>
      <c r="BO183">
        <v>15119</v>
      </c>
      <c r="BP183">
        <v>9321</v>
      </c>
      <c r="BQ183">
        <v>2571</v>
      </c>
      <c r="BR183">
        <v>9.5183443782162822</v>
      </c>
      <c r="BT183" t="s">
        <v>683</v>
      </c>
      <c r="BU183" t="s">
        <v>347</v>
      </c>
      <c r="BV183" t="str">
        <f>IF(CA183="#","",IFERROR(VLOOKUP(BU183,'class and classification'!$A$1:$B$338,2,FALSE),VLOOKUP(BU183,'class and classification'!$A$340:$B$378,2,FALSE)))</f>
        <v>Predominantly Rural</v>
      </c>
      <c r="BW183" t="str">
        <f>IF(CA183="#","",IFERROR(VLOOKUP(BU183,'class and classification'!$A$1:$C$338,3,FALSE),VLOOKUP(BU183,'class and classification'!$A$340:$C$378,3,FALSE)))</f>
        <v>SD</v>
      </c>
      <c r="BX183">
        <v>23855</v>
      </c>
      <c r="BY183">
        <v>6883</v>
      </c>
      <c r="BZ183">
        <v>2247</v>
      </c>
      <c r="CA183">
        <v>6.8121873578899494</v>
      </c>
      <c r="CC183" t="s">
        <v>683</v>
      </c>
      <c r="CD183" t="s">
        <v>347</v>
      </c>
      <c r="CE183" t="str">
        <f>IF(CJ183="*","",IFERROR(VLOOKUP(CD183,'class and classification'!$A$1:$B$338,2,FALSE),VLOOKUP(CD183,'class and classification'!$A$340:$B$378,2,FALSE)))</f>
        <v>Predominantly Rural</v>
      </c>
      <c r="CF183" t="str">
        <f>IF(CJ183="*","",IFERROR(VLOOKUP(CD183,'class and classification'!$A$1:$C$338,3,FALSE),VLOOKUP(CD183,'class and classification'!$A$340:$C$378,3,FALSE)))</f>
        <v>SD</v>
      </c>
      <c r="CG183">
        <v>24865</v>
      </c>
      <c r="CH183">
        <v>9205</v>
      </c>
      <c r="CI183">
        <v>1442</v>
      </c>
      <c r="CJ183">
        <v>4.0605992340617254</v>
      </c>
      <c r="CL183" t="s">
        <v>683</v>
      </c>
      <c r="CM183" t="s">
        <v>347</v>
      </c>
      <c r="CN183" t="str">
        <f>IF(CS183="*","",IFERROR(VLOOKUP(CM183,'class and classification'!$A$1:$B$338,2,FALSE),VLOOKUP(CM183,'class and classification'!$A$340:$B$378,2,FALSE)))</f>
        <v>Predominantly Rural</v>
      </c>
      <c r="CO183" t="str">
        <f>IF(CS183="*","",IFERROR(VLOOKUP(CM183,'class and classification'!$A$1:$C$338,3,FALSE),VLOOKUP(CM183,'class and classification'!$A$340:$C$378,3,FALSE)))</f>
        <v>SD</v>
      </c>
      <c r="CP183">
        <v>22672.32</v>
      </c>
      <c r="CQ183">
        <v>8500.17</v>
      </c>
      <c r="CR183">
        <v>1411.31</v>
      </c>
      <c r="CS183">
        <v>4.331324154948164</v>
      </c>
      <c r="CU183" t="s">
        <v>683</v>
      </c>
      <c r="CV183" t="s">
        <v>347</v>
      </c>
      <c r="CW183" t="str">
        <f>IF(DB183="*","",IFERROR(VLOOKUP(CV183,'class and classification'!$A$1:$B$338,2,FALSE),VLOOKUP(CV183,'class and classification'!$A$340:$B$378,2,FALSE)))</f>
        <v>Predominantly Rural</v>
      </c>
      <c r="CX183" t="str">
        <f>IF(DB183="*","",IFERROR(VLOOKUP(CV183,'class and classification'!$A$1:$C$338,3,FALSE),VLOOKUP(CV183,'class and classification'!$A$340:$C$378,3,FALSE)))</f>
        <v>SD</v>
      </c>
      <c r="CY183">
        <v>19126.8</v>
      </c>
      <c r="CZ183">
        <v>9149.7099999999991</v>
      </c>
      <c r="DA183">
        <v>1941.44</v>
      </c>
      <c r="DB183">
        <v>6.424790563224839</v>
      </c>
      <c r="DD183" t="s">
        <v>683</v>
      </c>
      <c r="DE183" t="s">
        <v>347</v>
      </c>
      <c r="DF183" t="str">
        <f>IF(DK183="*","",IFERROR(VLOOKUP(DE183,'class and classification'!$A$1:$B$338,2,FALSE),VLOOKUP(DE183,'class and classification'!$A$340:$B$378,2,FALSE)))</f>
        <v>Predominantly Rural</v>
      </c>
      <c r="DG183" t="str">
        <f>IF(DK183="*","",IFERROR(VLOOKUP(DE183,'class and classification'!$A$1:$C$338,3,FALSE),VLOOKUP(DE183,'class and classification'!$A$340:$C$378,3,FALSE)))</f>
        <v>SD</v>
      </c>
      <c r="DH183">
        <v>19693.39</v>
      </c>
      <c r="DI183">
        <v>7339.84</v>
      </c>
      <c r="DJ183">
        <v>1475.18</v>
      </c>
      <c r="DK183">
        <v>5.1745432312780686</v>
      </c>
      <c r="DM183" t="s">
        <v>683</v>
      </c>
      <c r="DN183" t="s">
        <v>347</v>
      </c>
      <c r="DO183" t="str">
        <f>IF(DT183="*","",IFERROR(VLOOKUP(DN183,'class and classification'!$A$1:$B$338,2,FALSE),VLOOKUP(DN183,'class and classification'!$A$340:$B$378,2,FALSE)))</f>
        <v>Predominantly Rural</v>
      </c>
      <c r="DP183" t="str">
        <f>IF(DT183="*","",IFERROR(VLOOKUP(DN183,'class and classification'!$A$1:$C$338,3,FALSE),VLOOKUP(DN183,'class and classification'!$A$340:$C$378,3,FALSE)))</f>
        <v>SD</v>
      </c>
      <c r="DQ183">
        <v>18070.419999999998</v>
      </c>
      <c r="DR183">
        <v>9058.1</v>
      </c>
      <c r="DS183">
        <v>722.3</v>
      </c>
      <c r="DT183">
        <v>2.5934604438935733</v>
      </c>
      <c r="DV183" t="s">
        <v>683</v>
      </c>
      <c r="DW183" t="s">
        <v>347</v>
      </c>
      <c r="DX183" t="str">
        <f>IF(EC183="*","",IFERROR(VLOOKUP(DW183,'class and classification'!$A$1:$B$338,2,FALSE),VLOOKUP(DW183,'class and classification'!$A$340:$B$378,2,FALSE)))</f>
        <v/>
      </c>
      <c r="DY183" t="str">
        <f>IF(EC183="*","",IFERROR(VLOOKUP(DW183,'class and classification'!$A$1:$C$338,3,FALSE),VLOOKUP(DW183,'class and classification'!$A$340:$C$378,3,FALSE)))</f>
        <v/>
      </c>
      <c r="DZ183">
        <v>15059.29</v>
      </c>
      <c r="EA183">
        <v>11499.64</v>
      </c>
      <c r="EB183" t="s">
        <v>38</v>
      </c>
      <c r="EC183" t="s">
        <v>38</v>
      </c>
    </row>
    <row r="184" spans="1:133" x14ac:dyDescent="0.3">
      <c r="A184" t="s">
        <v>689</v>
      </c>
      <c r="B184" t="s">
        <v>352</v>
      </c>
      <c r="C184" t="str">
        <f>IF(H184="n/a","",IFERROR(VLOOKUP(B184,'class and classification'!$A$1:$B$338,2,FALSE),VLOOKUP(B184,'class and classification'!$A$340:$B$378,2,FALSE)))</f>
        <v/>
      </c>
      <c r="D184" t="str">
        <f>IF(H184="n/a","",IFERROR(VLOOKUP(B184,'class and classification'!$A$1:$C$338,3,FALSE),VLOOKUP(B184,'class and classification'!$A$340:$C$378,3,FALSE)))</f>
        <v/>
      </c>
      <c r="E184">
        <v>32134</v>
      </c>
      <c r="F184">
        <v>7733</v>
      </c>
      <c r="G184" t="s">
        <v>513</v>
      </c>
      <c r="H184" t="s">
        <v>513</v>
      </c>
      <c r="I184" t="s">
        <v>684</v>
      </c>
      <c r="J184" t="s">
        <v>145</v>
      </c>
      <c r="K184" t="str">
        <f>IF(P184="#","",IFERROR(VLOOKUP(J184,'class and classification'!$A$1:$B$338,2,FALSE),VLOOKUP(J184,'class and classification'!$A$340:$B$378,2,FALSE)))</f>
        <v>Urban with Significant Rural</v>
      </c>
      <c r="L184" t="str">
        <f>IF(P184="#","",IFERROR(VLOOKUP(J184,'class and classification'!$A$1:$C$338,3,FALSE),VLOOKUP(J184,'class and classification'!$A$340:$C$378,3,FALSE)))</f>
        <v>SC</v>
      </c>
      <c r="M184">
        <v>180221</v>
      </c>
      <c r="N184">
        <v>71636</v>
      </c>
      <c r="O184">
        <v>25075</v>
      </c>
      <c r="P184">
        <v>9.0545693527653004</v>
      </c>
      <c r="S184" t="s">
        <v>145</v>
      </c>
      <c r="T184" t="str">
        <f>IF(Y184="#","",IFERROR(VLOOKUP(S184,'class and classification'!$A$1:$B$338,2,FALSE),VLOOKUP(S184,'class and classification'!$A$340:$B$378,2,FALSE)))</f>
        <v>Urban with Significant Rural</v>
      </c>
      <c r="U184" t="str">
        <f>IF(Y184="#","",IFERROR(VLOOKUP(S184,'class and classification'!$A$1:$C$338,3,FALSE),VLOOKUP(S184,'class and classification'!$A$340:$C$378,3,FALSE)))</f>
        <v>SC</v>
      </c>
      <c r="V184">
        <v>163674</v>
      </c>
      <c r="W184">
        <v>93497</v>
      </c>
      <c r="X184">
        <v>25563</v>
      </c>
      <c r="Y184">
        <v>9.0413604306521336</v>
      </c>
      <c r="AA184" t="s">
        <v>684</v>
      </c>
      <c r="AB184" t="s">
        <v>145</v>
      </c>
      <c r="AC184" t="str">
        <f>IF(AH184="#","",IFERROR(VLOOKUP(AB184,'class and classification'!$A$1:$B$338,2,FALSE),VLOOKUP(AB184,'class and classification'!$A$340:$B$378,2,FALSE)))</f>
        <v>Urban with Significant Rural</v>
      </c>
      <c r="AD184" t="str">
        <f>IF(AH184="#","",IFERROR(VLOOKUP(AB184,'class and classification'!$A$1:$C$338,3,FALSE),VLOOKUP(AB184,'class and classification'!$A$340:$C$378,3,FALSE)))</f>
        <v>SC</v>
      </c>
      <c r="AE184">
        <v>183379</v>
      </c>
      <c r="AF184">
        <v>85124</v>
      </c>
      <c r="AG184">
        <v>25282</v>
      </c>
      <c r="AH184">
        <v>8.605612948244465</v>
      </c>
      <c r="AJ184" t="s">
        <v>684</v>
      </c>
      <c r="AK184" t="s">
        <v>145</v>
      </c>
      <c r="AL184" t="str">
        <f>IF(AQ184="#","",IFERROR(VLOOKUP(AK184,'class and classification'!$A$1:$B$338,2,FALSE),VLOOKUP(AK184,'class and classification'!$A$340:$B$378,2,FALSE)))</f>
        <v>Urban with Significant Rural</v>
      </c>
      <c r="AM184" t="str">
        <f>IF(AQ184="#","",IFERROR(VLOOKUP(AK184,'class and classification'!$A$1:$C$338,3,FALSE),VLOOKUP(AK184,'class and classification'!$A$340:$C$378,3,FALSE)))</f>
        <v>SC</v>
      </c>
      <c r="AN184">
        <v>177045</v>
      </c>
      <c r="AO184">
        <v>91958</v>
      </c>
      <c r="AP184">
        <v>32977</v>
      </c>
      <c r="AQ184">
        <v>10.920259619842373</v>
      </c>
      <c r="AS184" t="s">
        <v>684</v>
      </c>
      <c r="AT184" t="s">
        <v>145</v>
      </c>
      <c r="AU184" t="str">
        <f>IF(AZ184="#","",IFERROR(VLOOKUP(AT184,'class and classification'!$A$1:$B$338,2,FALSE),VLOOKUP(AT184,'class and classification'!$A$340:$B$378,2,FALSE)))</f>
        <v>Urban with Significant Rural</v>
      </c>
      <c r="AV184" t="str">
        <f>IF(AZ184="#","",IFERROR(VLOOKUP(AT184,'class and classification'!$A$1:$C$338,3,FALSE),VLOOKUP(AT184,'class and classification'!$A$340:$C$378,3,FALSE)))</f>
        <v>SC</v>
      </c>
      <c r="AW184">
        <v>150043</v>
      </c>
      <c r="AX184">
        <v>107975</v>
      </c>
      <c r="AY184">
        <v>21317</v>
      </c>
      <c r="AZ184">
        <v>7.6313387151627969</v>
      </c>
      <c r="BB184" t="s">
        <v>684</v>
      </c>
      <c r="BC184" t="s">
        <v>145</v>
      </c>
      <c r="BD184" t="str">
        <f>IF(BI184="#","",IFERROR(VLOOKUP(BC184,'class and classification'!$A$1:$B$338,2,FALSE),VLOOKUP(BC184,'class and classification'!$A$340:$B$378,2,FALSE)))</f>
        <v>Urban with Significant Rural</v>
      </c>
      <c r="BE184" t="str">
        <f>IF(BI184="#","",IFERROR(VLOOKUP(BC184,'class and classification'!$A$1:$C$338,3,FALSE),VLOOKUP(BC184,'class and classification'!$A$340:$C$378,3,FALSE)))</f>
        <v>SC</v>
      </c>
      <c r="BF184">
        <v>148173</v>
      </c>
      <c r="BG184">
        <v>94455</v>
      </c>
      <c r="BH184">
        <v>34631</v>
      </c>
      <c r="BI184">
        <v>12.49048723395814</v>
      </c>
      <c r="BK184" t="s">
        <v>684</v>
      </c>
      <c r="BL184" t="s">
        <v>145</v>
      </c>
      <c r="BM184" t="str">
        <f>IF(BR184="#","",IFERROR(VLOOKUP(BL184,'class and classification'!$A$1:$B$338,2,FALSE),VLOOKUP(BL184,'class and classification'!$A$340:$B$378,2,FALSE)))</f>
        <v>Urban with Significant Rural</v>
      </c>
      <c r="BN184" t="str">
        <f>IF(BR184="#","",IFERROR(VLOOKUP(BL184,'class and classification'!$A$1:$C$338,3,FALSE),VLOOKUP(BL184,'class and classification'!$A$340:$C$378,3,FALSE)))</f>
        <v>SC</v>
      </c>
      <c r="BO184">
        <v>154522</v>
      </c>
      <c r="BP184">
        <v>86670</v>
      </c>
      <c r="BQ184">
        <v>29351</v>
      </c>
      <c r="BR184">
        <v>10.848922352454139</v>
      </c>
      <c r="BT184" t="s">
        <v>684</v>
      </c>
      <c r="BU184" t="s">
        <v>145</v>
      </c>
      <c r="BV184" t="str">
        <f>IF(CA184="#","",IFERROR(VLOOKUP(BU184,'class and classification'!$A$1:$B$338,2,FALSE),VLOOKUP(BU184,'class and classification'!$A$340:$B$378,2,FALSE)))</f>
        <v>Urban with Significant Rural</v>
      </c>
      <c r="BW184" t="str">
        <f>IF(CA184="#","",IFERROR(VLOOKUP(BU184,'class and classification'!$A$1:$C$338,3,FALSE),VLOOKUP(BU184,'class and classification'!$A$340:$C$378,3,FALSE)))</f>
        <v>SC</v>
      </c>
      <c r="BX184">
        <v>151140</v>
      </c>
      <c r="BY184">
        <v>80711</v>
      </c>
      <c r="BZ184">
        <v>34292</v>
      </c>
      <c r="CA184">
        <v>12.884802530970193</v>
      </c>
      <c r="CC184" t="s">
        <v>684</v>
      </c>
      <c r="CD184" t="s">
        <v>145</v>
      </c>
      <c r="CE184" t="str">
        <f>IF(CJ184="*","",IFERROR(VLOOKUP(CD184,'class and classification'!$A$1:$B$338,2,FALSE),VLOOKUP(CD184,'class and classification'!$A$340:$B$378,2,FALSE)))</f>
        <v>Urban with Significant Rural</v>
      </c>
      <c r="CF184" t="str">
        <f>IF(CJ184="*","",IFERROR(VLOOKUP(CD184,'class and classification'!$A$1:$C$338,3,FALSE),VLOOKUP(CD184,'class and classification'!$A$340:$C$378,3,FALSE)))</f>
        <v>SC</v>
      </c>
      <c r="CG184">
        <v>136649</v>
      </c>
      <c r="CH184">
        <v>83976</v>
      </c>
      <c r="CI184">
        <v>26140</v>
      </c>
      <c r="CJ184">
        <v>10.593074382509675</v>
      </c>
      <c r="CL184" t="s">
        <v>684</v>
      </c>
      <c r="CM184" t="s">
        <v>145</v>
      </c>
      <c r="CN184" t="str">
        <f>IF(CS184="*","",IFERROR(VLOOKUP(CM184,'class and classification'!$A$1:$B$338,2,FALSE),VLOOKUP(CM184,'class and classification'!$A$340:$B$378,2,FALSE)))</f>
        <v>Urban with Significant Rural</v>
      </c>
      <c r="CO184" t="str">
        <f>IF(CS184="*","",IFERROR(VLOOKUP(CM184,'class and classification'!$A$1:$C$338,3,FALSE),VLOOKUP(CM184,'class and classification'!$A$340:$C$378,3,FALSE)))</f>
        <v>SC</v>
      </c>
      <c r="CP184">
        <v>128856.25000000001</v>
      </c>
      <c r="CQ184">
        <v>89014.99000000002</v>
      </c>
      <c r="CR184">
        <v>31740.170000000002</v>
      </c>
      <c r="CS184">
        <v>12.715832982154138</v>
      </c>
      <c r="CU184" t="s">
        <v>684</v>
      </c>
      <c r="CV184" t="s">
        <v>145</v>
      </c>
      <c r="CW184" t="str">
        <f>IF(DB184="*","",IFERROR(VLOOKUP(CV184,'class and classification'!$A$1:$B$338,2,FALSE),VLOOKUP(CV184,'class and classification'!$A$340:$B$378,2,FALSE)))</f>
        <v>Urban with Significant Rural</v>
      </c>
      <c r="CX184" t="str">
        <f>IF(DB184="*","",IFERROR(VLOOKUP(CV184,'class and classification'!$A$1:$C$338,3,FALSE),VLOOKUP(CV184,'class and classification'!$A$340:$C$378,3,FALSE)))</f>
        <v>SC</v>
      </c>
      <c r="CY184">
        <v>136947.53</v>
      </c>
      <c r="CZ184">
        <v>87277.16</v>
      </c>
      <c r="DA184">
        <v>33177.65</v>
      </c>
      <c r="DB184">
        <v>12.889412738050479</v>
      </c>
      <c r="DD184" t="s">
        <v>684</v>
      </c>
      <c r="DE184" t="s">
        <v>145</v>
      </c>
      <c r="DF184" t="str">
        <f>IF(DK184="*","",IFERROR(VLOOKUP(DE184,'class and classification'!$A$1:$B$338,2,FALSE),VLOOKUP(DE184,'class and classification'!$A$340:$B$378,2,FALSE)))</f>
        <v>Urban with Significant Rural</v>
      </c>
      <c r="DG184" t="str">
        <f>IF(DK184="*","",IFERROR(VLOOKUP(DE184,'class and classification'!$A$1:$C$338,3,FALSE),VLOOKUP(DE184,'class and classification'!$A$340:$C$378,3,FALSE)))</f>
        <v>SC</v>
      </c>
      <c r="DH184">
        <v>133277.44</v>
      </c>
      <c r="DI184">
        <v>96043.62</v>
      </c>
      <c r="DJ184">
        <v>33179.18</v>
      </c>
      <c r="DK184">
        <v>12.639676062772361</v>
      </c>
      <c r="DM184" t="s">
        <v>684</v>
      </c>
      <c r="DN184" t="s">
        <v>145</v>
      </c>
      <c r="DO184" t="str">
        <f>IF(DT184="*","",IFERROR(VLOOKUP(DN184,'class and classification'!$A$1:$B$338,2,FALSE),VLOOKUP(DN184,'class and classification'!$A$340:$B$378,2,FALSE)))</f>
        <v>Urban with Significant Rural</v>
      </c>
      <c r="DP184" t="str">
        <f>IF(DT184="*","",IFERROR(VLOOKUP(DN184,'class and classification'!$A$1:$C$338,3,FALSE),VLOOKUP(DN184,'class and classification'!$A$340:$C$378,3,FALSE)))</f>
        <v>SC</v>
      </c>
      <c r="DQ184">
        <v>134823.53</v>
      </c>
      <c r="DR184">
        <v>84839.379999999976</v>
      </c>
      <c r="DS184">
        <v>32187.130000000005</v>
      </c>
      <c r="DT184">
        <v>12.780275913396721</v>
      </c>
      <c r="DV184" t="s">
        <v>684</v>
      </c>
      <c r="DW184" t="s">
        <v>145</v>
      </c>
      <c r="DX184" t="str">
        <f>IF(EC184="*","",IFERROR(VLOOKUP(DW184,'class and classification'!$A$1:$B$338,2,FALSE),VLOOKUP(DW184,'class and classification'!$A$340:$B$378,2,FALSE)))</f>
        <v>Urban with Significant Rural</v>
      </c>
      <c r="DY184" t="str">
        <f>IF(EC184="*","",IFERROR(VLOOKUP(DW184,'class and classification'!$A$1:$C$338,3,FALSE),VLOOKUP(DW184,'class and classification'!$A$340:$C$378,3,FALSE)))</f>
        <v>SC</v>
      </c>
      <c r="DZ184">
        <v>129223.44</v>
      </c>
      <c r="EA184">
        <v>101763.62999999999</v>
      </c>
      <c r="EB184">
        <v>22710.989999999998</v>
      </c>
      <c r="EC184">
        <v>8.9519762192899694</v>
      </c>
    </row>
    <row r="185" spans="1:133" x14ac:dyDescent="0.3">
      <c r="A185" t="s">
        <v>690</v>
      </c>
      <c r="B185" t="s">
        <v>353</v>
      </c>
      <c r="C185" t="str">
        <f>IF(H185="n/a","",IFERROR(VLOOKUP(B185,'class and classification'!$A$1:$B$338,2,FALSE),VLOOKUP(B185,'class and classification'!$A$340:$B$378,2,FALSE)))</f>
        <v/>
      </c>
      <c r="D185" t="str">
        <f>IF(H185="n/a","",IFERROR(VLOOKUP(B185,'class and classification'!$A$1:$C$338,3,FALSE),VLOOKUP(B185,'class and classification'!$A$340:$C$378,3,FALSE)))</f>
        <v/>
      </c>
      <c r="E185">
        <v>10692</v>
      </c>
      <c r="F185">
        <v>20296</v>
      </c>
      <c r="G185" t="s">
        <v>513</v>
      </c>
      <c r="H185" t="s">
        <v>513</v>
      </c>
      <c r="I185" t="s">
        <v>685</v>
      </c>
      <c r="J185" t="s">
        <v>348</v>
      </c>
      <c r="K185" t="str">
        <f>IF(P185="#","",IFERROR(VLOOKUP(J185,'class and classification'!$A$1:$B$338,2,FALSE),VLOOKUP(J185,'class and classification'!$A$340:$B$378,2,FALSE)))</f>
        <v>Predominantly Urban</v>
      </c>
      <c r="L185" t="str">
        <f>IF(P185="#","",IFERROR(VLOOKUP(J185,'class and classification'!$A$1:$C$338,3,FALSE),VLOOKUP(J185,'class and classification'!$A$340:$C$378,3,FALSE)))</f>
        <v>SD</v>
      </c>
      <c r="M185">
        <v>25556</v>
      </c>
      <c r="N185">
        <v>9767</v>
      </c>
      <c r="O185">
        <v>4794</v>
      </c>
      <c r="P185">
        <v>11.950046115113294</v>
      </c>
      <c r="S185" t="s">
        <v>348</v>
      </c>
      <c r="T185" t="str">
        <f>IF(Y185="#","",IFERROR(VLOOKUP(S185,'class and classification'!$A$1:$B$338,2,FALSE),VLOOKUP(S185,'class and classification'!$A$340:$B$378,2,FALSE)))</f>
        <v>Predominantly Urban</v>
      </c>
      <c r="U185" t="str">
        <f>IF(Y185="#","",IFERROR(VLOOKUP(S185,'class and classification'!$A$1:$C$338,3,FALSE),VLOOKUP(S185,'class and classification'!$A$340:$C$378,3,FALSE)))</f>
        <v>SD</v>
      </c>
      <c r="V185">
        <v>16074</v>
      </c>
      <c r="W185">
        <v>15113</v>
      </c>
      <c r="X185">
        <v>2234</v>
      </c>
      <c r="Y185">
        <v>6.6844199754645288</v>
      </c>
      <c r="AA185" t="s">
        <v>685</v>
      </c>
      <c r="AB185" t="s">
        <v>348</v>
      </c>
      <c r="AC185" t="str">
        <f>IF(AH185="#","",IFERROR(VLOOKUP(AB185,'class and classification'!$A$1:$B$338,2,FALSE),VLOOKUP(AB185,'class and classification'!$A$340:$B$378,2,FALSE)))</f>
        <v/>
      </c>
      <c r="AD185" t="str">
        <f>IF(AH185="#","",IFERROR(VLOOKUP(AB185,'class and classification'!$A$1:$C$338,3,FALSE),VLOOKUP(AB185,'class and classification'!$A$340:$C$378,3,FALSE)))</f>
        <v/>
      </c>
      <c r="AE185">
        <v>17044</v>
      </c>
      <c r="AF185">
        <v>19144</v>
      </c>
      <c r="AG185" t="s">
        <v>39</v>
      </c>
      <c r="AH185" t="s">
        <v>39</v>
      </c>
      <c r="AJ185" t="s">
        <v>685</v>
      </c>
      <c r="AK185" t="s">
        <v>348</v>
      </c>
      <c r="AL185" t="str">
        <f>IF(AQ185="#","",IFERROR(VLOOKUP(AK185,'class and classification'!$A$1:$B$338,2,FALSE),VLOOKUP(AK185,'class and classification'!$A$340:$B$378,2,FALSE)))</f>
        <v>Predominantly Urban</v>
      </c>
      <c r="AM185" t="str">
        <f>IF(AQ185="#","",IFERROR(VLOOKUP(AK185,'class and classification'!$A$1:$C$338,3,FALSE),VLOOKUP(AK185,'class and classification'!$A$340:$C$378,3,FALSE)))</f>
        <v>SD</v>
      </c>
      <c r="AN185">
        <v>25729</v>
      </c>
      <c r="AO185">
        <v>13578</v>
      </c>
      <c r="AP185">
        <v>6691</v>
      </c>
      <c r="AQ185">
        <v>14.546284621070482</v>
      </c>
      <c r="AS185" t="s">
        <v>685</v>
      </c>
      <c r="AT185" t="s">
        <v>348</v>
      </c>
      <c r="AU185" t="str">
        <f>IF(AZ185="#","",IFERROR(VLOOKUP(AT185,'class and classification'!$A$1:$B$338,2,FALSE),VLOOKUP(AT185,'class and classification'!$A$340:$B$378,2,FALSE)))</f>
        <v>Predominantly Urban</v>
      </c>
      <c r="AV185" t="str">
        <f>IF(AZ185="#","",IFERROR(VLOOKUP(AT185,'class and classification'!$A$1:$C$338,3,FALSE),VLOOKUP(AT185,'class and classification'!$A$340:$C$378,3,FALSE)))</f>
        <v>SD</v>
      </c>
      <c r="AW185">
        <v>19789</v>
      </c>
      <c r="AX185">
        <v>19362</v>
      </c>
      <c r="AY185">
        <v>3257</v>
      </c>
      <c r="AZ185">
        <v>7.6801546877947562</v>
      </c>
      <c r="BB185" t="s">
        <v>685</v>
      </c>
      <c r="BC185" t="s">
        <v>348</v>
      </c>
      <c r="BD185" t="str">
        <f>IF(BI185="#","",IFERROR(VLOOKUP(BC185,'class and classification'!$A$1:$B$338,2,FALSE),VLOOKUP(BC185,'class and classification'!$A$340:$B$378,2,FALSE)))</f>
        <v>Predominantly Urban</v>
      </c>
      <c r="BE185" t="str">
        <f>IF(BI185="#","",IFERROR(VLOOKUP(BC185,'class and classification'!$A$1:$C$338,3,FALSE),VLOOKUP(BC185,'class and classification'!$A$340:$C$378,3,FALSE)))</f>
        <v>SD</v>
      </c>
      <c r="BF185">
        <v>19587</v>
      </c>
      <c r="BG185">
        <v>12928</v>
      </c>
      <c r="BH185">
        <v>6860</v>
      </c>
      <c r="BI185">
        <v>17.422222222222221</v>
      </c>
      <c r="BK185" t="s">
        <v>685</v>
      </c>
      <c r="BL185" t="s">
        <v>348</v>
      </c>
      <c r="BM185" t="str">
        <f>IF(BR185="#","",IFERROR(VLOOKUP(BL185,'class and classification'!$A$1:$B$338,2,FALSE),VLOOKUP(BL185,'class and classification'!$A$340:$B$378,2,FALSE)))</f>
        <v>Predominantly Urban</v>
      </c>
      <c r="BN185" t="str">
        <f>IF(BR185="#","",IFERROR(VLOOKUP(BL185,'class and classification'!$A$1:$C$338,3,FALSE),VLOOKUP(BL185,'class and classification'!$A$340:$C$378,3,FALSE)))</f>
        <v>SD</v>
      </c>
      <c r="BO185">
        <v>19823</v>
      </c>
      <c r="BP185">
        <v>8759</v>
      </c>
      <c r="BQ185">
        <v>5179</v>
      </c>
      <c r="BR185">
        <v>15.340185421047956</v>
      </c>
      <c r="BT185" t="s">
        <v>685</v>
      </c>
      <c r="BU185" t="s">
        <v>348</v>
      </c>
      <c r="BV185" t="str">
        <f>IF(CA185="#","",IFERROR(VLOOKUP(BU185,'class and classification'!$A$1:$B$338,2,FALSE),VLOOKUP(BU185,'class and classification'!$A$340:$B$378,2,FALSE)))</f>
        <v>Predominantly Urban</v>
      </c>
      <c r="BW185" t="str">
        <f>IF(CA185="#","",IFERROR(VLOOKUP(BU185,'class and classification'!$A$1:$C$338,3,FALSE),VLOOKUP(BU185,'class and classification'!$A$340:$C$378,3,FALSE)))</f>
        <v>SD</v>
      </c>
      <c r="BX185">
        <v>21706</v>
      </c>
      <c r="BY185">
        <v>8377</v>
      </c>
      <c r="BZ185">
        <v>5151</v>
      </c>
      <c r="CA185">
        <v>14.619401714253277</v>
      </c>
      <c r="CC185" t="s">
        <v>685</v>
      </c>
      <c r="CD185" t="s">
        <v>348</v>
      </c>
      <c r="CE185" t="str">
        <f>IF(CJ185="*","",IFERROR(VLOOKUP(CD185,'class and classification'!$A$1:$B$338,2,FALSE),VLOOKUP(CD185,'class and classification'!$A$340:$B$378,2,FALSE)))</f>
        <v>Predominantly Urban</v>
      </c>
      <c r="CF185" t="str">
        <f>IF(CJ185="*","",IFERROR(VLOOKUP(CD185,'class and classification'!$A$1:$C$338,3,FALSE),VLOOKUP(CD185,'class and classification'!$A$340:$C$378,3,FALSE)))</f>
        <v>SD</v>
      </c>
      <c r="CG185">
        <v>15788</v>
      </c>
      <c r="CH185">
        <v>13115</v>
      </c>
      <c r="CI185">
        <v>4955</v>
      </c>
      <c r="CJ185">
        <v>14.634650599562878</v>
      </c>
      <c r="CL185" t="s">
        <v>685</v>
      </c>
      <c r="CM185" t="s">
        <v>348</v>
      </c>
      <c r="CN185" t="str">
        <f>IF(CS185="*","",IFERROR(VLOOKUP(CM185,'class and classification'!$A$1:$B$338,2,FALSE),VLOOKUP(CM185,'class and classification'!$A$340:$B$378,2,FALSE)))</f>
        <v>Predominantly Urban</v>
      </c>
      <c r="CO185" t="str">
        <f>IF(CS185="*","",IFERROR(VLOOKUP(CM185,'class and classification'!$A$1:$C$338,3,FALSE),VLOOKUP(CM185,'class and classification'!$A$340:$C$378,3,FALSE)))</f>
        <v>SD</v>
      </c>
      <c r="CP185">
        <v>14262.51</v>
      </c>
      <c r="CQ185">
        <v>13669.29</v>
      </c>
      <c r="CR185">
        <v>7457.17</v>
      </c>
      <c r="CS185">
        <v>21.072017637133829</v>
      </c>
      <c r="CU185" t="s">
        <v>685</v>
      </c>
      <c r="CV185" t="s">
        <v>348</v>
      </c>
      <c r="CW185" t="str">
        <f>IF(DB185="*","",IFERROR(VLOOKUP(CV185,'class and classification'!$A$1:$B$338,2,FALSE),VLOOKUP(CV185,'class and classification'!$A$340:$B$378,2,FALSE)))</f>
        <v>Predominantly Urban</v>
      </c>
      <c r="CX185" t="str">
        <f>IF(DB185="*","",IFERROR(VLOOKUP(CV185,'class and classification'!$A$1:$C$338,3,FALSE),VLOOKUP(CV185,'class and classification'!$A$340:$C$378,3,FALSE)))</f>
        <v>SD</v>
      </c>
      <c r="CY185">
        <v>19071.57</v>
      </c>
      <c r="CZ185">
        <v>9817.2199999999993</v>
      </c>
      <c r="DA185">
        <v>6256.9</v>
      </c>
      <c r="DB185">
        <v>17.802751916380071</v>
      </c>
      <c r="DD185" t="s">
        <v>685</v>
      </c>
      <c r="DE185" t="s">
        <v>348</v>
      </c>
      <c r="DF185" t="str">
        <f>IF(DK185="*","",IFERROR(VLOOKUP(DE185,'class and classification'!$A$1:$B$338,2,FALSE),VLOOKUP(DE185,'class and classification'!$A$340:$B$378,2,FALSE)))</f>
        <v>Predominantly Urban</v>
      </c>
      <c r="DG185" t="str">
        <f>IF(DK185="*","",IFERROR(VLOOKUP(DE185,'class and classification'!$A$1:$C$338,3,FALSE),VLOOKUP(DE185,'class and classification'!$A$340:$C$378,3,FALSE)))</f>
        <v>SD</v>
      </c>
      <c r="DH185">
        <v>17245.009999999998</v>
      </c>
      <c r="DI185">
        <v>11583.71</v>
      </c>
      <c r="DJ185">
        <v>9508.6299999999992</v>
      </c>
      <c r="DK185">
        <v>24.802522866082292</v>
      </c>
      <c r="DM185" t="s">
        <v>685</v>
      </c>
      <c r="DN185" t="s">
        <v>348</v>
      </c>
      <c r="DO185" t="str">
        <f>IF(DT185="*","",IFERROR(VLOOKUP(DN185,'class and classification'!$A$1:$B$338,2,FALSE),VLOOKUP(DN185,'class and classification'!$A$340:$B$378,2,FALSE)))</f>
        <v>Predominantly Urban</v>
      </c>
      <c r="DP185" t="str">
        <f>IF(DT185="*","",IFERROR(VLOOKUP(DN185,'class and classification'!$A$1:$C$338,3,FALSE),VLOOKUP(DN185,'class and classification'!$A$340:$C$378,3,FALSE)))</f>
        <v>SD</v>
      </c>
      <c r="DQ185">
        <v>21396.400000000001</v>
      </c>
      <c r="DR185">
        <v>8966.48</v>
      </c>
      <c r="DS185">
        <v>8476.49</v>
      </c>
      <c r="DT185">
        <v>21.824478615384336</v>
      </c>
      <c r="DV185" t="s">
        <v>685</v>
      </c>
      <c r="DW185" t="s">
        <v>348</v>
      </c>
      <c r="DX185" t="str">
        <f>IF(EC185="*","",IFERROR(VLOOKUP(DW185,'class and classification'!$A$1:$B$338,2,FALSE),VLOOKUP(DW185,'class and classification'!$A$340:$B$378,2,FALSE)))</f>
        <v>Predominantly Urban</v>
      </c>
      <c r="DY185" t="str">
        <f>IF(EC185="*","",IFERROR(VLOOKUP(DW185,'class and classification'!$A$1:$C$338,3,FALSE),VLOOKUP(DW185,'class and classification'!$A$340:$C$378,3,FALSE)))</f>
        <v>SD</v>
      </c>
      <c r="DZ185">
        <v>16532.46</v>
      </c>
      <c r="EA185">
        <v>14971.06</v>
      </c>
      <c r="EB185">
        <v>3985.83</v>
      </c>
      <c r="EC185">
        <v>11.231059458682676</v>
      </c>
    </row>
    <row r="186" spans="1:133" x14ac:dyDescent="0.3">
      <c r="A186" t="s">
        <v>691</v>
      </c>
      <c r="B186" t="s">
        <v>354</v>
      </c>
      <c r="C186" t="str">
        <f>IF(H186="n/a","",IFERROR(VLOOKUP(B186,'class and classification'!$A$1:$B$338,2,FALSE),VLOOKUP(B186,'class and classification'!$A$340:$B$378,2,FALSE)))</f>
        <v/>
      </c>
      <c r="D186" t="str">
        <f>IF(H186="n/a","",IFERROR(VLOOKUP(B186,'class and classification'!$A$1:$C$338,3,FALSE),VLOOKUP(B186,'class and classification'!$A$340:$C$378,3,FALSE)))</f>
        <v/>
      </c>
      <c r="E186">
        <v>17551</v>
      </c>
      <c r="F186">
        <v>7825</v>
      </c>
      <c r="G186" t="s">
        <v>513</v>
      </c>
      <c r="H186" t="s">
        <v>513</v>
      </c>
      <c r="I186" t="s">
        <v>686</v>
      </c>
      <c r="J186" t="s">
        <v>349</v>
      </c>
      <c r="K186" t="str">
        <f>IF(P186="#","",IFERROR(VLOOKUP(J186,'class and classification'!$A$1:$B$338,2,FALSE),VLOOKUP(J186,'class and classification'!$A$340:$B$378,2,FALSE)))</f>
        <v>Predominantly Rural</v>
      </c>
      <c r="L186" t="str">
        <f>IF(P186="#","",IFERROR(VLOOKUP(J186,'class and classification'!$A$1:$C$338,3,FALSE),VLOOKUP(J186,'class and classification'!$A$340:$C$378,3,FALSE)))</f>
        <v>SD</v>
      </c>
      <c r="M186">
        <v>20630</v>
      </c>
      <c r="N186">
        <v>7037</v>
      </c>
      <c r="O186">
        <v>2233</v>
      </c>
      <c r="P186">
        <v>7.4682274247491645</v>
      </c>
      <c r="S186" t="s">
        <v>349</v>
      </c>
      <c r="T186" t="str">
        <f>IF(Y186="#","",IFERROR(VLOOKUP(S186,'class and classification'!$A$1:$B$338,2,FALSE),VLOOKUP(S186,'class and classification'!$A$340:$B$378,2,FALSE)))</f>
        <v/>
      </c>
      <c r="U186" t="str">
        <f>IF(Y186="#","",IFERROR(VLOOKUP(S186,'class and classification'!$A$1:$C$338,3,FALSE),VLOOKUP(S186,'class and classification'!$A$340:$C$378,3,FALSE)))</f>
        <v/>
      </c>
      <c r="V186">
        <v>19360</v>
      </c>
      <c r="W186">
        <v>13807</v>
      </c>
      <c r="X186" t="s">
        <v>39</v>
      </c>
      <c r="Y186" t="s">
        <v>39</v>
      </c>
      <c r="AA186" t="s">
        <v>686</v>
      </c>
      <c r="AB186" t="s">
        <v>349</v>
      </c>
      <c r="AC186" t="str">
        <f>IF(AH186="#","",IFERROR(VLOOKUP(AB186,'class and classification'!$A$1:$B$338,2,FALSE),VLOOKUP(AB186,'class and classification'!$A$340:$B$378,2,FALSE)))</f>
        <v>Predominantly Rural</v>
      </c>
      <c r="AD186" t="str">
        <f>IF(AH186="#","",IFERROR(VLOOKUP(AB186,'class and classification'!$A$1:$C$338,3,FALSE),VLOOKUP(AB186,'class and classification'!$A$340:$C$378,3,FALSE)))</f>
        <v>SD</v>
      </c>
      <c r="AE186">
        <v>23167</v>
      </c>
      <c r="AF186">
        <v>9882</v>
      </c>
      <c r="AG186">
        <v>1747</v>
      </c>
      <c r="AH186">
        <v>5.0206920335670766</v>
      </c>
      <c r="AJ186" t="s">
        <v>686</v>
      </c>
      <c r="AK186" t="s">
        <v>349</v>
      </c>
      <c r="AL186" t="str">
        <f>IF(AQ186="#","",IFERROR(VLOOKUP(AK186,'class and classification'!$A$1:$B$338,2,FALSE),VLOOKUP(AK186,'class and classification'!$A$340:$B$378,2,FALSE)))</f>
        <v>Predominantly Rural</v>
      </c>
      <c r="AM186" t="str">
        <f>IF(AQ186="#","",IFERROR(VLOOKUP(AK186,'class and classification'!$A$1:$C$338,3,FALSE),VLOOKUP(AK186,'class and classification'!$A$340:$C$378,3,FALSE)))</f>
        <v>SD</v>
      </c>
      <c r="AN186">
        <v>18509</v>
      </c>
      <c r="AO186">
        <v>7799</v>
      </c>
      <c r="AP186">
        <v>6312</v>
      </c>
      <c r="AQ186">
        <v>19.35009196811772</v>
      </c>
      <c r="AS186" t="s">
        <v>686</v>
      </c>
      <c r="AT186" t="s">
        <v>349</v>
      </c>
      <c r="AU186" t="str">
        <f>IF(AZ186="#","",IFERROR(VLOOKUP(AT186,'class and classification'!$A$1:$B$338,2,FALSE),VLOOKUP(AT186,'class and classification'!$A$340:$B$378,2,FALSE)))</f>
        <v>Predominantly Rural</v>
      </c>
      <c r="AV186" t="str">
        <f>IF(AZ186="#","",IFERROR(VLOOKUP(AT186,'class and classification'!$A$1:$C$338,3,FALSE),VLOOKUP(AT186,'class and classification'!$A$340:$C$378,3,FALSE)))</f>
        <v>SD</v>
      </c>
      <c r="AW186">
        <v>17375</v>
      </c>
      <c r="AX186">
        <v>12604</v>
      </c>
      <c r="AY186">
        <v>2816</v>
      </c>
      <c r="AZ186">
        <v>8.5866747979874987</v>
      </c>
      <c r="BB186" t="s">
        <v>686</v>
      </c>
      <c r="BC186" t="s">
        <v>349</v>
      </c>
      <c r="BD186" t="str">
        <f>IF(BI186="#","",IFERROR(VLOOKUP(BC186,'class and classification'!$A$1:$B$338,2,FALSE),VLOOKUP(BC186,'class and classification'!$A$340:$B$378,2,FALSE)))</f>
        <v>Predominantly Rural</v>
      </c>
      <c r="BE186" t="str">
        <f>IF(BI186="#","",IFERROR(VLOOKUP(BC186,'class and classification'!$A$1:$C$338,3,FALSE),VLOOKUP(BC186,'class and classification'!$A$340:$C$378,3,FALSE)))</f>
        <v>SD</v>
      </c>
      <c r="BF186">
        <v>14652</v>
      </c>
      <c r="BG186">
        <v>10779</v>
      </c>
      <c r="BH186">
        <v>3457</v>
      </c>
      <c r="BI186">
        <v>11.96690667405151</v>
      </c>
      <c r="BK186" t="s">
        <v>686</v>
      </c>
      <c r="BL186" t="s">
        <v>349</v>
      </c>
      <c r="BM186" t="str">
        <f>IF(BR186="#","",IFERROR(VLOOKUP(BL186,'class and classification'!$A$1:$B$338,2,FALSE),VLOOKUP(BL186,'class and classification'!$A$340:$B$378,2,FALSE)))</f>
        <v>Predominantly Rural</v>
      </c>
      <c r="BN186" t="str">
        <f>IF(BR186="#","",IFERROR(VLOOKUP(BL186,'class and classification'!$A$1:$C$338,3,FALSE),VLOOKUP(BL186,'class and classification'!$A$340:$C$378,3,FALSE)))</f>
        <v>SD</v>
      </c>
      <c r="BO186">
        <v>15846</v>
      </c>
      <c r="BP186">
        <v>14429</v>
      </c>
      <c r="BQ186">
        <v>4103</v>
      </c>
      <c r="BR186">
        <v>11.93495840363023</v>
      </c>
      <c r="BT186" t="s">
        <v>686</v>
      </c>
      <c r="BU186" t="s">
        <v>349</v>
      </c>
      <c r="BV186" t="str">
        <f>IF(CA186="#","",IFERROR(VLOOKUP(BU186,'class and classification'!$A$1:$B$338,2,FALSE),VLOOKUP(BU186,'class and classification'!$A$340:$B$378,2,FALSE)))</f>
        <v>Predominantly Rural</v>
      </c>
      <c r="BW186" t="str">
        <f>IF(CA186="#","",IFERROR(VLOOKUP(BU186,'class and classification'!$A$1:$C$338,3,FALSE),VLOOKUP(BU186,'class and classification'!$A$340:$C$378,3,FALSE)))</f>
        <v>SD</v>
      </c>
      <c r="BX186">
        <v>18070</v>
      </c>
      <c r="BY186">
        <v>10853</v>
      </c>
      <c r="BZ186">
        <v>6636</v>
      </c>
      <c r="CA186">
        <v>18.661942124356703</v>
      </c>
      <c r="CC186" t="s">
        <v>686</v>
      </c>
      <c r="CD186" t="s">
        <v>349</v>
      </c>
      <c r="CE186" t="str">
        <f>IF(CJ186="*","",IFERROR(VLOOKUP(CD186,'class and classification'!$A$1:$B$338,2,FALSE),VLOOKUP(CD186,'class and classification'!$A$340:$B$378,2,FALSE)))</f>
        <v>Predominantly Rural</v>
      </c>
      <c r="CF186" t="str">
        <f>IF(CJ186="*","",IFERROR(VLOOKUP(CD186,'class and classification'!$A$1:$C$338,3,FALSE),VLOOKUP(CD186,'class and classification'!$A$340:$C$378,3,FALSE)))</f>
        <v>SD</v>
      </c>
      <c r="CG186">
        <v>19990</v>
      </c>
      <c r="CH186">
        <v>10430</v>
      </c>
      <c r="CI186">
        <v>1004</v>
      </c>
      <c r="CJ186">
        <v>3.1950101832993889</v>
      </c>
      <c r="CL186" t="s">
        <v>686</v>
      </c>
      <c r="CM186" t="s">
        <v>349</v>
      </c>
      <c r="CN186" t="str">
        <f>IF(CS186="*","",IFERROR(VLOOKUP(CM186,'class and classification'!$A$1:$B$338,2,FALSE),VLOOKUP(CM186,'class and classification'!$A$340:$B$378,2,FALSE)))</f>
        <v>Predominantly Rural</v>
      </c>
      <c r="CO186" t="str">
        <f>IF(CS186="*","",IFERROR(VLOOKUP(CM186,'class and classification'!$A$1:$C$338,3,FALSE),VLOOKUP(CM186,'class and classification'!$A$340:$C$378,3,FALSE)))</f>
        <v>SD</v>
      </c>
      <c r="CP186">
        <v>19374.240000000002</v>
      </c>
      <c r="CQ186">
        <v>4338.59</v>
      </c>
      <c r="CR186">
        <v>1781.3</v>
      </c>
      <c r="CS186">
        <v>6.9870985987754821</v>
      </c>
      <c r="CU186" t="s">
        <v>686</v>
      </c>
      <c r="CV186" t="s">
        <v>349</v>
      </c>
      <c r="CW186" t="str">
        <f>IF(DB186="*","",IFERROR(VLOOKUP(CV186,'class and classification'!$A$1:$B$338,2,FALSE),VLOOKUP(CV186,'class and classification'!$A$340:$B$378,2,FALSE)))</f>
        <v>Predominantly Rural</v>
      </c>
      <c r="CX186" t="str">
        <f>IF(DB186="*","",IFERROR(VLOOKUP(CV186,'class and classification'!$A$1:$C$338,3,FALSE),VLOOKUP(CV186,'class and classification'!$A$340:$C$378,3,FALSE)))</f>
        <v>SD</v>
      </c>
      <c r="CY186">
        <v>12789.2</v>
      </c>
      <c r="CZ186">
        <v>8379.75</v>
      </c>
      <c r="DA186">
        <v>3965.89</v>
      </c>
      <c r="DB186">
        <v>15.778457312638553</v>
      </c>
      <c r="DD186" t="s">
        <v>686</v>
      </c>
      <c r="DE186" t="s">
        <v>349</v>
      </c>
      <c r="DF186" t="str">
        <f>IF(DK186="*","",IFERROR(VLOOKUP(DE186,'class and classification'!$A$1:$B$338,2,FALSE),VLOOKUP(DE186,'class and classification'!$A$340:$B$378,2,FALSE)))</f>
        <v>Predominantly Rural</v>
      </c>
      <c r="DG186" t="str">
        <f>IF(DK186="*","",IFERROR(VLOOKUP(DE186,'class and classification'!$A$1:$C$338,3,FALSE),VLOOKUP(DE186,'class and classification'!$A$340:$C$378,3,FALSE)))</f>
        <v>SD</v>
      </c>
      <c r="DH186">
        <v>12178.51</v>
      </c>
      <c r="DI186">
        <v>9640.52</v>
      </c>
      <c r="DJ186">
        <v>4248.09</v>
      </c>
      <c r="DK186">
        <v>16.296737038844338</v>
      </c>
      <c r="DM186" t="s">
        <v>686</v>
      </c>
      <c r="DN186" t="s">
        <v>349</v>
      </c>
      <c r="DO186" t="str">
        <f>IF(DT186="*","",IFERROR(VLOOKUP(DN186,'class and classification'!$A$1:$B$338,2,FALSE),VLOOKUP(DN186,'class and classification'!$A$340:$B$378,2,FALSE)))</f>
        <v>Predominantly Rural</v>
      </c>
      <c r="DP186" t="str">
        <f>IF(DT186="*","",IFERROR(VLOOKUP(DN186,'class and classification'!$A$1:$C$338,3,FALSE),VLOOKUP(DN186,'class and classification'!$A$340:$C$378,3,FALSE)))</f>
        <v>SD</v>
      </c>
      <c r="DQ186">
        <v>16368.92</v>
      </c>
      <c r="DR186">
        <v>7158.25</v>
      </c>
      <c r="DS186">
        <v>2895.42</v>
      </c>
      <c r="DT186">
        <v>10.958123333102472</v>
      </c>
      <c r="DV186" t="s">
        <v>686</v>
      </c>
      <c r="DW186" t="s">
        <v>349</v>
      </c>
      <c r="DX186" t="str">
        <f>IF(EC186="*","",IFERROR(VLOOKUP(DW186,'class and classification'!$A$1:$B$338,2,FALSE),VLOOKUP(DW186,'class and classification'!$A$340:$B$378,2,FALSE)))</f>
        <v>Predominantly Rural</v>
      </c>
      <c r="DY186" t="str">
        <f>IF(EC186="*","",IFERROR(VLOOKUP(DW186,'class and classification'!$A$1:$C$338,3,FALSE),VLOOKUP(DW186,'class and classification'!$A$340:$C$378,3,FALSE)))</f>
        <v>SD</v>
      </c>
      <c r="DZ186">
        <v>13226.7</v>
      </c>
      <c r="EA186">
        <v>9401.9599999999991</v>
      </c>
      <c r="EB186">
        <v>3624.9</v>
      </c>
      <c r="EC186">
        <v>13.807270328290716</v>
      </c>
    </row>
    <row r="187" spans="1:133" x14ac:dyDescent="0.3">
      <c r="A187" t="s">
        <v>692</v>
      </c>
      <c r="B187" t="s">
        <v>355</v>
      </c>
      <c r="C187" t="str">
        <f>IF(H187="n/a","",IFERROR(VLOOKUP(B187,'class and classification'!$A$1:$B$338,2,FALSE),VLOOKUP(B187,'class and classification'!$A$340:$B$378,2,FALSE)))</f>
        <v/>
      </c>
      <c r="D187" t="str">
        <f>IF(H187="n/a","",IFERROR(VLOOKUP(B187,'class and classification'!$A$1:$C$338,3,FALSE),VLOOKUP(B187,'class and classification'!$A$340:$C$378,3,FALSE)))</f>
        <v/>
      </c>
      <c r="E187">
        <v>14202</v>
      </c>
      <c r="F187" t="s">
        <v>513</v>
      </c>
      <c r="G187" t="s">
        <v>513</v>
      </c>
      <c r="H187" t="s">
        <v>513</v>
      </c>
      <c r="I187" t="s">
        <v>687</v>
      </c>
      <c r="J187" t="s">
        <v>350</v>
      </c>
      <c r="K187" t="str">
        <f>IF(P187="#","",IFERROR(VLOOKUP(J187,'class and classification'!$A$1:$B$338,2,FALSE),VLOOKUP(J187,'class and classification'!$A$340:$B$378,2,FALSE)))</f>
        <v/>
      </c>
      <c r="L187" t="str">
        <f>IF(P187="#","",IFERROR(VLOOKUP(J187,'class and classification'!$A$1:$C$338,3,FALSE),VLOOKUP(J187,'class and classification'!$A$340:$C$378,3,FALSE)))</f>
        <v/>
      </c>
      <c r="M187">
        <v>3912</v>
      </c>
      <c r="N187">
        <v>4906</v>
      </c>
      <c r="O187" t="s">
        <v>39</v>
      </c>
      <c r="P187" t="s">
        <v>39</v>
      </c>
      <c r="S187" t="s">
        <v>350</v>
      </c>
      <c r="T187" t="str">
        <f>IF(Y187="#","",IFERROR(VLOOKUP(S187,'class and classification'!$A$1:$B$338,2,FALSE),VLOOKUP(S187,'class and classification'!$A$340:$B$378,2,FALSE)))</f>
        <v/>
      </c>
      <c r="U187" t="str">
        <f>IF(Y187="#","",IFERROR(VLOOKUP(S187,'class and classification'!$A$1:$C$338,3,FALSE),VLOOKUP(S187,'class and classification'!$A$340:$C$378,3,FALSE)))</f>
        <v/>
      </c>
      <c r="V187">
        <v>6162</v>
      </c>
      <c r="W187">
        <v>6843</v>
      </c>
      <c r="X187" t="s">
        <v>39</v>
      </c>
      <c r="Y187" t="s">
        <v>39</v>
      </c>
      <c r="AA187" t="s">
        <v>687</v>
      </c>
      <c r="AB187" t="s">
        <v>350</v>
      </c>
      <c r="AC187" t="str">
        <f>IF(AH187="#","",IFERROR(VLOOKUP(AB187,'class and classification'!$A$1:$B$338,2,FALSE),VLOOKUP(AB187,'class and classification'!$A$340:$B$378,2,FALSE)))</f>
        <v/>
      </c>
      <c r="AD187" t="str">
        <f>IF(AH187="#","",IFERROR(VLOOKUP(AB187,'class and classification'!$A$1:$C$338,3,FALSE),VLOOKUP(AB187,'class and classification'!$A$340:$C$378,3,FALSE)))</f>
        <v/>
      </c>
      <c r="AE187">
        <v>8888</v>
      </c>
      <c r="AF187">
        <v>6181</v>
      </c>
      <c r="AG187" t="s">
        <v>39</v>
      </c>
      <c r="AH187" t="s">
        <v>39</v>
      </c>
      <c r="AJ187" t="s">
        <v>687</v>
      </c>
      <c r="AK187" t="s">
        <v>350</v>
      </c>
      <c r="AL187" t="str">
        <f>IF(AQ187="#","",IFERROR(VLOOKUP(AK187,'class and classification'!$A$1:$B$338,2,FALSE),VLOOKUP(AK187,'class and classification'!$A$340:$B$378,2,FALSE)))</f>
        <v/>
      </c>
      <c r="AM187" t="str">
        <f>IF(AQ187="#","",IFERROR(VLOOKUP(AK187,'class and classification'!$A$1:$C$338,3,FALSE),VLOOKUP(AK187,'class and classification'!$A$340:$C$378,3,FALSE)))</f>
        <v/>
      </c>
      <c r="AN187">
        <v>5589</v>
      </c>
      <c r="AO187">
        <v>6382</v>
      </c>
      <c r="AP187" t="s">
        <v>39</v>
      </c>
      <c r="AQ187" t="s">
        <v>39</v>
      </c>
      <c r="AS187" t="s">
        <v>687</v>
      </c>
      <c r="AT187" t="s">
        <v>350</v>
      </c>
      <c r="AU187" t="str">
        <f>IF(AZ187="#","",IFERROR(VLOOKUP(AT187,'class and classification'!$A$1:$B$338,2,FALSE),VLOOKUP(AT187,'class and classification'!$A$340:$B$378,2,FALSE)))</f>
        <v/>
      </c>
      <c r="AV187" t="str">
        <f>IF(AZ187="#","",IFERROR(VLOOKUP(AT187,'class and classification'!$A$1:$C$338,3,FALSE),VLOOKUP(AT187,'class and classification'!$A$340:$C$378,3,FALSE)))</f>
        <v/>
      </c>
      <c r="AW187">
        <v>8849</v>
      </c>
      <c r="AX187">
        <v>5135</v>
      </c>
      <c r="AY187" t="s">
        <v>39</v>
      </c>
      <c r="AZ187" t="s">
        <v>39</v>
      </c>
      <c r="BB187" t="s">
        <v>687</v>
      </c>
      <c r="BC187" t="s">
        <v>350</v>
      </c>
      <c r="BD187" t="str">
        <f>IF(BI187="#","",IFERROR(VLOOKUP(BC187,'class and classification'!$A$1:$B$338,2,FALSE),VLOOKUP(BC187,'class and classification'!$A$340:$B$378,2,FALSE)))</f>
        <v/>
      </c>
      <c r="BE187" t="str">
        <f>IF(BI187="#","",IFERROR(VLOOKUP(BC187,'class and classification'!$A$1:$C$338,3,FALSE),VLOOKUP(BC187,'class and classification'!$A$340:$C$378,3,FALSE)))</f>
        <v/>
      </c>
      <c r="BF187">
        <v>11219</v>
      </c>
      <c r="BG187">
        <v>2258</v>
      </c>
      <c r="BH187" t="s">
        <v>39</v>
      </c>
      <c r="BI187" t="s">
        <v>39</v>
      </c>
      <c r="BK187" t="s">
        <v>687</v>
      </c>
      <c r="BL187" t="s">
        <v>350</v>
      </c>
      <c r="BM187" t="str">
        <f>IF(BR187="#","",IFERROR(VLOOKUP(BL187,'class and classification'!$A$1:$B$338,2,FALSE),VLOOKUP(BL187,'class and classification'!$A$340:$B$378,2,FALSE)))</f>
        <v>Urban with Significant Rural</v>
      </c>
      <c r="BN187" t="str">
        <f>IF(BR187="#","",IFERROR(VLOOKUP(BL187,'class and classification'!$A$1:$C$338,3,FALSE),VLOOKUP(BL187,'class and classification'!$A$340:$C$378,3,FALSE)))</f>
        <v>SD</v>
      </c>
      <c r="BO187">
        <v>8973</v>
      </c>
      <c r="BP187">
        <v>4064</v>
      </c>
      <c r="BQ187">
        <v>523</v>
      </c>
      <c r="BR187">
        <v>3.8569321533923304</v>
      </c>
      <c r="BT187" t="s">
        <v>687</v>
      </c>
      <c r="BU187" t="s">
        <v>350</v>
      </c>
      <c r="BV187" t="str">
        <f>IF(CA187="#","",IFERROR(VLOOKUP(BU187,'class and classification'!$A$1:$B$338,2,FALSE),VLOOKUP(BU187,'class and classification'!$A$340:$B$378,2,FALSE)))</f>
        <v/>
      </c>
      <c r="BW187" t="str">
        <f>IF(CA187="#","",IFERROR(VLOOKUP(BU187,'class and classification'!$A$1:$C$338,3,FALSE),VLOOKUP(BU187,'class and classification'!$A$340:$C$378,3,FALSE)))</f>
        <v/>
      </c>
      <c r="BX187">
        <v>9421</v>
      </c>
      <c r="BY187">
        <v>4316</v>
      </c>
      <c r="BZ187" t="s">
        <v>61</v>
      </c>
      <c r="CA187" t="s">
        <v>39</v>
      </c>
      <c r="CC187" t="s">
        <v>687</v>
      </c>
      <c r="CD187" t="s">
        <v>350</v>
      </c>
      <c r="CE187" t="str">
        <f>IF(CJ187="*","",IFERROR(VLOOKUP(CD187,'class and classification'!$A$1:$B$338,2,FALSE),VLOOKUP(CD187,'class and classification'!$A$340:$B$378,2,FALSE)))</f>
        <v/>
      </c>
      <c r="CF187" t="str">
        <f>IF(CJ187="*","",IFERROR(VLOOKUP(CD187,'class and classification'!$A$1:$C$338,3,FALSE),VLOOKUP(CD187,'class and classification'!$A$340:$C$378,3,FALSE)))</f>
        <v/>
      </c>
      <c r="CG187">
        <v>7110</v>
      </c>
      <c r="CH187">
        <v>4066</v>
      </c>
      <c r="CI187" t="s">
        <v>38</v>
      </c>
      <c r="CJ187" t="s">
        <v>38</v>
      </c>
      <c r="CL187" t="s">
        <v>687</v>
      </c>
      <c r="CM187" t="s">
        <v>350</v>
      </c>
      <c r="CN187" t="str">
        <f>IF(CS187="*","",IFERROR(VLOOKUP(CM187,'class and classification'!$A$1:$B$338,2,FALSE),VLOOKUP(CM187,'class and classification'!$A$340:$B$378,2,FALSE)))</f>
        <v/>
      </c>
      <c r="CO187" t="str">
        <f>IF(CS187="*","",IFERROR(VLOOKUP(CM187,'class and classification'!$A$1:$C$338,3,FALSE),VLOOKUP(CM187,'class and classification'!$A$340:$C$378,3,FALSE)))</f>
        <v/>
      </c>
      <c r="CP187">
        <v>8973.9</v>
      </c>
      <c r="CQ187">
        <v>5915.74</v>
      </c>
      <c r="CR187" t="s">
        <v>38</v>
      </c>
      <c r="CS187" t="s">
        <v>38</v>
      </c>
      <c r="CU187" t="s">
        <v>687</v>
      </c>
      <c r="CV187" t="s">
        <v>350</v>
      </c>
      <c r="CW187" t="str">
        <f>IF(DB187="*","",IFERROR(VLOOKUP(CV187,'class and classification'!$A$1:$B$338,2,FALSE),VLOOKUP(CV187,'class and classification'!$A$340:$B$378,2,FALSE)))</f>
        <v/>
      </c>
      <c r="CX187" t="str">
        <f>IF(DB187="*","",IFERROR(VLOOKUP(CV187,'class and classification'!$A$1:$C$338,3,FALSE),VLOOKUP(CV187,'class and classification'!$A$340:$C$378,3,FALSE)))</f>
        <v/>
      </c>
      <c r="CY187">
        <v>9386.5499999999993</v>
      </c>
      <c r="CZ187">
        <v>2184.98</v>
      </c>
      <c r="DA187" t="s">
        <v>38</v>
      </c>
      <c r="DB187" t="s">
        <v>38</v>
      </c>
      <c r="DD187" t="s">
        <v>687</v>
      </c>
      <c r="DE187" t="s">
        <v>350</v>
      </c>
      <c r="DF187" t="str">
        <f>IF(DK187="*","",IFERROR(VLOOKUP(DE187,'class and classification'!$A$1:$B$338,2,FALSE),VLOOKUP(DE187,'class and classification'!$A$340:$B$378,2,FALSE)))</f>
        <v>Urban with Significant Rural</v>
      </c>
      <c r="DG187" t="str">
        <f>IF(DK187="*","",IFERROR(VLOOKUP(DE187,'class and classification'!$A$1:$C$338,3,FALSE),VLOOKUP(DE187,'class and classification'!$A$340:$C$378,3,FALSE)))</f>
        <v>SD</v>
      </c>
      <c r="DH187">
        <v>5912.17</v>
      </c>
      <c r="DI187">
        <v>6754.03</v>
      </c>
      <c r="DJ187">
        <v>635.74</v>
      </c>
      <c r="DK187">
        <v>4.7793028686041277</v>
      </c>
      <c r="DM187" t="s">
        <v>687</v>
      </c>
      <c r="DN187" t="s">
        <v>350</v>
      </c>
      <c r="DO187" t="str">
        <f>IF(DT187="*","",IFERROR(VLOOKUP(DN187,'class and classification'!$A$1:$B$338,2,FALSE),VLOOKUP(DN187,'class and classification'!$A$340:$B$378,2,FALSE)))</f>
        <v>Urban with Significant Rural</v>
      </c>
      <c r="DP187" t="str">
        <f>IF(DT187="*","",IFERROR(VLOOKUP(DN187,'class and classification'!$A$1:$C$338,3,FALSE),VLOOKUP(DN187,'class and classification'!$A$340:$C$378,3,FALSE)))</f>
        <v>SD</v>
      </c>
      <c r="DQ187">
        <v>4977.9399999999996</v>
      </c>
      <c r="DR187">
        <v>7438.23</v>
      </c>
      <c r="DS187">
        <v>1425.43</v>
      </c>
      <c r="DT187">
        <v>10.298159172350019</v>
      </c>
      <c r="DV187" t="s">
        <v>687</v>
      </c>
      <c r="DW187" t="s">
        <v>350</v>
      </c>
      <c r="DX187" t="str">
        <f>IF(EC187="*","",IFERROR(VLOOKUP(DW187,'class and classification'!$A$1:$B$338,2,FALSE),VLOOKUP(DW187,'class and classification'!$A$340:$B$378,2,FALSE)))</f>
        <v/>
      </c>
      <c r="DY187" t="str">
        <f>IF(EC187="*","",IFERROR(VLOOKUP(DW187,'class and classification'!$A$1:$C$338,3,FALSE),VLOOKUP(DW187,'class and classification'!$A$340:$C$378,3,FALSE)))</f>
        <v/>
      </c>
      <c r="DZ187">
        <v>5344.6</v>
      </c>
      <c r="EA187">
        <v>6157.89</v>
      </c>
      <c r="EB187" t="s">
        <v>38</v>
      </c>
      <c r="EC187" t="s">
        <v>38</v>
      </c>
    </row>
    <row r="188" spans="1:133" x14ac:dyDescent="0.3">
      <c r="A188" t="s">
        <v>693</v>
      </c>
      <c r="B188" t="s">
        <v>356</v>
      </c>
      <c r="C188" t="str">
        <f>IF(H188="n/a","",IFERROR(VLOOKUP(B188,'class and classification'!$A$1:$B$338,2,FALSE),VLOOKUP(B188,'class and classification'!$A$340:$B$378,2,FALSE)))</f>
        <v>Predominantly Rural</v>
      </c>
      <c r="D188" t="str">
        <f>IF(H188="n/a","",IFERROR(VLOOKUP(B188,'class and classification'!$A$1:$C$338,3,FALSE),VLOOKUP(B188,'class and classification'!$A$340:$C$378,3,FALSE)))</f>
        <v>SD</v>
      </c>
      <c r="E188">
        <v>7226</v>
      </c>
      <c r="F188" t="s">
        <v>513</v>
      </c>
      <c r="G188">
        <v>5619</v>
      </c>
      <c r="H188">
        <v>40.579186827471652</v>
      </c>
      <c r="I188" t="s">
        <v>688</v>
      </c>
      <c r="J188" t="s">
        <v>351</v>
      </c>
      <c r="K188" t="str">
        <f>IF(P188="#","",IFERROR(VLOOKUP(J188,'class and classification'!$A$1:$B$338,2,FALSE),VLOOKUP(J188,'class and classification'!$A$340:$B$378,2,FALSE)))</f>
        <v/>
      </c>
      <c r="L188" t="str">
        <f>IF(P188="#","",IFERROR(VLOOKUP(J188,'class and classification'!$A$1:$C$338,3,FALSE),VLOOKUP(J188,'class and classification'!$A$340:$C$378,3,FALSE)))</f>
        <v/>
      </c>
      <c r="M188">
        <v>9820</v>
      </c>
      <c r="N188">
        <v>4644</v>
      </c>
      <c r="O188" t="s">
        <v>39</v>
      </c>
      <c r="P188" t="s">
        <v>39</v>
      </c>
      <c r="S188" t="s">
        <v>351</v>
      </c>
      <c r="T188" t="str">
        <f>IF(Y188="#","",IFERROR(VLOOKUP(S188,'class and classification'!$A$1:$B$338,2,FALSE),VLOOKUP(S188,'class and classification'!$A$340:$B$378,2,FALSE)))</f>
        <v/>
      </c>
      <c r="U188" t="str">
        <f>IF(Y188="#","",IFERROR(VLOOKUP(S188,'class and classification'!$A$1:$C$338,3,FALSE),VLOOKUP(S188,'class and classification'!$A$340:$C$378,3,FALSE)))</f>
        <v/>
      </c>
      <c r="V188">
        <v>11298</v>
      </c>
      <c r="W188">
        <v>3977</v>
      </c>
      <c r="X188" t="s">
        <v>39</v>
      </c>
      <c r="Y188" t="s">
        <v>39</v>
      </c>
      <c r="AA188" t="s">
        <v>688</v>
      </c>
      <c r="AB188" t="s">
        <v>351</v>
      </c>
      <c r="AC188" t="str">
        <f>IF(AH188="#","",IFERROR(VLOOKUP(AB188,'class and classification'!$A$1:$B$338,2,FALSE),VLOOKUP(AB188,'class and classification'!$A$340:$B$378,2,FALSE)))</f>
        <v/>
      </c>
      <c r="AD188" t="str">
        <f>IF(AH188="#","",IFERROR(VLOOKUP(AB188,'class and classification'!$A$1:$C$338,3,FALSE),VLOOKUP(AB188,'class and classification'!$A$340:$C$378,3,FALSE)))</f>
        <v/>
      </c>
      <c r="AE188">
        <v>11287</v>
      </c>
      <c r="AF188">
        <v>3783</v>
      </c>
      <c r="AG188" t="s">
        <v>39</v>
      </c>
      <c r="AH188" t="s">
        <v>39</v>
      </c>
      <c r="AJ188" t="s">
        <v>688</v>
      </c>
      <c r="AK188" t="s">
        <v>351</v>
      </c>
      <c r="AL188" t="str">
        <f>IF(AQ188="#","",IFERROR(VLOOKUP(AK188,'class and classification'!$A$1:$B$338,2,FALSE),VLOOKUP(AK188,'class and classification'!$A$340:$B$378,2,FALSE)))</f>
        <v/>
      </c>
      <c r="AM188" t="str">
        <f>IF(AQ188="#","",IFERROR(VLOOKUP(AK188,'class and classification'!$A$1:$C$338,3,FALSE),VLOOKUP(AK188,'class and classification'!$A$340:$C$378,3,FALSE)))</f>
        <v/>
      </c>
      <c r="AN188">
        <v>6176</v>
      </c>
      <c r="AO188">
        <v>8561</v>
      </c>
      <c r="AP188" t="s">
        <v>39</v>
      </c>
      <c r="AQ188" t="s">
        <v>39</v>
      </c>
      <c r="AS188" t="s">
        <v>688</v>
      </c>
      <c r="AT188" t="s">
        <v>351</v>
      </c>
      <c r="AU188" t="str">
        <f>IF(AZ188="#","",IFERROR(VLOOKUP(AT188,'class and classification'!$A$1:$B$338,2,FALSE),VLOOKUP(AT188,'class and classification'!$A$340:$B$378,2,FALSE)))</f>
        <v/>
      </c>
      <c r="AV188" t="str">
        <f>IF(AZ188="#","",IFERROR(VLOOKUP(AT188,'class and classification'!$A$1:$C$338,3,FALSE),VLOOKUP(AT188,'class and classification'!$A$340:$C$378,3,FALSE)))</f>
        <v/>
      </c>
      <c r="AW188">
        <v>6414</v>
      </c>
      <c r="AX188">
        <v>7899</v>
      </c>
      <c r="AY188" t="s">
        <v>39</v>
      </c>
      <c r="AZ188" t="s">
        <v>39</v>
      </c>
      <c r="BB188" t="s">
        <v>688</v>
      </c>
      <c r="BC188" t="s">
        <v>351</v>
      </c>
      <c r="BD188" t="str">
        <f>IF(BI188="#","",IFERROR(VLOOKUP(BC188,'class and classification'!$A$1:$B$338,2,FALSE),VLOOKUP(BC188,'class and classification'!$A$340:$B$378,2,FALSE)))</f>
        <v>Predominantly Urban</v>
      </c>
      <c r="BE188" t="str">
        <f>IF(BI188="#","",IFERROR(VLOOKUP(BC188,'class and classification'!$A$1:$C$338,3,FALSE),VLOOKUP(BC188,'class and classification'!$A$340:$C$378,3,FALSE)))</f>
        <v>SD</v>
      </c>
      <c r="BF188">
        <v>5818</v>
      </c>
      <c r="BG188">
        <v>6633</v>
      </c>
      <c r="BH188">
        <v>1719</v>
      </c>
      <c r="BI188">
        <v>12.131263232180665</v>
      </c>
      <c r="BK188" t="s">
        <v>688</v>
      </c>
      <c r="BL188" t="s">
        <v>351</v>
      </c>
      <c r="BM188" t="str">
        <f>IF(BR188="#","",IFERROR(VLOOKUP(BL188,'class and classification'!$A$1:$B$338,2,FALSE),VLOOKUP(BL188,'class and classification'!$A$340:$B$378,2,FALSE)))</f>
        <v>Predominantly Urban</v>
      </c>
      <c r="BN188" t="str">
        <f>IF(BR188="#","",IFERROR(VLOOKUP(BL188,'class and classification'!$A$1:$C$338,3,FALSE),VLOOKUP(BL188,'class and classification'!$A$340:$C$378,3,FALSE)))</f>
        <v>SD</v>
      </c>
      <c r="BO188">
        <v>9315</v>
      </c>
      <c r="BP188">
        <v>5437</v>
      </c>
      <c r="BQ188">
        <v>666</v>
      </c>
      <c r="BR188">
        <v>4.3196264106888052</v>
      </c>
      <c r="BT188" t="s">
        <v>688</v>
      </c>
      <c r="BU188" t="s">
        <v>351</v>
      </c>
      <c r="BV188" t="str">
        <f>IF(CA188="#","",IFERROR(VLOOKUP(BU188,'class and classification'!$A$1:$B$338,2,FALSE),VLOOKUP(BU188,'class and classification'!$A$340:$B$378,2,FALSE)))</f>
        <v/>
      </c>
      <c r="BW188" t="str">
        <f>IF(CA188="#","",IFERROR(VLOOKUP(BU188,'class and classification'!$A$1:$C$338,3,FALSE),VLOOKUP(BU188,'class and classification'!$A$340:$C$378,3,FALSE)))</f>
        <v/>
      </c>
      <c r="BX188">
        <v>9704</v>
      </c>
      <c r="BY188">
        <v>2790</v>
      </c>
      <c r="BZ188" t="s">
        <v>61</v>
      </c>
      <c r="CA188" t="s">
        <v>39</v>
      </c>
      <c r="CC188" t="s">
        <v>688</v>
      </c>
      <c r="CD188" t="s">
        <v>351</v>
      </c>
      <c r="CE188" t="str">
        <f>IF(CJ188="*","",IFERROR(VLOOKUP(CD188,'class and classification'!$A$1:$B$338,2,FALSE),VLOOKUP(CD188,'class and classification'!$A$340:$B$378,2,FALSE)))</f>
        <v>Predominantly Urban</v>
      </c>
      <c r="CF188" t="str">
        <f>IF(CJ188="*","",IFERROR(VLOOKUP(CD188,'class and classification'!$A$1:$C$338,3,FALSE),VLOOKUP(CD188,'class and classification'!$A$340:$C$378,3,FALSE)))</f>
        <v>SD</v>
      </c>
      <c r="CG188">
        <v>8531</v>
      </c>
      <c r="CH188">
        <v>2584</v>
      </c>
      <c r="CI188">
        <v>1648</v>
      </c>
      <c r="CJ188">
        <v>12.912324688552848</v>
      </c>
      <c r="CL188" t="s">
        <v>688</v>
      </c>
      <c r="CM188" t="s">
        <v>351</v>
      </c>
      <c r="CN188" t="str">
        <f>IF(CS188="*","",IFERROR(VLOOKUP(CM188,'class and classification'!$A$1:$B$338,2,FALSE),VLOOKUP(CM188,'class and classification'!$A$340:$B$378,2,FALSE)))</f>
        <v>Predominantly Urban</v>
      </c>
      <c r="CO188" t="str">
        <f>IF(CS188="*","",IFERROR(VLOOKUP(CM188,'class and classification'!$A$1:$C$338,3,FALSE),VLOOKUP(CM188,'class and classification'!$A$340:$C$378,3,FALSE)))</f>
        <v>SD</v>
      </c>
      <c r="CP188">
        <v>6111.01</v>
      </c>
      <c r="CQ188">
        <v>7484.35</v>
      </c>
      <c r="CR188">
        <v>1054.3599999999999</v>
      </c>
      <c r="CS188">
        <v>7.1971341431781619</v>
      </c>
      <c r="CU188" t="s">
        <v>688</v>
      </c>
      <c r="CV188" t="s">
        <v>351</v>
      </c>
      <c r="CW188" t="str">
        <f>IF(DB188="*","",IFERROR(VLOOKUP(CV188,'class and classification'!$A$1:$B$338,2,FALSE),VLOOKUP(CV188,'class and classification'!$A$340:$B$378,2,FALSE)))</f>
        <v>Predominantly Urban</v>
      </c>
      <c r="CX188" t="str">
        <f>IF(DB188="*","",IFERROR(VLOOKUP(CV188,'class and classification'!$A$1:$C$338,3,FALSE),VLOOKUP(CV188,'class and classification'!$A$340:$C$378,3,FALSE)))</f>
        <v>SD</v>
      </c>
      <c r="CY188">
        <v>6626.56</v>
      </c>
      <c r="CZ188">
        <v>6116.55</v>
      </c>
      <c r="DA188">
        <v>3065.78</v>
      </c>
      <c r="DB188">
        <v>19.392759390444237</v>
      </c>
      <c r="DD188" t="s">
        <v>688</v>
      </c>
      <c r="DE188" t="s">
        <v>351</v>
      </c>
      <c r="DF188" t="str">
        <f>IF(DK188="*","",IFERROR(VLOOKUP(DE188,'class and classification'!$A$1:$B$338,2,FALSE),VLOOKUP(DE188,'class and classification'!$A$340:$B$378,2,FALSE)))</f>
        <v>Predominantly Urban</v>
      </c>
      <c r="DG188" t="str">
        <f>IF(DK188="*","",IFERROR(VLOOKUP(DE188,'class and classification'!$A$1:$C$338,3,FALSE),VLOOKUP(DE188,'class and classification'!$A$340:$C$378,3,FALSE)))</f>
        <v>SD</v>
      </c>
      <c r="DH188">
        <v>12564.87</v>
      </c>
      <c r="DI188">
        <v>7566.16</v>
      </c>
      <c r="DJ188">
        <v>1691.59</v>
      </c>
      <c r="DK188">
        <v>7.7515440400831803</v>
      </c>
      <c r="DM188" t="s">
        <v>688</v>
      </c>
      <c r="DN188" t="s">
        <v>351</v>
      </c>
      <c r="DO188" t="str">
        <f>IF(DT188="*","",IFERROR(VLOOKUP(DN188,'class and classification'!$A$1:$B$338,2,FALSE),VLOOKUP(DN188,'class and classification'!$A$340:$B$378,2,FALSE)))</f>
        <v>Predominantly Urban</v>
      </c>
      <c r="DP188" t="str">
        <f>IF(DT188="*","",IFERROR(VLOOKUP(DN188,'class and classification'!$A$1:$C$338,3,FALSE),VLOOKUP(DN188,'class and classification'!$A$340:$C$378,3,FALSE)))</f>
        <v>SD</v>
      </c>
      <c r="DQ188">
        <v>6412.08</v>
      </c>
      <c r="DR188">
        <v>7920.97</v>
      </c>
      <c r="DS188">
        <v>2202.19</v>
      </c>
      <c r="DT188">
        <v>13.318161695868946</v>
      </c>
      <c r="DV188" t="s">
        <v>688</v>
      </c>
      <c r="DW188" t="s">
        <v>351</v>
      </c>
      <c r="DX188" t="str">
        <f>IF(EC188="*","",IFERROR(VLOOKUP(DW188,'class and classification'!$A$1:$B$338,2,FALSE),VLOOKUP(DW188,'class and classification'!$A$340:$B$378,2,FALSE)))</f>
        <v>Predominantly Urban</v>
      </c>
      <c r="DY188" t="str">
        <f>IF(EC188="*","",IFERROR(VLOOKUP(DW188,'class and classification'!$A$1:$C$338,3,FALSE),VLOOKUP(DW188,'class and classification'!$A$340:$C$378,3,FALSE)))</f>
        <v>SD</v>
      </c>
      <c r="DZ188">
        <v>6280.9</v>
      </c>
      <c r="EA188">
        <v>7263.31</v>
      </c>
      <c r="EB188">
        <v>1373.87</v>
      </c>
      <c r="EC188">
        <v>9.2094290954331921</v>
      </c>
    </row>
    <row r="189" spans="1:133" x14ac:dyDescent="0.3">
      <c r="A189" t="s">
        <v>694</v>
      </c>
      <c r="B189" t="s">
        <v>357</v>
      </c>
      <c r="C189" t="str">
        <f>IF(H189="n/a","",IFERROR(VLOOKUP(B189,'class and classification'!$A$1:$B$338,2,FALSE),VLOOKUP(B189,'class and classification'!$A$340:$B$378,2,FALSE)))</f>
        <v/>
      </c>
      <c r="D189" t="str">
        <f>IF(H189="n/a","",IFERROR(VLOOKUP(B189,'class and classification'!$A$1:$C$338,3,FALSE),VLOOKUP(B189,'class and classification'!$A$340:$C$378,3,FALSE)))</f>
        <v/>
      </c>
      <c r="E189">
        <v>7703</v>
      </c>
      <c r="F189">
        <v>4795</v>
      </c>
      <c r="G189" t="s">
        <v>513</v>
      </c>
      <c r="H189" t="s">
        <v>513</v>
      </c>
      <c r="I189" t="s">
        <v>689</v>
      </c>
      <c r="J189" t="s">
        <v>352</v>
      </c>
      <c r="K189" t="str">
        <f>IF(P189="#","",IFERROR(VLOOKUP(J189,'class and classification'!$A$1:$B$338,2,FALSE),VLOOKUP(J189,'class and classification'!$A$340:$B$378,2,FALSE)))</f>
        <v>Predominantly Urban</v>
      </c>
      <c r="L189" t="str">
        <f>IF(P189="#","",IFERROR(VLOOKUP(J189,'class and classification'!$A$1:$C$338,3,FALSE),VLOOKUP(J189,'class and classification'!$A$340:$C$378,3,FALSE)))</f>
        <v>SD</v>
      </c>
      <c r="M189">
        <v>20359</v>
      </c>
      <c r="N189">
        <v>7213</v>
      </c>
      <c r="O189">
        <v>2000</v>
      </c>
      <c r="P189">
        <v>6.7631543351819285</v>
      </c>
      <c r="S189" t="s">
        <v>352</v>
      </c>
      <c r="T189" t="str">
        <f>IF(Y189="#","",IFERROR(VLOOKUP(S189,'class and classification'!$A$1:$B$338,2,FALSE),VLOOKUP(S189,'class and classification'!$A$340:$B$378,2,FALSE)))</f>
        <v>Predominantly Urban</v>
      </c>
      <c r="U189" t="str">
        <f>IF(Y189="#","",IFERROR(VLOOKUP(S189,'class and classification'!$A$1:$C$338,3,FALSE),VLOOKUP(S189,'class and classification'!$A$340:$C$378,3,FALSE)))</f>
        <v>SD</v>
      </c>
      <c r="V189">
        <v>21138</v>
      </c>
      <c r="W189">
        <v>8147</v>
      </c>
      <c r="X189">
        <v>3872</v>
      </c>
      <c r="Y189">
        <v>11.677775432035467</v>
      </c>
      <c r="AA189" t="s">
        <v>689</v>
      </c>
      <c r="AB189" t="s">
        <v>352</v>
      </c>
      <c r="AC189" t="str">
        <f>IF(AH189="#","",IFERROR(VLOOKUP(AB189,'class and classification'!$A$1:$B$338,2,FALSE),VLOOKUP(AB189,'class and classification'!$A$340:$B$378,2,FALSE)))</f>
        <v>Predominantly Urban</v>
      </c>
      <c r="AD189" t="str">
        <f>IF(AH189="#","",IFERROR(VLOOKUP(AB189,'class and classification'!$A$1:$C$338,3,FALSE),VLOOKUP(AB189,'class and classification'!$A$340:$C$378,3,FALSE)))</f>
        <v>SD</v>
      </c>
      <c r="AE189">
        <v>27879</v>
      </c>
      <c r="AF189">
        <v>7547</v>
      </c>
      <c r="AG189">
        <v>5188</v>
      </c>
      <c r="AH189">
        <v>12.773920323041315</v>
      </c>
      <c r="AJ189" t="s">
        <v>689</v>
      </c>
      <c r="AK189" t="s">
        <v>352</v>
      </c>
      <c r="AL189" t="str">
        <f>IF(AQ189="#","",IFERROR(VLOOKUP(AK189,'class and classification'!$A$1:$B$338,2,FALSE),VLOOKUP(AK189,'class and classification'!$A$340:$B$378,2,FALSE)))</f>
        <v>Predominantly Urban</v>
      </c>
      <c r="AM189" t="str">
        <f>IF(AQ189="#","",IFERROR(VLOOKUP(AK189,'class and classification'!$A$1:$C$338,3,FALSE),VLOOKUP(AK189,'class and classification'!$A$340:$C$378,3,FALSE)))</f>
        <v>SD</v>
      </c>
      <c r="AN189">
        <v>26653</v>
      </c>
      <c r="AO189">
        <v>12365</v>
      </c>
      <c r="AP189">
        <v>2745</v>
      </c>
      <c r="AQ189">
        <v>6.5728036778967036</v>
      </c>
      <c r="AS189" t="s">
        <v>689</v>
      </c>
      <c r="AT189" t="s">
        <v>352</v>
      </c>
      <c r="AU189" t="str">
        <f>IF(AZ189="#","",IFERROR(VLOOKUP(AT189,'class and classification'!$A$1:$B$338,2,FALSE),VLOOKUP(AT189,'class and classification'!$A$340:$B$378,2,FALSE)))</f>
        <v>Predominantly Urban</v>
      </c>
      <c r="AV189" t="str">
        <f>IF(AZ189="#","",IFERROR(VLOOKUP(AT189,'class and classification'!$A$1:$C$338,3,FALSE),VLOOKUP(AT189,'class and classification'!$A$340:$C$378,3,FALSE)))</f>
        <v>SD</v>
      </c>
      <c r="AW189">
        <v>19183</v>
      </c>
      <c r="AX189">
        <v>13720</v>
      </c>
      <c r="AY189">
        <v>2106</v>
      </c>
      <c r="AZ189">
        <v>6.0155959896026729</v>
      </c>
      <c r="BB189" t="s">
        <v>689</v>
      </c>
      <c r="BC189" t="s">
        <v>352</v>
      </c>
      <c r="BD189" t="str">
        <f>IF(BI189="#","",IFERROR(VLOOKUP(BC189,'class and classification'!$A$1:$B$338,2,FALSE),VLOOKUP(BC189,'class and classification'!$A$340:$B$378,2,FALSE)))</f>
        <v>Predominantly Urban</v>
      </c>
      <c r="BE189" t="str">
        <f>IF(BI189="#","",IFERROR(VLOOKUP(BC189,'class and classification'!$A$1:$C$338,3,FALSE),VLOOKUP(BC189,'class and classification'!$A$340:$C$378,3,FALSE)))</f>
        <v>SD</v>
      </c>
      <c r="BF189">
        <v>19036</v>
      </c>
      <c r="BG189">
        <v>10428</v>
      </c>
      <c r="BH189">
        <v>3703</v>
      </c>
      <c r="BI189">
        <v>11.16471191244309</v>
      </c>
      <c r="BK189" t="s">
        <v>689</v>
      </c>
      <c r="BL189" t="s">
        <v>352</v>
      </c>
      <c r="BM189" t="str">
        <f>IF(BR189="#","",IFERROR(VLOOKUP(BL189,'class and classification'!$A$1:$B$338,2,FALSE),VLOOKUP(BL189,'class and classification'!$A$340:$B$378,2,FALSE)))</f>
        <v>Predominantly Urban</v>
      </c>
      <c r="BN189" t="str">
        <f>IF(BR189="#","",IFERROR(VLOOKUP(BL189,'class and classification'!$A$1:$C$338,3,FALSE),VLOOKUP(BL189,'class and classification'!$A$340:$C$378,3,FALSE)))</f>
        <v>SD</v>
      </c>
      <c r="BO189">
        <v>23870</v>
      </c>
      <c r="BP189">
        <v>10819</v>
      </c>
      <c r="BQ189">
        <v>4042</v>
      </c>
      <c r="BR189">
        <v>10.436084789961528</v>
      </c>
      <c r="BT189" t="s">
        <v>689</v>
      </c>
      <c r="BU189" t="s">
        <v>352</v>
      </c>
      <c r="BV189" t="str">
        <f>IF(CA189="#","",IFERROR(VLOOKUP(BU189,'class and classification'!$A$1:$B$338,2,FALSE),VLOOKUP(BU189,'class and classification'!$A$340:$B$378,2,FALSE)))</f>
        <v>Predominantly Urban</v>
      </c>
      <c r="BW189" t="str">
        <f>IF(CA189="#","",IFERROR(VLOOKUP(BU189,'class and classification'!$A$1:$C$338,3,FALSE),VLOOKUP(BU189,'class and classification'!$A$340:$C$378,3,FALSE)))</f>
        <v>SD</v>
      </c>
      <c r="BX189">
        <v>21374</v>
      </c>
      <c r="BY189">
        <v>10151</v>
      </c>
      <c r="BZ189">
        <v>2440</v>
      </c>
      <c r="CA189">
        <v>7.1838657441483882</v>
      </c>
      <c r="CC189" t="s">
        <v>689</v>
      </c>
      <c r="CD189" t="s">
        <v>352</v>
      </c>
      <c r="CE189" t="str">
        <f>IF(CJ189="*","",IFERROR(VLOOKUP(CD189,'class and classification'!$A$1:$B$338,2,FALSE),VLOOKUP(CD189,'class and classification'!$A$340:$B$378,2,FALSE)))</f>
        <v>Predominantly Urban</v>
      </c>
      <c r="CF189" t="str">
        <f>IF(CJ189="*","",IFERROR(VLOOKUP(CD189,'class and classification'!$A$1:$C$338,3,FALSE),VLOOKUP(CD189,'class and classification'!$A$340:$C$378,3,FALSE)))</f>
        <v>SD</v>
      </c>
      <c r="CG189">
        <v>18350</v>
      </c>
      <c r="CH189">
        <v>9301</v>
      </c>
      <c r="CI189">
        <v>4648</v>
      </c>
      <c r="CJ189">
        <v>14.390538406761818</v>
      </c>
      <c r="CL189" t="s">
        <v>689</v>
      </c>
      <c r="CM189" t="s">
        <v>352</v>
      </c>
      <c r="CN189" t="str">
        <f>IF(CS189="*","",IFERROR(VLOOKUP(CM189,'class and classification'!$A$1:$B$338,2,FALSE),VLOOKUP(CM189,'class and classification'!$A$340:$B$378,2,FALSE)))</f>
        <v>Predominantly Urban</v>
      </c>
      <c r="CO189" t="str">
        <f>IF(CS189="*","",IFERROR(VLOOKUP(CM189,'class and classification'!$A$1:$C$338,3,FALSE),VLOOKUP(CM189,'class and classification'!$A$340:$C$378,3,FALSE)))</f>
        <v>SD</v>
      </c>
      <c r="CP189">
        <v>19938.63</v>
      </c>
      <c r="CQ189">
        <v>9672.86</v>
      </c>
      <c r="CR189">
        <v>2217.56</v>
      </c>
      <c r="CS189">
        <v>6.9670945252842911</v>
      </c>
      <c r="CU189" t="s">
        <v>689</v>
      </c>
      <c r="CV189" t="s">
        <v>352</v>
      </c>
      <c r="CW189" t="str">
        <f>IF(DB189="*","",IFERROR(VLOOKUP(CV189,'class and classification'!$A$1:$B$338,2,FALSE),VLOOKUP(CV189,'class and classification'!$A$340:$B$378,2,FALSE)))</f>
        <v>Predominantly Urban</v>
      </c>
      <c r="CX189" t="str">
        <f>IF(DB189="*","",IFERROR(VLOOKUP(CV189,'class and classification'!$A$1:$C$338,3,FALSE),VLOOKUP(CV189,'class and classification'!$A$340:$C$378,3,FALSE)))</f>
        <v>SD</v>
      </c>
      <c r="CY189">
        <v>17645.05</v>
      </c>
      <c r="CZ189">
        <v>11056.08</v>
      </c>
      <c r="DA189">
        <v>2964.93</v>
      </c>
      <c r="DB189">
        <v>9.363116219700208</v>
      </c>
      <c r="DD189" t="s">
        <v>689</v>
      </c>
      <c r="DE189" t="s">
        <v>352</v>
      </c>
      <c r="DF189" t="str">
        <f>IF(DK189="*","",IFERROR(VLOOKUP(DE189,'class and classification'!$A$1:$B$338,2,FALSE),VLOOKUP(DE189,'class and classification'!$A$340:$B$378,2,FALSE)))</f>
        <v>Predominantly Urban</v>
      </c>
      <c r="DG189" t="str">
        <f>IF(DK189="*","",IFERROR(VLOOKUP(DE189,'class and classification'!$A$1:$C$338,3,FALSE),VLOOKUP(DE189,'class and classification'!$A$340:$C$378,3,FALSE)))</f>
        <v>SD</v>
      </c>
      <c r="DH189">
        <v>14227.2</v>
      </c>
      <c r="DI189">
        <v>12283</v>
      </c>
      <c r="DJ189">
        <v>2885.99</v>
      </c>
      <c r="DK189">
        <v>9.8175647932606225</v>
      </c>
      <c r="DM189" t="s">
        <v>689</v>
      </c>
      <c r="DN189" t="s">
        <v>352</v>
      </c>
      <c r="DO189" t="str">
        <f>IF(DT189="*","",IFERROR(VLOOKUP(DN189,'class and classification'!$A$1:$B$338,2,FALSE),VLOOKUP(DN189,'class and classification'!$A$340:$B$378,2,FALSE)))</f>
        <v>Predominantly Urban</v>
      </c>
      <c r="DP189" t="str">
        <f>IF(DT189="*","",IFERROR(VLOOKUP(DN189,'class and classification'!$A$1:$C$338,3,FALSE),VLOOKUP(DN189,'class and classification'!$A$340:$C$378,3,FALSE)))</f>
        <v>SD</v>
      </c>
      <c r="DQ189">
        <v>23084.58</v>
      </c>
      <c r="DR189">
        <v>11737.55</v>
      </c>
      <c r="DS189">
        <v>1090.8599999999999</v>
      </c>
      <c r="DT189">
        <v>3.037508155127155</v>
      </c>
      <c r="DV189" t="s">
        <v>689</v>
      </c>
      <c r="DW189" t="s">
        <v>352</v>
      </c>
      <c r="DX189" t="str">
        <f>IF(EC189="*","",IFERROR(VLOOKUP(DW189,'class and classification'!$A$1:$B$338,2,FALSE),VLOOKUP(DW189,'class and classification'!$A$340:$B$378,2,FALSE)))</f>
        <v>Predominantly Urban</v>
      </c>
      <c r="DY189" t="str">
        <f>IF(EC189="*","",IFERROR(VLOOKUP(DW189,'class and classification'!$A$1:$C$338,3,FALSE),VLOOKUP(DW189,'class and classification'!$A$340:$C$378,3,FALSE)))</f>
        <v>SD</v>
      </c>
      <c r="DZ189">
        <v>17330.71</v>
      </c>
      <c r="EA189">
        <v>12775.98</v>
      </c>
      <c r="EB189">
        <v>888.29</v>
      </c>
      <c r="EC189">
        <v>2.8659157063498668</v>
      </c>
    </row>
    <row r="190" spans="1:133" x14ac:dyDescent="0.3">
      <c r="A190" t="s">
        <v>695</v>
      </c>
      <c r="B190" t="s">
        <v>358</v>
      </c>
      <c r="C190" t="str">
        <f>IF(H190="n/a","",IFERROR(VLOOKUP(B190,'class and classification'!$A$1:$B$338,2,FALSE),VLOOKUP(B190,'class and classification'!$A$340:$B$378,2,FALSE)))</f>
        <v>Predominantly Rural</v>
      </c>
      <c r="D190" t="str">
        <f>IF(H190="n/a","",IFERROR(VLOOKUP(B190,'class and classification'!$A$1:$C$338,3,FALSE),VLOOKUP(B190,'class and classification'!$A$340:$C$378,3,FALSE)))</f>
        <v>SD</v>
      </c>
      <c r="E190">
        <v>18050</v>
      </c>
      <c r="F190">
        <v>3680</v>
      </c>
      <c r="G190">
        <v>4523</v>
      </c>
      <c r="H190">
        <v>17.228507218222681</v>
      </c>
      <c r="I190" t="s">
        <v>690</v>
      </c>
      <c r="J190" t="s">
        <v>353</v>
      </c>
      <c r="K190" t="str">
        <f>IF(P190="#","",IFERROR(VLOOKUP(J190,'class and classification'!$A$1:$B$338,2,FALSE),VLOOKUP(J190,'class and classification'!$A$340:$B$378,2,FALSE)))</f>
        <v>Urban with Significant Rural</v>
      </c>
      <c r="L190" t="str">
        <f>IF(P190="#","",IFERROR(VLOOKUP(J190,'class and classification'!$A$1:$C$338,3,FALSE),VLOOKUP(J190,'class and classification'!$A$340:$C$378,3,FALSE)))</f>
        <v>SD</v>
      </c>
      <c r="M190">
        <v>20491</v>
      </c>
      <c r="N190">
        <v>17202</v>
      </c>
      <c r="O190">
        <v>2876</v>
      </c>
      <c r="P190">
        <v>7.0891567452981334</v>
      </c>
      <c r="S190" t="s">
        <v>353</v>
      </c>
      <c r="T190" t="str">
        <f>IF(Y190="#","",IFERROR(VLOOKUP(S190,'class and classification'!$A$1:$B$338,2,FALSE),VLOOKUP(S190,'class and classification'!$A$340:$B$378,2,FALSE)))</f>
        <v>Urban with Significant Rural</v>
      </c>
      <c r="U190" t="str">
        <f>IF(Y190="#","",IFERROR(VLOOKUP(S190,'class and classification'!$A$1:$C$338,3,FALSE),VLOOKUP(S190,'class and classification'!$A$340:$C$378,3,FALSE)))</f>
        <v>SD</v>
      </c>
      <c r="V190">
        <v>24908</v>
      </c>
      <c r="W190">
        <v>14905</v>
      </c>
      <c r="X190">
        <v>3561</v>
      </c>
      <c r="Y190">
        <v>8.2099875501452484</v>
      </c>
      <c r="AA190" t="s">
        <v>690</v>
      </c>
      <c r="AB190" t="s">
        <v>353</v>
      </c>
      <c r="AC190" t="str">
        <f>IF(AH190="#","",IFERROR(VLOOKUP(AB190,'class and classification'!$A$1:$B$338,2,FALSE),VLOOKUP(AB190,'class and classification'!$A$340:$B$378,2,FALSE)))</f>
        <v>Urban with Significant Rural</v>
      </c>
      <c r="AD190" t="str">
        <f>IF(AH190="#","",IFERROR(VLOOKUP(AB190,'class and classification'!$A$1:$C$338,3,FALSE),VLOOKUP(AB190,'class and classification'!$A$340:$C$378,3,FALSE)))</f>
        <v>SD</v>
      </c>
      <c r="AE190">
        <v>25511</v>
      </c>
      <c r="AF190">
        <v>9432</v>
      </c>
      <c r="AG190">
        <v>3109</v>
      </c>
      <c r="AH190">
        <v>8.1703984021864819</v>
      </c>
      <c r="AJ190" t="s">
        <v>690</v>
      </c>
      <c r="AK190" t="s">
        <v>353</v>
      </c>
      <c r="AL190" t="str">
        <f>IF(AQ190="#","",IFERROR(VLOOKUP(AK190,'class and classification'!$A$1:$B$338,2,FALSE),VLOOKUP(AK190,'class and classification'!$A$340:$B$378,2,FALSE)))</f>
        <v>Urban with Significant Rural</v>
      </c>
      <c r="AM190" t="str">
        <f>IF(AQ190="#","",IFERROR(VLOOKUP(AK190,'class and classification'!$A$1:$C$338,3,FALSE),VLOOKUP(AK190,'class and classification'!$A$340:$C$378,3,FALSE)))</f>
        <v>SD</v>
      </c>
      <c r="AN190">
        <v>23938</v>
      </c>
      <c r="AO190">
        <v>8793</v>
      </c>
      <c r="AP190">
        <v>3775</v>
      </c>
      <c r="AQ190">
        <v>10.340765901495645</v>
      </c>
      <c r="AS190" t="s">
        <v>690</v>
      </c>
      <c r="AT190" t="s">
        <v>353</v>
      </c>
      <c r="AU190" t="str">
        <f>IF(AZ190="#","",IFERROR(VLOOKUP(AT190,'class and classification'!$A$1:$B$338,2,FALSE),VLOOKUP(AT190,'class and classification'!$A$340:$B$378,2,FALSE)))</f>
        <v>Urban with Significant Rural</v>
      </c>
      <c r="AV190" t="str">
        <f>IF(AZ190="#","",IFERROR(VLOOKUP(AT190,'class and classification'!$A$1:$C$338,3,FALSE),VLOOKUP(AT190,'class and classification'!$A$340:$C$378,3,FALSE)))</f>
        <v>SD</v>
      </c>
      <c r="AW190">
        <v>23398</v>
      </c>
      <c r="AX190">
        <v>12999</v>
      </c>
      <c r="AY190">
        <v>2599</v>
      </c>
      <c r="AZ190">
        <v>6.664786131910966</v>
      </c>
      <c r="BB190" t="s">
        <v>690</v>
      </c>
      <c r="BC190" t="s">
        <v>353</v>
      </c>
      <c r="BD190" t="str">
        <f>IF(BI190="#","",IFERROR(VLOOKUP(BC190,'class and classification'!$A$1:$B$338,2,FALSE),VLOOKUP(BC190,'class and classification'!$A$340:$B$378,2,FALSE)))</f>
        <v>Urban with Significant Rural</v>
      </c>
      <c r="BE190" t="str">
        <f>IF(BI190="#","",IFERROR(VLOOKUP(BC190,'class and classification'!$A$1:$C$338,3,FALSE),VLOOKUP(BC190,'class and classification'!$A$340:$C$378,3,FALSE)))</f>
        <v>SD</v>
      </c>
      <c r="BF190">
        <v>20956</v>
      </c>
      <c r="BG190">
        <v>9531</v>
      </c>
      <c r="BH190">
        <v>5467</v>
      </c>
      <c r="BI190">
        <v>15.205540412749624</v>
      </c>
      <c r="BK190" t="s">
        <v>690</v>
      </c>
      <c r="BL190" t="s">
        <v>353</v>
      </c>
      <c r="BM190" t="str">
        <f>IF(BR190="#","",IFERROR(VLOOKUP(BL190,'class and classification'!$A$1:$B$338,2,FALSE),VLOOKUP(BL190,'class and classification'!$A$340:$B$378,2,FALSE)))</f>
        <v>Urban with Significant Rural</v>
      </c>
      <c r="BN190" t="str">
        <f>IF(BR190="#","",IFERROR(VLOOKUP(BL190,'class and classification'!$A$1:$C$338,3,FALSE),VLOOKUP(BL190,'class and classification'!$A$340:$C$378,3,FALSE)))</f>
        <v>SD</v>
      </c>
      <c r="BO190">
        <v>21829</v>
      </c>
      <c r="BP190">
        <v>8744</v>
      </c>
      <c r="BQ190">
        <v>6198</v>
      </c>
      <c r="BR190">
        <v>16.855674308558374</v>
      </c>
      <c r="BT190" t="s">
        <v>690</v>
      </c>
      <c r="BU190" t="s">
        <v>353</v>
      </c>
      <c r="BV190" t="str">
        <f>IF(CA190="#","",IFERROR(VLOOKUP(BU190,'class and classification'!$A$1:$B$338,2,FALSE),VLOOKUP(BU190,'class and classification'!$A$340:$B$378,2,FALSE)))</f>
        <v>Urban with Significant Rural</v>
      </c>
      <c r="BW190" t="str">
        <f>IF(CA190="#","",IFERROR(VLOOKUP(BU190,'class and classification'!$A$1:$C$338,3,FALSE),VLOOKUP(BU190,'class and classification'!$A$340:$C$378,3,FALSE)))</f>
        <v>SD</v>
      </c>
      <c r="BX190">
        <v>16516</v>
      </c>
      <c r="BY190">
        <v>11295</v>
      </c>
      <c r="BZ190">
        <v>4063</v>
      </c>
      <c r="CA190">
        <v>12.747066574637635</v>
      </c>
      <c r="CC190" t="s">
        <v>690</v>
      </c>
      <c r="CD190" t="s">
        <v>353</v>
      </c>
      <c r="CE190" t="str">
        <f>IF(CJ190="*","",IFERROR(VLOOKUP(CD190,'class and classification'!$A$1:$B$338,2,FALSE),VLOOKUP(CD190,'class and classification'!$A$340:$B$378,2,FALSE)))</f>
        <v>Urban with Significant Rural</v>
      </c>
      <c r="CF190" t="str">
        <f>IF(CJ190="*","",IFERROR(VLOOKUP(CD190,'class and classification'!$A$1:$C$338,3,FALSE),VLOOKUP(CD190,'class and classification'!$A$340:$C$378,3,FALSE)))</f>
        <v>SD</v>
      </c>
      <c r="CG190">
        <v>16504</v>
      </c>
      <c r="CH190">
        <v>8619</v>
      </c>
      <c r="CI190">
        <v>1982</v>
      </c>
      <c r="CJ190">
        <v>7.3123040029514845</v>
      </c>
      <c r="CL190" t="s">
        <v>690</v>
      </c>
      <c r="CM190" t="s">
        <v>353</v>
      </c>
      <c r="CN190" t="str">
        <f>IF(CS190="*","",IFERROR(VLOOKUP(CM190,'class and classification'!$A$1:$B$338,2,FALSE),VLOOKUP(CM190,'class and classification'!$A$340:$B$378,2,FALSE)))</f>
        <v>Urban with Significant Rural</v>
      </c>
      <c r="CO190" t="str">
        <f>IF(CS190="*","",IFERROR(VLOOKUP(CM190,'class and classification'!$A$1:$C$338,3,FALSE),VLOOKUP(CM190,'class and classification'!$A$340:$C$378,3,FALSE)))</f>
        <v>SD</v>
      </c>
      <c r="CP190">
        <v>13522.44</v>
      </c>
      <c r="CQ190">
        <v>11250.27</v>
      </c>
      <c r="CR190">
        <v>5342.5</v>
      </c>
      <c r="CS190">
        <v>17.740205032606447</v>
      </c>
      <c r="CU190" t="s">
        <v>690</v>
      </c>
      <c r="CV190" t="s">
        <v>353</v>
      </c>
      <c r="CW190" t="str">
        <f>IF(DB190="*","",IFERROR(VLOOKUP(CV190,'class and classification'!$A$1:$B$338,2,FALSE),VLOOKUP(CV190,'class and classification'!$A$340:$B$378,2,FALSE)))</f>
        <v>Urban with Significant Rural</v>
      </c>
      <c r="CX190" t="str">
        <f>IF(DB190="*","",IFERROR(VLOOKUP(CV190,'class and classification'!$A$1:$C$338,3,FALSE),VLOOKUP(CV190,'class and classification'!$A$340:$C$378,3,FALSE)))</f>
        <v>SD</v>
      </c>
      <c r="CY190">
        <v>17718.55</v>
      </c>
      <c r="CZ190">
        <v>13494.89</v>
      </c>
      <c r="DA190">
        <v>1034.9000000000001</v>
      </c>
      <c r="DB190">
        <v>3.2091574325996319</v>
      </c>
      <c r="DD190" t="s">
        <v>690</v>
      </c>
      <c r="DE190" t="s">
        <v>353</v>
      </c>
      <c r="DF190" t="str">
        <f>IF(DK190="*","",IFERROR(VLOOKUP(DE190,'class and classification'!$A$1:$B$338,2,FALSE),VLOOKUP(DE190,'class and classification'!$A$340:$B$378,2,FALSE)))</f>
        <v>Urban with Significant Rural</v>
      </c>
      <c r="DG190" t="str">
        <f>IF(DK190="*","",IFERROR(VLOOKUP(DE190,'class and classification'!$A$1:$C$338,3,FALSE),VLOOKUP(DE190,'class and classification'!$A$340:$C$378,3,FALSE)))</f>
        <v>SD</v>
      </c>
      <c r="DH190">
        <v>16670.87</v>
      </c>
      <c r="DI190">
        <v>15067.52</v>
      </c>
      <c r="DJ190">
        <v>2754.65</v>
      </c>
      <c r="DK190">
        <v>7.9861038632721275</v>
      </c>
      <c r="DM190" t="s">
        <v>690</v>
      </c>
      <c r="DN190" t="s">
        <v>353</v>
      </c>
      <c r="DO190" t="str">
        <f>IF(DT190="*","",IFERROR(VLOOKUP(DN190,'class and classification'!$A$1:$B$338,2,FALSE),VLOOKUP(DN190,'class and classification'!$A$340:$B$378,2,FALSE)))</f>
        <v>Urban with Significant Rural</v>
      </c>
      <c r="DP190" t="str">
        <f>IF(DT190="*","",IFERROR(VLOOKUP(DN190,'class and classification'!$A$1:$C$338,3,FALSE),VLOOKUP(DN190,'class and classification'!$A$340:$C$378,3,FALSE)))</f>
        <v>SD</v>
      </c>
      <c r="DQ190">
        <v>13529.36</v>
      </c>
      <c r="DR190">
        <v>9946.24</v>
      </c>
      <c r="DS190">
        <v>3408.98</v>
      </c>
      <c r="DT190">
        <v>12.680056746283558</v>
      </c>
      <c r="DV190" t="s">
        <v>690</v>
      </c>
      <c r="DW190" t="s">
        <v>353</v>
      </c>
      <c r="DX190" t="str">
        <f>IF(EC190="*","",IFERROR(VLOOKUP(DW190,'class and classification'!$A$1:$B$338,2,FALSE),VLOOKUP(DW190,'class and classification'!$A$340:$B$378,2,FALSE)))</f>
        <v>Urban with Significant Rural</v>
      </c>
      <c r="DY190" t="str">
        <f>IF(EC190="*","",IFERROR(VLOOKUP(DW190,'class and classification'!$A$1:$C$338,3,FALSE),VLOOKUP(DW190,'class and classification'!$A$340:$C$378,3,FALSE)))</f>
        <v>SD</v>
      </c>
      <c r="DZ190">
        <v>18032.080000000002</v>
      </c>
      <c r="EA190">
        <v>10906.44</v>
      </c>
      <c r="EB190">
        <v>3767.52</v>
      </c>
      <c r="EC190">
        <v>11.519340158576211</v>
      </c>
    </row>
    <row r="191" spans="1:133" x14ac:dyDescent="0.3">
      <c r="A191" t="s">
        <v>696</v>
      </c>
      <c r="B191" t="s">
        <v>359</v>
      </c>
      <c r="C191" t="str">
        <f>IF(H191="n/a","",IFERROR(VLOOKUP(B191,'class and classification'!$A$1:$B$338,2,FALSE),VLOOKUP(B191,'class and classification'!$A$340:$B$378,2,FALSE)))</f>
        <v/>
      </c>
      <c r="D191" t="str">
        <f>IF(H191="n/a","",IFERROR(VLOOKUP(B191,'class and classification'!$A$1:$C$338,3,FALSE),VLOOKUP(B191,'class and classification'!$A$340:$C$378,3,FALSE)))</f>
        <v/>
      </c>
      <c r="E191">
        <v>7202</v>
      </c>
      <c r="F191">
        <v>5093</v>
      </c>
      <c r="G191" t="s">
        <v>513</v>
      </c>
      <c r="H191" t="s">
        <v>513</v>
      </c>
      <c r="I191" t="s">
        <v>691</v>
      </c>
      <c r="J191" t="s">
        <v>354</v>
      </c>
      <c r="K191" t="str">
        <f>IF(P191="#","",IFERROR(VLOOKUP(J191,'class and classification'!$A$1:$B$338,2,FALSE),VLOOKUP(J191,'class and classification'!$A$340:$B$378,2,FALSE)))</f>
        <v>Urban with Significant Rural</v>
      </c>
      <c r="L191" t="str">
        <f>IF(P191="#","",IFERROR(VLOOKUP(J191,'class and classification'!$A$1:$C$338,3,FALSE),VLOOKUP(J191,'class and classification'!$A$340:$C$378,3,FALSE)))</f>
        <v>SD</v>
      </c>
      <c r="M191">
        <v>16061</v>
      </c>
      <c r="N191">
        <v>6775</v>
      </c>
      <c r="O191">
        <v>2815</v>
      </c>
      <c r="P191">
        <v>10.974231024131614</v>
      </c>
      <c r="S191" t="s">
        <v>354</v>
      </c>
      <c r="T191" t="str">
        <f>IF(Y191="#","",IFERROR(VLOOKUP(S191,'class and classification'!$A$1:$B$338,2,FALSE),VLOOKUP(S191,'class and classification'!$A$340:$B$378,2,FALSE)))</f>
        <v>Urban with Significant Rural</v>
      </c>
      <c r="U191" t="str">
        <f>IF(Y191="#","",IFERROR(VLOOKUP(S191,'class and classification'!$A$1:$C$338,3,FALSE),VLOOKUP(S191,'class and classification'!$A$340:$C$378,3,FALSE)))</f>
        <v>SD</v>
      </c>
      <c r="V191">
        <v>21879</v>
      </c>
      <c r="W191">
        <v>6720</v>
      </c>
      <c r="X191">
        <v>2460</v>
      </c>
      <c r="Y191">
        <v>7.9204095431275965</v>
      </c>
      <c r="AA191" t="s">
        <v>691</v>
      </c>
      <c r="AB191" t="s">
        <v>354</v>
      </c>
      <c r="AC191" t="str">
        <f>IF(AH191="#","",IFERROR(VLOOKUP(AB191,'class and classification'!$A$1:$B$338,2,FALSE),VLOOKUP(AB191,'class and classification'!$A$340:$B$378,2,FALSE)))</f>
        <v>Urban with Significant Rural</v>
      </c>
      <c r="AD191" t="str">
        <f>IF(AH191="#","",IFERROR(VLOOKUP(AB191,'class and classification'!$A$1:$C$338,3,FALSE),VLOOKUP(AB191,'class and classification'!$A$340:$C$378,3,FALSE)))</f>
        <v>SD</v>
      </c>
      <c r="AE191">
        <v>13210</v>
      </c>
      <c r="AF191">
        <v>6620</v>
      </c>
      <c r="AG191">
        <v>1419</v>
      </c>
      <c r="AH191">
        <v>6.6779613158266278</v>
      </c>
      <c r="AJ191" t="s">
        <v>691</v>
      </c>
      <c r="AK191" t="s">
        <v>354</v>
      </c>
      <c r="AL191" t="str">
        <f>IF(AQ191="#","",IFERROR(VLOOKUP(AK191,'class and classification'!$A$1:$B$338,2,FALSE),VLOOKUP(AK191,'class and classification'!$A$340:$B$378,2,FALSE)))</f>
        <v>Urban with Significant Rural</v>
      </c>
      <c r="AM191" t="str">
        <f>IF(AQ191="#","",IFERROR(VLOOKUP(AK191,'class and classification'!$A$1:$C$338,3,FALSE),VLOOKUP(AK191,'class and classification'!$A$340:$C$378,3,FALSE)))</f>
        <v>SD</v>
      </c>
      <c r="AN191">
        <v>12041</v>
      </c>
      <c r="AO191">
        <v>9922</v>
      </c>
      <c r="AP191">
        <v>3075</v>
      </c>
      <c r="AQ191">
        <v>12.281332374790319</v>
      </c>
      <c r="AS191" t="s">
        <v>691</v>
      </c>
      <c r="AT191" t="s">
        <v>354</v>
      </c>
      <c r="AU191" t="str">
        <f>IF(AZ191="#","",IFERROR(VLOOKUP(AT191,'class and classification'!$A$1:$B$338,2,FALSE),VLOOKUP(AT191,'class and classification'!$A$340:$B$378,2,FALSE)))</f>
        <v>Urban with Significant Rural</v>
      </c>
      <c r="AV191" t="str">
        <f>IF(AZ191="#","",IFERROR(VLOOKUP(AT191,'class and classification'!$A$1:$C$338,3,FALSE),VLOOKUP(AT191,'class and classification'!$A$340:$C$378,3,FALSE)))</f>
        <v>SD</v>
      </c>
      <c r="AW191">
        <v>13267</v>
      </c>
      <c r="AX191">
        <v>8543</v>
      </c>
      <c r="AY191">
        <v>1254</v>
      </c>
      <c r="AZ191">
        <v>5.4370447450572321</v>
      </c>
      <c r="BB191" t="s">
        <v>691</v>
      </c>
      <c r="BC191" t="s">
        <v>354</v>
      </c>
      <c r="BD191" t="str">
        <f>IF(BI191="#","",IFERROR(VLOOKUP(BC191,'class and classification'!$A$1:$B$338,2,FALSE),VLOOKUP(BC191,'class and classification'!$A$340:$B$378,2,FALSE)))</f>
        <v>Urban with Significant Rural</v>
      </c>
      <c r="BE191" t="str">
        <f>IF(BI191="#","",IFERROR(VLOOKUP(BC191,'class and classification'!$A$1:$C$338,3,FALSE),VLOOKUP(BC191,'class and classification'!$A$340:$C$378,3,FALSE)))</f>
        <v>SD</v>
      </c>
      <c r="BF191">
        <v>11603</v>
      </c>
      <c r="BG191">
        <v>13295</v>
      </c>
      <c r="BH191">
        <v>1495</v>
      </c>
      <c r="BI191">
        <v>5.6643807070056447</v>
      </c>
      <c r="BK191" t="s">
        <v>691</v>
      </c>
      <c r="BL191" t="s">
        <v>354</v>
      </c>
      <c r="BM191" t="str">
        <f>IF(BR191="#","",IFERROR(VLOOKUP(BL191,'class and classification'!$A$1:$B$338,2,FALSE),VLOOKUP(BL191,'class and classification'!$A$340:$B$378,2,FALSE)))</f>
        <v/>
      </c>
      <c r="BN191" t="str">
        <f>IF(BR191="#","",IFERROR(VLOOKUP(BL191,'class and classification'!$A$1:$C$338,3,FALSE),VLOOKUP(BL191,'class and classification'!$A$340:$C$378,3,FALSE)))</f>
        <v/>
      </c>
      <c r="BO191">
        <v>13081</v>
      </c>
      <c r="BP191">
        <v>6331</v>
      </c>
      <c r="BQ191" t="s">
        <v>39</v>
      </c>
      <c r="BR191" t="s">
        <v>39</v>
      </c>
      <c r="BT191" t="s">
        <v>691</v>
      </c>
      <c r="BU191" t="s">
        <v>354</v>
      </c>
      <c r="BV191" t="str">
        <f>IF(CA191="#","",IFERROR(VLOOKUP(BU191,'class and classification'!$A$1:$B$338,2,FALSE),VLOOKUP(BU191,'class and classification'!$A$340:$B$378,2,FALSE)))</f>
        <v>Urban with Significant Rural</v>
      </c>
      <c r="BW191" t="str">
        <f>IF(CA191="#","",IFERROR(VLOOKUP(BU191,'class and classification'!$A$1:$C$338,3,FALSE),VLOOKUP(BU191,'class and classification'!$A$340:$C$378,3,FALSE)))</f>
        <v>SD</v>
      </c>
      <c r="BX191">
        <v>11362</v>
      </c>
      <c r="BY191">
        <v>4647</v>
      </c>
      <c r="BZ191">
        <v>2403</v>
      </c>
      <c r="CA191">
        <v>13.051270910275909</v>
      </c>
      <c r="CC191" t="s">
        <v>691</v>
      </c>
      <c r="CD191" t="s">
        <v>354</v>
      </c>
      <c r="CE191" t="str">
        <f>IF(CJ191="*","",IFERROR(VLOOKUP(CD191,'class and classification'!$A$1:$B$338,2,FALSE),VLOOKUP(CD191,'class and classification'!$A$340:$B$378,2,FALSE)))</f>
        <v>Urban with Significant Rural</v>
      </c>
      <c r="CF191" t="str">
        <f>IF(CJ191="*","",IFERROR(VLOOKUP(CD191,'class and classification'!$A$1:$C$338,3,FALSE),VLOOKUP(CD191,'class and classification'!$A$340:$C$378,3,FALSE)))</f>
        <v>SD</v>
      </c>
      <c r="CG191">
        <v>8929</v>
      </c>
      <c r="CH191">
        <v>10115</v>
      </c>
      <c r="CI191">
        <v>2020</v>
      </c>
      <c r="CJ191">
        <v>9.5898214963919486</v>
      </c>
      <c r="CL191" t="s">
        <v>691</v>
      </c>
      <c r="CM191" t="s">
        <v>354</v>
      </c>
      <c r="CN191" t="str">
        <f>IF(CS191="*","",IFERROR(VLOOKUP(CM191,'class and classification'!$A$1:$B$338,2,FALSE),VLOOKUP(CM191,'class and classification'!$A$340:$B$378,2,FALSE)))</f>
        <v>Urban with Significant Rural</v>
      </c>
      <c r="CO191" t="str">
        <f>IF(CS191="*","",IFERROR(VLOOKUP(CM191,'class and classification'!$A$1:$C$338,3,FALSE),VLOOKUP(CM191,'class and classification'!$A$340:$C$378,3,FALSE)))</f>
        <v>SD</v>
      </c>
      <c r="CP191">
        <v>11423.83</v>
      </c>
      <c r="CQ191">
        <v>5137.3</v>
      </c>
      <c r="CR191">
        <v>3233.37</v>
      </c>
      <c r="CS191">
        <v>16.334688928742832</v>
      </c>
      <c r="CU191" t="s">
        <v>691</v>
      </c>
      <c r="CV191" t="s">
        <v>354</v>
      </c>
      <c r="CW191" t="str">
        <f>IF(DB191="*","",IFERROR(VLOOKUP(CV191,'class and classification'!$A$1:$B$338,2,FALSE),VLOOKUP(CV191,'class and classification'!$A$340:$B$378,2,FALSE)))</f>
        <v>Urban with Significant Rural</v>
      </c>
      <c r="CX191" t="str">
        <f>IF(DB191="*","",IFERROR(VLOOKUP(CV191,'class and classification'!$A$1:$C$338,3,FALSE),VLOOKUP(CV191,'class and classification'!$A$340:$C$378,3,FALSE)))</f>
        <v>SD</v>
      </c>
      <c r="CY191">
        <v>8397.43</v>
      </c>
      <c r="CZ191">
        <v>11174.75</v>
      </c>
      <c r="DA191">
        <v>4490.54</v>
      </c>
      <c r="DB191">
        <v>18.661813793286878</v>
      </c>
      <c r="DD191" t="s">
        <v>691</v>
      </c>
      <c r="DE191" t="s">
        <v>354</v>
      </c>
      <c r="DF191" t="str">
        <f>IF(DK191="*","",IFERROR(VLOOKUP(DE191,'class and classification'!$A$1:$B$338,2,FALSE),VLOOKUP(DE191,'class and classification'!$A$340:$B$378,2,FALSE)))</f>
        <v>Urban with Significant Rural</v>
      </c>
      <c r="DG191" t="str">
        <f>IF(DK191="*","",IFERROR(VLOOKUP(DE191,'class and classification'!$A$1:$C$338,3,FALSE),VLOOKUP(DE191,'class and classification'!$A$340:$C$378,3,FALSE)))</f>
        <v>SD</v>
      </c>
      <c r="DH191">
        <v>12008.93</v>
      </c>
      <c r="DI191">
        <v>5444.5</v>
      </c>
      <c r="DJ191">
        <v>4990.8500000000004</v>
      </c>
      <c r="DK191">
        <v>22.236623317834212</v>
      </c>
      <c r="DM191" t="s">
        <v>691</v>
      </c>
      <c r="DN191" t="s">
        <v>354</v>
      </c>
      <c r="DO191" t="str">
        <f>IF(DT191="*","",IFERROR(VLOOKUP(DN191,'class and classification'!$A$1:$B$338,2,FALSE),VLOOKUP(DN191,'class and classification'!$A$340:$B$378,2,FALSE)))</f>
        <v>Urban with Significant Rural</v>
      </c>
      <c r="DP191" t="str">
        <f>IF(DT191="*","",IFERROR(VLOOKUP(DN191,'class and classification'!$A$1:$C$338,3,FALSE),VLOOKUP(DN191,'class and classification'!$A$340:$C$378,3,FALSE)))</f>
        <v>SD</v>
      </c>
      <c r="DQ191">
        <v>8064.87</v>
      </c>
      <c r="DR191">
        <v>8348.8799999999992</v>
      </c>
      <c r="DS191">
        <v>2609.6999999999998</v>
      </c>
      <c r="DT191">
        <v>13.718331848324041</v>
      </c>
      <c r="DV191" t="s">
        <v>691</v>
      </c>
      <c r="DW191" t="s">
        <v>354</v>
      </c>
      <c r="DX191" t="str">
        <f>IF(EC191="*","",IFERROR(VLOOKUP(DW191,'class and classification'!$A$1:$B$338,2,FALSE),VLOOKUP(DW191,'class and classification'!$A$340:$B$378,2,FALSE)))</f>
        <v>Urban with Significant Rural</v>
      </c>
      <c r="DY191" t="str">
        <f>IF(EC191="*","",IFERROR(VLOOKUP(DW191,'class and classification'!$A$1:$C$338,3,FALSE),VLOOKUP(DW191,'class and classification'!$A$340:$C$378,3,FALSE)))</f>
        <v>SD</v>
      </c>
      <c r="DZ191">
        <v>11230.01</v>
      </c>
      <c r="EA191">
        <v>8877.82</v>
      </c>
      <c r="EB191">
        <v>2665.8</v>
      </c>
      <c r="EC191">
        <v>11.70564376430108</v>
      </c>
    </row>
    <row r="192" spans="1:133" x14ac:dyDescent="0.3">
      <c r="A192" t="s">
        <v>697</v>
      </c>
      <c r="B192" t="s">
        <v>146</v>
      </c>
      <c r="C192" t="str">
        <f>IF(H192="n/a","",IFERROR(VLOOKUP(B192,'class and classification'!$A$1:$B$338,2,FALSE),VLOOKUP(B192,'class and classification'!$A$340:$B$378,2,FALSE)))</f>
        <v>Predominantly Urban</v>
      </c>
      <c r="D192" t="str">
        <f>IF(H192="n/a","",IFERROR(VLOOKUP(B192,'class and classification'!$A$1:$C$338,3,FALSE),VLOOKUP(B192,'class and classification'!$A$340:$C$378,3,FALSE)))</f>
        <v>SC</v>
      </c>
      <c r="E192">
        <v>152642</v>
      </c>
      <c r="F192">
        <v>83042</v>
      </c>
      <c r="G192">
        <v>11828</v>
      </c>
      <c r="H192">
        <v>4.7787582016225478</v>
      </c>
      <c r="I192" t="s">
        <v>692</v>
      </c>
      <c r="J192" t="s">
        <v>355</v>
      </c>
      <c r="K192" t="str">
        <f>IF(P192="#","",IFERROR(VLOOKUP(J192,'class and classification'!$A$1:$B$338,2,FALSE),VLOOKUP(J192,'class and classification'!$A$340:$B$378,2,FALSE)))</f>
        <v>Predominantly Urban</v>
      </c>
      <c r="L192" t="str">
        <f>IF(P192="#","",IFERROR(VLOOKUP(J192,'class and classification'!$A$1:$C$338,3,FALSE),VLOOKUP(J192,'class and classification'!$A$340:$C$378,3,FALSE)))</f>
        <v>SD</v>
      </c>
      <c r="M192">
        <v>8138</v>
      </c>
      <c r="N192">
        <v>5842</v>
      </c>
      <c r="O192">
        <v>4464</v>
      </c>
      <c r="P192">
        <v>24.202992843201041</v>
      </c>
      <c r="S192" t="s">
        <v>355</v>
      </c>
      <c r="T192" t="str">
        <f>IF(Y192="#","",IFERROR(VLOOKUP(S192,'class and classification'!$A$1:$B$338,2,FALSE),VLOOKUP(S192,'class and classification'!$A$340:$B$378,2,FALSE)))</f>
        <v>Predominantly Urban</v>
      </c>
      <c r="U192" t="str">
        <f>IF(Y192="#","",IFERROR(VLOOKUP(S192,'class and classification'!$A$1:$C$338,3,FALSE),VLOOKUP(S192,'class and classification'!$A$340:$C$378,3,FALSE)))</f>
        <v>SD</v>
      </c>
      <c r="V192">
        <v>10552</v>
      </c>
      <c r="W192">
        <v>6137</v>
      </c>
      <c r="X192">
        <v>2474</v>
      </c>
      <c r="Y192">
        <v>12.910295882690601</v>
      </c>
      <c r="AA192" t="s">
        <v>692</v>
      </c>
      <c r="AB192" t="s">
        <v>355</v>
      </c>
      <c r="AC192" t="str">
        <f>IF(AH192="#","",IFERROR(VLOOKUP(AB192,'class and classification'!$A$1:$B$338,2,FALSE),VLOOKUP(AB192,'class and classification'!$A$340:$B$378,2,FALSE)))</f>
        <v>Predominantly Urban</v>
      </c>
      <c r="AD192" t="str">
        <f>IF(AH192="#","",IFERROR(VLOOKUP(AB192,'class and classification'!$A$1:$C$338,3,FALSE),VLOOKUP(AB192,'class and classification'!$A$340:$C$378,3,FALSE)))</f>
        <v>SD</v>
      </c>
      <c r="AE192">
        <v>15420</v>
      </c>
      <c r="AF192">
        <v>3029</v>
      </c>
      <c r="AG192">
        <v>3910</v>
      </c>
      <c r="AH192">
        <v>17.487365266782952</v>
      </c>
      <c r="AJ192" t="s">
        <v>692</v>
      </c>
      <c r="AK192" t="s">
        <v>355</v>
      </c>
      <c r="AL192" t="str">
        <f>IF(AQ192="#","",IFERROR(VLOOKUP(AK192,'class and classification'!$A$1:$B$338,2,FALSE),VLOOKUP(AK192,'class and classification'!$A$340:$B$378,2,FALSE)))</f>
        <v>Predominantly Urban</v>
      </c>
      <c r="AM192" t="str">
        <f>IF(AQ192="#","",IFERROR(VLOOKUP(AK192,'class and classification'!$A$1:$C$338,3,FALSE),VLOOKUP(AK192,'class and classification'!$A$340:$C$378,3,FALSE)))</f>
        <v>SD</v>
      </c>
      <c r="AN192">
        <v>17599</v>
      </c>
      <c r="AO192">
        <v>4239</v>
      </c>
      <c r="AP192">
        <v>1412</v>
      </c>
      <c r="AQ192">
        <v>6.0731182795698926</v>
      </c>
      <c r="AS192" t="s">
        <v>692</v>
      </c>
      <c r="AT192" t="s">
        <v>355</v>
      </c>
      <c r="AU192" t="str">
        <f>IF(AZ192="#","",IFERROR(VLOOKUP(AT192,'class and classification'!$A$1:$B$338,2,FALSE),VLOOKUP(AT192,'class and classification'!$A$340:$B$378,2,FALSE)))</f>
        <v>Predominantly Urban</v>
      </c>
      <c r="AV192" t="str">
        <f>IF(AZ192="#","",IFERROR(VLOOKUP(AT192,'class and classification'!$A$1:$C$338,3,FALSE),VLOOKUP(AT192,'class and classification'!$A$340:$C$378,3,FALSE)))</f>
        <v>SD</v>
      </c>
      <c r="AW192">
        <v>6727</v>
      </c>
      <c r="AX192">
        <v>6848</v>
      </c>
      <c r="AY192">
        <v>4315</v>
      </c>
      <c r="AZ192">
        <v>24.119619899385132</v>
      </c>
      <c r="BB192" t="s">
        <v>692</v>
      </c>
      <c r="BC192" t="s">
        <v>355</v>
      </c>
      <c r="BD192" t="str">
        <f>IF(BI192="#","",IFERROR(VLOOKUP(BC192,'class and classification'!$A$1:$B$338,2,FALSE),VLOOKUP(BC192,'class and classification'!$A$340:$B$378,2,FALSE)))</f>
        <v>Predominantly Urban</v>
      </c>
      <c r="BE192" t="str">
        <f>IF(BI192="#","",IFERROR(VLOOKUP(BC192,'class and classification'!$A$1:$C$338,3,FALSE),VLOOKUP(BC192,'class and classification'!$A$340:$C$378,3,FALSE)))</f>
        <v>SD</v>
      </c>
      <c r="BF192">
        <v>10363</v>
      </c>
      <c r="BG192">
        <v>7110</v>
      </c>
      <c r="BH192">
        <v>3142</v>
      </c>
      <c r="BI192">
        <v>15.241329129274799</v>
      </c>
      <c r="BK192" t="s">
        <v>692</v>
      </c>
      <c r="BL192" t="s">
        <v>355</v>
      </c>
      <c r="BM192" t="str">
        <f>IF(BR192="#","",IFERROR(VLOOKUP(BL192,'class and classification'!$A$1:$B$338,2,FALSE),VLOOKUP(BL192,'class and classification'!$A$340:$B$378,2,FALSE)))</f>
        <v>Predominantly Urban</v>
      </c>
      <c r="BN192" t="str">
        <f>IF(BR192="#","",IFERROR(VLOOKUP(BL192,'class and classification'!$A$1:$C$338,3,FALSE),VLOOKUP(BL192,'class and classification'!$A$340:$C$378,3,FALSE)))</f>
        <v>SD</v>
      </c>
      <c r="BO192">
        <v>7960</v>
      </c>
      <c r="BP192">
        <v>5891</v>
      </c>
      <c r="BQ192">
        <v>1664</v>
      </c>
      <c r="BR192">
        <v>10.72510473735095</v>
      </c>
      <c r="BT192" t="s">
        <v>692</v>
      </c>
      <c r="BU192" t="s">
        <v>355</v>
      </c>
      <c r="BV192" t="str">
        <f>IF(CA192="#","",IFERROR(VLOOKUP(BU192,'class and classification'!$A$1:$B$338,2,FALSE),VLOOKUP(BU192,'class and classification'!$A$340:$B$378,2,FALSE)))</f>
        <v>Predominantly Urban</v>
      </c>
      <c r="BW192" t="str">
        <f>IF(CA192="#","",IFERROR(VLOOKUP(BU192,'class and classification'!$A$1:$C$338,3,FALSE),VLOOKUP(BU192,'class and classification'!$A$340:$C$378,3,FALSE)))</f>
        <v>SD</v>
      </c>
      <c r="BX192">
        <v>7216</v>
      </c>
      <c r="BY192">
        <v>7003</v>
      </c>
      <c r="BZ192">
        <v>3561</v>
      </c>
      <c r="CA192">
        <v>20.028121484814399</v>
      </c>
      <c r="CC192" t="s">
        <v>692</v>
      </c>
      <c r="CD192" t="s">
        <v>355</v>
      </c>
      <c r="CE192" t="str">
        <f>IF(CJ192="*","",IFERROR(VLOOKUP(CD192,'class and classification'!$A$1:$B$338,2,FALSE),VLOOKUP(CD192,'class and classification'!$A$340:$B$378,2,FALSE)))</f>
        <v>Predominantly Urban</v>
      </c>
      <c r="CF192" t="str">
        <f>IF(CJ192="*","",IFERROR(VLOOKUP(CD192,'class and classification'!$A$1:$C$338,3,FALSE),VLOOKUP(CD192,'class and classification'!$A$340:$C$378,3,FALSE)))</f>
        <v>SD</v>
      </c>
      <c r="CG192">
        <v>6884</v>
      </c>
      <c r="CH192">
        <v>4526</v>
      </c>
      <c r="CI192">
        <v>2195</v>
      </c>
      <c r="CJ192">
        <v>16.1337743476663</v>
      </c>
      <c r="CL192" t="s">
        <v>692</v>
      </c>
      <c r="CM192" t="s">
        <v>355</v>
      </c>
      <c r="CN192" t="str">
        <f>IF(CS192="*","",IFERROR(VLOOKUP(CM192,'class and classification'!$A$1:$B$338,2,FALSE),VLOOKUP(CM192,'class and classification'!$A$340:$B$378,2,FALSE)))</f>
        <v>Predominantly Urban</v>
      </c>
      <c r="CO192" t="str">
        <f>IF(CS192="*","",IFERROR(VLOOKUP(CM192,'class and classification'!$A$1:$C$338,3,FALSE),VLOOKUP(CM192,'class and classification'!$A$340:$C$378,3,FALSE)))</f>
        <v>SD</v>
      </c>
      <c r="CP192">
        <v>7017.61</v>
      </c>
      <c r="CQ192">
        <v>3962.05</v>
      </c>
      <c r="CR192">
        <v>4931.49</v>
      </c>
      <c r="CS192">
        <v>30.993925643338159</v>
      </c>
      <c r="CU192" t="s">
        <v>692</v>
      </c>
      <c r="CV192" t="s">
        <v>355</v>
      </c>
      <c r="CW192" t="str">
        <f>IF(DB192="*","",IFERROR(VLOOKUP(CV192,'class and classification'!$A$1:$B$338,2,FALSE),VLOOKUP(CV192,'class and classification'!$A$340:$B$378,2,FALSE)))</f>
        <v>Predominantly Urban</v>
      </c>
      <c r="CX192" t="str">
        <f>IF(DB192="*","",IFERROR(VLOOKUP(CV192,'class and classification'!$A$1:$C$338,3,FALSE),VLOOKUP(CV192,'class and classification'!$A$340:$C$378,3,FALSE)))</f>
        <v>SD</v>
      </c>
      <c r="CY192">
        <v>9629.2900000000009</v>
      </c>
      <c r="CZ192">
        <v>3222.96</v>
      </c>
      <c r="DA192">
        <v>3638.42</v>
      </c>
      <c r="DB192">
        <v>22.063506212907058</v>
      </c>
      <c r="DD192" t="s">
        <v>692</v>
      </c>
      <c r="DE192" t="s">
        <v>355</v>
      </c>
      <c r="DF192" t="str">
        <f>IF(DK192="*","",IFERROR(VLOOKUP(DE192,'class and classification'!$A$1:$B$338,2,FALSE),VLOOKUP(DE192,'class and classification'!$A$340:$B$378,2,FALSE)))</f>
        <v>Predominantly Urban</v>
      </c>
      <c r="DG192" t="str">
        <f>IF(DK192="*","",IFERROR(VLOOKUP(DE192,'class and classification'!$A$1:$C$338,3,FALSE),VLOOKUP(DE192,'class and classification'!$A$340:$C$378,3,FALSE)))</f>
        <v>SD</v>
      </c>
      <c r="DH192">
        <v>9099.48</v>
      </c>
      <c r="DI192">
        <v>4467.97</v>
      </c>
      <c r="DJ192">
        <v>1580.35</v>
      </c>
      <c r="DK192">
        <v>10.432868139267747</v>
      </c>
      <c r="DM192" t="s">
        <v>692</v>
      </c>
      <c r="DN192" t="s">
        <v>355</v>
      </c>
      <c r="DO192" t="str">
        <f>IF(DT192="*","",IFERROR(VLOOKUP(DN192,'class and classification'!$A$1:$B$338,2,FALSE),VLOOKUP(DN192,'class and classification'!$A$340:$B$378,2,FALSE)))</f>
        <v>Predominantly Urban</v>
      </c>
      <c r="DP192" t="str">
        <f>IF(DT192="*","",IFERROR(VLOOKUP(DN192,'class and classification'!$A$1:$C$338,3,FALSE),VLOOKUP(DN192,'class and classification'!$A$340:$C$378,3,FALSE)))</f>
        <v>SD</v>
      </c>
      <c r="DQ192">
        <v>6312.99</v>
      </c>
      <c r="DR192">
        <v>3866.01</v>
      </c>
      <c r="DS192">
        <v>1617.77</v>
      </c>
      <c r="DT192">
        <v>13.713669080604266</v>
      </c>
      <c r="DV192" t="s">
        <v>692</v>
      </c>
      <c r="DW192" t="s">
        <v>355</v>
      </c>
      <c r="DX192" t="str">
        <f>IF(EC192="*","",IFERROR(VLOOKUP(DW192,'class and classification'!$A$1:$B$338,2,FALSE),VLOOKUP(DW192,'class and classification'!$A$340:$B$378,2,FALSE)))</f>
        <v>Predominantly Urban</v>
      </c>
      <c r="DY192" t="str">
        <f>IF(EC192="*","",IFERROR(VLOOKUP(DW192,'class and classification'!$A$1:$C$338,3,FALSE),VLOOKUP(DW192,'class and classification'!$A$340:$C$378,3,FALSE)))</f>
        <v>SD</v>
      </c>
      <c r="DZ192">
        <v>7067.79</v>
      </c>
      <c r="EA192">
        <v>2805.71</v>
      </c>
      <c r="EB192">
        <v>2502.92</v>
      </c>
      <c r="EC192">
        <v>20.223295589516194</v>
      </c>
    </row>
    <row r="193" spans="1:133" x14ac:dyDescent="0.3">
      <c r="A193" t="s">
        <v>698</v>
      </c>
      <c r="B193" t="s">
        <v>360</v>
      </c>
      <c r="C193" t="str">
        <f>IF(H193="n/a","",IFERROR(VLOOKUP(B193,'class and classification'!$A$1:$B$338,2,FALSE),VLOOKUP(B193,'class and classification'!$A$340:$B$378,2,FALSE)))</f>
        <v>Predominantly Urban</v>
      </c>
      <c r="D193" t="str">
        <f>IF(H193="n/a","",IFERROR(VLOOKUP(B193,'class and classification'!$A$1:$C$338,3,FALSE),VLOOKUP(B193,'class and classification'!$A$340:$C$378,3,FALSE)))</f>
        <v>SD</v>
      </c>
      <c r="E193">
        <v>11071</v>
      </c>
      <c r="F193">
        <v>9428</v>
      </c>
      <c r="G193">
        <v>3054</v>
      </c>
      <c r="H193">
        <v>12.966501082664628</v>
      </c>
      <c r="I193" t="s">
        <v>693</v>
      </c>
      <c r="J193" t="s">
        <v>356</v>
      </c>
      <c r="K193" t="str">
        <f>IF(P193="#","",IFERROR(VLOOKUP(J193,'class and classification'!$A$1:$B$338,2,FALSE),VLOOKUP(J193,'class and classification'!$A$340:$B$378,2,FALSE)))</f>
        <v>Predominantly Rural</v>
      </c>
      <c r="L193" t="str">
        <f>IF(P193="#","",IFERROR(VLOOKUP(J193,'class and classification'!$A$1:$C$338,3,FALSE),VLOOKUP(J193,'class and classification'!$A$340:$C$378,3,FALSE)))</f>
        <v>SD</v>
      </c>
      <c r="M193">
        <v>10218</v>
      </c>
      <c r="N193" t="s">
        <v>39</v>
      </c>
      <c r="O193">
        <v>1880</v>
      </c>
      <c r="P193">
        <v>14.377485469562556</v>
      </c>
      <c r="S193" t="s">
        <v>356</v>
      </c>
      <c r="T193" t="str">
        <f>IF(Y193="#","",IFERROR(VLOOKUP(S193,'class and classification'!$A$1:$B$338,2,FALSE),VLOOKUP(S193,'class and classification'!$A$340:$B$378,2,FALSE)))</f>
        <v/>
      </c>
      <c r="U193" t="str">
        <f>IF(Y193="#","",IFERROR(VLOOKUP(S193,'class and classification'!$A$1:$C$338,3,FALSE),VLOOKUP(S193,'class and classification'!$A$340:$C$378,3,FALSE)))</f>
        <v/>
      </c>
      <c r="V193">
        <v>8180</v>
      </c>
      <c r="W193">
        <v>3937</v>
      </c>
      <c r="X193" t="s">
        <v>39</v>
      </c>
      <c r="Y193" t="s">
        <v>39</v>
      </c>
      <c r="AA193" t="s">
        <v>693</v>
      </c>
      <c r="AB193" t="s">
        <v>356</v>
      </c>
      <c r="AC193" t="str">
        <f>IF(AH193="#","",IFERROR(VLOOKUP(AB193,'class and classification'!$A$1:$B$338,2,FALSE),VLOOKUP(AB193,'class and classification'!$A$340:$B$378,2,FALSE)))</f>
        <v>Predominantly Rural</v>
      </c>
      <c r="AD193" t="str">
        <f>IF(AH193="#","",IFERROR(VLOOKUP(AB193,'class and classification'!$A$1:$C$338,3,FALSE),VLOOKUP(AB193,'class and classification'!$A$340:$C$378,3,FALSE)))</f>
        <v>SD</v>
      </c>
      <c r="AE193">
        <v>5664</v>
      </c>
      <c r="AF193">
        <v>3232</v>
      </c>
      <c r="AG193">
        <v>972</v>
      </c>
      <c r="AH193">
        <v>9.8500202675314146</v>
      </c>
      <c r="AJ193" t="s">
        <v>693</v>
      </c>
      <c r="AK193" t="s">
        <v>356</v>
      </c>
      <c r="AL193" t="str">
        <f>IF(AQ193="#","",IFERROR(VLOOKUP(AK193,'class and classification'!$A$1:$B$338,2,FALSE),VLOOKUP(AK193,'class and classification'!$A$340:$B$378,2,FALSE)))</f>
        <v>Predominantly Rural</v>
      </c>
      <c r="AM193" t="str">
        <f>IF(AQ193="#","",IFERROR(VLOOKUP(AK193,'class and classification'!$A$1:$C$338,3,FALSE),VLOOKUP(AK193,'class and classification'!$A$340:$C$378,3,FALSE)))</f>
        <v>SD</v>
      </c>
      <c r="AN193">
        <v>4701</v>
      </c>
      <c r="AO193">
        <v>2174</v>
      </c>
      <c r="AP193">
        <v>1511</v>
      </c>
      <c r="AQ193">
        <v>18.018125447173862</v>
      </c>
      <c r="AS193" t="s">
        <v>693</v>
      </c>
      <c r="AT193" t="s">
        <v>356</v>
      </c>
      <c r="AU193" t="str">
        <f>IF(AZ193="#","",IFERROR(VLOOKUP(AT193,'class and classification'!$A$1:$B$338,2,FALSE),VLOOKUP(AT193,'class and classification'!$A$340:$B$378,2,FALSE)))</f>
        <v/>
      </c>
      <c r="AV193" t="str">
        <f>IF(AZ193="#","",IFERROR(VLOOKUP(AT193,'class and classification'!$A$1:$C$338,3,FALSE),VLOOKUP(AT193,'class and classification'!$A$340:$C$378,3,FALSE)))</f>
        <v/>
      </c>
      <c r="AW193">
        <v>5387</v>
      </c>
      <c r="AX193">
        <v>5046</v>
      </c>
      <c r="AY193" t="s">
        <v>39</v>
      </c>
      <c r="AZ193" t="s">
        <v>39</v>
      </c>
      <c r="BB193" t="s">
        <v>693</v>
      </c>
      <c r="BC193" t="s">
        <v>356</v>
      </c>
      <c r="BD193" t="str">
        <f>IF(BI193="#","",IFERROR(VLOOKUP(BC193,'class and classification'!$A$1:$B$338,2,FALSE),VLOOKUP(BC193,'class and classification'!$A$340:$B$378,2,FALSE)))</f>
        <v>Predominantly Rural</v>
      </c>
      <c r="BE193" t="str">
        <f>IF(BI193="#","",IFERROR(VLOOKUP(BC193,'class and classification'!$A$1:$C$338,3,FALSE),VLOOKUP(BC193,'class and classification'!$A$340:$C$378,3,FALSE)))</f>
        <v>SD</v>
      </c>
      <c r="BF193">
        <v>4072</v>
      </c>
      <c r="BG193">
        <v>3803</v>
      </c>
      <c r="BH193">
        <v>1330</v>
      </c>
      <c r="BI193">
        <v>14.448669201520911</v>
      </c>
      <c r="BK193" t="s">
        <v>693</v>
      </c>
      <c r="BL193" t="s">
        <v>356</v>
      </c>
      <c r="BM193" t="str">
        <f>IF(BR193="#","",IFERROR(VLOOKUP(BL193,'class and classification'!$A$1:$B$338,2,FALSE),VLOOKUP(BL193,'class and classification'!$A$340:$B$378,2,FALSE)))</f>
        <v>Predominantly Rural</v>
      </c>
      <c r="BN193" t="str">
        <f>IF(BR193="#","",IFERROR(VLOOKUP(BL193,'class and classification'!$A$1:$C$338,3,FALSE),VLOOKUP(BL193,'class and classification'!$A$340:$C$378,3,FALSE)))</f>
        <v>SD</v>
      </c>
      <c r="BO193">
        <v>4030</v>
      </c>
      <c r="BP193">
        <v>4980</v>
      </c>
      <c r="BQ193">
        <v>1687</v>
      </c>
      <c r="BR193">
        <v>15.770776853323362</v>
      </c>
      <c r="BT193" t="s">
        <v>693</v>
      </c>
      <c r="BU193" t="s">
        <v>356</v>
      </c>
      <c r="BV193" t="str">
        <f>IF(CA193="#","",IFERROR(VLOOKUP(BU193,'class and classification'!$A$1:$B$338,2,FALSE),VLOOKUP(BU193,'class and classification'!$A$340:$B$378,2,FALSE)))</f>
        <v>Predominantly Rural</v>
      </c>
      <c r="BW193" t="str">
        <f>IF(CA193="#","",IFERROR(VLOOKUP(BU193,'class and classification'!$A$1:$C$338,3,FALSE),VLOOKUP(BU193,'class and classification'!$A$340:$C$378,3,FALSE)))</f>
        <v>SD</v>
      </c>
      <c r="BX193">
        <v>6119</v>
      </c>
      <c r="BY193">
        <v>3996</v>
      </c>
      <c r="BZ193">
        <v>1094</v>
      </c>
      <c r="CA193">
        <v>9.7600142742439111</v>
      </c>
      <c r="CC193" t="s">
        <v>693</v>
      </c>
      <c r="CD193" t="s">
        <v>356</v>
      </c>
      <c r="CE193" t="str">
        <f>IF(CJ193="*","",IFERROR(VLOOKUP(CD193,'class and classification'!$A$1:$B$338,2,FALSE),VLOOKUP(CD193,'class and classification'!$A$340:$B$378,2,FALSE)))</f>
        <v>Predominantly Rural</v>
      </c>
      <c r="CF193" t="str">
        <f>IF(CJ193="*","",IFERROR(VLOOKUP(CD193,'class and classification'!$A$1:$C$338,3,FALSE),VLOOKUP(CD193,'class and classification'!$A$340:$C$378,3,FALSE)))</f>
        <v>SD</v>
      </c>
      <c r="CG193">
        <v>5946</v>
      </c>
      <c r="CH193">
        <v>4400</v>
      </c>
      <c r="CI193">
        <v>1422</v>
      </c>
      <c r="CJ193">
        <v>12.083616587355541</v>
      </c>
      <c r="CL193" t="s">
        <v>693</v>
      </c>
      <c r="CM193" t="s">
        <v>356</v>
      </c>
      <c r="CN193" t="str">
        <f>IF(CS193="*","",IFERROR(VLOOKUP(CM193,'class and classification'!$A$1:$B$338,2,FALSE),VLOOKUP(CM193,'class and classification'!$A$340:$B$378,2,FALSE)))</f>
        <v>Predominantly Rural</v>
      </c>
      <c r="CO193" t="str">
        <f>IF(CS193="*","",IFERROR(VLOOKUP(CM193,'class and classification'!$A$1:$C$338,3,FALSE),VLOOKUP(CM193,'class and classification'!$A$340:$C$378,3,FALSE)))</f>
        <v>SD</v>
      </c>
      <c r="CP193">
        <v>7187.16</v>
      </c>
      <c r="CQ193">
        <v>4111.88</v>
      </c>
      <c r="CR193">
        <v>867.83</v>
      </c>
      <c r="CS193">
        <v>7.1327301105378789</v>
      </c>
      <c r="CU193" t="s">
        <v>693</v>
      </c>
      <c r="CV193" t="s">
        <v>356</v>
      </c>
      <c r="CW193" t="str">
        <f>IF(DB193="*","",IFERROR(VLOOKUP(CV193,'class and classification'!$A$1:$B$338,2,FALSE),VLOOKUP(CV193,'class and classification'!$A$340:$B$378,2,FALSE)))</f>
        <v/>
      </c>
      <c r="CX193" t="str">
        <f>IF(DB193="*","",IFERROR(VLOOKUP(CV193,'class and classification'!$A$1:$C$338,3,FALSE),VLOOKUP(CV193,'class and classification'!$A$340:$C$378,3,FALSE)))</f>
        <v/>
      </c>
      <c r="CY193">
        <v>6795.76</v>
      </c>
      <c r="CZ193">
        <v>5698.9</v>
      </c>
      <c r="DA193" t="s">
        <v>38</v>
      </c>
      <c r="DB193" t="s">
        <v>38</v>
      </c>
      <c r="DD193" t="s">
        <v>693</v>
      </c>
      <c r="DE193" t="s">
        <v>356</v>
      </c>
      <c r="DF193" t="str">
        <f>IF(DK193="*","",IFERROR(VLOOKUP(DE193,'class and classification'!$A$1:$B$338,2,FALSE),VLOOKUP(DE193,'class and classification'!$A$340:$B$378,2,FALSE)))</f>
        <v/>
      </c>
      <c r="DG193" t="str">
        <f>IF(DK193="*","",IFERROR(VLOOKUP(DE193,'class and classification'!$A$1:$C$338,3,FALSE),VLOOKUP(DE193,'class and classification'!$A$340:$C$378,3,FALSE)))</f>
        <v/>
      </c>
      <c r="DH193">
        <v>4687.87</v>
      </c>
      <c r="DI193">
        <v>4408.92</v>
      </c>
      <c r="DJ193" t="s">
        <v>38</v>
      </c>
      <c r="DK193" t="s">
        <v>38</v>
      </c>
      <c r="DM193" t="s">
        <v>693</v>
      </c>
      <c r="DN193" t="s">
        <v>356</v>
      </c>
      <c r="DO193" t="str">
        <f>IF(DT193="*","",IFERROR(VLOOKUP(DN193,'class and classification'!$A$1:$B$338,2,FALSE),VLOOKUP(DN193,'class and classification'!$A$340:$B$378,2,FALSE)))</f>
        <v>Predominantly Rural</v>
      </c>
      <c r="DP193" t="str">
        <f>IF(DT193="*","",IFERROR(VLOOKUP(DN193,'class and classification'!$A$1:$C$338,3,FALSE),VLOOKUP(DN193,'class and classification'!$A$340:$C$378,3,FALSE)))</f>
        <v>SD</v>
      </c>
      <c r="DQ193">
        <v>3792.17</v>
      </c>
      <c r="DR193">
        <v>4555.47</v>
      </c>
      <c r="DS193">
        <v>590.13</v>
      </c>
      <c r="DT193">
        <v>6.602653682070585</v>
      </c>
      <c r="DV193" t="s">
        <v>693</v>
      </c>
      <c r="DW193" t="s">
        <v>356</v>
      </c>
      <c r="DX193" t="str">
        <f>IF(EC193="*","",IFERROR(VLOOKUP(DW193,'class and classification'!$A$1:$B$338,2,FALSE),VLOOKUP(DW193,'class and classification'!$A$340:$B$378,2,FALSE)))</f>
        <v>Predominantly Rural</v>
      </c>
      <c r="DY193" t="str">
        <f>IF(EC193="*","",IFERROR(VLOOKUP(DW193,'class and classification'!$A$1:$C$338,3,FALSE),VLOOKUP(DW193,'class and classification'!$A$340:$C$378,3,FALSE)))</f>
        <v>SD</v>
      </c>
      <c r="DZ193">
        <v>8227.6</v>
      </c>
      <c r="EA193">
        <v>5285.67</v>
      </c>
      <c r="EB193">
        <v>866.37</v>
      </c>
      <c r="EC193">
        <v>6.0249769813430651</v>
      </c>
    </row>
    <row r="194" spans="1:133" x14ac:dyDescent="0.3">
      <c r="A194" t="s">
        <v>699</v>
      </c>
      <c r="B194" t="s">
        <v>361</v>
      </c>
      <c r="C194" t="str">
        <f>IF(H194="n/a","",IFERROR(VLOOKUP(B194,'class and classification'!$A$1:$B$338,2,FALSE),VLOOKUP(B194,'class and classification'!$A$340:$B$378,2,FALSE)))</f>
        <v/>
      </c>
      <c r="D194" t="str">
        <f>IF(H194="n/a","",IFERROR(VLOOKUP(B194,'class and classification'!$A$1:$C$338,3,FALSE),VLOOKUP(B194,'class and classification'!$A$340:$C$378,3,FALSE)))</f>
        <v/>
      </c>
      <c r="E194">
        <v>25330</v>
      </c>
      <c r="F194">
        <v>9957</v>
      </c>
      <c r="G194" t="s">
        <v>513</v>
      </c>
      <c r="H194" t="s">
        <v>513</v>
      </c>
      <c r="I194" t="s">
        <v>694</v>
      </c>
      <c r="J194" t="s">
        <v>357</v>
      </c>
      <c r="K194" t="str">
        <f>IF(P194="#","",IFERROR(VLOOKUP(J194,'class and classification'!$A$1:$B$338,2,FALSE),VLOOKUP(J194,'class and classification'!$A$340:$B$378,2,FALSE)))</f>
        <v>Predominantly Urban</v>
      </c>
      <c r="L194" t="str">
        <f>IF(P194="#","",IFERROR(VLOOKUP(J194,'class and classification'!$A$1:$C$338,3,FALSE),VLOOKUP(J194,'class and classification'!$A$340:$C$378,3,FALSE)))</f>
        <v>SD</v>
      </c>
      <c r="M194">
        <v>13393</v>
      </c>
      <c r="N194" t="s">
        <v>39</v>
      </c>
      <c r="O194">
        <v>1488</v>
      </c>
      <c r="P194">
        <v>9.9993280021503921</v>
      </c>
      <c r="S194" t="s">
        <v>357</v>
      </c>
      <c r="T194" t="str">
        <f>IF(Y194="#","",IFERROR(VLOOKUP(S194,'class and classification'!$A$1:$B$338,2,FALSE),VLOOKUP(S194,'class and classification'!$A$340:$B$378,2,FALSE)))</f>
        <v/>
      </c>
      <c r="U194" t="str">
        <f>IF(Y194="#","",IFERROR(VLOOKUP(S194,'class and classification'!$A$1:$C$338,3,FALSE),VLOOKUP(S194,'class and classification'!$A$340:$C$378,3,FALSE)))</f>
        <v/>
      </c>
      <c r="V194">
        <v>7596</v>
      </c>
      <c r="W194">
        <v>2303</v>
      </c>
      <c r="X194" t="s">
        <v>39</v>
      </c>
      <c r="Y194" t="s">
        <v>39</v>
      </c>
      <c r="AA194" t="s">
        <v>694</v>
      </c>
      <c r="AB194" t="s">
        <v>357</v>
      </c>
      <c r="AC194" t="str">
        <f>IF(AH194="#","",IFERROR(VLOOKUP(AB194,'class and classification'!$A$1:$B$338,2,FALSE),VLOOKUP(AB194,'class and classification'!$A$340:$B$378,2,FALSE)))</f>
        <v/>
      </c>
      <c r="AD194" t="str">
        <f>IF(AH194="#","",IFERROR(VLOOKUP(AB194,'class and classification'!$A$1:$C$338,3,FALSE),VLOOKUP(AB194,'class and classification'!$A$340:$C$378,3,FALSE)))</f>
        <v/>
      </c>
      <c r="AE194">
        <v>11185</v>
      </c>
      <c r="AF194">
        <v>2839</v>
      </c>
      <c r="AG194" t="s">
        <v>39</v>
      </c>
      <c r="AH194" t="s">
        <v>39</v>
      </c>
      <c r="AJ194" t="s">
        <v>694</v>
      </c>
      <c r="AK194" t="s">
        <v>357</v>
      </c>
      <c r="AL194" t="str">
        <f>IF(AQ194="#","",IFERROR(VLOOKUP(AK194,'class and classification'!$A$1:$B$338,2,FALSE),VLOOKUP(AK194,'class and classification'!$A$340:$B$378,2,FALSE)))</f>
        <v/>
      </c>
      <c r="AM194" t="str">
        <f>IF(AQ194="#","",IFERROR(VLOOKUP(AK194,'class and classification'!$A$1:$C$338,3,FALSE),VLOOKUP(AK194,'class and classification'!$A$340:$C$378,3,FALSE)))</f>
        <v/>
      </c>
      <c r="AN194">
        <v>10201</v>
      </c>
      <c r="AO194">
        <v>5274</v>
      </c>
      <c r="AP194" t="s">
        <v>39</v>
      </c>
      <c r="AQ194" t="s">
        <v>39</v>
      </c>
      <c r="AS194" t="s">
        <v>694</v>
      </c>
      <c r="AT194" t="s">
        <v>357</v>
      </c>
      <c r="AU194" t="str">
        <f>IF(AZ194="#","",IFERROR(VLOOKUP(AT194,'class and classification'!$A$1:$B$338,2,FALSE),VLOOKUP(AT194,'class and classification'!$A$340:$B$378,2,FALSE)))</f>
        <v/>
      </c>
      <c r="AV194" t="str">
        <f>IF(AZ194="#","",IFERROR(VLOOKUP(AT194,'class and classification'!$A$1:$C$338,3,FALSE),VLOOKUP(AT194,'class and classification'!$A$340:$C$378,3,FALSE)))</f>
        <v/>
      </c>
      <c r="AW194">
        <v>7830</v>
      </c>
      <c r="AX194">
        <v>3992</v>
      </c>
      <c r="AY194" t="s">
        <v>39</v>
      </c>
      <c r="AZ194" t="s">
        <v>39</v>
      </c>
      <c r="BB194" t="s">
        <v>694</v>
      </c>
      <c r="BC194" t="s">
        <v>357</v>
      </c>
      <c r="BD194" t="str">
        <f>IF(BI194="#","",IFERROR(VLOOKUP(BC194,'class and classification'!$A$1:$B$338,2,FALSE),VLOOKUP(BC194,'class and classification'!$A$340:$B$378,2,FALSE)))</f>
        <v>Predominantly Urban</v>
      </c>
      <c r="BE194" t="str">
        <f>IF(BI194="#","",IFERROR(VLOOKUP(BC194,'class and classification'!$A$1:$C$338,3,FALSE),VLOOKUP(BC194,'class and classification'!$A$340:$C$378,3,FALSE)))</f>
        <v>SD</v>
      </c>
      <c r="BF194">
        <v>8080</v>
      </c>
      <c r="BG194">
        <v>3662</v>
      </c>
      <c r="BH194">
        <v>1800</v>
      </c>
      <c r="BI194">
        <v>13.29198050509526</v>
      </c>
      <c r="BK194" t="s">
        <v>694</v>
      </c>
      <c r="BL194" t="s">
        <v>357</v>
      </c>
      <c r="BM194" t="str">
        <f>IF(BR194="#","",IFERROR(VLOOKUP(BL194,'class and classification'!$A$1:$B$338,2,FALSE),VLOOKUP(BL194,'class and classification'!$A$340:$B$378,2,FALSE)))</f>
        <v>Predominantly Urban</v>
      </c>
      <c r="BN194" t="str">
        <f>IF(BR194="#","",IFERROR(VLOOKUP(BL194,'class and classification'!$A$1:$C$338,3,FALSE),VLOOKUP(BL194,'class and classification'!$A$340:$C$378,3,FALSE)))</f>
        <v>SD</v>
      </c>
      <c r="BO194">
        <v>5902</v>
      </c>
      <c r="BP194">
        <v>4370</v>
      </c>
      <c r="BQ194">
        <v>1415</v>
      </c>
      <c r="BR194">
        <v>12.107469838281853</v>
      </c>
      <c r="BT194" t="s">
        <v>694</v>
      </c>
      <c r="BU194" t="s">
        <v>357</v>
      </c>
      <c r="BV194" t="str">
        <f>IF(CA194="#","",IFERROR(VLOOKUP(BU194,'class and classification'!$A$1:$B$338,2,FALSE),VLOOKUP(BU194,'class and classification'!$A$340:$B$378,2,FALSE)))</f>
        <v>Predominantly Urban</v>
      </c>
      <c r="BW194" t="str">
        <f>IF(CA194="#","",IFERROR(VLOOKUP(BU194,'class and classification'!$A$1:$C$338,3,FALSE),VLOOKUP(BU194,'class and classification'!$A$340:$C$378,3,FALSE)))</f>
        <v>SD</v>
      </c>
      <c r="BX194">
        <v>8598</v>
      </c>
      <c r="BY194">
        <v>3870</v>
      </c>
      <c r="BZ194">
        <v>1840</v>
      </c>
      <c r="CA194">
        <v>12.859938495946324</v>
      </c>
      <c r="CC194" t="s">
        <v>694</v>
      </c>
      <c r="CD194" t="s">
        <v>357</v>
      </c>
      <c r="CE194" t="str">
        <f>IF(CJ194="*","",IFERROR(VLOOKUP(CD194,'class and classification'!$A$1:$B$338,2,FALSE),VLOOKUP(CD194,'class and classification'!$A$340:$B$378,2,FALSE)))</f>
        <v>Predominantly Urban</v>
      </c>
      <c r="CF194" t="str">
        <f>IF(CJ194="*","",IFERROR(VLOOKUP(CD194,'class and classification'!$A$1:$C$338,3,FALSE),VLOOKUP(CD194,'class and classification'!$A$340:$C$378,3,FALSE)))</f>
        <v>SD</v>
      </c>
      <c r="CG194">
        <v>9813</v>
      </c>
      <c r="CH194">
        <v>6736</v>
      </c>
      <c r="CI194">
        <v>1794</v>
      </c>
      <c r="CJ194">
        <v>9.7802976612331687</v>
      </c>
      <c r="CL194" t="s">
        <v>694</v>
      </c>
      <c r="CM194" t="s">
        <v>357</v>
      </c>
      <c r="CN194" t="str">
        <f>IF(CS194="*","",IFERROR(VLOOKUP(CM194,'class and classification'!$A$1:$B$338,2,FALSE),VLOOKUP(CM194,'class and classification'!$A$340:$B$378,2,FALSE)))</f>
        <v>Predominantly Urban</v>
      </c>
      <c r="CO194" t="str">
        <f>IF(CS194="*","",IFERROR(VLOOKUP(CM194,'class and classification'!$A$1:$C$338,3,FALSE),VLOOKUP(CM194,'class and classification'!$A$340:$C$378,3,FALSE)))</f>
        <v>SD</v>
      </c>
      <c r="CP194">
        <v>9090.36</v>
      </c>
      <c r="CQ194">
        <v>7066.4</v>
      </c>
      <c r="CR194">
        <v>1210.31</v>
      </c>
      <c r="CS194">
        <v>6.9689936183823757</v>
      </c>
      <c r="CU194" t="s">
        <v>694</v>
      </c>
      <c r="CV194" t="s">
        <v>357</v>
      </c>
      <c r="CW194" t="str">
        <f>IF(DB194="*","",IFERROR(VLOOKUP(CV194,'class and classification'!$A$1:$B$338,2,FALSE),VLOOKUP(CV194,'class and classification'!$A$340:$B$378,2,FALSE)))</f>
        <v>Predominantly Urban</v>
      </c>
      <c r="CX194" t="str">
        <f>IF(DB194="*","",IFERROR(VLOOKUP(CV194,'class and classification'!$A$1:$C$338,3,FALSE),VLOOKUP(CV194,'class and classification'!$A$340:$C$378,3,FALSE)))</f>
        <v>SD</v>
      </c>
      <c r="CY194">
        <v>8018.34</v>
      </c>
      <c r="CZ194">
        <v>3861.24</v>
      </c>
      <c r="DA194">
        <v>3918.16</v>
      </c>
      <c r="DB194">
        <v>24.802028644603595</v>
      </c>
      <c r="DD194" t="s">
        <v>694</v>
      </c>
      <c r="DE194" t="s">
        <v>357</v>
      </c>
      <c r="DF194" t="str">
        <f>IF(DK194="*","",IFERROR(VLOOKUP(DE194,'class and classification'!$A$1:$B$338,2,FALSE),VLOOKUP(DE194,'class and classification'!$A$340:$B$378,2,FALSE)))</f>
        <v>Predominantly Urban</v>
      </c>
      <c r="DG194" t="str">
        <f>IF(DK194="*","",IFERROR(VLOOKUP(DE194,'class and classification'!$A$1:$C$338,3,FALSE),VLOOKUP(DE194,'class and classification'!$A$340:$C$378,3,FALSE)))</f>
        <v>SD</v>
      </c>
      <c r="DH194">
        <v>4082.07</v>
      </c>
      <c r="DI194">
        <v>4760.88</v>
      </c>
      <c r="DJ194">
        <v>909.64</v>
      </c>
      <c r="DK194">
        <v>9.3271633484028342</v>
      </c>
      <c r="DM194" t="s">
        <v>694</v>
      </c>
      <c r="DN194" t="s">
        <v>357</v>
      </c>
      <c r="DO194" t="str">
        <f>IF(DT194="*","",IFERROR(VLOOKUP(DN194,'class and classification'!$A$1:$B$338,2,FALSE),VLOOKUP(DN194,'class and classification'!$A$340:$B$378,2,FALSE)))</f>
        <v>Predominantly Urban</v>
      </c>
      <c r="DP194" t="str">
        <f>IF(DT194="*","",IFERROR(VLOOKUP(DN194,'class and classification'!$A$1:$C$338,3,FALSE),VLOOKUP(DN194,'class and classification'!$A$340:$C$378,3,FALSE)))</f>
        <v>SD</v>
      </c>
      <c r="DQ194">
        <v>5904.48</v>
      </c>
      <c r="DR194">
        <v>4276.2299999999996</v>
      </c>
      <c r="DS194">
        <v>1066.3499999999999</v>
      </c>
      <c r="DT194">
        <v>9.4811444057380339</v>
      </c>
      <c r="DV194" t="s">
        <v>694</v>
      </c>
      <c r="DW194" t="s">
        <v>357</v>
      </c>
      <c r="DX194" t="str">
        <f>IF(EC194="*","",IFERROR(VLOOKUP(DW194,'class and classification'!$A$1:$B$338,2,FALSE),VLOOKUP(DW194,'class and classification'!$A$340:$B$378,2,FALSE)))</f>
        <v>Predominantly Urban</v>
      </c>
      <c r="DY194" t="str">
        <f>IF(EC194="*","",IFERROR(VLOOKUP(DW194,'class and classification'!$A$1:$C$338,3,FALSE),VLOOKUP(DW194,'class and classification'!$A$340:$C$378,3,FALSE)))</f>
        <v>SD</v>
      </c>
      <c r="DZ194">
        <v>8343.2199999999993</v>
      </c>
      <c r="EA194">
        <v>8173.7</v>
      </c>
      <c r="EB194">
        <v>558.99</v>
      </c>
      <c r="EC194">
        <v>3.2735590665446237</v>
      </c>
    </row>
    <row r="195" spans="1:133" x14ac:dyDescent="0.3">
      <c r="A195" t="s">
        <v>700</v>
      </c>
      <c r="B195" t="s">
        <v>362</v>
      </c>
      <c r="C195" t="str">
        <f>IF(H195="n/a","",IFERROR(VLOOKUP(B195,'class and classification'!$A$1:$B$338,2,FALSE),VLOOKUP(B195,'class and classification'!$A$340:$B$378,2,FALSE)))</f>
        <v/>
      </c>
      <c r="D195" t="str">
        <f>IF(H195="n/a","",IFERROR(VLOOKUP(B195,'class and classification'!$A$1:$C$338,3,FALSE),VLOOKUP(B195,'class and classification'!$A$340:$C$378,3,FALSE)))</f>
        <v/>
      </c>
      <c r="E195">
        <v>19225</v>
      </c>
      <c r="F195">
        <v>13206</v>
      </c>
      <c r="G195" t="s">
        <v>513</v>
      </c>
      <c r="H195" t="s">
        <v>513</v>
      </c>
      <c r="I195" t="s">
        <v>695</v>
      </c>
      <c r="J195" t="s">
        <v>358</v>
      </c>
      <c r="K195" t="str">
        <f>IF(P195="#","",IFERROR(VLOOKUP(J195,'class and classification'!$A$1:$B$338,2,FALSE),VLOOKUP(J195,'class and classification'!$A$340:$B$378,2,FALSE)))</f>
        <v>Predominantly Rural</v>
      </c>
      <c r="L195" t="str">
        <f>IF(P195="#","",IFERROR(VLOOKUP(J195,'class and classification'!$A$1:$C$338,3,FALSE),VLOOKUP(J195,'class and classification'!$A$340:$C$378,3,FALSE)))</f>
        <v>SD</v>
      </c>
      <c r="M195">
        <v>14854</v>
      </c>
      <c r="N195">
        <v>5407</v>
      </c>
      <c r="O195">
        <v>2525</v>
      </c>
      <c r="P195">
        <v>11.081365750899677</v>
      </c>
      <c r="S195" t="s">
        <v>358</v>
      </c>
      <c r="T195" t="str">
        <f>IF(Y195="#","",IFERROR(VLOOKUP(S195,'class and classification'!$A$1:$B$338,2,FALSE),VLOOKUP(S195,'class and classification'!$A$340:$B$378,2,FALSE)))</f>
        <v>Predominantly Rural</v>
      </c>
      <c r="U195" t="str">
        <f>IF(Y195="#","",IFERROR(VLOOKUP(S195,'class and classification'!$A$1:$C$338,3,FALSE),VLOOKUP(S195,'class and classification'!$A$340:$C$378,3,FALSE)))</f>
        <v>SD</v>
      </c>
      <c r="V195">
        <v>10333</v>
      </c>
      <c r="W195">
        <v>5229</v>
      </c>
      <c r="X195">
        <v>6397</v>
      </c>
      <c r="Y195">
        <v>29.131563368095087</v>
      </c>
      <c r="AA195" t="s">
        <v>695</v>
      </c>
      <c r="AB195" t="s">
        <v>358</v>
      </c>
      <c r="AC195" t="str">
        <f>IF(AH195="#","",IFERROR(VLOOKUP(AB195,'class and classification'!$A$1:$B$338,2,FALSE),VLOOKUP(AB195,'class and classification'!$A$340:$B$378,2,FALSE)))</f>
        <v>Predominantly Rural</v>
      </c>
      <c r="AD195" t="str">
        <f>IF(AH195="#","",IFERROR(VLOOKUP(AB195,'class and classification'!$A$1:$C$338,3,FALSE),VLOOKUP(AB195,'class and classification'!$A$340:$C$378,3,FALSE)))</f>
        <v>SD</v>
      </c>
      <c r="AE195">
        <v>13920</v>
      </c>
      <c r="AF195">
        <v>7049</v>
      </c>
      <c r="AG195">
        <v>7005</v>
      </c>
      <c r="AH195">
        <v>25.041109601773076</v>
      </c>
      <c r="AJ195" t="s">
        <v>695</v>
      </c>
      <c r="AK195" t="s">
        <v>358</v>
      </c>
      <c r="AL195" t="str">
        <f>IF(AQ195="#","",IFERROR(VLOOKUP(AK195,'class and classification'!$A$1:$B$338,2,FALSE),VLOOKUP(AK195,'class and classification'!$A$340:$B$378,2,FALSE)))</f>
        <v>Predominantly Rural</v>
      </c>
      <c r="AM195" t="str">
        <f>IF(AQ195="#","",IFERROR(VLOOKUP(AK195,'class and classification'!$A$1:$C$338,3,FALSE),VLOOKUP(AK195,'class and classification'!$A$340:$C$378,3,FALSE)))</f>
        <v>SD</v>
      </c>
      <c r="AN195">
        <v>11885</v>
      </c>
      <c r="AO195">
        <v>10894</v>
      </c>
      <c r="AP195">
        <v>5329</v>
      </c>
      <c r="AQ195">
        <v>18.959015226981641</v>
      </c>
      <c r="AS195" t="s">
        <v>695</v>
      </c>
      <c r="AT195" t="s">
        <v>358</v>
      </c>
      <c r="AU195" t="str">
        <f>IF(AZ195="#","",IFERROR(VLOOKUP(AT195,'class and classification'!$A$1:$B$338,2,FALSE),VLOOKUP(AT195,'class and classification'!$A$340:$B$378,2,FALSE)))</f>
        <v>Predominantly Rural</v>
      </c>
      <c r="AV195" t="str">
        <f>IF(AZ195="#","",IFERROR(VLOOKUP(AT195,'class and classification'!$A$1:$C$338,3,FALSE),VLOOKUP(AT195,'class and classification'!$A$340:$C$378,3,FALSE)))</f>
        <v>SD</v>
      </c>
      <c r="AW195">
        <v>9316</v>
      </c>
      <c r="AX195">
        <v>8977</v>
      </c>
      <c r="AY195">
        <v>4078</v>
      </c>
      <c r="AZ195">
        <v>18.228957132001252</v>
      </c>
      <c r="BB195" t="s">
        <v>695</v>
      </c>
      <c r="BC195" t="s">
        <v>358</v>
      </c>
      <c r="BD195" t="str">
        <f>IF(BI195="#","",IFERROR(VLOOKUP(BC195,'class and classification'!$A$1:$B$338,2,FALSE),VLOOKUP(BC195,'class and classification'!$A$340:$B$378,2,FALSE)))</f>
        <v>Predominantly Rural</v>
      </c>
      <c r="BE195" t="str">
        <f>IF(BI195="#","",IFERROR(VLOOKUP(BC195,'class and classification'!$A$1:$C$338,3,FALSE),VLOOKUP(BC195,'class and classification'!$A$340:$C$378,3,FALSE)))</f>
        <v>SD</v>
      </c>
      <c r="BF195">
        <v>11001</v>
      </c>
      <c r="BG195">
        <v>9363</v>
      </c>
      <c r="BH195">
        <v>4758</v>
      </c>
      <c r="BI195">
        <v>18.939574874611896</v>
      </c>
      <c r="BK195" t="s">
        <v>695</v>
      </c>
      <c r="BL195" t="s">
        <v>358</v>
      </c>
      <c r="BM195" t="str">
        <f>IF(BR195="#","",IFERROR(VLOOKUP(BL195,'class and classification'!$A$1:$B$338,2,FALSE),VLOOKUP(BL195,'class and classification'!$A$340:$B$378,2,FALSE)))</f>
        <v>Predominantly Rural</v>
      </c>
      <c r="BN195" t="str">
        <f>IF(BR195="#","",IFERROR(VLOOKUP(BL195,'class and classification'!$A$1:$C$338,3,FALSE),VLOOKUP(BL195,'class and classification'!$A$340:$C$378,3,FALSE)))</f>
        <v>SD</v>
      </c>
      <c r="BO195">
        <v>13366</v>
      </c>
      <c r="BP195">
        <v>8936</v>
      </c>
      <c r="BQ195">
        <v>3542</v>
      </c>
      <c r="BR195">
        <v>13.705308775731313</v>
      </c>
      <c r="BT195" t="s">
        <v>695</v>
      </c>
      <c r="BU195" t="s">
        <v>358</v>
      </c>
      <c r="BV195" t="str">
        <f>IF(CA195="#","",IFERROR(VLOOKUP(BU195,'class and classification'!$A$1:$B$338,2,FALSE),VLOOKUP(BU195,'class and classification'!$A$340:$B$378,2,FALSE)))</f>
        <v>Predominantly Rural</v>
      </c>
      <c r="BW195" t="str">
        <f>IF(CA195="#","",IFERROR(VLOOKUP(BU195,'class and classification'!$A$1:$C$338,3,FALSE),VLOOKUP(BU195,'class and classification'!$A$340:$C$378,3,FALSE)))</f>
        <v>SD</v>
      </c>
      <c r="BX195">
        <v>10101</v>
      </c>
      <c r="BY195">
        <v>8245</v>
      </c>
      <c r="BZ195">
        <v>5892</v>
      </c>
      <c r="CA195">
        <v>24.308936380889513</v>
      </c>
      <c r="CC195" t="s">
        <v>695</v>
      </c>
      <c r="CD195" t="s">
        <v>358</v>
      </c>
      <c r="CE195" t="str">
        <f>IF(CJ195="*","",IFERROR(VLOOKUP(CD195,'class and classification'!$A$1:$B$338,2,FALSE),VLOOKUP(CD195,'class and classification'!$A$340:$B$378,2,FALSE)))</f>
        <v>Predominantly Rural</v>
      </c>
      <c r="CF195" t="str">
        <f>IF(CJ195="*","",IFERROR(VLOOKUP(CD195,'class and classification'!$A$1:$C$338,3,FALSE),VLOOKUP(CD195,'class and classification'!$A$340:$C$378,3,FALSE)))</f>
        <v>SD</v>
      </c>
      <c r="CG195">
        <v>10753</v>
      </c>
      <c r="CH195">
        <v>6092</v>
      </c>
      <c r="CI195">
        <v>2758</v>
      </c>
      <c r="CJ195">
        <v>14.069275110952406</v>
      </c>
      <c r="CL195" t="s">
        <v>695</v>
      </c>
      <c r="CM195" t="s">
        <v>358</v>
      </c>
      <c r="CN195" t="str">
        <f>IF(CS195="*","",IFERROR(VLOOKUP(CM195,'class and classification'!$A$1:$B$338,2,FALSE),VLOOKUP(CM195,'class and classification'!$A$340:$B$378,2,FALSE)))</f>
        <v>Predominantly Rural</v>
      </c>
      <c r="CO195" t="str">
        <f>IF(CS195="*","",IFERROR(VLOOKUP(CM195,'class and classification'!$A$1:$C$338,3,FALSE),VLOOKUP(CM195,'class and classification'!$A$340:$C$378,3,FALSE)))</f>
        <v>SD</v>
      </c>
      <c r="CP195">
        <v>7937.89</v>
      </c>
      <c r="CQ195">
        <v>8939.7999999999993</v>
      </c>
      <c r="CR195">
        <v>3644.28</v>
      </c>
      <c r="CS195">
        <v>17.757944290923341</v>
      </c>
      <c r="CU195" t="s">
        <v>695</v>
      </c>
      <c r="CV195" t="s">
        <v>358</v>
      </c>
      <c r="CW195" t="str">
        <f>IF(DB195="*","",IFERROR(VLOOKUP(CV195,'class and classification'!$A$1:$B$338,2,FALSE),VLOOKUP(CV195,'class and classification'!$A$340:$B$378,2,FALSE)))</f>
        <v>Predominantly Rural</v>
      </c>
      <c r="CX195" t="str">
        <f>IF(DB195="*","",IFERROR(VLOOKUP(CV195,'class and classification'!$A$1:$C$338,3,FALSE),VLOOKUP(CV195,'class and classification'!$A$340:$C$378,3,FALSE)))</f>
        <v>SD</v>
      </c>
      <c r="CY195">
        <v>10259.950000000001</v>
      </c>
      <c r="CZ195">
        <v>8149.75</v>
      </c>
      <c r="DA195">
        <v>1697.34</v>
      </c>
      <c r="DB195">
        <v>8.4415209797165556</v>
      </c>
      <c r="DD195" t="s">
        <v>695</v>
      </c>
      <c r="DE195" t="s">
        <v>358</v>
      </c>
      <c r="DF195" t="str">
        <f>IF(DK195="*","",IFERROR(VLOOKUP(DE195,'class and classification'!$A$1:$B$338,2,FALSE),VLOOKUP(DE195,'class and classification'!$A$340:$B$378,2,FALSE)))</f>
        <v>Predominantly Rural</v>
      </c>
      <c r="DG195" t="str">
        <f>IF(DK195="*","",IFERROR(VLOOKUP(DE195,'class and classification'!$A$1:$C$338,3,FALSE),VLOOKUP(DE195,'class and classification'!$A$340:$C$378,3,FALSE)))</f>
        <v>SD</v>
      </c>
      <c r="DH195">
        <v>13273.32</v>
      </c>
      <c r="DI195">
        <v>9209.8700000000008</v>
      </c>
      <c r="DJ195">
        <v>3478.53</v>
      </c>
      <c r="DK195">
        <v>13.398688530652054</v>
      </c>
      <c r="DM195" t="s">
        <v>695</v>
      </c>
      <c r="DN195" t="s">
        <v>358</v>
      </c>
      <c r="DO195" t="str">
        <f>IF(DT195="*","",IFERROR(VLOOKUP(DN195,'class and classification'!$A$1:$B$338,2,FALSE),VLOOKUP(DN195,'class and classification'!$A$340:$B$378,2,FALSE)))</f>
        <v>Predominantly Rural</v>
      </c>
      <c r="DP195" t="str">
        <f>IF(DT195="*","",IFERROR(VLOOKUP(DN195,'class and classification'!$A$1:$C$338,3,FALSE),VLOOKUP(DN195,'class and classification'!$A$340:$C$378,3,FALSE)))</f>
        <v>SD</v>
      </c>
      <c r="DQ195">
        <v>14716.17</v>
      </c>
      <c r="DR195">
        <v>7561.56</v>
      </c>
      <c r="DS195">
        <v>5685.99</v>
      </c>
      <c r="DT195">
        <v>20.333453489020773</v>
      </c>
      <c r="DV195" t="s">
        <v>695</v>
      </c>
      <c r="DW195" t="s">
        <v>358</v>
      </c>
      <c r="DX195" t="str">
        <f>IF(EC195="*","",IFERROR(VLOOKUP(DW195,'class and classification'!$A$1:$B$338,2,FALSE),VLOOKUP(DW195,'class and classification'!$A$340:$B$378,2,FALSE)))</f>
        <v>Predominantly Rural</v>
      </c>
      <c r="DY195" t="str">
        <f>IF(EC195="*","",IFERROR(VLOOKUP(DW195,'class and classification'!$A$1:$C$338,3,FALSE),VLOOKUP(DW195,'class and classification'!$A$340:$C$378,3,FALSE)))</f>
        <v>SD</v>
      </c>
      <c r="DZ195">
        <v>7906</v>
      </c>
      <c r="EA195">
        <v>8187.03</v>
      </c>
      <c r="EB195">
        <v>1329.75</v>
      </c>
      <c r="EC195">
        <v>7.6322492736520804</v>
      </c>
    </row>
    <row r="196" spans="1:133" x14ac:dyDescent="0.3">
      <c r="A196" t="s">
        <v>701</v>
      </c>
      <c r="B196" t="s">
        <v>363</v>
      </c>
      <c r="C196" t="str">
        <f>IF(H196="n/a","",IFERROR(VLOOKUP(B196,'class and classification'!$A$1:$B$338,2,FALSE),VLOOKUP(B196,'class and classification'!$A$340:$B$378,2,FALSE)))</f>
        <v>Predominantly Urban</v>
      </c>
      <c r="D196" t="str">
        <f>IF(H196="n/a","",IFERROR(VLOOKUP(B196,'class and classification'!$A$1:$C$338,3,FALSE),VLOOKUP(B196,'class and classification'!$A$340:$C$378,3,FALSE)))</f>
        <v>SD</v>
      </c>
      <c r="E196">
        <v>13371</v>
      </c>
      <c r="F196">
        <v>3838</v>
      </c>
      <c r="G196">
        <v>3564</v>
      </c>
      <c r="H196">
        <v>17.156886342848889</v>
      </c>
      <c r="I196" t="s">
        <v>696</v>
      </c>
      <c r="J196" t="s">
        <v>359</v>
      </c>
      <c r="K196" t="str">
        <f>IF(P196="#","",IFERROR(VLOOKUP(J196,'class and classification'!$A$1:$B$338,2,FALSE),VLOOKUP(J196,'class and classification'!$A$340:$B$378,2,FALSE)))</f>
        <v/>
      </c>
      <c r="L196" t="str">
        <f>IF(P196="#","",IFERROR(VLOOKUP(J196,'class and classification'!$A$1:$C$338,3,FALSE),VLOOKUP(J196,'class and classification'!$A$340:$C$378,3,FALSE)))</f>
        <v/>
      </c>
      <c r="M196">
        <v>16789</v>
      </c>
      <c r="N196">
        <v>1865</v>
      </c>
      <c r="O196" t="s">
        <v>39</v>
      </c>
      <c r="P196" t="s">
        <v>39</v>
      </c>
      <c r="S196" t="s">
        <v>359</v>
      </c>
      <c r="T196" t="str">
        <f>IF(Y196="#","",IFERROR(VLOOKUP(S196,'class and classification'!$A$1:$B$338,2,FALSE),VLOOKUP(S196,'class and classification'!$A$340:$B$378,2,FALSE)))</f>
        <v>Predominantly Rural</v>
      </c>
      <c r="U196" t="str">
        <f>IF(Y196="#","",IFERROR(VLOOKUP(S196,'class and classification'!$A$1:$C$338,3,FALSE),VLOOKUP(S196,'class and classification'!$A$340:$C$378,3,FALSE)))</f>
        <v>SD</v>
      </c>
      <c r="V196">
        <v>6194</v>
      </c>
      <c r="W196">
        <v>6379</v>
      </c>
      <c r="X196">
        <v>1418</v>
      </c>
      <c r="Y196">
        <v>10.135086841540991</v>
      </c>
      <c r="AA196" t="s">
        <v>696</v>
      </c>
      <c r="AB196" t="s">
        <v>359</v>
      </c>
      <c r="AC196" t="str">
        <f>IF(AH196="#","",IFERROR(VLOOKUP(AB196,'class and classification'!$A$1:$B$338,2,FALSE),VLOOKUP(AB196,'class and classification'!$A$340:$B$378,2,FALSE)))</f>
        <v/>
      </c>
      <c r="AD196" t="str">
        <f>IF(AH196="#","",IFERROR(VLOOKUP(AB196,'class and classification'!$A$1:$C$338,3,FALSE),VLOOKUP(AB196,'class and classification'!$A$340:$C$378,3,FALSE)))</f>
        <v/>
      </c>
      <c r="AE196">
        <v>10204</v>
      </c>
      <c r="AF196">
        <v>6386</v>
      </c>
      <c r="AG196" t="s">
        <v>39</v>
      </c>
      <c r="AH196" t="s">
        <v>39</v>
      </c>
      <c r="AJ196" t="s">
        <v>696</v>
      </c>
      <c r="AK196" t="s">
        <v>359</v>
      </c>
      <c r="AL196" t="str">
        <f>IF(AQ196="#","",IFERROR(VLOOKUP(AK196,'class and classification'!$A$1:$B$338,2,FALSE),VLOOKUP(AK196,'class and classification'!$A$340:$B$378,2,FALSE)))</f>
        <v/>
      </c>
      <c r="AM196" t="str">
        <f>IF(AQ196="#","",IFERROR(VLOOKUP(AK196,'class and classification'!$A$1:$C$338,3,FALSE),VLOOKUP(AK196,'class and classification'!$A$340:$C$378,3,FALSE)))</f>
        <v/>
      </c>
      <c r="AN196">
        <v>14024</v>
      </c>
      <c r="AO196">
        <v>1977</v>
      </c>
      <c r="AP196" t="s">
        <v>39</v>
      </c>
      <c r="AQ196" t="s">
        <v>39</v>
      </c>
      <c r="AS196" t="s">
        <v>696</v>
      </c>
      <c r="AT196" t="s">
        <v>359</v>
      </c>
      <c r="AU196" t="str">
        <f>IF(AZ196="#","",IFERROR(VLOOKUP(AT196,'class and classification'!$A$1:$B$338,2,FALSE),VLOOKUP(AT196,'class and classification'!$A$340:$B$378,2,FALSE)))</f>
        <v/>
      </c>
      <c r="AV196" t="str">
        <f>IF(AZ196="#","",IFERROR(VLOOKUP(AT196,'class and classification'!$A$1:$C$338,3,FALSE),VLOOKUP(AT196,'class and classification'!$A$340:$C$378,3,FALSE)))</f>
        <v/>
      </c>
      <c r="AW196">
        <v>12508</v>
      </c>
      <c r="AX196">
        <v>2850</v>
      </c>
      <c r="AY196" t="s">
        <v>39</v>
      </c>
      <c r="AZ196" t="s">
        <v>39</v>
      </c>
      <c r="BB196" t="s">
        <v>696</v>
      </c>
      <c r="BC196" t="s">
        <v>359</v>
      </c>
      <c r="BD196" t="str">
        <f>IF(BI196="#","",IFERROR(VLOOKUP(BC196,'class and classification'!$A$1:$B$338,2,FALSE),VLOOKUP(BC196,'class and classification'!$A$340:$B$378,2,FALSE)))</f>
        <v/>
      </c>
      <c r="BE196" t="str">
        <f>IF(BI196="#","",IFERROR(VLOOKUP(BC196,'class and classification'!$A$1:$C$338,3,FALSE),VLOOKUP(BC196,'class and classification'!$A$340:$C$378,3,FALSE)))</f>
        <v/>
      </c>
      <c r="BF196">
        <v>11786</v>
      </c>
      <c r="BG196">
        <v>4665</v>
      </c>
      <c r="BH196" t="s">
        <v>39</v>
      </c>
      <c r="BI196" t="s">
        <v>39</v>
      </c>
      <c r="BK196" t="s">
        <v>696</v>
      </c>
      <c r="BL196" t="s">
        <v>359</v>
      </c>
      <c r="BM196" t="str">
        <f>IF(BR196="#","",IFERROR(VLOOKUP(BL196,'class and classification'!$A$1:$B$338,2,FALSE),VLOOKUP(BL196,'class and classification'!$A$340:$B$378,2,FALSE)))</f>
        <v>Predominantly Rural</v>
      </c>
      <c r="BN196" t="str">
        <f>IF(BR196="#","",IFERROR(VLOOKUP(BL196,'class and classification'!$A$1:$C$338,3,FALSE),VLOOKUP(BL196,'class and classification'!$A$340:$C$378,3,FALSE)))</f>
        <v>SD</v>
      </c>
      <c r="BO196">
        <v>10527</v>
      </c>
      <c r="BP196">
        <v>3910</v>
      </c>
      <c r="BQ196" t="s">
        <v>61</v>
      </c>
      <c r="BR196">
        <v>2.2479517909133997</v>
      </c>
      <c r="BT196" t="s">
        <v>696</v>
      </c>
      <c r="BU196" t="s">
        <v>359</v>
      </c>
      <c r="BV196" t="str">
        <f>IF(CA196="#","",IFERROR(VLOOKUP(BU196,'class and classification'!$A$1:$B$338,2,FALSE),VLOOKUP(BU196,'class and classification'!$A$340:$B$378,2,FALSE)))</f>
        <v/>
      </c>
      <c r="BW196" t="str">
        <f>IF(CA196="#","",IFERROR(VLOOKUP(BU196,'class and classification'!$A$1:$C$338,3,FALSE),VLOOKUP(BU196,'class and classification'!$A$340:$C$378,3,FALSE)))</f>
        <v/>
      </c>
      <c r="BX196">
        <v>10953</v>
      </c>
      <c r="BY196">
        <v>5168</v>
      </c>
      <c r="BZ196" t="s">
        <v>61</v>
      </c>
      <c r="CA196" t="s">
        <v>39</v>
      </c>
      <c r="CC196" t="s">
        <v>696</v>
      </c>
      <c r="CD196" t="s">
        <v>359</v>
      </c>
      <c r="CE196" t="str">
        <f>IF(CJ196="*","",IFERROR(VLOOKUP(CD196,'class and classification'!$A$1:$B$338,2,FALSE),VLOOKUP(CD196,'class and classification'!$A$340:$B$378,2,FALSE)))</f>
        <v>Predominantly Rural</v>
      </c>
      <c r="CF196" t="str">
        <f>IF(CJ196="*","",IFERROR(VLOOKUP(CD196,'class and classification'!$A$1:$C$338,3,FALSE),VLOOKUP(CD196,'class and classification'!$A$340:$C$378,3,FALSE)))</f>
        <v>SD</v>
      </c>
      <c r="CG196">
        <v>8051</v>
      </c>
      <c r="CH196">
        <v>3992</v>
      </c>
      <c r="CI196">
        <v>1714</v>
      </c>
      <c r="CJ196">
        <v>12.45911172494003</v>
      </c>
      <c r="CL196" t="s">
        <v>696</v>
      </c>
      <c r="CM196" t="s">
        <v>359</v>
      </c>
      <c r="CN196" t="str">
        <f>IF(CS196="*","",IFERROR(VLOOKUP(CM196,'class and classification'!$A$1:$B$338,2,FALSE),VLOOKUP(CM196,'class and classification'!$A$340:$B$378,2,FALSE)))</f>
        <v/>
      </c>
      <c r="CO196" t="str">
        <f>IF(CS196="*","",IFERROR(VLOOKUP(CM196,'class and classification'!$A$1:$C$338,3,FALSE),VLOOKUP(CM196,'class and classification'!$A$340:$C$378,3,FALSE)))</f>
        <v/>
      </c>
      <c r="CP196">
        <v>4016.67</v>
      </c>
      <c r="CQ196">
        <v>7466.46</v>
      </c>
      <c r="CR196" t="s">
        <v>38</v>
      </c>
      <c r="CS196" t="s">
        <v>38</v>
      </c>
      <c r="CU196" t="s">
        <v>696</v>
      </c>
      <c r="CV196" t="s">
        <v>359</v>
      </c>
      <c r="CW196" t="str">
        <f>IF(DB196="*","",IFERROR(VLOOKUP(CV196,'class and classification'!$A$1:$B$338,2,FALSE),VLOOKUP(CV196,'class and classification'!$A$340:$B$378,2,FALSE)))</f>
        <v>Predominantly Rural</v>
      </c>
      <c r="CX196" t="str">
        <f>IF(DB196="*","",IFERROR(VLOOKUP(CV196,'class and classification'!$A$1:$C$338,3,FALSE),VLOOKUP(CV196,'class and classification'!$A$340:$C$378,3,FALSE)))</f>
        <v>SD</v>
      </c>
      <c r="CY196">
        <v>10609.28</v>
      </c>
      <c r="CZ196">
        <v>4120.09</v>
      </c>
      <c r="DA196">
        <v>1450.21</v>
      </c>
      <c r="DB196">
        <v>8.9632116532073134</v>
      </c>
      <c r="DD196" t="s">
        <v>696</v>
      </c>
      <c r="DE196" t="s">
        <v>359</v>
      </c>
      <c r="DF196" t="str">
        <f>IF(DK196="*","",IFERROR(VLOOKUP(DE196,'class and classification'!$A$1:$B$338,2,FALSE),VLOOKUP(DE196,'class and classification'!$A$340:$B$378,2,FALSE)))</f>
        <v/>
      </c>
      <c r="DG196" t="str">
        <f>IF(DK196="*","",IFERROR(VLOOKUP(DE196,'class and classification'!$A$1:$C$338,3,FALSE),VLOOKUP(DE196,'class and classification'!$A$340:$C$378,3,FALSE)))</f>
        <v/>
      </c>
      <c r="DH196">
        <v>11327.14</v>
      </c>
      <c r="DI196">
        <v>4856.54</v>
      </c>
      <c r="DJ196" t="s">
        <v>38</v>
      </c>
      <c r="DK196" t="s">
        <v>38</v>
      </c>
      <c r="DM196" t="s">
        <v>696</v>
      </c>
      <c r="DN196" t="s">
        <v>359</v>
      </c>
      <c r="DO196" t="str">
        <f>IF(DT196="*","",IFERROR(VLOOKUP(DN196,'class and classification'!$A$1:$B$338,2,FALSE),VLOOKUP(DN196,'class and classification'!$A$340:$B$378,2,FALSE)))</f>
        <v>Predominantly Rural</v>
      </c>
      <c r="DP196" t="str">
        <f>IF(DT196="*","",IFERROR(VLOOKUP(DN196,'class and classification'!$A$1:$C$338,3,FALSE),VLOOKUP(DN196,'class and classification'!$A$340:$C$378,3,FALSE)))</f>
        <v>SD</v>
      </c>
      <c r="DQ196">
        <v>10263.57</v>
      </c>
      <c r="DR196">
        <v>3063.51</v>
      </c>
      <c r="DS196">
        <v>1117.82</v>
      </c>
      <c r="DT196">
        <v>7.7385097854606126</v>
      </c>
      <c r="DV196" t="s">
        <v>696</v>
      </c>
      <c r="DW196" t="s">
        <v>359</v>
      </c>
      <c r="DX196" t="str">
        <f>IF(EC196="*","",IFERROR(VLOOKUP(DW196,'class and classification'!$A$1:$B$338,2,FALSE),VLOOKUP(DW196,'class and classification'!$A$340:$B$378,2,FALSE)))</f>
        <v>Predominantly Rural</v>
      </c>
      <c r="DY196" t="str">
        <f>IF(EC196="*","",IFERROR(VLOOKUP(DW196,'class and classification'!$A$1:$C$338,3,FALSE),VLOOKUP(DW196,'class and classification'!$A$340:$C$378,3,FALSE)))</f>
        <v>SD</v>
      </c>
      <c r="DZ196">
        <v>9701.3700000000008</v>
      </c>
      <c r="EA196">
        <v>6957.06</v>
      </c>
      <c r="EB196">
        <v>1146.75</v>
      </c>
      <c r="EC196">
        <v>6.4405414604064655</v>
      </c>
    </row>
    <row r="197" spans="1:133" x14ac:dyDescent="0.3">
      <c r="A197" t="s">
        <v>702</v>
      </c>
      <c r="B197" t="s">
        <v>364</v>
      </c>
      <c r="C197" t="str">
        <f>IF(H197="n/a","",IFERROR(VLOOKUP(B197,'class and classification'!$A$1:$B$338,2,FALSE),VLOOKUP(B197,'class and classification'!$A$340:$B$378,2,FALSE)))</f>
        <v>Urban with Significant Rural</v>
      </c>
      <c r="D197" t="str">
        <f>IF(H197="n/a","",IFERROR(VLOOKUP(B197,'class and classification'!$A$1:$C$338,3,FALSE),VLOOKUP(B197,'class and classification'!$A$340:$C$378,3,FALSE)))</f>
        <v>SD</v>
      </c>
      <c r="E197">
        <v>13320</v>
      </c>
      <c r="F197">
        <v>7935</v>
      </c>
      <c r="G197" t="s">
        <v>1028</v>
      </c>
      <c r="H197">
        <v>1.7155276056598538</v>
      </c>
      <c r="I197" t="s">
        <v>697</v>
      </c>
      <c r="J197" t="s">
        <v>146</v>
      </c>
      <c r="K197" t="str">
        <f>IF(P197="#","",IFERROR(VLOOKUP(J197,'class and classification'!$A$1:$B$338,2,FALSE),VLOOKUP(J197,'class and classification'!$A$340:$B$378,2,FALSE)))</f>
        <v>Predominantly Urban</v>
      </c>
      <c r="L197" t="str">
        <f>IF(P197="#","",IFERROR(VLOOKUP(J197,'class and classification'!$A$1:$C$338,3,FALSE),VLOOKUP(J197,'class and classification'!$A$340:$C$378,3,FALSE)))</f>
        <v>SC</v>
      </c>
      <c r="M197">
        <v>155205</v>
      </c>
      <c r="N197">
        <v>75493</v>
      </c>
      <c r="O197">
        <v>18696</v>
      </c>
      <c r="P197">
        <v>7.4965716897760171</v>
      </c>
      <c r="S197" t="s">
        <v>146</v>
      </c>
      <c r="T197" t="str">
        <f>IF(Y197="#","",IFERROR(VLOOKUP(S197,'class and classification'!$A$1:$B$338,2,FALSE),VLOOKUP(S197,'class and classification'!$A$340:$B$378,2,FALSE)))</f>
        <v>Predominantly Urban</v>
      </c>
      <c r="U197" t="str">
        <f>IF(Y197="#","",IFERROR(VLOOKUP(S197,'class and classification'!$A$1:$C$338,3,FALSE),VLOOKUP(S197,'class and classification'!$A$340:$C$378,3,FALSE)))</f>
        <v>SC</v>
      </c>
      <c r="V197">
        <v>140077</v>
      </c>
      <c r="W197">
        <v>75578</v>
      </c>
      <c r="X197">
        <v>17652</v>
      </c>
      <c r="Y197">
        <v>7.565996733917113</v>
      </c>
      <c r="AA197" t="s">
        <v>697</v>
      </c>
      <c r="AB197" t="s">
        <v>146</v>
      </c>
      <c r="AC197" t="str">
        <f>IF(AH197="#","",IFERROR(VLOOKUP(AB197,'class and classification'!$A$1:$B$338,2,FALSE),VLOOKUP(AB197,'class and classification'!$A$340:$B$378,2,FALSE)))</f>
        <v>Predominantly Urban</v>
      </c>
      <c r="AD197" t="str">
        <f>IF(AH197="#","",IFERROR(VLOOKUP(AB197,'class and classification'!$A$1:$C$338,3,FALSE),VLOOKUP(AB197,'class and classification'!$A$340:$C$378,3,FALSE)))</f>
        <v>SC</v>
      </c>
      <c r="AE197">
        <v>145875</v>
      </c>
      <c r="AF197">
        <v>81513</v>
      </c>
      <c r="AG197">
        <v>10286</v>
      </c>
      <c r="AH197">
        <v>4.3277767025421374</v>
      </c>
      <c r="AJ197" t="s">
        <v>697</v>
      </c>
      <c r="AK197" t="s">
        <v>146</v>
      </c>
      <c r="AL197" t="str">
        <f>IF(AQ197="#","",IFERROR(VLOOKUP(AK197,'class and classification'!$A$1:$B$338,2,FALSE),VLOOKUP(AK197,'class and classification'!$A$340:$B$378,2,FALSE)))</f>
        <v>Predominantly Urban</v>
      </c>
      <c r="AM197" t="str">
        <f>IF(AQ197="#","",IFERROR(VLOOKUP(AK197,'class and classification'!$A$1:$C$338,3,FALSE),VLOOKUP(AK197,'class and classification'!$A$340:$C$378,3,FALSE)))</f>
        <v>SC</v>
      </c>
      <c r="AN197">
        <v>140441</v>
      </c>
      <c r="AO197">
        <v>73774</v>
      </c>
      <c r="AP197">
        <v>19552</v>
      </c>
      <c r="AQ197">
        <v>8.3638836961589949</v>
      </c>
      <c r="AS197" t="s">
        <v>697</v>
      </c>
      <c r="AT197" t="s">
        <v>146</v>
      </c>
      <c r="AU197" t="str">
        <f>IF(AZ197="#","",IFERROR(VLOOKUP(AT197,'class and classification'!$A$1:$B$338,2,FALSE),VLOOKUP(AT197,'class and classification'!$A$340:$B$378,2,FALSE)))</f>
        <v>Predominantly Urban</v>
      </c>
      <c r="AV197" t="str">
        <f>IF(AZ197="#","",IFERROR(VLOOKUP(AT197,'class and classification'!$A$1:$C$338,3,FALSE),VLOOKUP(AT197,'class and classification'!$A$340:$C$378,3,FALSE)))</f>
        <v>SC</v>
      </c>
      <c r="AW197">
        <v>148814</v>
      </c>
      <c r="AX197">
        <v>71268</v>
      </c>
      <c r="AY197">
        <v>15440</v>
      </c>
      <c r="AZ197">
        <v>6.555650852149693</v>
      </c>
      <c r="BB197" t="s">
        <v>697</v>
      </c>
      <c r="BC197" t="s">
        <v>146</v>
      </c>
      <c r="BD197" t="str">
        <f>IF(BI197="#","",IFERROR(VLOOKUP(BC197,'class and classification'!$A$1:$B$338,2,FALSE),VLOOKUP(BC197,'class and classification'!$A$340:$B$378,2,FALSE)))</f>
        <v>Predominantly Urban</v>
      </c>
      <c r="BE197" t="str">
        <f>IF(BI197="#","",IFERROR(VLOOKUP(BC197,'class and classification'!$A$1:$C$338,3,FALSE),VLOOKUP(BC197,'class and classification'!$A$340:$C$378,3,FALSE)))</f>
        <v>SC</v>
      </c>
      <c r="BF197">
        <v>134158</v>
      </c>
      <c r="BG197">
        <v>83260</v>
      </c>
      <c r="BH197">
        <v>12175</v>
      </c>
      <c r="BI197">
        <v>5.3028620210546489</v>
      </c>
      <c r="BK197" t="s">
        <v>697</v>
      </c>
      <c r="BL197" t="s">
        <v>146</v>
      </c>
      <c r="BM197" t="str">
        <f>IF(BR197="#","",IFERROR(VLOOKUP(BL197,'class and classification'!$A$1:$B$338,2,FALSE),VLOOKUP(BL197,'class and classification'!$A$340:$B$378,2,FALSE)))</f>
        <v>Predominantly Urban</v>
      </c>
      <c r="BN197" t="str">
        <f>IF(BR197="#","",IFERROR(VLOOKUP(BL197,'class and classification'!$A$1:$C$338,3,FALSE),VLOOKUP(BL197,'class and classification'!$A$340:$C$378,3,FALSE)))</f>
        <v>SC</v>
      </c>
      <c r="BO197">
        <v>120013</v>
      </c>
      <c r="BP197">
        <v>85245</v>
      </c>
      <c r="BQ197">
        <v>17231</v>
      </c>
      <c r="BR197">
        <v>7.7446525446201839</v>
      </c>
      <c r="BT197" t="s">
        <v>697</v>
      </c>
      <c r="BU197" t="s">
        <v>146</v>
      </c>
      <c r="BV197" t="str">
        <f>IF(CA197="#","",IFERROR(VLOOKUP(BU197,'class and classification'!$A$1:$B$338,2,FALSE),VLOOKUP(BU197,'class and classification'!$A$340:$B$378,2,FALSE)))</f>
        <v>Predominantly Urban</v>
      </c>
      <c r="BW197" t="str">
        <f>IF(CA197="#","",IFERROR(VLOOKUP(BU197,'class and classification'!$A$1:$C$338,3,FALSE),VLOOKUP(BU197,'class and classification'!$A$340:$C$378,3,FALSE)))</f>
        <v>SC</v>
      </c>
      <c r="BX197">
        <v>124941</v>
      </c>
      <c r="BY197">
        <v>73228</v>
      </c>
      <c r="BZ197">
        <v>19653</v>
      </c>
      <c r="CA197">
        <v>9.0225046138590219</v>
      </c>
      <c r="CC197" t="s">
        <v>697</v>
      </c>
      <c r="CD197" t="s">
        <v>146</v>
      </c>
      <c r="CE197" t="str">
        <f>IF(CJ197="*","",IFERROR(VLOOKUP(CD197,'class and classification'!$A$1:$B$338,2,FALSE),VLOOKUP(CD197,'class and classification'!$A$340:$B$378,2,FALSE)))</f>
        <v>Predominantly Urban</v>
      </c>
      <c r="CF197" t="str">
        <f>IF(CJ197="*","",IFERROR(VLOOKUP(CD197,'class and classification'!$A$1:$C$338,3,FALSE),VLOOKUP(CD197,'class and classification'!$A$340:$C$378,3,FALSE)))</f>
        <v>SC</v>
      </c>
      <c r="CG197">
        <v>130751</v>
      </c>
      <c r="CH197">
        <v>74864</v>
      </c>
      <c r="CI197">
        <v>24336</v>
      </c>
      <c r="CJ197">
        <v>10.583124230814391</v>
      </c>
      <c r="CL197" t="s">
        <v>697</v>
      </c>
      <c r="CM197" t="s">
        <v>146</v>
      </c>
      <c r="CN197" t="str">
        <f>IF(CS197="*","",IFERROR(VLOOKUP(CM197,'class and classification'!$A$1:$B$338,2,FALSE),VLOOKUP(CM197,'class and classification'!$A$340:$B$378,2,FALSE)))</f>
        <v>Predominantly Urban</v>
      </c>
      <c r="CO197" t="str">
        <f>IF(CS197="*","",IFERROR(VLOOKUP(CM197,'class and classification'!$A$1:$C$338,3,FALSE),VLOOKUP(CM197,'class and classification'!$A$340:$C$378,3,FALSE)))</f>
        <v>SC</v>
      </c>
      <c r="CP197">
        <v>131751.12</v>
      </c>
      <c r="CQ197">
        <v>78556.689999999988</v>
      </c>
      <c r="CR197">
        <v>23249.84</v>
      </c>
      <c r="CS197">
        <v>9.9546471716940133</v>
      </c>
      <c r="CU197" t="s">
        <v>697</v>
      </c>
      <c r="CV197" t="s">
        <v>146</v>
      </c>
      <c r="CW197" t="str">
        <f>IF(DB197="*","",IFERROR(VLOOKUP(CV197,'class and classification'!$A$1:$B$338,2,FALSE),VLOOKUP(CV197,'class and classification'!$A$340:$B$378,2,FALSE)))</f>
        <v>Predominantly Urban</v>
      </c>
      <c r="CX197" t="str">
        <f>IF(DB197="*","",IFERROR(VLOOKUP(CV197,'class and classification'!$A$1:$C$338,3,FALSE),VLOOKUP(CV197,'class and classification'!$A$340:$C$378,3,FALSE)))</f>
        <v>SC</v>
      </c>
      <c r="CY197">
        <v>111075.17000000001</v>
      </c>
      <c r="CZ197">
        <v>85944.29</v>
      </c>
      <c r="DA197">
        <v>22037.200000000001</v>
      </c>
      <c r="DB197">
        <v>10.060045652115758</v>
      </c>
      <c r="DD197" t="s">
        <v>697</v>
      </c>
      <c r="DE197" t="s">
        <v>146</v>
      </c>
      <c r="DF197" t="str">
        <f>IF(DK197="*","",IFERROR(VLOOKUP(DE197,'class and classification'!$A$1:$B$338,2,FALSE),VLOOKUP(DE197,'class and classification'!$A$340:$B$378,2,FALSE)))</f>
        <v>Predominantly Urban</v>
      </c>
      <c r="DG197" t="str">
        <f>IF(DK197="*","",IFERROR(VLOOKUP(DE197,'class and classification'!$A$1:$C$338,3,FALSE),VLOOKUP(DE197,'class and classification'!$A$340:$C$378,3,FALSE)))</f>
        <v>SC</v>
      </c>
      <c r="DH197">
        <v>123343.44</v>
      </c>
      <c r="DI197">
        <v>73565.789999999994</v>
      </c>
      <c r="DJ197">
        <v>19902.38</v>
      </c>
      <c r="DK197">
        <v>9.1795729942690798</v>
      </c>
      <c r="DM197" t="s">
        <v>697</v>
      </c>
      <c r="DN197" t="s">
        <v>146</v>
      </c>
      <c r="DO197" t="str">
        <f>IF(DT197="*","",IFERROR(VLOOKUP(DN197,'class and classification'!$A$1:$B$338,2,FALSE),VLOOKUP(DN197,'class and classification'!$A$340:$B$378,2,FALSE)))</f>
        <v>Predominantly Urban</v>
      </c>
      <c r="DP197" t="str">
        <f>IF(DT197="*","",IFERROR(VLOOKUP(DN197,'class and classification'!$A$1:$C$338,3,FALSE),VLOOKUP(DN197,'class and classification'!$A$340:$C$378,3,FALSE)))</f>
        <v>SC</v>
      </c>
      <c r="DQ197">
        <v>112099.25</v>
      </c>
      <c r="DR197">
        <v>72183.63</v>
      </c>
      <c r="DS197">
        <v>22003.040000000001</v>
      </c>
      <c r="DT197">
        <v>10.666282992072363</v>
      </c>
      <c r="DV197" t="s">
        <v>697</v>
      </c>
      <c r="DW197" t="s">
        <v>146</v>
      </c>
      <c r="DX197" t="str">
        <f>IF(EC197="*","",IFERROR(VLOOKUP(DW197,'class and classification'!$A$1:$B$338,2,FALSE),VLOOKUP(DW197,'class and classification'!$A$340:$B$378,2,FALSE)))</f>
        <v>Predominantly Urban</v>
      </c>
      <c r="DY197" t="str">
        <f>IF(EC197="*","",IFERROR(VLOOKUP(DW197,'class and classification'!$A$1:$C$338,3,FALSE),VLOOKUP(DW197,'class and classification'!$A$340:$C$378,3,FALSE)))</f>
        <v>SC</v>
      </c>
      <c r="DZ197">
        <v>116264.08000000002</v>
      </c>
      <c r="EA197">
        <v>64273.21</v>
      </c>
      <c r="EB197">
        <v>21723.03</v>
      </c>
      <c r="EC197">
        <v>10.74013429821529</v>
      </c>
    </row>
    <row r="198" spans="1:133" x14ac:dyDescent="0.3">
      <c r="A198" t="s">
        <v>703</v>
      </c>
      <c r="B198" t="s">
        <v>365</v>
      </c>
      <c r="C198" t="str">
        <f>IF(H198="n/a","",IFERROR(VLOOKUP(B198,'class and classification'!$A$1:$B$338,2,FALSE),VLOOKUP(B198,'class and classification'!$A$340:$B$378,2,FALSE)))</f>
        <v/>
      </c>
      <c r="D198" t="str">
        <f>IF(H198="n/a","",IFERROR(VLOOKUP(B198,'class and classification'!$A$1:$C$338,3,FALSE),VLOOKUP(B198,'class and classification'!$A$340:$C$378,3,FALSE)))</f>
        <v/>
      </c>
      <c r="E198">
        <v>23447</v>
      </c>
      <c r="F198">
        <v>9003</v>
      </c>
      <c r="G198" t="s">
        <v>513</v>
      </c>
      <c r="H198" t="s">
        <v>513</v>
      </c>
      <c r="I198" t="s">
        <v>698</v>
      </c>
      <c r="J198" t="s">
        <v>360</v>
      </c>
      <c r="K198" t="str">
        <f>IF(P198="#","",IFERROR(VLOOKUP(J198,'class and classification'!$A$1:$B$338,2,FALSE),VLOOKUP(J198,'class and classification'!$A$340:$B$378,2,FALSE)))</f>
        <v>Predominantly Urban</v>
      </c>
      <c r="L198" t="str">
        <f>IF(P198="#","",IFERROR(VLOOKUP(J198,'class and classification'!$A$1:$C$338,3,FALSE),VLOOKUP(J198,'class and classification'!$A$340:$C$378,3,FALSE)))</f>
        <v>SD</v>
      </c>
      <c r="M198">
        <v>10027</v>
      </c>
      <c r="N198">
        <v>10268</v>
      </c>
      <c r="O198">
        <v>4286</v>
      </c>
      <c r="P198">
        <v>17.436231235507098</v>
      </c>
      <c r="S198" t="s">
        <v>360</v>
      </c>
      <c r="T198" t="str">
        <f>IF(Y198="#","",IFERROR(VLOOKUP(S198,'class and classification'!$A$1:$B$338,2,FALSE),VLOOKUP(S198,'class and classification'!$A$340:$B$378,2,FALSE)))</f>
        <v/>
      </c>
      <c r="U198" t="str">
        <f>IF(Y198="#","",IFERROR(VLOOKUP(S198,'class and classification'!$A$1:$C$338,3,FALSE),VLOOKUP(S198,'class and classification'!$A$340:$C$378,3,FALSE)))</f>
        <v/>
      </c>
      <c r="V198">
        <v>9776</v>
      </c>
      <c r="W198">
        <v>14186</v>
      </c>
      <c r="X198" t="s">
        <v>39</v>
      </c>
      <c r="Y198" t="s">
        <v>39</v>
      </c>
      <c r="AA198" t="s">
        <v>698</v>
      </c>
      <c r="AB198" t="s">
        <v>360</v>
      </c>
      <c r="AC198" t="str">
        <f>IF(AH198="#","",IFERROR(VLOOKUP(AB198,'class and classification'!$A$1:$B$338,2,FALSE),VLOOKUP(AB198,'class and classification'!$A$340:$B$378,2,FALSE)))</f>
        <v>Predominantly Urban</v>
      </c>
      <c r="AD198" t="str">
        <f>IF(AH198="#","",IFERROR(VLOOKUP(AB198,'class and classification'!$A$1:$C$338,3,FALSE),VLOOKUP(AB198,'class and classification'!$A$340:$C$378,3,FALSE)))</f>
        <v>SD</v>
      </c>
      <c r="AE198">
        <v>11602</v>
      </c>
      <c r="AF198">
        <v>12751</v>
      </c>
      <c r="AG198">
        <v>1307</v>
      </c>
      <c r="AH198">
        <v>5.0935307872174587</v>
      </c>
      <c r="AJ198" t="s">
        <v>698</v>
      </c>
      <c r="AK198" t="s">
        <v>360</v>
      </c>
      <c r="AL198" t="str">
        <f>IF(AQ198="#","",IFERROR(VLOOKUP(AK198,'class and classification'!$A$1:$B$338,2,FALSE),VLOOKUP(AK198,'class and classification'!$A$340:$B$378,2,FALSE)))</f>
        <v/>
      </c>
      <c r="AM198" t="str">
        <f>IF(AQ198="#","",IFERROR(VLOOKUP(AK198,'class and classification'!$A$1:$C$338,3,FALSE),VLOOKUP(AK198,'class and classification'!$A$340:$C$378,3,FALSE)))</f>
        <v/>
      </c>
      <c r="AN198">
        <v>12311</v>
      </c>
      <c r="AO198">
        <v>5437</v>
      </c>
      <c r="AP198" t="s">
        <v>39</v>
      </c>
      <c r="AQ198" t="s">
        <v>39</v>
      </c>
      <c r="AS198" t="s">
        <v>698</v>
      </c>
      <c r="AT198" t="s">
        <v>360</v>
      </c>
      <c r="AU198" t="str">
        <f>IF(AZ198="#","",IFERROR(VLOOKUP(AT198,'class and classification'!$A$1:$B$338,2,FALSE),VLOOKUP(AT198,'class and classification'!$A$340:$B$378,2,FALSE)))</f>
        <v>Predominantly Urban</v>
      </c>
      <c r="AV198" t="str">
        <f>IF(AZ198="#","",IFERROR(VLOOKUP(AT198,'class and classification'!$A$1:$C$338,3,FALSE),VLOOKUP(AT198,'class and classification'!$A$340:$C$378,3,FALSE)))</f>
        <v>SD</v>
      </c>
      <c r="AW198">
        <v>15501</v>
      </c>
      <c r="AX198">
        <v>6451</v>
      </c>
      <c r="AY198">
        <v>2690</v>
      </c>
      <c r="AZ198">
        <v>10.916321727132539</v>
      </c>
      <c r="BB198" t="s">
        <v>698</v>
      </c>
      <c r="BC198" t="s">
        <v>360</v>
      </c>
      <c r="BD198" t="str">
        <f>IF(BI198="#","",IFERROR(VLOOKUP(BC198,'class and classification'!$A$1:$B$338,2,FALSE),VLOOKUP(BC198,'class and classification'!$A$340:$B$378,2,FALSE)))</f>
        <v>Predominantly Urban</v>
      </c>
      <c r="BE198" t="str">
        <f>IF(BI198="#","",IFERROR(VLOOKUP(BC198,'class and classification'!$A$1:$C$338,3,FALSE),VLOOKUP(BC198,'class and classification'!$A$340:$C$378,3,FALSE)))</f>
        <v>SD</v>
      </c>
      <c r="BF198">
        <v>12920</v>
      </c>
      <c r="BG198">
        <v>6779</v>
      </c>
      <c r="BH198">
        <v>2008</v>
      </c>
      <c r="BI198">
        <v>9.2504721979085094</v>
      </c>
      <c r="BK198" t="s">
        <v>698</v>
      </c>
      <c r="BL198" t="s">
        <v>360</v>
      </c>
      <c r="BM198" t="str">
        <f>IF(BR198="#","",IFERROR(VLOOKUP(BL198,'class and classification'!$A$1:$B$338,2,FALSE),VLOOKUP(BL198,'class and classification'!$A$340:$B$378,2,FALSE)))</f>
        <v>Predominantly Urban</v>
      </c>
      <c r="BN198" t="str">
        <f>IF(BR198="#","",IFERROR(VLOOKUP(BL198,'class and classification'!$A$1:$C$338,3,FALSE),VLOOKUP(BL198,'class and classification'!$A$340:$C$378,3,FALSE)))</f>
        <v>SD</v>
      </c>
      <c r="BO198">
        <v>11830</v>
      </c>
      <c r="BP198">
        <v>3750</v>
      </c>
      <c r="BQ198">
        <v>5174</v>
      </c>
      <c r="BR198">
        <v>24.930133950081913</v>
      </c>
      <c r="BT198" t="s">
        <v>698</v>
      </c>
      <c r="BU198" t="s">
        <v>360</v>
      </c>
      <c r="BV198" t="str">
        <f>IF(CA198="#","",IFERROR(VLOOKUP(BU198,'class and classification'!$A$1:$B$338,2,FALSE),VLOOKUP(BU198,'class and classification'!$A$340:$B$378,2,FALSE)))</f>
        <v>Predominantly Urban</v>
      </c>
      <c r="BW198" t="str">
        <f>IF(CA198="#","",IFERROR(VLOOKUP(BU198,'class and classification'!$A$1:$C$338,3,FALSE),VLOOKUP(BU198,'class and classification'!$A$340:$C$378,3,FALSE)))</f>
        <v>SD</v>
      </c>
      <c r="BX198">
        <v>8103</v>
      </c>
      <c r="BY198">
        <v>4502</v>
      </c>
      <c r="BZ198">
        <v>5381</v>
      </c>
      <c r="CA198">
        <v>29.91771377738241</v>
      </c>
      <c r="CC198" t="s">
        <v>698</v>
      </c>
      <c r="CD198" t="s">
        <v>360</v>
      </c>
      <c r="CE198" t="str">
        <f>IF(CJ198="*","",IFERROR(VLOOKUP(CD198,'class and classification'!$A$1:$B$338,2,FALSE),VLOOKUP(CD198,'class and classification'!$A$340:$B$378,2,FALSE)))</f>
        <v>Predominantly Urban</v>
      </c>
      <c r="CF198" t="str">
        <f>IF(CJ198="*","",IFERROR(VLOOKUP(CD198,'class and classification'!$A$1:$C$338,3,FALSE),VLOOKUP(CD198,'class and classification'!$A$340:$C$378,3,FALSE)))</f>
        <v>SD</v>
      </c>
      <c r="CG198">
        <v>13470</v>
      </c>
      <c r="CH198">
        <v>5206</v>
      </c>
      <c r="CI198">
        <v>2792</v>
      </c>
      <c r="CJ198">
        <v>13.00540339109372</v>
      </c>
      <c r="CL198" t="s">
        <v>698</v>
      </c>
      <c r="CM198" t="s">
        <v>360</v>
      </c>
      <c r="CN198" t="str">
        <f>IF(CS198="*","",IFERROR(VLOOKUP(CM198,'class and classification'!$A$1:$B$338,2,FALSE),VLOOKUP(CM198,'class and classification'!$A$340:$B$378,2,FALSE)))</f>
        <v>Predominantly Urban</v>
      </c>
      <c r="CO198" t="str">
        <f>IF(CS198="*","",IFERROR(VLOOKUP(CM198,'class and classification'!$A$1:$C$338,3,FALSE),VLOOKUP(CM198,'class and classification'!$A$340:$C$378,3,FALSE)))</f>
        <v>SD</v>
      </c>
      <c r="CP198">
        <v>12819.32</v>
      </c>
      <c r="CQ198">
        <v>6001.92</v>
      </c>
      <c r="CR198">
        <v>3935.62</v>
      </c>
      <c r="CS198">
        <v>17.294213700835705</v>
      </c>
      <c r="CU198" t="s">
        <v>698</v>
      </c>
      <c r="CV198" t="s">
        <v>360</v>
      </c>
      <c r="CW198" t="str">
        <f>IF(DB198="*","",IFERROR(VLOOKUP(CV198,'class and classification'!$A$1:$B$338,2,FALSE),VLOOKUP(CV198,'class and classification'!$A$340:$B$378,2,FALSE)))</f>
        <v>Predominantly Urban</v>
      </c>
      <c r="CX198" t="str">
        <f>IF(DB198="*","",IFERROR(VLOOKUP(CV198,'class and classification'!$A$1:$C$338,3,FALSE),VLOOKUP(CV198,'class and classification'!$A$340:$C$378,3,FALSE)))</f>
        <v>SD</v>
      </c>
      <c r="CY198">
        <v>10347.379999999999</v>
      </c>
      <c r="CZ198">
        <v>8161.16</v>
      </c>
      <c r="DA198">
        <v>1957.97</v>
      </c>
      <c r="DB198">
        <v>9.5667018949493574</v>
      </c>
      <c r="DD198" t="s">
        <v>698</v>
      </c>
      <c r="DE198" t="s">
        <v>360</v>
      </c>
      <c r="DF198" t="str">
        <f>IF(DK198="*","",IFERROR(VLOOKUP(DE198,'class and classification'!$A$1:$B$338,2,FALSE),VLOOKUP(DE198,'class and classification'!$A$340:$B$378,2,FALSE)))</f>
        <v>Predominantly Urban</v>
      </c>
      <c r="DG198" t="str">
        <f>IF(DK198="*","",IFERROR(VLOOKUP(DE198,'class and classification'!$A$1:$C$338,3,FALSE),VLOOKUP(DE198,'class and classification'!$A$340:$C$378,3,FALSE)))</f>
        <v>SD</v>
      </c>
      <c r="DH198">
        <v>10071.450000000001</v>
      </c>
      <c r="DI198">
        <v>5770.5</v>
      </c>
      <c r="DJ198">
        <v>618.84</v>
      </c>
      <c r="DK198">
        <v>3.7594793445515071</v>
      </c>
      <c r="DM198" t="s">
        <v>698</v>
      </c>
      <c r="DN198" t="s">
        <v>360</v>
      </c>
      <c r="DO198" t="str">
        <f>IF(DT198="*","",IFERROR(VLOOKUP(DN198,'class and classification'!$A$1:$B$338,2,FALSE),VLOOKUP(DN198,'class and classification'!$A$340:$B$378,2,FALSE)))</f>
        <v>Predominantly Urban</v>
      </c>
      <c r="DP198" t="str">
        <f>IF(DT198="*","",IFERROR(VLOOKUP(DN198,'class and classification'!$A$1:$C$338,3,FALSE),VLOOKUP(DN198,'class and classification'!$A$340:$C$378,3,FALSE)))</f>
        <v>SD</v>
      </c>
      <c r="DQ198">
        <v>7333.3</v>
      </c>
      <c r="DR198">
        <v>6319.3</v>
      </c>
      <c r="DS198">
        <v>3714.53</v>
      </c>
      <c r="DT198">
        <v>21.388277740766608</v>
      </c>
      <c r="DV198" t="s">
        <v>698</v>
      </c>
      <c r="DW198" t="s">
        <v>360</v>
      </c>
      <c r="DX198" t="str">
        <f>IF(EC198="*","",IFERROR(VLOOKUP(DW198,'class and classification'!$A$1:$B$338,2,FALSE),VLOOKUP(DW198,'class and classification'!$A$340:$B$378,2,FALSE)))</f>
        <v>Predominantly Urban</v>
      </c>
      <c r="DY198" t="str">
        <f>IF(EC198="*","",IFERROR(VLOOKUP(DW198,'class and classification'!$A$1:$C$338,3,FALSE),VLOOKUP(DW198,'class and classification'!$A$340:$C$378,3,FALSE)))</f>
        <v>SD</v>
      </c>
      <c r="DZ198">
        <v>8089.48</v>
      </c>
      <c r="EA198">
        <v>4038.93</v>
      </c>
      <c r="EB198">
        <v>2527.13</v>
      </c>
      <c r="EC198">
        <v>17.243513374464538</v>
      </c>
    </row>
    <row r="199" spans="1:133" x14ac:dyDescent="0.3">
      <c r="A199" t="s">
        <v>704</v>
      </c>
      <c r="B199" t="s">
        <v>366</v>
      </c>
      <c r="C199" t="str">
        <f>IF(H199="n/a","",IFERROR(VLOOKUP(B199,'class and classification'!$A$1:$B$338,2,FALSE),VLOOKUP(B199,'class and classification'!$A$340:$B$378,2,FALSE)))</f>
        <v/>
      </c>
      <c r="D199" t="str">
        <f>IF(H199="n/a","",IFERROR(VLOOKUP(B199,'class and classification'!$A$1:$C$338,3,FALSE),VLOOKUP(B199,'class and classification'!$A$340:$C$378,3,FALSE)))</f>
        <v/>
      </c>
      <c r="E199">
        <v>9182</v>
      </c>
      <c r="F199" t="s">
        <v>513</v>
      </c>
      <c r="G199" t="s">
        <v>513</v>
      </c>
      <c r="H199" t="s">
        <v>513</v>
      </c>
      <c r="I199" t="s">
        <v>699</v>
      </c>
      <c r="J199" t="s">
        <v>361</v>
      </c>
      <c r="K199" t="str">
        <f>IF(P199="#","",IFERROR(VLOOKUP(J199,'class and classification'!$A$1:$B$338,2,FALSE),VLOOKUP(J199,'class and classification'!$A$340:$B$378,2,FALSE)))</f>
        <v>Urban with Significant Rural</v>
      </c>
      <c r="L199" t="str">
        <f>IF(P199="#","",IFERROR(VLOOKUP(J199,'class and classification'!$A$1:$C$338,3,FALSE),VLOOKUP(J199,'class and classification'!$A$340:$C$378,3,FALSE)))</f>
        <v>SD</v>
      </c>
      <c r="M199">
        <v>22318</v>
      </c>
      <c r="N199">
        <v>11664</v>
      </c>
      <c r="O199">
        <v>4319</v>
      </c>
      <c r="P199">
        <v>11.276467977337406</v>
      </c>
      <c r="S199" t="s">
        <v>361</v>
      </c>
      <c r="T199" t="str">
        <f>IF(Y199="#","",IFERROR(VLOOKUP(S199,'class and classification'!$A$1:$B$338,2,FALSE),VLOOKUP(S199,'class and classification'!$A$340:$B$378,2,FALSE)))</f>
        <v>Urban with Significant Rural</v>
      </c>
      <c r="U199" t="str">
        <f>IF(Y199="#","",IFERROR(VLOOKUP(S199,'class and classification'!$A$1:$C$338,3,FALSE),VLOOKUP(S199,'class and classification'!$A$340:$C$378,3,FALSE)))</f>
        <v>SD</v>
      </c>
      <c r="V199">
        <v>22431</v>
      </c>
      <c r="W199">
        <v>6963</v>
      </c>
      <c r="X199">
        <v>6170</v>
      </c>
      <c r="Y199">
        <v>17.349004611404791</v>
      </c>
      <c r="AA199" t="s">
        <v>699</v>
      </c>
      <c r="AB199" t="s">
        <v>361</v>
      </c>
      <c r="AC199" t="str">
        <f>IF(AH199="#","",IFERROR(VLOOKUP(AB199,'class and classification'!$A$1:$B$338,2,FALSE),VLOOKUP(AB199,'class and classification'!$A$340:$B$378,2,FALSE)))</f>
        <v>Urban with Significant Rural</v>
      </c>
      <c r="AD199" t="str">
        <f>IF(AH199="#","",IFERROR(VLOOKUP(AB199,'class and classification'!$A$1:$C$338,3,FALSE),VLOOKUP(AB199,'class and classification'!$A$340:$C$378,3,FALSE)))</f>
        <v>SD</v>
      </c>
      <c r="AE199">
        <v>24716</v>
      </c>
      <c r="AF199">
        <v>7005</v>
      </c>
      <c r="AG199">
        <v>3012</v>
      </c>
      <c r="AH199">
        <v>8.6718682520945496</v>
      </c>
      <c r="AJ199" t="s">
        <v>699</v>
      </c>
      <c r="AK199" t="s">
        <v>361</v>
      </c>
      <c r="AL199" t="str">
        <f>IF(AQ199="#","",IFERROR(VLOOKUP(AK199,'class and classification'!$A$1:$B$338,2,FALSE),VLOOKUP(AK199,'class and classification'!$A$340:$B$378,2,FALSE)))</f>
        <v>Urban with Significant Rural</v>
      </c>
      <c r="AM199" t="str">
        <f>IF(AQ199="#","",IFERROR(VLOOKUP(AK199,'class and classification'!$A$1:$C$338,3,FALSE),VLOOKUP(AK199,'class and classification'!$A$340:$C$378,3,FALSE)))</f>
        <v>SD</v>
      </c>
      <c r="AN199">
        <v>20468</v>
      </c>
      <c r="AO199">
        <v>5780</v>
      </c>
      <c r="AP199">
        <v>1876</v>
      </c>
      <c r="AQ199">
        <v>6.6704593941117913</v>
      </c>
      <c r="AS199" t="s">
        <v>699</v>
      </c>
      <c r="AT199" t="s">
        <v>361</v>
      </c>
      <c r="AU199" t="str">
        <f>IF(AZ199="#","",IFERROR(VLOOKUP(AT199,'class and classification'!$A$1:$B$338,2,FALSE),VLOOKUP(AT199,'class and classification'!$A$340:$B$378,2,FALSE)))</f>
        <v>Urban with Significant Rural</v>
      </c>
      <c r="AV199" t="str">
        <f>IF(AZ199="#","",IFERROR(VLOOKUP(AT199,'class and classification'!$A$1:$C$338,3,FALSE),VLOOKUP(AT199,'class and classification'!$A$340:$C$378,3,FALSE)))</f>
        <v>SD</v>
      </c>
      <c r="AW199">
        <v>17786</v>
      </c>
      <c r="AX199">
        <v>11159</v>
      </c>
      <c r="AY199">
        <v>1421</v>
      </c>
      <c r="AZ199">
        <v>4.6795758414015678</v>
      </c>
      <c r="BB199" t="s">
        <v>699</v>
      </c>
      <c r="BC199" t="s">
        <v>361</v>
      </c>
      <c r="BD199" t="str">
        <f>IF(BI199="#","",IFERROR(VLOOKUP(BC199,'class and classification'!$A$1:$B$338,2,FALSE),VLOOKUP(BC199,'class and classification'!$A$340:$B$378,2,FALSE)))</f>
        <v/>
      </c>
      <c r="BE199" t="str">
        <f>IF(BI199="#","",IFERROR(VLOOKUP(BC199,'class and classification'!$A$1:$C$338,3,FALSE),VLOOKUP(BC199,'class and classification'!$A$340:$C$378,3,FALSE)))</f>
        <v/>
      </c>
      <c r="BF199">
        <v>17559</v>
      </c>
      <c r="BG199">
        <v>8000</v>
      </c>
      <c r="BH199" t="s">
        <v>39</v>
      </c>
      <c r="BI199" t="s">
        <v>39</v>
      </c>
      <c r="BK199" t="s">
        <v>699</v>
      </c>
      <c r="BL199" t="s">
        <v>361</v>
      </c>
      <c r="BM199" t="str">
        <f>IF(BR199="#","",IFERROR(VLOOKUP(BL199,'class and classification'!$A$1:$B$338,2,FALSE),VLOOKUP(BL199,'class and classification'!$A$340:$B$378,2,FALSE)))</f>
        <v>Urban with Significant Rural</v>
      </c>
      <c r="BN199" t="str">
        <f>IF(BR199="#","",IFERROR(VLOOKUP(BL199,'class and classification'!$A$1:$C$338,3,FALSE),VLOOKUP(BL199,'class and classification'!$A$340:$C$378,3,FALSE)))</f>
        <v>SD</v>
      </c>
      <c r="BO199">
        <v>15443</v>
      </c>
      <c r="BP199">
        <v>8471</v>
      </c>
      <c r="BQ199">
        <v>2572</v>
      </c>
      <c r="BR199">
        <v>9.710790606358076</v>
      </c>
      <c r="BT199" t="s">
        <v>699</v>
      </c>
      <c r="BU199" t="s">
        <v>361</v>
      </c>
      <c r="BV199" t="str">
        <f>IF(CA199="#","",IFERROR(VLOOKUP(BU199,'class and classification'!$A$1:$B$338,2,FALSE),VLOOKUP(BU199,'class and classification'!$A$340:$B$378,2,FALSE)))</f>
        <v>Urban with Significant Rural</v>
      </c>
      <c r="BW199" t="str">
        <f>IF(CA199="#","",IFERROR(VLOOKUP(BU199,'class and classification'!$A$1:$C$338,3,FALSE),VLOOKUP(BU199,'class and classification'!$A$340:$C$378,3,FALSE)))</f>
        <v>SD</v>
      </c>
      <c r="BX199">
        <v>14748</v>
      </c>
      <c r="BY199">
        <v>6323</v>
      </c>
      <c r="BZ199">
        <v>3868</v>
      </c>
      <c r="CA199">
        <v>15.509844019407353</v>
      </c>
      <c r="CC199" t="s">
        <v>699</v>
      </c>
      <c r="CD199" t="s">
        <v>361</v>
      </c>
      <c r="CE199" t="str">
        <f>IF(CJ199="*","",IFERROR(VLOOKUP(CD199,'class and classification'!$A$1:$B$338,2,FALSE),VLOOKUP(CD199,'class and classification'!$A$340:$B$378,2,FALSE)))</f>
        <v>Urban with Significant Rural</v>
      </c>
      <c r="CF199" t="str">
        <f>IF(CJ199="*","",IFERROR(VLOOKUP(CD199,'class and classification'!$A$1:$C$338,3,FALSE),VLOOKUP(CD199,'class and classification'!$A$340:$C$378,3,FALSE)))</f>
        <v>SD</v>
      </c>
      <c r="CG199">
        <v>18832</v>
      </c>
      <c r="CH199">
        <v>7321</v>
      </c>
      <c r="CI199">
        <v>2624</v>
      </c>
      <c r="CJ199">
        <v>9.1183931612051303</v>
      </c>
      <c r="CL199" t="s">
        <v>699</v>
      </c>
      <c r="CM199" t="s">
        <v>361</v>
      </c>
      <c r="CN199" t="str">
        <f>IF(CS199="*","",IFERROR(VLOOKUP(CM199,'class and classification'!$A$1:$B$338,2,FALSE),VLOOKUP(CM199,'class and classification'!$A$340:$B$378,2,FALSE)))</f>
        <v>Urban with Significant Rural</v>
      </c>
      <c r="CO199" t="str">
        <f>IF(CS199="*","",IFERROR(VLOOKUP(CM199,'class and classification'!$A$1:$C$338,3,FALSE),VLOOKUP(CM199,'class and classification'!$A$340:$C$378,3,FALSE)))</f>
        <v>SD</v>
      </c>
      <c r="CP199">
        <v>18061.53</v>
      </c>
      <c r="CQ199">
        <v>8646.41</v>
      </c>
      <c r="CR199">
        <v>2086.71</v>
      </c>
      <c r="CS199">
        <v>7.2468670395368582</v>
      </c>
      <c r="CU199" t="s">
        <v>699</v>
      </c>
      <c r="CV199" t="s">
        <v>361</v>
      </c>
      <c r="CW199" t="str">
        <f>IF(DB199="*","",IFERROR(VLOOKUP(CV199,'class and classification'!$A$1:$B$338,2,FALSE),VLOOKUP(CV199,'class and classification'!$A$340:$B$378,2,FALSE)))</f>
        <v>Urban with Significant Rural</v>
      </c>
      <c r="CX199" t="str">
        <f>IF(DB199="*","",IFERROR(VLOOKUP(CV199,'class and classification'!$A$1:$C$338,3,FALSE),VLOOKUP(CV199,'class and classification'!$A$340:$C$378,3,FALSE)))</f>
        <v>SD</v>
      </c>
      <c r="CY199">
        <v>16488.88</v>
      </c>
      <c r="CZ199">
        <v>10783.51</v>
      </c>
      <c r="DA199">
        <v>2844.86</v>
      </c>
      <c r="DB199">
        <v>9.4459487503009072</v>
      </c>
      <c r="DD199" t="s">
        <v>699</v>
      </c>
      <c r="DE199" t="s">
        <v>361</v>
      </c>
      <c r="DF199" t="str">
        <f>IF(DK199="*","",IFERROR(VLOOKUP(DE199,'class and classification'!$A$1:$B$338,2,FALSE),VLOOKUP(DE199,'class and classification'!$A$340:$B$378,2,FALSE)))</f>
        <v>Urban with Significant Rural</v>
      </c>
      <c r="DG199" t="str">
        <f>IF(DK199="*","",IFERROR(VLOOKUP(DE199,'class and classification'!$A$1:$C$338,3,FALSE),VLOOKUP(DE199,'class and classification'!$A$340:$C$378,3,FALSE)))</f>
        <v>SD</v>
      </c>
      <c r="DH199">
        <v>19294.55</v>
      </c>
      <c r="DI199">
        <v>6621.06</v>
      </c>
      <c r="DJ199">
        <v>2275</v>
      </c>
      <c r="DK199">
        <v>8.0700630458156102</v>
      </c>
      <c r="DM199" t="s">
        <v>699</v>
      </c>
      <c r="DN199" t="s">
        <v>361</v>
      </c>
      <c r="DO199" t="str">
        <f>IF(DT199="*","",IFERROR(VLOOKUP(DN199,'class and classification'!$A$1:$B$338,2,FALSE),VLOOKUP(DN199,'class and classification'!$A$340:$B$378,2,FALSE)))</f>
        <v>Urban with Significant Rural</v>
      </c>
      <c r="DP199" t="str">
        <f>IF(DT199="*","",IFERROR(VLOOKUP(DN199,'class and classification'!$A$1:$C$338,3,FALSE),VLOOKUP(DN199,'class and classification'!$A$340:$C$378,3,FALSE)))</f>
        <v>SD</v>
      </c>
      <c r="DQ199">
        <v>18733.78</v>
      </c>
      <c r="DR199">
        <v>6594.31</v>
      </c>
      <c r="DS199">
        <v>1313.38</v>
      </c>
      <c r="DT199">
        <v>4.9298330760277125</v>
      </c>
      <c r="DV199" t="s">
        <v>699</v>
      </c>
      <c r="DW199" t="s">
        <v>361</v>
      </c>
      <c r="DX199" t="str">
        <f>IF(EC199="*","",IFERROR(VLOOKUP(DW199,'class and classification'!$A$1:$B$338,2,FALSE),VLOOKUP(DW199,'class and classification'!$A$340:$B$378,2,FALSE)))</f>
        <v>Urban with Significant Rural</v>
      </c>
      <c r="DY199" t="str">
        <f>IF(EC199="*","",IFERROR(VLOOKUP(DW199,'class and classification'!$A$1:$C$338,3,FALSE),VLOOKUP(DW199,'class and classification'!$A$340:$C$378,3,FALSE)))</f>
        <v>SD</v>
      </c>
      <c r="DZ199">
        <v>14216.63</v>
      </c>
      <c r="EA199">
        <v>8592.4599999999991</v>
      </c>
      <c r="EB199">
        <v>2371.4899999999998</v>
      </c>
      <c r="EC199">
        <v>9.417932390755098</v>
      </c>
    </row>
    <row r="200" spans="1:133" x14ac:dyDescent="0.3">
      <c r="A200" t="s">
        <v>705</v>
      </c>
      <c r="B200" t="s">
        <v>367</v>
      </c>
      <c r="C200" t="str">
        <f>IF(H200="n/a","",IFERROR(VLOOKUP(B200,'class and classification'!$A$1:$B$338,2,FALSE),VLOOKUP(B200,'class and classification'!$A$340:$B$378,2,FALSE)))</f>
        <v/>
      </c>
      <c r="D200" t="str">
        <f>IF(H200="n/a","",IFERROR(VLOOKUP(B200,'class and classification'!$A$1:$C$338,3,FALSE),VLOOKUP(B200,'class and classification'!$A$340:$C$378,3,FALSE)))</f>
        <v/>
      </c>
      <c r="E200">
        <v>11530</v>
      </c>
      <c r="F200">
        <v>7290</v>
      </c>
      <c r="G200" t="s">
        <v>513</v>
      </c>
      <c r="H200" t="s">
        <v>513</v>
      </c>
      <c r="I200" t="s">
        <v>700</v>
      </c>
      <c r="J200" t="s">
        <v>362</v>
      </c>
      <c r="K200" t="str">
        <f>IF(P200="#","",IFERROR(VLOOKUP(J200,'class and classification'!$A$1:$B$338,2,FALSE),VLOOKUP(J200,'class and classification'!$A$340:$B$378,2,FALSE)))</f>
        <v/>
      </c>
      <c r="L200" t="str">
        <f>IF(P200="#","",IFERROR(VLOOKUP(J200,'class and classification'!$A$1:$C$338,3,FALSE),VLOOKUP(J200,'class and classification'!$A$340:$C$378,3,FALSE)))</f>
        <v/>
      </c>
      <c r="M200">
        <v>22019</v>
      </c>
      <c r="N200">
        <v>7566</v>
      </c>
      <c r="O200" t="s">
        <v>39</v>
      </c>
      <c r="P200" t="s">
        <v>39</v>
      </c>
      <c r="S200" t="s">
        <v>362</v>
      </c>
      <c r="T200" t="str">
        <f>IF(Y200="#","",IFERROR(VLOOKUP(S200,'class and classification'!$A$1:$B$338,2,FALSE),VLOOKUP(S200,'class and classification'!$A$340:$B$378,2,FALSE)))</f>
        <v>Urban with Significant Rural</v>
      </c>
      <c r="U200" t="str">
        <f>IF(Y200="#","",IFERROR(VLOOKUP(S200,'class and classification'!$A$1:$C$338,3,FALSE),VLOOKUP(S200,'class and classification'!$A$340:$C$378,3,FALSE)))</f>
        <v>SD</v>
      </c>
      <c r="V200">
        <v>14857</v>
      </c>
      <c r="W200">
        <v>3335</v>
      </c>
      <c r="X200">
        <v>3512</v>
      </c>
      <c r="Y200">
        <v>16.181349060081089</v>
      </c>
      <c r="AA200" t="s">
        <v>700</v>
      </c>
      <c r="AB200" t="s">
        <v>362</v>
      </c>
      <c r="AC200" t="str">
        <f>IF(AH200="#","",IFERROR(VLOOKUP(AB200,'class and classification'!$A$1:$B$338,2,FALSE),VLOOKUP(AB200,'class and classification'!$A$340:$B$378,2,FALSE)))</f>
        <v>Urban with Significant Rural</v>
      </c>
      <c r="AD200" t="str">
        <f>IF(AH200="#","",IFERROR(VLOOKUP(AB200,'class and classification'!$A$1:$C$338,3,FALSE),VLOOKUP(AB200,'class and classification'!$A$340:$C$378,3,FALSE)))</f>
        <v>SD</v>
      </c>
      <c r="AE200">
        <v>13333</v>
      </c>
      <c r="AF200">
        <v>11254</v>
      </c>
      <c r="AG200">
        <v>2021</v>
      </c>
      <c r="AH200">
        <v>7.595460012026459</v>
      </c>
      <c r="AJ200" t="s">
        <v>700</v>
      </c>
      <c r="AK200" t="s">
        <v>362</v>
      </c>
      <c r="AL200" t="str">
        <f>IF(AQ200="#","",IFERROR(VLOOKUP(AK200,'class and classification'!$A$1:$B$338,2,FALSE),VLOOKUP(AK200,'class and classification'!$A$340:$B$378,2,FALSE)))</f>
        <v>Urban with Significant Rural</v>
      </c>
      <c r="AM200" t="str">
        <f>IF(AQ200="#","",IFERROR(VLOOKUP(AK200,'class and classification'!$A$1:$C$338,3,FALSE),VLOOKUP(AK200,'class and classification'!$A$340:$C$378,3,FALSE)))</f>
        <v>SD</v>
      </c>
      <c r="AN200">
        <v>16228</v>
      </c>
      <c r="AO200">
        <v>8381</v>
      </c>
      <c r="AP200">
        <v>2944</v>
      </c>
      <c r="AQ200">
        <v>10.684861902515152</v>
      </c>
      <c r="AS200" t="s">
        <v>700</v>
      </c>
      <c r="AT200" t="s">
        <v>362</v>
      </c>
      <c r="AU200" t="str">
        <f>IF(AZ200="#","",IFERROR(VLOOKUP(AT200,'class and classification'!$A$1:$B$338,2,FALSE),VLOOKUP(AT200,'class and classification'!$A$340:$B$378,2,FALSE)))</f>
        <v>Urban with Significant Rural</v>
      </c>
      <c r="AV200" t="str">
        <f>IF(AZ200="#","",IFERROR(VLOOKUP(AT200,'class and classification'!$A$1:$C$338,3,FALSE),VLOOKUP(AT200,'class and classification'!$A$340:$C$378,3,FALSE)))</f>
        <v>SD</v>
      </c>
      <c r="AW200">
        <v>20408</v>
      </c>
      <c r="AX200">
        <v>8277</v>
      </c>
      <c r="AY200">
        <v>923</v>
      </c>
      <c r="AZ200">
        <v>3.1174007025128345</v>
      </c>
      <c r="BB200" t="s">
        <v>700</v>
      </c>
      <c r="BC200" t="s">
        <v>362</v>
      </c>
      <c r="BD200" t="str">
        <f>IF(BI200="#","",IFERROR(VLOOKUP(BC200,'class and classification'!$A$1:$B$338,2,FALSE),VLOOKUP(BC200,'class and classification'!$A$340:$B$378,2,FALSE)))</f>
        <v>Urban with Significant Rural</v>
      </c>
      <c r="BE200" t="str">
        <f>IF(BI200="#","",IFERROR(VLOOKUP(BC200,'class and classification'!$A$1:$C$338,3,FALSE),VLOOKUP(BC200,'class and classification'!$A$340:$C$378,3,FALSE)))</f>
        <v>SD</v>
      </c>
      <c r="BF200">
        <v>16110</v>
      </c>
      <c r="BG200">
        <v>8892</v>
      </c>
      <c r="BH200">
        <v>1174</v>
      </c>
      <c r="BI200">
        <v>4.4850244498777503</v>
      </c>
      <c r="BK200" t="s">
        <v>700</v>
      </c>
      <c r="BL200" t="s">
        <v>362</v>
      </c>
      <c r="BM200" t="str">
        <f>IF(BR200="#","",IFERROR(VLOOKUP(BL200,'class and classification'!$A$1:$B$338,2,FALSE),VLOOKUP(BL200,'class and classification'!$A$340:$B$378,2,FALSE)))</f>
        <v>Urban with Significant Rural</v>
      </c>
      <c r="BN200" t="str">
        <f>IF(BR200="#","",IFERROR(VLOOKUP(BL200,'class and classification'!$A$1:$C$338,3,FALSE),VLOOKUP(BL200,'class and classification'!$A$340:$C$378,3,FALSE)))</f>
        <v>SD</v>
      </c>
      <c r="BO200">
        <v>17326</v>
      </c>
      <c r="BP200">
        <v>9653</v>
      </c>
      <c r="BQ200">
        <v>375</v>
      </c>
      <c r="BR200">
        <v>1.3709146742706733</v>
      </c>
      <c r="BT200" t="s">
        <v>700</v>
      </c>
      <c r="BU200" t="s">
        <v>362</v>
      </c>
      <c r="BV200" t="str">
        <f>IF(CA200="#","",IFERROR(VLOOKUP(BU200,'class and classification'!$A$1:$B$338,2,FALSE),VLOOKUP(BU200,'class and classification'!$A$340:$B$378,2,FALSE)))</f>
        <v>Urban with Significant Rural</v>
      </c>
      <c r="BW200" t="str">
        <f>IF(CA200="#","",IFERROR(VLOOKUP(BU200,'class and classification'!$A$1:$C$338,3,FALSE),VLOOKUP(BU200,'class and classification'!$A$340:$C$378,3,FALSE)))</f>
        <v>SD</v>
      </c>
      <c r="BX200">
        <v>20465</v>
      </c>
      <c r="BY200">
        <v>4973</v>
      </c>
      <c r="BZ200">
        <v>1357</v>
      </c>
      <c r="CA200">
        <v>5.0643776824034337</v>
      </c>
      <c r="CC200" t="s">
        <v>700</v>
      </c>
      <c r="CD200" t="s">
        <v>362</v>
      </c>
      <c r="CE200" t="str">
        <f>IF(CJ200="*","",IFERROR(VLOOKUP(CD200,'class and classification'!$A$1:$B$338,2,FALSE),VLOOKUP(CD200,'class and classification'!$A$340:$B$378,2,FALSE)))</f>
        <v>Urban with Significant Rural</v>
      </c>
      <c r="CF200" t="str">
        <f>IF(CJ200="*","",IFERROR(VLOOKUP(CD200,'class and classification'!$A$1:$C$338,3,FALSE),VLOOKUP(CD200,'class and classification'!$A$340:$C$378,3,FALSE)))</f>
        <v>SD</v>
      </c>
      <c r="CG200">
        <v>13887</v>
      </c>
      <c r="CH200">
        <v>7867</v>
      </c>
      <c r="CI200">
        <v>2450</v>
      </c>
      <c r="CJ200">
        <v>10.122293835729632</v>
      </c>
      <c r="CL200" t="s">
        <v>700</v>
      </c>
      <c r="CM200" t="s">
        <v>362</v>
      </c>
      <c r="CN200" t="str">
        <f>IF(CS200="*","",IFERROR(VLOOKUP(CM200,'class and classification'!$A$1:$B$338,2,FALSE),VLOOKUP(CM200,'class and classification'!$A$340:$B$378,2,FALSE)))</f>
        <v>Urban with Significant Rural</v>
      </c>
      <c r="CO200" t="str">
        <f>IF(CS200="*","",IFERROR(VLOOKUP(CM200,'class and classification'!$A$1:$C$338,3,FALSE),VLOOKUP(CM200,'class and classification'!$A$340:$C$378,3,FALSE)))</f>
        <v>SD</v>
      </c>
      <c r="CP200">
        <v>16682.53</v>
      </c>
      <c r="CQ200">
        <v>7328.87</v>
      </c>
      <c r="CR200">
        <v>2697.1</v>
      </c>
      <c r="CS200">
        <v>10.098283318044817</v>
      </c>
      <c r="CU200" t="s">
        <v>700</v>
      </c>
      <c r="CV200" t="s">
        <v>362</v>
      </c>
      <c r="CW200" t="str">
        <f>IF(DB200="*","",IFERROR(VLOOKUP(CV200,'class and classification'!$A$1:$B$338,2,FALSE),VLOOKUP(CV200,'class and classification'!$A$340:$B$378,2,FALSE)))</f>
        <v>Urban with Significant Rural</v>
      </c>
      <c r="CX200" t="str">
        <f>IF(DB200="*","",IFERROR(VLOOKUP(CV200,'class and classification'!$A$1:$C$338,3,FALSE),VLOOKUP(CV200,'class and classification'!$A$340:$C$378,3,FALSE)))</f>
        <v>SD</v>
      </c>
      <c r="CY200">
        <v>12714.86</v>
      </c>
      <c r="CZ200">
        <v>10028.11</v>
      </c>
      <c r="DA200">
        <v>2226.8200000000002</v>
      </c>
      <c r="DB200">
        <v>8.9180565795707523</v>
      </c>
      <c r="DD200" t="s">
        <v>700</v>
      </c>
      <c r="DE200" t="s">
        <v>362</v>
      </c>
      <c r="DF200" t="str">
        <f>IF(DK200="*","",IFERROR(VLOOKUP(DE200,'class and classification'!$A$1:$B$338,2,FALSE),VLOOKUP(DE200,'class and classification'!$A$340:$B$378,2,FALSE)))</f>
        <v>Urban with Significant Rural</v>
      </c>
      <c r="DG200" t="str">
        <f>IF(DK200="*","",IFERROR(VLOOKUP(DE200,'class and classification'!$A$1:$C$338,3,FALSE),VLOOKUP(DE200,'class and classification'!$A$340:$C$378,3,FALSE)))</f>
        <v>SD</v>
      </c>
      <c r="DH200">
        <v>14554.02</v>
      </c>
      <c r="DI200">
        <v>8729.98</v>
      </c>
      <c r="DJ200">
        <v>1823.61</v>
      </c>
      <c r="DK200">
        <v>7.2631763835745407</v>
      </c>
      <c r="DM200" t="s">
        <v>700</v>
      </c>
      <c r="DN200" t="s">
        <v>362</v>
      </c>
      <c r="DO200" t="str">
        <f>IF(DT200="*","",IFERROR(VLOOKUP(DN200,'class and classification'!$A$1:$B$338,2,FALSE),VLOOKUP(DN200,'class and classification'!$A$340:$B$378,2,FALSE)))</f>
        <v>Urban with Significant Rural</v>
      </c>
      <c r="DP200" t="str">
        <f>IF(DT200="*","",IFERROR(VLOOKUP(DN200,'class and classification'!$A$1:$C$338,3,FALSE),VLOOKUP(DN200,'class and classification'!$A$340:$C$378,3,FALSE)))</f>
        <v>SD</v>
      </c>
      <c r="DQ200">
        <v>11156.78</v>
      </c>
      <c r="DR200">
        <v>7681.96</v>
      </c>
      <c r="DS200">
        <v>2247.58</v>
      </c>
      <c r="DT200">
        <v>10.658948550529443</v>
      </c>
      <c r="DV200" t="s">
        <v>700</v>
      </c>
      <c r="DW200" t="s">
        <v>362</v>
      </c>
      <c r="DX200" t="str">
        <f>IF(EC200="*","",IFERROR(VLOOKUP(DW200,'class and classification'!$A$1:$B$338,2,FALSE),VLOOKUP(DW200,'class and classification'!$A$340:$B$378,2,FALSE)))</f>
        <v>Urban with Significant Rural</v>
      </c>
      <c r="DY200" t="str">
        <f>IF(EC200="*","",IFERROR(VLOOKUP(DW200,'class and classification'!$A$1:$C$338,3,FALSE),VLOOKUP(DW200,'class and classification'!$A$340:$C$378,3,FALSE)))</f>
        <v>SD</v>
      </c>
      <c r="DZ200">
        <v>13569.89</v>
      </c>
      <c r="EA200">
        <v>7338.85</v>
      </c>
      <c r="EB200">
        <v>3742.05</v>
      </c>
      <c r="EC200">
        <v>15.180243716327146</v>
      </c>
    </row>
    <row r="201" spans="1:133" x14ac:dyDescent="0.3">
      <c r="A201" t="s">
        <v>706</v>
      </c>
      <c r="B201" t="s">
        <v>368</v>
      </c>
      <c r="C201" t="str">
        <f>IF(H201="n/a","",IFERROR(VLOOKUP(B201,'class and classification'!$A$1:$B$338,2,FALSE),VLOOKUP(B201,'class and classification'!$A$340:$B$378,2,FALSE)))</f>
        <v/>
      </c>
      <c r="D201" t="str">
        <f>IF(H201="n/a","",IFERROR(VLOOKUP(B201,'class and classification'!$A$1:$C$338,3,FALSE),VLOOKUP(B201,'class and classification'!$A$340:$C$378,3,FALSE)))</f>
        <v/>
      </c>
      <c r="E201">
        <v>13941</v>
      </c>
      <c r="F201">
        <v>9649</v>
      </c>
      <c r="G201" t="s">
        <v>513</v>
      </c>
      <c r="H201" t="s">
        <v>513</v>
      </c>
      <c r="I201" t="s">
        <v>701</v>
      </c>
      <c r="J201" t="s">
        <v>363</v>
      </c>
      <c r="K201" t="str">
        <f>IF(P201="#","",IFERROR(VLOOKUP(J201,'class and classification'!$A$1:$B$338,2,FALSE),VLOOKUP(J201,'class and classification'!$A$340:$B$378,2,FALSE)))</f>
        <v/>
      </c>
      <c r="L201" t="str">
        <f>IF(P201="#","",IFERROR(VLOOKUP(J201,'class and classification'!$A$1:$C$338,3,FALSE),VLOOKUP(J201,'class and classification'!$A$340:$C$378,3,FALSE)))</f>
        <v/>
      </c>
      <c r="M201">
        <v>15331</v>
      </c>
      <c r="N201">
        <v>4399</v>
      </c>
      <c r="O201" t="s">
        <v>39</v>
      </c>
      <c r="P201" t="s">
        <v>39</v>
      </c>
      <c r="S201" t="s">
        <v>363</v>
      </c>
      <c r="T201" t="str">
        <f>IF(Y201="#","",IFERROR(VLOOKUP(S201,'class and classification'!$A$1:$B$338,2,FALSE),VLOOKUP(S201,'class and classification'!$A$340:$B$378,2,FALSE)))</f>
        <v/>
      </c>
      <c r="U201" t="str">
        <f>IF(Y201="#","",IFERROR(VLOOKUP(S201,'class and classification'!$A$1:$C$338,3,FALSE),VLOOKUP(S201,'class and classification'!$A$340:$C$378,3,FALSE)))</f>
        <v/>
      </c>
      <c r="V201">
        <v>13722</v>
      </c>
      <c r="W201">
        <v>3459</v>
      </c>
      <c r="X201" t="s">
        <v>39</v>
      </c>
      <c r="Y201" t="s">
        <v>39</v>
      </c>
      <c r="AA201" t="s">
        <v>701</v>
      </c>
      <c r="AB201" t="s">
        <v>363</v>
      </c>
      <c r="AC201" t="str">
        <f>IF(AH201="#","",IFERROR(VLOOKUP(AB201,'class and classification'!$A$1:$B$338,2,FALSE),VLOOKUP(AB201,'class and classification'!$A$340:$B$378,2,FALSE)))</f>
        <v/>
      </c>
      <c r="AD201" t="str">
        <f>IF(AH201="#","",IFERROR(VLOOKUP(AB201,'class and classification'!$A$1:$C$338,3,FALSE),VLOOKUP(AB201,'class and classification'!$A$340:$C$378,3,FALSE)))</f>
        <v/>
      </c>
      <c r="AE201">
        <v>13561</v>
      </c>
      <c r="AF201">
        <v>4709</v>
      </c>
      <c r="AG201" t="s">
        <v>39</v>
      </c>
      <c r="AH201" t="s">
        <v>39</v>
      </c>
      <c r="AJ201" t="s">
        <v>701</v>
      </c>
      <c r="AK201" t="s">
        <v>363</v>
      </c>
      <c r="AL201" t="str">
        <f>IF(AQ201="#","",IFERROR(VLOOKUP(AK201,'class and classification'!$A$1:$B$338,2,FALSE),VLOOKUP(AK201,'class and classification'!$A$340:$B$378,2,FALSE)))</f>
        <v>Predominantly Urban</v>
      </c>
      <c r="AM201" t="str">
        <f>IF(AQ201="#","",IFERROR(VLOOKUP(AK201,'class and classification'!$A$1:$C$338,3,FALSE),VLOOKUP(AK201,'class and classification'!$A$340:$C$378,3,FALSE)))</f>
        <v>SD</v>
      </c>
      <c r="AN201">
        <v>12759</v>
      </c>
      <c r="AO201">
        <v>5467</v>
      </c>
      <c r="AP201">
        <v>3564</v>
      </c>
      <c r="AQ201">
        <v>16.35612666360716</v>
      </c>
      <c r="AS201" t="s">
        <v>701</v>
      </c>
      <c r="AT201" t="s">
        <v>363</v>
      </c>
      <c r="AU201" t="str">
        <f>IF(AZ201="#","",IFERROR(VLOOKUP(AT201,'class and classification'!$A$1:$B$338,2,FALSE),VLOOKUP(AT201,'class and classification'!$A$340:$B$378,2,FALSE)))</f>
        <v>Predominantly Urban</v>
      </c>
      <c r="AV201" t="str">
        <f>IF(AZ201="#","",IFERROR(VLOOKUP(AT201,'class and classification'!$A$1:$C$338,3,FALSE),VLOOKUP(AT201,'class and classification'!$A$340:$C$378,3,FALSE)))</f>
        <v>SD</v>
      </c>
      <c r="AW201">
        <v>7721</v>
      </c>
      <c r="AX201">
        <v>5749</v>
      </c>
      <c r="AY201">
        <v>2188</v>
      </c>
      <c r="AZ201">
        <v>13.973687571848256</v>
      </c>
      <c r="BB201" t="s">
        <v>701</v>
      </c>
      <c r="BC201" t="s">
        <v>363</v>
      </c>
      <c r="BD201" t="str">
        <f>IF(BI201="#","",IFERROR(VLOOKUP(BC201,'class and classification'!$A$1:$B$338,2,FALSE),VLOOKUP(BC201,'class and classification'!$A$340:$B$378,2,FALSE)))</f>
        <v/>
      </c>
      <c r="BE201" t="str">
        <f>IF(BI201="#","",IFERROR(VLOOKUP(BC201,'class and classification'!$A$1:$C$338,3,FALSE),VLOOKUP(BC201,'class and classification'!$A$340:$C$378,3,FALSE)))</f>
        <v/>
      </c>
      <c r="BF201">
        <v>10916</v>
      </c>
      <c r="BG201">
        <v>7776</v>
      </c>
      <c r="BH201" t="s">
        <v>39</v>
      </c>
      <c r="BI201" t="s">
        <v>39</v>
      </c>
      <c r="BK201" t="s">
        <v>701</v>
      </c>
      <c r="BL201" t="s">
        <v>363</v>
      </c>
      <c r="BM201" t="str">
        <f>IF(BR201="#","",IFERROR(VLOOKUP(BL201,'class and classification'!$A$1:$B$338,2,FALSE),VLOOKUP(BL201,'class and classification'!$A$340:$B$378,2,FALSE)))</f>
        <v>Predominantly Urban</v>
      </c>
      <c r="BN201" t="str">
        <f>IF(BR201="#","",IFERROR(VLOOKUP(BL201,'class and classification'!$A$1:$C$338,3,FALSE),VLOOKUP(BL201,'class and classification'!$A$340:$C$378,3,FALSE)))</f>
        <v>SD</v>
      </c>
      <c r="BO201">
        <v>10097</v>
      </c>
      <c r="BP201">
        <v>9128</v>
      </c>
      <c r="BQ201" t="s">
        <v>61</v>
      </c>
      <c r="BR201">
        <v>2.0032623101233562</v>
      </c>
      <c r="BT201" t="s">
        <v>701</v>
      </c>
      <c r="BU201" t="s">
        <v>363</v>
      </c>
      <c r="BV201" t="str">
        <f>IF(CA201="#","",IFERROR(VLOOKUP(BU201,'class and classification'!$A$1:$B$338,2,FALSE),VLOOKUP(BU201,'class and classification'!$A$340:$B$378,2,FALSE)))</f>
        <v>Predominantly Urban</v>
      </c>
      <c r="BW201" t="str">
        <f>IF(CA201="#","",IFERROR(VLOOKUP(BU201,'class and classification'!$A$1:$C$338,3,FALSE),VLOOKUP(BU201,'class and classification'!$A$340:$C$378,3,FALSE)))</f>
        <v>SD</v>
      </c>
      <c r="BX201">
        <v>8802</v>
      </c>
      <c r="BY201">
        <v>6240</v>
      </c>
      <c r="BZ201">
        <v>1769</v>
      </c>
      <c r="CA201">
        <v>10.522871929094045</v>
      </c>
      <c r="CC201" t="s">
        <v>701</v>
      </c>
      <c r="CD201" t="s">
        <v>363</v>
      </c>
      <c r="CE201" t="str">
        <f>IF(CJ201="*","",IFERROR(VLOOKUP(CD201,'class and classification'!$A$1:$B$338,2,FALSE),VLOOKUP(CD201,'class and classification'!$A$340:$B$378,2,FALSE)))</f>
        <v>Predominantly Urban</v>
      </c>
      <c r="CF201" t="str">
        <f>IF(CJ201="*","",IFERROR(VLOOKUP(CD201,'class and classification'!$A$1:$C$338,3,FALSE),VLOOKUP(CD201,'class and classification'!$A$340:$C$378,3,FALSE)))</f>
        <v>SD</v>
      </c>
      <c r="CG201">
        <v>9598</v>
      </c>
      <c r="CH201">
        <v>3497</v>
      </c>
      <c r="CI201">
        <v>2926</v>
      </c>
      <c r="CJ201">
        <v>18.263529118032583</v>
      </c>
      <c r="CL201" t="s">
        <v>701</v>
      </c>
      <c r="CM201" t="s">
        <v>363</v>
      </c>
      <c r="CN201" t="str">
        <f>IF(CS201="*","",IFERROR(VLOOKUP(CM201,'class and classification'!$A$1:$B$338,2,FALSE),VLOOKUP(CM201,'class and classification'!$A$340:$B$378,2,FALSE)))</f>
        <v>Predominantly Urban</v>
      </c>
      <c r="CO201" t="str">
        <f>IF(CS201="*","",IFERROR(VLOOKUP(CM201,'class and classification'!$A$1:$C$338,3,FALSE),VLOOKUP(CM201,'class and classification'!$A$340:$C$378,3,FALSE)))</f>
        <v>SD</v>
      </c>
      <c r="CP201">
        <v>8532.19</v>
      </c>
      <c r="CQ201">
        <v>10118.24</v>
      </c>
      <c r="CR201">
        <v>3876.01</v>
      </c>
      <c r="CS201">
        <v>17.206491571681987</v>
      </c>
      <c r="CU201" t="s">
        <v>701</v>
      </c>
      <c r="CV201" t="s">
        <v>363</v>
      </c>
      <c r="CW201" t="str">
        <f>IF(DB201="*","",IFERROR(VLOOKUP(CV201,'class and classification'!$A$1:$B$338,2,FALSE),VLOOKUP(CV201,'class and classification'!$A$340:$B$378,2,FALSE)))</f>
        <v>Predominantly Urban</v>
      </c>
      <c r="CX201" t="str">
        <f>IF(DB201="*","",IFERROR(VLOOKUP(CV201,'class and classification'!$A$1:$C$338,3,FALSE),VLOOKUP(CV201,'class and classification'!$A$340:$C$378,3,FALSE)))</f>
        <v>SD</v>
      </c>
      <c r="CY201">
        <v>10855.29</v>
      </c>
      <c r="CZ201">
        <v>6650.63</v>
      </c>
      <c r="DA201">
        <v>4655.3900000000003</v>
      </c>
      <c r="DB201">
        <v>21.0068357872346</v>
      </c>
      <c r="DD201" t="s">
        <v>701</v>
      </c>
      <c r="DE201" t="s">
        <v>363</v>
      </c>
      <c r="DF201" t="str">
        <f>IF(DK201="*","",IFERROR(VLOOKUP(DE201,'class and classification'!$A$1:$B$338,2,FALSE),VLOOKUP(DE201,'class and classification'!$A$340:$B$378,2,FALSE)))</f>
        <v>Predominantly Urban</v>
      </c>
      <c r="DG201" t="str">
        <f>IF(DK201="*","",IFERROR(VLOOKUP(DE201,'class and classification'!$A$1:$C$338,3,FALSE),VLOOKUP(DE201,'class and classification'!$A$340:$C$378,3,FALSE)))</f>
        <v>SD</v>
      </c>
      <c r="DH201">
        <v>11415.13</v>
      </c>
      <c r="DI201">
        <v>7831.63</v>
      </c>
      <c r="DJ201">
        <v>2299.08</v>
      </c>
      <c r="DK201">
        <v>10.670644542055452</v>
      </c>
      <c r="DM201" t="s">
        <v>701</v>
      </c>
      <c r="DN201" t="s">
        <v>363</v>
      </c>
      <c r="DO201" t="str">
        <f>IF(DT201="*","",IFERROR(VLOOKUP(DN201,'class and classification'!$A$1:$B$338,2,FALSE),VLOOKUP(DN201,'class and classification'!$A$340:$B$378,2,FALSE)))</f>
        <v>Predominantly Urban</v>
      </c>
      <c r="DP201" t="str">
        <f>IF(DT201="*","",IFERROR(VLOOKUP(DN201,'class and classification'!$A$1:$C$338,3,FALSE),VLOOKUP(DN201,'class and classification'!$A$340:$C$378,3,FALSE)))</f>
        <v>SD</v>
      </c>
      <c r="DQ201">
        <v>9558.14</v>
      </c>
      <c r="DR201">
        <v>7904.9</v>
      </c>
      <c r="DS201">
        <v>2016.44</v>
      </c>
      <c r="DT201">
        <v>10.351611028631154</v>
      </c>
      <c r="DV201" t="s">
        <v>701</v>
      </c>
      <c r="DW201" t="s">
        <v>363</v>
      </c>
      <c r="DX201" t="str">
        <f>IF(EC201="*","",IFERROR(VLOOKUP(DW201,'class and classification'!$A$1:$B$338,2,FALSE),VLOOKUP(DW201,'class and classification'!$A$340:$B$378,2,FALSE)))</f>
        <v>Predominantly Urban</v>
      </c>
      <c r="DY201" t="str">
        <f>IF(EC201="*","",IFERROR(VLOOKUP(DW201,'class and classification'!$A$1:$C$338,3,FALSE),VLOOKUP(DW201,'class and classification'!$A$340:$C$378,3,FALSE)))</f>
        <v>SD</v>
      </c>
      <c r="DZ201">
        <v>6243.65</v>
      </c>
      <c r="EA201">
        <v>6042.66</v>
      </c>
      <c r="EB201">
        <v>3250.05</v>
      </c>
      <c r="EC201">
        <v>20.918992608307224</v>
      </c>
    </row>
    <row r="202" spans="1:133" x14ac:dyDescent="0.3">
      <c r="A202" t="s">
        <v>707</v>
      </c>
      <c r="B202" t="s">
        <v>369</v>
      </c>
      <c r="C202" t="str">
        <f>IF(H202="n/a","",IFERROR(VLOOKUP(B202,'class and classification'!$A$1:$B$338,2,FALSE),VLOOKUP(B202,'class and classification'!$A$340:$B$378,2,FALSE)))</f>
        <v/>
      </c>
      <c r="D202" t="str">
        <f>IF(H202="n/a","",IFERROR(VLOOKUP(B202,'class and classification'!$A$1:$C$338,3,FALSE),VLOOKUP(B202,'class and classification'!$A$340:$C$378,3,FALSE)))</f>
        <v/>
      </c>
      <c r="E202">
        <v>12225</v>
      </c>
      <c r="F202">
        <v>12332</v>
      </c>
      <c r="G202" t="s">
        <v>513</v>
      </c>
      <c r="H202" t="s">
        <v>513</v>
      </c>
      <c r="I202" t="s">
        <v>702</v>
      </c>
      <c r="J202" t="s">
        <v>364</v>
      </c>
      <c r="K202" t="str">
        <f>IF(P202="#","",IFERROR(VLOOKUP(J202,'class and classification'!$A$1:$B$338,2,FALSE),VLOOKUP(J202,'class and classification'!$A$340:$B$378,2,FALSE)))</f>
        <v/>
      </c>
      <c r="L202" t="str">
        <f>IF(P202="#","",IFERROR(VLOOKUP(J202,'class and classification'!$A$1:$C$338,3,FALSE),VLOOKUP(J202,'class and classification'!$A$340:$C$378,3,FALSE)))</f>
        <v/>
      </c>
      <c r="M202">
        <v>15215</v>
      </c>
      <c r="N202">
        <v>8531</v>
      </c>
      <c r="O202" t="s">
        <v>39</v>
      </c>
      <c r="P202" t="s">
        <v>39</v>
      </c>
      <c r="S202" t="s">
        <v>364</v>
      </c>
      <c r="T202" t="str">
        <f>IF(Y202="#","",IFERROR(VLOOKUP(S202,'class and classification'!$A$1:$B$338,2,FALSE),VLOOKUP(S202,'class and classification'!$A$340:$B$378,2,FALSE)))</f>
        <v>Urban with Significant Rural</v>
      </c>
      <c r="U202" t="str">
        <f>IF(Y202="#","",IFERROR(VLOOKUP(S202,'class and classification'!$A$1:$C$338,3,FALSE),VLOOKUP(S202,'class and classification'!$A$340:$C$378,3,FALSE)))</f>
        <v>SD</v>
      </c>
      <c r="V202">
        <v>13569</v>
      </c>
      <c r="W202">
        <v>10758</v>
      </c>
      <c r="X202">
        <v>1456</v>
      </c>
      <c r="Y202">
        <v>5.6471318310514684</v>
      </c>
      <c r="AA202" t="s">
        <v>702</v>
      </c>
      <c r="AB202" t="s">
        <v>364</v>
      </c>
      <c r="AC202" t="str">
        <f>IF(AH202="#","",IFERROR(VLOOKUP(AB202,'class and classification'!$A$1:$B$338,2,FALSE),VLOOKUP(AB202,'class and classification'!$A$340:$B$378,2,FALSE)))</f>
        <v>Urban with Significant Rural</v>
      </c>
      <c r="AD202" t="str">
        <f>IF(AH202="#","",IFERROR(VLOOKUP(AB202,'class and classification'!$A$1:$C$338,3,FALSE),VLOOKUP(AB202,'class and classification'!$A$340:$C$378,3,FALSE)))</f>
        <v>SD</v>
      </c>
      <c r="AE202">
        <v>14339</v>
      </c>
      <c r="AF202">
        <v>8179</v>
      </c>
      <c r="AG202">
        <v>1516</v>
      </c>
      <c r="AH202">
        <v>6.3077307148206714</v>
      </c>
      <c r="AJ202" t="s">
        <v>702</v>
      </c>
      <c r="AK202" t="s">
        <v>364</v>
      </c>
      <c r="AL202" t="str">
        <f>IF(AQ202="#","",IFERROR(VLOOKUP(AK202,'class and classification'!$A$1:$B$338,2,FALSE),VLOOKUP(AK202,'class and classification'!$A$340:$B$378,2,FALSE)))</f>
        <v>Urban with Significant Rural</v>
      </c>
      <c r="AM202" t="str">
        <f>IF(AQ202="#","",IFERROR(VLOOKUP(AK202,'class and classification'!$A$1:$C$338,3,FALSE),VLOOKUP(AK202,'class and classification'!$A$340:$C$378,3,FALSE)))</f>
        <v>SD</v>
      </c>
      <c r="AN202">
        <v>19329</v>
      </c>
      <c r="AO202">
        <v>3461</v>
      </c>
      <c r="AP202">
        <v>1780</v>
      </c>
      <c r="AQ202">
        <v>7.244607244607244</v>
      </c>
      <c r="AS202" t="s">
        <v>702</v>
      </c>
      <c r="AT202" t="s">
        <v>364</v>
      </c>
      <c r="AU202" t="str">
        <f>IF(AZ202="#","",IFERROR(VLOOKUP(AT202,'class and classification'!$A$1:$B$338,2,FALSE),VLOOKUP(AT202,'class and classification'!$A$340:$B$378,2,FALSE)))</f>
        <v>Urban with Significant Rural</v>
      </c>
      <c r="AV202" t="str">
        <f>IF(AZ202="#","",IFERROR(VLOOKUP(AT202,'class and classification'!$A$1:$C$338,3,FALSE),VLOOKUP(AT202,'class and classification'!$A$340:$C$378,3,FALSE)))</f>
        <v>SD</v>
      </c>
      <c r="AW202">
        <v>14823</v>
      </c>
      <c r="AX202">
        <v>7654</v>
      </c>
      <c r="AY202">
        <v>2390</v>
      </c>
      <c r="AZ202">
        <v>9.6111312180801871</v>
      </c>
      <c r="BB202" t="s">
        <v>702</v>
      </c>
      <c r="BC202" t="s">
        <v>364</v>
      </c>
      <c r="BD202" t="str">
        <f>IF(BI202="#","",IFERROR(VLOOKUP(BC202,'class and classification'!$A$1:$B$338,2,FALSE),VLOOKUP(BC202,'class and classification'!$A$340:$B$378,2,FALSE)))</f>
        <v>Urban with Significant Rural</v>
      </c>
      <c r="BE202" t="str">
        <f>IF(BI202="#","",IFERROR(VLOOKUP(BC202,'class and classification'!$A$1:$C$338,3,FALSE),VLOOKUP(BC202,'class and classification'!$A$340:$C$378,3,FALSE)))</f>
        <v>SD</v>
      </c>
      <c r="BF202">
        <v>15064</v>
      </c>
      <c r="BG202">
        <v>12371</v>
      </c>
      <c r="BH202">
        <v>2454</v>
      </c>
      <c r="BI202">
        <v>8.2103784000802964</v>
      </c>
      <c r="BK202" t="s">
        <v>702</v>
      </c>
      <c r="BL202" t="s">
        <v>364</v>
      </c>
      <c r="BM202" t="str">
        <f>IF(BR202="#","",IFERROR(VLOOKUP(BL202,'class and classification'!$A$1:$B$338,2,FALSE),VLOOKUP(BL202,'class and classification'!$A$340:$B$378,2,FALSE)))</f>
        <v>Urban with Significant Rural</v>
      </c>
      <c r="BN202" t="str">
        <f>IF(BR202="#","",IFERROR(VLOOKUP(BL202,'class and classification'!$A$1:$C$338,3,FALSE),VLOOKUP(BL202,'class and classification'!$A$340:$C$378,3,FALSE)))</f>
        <v>SD</v>
      </c>
      <c r="BO202">
        <v>9386</v>
      </c>
      <c r="BP202">
        <v>12381</v>
      </c>
      <c r="BQ202">
        <v>1662</v>
      </c>
      <c r="BR202">
        <v>7.0937726748900936</v>
      </c>
      <c r="BT202" t="s">
        <v>702</v>
      </c>
      <c r="BU202" t="s">
        <v>364</v>
      </c>
      <c r="BV202" t="str">
        <f>IF(CA202="#","",IFERROR(VLOOKUP(BU202,'class and classification'!$A$1:$B$338,2,FALSE),VLOOKUP(BU202,'class and classification'!$A$340:$B$378,2,FALSE)))</f>
        <v>Urban with Significant Rural</v>
      </c>
      <c r="BW202" t="str">
        <f>IF(CA202="#","",IFERROR(VLOOKUP(BU202,'class and classification'!$A$1:$C$338,3,FALSE),VLOOKUP(BU202,'class and classification'!$A$340:$C$378,3,FALSE)))</f>
        <v>SD</v>
      </c>
      <c r="BX202">
        <v>10402</v>
      </c>
      <c r="BY202">
        <v>17089</v>
      </c>
      <c r="BZ202">
        <v>1222</v>
      </c>
      <c r="CA202">
        <v>4.2559119562567478</v>
      </c>
      <c r="CC202" t="s">
        <v>702</v>
      </c>
      <c r="CD202" t="s">
        <v>364</v>
      </c>
      <c r="CE202" t="str">
        <f>IF(CJ202="*","",IFERROR(VLOOKUP(CD202,'class and classification'!$A$1:$B$338,2,FALSE),VLOOKUP(CD202,'class and classification'!$A$340:$B$378,2,FALSE)))</f>
        <v>Urban with Significant Rural</v>
      </c>
      <c r="CF202" t="str">
        <f>IF(CJ202="*","",IFERROR(VLOOKUP(CD202,'class and classification'!$A$1:$C$338,3,FALSE),VLOOKUP(CD202,'class and classification'!$A$340:$C$378,3,FALSE)))</f>
        <v>SD</v>
      </c>
      <c r="CG202">
        <v>12307</v>
      </c>
      <c r="CH202">
        <v>11861</v>
      </c>
      <c r="CI202">
        <v>3172</v>
      </c>
      <c r="CJ202">
        <v>11.602048280907095</v>
      </c>
      <c r="CL202" t="s">
        <v>702</v>
      </c>
      <c r="CM202" t="s">
        <v>364</v>
      </c>
      <c r="CN202" t="str">
        <f>IF(CS202="*","",IFERROR(VLOOKUP(CM202,'class and classification'!$A$1:$B$338,2,FALSE),VLOOKUP(CM202,'class and classification'!$A$340:$B$378,2,FALSE)))</f>
        <v>Urban with Significant Rural</v>
      </c>
      <c r="CO202" t="str">
        <f>IF(CS202="*","",IFERROR(VLOOKUP(CM202,'class and classification'!$A$1:$C$338,3,FALSE),VLOOKUP(CM202,'class and classification'!$A$340:$C$378,3,FALSE)))</f>
        <v>SD</v>
      </c>
      <c r="CP202">
        <v>14331.21</v>
      </c>
      <c r="CQ202">
        <v>8372.42</v>
      </c>
      <c r="CR202">
        <v>2071.54</v>
      </c>
      <c r="CS202">
        <v>8.361355340851345</v>
      </c>
      <c r="CU202" t="s">
        <v>702</v>
      </c>
      <c r="CV202" t="s">
        <v>364</v>
      </c>
      <c r="CW202" t="str">
        <f>IF(DB202="*","",IFERROR(VLOOKUP(CV202,'class and classification'!$A$1:$B$338,2,FALSE),VLOOKUP(CV202,'class and classification'!$A$340:$B$378,2,FALSE)))</f>
        <v>Urban with Significant Rural</v>
      </c>
      <c r="CX202" t="str">
        <f>IF(DB202="*","",IFERROR(VLOOKUP(CV202,'class and classification'!$A$1:$C$338,3,FALSE),VLOOKUP(CV202,'class and classification'!$A$340:$C$378,3,FALSE)))</f>
        <v>SD</v>
      </c>
      <c r="CY202">
        <v>11085.53</v>
      </c>
      <c r="CZ202">
        <v>10447.43</v>
      </c>
      <c r="DA202">
        <v>3310.83</v>
      </c>
      <c r="DB202">
        <v>13.326589864106886</v>
      </c>
      <c r="DD202" t="s">
        <v>702</v>
      </c>
      <c r="DE202" t="s">
        <v>364</v>
      </c>
      <c r="DF202" t="str">
        <f>IF(DK202="*","",IFERROR(VLOOKUP(DE202,'class and classification'!$A$1:$B$338,2,FALSE),VLOOKUP(DE202,'class and classification'!$A$340:$B$378,2,FALSE)))</f>
        <v>Urban with Significant Rural</v>
      </c>
      <c r="DG202" t="str">
        <f>IF(DK202="*","",IFERROR(VLOOKUP(DE202,'class and classification'!$A$1:$C$338,3,FALSE),VLOOKUP(DE202,'class and classification'!$A$340:$C$378,3,FALSE)))</f>
        <v>SD</v>
      </c>
      <c r="DH202">
        <v>14648.64</v>
      </c>
      <c r="DI202">
        <v>7214.58</v>
      </c>
      <c r="DJ202">
        <v>5004.08</v>
      </c>
      <c r="DK202">
        <v>18.625168885596988</v>
      </c>
      <c r="DM202" t="s">
        <v>702</v>
      </c>
      <c r="DN202" t="s">
        <v>364</v>
      </c>
      <c r="DO202" t="str">
        <f>IF(DT202="*","",IFERROR(VLOOKUP(DN202,'class and classification'!$A$1:$B$338,2,FALSE),VLOOKUP(DN202,'class and classification'!$A$340:$B$378,2,FALSE)))</f>
        <v>Urban with Significant Rural</v>
      </c>
      <c r="DP202" t="str">
        <f>IF(DT202="*","",IFERROR(VLOOKUP(DN202,'class and classification'!$A$1:$C$338,3,FALSE),VLOOKUP(DN202,'class and classification'!$A$340:$C$378,3,FALSE)))</f>
        <v>SD</v>
      </c>
      <c r="DQ202">
        <v>12684.15</v>
      </c>
      <c r="DR202">
        <v>8507.31</v>
      </c>
      <c r="DS202">
        <v>2295.6</v>
      </c>
      <c r="DT202">
        <v>9.7738925178374814</v>
      </c>
      <c r="DV202" t="s">
        <v>702</v>
      </c>
      <c r="DW202" t="s">
        <v>364</v>
      </c>
      <c r="DX202" t="str">
        <f>IF(EC202="*","",IFERROR(VLOOKUP(DW202,'class and classification'!$A$1:$B$338,2,FALSE),VLOOKUP(DW202,'class and classification'!$A$340:$B$378,2,FALSE)))</f>
        <v>Urban with Significant Rural</v>
      </c>
      <c r="DY202" t="str">
        <f>IF(EC202="*","",IFERROR(VLOOKUP(DW202,'class and classification'!$A$1:$C$338,3,FALSE),VLOOKUP(DW202,'class and classification'!$A$340:$C$378,3,FALSE)))</f>
        <v>SD</v>
      </c>
      <c r="DZ202">
        <v>13748.89</v>
      </c>
      <c r="EA202">
        <v>9264.9</v>
      </c>
      <c r="EB202">
        <v>2148.91</v>
      </c>
      <c r="EC202">
        <v>8.5400612811820675</v>
      </c>
    </row>
    <row r="203" spans="1:133" x14ac:dyDescent="0.3">
      <c r="A203" t="s">
        <v>708</v>
      </c>
      <c r="B203" t="s">
        <v>147</v>
      </c>
      <c r="C203" t="str">
        <f>IF(H203="n/a","",IFERROR(VLOOKUP(B203,'class and classification'!$A$1:$B$338,2,FALSE),VLOOKUP(B203,'class and classification'!$A$340:$B$378,2,FALSE)))</f>
        <v>Predominantly Rural</v>
      </c>
      <c r="D203" t="str">
        <f>IF(H203="n/a","",IFERROR(VLOOKUP(B203,'class and classification'!$A$1:$C$338,3,FALSE),VLOOKUP(B203,'class and classification'!$A$340:$C$378,3,FALSE)))</f>
        <v>SC</v>
      </c>
      <c r="E203">
        <v>102978</v>
      </c>
      <c r="F203">
        <v>34138</v>
      </c>
      <c r="G203">
        <v>17786</v>
      </c>
      <c r="H203">
        <v>11.482098358962441</v>
      </c>
      <c r="I203" t="s">
        <v>703</v>
      </c>
      <c r="J203" t="s">
        <v>365</v>
      </c>
      <c r="K203" t="str">
        <f>IF(P203="#","",IFERROR(VLOOKUP(J203,'class and classification'!$A$1:$B$338,2,FALSE),VLOOKUP(J203,'class and classification'!$A$340:$B$378,2,FALSE)))</f>
        <v>Predominantly Urban</v>
      </c>
      <c r="L203" t="str">
        <f>IF(P203="#","",IFERROR(VLOOKUP(J203,'class and classification'!$A$1:$C$338,3,FALSE),VLOOKUP(J203,'class and classification'!$A$340:$C$378,3,FALSE)))</f>
        <v>SD</v>
      </c>
      <c r="M203">
        <v>19497</v>
      </c>
      <c r="N203">
        <v>8969</v>
      </c>
      <c r="O203">
        <v>2114</v>
      </c>
      <c r="P203">
        <v>6.9130150425114456</v>
      </c>
      <c r="S203" t="s">
        <v>365</v>
      </c>
      <c r="T203" t="str">
        <f>IF(Y203="#","",IFERROR(VLOOKUP(S203,'class and classification'!$A$1:$B$338,2,FALSE),VLOOKUP(S203,'class and classification'!$A$340:$B$378,2,FALSE)))</f>
        <v>Predominantly Urban</v>
      </c>
      <c r="U203" t="str">
        <f>IF(Y203="#","",IFERROR(VLOOKUP(S203,'class and classification'!$A$1:$C$338,3,FALSE),VLOOKUP(S203,'class and classification'!$A$340:$C$378,3,FALSE)))</f>
        <v>SD</v>
      </c>
      <c r="V203">
        <v>17470</v>
      </c>
      <c r="W203">
        <v>9790</v>
      </c>
      <c r="X203">
        <v>3117</v>
      </c>
      <c r="Y203">
        <v>10.261052770187971</v>
      </c>
      <c r="AA203" t="s">
        <v>703</v>
      </c>
      <c r="AB203" t="s">
        <v>365</v>
      </c>
      <c r="AC203" t="str">
        <f>IF(AH203="#","",IFERROR(VLOOKUP(AB203,'class and classification'!$A$1:$B$338,2,FALSE),VLOOKUP(AB203,'class and classification'!$A$340:$B$378,2,FALSE)))</f>
        <v/>
      </c>
      <c r="AD203" t="str">
        <f>IF(AH203="#","",IFERROR(VLOOKUP(AB203,'class and classification'!$A$1:$C$338,3,FALSE),VLOOKUP(AB203,'class and classification'!$A$340:$C$378,3,FALSE)))</f>
        <v/>
      </c>
      <c r="AE203">
        <v>17096</v>
      </c>
      <c r="AF203">
        <v>11972</v>
      </c>
      <c r="AG203" t="s">
        <v>39</v>
      </c>
      <c r="AH203" t="s">
        <v>39</v>
      </c>
      <c r="AJ203" t="s">
        <v>703</v>
      </c>
      <c r="AK203" t="s">
        <v>365</v>
      </c>
      <c r="AL203" t="str">
        <f>IF(AQ203="#","",IFERROR(VLOOKUP(AK203,'class and classification'!$A$1:$B$338,2,FALSE),VLOOKUP(AK203,'class and classification'!$A$340:$B$378,2,FALSE)))</f>
        <v>Predominantly Urban</v>
      </c>
      <c r="AM203" t="str">
        <f>IF(AQ203="#","",IFERROR(VLOOKUP(AK203,'class and classification'!$A$1:$C$338,3,FALSE),VLOOKUP(AK203,'class and classification'!$A$340:$C$378,3,FALSE)))</f>
        <v>SD</v>
      </c>
      <c r="AN203">
        <v>16485</v>
      </c>
      <c r="AO203">
        <v>11518</v>
      </c>
      <c r="AP203">
        <v>2307</v>
      </c>
      <c r="AQ203">
        <v>7.6113493896403828</v>
      </c>
      <c r="AS203" t="s">
        <v>703</v>
      </c>
      <c r="AT203" t="s">
        <v>365</v>
      </c>
      <c r="AU203" t="str">
        <f>IF(AZ203="#","",IFERROR(VLOOKUP(AT203,'class and classification'!$A$1:$B$338,2,FALSE),VLOOKUP(AT203,'class and classification'!$A$340:$B$378,2,FALSE)))</f>
        <v/>
      </c>
      <c r="AV203" t="str">
        <f>IF(AZ203="#","",IFERROR(VLOOKUP(AT203,'class and classification'!$A$1:$C$338,3,FALSE),VLOOKUP(AT203,'class and classification'!$A$340:$C$378,3,FALSE)))</f>
        <v/>
      </c>
      <c r="AW203">
        <v>17461</v>
      </c>
      <c r="AX203">
        <v>8838</v>
      </c>
      <c r="AY203" t="s">
        <v>39</v>
      </c>
      <c r="AZ203" t="s">
        <v>39</v>
      </c>
      <c r="BB203" t="s">
        <v>703</v>
      </c>
      <c r="BC203" t="s">
        <v>365</v>
      </c>
      <c r="BD203" t="str">
        <f>IF(BI203="#","",IFERROR(VLOOKUP(BC203,'class and classification'!$A$1:$B$338,2,FALSE),VLOOKUP(BC203,'class and classification'!$A$340:$B$378,2,FALSE)))</f>
        <v/>
      </c>
      <c r="BE203" t="str">
        <f>IF(BI203="#","",IFERROR(VLOOKUP(BC203,'class and classification'!$A$1:$C$338,3,FALSE),VLOOKUP(BC203,'class and classification'!$A$340:$C$378,3,FALSE)))</f>
        <v/>
      </c>
      <c r="BF203">
        <v>20340</v>
      </c>
      <c r="BG203">
        <v>8944</v>
      </c>
      <c r="BH203" t="s">
        <v>39</v>
      </c>
      <c r="BI203" t="s">
        <v>39</v>
      </c>
      <c r="BK203" t="s">
        <v>703</v>
      </c>
      <c r="BL203" t="s">
        <v>365</v>
      </c>
      <c r="BM203" t="str">
        <f>IF(BR203="#","",IFERROR(VLOOKUP(BL203,'class and classification'!$A$1:$B$338,2,FALSE),VLOOKUP(BL203,'class and classification'!$A$340:$B$378,2,FALSE)))</f>
        <v>Predominantly Urban</v>
      </c>
      <c r="BN203" t="str">
        <f>IF(BR203="#","",IFERROR(VLOOKUP(BL203,'class and classification'!$A$1:$C$338,3,FALSE),VLOOKUP(BL203,'class and classification'!$A$340:$C$378,3,FALSE)))</f>
        <v>SD</v>
      </c>
      <c r="BO203">
        <v>18436</v>
      </c>
      <c r="BP203">
        <v>10918</v>
      </c>
      <c r="BQ203">
        <v>1711</v>
      </c>
      <c r="BR203">
        <v>5.5078062127796557</v>
      </c>
      <c r="BT203" t="s">
        <v>703</v>
      </c>
      <c r="BU203" t="s">
        <v>365</v>
      </c>
      <c r="BV203" t="str">
        <f>IF(CA203="#","",IFERROR(VLOOKUP(BU203,'class and classification'!$A$1:$B$338,2,FALSE),VLOOKUP(BU203,'class and classification'!$A$340:$B$378,2,FALSE)))</f>
        <v>Predominantly Urban</v>
      </c>
      <c r="BW203" t="str">
        <f>IF(CA203="#","",IFERROR(VLOOKUP(BU203,'class and classification'!$A$1:$C$338,3,FALSE),VLOOKUP(BU203,'class and classification'!$A$340:$C$378,3,FALSE)))</f>
        <v>SD</v>
      </c>
      <c r="BX203">
        <v>17558</v>
      </c>
      <c r="BY203">
        <v>12945</v>
      </c>
      <c r="BZ203">
        <v>863</v>
      </c>
      <c r="CA203">
        <v>2.7513868520053562</v>
      </c>
      <c r="CC203" t="s">
        <v>703</v>
      </c>
      <c r="CD203" t="s">
        <v>365</v>
      </c>
      <c r="CE203" t="str">
        <f>IF(CJ203="*","",IFERROR(VLOOKUP(CD203,'class and classification'!$A$1:$B$338,2,FALSE),VLOOKUP(CD203,'class and classification'!$A$340:$B$378,2,FALSE)))</f>
        <v>Predominantly Urban</v>
      </c>
      <c r="CF203" t="str">
        <f>IF(CJ203="*","",IFERROR(VLOOKUP(CD203,'class and classification'!$A$1:$C$338,3,FALSE),VLOOKUP(CD203,'class and classification'!$A$340:$C$378,3,FALSE)))</f>
        <v>SD</v>
      </c>
      <c r="CG203">
        <v>23734</v>
      </c>
      <c r="CH203">
        <v>7633</v>
      </c>
      <c r="CI203">
        <v>2552</v>
      </c>
      <c r="CJ203">
        <v>7.5238067159998829</v>
      </c>
      <c r="CL203" t="s">
        <v>703</v>
      </c>
      <c r="CM203" t="s">
        <v>365</v>
      </c>
      <c r="CN203" t="str">
        <f>IF(CS203="*","",IFERROR(VLOOKUP(CM203,'class and classification'!$A$1:$B$338,2,FALSE),VLOOKUP(CM203,'class and classification'!$A$340:$B$378,2,FALSE)))</f>
        <v>Predominantly Urban</v>
      </c>
      <c r="CO203" t="str">
        <f>IF(CS203="*","",IFERROR(VLOOKUP(CM203,'class and classification'!$A$1:$C$338,3,FALSE),VLOOKUP(CM203,'class and classification'!$A$340:$C$378,3,FALSE)))</f>
        <v>SD</v>
      </c>
      <c r="CP203">
        <v>16136.66</v>
      </c>
      <c r="CQ203">
        <v>13594.25</v>
      </c>
      <c r="CR203">
        <v>2785.03</v>
      </c>
      <c r="CS203">
        <v>8.5651222139049352</v>
      </c>
      <c r="CU203" t="s">
        <v>703</v>
      </c>
      <c r="CV203" t="s">
        <v>365</v>
      </c>
      <c r="CW203" t="str">
        <f>IF(DB203="*","",IFERROR(VLOOKUP(CV203,'class and classification'!$A$1:$B$338,2,FALSE),VLOOKUP(CV203,'class and classification'!$A$340:$B$378,2,FALSE)))</f>
        <v>Predominantly Urban</v>
      </c>
      <c r="CX203" t="str">
        <f>IF(DB203="*","",IFERROR(VLOOKUP(CV203,'class and classification'!$A$1:$C$338,3,FALSE),VLOOKUP(CV203,'class and classification'!$A$340:$C$378,3,FALSE)))</f>
        <v>SD</v>
      </c>
      <c r="CY203">
        <v>14636.88</v>
      </c>
      <c r="CZ203">
        <v>8850.36</v>
      </c>
      <c r="DA203">
        <v>3290.3</v>
      </c>
      <c r="DB203">
        <v>12.287536495137346</v>
      </c>
      <c r="DD203" t="s">
        <v>703</v>
      </c>
      <c r="DE203" t="s">
        <v>365</v>
      </c>
      <c r="DF203" t="str">
        <f>IF(DK203="*","",IFERROR(VLOOKUP(DE203,'class and classification'!$A$1:$B$338,2,FALSE),VLOOKUP(DE203,'class and classification'!$A$340:$B$378,2,FALSE)))</f>
        <v/>
      </c>
      <c r="DG203" t="str">
        <f>IF(DK203="*","",IFERROR(VLOOKUP(DE203,'class and classification'!$A$1:$C$338,3,FALSE),VLOOKUP(DE203,'class and classification'!$A$340:$C$378,3,FALSE)))</f>
        <v/>
      </c>
      <c r="DH203">
        <v>13457.32</v>
      </c>
      <c r="DI203">
        <v>11783.31</v>
      </c>
      <c r="DJ203" t="s">
        <v>38</v>
      </c>
      <c r="DK203" t="s">
        <v>38</v>
      </c>
      <c r="DM203" t="s">
        <v>703</v>
      </c>
      <c r="DN203" t="s">
        <v>365</v>
      </c>
      <c r="DO203" t="str">
        <f>IF(DT203="*","",IFERROR(VLOOKUP(DN203,'class and classification'!$A$1:$B$338,2,FALSE),VLOOKUP(DN203,'class and classification'!$A$340:$B$378,2,FALSE)))</f>
        <v>Predominantly Urban</v>
      </c>
      <c r="DP203" t="str">
        <f>IF(DT203="*","",IFERROR(VLOOKUP(DN203,'class and classification'!$A$1:$C$338,3,FALSE),VLOOKUP(DN203,'class and classification'!$A$340:$C$378,3,FALSE)))</f>
        <v>SD</v>
      </c>
      <c r="DQ203">
        <v>11614.84</v>
      </c>
      <c r="DR203">
        <v>11979.21</v>
      </c>
      <c r="DS203">
        <v>1508.67</v>
      </c>
      <c r="DT203">
        <v>6.0099861688295135</v>
      </c>
      <c r="DV203" t="s">
        <v>703</v>
      </c>
      <c r="DW203" t="s">
        <v>365</v>
      </c>
      <c r="DX203" t="str">
        <f>IF(EC203="*","",IFERROR(VLOOKUP(DW203,'class and classification'!$A$1:$B$338,2,FALSE),VLOOKUP(DW203,'class and classification'!$A$340:$B$378,2,FALSE)))</f>
        <v>Predominantly Urban</v>
      </c>
      <c r="DY203" t="str">
        <f>IF(EC203="*","",IFERROR(VLOOKUP(DW203,'class and classification'!$A$1:$C$338,3,FALSE),VLOOKUP(DW203,'class and classification'!$A$340:$C$378,3,FALSE)))</f>
        <v>SD</v>
      </c>
      <c r="DZ203">
        <v>14880.44</v>
      </c>
      <c r="EA203">
        <v>6647.83</v>
      </c>
      <c r="EB203">
        <v>1794</v>
      </c>
      <c r="EC203">
        <v>7.6922186390947358</v>
      </c>
    </row>
    <row r="204" spans="1:133" x14ac:dyDescent="0.3">
      <c r="A204" t="s">
        <v>709</v>
      </c>
      <c r="B204" t="s">
        <v>370</v>
      </c>
      <c r="C204" t="str">
        <f>IF(H204="n/a","",IFERROR(VLOOKUP(B204,'class and classification'!$A$1:$B$338,2,FALSE),VLOOKUP(B204,'class and classification'!$A$340:$B$378,2,FALSE)))</f>
        <v/>
      </c>
      <c r="D204" t="str">
        <f>IF(H204="n/a","",IFERROR(VLOOKUP(B204,'class and classification'!$A$1:$C$338,3,FALSE),VLOOKUP(B204,'class and classification'!$A$340:$C$378,3,FALSE)))</f>
        <v/>
      </c>
      <c r="E204">
        <v>18196</v>
      </c>
      <c r="F204">
        <v>3314</v>
      </c>
      <c r="G204" t="s">
        <v>513</v>
      </c>
      <c r="H204" t="s">
        <v>513</v>
      </c>
      <c r="I204" t="s">
        <v>704</v>
      </c>
      <c r="J204" t="s">
        <v>366</v>
      </c>
      <c r="K204" t="str">
        <f>IF(P204="#","",IFERROR(VLOOKUP(J204,'class and classification'!$A$1:$B$338,2,FALSE),VLOOKUP(J204,'class and classification'!$A$340:$B$378,2,FALSE)))</f>
        <v/>
      </c>
      <c r="L204" t="str">
        <f>IF(P204="#","",IFERROR(VLOOKUP(J204,'class and classification'!$A$1:$C$338,3,FALSE),VLOOKUP(J204,'class and classification'!$A$340:$C$378,3,FALSE)))</f>
        <v/>
      </c>
      <c r="M204">
        <v>13728</v>
      </c>
      <c r="N204">
        <v>6393</v>
      </c>
      <c r="O204" t="s">
        <v>39</v>
      </c>
      <c r="P204" t="s">
        <v>39</v>
      </c>
      <c r="S204" t="s">
        <v>366</v>
      </c>
      <c r="T204" t="str">
        <f>IF(Y204="#","",IFERROR(VLOOKUP(S204,'class and classification'!$A$1:$B$338,2,FALSE),VLOOKUP(S204,'class and classification'!$A$340:$B$378,2,FALSE)))</f>
        <v/>
      </c>
      <c r="U204" t="str">
        <f>IF(Y204="#","",IFERROR(VLOOKUP(S204,'class and classification'!$A$1:$C$338,3,FALSE),VLOOKUP(S204,'class and classification'!$A$340:$C$378,3,FALSE)))</f>
        <v/>
      </c>
      <c r="V204">
        <v>10981</v>
      </c>
      <c r="W204">
        <v>9228</v>
      </c>
      <c r="X204" t="s">
        <v>39</v>
      </c>
      <c r="Y204" t="s">
        <v>39</v>
      </c>
      <c r="AA204" t="s">
        <v>704</v>
      </c>
      <c r="AB204" t="s">
        <v>366</v>
      </c>
      <c r="AC204" t="str">
        <f>IF(AH204="#","",IFERROR(VLOOKUP(AB204,'class and classification'!$A$1:$B$338,2,FALSE),VLOOKUP(AB204,'class and classification'!$A$340:$B$378,2,FALSE)))</f>
        <v/>
      </c>
      <c r="AD204" t="str">
        <f>IF(AH204="#","",IFERROR(VLOOKUP(AB204,'class and classification'!$A$1:$C$338,3,FALSE),VLOOKUP(AB204,'class and classification'!$A$340:$C$378,3,FALSE)))</f>
        <v/>
      </c>
      <c r="AE204">
        <v>8754</v>
      </c>
      <c r="AF204">
        <v>7189</v>
      </c>
      <c r="AG204" t="s">
        <v>39</v>
      </c>
      <c r="AH204" t="s">
        <v>39</v>
      </c>
      <c r="AJ204" t="s">
        <v>704</v>
      </c>
      <c r="AK204" t="s">
        <v>366</v>
      </c>
      <c r="AL204" t="str">
        <f>IF(AQ204="#","",IFERROR(VLOOKUP(AK204,'class and classification'!$A$1:$B$338,2,FALSE),VLOOKUP(AK204,'class and classification'!$A$340:$B$378,2,FALSE)))</f>
        <v>Predominantly Urban</v>
      </c>
      <c r="AM204" t="str">
        <f>IF(AQ204="#","",IFERROR(VLOOKUP(AK204,'class and classification'!$A$1:$C$338,3,FALSE),VLOOKUP(AK204,'class and classification'!$A$340:$C$378,3,FALSE)))</f>
        <v>SD</v>
      </c>
      <c r="AN204">
        <v>11501</v>
      </c>
      <c r="AO204">
        <v>3629</v>
      </c>
      <c r="AP204">
        <v>3797</v>
      </c>
      <c r="AQ204">
        <v>20.06128810693718</v>
      </c>
      <c r="AS204" t="s">
        <v>704</v>
      </c>
      <c r="AT204" t="s">
        <v>366</v>
      </c>
      <c r="AU204" t="str">
        <f>IF(AZ204="#","",IFERROR(VLOOKUP(AT204,'class and classification'!$A$1:$B$338,2,FALSE),VLOOKUP(AT204,'class and classification'!$A$340:$B$378,2,FALSE)))</f>
        <v>Predominantly Urban</v>
      </c>
      <c r="AV204" t="str">
        <f>IF(AZ204="#","",IFERROR(VLOOKUP(AT204,'class and classification'!$A$1:$C$338,3,FALSE),VLOOKUP(AT204,'class and classification'!$A$340:$C$378,3,FALSE)))</f>
        <v>SD</v>
      </c>
      <c r="AW204">
        <v>11658</v>
      </c>
      <c r="AX204">
        <v>2590</v>
      </c>
      <c r="AY204">
        <v>1842</v>
      </c>
      <c r="AZ204">
        <v>11.448104412678681</v>
      </c>
      <c r="BB204" t="s">
        <v>704</v>
      </c>
      <c r="BC204" t="s">
        <v>366</v>
      </c>
      <c r="BD204" t="str">
        <f>IF(BI204="#","",IFERROR(VLOOKUP(BC204,'class and classification'!$A$1:$B$338,2,FALSE),VLOOKUP(BC204,'class and classification'!$A$340:$B$378,2,FALSE)))</f>
        <v>Predominantly Urban</v>
      </c>
      <c r="BE204" t="str">
        <f>IF(BI204="#","",IFERROR(VLOOKUP(BC204,'class and classification'!$A$1:$C$338,3,FALSE),VLOOKUP(BC204,'class and classification'!$A$340:$C$378,3,FALSE)))</f>
        <v>SD</v>
      </c>
      <c r="BF204">
        <v>6402</v>
      </c>
      <c r="BG204">
        <v>6358</v>
      </c>
      <c r="BH204">
        <v>2133</v>
      </c>
      <c r="BI204">
        <v>14.322164775397839</v>
      </c>
      <c r="BK204" t="s">
        <v>704</v>
      </c>
      <c r="BL204" t="s">
        <v>366</v>
      </c>
      <c r="BM204" t="str">
        <f>IF(BR204="#","",IFERROR(VLOOKUP(BL204,'class and classification'!$A$1:$B$338,2,FALSE),VLOOKUP(BL204,'class and classification'!$A$340:$B$378,2,FALSE)))</f>
        <v>Predominantly Urban</v>
      </c>
      <c r="BN204" t="str">
        <f>IF(BR204="#","",IFERROR(VLOOKUP(BL204,'class and classification'!$A$1:$C$338,3,FALSE),VLOOKUP(BL204,'class and classification'!$A$340:$C$378,3,FALSE)))</f>
        <v>SD</v>
      </c>
      <c r="BO204">
        <v>4234</v>
      </c>
      <c r="BP204">
        <v>8144</v>
      </c>
      <c r="BQ204">
        <v>2283</v>
      </c>
      <c r="BR204">
        <v>15.571925516676899</v>
      </c>
      <c r="BT204" t="s">
        <v>704</v>
      </c>
      <c r="BU204" t="s">
        <v>366</v>
      </c>
      <c r="BV204" t="str">
        <f>IF(CA204="#","",IFERROR(VLOOKUP(BU204,'class and classification'!$A$1:$B$338,2,FALSE),VLOOKUP(BU204,'class and classification'!$A$340:$B$378,2,FALSE)))</f>
        <v>Predominantly Urban</v>
      </c>
      <c r="BW204" t="str">
        <f>IF(CA204="#","",IFERROR(VLOOKUP(BU204,'class and classification'!$A$1:$C$338,3,FALSE),VLOOKUP(BU204,'class and classification'!$A$340:$C$378,3,FALSE)))</f>
        <v>SD</v>
      </c>
      <c r="BX204">
        <v>9803</v>
      </c>
      <c r="BY204">
        <v>4260</v>
      </c>
      <c r="BZ204">
        <v>2072</v>
      </c>
      <c r="CA204">
        <v>12.841648590021693</v>
      </c>
      <c r="CC204" t="s">
        <v>704</v>
      </c>
      <c r="CD204" t="s">
        <v>366</v>
      </c>
      <c r="CE204" t="str">
        <f>IF(CJ204="*","",IFERROR(VLOOKUP(CD204,'class and classification'!$A$1:$B$338,2,FALSE),VLOOKUP(CD204,'class and classification'!$A$340:$B$378,2,FALSE)))</f>
        <v/>
      </c>
      <c r="CF204" t="str">
        <f>IF(CJ204="*","",IFERROR(VLOOKUP(CD204,'class and classification'!$A$1:$C$338,3,FALSE),VLOOKUP(CD204,'class and classification'!$A$340:$C$378,3,FALSE)))</f>
        <v/>
      </c>
      <c r="CG204">
        <v>9067</v>
      </c>
      <c r="CH204">
        <v>8168</v>
      </c>
      <c r="CI204" t="s">
        <v>38</v>
      </c>
      <c r="CJ204" t="s">
        <v>38</v>
      </c>
      <c r="CL204" t="s">
        <v>704</v>
      </c>
      <c r="CM204" t="s">
        <v>366</v>
      </c>
      <c r="CN204" t="str">
        <f>IF(CS204="*","",IFERROR(VLOOKUP(CM204,'class and classification'!$A$1:$B$338,2,FALSE),VLOOKUP(CM204,'class and classification'!$A$340:$B$378,2,FALSE)))</f>
        <v/>
      </c>
      <c r="CO204" t="str">
        <f>IF(CS204="*","",IFERROR(VLOOKUP(CM204,'class and classification'!$A$1:$C$338,3,FALSE),VLOOKUP(CM204,'class and classification'!$A$340:$C$378,3,FALSE)))</f>
        <v/>
      </c>
      <c r="CP204">
        <v>15081.24</v>
      </c>
      <c r="CQ204">
        <v>5321.34</v>
      </c>
      <c r="CR204" t="s">
        <v>38</v>
      </c>
      <c r="CS204" t="s">
        <v>38</v>
      </c>
      <c r="CU204" t="s">
        <v>704</v>
      </c>
      <c r="CV204" t="s">
        <v>366</v>
      </c>
      <c r="CW204" t="str">
        <f>IF(DB204="*","",IFERROR(VLOOKUP(CV204,'class and classification'!$A$1:$B$338,2,FALSE),VLOOKUP(CV204,'class and classification'!$A$340:$B$378,2,FALSE)))</f>
        <v>Predominantly Urban</v>
      </c>
      <c r="CX204" t="str">
        <f>IF(DB204="*","",IFERROR(VLOOKUP(CV204,'class and classification'!$A$1:$C$338,3,FALSE),VLOOKUP(CV204,'class and classification'!$A$340:$C$378,3,FALSE)))</f>
        <v>SD</v>
      </c>
      <c r="CY204">
        <v>8469.33</v>
      </c>
      <c r="CZ204">
        <v>8844.7199999999993</v>
      </c>
      <c r="DA204">
        <v>1407.34</v>
      </c>
      <c r="DB204">
        <v>7.5172837059641413</v>
      </c>
      <c r="DD204" t="s">
        <v>704</v>
      </c>
      <c r="DE204" t="s">
        <v>366</v>
      </c>
      <c r="DF204" t="str">
        <f>IF(DK204="*","",IFERROR(VLOOKUP(DE204,'class and classification'!$A$1:$B$338,2,FALSE),VLOOKUP(DE204,'class and classification'!$A$340:$B$378,2,FALSE)))</f>
        <v>Predominantly Urban</v>
      </c>
      <c r="DG204" t="str">
        <f>IF(DK204="*","",IFERROR(VLOOKUP(DE204,'class and classification'!$A$1:$C$338,3,FALSE),VLOOKUP(DE204,'class and classification'!$A$340:$C$378,3,FALSE)))</f>
        <v>SD</v>
      </c>
      <c r="DH204">
        <v>10930.37</v>
      </c>
      <c r="DI204">
        <v>5670.87</v>
      </c>
      <c r="DJ204">
        <v>1996.79</v>
      </c>
      <c r="DK204">
        <v>10.73656726008077</v>
      </c>
      <c r="DM204" t="s">
        <v>704</v>
      </c>
      <c r="DN204" t="s">
        <v>366</v>
      </c>
      <c r="DO204" t="str">
        <f>IF(DT204="*","",IFERROR(VLOOKUP(DN204,'class and classification'!$A$1:$B$338,2,FALSE),VLOOKUP(DN204,'class and classification'!$A$340:$B$378,2,FALSE)))</f>
        <v>Predominantly Urban</v>
      </c>
      <c r="DP204" t="str">
        <f>IF(DT204="*","",IFERROR(VLOOKUP(DN204,'class and classification'!$A$1:$C$338,3,FALSE),VLOOKUP(DN204,'class and classification'!$A$340:$C$378,3,FALSE)))</f>
        <v>SD</v>
      </c>
      <c r="DQ204">
        <v>9723.4699999999993</v>
      </c>
      <c r="DR204">
        <v>4814</v>
      </c>
      <c r="DS204">
        <v>1690.51</v>
      </c>
      <c r="DT204">
        <v>10.417254642906881</v>
      </c>
      <c r="DV204" t="s">
        <v>704</v>
      </c>
      <c r="DW204" t="s">
        <v>366</v>
      </c>
      <c r="DX204" t="str">
        <f>IF(EC204="*","",IFERROR(VLOOKUP(DW204,'class and classification'!$A$1:$B$338,2,FALSE),VLOOKUP(DW204,'class and classification'!$A$340:$B$378,2,FALSE)))</f>
        <v>Predominantly Urban</v>
      </c>
      <c r="DY204" t="str">
        <f>IF(EC204="*","",IFERROR(VLOOKUP(DW204,'class and classification'!$A$1:$C$338,3,FALSE),VLOOKUP(DW204,'class and classification'!$A$340:$C$378,3,FALSE)))</f>
        <v>SD</v>
      </c>
      <c r="DZ204">
        <v>11134.52</v>
      </c>
      <c r="EA204">
        <v>3944.58</v>
      </c>
      <c r="EB204">
        <v>1946.35</v>
      </c>
      <c r="EC204">
        <v>11.43200326569929</v>
      </c>
    </row>
    <row r="205" spans="1:133" x14ac:dyDescent="0.3">
      <c r="A205" t="s">
        <v>710</v>
      </c>
      <c r="B205" t="s">
        <v>371</v>
      </c>
      <c r="C205" t="str">
        <f>IF(H205="n/a","",IFERROR(VLOOKUP(B205,'class and classification'!$A$1:$B$338,2,FALSE),VLOOKUP(B205,'class and classification'!$A$340:$B$378,2,FALSE)))</f>
        <v/>
      </c>
      <c r="D205" t="str">
        <f>IF(H205="n/a","",IFERROR(VLOOKUP(B205,'class and classification'!$A$1:$C$338,3,FALSE),VLOOKUP(B205,'class and classification'!$A$340:$C$378,3,FALSE)))</f>
        <v/>
      </c>
      <c r="E205">
        <v>17157</v>
      </c>
      <c r="F205">
        <v>3628</v>
      </c>
      <c r="G205" t="s">
        <v>513</v>
      </c>
      <c r="H205" t="s">
        <v>513</v>
      </c>
      <c r="I205" t="s">
        <v>705</v>
      </c>
      <c r="J205" t="s">
        <v>367</v>
      </c>
      <c r="K205" t="str">
        <f>IF(P205="#","",IFERROR(VLOOKUP(J205,'class and classification'!$A$1:$B$338,2,FALSE),VLOOKUP(J205,'class and classification'!$A$340:$B$378,2,FALSE)))</f>
        <v/>
      </c>
      <c r="L205" t="str">
        <f>IF(P205="#","",IFERROR(VLOOKUP(J205,'class and classification'!$A$1:$C$338,3,FALSE),VLOOKUP(J205,'class and classification'!$A$340:$C$378,3,FALSE)))</f>
        <v/>
      </c>
      <c r="M205">
        <v>11370</v>
      </c>
      <c r="N205">
        <v>6602</v>
      </c>
      <c r="O205" t="s">
        <v>39</v>
      </c>
      <c r="P205" t="s">
        <v>39</v>
      </c>
      <c r="S205" t="s">
        <v>367</v>
      </c>
      <c r="T205" t="str">
        <f>IF(Y205="#","",IFERROR(VLOOKUP(S205,'class and classification'!$A$1:$B$338,2,FALSE),VLOOKUP(S205,'class and classification'!$A$340:$B$378,2,FALSE)))</f>
        <v/>
      </c>
      <c r="U205" t="str">
        <f>IF(Y205="#","",IFERROR(VLOOKUP(S205,'class and classification'!$A$1:$C$338,3,FALSE),VLOOKUP(S205,'class and classification'!$A$340:$C$378,3,FALSE)))</f>
        <v/>
      </c>
      <c r="V205">
        <v>9600</v>
      </c>
      <c r="W205">
        <v>5401</v>
      </c>
      <c r="X205" t="s">
        <v>39</v>
      </c>
      <c r="Y205" t="s">
        <v>39</v>
      </c>
      <c r="AA205" t="s">
        <v>705</v>
      </c>
      <c r="AB205" t="s">
        <v>367</v>
      </c>
      <c r="AC205" t="str">
        <f>IF(AH205="#","",IFERROR(VLOOKUP(AB205,'class and classification'!$A$1:$B$338,2,FALSE),VLOOKUP(AB205,'class and classification'!$A$340:$B$378,2,FALSE)))</f>
        <v/>
      </c>
      <c r="AD205" t="str">
        <f>IF(AH205="#","",IFERROR(VLOOKUP(AB205,'class and classification'!$A$1:$C$338,3,FALSE),VLOOKUP(AB205,'class and classification'!$A$340:$C$378,3,FALSE)))</f>
        <v/>
      </c>
      <c r="AE205">
        <v>14301</v>
      </c>
      <c r="AF205">
        <v>7495</v>
      </c>
      <c r="AG205" t="s">
        <v>39</v>
      </c>
      <c r="AH205" t="s">
        <v>39</v>
      </c>
      <c r="AJ205" t="s">
        <v>705</v>
      </c>
      <c r="AK205" t="s">
        <v>367</v>
      </c>
      <c r="AL205" t="str">
        <f>IF(AQ205="#","",IFERROR(VLOOKUP(AK205,'class and classification'!$A$1:$B$338,2,FALSE),VLOOKUP(AK205,'class and classification'!$A$340:$B$378,2,FALSE)))</f>
        <v/>
      </c>
      <c r="AM205" t="str">
        <f>IF(AQ205="#","",IFERROR(VLOOKUP(AK205,'class and classification'!$A$1:$C$338,3,FALSE),VLOOKUP(AK205,'class and classification'!$A$340:$C$378,3,FALSE)))</f>
        <v/>
      </c>
      <c r="AN205">
        <v>9831</v>
      </c>
      <c r="AO205">
        <v>11441</v>
      </c>
      <c r="AP205" t="s">
        <v>39</v>
      </c>
      <c r="AQ205" t="s">
        <v>39</v>
      </c>
      <c r="AS205" t="s">
        <v>705</v>
      </c>
      <c r="AT205" t="s">
        <v>367</v>
      </c>
      <c r="AU205" t="str">
        <f>IF(AZ205="#","",IFERROR(VLOOKUP(AT205,'class and classification'!$A$1:$B$338,2,FALSE),VLOOKUP(AT205,'class and classification'!$A$340:$B$378,2,FALSE)))</f>
        <v/>
      </c>
      <c r="AV205" t="str">
        <f>IF(AZ205="#","",IFERROR(VLOOKUP(AT205,'class and classification'!$A$1:$C$338,3,FALSE),VLOOKUP(AT205,'class and classification'!$A$340:$C$378,3,FALSE)))</f>
        <v/>
      </c>
      <c r="AW205">
        <v>20487</v>
      </c>
      <c r="AX205">
        <v>5415</v>
      </c>
      <c r="AY205" t="s">
        <v>39</v>
      </c>
      <c r="AZ205" t="s">
        <v>39</v>
      </c>
      <c r="BB205" t="s">
        <v>705</v>
      </c>
      <c r="BC205" t="s">
        <v>367</v>
      </c>
      <c r="BD205" t="str">
        <f>IF(BI205="#","",IFERROR(VLOOKUP(BC205,'class and classification'!$A$1:$B$338,2,FALSE),VLOOKUP(BC205,'class and classification'!$A$340:$B$378,2,FALSE)))</f>
        <v/>
      </c>
      <c r="BE205" t="str">
        <f>IF(BI205="#","",IFERROR(VLOOKUP(BC205,'class and classification'!$A$1:$C$338,3,FALSE),VLOOKUP(BC205,'class and classification'!$A$340:$C$378,3,FALSE)))</f>
        <v/>
      </c>
      <c r="BF205">
        <v>10877</v>
      </c>
      <c r="BG205">
        <v>8066</v>
      </c>
      <c r="BH205" t="s">
        <v>39</v>
      </c>
      <c r="BI205" t="s">
        <v>39</v>
      </c>
      <c r="BK205" t="s">
        <v>705</v>
      </c>
      <c r="BL205" t="s">
        <v>367</v>
      </c>
      <c r="BM205" t="str">
        <f>IF(BR205="#","",IFERROR(VLOOKUP(BL205,'class and classification'!$A$1:$B$338,2,FALSE),VLOOKUP(BL205,'class and classification'!$A$340:$B$378,2,FALSE)))</f>
        <v>Predominantly Urban</v>
      </c>
      <c r="BN205" t="str">
        <f>IF(BR205="#","",IFERROR(VLOOKUP(BL205,'class and classification'!$A$1:$C$338,3,FALSE),VLOOKUP(BL205,'class and classification'!$A$340:$C$378,3,FALSE)))</f>
        <v>SD</v>
      </c>
      <c r="BO205">
        <v>6060</v>
      </c>
      <c r="BP205">
        <v>8481</v>
      </c>
      <c r="BQ205">
        <v>1697</v>
      </c>
      <c r="BR205">
        <v>10.450794432811923</v>
      </c>
      <c r="BT205" t="s">
        <v>705</v>
      </c>
      <c r="BU205" t="s">
        <v>367</v>
      </c>
      <c r="BV205" t="str">
        <f>IF(CA205="#","",IFERROR(VLOOKUP(BU205,'class and classification'!$A$1:$B$338,2,FALSE),VLOOKUP(BU205,'class and classification'!$A$340:$B$378,2,FALSE)))</f>
        <v>Predominantly Urban</v>
      </c>
      <c r="BW205" t="str">
        <f>IF(CA205="#","",IFERROR(VLOOKUP(BU205,'class and classification'!$A$1:$C$338,3,FALSE),VLOOKUP(BU205,'class and classification'!$A$340:$C$378,3,FALSE)))</f>
        <v>SD</v>
      </c>
      <c r="BX205">
        <v>9916</v>
      </c>
      <c r="BY205">
        <v>7257</v>
      </c>
      <c r="BZ205">
        <v>2323</v>
      </c>
      <c r="CA205">
        <v>11.91526466967583</v>
      </c>
      <c r="CC205" t="s">
        <v>705</v>
      </c>
      <c r="CD205" t="s">
        <v>367</v>
      </c>
      <c r="CE205" t="str">
        <f>IF(CJ205="*","",IFERROR(VLOOKUP(CD205,'class and classification'!$A$1:$B$338,2,FALSE),VLOOKUP(CD205,'class and classification'!$A$340:$B$378,2,FALSE)))</f>
        <v>Predominantly Urban</v>
      </c>
      <c r="CF205" t="str">
        <f>IF(CJ205="*","",IFERROR(VLOOKUP(CD205,'class and classification'!$A$1:$C$338,3,FALSE),VLOOKUP(CD205,'class and classification'!$A$340:$C$378,3,FALSE)))</f>
        <v>SD</v>
      </c>
      <c r="CG205">
        <v>10334</v>
      </c>
      <c r="CH205">
        <v>7087</v>
      </c>
      <c r="CI205">
        <v>3040</v>
      </c>
      <c r="CJ205">
        <v>14.857533844875617</v>
      </c>
      <c r="CL205" t="s">
        <v>705</v>
      </c>
      <c r="CM205" t="s">
        <v>367</v>
      </c>
      <c r="CN205" t="str">
        <f>IF(CS205="*","",IFERROR(VLOOKUP(CM205,'class and classification'!$A$1:$B$338,2,FALSE),VLOOKUP(CM205,'class and classification'!$A$340:$B$378,2,FALSE)))</f>
        <v>Predominantly Urban</v>
      </c>
      <c r="CO205" t="str">
        <f>IF(CS205="*","",IFERROR(VLOOKUP(CM205,'class and classification'!$A$1:$C$338,3,FALSE),VLOOKUP(CM205,'class and classification'!$A$340:$C$378,3,FALSE)))</f>
        <v>SD</v>
      </c>
      <c r="CP205">
        <v>8153.11</v>
      </c>
      <c r="CQ205">
        <v>6789.26</v>
      </c>
      <c r="CR205">
        <v>1355.04</v>
      </c>
      <c r="CS205">
        <v>8.3144499647490004</v>
      </c>
      <c r="CU205" t="s">
        <v>705</v>
      </c>
      <c r="CV205" t="s">
        <v>367</v>
      </c>
      <c r="CW205" t="str">
        <f>IF(DB205="*","",IFERROR(VLOOKUP(CV205,'class and classification'!$A$1:$B$338,2,FALSE),VLOOKUP(CV205,'class and classification'!$A$340:$B$378,2,FALSE)))</f>
        <v>Predominantly Urban</v>
      </c>
      <c r="CX205" t="str">
        <f>IF(DB205="*","",IFERROR(VLOOKUP(CV205,'class and classification'!$A$1:$C$338,3,FALSE),VLOOKUP(CV205,'class and classification'!$A$340:$C$378,3,FALSE)))</f>
        <v>SD</v>
      </c>
      <c r="CY205">
        <v>7994.82</v>
      </c>
      <c r="CZ205">
        <v>7912.44</v>
      </c>
      <c r="DA205">
        <v>891.14</v>
      </c>
      <c r="DB205">
        <v>5.3049099914277562</v>
      </c>
      <c r="DD205" t="s">
        <v>705</v>
      </c>
      <c r="DE205" t="s">
        <v>367</v>
      </c>
      <c r="DF205" t="str">
        <f>IF(DK205="*","",IFERROR(VLOOKUP(DE205,'class and classification'!$A$1:$B$338,2,FALSE),VLOOKUP(DE205,'class and classification'!$A$340:$B$378,2,FALSE)))</f>
        <v>Predominantly Urban</v>
      </c>
      <c r="DG205" t="str">
        <f>IF(DK205="*","",IFERROR(VLOOKUP(DE205,'class and classification'!$A$1:$C$338,3,FALSE),VLOOKUP(DE205,'class and classification'!$A$340:$C$378,3,FALSE)))</f>
        <v>SD</v>
      </c>
      <c r="DH205">
        <v>6815.94</v>
      </c>
      <c r="DI205">
        <v>6157.88</v>
      </c>
      <c r="DJ205">
        <v>2633.63</v>
      </c>
      <c r="DK205">
        <v>16.87418508468712</v>
      </c>
      <c r="DM205" t="s">
        <v>705</v>
      </c>
      <c r="DN205" t="s">
        <v>367</v>
      </c>
      <c r="DO205" t="str">
        <f>IF(DT205="*","",IFERROR(VLOOKUP(DN205,'class and classification'!$A$1:$B$338,2,FALSE),VLOOKUP(DN205,'class and classification'!$A$340:$B$378,2,FALSE)))</f>
        <v>Predominantly Urban</v>
      </c>
      <c r="DP205" t="str">
        <f>IF(DT205="*","",IFERROR(VLOOKUP(DN205,'class and classification'!$A$1:$C$338,3,FALSE),VLOOKUP(DN205,'class and classification'!$A$340:$C$378,3,FALSE)))</f>
        <v>SD</v>
      </c>
      <c r="DQ205">
        <v>8338.07</v>
      </c>
      <c r="DR205">
        <v>5709.21</v>
      </c>
      <c r="DS205">
        <v>1068.8</v>
      </c>
      <c r="DT205">
        <v>7.0706161914993837</v>
      </c>
      <c r="DV205" t="s">
        <v>705</v>
      </c>
      <c r="DW205" t="s">
        <v>367</v>
      </c>
      <c r="DX205" t="str">
        <f>IF(EC205="*","",IFERROR(VLOOKUP(DW205,'class and classification'!$A$1:$B$338,2,FALSE),VLOOKUP(DW205,'class and classification'!$A$340:$B$378,2,FALSE)))</f>
        <v>Predominantly Urban</v>
      </c>
      <c r="DY205" t="str">
        <f>IF(EC205="*","",IFERROR(VLOOKUP(DW205,'class and classification'!$A$1:$C$338,3,FALSE),VLOOKUP(DW205,'class and classification'!$A$340:$C$378,3,FALSE)))</f>
        <v>SD</v>
      </c>
      <c r="DZ205">
        <v>8581.2900000000009</v>
      </c>
      <c r="EA205">
        <v>6891.43</v>
      </c>
      <c r="EB205">
        <v>1953.3</v>
      </c>
      <c r="EC205">
        <v>11.209099955124579</v>
      </c>
    </row>
    <row r="206" spans="1:133" x14ac:dyDescent="0.3">
      <c r="A206" t="s">
        <v>711</v>
      </c>
      <c r="B206" t="s">
        <v>372</v>
      </c>
      <c r="C206" t="str">
        <f>IF(H206="n/a","",IFERROR(VLOOKUP(B206,'class and classification'!$A$1:$B$338,2,FALSE),VLOOKUP(B206,'class and classification'!$A$340:$B$378,2,FALSE)))</f>
        <v>Urban with Significant Rural</v>
      </c>
      <c r="D206" t="str">
        <f>IF(H206="n/a","",IFERROR(VLOOKUP(B206,'class and classification'!$A$1:$C$338,3,FALSE),VLOOKUP(B206,'class and classification'!$A$340:$C$378,3,FALSE)))</f>
        <v>SD</v>
      </c>
      <c r="E206">
        <v>7002</v>
      </c>
      <c r="F206">
        <v>7298</v>
      </c>
      <c r="G206">
        <v>10236</v>
      </c>
      <c r="H206">
        <v>41.718291490055428</v>
      </c>
      <c r="I206" t="s">
        <v>706</v>
      </c>
      <c r="J206" t="s">
        <v>368</v>
      </c>
      <c r="K206" t="str">
        <f>IF(P206="#","",IFERROR(VLOOKUP(J206,'class and classification'!$A$1:$B$338,2,FALSE),VLOOKUP(J206,'class and classification'!$A$340:$B$378,2,FALSE)))</f>
        <v>Predominantly Urban</v>
      </c>
      <c r="L206" t="str">
        <f>IF(P206="#","",IFERROR(VLOOKUP(J206,'class and classification'!$A$1:$C$338,3,FALSE),VLOOKUP(J206,'class and classification'!$A$340:$C$378,3,FALSE)))</f>
        <v>SD</v>
      </c>
      <c r="M206">
        <v>13473</v>
      </c>
      <c r="N206">
        <v>3632</v>
      </c>
      <c r="O206">
        <v>3933</v>
      </c>
      <c r="P206">
        <v>18.694742846278164</v>
      </c>
      <c r="S206" t="s">
        <v>368</v>
      </c>
      <c r="T206" t="str">
        <f>IF(Y206="#","",IFERROR(VLOOKUP(S206,'class and classification'!$A$1:$B$338,2,FALSE),VLOOKUP(S206,'class and classification'!$A$340:$B$378,2,FALSE)))</f>
        <v/>
      </c>
      <c r="U206" t="str">
        <f>IF(Y206="#","",IFERROR(VLOOKUP(S206,'class and classification'!$A$1:$C$338,3,FALSE),VLOOKUP(S206,'class and classification'!$A$340:$C$378,3,FALSE)))</f>
        <v/>
      </c>
      <c r="V206">
        <v>12859</v>
      </c>
      <c r="W206">
        <v>7191</v>
      </c>
      <c r="X206" t="s">
        <v>39</v>
      </c>
      <c r="Y206" t="s">
        <v>39</v>
      </c>
      <c r="AA206" t="s">
        <v>706</v>
      </c>
      <c r="AB206" t="s">
        <v>368</v>
      </c>
      <c r="AC206" t="str">
        <f>IF(AH206="#","",IFERROR(VLOOKUP(AB206,'class and classification'!$A$1:$B$338,2,FALSE),VLOOKUP(AB206,'class and classification'!$A$340:$B$378,2,FALSE)))</f>
        <v/>
      </c>
      <c r="AD206" t="str">
        <f>IF(AH206="#","",IFERROR(VLOOKUP(AB206,'class and classification'!$A$1:$C$338,3,FALSE),VLOOKUP(AB206,'class and classification'!$A$340:$C$378,3,FALSE)))</f>
        <v/>
      </c>
      <c r="AE206">
        <v>16221</v>
      </c>
      <c r="AF206">
        <v>7008</v>
      </c>
      <c r="AG206" t="s">
        <v>39</v>
      </c>
      <c r="AH206" t="s">
        <v>39</v>
      </c>
      <c r="AJ206" t="s">
        <v>706</v>
      </c>
      <c r="AK206" t="s">
        <v>368</v>
      </c>
      <c r="AL206" t="str">
        <f>IF(AQ206="#","",IFERROR(VLOOKUP(AK206,'class and classification'!$A$1:$B$338,2,FALSE),VLOOKUP(AK206,'class and classification'!$A$340:$B$378,2,FALSE)))</f>
        <v>Predominantly Urban</v>
      </c>
      <c r="AM206" t="str">
        <f>IF(AQ206="#","",IFERROR(VLOOKUP(AK206,'class and classification'!$A$1:$C$338,3,FALSE),VLOOKUP(AK206,'class and classification'!$A$340:$C$378,3,FALSE)))</f>
        <v>SD</v>
      </c>
      <c r="AN206">
        <v>10024</v>
      </c>
      <c r="AO206">
        <v>6508</v>
      </c>
      <c r="AP206">
        <v>2068</v>
      </c>
      <c r="AQ206">
        <v>11.118279569892472</v>
      </c>
      <c r="AS206" t="s">
        <v>706</v>
      </c>
      <c r="AT206" t="s">
        <v>368</v>
      </c>
      <c r="AU206" t="str">
        <f>IF(AZ206="#","",IFERROR(VLOOKUP(AT206,'class and classification'!$A$1:$B$338,2,FALSE),VLOOKUP(AT206,'class and classification'!$A$340:$B$378,2,FALSE)))</f>
        <v>Predominantly Urban</v>
      </c>
      <c r="AV206" t="str">
        <f>IF(AZ206="#","",IFERROR(VLOOKUP(AT206,'class and classification'!$A$1:$C$338,3,FALSE),VLOOKUP(AT206,'class and classification'!$A$340:$C$378,3,FALSE)))</f>
        <v>SD</v>
      </c>
      <c r="AW206">
        <v>9539</v>
      </c>
      <c r="AX206">
        <v>5598</v>
      </c>
      <c r="AY206">
        <v>1396</v>
      </c>
      <c r="AZ206">
        <v>8.4437186233593415</v>
      </c>
      <c r="BB206" t="s">
        <v>706</v>
      </c>
      <c r="BC206" t="s">
        <v>368</v>
      </c>
      <c r="BD206" t="str">
        <f>IF(BI206="#","",IFERROR(VLOOKUP(BC206,'class and classification'!$A$1:$B$338,2,FALSE),VLOOKUP(BC206,'class and classification'!$A$340:$B$378,2,FALSE)))</f>
        <v>Predominantly Urban</v>
      </c>
      <c r="BE206" t="str">
        <f>IF(BI206="#","",IFERROR(VLOOKUP(BC206,'class and classification'!$A$1:$C$338,3,FALSE),VLOOKUP(BC206,'class and classification'!$A$340:$C$378,3,FALSE)))</f>
        <v>SD</v>
      </c>
      <c r="BF206">
        <v>13759</v>
      </c>
      <c r="BG206">
        <v>6861</v>
      </c>
      <c r="BH206">
        <v>1875</v>
      </c>
      <c r="BI206">
        <v>8.3351855967992883</v>
      </c>
      <c r="BK206" t="s">
        <v>706</v>
      </c>
      <c r="BL206" t="s">
        <v>368</v>
      </c>
      <c r="BM206" t="str">
        <f>IF(BR206="#","",IFERROR(VLOOKUP(BL206,'class and classification'!$A$1:$B$338,2,FALSE),VLOOKUP(BL206,'class and classification'!$A$340:$B$378,2,FALSE)))</f>
        <v/>
      </c>
      <c r="BN206" t="str">
        <f>IF(BR206="#","",IFERROR(VLOOKUP(BL206,'class and classification'!$A$1:$C$338,3,FALSE),VLOOKUP(BL206,'class and classification'!$A$340:$C$378,3,FALSE)))</f>
        <v/>
      </c>
      <c r="BO206">
        <v>9139</v>
      </c>
      <c r="BP206">
        <v>10159</v>
      </c>
      <c r="BQ206" t="s">
        <v>39</v>
      </c>
      <c r="BR206" t="s">
        <v>39</v>
      </c>
      <c r="BT206" t="s">
        <v>706</v>
      </c>
      <c r="BU206" t="s">
        <v>368</v>
      </c>
      <c r="BV206" t="str">
        <f>IF(CA206="#","",IFERROR(VLOOKUP(BU206,'class and classification'!$A$1:$B$338,2,FALSE),VLOOKUP(BU206,'class and classification'!$A$340:$B$378,2,FALSE)))</f>
        <v/>
      </c>
      <c r="BW206" t="str">
        <f>IF(CA206="#","",IFERROR(VLOOKUP(BU206,'class and classification'!$A$1:$C$338,3,FALSE),VLOOKUP(BU206,'class and classification'!$A$340:$C$378,3,FALSE)))</f>
        <v/>
      </c>
      <c r="BX206">
        <v>9180</v>
      </c>
      <c r="BY206">
        <v>5664</v>
      </c>
      <c r="BZ206" t="s">
        <v>39</v>
      </c>
      <c r="CA206" t="s">
        <v>39</v>
      </c>
      <c r="CC206" t="s">
        <v>706</v>
      </c>
      <c r="CD206" t="s">
        <v>368</v>
      </c>
      <c r="CE206" t="str">
        <f>IF(CJ206="*","",IFERROR(VLOOKUP(CD206,'class and classification'!$A$1:$B$338,2,FALSE),VLOOKUP(CD206,'class and classification'!$A$340:$B$378,2,FALSE)))</f>
        <v>Predominantly Urban</v>
      </c>
      <c r="CF206" t="str">
        <f>IF(CJ206="*","",IFERROR(VLOOKUP(CD206,'class and classification'!$A$1:$C$338,3,FALSE),VLOOKUP(CD206,'class and classification'!$A$340:$C$378,3,FALSE)))</f>
        <v>SD</v>
      </c>
      <c r="CG206">
        <v>7242</v>
      </c>
      <c r="CH206">
        <v>9122</v>
      </c>
      <c r="CI206">
        <v>1552</v>
      </c>
      <c r="CJ206">
        <v>8.6626479124804643</v>
      </c>
      <c r="CL206" t="s">
        <v>706</v>
      </c>
      <c r="CM206" t="s">
        <v>368</v>
      </c>
      <c r="CN206" t="str">
        <f>IF(CS206="*","",IFERROR(VLOOKUP(CM206,'class and classification'!$A$1:$B$338,2,FALSE),VLOOKUP(CM206,'class and classification'!$A$340:$B$378,2,FALSE)))</f>
        <v>Predominantly Urban</v>
      </c>
      <c r="CO206" t="str">
        <f>IF(CS206="*","",IFERROR(VLOOKUP(CM206,'class and classification'!$A$1:$C$338,3,FALSE),VLOOKUP(CM206,'class and classification'!$A$340:$C$378,3,FALSE)))</f>
        <v>SD</v>
      </c>
      <c r="CP206">
        <v>8141.09</v>
      </c>
      <c r="CQ206">
        <v>5063.59</v>
      </c>
      <c r="CR206">
        <v>771.06</v>
      </c>
      <c r="CS206">
        <v>5.5171318298709044</v>
      </c>
      <c r="CU206" t="s">
        <v>706</v>
      </c>
      <c r="CV206" t="s">
        <v>368</v>
      </c>
      <c r="CW206" t="str">
        <f>IF(DB206="*","",IFERROR(VLOOKUP(CV206,'class and classification'!$A$1:$B$338,2,FALSE),VLOOKUP(CV206,'class and classification'!$A$340:$B$378,2,FALSE)))</f>
        <v>Predominantly Urban</v>
      </c>
      <c r="CX206" t="str">
        <f>IF(DB206="*","",IFERROR(VLOOKUP(CV206,'class and classification'!$A$1:$C$338,3,FALSE),VLOOKUP(CV206,'class and classification'!$A$340:$C$378,3,FALSE)))</f>
        <v>SD</v>
      </c>
      <c r="CY206">
        <v>4277.63</v>
      </c>
      <c r="CZ206">
        <v>7079.28</v>
      </c>
      <c r="DA206">
        <v>546.45000000000005</v>
      </c>
      <c r="DB206">
        <v>4.5907206032582399</v>
      </c>
      <c r="DD206" t="s">
        <v>706</v>
      </c>
      <c r="DE206" t="s">
        <v>368</v>
      </c>
      <c r="DF206" t="str">
        <f>IF(DK206="*","",IFERROR(VLOOKUP(DE206,'class and classification'!$A$1:$B$338,2,FALSE),VLOOKUP(DE206,'class and classification'!$A$340:$B$378,2,FALSE)))</f>
        <v/>
      </c>
      <c r="DG206" t="str">
        <f>IF(DK206="*","",IFERROR(VLOOKUP(DE206,'class and classification'!$A$1:$C$338,3,FALSE),VLOOKUP(DE206,'class and classification'!$A$340:$C$378,3,FALSE)))</f>
        <v/>
      </c>
      <c r="DH206">
        <v>7763.01</v>
      </c>
      <c r="DI206">
        <v>8619.06</v>
      </c>
      <c r="DJ206" t="s">
        <v>38</v>
      </c>
      <c r="DK206" t="s">
        <v>38</v>
      </c>
      <c r="DM206" t="s">
        <v>706</v>
      </c>
      <c r="DN206" t="s">
        <v>368</v>
      </c>
      <c r="DO206" t="str">
        <f>IF(DT206="*","",IFERROR(VLOOKUP(DN206,'class and classification'!$A$1:$B$338,2,FALSE),VLOOKUP(DN206,'class and classification'!$A$340:$B$378,2,FALSE)))</f>
        <v>Predominantly Urban</v>
      </c>
      <c r="DP206" t="str">
        <f>IF(DT206="*","",IFERROR(VLOOKUP(DN206,'class and classification'!$A$1:$C$338,3,FALSE),VLOOKUP(DN206,'class and classification'!$A$340:$C$378,3,FALSE)))</f>
        <v>SD</v>
      </c>
      <c r="DQ206">
        <v>10616.91</v>
      </c>
      <c r="DR206">
        <v>6193.74</v>
      </c>
      <c r="DS206">
        <v>1665.33</v>
      </c>
      <c r="DT206">
        <v>9.0134867000288992</v>
      </c>
      <c r="DV206" t="s">
        <v>706</v>
      </c>
      <c r="DW206" t="s">
        <v>368</v>
      </c>
      <c r="DX206" t="str">
        <f>IF(EC206="*","",IFERROR(VLOOKUP(DW206,'class and classification'!$A$1:$B$338,2,FALSE),VLOOKUP(DW206,'class and classification'!$A$340:$B$378,2,FALSE)))</f>
        <v>Predominantly Urban</v>
      </c>
      <c r="DY206" t="str">
        <f>IF(EC206="*","",IFERROR(VLOOKUP(DW206,'class and classification'!$A$1:$C$338,3,FALSE),VLOOKUP(DW206,'class and classification'!$A$340:$C$378,3,FALSE)))</f>
        <v>SD</v>
      </c>
      <c r="DZ206">
        <v>12144.94</v>
      </c>
      <c r="EA206">
        <v>5201.7</v>
      </c>
      <c r="EB206">
        <v>643.76</v>
      </c>
      <c r="EC206">
        <v>3.5783528993240847</v>
      </c>
    </row>
    <row r="207" spans="1:133" x14ac:dyDescent="0.3">
      <c r="A207" t="s">
        <v>712</v>
      </c>
      <c r="B207" t="s">
        <v>373</v>
      </c>
      <c r="C207" t="str">
        <f>IF(H207="n/a","",IFERROR(VLOOKUP(B207,'class and classification'!$A$1:$B$338,2,FALSE),VLOOKUP(B207,'class and classification'!$A$340:$B$378,2,FALSE)))</f>
        <v>Predominantly Rural</v>
      </c>
      <c r="D207" t="str">
        <f>IF(H207="n/a","",IFERROR(VLOOKUP(B207,'class and classification'!$A$1:$C$338,3,FALSE),VLOOKUP(B207,'class and classification'!$A$340:$C$378,3,FALSE)))</f>
        <v>SD</v>
      </c>
      <c r="E207">
        <v>16628</v>
      </c>
      <c r="F207">
        <v>9567</v>
      </c>
      <c r="G207">
        <v>4536</v>
      </c>
      <c r="H207">
        <v>14.760339722104716</v>
      </c>
      <c r="I207" t="s">
        <v>707</v>
      </c>
      <c r="J207" t="s">
        <v>369</v>
      </c>
      <c r="K207" t="str">
        <f>IF(P207="#","",IFERROR(VLOOKUP(J207,'class and classification'!$A$1:$B$338,2,FALSE),VLOOKUP(J207,'class and classification'!$A$340:$B$378,2,FALSE)))</f>
        <v/>
      </c>
      <c r="L207" t="str">
        <f>IF(P207="#","",IFERROR(VLOOKUP(J207,'class and classification'!$A$1:$C$338,3,FALSE),VLOOKUP(J207,'class and classification'!$A$340:$C$378,3,FALSE)))</f>
        <v/>
      </c>
      <c r="M207">
        <v>12227</v>
      </c>
      <c r="N207">
        <v>7469</v>
      </c>
      <c r="O207" t="s">
        <v>39</v>
      </c>
      <c r="P207" t="s">
        <v>39</v>
      </c>
      <c r="S207" t="s">
        <v>369</v>
      </c>
      <c r="T207" t="str">
        <f>IF(Y207="#","",IFERROR(VLOOKUP(S207,'class and classification'!$A$1:$B$338,2,FALSE),VLOOKUP(S207,'class and classification'!$A$340:$B$378,2,FALSE)))</f>
        <v/>
      </c>
      <c r="U207" t="str">
        <f>IF(Y207="#","",IFERROR(VLOOKUP(S207,'class and classification'!$A$1:$C$338,3,FALSE),VLOOKUP(S207,'class and classification'!$A$340:$C$378,3,FALSE)))</f>
        <v/>
      </c>
      <c r="V207">
        <v>14812</v>
      </c>
      <c r="W207">
        <v>5267</v>
      </c>
      <c r="X207" t="s">
        <v>39</v>
      </c>
      <c r="Y207" t="s">
        <v>39</v>
      </c>
      <c r="AA207" t="s">
        <v>707</v>
      </c>
      <c r="AB207" t="s">
        <v>369</v>
      </c>
      <c r="AC207" t="str">
        <f>IF(AH207="#","",IFERROR(VLOOKUP(AB207,'class and classification'!$A$1:$B$338,2,FALSE),VLOOKUP(AB207,'class and classification'!$A$340:$B$378,2,FALSE)))</f>
        <v/>
      </c>
      <c r="AD207" t="str">
        <f>IF(AH207="#","",IFERROR(VLOOKUP(AB207,'class and classification'!$A$1:$C$338,3,FALSE),VLOOKUP(AB207,'class and classification'!$A$340:$C$378,3,FALSE)))</f>
        <v/>
      </c>
      <c r="AE207">
        <v>11952</v>
      </c>
      <c r="AF207">
        <v>3951</v>
      </c>
      <c r="AG207" t="s">
        <v>39</v>
      </c>
      <c r="AH207" t="s">
        <v>39</v>
      </c>
      <c r="AJ207" t="s">
        <v>707</v>
      </c>
      <c r="AK207" t="s">
        <v>369</v>
      </c>
      <c r="AL207" t="str">
        <f>IF(AQ207="#","",IFERROR(VLOOKUP(AK207,'class and classification'!$A$1:$B$338,2,FALSE),VLOOKUP(AK207,'class and classification'!$A$340:$B$378,2,FALSE)))</f>
        <v/>
      </c>
      <c r="AM207" t="str">
        <f>IF(AQ207="#","",IFERROR(VLOOKUP(AK207,'class and classification'!$A$1:$C$338,3,FALSE),VLOOKUP(AK207,'class and classification'!$A$340:$C$378,3,FALSE)))</f>
        <v/>
      </c>
      <c r="AN207">
        <v>11505</v>
      </c>
      <c r="AO207">
        <v>12152</v>
      </c>
      <c r="AP207" t="s">
        <v>39</v>
      </c>
      <c r="AQ207" t="s">
        <v>39</v>
      </c>
      <c r="AS207" t="s">
        <v>707</v>
      </c>
      <c r="AT207" t="s">
        <v>369</v>
      </c>
      <c r="AU207" t="str">
        <f>IF(AZ207="#","",IFERROR(VLOOKUP(AT207,'class and classification'!$A$1:$B$338,2,FALSE),VLOOKUP(AT207,'class and classification'!$A$340:$B$378,2,FALSE)))</f>
        <v>Predominantly Urban</v>
      </c>
      <c r="AV207" t="str">
        <f>IF(AZ207="#","",IFERROR(VLOOKUP(AT207,'class and classification'!$A$1:$C$338,3,FALSE),VLOOKUP(AT207,'class and classification'!$A$340:$C$378,3,FALSE)))</f>
        <v>SD</v>
      </c>
      <c r="AW207">
        <v>13430</v>
      </c>
      <c r="AX207">
        <v>9537</v>
      </c>
      <c r="AY207">
        <v>1728</v>
      </c>
      <c r="AZ207">
        <v>6.9973678882364849</v>
      </c>
      <c r="BB207" t="s">
        <v>707</v>
      </c>
      <c r="BC207" t="s">
        <v>369</v>
      </c>
      <c r="BD207" t="str">
        <f>IF(BI207="#","",IFERROR(VLOOKUP(BC207,'class and classification'!$A$1:$B$338,2,FALSE),VLOOKUP(BC207,'class and classification'!$A$340:$B$378,2,FALSE)))</f>
        <v>Predominantly Urban</v>
      </c>
      <c r="BE207" t="str">
        <f>IF(BI207="#","",IFERROR(VLOOKUP(BC207,'class and classification'!$A$1:$C$338,3,FALSE),VLOOKUP(BC207,'class and classification'!$A$340:$C$378,3,FALSE)))</f>
        <v>SD</v>
      </c>
      <c r="BF207">
        <v>10211</v>
      </c>
      <c r="BG207">
        <v>9213</v>
      </c>
      <c r="BH207">
        <v>1533</v>
      </c>
      <c r="BI207">
        <v>7.3149782888772243</v>
      </c>
      <c r="BK207" t="s">
        <v>707</v>
      </c>
      <c r="BL207" t="s">
        <v>369</v>
      </c>
      <c r="BM207" t="str">
        <f>IF(BR207="#","",IFERROR(VLOOKUP(BL207,'class and classification'!$A$1:$B$338,2,FALSE),VLOOKUP(BL207,'class and classification'!$A$340:$B$378,2,FALSE)))</f>
        <v>Predominantly Urban</v>
      </c>
      <c r="BN207" t="str">
        <f>IF(BR207="#","",IFERROR(VLOOKUP(BL207,'class and classification'!$A$1:$C$338,3,FALSE),VLOOKUP(BL207,'class and classification'!$A$340:$C$378,3,FALSE)))</f>
        <v>SD</v>
      </c>
      <c r="BO207">
        <v>18062</v>
      </c>
      <c r="BP207">
        <v>4160</v>
      </c>
      <c r="BQ207">
        <v>1364</v>
      </c>
      <c r="BR207">
        <v>5.7830916645467649</v>
      </c>
      <c r="BT207" t="s">
        <v>707</v>
      </c>
      <c r="BU207" t="s">
        <v>369</v>
      </c>
      <c r="BV207" t="str">
        <f>IF(CA207="#","",IFERROR(VLOOKUP(BU207,'class and classification'!$A$1:$B$338,2,FALSE),VLOOKUP(BU207,'class and classification'!$A$340:$B$378,2,FALSE)))</f>
        <v>Predominantly Urban</v>
      </c>
      <c r="BW207" t="str">
        <f>IF(CA207="#","",IFERROR(VLOOKUP(BU207,'class and classification'!$A$1:$C$338,3,FALSE),VLOOKUP(BU207,'class and classification'!$A$340:$C$378,3,FALSE)))</f>
        <v>SD</v>
      </c>
      <c r="BX207">
        <v>15964</v>
      </c>
      <c r="BY207">
        <v>3975</v>
      </c>
      <c r="BZ207">
        <v>798</v>
      </c>
      <c r="CA207">
        <v>3.8481940492838889</v>
      </c>
      <c r="CC207" t="s">
        <v>707</v>
      </c>
      <c r="CD207" t="s">
        <v>369</v>
      </c>
      <c r="CE207" t="str">
        <f>IF(CJ207="*","",IFERROR(VLOOKUP(CD207,'class and classification'!$A$1:$B$338,2,FALSE),VLOOKUP(CD207,'class and classification'!$A$340:$B$378,2,FALSE)))</f>
        <v>Predominantly Urban</v>
      </c>
      <c r="CF207" t="str">
        <f>IF(CJ207="*","",IFERROR(VLOOKUP(CD207,'class and classification'!$A$1:$C$338,3,FALSE),VLOOKUP(CD207,'class and classification'!$A$340:$C$378,3,FALSE)))</f>
        <v>SD</v>
      </c>
      <c r="CG207">
        <v>12280</v>
      </c>
      <c r="CH207">
        <v>7102</v>
      </c>
      <c r="CI207">
        <v>3228</v>
      </c>
      <c r="CJ207">
        <v>14.276868642193719</v>
      </c>
      <c r="CL207" t="s">
        <v>707</v>
      </c>
      <c r="CM207" t="s">
        <v>369</v>
      </c>
      <c r="CN207" t="str">
        <f>IF(CS207="*","",IFERROR(VLOOKUP(CM207,'class and classification'!$A$1:$B$338,2,FALSE),VLOOKUP(CM207,'class and classification'!$A$340:$B$378,2,FALSE)))</f>
        <v>Predominantly Urban</v>
      </c>
      <c r="CO207" t="str">
        <f>IF(CS207="*","",IFERROR(VLOOKUP(CM207,'class and classification'!$A$1:$C$338,3,FALSE),VLOOKUP(CM207,'class and classification'!$A$340:$C$378,3,FALSE)))</f>
        <v>SD</v>
      </c>
      <c r="CP207">
        <v>13812.24</v>
      </c>
      <c r="CQ207">
        <v>7320.39</v>
      </c>
      <c r="CR207">
        <v>3281.41</v>
      </c>
      <c r="CS207">
        <v>13.440667746919393</v>
      </c>
      <c r="CU207" t="s">
        <v>707</v>
      </c>
      <c r="CV207" t="s">
        <v>369</v>
      </c>
      <c r="CW207" t="str">
        <f>IF(DB207="*","",IFERROR(VLOOKUP(CV207,'class and classification'!$A$1:$B$338,2,FALSE),VLOOKUP(CV207,'class and classification'!$A$340:$B$378,2,FALSE)))</f>
        <v>Predominantly Urban</v>
      </c>
      <c r="CX207" t="str">
        <f>IF(DB207="*","",IFERROR(VLOOKUP(CV207,'class and classification'!$A$1:$C$338,3,FALSE),VLOOKUP(CV207,'class and classification'!$A$340:$C$378,3,FALSE)))</f>
        <v>SD</v>
      </c>
      <c r="CY207">
        <v>14204.57</v>
      </c>
      <c r="CZ207">
        <v>7186.65</v>
      </c>
      <c r="DA207">
        <v>906.1</v>
      </c>
      <c r="DB207">
        <v>4.0637170745183724</v>
      </c>
      <c r="DD207" t="s">
        <v>707</v>
      </c>
      <c r="DE207" t="s">
        <v>369</v>
      </c>
      <c r="DF207" t="str">
        <f>IF(DK207="*","",IFERROR(VLOOKUP(DE207,'class and classification'!$A$1:$B$338,2,FALSE),VLOOKUP(DE207,'class and classification'!$A$340:$B$378,2,FALSE)))</f>
        <v>Predominantly Urban</v>
      </c>
      <c r="DG207" t="str">
        <f>IF(DK207="*","",IFERROR(VLOOKUP(DE207,'class and classification'!$A$1:$C$338,3,FALSE),VLOOKUP(DE207,'class and classification'!$A$340:$C$378,3,FALSE)))</f>
        <v>SD</v>
      </c>
      <c r="DH207">
        <v>14393.01</v>
      </c>
      <c r="DI207">
        <v>5166.92</v>
      </c>
      <c r="DJ207">
        <v>2968.87</v>
      </c>
      <c r="DK207">
        <v>13.178109797237314</v>
      </c>
      <c r="DM207" t="s">
        <v>707</v>
      </c>
      <c r="DN207" t="s">
        <v>369</v>
      </c>
      <c r="DO207" t="str">
        <f>IF(DT207="*","",IFERROR(VLOOKUP(DN207,'class and classification'!$A$1:$B$338,2,FALSE),VLOOKUP(DN207,'class and classification'!$A$340:$B$378,2,FALSE)))</f>
        <v>Predominantly Urban</v>
      </c>
      <c r="DP207" t="str">
        <f>IF(DT207="*","",IFERROR(VLOOKUP(DN207,'class and classification'!$A$1:$C$338,3,FALSE),VLOOKUP(DN207,'class and classification'!$A$340:$C$378,3,FALSE)))</f>
        <v>SD</v>
      </c>
      <c r="DQ207">
        <v>12339.81</v>
      </c>
      <c r="DR207">
        <v>6479.69</v>
      </c>
      <c r="DS207">
        <v>4482.2</v>
      </c>
      <c r="DT207">
        <v>19.235506422278199</v>
      </c>
      <c r="DV207" t="s">
        <v>707</v>
      </c>
      <c r="DW207" t="s">
        <v>369</v>
      </c>
      <c r="DX207" t="str">
        <f>IF(EC207="*","",IFERROR(VLOOKUP(DW207,'class and classification'!$A$1:$B$338,2,FALSE),VLOOKUP(DW207,'class and classification'!$A$340:$B$378,2,FALSE)))</f>
        <v>Predominantly Urban</v>
      </c>
      <c r="DY207" t="str">
        <f>IF(EC207="*","",IFERROR(VLOOKUP(DW207,'class and classification'!$A$1:$C$338,3,FALSE),VLOOKUP(DW207,'class and classification'!$A$340:$C$378,3,FALSE)))</f>
        <v>SD</v>
      </c>
      <c r="DZ207">
        <v>13654.35</v>
      </c>
      <c r="EA207">
        <v>6309.87</v>
      </c>
      <c r="EB207">
        <v>1345.99</v>
      </c>
      <c r="EC207">
        <v>6.3161742657627489</v>
      </c>
    </row>
    <row r="208" spans="1:133" x14ac:dyDescent="0.3">
      <c r="A208" t="s">
        <v>713</v>
      </c>
      <c r="B208" t="s">
        <v>374</v>
      </c>
      <c r="C208" t="str">
        <f>IF(H208="n/a","",IFERROR(VLOOKUP(B208,'class and classification'!$A$1:$B$338,2,FALSE),VLOOKUP(B208,'class and classification'!$A$340:$B$378,2,FALSE)))</f>
        <v/>
      </c>
      <c r="D208" t="str">
        <f>IF(H208="n/a","",IFERROR(VLOOKUP(B208,'class and classification'!$A$1:$C$338,3,FALSE),VLOOKUP(B208,'class and classification'!$A$340:$C$378,3,FALSE)))</f>
        <v/>
      </c>
      <c r="E208">
        <v>4228</v>
      </c>
      <c r="F208">
        <v>1407</v>
      </c>
      <c r="G208" t="s">
        <v>513</v>
      </c>
      <c r="H208" t="s">
        <v>513</v>
      </c>
      <c r="I208" t="s">
        <v>708</v>
      </c>
      <c r="J208" t="s">
        <v>147</v>
      </c>
      <c r="K208" t="str">
        <f>IF(P208="#","",IFERROR(VLOOKUP(J208,'class and classification'!$A$1:$B$338,2,FALSE),VLOOKUP(J208,'class and classification'!$A$340:$B$378,2,FALSE)))</f>
        <v>Predominantly Rural</v>
      </c>
      <c r="L208" t="str">
        <f>IF(P208="#","",IFERROR(VLOOKUP(J208,'class and classification'!$A$1:$C$338,3,FALSE),VLOOKUP(J208,'class and classification'!$A$340:$C$378,3,FALSE)))</f>
        <v>SC</v>
      </c>
      <c r="M208">
        <v>104848</v>
      </c>
      <c r="N208">
        <v>52095</v>
      </c>
      <c r="O208">
        <v>4472</v>
      </c>
      <c r="P208">
        <v>2.7704984047331411</v>
      </c>
      <c r="S208" t="s">
        <v>147</v>
      </c>
      <c r="T208" t="str">
        <f>IF(Y208="#","",IFERROR(VLOOKUP(S208,'class and classification'!$A$1:$B$338,2,FALSE),VLOOKUP(S208,'class and classification'!$A$340:$B$378,2,FALSE)))</f>
        <v>Predominantly Rural</v>
      </c>
      <c r="U208" t="str">
        <f>IF(Y208="#","",IFERROR(VLOOKUP(S208,'class and classification'!$A$1:$C$338,3,FALSE),VLOOKUP(S208,'class and classification'!$A$340:$C$378,3,FALSE)))</f>
        <v>SC</v>
      </c>
      <c r="V208">
        <v>99056</v>
      </c>
      <c r="W208">
        <v>48450</v>
      </c>
      <c r="X208">
        <v>17813</v>
      </c>
      <c r="Y208">
        <v>10.774926052056932</v>
      </c>
      <c r="AA208" t="s">
        <v>708</v>
      </c>
      <c r="AB208" t="s">
        <v>147</v>
      </c>
      <c r="AC208" t="str">
        <f>IF(AH208="#","",IFERROR(VLOOKUP(AB208,'class and classification'!$A$1:$B$338,2,FALSE),VLOOKUP(AB208,'class and classification'!$A$340:$B$378,2,FALSE)))</f>
        <v>Predominantly Rural</v>
      </c>
      <c r="AD208" t="str">
        <f>IF(AH208="#","",IFERROR(VLOOKUP(AB208,'class and classification'!$A$1:$C$338,3,FALSE),VLOOKUP(AB208,'class and classification'!$A$340:$C$378,3,FALSE)))</f>
        <v>SC</v>
      </c>
      <c r="AE208">
        <v>89974</v>
      </c>
      <c r="AF208">
        <v>47156</v>
      </c>
      <c r="AG208">
        <v>13409</v>
      </c>
      <c r="AH208">
        <v>8.9073263406824807</v>
      </c>
      <c r="AJ208" t="s">
        <v>708</v>
      </c>
      <c r="AK208" t="s">
        <v>147</v>
      </c>
      <c r="AL208" t="str">
        <f>IF(AQ208="#","",IFERROR(VLOOKUP(AK208,'class and classification'!$A$1:$B$338,2,FALSE),VLOOKUP(AK208,'class and classification'!$A$340:$B$378,2,FALSE)))</f>
        <v>Predominantly Rural</v>
      </c>
      <c r="AM208" t="str">
        <f>IF(AQ208="#","",IFERROR(VLOOKUP(AK208,'class and classification'!$A$1:$C$338,3,FALSE),VLOOKUP(AK208,'class and classification'!$A$340:$C$378,3,FALSE)))</f>
        <v>SC</v>
      </c>
      <c r="AN208">
        <v>91421</v>
      </c>
      <c r="AO208">
        <v>47865</v>
      </c>
      <c r="AP208">
        <v>10226</v>
      </c>
      <c r="AQ208">
        <v>6.8395847824923752</v>
      </c>
      <c r="AS208" t="s">
        <v>708</v>
      </c>
      <c r="AT208" t="s">
        <v>147</v>
      </c>
      <c r="AU208" t="str">
        <f>IF(AZ208="#","",IFERROR(VLOOKUP(AT208,'class and classification'!$A$1:$B$338,2,FALSE),VLOOKUP(AT208,'class and classification'!$A$340:$B$378,2,FALSE)))</f>
        <v>Predominantly Rural</v>
      </c>
      <c r="AV208" t="str">
        <f>IF(AZ208="#","",IFERROR(VLOOKUP(AT208,'class and classification'!$A$1:$C$338,3,FALSE),VLOOKUP(AT208,'class and classification'!$A$340:$C$378,3,FALSE)))</f>
        <v>SC</v>
      </c>
      <c r="AW208">
        <v>82155</v>
      </c>
      <c r="AX208">
        <v>50844</v>
      </c>
      <c r="AY208">
        <v>13842</v>
      </c>
      <c r="AZ208">
        <v>9.4265225652236087</v>
      </c>
      <c r="BB208" t="s">
        <v>708</v>
      </c>
      <c r="BC208" t="s">
        <v>147</v>
      </c>
      <c r="BD208" t="str">
        <f>IF(BI208="#","",IFERROR(VLOOKUP(BC208,'class and classification'!$A$1:$B$338,2,FALSE),VLOOKUP(BC208,'class and classification'!$A$340:$B$378,2,FALSE)))</f>
        <v>Predominantly Rural</v>
      </c>
      <c r="BE208" t="str">
        <f>IF(BI208="#","",IFERROR(VLOOKUP(BC208,'class and classification'!$A$1:$C$338,3,FALSE),VLOOKUP(BC208,'class and classification'!$A$340:$C$378,3,FALSE)))</f>
        <v>SC</v>
      </c>
      <c r="BF208">
        <v>74446</v>
      </c>
      <c r="BG208">
        <v>49389</v>
      </c>
      <c r="BH208">
        <v>13594</v>
      </c>
      <c r="BI208">
        <v>9.891653144532814</v>
      </c>
      <c r="BK208" t="s">
        <v>708</v>
      </c>
      <c r="BL208" t="s">
        <v>147</v>
      </c>
      <c r="BM208" t="str">
        <f>IF(BR208="#","",IFERROR(VLOOKUP(BL208,'class and classification'!$A$1:$B$338,2,FALSE),VLOOKUP(BL208,'class and classification'!$A$340:$B$378,2,FALSE)))</f>
        <v>Predominantly Rural</v>
      </c>
      <c r="BN208" t="str">
        <f>IF(BR208="#","",IFERROR(VLOOKUP(BL208,'class and classification'!$A$1:$C$338,3,FALSE),VLOOKUP(BL208,'class and classification'!$A$340:$C$378,3,FALSE)))</f>
        <v>SC</v>
      </c>
      <c r="BO208">
        <v>78826</v>
      </c>
      <c r="BP208">
        <v>37737</v>
      </c>
      <c r="BQ208">
        <v>12699</v>
      </c>
      <c r="BR208">
        <v>9.8242329532267796</v>
      </c>
      <c r="BT208" t="s">
        <v>708</v>
      </c>
      <c r="BU208" t="s">
        <v>147</v>
      </c>
      <c r="BV208" t="str">
        <f>IF(CA208="#","",IFERROR(VLOOKUP(BU208,'class and classification'!$A$1:$B$338,2,FALSE),VLOOKUP(BU208,'class and classification'!$A$340:$B$378,2,FALSE)))</f>
        <v>Predominantly Rural</v>
      </c>
      <c r="BW208" t="str">
        <f>IF(CA208="#","",IFERROR(VLOOKUP(BU208,'class and classification'!$A$1:$C$338,3,FALSE),VLOOKUP(BU208,'class and classification'!$A$340:$C$378,3,FALSE)))</f>
        <v>SC</v>
      </c>
      <c r="BX208">
        <v>87560</v>
      </c>
      <c r="BY208">
        <v>42851</v>
      </c>
      <c r="BZ208">
        <v>15595</v>
      </c>
      <c r="CA208">
        <v>10.681067901319125</v>
      </c>
      <c r="CC208" t="s">
        <v>708</v>
      </c>
      <c r="CD208" t="s">
        <v>147</v>
      </c>
      <c r="CE208" t="str">
        <f>IF(CJ208="*","",IFERROR(VLOOKUP(CD208,'class and classification'!$A$1:$B$338,2,FALSE),VLOOKUP(CD208,'class and classification'!$A$340:$B$378,2,FALSE)))</f>
        <v>Predominantly Rural</v>
      </c>
      <c r="CF208" t="str">
        <f>IF(CJ208="*","",IFERROR(VLOOKUP(CD208,'class and classification'!$A$1:$C$338,3,FALSE),VLOOKUP(CD208,'class and classification'!$A$340:$C$378,3,FALSE)))</f>
        <v>SC</v>
      </c>
      <c r="CG208">
        <v>77466</v>
      </c>
      <c r="CH208">
        <v>45631</v>
      </c>
      <c r="CI208">
        <v>18751</v>
      </c>
      <c r="CJ208">
        <v>13.219079578139981</v>
      </c>
      <c r="CL208" t="s">
        <v>708</v>
      </c>
      <c r="CM208" t="s">
        <v>147</v>
      </c>
      <c r="CN208" t="str">
        <f>IF(CS208="*","",IFERROR(VLOOKUP(CM208,'class and classification'!$A$1:$B$338,2,FALSE),VLOOKUP(CM208,'class and classification'!$A$340:$B$378,2,FALSE)))</f>
        <v>Predominantly Rural</v>
      </c>
      <c r="CO208" t="str">
        <f>IF(CS208="*","",IFERROR(VLOOKUP(CM208,'class and classification'!$A$1:$C$338,3,FALSE),VLOOKUP(CM208,'class and classification'!$A$340:$C$378,3,FALSE)))</f>
        <v>SC</v>
      </c>
      <c r="CP208">
        <v>74644.079999999987</v>
      </c>
      <c r="CQ208">
        <v>45550.27</v>
      </c>
      <c r="CR208">
        <v>16938.02</v>
      </c>
      <c r="CS208">
        <v>12.351584093529489</v>
      </c>
      <c r="CU208" t="s">
        <v>708</v>
      </c>
      <c r="CV208" t="s">
        <v>147</v>
      </c>
      <c r="CW208" t="str">
        <f>IF(DB208="*","",IFERROR(VLOOKUP(CV208,'class and classification'!$A$1:$B$338,2,FALSE),VLOOKUP(CV208,'class and classification'!$A$340:$B$378,2,FALSE)))</f>
        <v>Predominantly Rural</v>
      </c>
      <c r="CX208" t="str">
        <f>IF(DB208="*","",IFERROR(VLOOKUP(CV208,'class and classification'!$A$1:$C$338,3,FALSE),VLOOKUP(CV208,'class and classification'!$A$340:$C$378,3,FALSE)))</f>
        <v>SC</v>
      </c>
      <c r="CY208">
        <v>77970.01999999999</v>
      </c>
      <c r="CZ208">
        <v>42997.19</v>
      </c>
      <c r="DA208">
        <v>20182.11</v>
      </c>
      <c r="DB208">
        <v>14.298411072756142</v>
      </c>
      <c r="DD208" t="s">
        <v>708</v>
      </c>
      <c r="DE208" t="s">
        <v>147</v>
      </c>
      <c r="DF208" t="str">
        <f>IF(DK208="*","",IFERROR(VLOOKUP(DE208,'class and classification'!$A$1:$B$338,2,FALSE),VLOOKUP(DE208,'class and classification'!$A$340:$B$378,2,FALSE)))</f>
        <v>Predominantly Rural</v>
      </c>
      <c r="DG208" t="str">
        <f>IF(DK208="*","",IFERROR(VLOOKUP(DE208,'class and classification'!$A$1:$C$338,3,FALSE),VLOOKUP(DE208,'class and classification'!$A$340:$C$378,3,FALSE)))</f>
        <v>SC</v>
      </c>
      <c r="DH208">
        <v>67731.61</v>
      </c>
      <c r="DI208">
        <v>51388.040000000008</v>
      </c>
      <c r="DJ208">
        <v>19866.450000000004</v>
      </c>
      <c r="DK208">
        <v>14.293839455888039</v>
      </c>
      <c r="DM208" t="s">
        <v>708</v>
      </c>
      <c r="DN208" t="s">
        <v>147</v>
      </c>
      <c r="DO208" t="str">
        <f>IF(DT208="*","",IFERROR(VLOOKUP(DN208,'class and classification'!$A$1:$B$338,2,FALSE),VLOOKUP(DN208,'class and classification'!$A$340:$B$378,2,FALSE)))</f>
        <v>Predominantly Rural</v>
      </c>
      <c r="DP208" t="str">
        <f>IF(DT208="*","",IFERROR(VLOOKUP(DN208,'class and classification'!$A$1:$C$338,3,FALSE),VLOOKUP(DN208,'class and classification'!$A$340:$C$378,3,FALSE)))</f>
        <v>SC</v>
      </c>
      <c r="DQ208">
        <v>72750.25</v>
      </c>
      <c r="DR208">
        <v>47708.909999999996</v>
      </c>
      <c r="DS208">
        <v>13635.28</v>
      </c>
      <c r="DT208">
        <v>10.168415633041908</v>
      </c>
      <c r="DV208" t="s">
        <v>708</v>
      </c>
      <c r="DW208" t="s">
        <v>147</v>
      </c>
      <c r="DX208" t="str">
        <f>IF(EC208="*","",IFERROR(VLOOKUP(DW208,'class and classification'!$A$1:$B$338,2,FALSE),VLOOKUP(DW208,'class and classification'!$A$340:$B$378,2,FALSE)))</f>
        <v>Predominantly Rural</v>
      </c>
      <c r="DY208" t="str">
        <f>IF(EC208="*","",IFERROR(VLOOKUP(DW208,'class and classification'!$A$1:$C$338,3,FALSE),VLOOKUP(DW208,'class and classification'!$A$340:$C$378,3,FALSE)))</f>
        <v>SC</v>
      </c>
      <c r="DZ208">
        <v>79355.899999999994</v>
      </c>
      <c r="EA208">
        <v>46359.68</v>
      </c>
      <c r="EB208">
        <v>20676.63</v>
      </c>
      <c r="EC208">
        <v>14.124132698044523</v>
      </c>
    </row>
    <row r="209" spans="1:133" x14ac:dyDescent="0.3">
      <c r="A209" t="s">
        <v>714</v>
      </c>
      <c r="B209" t="s">
        <v>375</v>
      </c>
      <c r="C209" t="str">
        <f>IF(H209="n/a","",IFERROR(VLOOKUP(B209,'class and classification'!$A$1:$B$338,2,FALSE),VLOOKUP(B209,'class and classification'!$A$340:$B$378,2,FALSE)))</f>
        <v/>
      </c>
      <c r="D209" t="str">
        <f>IF(H209="n/a","",IFERROR(VLOOKUP(B209,'class and classification'!$A$1:$C$338,3,FALSE),VLOOKUP(B209,'class and classification'!$A$340:$C$378,3,FALSE)))</f>
        <v/>
      </c>
      <c r="E209">
        <v>22984</v>
      </c>
      <c r="F209">
        <v>5983</v>
      </c>
      <c r="G209" t="s">
        <v>513</v>
      </c>
      <c r="H209" t="s">
        <v>513</v>
      </c>
      <c r="I209" t="s">
        <v>709</v>
      </c>
      <c r="J209" t="s">
        <v>370</v>
      </c>
      <c r="K209" t="str">
        <f>IF(P209="#","",IFERROR(VLOOKUP(J209,'class and classification'!$A$1:$B$338,2,FALSE),VLOOKUP(J209,'class and classification'!$A$340:$B$378,2,FALSE)))</f>
        <v/>
      </c>
      <c r="L209" t="str">
        <f>IF(P209="#","",IFERROR(VLOOKUP(J209,'class and classification'!$A$1:$C$338,3,FALSE),VLOOKUP(J209,'class and classification'!$A$340:$C$378,3,FALSE)))</f>
        <v/>
      </c>
      <c r="M209">
        <v>20258</v>
      </c>
      <c r="N209">
        <v>4178</v>
      </c>
      <c r="O209" t="s">
        <v>39</v>
      </c>
      <c r="P209" t="s">
        <v>39</v>
      </c>
      <c r="S209" t="s">
        <v>370</v>
      </c>
      <c r="T209" t="str">
        <f>IF(Y209="#","",IFERROR(VLOOKUP(S209,'class and classification'!$A$1:$B$338,2,FALSE),VLOOKUP(S209,'class and classification'!$A$340:$B$378,2,FALSE)))</f>
        <v>Predominantly Rural</v>
      </c>
      <c r="U209" t="str">
        <f>IF(Y209="#","",IFERROR(VLOOKUP(S209,'class and classification'!$A$1:$C$338,3,FALSE),VLOOKUP(S209,'class and classification'!$A$340:$C$378,3,FALSE)))</f>
        <v>SD</v>
      </c>
      <c r="V209">
        <v>17943</v>
      </c>
      <c r="W209">
        <v>3747</v>
      </c>
      <c r="X209">
        <v>3702</v>
      </c>
      <c r="Y209">
        <v>14.579395085066164</v>
      </c>
      <c r="AA209" t="s">
        <v>709</v>
      </c>
      <c r="AB209" t="s">
        <v>370</v>
      </c>
      <c r="AC209" t="str">
        <f>IF(AH209="#","",IFERROR(VLOOKUP(AB209,'class and classification'!$A$1:$B$338,2,FALSE),VLOOKUP(AB209,'class and classification'!$A$340:$B$378,2,FALSE)))</f>
        <v>Predominantly Rural</v>
      </c>
      <c r="AD209" t="str">
        <f>IF(AH209="#","",IFERROR(VLOOKUP(AB209,'class and classification'!$A$1:$C$338,3,FALSE),VLOOKUP(AB209,'class and classification'!$A$340:$C$378,3,FALSE)))</f>
        <v>SD</v>
      </c>
      <c r="AE209">
        <v>8275</v>
      </c>
      <c r="AF209">
        <v>10294</v>
      </c>
      <c r="AG209">
        <v>2460</v>
      </c>
      <c r="AH209">
        <v>11.698131152218364</v>
      </c>
      <c r="AJ209" t="s">
        <v>709</v>
      </c>
      <c r="AK209" t="s">
        <v>370</v>
      </c>
      <c r="AL209" t="str">
        <f>IF(AQ209="#","",IFERROR(VLOOKUP(AK209,'class and classification'!$A$1:$B$338,2,FALSE),VLOOKUP(AK209,'class and classification'!$A$340:$B$378,2,FALSE)))</f>
        <v>Predominantly Rural</v>
      </c>
      <c r="AM209" t="str">
        <f>IF(AQ209="#","",IFERROR(VLOOKUP(AK209,'class and classification'!$A$1:$C$338,3,FALSE),VLOOKUP(AK209,'class and classification'!$A$340:$C$378,3,FALSE)))</f>
        <v>SD</v>
      </c>
      <c r="AN209">
        <v>12784</v>
      </c>
      <c r="AO209">
        <v>9725</v>
      </c>
      <c r="AP209">
        <v>2017</v>
      </c>
      <c r="AQ209">
        <v>8.223925629943734</v>
      </c>
      <c r="AS209" t="s">
        <v>709</v>
      </c>
      <c r="AT209" t="s">
        <v>370</v>
      </c>
      <c r="AU209" t="str">
        <f>IF(AZ209="#","",IFERROR(VLOOKUP(AT209,'class and classification'!$A$1:$B$338,2,FALSE),VLOOKUP(AT209,'class and classification'!$A$340:$B$378,2,FALSE)))</f>
        <v>Predominantly Rural</v>
      </c>
      <c r="AV209" t="str">
        <f>IF(AZ209="#","",IFERROR(VLOOKUP(AT209,'class and classification'!$A$1:$C$338,3,FALSE),VLOOKUP(AT209,'class and classification'!$A$340:$C$378,3,FALSE)))</f>
        <v>SD</v>
      </c>
      <c r="AW209">
        <v>14150</v>
      </c>
      <c r="AX209">
        <v>8487</v>
      </c>
      <c r="AY209">
        <v>2304</v>
      </c>
      <c r="AZ209">
        <v>9.237801210857624</v>
      </c>
      <c r="BB209" t="s">
        <v>709</v>
      </c>
      <c r="BC209" t="s">
        <v>370</v>
      </c>
      <c r="BD209" t="str">
        <f>IF(BI209="#","",IFERROR(VLOOKUP(BC209,'class and classification'!$A$1:$B$338,2,FALSE),VLOOKUP(BC209,'class and classification'!$A$340:$B$378,2,FALSE)))</f>
        <v>Predominantly Rural</v>
      </c>
      <c r="BE209" t="str">
        <f>IF(BI209="#","",IFERROR(VLOOKUP(BC209,'class and classification'!$A$1:$C$338,3,FALSE),VLOOKUP(BC209,'class and classification'!$A$340:$C$378,3,FALSE)))</f>
        <v>SD</v>
      </c>
      <c r="BF209">
        <v>12586</v>
      </c>
      <c r="BG209">
        <v>7845</v>
      </c>
      <c r="BH209">
        <v>1521</v>
      </c>
      <c r="BI209">
        <v>6.9287536443148685</v>
      </c>
      <c r="BK209" t="s">
        <v>709</v>
      </c>
      <c r="BL209" t="s">
        <v>370</v>
      </c>
      <c r="BM209" t="str">
        <f>IF(BR209="#","",IFERROR(VLOOKUP(BL209,'class and classification'!$A$1:$B$338,2,FALSE),VLOOKUP(BL209,'class and classification'!$A$340:$B$378,2,FALSE)))</f>
        <v>Predominantly Rural</v>
      </c>
      <c r="BN209" t="str">
        <f>IF(BR209="#","",IFERROR(VLOOKUP(BL209,'class and classification'!$A$1:$C$338,3,FALSE),VLOOKUP(BL209,'class and classification'!$A$340:$C$378,3,FALSE)))</f>
        <v>SD</v>
      </c>
      <c r="BO209">
        <v>10129</v>
      </c>
      <c r="BP209">
        <v>6316</v>
      </c>
      <c r="BQ209">
        <v>4287</v>
      </c>
      <c r="BR209">
        <v>20.678178661007138</v>
      </c>
      <c r="BT209" t="s">
        <v>709</v>
      </c>
      <c r="BU209" t="s">
        <v>370</v>
      </c>
      <c r="BV209" t="str">
        <f>IF(CA209="#","",IFERROR(VLOOKUP(BU209,'class and classification'!$A$1:$B$338,2,FALSE),VLOOKUP(BU209,'class and classification'!$A$340:$B$378,2,FALSE)))</f>
        <v>Predominantly Rural</v>
      </c>
      <c r="BW209" t="str">
        <f>IF(CA209="#","",IFERROR(VLOOKUP(BU209,'class and classification'!$A$1:$C$338,3,FALSE),VLOOKUP(BU209,'class and classification'!$A$340:$C$378,3,FALSE)))</f>
        <v>SD</v>
      </c>
      <c r="BX209">
        <v>9289</v>
      </c>
      <c r="BY209">
        <v>11473</v>
      </c>
      <c r="BZ209">
        <v>2219</v>
      </c>
      <c r="CA209">
        <v>9.6558026195552848</v>
      </c>
      <c r="CC209" t="s">
        <v>709</v>
      </c>
      <c r="CD209" t="s">
        <v>370</v>
      </c>
      <c r="CE209" t="str">
        <f>IF(CJ209="*","",IFERROR(VLOOKUP(CD209,'class and classification'!$A$1:$B$338,2,FALSE),VLOOKUP(CD209,'class and classification'!$A$340:$B$378,2,FALSE)))</f>
        <v>Predominantly Rural</v>
      </c>
      <c r="CF209" t="str">
        <f>IF(CJ209="*","",IFERROR(VLOOKUP(CD209,'class and classification'!$A$1:$C$338,3,FALSE),VLOOKUP(CD209,'class and classification'!$A$340:$C$378,3,FALSE)))</f>
        <v>SD</v>
      </c>
      <c r="CG209">
        <v>8063</v>
      </c>
      <c r="CH209">
        <v>9168</v>
      </c>
      <c r="CI209">
        <v>1016</v>
      </c>
      <c r="CJ209">
        <v>5.56803858168466</v>
      </c>
      <c r="CL209" t="s">
        <v>709</v>
      </c>
      <c r="CM209" t="s">
        <v>370</v>
      </c>
      <c r="CN209" t="str">
        <f>IF(CS209="*","",IFERROR(VLOOKUP(CM209,'class and classification'!$A$1:$B$338,2,FALSE),VLOOKUP(CM209,'class and classification'!$A$340:$B$378,2,FALSE)))</f>
        <v>Predominantly Rural</v>
      </c>
      <c r="CO209" t="str">
        <f>IF(CS209="*","",IFERROR(VLOOKUP(CM209,'class and classification'!$A$1:$C$338,3,FALSE),VLOOKUP(CM209,'class and classification'!$A$340:$C$378,3,FALSE)))</f>
        <v>SD</v>
      </c>
      <c r="CP209">
        <v>13416.81</v>
      </c>
      <c r="CQ209">
        <v>6007.6</v>
      </c>
      <c r="CR209">
        <v>2301.96</v>
      </c>
      <c r="CS209">
        <v>10.595235191152504</v>
      </c>
      <c r="CU209" t="s">
        <v>709</v>
      </c>
      <c r="CV209" t="s">
        <v>370</v>
      </c>
      <c r="CW209" t="str">
        <f>IF(DB209="*","",IFERROR(VLOOKUP(CV209,'class and classification'!$A$1:$B$338,2,FALSE),VLOOKUP(CV209,'class and classification'!$A$340:$B$378,2,FALSE)))</f>
        <v>Predominantly Rural</v>
      </c>
      <c r="CX209" t="str">
        <f>IF(DB209="*","",IFERROR(VLOOKUP(CV209,'class and classification'!$A$1:$C$338,3,FALSE),VLOOKUP(CV209,'class and classification'!$A$340:$C$378,3,FALSE)))</f>
        <v>SD</v>
      </c>
      <c r="CY209">
        <v>15096.51</v>
      </c>
      <c r="CZ209">
        <v>7093.72</v>
      </c>
      <c r="DA209">
        <v>2329.58</v>
      </c>
      <c r="DB209">
        <v>9.5008077142522733</v>
      </c>
      <c r="DD209" t="s">
        <v>709</v>
      </c>
      <c r="DE209" t="s">
        <v>370</v>
      </c>
      <c r="DF209" t="str">
        <f>IF(DK209="*","",IFERROR(VLOOKUP(DE209,'class and classification'!$A$1:$B$338,2,FALSE),VLOOKUP(DE209,'class and classification'!$A$340:$B$378,2,FALSE)))</f>
        <v>Predominantly Rural</v>
      </c>
      <c r="DG209" t="str">
        <f>IF(DK209="*","",IFERROR(VLOOKUP(DE209,'class and classification'!$A$1:$C$338,3,FALSE),VLOOKUP(DE209,'class and classification'!$A$340:$C$378,3,FALSE)))</f>
        <v>SD</v>
      </c>
      <c r="DH209">
        <v>11448.54</v>
      </c>
      <c r="DI209">
        <v>9873.41</v>
      </c>
      <c r="DJ209">
        <v>1934.69</v>
      </c>
      <c r="DK209">
        <v>8.3188715136838347</v>
      </c>
      <c r="DM209" t="s">
        <v>709</v>
      </c>
      <c r="DN209" t="s">
        <v>370</v>
      </c>
      <c r="DO209" t="str">
        <f>IF(DT209="*","",IFERROR(VLOOKUP(DN209,'class and classification'!$A$1:$B$338,2,FALSE),VLOOKUP(DN209,'class and classification'!$A$340:$B$378,2,FALSE)))</f>
        <v>Predominantly Rural</v>
      </c>
      <c r="DP209" t="str">
        <f>IF(DT209="*","",IFERROR(VLOOKUP(DN209,'class and classification'!$A$1:$C$338,3,FALSE),VLOOKUP(DN209,'class and classification'!$A$340:$C$378,3,FALSE)))</f>
        <v>SD</v>
      </c>
      <c r="DQ209">
        <v>13476.88</v>
      </c>
      <c r="DR209">
        <v>7889.25</v>
      </c>
      <c r="DS209">
        <v>1589.94</v>
      </c>
      <c r="DT209">
        <v>6.9260112902600506</v>
      </c>
      <c r="DV209" t="s">
        <v>709</v>
      </c>
      <c r="DW209" t="s">
        <v>370</v>
      </c>
      <c r="DX209" t="str">
        <f>IF(EC209="*","",IFERROR(VLOOKUP(DW209,'class and classification'!$A$1:$B$338,2,FALSE),VLOOKUP(DW209,'class and classification'!$A$340:$B$378,2,FALSE)))</f>
        <v>Predominantly Rural</v>
      </c>
      <c r="DY209" t="str">
        <f>IF(EC209="*","",IFERROR(VLOOKUP(DW209,'class and classification'!$A$1:$C$338,3,FALSE),VLOOKUP(DW209,'class and classification'!$A$340:$C$378,3,FALSE)))</f>
        <v>SD</v>
      </c>
      <c r="DZ209">
        <v>14366.95</v>
      </c>
      <c r="EA209">
        <v>6484.36</v>
      </c>
      <c r="EB209">
        <v>1596.82</v>
      </c>
      <c r="EC209">
        <v>7.1133764816935745</v>
      </c>
    </row>
    <row r="210" spans="1:133" x14ac:dyDescent="0.3">
      <c r="A210" t="s">
        <v>715</v>
      </c>
      <c r="B210" t="s">
        <v>376</v>
      </c>
      <c r="C210" t="str">
        <f>IF(H210="n/a","",IFERROR(VLOOKUP(B210,'class and classification'!$A$1:$B$338,2,FALSE),VLOOKUP(B210,'class and classification'!$A$340:$B$378,2,FALSE)))</f>
        <v/>
      </c>
      <c r="D210" t="str">
        <f>IF(H210="n/a","",IFERROR(VLOOKUP(B210,'class and classification'!$A$1:$C$338,3,FALSE),VLOOKUP(B210,'class and classification'!$A$340:$C$378,3,FALSE)))</f>
        <v/>
      </c>
      <c r="E210">
        <v>16783</v>
      </c>
      <c r="F210">
        <v>2941</v>
      </c>
      <c r="G210" t="s">
        <v>513</v>
      </c>
      <c r="H210" t="s">
        <v>513</v>
      </c>
      <c r="I210" t="s">
        <v>710</v>
      </c>
      <c r="J210" t="s">
        <v>371</v>
      </c>
      <c r="K210" t="str">
        <f>IF(P210="#","",IFERROR(VLOOKUP(J210,'class and classification'!$A$1:$B$338,2,FALSE),VLOOKUP(J210,'class and classification'!$A$340:$B$378,2,FALSE)))</f>
        <v/>
      </c>
      <c r="L210" t="str">
        <f>IF(P210="#","",IFERROR(VLOOKUP(J210,'class and classification'!$A$1:$C$338,3,FALSE),VLOOKUP(J210,'class and classification'!$A$340:$C$378,3,FALSE)))</f>
        <v/>
      </c>
      <c r="M210">
        <v>10878</v>
      </c>
      <c r="N210">
        <v>5316</v>
      </c>
      <c r="O210" t="s">
        <v>39</v>
      </c>
      <c r="P210" t="s">
        <v>39</v>
      </c>
      <c r="S210" t="s">
        <v>371</v>
      </c>
      <c r="T210" t="str">
        <f>IF(Y210="#","",IFERROR(VLOOKUP(S210,'class and classification'!$A$1:$B$338,2,FALSE),VLOOKUP(S210,'class and classification'!$A$340:$B$378,2,FALSE)))</f>
        <v/>
      </c>
      <c r="U210" t="str">
        <f>IF(Y210="#","",IFERROR(VLOOKUP(S210,'class and classification'!$A$1:$C$338,3,FALSE),VLOOKUP(S210,'class and classification'!$A$340:$C$378,3,FALSE)))</f>
        <v/>
      </c>
      <c r="V210">
        <v>14372</v>
      </c>
      <c r="W210">
        <v>2955</v>
      </c>
      <c r="X210" t="s">
        <v>39</v>
      </c>
      <c r="Y210" t="s">
        <v>39</v>
      </c>
      <c r="AA210" t="s">
        <v>710</v>
      </c>
      <c r="AB210" t="s">
        <v>371</v>
      </c>
      <c r="AC210" t="str">
        <f>IF(AH210="#","",IFERROR(VLOOKUP(AB210,'class and classification'!$A$1:$B$338,2,FALSE),VLOOKUP(AB210,'class and classification'!$A$340:$B$378,2,FALSE)))</f>
        <v/>
      </c>
      <c r="AD210" t="str">
        <f>IF(AH210="#","",IFERROR(VLOOKUP(AB210,'class and classification'!$A$1:$C$338,3,FALSE),VLOOKUP(AB210,'class and classification'!$A$340:$C$378,3,FALSE)))</f>
        <v/>
      </c>
      <c r="AE210">
        <v>16547</v>
      </c>
      <c r="AF210">
        <v>5952</v>
      </c>
      <c r="AG210" t="s">
        <v>39</v>
      </c>
      <c r="AH210" t="s">
        <v>39</v>
      </c>
      <c r="AJ210" t="s">
        <v>710</v>
      </c>
      <c r="AK210" t="s">
        <v>371</v>
      </c>
      <c r="AL210" t="str">
        <f>IF(AQ210="#","",IFERROR(VLOOKUP(AK210,'class and classification'!$A$1:$B$338,2,FALSE),VLOOKUP(AK210,'class and classification'!$A$340:$B$378,2,FALSE)))</f>
        <v>Urban with Significant Rural</v>
      </c>
      <c r="AM210" t="str">
        <f>IF(AQ210="#","",IFERROR(VLOOKUP(AK210,'class and classification'!$A$1:$C$338,3,FALSE),VLOOKUP(AK210,'class and classification'!$A$340:$C$378,3,FALSE)))</f>
        <v>SD</v>
      </c>
      <c r="AN210">
        <v>12432</v>
      </c>
      <c r="AO210">
        <v>5123</v>
      </c>
      <c r="AP210">
        <v>1140</v>
      </c>
      <c r="AQ210">
        <v>6.0978871355977535</v>
      </c>
      <c r="AS210" t="s">
        <v>710</v>
      </c>
      <c r="AT210" t="s">
        <v>371</v>
      </c>
      <c r="AU210" t="str">
        <f>IF(AZ210="#","",IFERROR(VLOOKUP(AT210,'class and classification'!$A$1:$B$338,2,FALSE),VLOOKUP(AT210,'class and classification'!$A$340:$B$378,2,FALSE)))</f>
        <v>Urban with Significant Rural</v>
      </c>
      <c r="AV210" t="str">
        <f>IF(AZ210="#","",IFERROR(VLOOKUP(AT210,'class and classification'!$A$1:$C$338,3,FALSE),VLOOKUP(AT210,'class and classification'!$A$340:$C$378,3,FALSE)))</f>
        <v>SD</v>
      </c>
      <c r="AW210">
        <v>10845</v>
      </c>
      <c r="AX210">
        <v>5505</v>
      </c>
      <c r="AY210">
        <v>2942</v>
      </c>
      <c r="AZ210">
        <v>15.249844495127515</v>
      </c>
      <c r="BB210" t="s">
        <v>710</v>
      </c>
      <c r="BC210" t="s">
        <v>371</v>
      </c>
      <c r="BD210" t="str">
        <f>IF(BI210="#","",IFERROR(VLOOKUP(BC210,'class and classification'!$A$1:$B$338,2,FALSE),VLOOKUP(BC210,'class and classification'!$A$340:$B$378,2,FALSE)))</f>
        <v>Urban with Significant Rural</v>
      </c>
      <c r="BE210" t="str">
        <f>IF(BI210="#","",IFERROR(VLOOKUP(BC210,'class and classification'!$A$1:$C$338,3,FALSE),VLOOKUP(BC210,'class and classification'!$A$340:$C$378,3,FALSE)))</f>
        <v>SD</v>
      </c>
      <c r="BF210">
        <v>13875</v>
      </c>
      <c r="BG210">
        <v>5668</v>
      </c>
      <c r="BH210">
        <v>2552</v>
      </c>
      <c r="BI210">
        <v>11.550124462548087</v>
      </c>
      <c r="BK210" t="s">
        <v>710</v>
      </c>
      <c r="BL210" t="s">
        <v>371</v>
      </c>
      <c r="BM210" t="str">
        <f>IF(BR210="#","",IFERROR(VLOOKUP(BL210,'class and classification'!$A$1:$B$338,2,FALSE),VLOOKUP(BL210,'class and classification'!$A$340:$B$378,2,FALSE)))</f>
        <v>Urban with Significant Rural</v>
      </c>
      <c r="BN210" t="str">
        <f>IF(BR210="#","",IFERROR(VLOOKUP(BL210,'class and classification'!$A$1:$C$338,3,FALSE),VLOOKUP(BL210,'class and classification'!$A$340:$C$378,3,FALSE)))</f>
        <v>SD</v>
      </c>
      <c r="BO210">
        <v>11865</v>
      </c>
      <c r="BP210">
        <v>5638</v>
      </c>
      <c r="BQ210">
        <v>636</v>
      </c>
      <c r="BR210">
        <v>3.5062572357902861</v>
      </c>
      <c r="BT210" t="s">
        <v>710</v>
      </c>
      <c r="BU210" t="s">
        <v>371</v>
      </c>
      <c r="BV210" t="str">
        <f>IF(CA210="#","",IFERROR(VLOOKUP(BU210,'class and classification'!$A$1:$B$338,2,FALSE),VLOOKUP(BU210,'class and classification'!$A$340:$B$378,2,FALSE)))</f>
        <v/>
      </c>
      <c r="BW210" t="str">
        <f>IF(CA210="#","",IFERROR(VLOOKUP(BU210,'class and classification'!$A$1:$C$338,3,FALSE),VLOOKUP(BU210,'class and classification'!$A$340:$C$378,3,FALSE)))</f>
        <v/>
      </c>
      <c r="BX210">
        <v>14829</v>
      </c>
      <c r="BY210">
        <v>2144</v>
      </c>
      <c r="BZ210" t="s">
        <v>39</v>
      </c>
      <c r="CA210" t="s">
        <v>39</v>
      </c>
      <c r="CC210" t="s">
        <v>710</v>
      </c>
      <c r="CD210" t="s">
        <v>371</v>
      </c>
      <c r="CE210" t="str">
        <f>IF(CJ210="*","",IFERROR(VLOOKUP(CD210,'class and classification'!$A$1:$B$338,2,FALSE),VLOOKUP(CD210,'class and classification'!$A$340:$B$378,2,FALSE)))</f>
        <v>Urban with Significant Rural</v>
      </c>
      <c r="CF210" t="str">
        <f>IF(CJ210="*","",IFERROR(VLOOKUP(CD210,'class and classification'!$A$1:$C$338,3,FALSE),VLOOKUP(CD210,'class and classification'!$A$340:$C$378,3,FALSE)))</f>
        <v>SD</v>
      </c>
      <c r="CG210">
        <v>12052</v>
      </c>
      <c r="CH210">
        <v>4639</v>
      </c>
      <c r="CI210">
        <v>1359</v>
      </c>
      <c r="CJ210">
        <v>7.5290858725761769</v>
      </c>
      <c r="CL210" t="s">
        <v>710</v>
      </c>
      <c r="CM210" t="s">
        <v>371</v>
      </c>
      <c r="CN210" t="str">
        <f>IF(CS210="*","",IFERROR(VLOOKUP(CM210,'class and classification'!$A$1:$B$338,2,FALSE),VLOOKUP(CM210,'class and classification'!$A$340:$B$378,2,FALSE)))</f>
        <v>Urban with Significant Rural</v>
      </c>
      <c r="CO210" t="str">
        <f>IF(CS210="*","",IFERROR(VLOOKUP(CM210,'class and classification'!$A$1:$C$338,3,FALSE),VLOOKUP(CM210,'class and classification'!$A$340:$C$378,3,FALSE)))</f>
        <v>SD</v>
      </c>
      <c r="CP210">
        <v>16303.5</v>
      </c>
      <c r="CQ210">
        <v>1712.89</v>
      </c>
      <c r="CR210">
        <v>645.59</v>
      </c>
      <c r="CS210">
        <v>3.4593864102308545</v>
      </c>
      <c r="CU210" t="s">
        <v>710</v>
      </c>
      <c r="CV210" t="s">
        <v>371</v>
      </c>
      <c r="CW210" t="str">
        <f>IF(DB210="*","",IFERROR(VLOOKUP(CV210,'class and classification'!$A$1:$B$338,2,FALSE),VLOOKUP(CV210,'class and classification'!$A$340:$B$378,2,FALSE)))</f>
        <v>Urban with Significant Rural</v>
      </c>
      <c r="CX210" t="str">
        <f>IF(DB210="*","",IFERROR(VLOOKUP(CV210,'class and classification'!$A$1:$C$338,3,FALSE),VLOOKUP(CV210,'class and classification'!$A$340:$C$378,3,FALSE)))</f>
        <v>SD</v>
      </c>
      <c r="CY210">
        <v>15961.8</v>
      </c>
      <c r="CZ210">
        <v>5728.96</v>
      </c>
      <c r="DA210">
        <v>794.17</v>
      </c>
      <c r="DB210">
        <v>3.5320101063245479</v>
      </c>
      <c r="DD210" t="s">
        <v>710</v>
      </c>
      <c r="DE210" t="s">
        <v>371</v>
      </c>
      <c r="DF210" t="str">
        <f>IF(DK210="*","",IFERROR(VLOOKUP(DE210,'class and classification'!$A$1:$B$338,2,FALSE),VLOOKUP(DE210,'class and classification'!$A$340:$B$378,2,FALSE)))</f>
        <v>Urban with Significant Rural</v>
      </c>
      <c r="DG210" t="str">
        <f>IF(DK210="*","",IFERROR(VLOOKUP(DE210,'class and classification'!$A$1:$C$338,3,FALSE),VLOOKUP(DE210,'class and classification'!$A$340:$C$378,3,FALSE)))</f>
        <v>SD</v>
      </c>
      <c r="DH210">
        <v>14149.6</v>
      </c>
      <c r="DI210">
        <v>7745.02</v>
      </c>
      <c r="DJ210">
        <v>1196.23</v>
      </c>
      <c r="DK210">
        <v>5.1805368793266595</v>
      </c>
      <c r="DM210" t="s">
        <v>710</v>
      </c>
      <c r="DN210" t="s">
        <v>371</v>
      </c>
      <c r="DO210" t="str">
        <f>IF(DT210="*","",IFERROR(VLOOKUP(DN210,'class and classification'!$A$1:$B$338,2,FALSE),VLOOKUP(DN210,'class and classification'!$A$340:$B$378,2,FALSE)))</f>
        <v/>
      </c>
      <c r="DP210" t="str">
        <f>IF(DT210="*","",IFERROR(VLOOKUP(DN210,'class and classification'!$A$1:$C$338,3,FALSE),VLOOKUP(DN210,'class and classification'!$A$340:$C$378,3,FALSE)))</f>
        <v/>
      </c>
      <c r="DQ210">
        <v>11535.2</v>
      </c>
      <c r="DR210">
        <v>7462.85</v>
      </c>
      <c r="DS210" t="s">
        <v>38</v>
      </c>
      <c r="DT210" t="s">
        <v>38</v>
      </c>
      <c r="DV210" t="s">
        <v>710</v>
      </c>
      <c r="DW210" t="s">
        <v>371</v>
      </c>
      <c r="DX210" t="str">
        <f>IF(EC210="*","",IFERROR(VLOOKUP(DW210,'class and classification'!$A$1:$B$338,2,FALSE),VLOOKUP(DW210,'class and classification'!$A$340:$B$378,2,FALSE)))</f>
        <v>Urban with Significant Rural</v>
      </c>
      <c r="DY210" t="str">
        <f>IF(EC210="*","",IFERROR(VLOOKUP(DW210,'class and classification'!$A$1:$C$338,3,FALSE),VLOOKUP(DW210,'class and classification'!$A$340:$C$378,3,FALSE)))</f>
        <v>SD</v>
      </c>
      <c r="DZ210">
        <v>15335.68</v>
      </c>
      <c r="EA210">
        <v>4065.78</v>
      </c>
      <c r="EB210">
        <v>1974.95</v>
      </c>
      <c r="EC210">
        <v>9.2389227190159637</v>
      </c>
    </row>
    <row r="211" spans="1:133" x14ac:dyDescent="0.3">
      <c r="A211" t="s">
        <v>716</v>
      </c>
      <c r="B211" t="s">
        <v>148</v>
      </c>
      <c r="C211" t="str">
        <f>IF(H211="n/a","",IFERROR(VLOOKUP(B211,'class and classification'!$A$1:$B$338,2,FALSE),VLOOKUP(B211,'class and classification'!$A$340:$B$378,2,FALSE)))</f>
        <v>Predominantly Rural</v>
      </c>
      <c r="D211" t="str">
        <f>IF(H211="n/a","",IFERROR(VLOOKUP(B211,'class and classification'!$A$1:$C$338,3,FALSE),VLOOKUP(B211,'class and classification'!$A$340:$C$378,3,FALSE)))</f>
        <v>SC</v>
      </c>
      <c r="E211">
        <v>81441</v>
      </c>
      <c r="F211">
        <v>52328</v>
      </c>
      <c r="G211">
        <v>7738</v>
      </c>
      <c r="H211">
        <v>5.468280721095069</v>
      </c>
      <c r="I211" t="s">
        <v>711</v>
      </c>
      <c r="J211" t="s">
        <v>372</v>
      </c>
      <c r="K211" t="str">
        <f>IF(P211="#","",IFERROR(VLOOKUP(J211,'class and classification'!$A$1:$B$338,2,FALSE),VLOOKUP(J211,'class and classification'!$A$340:$B$378,2,FALSE)))</f>
        <v/>
      </c>
      <c r="L211" t="str">
        <f>IF(P211="#","",IFERROR(VLOOKUP(J211,'class and classification'!$A$1:$C$338,3,FALSE),VLOOKUP(J211,'class and classification'!$A$340:$C$378,3,FALSE)))</f>
        <v/>
      </c>
      <c r="M211">
        <v>7699</v>
      </c>
      <c r="N211">
        <v>14449</v>
      </c>
      <c r="O211" t="s">
        <v>39</v>
      </c>
      <c r="P211" t="s">
        <v>39</v>
      </c>
      <c r="S211" t="s">
        <v>372</v>
      </c>
      <c r="T211" t="str">
        <f>IF(Y211="#","",IFERROR(VLOOKUP(S211,'class and classification'!$A$1:$B$338,2,FALSE),VLOOKUP(S211,'class and classification'!$A$340:$B$378,2,FALSE)))</f>
        <v>Urban with Significant Rural</v>
      </c>
      <c r="U211" t="str">
        <f>IF(Y211="#","",IFERROR(VLOOKUP(S211,'class and classification'!$A$1:$C$338,3,FALSE),VLOOKUP(S211,'class and classification'!$A$340:$C$378,3,FALSE)))</f>
        <v>SD</v>
      </c>
      <c r="V211">
        <v>8023</v>
      </c>
      <c r="W211">
        <v>14231</v>
      </c>
      <c r="X211">
        <v>2881</v>
      </c>
      <c r="Y211">
        <v>11.462104634971155</v>
      </c>
      <c r="AA211" t="s">
        <v>711</v>
      </c>
      <c r="AB211" t="s">
        <v>372</v>
      </c>
      <c r="AC211" t="str">
        <f>IF(AH211="#","",IFERROR(VLOOKUP(AB211,'class and classification'!$A$1:$B$338,2,FALSE),VLOOKUP(AB211,'class and classification'!$A$340:$B$378,2,FALSE)))</f>
        <v>Urban with Significant Rural</v>
      </c>
      <c r="AD211" t="str">
        <f>IF(AH211="#","",IFERROR(VLOOKUP(AB211,'class and classification'!$A$1:$C$338,3,FALSE),VLOOKUP(AB211,'class and classification'!$A$340:$C$378,3,FALSE)))</f>
        <v>SD</v>
      </c>
      <c r="AE211">
        <v>9587</v>
      </c>
      <c r="AF211">
        <v>8801</v>
      </c>
      <c r="AG211">
        <v>2879</v>
      </c>
      <c r="AH211">
        <v>13.537405369821789</v>
      </c>
      <c r="AJ211" t="s">
        <v>711</v>
      </c>
      <c r="AK211" t="s">
        <v>372</v>
      </c>
      <c r="AL211" t="str">
        <f>IF(AQ211="#","",IFERROR(VLOOKUP(AK211,'class and classification'!$A$1:$B$338,2,FALSE),VLOOKUP(AK211,'class and classification'!$A$340:$B$378,2,FALSE)))</f>
        <v>Urban with Significant Rural</v>
      </c>
      <c r="AM211" t="str">
        <f>IF(AQ211="#","",IFERROR(VLOOKUP(AK211,'class and classification'!$A$1:$C$338,3,FALSE),VLOOKUP(AK211,'class and classification'!$A$340:$C$378,3,FALSE)))</f>
        <v>SD</v>
      </c>
      <c r="AN211">
        <v>6762</v>
      </c>
      <c r="AO211">
        <v>4471</v>
      </c>
      <c r="AP211">
        <v>3819</v>
      </c>
      <c r="AQ211">
        <v>25.372043582248203</v>
      </c>
      <c r="AS211" t="s">
        <v>711</v>
      </c>
      <c r="AT211" t="s">
        <v>372</v>
      </c>
      <c r="AU211" t="str">
        <f>IF(AZ211="#","",IFERROR(VLOOKUP(AT211,'class and classification'!$A$1:$B$338,2,FALSE),VLOOKUP(AT211,'class and classification'!$A$340:$B$378,2,FALSE)))</f>
        <v>Urban with Significant Rural</v>
      </c>
      <c r="AV211" t="str">
        <f>IF(AZ211="#","",IFERROR(VLOOKUP(AT211,'class and classification'!$A$1:$C$338,3,FALSE),VLOOKUP(AT211,'class and classification'!$A$340:$C$378,3,FALSE)))</f>
        <v>SD</v>
      </c>
      <c r="AW211">
        <v>8307</v>
      </c>
      <c r="AX211">
        <v>9576</v>
      </c>
      <c r="AY211">
        <v>3855</v>
      </c>
      <c r="AZ211">
        <v>17.733922163952524</v>
      </c>
      <c r="BB211" t="s">
        <v>711</v>
      </c>
      <c r="BC211" t="s">
        <v>372</v>
      </c>
      <c r="BD211" t="str">
        <f>IF(BI211="#","",IFERROR(VLOOKUP(BC211,'class and classification'!$A$1:$B$338,2,FALSE),VLOOKUP(BC211,'class and classification'!$A$340:$B$378,2,FALSE)))</f>
        <v>Urban with Significant Rural</v>
      </c>
      <c r="BE211" t="str">
        <f>IF(BI211="#","",IFERROR(VLOOKUP(BC211,'class and classification'!$A$1:$C$338,3,FALSE),VLOOKUP(BC211,'class and classification'!$A$340:$C$378,3,FALSE)))</f>
        <v>SD</v>
      </c>
      <c r="BF211">
        <v>7108</v>
      </c>
      <c r="BG211">
        <v>9075</v>
      </c>
      <c r="BH211">
        <v>2079</v>
      </c>
      <c r="BI211">
        <v>11.384295257912605</v>
      </c>
      <c r="BK211" t="s">
        <v>711</v>
      </c>
      <c r="BL211" t="s">
        <v>372</v>
      </c>
      <c r="BM211" t="str">
        <f>IF(BR211="#","",IFERROR(VLOOKUP(BL211,'class and classification'!$A$1:$B$338,2,FALSE),VLOOKUP(BL211,'class and classification'!$A$340:$B$378,2,FALSE)))</f>
        <v>Urban with Significant Rural</v>
      </c>
      <c r="BN211" t="str">
        <f>IF(BR211="#","",IFERROR(VLOOKUP(BL211,'class and classification'!$A$1:$C$338,3,FALSE),VLOOKUP(BL211,'class and classification'!$A$340:$C$378,3,FALSE)))</f>
        <v>SD</v>
      </c>
      <c r="BO211">
        <v>12377</v>
      </c>
      <c r="BP211">
        <v>4741</v>
      </c>
      <c r="BQ211">
        <v>1027</v>
      </c>
      <c r="BR211">
        <v>5.6599614218793048</v>
      </c>
      <c r="BT211" t="s">
        <v>711</v>
      </c>
      <c r="BU211" t="s">
        <v>372</v>
      </c>
      <c r="BV211" t="str">
        <f>IF(CA211="#","",IFERROR(VLOOKUP(BU211,'class and classification'!$A$1:$B$338,2,FALSE),VLOOKUP(BU211,'class and classification'!$A$340:$B$378,2,FALSE)))</f>
        <v>Urban with Significant Rural</v>
      </c>
      <c r="BW211" t="str">
        <f>IF(CA211="#","",IFERROR(VLOOKUP(BU211,'class and classification'!$A$1:$C$338,3,FALSE),VLOOKUP(BU211,'class and classification'!$A$340:$C$378,3,FALSE)))</f>
        <v>SD</v>
      </c>
      <c r="BX211">
        <v>8079</v>
      </c>
      <c r="BY211">
        <v>5384</v>
      </c>
      <c r="BZ211">
        <v>3253</v>
      </c>
      <c r="CA211">
        <v>19.460397224216319</v>
      </c>
      <c r="CC211" t="s">
        <v>711</v>
      </c>
      <c r="CD211" t="s">
        <v>372</v>
      </c>
      <c r="CE211" t="str">
        <f>IF(CJ211="*","",IFERROR(VLOOKUP(CD211,'class and classification'!$A$1:$B$338,2,FALSE),VLOOKUP(CD211,'class and classification'!$A$340:$B$378,2,FALSE)))</f>
        <v>Urban with Significant Rural</v>
      </c>
      <c r="CF211" t="str">
        <f>IF(CJ211="*","",IFERROR(VLOOKUP(CD211,'class and classification'!$A$1:$C$338,3,FALSE),VLOOKUP(CD211,'class and classification'!$A$340:$C$378,3,FALSE)))</f>
        <v>SD</v>
      </c>
      <c r="CG211">
        <v>6139</v>
      </c>
      <c r="CH211">
        <v>6083</v>
      </c>
      <c r="CI211">
        <v>6580</v>
      </c>
      <c r="CJ211">
        <v>34.996276991809381</v>
      </c>
      <c r="CL211" t="s">
        <v>711</v>
      </c>
      <c r="CM211" t="s">
        <v>372</v>
      </c>
      <c r="CN211" t="str">
        <f>IF(CS211="*","",IFERROR(VLOOKUP(CM211,'class and classification'!$A$1:$B$338,2,FALSE),VLOOKUP(CM211,'class and classification'!$A$340:$B$378,2,FALSE)))</f>
        <v>Urban with Significant Rural</v>
      </c>
      <c r="CO211" t="str">
        <f>IF(CS211="*","",IFERROR(VLOOKUP(CM211,'class and classification'!$A$1:$C$338,3,FALSE),VLOOKUP(CM211,'class and classification'!$A$340:$C$378,3,FALSE)))</f>
        <v>SD</v>
      </c>
      <c r="CP211">
        <v>6234.03</v>
      </c>
      <c r="CQ211">
        <v>5563.89</v>
      </c>
      <c r="CR211">
        <v>1391.9</v>
      </c>
      <c r="CS211">
        <v>10.552835444304776</v>
      </c>
      <c r="CU211" t="s">
        <v>711</v>
      </c>
      <c r="CV211" t="s">
        <v>372</v>
      </c>
      <c r="CW211" t="str">
        <f>IF(DB211="*","",IFERROR(VLOOKUP(CV211,'class and classification'!$A$1:$B$338,2,FALSE),VLOOKUP(CV211,'class and classification'!$A$340:$B$378,2,FALSE)))</f>
        <v>Urban with Significant Rural</v>
      </c>
      <c r="CX211" t="str">
        <f>IF(DB211="*","",IFERROR(VLOOKUP(CV211,'class and classification'!$A$1:$C$338,3,FALSE),VLOOKUP(CV211,'class and classification'!$A$340:$C$378,3,FALSE)))</f>
        <v>SD</v>
      </c>
      <c r="CY211">
        <v>6270.78</v>
      </c>
      <c r="CZ211">
        <v>3567.81</v>
      </c>
      <c r="DA211">
        <v>4947.79</v>
      </c>
      <c r="DB211">
        <v>33.461807420071707</v>
      </c>
      <c r="DD211" t="s">
        <v>711</v>
      </c>
      <c r="DE211" t="s">
        <v>372</v>
      </c>
      <c r="DF211" t="str">
        <f>IF(DK211="*","",IFERROR(VLOOKUP(DE211,'class and classification'!$A$1:$B$338,2,FALSE),VLOOKUP(DE211,'class and classification'!$A$340:$B$378,2,FALSE)))</f>
        <v>Urban with Significant Rural</v>
      </c>
      <c r="DG211" t="str">
        <f>IF(DK211="*","",IFERROR(VLOOKUP(DE211,'class and classification'!$A$1:$C$338,3,FALSE),VLOOKUP(DE211,'class and classification'!$A$340:$C$378,3,FALSE)))</f>
        <v>SD</v>
      </c>
      <c r="DH211">
        <v>7032.5</v>
      </c>
      <c r="DI211">
        <v>4712.5600000000004</v>
      </c>
      <c r="DJ211">
        <v>3309.95</v>
      </c>
      <c r="DK211">
        <v>21.985704426632722</v>
      </c>
      <c r="DM211" t="s">
        <v>711</v>
      </c>
      <c r="DN211" t="s">
        <v>372</v>
      </c>
      <c r="DO211" t="str">
        <f>IF(DT211="*","",IFERROR(VLOOKUP(DN211,'class and classification'!$A$1:$B$338,2,FALSE),VLOOKUP(DN211,'class and classification'!$A$340:$B$378,2,FALSE)))</f>
        <v>Urban with Significant Rural</v>
      </c>
      <c r="DP211" t="str">
        <f>IF(DT211="*","",IFERROR(VLOOKUP(DN211,'class and classification'!$A$1:$C$338,3,FALSE),VLOOKUP(DN211,'class and classification'!$A$340:$C$378,3,FALSE)))</f>
        <v>SD</v>
      </c>
      <c r="DQ211">
        <v>7912.35</v>
      </c>
      <c r="DR211">
        <v>5228.9399999999996</v>
      </c>
      <c r="DS211">
        <v>1607.81</v>
      </c>
      <c r="DT211">
        <v>10.901071929812666</v>
      </c>
      <c r="DV211" t="s">
        <v>711</v>
      </c>
      <c r="DW211" t="s">
        <v>372</v>
      </c>
      <c r="DX211" t="str">
        <f>IF(EC211="*","",IFERROR(VLOOKUP(DW211,'class and classification'!$A$1:$B$338,2,FALSE),VLOOKUP(DW211,'class and classification'!$A$340:$B$378,2,FALSE)))</f>
        <v>Urban with Significant Rural</v>
      </c>
      <c r="DY211" t="str">
        <f>IF(EC211="*","",IFERROR(VLOOKUP(DW211,'class and classification'!$A$1:$C$338,3,FALSE),VLOOKUP(DW211,'class and classification'!$A$340:$C$378,3,FALSE)))</f>
        <v>SD</v>
      </c>
      <c r="DZ211">
        <v>7612.39</v>
      </c>
      <c r="EA211">
        <v>5253.68</v>
      </c>
      <c r="EB211">
        <v>5181.43</v>
      </c>
      <c r="EC211">
        <v>28.709959828231057</v>
      </c>
    </row>
    <row r="212" spans="1:133" x14ac:dyDescent="0.3">
      <c r="A212" t="s">
        <v>717</v>
      </c>
      <c r="B212" t="s">
        <v>377</v>
      </c>
      <c r="C212" t="str">
        <f>IF(H212="n/a","",IFERROR(VLOOKUP(B212,'class and classification'!$A$1:$B$338,2,FALSE),VLOOKUP(B212,'class and classification'!$A$340:$B$378,2,FALSE)))</f>
        <v/>
      </c>
      <c r="D212" t="str">
        <f>IF(H212="n/a","",IFERROR(VLOOKUP(B212,'class and classification'!$A$1:$C$338,3,FALSE),VLOOKUP(B212,'class and classification'!$A$340:$C$378,3,FALSE)))</f>
        <v/>
      </c>
      <c r="E212">
        <v>4609</v>
      </c>
      <c r="F212">
        <v>8583</v>
      </c>
      <c r="G212" t="s">
        <v>513</v>
      </c>
      <c r="H212" t="s">
        <v>513</v>
      </c>
      <c r="I212" t="s">
        <v>712</v>
      </c>
      <c r="J212" t="s">
        <v>373</v>
      </c>
      <c r="K212" t="str">
        <f>IF(P212="#","",IFERROR(VLOOKUP(J212,'class and classification'!$A$1:$B$338,2,FALSE),VLOOKUP(J212,'class and classification'!$A$340:$B$378,2,FALSE)))</f>
        <v/>
      </c>
      <c r="L212" t="str">
        <f>IF(P212="#","",IFERROR(VLOOKUP(J212,'class and classification'!$A$1:$C$338,3,FALSE),VLOOKUP(J212,'class and classification'!$A$340:$C$378,3,FALSE)))</f>
        <v/>
      </c>
      <c r="M212">
        <v>14601</v>
      </c>
      <c r="N212">
        <v>14304</v>
      </c>
      <c r="O212" t="s">
        <v>39</v>
      </c>
      <c r="P212" t="s">
        <v>39</v>
      </c>
      <c r="S212" t="s">
        <v>373</v>
      </c>
      <c r="T212" t="str">
        <f>IF(Y212="#","",IFERROR(VLOOKUP(S212,'class and classification'!$A$1:$B$338,2,FALSE),VLOOKUP(S212,'class and classification'!$A$340:$B$378,2,FALSE)))</f>
        <v>Predominantly Rural</v>
      </c>
      <c r="U212" t="str">
        <f>IF(Y212="#","",IFERROR(VLOOKUP(S212,'class and classification'!$A$1:$C$338,3,FALSE),VLOOKUP(S212,'class and classification'!$A$340:$C$378,3,FALSE)))</f>
        <v>SD</v>
      </c>
      <c r="V212">
        <v>12433</v>
      </c>
      <c r="W212">
        <v>13203</v>
      </c>
      <c r="X212">
        <v>4838</v>
      </c>
      <c r="Y212">
        <v>15.87582857517884</v>
      </c>
      <c r="AA212" t="s">
        <v>712</v>
      </c>
      <c r="AB212" t="s">
        <v>373</v>
      </c>
      <c r="AC212" t="str">
        <f>IF(AH212="#","",IFERROR(VLOOKUP(AB212,'class and classification'!$A$1:$B$338,2,FALSE),VLOOKUP(AB212,'class and classification'!$A$340:$B$378,2,FALSE)))</f>
        <v>Predominantly Rural</v>
      </c>
      <c r="AD212" t="str">
        <f>IF(AH212="#","",IFERROR(VLOOKUP(AB212,'class and classification'!$A$1:$C$338,3,FALSE),VLOOKUP(AB212,'class and classification'!$A$340:$C$378,3,FALSE)))</f>
        <v>SD</v>
      </c>
      <c r="AE212">
        <v>16589</v>
      </c>
      <c r="AF212">
        <v>8184</v>
      </c>
      <c r="AG212">
        <v>1808</v>
      </c>
      <c r="AH212">
        <v>6.8018509461645529</v>
      </c>
      <c r="AJ212" t="s">
        <v>712</v>
      </c>
      <c r="AK212" t="s">
        <v>373</v>
      </c>
      <c r="AL212" t="str">
        <f>IF(AQ212="#","",IFERROR(VLOOKUP(AK212,'class and classification'!$A$1:$B$338,2,FALSE),VLOOKUP(AK212,'class and classification'!$A$340:$B$378,2,FALSE)))</f>
        <v/>
      </c>
      <c r="AM212" t="str">
        <f>IF(AQ212="#","",IFERROR(VLOOKUP(AK212,'class and classification'!$A$1:$C$338,3,FALSE),VLOOKUP(AK212,'class and classification'!$A$340:$C$378,3,FALSE)))</f>
        <v/>
      </c>
      <c r="AN212">
        <v>15390</v>
      </c>
      <c r="AO212">
        <v>12561</v>
      </c>
      <c r="AP212" t="s">
        <v>39</v>
      </c>
      <c r="AQ212" t="s">
        <v>39</v>
      </c>
      <c r="AS212" t="s">
        <v>712</v>
      </c>
      <c r="AT212" t="s">
        <v>373</v>
      </c>
      <c r="AU212" t="str">
        <f>IF(AZ212="#","",IFERROR(VLOOKUP(AT212,'class and classification'!$A$1:$B$338,2,FALSE),VLOOKUP(AT212,'class and classification'!$A$340:$B$378,2,FALSE)))</f>
        <v>Predominantly Rural</v>
      </c>
      <c r="AV212" t="str">
        <f>IF(AZ212="#","",IFERROR(VLOOKUP(AT212,'class and classification'!$A$1:$C$338,3,FALSE),VLOOKUP(AT212,'class and classification'!$A$340:$C$378,3,FALSE)))</f>
        <v>SD</v>
      </c>
      <c r="AW212">
        <v>16058</v>
      </c>
      <c r="AX212">
        <v>9795</v>
      </c>
      <c r="AY212">
        <v>2320</v>
      </c>
      <c r="AZ212">
        <v>8.234834770879921</v>
      </c>
      <c r="BB212" t="s">
        <v>712</v>
      </c>
      <c r="BC212" t="s">
        <v>373</v>
      </c>
      <c r="BD212" t="str">
        <f>IF(BI212="#","",IFERROR(VLOOKUP(BC212,'class and classification'!$A$1:$B$338,2,FALSE),VLOOKUP(BC212,'class and classification'!$A$340:$B$378,2,FALSE)))</f>
        <v>Predominantly Rural</v>
      </c>
      <c r="BE212" t="str">
        <f>IF(BI212="#","",IFERROR(VLOOKUP(BC212,'class and classification'!$A$1:$C$338,3,FALSE),VLOOKUP(BC212,'class and classification'!$A$340:$C$378,3,FALSE)))</f>
        <v>SD</v>
      </c>
      <c r="BF212">
        <v>11632</v>
      </c>
      <c r="BG212">
        <v>7544</v>
      </c>
      <c r="BH212">
        <v>3134</v>
      </c>
      <c r="BI212">
        <v>14.04751232631107</v>
      </c>
      <c r="BK212" t="s">
        <v>712</v>
      </c>
      <c r="BL212" t="s">
        <v>373</v>
      </c>
      <c r="BM212" t="str">
        <f>IF(BR212="#","",IFERROR(VLOOKUP(BL212,'class and classification'!$A$1:$B$338,2,FALSE),VLOOKUP(BL212,'class and classification'!$A$340:$B$378,2,FALSE)))</f>
        <v>Predominantly Rural</v>
      </c>
      <c r="BN212" t="str">
        <f>IF(BR212="#","",IFERROR(VLOOKUP(BL212,'class and classification'!$A$1:$C$338,3,FALSE),VLOOKUP(BL212,'class and classification'!$A$340:$C$378,3,FALSE)))</f>
        <v>SD</v>
      </c>
      <c r="BO212">
        <v>11809</v>
      </c>
      <c r="BP212">
        <v>7148</v>
      </c>
      <c r="BQ212">
        <v>2855</v>
      </c>
      <c r="BR212">
        <v>13.089125252154776</v>
      </c>
      <c r="BT212" t="s">
        <v>712</v>
      </c>
      <c r="BU212" t="s">
        <v>373</v>
      </c>
      <c r="BV212" t="str">
        <f>IF(CA212="#","",IFERROR(VLOOKUP(BU212,'class and classification'!$A$1:$B$338,2,FALSE),VLOOKUP(BU212,'class and classification'!$A$340:$B$378,2,FALSE)))</f>
        <v>Predominantly Rural</v>
      </c>
      <c r="BW212" t="str">
        <f>IF(CA212="#","",IFERROR(VLOOKUP(BU212,'class and classification'!$A$1:$C$338,3,FALSE),VLOOKUP(BU212,'class and classification'!$A$340:$C$378,3,FALSE)))</f>
        <v>SD</v>
      </c>
      <c r="BX212">
        <v>17894</v>
      </c>
      <c r="BY212">
        <v>10833</v>
      </c>
      <c r="BZ212">
        <v>4005</v>
      </c>
      <c r="CA212">
        <v>12.235732616399854</v>
      </c>
      <c r="CC212" t="s">
        <v>712</v>
      </c>
      <c r="CD212" t="s">
        <v>373</v>
      </c>
      <c r="CE212" t="str">
        <f>IF(CJ212="*","",IFERROR(VLOOKUP(CD212,'class and classification'!$A$1:$B$338,2,FALSE),VLOOKUP(CD212,'class and classification'!$A$340:$B$378,2,FALSE)))</f>
        <v>Predominantly Rural</v>
      </c>
      <c r="CF212" t="str">
        <f>IF(CJ212="*","",IFERROR(VLOOKUP(CD212,'class and classification'!$A$1:$C$338,3,FALSE),VLOOKUP(CD212,'class and classification'!$A$340:$C$378,3,FALSE)))</f>
        <v>SD</v>
      </c>
      <c r="CG212">
        <v>20815</v>
      </c>
      <c r="CH212">
        <v>9221</v>
      </c>
      <c r="CI212">
        <v>2478</v>
      </c>
      <c r="CJ212">
        <v>7.6213323491419089</v>
      </c>
      <c r="CL212" t="s">
        <v>712</v>
      </c>
      <c r="CM212" t="s">
        <v>373</v>
      </c>
      <c r="CN212" t="str">
        <f>IF(CS212="*","",IFERROR(VLOOKUP(CM212,'class and classification'!$A$1:$B$338,2,FALSE),VLOOKUP(CM212,'class and classification'!$A$340:$B$378,2,FALSE)))</f>
        <v>Predominantly Rural</v>
      </c>
      <c r="CO212" t="str">
        <f>IF(CS212="*","",IFERROR(VLOOKUP(CM212,'class and classification'!$A$1:$C$338,3,FALSE),VLOOKUP(CM212,'class and classification'!$A$340:$C$378,3,FALSE)))</f>
        <v>SD</v>
      </c>
      <c r="CP212">
        <v>13825.88</v>
      </c>
      <c r="CQ212">
        <v>8427.57</v>
      </c>
      <c r="CR212">
        <v>5595.03</v>
      </c>
      <c r="CS212">
        <v>20.090970853705485</v>
      </c>
      <c r="CU212" t="s">
        <v>712</v>
      </c>
      <c r="CV212" t="s">
        <v>373</v>
      </c>
      <c r="CW212" t="str">
        <f>IF(DB212="*","",IFERROR(VLOOKUP(CV212,'class and classification'!$A$1:$B$338,2,FALSE),VLOOKUP(CV212,'class and classification'!$A$340:$B$378,2,FALSE)))</f>
        <v>Predominantly Rural</v>
      </c>
      <c r="CX212" t="str">
        <f>IF(DB212="*","",IFERROR(VLOOKUP(CV212,'class and classification'!$A$1:$C$338,3,FALSE),VLOOKUP(CV212,'class and classification'!$A$340:$C$378,3,FALSE)))</f>
        <v>SD</v>
      </c>
      <c r="CY212">
        <v>5948.18</v>
      </c>
      <c r="CZ212">
        <v>11445.59</v>
      </c>
      <c r="DA212">
        <v>3694.65</v>
      </c>
      <c r="DB212">
        <v>17.519804707986658</v>
      </c>
      <c r="DD212" t="s">
        <v>712</v>
      </c>
      <c r="DE212" t="s">
        <v>373</v>
      </c>
      <c r="DF212" t="str">
        <f>IF(DK212="*","",IFERROR(VLOOKUP(DE212,'class and classification'!$A$1:$B$338,2,FALSE),VLOOKUP(DE212,'class and classification'!$A$340:$B$378,2,FALSE)))</f>
        <v>Predominantly Rural</v>
      </c>
      <c r="DG212" t="str">
        <f>IF(DK212="*","",IFERROR(VLOOKUP(DE212,'class and classification'!$A$1:$C$338,3,FALSE),VLOOKUP(DE212,'class and classification'!$A$340:$C$378,3,FALSE)))</f>
        <v>SD</v>
      </c>
      <c r="DH212">
        <v>11679.75</v>
      </c>
      <c r="DI212">
        <v>10125.129999999999</v>
      </c>
      <c r="DJ212">
        <v>3897.26</v>
      </c>
      <c r="DK212">
        <v>15.163173183244666</v>
      </c>
      <c r="DM212" t="s">
        <v>712</v>
      </c>
      <c r="DN212" t="s">
        <v>373</v>
      </c>
      <c r="DO212" t="str">
        <f>IF(DT212="*","",IFERROR(VLOOKUP(DN212,'class and classification'!$A$1:$B$338,2,FALSE),VLOOKUP(DN212,'class and classification'!$A$340:$B$378,2,FALSE)))</f>
        <v>Predominantly Rural</v>
      </c>
      <c r="DP212" t="str">
        <f>IF(DT212="*","",IFERROR(VLOOKUP(DN212,'class and classification'!$A$1:$C$338,3,FALSE),VLOOKUP(DN212,'class and classification'!$A$340:$C$378,3,FALSE)))</f>
        <v>SD</v>
      </c>
      <c r="DQ212">
        <v>13890.82</v>
      </c>
      <c r="DR212">
        <v>11996.82</v>
      </c>
      <c r="DS212">
        <v>3354.56</v>
      </c>
      <c r="DT212">
        <v>11.471640300661372</v>
      </c>
      <c r="DV212" t="s">
        <v>712</v>
      </c>
      <c r="DW212" t="s">
        <v>373</v>
      </c>
      <c r="DX212" t="str">
        <f>IF(EC212="*","",IFERROR(VLOOKUP(DW212,'class and classification'!$A$1:$B$338,2,FALSE),VLOOKUP(DW212,'class and classification'!$A$340:$B$378,2,FALSE)))</f>
        <v>Predominantly Rural</v>
      </c>
      <c r="DY212" t="str">
        <f>IF(EC212="*","",IFERROR(VLOOKUP(DW212,'class and classification'!$A$1:$C$338,3,FALSE),VLOOKUP(DW212,'class and classification'!$A$340:$C$378,3,FALSE)))</f>
        <v>SD</v>
      </c>
      <c r="DZ212">
        <v>15164.55</v>
      </c>
      <c r="EA212">
        <v>12762.02</v>
      </c>
      <c r="EB212">
        <v>3162.78</v>
      </c>
      <c r="EC212">
        <v>10.173194357553312</v>
      </c>
    </row>
    <row r="213" spans="1:133" x14ac:dyDescent="0.3">
      <c r="A213" t="s">
        <v>718</v>
      </c>
      <c r="B213" t="s">
        <v>380</v>
      </c>
      <c r="C213" t="str">
        <f>IF(H213="n/a","",IFERROR(VLOOKUP(B213,'class and classification'!$A$1:$B$338,2,FALSE),VLOOKUP(B213,'class and classification'!$A$340:$B$378,2,FALSE)))</f>
        <v>Predominantly Rural</v>
      </c>
      <c r="D213" t="str">
        <f>IF(H213="n/a","",IFERROR(VLOOKUP(B213,'class and classification'!$A$1:$C$338,3,FALSE),VLOOKUP(B213,'class and classification'!$A$340:$C$378,3,FALSE)))</f>
        <v>SD</v>
      </c>
      <c r="E213">
        <v>24972</v>
      </c>
      <c r="F213">
        <v>22680</v>
      </c>
      <c r="G213">
        <v>2398</v>
      </c>
      <c r="H213">
        <v>4.7912087912087911</v>
      </c>
      <c r="I213" t="s">
        <v>713</v>
      </c>
      <c r="J213" t="s">
        <v>374</v>
      </c>
      <c r="K213" t="str">
        <f>IF(P213="#","",IFERROR(VLOOKUP(J213,'class and classification'!$A$1:$B$338,2,FALSE),VLOOKUP(J213,'class and classification'!$A$340:$B$378,2,FALSE)))</f>
        <v>Predominantly Rural</v>
      </c>
      <c r="L213" t="str">
        <f>IF(P213="#","",IFERROR(VLOOKUP(J213,'class and classification'!$A$1:$C$338,3,FALSE),VLOOKUP(J213,'class and classification'!$A$340:$C$378,3,FALSE)))</f>
        <v>SD</v>
      </c>
      <c r="M213">
        <v>10214</v>
      </c>
      <c r="N213">
        <v>2684</v>
      </c>
      <c r="O213">
        <v>2797</v>
      </c>
      <c r="P213">
        <v>17.820962089837529</v>
      </c>
      <c r="S213" t="s">
        <v>374</v>
      </c>
      <c r="T213" t="str">
        <f>IF(Y213="#","",IFERROR(VLOOKUP(S213,'class and classification'!$A$1:$B$338,2,FALSE),VLOOKUP(S213,'class and classification'!$A$340:$B$378,2,FALSE)))</f>
        <v>Predominantly Rural</v>
      </c>
      <c r="U213" t="str">
        <f>IF(Y213="#","",IFERROR(VLOOKUP(S213,'class and classification'!$A$1:$C$338,3,FALSE),VLOOKUP(S213,'class and classification'!$A$340:$C$378,3,FALSE)))</f>
        <v>SD</v>
      </c>
      <c r="V213">
        <v>10934</v>
      </c>
      <c r="W213">
        <v>2564</v>
      </c>
      <c r="X213">
        <v>2894</v>
      </c>
      <c r="Y213">
        <v>17.654953635919963</v>
      </c>
      <c r="AA213" t="s">
        <v>713</v>
      </c>
      <c r="AB213" t="s">
        <v>374</v>
      </c>
      <c r="AC213" t="str">
        <f>IF(AH213="#","",IFERROR(VLOOKUP(AB213,'class and classification'!$A$1:$B$338,2,FALSE),VLOOKUP(AB213,'class and classification'!$A$340:$B$378,2,FALSE)))</f>
        <v/>
      </c>
      <c r="AD213" t="str">
        <f>IF(AH213="#","",IFERROR(VLOOKUP(AB213,'class and classification'!$A$1:$C$338,3,FALSE),VLOOKUP(AB213,'class and classification'!$A$340:$C$378,3,FALSE)))</f>
        <v/>
      </c>
      <c r="AE213">
        <v>8053</v>
      </c>
      <c r="AF213">
        <v>4633</v>
      </c>
      <c r="AG213" t="s">
        <v>39</v>
      </c>
      <c r="AH213" t="s">
        <v>39</v>
      </c>
      <c r="AJ213" t="s">
        <v>713</v>
      </c>
      <c r="AK213" t="s">
        <v>374</v>
      </c>
      <c r="AL213" t="str">
        <f>IF(AQ213="#","",IFERROR(VLOOKUP(AK213,'class and classification'!$A$1:$B$338,2,FALSE),VLOOKUP(AK213,'class and classification'!$A$340:$B$378,2,FALSE)))</f>
        <v/>
      </c>
      <c r="AM213" t="str">
        <f>IF(AQ213="#","",IFERROR(VLOOKUP(AK213,'class and classification'!$A$1:$C$338,3,FALSE),VLOOKUP(AK213,'class and classification'!$A$340:$C$378,3,FALSE)))</f>
        <v/>
      </c>
      <c r="AN213">
        <v>8998</v>
      </c>
      <c r="AO213">
        <v>4954</v>
      </c>
      <c r="AP213" t="s">
        <v>39</v>
      </c>
      <c r="AQ213" t="s">
        <v>39</v>
      </c>
      <c r="AS213" t="s">
        <v>713</v>
      </c>
      <c r="AT213" t="s">
        <v>374</v>
      </c>
      <c r="AU213" t="str">
        <f>IF(AZ213="#","",IFERROR(VLOOKUP(AT213,'class and classification'!$A$1:$B$338,2,FALSE),VLOOKUP(AT213,'class and classification'!$A$340:$B$378,2,FALSE)))</f>
        <v/>
      </c>
      <c r="AV213" t="str">
        <f>IF(AZ213="#","",IFERROR(VLOOKUP(AT213,'class and classification'!$A$1:$C$338,3,FALSE),VLOOKUP(AT213,'class and classification'!$A$340:$C$378,3,FALSE)))</f>
        <v/>
      </c>
      <c r="AW213">
        <v>4681</v>
      </c>
      <c r="AX213">
        <v>6507</v>
      </c>
      <c r="AY213" t="s">
        <v>39</v>
      </c>
      <c r="AZ213" t="s">
        <v>39</v>
      </c>
      <c r="BB213" t="s">
        <v>713</v>
      </c>
      <c r="BC213" t="s">
        <v>374</v>
      </c>
      <c r="BD213" t="str">
        <f>IF(BI213="#","",IFERROR(VLOOKUP(BC213,'class and classification'!$A$1:$B$338,2,FALSE),VLOOKUP(BC213,'class and classification'!$A$340:$B$378,2,FALSE)))</f>
        <v/>
      </c>
      <c r="BE213" t="str">
        <f>IF(BI213="#","",IFERROR(VLOOKUP(BC213,'class and classification'!$A$1:$C$338,3,FALSE),VLOOKUP(BC213,'class and classification'!$A$340:$C$378,3,FALSE)))</f>
        <v/>
      </c>
      <c r="BF213">
        <v>4370</v>
      </c>
      <c r="BG213">
        <v>4282</v>
      </c>
      <c r="BH213" t="s">
        <v>39</v>
      </c>
      <c r="BI213" t="s">
        <v>39</v>
      </c>
      <c r="BK213" t="s">
        <v>713</v>
      </c>
      <c r="BL213" t="s">
        <v>374</v>
      </c>
      <c r="BM213" t="str">
        <f>IF(BR213="#","",IFERROR(VLOOKUP(BL213,'class and classification'!$A$1:$B$338,2,FALSE),VLOOKUP(BL213,'class and classification'!$A$340:$B$378,2,FALSE)))</f>
        <v/>
      </c>
      <c r="BN213" t="str">
        <f>IF(BR213="#","",IFERROR(VLOOKUP(BL213,'class and classification'!$A$1:$C$338,3,FALSE),VLOOKUP(BL213,'class and classification'!$A$340:$C$378,3,FALSE)))</f>
        <v/>
      </c>
      <c r="BO213">
        <v>6331</v>
      </c>
      <c r="BP213">
        <v>4716</v>
      </c>
      <c r="BQ213" t="s">
        <v>39</v>
      </c>
      <c r="BR213" t="s">
        <v>39</v>
      </c>
      <c r="BT213" t="s">
        <v>713</v>
      </c>
      <c r="BU213" t="s">
        <v>374</v>
      </c>
      <c r="BV213" t="str">
        <f>IF(CA213="#","",IFERROR(VLOOKUP(BU213,'class and classification'!$A$1:$B$338,2,FALSE),VLOOKUP(BU213,'class and classification'!$A$340:$B$378,2,FALSE)))</f>
        <v>Predominantly Rural</v>
      </c>
      <c r="BW213" t="str">
        <f>IF(CA213="#","",IFERROR(VLOOKUP(BU213,'class and classification'!$A$1:$C$338,3,FALSE),VLOOKUP(BU213,'class and classification'!$A$340:$C$378,3,FALSE)))</f>
        <v>SD</v>
      </c>
      <c r="BX213">
        <v>5278</v>
      </c>
      <c r="BY213">
        <v>5133</v>
      </c>
      <c r="BZ213">
        <v>712</v>
      </c>
      <c r="CA213">
        <v>6.4011507686775149</v>
      </c>
      <c r="CC213" t="s">
        <v>713</v>
      </c>
      <c r="CD213" t="s">
        <v>374</v>
      </c>
      <c r="CE213" t="str">
        <f>IF(CJ213="*","",IFERROR(VLOOKUP(CD213,'class and classification'!$A$1:$B$338,2,FALSE),VLOOKUP(CD213,'class and classification'!$A$340:$B$378,2,FALSE)))</f>
        <v>Predominantly Rural</v>
      </c>
      <c r="CF213" t="str">
        <f>IF(CJ213="*","",IFERROR(VLOOKUP(CD213,'class and classification'!$A$1:$C$338,3,FALSE),VLOOKUP(CD213,'class and classification'!$A$340:$C$378,3,FALSE)))</f>
        <v>SD</v>
      </c>
      <c r="CG213">
        <v>3474</v>
      </c>
      <c r="CH213">
        <v>5200</v>
      </c>
      <c r="CI213">
        <v>2632</v>
      </c>
      <c r="CJ213">
        <v>23.279674509110208</v>
      </c>
      <c r="CL213" t="s">
        <v>713</v>
      </c>
      <c r="CM213" t="s">
        <v>374</v>
      </c>
      <c r="CN213" t="str">
        <f>IF(CS213="*","",IFERROR(VLOOKUP(CM213,'class and classification'!$A$1:$B$338,2,FALSE),VLOOKUP(CM213,'class and classification'!$A$340:$B$378,2,FALSE)))</f>
        <v>Predominantly Rural</v>
      </c>
      <c r="CO213" t="str">
        <f>IF(CS213="*","",IFERROR(VLOOKUP(CM213,'class and classification'!$A$1:$C$338,3,FALSE),VLOOKUP(CM213,'class and classification'!$A$340:$C$378,3,FALSE)))</f>
        <v>SD</v>
      </c>
      <c r="CP213">
        <v>5694.78</v>
      </c>
      <c r="CQ213">
        <v>6049.09</v>
      </c>
      <c r="CR213">
        <v>1056.04</v>
      </c>
      <c r="CS213">
        <v>8.2503705104176515</v>
      </c>
      <c r="CU213" t="s">
        <v>713</v>
      </c>
      <c r="CV213" t="s">
        <v>374</v>
      </c>
      <c r="CW213" t="str">
        <f>IF(DB213="*","",IFERROR(VLOOKUP(CV213,'class and classification'!$A$1:$B$338,2,FALSE),VLOOKUP(CV213,'class and classification'!$A$340:$B$378,2,FALSE)))</f>
        <v>Predominantly Rural</v>
      </c>
      <c r="CX213" t="str">
        <f>IF(DB213="*","",IFERROR(VLOOKUP(CV213,'class and classification'!$A$1:$C$338,3,FALSE),VLOOKUP(CV213,'class and classification'!$A$340:$C$378,3,FALSE)))</f>
        <v>SD</v>
      </c>
      <c r="CY213">
        <v>9953.91</v>
      </c>
      <c r="CZ213">
        <v>5447.96</v>
      </c>
      <c r="DA213">
        <v>1608.52</v>
      </c>
      <c r="DB213">
        <v>9.4561030052808892</v>
      </c>
      <c r="DD213" t="s">
        <v>713</v>
      </c>
      <c r="DE213" t="s">
        <v>374</v>
      </c>
      <c r="DF213" t="str">
        <f>IF(DK213="*","",IFERROR(VLOOKUP(DE213,'class and classification'!$A$1:$B$338,2,FALSE),VLOOKUP(DE213,'class and classification'!$A$340:$B$378,2,FALSE)))</f>
        <v>Predominantly Rural</v>
      </c>
      <c r="DG213" t="str">
        <f>IF(DK213="*","",IFERROR(VLOOKUP(DE213,'class and classification'!$A$1:$C$338,3,FALSE),VLOOKUP(DE213,'class and classification'!$A$340:$C$378,3,FALSE)))</f>
        <v>SD</v>
      </c>
      <c r="DH213">
        <v>7147.39</v>
      </c>
      <c r="DI213">
        <v>6745.37</v>
      </c>
      <c r="DJ213">
        <v>3562.16</v>
      </c>
      <c r="DK213">
        <v>20.407770416593145</v>
      </c>
      <c r="DM213" t="s">
        <v>713</v>
      </c>
      <c r="DN213" t="s">
        <v>374</v>
      </c>
      <c r="DO213" t="str">
        <f>IF(DT213="*","",IFERROR(VLOOKUP(DN213,'class and classification'!$A$1:$B$338,2,FALSE),VLOOKUP(DN213,'class and classification'!$A$340:$B$378,2,FALSE)))</f>
        <v>Predominantly Rural</v>
      </c>
      <c r="DP213" t="str">
        <f>IF(DT213="*","",IFERROR(VLOOKUP(DN213,'class and classification'!$A$1:$C$338,3,FALSE),VLOOKUP(DN213,'class and classification'!$A$340:$C$378,3,FALSE)))</f>
        <v>SD</v>
      </c>
      <c r="DQ213">
        <v>7985.62</v>
      </c>
      <c r="DR213">
        <v>4648.13</v>
      </c>
      <c r="DS213">
        <v>1670.03</v>
      </c>
      <c r="DT213">
        <v>11.675445231959664</v>
      </c>
      <c r="DV213" t="s">
        <v>713</v>
      </c>
      <c r="DW213" t="s">
        <v>374</v>
      </c>
      <c r="DX213" t="str">
        <f>IF(EC213="*","",IFERROR(VLOOKUP(DW213,'class and classification'!$A$1:$B$338,2,FALSE),VLOOKUP(DW213,'class and classification'!$A$340:$B$378,2,FALSE)))</f>
        <v>Predominantly Rural</v>
      </c>
      <c r="DY213" t="str">
        <f>IF(EC213="*","",IFERROR(VLOOKUP(DW213,'class and classification'!$A$1:$C$338,3,FALSE),VLOOKUP(DW213,'class and classification'!$A$340:$C$378,3,FALSE)))</f>
        <v>SD</v>
      </c>
      <c r="DZ213">
        <v>6950.81</v>
      </c>
      <c r="EA213">
        <v>5118.07</v>
      </c>
      <c r="EB213">
        <v>1913.3</v>
      </c>
      <c r="EC213">
        <v>13.683846152745852</v>
      </c>
    </row>
    <row r="214" spans="1:133" x14ac:dyDescent="0.3">
      <c r="A214" t="s">
        <v>719</v>
      </c>
      <c r="B214" t="s">
        <v>378</v>
      </c>
      <c r="C214" t="str">
        <f>IF(H214="n/a","",IFERROR(VLOOKUP(B214,'class and classification'!$A$1:$B$338,2,FALSE),VLOOKUP(B214,'class and classification'!$A$340:$B$378,2,FALSE)))</f>
        <v/>
      </c>
      <c r="D214" t="str">
        <f>IF(H214="n/a","",IFERROR(VLOOKUP(B214,'class and classification'!$A$1:$C$338,3,FALSE),VLOOKUP(B214,'class and classification'!$A$340:$C$378,3,FALSE)))</f>
        <v/>
      </c>
      <c r="E214">
        <v>15809</v>
      </c>
      <c r="F214">
        <v>5612</v>
      </c>
      <c r="G214" t="s">
        <v>513</v>
      </c>
      <c r="H214" t="s">
        <v>513</v>
      </c>
      <c r="I214" t="s">
        <v>714</v>
      </c>
      <c r="J214" t="s">
        <v>375</v>
      </c>
      <c r="K214" t="str">
        <f>IF(P214="#","",IFERROR(VLOOKUP(J214,'class and classification'!$A$1:$B$338,2,FALSE),VLOOKUP(J214,'class and classification'!$A$340:$B$378,2,FALSE)))</f>
        <v/>
      </c>
      <c r="L214" t="str">
        <f>IF(P214="#","",IFERROR(VLOOKUP(J214,'class and classification'!$A$1:$C$338,3,FALSE),VLOOKUP(J214,'class and classification'!$A$340:$C$378,3,FALSE)))</f>
        <v/>
      </c>
      <c r="M214">
        <v>21309</v>
      </c>
      <c r="N214">
        <v>10356</v>
      </c>
      <c r="O214" t="s">
        <v>39</v>
      </c>
      <c r="P214" t="s">
        <v>39</v>
      </c>
      <c r="S214" t="s">
        <v>375</v>
      </c>
      <c r="T214" t="str">
        <f>IF(Y214="#","",IFERROR(VLOOKUP(S214,'class and classification'!$A$1:$B$338,2,FALSE),VLOOKUP(S214,'class and classification'!$A$340:$B$378,2,FALSE)))</f>
        <v/>
      </c>
      <c r="U214" t="str">
        <f>IF(Y214="#","",IFERROR(VLOOKUP(S214,'class and classification'!$A$1:$C$338,3,FALSE),VLOOKUP(S214,'class and classification'!$A$340:$C$378,3,FALSE)))</f>
        <v/>
      </c>
      <c r="V214">
        <v>16958</v>
      </c>
      <c r="W214">
        <v>10367</v>
      </c>
      <c r="X214" t="s">
        <v>39</v>
      </c>
      <c r="Y214" t="s">
        <v>39</v>
      </c>
      <c r="AA214" t="s">
        <v>714</v>
      </c>
      <c r="AB214" t="s">
        <v>375</v>
      </c>
      <c r="AC214" t="str">
        <f>IF(AH214="#","",IFERROR(VLOOKUP(AB214,'class and classification'!$A$1:$B$338,2,FALSE),VLOOKUP(AB214,'class and classification'!$A$340:$B$378,2,FALSE)))</f>
        <v>Predominantly Urban</v>
      </c>
      <c r="AD214" t="str">
        <f>IF(AH214="#","",IFERROR(VLOOKUP(AB214,'class and classification'!$A$1:$C$338,3,FALSE),VLOOKUP(AB214,'class and classification'!$A$340:$C$378,3,FALSE)))</f>
        <v>SD</v>
      </c>
      <c r="AE214">
        <v>13215</v>
      </c>
      <c r="AF214">
        <v>5025</v>
      </c>
      <c r="AG214">
        <v>3700</v>
      </c>
      <c r="AH214">
        <v>16.864175022789425</v>
      </c>
      <c r="AJ214" t="s">
        <v>714</v>
      </c>
      <c r="AK214" t="s">
        <v>375</v>
      </c>
      <c r="AL214" t="str">
        <f>IF(AQ214="#","",IFERROR(VLOOKUP(AK214,'class and classification'!$A$1:$B$338,2,FALSE),VLOOKUP(AK214,'class and classification'!$A$340:$B$378,2,FALSE)))</f>
        <v>Predominantly Urban</v>
      </c>
      <c r="AM214" t="str">
        <f>IF(AQ214="#","",IFERROR(VLOOKUP(AK214,'class and classification'!$A$1:$C$338,3,FALSE),VLOOKUP(AK214,'class and classification'!$A$340:$C$378,3,FALSE)))</f>
        <v>SD</v>
      </c>
      <c r="AN214">
        <v>13436</v>
      </c>
      <c r="AO214">
        <v>6622</v>
      </c>
      <c r="AP214">
        <v>2378</v>
      </c>
      <c r="AQ214">
        <v>10.599037261543948</v>
      </c>
      <c r="AS214" t="s">
        <v>714</v>
      </c>
      <c r="AT214" t="s">
        <v>375</v>
      </c>
      <c r="AU214" t="str">
        <f>IF(AZ214="#","",IFERROR(VLOOKUP(AT214,'class and classification'!$A$1:$B$338,2,FALSE),VLOOKUP(AT214,'class and classification'!$A$340:$B$378,2,FALSE)))</f>
        <v>Predominantly Urban</v>
      </c>
      <c r="AV214" t="str">
        <f>IF(AZ214="#","",IFERROR(VLOOKUP(AT214,'class and classification'!$A$1:$C$338,3,FALSE),VLOOKUP(AT214,'class and classification'!$A$340:$C$378,3,FALSE)))</f>
        <v>SD</v>
      </c>
      <c r="AW214">
        <v>12372</v>
      </c>
      <c r="AX214">
        <v>5945</v>
      </c>
      <c r="AY214">
        <v>1260</v>
      </c>
      <c r="AZ214">
        <v>6.4361240230883174</v>
      </c>
      <c r="BB214" t="s">
        <v>714</v>
      </c>
      <c r="BC214" t="s">
        <v>375</v>
      </c>
      <c r="BD214" t="str">
        <f>IF(BI214="#","",IFERROR(VLOOKUP(BC214,'class and classification'!$A$1:$B$338,2,FALSE),VLOOKUP(BC214,'class and classification'!$A$340:$B$378,2,FALSE)))</f>
        <v>Predominantly Urban</v>
      </c>
      <c r="BE214" t="str">
        <f>IF(BI214="#","",IFERROR(VLOOKUP(BC214,'class and classification'!$A$1:$C$338,3,FALSE),VLOOKUP(BC214,'class and classification'!$A$340:$C$378,3,FALSE)))</f>
        <v>SD</v>
      </c>
      <c r="BF214">
        <v>12644</v>
      </c>
      <c r="BG214">
        <v>8359</v>
      </c>
      <c r="BH214">
        <v>3184</v>
      </c>
      <c r="BI214">
        <v>13.164096415429777</v>
      </c>
      <c r="BK214" t="s">
        <v>714</v>
      </c>
      <c r="BL214" t="s">
        <v>375</v>
      </c>
      <c r="BM214" t="str">
        <f>IF(BR214="#","",IFERROR(VLOOKUP(BL214,'class and classification'!$A$1:$B$338,2,FALSE),VLOOKUP(BL214,'class and classification'!$A$340:$B$378,2,FALSE)))</f>
        <v>Predominantly Urban</v>
      </c>
      <c r="BN214" t="str">
        <f>IF(BR214="#","",IFERROR(VLOOKUP(BL214,'class and classification'!$A$1:$C$338,3,FALSE),VLOOKUP(BL214,'class and classification'!$A$340:$C$378,3,FALSE)))</f>
        <v>SD</v>
      </c>
      <c r="BO214">
        <v>11564</v>
      </c>
      <c r="BP214">
        <v>4517</v>
      </c>
      <c r="BQ214">
        <v>3894</v>
      </c>
      <c r="BR214">
        <v>19.494367959949937</v>
      </c>
      <c r="BT214" t="s">
        <v>714</v>
      </c>
      <c r="BU214" t="s">
        <v>375</v>
      </c>
      <c r="BV214" t="str">
        <f>IF(CA214="#","",IFERROR(VLOOKUP(BU214,'class and classification'!$A$1:$B$338,2,FALSE),VLOOKUP(BU214,'class and classification'!$A$340:$B$378,2,FALSE)))</f>
        <v>Predominantly Urban</v>
      </c>
      <c r="BW214" t="str">
        <f>IF(CA214="#","",IFERROR(VLOOKUP(BU214,'class and classification'!$A$1:$C$338,3,FALSE),VLOOKUP(BU214,'class and classification'!$A$340:$C$378,3,FALSE)))</f>
        <v>SD</v>
      </c>
      <c r="BX214">
        <v>14284</v>
      </c>
      <c r="BY214">
        <v>3879</v>
      </c>
      <c r="BZ214">
        <v>5406</v>
      </c>
      <c r="CA214">
        <v>22.936908651194365</v>
      </c>
      <c r="CC214" t="s">
        <v>714</v>
      </c>
      <c r="CD214" t="s">
        <v>375</v>
      </c>
      <c r="CE214" t="str">
        <f>IF(CJ214="*","",IFERROR(VLOOKUP(CD214,'class and classification'!$A$1:$B$338,2,FALSE),VLOOKUP(CD214,'class and classification'!$A$340:$B$378,2,FALSE)))</f>
        <v>Predominantly Urban</v>
      </c>
      <c r="CF214" t="str">
        <f>IF(CJ214="*","",IFERROR(VLOOKUP(CD214,'class and classification'!$A$1:$C$338,3,FALSE),VLOOKUP(CD214,'class and classification'!$A$340:$C$378,3,FALSE)))</f>
        <v>SD</v>
      </c>
      <c r="CG214">
        <v>11075</v>
      </c>
      <c r="CH214">
        <v>3817</v>
      </c>
      <c r="CI214">
        <v>4686</v>
      </c>
      <c r="CJ214">
        <v>23.935029114311984</v>
      </c>
      <c r="CL214" t="s">
        <v>714</v>
      </c>
      <c r="CM214" t="s">
        <v>375</v>
      </c>
      <c r="CN214" t="str">
        <f>IF(CS214="*","",IFERROR(VLOOKUP(CM214,'class and classification'!$A$1:$B$338,2,FALSE),VLOOKUP(CM214,'class and classification'!$A$340:$B$378,2,FALSE)))</f>
        <v>Predominantly Urban</v>
      </c>
      <c r="CO214" t="str">
        <f>IF(CS214="*","",IFERROR(VLOOKUP(CM214,'class and classification'!$A$1:$C$338,3,FALSE),VLOOKUP(CM214,'class and classification'!$A$340:$C$378,3,FALSE)))</f>
        <v>SD</v>
      </c>
      <c r="CP214">
        <v>5880.35</v>
      </c>
      <c r="CQ214">
        <v>10355.35</v>
      </c>
      <c r="CR214">
        <v>5336.93</v>
      </c>
      <c r="CS214">
        <v>24.7393572318257</v>
      </c>
      <c r="CU214" t="s">
        <v>714</v>
      </c>
      <c r="CV214" t="s">
        <v>375</v>
      </c>
      <c r="CW214" t="str">
        <f>IF(DB214="*","",IFERROR(VLOOKUP(CV214,'class and classification'!$A$1:$B$338,2,FALSE),VLOOKUP(CV214,'class and classification'!$A$340:$B$378,2,FALSE)))</f>
        <v>Predominantly Urban</v>
      </c>
      <c r="CX214" t="str">
        <f>IF(DB214="*","",IFERROR(VLOOKUP(CV214,'class and classification'!$A$1:$C$338,3,FALSE),VLOOKUP(CV214,'class and classification'!$A$340:$C$378,3,FALSE)))</f>
        <v>SD</v>
      </c>
      <c r="CY214">
        <v>13515.23</v>
      </c>
      <c r="CZ214">
        <v>4294.12</v>
      </c>
      <c r="DA214">
        <v>5871.88</v>
      </c>
      <c r="DB214">
        <v>24.795502598471447</v>
      </c>
      <c r="DD214" t="s">
        <v>714</v>
      </c>
      <c r="DE214" t="s">
        <v>375</v>
      </c>
      <c r="DF214" t="str">
        <f>IF(DK214="*","",IFERROR(VLOOKUP(DE214,'class and classification'!$A$1:$B$338,2,FALSE),VLOOKUP(DE214,'class and classification'!$A$340:$B$378,2,FALSE)))</f>
        <v>Predominantly Urban</v>
      </c>
      <c r="DG214" t="str">
        <f>IF(DK214="*","",IFERROR(VLOOKUP(DE214,'class and classification'!$A$1:$C$338,3,FALSE),VLOOKUP(DE214,'class and classification'!$A$340:$C$378,3,FALSE)))</f>
        <v>SD</v>
      </c>
      <c r="DH214">
        <v>6762.42</v>
      </c>
      <c r="DI214">
        <v>4732.0200000000004</v>
      </c>
      <c r="DJ214">
        <v>5040.08</v>
      </c>
      <c r="DK214">
        <v>30.48216700575523</v>
      </c>
      <c r="DM214" t="s">
        <v>714</v>
      </c>
      <c r="DN214" t="s">
        <v>375</v>
      </c>
      <c r="DO214" t="str">
        <f>IF(DT214="*","",IFERROR(VLOOKUP(DN214,'class and classification'!$A$1:$B$338,2,FALSE),VLOOKUP(DN214,'class and classification'!$A$340:$B$378,2,FALSE)))</f>
        <v>Predominantly Urban</v>
      </c>
      <c r="DP214" t="str">
        <f>IF(DT214="*","",IFERROR(VLOOKUP(DN214,'class and classification'!$A$1:$C$338,3,FALSE),VLOOKUP(DN214,'class and classification'!$A$340:$C$378,3,FALSE)))</f>
        <v>SD</v>
      </c>
      <c r="DQ214">
        <v>7166.79</v>
      </c>
      <c r="DR214">
        <v>5162.17</v>
      </c>
      <c r="DS214">
        <v>5154.9799999999996</v>
      </c>
      <c r="DT214">
        <v>29.484086538846505</v>
      </c>
      <c r="DV214" t="s">
        <v>714</v>
      </c>
      <c r="DW214" t="s">
        <v>375</v>
      </c>
      <c r="DX214" t="str">
        <f>IF(EC214="*","",IFERROR(VLOOKUP(DW214,'class and classification'!$A$1:$B$338,2,FALSE),VLOOKUP(DW214,'class and classification'!$A$340:$B$378,2,FALSE)))</f>
        <v>Predominantly Urban</v>
      </c>
      <c r="DY214" t="str">
        <f>IF(EC214="*","",IFERROR(VLOOKUP(DW214,'class and classification'!$A$1:$C$338,3,FALSE),VLOOKUP(DW214,'class and classification'!$A$340:$C$378,3,FALSE)))</f>
        <v>SD</v>
      </c>
      <c r="DZ214">
        <v>8746.15</v>
      </c>
      <c r="EA214">
        <v>6773.81</v>
      </c>
      <c r="EB214">
        <v>6052.44</v>
      </c>
      <c r="EC214">
        <v>28.05640540690883</v>
      </c>
    </row>
    <row r="215" spans="1:133" x14ac:dyDescent="0.3">
      <c r="A215" t="s">
        <v>720</v>
      </c>
      <c r="B215" t="s">
        <v>379</v>
      </c>
      <c r="C215" t="str">
        <f>IF(H215="n/a","",IFERROR(VLOOKUP(B215,'class and classification'!$A$1:$B$338,2,FALSE),VLOOKUP(B215,'class and classification'!$A$340:$B$378,2,FALSE)))</f>
        <v>Predominantly Rural</v>
      </c>
      <c r="D215" t="str">
        <f>IF(H215="n/a","",IFERROR(VLOOKUP(B215,'class and classification'!$A$1:$C$338,3,FALSE),VLOOKUP(B215,'class and classification'!$A$340:$C$378,3,FALSE)))</f>
        <v>SD</v>
      </c>
      <c r="E215">
        <v>10565</v>
      </c>
      <c r="F215">
        <v>7370</v>
      </c>
      <c r="G215">
        <v>2208</v>
      </c>
      <c r="H215">
        <v>10.961624385642656</v>
      </c>
      <c r="I215" t="s">
        <v>715</v>
      </c>
      <c r="J215" t="s">
        <v>376</v>
      </c>
      <c r="K215" t="str">
        <f>IF(P215="#","",IFERROR(VLOOKUP(J215,'class and classification'!$A$1:$B$338,2,FALSE),VLOOKUP(J215,'class and classification'!$A$340:$B$378,2,FALSE)))</f>
        <v/>
      </c>
      <c r="L215" t="str">
        <f>IF(P215="#","",IFERROR(VLOOKUP(J215,'class and classification'!$A$1:$C$338,3,FALSE),VLOOKUP(J215,'class and classification'!$A$340:$C$378,3,FALSE)))</f>
        <v/>
      </c>
      <c r="M215">
        <v>19889</v>
      </c>
      <c r="N215" t="s">
        <v>39</v>
      </c>
      <c r="O215" t="s">
        <v>39</v>
      </c>
      <c r="P215" t="s">
        <v>39</v>
      </c>
      <c r="S215" t="s">
        <v>376</v>
      </c>
      <c r="T215" t="str">
        <f>IF(Y215="#","",IFERROR(VLOOKUP(S215,'class and classification'!$A$1:$B$338,2,FALSE),VLOOKUP(S215,'class and classification'!$A$340:$B$378,2,FALSE)))</f>
        <v>Predominantly Rural</v>
      </c>
      <c r="U215" t="str">
        <f>IF(Y215="#","",IFERROR(VLOOKUP(S215,'class and classification'!$A$1:$C$338,3,FALSE),VLOOKUP(S215,'class and classification'!$A$340:$C$378,3,FALSE)))</f>
        <v>SD</v>
      </c>
      <c r="V215">
        <v>18393</v>
      </c>
      <c r="W215">
        <v>1383</v>
      </c>
      <c r="X215">
        <v>2129</v>
      </c>
      <c r="Y215">
        <v>9.7192421821501931</v>
      </c>
      <c r="AA215" t="s">
        <v>715</v>
      </c>
      <c r="AB215" t="s">
        <v>376</v>
      </c>
      <c r="AC215" t="str">
        <f>IF(AH215="#","",IFERROR(VLOOKUP(AB215,'class and classification'!$A$1:$B$338,2,FALSE),VLOOKUP(AB215,'class and classification'!$A$340:$B$378,2,FALSE)))</f>
        <v/>
      </c>
      <c r="AD215" t="str">
        <f>IF(AH215="#","",IFERROR(VLOOKUP(AB215,'class and classification'!$A$1:$C$338,3,FALSE),VLOOKUP(AB215,'class and classification'!$A$340:$C$378,3,FALSE)))</f>
        <v/>
      </c>
      <c r="AE215">
        <v>17708</v>
      </c>
      <c r="AF215">
        <v>4267</v>
      </c>
      <c r="AG215" t="s">
        <v>39</v>
      </c>
      <c r="AH215" t="s">
        <v>39</v>
      </c>
      <c r="AJ215" t="s">
        <v>715</v>
      </c>
      <c r="AK215" t="s">
        <v>376</v>
      </c>
      <c r="AL215" t="str">
        <f>IF(AQ215="#","",IFERROR(VLOOKUP(AK215,'class and classification'!$A$1:$B$338,2,FALSE),VLOOKUP(AK215,'class and classification'!$A$340:$B$378,2,FALSE)))</f>
        <v/>
      </c>
      <c r="AM215" t="str">
        <f>IF(AQ215="#","",IFERROR(VLOOKUP(AK215,'class and classification'!$A$1:$C$338,3,FALSE),VLOOKUP(AK215,'class and classification'!$A$340:$C$378,3,FALSE)))</f>
        <v/>
      </c>
      <c r="AN215">
        <v>21619</v>
      </c>
      <c r="AO215">
        <v>4409</v>
      </c>
      <c r="AP215" t="s">
        <v>39</v>
      </c>
      <c r="AQ215" t="s">
        <v>39</v>
      </c>
      <c r="AS215" t="s">
        <v>715</v>
      </c>
      <c r="AT215" t="s">
        <v>376</v>
      </c>
      <c r="AU215" t="str">
        <f>IF(AZ215="#","",IFERROR(VLOOKUP(AT215,'class and classification'!$A$1:$B$338,2,FALSE),VLOOKUP(AT215,'class and classification'!$A$340:$B$378,2,FALSE)))</f>
        <v>Predominantly Rural</v>
      </c>
      <c r="AV215" t="str">
        <f>IF(AZ215="#","",IFERROR(VLOOKUP(AT215,'class and classification'!$A$1:$C$338,3,FALSE),VLOOKUP(AT215,'class and classification'!$A$340:$C$378,3,FALSE)))</f>
        <v>SD</v>
      </c>
      <c r="AW215">
        <v>15742</v>
      </c>
      <c r="AX215">
        <v>5029</v>
      </c>
      <c r="AY215">
        <v>1161</v>
      </c>
      <c r="AZ215">
        <v>5.2936348714207551</v>
      </c>
      <c r="BB215" t="s">
        <v>715</v>
      </c>
      <c r="BC215" t="s">
        <v>376</v>
      </c>
      <c r="BD215" t="str">
        <f>IF(BI215="#","",IFERROR(VLOOKUP(BC215,'class and classification'!$A$1:$B$338,2,FALSE),VLOOKUP(BC215,'class and classification'!$A$340:$B$378,2,FALSE)))</f>
        <v>Predominantly Rural</v>
      </c>
      <c r="BE215" t="str">
        <f>IF(BI215="#","",IFERROR(VLOOKUP(BC215,'class and classification'!$A$1:$C$338,3,FALSE),VLOOKUP(BC215,'class and classification'!$A$340:$C$378,3,FALSE)))</f>
        <v>SD</v>
      </c>
      <c r="BF215">
        <v>12231</v>
      </c>
      <c r="BG215">
        <v>6616</v>
      </c>
      <c r="BH215">
        <v>1124</v>
      </c>
      <c r="BI215">
        <v>5.6281608332081516</v>
      </c>
      <c r="BK215" t="s">
        <v>715</v>
      </c>
      <c r="BL215" t="s">
        <v>376</v>
      </c>
      <c r="BM215" t="str">
        <f>IF(BR215="#","",IFERROR(VLOOKUP(BL215,'class and classification'!$A$1:$B$338,2,FALSE),VLOOKUP(BL215,'class and classification'!$A$340:$B$378,2,FALSE)))</f>
        <v/>
      </c>
      <c r="BN215" t="str">
        <f>IF(BR215="#","",IFERROR(VLOOKUP(BL215,'class and classification'!$A$1:$C$338,3,FALSE),VLOOKUP(BL215,'class and classification'!$A$340:$C$378,3,FALSE)))</f>
        <v/>
      </c>
      <c r="BO215">
        <v>14751</v>
      </c>
      <c r="BP215">
        <v>4661</v>
      </c>
      <c r="BQ215" t="s">
        <v>39</v>
      </c>
      <c r="BR215" t="s">
        <v>39</v>
      </c>
      <c r="BT215" t="s">
        <v>715</v>
      </c>
      <c r="BU215" t="s">
        <v>376</v>
      </c>
      <c r="BV215" t="str">
        <f>IF(CA215="#","",IFERROR(VLOOKUP(BU215,'class and classification'!$A$1:$B$338,2,FALSE),VLOOKUP(BU215,'class and classification'!$A$340:$B$378,2,FALSE)))</f>
        <v/>
      </c>
      <c r="BW215" t="str">
        <f>IF(CA215="#","",IFERROR(VLOOKUP(BU215,'class and classification'!$A$1:$C$338,3,FALSE),VLOOKUP(BU215,'class and classification'!$A$340:$C$378,3,FALSE)))</f>
        <v/>
      </c>
      <c r="BX215">
        <v>17907</v>
      </c>
      <c r="BY215">
        <v>4005</v>
      </c>
      <c r="BZ215">
        <v>0</v>
      </c>
      <c r="CA215" t="s">
        <v>39</v>
      </c>
      <c r="CC215" t="s">
        <v>715</v>
      </c>
      <c r="CD215" t="s">
        <v>376</v>
      </c>
      <c r="CE215" t="str">
        <f>IF(CJ215="*","",IFERROR(VLOOKUP(CD215,'class and classification'!$A$1:$B$338,2,FALSE),VLOOKUP(CD215,'class and classification'!$A$340:$B$378,2,FALSE)))</f>
        <v/>
      </c>
      <c r="CF215" t="str">
        <f>IF(CJ215="*","",IFERROR(VLOOKUP(CD215,'class and classification'!$A$1:$C$338,3,FALSE),VLOOKUP(CD215,'class and classification'!$A$340:$C$378,3,FALSE)))</f>
        <v/>
      </c>
      <c r="CG215">
        <v>15848</v>
      </c>
      <c r="CH215">
        <v>7503</v>
      </c>
      <c r="CI215" t="s">
        <v>38</v>
      </c>
      <c r="CJ215" t="s">
        <v>38</v>
      </c>
      <c r="CL215" t="s">
        <v>715</v>
      </c>
      <c r="CM215" t="s">
        <v>376</v>
      </c>
      <c r="CN215" t="str">
        <f>IF(CS215="*","",IFERROR(VLOOKUP(CM215,'class and classification'!$A$1:$B$338,2,FALSE),VLOOKUP(CM215,'class and classification'!$A$340:$B$378,2,FALSE)))</f>
        <v>Predominantly Rural</v>
      </c>
      <c r="CO215" t="str">
        <f>IF(CS215="*","",IFERROR(VLOOKUP(CM215,'class and classification'!$A$1:$C$338,3,FALSE),VLOOKUP(CM215,'class and classification'!$A$340:$C$378,3,FALSE)))</f>
        <v>SD</v>
      </c>
      <c r="CP215">
        <v>13288.73</v>
      </c>
      <c r="CQ215">
        <v>7433.88</v>
      </c>
      <c r="CR215">
        <v>610.57000000000005</v>
      </c>
      <c r="CS215">
        <v>2.8620674461097688</v>
      </c>
      <c r="CU215" t="s">
        <v>715</v>
      </c>
      <c r="CV215" t="s">
        <v>376</v>
      </c>
      <c r="CW215" t="str">
        <f>IF(DB215="*","",IFERROR(VLOOKUP(CV215,'class and classification'!$A$1:$B$338,2,FALSE),VLOOKUP(CV215,'class and classification'!$A$340:$B$378,2,FALSE)))</f>
        <v>Predominantly Rural</v>
      </c>
      <c r="CX215" t="str">
        <f>IF(DB215="*","",IFERROR(VLOOKUP(CV215,'class and classification'!$A$1:$C$338,3,FALSE),VLOOKUP(CV215,'class and classification'!$A$340:$C$378,3,FALSE)))</f>
        <v>SD</v>
      </c>
      <c r="CY215">
        <v>11223.61</v>
      </c>
      <c r="CZ215">
        <v>5419.03</v>
      </c>
      <c r="DA215">
        <v>935.52</v>
      </c>
      <c r="DB215">
        <v>5.3220587365230489</v>
      </c>
      <c r="DD215" t="s">
        <v>715</v>
      </c>
      <c r="DE215" t="s">
        <v>376</v>
      </c>
      <c r="DF215" t="str">
        <f>IF(DK215="*","",IFERROR(VLOOKUP(DE215,'class and classification'!$A$1:$B$338,2,FALSE),VLOOKUP(DE215,'class and classification'!$A$340:$B$378,2,FALSE)))</f>
        <v>Predominantly Rural</v>
      </c>
      <c r="DG215" t="str">
        <f>IF(DK215="*","",IFERROR(VLOOKUP(DE215,'class and classification'!$A$1:$C$338,3,FALSE),VLOOKUP(DE215,'class and classification'!$A$340:$C$378,3,FALSE)))</f>
        <v>SD</v>
      </c>
      <c r="DH215">
        <v>9511.41</v>
      </c>
      <c r="DI215">
        <v>7454.53</v>
      </c>
      <c r="DJ215">
        <v>926.08</v>
      </c>
      <c r="DK215">
        <v>5.1759387704686226</v>
      </c>
      <c r="DM215" t="s">
        <v>715</v>
      </c>
      <c r="DN215" t="s">
        <v>376</v>
      </c>
      <c r="DO215" t="str">
        <f>IF(DT215="*","",IFERROR(VLOOKUP(DN215,'class and classification'!$A$1:$B$338,2,FALSE),VLOOKUP(DN215,'class and classification'!$A$340:$B$378,2,FALSE)))</f>
        <v/>
      </c>
      <c r="DP215" t="str">
        <f>IF(DT215="*","",IFERROR(VLOOKUP(DN215,'class and classification'!$A$1:$C$338,3,FALSE),VLOOKUP(DN215,'class and classification'!$A$340:$C$378,3,FALSE)))</f>
        <v/>
      </c>
      <c r="DQ215">
        <v>10782.59</v>
      </c>
      <c r="DR215">
        <v>5320.75</v>
      </c>
      <c r="DS215" t="s">
        <v>38</v>
      </c>
      <c r="DT215" t="s">
        <v>38</v>
      </c>
      <c r="DV215" t="s">
        <v>715</v>
      </c>
      <c r="DW215" t="s">
        <v>376</v>
      </c>
      <c r="DX215" t="str">
        <f>IF(EC215="*","",IFERROR(VLOOKUP(DW215,'class and classification'!$A$1:$B$338,2,FALSE),VLOOKUP(DW215,'class and classification'!$A$340:$B$378,2,FALSE)))</f>
        <v>Predominantly Rural</v>
      </c>
      <c r="DY215" t="str">
        <f>IF(EC215="*","",IFERROR(VLOOKUP(DW215,'class and classification'!$A$1:$C$338,3,FALSE),VLOOKUP(DW215,'class and classification'!$A$340:$C$378,3,FALSE)))</f>
        <v>SD</v>
      </c>
      <c r="DZ215">
        <v>11179.37</v>
      </c>
      <c r="EA215">
        <v>5901.96</v>
      </c>
      <c r="EB215">
        <v>794.91</v>
      </c>
      <c r="EC215">
        <v>4.4467404778633535</v>
      </c>
    </row>
    <row r="216" spans="1:133" x14ac:dyDescent="0.3">
      <c r="A216" t="s">
        <v>721</v>
      </c>
      <c r="B216" t="s">
        <v>381</v>
      </c>
      <c r="C216" t="str">
        <f>IF(H216="n/a","",IFERROR(VLOOKUP(B216,'class and classification'!$A$1:$B$338,2,FALSE),VLOOKUP(B216,'class and classification'!$A$340:$B$378,2,FALSE)))</f>
        <v>Predominantly Rural</v>
      </c>
      <c r="D216" t="str">
        <f>IF(H216="n/a","",IFERROR(VLOOKUP(B216,'class and classification'!$A$1:$C$338,3,FALSE),VLOOKUP(B216,'class and classification'!$A$340:$C$378,3,FALSE)))</f>
        <v>SD</v>
      </c>
      <c r="E216">
        <v>25486</v>
      </c>
      <c r="F216">
        <v>8083</v>
      </c>
      <c r="G216">
        <v>1190</v>
      </c>
      <c r="H216">
        <v>3.4235737506832766</v>
      </c>
      <c r="I216" t="s">
        <v>716</v>
      </c>
      <c r="J216" t="s">
        <v>148</v>
      </c>
      <c r="K216" t="str">
        <f>IF(P216="#","",IFERROR(VLOOKUP(J216,'class and classification'!$A$1:$B$338,2,FALSE),VLOOKUP(J216,'class and classification'!$A$340:$B$378,2,FALSE)))</f>
        <v>Predominantly Rural</v>
      </c>
      <c r="L216" t="str">
        <f>IF(P216="#","",IFERROR(VLOOKUP(J216,'class and classification'!$A$1:$C$338,3,FALSE),VLOOKUP(J216,'class and classification'!$A$340:$C$378,3,FALSE)))</f>
        <v>SC</v>
      </c>
      <c r="M216">
        <v>100888</v>
      </c>
      <c r="N216">
        <v>39149</v>
      </c>
      <c r="O216">
        <v>8875</v>
      </c>
      <c r="P216">
        <v>5.9598957773718713</v>
      </c>
      <c r="S216" t="s">
        <v>148</v>
      </c>
      <c r="T216" t="str">
        <f>IF(Y216="#","",IFERROR(VLOOKUP(S216,'class and classification'!$A$1:$B$338,2,FALSE),VLOOKUP(S216,'class and classification'!$A$340:$B$378,2,FALSE)))</f>
        <v>Predominantly Rural</v>
      </c>
      <c r="U216" t="str">
        <f>IF(Y216="#","",IFERROR(VLOOKUP(S216,'class and classification'!$A$1:$C$338,3,FALSE),VLOOKUP(S216,'class and classification'!$A$340:$C$378,3,FALSE)))</f>
        <v>SC</v>
      </c>
      <c r="V216">
        <v>100562</v>
      </c>
      <c r="W216">
        <v>39661</v>
      </c>
      <c r="X216">
        <v>14035</v>
      </c>
      <c r="Y216">
        <v>9.0983936003319101</v>
      </c>
      <c r="AA216" t="s">
        <v>716</v>
      </c>
      <c r="AB216" t="s">
        <v>148</v>
      </c>
      <c r="AC216" t="str">
        <f>IF(AH216="#","",IFERROR(VLOOKUP(AB216,'class and classification'!$A$1:$B$338,2,FALSE),VLOOKUP(AB216,'class and classification'!$A$340:$B$378,2,FALSE)))</f>
        <v>Predominantly Rural</v>
      </c>
      <c r="AD216" t="str">
        <f>IF(AH216="#","",IFERROR(VLOOKUP(AB216,'class and classification'!$A$1:$C$338,3,FALSE),VLOOKUP(AB216,'class and classification'!$A$340:$C$378,3,FALSE)))</f>
        <v>SC</v>
      </c>
      <c r="AE216">
        <v>83331</v>
      </c>
      <c r="AF216">
        <v>42118</v>
      </c>
      <c r="AG216">
        <v>9925</v>
      </c>
      <c r="AH216">
        <v>7.3315407685375327</v>
      </c>
      <c r="AJ216" t="s">
        <v>716</v>
      </c>
      <c r="AK216" t="s">
        <v>148</v>
      </c>
      <c r="AL216" t="str">
        <f>IF(AQ216="#","",IFERROR(VLOOKUP(AK216,'class and classification'!$A$1:$B$338,2,FALSE),VLOOKUP(AK216,'class and classification'!$A$340:$B$378,2,FALSE)))</f>
        <v>Predominantly Rural</v>
      </c>
      <c r="AM216" t="str">
        <f>IF(AQ216="#","",IFERROR(VLOOKUP(AK216,'class and classification'!$A$1:$C$338,3,FALSE),VLOOKUP(AK216,'class and classification'!$A$340:$C$378,3,FALSE)))</f>
        <v>SC</v>
      </c>
      <c r="AN216">
        <v>81177</v>
      </c>
      <c r="AO216">
        <v>43483</v>
      </c>
      <c r="AP216">
        <v>10814</v>
      </c>
      <c r="AQ216">
        <v>7.9823434755008345</v>
      </c>
      <c r="AS216" t="s">
        <v>716</v>
      </c>
      <c r="AT216" t="s">
        <v>148</v>
      </c>
      <c r="AU216" t="str">
        <f>IF(AZ216="#","",IFERROR(VLOOKUP(AT216,'class and classification'!$A$1:$B$338,2,FALSE),VLOOKUP(AT216,'class and classification'!$A$340:$B$378,2,FALSE)))</f>
        <v>Predominantly Rural</v>
      </c>
      <c r="AV216" t="str">
        <f>IF(AZ216="#","",IFERROR(VLOOKUP(AT216,'class and classification'!$A$1:$C$338,3,FALSE),VLOOKUP(AT216,'class and classification'!$A$340:$C$378,3,FALSE)))</f>
        <v>SC</v>
      </c>
      <c r="AW216">
        <v>80837</v>
      </c>
      <c r="AX216">
        <v>41539</v>
      </c>
      <c r="AY216">
        <v>12267</v>
      </c>
      <c r="AZ216">
        <v>9.1107595641808334</v>
      </c>
      <c r="BB216" t="s">
        <v>716</v>
      </c>
      <c r="BC216" t="s">
        <v>148</v>
      </c>
      <c r="BD216" t="str">
        <f>IF(BI216="#","",IFERROR(VLOOKUP(BC216,'class and classification'!$A$1:$B$338,2,FALSE),VLOOKUP(BC216,'class and classification'!$A$340:$B$378,2,FALSE)))</f>
        <v>Predominantly Rural</v>
      </c>
      <c r="BE216" t="str">
        <f>IF(BI216="#","",IFERROR(VLOOKUP(BC216,'class and classification'!$A$1:$C$338,3,FALSE),VLOOKUP(BC216,'class and classification'!$A$340:$C$378,3,FALSE)))</f>
        <v>SC</v>
      </c>
      <c r="BF216">
        <v>74442</v>
      </c>
      <c r="BG216">
        <v>44212</v>
      </c>
      <c r="BH216">
        <v>15974</v>
      </c>
      <c r="BI216">
        <v>11.865288053005319</v>
      </c>
      <c r="BK216" t="s">
        <v>716</v>
      </c>
      <c r="BL216" t="s">
        <v>148</v>
      </c>
      <c r="BM216" t="str">
        <f>IF(BR216="#","",IFERROR(VLOOKUP(BL216,'class and classification'!$A$1:$B$338,2,FALSE),VLOOKUP(BL216,'class and classification'!$A$340:$B$378,2,FALSE)))</f>
        <v>Predominantly Rural</v>
      </c>
      <c r="BN216" t="str">
        <f>IF(BR216="#","",IFERROR(VLOOKUP(BL216,'class and classification'!$A$1:$C$338,3,FALSE),VLOOKUP(BL216,'class and classification'!$A$340:$C$378,3,FALSE)))</f>
        <v>SC</v>
      </c>
      <c r="BO216">
        <v>65881</v>
      </c>
      <c r="BP216">
        <v>45239</v>
      </c>
      <c r="BQ216">
        <v>15670</v>
      </c>
      <c r="BR216">
        <v>12.35901885006704</v>
      </c>
      <c r="BT216" t="s">
        <v>716</v>
      </c>
      <c r="BU216" t="s">
        <v>148</v>
      </c>
      <c r="BV216" t="str">
        <f>IF(CA216="#","",IFERROR(VLOOKUP(BU216,'class and classification'!$A$1:$B$338,2,FALSE),VLOOKUP(BU216,'class and classification'!$A$340:$B$378,2,FALSE)))</f>
        <v/>
      </c>
      <c r="BW216" t="str">
        <f>IF(CA216="#","",IFERROR(VLOOKUP(BU216,'class and classification'!$A$1:$C$338,3,FALSE),VLOOKUP(BU216,'class and classification'!$A$340:$C$378,3,FALSE)))</f>
        <v/>
      </c>
      <c r="BX216">
        <v>77272</v>
      </c>
      <c r="BY216">
        <v>46507</v>
      </c>
      <c r="BZ216" t="s">
        <v>39</v>
      </c>
      <c r="CA216" t="s">
        <v>39</v>
      </c>
      <c r="CC216" t="s">
        <v>716</v>
      </c>
      <c r="CD216" t="s">
        <v>148</v>
      </c>
      <c r="CE216" t="str">
        <f>IF(CJ216="*","",IFERROR(VLOOKUP(CD216,'class and classification'!$A$1:$B$338,2,FALSE),VLOOKUP(CD216,'class and classification'!$A$340:$B$378,2,FALSE)))</f>
        <v>Predominantly Rural</v>
      </c>
      <c r="CF216" t="str">
        <f>IF(CJ216="*","",IFERROR(VLOOKUP(CD216,'class and classification'!$A$1:$C$338,3,FALSE),VLOOKUP(CD216,'class and classification'!$A$340:$C$378,3,FALSE)))</f>
        <v>SC</v>
      </c>
      <c r="CG216">
        <v>75884</v>
      </c>
      <c r="CH216">
        <v>28844</v>
      </c>
      <c r="CI216">
        <v>17569</v>
      </c>
      <c r="CJ216">
        <v>14.365847077197314</v>
      </c>
      <c r="CL216" t="s">
        <v>716</v>
      </c>
      <c r="CM216" t="s">
        <v>148</v>
      </c>
      <c r="CN216" t="str">
        <f>IF(CS216="*","",IFERROR(VLOOKUP(CM216,'class and classification'!$A$1:$B$338,2,FALSE),VLOOKUP(CM216,'class and classification'!$A$340:$B$378,2,FALSE)))</f>
        <v>Predominantly Rural</v>
      </c>
      <c r="CO216" t="str">
        <f>IF(CS216="*","",IFERROR(VLOOKUP(CM216,'class and classification'!$A$1:$C$338,3,FALSE),VLOOKUP(CM216,'class and classification'!$A$340:$C$378,3,FALSE)))</f>
        <v>SC</v>
      </c>
      <c r="CP216">
        <v>72660.89</v>
      </c>
      <c r="CQ216">
        <v>37417.31</v>
      </c>
      <c r="CR216">
        <v>15610.519999999999</v>
      </c>
      <c r="CS216">
        <v>12.419984864194653</v>
      </c>
      <c r="CU216" t="s">
        <v>716</v>
      </c>
      <c r="CV216" t="s">
        <v>148</v>
      </c>
      <c r="CW216" t="str">
        <f>IF(DB216="*","",IFERROR(VLOOKUP(CV216,'class and classification'!$A$1:$B$338,2,FALSE),VLOOKUP(CV216,'class and classification'!$A$340:$B$378,2,FALSE)))</f>
        <v>Predominantly Rural</v>
      </c>
      <c r="CX216" t="str">
        <f>IF(DB216="*","",IFERROR(VLOOKUP(CV216,'class and classification'!$A$1:$C$338,3,FALSE),VLOOKUP(CV216,'class and classification'!$A$340:$C$378,3,FALSE)))</f>
        <v>SC</v>
      </c>
      <c r="CY216">
        <v>82716.260000000009</v>
      </c>
      <c r="CZ216">
        <v>41602.850000000006</v>
      </c>
      <c r="DA216">
        <v>16993.809999999998</v>
      </c>
      <c r="DB216">
        <v>12.025659083401571</v>
      </c>
      <c r="DD216" t="s">
        <v>716</v>
      </c>
      <c r="DE216" t="s">
        <v>148</v>
      </c>
      <c r="DF216" t="str">
        <f>IF(DK216="*","",IFERROR(VLOOKUP(DE216,'class and classification'!$A$1:$B$338,2,FALSE),VLOOKUP(DE216,'class and classification'!$A$340:$B$378,2,FALSE)))</f>
        <v>Predominantly Rural</v>
      </c>
      <c r="DG216" t="str">
        <f>IF(DK216="*","",IFERROR(VLOOKUP(DE216,'class and classification'!$A$1:$C$338,3,FALSE),VLOOKUP(DE216,'class and classification'!$A$340:$C$378,3,FALSE)))</f>
        <v>SC</v>
      </c>
      <c r="DH216">
        <v>77439.38</v>
      </c>
      <c r="DI216">
        <v>36050.19</v>
      </c>
      <c r="DJ216">
        <v>14133.48</v>
      </c>
      <c r="DK216">
        <v>11.074394476546361</v>
      </c>
      <c r="DM216" t="s">
        <v>716</v>
      </c>
      <c r="DN216" t="s">
        <v>148</v>
      </c>
      <c r="DO216" t="str">
        <f>IF(DT216="*","",IFERROR(VLOOKUP(DN216,'class and classification'!$A$1:$B$338,2,FALSE),VLOOKUP(DN216,'class and classification'!$A$340:$B$378,2,FALSE)))</f>
        <v>Predominantly Rural</v>
      </c>
      <c r="DP216" t="str">
        <f>IF(DT216="*","",IFERROR(VLOOKUP(DN216,'class and classification'!$A$1:$C$338,3,FALSE),VLOOKUP(DN216,'class and classification'!$A$340:$C$378,3,FALSE)))</f>
        <v>SC</v>
      </c>
      <c r="DQ216">
        <v>77702.290000000008</v>
      </c>
      <c r="DR216">
        <v>38682.020000000004</v>
      </c>
      <c r="DS216">
        <v>11953.73</v>
      </c>
      <c r="DT216">
        <v>9.3142532019345143</v>
      </c>
      <c r="DV216" t="s">
        <v>716</v>
      </c>
      <c r="DW216" t="s">
        <v>148</v>
      </c>
      <c r="DX216" t="str">
        <f>IF(EC216="*","",IFERROR(VLOOKUP(DW216,'class and classification'!$A$1:$B$338,2,FALSE),VLOOKUP(DW216,'class and classification'!$A$340:$B$378,2,FALSE)))</f>
        <v>Predominantly Rural</v>
      </c>
      <c r="DY216" t="str">
        <f>IF(EC216="*","",IFERROR(VLOOKUP(DW216,'class and classification'!$A$1:$C$338,3,FALSE),VLOOKUP(DW216,'class and classification'!$A$340:$C$378,3,FALSE)))</f>
        <v>SC</v>
      </c>
      <c r="DZ216">
        <v>69317.23</v>
      </c>
      <c r="EA216">
        <v>40064.910000000003</v>
      </c>
      <c r="EB216">
        <v>11351.95</v>
      </c>
      <c r="EC216">
        <v>9.4024396920538358</v>
      </c>
    </row>
    <row r="217" spans="1:133" x14ac:dyDescent="0.3">
      <c r="A217" t="s">
        <v>722</v>
      </c>
      <c r="B217" t="s">
        <v>1019</v>
      </c>
      <c r="C217" t="e">
        <f>IF(H217="n/a","",IFERROR(VLOOKUP(B217,'class and classification'!$A$1:$B$338,2,FALSE),VLOOKUP(B217,'class and classification'!$A$340:$B$378,2,FALSE)))</f>
        <v>#N/A</v>
      </c>
      <c r="D217" t="e">
        <f>IF(H217="n/a","",IFERROR(VLOOKUP(B217,'class and classification'!$A$1:$C$338,3,FALSE),VLOOKUP(B217,'class and classification'!$A$340:$C$378,3,FALSE)))</f>
        <v>#N/A</v>
      </c>
      <c r="E217">
        <v>924548</v>
      </c>
      <c r="F217">
        <v>687266</v>
      </c>
      <c r="G217">
        <v>177353</v>
      </c>
      <c r="H217">
        <v>9.9126017861943563</v>
      </c>
      <c r="I217" t="s">
        <v>717</v>
      </c>
      <c r="J217" t="s">
        <v>377</v>
      </c>
      <c r="K217" t="str">
        <f>IF(P217="#","",IFERROR(VLOOKUP(J217,'class and classification'!$A$1:$B$338,2,FALSE),VLOOKUP(J217,'class and classification'!$A$340:$B$378,2,FALSE)))</f>
        <v/>
      </c>
      <c r="L217" t="str">
        <f>IF(P217="#","",IFERROR(VLOOKUP(J217,'class and classification'!$A$1:$C$338,3,FALSE),VLOOKUP(J217,'class and classification'!$A$340:$C$378,3,FALSE)))</f>
        <v/>
      </c>
      <c r="M217">
        <v>10931</v>
      </c>
      <c r="N217">
        <v>5621</v>
      </c>
      <c r="O217" t="s">
        <v>39</v>
      </c>
      <c r="P217" t="s">
        <v>39</v>
      </c>
      <c r="S217" t="s">
        <v>377</v>
      </c>
      <c r="T217" t="str">
        <f>IF(Y217="#","",IFERROR(VLOOKUP(S217,'class and classification'!$A$1:$B$338,2,FALSE),VLOOKUP(S217,'class and classification'!$A$340:$B$378,2,FALSE)))</f>
        <v>Predominantly Rural</v>
      </c>
      <c r="U217" t="str">
        <f>IF(Y217="#","",IFERROR(VLOOKUP(S217,'class and classification'!$A$1:$C$338,3,FALSE),VLOOKUP(S217,'class and classification'!$A$340:$C$378,3,FALSE)))</f>
        <v>SD</v>
      </c>
      <c r="V217">
        <v>12049</v>
      </c>
      <c r="W217">
        <v>6081</v>
      </c>
      <c r="X217">
        <v>3063</v>
      </c>
      <c r="Y217">
        <v>14.452885386684283</v>
      </c>
      <c r="AA217" t="s">
        <v>717</v>
      </c>
      <c r="AB217" t="s">
        <v>377</v>
      </c>
      <c r="AC217" t="str">
        <f>IF(AH217="#","",IFERROR(VLOOKUP(AB217,'class and classification'!$A$1:$B$338,2,FALSE),VLOOKUP(AB217,'class and classification'!$A$340:$B$378,2,FALSE)))</f>
        <v>Predominantly Rural</v>
      </c>
      <c r="AD217" t="str">
        <f>IF(AH217="#","",IFERROR(VLOOKUP(AB217,'class and classification'!$A$1:$C$338,3,FALSE),VLOOKUP(AB217,'class and classification'!$A$340:$C$378,3,FALSE)))</f>
        <v>SD</v>
      </c>
      <c r="AE217">
        <v>12938</v>
      </c>
      <c r="AF217">
        <v>8373</v>
      </c>
      <c r="AG217">
        <v>2913</v>
      </c>
      <c r="AH217">
        <v>12.025264200792602</v>
      </c>
      <c r="AJ217" t="s">
        <v>717</v>
      </c>
      <c r="AK217" t="s">
        <v>377</v>
      </c>
      <c r="AL217" t="str">
        <f>IF(AQ217="#","",IFERROR(VLOOKUP(AK217,'class and classification'!$A$1:$B$338,2,FALSE),VLOOKUP(AK217,'class and classification'!$A$340:$B$378,2,FALSE)))</f>
        <v>Predominantly Rural</v>
      </c>
      <c r="AM217" t="str">
        <f>IF(AQ217="#","",IFERROR(VLOOKUP(AK217,'class and classification'!$A$1:$C$338,3,FALSE),VLOOKUP(AK217,'class and classification'!$A$340:$C$378,3,FALSE)))</f>
        <v>SD</v>
      </c>
      <c r="AN217">
        <v>8158</v>
      </c>
      <c r="AO217">
        <v>8300</v>
      </c>
      <c r="AP217">
        <v>1564</v>
      </c>
      <c r="AQ217">
        <v>8.6782820996559771</v>
      </c>
      <c r="AS217" t="s">
        <v>717</v>
      </c>
      <c r="AT217" t="s">
        <v>377</v>
      </c>
      <c r="AU217" t="str">
        <f>IF(AZ217="#","",IFERROR(VLOOKUP(AT217,'class and classification'!$A$1:$B$338,2,FALSE),VLOOKUP(AT217,'class and classification'!$A$340:$B$378,2,FALSE)))</f>
        <v>Predominantly Rural</v>
      </c>
      <c r="AV217" t="str">
        <f>IF(AZ217="#","",IFERROR(VLOOKUP(AT217,'class and classification'!$A$1:$C$338,3,FALSE),VLOOKUP(AT217,'class and classification'!$A$340:$C$378,3,FALSE)))</f>
        <v>SD</v>
      </c>
      <c r="AW217">
        <v>11272</v>
      </c>
      <c r="AX217">
        <v>5048</v>
      </c>
      <c r="AY217">
        <v>1773</v>
      </c>
      <c r="AZ217">
        <v>9.7993699220693085</v>
      </c>
      <c r="BB217" t="s">
        <v>717</v>
      </c>
      <c r="BC217" t="s">
        <v>377</v>
      </c>
      <c r="BD217" t="str">
        <f>IF(BI217="#","",IFERROR(VLOOKUP(BC217,'class and classification'!$A$1:$B$338,2,FALSE),VLOOKUP(BC217,'class and classification'!$A$340:$B$378,2,FALSE)))</f>
        <v/>
      </c>
      <c r="BE217" t="str">
        <f>IF(BI217="#","",IFERROR(VLOOKUP(BC217,'class and classification'!$A$1:$C$338,3,FALSE),VLOOKUP(BC217,'class and classification'!$A$340:$C$378,3,FALSE)))</f>
        <v/>
      </c>
      <c r="BF217">
        <v>10623</v>
      </c>
      <c r="BG217">
        <v>3886</v>
      </c>
      <c r="BH217" t="s">
        <v>39</v>
      </c>
      <c r="BI217" t="s">
        <v>39</v>
      </c>
      <c r="BK217" t="s">
        <v>717</v>
      </c>
      <c r="BL217" t="s">
        <v>377</v>
      </c>
      <c r="BM217" t="str">
        <f>IF(BR217="#","",IFERROR(VLOOKUP(BL217,'class and classification'!$A$1:$B$338,2,FALSE),VLOOKUP(BL217,'class and classification'!$A$340:$B$378,2,FALSE)))</f>
        <v>Predominantly Rural</v>
      </c>
      <c r="BN217" t="str">
        <f>IF(BR217="#","",IFERROR(VLOOKUP(BL217,'class and classification'!$A$1:$C$338,3,FALSE),VLOOKUP(BL217,'class and classification'!$A$340:$C$378,3,FALSE)))</f>
        <v>SD</v>
      </c>
      <c r="BO217">
        <v>7493</v>
      </c>
      <c r="BP217">
        <v>3821</v>
      </c>
      <c r="BQ217">
        <v>1167</v>
      </c>
      <c r="BR217">
        <v>9.3502123227305507</v>
      </c>
      <c r="BT217" t="s">
        <v>717</v>
      </c>
      <c r="BU217" t="s">
        <v>377</v>
      </c>
      <c r="BV217" t="str">
        <f>IF(CA217="#","",IFERROR(VLOOKUP(BU217,'class and classification'!$A$1:$B$338,2,FALSE),VLOOKUP(BU217,'class and classification'!$A$340:$B$378,2,FALSE)))</f>
        <v>Predominantly Rural</v>
      </c>
      <c r="BW217" t="str">
        <f>IF(CA217="#","",IFERROR(VLOOKUP(BU217,'class and classification'!$A$1:$C$338,3,FALSE),VLOOKUP(BU217,'class and classification'!$A$340:$C$378,3,FALSE)))</f>
        <v>SD</v>
      </c>
      <c r="BX217">
        <v>11137</v>
      </c>
      <c r="BY217">
        <v>4472</v>
      </c>
      <c r="BZ217">
        <v>2340</v>
      </c>
      <c r="CA217">
        <v>13.03693799097443</v>
      </c>
      <c r="CC217" t="s">
        <v>717</v>
      </c>
      <c r="CD217" t="s">
        <v>377</v>
      </c>
      <c r="CE217" t="str">
        <f>IF(CJ217="*","",IFERROR(VLOOKUP(CD217,'class and classification'!$A$1:$B$338,2,FALSE),VLOOKUP(CD217,'class and classification'!$A$340:$B$378,2,FALSE)))</f>
        <v>Predominantly Rural</v>
      </c>
      <c r="CF217" t="str">
        <f>IF(CJ217="*","",IFERROR(VLOOKUP(CD217,'class and classification'!$A$1:$C$338,3,FALSE),VLOOKUP(CD217,'class and classification'!$A$340:$C$378,3,FALSE)))</f>
        <v>SD</v>
      </c>
      <c r="CG217">
        <v>10821</v>
      </c>
      <c r="CH217">
        <v>2939</v>
      </c>
      <c r="CI217">
        <v>2347</v>
      </c>
      <c r="CJ217">
        <v>14.571304401812876</v>
      </c>
      <c r="CL217" t="s">
        <v>717</v>
      </c>
      <c r="CM217" t="s">
        <v>377</v>
      </c>
      <c r="CN217" t="str">
        <f>IF(CS217="*","",IFERROR(VLOOKUP(CM217,'class and classification'!$A$1:$B$338,2,FALSE),VLOOKUP(CM217,'class and classification'!$A$340:$B$378,2,FALSE)))</f>
        <v>Predominantly Rural</v>
      </c>
      <c r="CO217" t="str">
        <f>IF(CS217="*","",IFERROR(VLOOKUP(CM217,'class and classification'!$A$1:$C$338,3,FALSE),VLOOKUP(CM217,'class and classification'!$A$340:$C$378,3,FALSE)))</f>
        <v>SD</v>
      </c>
      <c r="CP217">
        <v>6446.64</v>
      </c>
      <c r="CQ217">
        <v>2844.25</v>
      </c>
      <c r="CR217">
        <v>2086.75</v>
      </c>
      <c r="CS217">
        <v>18.340798267479023</v>
      </c>
      <c r="CU217" t="s">
        <v>717</v>
      </c>
      <c r="CV217" t="s">
        <v>377</v>
      </c>
      <c r="CW217" t="str">
        <f>IF(DB217="*","",IFERROR(VLOOKUP(CV217,'class and classification'!$A$1:$B$338,2,FALSE),VLOOKUP(CV217,'class and classification'!$A$340:$B$378,2,FALSE)))</f>
        <v>Predominantly Rural</v>
      </c>
      <c r="CX217" t="str">
        <f>IF(DB217="*","",IFERROR(VLOOKUP(CV217,'class and classification'!$A$1:$C$338,3,FALSE),VLOOKUP(CV217,'class and classification'!$A$340:$C$378,3,FALSE)))</f>
        <v>SD</v>
      </c>
      <c r="CY217">
        <v>8292.82</v>
      </c>
      <c r="CZ217">
        <v>6642.22</v>
      </c>
      <c r="DA217">
        <v>1818.02</v>
      </c>
      <c r="DB217">
        <v>10.851868255709702</v>
      </c>
      <c r="DD217" t="s">
        <v>717</v>
      </c>
      <c r="DE217" t="s">
        <v>377</v>
      </c>
      <c r="DF217" t="str">
        <f>IF(DK217="*","",IFERROR(VLOOKUP(DE217,'class and classification'!$A$1:$B$338,2,FALSE),VLOOKUP(DE217,'class and classification'!$A$340:$B$378,2,FALSE)))</f>
        <v>Predominantly Rural</v>
      </c>
      <c r="DG217" t="str">
        <f>IF(DK217="*","",IFERROR(VLOOKUP(DE217,'class and classification'!$A$1:$C$338,3,FALSE),VLOOKUP(DE217,'class and classification'!$A$340:$C$378,3,FALSE)))</f>
        <v>SD</v>
      </c>
      <c r="DH217">
        <v>10132.19</v>
      </c>
      <c r="DI217">
        <v>3504.94</v>
      </c>
      <c r="DJ217">
        <v>738.06</v>
      </c>
      <c r="DK217">
        <v>5.1342625732251186</v>
      </c>
      <c r="DM217" t="s">
        <v>717</v>
      </c>
      <c r="DN217" t="s">
        <v>377</v>
      </c>
      <c r="DO217" t="str">
        <f>IF(DT217="*","",IFERROR(VLOOKUP(DN217,'class and classification'!$A$1:$B$338,2,FALSE),VLOOKUP(DN217,'class and classification'!$A$340:$B$378,2,FALSE)))</f>
        <v>Predominantly Rural</v>
      </c>
      <c r="DP217" t="str">
        <f>IF(DT217="*","",IFERROR(VLOOKUP(DN217,'class and classification'!$A$1:$C$338,3,FALSE),VLOOKUP(DN217,'class and classification'!$A$340:$C$378,3,FALSE)))</f>
        <v>SD</v>
      </c>
      <c r="DQ217">
        <v>10345.52</v>
      </c>
      <c r="DR217">
        <v>5501.51</v>
      </c>
      <c r="DS217">
        <v>1154.5899999999999</v>
      </c>
      <c r="DT217">
        <v>6.7910587344029567</v>
      </c>
      <c r="DV217" t="s">
        <v>717</v>
      </c>
      <c r="DW217" t="s">
        <v>377</v>
      </c>
      <c r="DX217" t="str">
        <f>IF(EC217="*","",IFERROR(VLOOKUP(DW217,'class and classification'!$A$1:$B$338,2,FALSE),VLOOKUP(DW217,'class and classification'!$A$340:$B$378,2,FALSE)))</f>
        <v>Predominantly Rural</v>
      </c>
      <c r="DY217" t="str">
        <f>IF(EC217="*","",IFERROR(VLOOKUP(DW217,'class and classification'!$A$1:$C$338,3,FALSE),VLOOKUP(DW217,'class and classification'!$A$340:$C$378,3,FALSE)))</f>
        <v>SD</v>
      </c>
      <c r="DZ217">
        <v>11290.38</v>
      </c>
      <c r="EA217">
        <v>3731.09</v>
      </c>
      <c r="EB217">
        <v>1670.52</v>
      </c>
      <c r="EC217">
        <v>10.007913975505618</v>
      </c>
    </row>
    <row r="218" spans="1:133" x14ac:dyDescent="0.3">
      <c r="A218" t="s">
        <v>724</v>
      </c>
      <c r="B218" t="s">
        <v>725</v>
      </c>
      <c r="C218" t="e">
        <f>IF(H218="n/a","",IFERROR(VLOOKUP(B218,'class and classification'!$A$1:$B$338,2,FALSE),VLOOKUP(B218,'class and classification'!$A$340:$B$378,2,FALSE)))</f>
        <v>#N/A</v>
      </c>
      <c r="D218" t="e">
        <f>IF(H218="n/a","",IFERROR(VLOOKUP(B218,'class and classification'!$A$1:$C$338,3,FALSE),VLOOKUP(B218,'class and classification'!$A$340:$C$378,3,FALSE)))</f>
        <v>#N/A</v>
      </c>
      <c r="E218">
        <v>347816</v>
      </c>
      <c r="F218">
        <v>257590</v>
      </c>
      <c r="G218">
        <v>63682</v>
      </c>
      <c r="H218">
        <v>9.5177315988330395</v>
      </c>
      <c r="I218" t="s">
        <v>718</v>
      </c>
      <c r="J218" t="s">
        <v>380</v>
      </c>
      <c r="K218" t="str">
        <f>IF(P218="#","",IFERROR(VLOOKUP(J218,'class and classification'!$A$1:$B$338,2,FALSE),VLOOKUP(J218,'class and classification'!$A$340:$B$378,2,FALSE)))</f>
        <v>Predominantly Rural</v>
      </c>
      <c r="L218" t="str">
        <f>IF(P218="#","",IFERROR(VLOOKUP(J218,'class and classification'!$A$1:$C$338,3,FALSE),VLOOKUP(J218,'class and classification'!$A$340:$C$378,3,FALSE)))</f>
        <v>SD</v>
      </c>
      <c r="M218">
        <v>34548</v>
      </c>
      <c r="N218">
        <v>15773</v>
      </c>
      <c r="O218">
        <v>2989</v>
      </c>
      <c r="P218">
        <v>5.6068279872444196</v>
      </c>
      <c r="S218" t="s">
        <v>380</v>
      </c>
      <c r="T218" t="str">
        <f>IF(Y218="#","",IFERROR(VLOOKUP(S218,'class and classification'!$A$1:$B$338,2,FALSE),VLOOKUP(S218,'class and classification'!$A$340:$B$378,2,FALSE)))</f>
        <v>Predominantly Rural</v>
      </c>
      <c r="U218" t="str">
        <f>IF(Y218="#","",IFERROR(VLOOKUP(S218,'class and classification'!$A$1:$C$338,3,FALSE),VLOOKUP(S218,'class and classification'!$A$340:$C$378,3,FALSE)))</f>
        <v>SD</v>
      </c>
      <c r="V218">
        <v>32135</v>
      </c>
      <c r="W218">
        <v>14205</v>
      </c>
      <c r="X218">
        <v>5426</v>
      </c>
      <c r="Y218">
        <v>10.481783409960206</v>
      </c>
      <c r="AA218" t="s">
        <v>945</v>
      </c>
      <c r="AB218" t="s">
        <v>946</v>
      </c>
      <c r="AC218" t="str">
        <f>IF(AH218="#","",IFERROR(VLOOKUP(AB218,'class and classification'!$A$1:$B$338,2,FALSE),VLOOKUP(AB218,'class and classification'!$A$340:$B$378,2,FALSE)))</f>
        <v/>
      </c>
      <c r="AD218" t="str">
        <f>IF(AH218="#","",IFERROR(VLOOKUP(AB218,'class and classification'!$A$1:$C$338,3,FALSE),VLOOKUP(AB218,'class and classification'!$A$340:$C$378,3,FALSE)))</f>
        <v/>
      </c>
      <c r="AE218">
        <v>7384</v>
      </c>
      <c r="AF218">
        <v>3208</v>
      </c>
      <c r="AG218" t="s">
        <v>39</v>
      </c>
      <c r="AH218" t="s">
        <v>39</v>
      </c>
      <c r="AJ218" t="s">
        <v>945</v>
      </c>
      <c r="AK218" t="s">
        <v>946</v>
      </c>
      <c r="AL218" t="str">
        <f>IF(AQ218="#","",IFERROR(VLOOKUP(AK218,'class and classification'!$A$1:$B$338,2,FALSE),VLOOKUP(AK218,'class and classification'!$A$340:$B$378,2,FALSE)))</f>
        <v/>
      </c>
      <c r="AM218" t="str">
        <f>IF(AQ218="#","",IFERROR(VLOOKUP(AK218,'class and classification'!$A$1:$C$338,3,FALSE),VLOOKUP(AK218,'class and classification'!$A$340:$C$378,3,FALSE)))</f>
        <v/>
      </c>
      <c r="AN218">
        <v>7947</v>
      </c>
      <c r="AO218">
        <v>3537</v>
      </c>
      <c r="AP218" t="s">
        <v>39</v>
      </c>
      <c r="AQ218" t="s">
        <v>39</v>
      </c>
      <c r="AS218" t="s">
        <v>945</v>
      </c>
      <c r="AT218" t="s">
        <v>946</v>
      </c>
      <c r="AU218" t="str">
        <f>IF(AZ218="#","",IFERROR(VLOOKUP(AT218,'class and classification'!$A$1:$B$338,2,FALSE),VLOOKUP(AT218,'class and classification'!$A$340:$B$378,2,FALSE)))</f>
        <v/>
      </c>
      <c r="AV218" t="str">
        <f>IF(AZ218="#","",IFERROR(VLOOKUP(AT218,'class and classification'!$A$1:$C$338,3,FALSE),VLOOKUP(AT218,'class and classification'!$A$340:$C$378,3,FALSE)))</f>
        <v/>
      </c>
      <c r="AW218">
        <v>6462</v>
      </c>
      <c r="AX218">
        <v>4802</v>
      </c>
      <c r="AY218" t="s">
        <v>39</v>
      </c>
      <c r="AZ218" t="s">
        <v>39</v>
      </c>
      <c r="BB218" t="s">
        <v>945</v>
      </c>
      <c r="BC218" t="s">
        <v>946</v>
      </c>
      <c r="BD218" t="str">
        <f>IF(BI218="#","",IFERROR(VLOOKUP(BC218,'class and classification'!$A$1:$B$338,2,FALSE),VLOOKUP(BC218,'class and classification'!$A$340:$B$378,2,FALSE)))</f>
        <v>Predominantly Rural</v>
      </c>
      <c r="BE218" t="str">
        <f>IF(BI218="#","",IFERROR(VLOOKUP(BC218,'class and classification'!$A$1:$C$338,3,FALSE),VLOOKUP(BC218,'class and classification'!$A$340:$C$378,3,FALSE)))</f>
        <v>SD</v>
      </c>
      <c r="BF218">
        <v>5428</v>
      </c>
      <c r="BG218">
        <v>4207</v>
      </c>
      <c r="BH218">
        <v>2060</v>
      </c>
      <c r="BI218">
        <v>17.61436511329628</v>
      </c>
      <c r="BK218" t="s">
        <v>945</v>
      </c>
      <c r="BL218" t="s">
        <v>946</v>
      </c>
      <c r="BM218" t="str">
        <f>IF(BR218="#","",IFERROR(VLOOKUP(BL218,'class and classification'!$A$1:$B$338,2,FALSE),VLOOKUP(BL218,'class and classification'!$A$340:$B$378,2,FALSE)))</f>
        <v>Predominantly Rural</v>
      </c>
      <c r="BN218" t="str">
        <f>IF(BR218="#","",IFERROR(VLOOKUP(BL218,'class and classification'!$A$1:$C$338,3,FALSE),VLOOKUP(BL218,'class and classification'!$A$340:$C$378,3,FALSE)))</f>
        <v>SD</v>
      </c>
      <c r="BO218">
        <v>4229</v>
      </c>
      <c r="BP218">
        <v>6086</v>
      </c>
      <c r="BQ218">
        <v>676</v>
      </c>
      <c r="BR218">
        <v>6.1504867618960972</v>
      </c>
      <c r="BT218" t="s">
        <v>945</v>
      </c>
      <c r="BU218" t="s">
        <v>946</v>
      </c>
      <c r="BV218" t="str">
        <f>IF(CA218="#","",IFERROR(VLOOKUP(BU218,'class and classification'!$A$1:$B$338,2,FALSE),VLOOKUP(BU218,'class and classification'!$A$340:$B$378,2,FALSE)))</f>
        <v>Predominantly Rural</v>
      </c>
      <c r="BW218" t="str">
        <f>IF(CA218="#","",IFERROR(VLOOKUP(BU218,'class and classification'!$A$1:$C$338,3,FALSE),VLOOKUP(BU218,'class and classification'!$A$340:$C$378,3,FALSE)))</f>
        <v>SD</v>
      </c>
      <c r="BX218">
        <v>5140</v>
      </c>
      <c r="BY218">
        <v>6897</v>
      </c>
      <c r="BZ218">
        <v>627</v>
      </c>
      <c r="CA218">
        <v>4.9510423246999373</v>
      </c>
      <c r="CC218" t="s">
        <v>945</v>
      </c>
      <c r="CD218" t="s">
        <v>946</v>
      </c>
      <c r="CE218" t="str">
        <f>IF(CJ218="*","",IFERROR(VLOOKUP(CD218,'class and classification'!$A$1:$B$338,2,FALSE),VLOOKUP(CD218,'class and classification'!$A$340:$B$378,2,FALSE)))</f>
        <v>Predominantly Rural</v>
      </c>
      <c r="CF218" t="str">
        <f>IF(CJ218="*","",IFERROR(VLOOKUP(CD218,'class and classification'!$A$1:$C$338,3,FALSE),VLOOKUP(CD218,'class and classification'!$A$340:$C$378,3,FALSE)))</f>
        <v>SD</v>
      </c>
      <c r="CG218">
        <v>7004</v>
      </c>
      <c r="CH218">
        <v>3891</v>
      </c>
      <c r="CI218">
        <v>1038</v>
      </c>
      <c r="CJ218">
        <v>8.6985669990781869</v>
      </c>
      <c r="CL218" t="s">
        <v>945</v>
      </c>
      <c r="CM218" t="s">
        <v>946</v>
      </c>
      <c r="CN218" t="str">
        <f>IF(CS218="*","",IFERROR(VLOOKUP(CM218,'class and classification'!$A$1:$B$338,2,FALSE),VLOOKUP(CM218,'class and classification'!$A$340:$B$378,2,FALSE)))</f>
        <v>Predominantly Rural</v>
      </c>
      <c r="CO218" t="str">
        <f>IF(CS218="*","",IFERROR(VLOOKUP(CM218,'class and classification'!$A$1:$C$338,3,FALSE),VLOOKUP(CM218,'class and classification'!$A$340:$C$378,3,FALSE)))</f>
        <v>SD</v>
      </c>
      <c r="CP218">
        <v>4078.37</v>
      </c>
      <c r="CQ218">
        <v>5845.7</v>
      </c>
      <c r="CR218">
        <v>690.72</v>
      </c>
      <c r="CS218">
        <v>6.5071471032399142</v>
      </c>
      <c r="CU218" t="s">
        <v>945</v>
      </c>
      <c r="CV218" t="s">
        <v>946</v>
      </c>
      <c r="CW218" t="str">
        <f>IF(DB218="*","",IFERROR(VLOOKUP(CV218,'class and classification'!$A$1:$B$338,2,FALSE),VLOOKUP(CV218,'class and classification'!$A$340:$B$378,2,FALSE)))</f>
        <v>Predominantly Rural</v>
      </c>
      <c r="CX218" t="str">
        <f>IF(DB218="*","",IFERROR(VLOOKUP(CV218,'class and classification'!$A$1:$C$338,3,FALSE),VLOOKUP(CV218,'class and classification'!$A$340:$C$378,3,FALSE)))</f>
        <v>SD</v>
      </c>
      <c r="CY218">
        <v>4561.59</v>
      </c>
      <c r="CZ218">
        <v>2343.09</v>
      </c>
      <c r="DA218">
        <v>1119.3399999999999</v>
      </c>
      <c r="DB218">
        <v>13.949865528749928</v>
      </c>
      <c r="DD218" t="s">
        <v>945</v>
      </c>
      <c r="DE218" t="s">
        <v>946</v>
      </c>
      <c r="DF218" t="str">
        <f>IF(DK218="*","",IFERROR(VLOOKUP(DE218,'class and classification'!$A$1:$B$338,2,FALSE),VLOOKUP(DE218,'class and classification'!$A$340:$B$378,2,FALSE)))</f>
        <v>Predominantly Rural</v>
      </c>
      <c r="DG218" t="str">
        <f>IF(DK218="*","",IFERROR(VLOOKUP(DE218,'class and classification'!$A$1:$C$338,3,FALSE),VLOOKUP(DE218,'class and classification'!$A$340:$C$378,3,FALSE)))</f>
        <v>SD</v>
      </c>
      <c r="DH218">
        <v>5759.95</v>
      </c>
      <c r="DI218">
        <v>3427.52</v>
      </c>
      <c r="DJ218">
        <v>1013.48</v>
      </c>
      <c r="DK218">
        <v>9.9351530984859266</v>
      </c>
      <c r="DM218" t="s">
        <v>945</v>
      </c>
      <c r="DN218" t="s">
        <v>946</v>
      </c>
      <c r="DO218" t="str">
        <f>IF(DT218="*","",IFERROR(VLOOKUP(DN218,'class and classification'!$A$1:$B$338,2,FALSE),VLOOKUP(DN218,'class and classification'!$A$340:$B$378,2,FALSE)))</f>
        <v/>
      </c>
      <c r="DP218" t="str">
        <f>IF(DT218="*","",IFERROR(VLOOKUP(DN218,'class and classification'!$A$1:$C$338,3,FALSE),VLOOKUP(DN218,'class and classification'!$A$340:$C$378,3,FALSE)))</f>
        <v/>
      </c>
      <c r="DQ218">
        <v>3949.29</v>
      </c>
      <c r="DR218">
        <v>8090.13</v>
      </c>
      <c r="DS218" t="s">
        <v>38</v>
      </c>
      <c r="DT218" t="s">
        <v>38</v>
      </c>
      <c r="DV218" t="s">
        <v>945</v>
      </c>
      <c r="DW218" t="s">
        <v>946</v>
      </c>
      <c r="DX218" t="str">
        <f>IF(EC218="*","",IFERROR(VLOOKUP(DW218,'class and classification'!$A$1:$B$338,2,FALSE),VLOOKUP(DW218,'class and classification'!$A$340:$B$378,2,FALSE)))</f>
        <v>Predominantly Rural</v>
      </c>
      <c r="DY218" t="str">
        <f>IF(EC218="*","",IFERROR(VLOOKUP(DW218,'class and classification'!$A$1:$C$338,3,FALSE),VLOOKUP(DW218,'class and classification'!$A$340:$C$378,3,FALSE)))</f>
        <v>SD</v>
      </c>
      <c r="DZ218">
        <v>3186.24</v>
      </c>
      <c r="EA218">
        <v>2951.52</v>
      </c>
      <c r="EB218">
        <v>822.4</v>
      </c>
      <c r="EC218">
        <v>11.815820325969518</v>
      </c>
    </row>
    <row r="219" spans="1:133" x14ac:dyDescent="0.3">
      <c r="A219" t="s">
        <v>726</v>
      </c>
      <c r="B219" t="s">
        <v>149</v>
      </c>
      <c r="C219" t="str">
        <f>IF(H219="n/a","",IFERROR(VLOOKUP(B219,'class and classification'!$A$1:$B$338,2,FALSE),VLOOKUP(B219,'class and classification'!$A$340:$B$378,2,FALSE)))</f>
        <v>Predominantly Urban</v>
      </c>
      <c r="D219" t="str">
        <f>IF(H219="n/a","",IFERROR(VLOOKUP(B219,'class and classification'!$A$1:$C$338,3,FALSE),VLOOKUP(B219,'class and classification'!$A$340:$C$378,3,FALSE)))</f>
        <v>L</v>
      </c>
      <c r="E219">
        <v>19262</v>
      </c>
      <c r="F219">
        <v>22750</v>
      </c>
      <c r="G219">
        <v>2751</v>
      </c>
      <c r="H219">
        <v>6.1457006903022586</v>
      </c>
      <c r="I219" t="s">
        <v>719</v>
      </c>
      <c r="J219" t="s">
        <v>378</v>
      </c>
      <c r="K219" t="str">
        <f>IF(P219="#","",IFERROR(VLOOKUP(J219,'class and classification'!$A$1:$B$338,2,FALSE),VLOOKUP(J219,'class and classification'!$A$340:$B$378,2,FALSE)))</f>
        <v>Predominantly Urban</v>
      </c>
      <c r="L219" t="str">
        <f>IF(P219="#","",IFERROR(VLOOKUP(J219,'class and classification'!$A$1:$C$338,3,FALSE),VLOOKUP(J219,'class and classification'!$A$340:$C$378,3,FALSE)))</f>
        <v>SD</v>
      </c>
      <c r="M219">
        <v>20169</v>
      </c>
      <c r="N219">
        <v>8234</v>
      </c>
      <c r="O219">
        <v>2081</v>
      </c>
      <c r="P219">
        <v>6.8265319511875084</v>
      </c>
      <c r="S219" t="s">
        <v>378</v>
      </c>
      <c r="T219" t="str">
        <f>IF(Y219="#","",IFERROR(VLOOKUP(S219,'class and classification'!$A$1:$B$338,2,FALSE),VLOOKUP(S219,'class and classification'!$A$340:$B$378,2,FALSE)))</f>
        <v>Predominantly Urban</v>
      </c>
      <c r="U219" t="str">
        <f>IF(Y219="#","",IFERROR(VLOOKUP(S219,'class and classification'!$A$1:$C$338,3,FALSE),VLOOKUP(S219,'class and classification'!$A$340:$C$378,3,FALSE)))</f>
        <v>SD</v>
      </c>
      <c r="V219">
        <v>21446</v>
      </c>
      <c r="W219">
        <v>8805</v>
      </c>
      <c r="X219">
        <v>3478</v>
      </c>
      <c r="Y219">
        <v>10.311601292656171</v>
      </c>
      <c r="AA219" t="s">
        <v>719</v>
      </c>
      <c r="AB219" t="s">
        <v>378</v>
      </c>
      <c r="AC219" t="str">
        <f>IF(AH219="#","",IFERROR(VLOOKUP(AB219,'class and classification'!$A$1:$B$338,2,FALSE),VLOOKUP(AB219,'class and classification'!$A$340:$B$378,2,FALSE)))</f>
        <v>Predominantly Urban</v>
      </c>
      <c r="AD219" t="str">
        <f>IF(AH219="#","",IFERROR(VLOOKUP(AB219,'class and classification'!$A$1:$C$338,3,FALSE),VLOOKUP(AB219,'class and classification'!$A$340:$C$378,3,FALSE)))</f>
        <v>SD</v>
      </c>
      <c r="AE219">
        <v>12473</v>
      </c>
      <c r="AF219">
        <v>9708</v>
      </c>
      <c r="AG219">
        <v>3096</v>
      </c>
      <c r="AH219">
        <v>12.248288958341575</v>
      </c>
      <c r="AJ219" t="s">
        <v>719</v>
      </c>
      <c r="AK219" t="s">
        <v>378</v>
      </c>
      <c r="AL219" t="str">
        <f>IF(AQ219="#","",IFERROR(VLOOKUP(AK219,'class and classification'!$A$1:$B$338,2,FALSE),VLOOKUP(AK219,'class and classification'!$A$340:$B$378,2,FALSE)))</f>
        <v>Predominantly Urban</v>
      </c>
      <c r="AM219" t="str">
        <f>IF(AQ219="#","",IFERROR(VLOOKUP(AK219,'class and classification'!$A$1:$C$338,3,FALSE),VLOOKUP(AK219,'class and classification'!$A$340:$C$378,3,FALSE)))</f>
        <v>SD</v>
      </c>
      <c r="AN219">
        <v>16299</v>
      </c>
      <c r="AO219">
        <v>10883</v>
      </c>
      <c r="AP219">
        <v>4810</v>
      </c>
      <c r="AQ219">
        <v>15.035008752188048</v>
      </c>
      <c r="AS219" t="s">
        <v>719</v>
      </c>
      <c r="AT219" t="s">
        <v>378</v>
      </c>
      <c r="AU219" t="str">
        <f>IF(AZ219="#","",IFERROR(VLOOKUP(AT219,'class and classification'!$A$1:$B$338,2,FALSE),VLOOKUP(AT219,'class and classification'!$A$340:$B$378,2,FALSE)))</f>
        <v>Predominantly Urban</v>
      </c>
      <c r="AV219" t="str">
        <f>IF(AZ219="#","",IFERROR(VLOOKUP(AT219,'class and classification'!$A$1:$C$338,3,FALSE),VLOOKUP(AT219,'class and classification'!$A$340:$C$378,3,FALSE)))</f>
        <v>SD</v>
      </c>
      <c r="AW219">
        <v>13194</v>
      </c>
      <c r="AX219">
        <v>8790</v>
      </c>
      <c r="AY219">
        <v>3199</v>
      </c>
      <c r="AZ219">
        <v>12.703013937974031</v>
      </c>
      <c r="BB219" t="s">
        <v>719</v>
      </c>
      <c r="BC219" t="s">
        <v>378</v>
      </c>
      <c r="BD219" t="str">
        <f>IF(BI219="#","",IFERROR(VLOOKUP(BC219,'class and classification'!$A$1:$B$338,2,FALSE),VLOOKUP(BC219,'class and classification'!$A$340:$B$378,2,FALSE)))</f>
        <v>Predominantly Urban</v>
      </c>
      <c r="BE219" t="str">
        <f>IF(BI219="#","",IFERROR(VLOOKUP(BC219,'class and classification'!$A$1:$C$338,3,FALSE),VLOOKUP(BC219,'class and classification'!$A$340:$C$378,3,FALSE)))</f>
        <v>SD</v>
      </c>
      <c r="BF219">
        <v>14195</v>
      </c>
      <c r="BG219">
        <v>9238</v>
      </c>
      <c r="BH219">
        <v>7087</v>
      </c>
      <c r="BI219">
        <v>23.220838794233288</v>
      </c>
      <c r="BK219" t="s">
        <v>719</v>
      </c>
      <c r="BL219" t="s">
        <v>378</v>
      </c>
      <c r="BM219" t="str">
        <f>IF(BR219="#","",IFERROR(VLOOKUP(BL219,'class and classification'!$A$1:$B$338,2,FALSE),VLOOKUP(BL219,'class and classification'!$A$340:$B$378,2,FALSE)))</f>
        <v>Predominantly Urban</v>
      </c>
      <c r="BN219" t="str">
        <f>IF(BR219="#","",IFERROR(VLOOKUP(BL219,'class and classification'!$A$1:$C$338,3,FALSE),VLOOKUP(BL219,'class and classification'!$A$340:$C$378,3,FALSE)))</f>
        <v>SD</v>
      </c>
      <c r="BO219">
        <v>15101</v>
      </c>
      <c r="BP219">
        <v>11597</v>
      </c>
      <c r="BQ219">
        <v>2506</v>
      </c>
      <c r="BR219">
        <v>8.5810162991371044</v>
      </c>
      <c r="BT219" t="s">
        <v>719</v>
      </c>
      <c r="BU219" t="s">
        <v>378</v>
      </c>
      <c r="BV219" t="str">
        <f>IF(CA219="#","",IFERROR(VLOOKUP(BU219,'class and classification'!$A$1:$B$338,2,FALSE),VLOOKUP(BU219,'class and classification'!$A$340:$B$378,2,FALSE)))</f>
        <v>Predominantly Urban</v>
      </c>
      <c r="BW219" t="str">
        <f>IF(CA219="#","",IFERROR(VLOOKUP(BU219,'class and classification'!$A$1:$C$338,3,FALSE),VLOOKUP(BU219,'class and classification'!$A$340:$C$378,3,FALSE)))</f>
        <v>SD</v>
      </c>
      <c r="BX219">
        <v>12791</v>
      </c>
      <c r="BY219">
        <v>4344</v>
      </c>
      <c r="BZ219">
        <v>7126</v>
      </c>
      <c r="CA219">
        <v>29.372243518404023</v>
      </c>
      <c r="CC219" t="s">
        <v>719</v>
      </c>
      <c r="CD219" t="s">
        <v>378</v>
      </c>
      <c r="CE219" t="str">
        <f>IF(CJ219="*","",IFERROR(VLOOKUP(CD219,'class and classification'!$A$1:$B$338,2,FALSE),VLOOKUP(CD219,'class and classification'!$A$340:$B$378,2,FALSE)))</f>
        <v>Predominantly Urban</v>
      </c>
      <c r="CF219" t="str">
        <f>IF(CJ219="*","",IFERROR(VLOOKUP(CD219,'class and classification'!$A$1:$C$338,3,FALSE),VLOOKUP(CD219,'class and classification'!$A$340:$C$378,3,FALSE)))</f>
        <v>SD</v>
      </c>
      <c r="CG219">
        <v>13944</v>
      </c>
      <c r="CH219">
        <v>4452</v>
      </c>
      <c r="CI219">
        <v>6602</v>
      </c>
      <c r="CJ219">
        <v>26.410112809024721</v>
      </c>
      <c r="CL219" t="s">
        <v>719</v>
      </c>
      <c r="CM219" t="s">
        <v>378</v>
      </c>
      <c r="CN219" t="str">
        <f>IF(CS219="*","",IFERROR(VLOOKUP(CM219,'class and classification'!$A$1:$B$338,2,FALSE),VLOOKUP(CM219,'class and classification'!$A$340:$B$378,2,FALSE)))</f>
        <v>Predominantly Urban</v>
      </c>
      <c r="CO219" t="str">
        <f>IF(CS219="*","",IFERROR(VLOOKUP(CM219,'class and classification'!$A$1:$C$338,3,FALSE),VLOOKUP(CM219,'class and classification'!$A$340:$C$378,3,FALSE)))</f>
        <v>SD</v>
      </c>
      <c r="CP219">
        <v>14800.47</v>
      </c>
      <c r="CQ219">
        <v>6944.12</v>
      </c>
      <c r="CR219">
        <v>3170.27</v>
      </c>
      <c r="CS219">
        <v>12.72441426522164</v>
      </c>
      <c r="CU219" t="s">
        <v>719</v>
      </c>
      <c r="CV219" t="s">
        <v>378</v>
      </c>
      <c r="CW219" t="str">
        <f>IF(DB219="*","",IFERROR(VLOOKUP(CV219,'class and classification'!$A$1:$B$338,2,FALSE),VLOOKUP(CV219,'class and classification'!$A$340:$B$378,2,FALSE)))</f>
        <v>Predominantly Urban</v>
      </c>
      <c r="CX219" t="str">
        <f>IF(DB219="*","",IFERROR(VLOOKUP(CV219,'class and classification'!$A$1:$C$338,3,FALSE),VLOOKUP(CV219,'class and classification'!$A$340:$C$378,3,FALSE)))</f>
        <v>SD</v>
      </c>
      <c r="CY219">
        <v>17885.93</v>
      </c>
      <c r="CZ219">
        <v>6709.39</v>
      </c>
      <c r="DA219">
        <v>3269.63</v>
      </c>
      <c r="DB219">
        <v>11.7338448480977</v>
      </c>
      <c r="DD219" t="s">
        <v>719</v>
      </c>
      <c r="DE219" t="s">
        <v>378</v>
      </c>
      <c r="DF219" t="str">
        <f>IF(DK219="*","",IFERROR(VLOOKUP(DE219,'class and classification'!$A$1:$B$338,2,FALSE),VLOOKUP(DE219,'class and classification'!$A$340:$B$378,2,FALSE)))</f>
        <v>Predominantly Urban</v>
      </c>
      <c r="DG219" t="str">
        <f>IF(DK219="*","",IFERROR(VLOOKUP(DE219,'class and classification'!$A$1:$C$338,3,FALSE),VLOOKUP(DE219,'class and classification'!$A$340:$C$378,3,FALSE)))</f>
        <v>SD</v>
      </c>
      <c r="DH219">
        <v>17585.240000000002</v>
      </c>
      <c r="DI219">
        <v>6091.95</v>
      </c>
      <c r="DJ219">
        <v>3039.49</v>
      </c>
      <c r="DK219">
        <v>11.376750404616141</v>
      </c>
      <c r="DM219" t="s">
        <v>719</v>
      </c>
      <c r="DN219" t="s">
        <v>378</v>
      </c>
      <c r="DO219" t="str">
        <f>IF(DT219="*","",IFERROR(VLOOKUP(DN219,'class and classification'!$A$1:$B$338,2,FALSE),VLOOKUP(DN219,'class and classification'!$A$340:$B$378,2,FALSE)))</f>
        <v>Predominantly Urban</v>
      </c>
      <c r="DP219" t="str">
        <f>IF(DT219="*","",IFERROR(VLOOKUP(DN219,'class and classification'!$A$1:$C$338,3,FALSE),VLOOKUP(DN219,'class and classification'!$A$340:$C$378,3,FALSE)))</f>
        <v>SD</v>
      </c>
      <c r="DQ219">
        <v>17522.87</v>
      </c>
      <c r="DR219">
        <v>5315.05</v>
      </c>
      <c r="DS219">
        <v>1973</v>
      </c>
      <c r="DT219">
        <v>7.9521436528754279</v>
      </c>
      <c r="DV219" t="s">
        <v>719</v>
      </c>
      <c r="DW219" t="s">
        <v>378</v>
      </c>
      <c r="DX219" t="str">
        <f>IF(EC219="*","",IFERROR(VLOOKUP(DW219,'class and classification'!$A$1:$B$338,2,FALSE),VLOOKUP(DW219,'class and classification'!$A$340:$B$378,2,FALSE)))</f>
        <v>Predominantly Urban</v>
      </c>
      <c r="DY219" t="str">
        <f>IF(EC219="*","",IFERROR(VLOOKUP(DW219,'class and classification'!$A$1:$C$338,3,FALSE),VLOOKUP(DW219,'class and classification'!$A$340:$C$378,3,FALSE)))</f>
        <v>SD</v>
      </c>
      <c r="DZ219">
        <v>12976.45</v>
      </c>
      <c r="EA219">
        <v>7125.72</v>
      </c>
      <c r="EB219">
        <v>2339.88</v>
      </c>
      <c r="EC219">
        <v>10.426320233668491</v>
      </c>
    </row>
    <row r="220" spans="1:133" x14ac:dyDescent="0.3">
      <c r="A220" t="s">
        <v>727</v>
      </c>
      <c r="B220" t="s">
        <v>150</v>
      </c>
      <c r="C220" t="str">
        <f>IF(H220="n/a","",IFERROR(VLOOKUP(B220,'class and classification'!$A$1:$B$338,2,FALSE),VLOOKUP(B220,'class and classification'!$A$340:$B$378,2,FALSE)))</f>
        <v/>
      </c>
      <c r="D220" t="str">
        <f>IF(H220="n/a","",IFERROR(VLOOKUP(B220,'class and classification'!$A$1:$C$338,3,FALSE),VLOOKUP(B220,'class and classification'!$A$340:$C$378,3,FALSE)))</f>
        <v/>
      </c>
      <c r="E220" t="s">
        <v>513</v>
      </c>
      <c r="F220" t="s">
        <v>513</v>
      </c>
      <c r="G220" t="s">
        <v>513</v>
      </c>
      <c r="H220" t="s">
        <v>513</v>
      </c>
      <c r="I220" t="s">
        <v>720</v>
      </c>
      <c r="J220" t="s">
        <v>379</v>
      </c>
      <c r="K220" t="str">
        <f>IF(P220="#","",IFERROR(VLOOKUP(J220,'class and classification'!$A$1:$B$338,2,FALSE),VLOOKUP(J220,'class and classification'!$A$340:$B$378,2,FALSE)))</f>
        <v>Predominantly Rural</v>
      </c>
      <c r="L220" t="str">
        <f>IF(P220="#","",IFERROR(VLOOKUP(J220,'class and classification'!$A$1:$C$338,3,FALSE),VLOOKUP(J220,'class and classification'!$A$340:$C$378,3,FALSE)))</f>
        <v>SD</v>
      </c>
      <c r="M220">
        <v>12922</v>
      </c>
      <c r="N220">
        <v>2573</v>
      </c>
      <c r="O220">
        <v>1215</v>
      </c>
      <c r="P220">
        <v>7.2710951526032312</v>
      </c>
      <c r="S220" t="s">
        <v>379</v>
      </c>
      <c r="T220" t="str">
        <f>IF(Y220="#","",IFERROR(VLOOKUP(S220,'class and classification'!$A$1:$B$338,2,FALSE),VLOOKUP(S220,'class and classification'!$A$340:$B$378,2,FALSE)))</f>
        <v/>
      </c>
      <c r="U220" t="str">
        <f>IF(Y220="#","",IFERROR(VLOOKUP(S220,'class and classification'!$A$1:$C$338,3,FALSE),VLOOKUP(S220,'class and classification'!$A$340:$C$378,3,FALSE)))</f>
        <v/>
      </c>
      <c r="V220">
        <v>12998</v>
      </c>
      <c r="W220" t="s">
        <v>39</v>
      </c>
      <c r="X220" t="s">
        <v>39</v>
      </c>
      <c r="Y220" t="s">
        <v>39</v>
      </c>
      <c r="AA220" t="s">
        <v>720</v>
      </c>
      <c r="AB220" t="s">
        <v>379</v>
      </c>
      <c r="AC220" t="str">
        <f>IF(AH220="#","",IFERROR(VLOOKUP(AB220,'class and classification'!$A$1:$B$338,2,FALSE),VLOOKUP(AB220,'class and classification'!$A$340:$B$378,2,FALSE)))</f>
        <v/>
      </c>
      <c r="AD220" t="str">
        <f>IF(AH220="#","",IFERROR(VLOOKUP(AB220,'class and classification'!$A$1:$C$338,3,FALSE),VLOOKUP(AB220,'class and classification'!$A$340:$C$378,3,FALSE)))</f>
        <v/>
      </c>
      <c r="AE220">
        <v>13528</v>
      </c>
      <c r="AF220">
        <v>3077</v>
      </c>
      <c r="AG220" t="s">
        <v>39</v>
      </c>
      <c r="AH220" t="s">
        <v>39</v>
      </c>
      <c r="AJ220" t="s">
        <v>720</v>
      </c>
      <c r="AK220" t="s">
        <v>379</v>
      </c>
      <c r="AL220" t="str">
        <f>IF(AQ220="#","",IFERROR(VLOOKUP(AK220,'class and classification'!$A$1:$B$338,2,FALSE),VLOOKUP(AK220,'class and classification'!$A$340:$B$378,2,FALSE)))</f>
        <v>Predominantly Rural</v>
      </c>
      <c r="AM220" t="str">
        <f>IF(AQ220="#","",IFERROR(VLOOKUP(AK220,'class and classification'!$A$1:$C$338,3,FALSE),VLOOKUP(AK220,'class and classification'!$A$340:$C$378,3,FALSE)))</f>
        <v>SD</v>
      </c>
      <c r="AN220">
        <v>9314</v>
      </c>
      <c r="AO220">
        <v>4902</v>
      </c>
      <c r="AP220">
        <v>930</v>
      </c>
      <c r="AQ220">
        <v>6.1402350455565822</v>
      </c>
      <c r="AS220" t="s">
        <v>720</v>
      </c>
      <c r="AT220" t="s">
        <v>379</v>
      </c>
      <c r="AU220" t="str">
        <f>IF(AZ220="#","",IFERROR(VLOOKUP(AT220,'class and classification'!$A$1:$B$338,2,FALSE),VLOOKUP(AT220,'class and classification'!$A$340:$B$378,2,FALSE)))</f>
        <v>Predominantly Rural</v>
      </c>
      <c r="AV220" t="str">
        <f>IF(AZ220="#","",IFERROR(VLOOKUP(AT220,'class and classification'!$A$1:$C$338,3,FALSE),VLOOKUP(AT220,'class and classification'!$A$340:$C$378,3,FALSE)))</f>
        <v>SD</v>
      </c>
      <c r="AW220">
        <v>10400</v>
      </c>
      <c r="AX220">
        <v>1188</v>
      </c>
      <c r="AY220">
        <v>2863</v>
      </c>
      <c r="AZ220">
        <v>19.81177773164487</v>
      </c>
      <c r="BB220" t="s">
        <v>720</v>
      </c>
      <c r="BC220" t="s">
        <v>379</v>
      </c>
      <c r="BD220" t="str">
        <f>IF(BI220="#","",IFERROR(VLOOKUP(BC220,'class and classification'!$A$1:$B$338,2,FALSE),VLOOKUP(BC220,'class and classification'!$A$340:$B$378,2,FALSE)))</f>
        <v>Predominantly Rural</v>
      </c>
      <c r="BE220" t="str">
        <f>IF(BI220="#","",IFERROR(VLOOKUP(BC220,'class and classification'!$A$1:$C$338,3,FALSE),VLOOKUP(BC220,'class and classification'!$A$340:$C$378,3,FALSE)))</f>
        <v>SD</v>
      </c>
      <c r="BF220">
        <v>7178</v>
      </c>
      <c r="BG220">
        <v>5633</v>
      </c>
      <c r="BH220">
        <v>1044</v>
      </c>
      <c r="BI220">
        <v>7.5351858534824974</v>
      </c>
      <c r="BK220" t="s">
        <v>720</v>
      </c>
      <c r="BL220" t="s">
        <v>379</v>
      </c>
      <c r="BM220" t="str">
        <f>IF(BR220="#","",IFERROR(VLOOKUP(BL220,'class and classification'!$A$1:$B$338,2,FALSE),VLOOKUP(BL220,'class and classification'!$A$340:$B$378,2,FALSE)))</f>
        <v>Predominantly Rural</v>
      </c>
      <c r="BN220" t="str">
        <f>IF(BR220="#","",IFERROR(VLOOKUP(BL220,'class and classification'!$A$1:$C$338,3,FALSE),VLOOKUP(BL220,'class and classification'!$A$340:$C$378,3,FALSE)))</f>
        <v>SD</v>
      </c>
      <c r="BO220">
        <v>8246</v>
      </c>
      <c r="BP220">
        <v>4634</v>
      </c>
      <c r="BQ220" t="s">
        <v>61</v>
      </c>
      <c r="BR220">
        <v>2.9608980637384161</v>
      </c>
      <c r="BT220" t="s">
        <v>720</v>
      </c>
      <c r="BU220" t="s">
        <v>379</v>
      </c>
      <c r="BV220" t="str">
        <f>IF(CA220="#","",IFERROR(VLOOKUP(BU220,'class and classification'!$A$1:$B$338,2,FALSE),VLOOKUP(BU220,'class and classification'!$A$340:$B$378,2,FALSE)))</f>
        <v/>
      </c>
      <c r="BW220" t="str">
        <f>IF(CA220="#","",IFERROR(VLOOKUP(BU220,'class and classification'!$A$1:$C$338,3,FALSE),VLOOKUP(BU220,'class and classification'!$A$340:$C$378,3,FALSE)))</f>
        <v/>
      </c>
      <c r="BX220">
        <v>12194</v>
      </c>
      <c r="BY220">
        <v>4300</v>
      </c>
      <c r="BZ220" t="s">
        <v>39</v>
      </c>
      <c r="CA220" t="s">
        <v>39</v>
      </c>
      <c r="CC220" t="s">
        <v>720</v>
      </c>
      <c r="CD220" t="s">
        <v>379</v>
      </c>
      <c r="CE220" t="str">
        <f>IF(CJ220="*","",IFERROR(VLOOKUP(CD220,'class and classification'!$A$1:$B$338,2,FALSE),VLOOKUP(CD220,'class and classification'!$A$340:$B$378,2,FALSE)))</f>
        <v>Predominantly Rural</v>
      </c>
      <c r="CF220" t="str">
        <f>IF(CJ220="*","",IFERROR(VLOOKUP(CD220,'class and classification'!$A$1:$C$338,3,FALSE),VLOOKUP(CD220,'class and classification'!$A$340:$C$378,3,FALSE)))</f>
        <v>SD</v>
      </c>
      <c r="CG220">
        <v>12782</v>
      </c>
      <c r="CH220">
        <v>3990</v>
      </c>
      <c r="CI220">
        <v>1565</v>
      </c>
      <c r="CJ220">
        <v>8.5346567050226323</v>
      </c>
      <c r="CL220" t="s">
        <v>720</v>
      </c>
      <c r="CM220" t="s">
        <v>379</v>
      </c>
      <c r="CN220" t="str">
        <f>IF(CS220="*","",IFERROR(VLOOKUP(CM220,'class and classification'!$A$1:$B$338,2,FALSE),VLOOKUP(CM220,'class and classification'!$A$340:$B$378,2,FALSE)))</f>
        <v>Predominantly Rural</v>
      </c>
      <c r="CO220" t="str">
        <f>IF(CS220="*","",IFERROR(VLOOKUP(CM220,'class and classification'!$A$1:$C$338,3,FALSE),VLOOKUP(CM220,'class and classification'!$A$340:$C$378,3,FALSE)))</f>
        <v>SD</v>
      </c>
      <c r="CP220">
        <v>13241.32</v>
      </c>
      <c r="CQ220">
        <v>4763.01</v>
      </c>
      <c r="CR220">
        <v>1576.67</v>
      </c>
      <c r="CS220">
        <v>8.0520402430927955</v>
      </c>
      <c r="CU220" t="s">
        <v>720</v>
      </c>
      <c r="CV220" t="s">
        <v>379</v>
      </c>
      <c r="CW220" t="str">
        <f>IF(DB220="*","",IFERROR(VLOOKUP(CV220,'class and classification'!$A$1:$B$338,2,FALSE),VLOOKUP(CV220,'class and classification'!$A$340:$B$378,2,FALSE)))</f>
        <v>Predominantly Rural</v>
      </c>
      <c r="CX220" t="str">
        <f>IF(DB220="*","",IFERROR(VLOOKUP(CV220,'class and classification'!$A$1:$C$338,3,FALSE),VLOOKUP(CV220,'class and classification'!$A$340:$C$378,3,FALSE)))</f>
        <v>SD</v>
      </c>
      <c r="CY220">
        <v>13685.87</v>
      </c>
      <c r="CZ220">
        <v>2469.67</v>
      </c>
      <c r="DA220">
        <v>959.5</v>
      </c>
      <c r="DB220">
        <v>5.6061802952257187</v>
      </c>
      <c r="DD220" t="s">
        <v>720</v>
      </c>
      <c r="DE220" t="s">
        <v>379</v>
      </c>
      <c r="DF220" t="str">
        <f>IF(DK220="*","",IFERROR(VLOOKUP(DE220,'class and classification'!$A$1:$B$338,2,FALSE),VLOOKUP(DE220,'class and classification'!$A$340:$B$378,2,FALSE)))</f>
        <v>Predominantly Rural</v>
      </c>
      <c r="DG220" t="str">
        <f>IF(DK220="*","",IFERROR(VLOOKUP(DE220,'class and classification'!$A$1:$C$338,3,FALSE),VLOOKUP(DE220,'class and classification'!$A$340:$C$378,3,FALSE)))</f>
        <v>SD</v>
      </c>
      <c r="DH220">
        <v>7349.3</v>
      </c>
      <c r="DI220">
        <v>3179.72</v>
      </c>
      <c r="DJ220">
        <v>2569.5</v>
      </c>
      <c r="DK220">
        <v>19.61672005692246</v>
      </c>
      <c r="DM220" t="s">
        <v>720</v>
      </c>
      <c r="DN220" t="s">
        <v>379</v>
      </c>
      <c r="DO220" t="str">
        <f>IF(DT220="*","",IFERROR(VLOOKUP(DN220,'class and classification'!$A$1:$B$338,2,FALSE),VLOOKUP(DN220,'class and classification'!$A$340:$B$378,2,FALSE)))</f>
        <v>Predominantly Rural</v>
      </c>
      <c r="DP220" t="str">
        <f>IF(DT220="*","",IFERROR(VLOOKUP(DN220,'class and classification'!$A$1:$C$338,3,FALSE),VLOOKUP(DN220,'class and classification'!$A$340:$C$378,3,FALSE)))</f>
        <v>SD</v>
      </c>
      <c r="DQ220">
        <v>8750.51</v>
      </c>
      <c r="DR220">
        <v>3454.75</v>
      </c>
      <c r="DS220">
        <v>530.30999999999995</v>
      </c>
      <c r="DT220">
        <v>4.1640067935710769</v>
      </c>
      <c r="DV220" t="s">
        <v>720</v>
      </c>
      <c r="DW220" t="s">
        <v>379</v>
      </c>
      <c r="DX220" t="str">
        <f>IF(EC220="*","",IFERROR(VLOOKUP(DW220,'class and classification'!$A$1:$B$338,2,FALSE),VLOOKUP(DW220,'class and classification'!$A$340:$B$378,2,FALSE)))</f>
        <v/>
      </c>
      <c r="DY220" t="str">
        <f>IF(EC220="*","",IFERROR(VLOOKUP(DW220,'class and classification'!$A$1:$C$338,3,FALSE),VLOOKUP(DW220,'class and classification'!$A$340:$C$378,3,FALSE)))</f>
        <v/>
      </c>
      <c r="DZ220">
        <v>6310.52</v>
      </c>
      <c r="EA220">
        <v>5350.75</v>
      </c>
      <c r="EB220" t="s">
        <v>38</v>
      </c>
      <c r="EC220" t="s">
        <v>38</v>
      </c>
    </row>
    <row r="221" spans="1:133" x14ac:dyDescent="0.3">
      <c r="A221" t="s">
        <v>728</v>
      </c>
      <c r="B221" t="s">
        <v>151</v>
      </c>
      <c r="C221" t="str">
        <f>IF(H221="n/a","",IFERROR(VLOOKUP(B221,'class and classification'!$A$1:$B$338,2,FALSE),VLOOKUP(B221,'class and classification'!$A$340:$B$378,2,FALSE)))</f>
        <v>Predominantly Urban</v>
      </c>
      <c r="D221" t="str">
        <f>IF(H221="n/a","",IFERROR(VLOOKUP(B221,'class and classification'!$A$1:$C$338,3,FALSE),VLOOKUP(B221,'class and classification'!$A$340:$C$378,3,FALSE)))</f>
        <v>L</v>
      </c>
      <c r="E221">
        <v>31418</v>
      </c>
      <c r="F221">
        <v>32852</v>
      </c>
      <c r="G221">
        <v>5701</v>
      </c>
      <c r="H221">
        <v>8.1476611739149085</v>
      </c>
      <c r="I221" t="s">
        <v>721</v>
      </c>
      <c r="J221" t="s">
        <v>381</v>
      </c>
      <c r="K221" t="str">
        <f>IF(P221="#","",IFERROR(VLOOKUP(J221,'class and classification'!$A$1:$B$338,2,FALSE),VLOOKUP(J221,'class and classification'!$A$340:$B$378,2,FALSE)))</f>
        <v>Predominantly Rural</v>
      </c>
      <c r="L221" t="str">
        <f>IF(P221="#","",IFERROR(VLOOKUP(J221,'class and classification'!$A$1:$C$338,3,FALSE),VLOOKUP(J221,'class and classification'!$A$340:$C$378,3,FALSE)))</f>
        <v>SD</v>
      </c>
      <c r="M221">
        <v>22318</v>
      </c>
      <c r="N221">
        <v>6948</v>
      </c>
      <c r="O221">
        <v>1783</v>
      </c>
      <c r="P221">
        <v>5.7425359914973111</v>
      </c>
      <c r="S221" t="s">
        <v>381</v>
      </c>
      <c r="T221" t="str">
        <f>IF(Y221="#","",IFERROR(VLOOKUP(S221,'class and classification'!$A$1:$B$338,2,FALSE),VLOOKUP(S221,'class and classification'!$A$340:$B$378,2,FALSE)))</f>
        <v>Predominantly Rural</v>
      </c>
      <c r="U221" t="str">
        <f>IF(Y221="#","",IFERROR(VLOOKUP(S221,'class and classification'!$A$1:$C$338,3,FALSE),VLOOKUP(S221,'class and classification'!$A$340:$C$378,3,FALSE)))</f>
        <v>SD</v>
      </c>
      <c r="V221">
        <v>21934</v>
      </c>
      <c r="W221">
        <v>9670</v>
      </c>
      <c r="X221">
        <v>1090</v>
      </c>
      <c r="Y221">
        <v>3.333945066373035</v>
      </c>
      <c r="AA221" t="s">
        <v>947</v>
      </c>
      <c r="AB221" t="s">
        <v>948</v>
      </c>
      <c r="AC221" t="str">
        <f>IF(AH221="#","",IFERROR(VLOOKUP(AB221,'class and classification'!$A$1:$B$338,2,FALSE),VLOOKUP(AB221,'class and classification'!$A$340:$B$378,2,FALSE)))</f>
        <v/>
      </c>
      <c r="AD221" t="str">
        <f>IF(AH221="#","",IFERROR(VLOOKUP(AB221,'class and classification'!$A$1:$C$338,3,FALSE),VLOOKUP(AB221,'class and classification'!$A$340:$C$378,3,FALSE)))</f>
        <v/>
      </c>
      <c r="AE221">
        <v>12783</v>
      </c>
      <c r="AF221">
        <v>5847</v>
      </c>
      <c r="AG221" t="s">
        <v>39</v>
      </c>
      <c r="AH221" t="s">
        <v>39</v>
      </c>
      <c r="AJ221" t="s">
        <v>947</v>
      </c>
      <c r="AK221" t="s">
        <v>948</v>
      </c>
      <c r="AL221" t="str">
        <f>IF(AQ221="#","",IFERROR(VLOOKUP(AK221,'class and classification'!$A$1:$B$338,2,FALSE),VLOOKUP(AK221,'class and classification'!$A$340:$B$378,2,FALSE)))</f>
        <v/>
      </c>
      <c r="AM221" t="str">
        <f>IF(AQ221="#","",IFERROR(VLOOKUP(AK221,'class and classification'!$A$1:$C$338,3,FALSE),VLOOKUP(AK221,'class and classification'!$A$340:$C$378,3,FALSE)))</f>
        <v/>
      </c>
      <c r="AN221">
        <v>13755</v>
      </c>
      <c r="AO221">
        <v>2848</v>
      </c>
      <c r="AP221" t="s">
        <v>39</v>
      </c>
      <c r="AQ221" t="s">
        <v>39</v>
      </c>
      <c r="AS221" t="s">
        <v>947</v>
      </c>
      <c r="AT221" t="s">
        <v>948</v>
      </c>
      <c r="AU221" t="str">
        <f>IF(AZ221="#","",IFERROR(VLOOKUP(AT221,'class and classification'!$A$1:$B$338,2,FALSE),VLOOKUP(AT221,'class and classification'!$A$340:$B$378,2,FALSE)))</f>
        <v>Predominantly Rural</v>
      </c>
      <c r="AV221" t="str">
        <f>IF(AZ221="#","",IFERROR(VLOOKUP(AT221,'class and classification'!$A$1:$C$338,3,FALSE),VLOOKUP(AT221,'class and classification'!$A$340:$C$378,3,FALSE)))</f>
        <v>SD</v>
      </c>
      <c r="AW221">
        <v>15246</v>
      </c>
      <c r="AX221">
        <v>4019</v>
      </c>
      <c r="AY221">
        <v>1969</v>
      </c>
      <c r="AZ221">
        <v>9.2728642742771026</v>
      </c>
      <c r="BB221" t="s">
        <v>947</v>
      </c>
      <c r="BC221" t="s">
        <v>948</v>
      </c>
      <c r="BD221" t="str">
        <f>IF(BI221="#","",IFERROR(VLOOKUP(BC221,'class and classification'!$A$1:$B$338,2,FALSE),VLOOKUP(BC221,'class and classification'!$A$340:$B$378,2,FALSE)))</f>
        <v>Predominantly Rural</v>
      </c>
      <c r="BE221" t="str">
        <f>IF(BI221="#","",IFERROR(VLOOKUP(BC221,'class and classification'!$A$1:$C$338,3,FALSE),VLOOKUP(BC221,'class and classification'!$A$340:$C$378,3,FALSE)))</f>
        <v>SD</v>
      </c>
      <c r="BF221">
        <v>14649</v>
      </c>
      <c r="BG221">
        <v>5969</v>
      </c>
      <c r="BH221">
        <v>996</v>
      </c>
      <c r="BI221">
        <v>4.608124363838253</v>
      </c>
      <c r="BK221" t="s">
        <v>947</v>
      </c>
      <c r="BL221" t="s">
        <v>948</v>
      </c>
      <c r="BM221" t="str">
        <f>IF(BR221="#","",IFERROR(VLOOKUP(BL221,'class and classification'!$A$1:$B$338,2,FALSE),VLOOKUP(BL221,'class and classification'!$A$340:$B$378,2,FALSE)))</f>
        <v>Predominantly Rural</v>
      </c>
      <c r="BN221" t="str">
        <f>IF(BR221="#","",IFERROR(VLOOKUP(BL221,'class and classification'!$A$1:$C$338,3,FALSE),VLOOKUP(BL221,'class and classification'!$A$340:$C$378,3,FALSE)))</f>
        <v>SD</v>
      </c>
      <c r="BO221">
        <v>9559</v>
      </c>
      <c r="BP221">
        <v>9611</v>
      </c>
      <c r="BQ221">
        <v>2574</v>
      </c>
      <c r="BR221">
        <v>11.83774834437086</v>
      </c>
      <c r="BT221" t="s">
        <v>947</v>
      </c>
      <c r="BU221" t="s">
        <v>948</v>
      </c>
      <c r="BV221" t="str">
        <f>IF(CA221="#","",IFERROR(VLOOKUP(BU221,'class and classification'!$A$1:$B$338,2,FALSE),VLOOKUP(BU221,'class and classification'!$A$340:$B$378,2,FALSE)))</f>
        <v>Predominantly Rural</v>
      </c>
      <c r="BW221" t="str">
        <f>IF(CA221="#","",IFERROR(VLOOKUP(BU221,'class and classification'!$A$1:$C$338,3,FALSE),VLOOKUP(BU221,'class and classification'!$A$340:$C$378,3,FALSE)))</f>
        <v>SD</v>
      </c>
      <c r="BX221">
        <v>15763</v>
      </c>
      <c r="BY221">
        <v>9697</v>
      </c>
      <c r="BZ221">
        <v>1921</v>
      </c>
      <c r="CA221">
        <v>7.0158138855410686</v>
      </c>
      <c r="CC221" t="s">
        <v>947</v>
      </c>
      <c r="CD221" t="s">
        <v>948</v>
      </c>
      <c r="CE221" t="str">
        <f>IF(CJ221="*","",IFERROR(VLOOKUP(CD221,'class and classification'!$A$1:$B$338,2,FALSE),VLOOKUP(CD221,'class and classification'!$A$340:$B$378,2,FALSE)))</f>
        <v>Predominantly Rural</v>
      </c>
      <c r="CF221" t="str">
        <f>IF(CJ221="*","",IFERROR(VLOOKUP(CD221,'class and classification'!$A$1:$C$338,3,FALSE),VLOOKUP(CD221,'class and classification'!$A$340:$C$378,3,FALSE)))</f>
        <v>SD</v>
      </c>
      <c r="CG221">
        <v>12441</v>
      </c>
      <c r="CH221">
        <v>4002</v>
      </c>
      <c r="CI221">
        <v>1425</v>
      </c>
      <c r="CJ221">
        <v>7.9751511081262594</v>
      </c>
      <c r="CL221" t="s">
        <v>947</v>
      </c>
      <c r="CM221" t="s">
        <v>948</v>
      </c>
      <c r="CN221" t="str">
        <f>IF(CS221="*","",IFERROR(VLOOKUP(CM221,'class and classification'!$A$1:$B$338,2,FALSE),VLOOKUP(CM221,'class and classification'!$A$340:$B$378,2,FALSE)))</f>
        <v>Predominantly Rural</v>
      </c>
      <c r="CO221" t="str">
        <f>IF(CS221="*","",IFERROR(VLOOKUP(CM221,'class and classification'!$A$1:$C$338,3,FALSE),VLOOKUP(CM221,'class and classification'!$A$340:$C$378,3,FALSE)))</f>
        <v>SD</v>
      </c>
      <c r="CP221">
        <v>10346.4</v>
      </c>
      <c r="CQ221">
        <v>4125.3500000000004</v>
      </c>
      <c r="CR221">
        <v>1860.87</v>
      </c>
      <c r="CS221">
        <v>11.39357922978677</v>
      </c>
      <c r="CU221" t="s">
        <v>947</v>
      </c>
      <c r="CV221" t="s">
        <v>948</v>
      </c>
      <c r="CW221" t="str">
        <f>IF(DB221="*","",IFERROR(VLOOKUP(CV221,'class and classification'!$A$1:$B$338,2,FALSE),VLOOKUP(CV221,'class and classification'!$A$340:$B$378,2,FALSE)))</f>
        <v>Predominantly Rural</v>
      </c>
      <c r="CX221" t="str">
        <f>IF(DB221="*","",IFERROR(VLOOKUP(CV221,'class and classification'!$A$1:$C$338,3,FALSE),VLOOKUP(CV221,'class and classification'!$A$340:$C$378,3,FALSE)))</f>
        <v>SD</v>
      </c>
      <c r="CY221">
        <v>9244.6200000000008</v>
      </c>
      <c r="CZ221">
        <v>9270.9500000000007</v>
      </c>
      <c r="DA221">
        <v>2539.65</v>
      </c>
      <c r="DB221">
        <v>12.06185449498984</v>
      </c>
      <c r="DD221" t="s">
        <v>947</v>
      </c>
      <c r="DE221" t="s">
        <v>948</v>
      </c>
      <c r="DF221" t="str">
        <f>IF(DK221="*","",IFERROR(VLOOKUP(DE221,'class and classification'!$A$1:$B$338,2,FALSE),VLOOKUP(DE221,'class and classification'!$A$340:$B$378,2,FALSE)))</f>
        <v>Predominantly Rural</v>
      </c>
      <c r="DG221" t="str">
        <f>IF(DK221="*","",IFERROR(VLOOKUP(DE221,'class and classification'!$A$1:$C$338,3,FALSE),VLOOKUP(DE221,'class and classification'!$A$340:$C$378,3,FALSE)))</f>
        <v>SD</v>
      </c>
      <c r="DH221">
        <v>12782.02</v>
      </c>
      <c r="DI221">
        <v>8740.32</v>
      </c>
      <c r="DJ221">
        <v>561.64</v>
      </c>
      <c r="DK221">
        <v>2.543200999095272</v>
      </c>
      <c r="DM221" t="s">
        <v>947</v>
      </c>
      <c r="DN221" t="s">
        <v>948</v>
      </c>
      <c r="DO221" t="str">
        <f>IF(DT221="*","",IFERROR(VLOOKUP(DN221,'class and classification'!$A$1:$B$338,2,FALSE),VLOOKUP(DN221,'class and classification'!$A$340:$B$378,2,FALSE)))</f>
        <v>Predominantly Rural</v>
      </c>
      <c r="DP221" t="str">
        <f>IF(DT221="*","",IFERROR(VLOOKUP(DN221,'class and classification'!$A$1:$C$338,3,FALSE),VLOOKUP(DN221,'class and classification'!$A$340:$C$378,3,FALSE)))</f>
        <v>SD</v>
      </c>
      <c r="DQ221">
        <v>12910.51</v>
      </c>
      <c r="DR221">
        <v>3858.86</v>
      </c>
      <c r="DS221">
        <v>2445.54</v>
      </c>
      <c r="DT221">
        <v>12.727303953023981</v>
      </c>
      <c r="DV221" t="s">
        <v>947</v>
      </c>
      <c r="DW221" t="s">
        <v>948</v>
      </c>
      <c r="DX221" t="str">
        <f>IF(EC221="*","",IFERROR(VLOOKUP(DW221,'class and classification'!$A$1:$B$338,2,FALSE),VLOOKUP(DW221,'class and classification'!$A$340:$B$378,2,FALSE)))</f>
        <v>Predominantly Rural</v>
      </c>
      <c r="DY221" t="str">
        <f>IF(EC221="*","",IFERROR(VLOOKUP(DW221,'class and classification'!$A$1:$C$338,3,FALSE),VLOOKUP(DW221,'class and classification'!$A$340:$C$378,3,FALSE)))</f>
        <v>SD</v>
      </c>
      <c r="DZ221">
        <v>13303.61</v>
      </c>
      <c r="EA221">
        <v>4545.37</v>
      </c>
      <c r="EB221">
        <v>1865.09</v>
      </c>
      <c r="EC221">
        <v>9.460704968583352</v>
      </c>
    </row>
    <row r="222" spans="1:133" x14ac:dyDescent="0.3">
      <c r="A222" t="s">
        <v>729</v>
      </c>
      <c r="B222" t="s">
        <v>152</v>
      </c>
      <c r="C222" t="str">
        <f>IF(H222="n/a","",IFERROR(VLOOKUP(B222,'class and classification'!$A$1:$B$338,2,FALSE),VLOOKUP(B222,'class and classification'!$A$340:$B$378,2,FALSE)))</f>
        <v>Predominantly Urban</v>
      </c>
      <c r="D222" t="str">
        <f>IF(H222="n/a","",IFERROR(VLOOKUP(B222,'class and classification'!$A$1:$C$338,3,FALSE),VLOOKUP(B222,'class and classification'!$A$340:$C$378,3,FALSE)))</f>
        <v>L</v>
      </c>
      <c r="E222">
        <v>24822</v>
      </c>
      <c r="F222">
        <v>13544</v>
      </c>
      <c r="G222">
        <v>2282</v>
      </c>
      <c r="H222">
        <v>5.6140523518992325</v>
      </c>
      <c r="I222" t="s">
        <v>722</v>
      </c>
      <c r="J222" t="s">
        <v>723</v>
      </c>
      <c r="K222" t="e">
        <f>IF(P222="#","",IFERROR(VLOOKUP(J222,'class and classification'!$A$1:$B$338,2,FALSE),VLOOKUP(J222,'class and classification'!$A$340:$B$378,2,FALSE)))</f>
        <v>#N/A</v>
      </c>
      <c r="L222" t="e">
        <f>IF(P222="#","",IFERROR(VLOOKUP(J222,'class and classification'!$A$1:$C$338,3,FALSE),VLOOKUP(J222,'class and classification'!$A$340:$C$378,3,FALSE)))</f>
        <v>#N/A</v>
      </c>
      <c r="M222">
        <v>923938</v>
      </c>
      <c r="N222">
        <v>759234</v>
      </c>
      <c r="O222">
        <v>166018</v>
      </c>
      <c r="P222">
        <v>8.9778768001124813</v>
      </c>
      <c r="S222" t="s">
        <v>723</v>
      </c>
      <c r="T222" t="e">
        <f>IF(Y222="#","",IFERROR(VLOOKUP(S222,'class and classification'!$A$1:$B$338,2,FALSE),VLOOKUP(S222,'class and classification'!$A$340:$B$378,2,FALSE)))</f>
        <v>#N/A</v>
      </c>
      <c r="U222" t="e">
        <f>IF(Y222="#","",IFERROR(VLOOKUP(S222,'class and classification'!$A$1:$C$338,3,FALSE),VLOOKUP(S222,'class and classification'!$A$340:$C$378,3,FALSE)))</f>
        <v>#N/A</v>
      </c>
      <c r="V222">
        <v>899622</v>
      </c>
      <c r="W222">
        <v>766026</v>
      </c>
      <c r="X222">
        <v>187092</v>
      </c>
      <c r="Y222">
        <v>10.098124939279121</v>
      </c>
      <c r="AA222" t="s">
        <v>941</v>
      </c>
      <c r="AB222" t="s">
        <v>942</v>
      </c>
      <c r="AC222" t="str">
        <f>IF(AH222="#","",IFERROR(VLOOKUP(AB222,'class and classification'!$A$1:$B$338,2,FALSE),VLOOKUP(AB222,'class and classification'!$A$340:$B$378,2,FALSE)))</f>
        <v/>
      </c>
      <c r="AD222" t="str">
        <f>IF(AH222="#","",IFERROR(VLOOKUP(AB222,'class and classification'!$A$1:$C$338,3,FALSE),VLOOKUP(AB222,'class and classification'!$A$340:$C$378,3,FALSE)))</f>
        <v/>
      </c>
      <c r="AE222">
        <v>14701</v>
      </c>
      <c r="AF222">
        <v>6085</v>
      </c>
      <c r="AG222" t="s">
        <v>39</v>
      </c>
      <c r="AH222" t="s">
        <v>39</v>
      </c>
      <c r="AJ222" t="s">
        <v>941</v>
      </c>
      <c r="AK222" t="s">
        <v>942</v>
      </c>
      <c r="AL222" t="str">
        <f>IF(AQ222="#","",IFERROR(VLOOKUP(AK222,'class and classification'!$A$1:$B$338,2,FALSE),VLOOKUP(AK222,'class and classification'!$A$340:$B$378,2,FALSE)))</f>
        <v/>
      </c>
      <c r="AM222" t="str">
        <f>IF(AQ222="#","",IFERROR(VLOOKUP(AK222,'class and classification'!$A$1:$C$338,3,FALSE),VLOOKUP(AK222,'class and classification'!$A$340:$C$378,3,FALSE)))</f>
        <v/>
      </c>
      <c r="AN222">
        <v>14239</v>
      </c>
      <c r="AO222">
        <v>6959</v>
      </c>
      <c r="AP222" t="s">
        <v>39</v>
      </c>
      <c r="AQ222" t="s">
        <v>39</v>
      </c>
      <c r="AS222" t="s">
        <v>941</v>
      </c>
      <c r="AT222" t="s">
        <v>942</v>
      </c>
      <c r="AU222" t="str">
        <f>IF(AZ222="#","",IFERROR(VLOOKUP(AT222,'class and classification'!$A$1:$B$338,2,FALSE),VLOOKUP(AT222,'class and classification'!$A$340:$B$378,2,FALSE)))</f>
        <v>Predominantly Rural</v>
      </c>
      <c r="AV222" t="str">
        <f>IF(AZ222="#","",IFERROR(VLOOKUP(AT222,'class and classification'!$A$1:$C$338,3,FALSE),VLOOKUP(AT222,'class and classification'!$A$340:$C$378,3,FALSE)))</f>
        <v>SD</v>
      </c>
      <c r="AW222">
        <v>13088</v>
      </c>
      <c r="AX222">
        <v>6725</v>
      </c>
      <c r="AY222">
        <v>814</v>
      </c>
      <c r="AZ222">
        <v>3.9462839967033503</v>
      </c>
      <c r="BB222" t="s">
        <v>941</v>
      </c>
      <c r="BC222" t="s">
        <v>942</v>
      </c>
      <c r="BD222" t="str">
        <f>IF(BI222="#","",IFERROR(VLOOKUP(BC222,'class and classification'!$A$1:$B$338,2,FALSE),VLOOKUP(BC222,'class and classification'!$A$340:$B$378,2,FALSE)))</f>
        <v>Predominantly Rural</v>
      </c>
      <c r="BE222" t="str">
        <f>IF(BI222="#","",IFERROR(VLOOKUP(BC222,'class and classification'!$A$1:$C$338,3,FALSE),VLOOKUP(BC222,'class and classification'!$A$340:$C$378,3,FALSE)))</f>
        <v>SD</v>
      </c>
      <c r="BF222">
        <v>11539</v>
      </c>
      <c r="BG222">
        <v>6754</v>
      </c>
      <c r="BH222">
        <v>3338</v>
      </c>
      <c r="BI222">
        <v>15.431556562341084</v>
      </c>
      <c r="BK222" t="s">
        <v>941</v>
      </c>
      <c r="BL222" t="s">
        <v>942</v>
      </c>
      <c r="BM222" t="str">
        <f>IF(BR222="#","",IFERROR(VLOOKUP(BL222,'class and classification'!$A$1:$B$338,2,FALSE),VLOOKUP(BL222,'class and classification'!$A$340:$B$378,2,FALSE)))</f>
        <v>Predominantly Rural</v>
      </c>
      <c r="BN222" t="str">
        <f>IF(BR222="#","",IFERROR(VLOOKUP(BL222,'class and classification'!$A$1:$C$338,3,FALSE),VLOOKUP(BL222,'class and classification'!$A$340:$C$378,3,FALSE)))</f>
        <v>SD</v>
      </c>
      <c r="BO222">
        <v>11312</v>
      </c>
      <c r="BP222">
        <v>4460</v>
      </c>
      <c r="BQ222">
        <v>3336</v>
      </c>
      <c r="BR222">
        <v>17.458656060288885</v>
      </c>
      <c r="BT222" t="s">
        <v>941</v>
      </c>
      <c r="BU222" t="s">
        <v>942</v>
      </c>
      <c r="BV222" t="str">
        <f>IF(CA222="#","",IFERROR(VLOOKUP(BU222,'class and classification'!$A$1:$B$338,2,FALSE),VLOOKUP(BU222,'class and classification'!$A$340:$B$378,2,FALSE)))</f>
        <v>Predominantly Rural</v>
      </c>
      <c r="BW222" t="str">
        <f>IF(CA222="#","",IFERROR(VLOOKUP(BU222,'class and classification'!$A$1:$C$338,3,FALSE),VLOOKUP(BU222,'class and classification'!$A$340:$C$378,3,FALSE)))</f>
        <v>SD</v>
      </c>
      <c r="BX222">
        <v>10549</v>
      </c>
      <c r="BY222">
        <v>6864</v>
      </c>
      <c r="BZ222">
        <v>1972</v>
      </c>
      <c r="CA222">
        <v>10.172814031467629</v>
      </c>
      <c r="CC222" t="s">
        <v>941</v>
      </c>
      <c r="CD222" t="s">
        <v>942</v>
      </c>
      <c r="CE222" t="str">
        <f>IF(CJ222="*","",IFERROR(VLOOKUP(CD222,'class and classification'!$A$1:$B$338,2,FALSE),VLOOKUP(CD222,'class and classification'!$A$340:$B$378,2,FALSE)))</f>
        <v>Predominantly Rural</v>
      </c>
      <c r="CF222" t="str">
        <f>IF(CJ222="*","",IFERROR(VLOOKUP(CD222,'class and classification'!$A$1:$C$338,3,FALSE),VLOOKUP(CD222,'class and classification'!$A$340:$C$378,3,FALSE)))</f>
        <v>SD</v>
      </c>
      <c r="CG222">
        <v>9903</v>
      </c>
      <c r="CH222">
        <v>3515</v>
      </c>
      <c r="CI222">
        <v>1643</v>
      </c>
      <c r="CJ222">
        <v>10.908970187902529</v>
      </c>
      <c r="CL222" t="s">
        <v>941</v>
      </c>
      <c r="CM222" t="s">
        <v>942</v>
      </c>
      <c r="CN222" t="str">
        <f>IF(CS222="*","",IFERROR(VLOOKUP(CM222,'class and classification'!$A$1:$B$338,2,FALSE),VLOOKUP(CM222,'class and classification'!$A$340:$B$378,2,FALSE)))</f>
        <v>Predominantly Rural</v>
      </c>
      <c r="CO222" t="str">
        <f>IF(CS222="*","",IFERROR(VLOOKUP(CM222,'class and classification'!$A$1:$C$338,3,FALSE),VLOOKUP(CM222,'class and classification'!$A$340:$C$378,3,FALSE)))</f>
        <v>SD</v>
      </c>
      <c r="CP222">
        <v>14491.14</v>
      </c>
      <c r="CQ222">
        <v>5962.85</v>
      </c>
      <c r="CR222">
        <v>1213.5899999999999</v>
      </c>
      <c r="CS222">
        <v>5.6009485138626465</v>
      </c>
      <c r="CU222" t="s">
        <v>941</v>
      </c>
      <c r="CV222" t="s">
        <v>942</v>
      </c>
      <c r="CW222" t="str">
        <f>IF(DB222="*","",IFERROR(VLOOKUP(CV222,'class and classification'!$A$1:$B$338,2,FALSE),VLOOKUP(CV222,'class and classification'!$A$340:$B$378,2,FALSE)))</f>
        <v/>
      </c>
      <c r="CX222" t="str">
        <f>IF(DB222="*","",IFERROR(VLOOKUP(CV222,'class and classification'!$A$1:$C$338,3,FALSE),VLOOKUP(CV222,'class and classification'!$A$340:$C$378,3,FALSE)))</f>
        <v/>
      </c>
      <c r="CY222">
        <v>15533.61</v>
      </c>
      <c r="CZ222">
        <v>8528.8700000000008</v>
      </c>
      <c r="DA222" t="s">
        <v>38</v>
      </c>
      <c r="DB222" t="s">
        <v>38</v>
      </c>
      <c r="DD222" t="s">
        <v>941</v>
      </c>
      <c r="DE222" t="s">
        <v>942</v>
      </c>
      <c r="DF222" t="str">
        <f>IF(DK222="*","",IFERROR(VLOOKUP(DE222,'class and classification'!$A$1:$B$338,2,FALSE),VLOOKUP(DE222,'class and classification'!$A$340:$B$378,2,FALSE)))</f>
        <v>Predominantly Rural</v>
      </c>
      <c r="DG222" t="str">
        <f>IF(DK222="*","",IFERROR(VLOOKUP(DE222,'class and classification'!$A$1:$C$338,3,FALSE),VLOOKUP(DE222,'class and classification'!$A$340:$C$378,3,FALSE)))</f>
        <v>SD</v>
      </c>
      <c r="DH222">
        <v>11795.85</v>
      </c>
      <c r="DI222">
        <v>6189.22</v>
      </c>
      <c r="DJ222">
        <v>1220.07</v>
      </c>
      <c r="DK222">
        <v>6.3528305443230311</v>
      </c>
      <c r="DM222" t="s">
        <v>941</v>
      </c>
      <c r="DN222" t="s">
        <v>942</v>
      </c>
      <c r="DO222" t="str">
        <f>IF(DT222="*","",IFERROR(VLOOKUP(DN222,'class and classification'!$A$1:$B$338,2,FALSE),VLOOKUP(DN222,'class and classification'!$A$340:$B$378,2,FALSE)))</f>
        <v>Predominantly Rural</v>
      </c>
      <c r="DP222" t="str">
        <f>IF(DT222="*","",IFERROR(VLOOKUP(DN222,'class and classification'!$A$1:$C$338,3,FALSE),VLOOKUP(DN222,'class and classification'!$A$340:$C$378,3,FALSE)))</f>
        <v>SD</v>
      </c>
      <c r="DQ222">
        <v>13679.71</v>
      </c>
      <c r="DR222">
        <v>4610.1000000000004</v>
      </c>
      <c r="DS222">
        <v>1939.52</v>
      </c>
      <c r="DT222">
        <v>9.5876630615052516</v>
      </c>
      <c r="DV222" t="s">
        <v>941</v>
      </c>
      <c r="DW222" t="s">
        <v>942</v>
      </c>
      <c r="DX222" t="str">
        <f>IF(EC222="*","",IFERROR(VLOOKUP(DW222,'class and classification'!$A$1:$B$338,2,FALSE),VLOOKUP(DW222,'class and classification'!$A$340:$B$378,2,FALSE)))</f>
        <v>Predominantly Rural</v>
      </c>
      <c r="DY222" t="str">
        <f>IF(EC222="*","",IFERROR(VLOOKUP(DW222,'class and classification'!$A$1:$C$338,3,FALSE),VLOOKUP(DW222,'class and classification'!$A$340:$C$378,3,FALSE)))</f>
        <v>SD</v>
      </c>
      <c r="DZ222">
        <v>13857.52</v>
      </c>
      <c r="EA222">
        <v>6966.88</v>
      </c>
      <c r="EB222">
        <v>1134.99</v>
      </c>
      <c r="EC222">
        <v>5.1685861947895626</v>
      </c>
    </row>
    <row r="223" spans="1:133" x14ac:dyDescent="0.3">
      <c r="A223" t="s">
        <v>730</v>
      </c>
      <c r="B223" t="s">
        <v>153</v>
      </c>
      <c r="C223" t="str">
        <f>IF(H223="n/a","",IFERROR(VLOOKUP(B223,'class and classification'!$A$1:$B$338,2,FALSE),VLOOKUP(B223,'class and classification'!$A$340:$B$378,2,FALSE)))</f>
        <v>Predominantly Urban</v>
      </c>
      <c r="D223" t="str">
        <f>IF(H223="n/a","",IFERROR(VLOOKUP(B223,'class and classification'!$A$1:$C$338,3,FALSE),VLOOKUP(B223,'class and classification'!$A$340:$C$378,3,FALSE)))</f>
        <v>L</v>
      </c>
      <c r="E223">
        <v>38986</v>
      </c>
      <c r="F223">
        <v>12584</v>
      </c>
      <c r="G223">
        <v>4417</v>
      </c>
      <c r="H223">
        <v>7.8893314519442006</v>
      </c>
      <c r="I223" t="s">
        <v>724</v>
      </c>
      <c r="J223" t="s">
        <v>725</v>
      </c>
      <c r="K223" t="e">
        <f>IF(P223="#","",IFERROR(VLOOKUP(J223,'class and classification'!$A$1:$B$338,2,FALSE),VLOOKUP(J223,'class and classification'!$A$340:$B$378,2,FALSE)))</f>
        <v>#N/A</v>
      </c>
      <c r="L223" t="e">
        <f>IF(P223="#","",IFERROR(VLOOKUP(J223,'class and classification'!$A$1:$C$338,3,FALSE),VLOOKUP(J223,'class and classification'!$A$340:$C$378,3,FALSE)))</f>
        <v>#N/A</v>
      </c>
      <c r="M223">
        <v>338369</v>
      </c>
      <c r="N223">
        <v>262471</v>
      </c>
      <c r="O223">
        <v>67504</v>
      </c>
      <c r="P223">
        <v>10.100187927175227</v>
      </c>
      <c r="S223" t="s">
        <v>725</v>
      </c>
      <c r="T223" t="e">
        <f>IF(Y223="#","",IFERROR(VLOOKUP(S223,'class and classification'!$A$1:$B$338,2,FALSE),VLOOKUP(S223,'class and classification'!$A$340:$B$378,2,FALSE)))</f>
        <v>#N/A</v>
      </c>
      <c r="U223" t="e">
        <f>IF(Y223="#","",IFERROR(VLOOKUP(S223,'class and classification'!$A$1:$C$338,3,FALSE),VLOOKUP(S223,'class and classification'!$A$340:$C$378,3,FALSE)))</f>
        <v>#N/A</v>
      </c>
      <c r="V223">
        <v>341053</v>
      </c>
      <c r="W223">
        <v>270517</v>
      </c>
      <c r="X223">
        <v>89547</v>
      </c>
      <c r="Y223">
        <v>12.772048031926197</v>
      </c>
      <c r="AA223" t="s">
        <v>943</v>
      </c>
      <c r="AB223" t="s">
        <v>944</v>
      </c>
      <c r="AC223" t="str">
        <f>IF(AH223="#","",IFERROR(VLOOKUP(AB223,'class and classification'!$A$1:$B$338,2,FALSE),VLOOKUP(AB223,'class and classification'!$A$340:$B$378,2,FALSE)))</f>
        <v>Urban with Significant Rural</v>
      </c>
      <c r="AD223" t="str">
        <f>IF(AH223="#","",IFERROR(VLOOKUP(AB223,'class and classification'!$A$1:$C$338,3,FALSE),VLOOKUP(AB223,'class and classification'!$A$340:$C$378,3,FALSE)))</f>
        <v>SD</v>
      </c>
      <c r="AE223">
        <v>9524</v>
      </c>
      <c r="AF223">
        <v>5820</v>
      </c>
      <c r="AG223">
        <v>3500</v>
      </c>
      <c r="AH223">
        <v>18.573551263001487</v>
      </c>
      <c r="AJ223" t="s">
        <v>943</v>
      </c>
      <c r="AK223" t="s">
        <v>944</v>
      </c>
      <c r="AL223" t="str">
        <f>IF(AQ223="#","",IFERROR(VLOOKUP(AK223,'class and classification'!$A$1:$B$338,2,FALSE),VLOOKUP(AK223,'class and classification'!$A$340:$B$378,2,FALSE)))</f>
        <v>Urban with Significant Rural</v>
      </c>
      <c r="AM223" t="str">
        <f>IF(AQ223="#","",IFERROR(VLOOKUP(AK223,'class and classification'!$A$1:$C$338,3,FALSE),VLOOKUP(AK223,'class and classification'!$A$340:$C$378,3,FALSE)))</f>
        <v>SD</v>
      </c>
      <c r="AN223">
        <v>11465</v>
      </c>
      <c r="AO223">
        <v>6054</v>
      </c>
      <c r="AP223">
        <v>2336</v>
      </c>
      <c r="AQ223">
        <v>11.76529841349786</v>
      </c>
      <c r="AS223" t="s">
        <v>943</v>
      </c>
      <c r="AT223" t="s">
        <v>944</v>
      </c>
      <c r="AU223" t="str">
        <f>IF(AZ223="#","",IFERROR(VLOOKUP(AT223,'class and classification'!$A$1:$B$338,2,FALSE),VLOOKUP(AT223,'class and classification'!$A$340:$B$378,2,FALSE)))</f>
        <v>Urban with Significant Rural</v>
      </c>
      <c r="AV223" t="str">
        <f>IF(AZ223="#","",IFERROR(VLOOKUP(AT223,'class and classification'!$A$1:$C$338,3,FALSE),VLOOKUP(AT223,'class and classification'!$A$340:$C$378,3,FALSE)))</f>
        <v>SD</v>
      </c>
      <c r="AW223">
        <v>11175</v>
      </c>
      <c r="AX223">
        <v>10967</v>
      </c>
      <c r="AY223">
        <v>1003</v>
      </c>
      <c r="AZ223">
        <v>4.3335493627133292</v>
      </c>
      <c r="BB223" t="s">
        <v>943</v>
      </c>
      <c r="BC223" t="s">
        <v>944</v>
      </c>
      <c r="BD223" t="str">
        <f>IF(BI223="#","",IFERROR(VLOOKUP(BC223,'class and classification'!$A$1:$B$338,2,FALSE),VLOOKUP(BC223,'class and classification'!$A$340:$B$378,2,FALSE)))</f>
        <v/>
      </c>
      <c r="BE223" t="str">
        <f>IF(BI223="#","",IFERROR(VLOOKUP(BC223,'class and classification'!$A$1:$C$338,3,FALSE),VLOOKUP(BC223,'class and classification'!$A$340:$C$378,3,FALSE)))</f>
        <v/>
      </c>
      <c r="BF223">
        <v>10830</v>
      </c>
      <c r="BG223">
        <v>8525</v>
      </c>
      <c r="BH223" t="s">
        <v>39</v>
      </c>
      <c r="BI223" t="s">
        <v>39</v>
      </c>
      <c r="BK223" t="s">
        <v>943</v>
      </c>
      <c r="BL223" t="s">
        <v>944</v>
      </c>
      <c r="BM223" t="str">
        <f>IF(BR223="#","",IFERROR(VLOOKUP(BL223,'class and classification'!$A$1:$B$338,2,FALSE),VLOOKUP(BL223,'class and classification'!$A$340:$B$378,2,FALSE)))</f>
        <v>Urban with Significant Rural</v>
      </c>
      <c r="BN223" t="str">
        <f>IF(BR223="#","",IFERROR(VLOOKUP(BL223,'class and classification'!$A$1:$C$338,3,FALSE),VLOOKUP(BL223,'class and classification'!$A$340:$C$378,3,FALSE)))</f>
        <v>SD</v>
      </c>
      <c r="BO223">
        <v>9941</v>
      </c>
      <c r="BP223">
        <v>5030</v>
      </c>
      <c r="BQ223">
        <v>5018</v>
      </c>
      <c r="BR223">
        <v>25.103807093901647</v>
      </c>
      <c r="BT223" t="s">
        <v>943</v>
      </c>
      <c r="BU223" t="s">
        <v>944</v>
      </c>
      <c r="BV223" t="str">
        <f>IF(CA223="#","",IFERROR(VLOOKUP(BU223,'class and classification'!$A$1:$B$338,2,FALSE),VLOOKUP(BU223,'class and classification'!$A$340:$B$378,2,FALSE)))</f>
        <v>Urban with Significant Rural</v>
      </c>
      <c r="BW223" t="str">
        <f>IF(CA223="#","",IFERROR(VLOOKUP(BU223,'class and classification'!$A$1:$C$338,3,FALSE),VLOOKUP(BU223,'class and classification'!$A$340:$C$378,3,FALSE)))</f>
        <v>SD</v>
      </c>
      <c r="BX223">
        <v>9698</v>
      </c>
      <c r="BY223">
        <v>9933</v>
      </c>
      <c r="BZ223">
        <v>2375</v>
      </c>
      <c r="CA223">
        <v>10.792511133327274</v>
      </c>
      <c r="CC223" t="s">
        <v>943</v>
      </c>
      <c r="CD223" t="s">
        <v>944</v>
      </c>
      <c r="CE223" t="str">
        <f>IF(CJ223="*","",IFERROR(VLOOKUP(CD223,'class and classification'!$A$1:$B$338,2,FALSE),VLOOKUP(CD223,'class and classification'!$A$340:$B$378,2,FALSE)))</f>
        <v>Urban with Significant Rural</v>
      </c>
      <c r="CF223" t="str">
        <f>IF(CJ223="*","",IFERROR(VLOOKUP(CD223,'class and classification'!$A$1:$C$338,3,FALSE),VLOOKUP(CD223,'class and classification'!$A$340:$C$378,3,FALSE)))</f>
        <v>SD</v>
      </c>
      <c r="CG223">
        <v>8989</v>
      </c>
      <c r="CH223">
        <v>6055</v>
      </c>
      <c r="CI223">
        <v>2949</v>
      </c>
      <c r="CJ223">
        <v>16.3897071083199</v>
      </c>
      <c r="CL223" t="s">
        <v>943</v>
      </c>
      <c r="CM223" t="s">
        <v>944</v>
      </c>
      <c r="CN223" t="str">
        <f>IF(CS223="*","",IFERROR(VLOOKUP(CM223,'class and classification'!$A$1:$B$338,2,FALSE),VLOOKUP(CM223,'class and classification'!$A$340:$B$378,2,FALSE)))</f>
        <v>Urban with Significant Rural</v>
      </c>
      <c r="CO223" t="str">
        <f>IF(CS223="*","",IFERROR(VLOOKUP(CM223,'class and classification'!$A$1:$C$338,3,FALSE),VLOOKUP(CM223,'class and classification'!$A$340:$C$378,3,FALSE)))</f>
        <v>SD</v>
      </c>
      <c r="CP223">
        <v>9256.5499999999993</v>
      </c>
      <c r="CQ223">
        <v>6932.03</v>
      </c>
      <c r="CR223">
        <v>5011.6499999999996</v>
      </c>
      <c r="CS223">
        <v>23.639602023185599</v>
      </c>
      <c r="CU223" t="s">
        <v>943</v>
      </c>
      <c r="CV223" t="s">
        <v>944</v>
      </c>
      <c r="CW223" t="str">
        <f>IF(DB223="*","",IFERROR(VLOOKUP(CV223,'class and classification'!$A$1:$B$338,2,FALSE),VLOOKUP(CV223,'class and classification'!$A$340:$B$378,2,FALSE)))</f>
        <v>Urban with Significant Rural</v>
      </c>
      <c r="CX223" t="str">
        <f>IF(DB223="*","",IFERROR(VLOOKUP(CV223,'class and classification'!$A$1:$C$338,3,FALSE),VLOOKUP(CV223,'class and classification'!$A$340:$C$378,3,FALSE)))</f>
        <v>SD</v>
      </c>
      <c r="CY223">
        <v>13511.82</v>
      </c>
      <c r="CZ223">
        <v>5638.66</v>
      </c>
      <c r="DA223">
        <v>7287.67</v>
      </c>
      <c r="DB223">
        <v>27.564977125857897</v>
      </c>
      <c r="DD223" t="s">
        <v>943</v>
      </c>
      <c r="DE223" t="s">
        <v>944</v>
      </c>
      <c r="DF223" t="str">
        <f>IF(DK223="*","",IFERROR(VLOOKUP(DE223,'class and classification'!$A$1:$B$338,2,FALSE),VLOOKUP(DE223,'class and classification'!$A$340:$B$378,2,FALSE)))</f>
        <v>Urban with Significant Rural</v>
      </c>
      <c r="DG223" t="str">
        <f>IF(DK223="*","",IFERROR(VLOOKUP(DE223,'class and classification'!$A$1:$C$338,3,FALSE),VLOOKUP(DE223,'class and classification'!$A$340:$C$378,3,FALSE)))</f>
        <v>SD</v>
      </c>
      <c r="DH223">
        <v>12034.83</v>
      </c>
      <c r="DI223">
        <v>4916.5200000000004</v>
      </c>
      <c r="DJ223">
        <v>4991.24</v>
      </c>
      <c r="DK223">
        <v>22.746813388939046</v>
      </c>
      <c r="DM223" t="s">
        <v>943</v>
      </c>
      <c r="DN223" t="s">
        <v>944</v>
      </c>
      <c r="DO223" t="str">
        <f>IF(DT223="*","",IFERROR(VLOOKUP(DN223,'class and classification'!$A$1:$B$338,2,FALSE),VLOOKUP(DN223,'class and classification'!$A$340:$B$378,2,FALSE)))</f>
        <v>Urban with Significant Rural</v>
      </c>
      <c r="DP223" t="str">
        <f>IF(DT223="*","",IFERROR(VLOOKUP(DN223,'class and classification'!$A$1:$C$338,3,FALSE),VLOOKUP(DN223,'class and classification'!$A$340:$C$378,3,FALSE)))</f>
        <v>SD</v>
      </c>
      <c r="DQ223">
        <v>10543.88</v>
      </c>
      <c r="DR223">
        <v>7851.62</v>
      </c>
      <c r="DS223">
        <v>3435.12</v>
      </c>
      <c r="DT223">
        <v>15.735329550878538</v>
      </c>
      <c r="DV223" t="s">
        <v>943</v>
      </c>
      <c r="DW223" t="s">
        <v>944</v>
      </c>
      <c r="DX223" t="str">
        <f>IF(EC223="*","",IFERROR(VLOOKUP(DW223,'class and classification'!$A$1:$B$338,2,FALSE),VLOOKUP(DW223,'class and classification'!$A$340:$B$378,2,FALSE)))</f>
        <v>Urban with Significant Rural</v>
      </c>
      <c r="DY223" t="str">
        <f>IF(EC223="*","",IFERROR(VLOOKUP(DW223,'class and classification'!$A$1:$C$338,3,FALSE),VLOOKUP(DW223,'class and classification'!$A$340:$C$378,3,FALSE)))</f>
        <v>SD</v>
      </c>
      <c r="DZ223">
        <v>8392.51</v>
      </c>
      <c r="EA223">
        <v>9393.58</v>
      </c>
      <c r="EB223">
        <v>3519.07</v>
      </c>
      <c r="EC223">
        <v>16.517453987672472</v>
      </c>
    </row>
    <row r="224" spans="1:133" x14ac:dyDescent="0.3">
      <c r="A224" t="s">
        <v>731</v>
      </c>
      <c r="B224" t="s">
        <v>154</v>
      </c>
      <c r="C224" t="str">
        <f>IF(H224="n/a","",IFERROR(VLOOKUP(B224,'class and classification'!$A$1:$B$338,2,FALSE),VLOOKUP(B224,'class and classification'!$A$340:$B$378,2,FALSE)))</f>
        <v>Predominantly Urban</v>
      </c>
      <c r="D224" t="str">
        <f>IF(H224="n/a","",IFERROR(VLOOKUP(B224,'class and classification'!$A$1:$C$338,3,FALSE),VLOOKUP(B224,'class and classification'!$A$340:$C$378,3,FALSE)))</f>
        <v>L</v>
      </c>
      <c r="E224">
        <v>23537</v>
      </c>
      <c r="F224">
        <v>10971</v>
      </c>
      <c r="G224">
        <v>5284</v>
      </c>
      <c r="H224">
        <v>13.279051065540811</v>
      </c>
      <c r="I224" t="s">
        <v>726</v>
      </c>
      <c r="J224" t="s">
        <v>149</v>
      </c>
      <c r="K224" t="str">
        <f>IF(P224="#","",IFERROR(VLOOKUP(J224,'class and classification'!$A$1:$B$338,2,FALSE),VLOOKUP(J224,'class and classification'!$A$340:$B$378,2,FALSE)))</f>
        <v>Predominantly Urban</v>
      </c>
      <c r="L224" t="str">
        <f>IF(P224="#","",IFERROR(VLOOKUP(J224,'class and classification'!$A$1:$C$338,3,FALSE),VLOOKUP(J224,'class and classification'!$A$340:$C$378,3,FALSE)))</f>
        <v>L</v>
      </c>
      <c r="M224">
        <v>21945</v>
      </c>
      <c r="N224">
        <v>13492</v>
      </c>
      <c r="O224">
        <v>6153</v>
      </c>
      <c r="P224">
        <v>14.794421735994229</v>
      </c>
      <c r="S224" t="s">
        <v>149</v>
      </c>
      <c r="T224" t="str">
        <f>IF(Y224="#","",IFERROR(VLOOKUP(S224,'class and classification'!$A$1:$B$338,2,FALSE),VLOOKUP(S224,'class and classification'!$A$340:$B$378,2,FALSE)))</f>
        <v>Predominantly Urban</v>
      </c>
      <c r="U224" t="str">
        <f>IF(Y224="#","",IFERROR(VLOOKUP(S224,'class and classification'!$A$1:$C$338,3,FALSE),VLOOKUP(S224,'class and classification'!$A$340:$C$378,3,FALSE)))</f>
        <v>L</v>
      </c>
      <c r="V224">
        <v>19741</v>
      </c>
      <c r="W224">
        <v>18763</v>
      </c>
      <c r="X224">
        <v>6499</v>
      </c>
      <c r="Y224">
        <v>14.441259471590783</v>
      </c>
      <c r="AA224" t="s">
        <v>722</v>
      </c>
      <c r="AB224" t="s">
        <v>723</v>
      </c>
      <c r="AC224" t="e">
        <f>IF(AH224="#","",IFERROR(VLOOKUP(AB224,'class and classification'!$A$1:$B$338,2,FALSE),VLOOKUP(AB224,'class and classification'!$A$340:$B$378,2,FALSE)))</f>
        <v>#N/A</v>
      </c>
      <c r="AD224" t="e">
        <f>IF(AH224="#","",IFERROR(VLOOKUP(AB224,'class and classification'!$A$1:$C$338,3,FALSE),VLOOKUP(AB224,'class and classification'!$A$340:$C$378,3,FALSE)))</f>
        <v>#N/A</v>
      </c>
      <c r="AE224">
        <v>884125</v>
      </c>
      <c r="AF224">
        <v>747475</v>
      </c>
      <c r="AG224">
        <v>189966</v>
      </c>
      <c r="AH224">
        <v>10.42871902527825</v>
      </c>
      <c r="AJ224" t="s">
        <v>722</v>
      </c>
      <c r="AK224" t="s">
        <v>723</v>
      </c>
      <c r="AL224" t="e">
        <f>IF(AQ224="#","",IFERROR(VLOOKUP(AK224,'class and classification'!$A$1:$B$338,2,FALSE),VLOOKUP(AK224,'class and classification'!$A$340:$B$378,2,FALSE)))</f>
        <v>#N/A</v>
      </c>
      <c r="AM224" t="e">
        <f>IF(AQ224="#","",IFERROR(VLOOKUP(AK224,'class and classification'!$A$1:$C$338,3,FALSE),VLOOKUP(AK224,'class and classification'!$A$340:$C$378,3,FALSE)))</f>
        <v>#N/A</v>
      </c>
      <c r="AN224">
        <v>891788</v>
      </c>
      <c r="AO224">
        <v>740219</v>
      </c>
      <c r="AP224">
        <v>199705</v>
      </c>
      <c r="AQ224">
        <v>10.902641900036688</v>
      </c>
      <c r="AS224" t="s">
        <v>722</v>
      </c>
      <c r="AT224" t="s">
        <v>723</v>
      </c>
      <c r="AU224" t="e">
        <f>IF(AZ224="#","",IFERROR(VLOOKUP(AT224,'class and classification'!$A$1:$B$338,2,FALSE),VLOOKUP(AT224,'class and classification'!$A$340:$B$378,2,FALSE)))</f>
        <v>#N/A</v>
      </c>
      <c r="AV224" t="e">
        <f>IF(AZ224="#","",IFERROR(VLOOKUP(AT224,'class and classification'!$A$1:$C$338,3,FALSE),VLOOKUP(AT224,'class and classification'!$A$340:$C$378,3,FALSE)))</f>
        <v>#N/A</v>
      </c>
      <c r="AW224">
        <v>807425</v>
      </c>
      <c r="AX224">
        <v>753214</v>
      </c>
      <c r="AY224">
        <v>218851</v>
      </c>
      <c r="AZ224">
        <v>12.298523734328375</v>
      </c>
      <c r="BB224" t="s">
        <v>722</v>
      </c>
      <c r="BC224" t="s">
        <v>723</v>
      </c>
      <c r="BD224" t="e">
        <f>IF(BI224="#","",IFERROR(VLOOKUP(BC224,'class and classification'!$A$1:$B$338,2,FALSE),VLOOKUP(BC224,'class and classification'!$A$340:$B$378,2,FALSE)))</f>
        <v>#N/A</v>
      </c>
      <c r="BE224" t="e">
        <f>IF(BI224="#","",IFERROR(VLOOKUP(BC224,'class and classification'!$A$1:$C$338,3,FALSE),VLOOKUP(BC224,'class and classification'!$A$340:$C$378,3,FALSE)))</f>
        <v>#N/A</v>
      </c>
      <c r="BF224">
        <v>743040</v>
      </c>
      <c r="BG224">
        <v>753756</v>
      </c>
      <c r="BH224">
        <v>251127</v>
      </c>
      <c r="BI224">
        <v>14.367166059374469</v>
      </c>
      <c r="BK224" t="s">
        <v>722</v>
      </c>
      <c r="BL224" t="s">
        <v>723</v>
      </c>
      <c r="BM224" t="e">
        <f>IF(BR224="#","",IFERROR(VLOOKUP(BL224,'class and classification'!$A$1:$B$338,2,FALSE),VLOOKUP(BL224,'class and classification'!$A$340:$B$378,2,FALSE)))</f>
        <v>#N/A</v>
      </c>
      <c r="BN224" t="e">
        <f>IF(BR224="#","",IFERROR(VLOOKUP(BL224,'class and classification'!$A$1:$C$338,3,FALSE),VLOOKUP(BL224,'class and classification'!$A$340:$C$378,3,FALSE)))</f>
        <v>#N/A</v>
      </c>
      <c r="BO224">
        <v>744620</v>
      </c>
      <c r="BP224">
        <v>689163</v>
      </c>
      <c r="BQ224">
        <v>300691</v>
      </c>
      <c r="BR224">
        <v>17.336149172602184</v>
      </c>
      <c r="BT224" t="s">
        <v>722</v>
      </c>
      <c r="BU224" t="s">
        <v>723</v>
      </c>
      <c r="BV224" t="e">
        <f>IF(CA224="#","",IFERROR(VLOOKUP(BU224,'class and classification'!$A$1:$B$338,2,FALSE),VLOOKUP(BU224,'class and classification'!$A$340:$B$378,2,FALSE)))</f>
        <v>#N/A</v>
      </c>
      <c r="BW224" t="e">
        <f>IF(CA224="#","",IFERROR(VLOOKUP(BU224,'class and classification'!$A$1:$C$338,3,FALSE),VLOOKUP(BU224,'class and classification'!$A$340:$C$378,3,FALSE)))</f>
        <v>#N/A</v>
      </c>
      <c r="BX224">
        <v>664717</v>
      </c>
      <c r="BY224">
        <v>702170</v>
      </c>
      <c r="BZ224">
        <v>306759</v>
      </c>
      <c r="CA224">
        <v>18.328786374179487</v>
      </c>
      <c r="CC224" t="s">
        <v>722</v>
      </c>
      <c r="CD224" t="s">
        <v>723</v>
      </c>
      <c r="CE224" t="e">
        <f>IF(CJ224="*","",IFERROR(VLOOKUP(CD224,'class and classification'!$A$1:$B$338,2,FALSE),VLOOKUP(CD224,'class and classification'!$A$340:$B$378,2,FALSE)))</f>
        <v>#N/A</v>
      </c>
      <c r="CF224" t="e">
        <f>IF(CJ224="*","",IFERROR(VLOOKUP(CD224,'class and classification'!$A$1:$C$338,3,FALSE),VLOOKUP(CD224,'class and classification'!$A$340:$C$378,3,FALSE)))</f>
        <v>#N/A</v>
      </c>
      <c r="CG224">
        <v>645864</v>
      </c>
      <c r="CH224">
        <v>671771</v>
      </c>
      <c r="CI224">
        <v>347292</v>
      </c>
      <c r="CJ224">
        <v>20.859292929960294</v>
      </c>
      <c r="CL224" t="s">
        <v>722</v>
      </c>
      <c r="CM224" t="s">
        <v>723</v>
      </c>
      <c r="CN224" t="e">
        <f>IF(CS224="*","",IFERROR(VLOOKUP(CM224,'class and classification'!$A$1:$B$338,2,FALSE),VLOOKUP(CM224,'class and classification'!$A$340:$B$378,2,FALSE)))</f>
        <v>#N/A</v>
      </c>
      <c r="CO224" t="e">
        <f>IF(CS224="*","",IFERROR(VLOOKUP(CM224,'class and classification'!$A$1:$C$338,3,FALSE),VLOOKUP(CM224,'class and classification'!$A$340:$C$378,3,FALSE)))</f>
        <v>#N/A</v>
      </c>
      <c r="CP224">
        <v>601572.32000000007</v>
      </c>
      <c r="CQ224">
        <v>657745.14</v>
      </c>
      <c r="CR224">
        <v>367961.57</v>
      </c>
      <c r="CS224">
        <v>22.612075938814254</v>
      </c>
      <c r="CU224" t="s">
        <v>722</v>
      </c>
      <c r="CV224" t="s">
        <v>723</v>
      </c>
      <c r="CW224" t="e">
        <f>IF(DB224="*","",IFERROR(VLOOKUP(CV224,'class and classification'!$A$1:$B$338,2,FALSE),VLOOKUP(CV224,'class and classification'!$A$340:$B$378,2,FALSE)))</f>
        <v>#N/A</v>
      </c>
      <c r="CX224" t="e">
        <f>IF(DB224="*","",IFERROR(VLOOKUP(CV224,'class and classification'!$A$1:$C$338,3,FALSE),VLOOKUP(CV224,'class and classification'!$A$340:$C$378,3,FALSE)))</f>
        <v>#N/A</v>
      </c>
      <c r="CY224">
        <v>604705.60999999987</v>
      </c>
      <c r="CZ224">
        <v>618510.28</v>
      </c>
      <c r="DA224">
        <v>341654.13</v>
      </c>
      <c r="DB224">
        <v>21.83274812818</v>
      </c>
      <c r="DD224" t="s">
        <v>722</v>
      </c>
      <c r="DE224" t="s">
        <v>723</v>
      </c>
      <c r="DF224" t="e">
        <f>IF(DK224="*","",IFERROR(VLOOKUP(DE224,'class and classification'!$A$1:$B$338,2,FALSE),VLOOKUP(DE224,'class and classification'!$A$340:$B$378,2,FALSE)))</f>
        <v>#N/A</v>
      </c>
      <c r="DG224" t="e">
        <f>IF(DK224="*","",IFERROR(VLOOKUP(DE224,'class and classification'!$A$1:$C$338,3,FALSE),VLOOKUP(DE224,'class and classification'!$A$340:$C$378,3,FALSE)))</f>
        <v>#N/A</v>
      </c>
      <c r="DH224">
        <v>607483.15</v>
      </c>
      <c r="DI224">
        <v>610525.01</v>
      </c>
      <c r="DJ224">
        <v>364355.26</v>
      </c>
      <c r="DK224">
        <v>23.026016362284206</v>
      </c>
      <c r="DM224" t="s">
        <v>722</v>
      </c>
      <c r="DN224" t="s">
        <v>723</v>
      </c>
      <c r="DO224" t="e">
        <f>IF(DT224="*","",IFERROR(VLOOKUP(DN224,'class and classification'!$A$1:$B$338,2,FALSE),VLOOKUP(DN224,'class and classification'!$A$340:$B$378,2,FALSE)))</f>
        <v>#N/A</v>
      </c>
      <c r="DP224" t="e">
        <f>IF(DT224="*","",IFERROR(VLOOKUP(DN224,'class and classification'!$A$1:$C$338,3,FALSE),VLOOKUP(DN224,'class and classification'!$A$340:$C$378,3,FALSE)))</f>
        <v>#N/A</v>
      </c>
      <c r="DQ224">
        <v>607749.75</v>
      </c>
      <c r="DR224">
        <v>596577.30999999994</v>
      </c>
      <c r="DS224">
        <v>371750.43999999994</v>
      </c>
      <c r="DT224">
        <v>23.58706599136146</v>
      </c>
      <c r="DV224" t="s">
        <v>722</v>
      </c>
      <c r="DW224" t="s">
        <v>723</v>
      </c>
      <c r="DX224" t="e">
        <f>IF(EC224="*","",IFERROR(VLOOKUP(DW224,'class and classification'!$A$1:$B$338,2,FALSE),VLOOKUP(DW224,'class and classification'!$A$340:$B$378,2,FALSE)))</f>
        <v>#N/A</v>
      </c>
      <c r="DY224" t="e">
        <f>IF(EC224="*","",IFERROR(VLOOKUP(DW224,'class and classification'!$A$1:$C$338,3,FALSE),VLOOKUP(DW224,'class and classification'!$A$340:$C$378,3,FALSE)))</f>
        <v>#N/A</v>
      </c>
      <c r="DZ224">
        <v>582227.1399999999</v>
      </c>
      <c r="EA224">
        <v>574827.37</v>
      </c>
      <c r="EB224">
        <v>383494.29000000004</v>
      </c>
      <c r="EC224">
        <v>24.893355536676289</v>
      </c>
    </row>
    <row r="225" spans="1:133" x14ac:dyDescent="0.3">
      <c r="A225" t="s">
        <v>732</v>
      </c>
      <c r="B225" t="s">
        <v>155</v>
      </c>
      <c r="C225" t="str">
        <f>IF(H225="n/a","",IFERROR(VLOOKUP(B225,'class and classification'!$A$1:$B$338,2,FALSE),VLOOKUP(B225,'class and classification'!$A$340:$B$378,2,FALSE)))</f>
        <v>Predominantly Urban</v>
      </c>
      <c r="D225" t="str">
        <f>IF(H225="n/a","",IFERROR(VLOOKUP(B225,'class and classification'!$A$1:$C$338,3,FALSE),VLOOKUP(B225,'class and classification'!$A$340:$C$378,3,FALSE)))</f>
        <v>L</v>
      </c>
      <c r="E225">
        <v>12013</v>
      </c>
      <c r="F225">
        <v>13678</v>
      </c>
      <c r="G225">
        <v>2344</v>
      </c>
      <c r="H225">
        <v>8.3609773497413933</v>
      </c>
      <c r="I225" t="s">
        <v>727</v>
      </c>
      <c r="J225" t="s">
        <v>150</v>
      </c>
      <c r="K225" t="str">
        <f>IF(P225="#","",IFERROR(VLOOKUP(J225,'class and classification'!$A$1:$B$338,2,FALSE),VLOOKUP(J225,'class and classification'!$A$340:$B$378,2,FALSE)))</f>
        <v/>
      </c>
      <c r="L225" t="str">
        <f>IF(P225="#","",IFERROR(VLOOKUP(J225,'class and classification'!$A$1:$C$338,3,FALSE),VLOOKUP(J225,'class and classification'!$A$340:$C$378,3,FALSE)))</f>
        <v/>
      </c>
      <c r="M225" t="s">
        <v>39</v>
      </c>
      <c r="N225" t="s">
        <v>39</v>
      </c>
      <c r="O225" t="s">
        <v>39</v>
      </c>
      <c r="P225" t="s">
        <v>39</v>
      </c>
      <c r="S225" t="s">
        <v>150</v>
      </c>
      <c r="T225" t="str">
        <f>IF(Y225="#","",IFERROR(VLOOKUP(S225,'class and classification'!$A$1:$B$338,2,FALSE),VLOOKUP(S225,'class and classification'!$A$340:$B$378,2,FALSE)))</f>
        <v/>
      </c>
      <c r="U225" t="str">
        <f>IF(Y225="#","",IFERROR(VLOOKUP(S225,'class and classification'!$A$1:$C$338,3,FALSE),VLOOKUP(S225,'class and classification'!$A$340:$C$378,3,FALSE)))</f>
        <v/>
      </c>
      <c r="V225" t="s">
        <v>39</v>
      </c>
      <c r="W225" t="s">
        <v>39</v>
      </c>
      <c r="X225" t="s">
        <v>39</v>
      </c>
      <c r="Y225" t="s">
        <v>39</v>
      </c>
      <c r="AA225" t="s">
        <v>724</v>
      </c>
      <c r="AB225" t="s">
        <v>725</v>
      </c>
      <c r="AC225" t="e">
        <f>IF(AH225="#","",IFERROR(VLOOKUP(AB225,'class and classification'!$A$1:$B$338,2,FALSE),VLOOKUP(AB225,'class and classification'!$A$340:$B$378,2,FALSE)))</f>
        <v>#N/A</v>
      </c>
      <c r="AD225" t="e">
        <f>IF(AH225="#","",IFERROR(VLOOKUP(AB225,'class and classification'!$A$1:$C$338,3,FALSE),VLOOKUP(AB225,'class and classification'!$A$340:$C$378,3,FALSE)))</f>
        <v>#N/A</v>
      </c>
      <c r="AE225">
        <v>316649</v>
      </c>
      <c r="AF225">
        <v>273193</v>
      </c>
      <c r="AG225">
        <v>89661</v>
      </c>
      <c r="AH225">
        <v>13.195085231411783</v>
      </c>
      <c r="AJ225" t="s">
        <v>724</v>
      </c>
      <c r="AK225" t="s">
        <v>725</v>
      </c>
      <c r="AL225" t="e">
        <f>IF(AQ225="#","",IFERROR(VLOOKUP(AK225,'class and classification'!$A$1:$B$338,2,FALSE),VLOOKUP(AK225,'class and classification'!$A$340:$B$378,2,FALSE)))</f>
        <v>#N/A</v>
      </c>
      <c r="AM225" t="e">
        <f>IF(AQ225="#","",IFERROR(VLOOKUP(AK225,'class and classification'!$A$1:$C$338,3,FALSE),VLOOKUP(AK225,'class and classification'!$A$340:$C$378,3,FALSE)))</f>
        <v>#N/A</v>
      </c>
      <c r="AN225">
        <v>305860</v>
      </c>
      <c r="AO225">
        <v>277565</v>
      </c>
      <c r="AP225">
        <v>86463</v>
      </c>
      <c r="AQ225">
        <v>12.907082975064487</v>
      </c>
      <c r="AS225" t="s">
        <v>724</v>
      </c>
      <c r="AT225" t="s">
        <v>725</v>
      </c>
      <c r="AU225" t="e">
        <f>IF(AZ225="#","",IFERROR(VLOOKUP(AT225,'class and classification'!$A$1:$B$338,2,FALSE),VLOOKUP(AT225,'class and classification'!$A$340:$B$378,2,FALSE)))</f>
        <v>#N/A</v>
      </c>
      <c r="AV225" t="e">
        <f>IF(AZ225="#","",IFERROR(VLOOKUP(AT225,'class and classification'!$A$1:$C$338,3,FALSE),VLOOKUP(AT225,'class and classification'!$A$340:$C$378,3,FALSE)))</f>
        <v>#N/A</v>
      </c>
      <c r="AW225">
        <v>293854</v>
      </c>
      <c r="AX225">
        <v>273297</v>
      </c>
      <c r="AY225">
        <v>102161</v>
      </c>
      <c r="AZ225">
        <v>15.263584098297953</v>
      </c>
      <c r="BB225" t="s">
        <v>724</v>
      </c>
      <c r="BC225" t="s">
        <v>725</v>
      </c>
      <c r="BD225" t="e">
        <f>IF(BI225="#","",IFERROR(VLOOKUP(BC225,'class and classification'!$A$1:$B$338,2,FALSE),VLOOKUP(BC225,'class and classification'!$A$340:$B$378,2,FALSE)))</f>
        <v>#N/A</v>
      </c>
      <c r="BE225" t="e">
        <f>IF(BI225="#","",IFERROR(VLOOKUP(BC225,'class and classification'!$A$1:$C$338,3,FALSE),VLOOKUP(BC225,'class and classification'!$A$340:$C$378,3,FALSE)))</f>
        <v>#N/A</v>
      </c>
      <c r="BF225">
        <v>260108</v>
      </c>
      <c r="BG225">
        <v>295655</v>
      </c>
      <c r="BH225">
        <v>111658</v>
      </c>
      <c r="BI225">
        <v>16.729770264945216</v>
      </c>
      <c r="BK225" t="s">
        <v>724</v>
      </c>
      <c r="BL225" t="s">
        <v>725</v>
      </c>
      <c r="BM225" t="e">
        <f>IF(BR225="#","",IFERROR(VLOOKUP(BL225,'class and classification'!$A$1:$B$338,2,FALSE),VLOOKUP(BL225,'class and classification'!$A$340:$B$378,2,FALSE)))</f>
        <v>#N/A</v>
      </c>
      <c r="BN225" t="e">
        <f>IF(BR225="#","",IFERROR(VLOOKUP(BL225,'class and classification'!$A$1:$C$338,3,FALSE),VLOOKUP(BL225,'class and classification'!$A$340:$C$378,3,FALSE)))</f>
        <v>#N/A</v>
      </c>
      <c r="BO225">
        <v>248147</v>
      </c>
      <c r="BP225">
        <v>261263</v>
      </c>
      <c r="BQ225">
        <v>150934</v>
      </c>
      <c r="BR225">
        <v>22.856874598694013</v>
      </c>
      <c r="BT225" t="s">
        <v>724</v>
      </c>
      <c r="BU225" t="s">
        <v>725</v>
      </c>
      <c r="BV225" t="e">
        <f>IF(CA225="#","",IFERROR(VLOOKUP(BU225,'class and classification'!$A$1:$B$338,2,FALSE),VLOOKUP(BU225,'class and classification'!$A$340:$B$378,2,FALSE)))</f>
        <v>#N/A</v>
      </c>
      <c r="BW225" t="e">
        <f>IF(CA225="#","",IFERROR(VLOOKUP(BU225,'class and classification'!$A$1:$C$338,3,FALSE),VLOOKUP(BU225,'class and classification'!$A$340:$C$378,3,FALSE)))</f>
        <v>#N/A</v>
      </c>
      <c r="BX225">
        <v>219509</v>
      </c>
      <c r="BY225">
        <v>262074</v>
      </c>
      <c r="BZ225">
        <v>161606</v>
      </c>
      <c r="CA225">
        <v>25.125740645440143</v>
      </c>
      <c r="CC225" t="s">
        <v>724</v>
      </c>
      <c r="CD225" t="s">
        <v>725</v>
      </c>
      <c r="CE225" t="e">
        <f>IF(CJ225="*","",IFERROR(VLOOKUP(CD225,'class and classification'!$A$1:$B$338,2,FALSE),VLOOKUP(CD225,'class and classification'!$A$340:$B$378,2,FALSE)))</f>
        <v>#N/A</v>
      </c>
      <c r="CF225" t="e">
        <f>IF(CJ225="*","",IFERROR(VLOOKUP(CD225,'class and classification'!$A$1:$C$338,3,FALSE),VLOOKUP(CD225,'class and classification'!$A$340:$C$378,3,FALSE)))</f>
        <v>#N/A</v>
      </c>
      <c r="CG225">
        <v>222728</v>
      </c>
      <c r="CH225">
        <v>248890</v>
      </c>
      <c r="CI225">
        <v>163848</v>
      </c>
      <c r="CJ225">
        <v>25.783912908007668</v>
      </c>
      <c r="CL225" t="s">
        <v>724</v>
      </c>
      <c r="CM225" t="s">
        <v>725</v>
      </c>
      <c r="CN225" t="e">
        <f>IF(CS225="*","",IFERROR(VLOOKUP(CM225,'class and classification'!$A$1:$B$338,2,FALSE),VLOOKUP(CM225,'class and classification'!$A$340:$B$378,2,FALSE)))</f>
        <v>#N/A</v>
      </c>
      <c r="CO225" t="e">
        <f>IF(CS225="*","",IFERROR(VLOOKUP(CM225,'class and classification'!$A$1:$C$338,3,FALSE),VLOOKUP(CM225,'class and classification'!$A$340:$C$378,3,FALSE)))</f>
        <v>#N/A</v>
      </c>
      <c r="CP225">
        <v>206245.85000000003</v>
      </c>
      <c r="CQ225">
        <v>240140.77000000002</v>
      </c>
      <c r="CR225">
        <v>163963.18</v>
      </c>
      <c r="CS225">
        <v>26.863804985272377</v>
      </c>
      <c r="CU225" t="s">
        <v>724</v>
      </c>
      <c r="CV225" t="s">
        <v>725</v>
      </c>
      <c r="CW225" t="e">
        <f>IF(DB225="*","",IFERROR(VLOOKUP(CV225,'class and classification'!$A$1:$B$338,2,FALSE),VLOOKUP(CV225,'class and classification'!$A$340:$B$378,2,FALSE)))</f>
        <v>#N/A</v>
      </c>
      <c r="CX225" t="e">
        <f>IF(DB225="*","",IFERROR(VLOOKUP(CV225,'class and classification'!$A$1:$C$338,3,FALSE),VLOOKUP(CV225,'class and classification'!$A$340:$C$378,3,FALSE)))</f>
        <v>#N/A</v>
      </c>
      <c r="CY225">
        <v>203871.63999999996</v>
      </c>
      <c r="CZ225">
        <v>233016.06</v>
      </c>
      <c r="DA225">
        <v>151304.41</v>
      </c>
      <c r="DB225">
        <v>25.723638149447464</v>
      </c>
      <c r="DD225" t="s">
        <v>724</v>
      </c>
      <c r="DE225" t="s">
        <v>725</v>
      </c>
      <c r="DF225" t="e">
        <f>IF(DK225="*","",IFERROR(VLOOKUP(DE225,'class and classification'!$A$1:$B$338,2,FALSE),VLOOKUP(DE225,'class and classification'!$A$340:$B$378,2,FALSE)))</f>
        <v>#N/A</v>
      </c>
      <c r="DG225" t="e">
        <f>IF(DK225="*","",IFERROR(VLOOKUP(DE225,'class and classification'!$A$1:$C$338,3,FALSE),VLOOKUP(DE225,'class and classification'!$A$340:$C$378,3,FALSE)))</f>
        <v>#N/A</v>
      </c>
      <c r="DH225">
        <v>194191.41</v>
      </c>
      <c r="DI225">
        <v>230805.03999999998</v>
      </c>
      <c r="DJ225">
        <v>179985.34</v>
      </c>
      <c r="DK225">
        <v>29.750538441826492</v>
      </c>
      <c r="DM225" t="s">
        <v>724</v>
      </c>
      <c r="DN225" t="s">
        <v>725</v>
      </c>
      <c r="DO225" t="e">
        <f>IF(DT225="*","",IFERROR(VLOOKUP(DN225,'class and classification'!$A$1:$B$338,2,FALSE),VLOOKUP(DN225,'class and classification'!$A$340:$B$378,2,FALSE)))</f>
        <v>#N/A</v>
      </c>
      <c r="DP225" t="e">
        <f>IF(DT225="*","",IFERROR(VLOOKUP(DN225,'class and classification'!$A$1:$C$338,3,FALSE),VLOOKUP(DN225,'class and classification'!$A$340:$C$378,3,FALSE)))</f>
        <v>#N/A</v>
      </c>
      <c r="DQ225">
        <v>189575.04000000001</v>
      </c>
      <c r="DR225">
        <v>237394.62999999998</v>
      </c>
      <c r="DS225">
        <v>177221.59999999998</v>
      </c>
      <c r="DT225">
        <v>29.33203586341126</v>
      </c>
      <c r="DV225" t="s">
        <v>724</v>
      </c>
      <c r="DW225" t="s">
        <v>725</v>
      </c>
      <c r="DX225" t="e">
        <f>IF(EC225="*","",IFERROR(VLOOKUP(DW225,'class and classification'!$A$1:$B$338,2,FALSE),VLOOKUP(DW225,'class and classification'!$A$340:$B$378,2,FALSE)))</f>
        <v>#N/A</v>
      </c>
      <c r="DY225" t="e">
        <f>IF(EC225="*","",IFERROR(VLOOKUP(DW225,'class and classification'!$A$1:$C$338,3,FALSE),VLOOKUP(DW225,'class and classification'!$A$340:$C$378,3,FALSE)))</f>
        <v>#N/A</v>
      </c>
      <c r="DZ225">
        <v>177303.61</v>
      </c>
      <c r="EA225">
        <v>230248.49000000002</v>
      </c>
      <c r="EB225">
        <v>200695.91</v>
      </c>
      <c r="EC225">
        <v>32.995736393777925</v>
      </c>
    </row>
    <row r="226" spans="1:133" x14ac:dyDescent="0.3">
      <c r="A226" t="s">
        <v>733</v>
      </c>
      <c r="B226" t="s">
        <v>156</v>
      </c>
      <c r="C226" t="str">
        <f>IF(H226="n/a","",IFERROR(VLOOKUP(B226,'class and classification'!$A$1:$B$338,2,FALSE),VLOOKUP(B226,'class and classification'!$A$340:$B$378,2,FALSE)))</f>
        <v>Predominantly Urban</v>
      </c>
      <c r="D226" t="str">
        <f>IF(H226="n/a","",IFERROR(VLOOKUP(B226,'class and classification'!$A$1:$C$338,3,FALSE),VLOOKUP(B226,'class and classification'!$A$340:$C$378,3,FALSE)))</f>
        <v>L</v>
      </c>
      <c r="E226">
        <v>18988</v>
      </c>
      <c r="F226">
        <v>15969</v>
      </c>
      <c r="G226">
        <v>7052</v>
      </c>
      <c r="H226">
        <v>16.786879002118592</v>
      </c>
      <c r="I226" t="s">
        <v>728</v>
      </c>
      <c r="J226" t="s">
        <v>151</v>
      </c>
      <c r="K226" t="str">
        <f>IF(P226="#","",IFERROR(VLOOKUP(J226,'class and classification'!$A$1:$B$338,2,FALSE),VLOOKUP(J226,'class and classification'!$A$340:$B$378,2,FALSE)))</f>
        <v>Predominantly Urban</v>
      </c>
      <c r="L226" t="str">
        <f>IF(P226="#","",IFERROR(VLOOKUP(J226,'class and classification'!$A$1:$C$338,3,FALSE),VLOOKUP(J226,'class and classification'!$A$340:$C$378,3,FALSE)))</f>
        <v>L</v>
      </c>
      <c r="M226">
        <v>23893</v>
      </c>
      <c r="N226">
        <v>31960</v>
      </c>
      <c r="O226">
        <v>6749</v>
      </c>
      <c r="P226">
        <v>10.780805725056709</v>
      </c>
      <c r="S226" t="s">
        <v>151</v>
      </c>
      <c r="T226" t="str">
        <f>IF(Y226="#","",IFERROR(VLOOKUP(S226,'class and classification'!$A$1:$B$338,2,FALSE),VLOOKUP(S226,'class and classification'!$A$340:$B$378,2,FALSE)))</f>
        <v>Predominantly Urban</v>
      </c>
      <c r="U226" t="str">
        <f>IF(Y226="#","",IFERROR(VLOOKUP(S226,'class and classification'!$A$1:$C$338,3,FALSE),VLOOKUP(S226,'class and classification'!$A$340:$C$378,3,FALSE)))</f>
        <v>L</v>
      </c>
      <c r="V226">
        <v>24670</v>
      </c>
      <c r="W226">
        <v>30864</v>
      </c>
      <c r="X226">
        <v>11630</v>
      </c>
      <c r="Y226">
        <v>17.315823953308321</v>
      </c>
      <c r="AA226" t="s">
        <v>726</v>
      </c>
      <c r="AB226" t="s">
        <v>149</v>
      </c>
      <c r="AC226" t="str">
        <f>IF(AH226="#","",IFERROR(VLOOKUP(AB226,'class and classification'!$A$1:$B$338,2,FALSE),VLOOKUP(AB226,'class and classification'!$A$340:$B$378,2,FALSE)))</f>
        <v>Predominantly Urban</v>
      </c>
      <c r="AD226" t="str">
        <f>IF(AH226="#","",IFERROR(VLOOKUP(AB226,'class and classification'!$A$1:$C$338,3,FALSE),VLOOKUP(AB226,'class and classification'!$A$340:$C$378,3,FALSE)))</f>
        <v>L</v>
      </c>
      <c r="AE226">
        <v>18066</v>
      </c>
      <c r="AF226">
        <v>21224</v>
      </c>
      <c r="AG226">
        <v>7668</v>
      </c>
      <c r="AH226">
        <v>16.329485923591296</v>
      </c>
      <c r="AJ226" t="s">
        <v>726</v>
      </c>
      <c r="AK226" t="s">
        <v>149</v>
      </c>
      <c r="AL226" t="str">
        <f>IF(AQ226="#","",IFERROR(VLOOKUP(AK226,'class and classification'!$A$1:$B$338,2,FALSE),VLOOKUP(AK226,'class and classification'!$A$340:$B$378,2,FALSE)))</f>
        <v>Predominantly Urban</v>
      </c>
      <c r="AM226" t="str">
        <f>IF(AQ226="#","",IFERROR(VLOOKUP(AK226,'class and classification'!$A$1:$C$338,3,FALSE),VLOOKUP(AK226,'class and classification'!$A$340:$C$378,3,FALSE)))</f>
        <v>L</v>
      </c>
      <c r="AN226">
        <v>21456</v>
      </c>
      <c r="AO226">
        <v>21013</v>
      </c>
      <c r="AP226">
        <v>6763</v>
      </c>
      <c r="AQ226">
        <v>13.737000324991874</v>
      </c>
      <c r="AS226" t="s">
        <v>726</v>
      </c>
      <c r="AT226" t="s">
        <v>149</v>
      </c>
      <c r="AU226" t="str">
        <f>IF(AZ226="#","",IFERROR(VLOOKUP(AT226,'class and classification'!$A$1:$B$338,2,FALSE),VLOOKUP(AT226,'class and classification'!$A$340:$B$378,2,FALSE)))</f>
        <v>Predominantly Urban</v>
      </c>
      <c r="AV226" t="str">
        <f>IF(AZ226="#","",IFERROR(VLOOKUP(AT226,'class and classification'!$A$1:$C$338,3,FALSE),VLOOKUP(AT226,'class and classification'!$A$340:$C$378,3,FALSE)))</f>
        <v>L</v>
      </c>
      <c r="AW226">
        <v>15803</v>
      </c>
      <c r="AX226">
        <v>14976</v>
      </c>
      <c r="AY226">
        <v>8146</v>
      </c>
      <c r="AZ226">
        <v>20.927424534360949</v>
      </c>
      <c r="BB226" t="s">
        <v>726</v>
      </c>
      <c r="BC226" t="s">
        <v>149</v>
      </c>
      <c r="BD226" t="str">
        <f>IF(BI226="#","",IFERROR(VLOOKUP(BC226,'class and classification'!$A$1:$B$338,2,FALSE),VLOOKUP(BC226,'class and classification'!$A$340:$B$378,2,FALSE)))</f>
        <v>Predominantly Urban</v>
      </c>
      <c r="BE226" t="str">
        <f>IF(BI226="#","",IFERROR(VLOOKUP(BC226,'class and classification'!$A$1:$C$338,3,FALSE),VLOOKUP(BC226,'class and classification'!$A$340:$C$378,3,FALSE)))</f>
        <v>L</v>
      </c>
      <c r="BF226">
        <v>16265</v>
      </c>
      <c r="BG226">
        <v>16289</v>
      </c>
      <c r="BH226">
        <v>7202</v>
      </c>
      <c r="BI226">
        <v>18.115504577925346</v>
      </c>
      <c r="BK226" t="s">
        <v>726</v>
      </c>
      <c r="BL226" t="s">
        <v>149</v>
      </c>
      <c r="BM226" t="str">
        <f>IF(BR226="#","",IFERROR(VLOOKUP(BL226,'class and classification'!$A$1:$B$338,2,FALSE),VLOOKUP(BL226,'class and classification'!$A$340:$B$378,2,FALSE)))</f>
        <v>Predominantly Urban</v>
      </c>
      <c r="BN226" t="str">
        <f>IF(BR226="#","",IFERROR(VLOOKUP(BL226,'class and classification'!$A$1:$C$338,3,FALSE),VLOOKUP(BL226,'class and classification'!$A$340:$C$378,3,FALSE)))</f>
        <v>L</v>
      </c>
      <c r="BO226">
        <v>16021</v>
      </c>
      <c r="BP226">
        <v>17290</v>
      </c>
      <c r="BQ226">
        <v>8544</v>
      </c>
      <c r="BR226">
        <v>20.41333174053279</v>
      </c>
      <c r="BT226" t="s">
        <v>726</v>
      </c>
      <c r="BU226" t="s">
        <v>149</v>
      </c>
      <c r="BV226" t="str">
        <f>IF(CA226="#","",IFERROR(VLOOKUP(BU226,'class and classification'!$A$1:$B$338,2,FALSE),VLOOKUP(BU226,'class and classification'!$A$340:$B$378,2,FALSE)))</f>
        <v>Predominantly Urban</v>
      </c>
      <c r="BW226" t="str">
        <f>IF(CA226="#","",IFERROR(VLOOKUP(BU226,'class and classification'!$A$1:$C$338,3,FALSE),VLOOKUP(BU226,'class and classification'!$A$340:$C$378,3,FALSE)))</f>
        <v>L</v>
      </c>
      <c r="BX226">
        <v>17348</v>
      </c>
      <c r="BY226">
        <v>17825</v>
      </c>
      <c r="BZ226">
        <v>7163</v>
      </c>
      <c r="CA226">
        <v>16.919406651549508</v>
      </c>
      <c r="CC226" t="s">
        <v>726</v>
      </c>
      <c r="CD226" t="s">
        <v>149</v>
      </c>
      <c r="CE226" t="str">
        <f>IF(CJ226="*","",IFERROR(VLOOKUP(CD226,'class and classification'!$A$1:$B$338,2,FALSE),VLOOKUP(CD226,'class and classification'!$A$340:$B$378,2,FALSE)))</f>
        <v>Predominantly Urban</v>
      </c>
      <c r="CF226" t="str">
        <f>IF(CJ226="*","",IFERROR(VLOOKUP(CD226,'class and classification'!$A$1:$C$338,3,FALSE),VLOOKUP(CD226,'class and classification'!$A$340:$C$378,3,FALSE)))</f>
        <v>L</v>
      </c>
      <c r="CG226">
        <v>12264</v>
      </c>
      <c r="CH226">
        <v>12704</v>
      </c>
      <c r="CI226">
        <v>12030</v>
      </c>
      <c r="CJ226">
        <v>32.515271095734903</v>
      </c>
      <c r="CL226" t="s">
        <v>726</v>
      </c>
      <c r="CM226" t="s">
        <v>149</v>
      </c>
      <c r="CN226" t="str">
        <f>IF(CS226="*","",IFERROR(VLOOKUP(CM226,'class and classification'!$A$1:$B$338,2,FALSE),VLOOKUP(CM226,'class and classification'!$A$340:$B$378,2,FALSE)))</f>
        <v>Predominantly Urban</v>
      </c>
      <c r="CO226" t="str">
        <f>IF(CS226="*","",IFERROR(VLOOKUP(CM226,'class and classification'!$A$1:$C$338,3,FALSE),VLOOKUP(CM226,'class and classification'!$A$340:$C$378,3,FALSE)))</f>
        <v>L</v>
      </c>
      <c r="CP226">
        <v>12961.41</v>
      </c>
      <c r="CQ226">
        <v>14513.46</v>
      </c>
      <c r="CR226">
        <v>8014.05</v>
      </c>
      <c r="CS226">
        <v>22.581836809911376</v>
      </c>
      <c r="CU226" t="s">
        <v>726</v>
      </c>
      <c r="CV226" t="s">
        <v>149</v>
      </c>
      <c r="CW226" t="str">
        <f>IF(DB226="*","",IFERROR(VLOOKUP(CV226,'class and classification'!$A$1:$B$338,2,FALSE),VLOOKUP(CV226,'class and classification'!$A$340:$B$378,2,FALSE)))</f>
        <v>Predominantly Urban</v>
      </c>
      <c r="CX226" t="str">
        <f>IF(DB226="*","",IFERROR(VLOOKUP(CV226,'class and classification'!$A$1:$C$338,3,FALSE),VLOOKUP(CV226,'class and classification'!$A$340:$C$378,3,FALSE)))</f>
        <v>L</v>
      </c>
      <c r="CY226">
        <v>13100.35</v>
      </c>
      <c r="CZ226">
        <v>13947.59</v>
      </c>
      <c r="DA226">
        <v>6135.82</v>
      </c>
      <c r="DB226">
        <v>18.490430258656644</v>
      </c>
      <c r="DD226" t="s">
        <v>726</v>
      </c>
      <c r="DE226" t="s">
        <v>149</v>
      </c>
      <c r="DF226" t="str">
        <f>IF(DK226="*","",IFERROR(VLOOKUP(DE226,'class and classification'!$A$1:$B$338,2,FALSE),VLOOKUP(DE226,'class and classification'!$A$340:$B$378,2,FALSE)))</f>
        <v>Predominantly Urban</v>
      </c>
      <c r="DG226" t="str">
        <f>IF(DK226="*","",IFERROR(VLOOKUP(DE226,'class and classification'!$A$1:$C$338,3,FALSE),VLOOKUP(DE226,'class and classification'!$A$340:$C$378,3,FALSE)))</f>
        <v>L</v>
      </c>
      <c r="DH226">
        <v>13947.44</v>
      </c>
      <c r="DI226">
        <v>12841.96</v>
      </c>
      <c r="DJ226">
        <v>8204.2000000000007</v>
      </c>
      <c r="DK226">
        <v>23.444858488409306</v>
      </c>
      <c r="DM226" t="s">
        <v>726</v>
      </c>
      <c r="DN226" t="s">
        <v>149</v>
      </c>
      <c r="DO226" t="str">
        <f>IF(DT226="*","",IFERROR(VLOOKUP(DN226,'class and classification'!$A$1:$B$338,2,FALSE),VLOOKUP(DN226,'class and classification'!$A$340:$B$378,2,FALSE)))</f>
        <v>Predominantly Urban</v>
      </c>
      <c r="DP226" t="str">
        <f>IF(DT226="*","",IFERROR(VLOOKUP(DN226,'class and classification'!$A$1:$C$338,3,FALSE),VLOOKUP(DN226,'class and classification'!$A$340:$C$378,3,FALSE)))</f>
        <v>L</v>
      </c>
      <c r="DQ226">
        <v>13408.07</v>
      </c>
      <c r="DR226">
        <v>17376.71</v>
      </c>
      <c r="DS226">
        <v>7005.03</v>
      </c>
      <c r="DT226">
        <v>18.536822492624335</v>
      </c>
      <c r="DV226" t="s">
        <v>726</v>
      </c>
      <c r="DW226" t="s">
        <v>149</v>
      </c>
      <c r="DX226" t="str">
        <f>IF(EC226="*","",IFERROR(VLOOKUP(DW226,'class and classification'!$A$1:$B$338,2,FALSE),VLOOKUP(DW226,'class and classification'!$A$340:$B$378,2,FALSE)))</f>
        <v>Predominantly Urban</v>
      </c>
      <c r="DY226" t="str">
        <f>IF(EC226="*","",IFERROR(VLOOKUP(DW226,'class and classification'!$A$1:$C$338,3,FALSE),VLOOKUP(DW226,'class and classification'!$A$340:$C$378,3,FALSE)))</f>
        <v>L</v>
      </c>
      <c r="DZ226">
        <v>13427.85</v>
      </c>
      <c r="EA226">
        <v>16610.22</v>
      </c>
      <c r="EB226">
        <v>13665.66</v>
      </c>
      <c r="EC226">
        <v>31.268864236530842</v>
      </c>
    </row>
    <row r="227" spans="1:133" x14ac:dyDescent="0.3">
      <c r="A227" t="s">
        <v>734</v>
      </c>
      <c r="B227" t="s">
        <v>157</v>
      </c>
      <c r="C227" t="str">
        <f>IF(H227="n/a","",IFERROR(VLOOKUP(B227,'class and classification'!$A$1:$B$338,2,FALSE),VLOOKUP(B227,'class and classification'!$A$340:$B$378,2,FALSE)))</f>
        <v>Predominantly Urban</v>
      </c>
      <c r="D227" t="str">
        <f>IF(H227="n/a","",IFERROR(VLOOKUP(B227,'class and classification'!$A$1:$C$338,3,FALSE),VLOOKUP(B227,'class and classification'!$A$340:$C$378,3,FALSE)))</f>
        <v>L</v>
      </c>
      <c r="E227">
        <v>37106</v>
      </c>
      <c r="F227">
        <v>9784</v>
      </c>
      <c r="G227">
        <v>5863</v>
      </c>
      <c r="H227">
        <v>11.114059863893996</v>
      </c>
      <c r="I227" t="s">
        <v>729</v>
      </c>
      <c r="J227" t="s">
        <v>152</v>
      </c>
      <c r="K227" t="str">
        <f>IF(P227="#","",IFERROR(VLOOKUP(J227,'class and classification'!$A$1:$B$338,2,FALSE),VLOOKUP(J227,'class and classification'!$A$340:$B$378,2,FALSE)))</f>
        <v>Predominantly Urban</v>
      </c>
      <c r="L227" t="str">
        <f>IF(P227="#","",IFERROR(VLOOKUP(J227,'class and classification'!$A$1:$C$338,3,FALSE),VLOOKUP(J227,'class and classification'!$A$340:$C$378,3,FALSE)))</f>
        <v>L</v>
      </c>
      <c r="M227">
        <v>18317</v>
      </c>
      <c r="N227">
        <v>12264</v>
      </c>
      <c r="O227">
        <v>3439</v>
      </c>
      <c r="P227">
        <v>10.108759553203997</v>
      </c>
      <c r="S227" t="s">
        <v>152</v>
      </c>
      <c r="T227" t="str">
        <f>IF(Y227="#","",IFERROR(VLOOKUP(S227,'class and classification'!$A$1:$B$338,2,FALSE),VLOOKUP(S227,'class and classification'!$A$340:$B$378,2,FALSE)))</f>
        <v>Predominantly Urban</v>
      </c>
      <c r="U227" t="str">
        <f>IF(Y227="#","",IFERROR(VLOOKUP(S227,'class and classification'!$A$1:$C$338,3,FALSE),VLOOKUP(S227,'class and classification'!$A$340:$C$378,3,FALSE)))</f>
        <v>L</v>
      </c>
      <c r="V227">
        <v>21244</v>
      </c>
      <c r="W227">
        <v>10700</v>
      </c>
      <c r="X227">
        <v>4110</v>
      </c>
      <c r="Y227">
        <v>11.399567315693126</v>
      </c>
      <c r="AA227" t="s">
        <v>727</v>
      </c>
      <c r="AB227" t="s">
        <v>150</v>
      </c>
      <c r="AC227" t="str">
        <f>IF(AH227="#","",IFERROR(VLOOKUP(AB227,'class and classification'!$A$1:$B$338,2,FALSE),VLOOKUP(AB227,'class and classification'!$A$340:$B$378,2,FALSE)))</f>
        <v/>
      </c>
      <c r="AD227" t="str">
        <f>IF(AH227="#","",IFERROR(VLOOKUP(AB227,'class and classification'!$A$1:$C$338,3,FALSE),VLOOKUP(AB227,'class and classification'!$A$340:$C$378,3,FALSE)))</f>
        <v/>
      </c>
      <c r="AE227" t="s">
        <v>39</v>
      </c>
      <c r="AF227" t="s">
        <v>39</v>
      </c>
      <c r="AG227" t="s">
        <v>39</v>
      </c>
      <c r="AH227" t="s">
        <v>39</v>
      </c>
      <c r="AJ227" t="s">
        <v>727</v>
      </c>
      <c r="AK227" t="s">
        <v>150</v>
      </c>
      <c r="AL227" t="str">
        <f>IF(AQ227="#","",IFERROR(VLOOKUP(AK227,'class and classification'!$A$1:$B$338,2,FALSE),VLOOKUP(AK227,'class and classification'!$A$340:$B$378,2,FALSE)))</f>
        <v/>
      </c>
      <c r="AM227" t="str">
        <f>IF(AQ227="#","",IFERROR(VLOOKUP(AK227,'class and classification'!$A$1:$C$338,3,FALSE),VLOOKUP(AK227,'class and classification'!$A$340:$C$378,3,FALSE)))</f>
        <v/>
      </c>
      <c r="AN227" t="s">
        <v>39</v>
      </c>
      <c r="AO227" t="s">
        <v>39</v>
      </c>
      <c r="AP227" t="s">
        <v>39</v>
      </c>
      <c r="AQ227" t="s">
        <v>39</v>
      </c>
      <c r="AS227" t="s">
        <v>727</v>
      </c>
      <c r="AT227" t="s">
        <v>150</v>
      </c>
      <c r="AU227" t="str">
        <f>IF(AZ227="#","",IFERROR(VLOOKUP(AT227,'class and classification'!$A$1:$B$338,2,FALSE),VLOOKUP(AT227,'class and classification'!$A$340:$B$378,2,FALSE)))</f>
        <v/>
      </c>
      <c r="AV227" t="str">
        <f>IF(AZ227="#","",IFERROR(VLOOKUP(AT227,'class and classification'!$A$1:$C$338,3,FALSE),VLOOKUP(AT227,'class and classification'!$A$340:$C$378,3,FALSE)))</f>
        <v/>
      </c>
      <c r="AW227" t="s">
        <v>39</v>
      </c>
      <c r="AX227" t="s">
        <v>39</v>
      </c>
      <c r="AY227" t="s">
        <v>39</v>
      </c>
      <c r="AZ227" t="s">
        <v>39</v>
      </c>
      <c r="BB227" t="s">
        <v>727</v>
      </c>
      <c r="BC227" t="s">
        <v>150</v>
      </c>
      <c r="BD227" t="str">
        <f>IF(BI227="#","",IFERROR(VLOOKUP(BC227,'class and classification'!$A$1:$B$338,2,FALSE),VLOOKUP(BC227,'class and classification'!$A$340:$B$378,2,FALSE)))</f>
        <v/>
      </c>
      <c r="BE227" t="str">
        <f>IF(BI227="#","",IFERROR(VLOOKUP(BC227,'class and classification'!$A$1:$C$338,3,FALSE),VLOOKUP(BC227,'class and classification'!$A$340:$C$378,3,FALSE)))</f>
        <v/>
      </c>
      <c r="BF227" t="s">
        <v>39</v>
      </c>
      <c r="BG227" t="s">
        <v>39</v>
      </c>
      <c r="BH227" t="s">
        <v>39</v>
      </c>
      <c r="BI227" t="s">
        <v>39</v>
      </c>
      <c r="BK227" t="s">
        <v>727</v>
      </c>
      <c r="BL227" t="s">
        <v>150</v>
      </c>
      <c r="BM227" t="str">
        <f>IF(BR227="#","",IFERROR(VLOOKUP(BL227,'class and classification'!$A$1:$B$338,2,FALSE),VLOOKUP(BL227,'class and classification'!$A$340:$B$378,2,FALSE)))</f>
        <v/>
      </c>
      <c r="BN227" t="str">
        <f>IF(BR227="#","",IFERROR(VLOOKUP(BL227,'class and classification'!$A$1:$C$338,3,FALSE),VLOOKUP(BL227,'class and classification'!$A$340:$C$378,3,FALSE)))</f>
        <v/>
      </c>
      <c r="BO227" t="s">
        <v>39</v>
      </c>
      <c r="BP227" t="s">
        <v>39</v>
      </c>
      <c r="BQ227" t="s">
        <v>39</v>
      </c>
      <c r="BR227" t="s">
        <v>39</v>
      </c>
      <c r="BT227" t="s">
        <v>727</v>
      </c>
      <c r="BU227" t="s">
        <v>150</v>
      </c>
      <c r="BV227" t="str">
        <f>IF(CA227="#","",IFERROR(VLOOKUP(BU227,'class and classification'!$A$1:$B$338,2,FALSE),VLOOKUP(BU227,'class and classification'!$A$340:$B$378,2,FALSE)))</f>
        <v/>
      </c>
      <c r="BW227" t="str">
        <f>IF(CA227="#","",IFERROR(VLOOKUP(BU227,'class and classification'!$A$1:$C$338,3,FALSE),VLOOKUP(BU227,'class and classification'!$A$340:$C$378,3,FALSE)))</f>
        <v/>
      </c>
      <c r="BX227" t="s">
        <v>39</v>
      </c>
      <c r="BY227" t="s">
        <v>39</v>
      </c>
      <c r="BZ227" t="s">
        <v>39</v>
      </c>
      <c r="CA227" t="s">
        <v>39</v>
      </c>
      <c r="CC227" t="s">
        <v>727</v>
      </c>
      <c r="CD227" t="s">
        <v>150</v>
      </c>
      <c r="CE227" t="str">
        <f>IF(CJ227="*","",IFERROR(VLOOKUP(CD227,'class and classification'!$A$1:$B$338,2,FALSE),VLOOKUP(CD227,'class and classification'!$A$340:$B$378,2,FALSE)))</f>
        <v/>
      </c>
      <c r="CF227" t="str">
        <f>IF(CJ227="*","",IFERROR(VLOOKUP(CD227,'class and classification'!$A$1:$C$338,3,FALSE),VLOOKUP(CD227,'class and classification'!$A$340:$C$378,3,FALSE)))</f>
        <v/>
      </c>
      <c r="CG227" t="s">
        <v>38</v>
      </c>
      <c r="CH227" t="s">
        <v>38</v>
      </c>
      <c r="CI227" t="s">
        <v>38</v>
      </c>
      <c r="CJ227" t="s">
        <v>38</v>
      </c>
      <c r="CL227" t="s">
        <v>727</v>
      </c>
      <c r="CM227" t="s">
        <v>150</v>
      </c>
      <c r="CN227" t="str">
        <f>IF(CS227="*","",IFERROR(VLOOKUP(CM227,'class and classification'!$A$1:$B$338,2,FALSE),VLOOKUP(CM227,'class and classification'!$A$340:$B$378,2,FALSE)))</f>
        <v/>
      </c>
      <c r="CO227" t="str">
        <f>IF(CS227="*","",IFERROR(VLOOKUP(CM227,'class and classification'!$A$1:$C$338,3,FALSE),VLOOKUP(CM227,'class and classification'!$A$340:$C$378,3,FALSE)))</f>
        <v/>
      </c>
      <c r="CP227" t="s">
        <v>38</v>
      </c>
      <c r="CQ227" t="s">
        <v>38</v>
      </c>
      <c r="CR227" t="s">
        <v>38</v>
      </c>
      <c r="CS227" t="s">
        <v>38</v>
      </c>
      <c r="CU227" t="s">
        <v>727</v>
      </c>
      <c r="CV227" t="s">
        <v>150</v>
      </c>
      <c r="CW227" t="str">
        <f>IF(DB227="*","",IFERROR(VLOOKUP(CV227,'class and classification'!$A$1:$B$338,2,FALSE),VLOOKUP(CV227,'class and classification'!$A$340:$B$378,2,FALSE)))</f>
        <v/>
      </c>
      <c r="CX227" t="str">
        <f>IF(DB227="*","",IFERROR(VLOOKUP(CV227,'class and classification'!$A$1:$C$338,3,FALSE),VLOOKUP(CV227,'class and classification'!$A$340:$C$378,3,FALSE)))</f>
        <v/>
      </c>
      <c r="CY227" t="s">
        <v>38</v>
      </c>
      <c r="CZ227" t="s">
        <v>38</v>
      </c>
      <c r="DA227" t="s">
        <v>38</v>
      </c>
      <c r="DB227" t="s">
        <v>38</v>
      </c>
      <c r="DD227" t="s">
        <v>727</v>
      </c>
      <c r="DE227" t="s">
        <v>150</v>
      </c>
      <c r="DF227" t="str">
        <f>IF(DK227="*","",IFERROR(VLOOKUP(DE227,'class and classification'!$A$1:$B$338,2,FALSE),VLOOKUP(DE227,'class and classification'!$A$340:$B$378,2,FALSE)))</f>
        <v/>
      </c>
      <c r="DG227" t="str">
        <f>IF(DK227="*","",IFERROR(VLOOKUP(DE227,'class and classification'!$A$1:$C$338,3,FALSE),VLOOKUP(DE227,'class and classification'!$A$340:$C$378,3,FALSE)))</f>
        <v/>
      </c>
      <c r="DH227" t="s">
        <v>38</v>
      </c>
      <c r="DI227" t="s">
        <v>38</v>
      </c>
      <c r="DJ227" t="s">
        <v>38</v>
      </c>
      <c r="DK227" t="s">
        <v>38</v>
      </c>
      <c r="DM227" t="s">
        <v>727</v>
      </c>
      <c r="DN227" t="s">
        <v>150</v>
      </c>
      <c r="DO227" t="str">
        <f>IF(DT227="*","",IFERROR(VLOOKUP(DN227,'class and classification'!$A$1:$B$338,2,FALSE),VLOOKUP(DN227,'class and classification'!$A$340:$B$378,2,FALSE)))</f>
        <v/>
      </c>
      <c r="DP227" t="str">
        <f>IF(DT227="*","",IFERROR(VLOOKUP(DN227,'class and classification'!$A$1:$C$338,3,FALSE),VLOOKUP(DN227,'class and classification'!$A$340:$C$378,3,FALSE)))</f>
        <v/>
      </c>
      <c r="DQ227" t="s">
        <v>38</v>
      </c>
      <c r="DR227" t="s">
        <v>38</v>
      </c>
      <c r="DS227" t="s">
        <v>38</v>
      </c>
      <c r="DT227" t="s">
        <v>38</v>
      </c>
      <c r="DV227" t="s">
        <v>727</v>
      </c>
      <c r="DW227" t="s">
        <v>150</v>
      </c>
      <c r="DX227" t="str">
        <f>IF(EC227="*","",IFERROR(VLOOKUP(DW227,'class and classification'!$A$1:$B$338,2,FALSE),VLOOKUP(DW227,'class and classification'!$A$340:$B$378,2,FALSE)))</f>
        <v/>
      </c>
      <c r="DY227" t="str">
        <f>IF(EC227="*","",IFERROR(VLOOKUP(DW227,'class and classification'!$A$1:$C$338,3,FALSE),VLOOKUP(DW227,'class and classification'!$A$340:$C$378,3,FALSE)))</f>
        <v/>
      </c>
      <c r="DZ227" t="s">
        <v>38</v>
      </c>
      <c r="EA227">
        <v>505.85</v>
      </c>
      <c r="EB227" t="s">
        <v>38</v>
      </c>
      <c r="EC227" t="s">
        <v>38</v>
      </c>
    </row>
    <row r="228" spans="1:133" x14ac:dyDescent="0.3">
      <c r="A228" t="s">
        <v>735</v>
      </c>
      <c r="B228" t="s">
        <v>158</v>
      </c>
      <c r="C228" t="str">
        <f>IF(H228="n/a","",IFERROR(VLOOKUP(B228,'class and classification'!$A$1:$B$338,2,FALSE),VLOOKUP(B228,'class and classification'!$A$340:$B$378,2,FALSE)))</f>
        <v>Predominantly Urban</v>
      </c>
      <c r="D228" t="str">
        <f>IF(H228="n/a","",IFERROR(VLOOKUP(B228,'class and classification'!$A$1:$C$338,3,FALSE),VLOOKUP(B228,'class and classification'!$A$340:$C$378,3,FALSE)))</f>
        <v>L</v>
      </c>
      <c r="E228">
        <v>19298</v>
      </c>
      <c r="F228">
        <v>50156</v>
      </c>
      <c r="G228">
        <v>3104</v>
      </c>
      <c r="H228">
        <v>4.2779569447889969</v>
      </c>
      <c r="I228" t="s">
        <v>730</v>
      </c>
      <c r="J228" t="s">
        <v>153</v>
      </c>
      <c r="K228" t="str">
        <f>IF(P228="#","",IFERROR(VLOOKUP(J228,'class and classification'!$A$1:$B$338,2,FALSE),VLOOKUP(J228,'class and classification'!$A$340:$B$378,2,FALSE)))</f>
        <v>Predominantly Urban</v>
      </c>
      <c r="L228" t="str">
        <f>IF(P228="#","",IFERROR(VLOOKUP(J228,'class and classification'!$A$1:$C$338,3,FALSE),VLOOKUP(J228,'class and classification'!$A$340:$C$378,3,FALSE)))</f>
        <v>L</v>
      </c>
      <c r="M228">
        <v>38571</v>
      </c>
      <c r="N228">
        <v>13014</v>
      </c>
      <c r="O228">
        <v>4100</v>
      </c>
      <c r="P228">
        <v>7.3628445721468978</v>
      </c>
      <c r="S228" t="s">
        <v>153</v>
      </c>
      <c r="T228" t="str">
        <f>IF(Y228="#","",IFERROR(VLOOKUP(S228,'class and classification'!$A$1:$B$338,2,FALSE),VLOOKUP(S228,'class and classification'!$A$340:$B$378,2,FALSE)))</f>
        <v>Predominantly Urban</v>
      </c>
      <c r="U228" t="str">
        <f>IF(Y228="#","",IFERROR(VLOOKUP(S228,'class and classification'!$A$1:$C$338,3,FALSE),VLOOKUP(S228,'class and classification'!$A$340:$C$378,3,FALSE)))</f>
        <v>L</v>
      </c>
      <c r="V228">
        <v>29017</v>
      </c>
      <c r="W228">
        <v>20496</v>
      </c>
      <c r="X228">
        <v>6119</v>
      </c>
      <c r="Y228">
        <v>10.999065286166235</v>
      </c>
      <c r="AA228" t="s">
        <v>728</v>
      </c>
      <c r="AB228" t="s">
        <v>151</v>
      </c>
      <c r="AC228" t="str">
        <f>IF(AH228="#","",IFERROR(VLOOKUP(AB228,'class and classification'!$A$1:$B$338,2,FALSE),VLOOKUP(AB228,'class and classification'!$A$340:$B$378,2,FALSE)))</f>
        <v>Predominantly Urban</v>
      </c>
      <c r="AD228" t="str">
        <f>IF(AH228="#","",IFERROR(VLOOKUP(AB228,'class and classification'!$A$1:$C$338,3,FALSE),VLOOKUP(AB228,'class and classification'!$A$340:$C$378,3,FALSE)))</f>
        <v>L</v>
      </c>
      <c r="AE228">
        <v>26491</v>
      </c>
      <c r="AF228">
        <v>23224</v>
      </c>
      <c r="AG228">
        <v>8634</v>
      </c>
      <c r="AH228">
        <v>14.797168760390067</v>
      </c>
      <c r="AJ228" t="s">
        <v>728</v>
      </c>
      <c r="AK228" t="s">
        <v>151</v>
      </c>
      <c r="AL228" t="str">
        <f>IF(AQ228="#","",IFERROR(VLOOKUP(AK228,'class and classification'!$A$1:$B$338,2,FALSE),VLOOKUP(AK228,'class and classification'!$A$340:$B$378,2,FALSE)))</f>
        <v>Predominantly Urban</v>
      </c>
      <c r="AM228" t="str">
        <f>IF(AQ228="#","",IFERROR(VLOOKUP(AK228,'class and classification'!$A$1:$C$338,3,FALSE),VLOOKUP(AK228,'class and classification'!$A$340:$C$378,3,FALSE)))</f>
        <v>L</v>
      </c>
      <c r="AN228">
        <v>23911</v>
      </c>
      <c r="AO228">
        <v>22609</v>
      </c>
      <c r="AP228">
        <v>10903</v>
      </c>
      <c r="AQ228">
        <v>18.987165421520995</v>
      </c>
      <c r="AS228" t="s">
        <v>728</v>
      </c>
      <c r="AT228" t="s">
        <v>151</v>
      </c>
      <c r="AU228" t="str">
        <f>IF(AZ228="#","",IFERROR(VLOOKUP(AT228,'class and classification'!$A$1:$B$338,2,FALSE),VLOOKUP(AT228,'class and classification'!$A$340:$B$378,2,FALSE)))</f>
        <v>Predominantly Urban</v>
      </c>
      <c r="AV228" t="str">
        <f>IF(AZ228="#","",IFERROR(VLOOKUP(AT228,'class and classification'!$A$1:$C$338,3,FALSE),VLOOKUP(AT228,'class and classification'!$A$340:$C$378,3,FALSE)))</f>
        <v>L</v>
      </c>
      <c r="AW228">
        <v>28040</v>
      </c>
      <c r="AX228">
        <v>27796</v>
      </c>
      <c r="AY228">
        <v>9489</v>
      </c>
      <c r="AZ228">
        <v>14.525832376578645</v>
      </c>
      <c r="BB228" t="s">
        <v>728</v>
      </c>
      <c r="BC228" t="s">
        <v>151</v>
      </c>
      <c r="BD228" t="str">
        <f>IF(BI228="#","",IFERROR(VLOOKUP(BC228,'class and classification'!$A$1:$B$338,2,FALSE),VLOOKUP(BC228,'class and classification'!$A$340:$B$378,2,FALSE)))</f>
        <v>Predominantly Urban</v>
      </c>
      <c r="BE228" t="str">
        <f>IF(BI228="#","",IFERROR(VLOOKUP(BC228,'class and classification'!$A$1:$C$338,3,FALSE),VLOOKUP(BC228,'class and classification'!$A$340:$C$378,3,FALSE)))</f>
        <v>L</v>
      </c>
      <c r="BF228">
        <v>18972</v>
      </c>
      <c r="BG228">
        <v>22324</v>
      </c>
      <c r="BH228">
        <v>13330</v>
      </c>
      <c r="BI228">
        <v>24.40229927140922</v>
      </c>
      <c r="BK228" t="s">
        <v>728</v>
      </c>
      <c r="BL228" t="s">
        <v>151</v>
      </c>
      <c r="BM228" t="str">
        <f>IF(BR228="#","",IFERROR(VLOOKUP(BL228,'class and classification'!$A$1:$B$338,2,FALSE),VLOOKUP(BL228,'class and classification'!$A$340:$B$378,2,FALSE)))</f>
        <v>Predominantly Urban</v>
      </c>
      <c r="BN228" t="str">
        <f>IF(BR228="#","",IFERROR(VLOOKUP(BL228,'class and classification'!$A$1:$C$338,3,FALSE),VLOOKUP(BL228,'class and classification'!$A$340:$C$378,3,FALSE)))</f>
        <v>L</v>
      </c>
      <c r="BO228">
        <v>14720</v>
      </c>
      <c r="BP228">
        <v>24366</v>
      </c>
      <c r="BQ228">
        <v>18236</v>
      </c>
      <c r="BR228">
        <v>31.813265412930463</v>
      </c>
      <c r="BT228" t="s">
        <v>728</v>
      </c>
      <c r="BU228" t="s">
        <v>151</v>
      </c>
      <c r="BV228" t="str">
        <f>IF(CA228="#","",IFERROR(VLOOKUP(BU228,'class and classification'!$A$1:$B$338,2,FALSE),VLOOKUP(BU228,'class and classification'!$A$340:$B$378,2,FALSE)))</f>
        <v>Predominantly Urban</v>
      </c>
      <c r="BW228" t="str">
        <f>IF(CA228="#","",IFERROR(VLOOKUP(BU228,'class and classification'!$A$1:$C$338,3,FALSE),VLOOKUP(BU228,'class and classification'!$A$340:$C$378,3,FALSE)))</f>
        <v>L</v>
      </c>
      <c r="BX228">
        <v>16904</v>
      </c>
      <c r="BY228">
        <v>22739</v>
      </c>
      <c r="BZ228">
        <v>18230</v>
      </c>
      <c r="CA228">
        <v>31.500008639607419</v>
      </c>
      <c r="CC228" t="s">
        <v>728</v>
      </c>
      <c r="CD228" t="s">
        <v>151</v>
      </c>
      <c r="CE228" t="str">
        <f>IF(CJ228="*","",IFERROR(VLOOKUP(CD228,'class and classification'!$A$1:$B$338,2,FALSE),VLOOKUP(CD228,'class and classification'!$A$340:$B$378,2,FALSE)))</f>
        <v>Predominantly Urban</v>
      </c>
      <c r="CF228" t="str">
        <f>IF(CJ228="*","",IFERROR(VLOOKUP(CD228,'class and classification'!$A$1:$C$338,3,FALSE),VLOOKUP(CD228,'class and classification'!$A$340:$C$378,3,FALSE)))</f>
        <v>L</v>
      </c>
      <c r="CG228">
        <v>16630</v>
      </c>
      <c r="CH228">
        <v>21820</v>
      </c>
      <c r="CI228">
        <v>13216</v>
      </c>
      <c r="CJ228">
        <v>25.579684899159989</v>
      </c>
      <c r="CL228" t="s">
        <v>728</v>
      </c>
      <c r="CM228" t="s">
        <v>151</v>
      </c>
      <c r="CN228" t="str">
        <f>IF(CS228="*","",IFERROR(VLOOKUP(CM228,'class and classification'!$A$1:$B$338,2,FALSE),VLOOKUP(CM228,'class and classification'!$A$340:$B$378,2,FALSE)))</f>
        <v>Predominantly Urban</v>
      </c>
      <c r="CO228" t="str">
        <f>IF(CS228="*","",IFERROR(VLOOKUP(CM228,'class and classification'!$A$1:$C$338,3,FALSE),VLOOKUP(CM228,'class and classification'!$A$340:$C$378,3,FALSE)))</f>
        <v>L</v>
      </c>
      <c r="CP228">
        <v>17526.55</v>
      </c>
      <c r="CQ228">
        <v>18511.54</v>
      </c>
      <c r="CR228">
        <v>8384.42</v>
      </c>
      <c r="CS228">
        <v>18.87425991912659</v>
      </c>
      <c r="CU228" t="s">
        <v>728</v>
      </c>
      <c r="CV228" t="s">
        <v>151</v>
      </c>
      <c r="CW228" t="str">
        <f>IF(DB228="*","",IFERROR(VLOOKUP(CV228,'class and classification'!$A$1:$B$338,2,FALSE),VLOOKUP(CV228,'class and classification'!$A$340:$B$378,2,FALSE)))</f>
        <v>Predominantly Urban</v>
      </c>
      <c r="CX228" t="str">
        <f>IF(DB228="*","",IFERROR(VLOOKUP(CV228,'class and classification'!$A$1:$C$338,3,FALSE),VLOOKUP(CV228,'class and classification'!$A$340:$C$378,3,FALSE)))</f>
        <v>L</v>
      </c>
      <c r="CY228">
        <v>18428.93</v>
      </c>
      <c r="CZ228">
        <v>17912.150000000001</v>
      </c>
      <c r="DA228">
        <v>9920.2999999999993</v>
      </c>
      <c r="DB228">
        <v>21.444020909017411</v>
      </c>
      <c r="DD228" t="s">
        <v>728</v>
      </c>
      <c r="DE228" t="s">
        <v>151</v>
      </c>
      <c r="DF228" t="str">
        <f>IF(DK228="*","",IFERROR(VLOOKUP(DE228,'class and classification'!$A$1:$B$338,2,FALSE),VLOOKUP(DE228,'class and classification'!$A$340:$B$378,2,FALSE)))</f>
        <v>Predominantly Urban</v>
      </c>
      <c r="DG228" t="str">
        <f>IF(DK228="*","",IFERROR(VLOOKUP(DE228,'class and classification'!$A$1:$C$338,3,FALSE),VLOOKUP(DE228,'class and classification'!$A$340:$C$378,3,FALSE)))</f>
        <v>L</v>
      </c>
      <c r="DH228">
        <v>16110.84</v>
      </c>
      <c r="DI228">
        <v>21382.19</v>
      </c>
      <c r="DJ228">
        <v>14494.81</v>
      </c>
      <c r="DK228">
        <v>27.881154516133005</v>
      </c>
      <c r="DM228" t="s">
        <v>728</v>
      </c>
      <c r="DN228" t="s">
        <v>151</v>
      </c>
      <c r="DO228" t="str">
        <f>IF(DT228="*","",IFERROR(VLOOKUP(DN228,'class and classification'!$A$1:$B$338,2,FALSE),VLOOKUP(DN228,'class and classification'!$A$340:$B$378,2,FALSE)))</f>
        <v>Predominantly Urban</v>
      </c>
      <c r="DP228" t="str">
        <f>IF(DT228="*","",IFERROR(VLOOKUP(DN228,'class and classification'!$A$1:$C$338,3,FALSE),VLOOKUP(DN228,'class and classification'!$A$340:$C$378,3,FALSE)))</f>
        <v>L</v>
      </c>
      <c r="DQ228">
        <v>13244.84</v>
      </c>
      <c r="DR228">
        <v>18484.669999999998</v>
      </c>
      <c r="DS228">
        <v>21670.49</v>
      </c>
      <c r="DT228">
        <v>40.581441947565544</v>
      </c>
      <c r="DV228" t="s">
        <v>728</v>
      </c>
      <c r="DW228" t="s">
        <v>151</v>
      </c>
      <c r="DX228" t="str">
        <f>IF(EC228="*","",IFERROR(VLOOKUP(DW228,'class and classification'!$A$1:$B$338,2,FALSE),VLOOKUP(DW228,'class and classification'!$A$340:$B$378,2,FALSE)))</f>
        <v>Predominantly Urban</v>
      </c>
      <c r="DY228" t="str">
        <f>IF(EC228="*","",IFERROR(VLOOKUP(DW228,'class and classification'!$A$1:$C$338,3,FALSE),VLOOKUP(DW228,'class and classification'!$A$340:$C$378,3,FALSE)))</f>
        <v>L</v>
      </c>
      <c r="DZ228">
        <v>12817.31</v>
      </c>
      <c r="EA228">
        <v>18644.939999999999</v>
      </c>
      <c r="EB228">
        <v>25576.44</v>
      </c>
      <c r="EC228">
        <v>44.840510888311073</v>
      </c>
    </row>
    <row r="229" spans="1:133" x14ac:dyDescent="0.3">
      <c r="A229" t="s">
        <v>736</v>
      </c>
      <c r="B229" t="s">
        <v>159</v>
      </c>
      <c r="C229" t="str">
        <f>IF(H229="n/a","",IFERROR(VLOOKUP(B229,'class and classification'!$A$1:$B$338,2,FALSE),VLOOKUP(B229,'class and classification'!$A$340:$B$378,2,FALSE)))</f>
        <v>Predominantly Urban</v>
      </c>
      <c r="D229" t="str">
        <f>IF(H229="n/a","",IFERROR(VLOOKUP(B229,'class and classification'!$A$1:$C$338,3,FALSE),VLOOKUP(B229,'class and classification'!$A$340:$C$378,3,FALSE)))</f>
        <v>L</v>
      </c>
      <c r="E229">
        <v>35754</v>
      </c>
      <c r="F229">
        <v>20844</v>
      </c>
      <c r="G229">
        <v>5808</v>
      </c>
      <c r="H229">
        <v>9.3067974233246815</v>
      </c>
      <c r="I229" t="s">
        <v>731</v>
      </c>
      <c r="J229" t="s">
        <v>154</v>
      </c>
      <c r="K229" t="str">
        <f>IF(P229="#","",IFERROR(VLOOKUP(J229,'class and classification'!$A$1:$B$338,2,FALSE),VLOOKUP(J229,'class and classification'!$A$340:$B$378,2,FALSE)))</f>
        <v>Predominantly Urban</v>
      </c>
      <c r="L229" t="str">
        <f>IF(P229="#","",IFERROR(VLOOKUP(J229,'class and classification'!$A$1:$C$338,3,FALSE),VLOOKUP(J229,'class and classification'!$A$340:$C$378,3,FALSE)))</f>
        <v>L</v>
      </c>
      <c r="M229">
        <v>18244</v>
      </c>
      <c r="N229">
        <v>11914</v>
      </c>
      <c r="O229">
        <v>6650</v>
      </c>
      <c r="P229">
        <v>18.066724625081505</v>
      </c>
      <c r="S229" t="s">
        <v>154</v>
      </c>
      <c r="T229" t="str">
        <f>IF(Y229="#","",IFERROR(VLOOKUP(S229,'class and classification'!$A$1:$B$338,2,FALSE),VLOOKUP(S229,'class and classification'!$A$340:$B$378,2,FALSE)))</f>
        <v>Predominantly Urban</v>
      </c>
      <c r="U229" t="str">
        <f>IF(Y229="#","",IFERROR(VLOOKUP(S229,'class and classification'!$A$1:$C$338,3,FALSE),VLOOKUP(S229,'class and classification'!$A$340:$C$378,3,FALSE)))</f>
        <v>L</v>
      </c>
      <c r="V229">
        <v>18949</v>
      </c>
      <c r="W229">
        <v>5688</v>
      </c>
      <c r="X229">
        <v>7184</v>
      </c>
      <c r="Y229">
        <v>22.576286100373967</v>
      </c>
      <c r="AA229" t="s">
        <v>729</v>
      </c>
      <c r="AB229" t="s">
        <v>152</v>
      </c>
      <c r="AC229" t="str">
        <f>IF(AH229="#","",IFERROR(VLOOKUP(AB229,'class and classification'!$A$1:$B$338,2,FALSE),VLOOKUP(AB229,'class and classification'!$A$340:$B$378,2,FALSE)))</f>
        <v>Predominantly Urban</v>
      </c>
      <c r="AD229" t="str">
        <f>IF(AH229="#","",IFERROR(VLOOKUP(AB229,'class and classification'!$A$1:$C$338,3,FALSE),VLOOKUP(AB229,'class and classification'!$A$340:$C$378,3,FALSE)))</f>
        <v>L</v>
      </c>
      <c r="AE229">
        <v>17277</v>
      </c>
      <c r="AF229">
        <v>11343</v>
      </c>
      <c r="AG229">
        <v>3520</v>
      </c>
      <c r="AH229">
        <v>10.952084629744867</v>
      </c>
      <c r="AJ229" t="s">
        <v>729</v>
      </c>
      <c r="AK229" t="s">
        <v>152</v>
      </c>
      <c r="AL229" t="str">
        <f>IF(AQ229="#","",IFERROR(VLOOKUP(AK229,'class and classification'!$A$1:$B$338,2,FALSE),VLOOKUP(AK229,'class and classification'!$A$340:$B$378,2,FALSE)))</f>
        <v>Predominantly Urban</v>
      </c>
      <c r="AM229" t="str">
        <f>IF(AQ229="#","",IFERROR(VLOOKUP(AK229,'class and classification'!$A$1:$C$338,3,FALSE),VLOOKUP(AK229,'class and classification'!$A$340:$C$378,3,FALSE)))</f>
        <v>L</v>
      </c>
      <c r="AN229">
        <v>16743</v>
      </c>
      <c r="AO229">
        <v>9432</v>
      </c>
      <c r="AP229">
        <v>2861</v>
      </c>
      <c r="AQ229">
        <v>9.8532855765256908</v>
      </c>
      <c r="AS229" t="s">
        <v>729</v>
      </c>
      <c r="AT229" t="s">
        <v>152</v>
      </c>
      <c r="AU229" t="str">
        <f>IF(AZ229="#","",IFERROR(VLOOKUP(AT229,'class and classification'!$A$1:$B$338,2,FALSE),VLOOKUP(AT229,'class and classification'!$A$340:$B$378,2,FALSE)))</f>
        <v>Predominantly Urban</v>
      </c>
      <c r="AV229" t="str">
        <f>IF(AZ229="#","",IFERROR(VLOOKUP(AT229,'class and classification'!$A$1:$C$338,3,FALSE),VLOOKUP(AT229,'class and classification'!$A$340:$C$378,3,FALSE)))</f>
        <v>L</v>
      </c>
      <c r="AW229">
        <v>15978</v>
      </c>
      <c r="AX229">
        <v>10974</v>
      </c>
      <c r="AY229">
        <v>2973</v>
      </c>
      <c r="AZ229">
        <v>9.9348370927318292</v>
      </c>
      <c r="BB229" t="s">
        <v>729</v>
      </c>
      <c r="BC229" t="s">
        <v>152</v>
      </c>
      <c r="BD229" t="str">
        <f>IF(BI229="#","",IFERROR(VLOOKUP(BC229,'class and classification'!$A$1:$B$338,2,FALSE),VLOOKUP(BC229,'class and classification'!$A$340:$B$378,2,FALSE)))</f>
        <v>Predominantly Urban</v>
      </c>
      <c r="BE229" t="str">
        <f>IF(BI229="#","",IFERROR(VLOOKUP(BC229,'class and classification'!$A$1:$C$338,3,FALSE),VLOOKUP(BC229,'class and classification'!$A$340:$C$378,3,FALSE)))</f>
        <v>L</v>
      </c>
      <c r="BF229">
        <v>16131</v>
      </c>
      <c r="BG229">
        <v>12479</v>
      </c>
      <c r="BH229">
        <v>4013</v>
      </c>
      <c r="BI229">
        <v>12.301137234466481</v>
      </c>
      <c r="BK229" t="s">
        <v>729</v>
      </c>
      <c r="BL229" t="s">
        <v>152</v>
      </c>
      <c r="BM229" t="str">
        <f>IF(BR229="#","",IFERROR(VLOOKUP(BL229,'class and classification'!$A$1:$B$338,2,FALSE),VLOOKUP(BL229,'class and classification'!$A$340:$B$378,2,FALSE)))</f>
        <v>Predominantly Urban</v>
      </c>
      <c r="BN229" t="str">
        <f>IF(BR229="#","",IFERROR(VLOOKUP(BL229,'class and classification'!$A$1:$C$338,3,FALSE),VLOOKUP(BL229,'class and classification'!$A$340:$C$378,3,FALSE)))</f>
        <v>L</v>
      </c>
      <c r="BO229">
        <v>12929</v>
      </c>
      <c r="BP229">
        <v>13249</v>
      </c>
      <c r="BQ229">
        <v>7523</v>
      </c>
      <c r="BR229">
        <v>22.322779739473606</v>
      </c>
      <c r="BT229" t="s">
        <v>729</v>
      </c>
      <c r="BU229" t="s">
        <v>152</v>
      </c>
      <c r="BV229" t="str">
        <f>IF(CA229="#","",IFERROR(VLOOKUP(BU229,'class and classification'!$A$1:$B$338,2,FALSE),VLOOKUP(BU229,'class and classification'!$A$340:$B$378,2,FALSE)))</f>
        <v>Predominantly Urban</v>
      </c>
      <c r="BW229" t="str">
        <f>IF(CA229="#","",IFERROR(VLOOKUP(BU229,'class and classification'!$A$1:$C$338,3,FALSE),VLOOKUP(BU229,'class and classification'!$A$340:$C$378,3,FALSE)))</f>
        <v>L</v>
      </c>
      <c r="BX229">
        <v>13340</v>
      </c>
      <c r="BY229">
        <v>13315</v>
      </c>
      <c r="BZ229">
        <v>7806</v>
      </c>
      <c r="CA229">
        <v>22.651693218420824</v>
      </c>
      <c r="CC229" t="s">
        <v>729</v>
      </c>
      <c r="CD229" t="s">
        <v>152</v>
      </c>
      <c r="CE229" t="str">
        <f>IF(CJ229="*","",IFERROR(VLOOKUP(CD229,'class and classification'!$A$1:$B$338,2,FALSE),VLOOKUP(CD229,'class and classification'!$A$340:$B$378,2,FALSE)))</f>
        <v>Predominantly Urban</v>
      </c>
      <c r="CF229" t="str">
        <f>IF(CJ229="*","",IFERROR(VLOOKUP(CD229,'class and classification'!$A$1:$C$338,3,FALSE),VLOOKUP(CD229,'class and classification'!$A$340:$C$378,3,FALSE)))</f>
        <v>L</v>
      </c>
      <c r="CG229">
        <v>15028</v>
      </c>
      <c r="CH229">
        <v>13663</v>
      </c>
      <c r="CI229">
        <v>8526</v>
      </c>
      <c r="CJ229">
        <v>22.908885724265794</v>
      </c>
      <c r="CL229" t="s">
        <v>729</v>
      </c>
      <c r="CM229" t="s">
        <v>152</v>
      </c>
      <c r="CN229" t="str">
        <f>IF(CS229="*","",IFERROR(VLOOKUP(CM229,'class and classification'!$A$1:$B$338,2,FALSE),VLOOKUP(CM229,'class and classification'!$A$340:$B$378,2,FALSE)))</f>
        <v>Predominantly Urban</v>
      </c>
      <c r="CO229" t="str">
        <f>IF(CS229="*","",IFERROR(VLOOKUP(CM229,'class and classification'!$A$1:$C$338,3,FALSE),VLOOKUP(CM229,'class and classification'!$A$340:$C$378,3,FALSE)))</f>
        <v>L</v>
      </c>
      <c r="CP229">
        <v>10626.82</v>
      </c>
      <c r="CQ229">
        <v>11826.63</v>
      </c>
      <c r="CR229">
        <v>9491.98</v>
      </c>
      <c r="CS229">
        <v>29.713107633861874</v>
      </c>
      <c r="CU229" t="s">
        <v>729</v>
      </c>
      <c r="CV229" t="s">
        <v>152</v>
      </c>
      <c r="CW229" t="str">
        <f>IF(DB229="*","",IFERROR(VLOOKUP(CV229,'class and classification'!$A$1:$B$338,2,FALSE),VLOOKUP(CV229,'class and classification'!$A$340:$B$378,2,FALSE)))</f>
        <v>Predominantly Urban</v>
      </c>
      <c r="CX229" t="str">
        <f>IF(DB229="*","",IFERROR(VLOOKUP(CV229,'class and classification'!$A$1:$C$338,3,FALSE),VLOOKUP(CV229,'class and classification'!$A$340:$C$378,3,FALSE)))</f>
        <v>L</v>
      </c>
      <c r="CY229">
        <v>11265.06</v>
      </c>
      <c r="CZ229">
        <v>12645.91</v>
      </c>
      <c r="DA229">
        <v>8274.91</v>
      </c>
      <c r="DB229">
        <v>25.709752226752848</v>
      </c>
      <c r="DD229" t="s">
        <v>729</v>
      </c>
      <c r="DE229" t="s">
        <v>152</v>
      </c>
      <c r="DF229" t="str">
        <f>IF(DK229="*","",IFERROR(VLOOKUP(DE229,'class and classification'!$A$1:$B$338,2,FALSE),VLOOKUP(DE229,'class and classification'!$A$340:$B$378,2,FALSE)))</f>
        <v>Predominantly Urban</v>
      </c>
      <c r="DG229" t="str">
        <f>IF(DK229="*","",IFERROR(VLOOKUP(DE229,'class and classification'!$A$1:$C$338,3,FALSE),VLOOKUP(DE229,'class and classification'!$A$340:$C$378,3,FALSE)))</f>
        <v>L</v>
      </c>
      <c r="DH229">
        <v>13076.18</v>
      </c>
      <c r="DI229">
        <v>11976.31</v>
      </c>
      <c r="DJ229">
        <v>9589.61</v>
      </c>
      <c r="DK229">
        <v>27.681953461250906</v>
      </c>
      <c r="DM229" t="s">
        <v>729</v>
      </c>
      <c r="DN229" t="s">
        <v>152</v>
      </c>
      <c r="DO229" t="str">
        <f>IF(DT229="*","",IFERROR(VLOOKUP(DN229,'class and classification'!$A$1:$B$338,2,FALSE),VLOOKUP(DN229,'class and classification'!$A$340:$B$378,2,FALSE)))</f>
        <v>Predominantly Urban</v>
      </c>
      <c r="DP229" t="str">
        <f>IF(DT229="*","",IFERROR(VLOOKUP(DN229,'class and classification'!$A$1:$C$338,3,FALSE),VLOOKUP(DN229,'class and classification'!$A$340:$C$378,3,FALSE)))</f>
        <v>L</v>
      </c>
      <c r="DQ229">
        <v>13395.45</v>
      </c>
      <c r="DR229">
        <v>11493.88</v>
      </c>
      <c r="DS229">
        <v>8342.41</v>
      </c>
      <c r="DT229">
        <v>25.103741182375639</v>
      </c>
      <c r="DV229" t="s">
        <v>729</v>
      </c>
      <c r="DW229" t="s">
        <v>152</v>
      </c>
      <c r="DX229" t="str">
        <f>IF(EC229="*","",IFERROR(VLOOKUP(DW229,'class and classification'!$A$1:$B$338,2,FALSE),VLOOKUP(DW229,'class and classification'!$A$340:$B$378,2,FALSE)))</f>
        <v>Predominantly Urban</v>
      </c>
      <c r="DY229" t="str">
        <f>IF(EC229="*","",IFERROR(VLOOKUP(DW229,'class and classification'!$A$1:$C$338,3,FALSE),VLOOKUP(DW229,'class and classification'!$A$340:$C$378,3,FALSE)))</f>
        <v>L</v>
      </c>
      <c r="DZ229">
        <v>10822.2</v>
      </c>
      <c r="EA229">
        <v>12190.98</v>
      </c>
      <c r="EB229">
        <v>10917.01</v>
      </c>
      <c r="EC229">
        <v>32.174915613499358</v>
      </c>
    </row>
    <row r="230" spans="1:133" x14ac:dyDescent="0.3">
      <c r="A230" t="s">
        <v>737</v>
      </c>
      <c r="B230" t="s">
        <v>160</v>
      </c>
      <c r="C230" t="str">
        <f>IF(H230="n/a","",IFERROR(VLOOKUP(B230,'class and classification'!$A$1:$B$338,2,FALSE),VLOOKUP(B230,'class and classification'!$A$340:$B$378,2,FALSE)))</f>
        <v>Predominantly Urban</v>
      </c>
      <c r="D230" t="str">
        <f>IF(H230="n/a","",IFERROR(VLOOKUP(B230,'class and classification'!$A$1:$C$338,3,FALSE),VLOOKUP(B230,'class and classification'!$A$340:$C$378,3,FALSE)))</f>
        <v>L</v>
      </c>
      <c r="E230">
        <v>30477</v>
      </c>
      <c r="F230">
        <v>30711</v>
      </c>
      <c r="G230">
        <v>15366</v>
      </c>
      <c r="H230">
        <v>20.072105964417275</v>
      </c>
      <c r="I230" t="s">
        <v>732</v>
      </c>
      <c r="J230" t="s">
        <v>155</v>
      </c>
      <c r="K230" t="str">
        <f>IF(P230="#","",IFERROR(VLOOKUP(J230,'class and classification'!$A$1:$B$338,2,FALSE),VLOOKUP(J230,'class and classification'!$A$340:$B$378,2,FALSE)))</f>
        <v>Predominantly Urban</v>
      </c>
      <c r="L230" t="str">
        <f>IF(P230="#","",IFERROR(VLOOKUP(J230,'class and classification'!$A$1:$C$338,3,FALSE),VLOOKUP(J230,'class and classification'!$A$340:$C$378,3,FALSE)))</f>
        <v>L</v>
      </c>
      <c r="M230">
        <v>12608</v>
      </c>
      <c r="N230">
        <v>10635</v>
      </c>
      <c r="O230">
        <v>3397</v>
      </c>
      <c r="P230">
        <v>12.751501501501503</v>
      </c>
      <c r="S230" t="s">
        <v>155</v>
      </c>
      <c r="T230" t="str">
        <f>IF(Y230="#","",IFERROR(VLOOKUP(S230,'class and classification'!$A$1:$B$338,2,FALSE),VLOOKUP(S230,'class and classification'!$A$340:$B$378,2,FALSE)))</f>
        <v>Predominantly Urban</v>
      </c>
      <c r="U230" t="str">
        <f>IF(Y230="#","",IFERROR(VLOOKUP(S230,'class and classification'!$A$1:$C$338,3,FALSE),VLOOKUP(S230,'class and classification'!$A$340:$C$378,3,FALSE)))</f>
        <v>L</v>
      </c>
      <c r="V230">
        <v>10164</v>
      </c>
      <c r="W230">
        <v>12245</v>
      </c>
      <c r="X230">
        <v>3118</v>
      </c>
      <c r="Y230">
        <v>12.214517961374231</v>
      </c>
      <c r="AA230" t="s">
        <v>730</v>
      </c>
      <c r="AB230" t="s">
        <v>153</v>
      </c>
      <c r="AC230" t="str">
        <f>IF(AH230="#","",IFERROR(VLOOKUP(AB230,'class and classification'!$A$1:$B$338,2,FALSE),VLOOKUP(AB230,'class and classification'!$A$340:$B$378,2,FALSE)))</f>
        <v>Predominantly Urban</v>
      </c>
      <c r="AD230" t="str">
        <f>IF(AH230="#","",IFERROR(VLOOKUP(AB230,'class and classification'!$A$1:$C$338,3,FALSE),VLOOKUP(AB230,'class and classification'!$A$340:$C$378,3,FALSE)))</f>
        <v>L</v>
      </c>
      <c r="AE230">
        <v>24398</v>
      </c>
      <c r="AF230">
        <v>19965</v>
      </c>
      <c r="AG230">
        <v>11148</v>
      </c>
      <c r="AH230">
        <v>20.082506169948299</v>
      </c>
      <c r="AJ230" t="s">
        <v>730</v>
      </c>
      <c r="AK230" t="s">
        <v>153</v>
      </c>
      <c r="AL230" t="str">
        <f>IF(AQ230="#","",IFERROR(VLOOKUP(AK230,'class and classification'!$A$1:$B$338,2,FALSE),VLOOKUP(AK230,'class and classification'!$A$340:$B$378,2,FALSE)))</f>
        <v>Predominantly Urban</v>
      </c>
      <c r="AM230" t="str">
        <f>IF(AQ230="#","",IFERROR(VLOOKUP(AK230,'class and classification'!$A$1:$C$338,3,FALSE),VLOOKUP(AK230,'class and classification'!$A$340:$C$378,3,FALSE)))</f>
        <v>L</v>
      </c>
      <c r="AN230">
        <v>28329</v>
      </c>
      <c r="AO230">
        <v>21860</v>
      </c>
      <c r="AP230">
        <v>10149</v>
      </c>
      <c r="AQ230">
        <v>16.820245947827239</v>
      </c>
      <c r="AS230" t="s">
        <v>730</v>
      </c>
      <c r="AT230" t="s">
        <v>153</v>
      </c>
      <c r="AU230" t="str">
        <f>IF(AZ230="#","",IFERROR(VLOOKUP(AT230,'class and classification'!$A$1:$B$338,2,FALSE),VLOOKUP(AT230,'class and classification'!$A$340:$B$378,2,FALSE)))</f>
        <v>Predominantly Urban</v>
      </c>
      <c r="AV230" t="str">
        <f>IF(AZ230="#","",IFERROR(VLOOKUP(AT230,'class and classification'!$A$1:$C$338,3,FALSE),VLOOKUP(AT230,'class and classification'!$A$340:$C$378,3,FALSE)))</f>
        <v>L</v>
      </c>
      <c r="AW230">
        <v>27721</v>
      </c>
      <c r="AX230">
        <v>20453</v>
      </c>
      <c r="AY230">
        <v>7956</v>
      </c>
      <c r="AZ230">
        <v>14.174238375200426</v>
      </c>
      <c r="BB230" t="s">
        <v>730</v>
      </c>
      <c r="BC230" t="s">
        <v>153</v>
      </c>
      <c r="BD230" t="str">
        <f>IF(BI230="#","",IFERROR(VLOOKUP(BC230,'class and classification'!$A$1:$B$338,2,FALSE),VLOOKUP(BC230,'class and classification'!$A$340:$B$378,2,FALSE)))</f>
        <v>Predominantly Urban</v>
      </c>
      <c r="BE230" t="str">
        <f>IF(BI230="#","",IFERROR(VLOOKUP(BC230,'class and classification'!$A$1:$C$338,3,FALSE),VLOOKUP(BC230,'class and classification'!$A$340:$C$378,3,FALSE)))</f>
        <v>L</v>
      </c>
      <c r="BF230">
        <v>23937</v>
      </c>
      <c r="BG230">
        <v>25311</v>
      </c>
      <c r="BH230">
        <v>8688</v>
      </c>
      <c r="BI230">
        <v>14.99585749792875</v>
      </c>
      <c r="BK230" t="s">
        <v>730</v>
      </c>
      <c r="BL230" t="s">
        <v>153</v>
      </c>
      <c r="BM230" t="str">
        <f>IF(BR230="#","",IFERROR(VLOOKUP(BL230,'class and classification'!$A$1:$B$338,2,FALSE),VLOOKUP(BL230,'class and classification'!$A$340:$B$378,2,FALSE)))</f>
        <v>Predominantly Urban</v>
      </c>
      <c r="BN230" t="str">
        <f>IF(BR230="#","",IFERROR(VLOOKUP(BL230,'class and classification'!$A$1:$C$338,3,FALSE),VLOOKUP(BL230,'class and classification'!$A$340:$C$378,3,FALSE)))</f>
        <v>L</v>
      </c>
      <c r="BO230">
        <v>22084</v>
      </c>
      <c r="BP230">
        <v>23589</v>
      </c>
      <c r="BQ230">
        <v>10991</v>
      </c>
      <c r="BR230">
        <v>19.39679514330086</v>
      </c>
      <c r="BT230" t="s">
        <v>730</v>
      </c>
      <c r="BU230" t="s">
        <v>153</v>
      </c>
      <c r="BV230" t="str">
        <f>IF(CA230="#","",IFERROR(VLOOKUP(BU230,'class and classification'!$A$1:$B$338,2,FALSE),VLOOKUP(BU230,'class and classification'!$A$340:$B$378,2,FALSE)))</f>
        <v>Predominantly Urban</v>
      </c>
      <c r="BW230" t="str">
        <f>IF(CA230="#","",IFERROR(VLOOKUP(BU230,'class and classification'!$A$1:$C$338,3,FALSE),VLOOKUP(BU230,'class and classification'!$A$340:$C$378,3,FALSE)))</f>
        <v>L</v>
      </c>
      <c r="BX230">
        <v>20644</v>
      </c>
      <c r="BY230">
        <v>22842</v>
      </c>
      <c r="BZ230">
        <v>14935</v>
      </c>
      <c r="CA230">
        <v>25.564437445439143</v>
      </c>
      <c r="CC230" t="s">
        <v>730</v>
      </c>
      <c r="CD230" t="s">
        <v>153</v>
      </c>
      <c r="CE230" t="str">
        <f>IF(CJ230="*","",IFERROR(VLOOKUP(CD230,'class and classification'!$A$1:$B$338,2,FALSE),VLOOKUP(CD230,'class and classification'!$A$340:$B$378,2,FALSE)))</f>
        <v>Predominantly Urban</v>
      </c>
      <c r="CF230" t="str">
        <f>IF(CJ230="*","",IFERROR(VLOOKUP(CD230,'class and classification'!$A$1:$C$338,3,FALSE),VLOOKUP(CD230,'class and classification'!$A$340:$C$378,3,FALSE)))</f>
        <v>L</v>
      </c>
      <c r="CG230">
        <v>21604</v>
      </c>
      <c r="CH230">
        <v>14440</v>
      </c>
      <c r="CI230">
        <v>14751</v>
      </c>
      <c r="CJ230">
        <v>29.040259868097252</v>
      </c>
      <c r="CL230" t="s">
        <v>730</v>
      </c>
      <c r="CM230" t="s">
        <v>153</v>
      </c>
      <c r="CN230" t="str">
        <f>IF(CS230="*","",IFERROR(VLOOKUP(CM230,'class and classification'!$A$1:$B$338,2,FALSE),VLOOKUP(CM230,'class and classification'!$A$340:$B$378,2,FALSE)))</f>
        <v>Predominantly Urban</v>
      </c>
      <c r="CO230" t="str">
        <f>IF(CS230="*","",IFERROR(VLOOKUP(CM230,'class and classification'!$A$1:$C$338,3,FALSE),VLOOKUP(CM230,'class and classification'!$A$340:$C$378,3,FALSE)))</f>
        <v>L</v>
      </c>
      <c r="CP230">
        <v>18937.349999999999</v>
      </c>
      <c r="CQ230">
        <v>21833.4</v>
      </c>
      <c r="CR230">
        <v>15826.1</v>
      </c>
      <c r="CS230">
        <v>27.962863657606384</v>
      </c>
      <c r="CU230" t="s">
        <v>730</v>
      </c>
      <c r="CV230" t="s">
        <v>153</v>
      </c>
      <c r="CW230" t="str">
        <f>IF(DB230="*","",IFERROR(VLOOKUP(CV230,'class and classification'!$A$1:$B$338,2,FALSE),VLOOKUP(CV230,'class and classification'!$A$340:$B$378,2,FALSE)))</f>
        <v>Predominantly Urban</v>
      </c>
      <c r="CX230" t="str">
        <f>IF(DB230="*","",IFERROR(VLOOKUP(CV230,'class and classification'!$A$1:$C$338,3,FALSE),VLOOKUP(CV230,'class and classification'!$A$340:$C$378,3,FALSE)))</f>
        <v>L</v>
      </c>
      <c r="CY230">
        <v>16486.98</v>
      </c>
      <c r="CZ230">
        <v>24342.959999999999</v>
      </c>
      <c r="DA230">
        <v>17099.23</v>
      </c>
      <c r="DB230">
        <v>29.517477982163392</v>
      </c>
      <c r="DD230" t="s">
        <v>730</v>
      </c>
      <c r="DE230" t="s">
        <v>153</v>
      </c>
      <c r="DF230" t="str">
        <f>IF(DK230="*","",IFERROR(VLOOKUP(DE230,'class and classification'!$A$1:$B$338,2,FALSE),VLOOKUP(DE230,'class and classification'!$A$340:$B$378,2,FALSE)))</f>
        <v>Predominantly Urban</v>
      </c>
      <c r="DG230" t="str">
        <f>IF(DK230="*","",IFERROR(VLOOKUP(DE230,'class and classification'!$A$1:$C$338,3,FALSE),VLOOKUP(DE230,'class and classification'!$A$340:$C$378,3,FALSE)))</f>
        <v>L</v>
      </c>
      <c r="DH230">
        <v>16131.85</v>
      </c>
      <c r="DI230">
        <v>23008.46</v>
      </c>
      <c r="DJ230">
        <v>14177.21</v>
      </c>
      <c r="DK230">
        <v>26.590152730284526</v>
      </c>
      <c r="DM230" t="s">
        <v>730</v>
      </c>
      <c r="DN230" t="s">
        <v>153</v>
      </c>
      <c r="DO230" t="str">
        <f>IF(DT230="*","",IFERROR(VLOOKUP(DN230,'class and classification'!$A$1:$B$338,2,FALSE),VLOOKUP(DN230,'class and classification'!$A$340:$B$378,2,FALSE)))</f>
        <v>Predominantly Urban</v>
      </c>
      <c r="DP230" t="str">
        <f>IF(DT230="*","",IFERROR(VLOOKUP(DN230,'class and classification'!$A$1:$C$338,3,FALSE),VLOOKUP(DN230,'class and classification'!$A$340:$C$378,3,FALSE)))</f>
        <v>L</v>
      </c>
      <c r="DQ230">
        <v>17174.61</v>
      </c>
      <c r="DR230">
        <v>19787.439999999999</v>
      </c>
      <c r="DS230">
        <v>13771.81</v>
      </c>
      <c r="DT230">
        <v>27.145204405893814</v>
      </c>
      <c r="DV230" t="s">
        <v>730</v>
      </c>
      <c r="DW230" t="s">
        <v>153</v>
      </c>
      <c r="DX230" t="str">
        <f>IF(EC230="*","",IFERROR(VLOOKUP(DW230,'class and classification'!$A$1:$B$338,2,FALSE),VLOOKUP(DW230,'class and classification'!$A$340:$B$378,2,FALSE)))</f>
        <v>Predominantly Urban</v>
      </c>
      <c r="DY230" t="str">
        <f>IF(EC230="*","",IFERROR(VLOOKUP(DW230,'class and classification'!$A$1:$C$338,3,FALSE),VLOOKUP(DW230,'class and classification'!$A$340:$C$378,3,FALSE)))</f>
        <v>L</v>
      </c>
      <c r="DZ230">
        <v>16309.38</v>
      </c>
      <c r="EA230">
        <v>20897.3</v>
      </c>
      <c r="EB230">
        <v>14392.8</v>
      </c>
      <c r="EC230">
        <v>27.893304351129121</v>
      </c>
    </row>
    <row r="231" spans="1:133" x14ac:dyDescent="0.3">
      <c r="A231" t="s">
        <v>738</v>
      </c>
      <c r="B231" t="s">
        <v>161</v>
      </c>
      <c r="C231" t="str">
        <f>IF(H231="n/a","",IFERROR(VLOOKUP(B231,'class and classification'!$A$1:$B$338,2,FALSE),VLOOKUP(B231,'class and classification'!$A$340:$B$378,2,FALSE)))</f>
        <v/>
      </c>
      <c r="D231" t="str">
        <f>IF(H231="n/a","",IFERROR(VLOOKUP(B231,'class and classification'!$A$1:$C$338,3,FALSE),VLOOKUP(B231,'class and classification'!$A$340:$C$378,3,FALSE)))</f>
        <v/>
      </c>
      <c r="E231">
        <v>33715</v>
      </c>
      <c r="F231">
        <v>10379</v>
      </c>
      <c r="G231" t="s">
        <v>513</v>
      </c>
      <c r="H231" t="s">
        <v>513</v>
      </c>
      <c r="I231" t="s">
        <v>733</v>
      </c>
      <c r="J231" t="s">
        <v>156</v>
      </c>
      <c r="K231" t="str">
        <f>IF(P231="#","",IFERROR(VLOOKUP(J231,'class and classification'!$A$1:$B$338,2,FALSE),VLOOKUP(J231,'class and classification'!$A$340:$B$378,2,FALSE)))</f>
        <v>Predominantly Urban</v>
      </c>
      <c r="L231" t="str">
        <f>IF(P231="#","",IFERROR(VLOOKUP(J231,'class and classification'!$A$1:$C$338,3,FALSE),VLOOKUP(J231,'class and classification'!$A$340:$C$378,3,FALSE)))</f>
        <v>L</v>
      </c>
      <c r="M231">
        <v>33290</v>
      </c>
      <c r="N231">
        <v>15677</v>
      </c>
      <c r="O231">
        <v>3419</v>
      </c>
      <c r="P231">
        <v>6.526552895811859</v>
      </c>
      <c r="S231" t="s">
        <v>156</v>
      </c>
      <c r="T231" t="str">
        <f>IF(Y231="#","",IFERROR(VLOOKUP(S231,'class and classification'!$A$1:$B$338,2,FALSE),VLOOKUP(S231,'class and classification'!$A$340:$B$378,2,FALSE)))</f>
        <v>Predominantly Urban</v>
      </c>
      <c r="U231" t="str">
        <f>IF(Y231="#","",IFERROR(VLOOKUP(S231,'class and classification'!$A$1:$C$338,3,FALSE),VLOOKUP(S231,'class and classification'!$A$340:$C$378,3,FALSE)))</f>
        <v>L</v>
      </c>
      <c r="V231">
        <v>34581</v>
      </c>
      <c r="W231">
        <v>19366</v>
      </c>
      <c r="X231">
        <v>9737</v>
      </c>
      <c r="Y231">
        <v>15.289554676213807</v>
      </c>
      <c r="AA231" t="s">
        <v>731</v>
      </c>
      <c r="AB231" t="s">
        <v>154</v>
      </c>
      <c r="AC231" t="str">
        <f>IF(AH231="#","",IFERROR(VLOOKUP(AB231,'class and classification'!$A$1:$B$338,2,FALSE),VLOOKUP(AB231,'class and classification'!$A$340:$B$378,2,FALSE)))</f>
        <v>Predominantly Urban</v>
      </c>
      <c r="AD231" t="str">
        <f>IF(AH231="#","",IFERROR(VLOOKUP(AB231,'class and classification'!$A$1:$C$338,3,FALSE),VLOOKUP(AB231,'class and classification'!$A$340:$C$378,3,FALSE)))</f>
        <v>L</v>
      </c>
      <c r="AE231">
        <v>20244</v>
      </c>
      <c r="AF231">
        <v>9192</v>
      </c>
      <c r="AG231">
        <v>7694</v>
      </c>
      <c r="AH231">
        <v>20.721788311338539</v>
      </c>
      <c r="AJ231" t="s">
        <v>731</v>
      </c>
      <c r="AK231" t="s">
        <v>154</v>
      </c>
      <c r="AL231" t="str">
        <f>IF(AQ231="#","",IFERROR(VLOOKUP(AK231,'class and classification'!$A$1:$B$338,2,FALSE),VLOOKUP(AK231,'class and classification'!$A$340:$B$378,2,FALSE)))</f>
        <v>Predominantly Urban</v>
      </c>
      <c r="AM231" t="str">
        <f>IF(AQ231="#","",IFERROR(VLOOKUP(AK231,'class and classification'!$A$1:$C$338,3,FALSE),VLOOKUP(AK231,'class and classification'!$A$340:$C$378,3,FALSE)))</f>
        <v>L</v>
      </c>
      <c r="AN231">
        <v>19317</v>
      </c>
      <c r="AO231">
        <v>7181</v>
      </c>
      <c r="AP231">
        <v>9048</v>
      </c>
      <c r="AQ231">
        <v>25.45434085410454</v>
      </c>
      <c r="AS231" t="s">
        <v>731</v>
      </c>
      <c r="AT231" t="s">
        <v>154</v>
      </c>
      <c r="AU231" t="str">
        <f>IF(AZ231="#","",IFERROR(VLOOKUP(AT231,'class and classification'!$A$1:$B$338,2,FALSE),VLOOKUP(AT231,'class and classification'!$A$340:$B$378,2,FALSE)))</f>
        <v>Predominantly Urban</v>
      </c>
      <c r="AV231" t="str">
        <f>IF(AZ231="#","",IFERROR(VLOOKUP(AT231,'class and classification'!$A$1:$C$338,3,FALSE),VLOOKUP(AT231,'class and classification'!$A$340:$C$378,3,FALSE)))</f>
        <v>L</v>
      </c>
      <c r="AW231">
        <v>15712</v>
      </c>
      <c r="AX231">
        <v>9811</v>
      </c>
      <c r="AY231">
        <v>5621</v>
      </c>
      <c r="AZ231">
        <v>18.048420241459027</v>
      </c>
      <c r="BB231" t="s">
        <v>731</v>
      </c>
      <c r="BC231" t="s">
        <v>154</v>
      </c>
      <c r="BD231" t="str">
        <f>IF(BI231="#","",IFERROR(VLOOKUP(BC231,'class and classification'!$A$1:$B$338,2,FALSE),VLOOKUP(BC231,'class and classification'!$A$340:$B$378,2,FALSE)))</f>
        <v>Predominantly Urban</v>
      </c>
      <c r="BE231" t="str">
        <f>IF(BI231="#","",IFERROR(VLOOKUP(BC231,'class and classification'!$A$1:$C$338,3,FALSE),VLOOKUP(BC231,'class and classification'!$A$340:$C$378,3,FALSE)))</f>
        <v>L</v>
      </c>
      <c r="BF231">
        <v>11098</v>
      </c>
      <c r="BG231">
        <v>11489</v>
      </c>
      <c r="BH231">
        <v>7239</v>
      </c>
      <c r="BI231">
        <v>24.270770468718567</v>
      </c>
      <c r="BK231" t="s">
        <v>731</v>
      </c>
      <c r="BL231" t="s">
        <v>154</v>
      </c>
      <c r="BM231" t="str">
        <f>IF(BR231="#","",IFERROR(VLOOKUP(BL231,'class and classification'!$A$1:$B$338,2,FALSE),VLOOKUP(BL231,'class and classification'!$A$340:$B$378,2,FALSE)))</f>
        <v>Predominantly Urban</v>
      </c>
      <c r="BN231" t="str">
        <f>IF(BR231="#","",IFERROR(VLOOKUP(BL231,'class and classification'!$A$1:$C$338,3,FALSE),VLOOKUP(BL231,'class and classification'!$A$340:$C$378,3,FALSE)))</f>
        <v>L</v>
      </c>
      <c r="BO231">
        <v>13050</v>
      </c>
      <c r="BP231">
        <v>10087</v>
      </c>
      <c r="BQ231">
        <v>6965</v>
      </c>
      <c r="BR231">
        <v>23.137997475250813</v>
      </c>
      <c r="BT231" t="s">
        <v>731</v>
      </c>
      <c r="BU231" t="s">
        <v>154</v>
      </c>
      <c r="BV231" t="str">
        <f>IF(CA231="#","",IFERROR(VLOOKUP(BU231,'class and classification'!$A$1:$B$338,2,FALSE),VLOOKUP(BU231,'class and classification'!$A$340:$B$378,2,FALSE)))</f>
        <v>Predominantly Urban</v>
      </c>
      <c r="BW231" t="str">
        <f>IF(CA231="#","",IFERROR(VLOOKUP(BU231,'class and classification'!$A$1:$C$338,3,FALSE),VLOOKUP(BU231,'class and classification'!$A$340:$C$378,3,FALSE)))</f>
        <v>L</v>
      </c>
      <c r="BX231">
        <v>12736</v>
      </c>
      <c r="BY231">
        <v>8195</v>
      </c>
      <c r="BZ231">
        <v>8274</v>
      </c>
      <c r="CA231">
        <v>28.330765279917824</v>
      </c>
      <c r="CC231" t="s">
        <v>731</v>
      </c>
      <c r="CD231" t="s">
        <v>154</v>
      </c>
      <c r="CE231" t="str">
        <f>IF(CJ231="*","",IFERROR(VLOOKUP(CD231,'class and classification'!$A$1:$B$338,2,FALSE),VLOOKUP(CD231,'class and classification'!$A$340:$B$378,2,FALSE)))</f>
        <v>Predominantly Urban</v>
      </c>
      <c r="CF231" t="str">
        <f>IF(CJ231="*","",IFERROR(VLOOKUP(CD231,'class and classification'!$A$1:$C$338,3,FALSE),VLOOKUP(CD231,'class and classification'!$A$340:$C$378,3,FALSE)))</f>
        <v>L</v>
      </c>
      <c r="CG231">
        <v>14550</v>
      </c>
      <c r="CH231">
        <v>11694</v>
      </c>
      <c r="CI231">
        <v>9195</v>
      </c>
      <c r="CJ231">
        <v>25.945991704054855</v>
      </c>
      <c r="CL231" t="s">
        <v>731</v>
      </c>
      <c r="CM231" t="s">
        <v>154</v>
      </c>
      <c r="CN231" t="str">
        <f>IF(CS231="*","",IFERROR(VLOOKUP(CM231,'class and classification'!$A$1:$B$338,2,FALSE),VLOOKUP(CM231,'class and classification'!$A$340:$B$378,2,FALSE)))</f>
        <v>Predominantly Urban</v>
      </c>
      <c r="CO231" t="str">
        <f>IF(CS231="*","",IFERROR(VLOOKUP(CM231,'class and classification'!$A$1:$C$338,3,FALSE),VLOOKUP(CM231,'class and classification'!$A$340:$C$378,3,FALSE)))</f>
        <v>L</v>
      </c>
      <c r="CP231">
        <v>10547.8</v>
      </c>
      <c r="CQ231">
        <v>12590.7</v>
      </c>
      <c r="CR231">
        <v>10746.22</v>
      </c>
      <c r="CS231">
        <v>31.714058726175097</v>
      </c>
      <c r="CU231" t="s">
        <v>731</v>
      </c>
      <c r="CV231" t="s">
        <v>154</v>
      </c>
      <c r="CW231" t="str">
        <f>IF(DB231="*","",IFERROR(VLOOKUP(CV231,'class and classification'!$A$1:$B$338,2,FALSE),VLOOKUP(CV231,'class and classification'!$A$340:$B$378,2,FALSE)))</f>
        <v>Predominantly Urban</v>
      </c>
      <c r="CX231" t="str">
        <f>IF(DB231="*","",IFERROR(VLOOKUP(CV231,'class and classification'!$A$1:$C$338,3,FALSE),VLOOKUP(CV231,'class and classification'!$A$340:$C$378,3,FALSE)))</f>
        <v>L</v>
      </c>
      <c r="CY231">
        <v>11060.81</v>
      </c>
      <c r="CZ231">
        <v>10626.36</v>
      </c>
      <c r="DA231">
        <v>8751.61</v>
      </c>
      <c r="DB231">
        <v>28.751513694044245</v>
      </c>
      <c r="DD231" t="s">
        <v>731</v>
      </c>
      <c r="DE231" t="s">
        <v>154</v>
      </c>
      <c r="DF231" t="str">
        <f>IF(DK231="*","",IFERROR(VLOOKUP(DE231,'class and classification'!$A$1:$B$338,2,FALSE),VLOOKUP(DE231,'class and classification'!$A$340:$B$378,2,FALSE)))</f>
        <v>Predominantly Urban</v>
      </c>
      <c r="DG231" t="str">
        <f>IF(DK231="*","",IFERROR(VLOOKUP(DE231,'class and classification'!$A$1:$C$338,3,FALSE),VLOOKUP(DE231,'class and classification'!$A$340:$C$378,3,FALSE)))</f>
        <v>L</v>
      </c>
      <c r="DH231">
        <v>12219.15</v>
      </c>
      <c r="DI231">
        <v>10425.91</v>
      </c>
      <c r="DJ231">
        <v>9693.1299999999992</v>
      </c>
      <c r="DK231">
        <v>29.974250259522879</v>
      </c>
      <c r="DM231" t="s">
        <v>731</v>
      </c>
      <c r="DN231" t="s">
        <v>154</v>
      </c>
      <c r="DO231" t="str">
        <f>IF(DT231="*","",IFERROR(VLOOKUP(DN231,'class and classification'!$A$1:$B$338,2,FALSE),VLOOKUP(DN231,'class and classification'!$A$340:$B$378,2,FALSE)))</f>
        <v>Predominantly Urban</v>
      </c>
      <c r="DP231" t="str">
        <f>IF(DT231="*","",IFERROR(VLOOKUP(DN231,'class and classification'!$A$1:$C$338,3,FALSE),VLOOKUP(DN231,'class and classification'!$A$340:$C$378,3,FALSE)))</f>
        <v>L</v>
      </c>
      <c r="DQ231">
        <v>12382.39</v>
      </c>
      <c r="DR231">
        <v>9741.41</v>
      </c>
      <c r="DS231">
        <v>8687.32</v>
      </c>
      <c r="DT231">
        <v>28.195404775938037</v>
      </c>
      <c r="DV231" t="s">
        <v>731</v>
      </c>
      <c r="DW231" t="s">
        <v>154</v>
      </c>
      <c r="DX231" t="str">
        <f>IF(EC231="*","",IFERROR(VLOOKUP(DW231,'class and classification'!$A$1:$B$338,2,FALSE),VLOOKUP(DW231,'class and classification'!$A$340:$B$378,2,FALSE)))</f>
        <v>Predominantly Urban</v>
      </c>
      <c r="DY231" t="str">
        <f>IF(EC231="*","",IFERROR(VLOOKUP(DW231,'class and classification'!$A$1:$C$338,3,FALSE),VLOOKUP(DW231,'class and classification'!$A$340:$C$378,3,FALSE)))</f>
        <v>L</v>
      </c>
      <c r="DZ231">
        <v>11065.8</v>
      </c>
      <c r="EA231">
        <v>11014.1</v>
      </c>
      <c r="EB231">
        <v>13961.85</v>
      </c>
      <c r="EC231">
        <v>38.737991357245413</v>
      </c>
    </row>
    <row r="232" spans="1:133" x14ac:dyDescent="0.3">
      <c r="A232" t="s">
        <v>739</v>
      </c>
      <c r="B232" t="s">
        <v>162</v>
      </c>
      <c r="C232" t="str">
        <f>IF(H232="n/a","",IFERROR(VLOOKUP(B232,'class and classification'!$A$1:$B$338,2,FALSE),VLOOKUP(B232,'class and classification'!$A$340:$B$378,2,FALSE)))</f>
        <v>Predominantly Urban</v>
      </c>
      <c r="D232" t="str">
        <f>IF(H232="n/a","",IFERROR(VLOOKUP(B232,'class and classification'!$A$1:$C$338,3,FALSE),VLOOKUP(B232,'class and classification'!$A$340:$C$378,3,FALSE)))</f>
        <v>L</v>
      </c>
      <c r="E232">
        <v>22440</v>
      </c>
      <c r="F232">
        <v>13368</v>
      </c>
      <c r="G232">
        <v>3710</v>
      </c>
      <c r="H232">
        <v>9.3881269295004799</v>
      </c>
      <c r="I232" t="s">
        <v>734</v>
      </c>
      <c r="J232" t="s">
        <v>157</v>
      </c>
      <c r="K232" t="str">
        <f>IF(P232="#","",IFERROR(VLOOKUP(J232,'class and classification'!$A$1:$B$338,2,FALSE),VLOOKUP(J232,'class and classification'!$A$340:$B$378,2,FALSE)))</f>
        <v>Predominantly Urban</v>
      </c>
      <c r="L232" t="str">
        <f>IF(P232="#","",IFERROR(VLOOKUP(J232,'class and classification'!$A$1:$C$338,3,FALSE),VLOOKUP(J232,'class and classification'!$A$340:$C$378,3,FALSE)))</f>
        <v>L</v>
      </c>
      <c r="M232">
        <v>44468</v>
      </c>
      <c r="N232">
        <v>17821</v>
      </c>
      <c r="O232">
        <v>7447</v>
      </c>
      <c r="P232">
        <v>10.678845933233911</v>
      </c>
      <c r="S232" t="s">
        <v>157</v>
      </c>
      <c r="T232" t="str">
        <f>IF(Y232="#","",IFERROR(VLOOKUP(S232,'class and classification'!$A$1:$B$338,2,FALSE),VLOOKUP(S232,'class and classification'!$A$340:$B$378,2,FALSE)))</f>
        <v>Predominantly Urban</v>
      </c>
      <c r="U232" t="str">
        <f>IF(Y232="#","",IFERROR(VLOOKUP(S232,'class and classification'!$A$1:$C$338,3,FALSE),VLOOKUP(S232,'class and classification'!$A$340:$C$378,3,FALSE)))</f>
        <v>L</v>
      </c>
      <c r="V232">
        <v>42494</v>
      </c>
      <c r="W232">
        <v>22865</v>
      </c>
      <c r="X232">
        <v>5982</v>
      </c>
      <c r="Y232">
        <v>8.3850801082126676</v>
      </c>
      <c r="AA232" t="s">
        <v>732</v>
      </c>
      <c r="AB232" t="s">
        <v>155</v>
      </c>
      <c r="AC232" t="str">
        <f>IF(AH232="#","",IFERROR(VLOOKUP(AB232,'class and classification'!$A$1:$B$338,2,FALSE),VLOOKUP(AB232,'class and classification'!$A$340:$B$378,2,FALSE)))</f>
        <v>Predominantly Urban</v>
      </c>
      <c r="AD232" t="str">
        <f>IF(AH232="#","",IFERROR(VLOOKUP(AB232,'class and classification'!$A$1:$C$338,3,FALSE),VLOOKUP(AB232,'class and classification'!$A$340:$C$378,3,FALSE)))</f>
        <v>L</v>
      </c>
      <c r="AE232">
        <v>12022</v>
      </c>
      <c r="AF232">
        <v>14949</v>
      </c>
      <c r="AG232">
        <v>3194</v>
      </c>
      <c r="AH232">
        <v>10.588430300016576</v>
      </c>
      <c r="AJ232" t="s">
        <v>732</v>
      </c>
      <c r="AK232" t="s">
        <v>155</v>
      </c>
      <c r="AL232" t="str">
        <f>IF(AQ232="#","",IFERROR(VLOOKUP(AK232,'class and classification'!$A$1:$B$338,2,FALSE),VLOOKUP(AK232,'class and classification'!$A$340:$B$378,2,FALSE)))</f>
        <v>Predominantly Urban</v>
      </c>
      <c r="AM232" t="str">
        <f>IF(AQ232="#","",IFERROR(VLOOKUP(AK232,'class and classification'!$A$1:$C$338,3,FALSE),VLOOKUP(AK232,'class and classification'!$A$340:$C$378,3,FALSE)))</f>
        <v>L</v>
      </c>
      <c r="AN232">
        <v>11935</v>
      </c>
      <c r="AO232">
        <v>11745</v>
      </c>
      <c r="AP232">
        <v>2738</v>
      </c>
      <c r="AQ232">
        <v>10.364145658263306</v>
      </c>
      <c r="AS232" t="s">
        <v>732</v>
      </c>
      <c r="AT232" t="s">
        <v>155</v>
      </c>
      <c r="AU232" t="str">
        <f>IF(AZ232="#","",IFERROR(VLOOKUP(AT232,'class and classification'!$A$1:$B$338,2,FALSE),VLOOKUP(AT232,'class and classification'!$A$340:$B$378,2,FALSE)))</f>
        <v>Predominantly Urban</v>
      </c>
      <c r="AV232" t="str">
        <f>IF(AZ232="#","",IFERROR(VLOOKUP(AT232,'class and classification'!$A$1:$C$338,3,FALSE),VLOOKUP(AT232,'class and classification'!$A$340:$C$378,3,FALSE)))</f>
        <v>L</v>
      </c>
      <c r="AW232">
        <v>10038</v>
      </c>
      <c r="AX232">
        <v>12513</v>
      </c>
      <c r="AY232">
        <v>4053</v>
      </c>
      <c r="AZ232">
        <v>15.234551195308976</v>
      </c>
      <c r="BB232" t="s">
        <v>732</v>
      </c>
      <c r="BC232" t="s">
        <v>155</v>
      </c>
      <c r="BD232" t="str">
        <f>IF(BI232="#","",IFERROR(VLOOKUP(BC232,'class and classification'!$A$1:$B$338,2,FALSE),VLOOKUP(BC232,'class and classification'!$A$340:$B$378,2,FALSE)))</f>
        <v>Predominantly Urban</v>
      </c>
      <c r="BE232" t="str">
        <f>IF(BI232="#","",IFERROR(VLOOKUP(BC232,'class and classification'!$A$1:$C$338,3,FALSE),VLOOKUP(BC232,'class and classification'!$A$340:$C$378,3,FALSE)))</f>
        <v>L</v>
      </c>
      <c r="BF232">
        <v>12720</v>
      </c>
      <c r="BG232">
        <v>14025</v>
      </c>
      <c r="BH232">
        <v>2454</v>
      </c>
      <c r="BI232">
        <v>8.4043974108702351</v>
      </c>
      <c r="BK232" t="s">
        <v>732</v>
      </c>
      <c r="BL232" t="s">
        <v>155</v>
      </c>
      <c r="BM232" t="str">
        <f>IF(BR232="#","",IFERROR(VLOOKUP(BL232,'class and classification'!$A$1:$B$338,2,FALSE),VLOOKUP(BL232,'class and classification'!$A$340:$B$378,2,FALSE)))</f>
        <v>Predominantly Urban</v>
      </c>
      <c r="BN232" t="str">
        <f>IF(BR232="#","",IFERROR(VLOOKUP(BL232,'class and classification'!$A$1:$C$338,3,FALSE),VLOOKUP(BL232,'class and classification'!$A$340:$C$378,3,FALSE)))</f>
        <v>L</v>
      </c>
      <c r="BO232">
        <v>10990</v>
      </c>
      <c r="BP232">
        <v>15642</v>
      </c>
      <c r="BQ232">
        <v>3935</v>
      </c>
      <c r="BR232">
        <v>12.873360159649295</v>
      </c>
      <c r="BT232" t="s">
        <v>732</v>
      </c>
      <c r="BU232" t="s">
        <v>155</v>
      </c>
      <c r="BV232" t="str">
        <f>IF(CA232="#","",IFERROR(VLOOKUP(BU232,'class and classification'!$A$1:$B$338,2,FALSE),VLOOKUP(BU232,'class and classification'!$A$340:$B$378,2,FALSE)))</f>
        <v>Predominantly Urban</v>
      </c>
      <c r="BW232" t="str">
        <f>IF(CA232="#","",IFERROR(VLOOKUP(BU232,'class and classification'!$A$1:$C$338,3,FALSE),VLOOKUP(BU232,'class and classification'!$A$340:$C$378,3,FALSE)))</f>
        <v>L</v>
      </c>
      <c r="BX232">
        <v>8688</v>
      </c>
      <c r="BY232">
        <v>16589</v>
      </c>
      <c r="BZ232">
        <v>4379</v>
      </c>
      <c r="CA232">
        <v>14.765983274885352</v>
      </c>
      <c r="CC232" t="s">
        <v>732</v>
      </c>
      <c r="CD232" t="s">
        <v>155</v>
      </c>
      <c r="CE232" t="str">
        <f>IF(CJ232="*","",IFERROR(VLOOKUP(CD232,'class and classification'!$A$1:$B$338,2,FALSE),VLOOKUP(CD232,'class and classification'!$A$340:$B$378,2,FALSE)))</f>
        <v>Predominantly Urban</v>
      </c>
      <c r="CF232" t="str">
        <f>IF(CJ232="*","",IFERROR(VLOOKUP(CD232,'class and classification'!$A$1:$C$338,3,FALSE),VLOOKUP(CD232,'class and classification'!$A$340:$C$378,3,FALSE)))</f>
        <v>L</v>
      </c>
      <c r="CG232">
        <v>9633</v>
      </c>
      <c r="CH232">
        <v>15636</v>
      </c>
      <c r="CI232">
        <v>6102</v>
      </c>
      <c r="CJ232">
        <v>19.451085397341494</v>
      </c>
      <c r="CL232" t="s">
        <v>732</v>
      </c>
      <c r="CM232" t="s">
        <v>155</v>
      </c>
      <c r="CN232" t="str">
        <f>IF(CS232="*","",IFERROR(VLOOKUP(CM232,'class and classification'!$A$1:$B$338,2,FALSE),VLOOKUP(CM232,'class and classification'!$A$340:$B$378,2,FALSE)))</f>
        <v>Predominantly Urban</v>
      </c>
      <c r="CO232" t="str">
        <f>IF(CS232="*","",IFERROR(VLOOKUP(CM232,'class and classification'!$A$1:$C$338,3,FALSE),VLOOKUP(CM232,'class and classification'!$A$340:$C$378,3,FALSE)))</f>
        <v>L</v>
      </c>
      <c r="CP232">
        <v>11587.25</v>
      </c>
      <c r="CQ232">
        <v>11258.57</v>
      </c>
      <c r="CR232">
        <v>5886.59</v>
      </c>
      <c r="CS232">
        <v>20.487630518985355</v>
      </c>
      <c r="CU232" t="s">
        <v>732</v>
      </c>
      <c r="CV232" t="s">
        <v>155</v>
      </c>
      <c r="CW232" t="str">
        <f>IF(DB232="*","",IFERROR(VLOOKUP(CV232,'class and classification'!$A$1:$B$338,2,FALSE),VLOOKUP(CV232,'class and classification'!$A$340:$B$378,2,FALSE)))</f>
        <v>Predominantly Urban</v>
      </c>
      <c r="CX232" t="str">
        <f>IF(DB232="*","",IFERROR(VLOOKUP(CV232,'class and classification'!$A$1:$C$338,3,FALSE),VLOOKUP(CV232,'class and classification'!$A$340:$C$378,3,FALSE)))</f>
        <v>L</v>
      </c>
      <c r="CY232">
        <v>10810.72</v>
      </c>
      <c r="CZ232">
        <v>11454.22</v>
      </c>
      <c r="DA232">
        <v>5586.44</v>
      </c>
      <c r="DB232">
        <v>20.058036621524682</v>
      </c>
      <c r="DD232" t="s">
        <v>732</v>
      </c>
      <c r="DE232" t="s">
        <v>155</v>
      </c>
      <c r="DF232" t="str">
        <f>IF(DK232="*","",IFERROR(VLOOKUP(DE232,'class and classification'!$A$1:$B$338,2,FALSE),VLOOKUP(DE232,'class and classification'!$A$340:$B$378,2,FALSE)))</f>
        <v>Predominantly Urban</v>
      </c>
      <c r="DG232" t="str">
        <f>IF(DK232="*","",IFERROR(VLOOKUP(DE232,'class and classification'!$A$1:$C$338,3,FALSE),VLOOKUP(DE232,'class and classification'!$A$340:$C$378,3,FALSE)))</f>
        <v>L</v>
      </c>
      <c r="DH232">
        <v>8446.26</v>
      </c>
      <c r="DI232">
        <v>13876.33</v>
      </c>
      <c r="DJ232">
        <v>6030.43</v>
      </c>
      <c r="DK232">
        <v>21.269092322440432</v>
      </c>
      <c r="DM232" t="s">
        <v>732</v>
      </c>
      <c r="DN232" t="s">
        <v>155</v>
      </c>
      <c r="DO232" t="str">
        <f>IF(DT232="*","",IFERROR(VLOOKUP(DN232,'class and classification'!$A$1:$B$338,2,FALSE),VLOOKUP(DN232,'class and classification'!$A$340:$B$378,2,FALSE)))</f>
        <v>Predominantly Urban</v>
      </c>
      <c r="DP232" t="str">
        <f>IF(DT232="*","",IFERROR(VLOOKUP(DN232,'class and classification'!$A$1:$C$338,3,FALSE),VLOOKUP(DN232,'class and classification'!$A$340:$C$378,3,FALSE)))</f>
        <v>L</v>
      </c>
      <c r="DQ232">
        <v>10198.01</v>
      </c>
      <c r="DR232">
        <v>13674.8</v>
      </c>
      <c r="DS232">
        <v>5470.39</v>
      </c>
      <c r="DT232">
        <v>18.642786062869764</v>
      </c>
      <c r="DV232" t="s">
        <v>732</v>
      </c>
      <c r="DW232" t="s">
        <v>155</v>
      </c>
      <c r="DX232" t="str">
        <f>IF(EC232="*","",IFERROR(VLOOKUP(DW232,'class and classification'!$A$1:$B$338,2,FALSE),VLOOKUP(DW232,'class and classification'!$A$340:$B$378,2,FALSE)))</f>
        <v>Predominantly Urban</v>
      </c>
      <c r="DY232" t="str">
        <f>IF(EC232="*","",IFERROR(VLOOKUP(DW232,'class and classification'!$A$1:$C$338,3,FALSE),VLOOKUP(DW232,'class and classification'!$A$340:$C$378,3,FALSE)))</f>
        <v>L</v>
      </c>
      <c r="DZ232">
        <v>5900.05</v>
      </c>
      <c r="EA232">
        <v>14414.14</v>
      </c>
      <c r="EB232">
        <v>5759.45</v>
      </c>
      <c r="EC232">
        <v>22.089167450344487</v>
      </c>
    </row>
    <row r="233" spans="1:133" x14ac:dyDescent="0.3">
      <c r="A233" t="s">
        <v>740</v>
      </c>
      <c r="B233" t="s">
        <v>741</v>
      </c>
      <c r="C233" t="e">
        <f>IF(H233="n/a","",IFERROR(VLOOKUP(B233,'class and classification'!$A$1:$B$338,2,FALSE),VLOOKUP(B233,'class and classification'!$A$340:$B$378,2,FALSE)))</f>
        <v>#N/A</v>
      </c>
      <c r="D233" t="e">
        <f>IF(H233="n/a","",IFERROR(VLOOKUP(B233,'class and classification'!$A$1:$C$338,3,FALSE),VLOOKUP(B233,'class and classification'!$A$340:$C$378,3,FALSE)))</f>
        <v>#N/A</v>
      </c>
      <c r="E233">
        <v>576732</v>
      </c>
      <c r="F233">
        <v>429676</v>
      </c>
      <c r="G233">
        <v>113671</v>
      </c>
      <c r="H233">
        <v>10.148480598243518</v>
      </c>
      <c r="I233" t="s">
        <v>735</v>
      </c>
      <c r="J233" t="s">
        <v>158</v>
      </c>
      <c r="K233" t="str">
        <f>IF(P233="#","",IFERROR(VLOOKUP(J233,'class and classification'!$A$1:$B$338,2,FALSE),VLOOKUP(J233,'class and classification'!$A$340:$B$378,2,FALSE)))</f>
        <v>Predominantly Urban</v>
      </c>
      <c r="L233" t="str">
        <f>IF(P233="#","",IFERROR(VLOOKUP(J233,'class and classification'!$A$1:$C$338,3,FALSE),VLOOKUP(J233,'class and classification'!$A$340:$C$378,3,FALSE)))</f>
        <v>L</v>
      </c>
      <c r="M233">
        <v>28504</v>
      </c>
      <c r="N233">
        <v>41174</v>
      </c>
      <c r="O233">
        <v>6449</v>
      </c>
      <c r="P233">
        <v>8.4713702103064605</v>
      </c>
      <c r="S233" t="s">
        <v>158</v>
      </c>
      <c r="T233" t="str">
        <f>IF(Y233="#","",IFERROR(VLOOKUP(S233,'class and classification'!$A$1:$B$338,2,FALSE),VLOOKUP(S233,'class and classification'!$A$340:$B$378,2,FALSE)))</f>
        <v>Predominantly Urban</v>
      </c>
      <c r="U233" t="str">
        <f>IF(Y233="#","",IFERROR(VLOOKUP(S233,'class and classification'!$A$1:$C$338,3,FALSE),VLOOKUP(S233,'class and classification'!$A$340:$C$378,3,FALSE)))</f>
        <v>L</v>
      </c>
      <c r="V233">
        <v>31588</v>
      </c>
      <c r="W233">
        <v>46938</v>
      </c>
      <c r="X233">
        <v>9203</v>
      </c>
      <c r="Y233">
        <v>10.490259777268635</v>
      </c>
      <c r="AA233" t="s">
        <v>733</v>
      </c>
      <c r="AB233" t="s">
        <v>156</v>
      </c>
      <c r="AC233" t="str">
        <f>IF(AH233="#","",IFERROR(VLOOKUP(AB233,'class and classification'!$A$1:$B$338,2,FALSE),VLOOKUP(AB233,'class and classification'!$A$340:$B$378,2,FALSE)))</f>
        <v>Predominantly Urban</v>
      </c>
      <c r="AD233" t="str">
        <f>IF(AH233="#","",IFERROR(VLOOKUP(AB233,'class and classification'!$A$1:$C$338,3,FALSE),VLOOKUP(AB233,'class and classification'!$A$340:$C$378,3,FALSE)))</f>
        <v>L</v>
      </c>
      <c r="AE233">
        <v>34564</v>
      </c>
      <c r="AF233">
        <v>11552</v>
      </c>
      <c r="AG233">
        <v>6110</v>
      </c>
      <c r="AH233">
        <v>11.699153678244553</v>
      </c>
      <c r="AJ233" t="s">
        <v>733</v>
      </c>
      <c r="AK233" t="s">
        <v>156</v>
      </c>
      <c r="AL233" t="str">
        <f>IF(AQ233="#","",IFERROR(VLOOKUP(AK233,'class and classification'!$A$1:$B$338,2,FALSE),VLOOKUP(AK233,'class and classification'!$A$340:$B$378,2,FALSE)))</f>
        <v>Predominantly Urban</v>
      </c>
      <c r="AM233" t="str">
        <f>IF(AQ233="#","",IFERROR(VLOOKUP(AK233,'class and classification'!$A$1:$C$338,3,FALSE),VLOOKUP(AK233,'class and classification'!$A$340:$C$378,3,FALSE)))</f>
        <v>L</v>
      </c>
      <c r="AN233">
        <v>27867</v>
      </c>
      <c r="AO233">
        <v>16873</v>
      </c>
      <c r="AP233">
        <v>5897</v>
      </c>
      <c r="AQ233">
        <v>11.645634615004838</v>
      </c>
      <c r="AS233" t="s">
        <v>733</v>
      </c>
      <c r="AT233" t="s">
        <v>156</v>
      </c>
      <c r="AU233" t="str">
        <f>IF(AZ233="#","",IFERROR(VLOOKUP(AT233,'class and classification'!$A$1:$B$338,2,FALSE),VLOOKUP(AT233,'class and classification'!$A$340:$B$378,2,FALSE)))</f>
        <v>Predominantly Urban</v>
      </c>
      <c r="AV233" t="str">
        <f>IF(AZ233="#","",IFERROR(VLOOKUP(AT233,'class and classification'!$A$1:$C$338,3,FALSE),VLOOKUP(AT233,'class and classification'!$A$340:$C$378,3,FALSE)))</f>
        <v>L</v>
      </c>
      <c r="AW233">
        <v>30008</v>
      </c>
      <c r="AX233">
        <v>18767</v>
      </c>
      <c r="AY233">
        <v>10837</v>
      </c>
      <c r="AZ233">
        <v>18.179225659263235</v>
      </c>
      <c r="BB233" t="s">
        <v>733</v>
      </c>
      <c r="BC233" t="s">
        <v>156</v>
      </c>
      <c r="BD233" t="str">
        <f>IF(BI233="#","",IFERROR(VLOOKUP(BC233,'class and classification'!$A$1:$B$338,2,FALSE),VLOOKUP(BC233,'class and classification'!$A$340:$B$378,2,FALSE)))</f>
        <v>Predominantly Urban</v>
      </c>
      <c r="BE233" t="str">
        <f>IF(BI233="#","",IFERROR(VLOOKUP(BC233,'class and classification'!$A$1:$C$338,3,FALSE),VLOOKUP(BC233,'class and classification'!$A$340:$C$378,3,FALSE)))</f>
        <v>L</v>
      </c>
      <c r="BF233">
        <v>27575</v>
      </c>
      <c r="BG233">
        <v>21538</v>
      </c>
      <c r="BH233">
        <v>7733</v>
      </c>
      <c r="BI233">
        <v>13.603419765682723</v>
      </c>
      <c r="BK233" t="s">
        <v>733</v>
      </c>
      <c r="BL233" t="s">
        <v>156</v>
      </c>
      <c r="BM233" t="str">
        <f>IF(BR233="#","",IFERROR(VLOOKUP(BL233,'class and classification'!$A$1:$B$338,2,FALSE),VLOOKUP(BL233,'class and classification'!$A$340:$B$378,2,FALSE)))</f>
        <v>Predominantly Urban</v>
      </c>
      <c r="BN233" t="str">
        <f>IF(BR233="#","",IFERROR(VLOOKUP(BL233,'class and classification'!$A$1:$C$338,3,FALSE),VLOOKUP(BL233,'class and classification'!$A$340:$C$378,3,FALSE)))</f>
        <v>L</v>
      </c>
      <c r="BO233">
        <v>28195</v>
      </c>
      <c r="BP233">
        <v>17258</v>
      </c>
      <c r="BQ233">
        <v>9173</v>
      </c>
      <c r="BR233">
        <v>16.792369933731191</v>
      </c>
      <c r="BT233" t="s">
        <v>733</v>
      </c>
      <c r="BU233" t="s">
        <v>156</v>
      </c>
      <c r="BV233" t="str">
        <f>IF(CA233="#","",IFERROR(VLOOKUP(BU233,'class and classification'!$A$1:$B$338,2,FALSE),VLOOKUP(BU233,'class and classification'!$A$340:$B$378,2,FALSE)))</f>
        <v>Predominantly Urban</v>
      </c>
      <c r="BW233" t="str">
        <f>IF(CA233="#","",IFERROR(VLOOKUP(BU233,'class and classification'!$A$1:$C$338,3,FALSE),VLOOKUP(BU233,'class and classification'!$A$340:$C$378,3,FALSE)))</f>
        <v>L</v>
      </c>
      <c r="BX233">
        <v>18822</v>
      </c>
      <c r="BY233">
        <v>20525</v>
      </c>
      <c r="BZ233">
        <v>16717</v>
      </c>
      <c r="CA233">
        <v>29.817708333333332</v>
      </c>
      <c r="CC233" t="s">
        <v>733</v>
      </c>
      <c r="CD233" t="s">
        <v>156</v>
      </c>
      <c r="CE233" t="str">
        <f>IF(CJ233="*","",IFERROR(VLOOKUP(CD233,'class and classification'!$A$1:$B$338,2,FALSE),VLOOKUP(CD233,'class and classification'!$A$340:$B$378,2,FALSE)))</f>
        <v>Predominantly Urban</v>
      </c>
      <c r="CF233" t="str">
        <f>IF(CJ233="*","",IFERROR(VLOOKUP(CD233,'class and classification'!$A$1:$C$338,3,FALSE),VLOOKUP(CD233,'class and classification'!$A$340:$C$378,3,FALSE)))</f>
        <v>L</v>
      </c>
      <c r="CG233">
        <v>19728</v>
      </c>
      <c r="CH233">
        <v>15051</v>
      </c>
      <c r="CI233">
        <v>14359</v>
      </c>
      <c r="CJ233">
        <v>29.221783548373971</v>
      </c>
      <c r="CL233" t="s">
        <v>733</v>
      </c>
      <c r="CM233" t="s">
        <v>156</v>
      </c>
      <c r="CN233" t="str">
        <f>IF(CS233="*","",IFERROR(VLOOKUP(CM233,'class and classification'!$A$1:$B$338,2,FALSE),VLOOKUP(CM233,'class and classification'!$A$340:$B$378,2,FALSE)))</f>
        <v>Predominantly Urban</v>
      </c>
      <c r="CO233" t="str">
        <f>IF(CS233="*","",IFERROR(VLOOKUP(CM233,'class and classification'!$A$1:$C$338,3,FALSE),VLOOKUP(CM233,'class and classification'!$A$340:$C$378,3,FALSE)))</f>
        <v>L</v>
      </c>
      <c r="CP233">
        <v>21931.19</v>
      </c>
      <c r="CQ233">
        <v>12143.58</v>
      </c>
      <c r="CR233">
        <v>11590.41</v>
      </c>
      <c r="CS233">
        <v>25.381286135300467</v>
      </c>
      <c r="CU233" t="s">
        <v>733</v>
      </c>
      <c r="CV233" t="s">
        <v>156</v>
      </c>
      <c r="CW233" t="str">
        <f>IF(DB233="*","",IFERROR(VLOOKUP(CV233,'class and classification'!$A$1:$B$338,2,FALSE),VLOOKUP(CV233,'class and classification'!$A$340:$B$378,2,FALSE)))</f>
        <v>Predominantly Urban</v>
      </c>
      <c r="CX233" t="str">
        <f>IF(DB233="*","",IFERROR(VLOOKUP(CV233,'class and classification'!$A$1:$C$338,3,FALSE),VLOOKUP(CV233,'class and classification'!$A$340:$C$378,3,FALSE)))</f>
        <v>L</v>
      </c>
      <c r="CY233">
        <v>23241.47</v>
      </c>
      <c r="CZ233">
        <v>16026.14</v>
      </c>
      <c r="DA233">
        <v>12285.76</v>
      </c>
      <c r="DB233">
        <v>23.831148186820762</v>
      </c>
      <c r="DD233" t="s">
        <v>733</v>
      </c>
      <c r="DE233" t="s">
        <v>156</v>
      </c>
      <c r="DF233" t="str">
        <f>IF(DK233="*","",IFERROR(VLOOKUP(DE233,'class and classification'!$A$1:$B$338,2,FALSE),VLOOKUP(DE233,'class and classification'!$A$340:$B$378,2,FALSE)))</f>
        <v>Predominantly Urban</v>
      </c>
      <c r="DG233" t="str">
        <f>IF(DK233="*","",IFERROR(VLOOKUP(DE233,'class and classification'!$A$1:$C$338,3,FALSE),VLOOKUP(DE233,'class and classification'!$A$340:$C$378,3,FALSE)))</f>
        <v>L</v>
      </c>
      <c r="DH233">
        <v>19213.87</v>
      </c>
      <c r="DI233">
        <v>26348.81</v>
      </c>
      <c r="DJ233">
        <v>15813.82</v>
      </c>
      <c r="DK233">
        <v>25.765268465943809</v>
      </c>
      <c r="DM233" t="s">
        <v>733</v>
      </c>
      <c r="DN233" t="s">
        <v>156</v>
      </c>
      <c r="DO233" t="str">
        <f>IF(DT233="*","",IFERROR(VLOOKUP(DN233,'class and classification'!$A$1:$B$338,2,FALSE),VLOOKUP(DN233,'class and classification'!$A$340:$B$378,2,FALSE)))</f>
        <v>Predominantly Urban</v>
      </c>
      <c r="DP233" t="str">
        <f>IF(DT233="*","",IFERROR(VLOOKUP(DN233,'class and classification'!$A$1:$C$338,3,FALSE),VLOOKUP(DN233,'class and classification'!$A$340:$C$378,3,FALSE)))</f>
        <v>L</v>
      </c>
      <c r="DQ233">
        <v>20012.14</v>
      </c>
      <c r="DR233">
        <v>21138.44</v>
      </c>
      <c r="DS233">
        <v>21887.59</v>
      </c>
      <c r="DT233">
        <v>34.721169729387768</v>
      </c>
      <c r="DV233" t="s">
        <v>733</v>
      </c>
      <c r="DW233" t="s">
        <v>156</v>
      </c>
      <c r="DX233" t="str">
        <f>IF(EC233="*","",IFERROR(VLOOKUP(DW233,'class and classification'!$A$1:$B$338,2,FALSE),VLOOKUP(DW233,'class and classification'!$A$340:$B$378,2,FALSE)))</f>
        <v>Predominantly Urban</v>
      </c>
      <c r="DY233" t="str">
        <f>IF(EC233="*","",IFERROR(VLOOKUP(DW233,'class and classification'!$A$1:$C$338,3,FALSE),VLOOKUP(DW233,'class and classification'!$A$340:$C$378,3,FALSE)))</f>
        <v>L</v>
      </c>
      <c r="DZ233">
        <v>18064.400000000001</v>
      </c>
      <c r="EA233">
        <v>25592.55</v>
      </c>
      <c r="EB233">
        <v>21710.720000000001</v>
      </c>
      <c r="EC233">
        <v>33.213238287367439</v>
      </c>
    </row>
    <row r="234" spans="1:133" x14ac:dyDescent="0.3">
      <c r="A234" t="s">
        <v>742</v>
      </c>
      <c r="B234" t="s">
        <v>163</v>
      </c>
      <c r="C234" t="str">
        <f>IF(H234="n/a","",IFERROR(VLOOKUP(B234,'class and classification'!$A$1:$B$338,2,FALSE),VLOOKUP(B234,'class and classification'!$A$340:$B$378,2,FALSE)))</f>
        <v>Predominantly Urban</v>
      </c>
      <c r="D234" t="str">
        <f>IF(H234="n/a","",IFERROR(VLOOKUP(B234,'class and classification'!$A$1:$C$338,3,FALSE),VLOOKUP(B234,'class and classification'!$A$340:$C$378,3,FALSE)))</f>
        <v>L</v>
      </c>
      <c r="E234">
        <v>22798</v>
      </c>
      <c r="F234">
        <v>29624</v>
      </c>
      <c r="G234">
        <v>9874</v>
      </c>
      <c r="H234">
        <v>15.850134840118146</v>
      </c>
      <c r="I234" t="s">
        <v>736</v>
      </c>
      <c r="J234" t="s">
        <v>159</v>
      </c>
      <c r="K234" t="str">
        <f>IF(P234="#","",IFERROR(VLOOKUP(J234,'class and classification'!$A$1:$B$338,2,FALSE),VLOOKUP(J234,'class and classification'!$A$340:$B$378,2,FALSE)))</f>
        <v>Predominantly Urban</v>
      </c>
      <c r="L234" t="str">
        <f>IF(P234="#","",IFERROR(VLOOKUP(J234,'class and classification'!$A$1:$C$338,3,FALSE),VLOOKUP(J234,'class and classification'!$A$340:$C$378,3,FALSE)))</f>
        <v>L</v>
      </c>
      <c r="M234">
        <v>34887</v>
      </c>
      <c r="N234">
        <v>23196</v>
      </c>
      <c r="O234">
        <v>3865</v>
      </c>
      <c r="P234">
        <v>6.2391037644476013</v>
      </c>
      <c r="S234" t="s">
        <v>159</v>
      </c>
      <c r="T234" t="str">
        <f>IF(Y234="#","",IFERROR(VLOOKUP(S234,'class and classification'!$A$1:$B$338,2,FALSE),VLOOKUP(S234,'class and classification'!$A$340:$B$378,2,FALSE)))</f>
        <v>Predominantly Urban</v>
      </c>
      <c r="U234" t="str">
        <f>IF(Y234="#","",IFERROR(VLOOKUP(S234,'class and classification'!$A$1:$C$338,3,FALSE),VLOOKUP(S234,'class and classification'!$A$340:$C$378,3,FALSE)))</f>
        <v>L</v>
      </c>
      <c r="V234">
        <v>38066</v>
      </c>
      <c r="W234">
        <v>17741</v>
      </c>
      <c r="X234">
        <v>7395</v>
      </c>
      <c r="Y234">
        <v>11.70057909559824</v>
      </c>
      <c r="AA234" t="s">
        <v>734</v>
      </c>
      <c r="AB234" t="s">
        <v>157</v>
      </c>
      <c r="AC234" t="str">
        <f>IF(AH234="#","",IFERROR(VLOOKUP(AB234,'class and classification'!$A$1:$B$338,2,FALSE),VLOOKUP(AB234,'class and classification'!$A$340:$B$378,2,FALSE)))</f>
        <v>Predominantly Urban</v>
      </c>
      <c r="AD234" t="str">
        <f>IF(AH234="#","",IFERROR(VLOOKUP(AB234,'class and classification'!$A$1:$C$338,3,FALSE),VLOOKUP(AB234,'class and classification'!$A$340:$C$378,3,FALSE)))</f>
        <v>L</v>
      </c>
      <c r="AE234">
        <v>48186</v>
      </c>
      <c r="AF234">
        <v>19514</v>
      </c>
      <c r="AG234">
        <v>5153</v>
      </c>
      <c r="AH234">
        <v>7.0731472966109834</v>
      </c>
      <c r="AJ234" t="s">
        <v>734</v>
      </c>
      <c r="AK234" t="s">
        <v>157</v>
      </c>
      <c r="AL234" t="str">
        <f>IF(AQ234="#","",IFERROR(VLOOKUP(AK234,'class and classification'!$A$1:$B$338,2,FALSE),VLOOKUP(AK234,'class and classification'!$A$340:$B$378,2,FALSE)))</f>
        <v>Predominantly Urban</v>
      </c>
      <c r="AM234" t="str">
        <f>IF(AQ234="#","",IFERROR(VLOOKUP(AK234,'class and classification'!$A$1:$C$338,3,FALSE),VLOOKUP(AK234,'class and classification'!$A$340:$C$378,3,FALSE)))</f>
        <v>L</v>
      </c>
      <c r="AN234">
        <v>33216</v>
      </c>
      <c r="AO234">
        <v>26703</v>
      </c>
      <c r="AP234">
        <v>5405</v>
      </c>
      <c r="AQ234">
        <v>8.2741412038454474</v>
      </c>
      <c r="AS234" t="s">
        <v>734</v>
      </c>
      <c r="AT234" t="s">
        <v>157</v>
      </c>
      <c r="AU234" t="str">
        <f>IF(AZ234="#","",IFERROR(VLOOKUP(AT234,'class and classification'!$A$1:$B$338,2,FALSE),VLOOKUP(AT234,'class and classification'!$A$340:$B$378,2,FALSE)))</f>
        <v>Predominantly Urban</v>
      </c>
      <c r="AV234" t="str">
        <f>IF(AZ234="#","",IFERROR(VLOOKUP(AT234,'class and classification'!$A$1:$C$338,3,FALSE),VLOOKUP(AT234,'class and classification'!$A$340:$C$378,3,FALSE)))</f>
        <v>L</v>
      </c>
      <c r="AW234">
        <v>35719</v>
      </c>
      <c r="AX234">
        <v>24170</v>
      </c>
      <c r="AY234">
        <v>8673</v>
      </c>
      <c r="AZ234">
        <v>12.649864356348997</v>
      </c>
      <c r="BB234" t="s">
        <v>734</v>
      </c>
      <c r="BC234" t="s">
        <v>157</v>
      </c>
      <c r="BD234" t="str">
        <f>IF(BI234="#","",IFERROR(VLOOKUP(BC234,'class and classification'!$A$1:$B$338,2,FALSE),VLOOKUP(BC234,'class and classification'!$A$340:$B$378,2,FALSE)))</f>
        <v>Predominantly Urban</v>
      </c>
      <c r="BE234" t="str">
        <f>IF(BI234="#","",IFERROR(VLOOKUP(BC234,'class and classification'!$A$1:$C$338,3,FALSE),VLOOKUP(BC234,'class and classification'!$A$340:$C$378,3,FALSE)))</f>
        <v>L</v>
      </c>
      <c r="BF234">
        <v>30035</v>
      </c>
      <c r="BG234">
        <v>22986</v>
      </c>
      <c r="BH234">
        <v>10558</v>
      </c>
      <c r="BI234">
        <v>16.606112081033046</v>
      </c>
      <c r="BK234" t="s">
        <v>734</v>
      </c>
      <c r="BL234" t="s">
        <v>157</v>
      </c>
      <c r="BM234" t="str">
        <f>IF(BR234="#","",IFERROR(VLOOKUP(BL234,'class and classification'!$A$1:$B$338,2,FALSE),VLOOKUP(BL234,'class and classification'!$A$340:$B$378,2,FALSE)))</f>
        <v>Predominantly Urban</v>
      </c>
      <c r="BN234" t="str">
        <f>IF(BR234="#","",IFERROR(VLOOKUP(BL234,'class and classification'!$A$1:$C$338,3,FALSE),VLOOKUP(BL234,'class and classification'!$A$340:$C$378,3,FALSE)))</f>
        <v>L</v>
      </c>
      <c r="BO234">
        <v>27676</v>
      </c>
      <c r="BP234">
        <v>21632</v>
      </c>
      <c r="BQ234">
        <v>13522</v>
      </c>
      <c r="BR234">
        <v>21.521566130829221</v>
      </c>
      <c r="BT234" t="s">
        <v>734</v>
      </c>
      <c r="BU234" t="s">
        <v>157</v>
      </c>
      <c r="BV234" t="str">
        <f>IF(CA234="#","",IFERROR(VLOOKUP(BU234,'class and classification'!$A$1:$B$338,2,FALSE),VLOOKUP(BU234,'class and classification'!$A$340:$B$378,2,FALSE)))</f>
        <v>Predominantly Urban</v>
      </c>
      <c r="BW234" t="str">
        <f>IF(CA234="#","",IFERROR(VLOOKUP(BU234,'class and classification'!$A$1:$C$338,3,FALSE),VLOOKUP(BU234,'class and classification'!$A$340:$C$378,3,FALSE)))</f>
        <v>L</v>
      </c>
      <c r="BX234">
        <v>23576</v>
      </c>
      <c r="BY234">
        <v>17512</v>
      </c>
      <c r="BZ234">
        <v>16551</v>
      </c>
      <c r="CA234">
        <v>28.714932597720296</v>
      </c>
      <c r="CC234" t="s">
        <v>734</v>
      </c>
      <c r="CD234" t="s">
        <v>157</v>
      </c>
      <c r="CE234" t="str">
        <f>IF(CJ234="*","",IFERROR(VLOOKUP(CD234,'class and classification'!$A$1:$B$338,2,FALSE),VLOOKUP(CD234,'class and classification'!$A$340:$B$378,2,FALSE)))</f>
        <v>Predominantly Urban</v>
      </c>
      <c r="CF234" t="str">
        <f>IF(CJ234="*","",IFERROR(VLOOKUP(CD234,'class and classification'!$A$1:$C$338,3,FALSE),VLOOKUP(CD234,'class and classification'!$A$340:$C$378,3,FALSE)))</f>
        <v>L</v>
      </c>
      <c r="CG234">
        <v>26419</v>
      </c>
      <c r="CH234">
        <v>17841</v>
      </c>
      <c r="CI234">
        <v>14696</v>
      </c>
      <c r="CJ234">
        <v>24.927064251306057</v>
      </c>
      <c r="CL234" t="s">
        <v>734</v>
      </c>
      <c r="CM234" t="s">
        <v>157</v>
      </c>
      <c r="CN234" t="str">
        <f>IF(CS234="*","",IFERROR(VLOOKUP(CM234,'class and classification'!$A$1:$B$338,2,FALSE),VLOOKUP(CM234,'class and classification'!$A$340:$B$378,2,FALSE)))</f>
        <v>Predominantly Urban</v>
      </c>
      <c r="CO234" t="str">
        <f>IF(CS234="*","",IFERROR(VLOOKUP(CM234,'class and classification'!$A$1:$C$338,3,FALSE),VLOOKUP(CM234,'class and classification'!$A$340:$C$378,3,FALSE)))</f>
        <v>L</v>
      </c>
      <c r="CP234">
        <v>21634.04</v>
      </c>
      <c r="CQ234">
        <v>17924.650000000001</v>
      </c>
      <c r="CR234">
        <v>20194.349999999999</v>
      </c>
      <c r="CS234">
        <v>33.796355800474757</v>
      </c>
      <c r="CU234" t="s">
        <v>734</v>
      </c>
      <c r="CV234" t="s">
        <v>157</v>
      </c>
      <c r="CW234" t="str">
        <f>IF(DB234="*","",IFERROR(VLOOKUP(CV234,'class and classification'!$A$1:$B$338,2,FALSE),VLOOKUP(CV234,'class and classification'!$A$340:$B$378,2,FALSE)))</f>
        <v>Predominantly Urban</v>
      </c>
      <c r="CX234" t="str">
        <f>IF(DB234="*","",IFERROR(VLOOKUP(CV234,'class and classification'!$A$1:$C$338,3,FALSE),VLOOKUP(CV234,'class and classification'!$A$340:$C$378,3,FALSE)))</f>
        <v>L</v>
      </c>
      <c r="CY234">
        <v>26158.86</v>
      </c>
      <c r="CZ234">
        <v>19401.04</v>
      </c>
      <c r="DA234">
        <v>16003.16</v>
      </c>
      <c r="DB234">
        <v>25.994744250854328</v>
      </c>
      <c r="DD234" t="s">
        <v>734</v>
      </c>
      <c r="DE234" t="s">
        <v>157</v>
      </c>
      <c r="DF234" t="str">
        <f>IF(DK234="*","",IFERROR(VLOOKUP(DE234,'class and classification'!$A$1:$B$338,2,FALSE),VLOOKUP(DE234,'class and classification'!$A$340:$B$378,2,FALSE)))</f>
        <v>Predominantly Urban</v>
      </c>
      <c r="DG234" t="str">
        <f>IF(DK234="*","",IFERROR(VLOOKUP(DE234,'class and classification'!$A$1:$C$338,3,FALSE),VLOOKUP(DE234,'class and classification'!$A$340:$C$378,3,FALSE)))</f>
        <v>L</v>
      </c>
      <c r="DH234">
        <v>26700.89</v>
      </c>
      <c r="DI234">
        <v>15472.65</v>
      </c>
      <c r="DJ234">
        <v>14519.01</v>
      </c>
      <c r="DK234">
        <v>25.610084570194847</v>
      </c>
      <c r="DM234" t="s">
        <v>734</v>
      </c>
      <c r="DN234" t="s">
        <v>157</v>
      </c>
      <c r="DO234" t="str">
        <f>IF(DT234="*","",IFERROR(VLOOKUP(DN234,'class and classification'!$A$1:$B$338,2,FALSE),VLOOKUP(DN234,'class and classification'!$A$340:$B$378,2,FALSE)))</f>
        <v>Predominantly Urban</v>
      </c>
      <c r="DP234" t="str">
        <f>IF(DT234="*","",IFERROR(VLOOKUP(DN234,'class and classification'!$A$1:$C$338,3,FALSE),VLOOKUP(DN234,'class and classification'!$A$340:$C$378,3,FALSE)))</f>
        <v>L</v>
      </c>
      <c r="DQ234">
        <v>20580.27</v>
      </c>
      <c r="DR234">
        <v>17308.669999999998</v>
      </c>
      <c r="DS234">
        <v>16017.1</v>
      </c>
      <c r="DT234">
        <v>29.712996910921301</v>
      </c>
      <c r="DV234" t="s">
        <v>734</v>
      </c>
      <c r="DW234" t="s">
        <v>157</v>
      </c>
      <c r="DX234" t="str">
        <f>IF(EC234="*","",IFERROR(VLOOKUP(DW234,'class and classification'!$A$1:$B$338,2,FALSE),VLOOKUP(DW234,'class and classification'!$A$340:$B$378,2,FALSE)))</f>
        <v>Predominantly Urban</v>
      </c>
      <c r="DY234" t="str">
        <f>IF(EC234="*","",IFERROR(VLOOKUP(DW234,'class and classification'!$A$1:$C$338,3,FALSE),VLOOKUP(DW234,'class and classification'!$A$340:$C$378,3,FALSE)))</f>
        <v>L</v>
      </c>
      <c r="DZ234">
        <v>21565.47</v>
      </c>
      <c r="EA234">
        <v>13154.12</v>
      </c>
      <c r="EB234">
        <v>17447.84</v>
      </c>
      <c r="EC234">
        <v>33.445849258819152</v>
      </c>
    </row>
    <row r="235" spans="1:133" x14ac:dyDescent="0.3">
      <c r="A235" t="s">
        <v>743</v>
      </c>
      <c r="B235" t="s">
        <v>164</v>
      </c>
      <c r="C235" t="str">
        <f>IF(H235="n/a","",IFERROR(VLOOKUP(B235,'class and classification'!$A$1:$B$338,2,FALSE),VLOOKUP(B235,'class and classification'!$A$340:$B$378,2,FALSE)))</f>
        <v>Predominantly Urban</v>
      </c>
      <c r="D235" t="str">
        <f>IF(H235="n/a","",IFERROR(VLOOKUP(B235,'class and classification'!$A$1:$C$338,3,FALSE),VLOOKUP(B235,'class and classification'!$A$340:$C$378,3,FALSE)))</f>
        <v>L</v>
      </c>
      <c r="E235">
        <v>42259</v>
      </c>
      <c r="F235">
        <v>28562</v>
      </c>
      <c r="G235">
        <v>6334</v>
      </c>
      <c r="H235">
        <v>8.2094485127341059</v>
      </c>
      <c r="I235" t="s">
        <v>737</v>
      </c>
      <c r="J235" t="s">
        <v>160</v>
      </c>
      <c r="K235" t="str">
        <f>IF(P235="#","",IFERROR(VLOOKUP(J235,'class and classification'!$A$1:$B$338,2,FALSE),VLOOKUP(J235,'class and classification'!$A$340:$B$378,2,FALSE)))</f>
        <v>Predominantly Urban</v>
      </c>
      <c r="L235" t="str">
        <f>IF(P235="#","",IFERROR(VLOOKUP(J235,'class and classification'!$A$1:$C$338,3,FALSE),VLOOKUP(J235,'class and classification'!$A$340:$C$378,3,FALSE)))</f>
        <v>L</v>
      </c>
      <c r="M235">
        <v>20284</v>
      </c>
      <c r="N235">
        <v>33571</v>
      </c>
      <c r="O235">
        <v>10682</v>
      </c>
      <c r="P235">
        <v>16.551745510327407</v>
      </c>
      <c r="S235" t="s">
        <v>160</v>
      </c>
      <c r="T235" t="str">
        <f>IF(Y235="#","",IFERROR(VLOOKUP(S235,'class and classification'!$A$1:$B$338,2,FALSE),VLOOKUP(S235,'class and classification'!$A$340:$B$378,2,FALSE)))</f>
        <v>Predominantly Urban</v>
      </c>
      <c r="U235" t="str">
        <f>IF(Y235="#","",IFERROR(VLOOKUP(S235,'class and classification'!$A$1:$C$338,3,FALSE),VLOOKUP(S235,'class and classification'!$A$340:$C$378,3,FALSE)))</f>
        <v>L</v>
      </c>
      <c r="V235">
        <v>18713</v>
      </c>
      <c r="W235">
        <v>30507</v>
      </c>
      <c r="X235">
        <v>8731</v>
      </c>
      <c r="Y235">
        <v>15.066176597470276</v>
      </c>
      <c r="AA235" t="s">
        <v>735</v>
      </c>
      <c r="AB235" t="s">
        <v>158</v>
      </c>
      <c r="AC235" t="str">
        <f>IF(AH235="#","",IFERROR(VLOOKUP(AB235,'class and classification'!$A$1:$B$338,2,FALSE),VLOOKUP(AB235,'class and classification'!$A$340:$B$378,2,FALSE)))</f>
        <v>Predominantly Urban</v>
      </c>
      <c r="AD235" t="str">
        <f>IF(AH235="#","",IFERROR(VLOOKUP(AB235,'class and classification'!$A$1:$C$338,3,FALSE),VLOOKUP(AB235,'class and classification'!$A$340:$C$378,3,FALSE)))</f>
        <v>L</v>
      </c>
      <c r="AE235">
        <v>13934</v>
      </c>
      <c r="AF235">
        <v>51980</v>
      </c>
      <c r="AG235">
        <v>9047</v>
      </c>
      <c r="AH235">
        <v>12.06894251677539</v>
      </c>
      <c r="AJ235" t="s">
        <v>735</v>
      </c>
      <c r="AK235" t="s">
        <v>158</v>
      </c>
      <c r="AL235" t="str">
        <f>IF(AQ235="#","",IFERROR(VLOOKUP(AK235,'class and classification'!$A$1:$B$338,2,FALSE),VLOOKUP(AK235,'class and classification'!$A$340:$B$378,2,FALSE)))</f>
        <v>Predominantly Urban</v>
      </c>
      <c r="AM235" t="str">
        <f>IF(AQ235="#","",IFERROR(VLOOKUP(AK235,'class and classification'!$A$1:$C$338,3,FALSE),VLOOKUP(AK235,'class and classification'!$A$340:$C$378,3,FALSE)))</f>
        <v>L</v>
      </c>
      <c r="AN235">
        <v>22773</v>
      </c>
      <c r="AO235">
        <v>47629</v>
      </c>
      <c r="AP235">
        <v>7446</v>
      </c>
      <c r="AQ235">
        <v>9.5647929298119418</v>
      </c>
      <c r="AS235" t="s">
        <v>735</v>
      </c>
      <c r="AT235" t="s">
        <v>158</v>
      </c>
      <c r="AU235" t="str">
        <f>IF(AZ235="#","",IFERROR(VLOOKUP(AT235,'class and classification'!$A$1:$B$338,2,FALSE),VLOOKUP(AT235,'class and classification'!$A$340:$B$378,2,FALSE)))</f>
        <v>Predominantly Urban</v>
      </c>
      <c r="AV235" t="str">
        <f>IF(AZ235="#","",IFERROR(VLOOKUP(AT235,'class and classification'!$A$1:$C$338,3,FALSE),VLOOKUP(AT235,'class and classification'!$A$340:$C$378,3,FALSE)))</f>
        <v>L</v>
      </c>
      <c r="AW235">
        <v>23458</v>
      </c>
      <c r="AX235">
        <v>43064</v>
      </c>
      <c r="AY235">
        <v>10698</v>
      </c>
      <c r="AZ235">
        <v>13.853923853923856</v>
      </c>
      <c r="BB235" t="s">
        <v>735</v>
      </c>
      <c r="BC235" t="s">
        <v>158</v>
      </c>
      <c r="BD235" t="str">
        <f>IF(BI235="#","",IFERROR(VLOOKUP(BC235,'class and classification'!$A$1:$B$338,2,FALSE),VLOOKUP(BC235,'class and classification'!$A$340:$B$378,2,FALSE)))</f>
        <v>Predominantly Urban</v>
      </c>
      <c r="BE235" t="str">
        <f>IF(BI235="#","",IFERROR(VLOOKUP(BC235,'class and classification'!$A$1:$C$338,3,FALSE),VLOOKUP(BC235,'class and classification'!$A$340:$C$378,3,FALSE)))</f>
        <v>L</v>
      </c>
      <c r="BF235">
        <v>17611</v>
      </c>
      <c r="BG235">
        <v>51595</v>
      </c>
      <c r="BH235">
        <v>14887</v>
      </c>
      <c r="BI235">
        <v>17.703019276277455</v>
      </c>
      <c r="BK235" t="s">
        <v>735</v>
      </c>
      <c r="BL235" t="s">
        <v>158</v>
      </c>
      <c r="BM235" t="str">
        <f>IF(BR235="#","",IFERROR(VLOOKUP(BL235,'class and classification'!$A$1:$B$338,2,FALSE),VLOOKUP(BL235,'class and classification'!$A$340:$B$378,2,FALSE)))</f>
        <v>Predominantly Urban</v>
      </c>
      <c r="BN235" t="str">
        <f>IF(BR235="#","",IFERROR(VLOOKUP(BL235,'class and classification'!$A$1:$C$338,3,FALSE),VLOOKUP(BL235,'class and classification'!$A$340:$C$378,3,FALSE)))</f>
        <v>L</v>
      </c>
      <c r="BO235">
        <v>23894</v>
      </c>
      <c r="BP235">
        <v>31291</v>
      </c>
      <c r="BQ235">
        <v>23052</v>
      </c>
      <c r="BR235">
        <v>29.464319950918366</v>
      </c>
      <c r="BT235" t="s">
        <v>735</v>
      </c>
      <c r="BU235" t="s">
        <v>158</v>
      </c>
      <c r="BV235" t="str">
        <f>IF(CA235="#","",IFERROR(VLOOKUP(BU235,'class and classification'!$A$1:$B$338,2,FALSE),VLOOKUP(BU235,'class and classification'!$A$340:$B$378,2,FALSE)))</f>
        <v>Predominantly Urban</v>
      </c>
      <c r="BW235" t="str">
        <f>IF(CA235="#","",IFERROR(VLOOKUP(BU235,'class and classification'!$A$1:$C$338,3,FALSE),VLOOKUP(BU235,'class and classification'!$A$340:$C$378,3,FALSE)))</f>
        <v>L</v>
      </c>
      <c r="BX235">
        <v>20788</v>
      </c>
      <c r="BY235">
        <v>35374</v>
      </c>
      <c r="BZ235">
        <v>18144</v>
      </c>
      <c r="CA235">
        <v>24.417947406669718</v>
      </c>
      <c r="CC235" t="s">
        <v>735</v>
      </c>
      <c r="CD235" t="s">
        <v>158</v>
      </c>
      <c r="CE235" t="str">
        <f>IF(CJ235="*","",IFERROR(VLOOKUP(CD235,'class and classification'!$A$1:$B$338,2,FALSE),VLOOKUP(CD235,'class and classification'!$A$340:$B$378,2,FALSE)))</f>
        <v>Predominantly Urban</v>
      </c>
      <c r="CF235" t="str">
        <f>IF(CJ235="*","",IFERROR(VLOOKUP(CD235,'class and classification'!$A$1:$C$338,3,FALSE),VLOOKUP(CD235,'class and classification'!$A$340:$C$378,3,FALSE)))</f>
        <v>L</v>
      </c>
      <c r="CG235">
        <v>13866</v>
      </c>
      <c r="CH235">
        <v>39035</v>
      </c>
      <c r="CI235">
        <v>18037</v>
      </c>
      <c r="CJ235">
        <v>25.426428712396742</v>
      </c>
      <c r="CL235" t="s">
        <v>735</v>
      </c>
      <c r="CM235" t="s">
        <v>158</v>
      </c>
      <c r="CN235" t="str">
        <f>IF(CS235="*","",IFERROR(VLOOKUP(CM235,'class and classification'!$A$1:$B$338,2,FALSE),VLOOKUP(CM235,'class and classification'!$A$340:$B$378,2,FALSE)))</f>
        <v>Predominantly Urban</v>
      </c>
      <c r="CO235" t="str">
        <f>IF(CS235="*","",IFERROR(VLOOKUP(CM235,'class and classification'!$A$1:$C$338,3,FALSE),VLOOKUP(CM235,'class and classification'!$A$340:$C$378,3,FALSE)))</f>
        <v>L</v>
      </c>
      <c r="CP235">
        <v>14477.79</v>
      </c>
      <c r="CQ235">
        <v>28171.77</v>
      </c>
      <c r="CR235">
        <v>20319.57</v>
      </c>
      <c r="CS235">
        <v>32.269097572096044</v>
      </c>
      <c r="CU235" t="s">
        <v>735</v>
      </c>
      <c r="CV235" t="s">
        <v>158</v>
      </c>
      <c r="CW235" t="str">
        <f>IF(DB235="*","",IFERROR(VLOOKUP(CV235,'class and classification'!$A$1:$B$338,2,FALSE),VLOOKUP(CV235,'class and classification'!$A$340:$B$378,2,FALSE)))</f>
        <v>Predominantly Urban</v>
      </c>
      <c r="CX235" t="str">
        <f>IF(DB235="*","",IFERROR(VLOOKUP(CV235,'class and classification'!$A$1:$C$338,3,FALSE),VLOOKUP(CV235,'class and classification'!$A$340:$C$378,3,FALSE)))</f>
        <v>L</v>
      </c>
      <c r="CY235">
        <v>16507.689999999999</v>
      </c>
      <c r="CZ235">
        <v>28520.6</v>
      </c>
      <c r="DA235">
        <v>18449.34</v>
      </c>
      <c r="DB235">
        <v>29.064317618663459</v>
      </c>
      <c r="DD235" t="s">
        <v>735</v>
      </c>
      <c r="DE235" t="s">
        <v>158</v>
      </c>
      <c r="DF235" t="str">
        <f>IF(DK235="*","",IFERROR(VLOOKUP(DE235,'class and classification'!$A$1:$B$338,2,FALSE),VLOOKUP(DE235,'class and classification'!$A$340:$B$378,2,FALSE)))</f>
        <v>Predominantly Urban</v>
      </c>
      <c r="DG235" t="str">
        <f>IF(DK235="*","",IFERROR(VLOOKUP(DE235,'class and classification'!$A$1:$C$338,3,FALSE),VLOOKUP(DE235,'class and classification'!$A$340:$C$378,3,FALSE)))</f>
        <v>L</v>
      </c>
      <c r="DH235">
        <v>14374.13</v>
      </c>
      <c r="DI235">
        <v>25706.11</v>
      </c>
      <c r="DJ235">
        <v>28580.95</v>
      </c>
      <c r="DK235">
        <v>41.626062700049324</v>
      </c>
      <c r="DM235" t="s">
        <v>735</v>
      </c>
      <c r="DN235" t="s">
        <v>158</v>
      </c>
      <c r="DO235" t="str">
        <f>IF(DT235="*","",IFERROR(VLOOKUP(DN235,'class and classification'!$A$1:$B$338,2,FALSE),VLOOKUP(DN235,'class and classification'!$A$340:$B$378,2,FALSE)))</f>
        <v>Predominantly Urban</v>
      </c>
      <c r="DP235" t="str">
        <f>IF(DT235="*","",IFERROR(VLOOKUP(DN235,'class and classification'!$A$1:$C$338,3,FALSE),VLOOKUP(DN235,'class and classification'!$A$340:$C$378,3,FALSE)))</f>
        <v>L</v>
      </c>
      <c r="DQ235">
        <v>15809.52</v>
      </c>
      <c r="DR235">
        <v>22145.31</v>
      </c>
      <c r="DS235">
        <v>22500.07</v>
      </c>
      <c r="DT235">
        <v>37.21794263161464</v>
      </c>
      <c r="DV235" t="s">
        <v>735</v>
      </c>
      <c r="DW235" t="s">
        <v>158</v>
      </c>
      <c r="DX235" t="str">
        <f>IF(EC235="*","",IFERROR(VLOOKUP(DW235,'class and classification'!$A$1:$B$338,2,FALSE),VLOOKUP(DW235,'class and classification'!$A$340:$B$378,2,FALSE)))</f>
        <v>Predominantly Urban</v>
      </c>
      <c r="DY235" t="str">
        <f>IF(EC235="*","",IFERROR(VLOOKUP(DW235,'class and classification'!$A$1:$C$338,3,FALSE),VLOOKUP(DW235,'class and classification'!$A$340:$C$378,3,FALSE)))</f>
        <v>L</v>
      </c>
      <c r="DZ235">
        <v>13160.93</v>
      </c>
      <c r="EA235">
        <v>28478.15</v>
      </c>
      <c r="EB235">
        <v>17556.189999999999</v>
      </c>
      <c r="EC235">
        <v>29.658095993142691</v>
      </c>
    </row>
    <row r="236" spans="1:133" x14ac:dyDescent="0.3">
      <c r="A236" t="s">
        <v>744</v>
      </c>
      <c r="B236" t="s">
        <v>165</v>
      </c>
      <c r="C236" t="str">
        <f>IF(H236="n/a","",IFERROR(VLOOKUP(B236,'class and classification'!$A$1:$B$338,2,FALSE),VLOOKUP(B236,'class and classification'!$A$340:$B$378,2,FALSE)))</f>
        <v>Predominantly Urban</v>
      </c>
      <c r="D236" t="str">
        <f>IF(H236="n/a","",IFERROR(VLOOKUP(B236,'class and classification'!$A$1:$C$338,3,FALSE),VLOOKUP(B236,'class and classification'!$A$340:$C$378,3,FALSE)))</f>
        <v>L</v>
      </c>
      <c r="E236">
        <v>33988</v>
      </c>
      <c r="F236">
        <v>16370</v>
      </c>
      <c r="G236">
        <v>7812</v>
      </c>
      <c r="H236">
        <v>13.429602888086642</v>
      </c>
      <c r="I236" t="s">
        <v>738</v>
      </c>
      <c r="J236" t="s">
        <v>161</v>
      </c>
      <c r="K236" t="str">
        <f>IF(P236="#","",IFERROR(VLOOKUP(J236,'class and classification'!$A$1:$B$338,2,FALSE),VLOOKUP(J236,'class and classification'!$A$340:$B$378,2,FALSE)))</f>
        <v>Predominantly Urban</v>
      </c>
      <c r="L236" t="str">
        <f>IF(P236="#","",IFERROR(VLOOKUP(J236,'class and classification'!$A$1:$C$338,3,FALSE),VLOOKUP(J236,'class and classification'!$A$340:$C$378,3,FALSE)))</f>
        <v>L</v>
      </c>
      <c r="M236">
        <v>30542</v>
      </c>
      <c r="N236">
        <v>21418</v>
      </c>
      <c r="O236">
        <v>2171</v>
      </c>
      <c r="P236">
        <v>4.0106408527461159</v>
      </c>
      <c r="S236" t="s">
        <v>161</v>
      </c>
      <c r="T236" t="str">
        <f>IF(Y236="#","",IFERROR(VLOOKUP(S236,'class and classification'!$A$1:$B$338,2,FALSE),VLOOKUP(S236,'class and classification'!$A$340:$B$378,2,FALSE)))</f>
        <v>Predominantly Urban</v>
      </c>
      <c r="U236" t="str">
        <f>IF(Y236="#","",IFERROR(VLOOKUP(S236,'class and classification'!$A$1:$C$338,3,FALSE),VLOOKUP(S236,'class and classification'!$A$340:$C$378,3,FALSE)))</f>
        <v>L</v>
      </c>
      <c r="V236">
        <v>32545</v>
      </c>
      <c r="W236">
        <v>24501</v>
      </c>
      <c r="X236">
        <v>3210</v>
      </c>
      <c r="Y236">
        <v>5.3272703133297927</v>
      </c>
      <c r="AA236" t="s">
        <v>736</v>
      </c>
      <c r="AB236" t="s">
        <v>159</v>
      </c>
      <c r="AC236" t="str">
        <f>IF(AH236="#","",IFERROR(VLOOKUP(AB236,'class and classification'!$A$1:$B$338,2,FALSE),VLOOKUP(AB236,'class and classification'!$A$340:$B$378,2,FALSE)))</f>
        <v>Predominantly Urban</v>
      </c>
      <c r="AD236" t="str">
        <f>IF(AH236="#","",IFERROR(VLOOKUP(AB236,'class and classification'!$A$1:$C$338,3,FALSE),VLOOKUP(AB236,'class and classification'!$A$340:$C$378,3,FALSE)))</f>
        <v>L</v>
      </c>
      <c r="AE236">
        <v>33756</v>
      </c>
      <c r="AF236">
        <v>17271</v>
      </c>
      <c r="AG236">
        <v>7281</v>
      </c>
      <c r="AH236">
        <v>12.487137271043425</v>
      </c>
      <c r="AJ236" t="s">
        <v>736</v>
      </c>
      <c r="AK236" t="s">
        <v>159</v>
      </c>
      <c r="AL236" t="str">
        <f>IF(AQ236="#","",IFERROR(VLOOKUP(AK236,'class and classification'!$A$1:$B$338,2,FALSE),VLOOKUP(AK236,'class and classification'!$A$340:$B$378,2,FALSE)))</f>
        <v>Predominantly Urban</v>
      </c>
      <c r="AM236" t="str">
        <f>IF(AQ236="#","",IFERROR(VLOOKUP(AK236,'class and classification'!$A$1:$C$338,3,FALSE),VLOOKUP(AK236,'class and classification'!$A$340:$C$378,3,FALSE)))</f>
        <v>L</v>
      </c>
      <c r="AN236">
        <v>33751</v>
      </c>
      <c r="AO236">
        <v>21084</v>
      </c>
      <c r="AP236">
        <v>5468</v>
      </c>
      <c r="AQ236">
        <v>9.067542244996103</v>
      </c>
      <c r="AS236" t="s">
        <v>736</v>
      </c>
      <c r="AT236" t="s">
        <v>159</v>
      </c>
      <c r="AU236" t="str">
        <f>IF(AZ236="#","",IFERROR(VLOOKUP(AT236,'class and classification'!$A$1:$B$338,2,FALSE),VLOOKUP(AT236,'class and classification'!$A$340:$B$378,2,FALSE)))</f>
        <v>Predominantly Urban</v>
      </c>
      <c r="AV236" t="str">
        <f>IF(AZ236="#","",IFERROR(VLOOKUP(AT236,'class and classification'!$A$1:$C$338,3,FALSE),VLOOKUP(AT236,'class and classification'!$A$340:$C$378,3,FALSE)))</f>
        <v>L</v>
      </c>
      <c r="AW236">
        <v>29889</v>
      </c>
      <c r="AX236">
        <v>19300</v>
      </c>
      <c r="AY236">
        <v>7985</v>
      </c>
      <c r="AZ236">
        <v>13.966138454542273</v>
      </c>
      <c r="BB236" t="s">
        <v>736</v>
      </c>
      <c r="BC236" t="s">
        <v>159</v>
      </c>
      <c r="BD236" t="str">
        <f>IF(BI236="#","",IFERROR(VLOOKUP(BC236,'class and classification'!$A$1:$B$338,2,FALSE),VLOOKUP(BC236,'class and classification'!$A$340:$B$378,2,FALSE)))</f>
        <v>Predominantly Urban</v>
      </c>
      <c r="BE236" t="str">
        <f>IF(BI236="#","",IFERROR(VLOOKUP(BC236,'class and classification'!$A$1:$C$338,3,FALSE),VLOOKUP(BC236,'class and classification'!$A$340:$C$378,3,FALSE)))</f>
        <v>L</v>
      </c>
      <c r="BF236">
        <v>26528</v>
      </c>
      <c r="BG236">
        <v>22300</v>
      </c>
      <c r="BH236">
        <v>11493</v>
      </c>
      <c r="BI236">
        <v>19.053066096384345</v>
      </c>
      <c r="BK236" t="s">
        <v>736</v>
      </c>
      <c r="BL236" t="s">
        <v>159</v>
      </c>
      <c r="BM236" t="str">
        <f>IF(BR236="#","",IFERROR(VLOOKUP(BL236,'class and classification'!$A$1:$B$338,2,FALSE),VLOOKUP(BL236,'class and classification'!$A$340:$B$378,2,FALSE)))</f>
        <v>Predominantly Urban</v>
      </c>
      <c r="BN236" t="str">
        <f>IF(BR236="#","",IFERROR(VLOOKUP(BL236,'class and classification'!$A$1:$C$338,3,FALSE),VLOOKUP(BL236,'class and classification'!$A$340:$C$378,3,FALSE)))</f>
        <v>L</v>
      </c>
      <c r="BO236">
        <v>25565</v>
      </c>
      <c r="BP236">
        <v>21008</v>
      </c>
      <c r="BQ236">
        <v>13765</v>
      </c>
      <c r="BR236">
        <v>22.813152573834067</v>
      </c>
      <c r="BT236" t="s">
        <v>736</v>
      </c>
      <c r="BU236" t="s">
        <v>159</v>
      </c>
      <c r="BV236" t="str">
        <f>IF(CA236="#","",IFERROR(VLOOKUP(BU236,'class and classification'!$A$1:$B$338,2,FALSE),VLOOKUP(BU236,'class and classification'!$A$340:$B$378,2,FALSE)))</f>
        <v>Predominantly Urban</v>
      </c>
      <c r="BW236" t="str">
        <f>IF(CA236="#","",IFERROR(VLOOKUP(BU236,'class and classification'!$A$1:$C$338,3,FALSE),VLOOKUP(BU236,'class and classification'!$A$340:$C$378,3,FALSE)))</f>
        <v>L</v>
      </c>
      <c r="BX236">
        <v>21418</v>
      </c>
      <c r="BY236">
        <v>18257</v>
      </c>
      <c r="BZ236">
        <v>17061</v>
      </c>
      <c r="CA236">
        <v>30.070854483925551</v>
      </c>
      <c r="CC236" t="s">
        <v>736</v>
      </c>
      <c r="CD236" t="s">
        <v>159</v>
      </c>
      <c r="CE236" t="str">
        <f>IF(CJ236="*","",IFERROR(VLOOKUP(CD236,'class and classification'!$A$1:$B$338,2,FALSE),VLOOKUP(CD236,'class and classification'!$A$340:$B$378,2,FALSE)))</f>
        <v>Predominantly Urban</v>
      </c>
      <c r="CF236" t="str">
        <f>IF(CJ236="*","",IFERROR(VLOOKUP(CD236,'class and classification'!$A$1:$C$338,3,FALSE),VLOOKUP(CD236,'class and classification'!$A$340:$C$378,3,FALSE)))</f>
        <v>L</v>
      </c>
      <c r="CG236">
        <v>20317</v>
      </c>
      <c r="CH236">
        <v>17676</v>
      </c>
      <c r="CI236">
        <v>15788</v>
      </c>
      <c r="CJ236">
        <v>29.356092300254737</v>
      </c>
      <c r="CL236" t="s">
        <v>736</v>
      </c>
      <c r="CM236" t="s">
        <v>159</v>
      </c>
      <c r="CN236" t="str">
        <f>IF(CS236="*","",IFERROR(VLOOKUP(CM236,'class and classification'!$A$1:$B$338,2,FALSE),VLOOKUP(CM236,'class and classification'!$A$340:$B$378,2,FALSE)))</f>
        <v>Predominantly Urban</v>
      </c>
      <c r="CO236" t="str">
        <f>IF(CS236="*","",IFERROR(VLOOKUP(CM236,'class and classification'!$A$1:$C$338,3,FALSE),VLOOKUP(CM236,'class and classification'!$A$340:$C$378,3,FALSE)))</f>
        <v>L</v>
      </c>
      <c r="CP236">
        <v>26541.38</v>
      </c>
      <c r="CQ236">
        <v>20650.87</v>
      </c>
      <c r="CR236">
        <v>14507.83</v>
      </c>
      <c r="CS236">
        <v>23.513470322890992</v>
      </c>
      <c r="CU236" t="s">
        <v>736</v>
      </c>
      <c r="CV236" t="s">
        <v>159</v>
      </c>
      <c r="CW236" t="str">
        <f>IF(DB236="*","",IFERROR(VLOOKUP(CV236,'class and classification'!$A$1:$B$338,2,FALSE),VLOOKUP(CV236,'class and classification'!$A$340:$B$378,2,FALSE)))</f>
        <v>Predominantly Urban</v>
      </c>
      <c r="CX236" t="str">
        <f>IF(DB236="*","",IFERROR(VLOOKUP(CV236,'class and classification'!$A$1:$C$338,3,FALSE),VLOOKUP(CV236,'class and classification'!$A$340:$C$378,3,FALSE)))</f>
        <v>L</v>
      </c>
      <c r="CY236">
        <v>19614.59</v>
      </c>
      <c r="CZ236">
        <v>20981.38</v>
      </c>
      <c r="DA236">
        <v>14340.16</v>
      </c>
      <c r="DB236">
        <v>26.103331268511266</v>
      </c>
      <c r="DD236" t="s">
        <v>736</v>
      </c>
      <c r="DE236" t="s">
        <v>159</v>
      </c>
      <c r="DF236" t="str">
        <f>IF(DK236="*","",IFERROR(VLOOKUP(DE236,'class and classification'!$A$1:$B$338,2,FALSE),VLOOKUP(DE236,'class and classification'!$A$340:$B$378,2,FALSE)))</f>
        <v>Predominantly Urban</v>
      </c>
      <c r="DG236" t="str">
        <f>IF(DK236="*","",IFERROR(VLOOKUP(DE236,'class and classification'!$A$1:$C$338,3,FALSE),VLOOKUP(DE236,'class and classification'!$A$340:$C$378,3,FALSE)))</f>
        <v>L</v>
      </c>
      <c r="DH236">
        <v>17243.72</v>
      </c>
      <c r="DI236">
        <v>15732.25</v>
      </c>
      <c r="DJ236">
        <v>16955.78</v>
      </c>
      <c r="DK236">
        <v>33.957912550631605</v>
      </c>
      <c r="DM236" t="s">
        <v>736</v>
      </c>
      <c r="DN236" t="s">
        <v>159</v>
      </c>
      <c r="DO236" t="str">
        <f>IF(DT236="*","",IFERROR(VLOOKUP(DN236,'class and classification'!$A$1:$B$338,2,FALSE),VLOOKUP(DN236,'class and classification'!$A$340:$B$378,2,FALSE)))</f>
        <v>Predominantly Urban</v>
      </c>
      <c r="DP236" t="str">
        <f>IF(DT236="*","",IFERROR(VLOOKUP(DN236,'class and classification'!$A$1:$C$338,3,FALSE),VLOOKUP(DN236,'class and classification'!$A$340:$C$378,3,FALSE)))</f>
        <v>L</v>
      </c>
      <c r="DQ236">
        <v>22255.54</v>
      </c>
      <c r="DR236">
        <v>16297.24</v>
      </c>
      <c r="DS236">
        <v>15345.37</v>
      </c>
      <c r="DT236">
        <v>28.471051418276883</v>
      </c>
      <c r="DV236" t="s">
        <v>736</v>
      </c>
      <c r="DW236" t="s">
        <v>159</v>
      </c>
      <c r="DX236" t="str">
        <f>IF(EC236="*","",IFERROR(VLOOKUP(DW236,'class and classification'!$A$1:$B$338,2,FALSE),VLOOKUP(DW236,'class and classification'!$A$340:$B$378,2,FALSE)))</f>
        <v>Predominantly Urban</v>
      </c>
      <c r="DY236" t="str">
        <f>IF(EC236="*","",IFERROR(VLOOKUP(DW236,'class and classification'!$A$1:$C$338,3,FALSE),VLOOKUP(DW236,'class and classification'!$A$340:$C$378,3,FALSE)))</f>
        <v>L</v>
      </c>
      <c r="DZ236">
        <v>21182.82</v>
      </c>
      <c r="EA236">
        <v>15341.23</v>
      </c>
      <c r="EB236">
        <v>14008.09</v>
      </c>
      <c r="EC236">
        <v>27.721149351679941</v>
      </c>
    </row>
    <row r="237" spans="1:133" x14ac:dyDescent="0.3">
      <c r="A237" t="s">
        <v>745</v>
      </c>
      <c r="B237" t="s">
        <v>166</v>
      </c>
      <c r="C237" t="str">
        <f>IF(H237="n/a","",IFERROR(VLOOKUP(B237,'class and classification'!$A$1:$B$338,2,FALSE),VLOOKUP(B237,'class and classification'!$A$340:$B$378,2,FALSE)))</f>
        <v>Predominantly Urban</v>
      </c>
      <c r="D237" t="str">
        <f>IF(H237="n/a","",IFERROR(VLOOKUP(B237,'class and classification'!$A$1:$C$338,3,FALSE),VLOOKUP(B237,'class and classification'!$A$340:$C$378,3,FALSE)))</f>
        <v>L</v>
      </c>
      <c r="E237">
        <v>15854</v>
      </c>
      <c r="F237">
        <v>23962</v>
      </c>
      <c r="G237">
        <v>12369</v>
      </c>
      <c r="H237">
        <v>23.70221327967807</v>
      </c>
      <c r="I237" t="s">
        <v>739</v>
      </c>
      <c r="J237" t="s">
        <v>162</v>
      </c>
      <c r="K237" t="str">
        <f>IF(P237="#","",IFERROR(VLOOKUP(J237,'class and classification'!$A$1:$B$338,2,FALSE),VLOOKUP(J237,'class and classification'!$A$340:$B$378,2,FALSE)))</f>
        <v>Predominantly Urban</v>
      </c>
      <c r="L237" t="str">
        <f>IF(P237="#","",IFERROR(VLOOKUP(J237,'class and classification'!$A$1:$C$338,3,FALSE),VLOOKUP(J237,'class and classification'!$A$340:$C$378,3,FALSE)))</f>
        <v>L</v>
      </c>
      <c r="M237">
        <v>12816</v>
      </c>
      <c r="N237">
        <v>16335</v>
      </c>
      <c r="O237">
        <v>2983</v>
      </c>
      <c r="P237">
        <v>9.283002427335532</v>
      </c>
      <c r="S237" t="s">
        <v>162</v>
      </c>
      <c r="T237" t="str">
        <f>IF(Y237="#","",IFERROR(VLOOKUP(S237,'class and classification'!$A$1:$B$338,2,FALSE),VLOOKUP(S237,'class and classification'!$A$340:$B$378,2,FALSE)))</f>
        <v>Predominantly Urban</v>
      </c>
      <c r="U237" t="str">
        <f>IF(Y237="#","",IFERROR(VLOOKUP(S237,'class and classification'!$A$1:$C$338,3,FALSE),VLOOKUP(S237,'class and classification'!$A$340:$C$378,3,FALSE)))</f>
        <v>L</v>
      </c>
      <c r="V237">
        <v>18380</v>
      </c>
      <c r="W237">
        <v>9843</v>
      </c>
      <c r="X237">
        <v>6629</v>
      </c>
      <c r="Y237">
        <v>19.020429243658903</v>
      </c>
      <c r="AA237" t="s">
        <v>737</v>
      </c>
      <c r="AB237" t="s">
        <v>160</v>
      </c>
      <c r="AC237" t="str">
        <f>IF(AH237="#","",IFERROR(VLOOKUP(AB237,'class and classification'!$A$1:$B$338,2,FALSE),VLOOKUP(AB237,'class and classification'!$A$340:$B$378,2,FALSE)))</f>
        <v>Predominantly Urban</v>
      </c>
      <c r="AD237" t="str">
        <f>IF(AH237="#","",IFERROR(VLOOKUP(AB237,'class and classification'!$A$1:$C$338,3,FALSE),VLOOKUP(AB237,'class and classification'!$A$340:$C$378,3,FALSE)))</f>
        <v>L</v>
      </c>
      <c r="AE237">
        <v>17973</v>
      </c>
      <c r="AF237">
        <v>31943</v>
      </c>
      <c r="AG237">
        <v>11855</v>
      </c>
      <c r="AH237">
        <v>19.191853782519306</v>
      </c>
      <c r="AJ237" t="s">
        <v>737</v>
      </c>
      <c r="AK237" t="s">
        <v>160</v>
      </c>
      <c r="AL237" t="str">
        <f>IF(AQ237="#","",IFERROR(VLOOKUP(AK237,'class and classification'!$A$1:$B$338,2,FALSE),VLOOKUP(AK237,'class and classification'!$A$340:$B$378,2,FALSE)))</f>
        <v>Predominantly Urban</v>
      </c>
      <c r="AM237" t="str">
        <f>IF(AQ237="#","",IFERROR(VLOOKUP(AK237,'class and classification'!$A$1:$C$338,3,FALSE),VLOOKUP(AK237,'class and classification'!$A$340:$C$378,3,FALSE)))</f>
        <v>L</v>
      </c>
      <c r="AN237">
        <v>15964</v>
      </c>
      <c r="AO237">
        <v>35876</v>
      </c>
      <c r="AP237">
        <v>9674</v>
      </c>
      <c r="AQ237">
        <v>15.726501284260493</v>
      </c>
      <c r="AS237" t="s">
        <v>737</v>
      </c>
      <c r="AT237" t="s">
        <v>160</v>
      </c>
      <c r="AU237" t="str">
        <f>IF(AZ237="#","",IFERROR(VLOOKUP(AT237,'class and classification'!$A$1:$B$338,2,FALSE),VLOOKUP(AT237,'class and classification'!$A$340:$B$378,2,FALSE)))</f>
        <v>Predominantly Urban</v>
      </c>
      <c r="AV237" t="str">
        <f>IF(AZ237="#","",IFERROR(VLOOKUP(AT237,'class and classification'!$A$1:$C$338,3,FALSE),VLOOKUP(AT237,'class and classification'!$A$340:$C$378,3,FALSE)))</f>
        <v>L</v>
      </c>
      <c r="AW237">
        <v>17930</v>
      </c>
      <c r="AX237">
        <v>32143</v>
      </c>
      <c r="AY237">
        <v>10781</v>
      </c>
      <c r="AZ237">
        <v>17.716173135701844</v>
      </c>
      <c r="BB237" t="s">
        <v>737</v>
      </c>
      <c r="BC237" t="s">
        <v>160</v>
      </c>
      <c r="BD237" t="str">
        <f>IF(BI237="#","",IFERROR(VLOOKUP(BC237,'class and classification'!$A$1:$B$338,2,FALSE),VLOOKUP(BC237,'class and classification'!$A$340:$B$378,2,FALSE)))</f>
        <v>Predominantly Urban</v>
      </c>
      <c r="BE237" t="str">
        <f>IF(BI237="#","",IFERROR(VLOOKUP(BC237,'class and classification'!$A$1:$C$338,3,FALSE),VLOOKUP(BC237,'class and classification'!$A$340:$C$378,3,FALSE)))</f>
        <v>L</v>
      </c>
      <c r="BF237">
        <v>17234</v>
      </c>
      <c r="BG237">
        <v>32990</v>
      </c>
      <c r="BH237">
        <v>10211</v>
      </c>
      <c r="BI237">
        <v>16.895838504178045</v>
      </c>
      <c r="BK237" t="s">
        <v>737</v>
      </c>
      <c r="BL237" t="s">
        <v>160</v>
      </c>
      <c r="BM237" t="str">
        <f>IF(BR237="#","",IFERROR(VLOOKUP(BL237,'class and classification'!$A$1:$B$338,2,FALSE),VLOOKUP(BL237,'class and classification'!$A$340:$B$378,2,FALSE)))</f>
        <v>Predominantly Urban</v>
      </c>
      <c r="BN237" t="str">
        <f>IF(BR237="#","",IFERROR(VLOOKUP(BL237,'class and classification'!$A$1:$C$338,3,FALSE),VLOOKUP(BL237,'class and classification'!$A$340:$C$378,3,FALSE)))</f>
        <v>L</v>
      </c>
      <c r="BO237">
        <v>12311</v>
      </c>
      <c r="BP237">
        <v>23597</v>
      </c>
      <c r="BQ237">
        <v>12505</v>
      </c>
      <c r="BR237">
        <v>25.829839092805649</v>
      </c>
      <c r="BT237" t="s">
        <v>737</v>
      </c>
      <c r="BU237" t="s">
        <v>160</v>
      </c>
      <c r="BV237" t="str">
        <f>IF(CA237="#","",IFERROR(VLOOKUP(BU237,'class and classification'!$A$1:$B$338,2,FALSE),VLOOKUP(BU237,'class and classification'!$A$340:$B$378,2,FALSE)))</f>
        <v>Predominantly Urban</v>
      </c>
      <c r="BW237" t="str">
        <f>IF(CA237="#","",IFERROR(VLOOKUP(BU237,'class and classification'!$A$1:$C$338,3,FALSE),VLOOKUP(BU237,'class and classification'!$A$340:$C$378,3,FALSE)))</f>
        <v>L</v>
      </c>
      <c r="BX237">
        <v>7109</v>
      </c>
      <c r="BY237">
        <v>29427</v>
      </c>
      <c r="BZ237">
        <v>14340</v>
      </c>
      <c r="CA237">
        <v>28.186178158660276</v>
      </c>
      <c r="CC237" t="s">
        <v>737</v>
      </c>
      <c r="CD237" t="s">
        <v>160</v>
      </c>
      <c r="CE237" t="str">
        <f>IF(CJ237="*","",IFERROR(VLOOKUP(CD237,'class and classification'!$A$1:$B$338,2,FALSE),VLOOKUP(CD237,'class and classification'!$A$340:$B$378,2,FALSE)))</f>
        <v>Predominantly Urban</v>
      </c>
      <c r="CF237" t="str">
        <f>IF(CJ237="*","",IFERROR(VLOOKUP(CD237,'class and classification'!$A$1:$C$338,3,FALSE),VLOOKUP(CD237,'class and classification'!$A$340:$C$378,3,FALSE)))</f>
        <v>L</v>
      </c>
      <c r="CG237">
        <v>10369</v>
      </c>
      <c r="CH237">
        <v>24546</v>
      </c>
      <c r="CI237">
        <v>18790</v>
      </c>
      <c r="CJ237">
        <v>34.987431337864258</v>
      </c>
      <c r="CL237" t="s">
        <v>737</v>
      </c>
      <c r="CM237" t="s">
        <v>160</v>
      </c>
      <c r="CN237" t="str">
        <f>IF(CS237="*","",IFERROR(VLOOKUP(CM237,'class and classification'!$A$1:$B$338,2,FALSE),VLOOKUP(CM237,'class and classification'!$A$340:$B$378,2,FALSE)))</f>
        <v>Predominantly Urban</v>
      </c>
      <c r="CO237" t="str">
        <f>IF(CS237="*","",IFERROR(VLOOKUP(CM237,'class and classification'!$A$1:$C$338,3,FALSE),VLOOKUP(CM237,'class and classification'!$A$340:$C$378,3,FALSE)))</f>
        <v>L</v>
      </c>
      <c r="CP237">
        <v>9304.6</v>
      </c>
      <c r="CQ237">
        <v>24503.39</v>
      </c>
      <c r="CR237">
        <v>15037.17</v>
      </c>
      <c r="CS237">
        <v>30.785383853794318</v>
      </c>
      <c r="CU237" t="s">
        <v>737</v>
      </c>
      <c r="CV237" t="s">
        <v>160</v>
      </c>
      <c r="CW237" t="str">
        <f>IF(DB237="*","",IFERROR(VLOOKUP(CV237,'class and classification'!$A$1:$B$338,2,FALSE),VLOOKUP(CV237,'class and classification'!$A$340:$B$378,2,FALSE)))</f>
        <v>Predominantly Urban</v>
      </c>
      <c r="CX237" t="str">
        <f>IF(DB237="*","",IFERROR(VLOOKUP(CV237,'class and classification'!$A$1:$C$338,3,FALSE),VLOOKUP(CV237,'class and classification'!$A$340:$C$378,3,FALSE)))</f>
        <v>L</v>
      </c>
      <c r="CY237">
        <v>7477.21</v>
      </c>
      <c r="CZ237">
        <v>22790.35</v>
      </c>
      <c r="DA237">
        <v>16900.7</v>
      </c>
      <c r="DB237">
        <v>35.830662398824984</v>
      </c>
      <c r="DD237" t="s">
        <v>737</v>
      </c>
      <c r="DE237" t="s">
        <v>160</v>
      </c>
      <c r="DF237" t="str">
        <f>IF(DK237="*","",IFERROR(VLOOKUP(DE237,'class and classification'!$A$1:$B$338,2,FALSE),VLOOKUP(DE237,'class and classification'!$A$340:$B$378,2,FALSE)))</f>
        <v>Predominantly Urban</v>
      </c>
      <c r="DG237" t="str">
        <f>IF(DK237="*","",IFERROR(VLOOKUP(DE237,'class and classification'!$A$1:$C$338,3,FALSE),VLOOKUP(DE237,'class and classification'!$A$340:$C$378,3,FALSE)))</f>
        <v>L</v>
      </c>
      <c r="DH237">
        <v>9027.6299999999992</v>
      </c>
      <c r="DI237">
        <v>18516.21</v>
      </c>
      <c r="DJ237">
        <v>23393.11</v>
      </c>
      <c r="DK237">
        <v>45.925619810373412</v>
      </c>
      <c r="DM237" t="s">
        <v>737</v>
      </c>
      <c r="DN237" t="s">
        <v>160</v>
      </c>
      <c r="DO237" t="str">
        <f>IF(DT237="*","",IFERROR(VLOOKUP(DN237,'class and classification'!$A$1:$B$338,2,FALSE),VLOOKUP(DN237,'class and classification'!$A$340:$B$378,2,FALSE)))</f>
        <v>Predominantly Urban</v>
      </c>
      <c r="DP237" t="str">
        <f>IF(DT237="*","",IFERROR(VLOOKUP(DN237,'class and classification'!$A$1:$C$338,3,FALSE),VLOOKUP(DN237,'class and classification'!$A$340:$C$378,3,FALSE)))</f>
        <v>L</v>
      </c>
      <c r="DQ237">
        <v>8942.1200000000008</v>
      </c>
      <c r="DR237">
        <v>24593.11</v>
      </c>
      <c r="DS237">
        <v>17020.080000000002</v>
      </c>
      <c r="DT237">
        <v>33.666255829506333</v>
      </c>
      <c r="DV237" t="s">
        <v>737</v>
      </c>
      <c r="DW237" t="s">
        <v>160</v>
      </c>
      <c r="DX237" t="str">
        <f>IF(EC237="*","",IFERROR(VLOOKUP(DW237,'class and classification'!$A$1:$B$338,2,FALSE),VLOOKUP(DW237,'class and classification'!$A$340:$B$378,2,FALSE)))</f>
        <v>Predominantly Urban</v>
      </c>
      <c r="DY237" t="str">
        <f>IF(EC237="*","",IFERROR(VLOOKUP(DW237,'class and classification'!$A$1:$C$338,3,FALSE),VLOOKUP(DW237,'class and classification'!$A$340:$C$378,3,FALSE)))</f>
        <v>L</v>
      </c>
      <c r="DZ237">
        <v>8246.65</v>
      </c>
      <c r="EA237">
        <v>20314.32</v>
      </c>
      <c r="EB237">
        <v>20604.47</v>
      </c>
      <c r="EC237">
        <v>41.908442190286507</v>
      </c>
    </row>
    <row r="238" spans="1:133" x14ac:dyDescent="0.3">
      <c r="A238" t="s">
        <v>746</v>
      </c>
      <c r="B238" t="s">
        <v>167</v>
      </c>
      <c r="C238" t="str">
        <f>IF(H238="n/a","",IFERROR(VLOOKUP(B238,'class and classification'!$A$1:$B$338,2,FALSE),VLOOKUP(B238,'class and classification'!$A$340:$B$378,2,FALSE)))</f>
        <v>Predominantly Urban</v>
      </c>
      <c r="D238" t="str">
        <f>IF(H238="n/a","",IFERROR(VLOOKUP(B238,'class and classification'!$A$1:$C$338,3,FALSE),VLOOKUP(B238,'class and classification'!$A$340:$C$378,3,FALSE)))</f>
        <v>L</v>
      </c>
      <c r="E238">
        <v>41107</v>
      </c>
      <c r="F238">
        <v>25454</v>
      </c>
      <c r="G238">
        <v>4361</v>
      </c>
      <c r="H238">
        <v>6.1490087701982459</v>
      </c>
      <c r="I238" t="s">
        <v>740</v>
      </c>
      <c r="J238" t="s">
        <v>741</v>
      </c>
      <c r="K238" t="e">
        <f>IF(P238="#","",IFERROR(VLOOKUP(J238,'class and classification'!$A$1:$B$338,2,FALSE),VLOOKUP(J238,'class and classification'!$A$340:$B$378,2,FALSE)))</f>
        <v>#N/A</v>
      </c>
      <c r="L238" t="e">
        <f>IF(P238="#","",IFERROR(VLOOKUP(J238,'class and classification'!$A$1:$C$338,3,FALSE),VLOOKUP(J238,'class and classification'!$A$340:$C$378,3,FALSE)))</f>
        <v>#N/A</v>
      </c>
      <c r="M238">
        <v>585569</v>
      </c>
      <c r="N238">
        <v>496763</v>
      </c>
      <c r="O238">
        <v>98514</v>
      </c>
      <c r="P238">
        <v>8.3426628027702172</v>
      </c>
      <c r="S238" t="s">
        <v>741</v>
      </c>
      <c r="T238" t="e">
        <f>IF(Y238="#","",IFERROR(VLOOKUP(S238,'class and classification'!$A$1:$B$338,2,FALSE),VLOOKUP(S238,'class and classification'!$A$340:$B$378,2,FALSE)))</f>
        <v>#N/A</v>
      </c>
      <c r="U238" t="e">
        <f>IF(Y238="#","",IFERROR(VLOOKUP(S238,'class and classification'!$A$1:$C$338,3,FALSE),VLOOKUP(S238,'class and classification'!$A$340:$C$378,3,FALSE)))</f>
        <v>#N/A</v>
      </c>
      <c r="V238">
        <v>558569</v>
      </c>
      <c r="W238">
        <v>495509</v>
      </c>
      <c r="X238">
        <v>97545</v>
      </c>
      <c r="Y238">
        <v>8.4702198549351646</v>
      </c>
      <c r="AA238" t="s">
        <v>738</v>
      </c>
      <c r="AB238" t="s">
        <v>161</v>
      </c>
      <c r="AC238" t="str">
        <f>IF(AH238="#","",IFERROR(VLOOKUP(AB238,'class and classification'!$A$1:$B$338,2,FALSE),VLOOKUP(AB238,'class and classification'!$A$340:$B$378,2,FALSE)))</f>
        <v>Predominantly Urban</v>
      </c>
      <c r="AD238" t="str">
        <f>IF(AH238="#","",IFERROR(VLOOKUP(AB238,'class and classification'!$A$1:$C$338,3,FALSE),VLOOKUP(AB238,'class and classification'!$A$340:$C$378,3,FALSE)))</f>
        <v>L</v>
      </c>
      <c r="AE238">
        <v>32632</v>
      </c>
      <c r="AF238">
        <v>27584</v>
      </c>
      <c r="AG238">
        <v>3295</v>
      </c>
      <c r="AH238">
        <v>5.1880776558391464</v>
      </c>
      <c r="AJ238" t="s">
        <v>738</v>
      </c>
      <c r="AK238" t="s">
        <v>161</v>
      </c>
      <c r="AL238" t="str">
        <f>IF(AQ238="#","",IFERROR(VLOOKUP(AK238,'class and classification'!$A$1:$B$338,2,FALSE),VLOOKUP(AK238,'class and classification'!$A$340:$B$378,2,FALSE)))</f>
        <v>Predominantly Urban</v>
      </c>
      <c r="AM238" t="str">
        <f>IF(AQ238="#","",IFERROR(VLOOKUP(AK238,'class and classification'!$A$1:$C$338,3,FALSE),VLOOKUP(AK238,'class and classification'!$A$340:$C$378,3,FALSE)))</f>
        <v>L</v>
      </c>
      <c r="AN238">
        <v>38799</v>
      </c>
      <c r="AO238">
        <v>19832</v>
      </c>
      <c r="AP238">
        <v>3573</v>
      </c>
      <c r="AQ238">
        <v>5.7440036010545947</v>
      </c>
      <c r="AS238" t="s">
        <v>738</v>
      </c>
      <c r="AT238" t="s">
        <v>161</v>
      </c>
      <c r="AU238" t="str">
        <f>IF(AZ238="#","",IFERROR(VLOOKUP(AT238,'class and classification'!$A$1:$B$338,2,FALSE),VLOOKUP(AT238,'class and classification'!$A$340:$B$378,2,FALSE)))</f>
        <v>Predominantly Urban</v>
      </c>
      <c r="AV238" t="str">
        <f>IF(AZ238="#","",IFERROR(VLOOKUP(AT238,'class and classification'!$A$1:$C$338,3,FALSE),VLOOKUP(AT238,'class and classification'!$A$340:$C$378,3,FALSE)))</f>
        <v>L</v>
      </c>
      <c r="AW238">
        <v>32986</v>
      </c>
      <c r="AX238">
        <v>24704</v>
      </c>
      <c r="AY238">
        <v>5431</v>
      </c>
      <c r="AZ238">
        <v>8.6041095673389201</v>
      </c>
      <c r="BB238" t="s">
        <v>738</v>
      </c>
      <c r="BC238" t="s">
        <v>161</v>
      </c>
      <c r="BD238" t="str">
        <f>IF(BI238="#","",IFERROR(VLOOKUP(BC238,'class and classification'!$A$1:$B$338,2,FALSE),VLOOKUP(BC238,'class and classification'!$A$340:$B$378,2,FALSE)))</f>
        <v>Predominantly Urban</v>
      </c>
      <c r="BE238" t="str">
        <f>IF(BI238="#","",IFERROR(VLOOKUP(BC238,'class and classification'!$A$1:$C$338,3,FALSE),VLOOKUP(BC238,'class and classification'!$A$340:$C$378,3,FALSE)))</f>
        <v>L</v>
      </c>
      <c r="BF238">
        <v>27961</v>
      </c>
      <c r="BG238">
        <v>28278</v>
      </c>
      <c r="BH238">
        <v>5185</v>
      </c>
      <c r="BI238">
        <v>8.4413258661109651</v>
      </c>
      <c r="BK238" t="s">
        <v>738</v>
      </c>
      <c r="BL238" t="s">
        <v>161</v>
      </c>
      <c r="BM238" t="str">
        <f>IF(BR238="#","",IFERROR(VLOOKUP(BL238,'class and classification'!$A$1:$B$338,2,FALSE),VLOOKUP(BL238,'class and classification'!$A$340:$B$378,2,FALSE)))</f>
        <v>Predominantly Urban</v>
      </c>
      <c r="BN238" t="str">
        <f>IF(BR238="#","",IFERROR(VLOOKUP(BL238,'class and classification'!$A$1:$C$338,3,FALSE),VLOOKUP(BL238,'class and classification'!$A$340:$C$378,3,FALSE)))</f>
        <v>L</v>
      </c>
      <c r="BO238">
        <v>29208</v>
      </c>
      <c r="BP238">
        <v>24201</v>
      </c>
      <c r="BQ238">
        <v>11221</v>
      </c>
      <c r="BR238">
        <v>17.361906235494352</v>
      </c>
      <c r="BT238" t="s">
        <v>738</v>
      </c>
      <c r="BU238" t="s">
        <v>161</v>
      </c>
      <c r="BV238" t="str">
        <f>IF(CA238="#","",IFERROR(VLOOKUP(BU238,'class and classification'!$A$1:$B$338,2,FALSE),VLOOKUP(BU238,'class and classification'!$A$340:$B$378,2,FALSE)))</f>
        <v>Predominantly Urban</v>
      </c>
      <c r="BW238" t="str">
        <f>IF(CA238="#","",IFERROR(VLOOKUP(BU238,'class and classification'!$A$1:$C$338,3,FALSE),VLOOKUP(BU238,'class and classification'!$A$340:$C$378,3,FALSE)))</f>
        <v>L</v>
      </c>
      <c r="BX238">
        <v>24080</v>
      </c>
      <c r="BY238">
        <v>23790</v>
      </c>
      <c r="BZ238">
        <v>6376</v>
      </c>
      <c r="CA238">
        <v>11.753862035910483</v>
      </c>
      <c r="CC238" t="s">
        <v>738</v>
      </c>
      <c r="CD238" t="s">
        <v>161</v>
      </c>
      <c r="CE238" t="str">
        <f>IF(CJ238="*","",IFERROR(VLOOKUP(CD238,'class and classification'!$A$1:$B$338,2,FALSE),VLOOKUP(CD238,'class and classification'!$A$340:$B$378,2,FALSE)))</f>
        <v>Predominantly Urban</v>
      </c>
      <c r="CF238" t="str">
        <f>IF(CJ238="*","",IFERROR(VLOOKUP(CD238,'class and classification'!$A$1:$C$338,3,FALSE),VLOOKUP(CD238,'class and classification'!$A$340:$C$378,3,FALSE)))</f>
        <v>L</v>
      </c>
      <c r="CG238">
        <v>28281</v>
      </c>
      <c r="CH238">
        <v>28639</v>
      </c>
      <c r="CI238">
        <v>9453</v>
      </c>
      <c r="CJ238">
        <v>14.242237054223855</v>
      </c>
      <c r="CL238" t="s">
        <v>738</v>
      </c>
      <c r="CM238" t="s">
        <v>161</v>
      </c>
      <c r="CN238" t="str">
        <f>IF(CS238="*","",IFERROR(VLOOKUP(CM238,'class and classification'!$A$1:$B$338,2,FALSE),VLOOKUP(CM238,'class and classification'!$A$340:$B$378,2,FALSE)))</f>
        <v>Predominantly Urban</v>
      </c>
      <c r="CO238" t="str">
        <f>IF(CS238="*","",IFERROR(VLOOKUP(CM238,'class and classification'!$A$1:$C$338,3,FALSE),VLOOKUP(CM238,'class and classification'!$A$340:$C$378,3,FALSE)))</f>
        <v>L</v>
      </c>
      <c r="CP238">
        <v>21421.01</v>
      </c>
      <c r="CQ238">
        <v>28819.1</v>
      </c>
      <c r="CR238">
        <v>9385.1200000000008</v>
      </c>
      <c r="CS238">
        <v>15.740182469736386</v>
      </c>
      <c r="CU238" t="s">
        <v>738</v>
      </c>
      <c r="CV238" t="s">
        <v>161</v>
      </c>
      <c r="CW238" t="str">
        <f>IF(DB238="*","",IFERROR(VLOOKUP(CV238,'class and classification'!$A$1:$B$338,2,FALSE),VLOOKUP(CV238,'class and classification'!$A$340:$B$378,2,FALSE)))</f>
        <v>Predominantly Urban</v>
      </c>
      <c r="CX238" t="str">
        <f>IF(DB238="*","",IFERROR(VLOOKUP(CV238,'class and classification'!$A$1:$C$338,3,FALSE),VLOOKUP(CV238,'class and classification'!$A$340:$C$378,3,FALSE)))</f>
        <v>L</v>
      </c>
      <c r="CY238">
        <v>20735.61</v>
      </c>
      <c r="CZ238">
        <v>18739.240000000002</v>
      </c>
      <c r="DA238">
        <v>5694.04</v>
      </c>
      <c r="DB238">
        <v>12.606110090374148</v>
      </c>
      <c r="DD238" t="s">
        <v>738</v>
      </c>
      <c r="DE238" t="s">
        <v>161</v>
      </c>
      <c r="DF238" t="str">
        <f>IF(DK238="*","",IFERROR(VLOOKUP(DE238,'class and classification'!$A$1:$B$338,2,FALSE),VLOOKUP(DE238,'class and classification'!$A$340:$B$378,2,FALSE)))</f>
        <v>Predominantly Urban</v>
      </c>
      <c r="DG238" t="str">
        <f>IF(DK238="*","",IFERROR(VLOOKUP(DE238,'class and classification'!$A$1:$C$338,3,FALSE),VLOOKUP(DE238,'class and classification'!$A$340:$C$378,3,FALSE)))</f>
        <v>L</v>
      </c>
      <c r="DH238">
        <v>21864.03</v>
      </c>
      <c r="DI238">
        <v>18159.29</v>
      </c>
      <c r="DJ238">
        <v>8349.6200000000008</v>
      </c>
      <c r="DK238">
        <v>17.26093142157578</v>
      </c>
      <c r="DM238" t="s">
        <v>738</v>
      </c>
      <c r="DN238" t="s">
        <v>161</v>
      </c>
      <c r="DO238" t="str">
        <f>IF(DT238="*","",IFERROR(VLOOKUP(DN238,'class and classification'!$A$1:$B$338,2,FALSE),VLOOKUP(DN238,'class and classification'!$A$340:$B$378,2,FALSE)))</f>
        <v>Predominantly Urban</v>
      </c>
      <c r="DP238" t="str">
        <f>IF(DT238="*","",IFERROR(VLOOKUP(DN238,'class and classification'!$A$1:$C$338,3,FALSE),VLOOKUP(DN238,'class and classification'!$A$340:$C$378,3,FALSE)))</f>
        <v>L</v>
      </c>
      <c r="DQ238">
        <v>16447.38</v>
      </c>
      <c r="DR238">
        <v>27898.11</v>
      </c>
      <c r="DS238">
        <v>8574.7199999999993</v>
      </c>
      <c r="DT238">
        <v>16.203110305117836</v>
      </c>
      <c r="DV238" t="s">
        <v>738</v>
      </c>
      <c r="DW238" t="s">
        <v>161</v>
      </c>
      <c r="DX238" t="str">
        <f>IF(EC238="*","",IFERROR(VLOOKUP(DW238,'class and classification'!$A$1:$B$338,2,FALSE),VLOOKUP(DW238,'class and classification'!$A$340:$B$378,2,FALSE)))</f>
        <v>Predominantly Urban</v>
      </c>
      <c r="DY238" t="str">
        <f>IF(EC238="*","",IFERROR(VLOOKUP(DW238,'class and classification'!$A$1:$C$338,3,FALSE),VLOOKUP(DW238,'class and classification'!$A$340:$C$378,3,FALSE)))</f>
        <v>L</v>
      </c>
      <c r="DZ238">
        <v>15699.63</v>
      </c>
      <c r="EA238">
        <v>23087.62</v>
      </c>
      <c r="EB238">
        <v>11028.66</v>
      </c>
      <c r="EC238">
        <v>22.138830747044466</v>
      </c>
    </row>
    <row r="239" spans="1:133" x14ac:dyDescent="0.3">
      <c r="A239" t="s">
        <v>747</v>
      </c>
      <c r="B239" t="s">
        <v>168</v>
      </c>
      <c r="C239" t="str">
        <f>IF(H239="n/a","",IFERROR(VLOOKUP(B239,'class and classification'!$A$1:$B$338,2,FALSE),VLOOKUP(B239,'class and classification'!$A$340:$B$378,2,FALSE)))</f>
        <v>Predominantly Urban</v>
      </c>
      <c r="D239" t="str">
        <f>IF(H239="n/a","",IFERROR(VLOOKUP(B239,'class and classification'!$A$1:$C$338,3,FALSE),VLOOKUP(B239,'class and classification'!$A$340:$C$378,3,FALSE)))</f>
        <v>L</v>
      </c>
      <c r="E239">
        <v>38437</v>
      </c>
      <c r="F239">
        <v>33956</v>
      </c>
      <c r="G239">
        <v>4827</v>
      </c>
      <c r="H239">
        <v>6.2509712509712507</v>
      </c>
      <c r="I239" t="s">
        <v>742</v>
      </c>
      <c r="J239" t="s">
        <v>163</v>
      </c>
      <c r="K239" t="str">
        <f>IF(P239="#","",IFERROR(VLOOKUP(J239,'class and classification'!$A$1:$B$338,2,FALSE),VLOOKUP(J239,'class and classification'!$A$340:$B$378,2,FALSE)))</f>
        <v>Predominantly Urban</v>
      </c>
      <c r="L239" t="str">
        <f>IF(P239="#","",IFERROR(VLOOKUP(J239,'class and classification'!$A$1:$C$338,3,FALSE),VLOOKUP(J239,'class and classification'!$A$340:$C$378,3,FALSE)))</f>
        <v>L</v>
      </c>
      <c r="M239">
        <v>28655</v>
      </c>
      <c r="N239">
        <v>23995</v>
      </c>
      <c r="O239">
        <v>5177</v>
      </c>
      <c r="P239">
        <v>8.9525654106213359</v>
      </c>
      <c r="S239" t="s">
        <v>163</v>
      </c>
      <c r="T239" t="str">
        <f>IF(Y239="#","",IFERROR(VLOOKUP(S239,'class and classification'!$A$1:$B$338,2,FALSE),VLOOKUP(S239,'class and classification'!$A$340:$B$378,2,FALSE)))</f>
        <v>Predominantly Urban</v>
      </c>
      <c r="U239" t="str">
        <f>IF(Y239="#","",IFERROR(VLOOKUP(S239,'class and classification'!$A$1:$C$338,3,FALSE),VLOOKUP(S239,'class and classification'!$A$340:$C$378,3,FALSE)))</f>
        <v>L</v>
      </c>
      <c r="V239">
        <v>26373</v>
      </c>
      <c r="W239">
        <v>27878</v>
      </c>
      <c r="X239">
        <v>6449</v>
      </c>
      <c r="Y239">
        <v>10.624382207578254</v>
      </c>
      <c r="AA239" t="s">
        <v>739</v>
      </c>
      <c r="AB239" t="s">
        <v>162</v>
      </c>
      <c r="AC239" t="str">
        <f>IF(AH239="#","",IFERROR(VLOOKUP(AB239,'class and classification'!$A$1:$B$338,2,FALSE),VLOOKUP(AB239,'class and classification'!$A$340:$B$378,2,FALSE)))</f>
        <v>Predominantly Urban</v>
      </c>
      <c r="AD239" t="str">
        <f>IF(AH239="#","",IFERROR(VLOOKUP(AB239,'class and classification'!$A$1:$C$338,3,FALSE),VLOOKUP(AB239,'class and classification'!$A$340:$C$378,3,FALSE)))</f>
        <v>L</v>
      </c>
      <c r="AE239">
        <v>17106</v>
      </c>
      <c r="AF239">
        <v>12668</v>
      </c>
      <c r="AG239">
        <v>5062</v>
      </c>
      <c r="AH239">
        <v>14.530944999425882</v>
      </c>
      <c r="AJ239" t="s">
        <v>739</v>
      </c>
      <c r="AK239" t="s">
        <v>162</v>
      </c>
      <c r="AL239" t="str">
        <f>IF(AQ239="#","",IFERROR(VLOOKUP(AK239,'class and classification'!$A$1:$B$338,2,FALSE),VLOOKUP(AK239,'class and classification'!$A$340:$B$378,2,FALSE)))</f>
        <v>Predominantly Urban</v>
      </c>
      <c r="AM239" t="str">
        <f>IF(AQ239="#","",IFERROR(VLOOKUP(AK239,'class and classification'!$A$1:$C$338,3,FALSE),VLOOKUP(AK239,'class and classification'!$A$340:$C$378,3,FALSE)))</f>
        <v>L</v>
      </c>
      <c r="AN239">
        <v>11799</v>
      </c>
      <c r="AO239">
        <v>15728</v>
      </c>
      <c r="AP239">
        <v>6538</v>
      </c>
      <c r="AQ239">
        <v>19.192719800381624</v>
      </c>
      <c r="AS239" t="s">
        <v>739</v>
      </c>
      <c r="AT239" t="s">
        <v>162</v>
      </c>
      <c r="AU239" t="str">
        <f>IF(AZ239="#","",IFERROR(VLOOKUP(AT239,'class and classification'!$A$1:$B$338,2,FALSE),VLOOKUP(AT239,'class and classification'!$A$340:$B$378,2,FALSE)))</f>
        <v>Predominantly Urban</v>
      </c>
      <c r="AV239" t="str">
        <f>IF(AZ239="#","",IFERROR(VLOOKUP(AT239,'class and classification'!$A$1:$C$338,3,FALSE),VLOOKUP(AT239,'class and classification'!$A$340:$C$378,3,FALSE)))</f>
        <v>L</v>
      </c>
      <c r="AW239">
        <v>10572</v>
      </c>
      <c r="AX239">
        <v>14626</v>
      </c>
      <c r="AY239">
        <v>9518</v>
      </c>
      <c r="AZ239">
        <v>27.416753082152322</v>
      </c>
      <c r="BB239" t="s">
        <v>739</v>
      </c>
      <c r="BC239" t="s">
        <v>162</v>
      </c>
      <c r="BD239" t="str">
        <f>IF(BI239="#","",IFERROR(VLOOKUP(BC239,'class and classification'!$A$1:$B$338,2,FALSE),VLOOKUP(BC239,'class and classification'!$A$340:$B$378,2,FALSE)))</f>
        <v>Predominantly Urban</v>
      </c>
      <c r="BE239" t="str">
        <f>IF(BI239="#","",IFERROR(VLOOKUP(BC239,'class and classification'!$A$1:$C$338,3,FALSE),VLOOKUP(BC239,'class and classification'!$A$340:$C$378,3,FALSE)))</f>
        <v>L</v>
      </c>
      <c r="BF239">
        <v>14041</v>
      </c>
      <c r="BG239">
        <v>14051</v>
      </c>
      <c r="BH239">
        <v>8665</v>
      </c>
      <c r="BI239">
        <v>23.573741056125364</v>
      </c>
      <c r="BK239" t="s">
        <v>739</v>
      </c>
      <c r="BL239" t="s">
        <v>162</v>
      </c>
      <c r="BM239" t="str">
        <f>IF(BR239="#","",IFERROR(VLOOKUP(BL239,'class and classification'!$A$1:$B$338,2,FALSE),VLOOKUP(BL239,'class and classification'!$A$340:$B$378,2,FALSE)))</f>
        <v>Predominantly Urban</v>
      </c>
      <c r="BN239" t="str">
        <f>IF(BR239="#","",IFERROR(VLOOKUP(BL239,'class and classification'!$A$1:$C$338,3,FALSE),VLOOKUP(BL239,'class and classification'!$A$340:$C$378,3,FALSE)))</f>
        <v>L</v>
      </c>
      <c r="BO239">
        <v>11504</v>
      </c>
      <c r="BP239">
        <v>18053</v>
      </c>
      <c r="BQ239">
        <v>11502</v>
      </c>
      <c r="BR239">
        <v>28.013346647507248</v>
      </c>
      <c r="BT239" t="s">
        <v>739</v>
      </c>
      <c r="BU239" t="s">
        <v>162</v>
      </c>
      <c r="BV239" t="str">
        <f>IF(CA239="#","",IFERROR(VLOOKUP(BU239,'class and classification'!$A$1:$B$338,2,FALSE),VLOOKUP(BU239,'class and classification'!$A$340:$B$378,2,FALSE)))</f>
        <v>Predominantly Urban</v>
      </c>
      <c r="BW239" t="str">
        <f>IF(CA239="#","",IFERROR(VLOOKUP(BU239,'class and classification'!$A$1:$C$338,3,FALSE),VLOOKUP(BU239,'class and classification'!$A$340:$C$378,3,FALSE)))</f>
        <v>L</v>
      </c>
      <c r="BX239">
        <v>14056</v>
      </c>
      <c r="BY239">
        <v>15684</v>
      </c>
      <c r="BZ239">
        <v>11630</v>
      </c>
      <c r="CA239">
        <v>28.11215856901136</v>
      </c>
      <c r="CC239" t="s">
        <v>739</v>
      </c>
      <c r="CD239" t="s">
        <v>162</v>
      </c>
      <c r="CE239" t="str">
        <f>IF(CJ239="*","",IFERROR(VLOOKUP(CD239,'class and classification'!$A$1:$B$338,2,FALSE),VLOOKUP(CD239,'class and classification'!$A$340:$B$378,2,FALSE)))</f>
        <v>Predominantly Urban</v>
      </c>
      <c r="CF239" t="str">
        <f>IF(CJ239="*","",IFERROR(VLOOKUP(CD239,'class and classification'!$A$1:$C$338,3,FALSE),VLOOKUP(CD239,'class and classification'!$A$340:$C$378,3,FALSE)))</f>
        <v>L</v>
      </c>
      <c r="CG239">
        <v>14039</v>
      </c>
      <c r="CH239">
        <v>16145</v>
      </c>
      <c r="CI239">
        <v>8905</v>
      </c>
      <c r="CJ239">
        <v>22.781345135460104</v>
      </c>
      <c r="CL239" t="s">
        <v>739</v>
      </c>
      <c r="CM239" t="s">
        <v>162</v>
      </c>
      <c r="CN239" t="str">
        <f>IF(CS239="*","",IFERROR(VLOOKUP(CM239,'class and classification'!$A$1:$B$338,2,FALSE),VLOOKUP(CM239,'class and classification'!$A$340:$B$378,2,FALSE)))</f>
        <v>Predominantly Urban</v>
      </c>
      <c r="CO239" t="str">
        <f>IF(CS239="*","",IFERROR(VLOOKUP(CM239,'class and classification'!$A$1:$C$338,3,FALSE),VLOOKUP(CM239,'class and classification'!$A$340:$C$378,3,FALSE)))</f>
        <v>L</v>
      </c>
      <c r="CP239">
        <v>8748.66</v>
      </c>
      <c r="CQ239">
        <v>17393.11</v>
      </c>
      <c r="CR239">
        <v>14579.37</v>
      </c>
      <c r="CS239">
        <v>35.802951489079135</v>
      </c>
      <c r="CU239" t="s">
        <v>739</v>
      </c>
      <c r="CV239" t="s">
        <v>162</v>
      </c>
      <c r="CW239" t="str">
        <f>IF(DB239="*","",IFERROR(VLOOKUP(CV239,'class and classification'!$A$1:$B$338,2,FALSE),VLOOKUP(CV239,'class and classification'!$A$340:$B$378,2,FALSE)))</f>
        <v>Predominantly Urban</v>
      </c>
      <c r="CX239" t="str">
        <f>IF(DB239="*","",IFERROR(VLOOKUP(CV239,'class and classification'!$A$1:$C$338,3,FALSE),VLOOKUP(CV239,'class and classification'!$A$340:$C$378,3,FALSE)))</f>
        <v>L</v>
      </c>
      <c r="CY239">
        <v>8983.36</v>
      </c>
      <c r="CZ239">
        <v>15628.12</v>
      </c>
      <c r="DA239">
        <v>11862.94</v>
      </c>
      <c r="DB239">
        <v>32.523999010813604</v>
      </c>
      <c r="DD239" t="s">
        <v>739</v>
      </c>
      <c r="DE239" t="s">
        <v>162</v>
      </c>
      <c r="DF239" t="str">
        <f>IF(DK239="*","",IFERROR(VLOOKUP(DE239,'class and classification'!$A$1:$B$338,2,FALSE),VLOOKUP(DE239,'class and classification'!$A$340:$B$378,2,FALSE)))</f>
        <v>Predominantly Urban</v>
      </c>
      <c r="DG239" t="str">
        <f>IF(DK239="*","",IFERROR(VLOOKUP(DE239,'class and classification'!$A$1:$C$338,3,FALSE),VLOOKUP(DE239,'class and classification'!$A$340:$C$378,3,FALSE)))</f>
        <v>L</v>
      </c>
      <c r="DH239">
        <v>5835.42</v>
      </c>
      <c r="DI239">
        <v>17358.560000000001</v>
      </c>
      <c r="DJ239">
        <v>10183.66</v>
      </c>
      <c r="DK239">
        <v>30.510425542369084</v>
      </c>
      <c r="DM239" t="s">
        <v>739</v>
      </c>
      <c r="DN239" t="s">
        <v>162</v>
      </c>
      <c r="DO239" t="str">
        <f>IF(DT239="*","",IFERROR(VLOOKUP(DN239,'class and classification'!$A$1:$B$338,2,FALSE),VLOOKUP(DN239,'class and classification'!$A$340:$B$378,2,FALSE)))</f>
        <v>Predominantly Urban</v>
      </c>
      <c r="DP239" t="str">
        <f>IF(DT239="*","",IFERROR(VLOOKUP(DN239,'class and classification'!$A$1:$C$338,3,FALSE),VLOOKUP(DN239,'class and classification'!$A$340:$C$378,3,FALSE)))</f>
        <v>L</v>
      </c>
      <c r="DQ239">
        <v>5724.7</v>
      </c>
      <c r="DR239">
        <v>17006.71</v>
      </c>
      <c r="DS239">
        <v>10929.22</v>
      </c>
      <c r="DT239">
        <v>32.468851593092587</v>
      </c>
      <c r="DV239" t="s">
        <v>739</v>
      </c>
      <c r="DW239" t="s">
        <v>162</v>
      </c>
      <c r="DX239" t="str">
        <f>IF(EC239="*","",IFERROR(VLOOKUP(DW239,'class and classification'!$A$1:$B$338,2,FALSE),VLOOKUP(DW239,'class and classification'!$A$340:$B$378,2,FALSE)))</f>
        <v>Predominantly Urban</v>
      </c>
      <c r="DY239" t="str">
        <f>IF(EC239="*","",IFERROR(VLOOKUP(DW239,'class and classification'!$A$1:$C$338,3,FALSE),VLOOKUP(DW239,'class and classification'!$A$340:$C$378,3,FALSE)))</f>
        <v>L</v>
      </c>
      <c r="DZ239">
        <v>9041.1200000000008</v>
      </c>
      <c r="EA239">
        <v>10002.969999999999</v>
      </c>
      <c r="EB239">
        <v>14066.73</v>
      </c>
      <c r="EC239">
        <v>42.483786266845705</v>
      </c>
    </row>
    <row r="240" spans="1:133" x14ac:dyDescent="0.3">
      <c r="A240" t="s">
        <v>748</v>
      </c>
      <c r="B240" t="s">
        <v>169</v>
      </c>
      <c r="C240" t="str">
        <f>IF(H240="n/a","",IFERROR(VLOOKUP(B240,'class and classification'!$A$1:$B$338,2,FALSE),VLOOKUP(B240,'class and classification'!$A$340:$B$378,2,FALSE)))</f>
        <v>Predominantly Urban</v>
      </c>
      <c r="D240" t="str">
        <f>IF(H240="n/a","",IFERROR(VLOOKUP(B240,'class and classification'!$A$1:$C$338,3,FALSE),VLOOKUP(B240,'class and classification'!$A$340:$C$378,3,FALSE)))</f>
        <v>L</v>
      </c>
      <c r="E240">
        <v>28234</v>
      </c>
      <c r="F240">
        <v>41368</v>
      </c>
      <c r="G240">
        <v>8469</v>
      </c>
      <c r="H240">
        <v>10.847818011809762</v>
      </c>
      <c r="I240" t="s">
        <v>743</v>
      </c>
      <c r="J240" t="s">
        <v>164</v>
      </c>
      <c r="K240" t="str">
        <f>IF(P240="#","",IFERROR(VLOOKUP(J240,'class and classification'!$A$1:$B$338,2,FALSE),VLOOKUP(J240,'class and classification'!$A$340:$B$378,2,FALSE)))</f>
        <v>Predominantly Urban</v>
      </c>
      <c r="L240" t="str">
        <f>IF(P240="#","",IFERROR(VLOOKUP(J240,'class and classification'!$A$1:$C$338,3,FALSE),VLOOKUP(J240,'class and classification'!$A$340:$C$378,3,FALSE)))</f>
        <v>L</v>
      </c>
      <c r="M240">
        <v>36467</v>
      </c>
      <c r="N240">
        <v>36402</v>
      </c>
      <c r="O240">
        <v>5270</v>
      </c>
      <c r="P240">
        <v>6.7443914050602132</v>
      </c>
      <c r="S240" t="s">
        <v>164</v>
      </c>
      <c r="T240" t="str">
        <f>IF(Y240="#","",IFERROR(VLOOKUP(S240,'class and classification'!$A$1:$B$338,2,FALSE),VLOOKUP(S240,'class and classification'!$A$340:$B$378,2,FALSE)))</f>
        <v>Predominantly Urban</v>
      </c>
      <c r="U240" t="str">
        <f>IF(Y240="#","",IFERROR(VLOOKUP(S240,'class and classification'!$A$1:$C$338,3,FALSE),VLOOKUP(S240,'class and classification'!$A$340:$C$378,3,FALSE)))</f>
        <v>L</v>
      </c>
      <c r="V240">
        <v>32035</v>
      </c>
      <c r="W240">
        <v>44590</v>
      </c>
      <c r="X240">
        <v>2963</v>
      </c>
      <c r="Y240">
        <v>3.7229230537266926</v>
      </c>
      <c r="AA240" t="s">
        <v>740</v>
      </c>
      <c r="AB240" t="s">
        <v>741</v>
      </c>
      <c r="AC240" t="e">
        <f>IF(AH240="#","",IFERROR(VLOOKUP(AB240,'class and classification'!$A$1:$B$338,2,FALSE),VLOOKUP(AB240,'class and classification'!$A$340:$B$378,2,FALSE)))</f>
        <v>#N/A</v>
      </c>
      <c r="AD240" t="e">
        <f>IF(AH240="#","",IFERROR(VLOOKUP(AB240,'class and classification'!$A$1:$C$338,3,FALSE),VLOOKUP(AB240,'class and classification'!$A$340:$C$378,3,FALSE)))</f>
        <v>#N/A</v>
      </c>
      <c r="AE240">
        <v>567476</v>
      </c>
      <c r="AF240">
        <v>474282</v>
      </c>
      <c r="AG240">
        <v>100305</v>
      </c>
      <c r="AH240">
        <v>8.7827904415080429</v>
      </c>
      <c r="AJ240" t="s">
        <v>740</v>
      </c>
      <c r="AK240" t="s">
        <v>741</v>
      </c>
      <c r="AL240" t="e">
        <f>IF(AQ240="#","",IFERROR(VLOOKUP(AK240,'class and classification'!$A$1:$B$338,2,FALSE),VLOOKUP(AK240,'class and classification'!$A$340:$B$378,2,FALSE)))</f>
        <v>#N/A</v>
      </c>
      <c r="AM240" t="e">
        <f>IF(AQ240="#","",IFERROR(VLOOKUP(AK240,'class and classification'!$A$1:$C$338,3,FALSE),VLOOKUP(AK240,'class and classification'!$A$340:$C$378,3,FALSE)))</f>
        <v>#N/A</v>
      </c>
      <c r="AN240">
        <v>585928</v>
      </c>
      <c r="AO240">
        <v>462654</v>
      </c>
      <c r="AP240">
        <v>113242</v>
      </c>
      <c r="AQ240">
        <v>9.7469151954168627</v>
      </c>
      <c r="AS240" t="s">
        <v>740</v>
      </c>
      <c r="AT240" t="s">
        <v>741</v>
      </c>
      <c r="AU240" t="e">
        <f>IF(AZ240="#","",IFERROR(VLOOKUP(AT240,'class and classification'!$A$1:$B$338,2,FALSE),VLOOKUP(AT240,'class and classification'!$A$340:$B$378,2,FALSE)))</f>
        <v>#N/A</v>
      </c>
      <c r="AV240" t="e">
        <f>IF(AZ240="#","",IFERROR(VLOOKUP(AT240,'class and classification'!$A$1:$C$338,3,FALSE),VLOOKUP(AT240,'class and classification'!$A$340:$C$378,3,FALSE)))</f>
        <v>#N/A</v>
      </c>
      <c r="AW240">
        <v>513571</v>
      </c>
      <c r="AX240">
        <v>479917</v>
      </c>
      <c r="AY240">
        <v>116690</v>
      </c>
      <c r="AZ240">
        <v>10.510927076558895</v>
      </c>
      <c r="BB240" t="s">
        <v>740</v>
      </c>
      <c r="BC240" t="s">
        <v>741</v>
      </c>
      <c r="BD240" t="e">
        <f>IF(BI240="#","",IFERROR(VLOOKUP(BC240,'class and classification'!$A$1:$B$338,2,FALSE),VLOOKUP(BC240,'class and classification'!$A$340:$B$378,2,FALSE)))</f>
        <v>#N/A</v>
      </c>
      <c r="BE240" t="e">
        <f>IF(BI240="#","",IFERROR(VLOOKUP(BC240,'class and classification'!$A$1:$C$338,3,FALSE),VLOOKUP(BC240,'class and classification'!$A$340:$C$378,3,FALSE)))</f>
        <v>#N/A</v>
      </c>
      <c r="BF240">
        <v>482932</v>
      </c>
      <c r="BG240">
        <v>458101</v>
      </c>
      <c r="BH240">
        <v>139469</v>
      </c>
      <c r="BI240">
        <v>12.907796561228022</v>
      </c>
      <c r="BK240" t="s">
        <v>740</v>
      </c>
      <c r="BL240" t="s">
        <v>741</v>
      </c>
      <c r="BM240" t="e">
        <f>IF(BR240="#","",IFERROR(VLOOKUP(BL240,'class and classification'!$A$1:$B$338,2,FALSE),VLOOKUP(BL240,'class and classification'!$A$340:$B$378,2,FALSE)))</f>
        <v>#N/A</v>
      </c>
      <c r="BN240" t="e">
        <f>IF(BR240="#","",IFERROR(VLOOKUP(BL240,'class and classification'!$A$1:$C$338,3,FALSE),VLOOKUP(BL240,'class and classification'!$A$340:$C$378,3,FALSE)))</f>
        <v>#N/A</v>
      </c>
      <c r="BO240">
        <v>496473</v>
      </c>
      <c r="BP240">
        <v>427900</v>
      </c>
      <c r="BQ240">
        <v>149757</v>
      </c>
      <c r="BR240">
        <v>13.942167149227746</v>
      </c>
      <c r="BT240" t="s">
        <v>740</v>
      </c>
      <c r="BU240" t="s">
        <v>741</v>
      </c>
      <c r="BV240" t="e">
        <f>IF(CA240="#","",IFERROR(VLOOKUP(BU240,'class and classification'!$A$1:$B$338,2,FALSE),VLOOKUP(BU240,'class and classification'!$A$340:$B$378,2,FALSE)))</f>
        <v>#N/A</v>
      </c>
      <c r="BW240" t="e">
        <f>IF(CA240="#","",IFERROR(VLOOKUP(BU240,'class and classification'!$A$1:$C$338,3,FALSE),VLOOKUP(BU240,'class and classification'!$A$340:$C$378,3,FALSE)))</f>
        <v>#N/A</v>
      </c>
      <c r="BX240">
        <v>445208</v>
      </c>
      <c r="BY240">
        <v>440096</v>
      </c>
      <c r="BZ240">
        <v>145153</v>
      </c>
      <c r="CA240">
        <v>14.086274342354896</v>
      </c>
      <c r="CC240" t="s">
        <v>740</v>
      </c>
      <c r="CD240" t="s">
        <v>741</v>
      </c>
      <c r="CE240" t="e">
        <f>IF(CJ240="*","",IFERROR(VLOOKUP(CD240,'class and classification'!$A$1:$B$338,2,FALSE),VLOOKUP(CD240,'class and classification'!$A$340:$B$378,2,FALSE)))</f>
        <v>#N/A</v>
      </c>
      <c r="CF240" t="e">
        <f>IF(CJ240="*","",IFERROR(VLOOKUP(CD240,'class and classification'!$A$1:$C$338,3,FALSE),VLOOKUP(CD240,'class and classification'!$A$340:$C$378,3,FALSE)))</f>
        <v>#N/A</v>
      </c>
      <c r="CG240">
        <v>423136</v>
      </c>
      <c r="CH240">
        <v>422881</v>
      </c>
      <c r="CI240">
        <v>183444</v>
      </c>
      <c r="CJ240">
        <v>17.819422008215948</v>
      </c>
      <c r="CL240" t="s">
        <v>740</v>
      </c>
      <c r="CM240" t="s">
        <v>741</v>
      </c>
      <c r="CN240" t="e">
        <f>IF(CS240="*","",IFERROR(VLOOKUP(CM240,'class and classification'!$A$1:$B$338,2,FALSE),VLOOKUP(CM240,'class and classification'!$A$340:$B$378,2,FALSE)))</f>
        <v>#N/A</v>
      </c>
      <c r="CO240" t="e">
        <f>IF(CS240="*","",IFERROR(VLOOKUP(CM240,'class and classification'!$A$1:$C$338,3,FALSE),VLOOKUP(CM240,'class and classification'!$A$340:$C$378,3,FALSE)))</f>
        <v>#N/A</v>
      </c>
      <c r="CP240">
        <v>395326.47</v>
      </c>
      <c r="CQ240">
        <v>417604.37</v>
      </c>
      <c r="CR240">
        <v>203998.39</v>
      </c>
      <c r="CS240">
        <v>20.060234673360704</v>
      </c>
      <c r="CU240" t="s">
        <v>740</v>
      </c>
      <c r="CV240" t="s">
        <v>741</v>
      </c>
      <c r="CW240" t="e">
        <f>IF(DB240="*","",IFERROR(VLOOKUP(CV240,'class and classification'!$A$1:$B$338,2,FALSE),VLOOKUP(CV240,'class and classification'!$A$340:$B$378,2,FALSE)))</f>
        <v>#N/A</v>
      </c>
      <c r="CX240" t="e">
        <f>IF(DB240="*","",IFERROR(VLOOKUP(CV240,'class and classification'!$A$1:$C$338,3,FALSE),VLOOKUP(CV240,'class and classification'!$A$340:$C$378,3,FALSE)))</f>
        <v>#N/A</v>
      </c>
      <c r="CY240">
        <v>400833.96999999991</v>
      </c>
      <c r="CZ240">
        <v>385494.22</v>
      </c>
      <c r="DA240">
        <v>190349.72000000003</v>
      </c>
      <c r="DB240">
        <v>19.489508061055673</v>
      </c>
      <c r="DD240" t="s">
        <v>740</v>
      </c>
      <c r="DE240" t="s">
        <v>741</v>
      </c>
      <c r="DF240" t="e">
        <f>IF(DK240="*","",IFERROR(VLOOKUP(DE240,'class and classification'!$A$1:$B$338,2,FALSE),VLOOKUP(DE240,'class and classification'!$A$340:$B$378,2,FALSE)))</f>
        <v>#N/A</v>
      </c>
      <c r="DG240" t="e">
        <f>IF(DK240="*","",IFERROR(VLOOKUP(DE240,'class and classification'!$A$1:$C$338,3,FALSE),VLOOKUP(DE240,'class and classification'!$A$340:$C$378,3,FALSE)))</f>
        <v>#N/A</v>
      </c>
      <c r="DH240">
        <v>413291.74000000005</v>
      </c>
      <c r="DI240">
        <v>379719.97000000003</v>
      </c>
      <c r="DJ240">
        <v>184369.92000000004</v>
      </c>
      <c r="DK240">
        <v>18.863657177596025</v>
      </c>
      <c r="DM240" t="s">
        <v>740</v>
      </c>
      <c r="DN240" t="s">
        <v>741</v>
      </c>
      <c r="DO240" t="e">
        <f>IF(DT240="*","",IFERROR(VLOOKUP(DN240,'class and classification'!$A$1:$B$338,2,FALSE),VLOOKUP(DN240,'class and classification'!$A$340:$B$378,2,FALSE)))</f>
        <v>#N/A</v>
      </c>
      <c r="DP240" t="e">
        <f>IF(DT240="*","",IFERROR(VLOOKUP(DN240,'class and classification'!$A$1:$C$338,3,FALSE),VLOOKUP(DN240,'class and classification'!$A$340:$C$378,3,FALSE)))</f>
        <v>#N/A</v>
      </c>
      <c r="DQ240">
        <v>418174.71</v>
      </c>
      <c r="DR240">
        <v>359182.67999999993</v>
      </c>
      <c r="DS240">
        <v>194528.84</v>
      </c>
      <c r="DT240">
        <v>20.015597916229353</v>
      </c>
      <c r="DV240" t="s">
        <v>740</v>
      </c>
      <c r="DW240" t="s">
        <v>741</v>
      </c>
      <c r="DX240" t="e">
        <f>IF(EC240="*","",IFERROR(VLOOKUP(DW240,'class and classification'!$A$1:$B$338,2,FALSE),VLOOKUP(DW240,'class and classification'!$A$340:$B$378,2,FALSE)))</f>
        <v>#N/A</v>
      </c>
      <c r="DY240" t="e">
        <f>IF(EC240="*","",IFERROR(VLOOKUP(DW240,'class and classification'!$A$1:$C$338,3,FALSE),VLOOKUP(DW240,'class and classification'!$A$340:$C$378,3,FALSE)))</f>
        <v>#N/A</v>
      </c>
      <c r="DZ240">
        <v>404923.52999999997</v>
      </c>
      <c r="EA240">
        <v>344578.87999999995</v>
      </c>
      <c r="EB240">
        <v>182798.38</v>
      </c>
      <c r="EC240">
        <v>19.60723212515995</v>
      </c>
    </row>
    <row r="241" spans="1:133" x14ac:dyDescent="0.3">
      <c r="A241" t="s">
        <v>749</v>
      </c>
      <c r="B241" t="s">
        <v>170</v>
      </c>
      <c r="C241" t="str">
        <f>IF(H241="n/a","",IFERROR(VLOOKUP(B241,'class and classification'!$A$1:$B$338,2,FALSE),VLOOKUP(B241,'class and classification'!$A$340:$B$378,2,FALSE)))</f>
        <v>Predominantly Urban</v>
      </c>
      <c r="D241" t="str">
        <f>IF(H241="n/a","",IFERROR(VLOOKUP(B241,'class and classification'!$A$1:$C$338,3,FALSE),VLOOKUP(B241,'class and classification'!$A$340:$C$378,3,FALSE)))</f>
        <v>L</v>
      </c>
      <c r="E241">
        <v>29338</v>
      </c>
      <c r="F241">
        <v>23916</v>
      </c>
      <c r="G241">
        <v>19925</v>
      </c>
      <c r="H241">
        <v>27.227756596837892</v>
      </c>
      <c r="I241" t="s">
        <v>744</v>
      </c>
      <c r="J241" t="s">
        <v>165</v>
      </c>
      <c r="K241" t="str">
        <f>IF(P241="#","",IFERROR(VLOOKUP(J241,'class and classification'!$A$1:$B$338,2,FALSE),VLOOKUP(J241,'class and classification'!$A$340:$B$378,2,FALSE)))</f>
        <v>Predominantly Urban</v>
      </c>
      <c r="L241" t="str">
        <f>IF(P241="#","",IFERROR(VLOOKUP(J241,'class and classification'!$A$1:$C$338,3,FALSE),VLOOKUP(J241,'class and classification'!$A$340:$C$378,3,FALSE)))</f>
        <v>L</v>
      </c>
      <c r="M241">
        <v>25952</v>
      </c>
      <c r="N241">
        <v>18033</v>
      </c>
      <c r="O241">
        <v>9547</v>
      </c>
      <c r="P241">
        <v>17.834192632444147</v>
      </c>
      <c r="S241" t="s">
        <v>165</v>
      </c>
      <c r="T241" t="str">
        <f>IF(Y241="#","",IFERROR(VLOOKUP(S241,'class and classification'!$A$1:$B$338,2,FALSE),VLOOKUP(S241,'class and classification'!$A$340:$B$378,2,FALSE)))</f>
        <v>Predominantly Urban</v>
      </c>
      <c r="U241" t="str">
        <f>IF(Y241="#","",IFERROR(VLOOKUP(S241,'class and classification'!$A$1:$C$338,3,FALSE),VLOOKUP(S241,'class and classification'!$A$340:$C$378,3,FALSE)))</f>
        <v>L</v>
      </c>
      <c r="V241">
        <v>27309</v>
      </c>
      <c r="W241">
        <v>18898</v>
      </c>
      <c r="X241">
        <v>4060</v>
      </c>
      <c r="Y241">
        <v>8.076869516780393</v>
      </c>
      <c r="AA241" t="s">
        <v>742</v>
      </c>
      <c r="AB241" t="s">
        <v>163</v>
      </c>
      <c r="AC241" t="str">
        <f>IF(AH241="#","",IFERROR(VLOOKUP(AB241,'class and classification'!$A$1:$B$338,2,FALSE),VLOOKUP(AB241,'class and classification'!$A$340:$B$378,2,FALSE)))</f>
        <v>Predominantly Urban</v>
      </c>
      <c r="AD241" t="str">
        <f>IF(AH241="#","",IFERROR(VLOOKUP(AB241,'class and classification'!$A$1:$C$338,3,FALSE),VLOOKUP(AB241,'class and classification'!$A$340:$C$378,3,FALSE)))</f>
        <v>L</v>
      </c>
      <c r="AE241">
        <v>23381</v>
      </c>
      <c r="AF241">
        <v>28065</v>
      </c>
      <c r="AG241">
        <v>9049</v>
      </c>
      <c r="AH241">
        <v>14.958261013306885</v>
      </c>
      <c r="AJ241" t="s">
        <v>742</v>
      </c>
      <c r="AK241" t="s">
        <v>163</v>
      </c>
      <c r="AL241" t="str">
        <f>IF(AQ241="#","",IFERROR(VLOOKUP(AK241,'class and classification'!$A$1:$B$338,2,FALSE),VLOOKUP(AK241,'class and classification'!$A$340:$B$378,2,FALSE)))</f>
        <v>Predominantly Urban</v>
      </c>
      <c r="AM241" t="str">
        <f>IF(AQ241="#","",IFERROR(VLOOKUP(AK241,'class and classification'!$A$1:$C$338,3,FALSE),VLOOKUP(AK241,'class and classification'!$A$340:$C$378,3,FALSE)))</f>
        <v>L</v>
      </c>
      <c r="AN241">
        <v>24168</v>
      </c>
      <c r="AO241">
        <v>26506</v>
      </c>
      <c r="AP241">
        <v>8332</v>
      </c>
      <c r="AQ241">
        <v>14.120597905297766</v>
      </c>
      <c r="AS241" t="s">
        <v>742</v>
      </c>
      <c r="AT241" t="s">
        <v>163</v>
      </c>
      <c r="AU241" t="str">
        <f>IF(AZ241="#","",IFERROR(VLOOKUP(AT241,'class and classification'!$A$1:$B$338,2,FALSE),VLOOKUP(AT241,'class and classification'!$A$340:$B$378,2,FALSE)))</f>
        <v>Predominantly Urban</v>
      </c>
      <c r="AV241" t="str">
        <f>IF(AZ241="#","",IFERROR(VLOOKUP(AT241,'class and classification'!$A$1:$C$338,3,FALSE),VLOOKUP(AT241,'class and classification'!$A$340:$C$378,3,FALSE)))</f>
        <v>L</v>
      </c>
      <c r="AW241">
        <v>22268</v>
      </c>
      <c r="AX241">
        <v>23737</v>
      </c>
      <c r="AY241">
        <v>8766</v>
      </c>
      <c r="AZ241">
        <v>16.004820069014624</v>
      </c>
      <c r="BB241" t="s">
        <v>742</v>
      </c>
      <c r="BC241" t="s">
        <v>163</v>
      </c>
      <c r="BD241" t="str">
        <f>IF(BI241="#","",IFERROR(VLOOKUP(BC241,'class and classification'!$A$1:$B$338,2,FALSE),VLOOKUP(BC241,'class and classification'!$A$340:$B$378,2,FALSE)))</f>
        <v>Predominantly Urban</v>
      </c>
      <c r="BE241" t="str">
        <f>IF(BI241="#","",IFERROR(VLOOKUP(BC241,'class and classification'!$A$1:$C$338,3,FALSE),VLOOKUP(BC241,'class and classification'!$A$340:$C$378,3,FALSE)))</f>
        <v>L</v>
      </c>
      <c r="BF241">
        <v>18865</v>
      </c>
      <c r="BG241">
        <v>24365</v>
      </c>
      <c r="BH241">
        <v>11464</v>
      </c>
      <c r="BI241">
        <v>20.960251581526311</v>
      </c>
      <c r="BK241" t="s">
        <v>742</v>
      </c>
      <c r="BL241" t="s">
        <v>163</v>
      </c>
      <c r="BM241" t="str">
        <f>IF(BR241="#","",IFERROR(VLOOKUP(BL241,'class and classification'!$A$1:$B$338,2,FALSE),VLOOKUP(BL241,'class and classification'!$A$340:$B$378,2,FALSE)))</f>
        <v>Predominantly Urban</v>
      </c>
      <c r="BN241" t="str">
        <f>IF(BR241="#","",IFERROR(VLOOKUP(BL241,'class and classification'!$A$1:$C$338,3,FALSE),VLOOKUP(BL241,'class and classification'!$A$340:$C$378,3,FALSE)))</f>
        <v>L</v>
      </c>
      <c r="BO241">
        <v>17508</v>
      </c>
      <c r="BP241">
        <v>22441</v>
      </c>
      <c r="BQ241">
        <v>13076</v>
      </c>
      <c r="BR241">
        <v>24.660066006600658</v>
      </c>
      <c r="BT241" t="s">
        <v>742</v>
      </c>
      <c r="BU241" t="s">
        <v>163</v>
      </c>
      <c r="BV241" t="str">
        <f>IF(CA241="#","",IFERROR(VLOOKUP(BU241,'class and classification'!$A$1:$B$338,2,FALSE),VLOOKUP(BU241,'class and classification'!$A$340:$B$378,2,FALSE)))</f>
        <v>Predominantly Urban</v>
      </c>
      <c r="BW241" t="str">
        <f>IF(CA241="#","",IFERROR(VLOOKUP(BU241,'class and classification'!$A$1:$C$338,3,FALSE),VLOOKUP(BU241,'class and classification'!$A$340:$C$378,3,FALSE)))</f>
        <v>L</v>
      </c>
      <c r="BX241">
        <v>19007</v>
      </c>
      <c r="BY241">
        <v>14649</v>
      </c>
      <c r="BZ241">
        <v>16155</v>
      </c>
      <c r="CA241">
        <v>32.432595209893393</v>
      </c>
      <c r="CC241" t="s">
        <v>742</v>
      </c>
      <c r="CD241" t="s">
        <v>163</v>
      </c>
      <c r="CE241" t="str">
        <f>IF(CJ241="*","",IFERROR(VLOOKUP(CD241,'class and classification'!$A$1:$B$338,2,FALSE),VLOOKUP(CD241,'class and classification'!$A$340:$B$378,2,FALSE)))</f>
        <v>Predominantly Urban</v>
      </c>
      <c r="CF241" t="str">
        <f>IF(CJ241="*","",IFERROR(VLOOKUP(CD241,'class and classification'!$A$1:$C$338,3,FALSE),VLOOKUP(CD241,'class and classification'!$A$340:$C$378,3,FALSE)))</f>
        <v>L</v>
      </c>
      <c r="CG241">
        <v>13302</v>
      </c>
      <c r="CH241">
        <v>16650</v>
      </c>
      <c r="CI241">
        <v>14911</v>
      </c>
      <c r="CJ241">
        <v>33.236742973051292</v>
      </c>
      <c r="CL241" t="s">
        <v>742</v>
      </c>
      <c r="CM241" t="s">
        <v>163</v>
      </c>
      <c r="CN241" t="str">
        <f>IF(CS241="*","",IFERROR(VLOOKUP(CM241,'class and classification'!$A$1:$B$338,2,FALSE),VLOOKUP(CM241,'class and classification'!$A$340:$B$378,2,FALSE)))</f>
        <v>Predominantly Urban</v>
      </c>
      <c r="CO241" t="str">
        <f>IF(CS241="*","",IFERROR(VLOOKUP(CM241,'class and classification'!$A$1:$C$338,3,FALSE),VLOOKUP(CM241,'class and classification'!$A$340:$C$378,3,FALSE)))</f>
        <v>L</v>
      </c>
      <c r="CP241">
        <v>13744.83</v>
      </c>
      <c r="CQ241">
        <v>17699.09</v>
      </c>
      <c r="CR241">
        <v>16352.25</v>
      </c>
      <c r="CS241">
        <v>34.212469325471055</v>
      </c>
      <c r="CU241" t="s">
        <v>742</v>
      </c>
      <c r="CV241" t="s">
        <v>163</v>
      </c>
      <c r="CW241" t="str">
        <f>IF(DB241="*","",IFERROR(VLOOKUP(CV241,'class and classification'!$A$1:$B$338,2,FALSE),VLOOKUP(CV241,'class and classification'!$A$340:$B$378,2,FALSE)))</f>
        <v>Predominantly Urban</v>
      </c>
      <c r="CX241" t="str">
        <f>IF(DB241="*","",IFERROR(VLOOKUP(CV241,'class and classification'!$A$1:$C$338,3,FALSE),VLOOKUP(CV241,'class and classification'!$A$340:$C$378,3,FALSE)))</f>
        <v>L</v>
      </c>
      <c r="CY241">
        <v>14941.28</v>
      </c>
      <c r="CZ241">
        <v>15332.65</v>
      </c>
      <c r="DA241">
        <v>14790.37</v>
      </c>
      <c r="DB241">
        <v>32.820591909782244</v>
      </c>
      <c r="DD241" t="s">
        <v>742</v>
      </c>
      <c r="DE241" t="s">
        <v>163</v>
      </c>
      <c r="DF241" t="str">
        <f>IF(DK241="*","",IFERROR(VLOOKUP(DE241,'class and classification'!$A$1:$B$338,2,FALSE),VLOOKUP(DE241,'class and classification'!$A$340:$B$378,2,FALSE)))</f>
        <v>Predominantly Urban</v>
      </c>
      <c r="DG241" t="str">
        <f>IF(DK241="*","",IFERROR(VLOOKUP(DE241,'class and classification'!$A$1:$C$338,3,FALSE),VLOOKUP(DE241,'class and classification'!$A$340:$C$378,3,FALSE)))</f>
        <v>L</v>
      </c>
      <c r="DH241">
        <v>15509.15</v>
      </c>
      <c r="DI241">
        <v>16210.15</v>
      </c>
      <c r="DJ241">
        <v>11544.36</v>
      </c>
      <c r="DK241">
        <v>26.683734108487357</v>
      </c>
      <c r="DM241" t="s">
        <v>742</v>
      </c>
      <c r="DN241" t="s">
        <v>163</v>
      </c>
      <c r="DO241" t="str">
        <f>IF(DT241="*","",IFERROR(VLOOKUP(DN241,'class and classification'!$A$1:$B$338,2,FALSE),VLOOKUP(DN241,'class and classification'!$A$340:$B$378,2,FALSE)))</f>
        <v>Predominantly Urban</v>
      </c>
      <c r="DP241" t="str">
        <f>IF(DT241="*","",IFERROR(VLOOKUP(DN241,'class and classification'!$A$1:$C$338,3,FALSE),VLOOKUP(DN241,'class and classification'!$A$340:$C$378,3,FALSE)))</f>
        <v>L</v>
      </c>
      <c r="DQ241">
        <v>11849.15</v>
      </c>
      <c r="DR241">
        <v>14918.82</v>
      </c>
      <c r="DS241">
        <v>10906.51</v>
      </c>
      <c r="DT241">
        <v>28.949331218373814</v>
      </c>
      <c r="DV241" t="s">
        <v>742</v>
      </c>
      <c r="DW241" t="s">
        <v>163</v>
      </c>
      <c r="DX241" t="str">
        <f>IF(EC241="*","",IFERROR(VLOOKUP(DW241,'class and classification'!$A$1:$B$338,2,FALSE),VLOOKUP(DW241,'class and classification'!$A$340:$B$378,2,FALSE)))</f>
        <v>Predominantly Urban</v>
      </c>
      <c r="DY241" t="str">
        <f>IF(EC241="*","",IFERROR(VLOOKUP(DW241,'class and classification'!$A$1:$C$338,3,FALSE),VLOOKUP(DW241,'class and classification'!$A$340:$C$378,3,FALSE)))</f>
        <v>L</v>
      </c>
      <c r="DZ241">
        <v>10700.71</v>
      </c>
      <c r="EA241">
        <v>19272.2</v>
      </c>
      <c r="EB241">
        <v>10982.75</v>
      </c>
      <c r="EC241">
        <v>26.816195856689891</v>
      </c>
    </row>
    <row r="242" spans="1:133" x14ac:dyDescent="0.3">
      <c r="A242" t="s">
        <v>750</v>
      </c>
      <c r="B242" t="s">
        <v>171</v>
      </c>
      <c r="C242" t="str">
        <f>IF(H242="n/a","",IFERROR(VLOOKUP(B242,'class and classification'!$A$1:$B$338,2,FALSE),VLOOKUP(B242,'class and classification'!$A$340:$B$378,2,FALSE)))</f>
        <v>Predominantly Urban</v>
      </c>
      <c r="D242" t="str">
        <f>IF(H242="n/a","",IFERROR(VLOOKUP(B242,'class and classification'!$A$1:$C$338,3,FALSE),VLOOKUP(B242,'class and classification'!$A$340:$C$378,3,FALSE)))</f>
        <v>L</v>
      </c>
      <c r="E242">
        <v>25563</v>
      </c>
      <c r="F242">
        <v>31230</v>
      </c>
      <c r="G242">
        <v>4977</v>
      </c>
      <c r="H242">
        <v>8.0573093734822727</v>
      </c>
      <c r="I242" t="s">
        <v>745</v>
      </c>
      <c r="J242" t="s">
        <v>166</v>
      </c>
      <c r="K242" t="str">
        <f>IF(P242="#","",IFERROR(VLOOKUP(J242,'class and classification'!$A$1:$B$338,2,FALSE),VLOOKUP(J242,'class and classification'!$A$340:$B$378,2,FALSE)))</f>
        <v>Predominantly Urban</v>
      </c>
      <c r="L242" t="str">
        <f>IF(P242="#","",IFERROR(VLOOKUP(J242,'class and classification'!$A$1:$C$338,3,FALSE),VLOOKUP(J242,'class and classification'!$A$340:$C$378,3,FALSE)))</f>
        <v>L</v>
      </c>
      <c r="M242">
        <v>30550</v>
      </c>
      <c r="N242">
        <v>29823</v>
      </c>
      <c r="O242">
        <v>4786</v>
      </c>
      <c r="P242">
        <v>7.3451096548443031</v>
      </c>
      <c r="S242" t="s">
        <v>166</v>
      </c>
      <c r="T242" t="str">
        <f>IF(Y242="#","",IFERROR(VLOOKUP(S242,'class and classification'!$A$1:$B$338,2,FALSE),VLOOKUP(S242,'class and classification'!$A$340:$B$378,2,FALSE)))</f>
        <v>Predominantly Urban</v>
      </c>
      <c r="U242" t="str">
        <f>IF(Y242="#","",IFERROR(VLOOKUP(S242,'class and classification'!$A$1:$C$338,3,FALSE),VLOOKUP(S242,'class and classification'!$A$340:$C$378,3,FALSE)))</f>
        <v>L</v>
      </c>
      <c r="V242">
        <v>29746</v>
      </c>
      <c r="W242">
        <v>41027</v>
      </c>
      <c r="X242">
        <v>7637</v>
      </c>
      <c r="Y242">
        <v>9.7398291034306848</v>
      </c>
      <c r="AA242" t="s">
        <v>743</v>
      </c>
      <c r="AB242" t="s">
        <v>164</v>
      </c>
      <c r="AC242" t="str">
        <f>IF(AH242="#","",IFERROR(VLOOKUP(AB242,'class and classification'!$A$1:$B$338,2,FALSE),VLOOKUP(AB242,'class and classification'!$A$340:$B$378,2,FALSE)))</f>
        <v>Predominantly Urban</v>
      </c>
      <c r="AD242" t="str">
        <f>IF(AH242="#","",IFERROR(VLOOKUP(AB242,'class and classification'!$A$1:$C$338,3,FALSE),VLOOKUP(AB242,'class and classification'!$A$340:$C$378,3,FALSE)))</f>
        <v>L</v>
      </c>
      <c r="AE242">
        <v>38112</v>
      </c>
      <c r="AF242">
        <v>41178</v>
      </c>
      <c r="AG242">
        <v>5363</v>
      </c>
      <c r="AH242">
        <v>6.3352745915679298</v>
      </c>
      <c r="AJ242" t="s">
        <v>743</v>
      </c>
      <c r="AK242" t="s">
        <v>164</v>
      </c>
      <c r="AL242" t="str">
        <f>IF(AQ242="#","",IFERROR(VLOOKUP(AK242,'class and classification'!$A$1:$B$338,2,FALSE),VLOOKUP(AK242,'class and classification'!$A$340:$B$378,2,FALSE)))</f>
        <v>Predominantly Urban</v>
      </c>
      <c r="AM242" t="str">
        <f>IF(AQ242="#","",IFERROR(VLOOKUP(AK242,'class and classification'!$A$1:$C$338,3,FALSE),VLOOKUP(AK242,'class and classification'!$A$340:$C$378,3,FALSE)))</f>
        <v>L</v>
      </c>
      <c r="AN242">
        <v>40983</v>
      </c>
      <c r="AO242">
        <v>34951</v>
      </c>
      <c r="AP242">
        <v>6207</v>
      </c>
      <c r="AQ242">
        <v>7.5565186691177368</v>
      </c>
      <c r="AS242" t="s">
        <v>743</v>
      </c>
      <c r="AT242" t="s">
        <v>164</v>
      </c>
      <c r="AU242" t="str">
        <f>IF(AZ242="#","",IFERROR(VLOOKUP(AT242,'class and classification'!$A$1:$B$338,2,FALSE),VLOOKUP(AT242,'class and classification'!$A$340:$B$378,2,FALSE)))</f>
        <v>Predominantly Urban</v>
      </c>
      <c r="AV242" t="str">
        <f>IF(AZ242="#","",IFERROR(VLOOKUP(AT242,'class and classification'!$A$1:$C$338,3,FALSE),VLOOKUP(AT242,'class and classification'!$A$340:$C$378,3,FALSE)))</f>
        <v>L</v>
      </c>
      <c r="AW242">
        <v>35721</v>
      </c>
      <c r="AX242">
        <v>37383</v>
      </c>
      <c r="AY242">
        <v>12289</v>
      </c>
      <c r="AZ242">
        <v>14.391109341515113</v>
      </c>
      <c r="BB242" t="s">
        <v>743</v>
      </c>
      <c r="BC242" t="s">
        <v>164</v>
      </c>
      <c r="BD242" t="str">
        <f>IF(BI242="#","",IFERROR(VLOOKUP(BC242,'class and classification'!$A$1:$B$338,2,FALSE),VLOOKUP(BC242,'class and classification'!$A$340:$B$378,2,FALSE)))</f>
        <v>Predominantly Urban</v>
      </c>
      <c r="BE242" t="str">
        <f>IF(BI242="#","",IFERROR(VLOOKUP(BC242,'class and classification'!$A$1:$C$338,3,FALSE),VLOOKUP(BC242,'class and classification'!$A$340:$C$378,3,FALSE)))</f>
        <v>L</v>
      </c>
      <c r="BF242">
        <v>34081</v>
      </c>
      <c r="BG242">
        <v>32302</v>
      </c>
      <c r="BH242">
        <v>5337</v>
      </c>
      <c r="BI242">
        <v>7.4414389291689904</v>
      </c>
      <c r="BK242" t="s">
        <v>743</v>
      </c>
      <c r="BL242" t="s">
        <v>164</v>
      </c>
      <c r="BM242" t="str">
        <f>IF(BR242="#","",IFERROR(VLOOKUP(BL242,'class and classification'!$A$1:$B$338,2,FALSE),VLOOKUP(BL242,'class and classification'!$A$340:$B$378,2,FALSE)))</f>
        <v>Predominantly Urban</v>
      </c>
      <c r="BN242" t="str">
        <f>IF(BR242="#","",IFERROR(VLOOKUP(BL242,'class and classification'!$A$1:$C$338,3,FALSE),VLOOKUP(BL242,'class and classification'!$A$340:$C$378,3,FALSE)))</f>
        <v>L</v>
      </c>
      <c r="BO242">
        <v>37466</v>
      </c>
      <c r="BP242">
        <v>25183</v>
      </c>
      <c r="BQ242">
        <v>9517</v>
      </c>
      <c r="BR242">
        <v>13.187650694232742</v>
      </c>
      <c r="BT242" t="s">
        <v>743</v>
      </c>
      <c r="BU242" t="s">
        <v>164</v>
      </c>
      <c r="BV242" t="str">
        <f>IF(CA242="#","",IFERROR(VLOOKUP(BU242,'class and classification'!$A$1:$B$338,2,FALSE),VLOOKUP(BU242,'class and classification'!$A$340:$B$378,2,FALSE)))</f>
        <v>Predominantly Urban</v>
      </c>
      <c r="BW242" t="str">
        <f>IF(CA242="#","",IFERROR(VLOOKUP(BU242,'class and classification'!$A$1:$C$338,3,FALSE),VLOOKUP(BU242,'class and classification'!$A$340:$C$378,3,FALSE)))</f>
        <v>L</v>
      </c>
      <c r="BX242">
        <v>31285</v>
      </c>
      <c r="BY242">
        <v>37599</v>
      </c>
      <c r="BZ242">
        <v>15980</v>
      </c>
      <c r="CA242">
        <v>18.830128205128204</v>
      </c>
      <c r="CC242" t="s">
        <v>743</v>
      </c>
      <c r="CD242" t="s">
        <v>164</v>
      </c>
      <c r="CE242" t="str">
        <f>IF(CJ242="*","",IFERROR(VLOOKUP(CD242,'class and classification'!$A$1:$B$338,2,FALSE),VLOOKUP(CD242,'class and classification'!$A$340:$B$378,2,FALSE)))</f>
        <v>Predominantly Urban</v>
      </c>
      <c r="CF242" t="str">
        <f>IF(CJ242="*","",IFERROR(VLOOKUP(CD242,'class and classification'!$A$1:$C$338,3,FALSE),VLOOKUP(CD242,'class and classification'!$A$340:$C$378,3,FALSE)))</f>
        <v>L</v>
      </c>
      <c r="CG242">
        <v>30675</v>
      </c>
      <c r="CH242">
        <v>38481</v>
      </c>
      <c r="CI242">
        <v>13130</v>
      </c>
      <c r="CJ242">
        <v>15.956541817563133</v>
      </c>
      <c r="CL242" t="s">
        <v>743</v>
      </c>
      <c r="CM242" t="s">
        <v>164</v>
      </c>
      <c r="CN242" t="str">
        <f>IF(CS242="*","",IFERROR(VLOOKUP(CM242,'class and classification'!$A$1:$B$338,2,FALSE),VLOOKUP(CM242,'class and classification'!$A$340:$B$378,2,FALSE)))</f>
        <v>Predominantly Urban</v>
      </c>
      <c r="CO242" t="str">
        <f>IF(CS242="*","",IFERROR(VLOOKUP(CM242,'class and classification'!$A$1:$C$338,3,FALSE),VLOOKUP(CM242,'class and classification'!$A$340:$C$378,3,FALSE)))</f>
        <v>L</v>
      </c>
      <c r="CP242">
        <v>24657.439999999999</v>
      </c>
      <c r="CQ242">
        <v>32390.47</v>
      </c>
      <c r="CR242">
        <v>5875.26</v>
      </c>
      <c r="CS242">
        <v>9.3371964572032837</v>
      </c>
      <c r="CU242" t="s">
        <v>743</v>
      </c>
      <c r="CV242" t="s">
        <v>164</v>
      </c>
      <c r="CW242" t="str">
        <f>IF(DB242="*","",IFERROR(VLOOKUP(CV242,'class and classification'!$A$1:$B$338,2,FALSE),VLOOKUP(CV242,'class and classification'!$A$340:$B$378,2,FALSE)))</f>
        <v>Predominantly Urban</v>
      </c>
      <c r="CX242" t="str">
        <f>IF(DB242="*","",IFERROR(VLOOKUP(CV242,'class and classification'!$A$1:$C$338,3,FALSE),VLOOKUP(CV242,'class and classification'!$A$340:$C$378,3,FALSE)))</f>
        <v>L</v>
      </c>
      <c r="CY242">
        <v>21362.83</v>
      </c>
      <c r="CZ242">
        <v>24144.35</v>
      </c>
      <c r="DA242">
        <v>12372.33</v>
      </c>
      <c r="DB242">
        <v>21.376010266845729</v>
      </c>
      <c r="DD242" t="s">
        <v>743</v>
      </c>
      <c r="DE242" t="s">
        <v>164</v>
      </c>
      <c r="DF242" t="str">
        <f>IF(DK242="*","",IFERROR(VLOOKUP(DE242,'class and classification'!$A$1:$B$338,2,FALSE),VLOOKUP(DE242,'class and classification'!$A$340:$B$378,2,FALSE)))</f>
        <v>Predominantly Urban</v>
      </c>
      <c r="DG242" t="str">
        <f>IF(DK242="*","",IFERROR(VLOOKUP(DE242,'class and classification'!$A$1:$C$338,3,FALSE),VLOOKUP(DE242,'class and classification'!$A$340:$C$378,3,FALSE)))</f>
        <v>L</v>
      </c>
      <c r="DH242">
        <v>26806.85</v>
      </c>
      <c r="DI242">
        <v>27225.57</v>
      </c>
      <c r="DJ242">
        <v>9902.73</v>
      </c>
      <c r="DK242">
        <v>15.488710044474754</v>
      </c>
      <c r="DM242" t="s">
        <v>743</v>
      </c>
      <c r="DN242" t="s">
        <v>164</v>
      </c>
      <c r="DO242" t="str">
        <f>IF(DT242="*","",IFERROR(VLOOKUP(DN242,'class and classification'!$A$1:$B$338,2,FALSE),VLOOKUP(DN242,'class and classification'!$A$340:$B$378,2,FALSE)))</f>
        <v>Predominantly Urban</v>
      </c>
      <c r="DP242" t="str">
        <f>IF(DT242="*","",IFERROR(VLOOKUP(DN242,'class and classification'!$A$1:$C$338,3,FALSE),VLOOKUP(DN242,'class and classification'!$A$340:$C$378,3,FALSE)))</f>
        <v>L</v>
      </c>
      <c r="DQ242">
        <v>25814.97</v>
      </c>
      <c r="DR242">
        <v>27611.26</v>
      </c>
      <c r="DS242">
        <v>12936.72</v>
      </c>
      <c r="DT242">
        <v>19.49388928611522</v>
      </c>
      <c r="DV242" t="s">
        <v>743</v>
      </c>
      <c r="DW242" t="s">
        <v>164</v>
      </c>
      <c r="DX242" t="str">
        <f>IF(EC242="*","",IFERROR(VLOOKUP(DW242,'class and classification'!$A$1:$B$338,2,FALSE),VLOOKUP(DW242,'class and classification'!$A$340:$B$378,2,FALSE)))</f>
        <v>Predominantly Urban</v>
      </c>
      <c r="DY242" t="str">
        <f>IF(EC242="*","",IFERROR(VLOOKUP(DW242,'class and classification'!$A$1:$C$338,3,FALSE),VLOOKUP(DW242,'class and classification'!$A$340:$C$378,3,FALSE)))</f>
        <v>L</v>
      </c>
      <c r="DZ242">
        <v>23347.21</v>
      </c>
      <c r="EA242">
        <v>24617.599999999999</v>
      </c>
      <c r="EB242">
        <v>8773.86</v>
      </c>
      <c r="EC242">
        <v>15.463633532474413</v>
      </c>
    </row>
    <row r="243" spans="1:133" x14ac:dyDescent="0.3">
      <c r="A243" t="s">
        <v>751</v>
      </c>
      <c r="B243" t="s">
        <v>172</v>
      </c>
      <c r="C243" t="str">
        <f>IF(H243="n/a","",IFERROR(VLOOKUP(B243,'class and classification'!$A$1:$B$338,2,FALSE),VLOOKUP(B243,'class and classification'!$A$340:$B$378,2,FALSE)))</f>
        <v>Predominantly Urban</v>
      </c>
      <c r="D243" t="str">
        <f>IF(H243="n/a","",IFERROR(VLOOKUP(B243,'class and classification'!$A$1:$C$338,3,FALSE),VLOOKUP(B243,'class and classification'!$A$340:$C$378,3,FALSE)))</f>
        <v>L</v>
      </c>
      <c r="E243">
        <v>30356</v>
      </c>
      <c r="F243">
        <v>16802</v>
      </c>
      <c r="G243">
        <v>3597</v>
      </c>
      <c r="H243">
        <v>7.0869865037927307</v>
      </c>
      <c r="I243" t="s">
        <v>746</v>
      </c>
      <c r="J243" t="s">
        <v>167</v>
      </c>
      <c r="K243" t="str">
        <f>IF(P243="#","",IFERROR(VLOOKUP(J243,'class and classification'!$A$1:$B$338,2,FALSE),VLOOKUP(J243,'class and classification'!$A$340:$B$378,2,FALSE)))</f>
        <v>Predominantly Urban</v>
      </c>
      <c r="L243" t="str">
        <f>IF(P243="#","",IFERROR(VLOOKUP(J243,'class and classification'!$A$1:$C$338,3,FALSE),VLOOKUP(J243,'class and classification'!$A$340:$C$378,3,FALSE)))</f>
        <v>L</v>
      </c>
      <c r="M243">
        <v>43883</v>
      </c>
      <c r="N243">
        <v>21351</v>
      </c>
      <c r="O243">
        <v>3715</v>
      </c>
      <c r="P243">
        <v>5.3880404356843465</v>
      </c>
      <c r="S243" t="s">
        <v>167</v>
      </c>
      <c r="T243" t="str">
        <f>IF(Y243="#","",IFERROR(VLOOKUP(S243,'class and classification'!$A$1:$B$338,2,FALSE),VLOOKUP(S243,'class and classification'!$A$340:$B$378,2,FALSE)))</f>
        <v>Predominantly Urban</v>
      </c>
      <c r="U243" t="str">
        <f>IF(Y243="#","",IFERROR(VLOOKUP(S243,'class and classification'!$A$1:$C$338,3,FALSE),VLOOKUP(S243,'class and classification'!$A$340:$C$378,3,FALSE)))</f>
        <v>L</v>
      </c>
      <c r="V243">
        <v>45745</v>
      </c>
      <c r="W243">
        <v>14818</v>
      </c>
      <c r="X243">
        <v>4992</v>
      </c>
      <c r="Y243">
        <v>7.6149797879643044</v>
      </c>
      <c r="AA243" t="s">
        <v>744</v>
      </c>
      <c r="AB243" t="s">
        <v>165</v>
      </c>
      <c r="AC243" t="str">
        <f>IF(AH243="#","",IFERROR(VLOOKUP(AB243,'class and classification'!$A$1:$B$338,2,FALSE),VLOOKUP(AB243,'class and classification'!$A$340:$B$378,2,FALSE)))</f>
        <v>Predominantly Urban</v>
      </c>
      <c r="AD243" t="str">
        <f>IF(AH243="#","",IFERROR(VLOOKUP(AB243,'class and classification'!$A$1:$C$338,3,FALSE),VLOOKUP(AB243,'class and classification'!$A$340:$C$378,3,FALSE)))</f>
        <v>L</v>
      </c>
      <c r="AE243">
        <v>28542</v>
      </c>
      <c r="AF243">
        <v>17809</v>
      </c>
      <c r="AG243">
        <v>3663</v>
      </c>
      <c r="AH243">
        <v>7.3239492941976252</v>
      </c>
      <c r="AJ243" t="s">
        <v>744</v>
      </c>
      <c r="AK243" t="s">
        <v>165</v>
      </c>
      <c r="AL243" t="str">
        <f>IF(AQ243="#","",IFERROR(VLOOKUP(AK243,'class and classification'!$A$1:$B$338,2,FALSE),VLOOKUP(AK243,'class and classification'!$A$340:$B$378,2,FALSE)))</f>
        <v>Predominantly Urban</v>
      </c>
      <c r="AM243" t="str">
        <f>IF(AQ243="#","",IFERROR(VLOOKUP(AK243,'class and classification'!$A$1:$C$338,3,FALSE),VLOOKUP(AK243,'class and classification'!$A$340:$C$378,3,FALSE)))</f>
        <v>L</v>
      </c>
      <c r="AN243">
        <v>32484</v>
      </c>
      <c r="AO243">
        <v>14686</v>
      </c>
      <c r="AP243">
        <v>3401</v>
      </c>
      <c r="AQ243">
        <v>6.7251982361432443</v>
      </c>
      <c r="AS243" t="s">
        <v>744</v>
      </c>
      <c r="AT243" t="s">
        <v>165</v>
      </c>
      <c r="AU243" t="str">
        <f>IF(AZ243="#","",IFERROR(VLOOKUP(AT243,'class and classification'!$A$1:$B$338,2,FALSE),VLOOKUP(AT243,'class and classification'!$A$340:$B$378,2,FALSE)))</f>
        <v>Predominantly Urban</v>
      </c>
      <c r="AV243" t="str">
        <f>IF(AZ243="#","",IFERROR(VLOOKUP(AT243,'class and classification'!$A$1:$C$338,3,FALSE),VLOOKUP(AT243,'class and classification'!$A$340:$C$378,3,FALSE)))</f>
        <v>L</v>
      </c>
      <c r="AW243">
        <v>21939</v>
      </c>
      <c r="AX243">
        <v>15288</v>
      </c>
      <c r="AY243">
        <v>5389</v>
      </c>
      <c r="AZ243">
        <v>12.645485263750702</v>
      </c>
      <c r="BB243" t="s">
        <v>744</v>
      </c>
      <c r="BC243" t="s">
        <v>165</v>
      </c>
      <c r="BD243" t="str">
        <f>IF(BI243="#","",IFERROR(VLOOKUP(BC243,'class and classification'!$A$1:$B$338,2,FALSE),VLOOKUP(BC243,'class and classification'!$A$340:$B$378,2,FALSE)))</f>
        <v>Predominantly Urban</v>
      </c>
      <c r="BE243" t="str">
        <f>IF(BI243="#","",IFERROR(VLOOKUP(BC243,'class and classification'!$A$1:$C$338,3,FALSE),VLOOKUP(BC243,'class and classification'!$A$340:$C$378,3,FALSE)))</f>
        <v>L</v>
      </c>
      <c r="BF243">
        <v>27060</v>
      </c>
      <c r="BG243">
        <v>14352</v>
      </c>
      <c r="BH243">
        <v>7859</v>
      </c>
      <c r="BI243">
        <v>15.950559152442615</v>
      </c>
      <c r="BK243" t="s">
        <v>744</v>
      </c>
      <c r="BL243" t="s">
        <v>165</v>
      </c>
      <c r="BM243" t="str">
        <f>IF(BR243="#","",IFERROR(VLOOKUP(BL243,'class and classification'!$A$1:$B$338,2,FALSE),VLOOKUP(BL243,'class and classification'!$A$340:$B$378,2,FALSE)))</f>
        <v>Predominantly Urban</v>
      </c>
      <c r="BN243" t="str">
        <f>IF(BR243="#","",IFERROR(VLOOKUP(BL243,'class and classification'!$A$1:$C$338,3,FALSE),VLOOKUP(BL243,'class and classification'!$A$340:$C$378,3,FALSE)))</f>
        <v>L</v>
      </c>
      <c r="BO243">
        <v>24411</v>
      </c>
      <c r="BP243">
        <v>16365</v>
      </c>
      <c r="BQ243">
        <v>6918</v>
      </c>
      <c r="BR243">
        <v>14.504969178513019</v>
      </c>
      <c r="BT243" t="s">
        <v>744</v>
      </c>
      <c r="BU243" t="s">
        <v>165</v>
      </c>
      <c r="BV243" t="str">
        <f>IF(CA243="#","",IFERROR(VLOOKUP(BU243,'class and classification'!$A$1:$B$338,2,FALSE),VLOOKUP(BU243,'class and classification'!$A$340:$B$378,2,FALSE)))</f>
        <v>Predominantly Urban</v>
      </c>
      <c r="BW243" t="str">
        <f>IF(CA243="#","",IFERROR(VLOOKUP(BU243,'class and classification'!$A$1:$C$338,3,FALSE),VLOOKUP(BU243,'class and classification'!$A$340:$C$378,3,FALSE)))</f>
        <v>L</v>
      </c>
      <c r="BX243">
        <v>22948</v>
      </c>
      <c r="BY243">
        <v>16602</v>
      </c>
      <c r="BZ243">
        <v>7300</v>
      </c>
      <c r="CA243">
        <v>15.581643543223054</v>
      </c>
      <c r="CC243" t="s">
        <v>744</v>
      </c>
      <c r="CD243" t="s">
        <v>165</v>
      </c>
      <c r="CE243" t="str">
        <f>IF(CJ243="*","",IFERROR(VLOOKUP(CD243,'class and classification'!$A$1:$B$338,2,FALSE),VLOOKUP(CD243,'class and classification'!$A$340:$B$378,2,FALSE)))</f>
        <v>Predominantly Urban</v>
      </c>
      <c r="CF243" t="str">
        <f>IF(CJ243="*","",IFERROR(VLOOKUP(CD243,'class and classification'!$A$1:$C$338,3,FALSE),VLOOKUP(CD243,'class and classification'!$A$340:$C$378,3,FALSE)))</f>
        <v>L</v>
      </c>
      <c r="CG243">
        <v>23706</v>
      </c>
      <c r="CH243">
        <v>16517</v>
      </c>
      <c r="CI243">
        <v>6910</v>
      </c>
      <c r="CJ243">
        <v>14.660641164364671</v>
      </c>
      <c r="CL243" t="s">
        <v>744</v>
      </c>
      <c r="CM243" t="s">
        <v>165</v>
      </c>
      <c r="CN243" t="str">
        <f>IF(CS243="*","",IFERROR(VLOOKUP(CM243,'class and classification'!$A$1:$B$338,2,FALSE),VLOOKUP(CM243,'class and classification'!$A$340:$B$378,2,FALSE)))</f>
        <v>Predominantly Urban</v>
      </c>
      <c r="CO243" t="str">
        <f>IF(CS243="*","",IFERROR(VLOOKUP(CM243,'class and classification'!$A$1:$C$338,3,FALSE),VLOOKUP(CM243,'class and classification'!$A$340:$C$378,3,FALSE)))</f>
        <v>L</v>
      </c>
      <c r="CP243">
        <v>17383.8</v>
      </c>
      <c r="CQ243">
        <v>17320.03</v>
      </c>
      <c r="CR243">
        <v>7462.58</v>
      </c>
      <c r="CS243">
        <v>17.697925908323707</v>
      </c>
      <c r="CU243" t="s">
        <v>744</v>
      </c>
      <c r="CV243" t="s">
        <v>165</v>
      </c>
      <c r="CW243" t="str">
        <f>IF(DB243="*","",IFERROR(VLOOKUP(CV243,'class and classification'!$A$1:$B$338,2,FALSE),VLOOKUP(CV243,'class and classification'!$A$340:$B$378,2,FALSE)))</f>
        <v>Predominantly Urban</v>
      </c>
      <c r="CX243" t="str">
        <f>IF(DB243="*","",IFERROR(VLOOKUP(CV243,'class and classification'!$A$1:$C$338,3,FALSE),VLOOKUP(CV243,'class and classification'!$A$340:$C$378,3,FALSE)))</f>
        <v>L</v>
      </c>
      <c r="CY243">
        <v>17260.330000000002</v>
      </c>
      <c r="CZ243">
        <v>12041.82</v>
      </c>
      <c r="DA243">
        <v>9336.74</v>
      </c>
      <c r="DB243">
        <v>24.16409995214666</v>
      </c>
      <c r="DD243" t="s">
        <v>744</v>
      </c>
      <c r="DE243" t="s">
        <v>165</v>
      </c>
      <c r="DF243" t="str">
        <f>IF(DK243="*","",IFERROR(VLOOKUP(DE243,'class and classification'!$A$1:$B$338,2,FALSE),VLOOKUP(DE243,'class and classification'!$A$340:$B$378,2,FALSE)))</f>
        <v>Predominantly Urban</v>
      </c>
      <c r="DG243" t="str">
        <f>IF(DK243="*","",IFERROR(VLOOKUP(DE243,'class and classification'!$A$1:$C$338,3,FALSE),VLOOKUP(DE243,'class and classification'!$A$340:$C$378,3,FALSE)))</f>
        <v>L</v>
      </c>
      <c r="DH243">
        <v>21012.66</v>
      </c>
      <c r="DI243">
        <v>13500.5</v>
      </c>
      <c r="DJ243">
        <v>6224.16</v>
      </c>
      <c r="DK243">
        <v>15.278766497157886</v>
      </c>
      <c r="DM243" t="s">
        <v>744</v>
      </c>
      <c r="DN243" t="s">
        <v>165</v>
      </c>
      <c r="DO243" t="str">
        <f>IF(DT243="*","",IFERROR(VLOOKUP(DN243,'class and classification'!$A$1:$B$338,2,FALSE),VLOOKUP(DN243,'class and classification'!$A$340:$B$378,2,FALSE)))</f>
        <v>Predominantly Urban</v>
      </c>
      <c r="DP243" t="str">
        <f>IF(DT243="*","",IFERROR(VLOOKUP(DN243,'class and classification'!$A$1:$C$338,3,FALSE),VLOOKUP(DN243,'class and classification'!$A$340:$C$378,3,FALSE)))</f>
        <v>L</v>
      </c>
      <c r="DQ243">
        <v>22356.87</v>
      </c>
      <c r="DR243">
        <v>18296.64</v>
      </c>
      <c r="DS243">
        <v>2236.37</v>
      </c>
      <c r="DT243">
        <v>5.2142137026263535</v>
      </c>
      <c r="DV243" t="s">
        <v>744</v>
      </c>
      <c r="DW243" t="s">
        <v>165</v>
      </c>
      <c r="DX243" t="str">
        <f>IF(EC243="*","",IFERROR(VLOOKUP(DW243,'class and classification'!$A$1:$B$338,2,FALSE),VLOOKUP(DW243,'class and classification'!$A$340:$B$378,2,FALSE)))</f>
        <v>Predominantly Urban</v>
      </c>
      <c r="DY243" t="str">
        <f>IF(EC243="*","",IFERROR(VLOOKUP(DW243,'class and classification'!$A$1:$C$338,3,FALSE),VLOOKUP(DW243,'class and classification'!$A$340:$C$378,3,FALSE)))</f>
        <v>L</v>
      </c>
      <c r="DZ243">
        <v>25549.83</v>
      </c>
      <c r="EA243">
        <v>15042.4</v>
      </c>
      <c r="EB243">
        <v>4271.62</v>
      </c>
      <c r="EC243">
        <v>9.5212960991979045</v>
      </c>
    </row>
    <row r="244" spans="1:133" x14ac:dyDescent="0.3">
      <c r="A244" t="s">
        <v>752</v>
      </c>
      <c r="B244" t="s">
        <v>173</v>
      </c>
      <c r="C244" t="str">
        <f>IF(H244="n/a","",IFERROR(VLOOKUP(B244,'class and classification'!$A$1:$B$338,2,FALSE),VLOOKUP(B244,'class and classification'!$A$340:$B$378,2,FALSE)))</f>
        <v>Predominantly Urban</v>
      </c>
      <c r="D244" t="str">
        <f>IF(H244="n/a","",IFERROR(VLOOKUP(B244,'class and classification'!$A$1:$C$338,3,FALSE),VLOOKUP(B244,'class and classification'!$A$340:$C$378,3,FALSE)))</f>
        <v>L</v>
      </c>
      <c r="E244">
        <v>29082</v>
      </c>
      <c r="F244">
        <v>15474</v>
      </c>
      <c r="G244">
        <v>3609</v>
      </c>
      <c r="H244">
        <v>7.4929928371223919</v>
      </c>
      <c r="I244" t="s">
        <v>747</v>
      </c>
      <c r="J244" t="s">
        <v>168</v>
      </c>
      <c r="K244" t="str">
        <f>IF(P244="#","",IFERROR(VLOOKUP(J244,'class and classification'!$A$1:$B$338,2,FALSE),VLOOKUP(J244,'class and classification'!$A$340:$B$378,2,FALSE)))</f>
        <v>Predominantly Urban</v>
      </c>
      <c r="L244" t="str">
        <f>IF(P244="#","",IFERROR(VLOOKUP(J244,'class and classification'!$A$1:$C$338,3,FALSE),VLOOKUP(J244,'class and classification'!$A$340:$C$378,3,FALSE)))</f>
        <v>L</v>
      </c>
      <c r="M244">
        <v>43878</v>
      </c>
      <c r="N244">
        <v>31145</v>
      </c>
      <c r="O244">
        <v>7351</v>
      </c>
      <c r="P244">
        <v>8.9239323087381948</v>
      </c>
      <c r="S244" t="s">
        <v>168</v>
      </c>
      <c r="T244" t="str">
        <f>IF(Y244="#","",IFERROR(VLOOKUP(S244,'class and classification'!$A$1:$B$338,2,FALSE),VLOOKUP(S244,'class and classification'!$A$340:$B$378,2,FALSE)))</f>
        <v>Predominantly Urban</v>
      </c>
      <c r="U244" t="str">
        <f>IF(Y244="#","",IFERROR(VLOOKUP(S244,'class and classification'!$A$1:$C$338,3,FALSE),VLOOKUP(S244,'class and classification'!$A$340:$C$378,3,FALSE)))</f>
        <v>L</v>
      </c>
      <c r="V244">
        <v>43060</v>
      </c>
      <c r="W244">
        <v>29920</v>
      </c>
      <c r="X244">
        <v>11977</v>
      </c>
      <c r="Y244">
        <v>14.097720023070496</v>
      </c>
      <c r="AA244" t="s">
        <v>745</v>
      </c>
      <c r="AB244" t="s">
        <v>166</v>
      </c>
      <c r="AC244" t="str">
        <f>IF(AH244="#","",IFERROR(VLOOKUP(AB244,'class and classification'!$A$1:$B$338,2,FALSE),VLOOKUP(AB244,'class and classification'!$A$340:$B$378,2,FALSE)))</f>
        <v>Predominantly Urban</v>
      </c>
      <c r="AD244" t="str">
        <f>IF(AH244="#","",IFERROR(VLOOKUP(AB244,'class and classification'!$A$1:$C$338,3,FALSE),VLOOKUP(AB244,'class and classification'!$A$340:$C$378,3,FALSE)))</f>
        <v>L</v>
      </c>
      <c r="AE244">
        <v>25325</v>
      </c>
      <c r="AF244">
        <v>41929</v>
      </c>
      <c r="AG244">
        <v>8050</v>
      </c>
      <c r="AH244">
        <v>10.690003187081695</v>
      </c>
      <c r="AJ244" t="s">
        <v>745</v>
      </c>
      <c r="AK244" t="s">
        <v>166</v>
      </c>
      <c r="AL244" t="str">
        <f>IF(AQ244="#","",IFERROR(VLOOKUP(AK244,'class and classification'!$A$1:$B$338,2,FALSE),VLOOKUP(AK244,'class and classification'!$A$340:$B$378,2,FALSE)))</f>
        <v>Predominantly Urban</v>
      </c>
      <c r="AM244" t="str">
        <f>IF(AQ244="#","",IFERROR(VLOOKUP(AK244,'class and classification'!$A$1:$C$338,3,FALSE),VLOOKUP(AK244,'class and classification'!$A$340:$C$378,3,FALSE)))</f>
        <v>L</v>
      </c>
      <c r="AN244">
        <v>23897</v>
      </c>
      <c r="AO244">
        <v>40689</v>
      </c>
      <c r="AP244">
        <v>8960</v>
      </c>
      <c r="AQ244">
        <v>12.182851548690616</v>
      </c>
      <c r="AS244" t="s">
        <v>745</v>
      </c>
      <c r="AT244" t="s">
        <v>166</v>
      </c>
      <c r="AU244" t="str">
        <f>IF(AZ244="#","",IFERROR(VLOOKUP(AT244,'class and classification'!$A$1:$B$338,2,FALSE),VLOOKUP(AT244,'class and classification'!$A$340:$B$378,2,FALSE)))</f>
        <v>Predominantly Urban</v>
      </c>
      <c r="AV244" t="str">
        <f>IF(AZ244="#","",IFERROR(VLOOKUP(AT244,'class and classification'!$A$1:$C$338,3,FALSE),VLOOKUP(AT244,'class and classification'!$A$340:$C$378,3,FALSE)))</f>
        <v>L</v>
      </c>
      <c r="AW244">
        <v>24869</v>
      </c>
      <c r="AX244">
        <v>36344</v>
      </c>
      <c r="AY244">
        <v>7143</v>
      </c>
      <c r="AZ244">
        <v>10.449704488267306</v>
      </c>
      <c r="BB244" t="s">
        <v>745</v>
      </c>
      <c r="BC244" t="s">
        <v>166</v>
      </c>
      <c r="BD244" t="str">
        <f>IF(BI244="#","",IFERROR(VLOOKUP(BC244,'class and classification'!$A$1:$B$338,2,FALSE),VLOOKUP(BC244,'class and classification'!$A$340:$B$378,2,FALSE)))</f>
        <v>Predominantly Urban</v>
      </c>
      <c r="BE244" t="str">
        <f>IF(BI244="#","",IFERROR(VLOOKUP(BC244,'class and classification'!$A$1:$C$338,3,FALSE),VLOOKUP(BC244,'class and classification'!$A$340:$C$378,3,FALSE)))</f>
        <v>L</v>
      </c>
      <c r="BF244">
        <v>20870</v>
      </c>
      <c r="BG244">
        <v>34584</v>
      </c>
      <c r="BH244">
        <v>6694</v>
      </c>
      <c r="BI244">
        <v>10.771062624702324</v>
      </c>
      <c r="BK244" t="s">
        <v>745</v>
      </c>
      <c r="BL244" t="s">
        <v>166</v>
      </c>
      <c r="BM244" t="str">
        <f>IF(BR244="#","",IFERROR(VLOOKUP(BL244,'class and classification'!$A$1:$B$338,2,FALSE),VLOOKUP(BL244,'class and classification'!$A$340:$B$378,2,FALSE)))</f>
        <v>Predominantly Urban</v>
      </c>
      <c r="BN244" t="str">
        <f>IF(BR244="#","",IFERROR(VLOOKUP(BL244,'class and classification'!$A$1:$C$338,3,FALSE),VLOOKUP(BL244,'class and classification'!$A$340:$C$378,3,FALSE)))</f>
        <v>L</v>
      </c>
      <c r="BO244">
        <v>22917</v>
      </c>
      <c r="BP244">
        <v>35109</v>
      </c>
      <c r="BQ244">
        <v>10061</v>
      </c>
      <c r="BR244">
        <v>14.776682773510361</v>
      </c>
      <c r="BT244" t="s">
        <v>745</v>
      </c>
      <c r="BU244" t="s">
        <v>166</v>
      </c>
      <c r="BV244" t="str">
        <f>IF(CA244="#","",IFERROR(VLOOKUP(BU244,'class and classification'!$A$1:$B$338,2,FALSE),VLOOKUP(BU244,'class and classification'!$A$340:$B$378,2,FALSE)))</f>
        <v>Predominantly Urban</v>
      </c>
      <c r="BW244" t="str">
        <f>IF(CA244="#","",IFERROR(VLOOKUP(BU244,'class and classification'!$A$1:$C$338,3,FALSE),VLOOKUP(BU244,'class and classification'!$A$340:$C$378,3,FALSE)))</f>
        <v>L</v>
      </c>
      <c r="BX244">
        <v>17849</v>
      </c>
      <c r="BY244">
        <v>31936</v>
      </c>
      <c r="BZ244">
        <v>9530</v>
      </c>
      <c r="CA244">
        <v>16.066762201803929</v>
      </c>
      <c r="CC244" t="s">
        <v>745</v>
      </c>
      <c r="CD244" t="s">
        <v>166</v>
      </c>
      <c r="CE244" t="str">
        <f>IF(CJ244="*","",IFERROR(VLOOKUP(CD244,'class and classification'!$A$1:$B$338,2,FALSE),VLOOKUP(CD244,'class and classification'!$A$340:$B$378,2,FALSE)))</f>
        <v>Predominantly Urban</v>
      </c>
      <c r="CF244" t="str">
        <f>IF(CJ244="*","",IFERROR(VLOOKUP(CD244,'class and classification'!$A$1:$C$338,3,FALSE),VLOOKUP(CD244,'class and classification'!$A$340:$C$378,3,FALSE)))</f>
        <v>L</v>
      </c>
      <c r="CG244">
        <v>17261</v>
      </c>
      <c r="CH244">
        <v>30473</v>
      </c>
      <c r="CI244">
        <v>18005</v>
      </c>
      <c r="CJ244">
        <v>27.388612543543406</v>
      </c>
      <c r="CL244" t="s">
        <v>745</v>
      </c>
      <c r="CM244" t="s">
        <v>166</v>
      </c>
      <c r="CN244" t="str">
        <f>IF(CS244="*","",IFERROR(VLOOKUP(CM244,'class and classification'!$A$1:$B$338,2,FALSE),VLOOKUP(CM244,'class and classification'!$A$340:$B$378,2,FALSE)))</f>
        <v>Predominantly Urban</v>
      </c>
      <c r="CO244" t="str">
        <f>IF(CS244="*","",IFERROR(VLOOKUP(CM244,'class and classification'!$A$1:$C$338,3,FALSE),VLOOKUP(CM244,'class and classification'!$A$340:$C$378,3,FALSE)))</f>
        <v>L</v>
      </c>
      <c r="CP244">
        <v>23781.65</v>
      </c>
      <c r="CQ244">
        <v>28531.759999999998</v>
      </c>
      <c r="CR244">
        <v>16483.29</v>
      </c>
      <c r="CS244">
        <v>23.959419565182628</v>
      </c>
      <c r="CU244" t="s">
        <v>745</v>
      </c>
      <c r="CV244" t="s">
        <v>166</v>
      </c>
      <c r="CW244" t="str">
        <f>IF(DB244="*","",IFERROR(VLOOKUP(CV244,'class and classification'!$A$1:$B$338,2,FALSE),VLOOKUP(CV244,'class and classification'!$A$340:$B$378,2,FALSE)))</f>
        <v>Predominantly Urban</v>
      </c>
      <c r="CX244" t="str">
        <f>IF(DB244="*","",IFERROR(VLOOKUP(CV244,'class and classification'!$A$1:$C$338,3,FALSE),VLOOKUP(CV244,'class and classification'!$A$340:$C$378,3,FALSE)))</f>
        <v>L</v>
      </c>
      <c r="CY244">
        <v>21833.53</v>
      </c>
      <c r="CZ244">
        <v>30606.71</v>
      </c>
      <c r="DA244">
        <v>12806.08</v>
      </c>
      <c r="DB244">
        <v>19.627283193902738</v>
      </c>
      <c r="DD244" t="s">
        <v>745</v>
      </c>
      <c r="DE244" t="s">
        <v>166</v>
      </c>
      <c r="DF244" t="str">
        <f>IF(DK244="*","",IFERROR(VLOOKUP(DE244,'class and classification'!$A$1:$B$338,2,FALSE),VLOOKUP(DE244,'class and classification'!$A$340:$B$378,2,FALSE)))</f>
        <v>Predominantly Urban</v>
      </c>
      <c r="DG244" t="str">
        <f>IF(DK244="*","",IFERROR(VLOOKUP(DE244,'class and classification'!$A$1:$C$338,3,FALSE),VLOOKUP(DE244,'class and classification'!$A$340:$C$378,3,FALSE)))</f>
        <v>L</v>
      </c>
      <c r="DH244">
        <v>19281.07</v>
      </c>
      <c r="DI244">
        <v>32028.11</v>
      </c>
      <c r="DJ244">
        <v>9265.93</v>
      </c>
      <c r="DK244">
        <v>15.296596242251976</v>
      </c>
      <c r="DM244" t="s">
        <v>745</v>
      </c>
      <c r="DN244" t="s">
        <v>166</v>
      </c>
      <c r="DO244" t="str">
        <f>IF(DT244="*","",IFERROR(VLOOKUP(DN244,'class and classification'!$A$1:$B$338,2,FALSE),VLOOKUP(DN244,'class and classification'!$A$340:$B$378,2,FALSE)))</f>
        <v>Predominantly Urban</v>
      </c>
      <c r="DP244" t="str">
        <f>IF(DT244="*","",IFERROR(VLOOKUP(DN244,'class and classification'!$A$1:$C$338,3,FALSE),VLOOKUP(DN244,'class and classification'!$A$340:$C$378,3,FALSE)))</f>
        <v>L</v>
      </c>
      <c r="DQ244">
        <v>20245.64</v>
      </c>
      <c r="DR244">
        <v>29112.31</v>
      </c>
      <c r="DS244">
        <v>14307.75</v>
      </c>
      <c r="DT244">
        <v>22.473246976001207</v>
      </c>
      <c r="DV244" t="s">
        <v>745</v>
      </c>
      <c r="DW244" t="s">
        <v>166</v>
      </c>
      <c r="DX244" t="str">
        <f>IF(EC244="*","",IFERROR(VLOOKUP(DW244,'class and classification'!$A$1:$B$338,2,FALSE),VLOOKUP(DW244,'class and classification'!$A$340:$B$378,2,FALSE)))</f>
        <v>Predominantly Urban</v>
      </c>
      <c r="DY244" t="str">
        <f>IF(EC244="*","",IFERROR(VLOOKUP(DW244,'class and classification'!$A$1:$C$338,3,FALSE),VLOOKUP(DW244,'class and classification'!$A$340:$C$378,3,FALSE)))</f>
        <v>L</v>
      </c>
      <c r="DZ244">
        <v>20627.650000000001</v>
      </c>
      <c r="EA244">
        <v>25030.35</v>
      </c>
      <c r="EB244">
        <v>17409.32</v>
      </c>
      <c r="EC244">
        <v>27.604344056478062</v>
      </c>
    </row>
    <row r="245" spans="1:133" x14ac:dyDescent="0.3">
      <c r="A245" t="s">
        <v>753</v>
      </c>
      <c r="B245" t="s">
        <v>174</v>
      </c>
      <c r="C245" t="str">
        <f>IF(H245="n/a","",IFERROR(VLOOKUP(B245,'class and classification'!$A$1:$B$338,2,FALSE),VLOOKUP(B245,'class and classification'!$A$340:$B$378,2,FALSE)))</f>
        <v/>
      </c>
      <c r="D245" t="str">
        <f>IF(H245="n/a","",IFERROR(VLOOKUP(B245,'class and classification'!$A$1:$C$338,3,FALSE),VLOOKUP(B245,'class and classification'!$A$340:$C$378,3,FALSE)))</f>
        <v/>
      </c>
      <c r="E245">
        <v>33288</v>
      </c>
      <c r="F245">
        <v>31194</v>
      </c>
      <c r="G245" t="s">
        <v>513</v>
      </c>
      <c r="H245" t="s">
        <v>513</v>
      </c>
      <c r="I245" t="s">
        <v>748</v>
      </c>
      <c r="J245" t="s">
        <v>169</v>
      </c>
      <c r="K245" t="str">
        <f>IF(P245="#","",IFERROR(VLOOKUP(J245,'class and classification'!$A$1:$B$338,2,FALSE),VLOOKUP(J245,'class and classification'!$A$340:$B$378,2,FALSE)))</f>
        <v>Predominantly Urban</v>
      </c>
      <c r="L245" t="str">
        <f>IF(P245="#","",IFERROR(VLOOKUP(J245,'class and classification'!$A$1:$C$338,3,FALSE),VLOOKUP(J245,'class and classification'!$A$340:$C$378,3,FALSE)))</f>
        <v>L</v>
      </c>
      <c r="M245">
        <v>28193</v>
      </c>
      <c r="N245">
        <v>51729</v>
      </c>
      <c r="O245">
        <v>5177</v>
      </c>
      <c r="P245">
        <v>6.08350274386303</v>
      </c>
      <c r="S245" t="s">
        <v>169</v>
      </c>
      <c r="T245" t="str">
        <f>IF(Y245="#","",IFERROR(VLOOKUP(S245,'class and classification'!$A$1:$B$338,2,FALSE),VLOOKUP(S245,'class and classification'!$A$340:$B$378,2,FALSE)))</f>
        <v>Predominantly Urban</v>
      </c>
      <c r="U245" t="str">
        <f>IF(Y245="#","",IFERROR(VLOOKUP(S245,'class and classification'!$A$1:$C$338,3,FALSE),VLOOKUP(S245,'class and classification'!$A$340:$C$378,3,FALSE)))</f>
        <v>L</v>
      </c>
      <c r="V245">
        <v>31710</v>
      </c>
      <c r="W245">
        <v>35081</v>
      </c>
      <c r="X245">
        <v>2097</v>
      </c>
      <c r="Y245">
        <v>3.0440715364069213</v>
      </c>
      <c r="AA245" t="s">
        <v>746</v>
      </c>
      <c r="AB245" t="s">
        <v>167</v>
      </c>
      <c r="AC245" t="str">
        <f>IF(AH245="#","",IFERROR(VLOOKUP(AB245,'class and classification'!$A$1:$B$338,2,FALSE),VLOOKUP(AB245,'class and classification'!$A$340:$B$378,2,FALSE)))</f>
        <v>Predominantly Urban</v>
      </c>
      <c r="AD245" t="str">
        <f>IF(AH245="#","",IFERROR(VLOOKUP(AB245,'class and classification'!$A$1:$C$338,3,FALSE),VLOOKUP(AB245,'class and classification'!$A$340:$C$378,3,FALSE)))</f>
        <v>L</v>
      </c>
      <c r="AE245">
        <v>41951</v>
      </c>
      <c r="AF245">
        <v>24051</v>
      </c>
      <c r="AG245">
        <v>2432</v>
      </c>
      <c r="AH245">
        <v>3.5537890522255018</v>
      </c>
      <c r="AJ245" t="s">
        <v>746</v>
      </c>
      <c r="AK245" t="s">
        <v>167</v>
      </c>
      <c r="AL245" t="str">
        <f>IF(AQ245="#","",IFERROR(VLOOKUP(AK245,'class and classification'!$A$1:$B$338,2,FALSE),VLOOKUP(AK245,'class and classification'!$A$340:$B$378,2,FALSE)))</f>
        <v>Predominantly Urban</v>
      </c>
      <c r="AM245" t="str">
        <f>IF(AQ245="#","",IFERROR(VLOOKUP(AK245,'class and classification'!$A$1:$C$338,3,FALSE),VLOOKUP(AK245,'class and classification'!$A$340:$C$378,3,FALSE)))</f>
        <v>L</v>
      </c>
      <c r="AN245">
        <v>47406</v>
      </c>
      <c r="AO245">
        <v>19485</v>
      </c>
      <c r="AP245">
        <v>3346</v>
      </c>
      <c r="AQ245">
        <v>4.7638708942580124</v>
      </c>
      <c r="AS245" t="s">
        <v>746</v>
      </c>
      <c r="AT245" t="s">
        <v>167</v>
      </c>
      <c r="AU245" t="str">
        <f>IF(AZ245="#","",IFERROR(VLOOKUP(AT245,'class and classification'!$A$1:$B$338,2,FALSE),VLOOKUP(AT245,'class and classification'!$A$340:$B$378,2,FALSE)))</f>
        <v>Predominantly Urban</v>
      </c>
      <c r="AV245" t="str">
        <f>IF(AZ245="#","",IFERROR(VLOOKUP(AT245,'class and classification'!$A$1:$C$338,3,FALSE),VLOOKUP(AT245,'class and classification'!$A$340:$C$378,3,FALSE)))</f>
        <v>L</v>
      </c>
      <c r="AW245">
        <v>43851</v>
      </c>
      <c r="AX245">
        <v>17884</v>
      </c>
      <c r="AY245">
        <v>6968</v>
      </c>
      <c r="AZ245">
        <v>10.142206308312591</v>
      </c>
      <c r="BB245" t="s">
        <v>746</v>
      </c>
      <c r="BC245" t="s">
        <v>167</v>
      </c>
      <c r="BD245" t="str">
        <f>IF(BI245="#","",IFERROR(VLOOKUP(BC245,'class and classification'!$A$1:$B$338,2,FALSE),VLOOKUP(BC245,'class and classification'!$A$340:$B$378,2,FALSE)))</f>
        <v>Predominantly Urban</v>
      </c>
      <c r="BE245" t="str">
        <f>IF(BI245="#","",IFERROR(VLOOKUP(BC245,'class and classification'!$A$1:$C$338,3,FALSE),VLOOKUP(BC245,'class and classification'!$A$340:$C$378,3,FALSE)))</f>
        <v>L</v>
      </c>
      <c r="BF245">
        <v>37161</v>
      </c>
      <c r="BG245">
        <v>16928</v>
      </c>
      <c r="BH245">
        <v>5586</v>
      </c>
      <c r="BI245">
        <v>9.3607038123167161</v>
      </c>
      <c r="BK245" t="s">
        <v>746</v>
      </c>
      <c r="BL245" t="s">
        <v>167</v>
      </c>
      <c r="BM245" t="str">
        <f>IF(BR245="#","",IFERROR(VLOOKUP(BL245,'class and classification'!$A$1:$B$338,2,FALSE),VLOOKUP(BL245,'class and classification'!$A$340:$B$378,2,FALSE)))</f>
        <v>Predominantly Urban</v>
      </c>
      <c r="BN245" t="str">
        <f>IF(BR245="#","",IFERROR(VLOOKUP(BL245,'class and classification'!$A$1:$C$338,3,FALSE),VLOOKUP(BL245,'class and classification'!$A$340:$C$378,3,FALSE)))</f>
        <v>L</v>
      </c>
      <c r="BO245">
        <v>34116</v>
      </c>
      <c r="BP245">
        <v>20303</v>
      </c>
      <c r="BQ245">
        <v>5374</v>
      </c>
      <c r="BR245">
        <v>8.9876741424581486</v>
      </c>
      <c r="BT245" t="s">
        <v>746</v>
      </c>
      <c r="BU245" t="s">
        <v>167</v>
      </c>
      <c r="BV245" t="str">
        <f>IF(CA245="#","",IFERROR(VLOOKUP(BU245,'class and classification'!$A$1:$B$338,2,FALSE),VLOOKUP(BU245,'class and classification'!$A$340:$B$378,2,FALSE)))</f>
        <v>Predominantly Urban</v>
      </c>
      <c r="BW245" t="str">
        <f>IF(CA245="#","",IFERROR(VLOOKUP(BU245,'class and classification'!$A$1:$C$338,3,FALSE),VLOOKUP(BU245,'class and classification'!$A$340:$C$378,3,FALSE)))</f>
        <v>L</v>
      </c>
      <c r="BX245">
        <v>34777</v>
      </c>
      <c r="BY245">
        <v>17284</v>
      </c>
      <c r="BZ245">
        <v>4253</v>
      </c>
      <c r="CA245">
        <v>7.5522960542671447</v>
      </c>
      <c r="CC245" t="s">
        <v>746</v>
      </c>
      <c r="CD245" t="s">
        <v>167</v>
      </c>
      <c r="CE245" t="str">
        <f>IF(CJ245="*","",IFERROR(VLOOKUP(CD245,'class and classification'!$A$1:$B$338,2,FALSE),VLOOKUP(CD245,'class and classification'!$A$340:$B$378,2,FALSE)))</f>
        <v>Predominantly Urban</v>
      </c>
      <c r="CF245" t="str">
        <f>IF(CJ245="*","",IFERROR(VLOOKUP(CD245,'class and classification'!$A$1:$C$338,3,FALSE),VLOOKUP(CD245,'class and classification'!$A$340:$C$378,3,FALSE)))</f>
        <v>L</v>
      </c>
      <c r="CG245">
        <v>31901</v>
      </c>
      <c r="CH245">
        <v>23041</v>
      </c>
      <c r="CI245">
        <v>5508</v>
      </c>
      <c r="CJ245">
        <v>9.1116625310173696</v>
      </c>
      <c r="CL245" t="s">
        <v>746</v>
      </c>
      <c r="CM245" t="s">
        <v>167</v>
      </c>
      <c r="CN245" t="str">
        <f>IF(CS245="*","",IFERROR(VLOOKUP(CM245,'class and classification'!$A$1:$B$338,2,FALSE),VLOOKUP(CM245,'class and classification'!$A$340:$B$378,2,FALSE)))</f>
        <v>Predominantly Urban</v>
      </c>
      <c r="CO245" t="str">
        <f>IF(CS245="*","",IFERROR(VLOOKUP(CM245,'class and classification'!$A$1:$C$338,3,FALSE),VLOOKUP(CM245,'class and classification'!$A$340:$C$378,3,FALSE)))</f>
        <v>L</v>
      </c>
      <c r="CP245">
        <v>30589.54</v>
      </c>
      <c r="CQ245">
        <v>32151.88</v>
      </c>
      <c r="CR245">
        <v>14252.93</v>
      </c>
      <c r="CS245">
        <v>18.511657024184242</v>
      </c>
      <c r="CU245" t="s">
        <v>746</v>
      </c>
      <c r="CV245" t="s">
        <v>167</v>
      </c>
      <c r="CW245" t="str">
        <f>IF(DB245="*","",IFERROR(VLOOKUP(CV245,'class and classification'!$A$1:$B$338,2,FALSE),VLOOKUP(CV245,'class and classification'!$A$340:$B$378,2,FALSE)))</f>
        <v>Predominantly Urban</v>
      </c>
      <c r="CX245" t="str">
        <f>IF(DB245="*","",IFERROR(VLOOKUP(CV245,'class and classification'!$A$1:$C$338,3,FALSE),VLOOKUP(CV245,'class and classification'!$A$340:$C$378,3,FALSE)))</f>
        <v>L</v>
      </c>
      <c r="CY245">
        <v>27128.62</v>
      </c>
      <c r="CZ245">
        <v>24099.31</v>
      </c>
      <c r="DA245">
        <v>9855.16</v>
      </c>
      <c r="DB245">
        <v>16.134023344267622</v>
      </c>
      <c r="DD245" t="s">
        <v>746</v>
      </c>
      <c r="DE245" t="s">
        <v>167</v>
      </c>
      <c r="DF245" t="str">
        <f>IF(DK245="*","",IFERROR(VLOOKUP(DE245,'class and classification'!$A$1:$B$338,2,FALSE),VLOOKUP(DE245,'class and classification'!$A$340:$B$378,2,FALSE)))</f>
        <v>Predominantly Urban</v>
      </c>
      <c r="DG245" t="str">
        <f>IF(DK245="*","",IFERROR(VLOOKUP(DE245,'class and classification'!$A$1:$C$338,3,FALSE),VLOOKUP(DE245,'class and classification'!$A$340:$C$378,3,FALSE)))</f>
        <v>L</v>
      </c>
      <c r="DH245">
        <v>32719.77</v>
      </c>
      <c r="DI245">
        <v>14239.78</v>
      </c>
      <c r="DJ245">
        <v>9038.58</v>
      </c>
      <c r="DK245">
        <v>16.140860418017528</v>
      </c>
      <c r="DM245" t="s">
        <v>746</v>
      </c>
      <c r="DN245" t="s">
        <v>167</v>
      </c>
      <c r="DO245" t="str">
        <f>IF(DT245="*","",IFERROR(VLOOKUP(DN245,'class and classification'!$A$1:$B$338,2,FALSE),VLOOKUP(DN245,'class and classification'!$A$340:$B$378,2,FALSE)))</f>
        <v>Predominantly Urban</v>
      </c>
      <c r="DP245" t="str">
        <f>IF(DT245="*","",IFERROR(VLOOKUP(DN245,'class and classification'!$A$1:$C$338,3,FALSE),VLOOKUP(DN245,'class and classification'!$A$340:$C$378,3,FALSE)))</f>
        <v>L</v>
      </c>
      <c r="DQ245">
        <v>34253.26</v>
      </c>
      <c r="DR245">
        <v>14409.77</v>
      </c>
      <c r="DS245">
        <v>8759.41</v>
      </c>
      <c r="DT245">
        <v>15.254332626757064</v>
      </c>
      <c r="DV245" t="s">
        <v>746</v>
      </c>
      <c r="DW245" t="s">
        <v>167</v>
      </c>
      <c r="DX245" t="str">
        <f>IF(EC245="*","",IFERROR(VLOOKUP(DW245,'class and classification'!$A$1:$B$338,2,FALSE),VLOOKUP(DW245,'class and classification'!$A$340:$B$378,2,FALSE)))</f>
        <v>Predominantly Urban</v>
      </c>
      <c r="DY245" t="str">
        <f>IF(EC245="*","",IFERROR(VLOOKUP(DW245,'class and classification'!$A$1:$C$338,3,FALSE),VLOOKUP(DW245,'class and classification'!$A$340:$C$378,3,FALSE)))</f>
        <v>L</v>
      </c>
      <c r="DZ245">
        <v>31676.639999999999</v>
      </c>
      <c r="EA245">
        <v>24551.16</v>
      </c>
      <c r="EB245">
        <v>4402.1000000000004</v>
      </c>
      <c r="EC245">
        <v>7.260609039434339</v>
      </c>
    </row>
    <row r="246" spans="1:133" x14ac:dyDescent="0.3">
      <c r="A246" t="s">
        <v>754</v>
      </c>
      <c r="B246" t="s">
        <v>175</v>
      </c>
      <c r="C246" t="str">
        <f>IF(H246="n/a","",IFERROR(VLOOKUP(B246,'class and classification'!$A$1:$B$338,2,FALSE),VLOOKUP(B246,'class and classification'!$A$340:$B$378,2,FALSE)))</f>
        <v>Predominantly Urban</v>
      </c>
      <c r="D246" t="str">
        <f>IF(H246="n/a","",IFERROR(VLOOKUP(B246,'class and classification'!$A$1:$C$338,3,FALSE),VLOOKUP(B246,'class and classification'!$A$340:$C$378,3,FALSE)))</f>
        <v>L</v>
      </c>
      <c r="E246">
        <v>32211</v>
      </c>
      <c r="F246">
        <v>17030</v>
      </c>
      <c r="G246">
        <v>2881</v>
      </c>
      <c r="H246">
        <v>5.5274164460304673</v>
      </c>
      <c r="I246" t="s">
        <v>749</v>
      </c>
      <c r="J246" t="s">
        <v>170</v>
      </c>
      <c r="K246" t="str">
        <f>IF(P246="#","",IFERROR(VLOOKUP(J246,'class and classification'!$A$1:$B$338,2,FALSE),VLOOKUP(J246,'class and classification'!$A$340:$B$378,2,FALSE)))</f>
        <v>Predominantly Urban</v>
      </c>
      <c r="L246" t="str">
        <f>IF(P246="#","",IFERROR(VLOOKUP(J246,'class and classification'!$A$1:$C$338,3,FALSE),VLOOKUP(J246,'class and classification'!$A$340:$C$378,3,FALSE)))</f>
        <v>L</v>
      </c>
      <c r="M246">
        <v>34572</v>
      </c>
      <c r="N246">
        <v>36191</v>
      </c>
      <c r="O246">
        <v>12120</v>
      </c>
      <c r="P246">
        <v>14.623022815293849</v>
      </c>
      <c r="S246" t="s">
        <v>170</v>
      </c>
      <c r="T246" t="str">
        <f>IF(Y246="#","",IFERROR(VLOOKUP(S246,'class and classification'!$A$1:$B$338,2,FALSE),VLOOKUP(S246,'class and classification'!$A$340:$B$378,2,FALSE)))</f>
        <v>Predominantly Urban</v>
      </c>
      <c r="U246" t="str">
        <f>IF(Y246="#","",IFERROR(VLOOKUP(S246,'class and classification'!$A$1:$C$338,3,FALSE),VLOOKUP(S246,'class and classification'!$A$340:$C$378,3,FALSE)))</f>
        <v>L</v>
      </c>
      <c r="V246">
        <v>31374</v>
      </c>
      <c r="W246">
        <v>34498</v>
      </c>
      <c r="X246">
        <v>11485</v>
      </c>
      <c r="Y246">
        <v>14.846749486148635</v>
      </c>
      <c r="AA246" t="s">
        <v>747</v>
      </c>
      <c r="AB246" t="s">
        <v>168</v>
      </c>
      <c r="AC246" t="str">
        <f>IF(AH246="#","",IFERROR(VLOOKUP(AB246,'class and classification'!$A$1:$B$338,2,FALSE),VLOOKUP(AB246,'class and classification'!$A$340:$B$378,2,FALSE)))</f>
        <v>Predominantly Urban</v>
      </c>
      <c r="AD246" t="str">
        <f>IF(AH246="#","",IFERROR(VLOOKUP(AB246,'class and classification'!$A$1:$C$338,3,FALSE),VLOOKUP(AB246,'class and classification'!$A$340:$C$378,3,FALSE)))</f>
        <v>L</v>
      </c>
      <c r="AE246">
        <v>34556</v>
      </c>
      <c r="AF246">
        <v>33274</v>
      </c>
      <c r="AG246">
        <v>7023</v>
      </c>
      <c r="AH246">
        <v>9.3823894833874384</v>
      </c>
      <c r="AJ246" t="s">
        <v>747</v>
      </c>
      <c r="AK246" t="s">
        <v>168</v>
      </c>
      <c r="AL246" t="str">
        <f>IF(AQ246="#","",IFERROR(VLOOKUP(AK246,'class and classification'!$A$1:$B$338,2,FALSE),VLOOKUP(AK246,'class and classification'!$A$340:$B$378,2,FALSE)))</f>
        <v>Predominantly Urban</v>
      </c>
      <c r="AM246" t="str">
        <f>IF(AQ246="#","",IFERROR(VLOOKUP(AK246,'class and classification'!$A$1:$C$338,3,FALSE),VLOOKUP(AK246,'class and classification'!$A$340:$C$378,3,FALSE)))</f>
        <v>L</v>
      </c>
      <c r="AN246">
        <v>40432</v>
      </c>
      <c r="AO246">
        <v>28655</v>
      </c>
      <c r="AP246">
        <v>9020</v>
      </c>
      <c r="AQ246">
        <v>11.548260719269718</v>
      </c>
      <c r="AS246" t="s">
        <v>747</v>
      </c>
      <c r="AT246" t="s">
        <v>168</v>
      </c>
      <c r="AU246" t="str">
        <f>IF(AZ246="#","",IFERROR(VLOOKUP(AT246,'class and classification'!$A$1:$B$338,2,FALSE),VLOOKUP(AT246,'class and classification'!$A$340:$B$378,2,FALSE)))</f>
        <v>Predominantly Urban</v>
      </c>
      <c r="AV246" t="str">
        <f>IF(AZ246="#","",IFERROR(VLOOKUP(AT246,'class and classification'!$A$1:$C$338,3,FALSE),VLOOKUP(AT246,'class and classification'!$A$340:$C$378,3,FALSE)))</f>
        <v>L</v>
      </c>
      <c r="AW246">
        <v>35380</v>
      </c>
      <c r="AX246">
        <v>27844</v>
      </c>
      <c r="AY246">
        <v>6434</v>
      </c>
      <c r="AZ246">
        <v>9.2365557437767372</v>
      </c>
      <c r="BB246" t="s">
        <v>747</v>
      </c>
      <c r="BC246" t="s">
        <v>168</v>
      </c>
      <c r="BD246" t="str">
        <f>IF(BI246="#","",IFERROR(VLOOKUP(BC246,'class and classification'!$A$1:$B$338,2,FALSE),VLOOKUP(BC246,'class and classification'!$A$340:$B$378,2,FALSE)))</f>
        <v>Predominantly Urban</v>
      </c>
      <c r="BE246" t="str">
        <f>IF(BI246="#","",IFERROR(VLOOKUP(BC246,'class and classification'!$A$1:$C$338,3,FALSE),VLOOKUP(BC246,'class and classification'!$A$340:$C$378,3,FALSE)))</f>
        <v>L</v>
      </c>
      <c r="BF246">
        <v>35745</v>
      </c>
      <c r="BG246">
        <v>22225</v>
      </c>
      <c r="BH246">
        <v>13323</v>
      </c>
      <c r="BI246">
        <v>18.687669196134262</v>
      </c>
      <c r="BK246" t="s">
        <v>747</v>
      </c>
      <c r="BL246" t="s">
        <v>168</v>
      </c>
      <c r="BM246" t="str">
        <f>IF(BR246="#","",IFERROR(VLOOKUP(BL246,'class and classification'!$A$1:$B$338,2,FALSE),VLOOKUP(BL246,'class and classification'!$A$340:$B$378,2,FALSE)))</f>
        <v>Predominantly Urban</v>
      </c>
      <c r="BN246" t="str">
        <f>IF(BR246="#","",IFERROR(VLOOKUP(BL246,'class and classification'!$A$1:$C$338,3,FALSE),VLOOKUP(BL246,'class and classification'!$A$340:$C$378,3,FALSE)))</f>
        <v>L</v>
      </c>
      <c r="BO246">
        <v>38058</v>
      </c>
      <c r="BP246">
        <v>30106</v>
      </c>
      <c r="BQ246">
        <v>6384</v>
      </c>
      <c r="BR246">
        <v>8.5636100230723837</v>
      </c>
      <c r="BT246" t="s">
        <v>747</v>
      </c>
      <c r="BU246" t="s">
        <v>168</v>
      </c>
      <c r="BV246" t="str">
        <f>IF(CA246="#","",IFERROR(VLOOKUP(BU246,'class and classification'!$A$1:$B$338,2,FALSE),VLOOKUP(BU246,'class and classification'!$A$340:$B$378,2,FALSE)))</f>
        <v>Predominantly Urban</v>
      </c>
      <c r="BW246" t="str">
        <f>IF(CA246="#","",IFERROR(VLOOKUP(BU246,'class and classification'!$A$1:$C$338,3,FALSE),VLOOKUP(BU246,'class and classification'!$A$340:$C$378,3,FALSE)))</f>
        <v>L</v>
      </c>
      <c r="BX246">
        <v>33477</v>
      </c>
      <c r="BY246">
        <v>32074</v>
      </c>
      <c r="BZ246">
        <v>9062</v>
      </c>
      <c r="CA246">
        <v>12.145336603540938</v>
      </c>
      <c r="CC246" t="s">
        <v>747</v>
      </c>
      <c r="CD246" t="s">
        <v>168</v>
      </c>
      <c r="CE246" t="str">
        <f>IF(CJ246="*","",IFERROR(VLOOKUP(CD246,'class and classification'!$A$1:$B$338,2,FALSE),VLOOKUP(CD246,'class and classification'!$A$340:$B$378,2,FALSE)))</f>
        <v>Predominantly Urban</v>
      </c>
      <c r="CF246" t="str">
        <f>IF(CJ246="*","",IFERROR(VLOOKUP(CD246,'class and classification'!$A$1:$C$338,3,FALSE),VLOOKUP(CD246,'class and classification'!$A$340:$C$378,3,FALSE)))</f>
        <v>L</v>
      </c>
      <c r="CG246">
        <v>33860</v>
      </c>
      <c r="CH246">
        <v>37965</v>
      </c>
      <c r="CI246">
        <v>16670</v>
      </c>
      <c r="CJ246">
        <v>18.837222441945872</v>
      </c>
      <c r="CL246" t="s">
        <v>747</v>
      </c>
      <c r="CM246" t="s">
        <v>168</v>
      </c>
      <c r="CN246" t="str">
        <f>IF(CS246="*","",IFERROR(VLOOKUP(CM246,'class and classification'!$A$1:$B$338,2,FALSE),VLOOKUP(CM246,'class and classification'!$A$340:$B$378,2,FALSE)))</f>
        <v>Predominantly Urban</v>
      </c>
      <c r="CO246" t="str">
        <f>IF(CS246="*","",IFERROR(VLOOKUP(CM246,'class and classification'!$A$1:$C$338,3,FALSE),VLOOKUP(CM246,'class and classification'!$A$340:$C$378,3,FALSE)))</f>
        <v>L</v>
      </c>
      <c r="CP246">
        <v>38502.620000000003</v>
      </c>
      <c r="CQ246">
        <v>24377.91</v>
      </c>
      <c r="CR246">
        <v>15260.84</v>
      </c>
      <c r="CS246">
        <v>19.529783007387767</v>
      </c>
      <c r="CU246" t="s">
        <v>747</v>
      </c>
      <c r="CV246" t="s">
        <v>168</v>
      </c>
      <c r="CW246" t="str">
        <f>IF(DB246="*","",IFERROR(VLOOKUP(CV246,'class and classification'!$A$1:$B$338,2,FALSE),VLOOKUP(CV246,'class and classification'!$A$340:$B$378,2,FALSE)))</f>
        <v>Predominantly Urban</v>
      </c>
      <c r="CX246" t="str">
        <f>IF(DB246="*","",IFERROR(VLOOKUP(CV246,'class and classification'!$A$1:$C$338,3,FALSE),VLOOKUP(CV246,'class and classification'!$A$340:$C$378,3,FALSE)))</f>
        <v>L</v>
      </c>
      <c r="CY246">
        <v>28575.01</v>
      </c>
      <c r="CZ246">
        <v>20124.23</v>
      </c>
      <c r="DA246">
        <v>10815.62</v>
      </c>
      <c r="DB246">
        <v>18.172973942978278</v>
      </c>
      <c r="DD246" t="s">
        <v>747</v>
      </c>
      <c r="DE246" t="s">
        <v>168</v>
      </c>
      <c r="DF246" t="str">
        <f>IF(DK246="*","",IFERROR(VLOOKUP(DE246,'class and classification'!$A$1:$B$338,2,FALSE),VLOOKUP(DE246,'class and classification'!$A$340:$B$378,2,FALSE)))</f>
        <v>Predominantly Urban</v>
      </c>
      <c r="DG246" t="str">
        <f>IF(DK246="*","",IFERROR(VLOOKUP(DE246,'class and classification'!$A$1:$C$338,3,FALSE),VLOOKUP(DE246,'class and classification'!$A$340:$C$378,3,FALSE)))</f>
        <v>L</v>
      </c>
      <c r="DH246">
        <v>35860.449999999997</v>
      </c>
      <c r="DI246">
        <v>17751</v>
      </c>
      <c r="DJ246">
        <v>15175.92</v>
      </c>
      <c r="DK246">
        <v>22.062073313749313</v>
      </c>
      <c r="DM246" t="s">
        <v>747</v>
      </c>
      <c r="DN246" t="s">
        <v>168</v>
      </c>
      <c r="DO246" t="str">
        <f>IF(DT246="*","",IFERROR(VLOOKUP(DN246,'class and classification'!$A$1:$B$338,2,FALSE),VLOOKUP(DN246,'class and classification'!$A$340:$B$378,2,FALSE)))</f>
        <v>Predominantly Urban</v>
      </c>
      <c r="DP246" t="str">
        <f>IF(DT246="*","",IFERROR(VLOOKUP(DN246,'class and classification'!$A$1:$C$338,3,FALSE),VLOOKUP(DN246,'class and classification'!$A$340:$C$378,3,FALSE)))</f>
        <v>L</v>
      </c>
      <c r="DQ246">
        <v>30229.27</v>
      </c>
      <c r="DR246">
        <v>21862.74</v>
      </c>
      <c r="DS246">
        <v>15826.98</v>
      </c>
      <c r="DT246">
        <v>23.302731680786181</v>
      </c>
      <c r="DV246" t="s">
        <v>747</v>
      </c>
      <c r="DW246" t="s">
        <v>168</v>
      </c>
      <c r="DX246" t="str">
        <f>IF(EC246="*","",IFERROR(VLOOKUP(DW246,'class and classification'!$A$1:$B$338,2,FALSE),VLOOKUP(DW246,'class and classification'!$A$340:$B$378,2,FALSE)))</f>
        <v>Predominantly Urban</v>
      </c>
      <c r="DY246" t="str">
        <f>IF(EC246="*","",IFERROR(VLOOKUP(DW246,'class and classification'!$A$1:$C$338,3,FALSE),VLOOKUP(DW246,'class and classification'!$A$340:$C$378,3,FALSE)))</f>
        <v>L</v>
      </c>
      <c r="DZ246">
        <v>29398.9</v>
      </c>
      <c r="EA246">
        <v>22239.62</v>
      </c>
      <c r="EB246">
        <v>12320.4</v>
      </c>
      <c r="EC246">
        <v>19.262989431341239</v>
      </c>
    </row>
    <row r="247" spans="1:133" x14ac:dyDescent="0.3">
      <c r="A247" t="s">
        <v>755</v>
      </c>
      <c r="B247" t="s">
        <v>176</v>
      </c>
      <c r="C247" t="str">
        <f>IF(H247="n/a","",IFERROR(VLOOKUP(B247,'class and classification'!$A$1:$B$338,2,FALSE),VLOOKUP(B247,'class and classification'!$A$340:$B$378,2,FALSE)))</f>
        <v>Predominantly Urban</v>
      </c>
      <c r="D247" t="str">
        <f>IF(H247="n/a","",IFERROR(VLOOKUP(B247,'class and classification'!$A$1:$C$338,3,FALSE),VLOOKUP(B247,'class and classification'!$A$340:$C$378,3,FALSE)))</f>
        <v>L</v>
      </c>
      <c r="E247">
        <v>26779</v>
      </c>
      <c r="F247">
        <v>9482</v>
      </c>
      <c r="G247">
        <v>2009</v>
      </c>
      <c r="H247">
        <v>5.2495427227593412</v>
      </c>
      <c r="I247" t="s">
        <v>750</v>
      </c>
      <c r="J247" t="s">
        <v>171</v>
      </c>
      <c r="K247" t="str">
        <f>IF(P247="#","",IFERROR(VLOOKUP(J247,'class and classification'!$A$1:$B$338,2,FALSE),VLOOKUP(J247,'class and classification'!$A$340:$B$378,2,FALSE)))</f>
        <v>Predominantly Urban</v>
      </c>
      <c r="L247" t="str">
        <f>IF(P247="#","",IFERROR(VLOOKUP(J247,'class and classification'!$A$1:$C$338,3,FALSE),VLOOKUP(J247,'class and classification'!$A$340:$C$378,3,FALSE)))</f>
        <v>L</v>
      </c>
      <c r="M247">
        <v>37573</v>
      </c>
      <c r="N247">
        <v>24301</v>
      </c>
      <c r="O247">
        <v>4008</v>
      </c>
      <c r="P247">
        <v>6.0836040193072458</v>
      </c>
      <c r="S247" t="s">
        <v>171</v>
      </c>
      <c r="T247" t="str">
        <f>IF(Y247="#","",IFERROR(VLOOKUP(S247,'class and classification'!$A$1:$B$338,2,FALSE),VLOOKUP(S247,'class and classification'!$A$340:$B$378,2,FALSE)))</f>
        <v>Predominantly Urban</v>
      </c>
      <c r="U247" t="str">
        <f>IF(Y247="#","",IFERROR(VLOOKUP(S247,'class and classification'!$A$1:$C$338,3,FALSE),VLOOKUP(S247,'class and classification'!$A$340:$C$378,3,FALSE)))</f>
        <v>L</v>
      </c>
      <c r="V247">
        <v>23904</v>
      </c>
      <c r="W247">
        <v>24404</v>
      </c>
      <c r="X247">
        <v>8874</v>
      </c>
      <c r="Y247">
        <v>15.518869574341576</v>
      </c>
      <c r="AA247" t="s">
        <v>748</v>
      </c>
      <c r="AB247" t="s">
        <v>169</v>
      </c>
      <c r="AC247" t="str">
        <f>IF(AH247="#","",IFERROR(VLOOKUP(AB247,'class and classification'!$A$1:$B$338,2,FALSE),VLOOKUP(AB247,'class and classification'!$A$340:$B$378,2,FALSE)))</f>
        <v>Predominantly Urban</v>
      </c>
      <c r="AD247" t="str">
        <f>IF(AH247="#","",IFERROR(VLOOKUP(AB247,'class and classification'!$A$1:$C$338,3,FALSE),VLOOKUP(AB247,'class and classification'!$A$340:$C$378,3,FALSE)))</f>
        <v>L</v>
      </c>
      <c r="AE247">
        <v>39837</v>
      </c>
      <c r="AF247">
        <v>25272</v>
      </c>
      <c r="AG247">
        <v>6727</v>
      </c>
      <c r="AH247">
        <v>9.3643855448521638</v>
      </c>
      <c r="AJ247" t="s">
        <v>748</v>
      </c>
      <c r="AK247" t="s">
        <v>169</v>
      </c>
      <c r="AL247" t="str">
        <f>IF(AQ247="#","",IFERROR(VLOOKUP(AK247,'class and classification'!$A$1:$B$338,2,FALSE),VLOOKUP(AK247,'class and classification'!$A$340:$B$378,2,FALSE)))</f>
        <v>Predominantly Urban</v>
      </c>
      <c r="AM247" t="str">
        <f>IF(AQ247="#","",IFERROR(VLOOKUP(AK247,'class and classification'!$A$1:$C$338,3,FALSE),VLOOKUP(AK247,'class and classification'!$A$340:$C$378,3,FALSE)))</f>
        <v>L</v>
      </c>
      <c r="AN247">
        <v>34600</v>
      </c>
      <c r="AO247">
        <v>36105</v>
      </c>
      <c r="AP247">
        <v>6812</v>
      </c>
      <c r="AQ247">
        <v>8.7877497839183665</v>
      </c>
      <c r="AS247" t="s">
        <v>748</v>
      </c>
      <c r="AT247" t="s">
        <v>169</v>
      </c>
      <c r="AU247" t="str">
        <f>IF(AZ247="#","",IFERROR(VLOOKUP(AT247,'class and classification'!$A$1:$B$338,2,FALSE),VLOOKUP(AT247,'class and classification'!$A$340:$B$378,2,FALSE)))</f>
        <v>Predominantly Urban</v>
      </c>
      <c r="AV247" t="str">
        <f>IF(AZ247="#","",IFERROR(VLOOKUP(AT247,'class and classification'!$A$1:$C$338,3,FALSE),VLOOKUP(AT247,'class and classification'!$A$340:$C$378,3,FALSE)))</f>
        <v>L</v>
      </c>
      <c r="AW247">
        <v>31446</v>
      </c>
      <c r="AX247">
        <v>37154</v>
      </c>
      <c r="AY247">
        <v>7372</v>
      </c>
      <c r="AZ247">
        <v>9.703575001316274</v>
      </c>
      <c r="BB247" t="s">
        <v>748</v>
      </c>
      <c r="BC247" t="s">
        <v>169</v>
      </c>
      <c r="BD247" t="str">
        <f>IF(BI247="#","",IFERROR(VLOOKUP(BC247,'class and classification'!$A$1:$B$338,2,FALSE),VLOOKUP(BC247,'class and classification'!$A$340:$B$378,2,FALSE)))</f>
        <v>Predominantly Urban</v>
      </c>
      <c r="BE247" t="str">
        <f>IF(BI247="#","",IFERROR(VLOOKUP(BC247,'class and classification'!$A$1:$C$338,3,FALSE),VLOOKUP(BC247,'class and classification'!$A$340:$C$378,3,FALSE)))</f>
        <v>L</v>
      </c>
      <c r="BF247">
        <v>26842</v>
      </c>
      <c r="BG247">
        <v>42541</v>
      </c>
      <c r="BH247">
        <v>12107</v>
      </c>
      <c r="BI247">
        <v>14.857037673334151</v>
      </c>
      <c r="BK247" t="s">
        <v>748</v>
      </c>
      <c r="BL247" t="s">
        <v>169</v>
      </c>
      <c r="BM247" t="str">
        <f>IF(BR247="#","",IFERROR(VLOOKUP(BL247,'class and classification'!$A$1:$B$338,2,FALSE),VLOOKUP(BL247,'class and classification'!$A$340:$B$378,2,FALSE)))</f>
        <v>Predominantly Urban</v>
      </c>
      <c r="BN247" t="str">
        <f>IF(BR247="#","",IFERROR(VLOOKUP(BL247,'class and classification'!$A$1:$C$338,3,FALSE),VLOOKUP(BL247,'class and classification'!$A$340:$C$378,3,FALSE)))</f>
        <v>L</v>
      </c>
      <c r="BO247">
        <v>29246</v>
      </c>
      <c r="BP247">
        <v>36278</v>
      </c>
      <c r="BQ247">
        <v>13644</v>
      </c>
      <c r="BR247">
        <v>17.234236054971706</v>
      </c>
      <c r="BT247" t="s">
        <v>748</v>
      </c>
      <c r="BU247" t="s">
        <v>169</v>
      </c>
      <c r="BV247" t="str">
        <f>IF(CA247="#","",IFERROR(VLOOKUP(BU247,'class and classification'!$A$1:$B$338,2,FALSE),VLOOKUP(BU247,'class and classification'!$A$340:$B$378,2,FALSE)))</f>
        <v>Predominantly Urban</v>
      </c>
      <c r="BW247" t="str">
        <f>IF(CA247="#","",IFERROR(VLOOKUP(BU247,'class and classification'!$A$1:$C$338,3,FALSE),VLOOKUP(BU247,'class and classification'!$A$340:$C$378,3,FALSE)))</f>
        <v>L</v>
      </c>
      <c r="BX247">
        <v>22426</v>
      </c>
      <c r="BY247">
        <v>32324</v>
      </c>
      <c r="BZ247">
        <v>7107</v>
      </c>
      <c r="CA247">
        <v>11.489402977835976</v>
      </c>
      <c r="CC247" t="s">
        <v>748</v>
      </c>
      <c r="CD247" t="s">
        <v>169</v>
      </c>
      <c r="CE247" t="str">
        <f>IF(CJ247="*","",IFERROR(VLOOKUP(CD247,'class and classification'!$A$1:$B$338,2,FALSE),VLOOKUP(CD247,'class and classification'!$A$340:$B$378,2,FALSE)))</f>
        <v>Predominantly Urban</v>
      </c>
      <c r="CF247" t="str">
        <f>IF(CJ247="*","",IFERROR(VLOOKUP(CD247,'class and classification'!$A$1:$C$338,3,FALSE),VLOOKUP(CD247,'class and classification'!$A$340:$C$378,3,FALSE)))</f>
        <v>L</v>
      </c>
      <c r="CG247">
        <v>24760</v>
      </c>
      <c r="CH247">
        <v>29613</v>
      </c>
      <c r="CI247">
        <v>15910</v>
      </c>
      <c r="CJ247">
        <v>22.637053056926995</v>
      </c>
      <c r="CL247" t="s">
        <v>748</v>
      </c>
      <c r="CM247" t="s">
        <v>169</v>
      </c>
      <c r="CN247" t="str">
        <f>IF(CS247="*","",IFERROR(VLOOKUP(CM247,'class and classification'!$A$1:$B$338,2,FALSE),VLOOKUP(CM247,'class and classification'!$A$340:$B$378,2,FALSE)))</f>
        <v>Predominantly Urban</v>
      </c>
      <c r="CO247" t="str">
        <f>IF(CS247="*","",IFERROR(VLOOKUP(CM247,'class and classification'!$A$1:$C$338,3,FALSE),VLOOKUP(CM247,'class and classification'!$A$340:$C$378,3,FALSE)))</f>
        <v>L</v>
      </c>
      <c r="CP247">
        <v>23414.25</v>
      </c>
      <c r="CQ247">
        <v>36336.18</v>
      </c>
      <c r="CR247">
        <v>13176.94</v>
      </c>
      <c r="CS247">
        <v>18.068579738992373</v>
      </c>
      <c r="CU247" t="s">
        <v>748</v>
      </c>
      <c r="CV247" t="s">
        <v>169</v>
      </c>
      <c r="CW247" t="str">
        <f>IF(DB247="*","",IFERROR(VLOOKUP(CV247,'class and classification'!$A$1:$B$338,2,FALSE),VLOOKUP(CV247,'class and classification'!$A$340:$B$378,2,FALSE)))</f>
        <v>Predominantly Urban</v>
      </c>
      <c r="CX247" t="str">
        <f>IF(DB247="*","",IFERROR(VLOOKUP(CV247,'class and classification'!$A$1:$C$338,3,FALSE),VLOOKUP(CV247,'class and classification'!$A$340:$C$378,3,FALSE)))</f>
        <v>L</v>
      </c>
      <c r="CY247">
        <v>23115.99</v>
      </c>
      <c r="CZ247">
        <v>35026.22</v>
      </c>
      <c r="DA247">
        <v>11253.03</v>
      </c>
      <c r="DB247">
        <v>16.215852845238377</v>
      </c>
      <c r="DD247" t="s">
        <v>748</v>
      </c>
      <c r="DE247" t="s">
        <v>169</v>
      </c>
      <c r="DF247" t="str">
        <f>IF(DK247="*","",IFERROR(VLOOKUP(DE247,'class and classification'!$A$1:$B$338,2,FALSE),VLOOKUP(DE247,'class and classification'!$A$340:$B$378,2,FALSE)))</f>
        <v>Predominantly Urban</v>
      </c>
      <c r="DG247" t="str">
        <f>IF(DK247="*","",IFERROR(VLOOKUP(DE247,'class and classification'!$A$1:$C$338,3,FALSE),VLOOKUP(DE247,'class and classification'!$A$340:$C$378,3,FALSE)))</f>
        <v>L</v>
      </c>
      <c r="DH247">
        <v>21145.15</v>
      </c>
      <c r="DI247">
        <v>28708.11</v>
      </c>
      <c r="DJ247">
        <v>7313.53</v>
      </c>
      <c r="DK247">
        <v>12.793319338028249</v>
      </c>
      <c r="DM247" t="s">
        <v>748</v>
      </c>
      <c r="DN247" t="s">
        <v>169</v>
      </c>
      <c r="DO247" t="str">
        <f>IF(DT247="*","",IFERROR(VLOOKUP(DN247,'class and classification'!$A$1:$B$338,2,FALSE),VLOOKUP(DN247,'class and classification'!$A$340:$B$378,2,FALSE)))</f>
        <v>Predominantly Urban</v>
      </c>
      <c r="DP247" t="str">
        <f>IF(DT247="*","",IFERROR(VLOOKUP(DN247,'class and classification'!$A$1:$C$338,3,FALSE),VLOOKUP(DN247,'class and classification'!$A$340:$C$378,3,FALSE)))</f>
        <v>L</v>
      </c>
      <c r="DQ247">
        <v>26076.58</v>
      </c>
      <c r="DR247">
        <v>24716.39</v>
      </c>
      <c r="DS247">
        <v>15217.19</v>
      </c>
      <c r="DT247">
        <v>23.052799750826235</v>
      </c>
      <c r="DV247" t="s">
        <v>748</v>
      </c>
      <c r="DW247" t="s">
        <v>169</v>
      </c>
      <c r="DX247" t="str">
        <f>IF(EC247="*","",IFERROR(VLOOKUP(DW247,'class and classification'!$A$1:$B$338,2,FALSE),VLOOKUP(DW247,'class and classification'!$A$340:$B$378,2,FALSE)))</f>
        <v>Predominantly Urban</v>
      </c>
      <c r="DY247" t="str">
        <f>IF(EC247="*","",IFERROR(VLOOKUP(DW247,'class and classification'!$A$1:$C$338,3,FALSE),VLOOKUP(DW247,'class and classification'!$A$340:$C$378,3,FALSE)))</f>
        <v>L</v>
      </c>
      <c r="DZ247">
        <v>26357.8</v>
      </c>
      <c r="EA247">
        <v>24405.61</v>
      </c>
      <c r="EB247">
        <v>13656.57</v>
      </c>
      <c r="EC247">
        <v>21.199276994497669</v>
      </c>
    </row>
    <row r="248" spans="1:133" x14ac:dyDescent="0.3">
      <c r="A248" t="s">
        <v>756</v>
      </c>
      <c r="B248" t="s">
        <v>177</v>
      </c>
      <c r="C248" t="str">
        <f>IF(H248="n/a","",IFERROR(VLOOKUP(B248,'class and classification'!$A$1:$B$338,2,FALSE),VLOOKUP(B248,'class and classification'!$A$340:$B$378,2,FALSE)))</f>
        <v>Predominantly Urban</v>
      </c>
      <c r="D248" t="str">
        <f>IF(H248="n/a","",IFERROR(VLOOKUP(B248,'class and classification'!$A$1:$C$338,3,FALSE),VLOOKUP(B248,'class and classification'!$A$340:$C$378,3,FALSE)))</f>
        <v>L</v>
      </c>
      <c r="E248">
        <v>23433</v>
      </c>
      <c r="F248">
        <v>9026</v>
      </c>
      <c r="G248">
        <v>3828</v>
      </c>
      <c r="H248">
        <v>10.549232507509576</v>
      </c>
      <c r="I248" t="s">
        <v>751</v>
      </c>
      <c r="J248" t="s">
        <v>172</v>
      </c>
      <c r="K248" t="str">
        <f>IF(P248="#","",IFERROR(VLOOKUP(J248,'class and classification'!$A$1:$B$338,2,FALSE),VLOOKUP(J248,'class and classification'!$A$340:$B$378,2,FALSE)))</f>
        <v>Predominantly Urban</v>
      </c>
      <c r="L248" t="str">
        <f>IF(P248="#","",IFERROR(VLOOKUP(J248,'class and classification'!$A$1:$C$338,3,FALSE),VLOOKUP(J248,'class and classification'!$A$340:$C$378,3,FALSE)))</f>
        <v>L</v>
      </c>
      <c r="M248">
        <v>22763</v>
      </c>
      <c r="N248">
        <v>24467</v>
      </c>
      <c r="O248">
        <v>4255</v>
      </c>
      <c r="P248">
        <v>8.2645430707973198</v>
      </c>
      <c r="S248" t="s">
        <v>172</v>
      </c>
      <c r="T248" t="str">
        <f>IF(Y248="#","",IFERROR(VLOOKUP(S248,'class and classification'!$A$1:$B$338,2,FALSE),VLOOKUP(S248,'class and classification'!$A$340:$B$378,2,FALSE)))</f>
        <v>Predominantly Urban</v>
      </c>
      <c r="U248" t="str">
        <f>IF(Y248="#","",IFERROR(VLOOKUP(S248,'class and classification'!$A$1:$C$338,3,FALSE),VLOOKUP(S248,'class and classification'!$A$340:$C$378,3,FALSE)))</f>
        <v>L</v>
      </c>
      <c r="V248">
        <v>26064</v>
      </c>
      <c r="W248">
        <v>25525</v>
      </c>
      <c r="X248">
        <v>2051</v>
      </c>
      <c r="Y248">
        <v>3.8236390753169278</v>
      </c>
      <c r="AA248" t="s">
        <v>749</v>
      </c>
      <c r="AB248" t="s">
        <v>170</v>
      </c>
      <c r="AC248" t="str">
        <f>IF(AH248="#","",IFERROR(VLOOKUP(AB248,'class and classification'!$A$1:$B$338,2,FALSE),VLOOKUP(AB248,'class and classification'!$A$340:$B$378,2,FALSE)))</f>
        <v>Predominantly Urban</v>
      </c>
      <c r="AD248" t="str">
        <f>IF(AH248="#","",IFERROR(VLOOKUP(AB248,'class and classification'!$A$1:$C$338,3,FALSE),VLOOKUP(AB248,'class and classification'!$A$340:$C$378,3,FALSE)))</f>
        <v>L</v>
      </c>
      <c r="AE248">
        <v>39412</v>
      </c>
      <c r="AF248">
        <v>24437</v>
      </c>
      <c r="AG248">
        <v>17670</v>
      </c>
      <c r="AH248">
        <v>21.675928311191257</v>
      </c>
      <c r="AJ248" t="s">
        <v>749</v>
      </c>
      <c r="AK248" t="s">
        <v>170</v>
      </c>
      <c r="AL248" t="str">
        <f>IF(AQ248="#","",IFERROR(VLOOKUP(AK248,'class and classification'!$A$1:$B$338,2,FALSE),VLOOKUP(AK248,'class and classification'!$A$340:$B$378,2,FALSE)))</f>
        <v>Predominantly Urban</v>
      </c>
      <c r="AM248" t="str">
        <f>IF(AQ248="#","",IFERROR(VLOOKUP(AK248,'class and classification'!$A$1:$C$338,3,FALSE),VLOOKUP(AK248,'class and classification'!$A$340:$C$378,3,FALSE)))</f>
        <v>L</v>
      </c>
      <c r="AN248">
        <v>49448</v>
      </c>
      <c r="AO248">
        <v>24990</v>
      </c>
      <c r="AP248">
        <v>17004</v>
      </c>
      <c r="AQ248">
        <v>18.595393801535398</v>
      </c>
      <c r="AS248" t="s">
        <v>749</v>
      </c>
      <c r="AT248" t="s">
        <v>170</v>
      </c>
      <c r="AU248" t="str">
        <f>IF(AZ248="#","",IFERROR(VLOOKUP(AT248,'class and classification'!$A$1:$B$338,2,FALSE),VLOOKUP(AT248,'class and classification'!$A$340:$B$378,2,FALSE)))</f>
        <v>Predominantly Urban</v>
      </c>
      <c r="AV248" t="str">
        <f>IF(AZ248="#","",IFERROR(VLOOKUP(AT248,'class and classification'!$A$1:$C$338,3,FALSE),VLOOKUP(AT248,'class and classification'!$A$340:$C$378,3,FALSE)))</f>
        <v>L</v>
      </c>
      <c r="AW248">
        <v>39461</v>
      </c>
      <c r="AX248">
        <v>39645</v>
      </c>
      <c r="AY248">
        <v>9666</v>
      </c>
      <c r="AZ248">
        <v>10.888568467534808</v>
      </c>
      <c r="BB248" t="s">
        <v>749</v>
      </c>
      <c r="BC248" t="s">
        <v>170</v>
      </c>
      <c r="BD248" t="str">
        <f>IF(BI248="#","",IFERROR(VLOOKUP(BC248,'class and classification'!$A$1:$B$338,2,FALSE),VLOOKUP(BC248,'class and classification'!$A$340:$B$378,2,FALSE)))</f>
        <v>Predominantly Urban</v>
      </c>
      <c r="BE248" t="str">
        <f>IF(BI248="#","",IFERROR(VLOOKUP(BC248,'class and classification'!$A$1:$C$338,3,FALSE),VLOOKUP(BC248,'class and classification'!$A$340:$C$378,3,FALSE)))</f>
        <v>L</v>
      </c>
      <c r="BF248">
        <v>36450</v>
      </c>
      <c r="BG248">
        <v>37166</v>
      </c>
      <c r="BH248">
        <v>12080</v>
      </c>
      <c r="BI248">
        <v>14.096340552651231</v>
      </c>
      <c r="BK248" t="s">
        <v>749</v>
      </c>
      <c r="BL248" t="s">
        <v>170</v>
      </c>
      <c r="BM248" t="str">
        <f>IF(BR248="#","",IFERROR(VLOOKUP(BL248,'class and classification'!$A$1:$B$338,2,FALSE),VLOOKUP(BL248,'class and classification'!$A$340:$B$378,2,FALSE)))</f>
        <v>Predominantly Urban</v>
      </c>
      <c r="BN248" t="str">
        <f>IF(BR248="#","",IFERROR(VLOOKUP(BL248,'class and classification'!$A$1:$C$338,3,FALSE),VLOOKUP(BL248,'class and classification'!$A$340:$C$378,3,FALSE)))</f>
        <v>L</v>
      </c>
      <c r="BO248">
        <v>32095</v>
      </c>
      <c r="BP248">
        <v>25869</v>
      </c>
      <c r="BQ248">
        <v>22428</v>
      </c>
      <c r="BR248">
        <v>27.8982983381431</v>
      </c>
      <c r="BT248" t="s">
        <v>749</v>
      </c>
      <c r="BU248" t="s">
        <v>170</v>
      </c>
      <c r="BV248" t="str">
        <f>IF(CA248="#","",IFERROR(VLOOKUP(BU248,'class and classification'!$A$1:$B$338,2,FALSE),VLOOKUP(BU248,'class and classification'!$A$340:$B$378,2,FALSE)))</f>
        <v>Predominantly Urban</v>
      </c>
      <c r="BW248" t="str">
        <f>IF(CA248="#","",IFERROR(VLOOKUP(BU248,'class and classification'!$A$1:$C$338,3,FALSE),VLOOKUP(BU248,'class and classification'!$A$340:$C$378,3,FALSE)))</f>
        <v>L</v>
      </c>
      <c r="BX248">
        <v>29483</v>
      </c>
      <c r="BY248">
        <v>29982</v>
      </c>
      <c r="BZ248">
        <v>17675</v>
      </c>
      <c r="CA248">
        <v>22.912885662431943</v>
      </c>
      <c r="CC248" t="s">
        <v>749</v>
      </c>
      <c r="CD248" t="s">
        <v>170</v>
      </c>
      <c r="CE248" t="str">
        <f>IF(CJ248="*","",IFERROR(VLOOKUP(CD248,'class and classification'!$A$1:$B$338,2,FALSE),VLOOKUP(CD248,'class and classification'!$A$340:$B$378,2,FALSE)))</f>
        <v>Predominantly Urban</v>
      </c>
      <c r="CF248" t="str">
        <f>IF(CJ248="*","",IFERROR(VLOOKUP(CD248,'class and classification'!$A$1:$C$338,3,FALSE),VLOOKUP(CD248,'class and classification'!$A$340:$C$378,3,FALSE)))</f>
        <v>L</v>
      </c>
      <c r="CG248">
        <v>25720</v>
      </c>
      <c r="CH248">
        <v>24329</v>
      </c>
      <c r="CI248">
        <v>18653</v>
      </c>
      <c r="CJ248">
        <v>27.150592413612411</v>
      </c>
      <c r="CL248" t="s">
        <v>749</v>
      </c>
      <c r="CM248" t="s">
        <v>170</v>
      </c>
      <c r="CN248" t="str">
        <f>IF(CS248="*","",IFERROR(VLOOKUP(CM248,'class and classification'!$A$1:$B$338,2,FALSE),VLOOKUP(CM248,'class and classification'!$A$340:$B$378,2,FALSE)))</f>
        <v>Predominantly Urban</v>
      </c>
      <c r="CO248" t="str">
        <f>IF(CS248="*","",IFERROR(VLOOKUP(CM248,'class and classification'!$A$1:$C$338,3,FALSE),VLOOKUP(CM248,'class and classification'!$A$340:$C$378,3,FALSE)))</f>
        <v>L</v>
      </c>
      <c r="CP248">
        <v>23999.32</v>
      </c>
      <c r="CQ248">
        <v>26824.33</v>
      </c>
      <c r="CR248">
        <v>20392.12</v>
      </c>
      <c r="CS248">
        <v>28.634275807170233</v>
      </c>
      <c r="CU248" t="s">
        <v>749</v>
      </c>
      <c r="CV248" t="s">
        <v>170</v>
      </c>
      <c r="CW248" t="str">
        <f>IF(DB248="*","",IFERROR(VLOOKUP(CV248,'class and classification'!$A$1:$B$338,2,FALSE),VLOOKUP(CV248,'class and classification'!$A$340:$B$378,2,FALSE)))</f>
        <v>Predominantly Urban</v>
      </c>
      <c r="CX248" t="str">
        <f>IF(DB248="*","",IFERROR(VLOOKUP(CV248,'class and classification'!$A$1:$C$338,3,FALSE),VLOOKUP(CV248,'class and classification'!$A$340:$C$378,3,FALSE)))</f>
        <v>L</v>
      </c>
      <c r="CY248">
        <v>24146.12</v>
      </c>
      <c r="CZ248">
        <v>24720.55</v>
      </c>
      <c r="DA248">
        <v>21446.12</v>
      </c>
      <c r="DB248">
        <v>30.50102264467105</v>
      </c>
      <c r="DD248" t="s">
        <v>749</v>
      </c>
      <c r="DE248" t="s">
        <v>170</v>
      </c>
      <c r="DF248" t="str">
        <f>IF(DK248="*","",IFERROR(VLOOKUP(DE248,'class and classification'!$A$1:$B$338,2,FALSE),VLOOKUP(DE248,'class and classification'!$A$340:$B$378,2,FALSE)))</f>
        <v>Predominantly Urban</v>
      </c>
      <c r="DG248" t="str">
        <f>IF(DK248="*","",IFERROR(VLOOKUP(DE248,'class and classification'!$A$1:$C$338,3,FALSE),VLOOKUP(DE248,'class and classification'!$A$340:$C$378,3,FALSE)))</f>
        <v>L</v>
      </c>
      <c r="DH248">
        <v>26616.16</v>
      </c>
      <c r="DI248">
        <v>20902.87</v>
      </c>
      <c r="DJ248">
        <v>23520.04</v>
      </c>
      <c r="DK248">
        <v>33.108597846227433</v>
      </c>
      <c r="DM248" t="s">
        <v>749</v>
      </c>
      <c r="DN248" t="s">
        <v>170</v>
      </c>
      <c r="DO248" t="str">
        <f>IF(DT248="*","",IFERROR(VLOOKUP(DN248,'class and classification'!$A$1:$B$338,2,FALSE),VLOOKUP(DN248,'class and classification'!$A$340:$B$378,2,FALSE)))</f>
        <v>Predominantly Urban</v>
      </c>
      <c r="DP248" t="str">
        <f>IF(DT248="*","",IFERROR(VLOOKUP(DN248,'class and classification'!$A$1:$C$338,3,FALSE),VLOOKUP(DN248,'class and classification'!$A$340:$C$378,3,FALSE)))</f>
        <v>L</v>
      </c>
      <c r="DQ248">
        <v>23198.02</v>
      </c>
      <c r="DR248">
        <v>28623.16</v>
      </c>
      <c r="DS248">
        <v>20810.900000000001</v>
      </c>
      <c r="DT248">
        <v>28.652490745136312</v>
      </c>
      <c r="DV248" t="s">
        <v>749</v>
      </c>
      <c r="DW248" t="s">
        <v>170</v>
      </c>
      <c r="DX248" t="str">
        <f>IF(EC248="*","",IFERROR(VLOOKUP(DW248,'class and classification'!$A$1:$B$338,2,FALSE),VLOOKUP(DW248,'class and classification'!$A$340:$B$378,2,FALSE)))</f>
        <v>Predominantly Urban</v>
      </c>
      <c r="DY248" t="str">
        <f>IF(EC248="*","",IFERROR(VLOOKUP(DW248,'class and classification'!$A$1:$C$338,3,FALSE),VLOOKUP(DW248,'class and classification'!$A$340:$C$378,3,FALSE)))</f>
        <v>L</v>
      </c>
      <c r="DZ248">
        <v>30563.09</v>
      </c>
      <c r="EA248">
        <v>19752.79</v>
      </c>
      <c r="EB248">
        <v>17580.63</v>
      </c>
      <c r="EC248">
        <v>25.893274926796678</v>
      </c>
    </row>
    <row r="249" spans="1:133" x14ac:dyDescent="0.3">
      <c r="A249" t="s">
        <v>757</v>
      </c>
      <c r="B249" t="s">
        <v>178</v>
      </c>
      <c r="C249" t="str">
        <f>IF(H249="n/a","",IFERROR(VLOOKUP(B249,'class and classification'!$A$1:$B$338,2,FALSE),VLOOKUP(B249,'class and classification'!$A$340:$B$378,2,FALSE)))</f>
        <v>Predominantly Urban</v>
      </c>
      <c r="D249" t="str">
        <f>IF(H249="n/a","",IFERROR(VLOOKUP(B249,'class and classification'!$A$1:$C$338,3,FALSE),VLOOKUP(B249,'class and classification'!$A$340:$C$378,3,FALSE)))</f>
        <v>L</v>
      </c>
      <c r="E249">
        <v>38410</v>
      </c>
      <c r="F249">
        <v>33990</v>
      </c>
      <c r="G249">
        <v>1215</v>
      </c>
      <c r="H249">
        <v>1.6504788426271819</v>
      </c>
      <c r="I249" t="s">
        <v>752</v>
      </c>
      <c r="J249" t="s">
        <v>173</v>
      </c>
      <c r="K249" t="str">
        <f>IF(P249="#","",IFERROR(VLOOKUP(J249,'class and classification'!$A$1:$B$338,2,FALSE),VLOOKUP(J249,'class and classification'!$A$340:$B$378,2,FALSE)))</f>
        <v>Predominantly Urban</v>
      </c>
      <c r="L249" t="str">
        <f>IF(P249="#","",IFERROR(VLOOKUP(J249,'class and classification'!$A$1:$C$338,3,FALSE),VLOOKUP(J249,'class and classification'!$A$340:$C$378,3,FALSE)))</f>
        <v>L</v>
      </c>
      <c r="M249">
        <v>31448</v>
      </c>
      <c r="N249">
        <v>13983</v>
      </c>
      <c r="O249">
        <v>6216</v>
      </c>
      <c r="P249">
        <v>12.03554901543168</v>
      </c>
      <c r="S249" t="s">
        <v>173</v>
      </c>
      <c r="T249" t="str">
        <f>IF(Y249="#","",IFERROR(VLOOKUP(S249,'class and classification'!$A$1:$B$338,2,FALSE),VLOOKUP(S249,'class and classification'!$A$340:$B$378,2,FALSE)))</f>
        <v>Predominantly Urban</v>
      </c>
      <c r="U249" t="str">
        <f>IF(Y249="#","",IFERROR(VLOOKUP(S249,'class and classification'!$A$1:$C$338,3,FALSE),VLOOKUP(S249,'class and classification'!$A$340:$C$378,3,FALSE)))</f>
        <v>L</v>
      </c>
      <c r="V249">
        <v>30770</v>
      </c>
      <c r="W249">
        <v>12895</v>
      </c>
      <c r="X249">
        <v>1630</v>
      </c>
      <c r="Y249">
        <v>3.5986311954961914</v>
      </c>
      <c r="AA249" t="s">
        <v>750</v>
      </c>
      <c r="AB249" t="s">
        <v>171</v>
      </c>
      <c r="AC249" t="str">
        <f>IF(AH249="#","",IFERROR(VLOOKUP(AB249,'class and classification'!$A$1:$B$338,2,FALSE),VLOOKUP(AB249,'class and classification'!$A$340:$B$378,2,FALSE)))</f>
        <v>Predominantly Urban</v>
      </c>
      <c r="AD249" t="str">
        <f>IF(AH249="#","",IFERROR(VLOOKUP(AB249,'class and classification'!$A$1:$C$338,3,FALSE),VLOOKUP(AB249,'class and classification'!$A$340:$C$378,3,FALSE)))</f>
        <v>L</v>
      </c>
      <c r="AE249">
        <v>28463</v>
      </c>
      <c r="AF249">
        <v>22308</v>
      </c>
      <c r="AG249">
        <v>4730</v>
      </c>
      <c r="AH249">
        <v>8.5223689663249313</v>
      </c>
      <c r="AJ249" t="s">
        <v>750</v>
      </c>
      <c r="AK249" t="s">
        <v>171</v>
      </c>
      <c r="AL249" t="str">
        <f>IF(AQ249="#","",IFERROR(VLOOKUP(AK249,'class and classification'!$A$1:$B$338,2,FALSE),VLOOKUP(AK249,'class and classification'!$A$340:$B$378,2,FALSE)))</f>
        <v>Predominantly Urban</v>
      </c>
      <c r="AM249" t="str">
        <f>IF(AQ249="#","",IFERROR(VLOOKUP(AK249,'class and classification'!$A$1:$C$338,3,FALSE),VLOOKUP(AK249,'class and classification'!$A$340:$C$378,3,FALSE)))</f>
        <v>L</v>
      </c>
      <c r="AN249">
        <v>32205</v>
      </c>
      <c r="AO249">
        <v>20715</v>
      </c>
      <c r="AP249">
        <v>9434</v>
      </c>
      <c r="AQ249">
        <v>15.129743079834492</v>
      </c>
      <c r="AS249" t="s">
        <v>750</v>
      </c>
      <c r="AT249" t="s">
        <v>171</v>
      </c>
      <c r="AU249" t="str">
        <f>IF(AZ249="#","",IFERROR(VLOOKUP(AT249,'class and classification'!$A$1:$B$338,2,FALSE),VLOOKUP(AT249,'class and classification'!$A$340:$B$378,2,FALSE)))</f>
        <v>Predominantly Urban</v>
      </c>
      <c r="AV249" t="str">
        <f>IF(AZ249="#","",IFERROR(VLOOKUP(AT249,'class and classification'!$A$1:$C$338,3,FALSE),VLOOKUP(AT249,'class and classification'!$A$340:$C$378,3,FALSE)))</f>
        <v>L</v>
      </c>
      <c r="AW249">
        <v>24940</v>
      </c>
      <c r="AX249">
        <v>25662</v>
      </c>
      <c r="AY249">
        <v>8425</v>
      </c>
      <c r="AZ249">
        <v>14.273129245938298</v>
      </c>
      <c r="BB249" t="s">
        <v>750</v>
      </c>
      <c r="BC249" t="s">
        <v>171</v>
      </c>
      <c r="BD249" t="str">
        <f>IF(BI249="#","",IFERROR(VLOOKUP(BC249,'class and classification'!$A$1:$B$338,2,FALSE),VLOOKUP(BC249,'class and classification'!$A$340:$B$378,2,FALSE)))</f>
        <v>Predominantly Urban</v>
      </c>
      <c r="BE249" t="str">
        <f>IF(BI249="#","",IFERROR(VLOOKUP(BC249,'class and classification'!$A$1:$C$338,3,FALSE),VLOOKUP(BC249,'class and classification'!$A$340:$C$378,3,FALSE)))</f>
        <v>L</v>
      </c>
      <c r="BF249">
        <v>24951</v>
      </c>
      <c r="BG249">
        <v>22760</v>
      </c>
      <c r="BH249">
        <v>11203</v>
      </c>
      <c r="BI249">
        <v>19.015853617136845</v>
      </c>
      <c r="BK249" t="s">
        <v>750</v>
      </c>
      <c r="BL249" t="s">
        <v>171</v>
      </c>
      <c r="BM249" t="str">
        <f>IF(BR249="#","",IFERROR(VLOOKUP(BL249,'class and classification'!$A$1:$B$338,2,FALSE),VLOOKUP(BL249,'class and classification'!$A$340:$B$378,2,FALSE)))</f>
        <v>Predominantly Urban</v>
      </c>
      <c r="BN249" t="str">
        <f>IF(BR249="#","",IFERROR(VLOOKUP(BL249,'class and classification'!$A$1:$C$338,3,FALSE),VLOOKUP(BL249,'class and classification'!$A$340:$C$378,3,FALSE)))</f>
        <v>L</v>
      </c>
      <c r="BO249">
        <v>29268</v>
      </c>
      <c r="BP249">
        <v>21759</v>
      </c>
      <c r="BQ249">
        <v>9953</v>
      </c>
      <c r="BR249">
        <v>16.321744834371927</v>
      </c>
      <c r="BT249" t="s">
        <v>750</v>
      </c>
      <c r="BU249" t="s">
        <v>171</v>
      </c>
      <c r="BV249" t="str">
        <f>IF(CA249="#","",IFERROR(VLOOKUP(BU249,'class and classification'!$A$1:$B$338,2,FALSE),VLOOKUP(BU249,'class and classification'!$A$340:$B$378,2,FALSE)))</f>
        <v>Predominantly Urban</v>
      </c>
      <c r="BW249" t="str">
        <f>IF(CA249="#","",IFERROR(VLOOKUP(BU249,'class and classification'!$A$1:$C$338,3,FALSE),VLOOKUP(BU249,'class and classification'!$A$340:$C$378,3,FALSE)))</f>
        <v>L</v>
      </c>
      <c r="BX249">
        <v>23821</v>
      </c>
      <c r="BY249">
        <v>25887</v>
      </c>
      <c r="BZ249">
        <v>5010</v>
      </c>
      <c r="CA249">
        <v>9.1560364048393588</v>
      </c>
      <c r="CC249" t="s">
        <v>750</v>
      </c>
      <c r="CD249" t="s">
        <v>171</v>
      </c>
      <c r="CE249" t="str">
        <f>IF(CJ249="*","",IFERROR(VLOOKUP(CD249,'class and classification'!$A$1:$B$338,2,FALSE),VLOOKUP(CD249,'class and classification'!$A$340:$B$378,2,FALSE)))</f>
        <v>Predominantly Urban</v>
      </c>
      <c r="CF249" t="str">
        <f>IF(CJ249="*","",IFERROR(VLOOKUP(CD249,'class and classification'!$A$1:$C$338,3,FALSE),VLOOKUP(CD249,'class and classification'!$A$340:$C$378,3,FALSE)))</f>
        <v>L</v>
      </c>
      <c r="CG249">
        <v>23499</v>
      </c>
      <c r="CH249">
        <v>20207</v>
      </c>
      <c r="CI249">
        <v>10768</v>
      </c>
      <c r="CJ249">
        <v>19.767228402540663</v>
      </c>
      <c r="CL249" t="s">
        <v>750</v>
      </c>
      <c r="CM249" t="s">
        <v>171</v>
      </c>
      <c r="CN249" t="str">
        <f>IF(CS249="*","",IFERROR(VLOOKUP(CM249,'class and classification'!$A$1:$B$338,2,FALSE),VLOOKUP(CM249,'class and classification'!$A$340:$B$378,2,FALSE)))</f>
        <v>Predominantly Urban</v>
      </c>
      <c r="CO249" t="str">
        <f>IF(CS249="*","",IFERROR(VLOOKUP(CM249,'class and classification'!$A$1:$C$338,3,FALSE),VLOOKUP(CM249,'class and classification'!$A$340:$C$378,3,FALSE)))</f>
        <v>L</v>
      </c>
      <c r="CP249">
        <v>19730.509999999998</v>
      </c>
      <c r="CQ249">
        <v>19378.150000000001</v>
      </c>
      <c r="CR249">
        <v>12555.75</v>
      </c>
      <c r="CS249">
        <v>24.302513083958569</v>
      </c>
      <c r="CU249" t="s">
        <v>750</v>
      </c>
      <c r="CV249" t="s">
        <v>171</v>
      </c>
      <c r="CW249" t="str">
        <f>IF(DB249="*","",IFERROR(VLOOKUP(CV249,'class and classification'!$A$1:$B$338,2,FALSE),VLOOKUP(CV249,'class and classification'!$A$340:$B$378,2,FALSE)))</f>
        <v>Predominantly Urban</v>
      </c>
      <c r="CX249" t="str">
        <f>IF(DB249="*","",IFERROR(VLOOKUP(CV249,'class and classification'!$A$1:$C$338,3,FALSE),VLOOKUP(CV249,'class and classification'!$A$340:$C$378,3,FALSE)))</f>
        <v>L</v>
      </c>
      <c r="CY249">
        <v>22357.5</v>
      </c>
      <c r="CZ249">
        <v>16922.169999999998</v>
      </c>
      <c r="DA249">
        <v>13587.7</v>
      </c>
      <c r="DB249">
        <v>25.701486569125727</v>
      </c>
      <c r="DD249" t="s">
        <v>750</v>
      </c>
      <c r="DE249" t="s">
        <v>171</v>
      </c>
      <c r="DF249" t="str">
        <f>IF(DK249="*","",IFERROR(VLOOKUP(DE249,'class and classification'!$A$1:$B$338,2,FALSE),VLOOKUP(DE249,'class and classification'!$A$340:$B$378,2,FALSE)))</f>
        <v>Predominantly Urban</v>
      </c>
      <c r="DG249" t="str">
        <f>IF(DK249="*","",IFERROR(VLOOKUP(DE249,'class and classification'!$A$1:$C$338,3,FALSE),VLOOKUP(DE249,'class and classification'!$A$340:$C$378,3,FALSE)))</f>
        <v>L</v>
      </c>
      <c r="DH249">
        <v>22639.17</v>
      </c>
      <c r="DI249">
        <v>22496.59</v>
      </c>
      <c r="DJ249">
        <v>11701.38</v>
      </c>
      <c r="DK249">
        <v>20.587559472556151</v>
      </c>
      <c r="DM249" t="s">
        <v>750</v>
      </c>
      <c r="DN249" t="s">
        <v>171</v>
      </c>
      <c r="DO249" t="str">
        <f>IF(DT249="*","",IFERROR(VLOOKUP(DN249,'class and classification'!$A$1:$B$338,2,FALSE),VLOOKUP(DN249,'class and classification'!$A$340:$B$378,2,FALSE)))</f>
        <v>Predominantly Urban</v>
      </c>
      <c r="DP249" t="str">
        <f>IF(DT249="*","",IFERROR(VLOOKUP(DN249,'class and classification'!$A$1:$C$338,3,FALSE),VLOOKUP(DN249,'class and classification'!$A$340:$C$378,3,FALSE)))</f>
        <v>L</v>
      </c>
      <c r="DQ249">
        <v>19123.21</v>
      </c>
      <c r="DR249">
        <v>16888.7</v>
      </c>
      <c r="DS249">
        <v>16495.3</v>
      </c>
      <c r="DT249">
        <v>31.415304679109781</v>
      </c>
      <c r="DV249" t="s">
        <v>750</v>
      </c>
      <c r="DW249" t="s">
        <v>171</v>
      </c>
      <c r="DX249" t="str">
        <f>IF(EC249="*","",IFERROR(VLOOKUP(DW249,'class and classification'!$A$1:$B$338,2,FALSE),VLOOKUP(DW249,'class and classification'!$A$340:$B$378,2,FALSE)))</f>
        <v>Predominantly Urban</v>
      </c>
      <c r="DY249" t="str">
        <f>IF(EC249="*","",IFERROR(VLOOKUP(DW249,'class and classification'!$A$1:$C$338,3,FALSE),VLOOKUP(DW249,'class and classification'!$A$340:$C$378,3,FALSE)))</f>
        <v>L</v>
      </c>
      <c r="DZ249">
        <v>18421.990000000002</v>
      </c>
      <c r="EA249">
        <v>14332.18</v>
      </c>
      <c r="EB249">
        <v>15832.97</v>
      </c>
      <c r="EC249">
        <v>32.586750321175522</v>
      </c>
    </row>
    <row r="250" spans="1:133" x14ac:dyDescent="0.3">
      <c r="A250" t="s">
        <v>758</v>
      </c>
      <c r="B250" t="s">
        <v>179</v>
      </c>
      <c r="C250" t="str">
        <f>IF(H250="n/a","",IFERROR(VLOOKUP(B250,'class and classification'!$A$1:$B$338,2,FALSE),VLOOKUP(B250,'class and classification'!$A$340:$B$378,2,FALSE)))</f>
        <v/>
      </c>
      <c r="D250" t="str">
        <f>IF(H250="n/a","",IFERROR(VLOOKUP(B250,'class and classification'!$A$1:$C$338,3,FALSE),VLOOKUP(B250,'class and classification'!$A$340:$C$378,3,FALSE)))</f>
        <v/>
      </c>
      <c r="E250">
        <v>28340</v>
      </c>
      <c r="F250">
        <v>10938</v>
      </c>
      <c r="G250" t="s">
        <v>513</v>
      </c>
      <c r="H250" t="s">
        <v>513</v>
      </c>
      <c r="I250" t="s">
        <v>753</v>
      </c>
      <c r="J250" t="s">
        <v>174</v>
      </c>
      <c r="K250" t="str">
        <f>IF(P250="#","",IFERROR(VLOOKUP(J250,'class and classification'!$A$1:$B$338,2,FALSE),VLOOKUP(J250,'class and classification'!$A$340:$B$378,2,FALSE)))</f>
        <v>Predominantly Urban</v>
      </c>
      <c r="L250" t="str">
        <f>IF(P250="#","",IFERROR(VLOOKUP(J250,'class and classification'!$A$1:$C$338,3,FALSE),VLOOKUP(J250,'class and classification'!$A$340:$C$378,3,FALSE)))</f>
        <v>L</v>
      </c>
      <c r="M250">
        <v>36107</v>
      </c>
      <c r="N250">
        <v>31545</v>
      </c>
      <c r="O250">
        <v>3949</v>
      </c>
      <c r="P250">
        <v>5.5152860993561541</v>
      </c>
      <c r="S250" t="s">
        <v>174</v>
      </c>
      <c r="T250" t="str">
        <f>IF(Y250="#","",IFERROR(VLOOKUP(S250,'class and classification'!$A$1:$B$338,2,FALSE),VLOOKUP(S250,'class and classification'!$A$340:$B$378,2,FALSE)))</f>
        <v>Predominantly Urban</v>
      </c>
      <c r="U250" t="str">
        <f>IF(Y250="#","",IFERROR(VLOOKUP(S250,'class and classification'!$A$1:$C$338,3,FALSE),VLOOKUP(S250,'class and classification'!$A$340:$C$378,3,FALSE)))</f>
        <v>L</v>
      </c>
      <c r="V250">
        <v>31629</v>
      </c>
      <c r="W250">
        <v>31031</v>
      </c>
      <c r="X250">
        <v>10251</v>
      </c>
      <c r="Y250">
        <v>14.059606918023343</v>
      </c>
      <c r="AA250" t="s">
        <v>751</v>
      </c>
      <c r="AB250" t="s">
        <v>172</v>
      </c>
      <c r="AC250" t="str">
        <f>IF(AH250="#","",IFERROR(VLOOKUP(AB250,'class and classification'!$A$1:$B$338,2,FALSE),VLOOKUP(AB250,'class and classification'!$A$340:$B$378,2,FALSE)))</f>
        <v>Predominantly Urban</v>
      </c>
      <c r="AD250" t="str">
        <f>IF(AH250="#","",IFERROR(VLOOKUP(AB250,'class and classification'!$A$1:$C$338,3,FALSE),VLOOKUP(AB250,'class and classification'!$A$340:$C$378,3,FALSE)))</f>
        <v>L</v>
      </c>
      <c r="AE250">
        <v>23248</v>
      </c>
      <c r="AF250">
        <v>21933</v>
      </c>
      <c r="AG250">
        <v>3279</v>
      </c>
      <c r="AH250">
        <v>6.7664052827073871</v>
      </c>
      <c r="AJ250" t="s">
        <v>751</v>
      </c>
      <c r="AK250" t="s">
        <v>172</v>
      </c>
      <c r="AL250" t="str">
        <f>IF(AQ250="#","",IFERROR(VLOOKUP(AK250,'class and classification'!$A$1:$B$338,2,FALSE),VLOOKUP(AK250,'class and classification'!$A$340:$B$378,2,FALSE)))</f>
        <v>Predominantly Urban</v>
      </c>
      <c r="AM250" t="str">
        <f>IF(AQ250="#","",IFERROR(VLOOKUP(AK250,'class and classification'!$A$1:$C$338,3,FALSE),VLOOKUP(AK250,'class and classification'!$A$340:$C$378,3,FALSE)))</f>
        <v>L</v>
      </c>
      <c r="AN250">
        <v>19226</v>
      </c>
      <c r="AO250">
        <v>24013</v>
      </c>
      <c r="AP250">
        <v>4075</v>
      </c>
      <c r="AQ250">
        <v>8.6126727818404714</v>
      </c>
      <c r="AS250" t="s">
        <v>751</v>
      </c>
      <c r="AT250" t="s">
        <v>172</v>
      </c>
      <c r="AU250" t="str">
        <f>IF(AZ250="#","",IFERROR(VLOOKUP(AT250,'class and classification'!$A$1:$B$338,2,FALSE),VLOOKUP(AT250,'class and classification'!$A$340:$B$378,2,FALSE)))</f>
        <v>Predominantly Urban</v>
      </c>
      <c r="AV250" t="str">
        <f>IF(AZ250="#","",IFERROR(VLOOKUP(AT250,'class and classification'!$A$1:$C$338,3,FALSE),VLOOKUP(AT250,'class and classification'!$A$340:$C$378,3,FALSE)))</f>
        <v>L</v>
      </c>
      <c r="AW250">
        <v>20484</v>
      </c>
      <c r="AX250">
        <v>22156</v>
      </c>
      <c r="AY250">
        <v>2178</v>
      </c>
      <c r="AZ250">
        <v>4.8596546030612693</v>
      </c>
      <c r="BB250" t="s">
        <v>751</v>
      </c>
      <c r="BC250" t="s">
        <v>172</v>
      </c>
      <c r="BD250" t="str">
        <f>IF(BI250="#","",IFERROR(VLOOKUP(BC250,'class and classification'!$A$1:$B$338,2,FALSE),VLOOKUP(BC250,'class and classification'!$A$340:$B$378,2,FALSE)))</f>
        <v>Predominantly Urban</v>
      </c>
      <c r="BE250" t="str">
        <f>IF(BI250="#","",IFERROR(VLOOKUP(BC250,'class and classification'!$A$1:$C$338,3,FALSE),VLOOKUP(BC250,'class and classification'!$A$340:$C$378,3,FALSE)))</f>
        <v>L</v>
      </c>
      <c r="BF250">
        <v>14318</v>
      </c>
      <c r="BG250">
        <v>23720</v>
      </c>
      <c r="BH250">
        <v>4195</v>
      </c>
      <c r="BI250">
        <v>9.9329907891932834</v>
      </c>
      <c r="BK250" t="s">
        <v>751</v>
      </c>
      <c r="BL250" t="s">
        <v>172</v>
      </c>
      <c r="BM250" t="str">
        <f>IF(BR250="#","",IFERROR(VLOOKUP(BL250,'class and classification'!$A$1:$B$338,2,FALSE),VLOOKUP(BL250,'class and classification'!$A$340:$B$378,2,FALSE)))</f>
        <v>Predominantly Urban</v>
      </c>
      <c r="BN250" t="str">
        <f>IF(BR250="#","",IFERROR(VLOOKUP(BL250,'class and classification'!$A$1:$C$338,3,FALSE),VLOOKUP(BL250,'class and classification'!$A$340:$C$378,3,FALSE)))</f>
        <v>L</v>
      </c>
      <c r="BO250">
        <v>14757</v>
      </c>
      <c r="BP250">
        <v>23009</v>
      </c>
      <c r="BQ250">
        <v>6133</v>
      </c>
      <c r="BR250">
        <v>13.970705483040616</v>
      </c>
      <c r="BT250" t="s">
        <v>751</v>
      </c>
      <c r="BU250" t="s">
        <v>172</v>
      </c>
      <c r="BV250" t="str">
        <f>IF(CA250="#","",IFERROR(VLOOKUP(BU250,'class and classification'!$A$1:$B$338,2,FALSE),VLOOKUP(BU250,'class and classification'!$A$340:$B$378,2,FALSE)))</f>
        <v>Predominantly Urban</v>
      </c>
      <c r="BW250" t="str">
        <f>IF(CA250="#","",IFERROR(VLOOKUP(BU250,'class and classification'!$A$1:$C$338,3,FALSE),VLOOKUP(BU250,'class and classification'!$A$340:$C$378,3,FALSE)))</f>
        <v>L</v>
      </c>
      <c r="BX250">
        <v>19359</v>
      </c>
      <c r="BY250">
        <v>22740</v>
      </c>
      <c r="BZ250">
        <v>4477</v>
      </c>
      <c r="CA250">
        <v>9.6122466506355195</v>
      </c>
      <c r="CC250" t="s">
        <v>751</v>
      </c>
      <c r="CD250" t="s">
        <v>172</v>
      </c>
      <c r="CE250" t="str">
        <f>IF(CJ250="*","",IFERROR(VLOOKUP(CD250,'class and classification'!$A$1:$B$338,2,FALSE),VLOOKUP(CD250,'class and classification'!$A$340:$B$378,2,FALSE)))</f>
        <v>Predominantly Urban</v>
      </c>
      <c r="CF250" t="str">
        <f>IF(CJ250="*","",IFERROR(VLOOKUP(CD250,'class and classification'!$A$1:$C$338,3,FALSE),VLOOKUP(CD250,'class and classification'!$A$340:$C$378,3,FALSE)))</f>
        <v>L</v>
      </c>
      <c r="CG250">
        <v>20302</v>
      </c>
      <c r="CH250">
        <v>18450</v>
      </c>
      <c r="CI250">
        <v>7729</v>
      </c>
      <c r="CJ250">
        <v>16.628299735375744</v>
      </c>
      <c r="CL250" t="s">
        <v>751</v>
      </c>
      <c r="CM250" t="s">
        <v>172</v>
      </c>
      <c r="CN250" t="str">
        <f>IF(CS250="*","",IFERROR(VLOOKUP(CM250,'class and classification'!$A$1:$B$338,2,FALSE),VLOOKUP(CM250,'class and classification'!$A$340:$B$378,2,FALSE)))</f>
        <v>Predominantly Urban</v>
      </c>
      <c r="CO250" t="str">
        <f>IF(CS250="*","",IFERROR(VLOOKUP(CM250,'class and classification'!$A$1:$C$338,3,FALSE),VLOOKUP(CM250,'class and classification'!$A$340:$C$378,3,FALSE)))</f>
        <v>L</v>
      </c>
      <c r="CP250">
        <v>16702.46</v>
      </c>
      <c r="CQ250">
        <v>18733.919999999998</v>
      </c>
      <c r="CR250">
        <v>10803.83</v>
      </c>
      <c r="CS250">
        <v>23.364578145298214</v>
      </c>
      <c r="CU250" t="s">
        <v>751</v>
      </c>
      <c r="CV250" t="s">
        <v>172</v>
      </c>
      <c r="CW250" t="str">
        <f>IF(DB250="*","",IFERROR(VLOOKUP(CV250,'class and classification'!$A$1:$B$338,2,FALSE),VLOOKUP(CV250,'class and classification'!$A$340:$B$378,2,FALSE)))</f>
        <v>Predominantly Urban</v>
      </c>
      <c r="CX250" t="str">
        <f>IF(DB250="*","",IFERROR(VLOOKUP(CV250,'class and classification'!$A$1:$C$338,3,FALSE),VLOOKUP(CV250,'class and classification'!$A$340:$C$378,3,FALSE)))</f>
        <v>L</v>
      </c>
      <c r="CY250">
        <v>19924.71</v>
      </c>
      <c r="CZ250">
        <v>20811.439999999999</v>
      </c>
      <c r="DA250">
        <v>5302.35</v>
      </c>
      <c r="DB250">
        <v>11.517208423384778</v>
      </c>
      <c r="DD250" t="s">
        <v>751</v>
      </c>
      <c r="DE250" t="s">
        <v>172</v>
      </c>
      <c r="DF250" t="str">
        <f>IF(DK250="*","",IFERROR(VLOOKUP(DE250,'class and classification'!$A$1:$B$338,2,FALSE),VLOOKUP(DE250,'class and classification'!$A$340:$B$378,2,FALSE)))</f>
        <v>Predominantly Urban</v>
      </c>
      <c r="DG250" t="str">
        <f>IF(DK250="*","",IFERROR(VLOOKUP(DE250,'class and classification'!$A$1:$C$338,3,FALSE),VLOOKUP(DE250,'class and classification'!$A$340:$C$378,3,FALSE)))</f>
        <v>L</v>
      </c>
      <c r="DH250">
        <v>17309.45</v>
      </c>
      <c r="DI250">
        <v>22569.14</v>
      </c>
      <c r="DJ250">
        <v>9990.15</v>
      </c>
      <c r="DK250">
        <v>20.032890343730362</v>
      </c>
      <c r="DM250" t="s">
        <v>751</v>
      </c>
      <c r="DN250" t="s">
        <v>172</v>
      </c>
      <c r="DO250" t="str">
        <f>IF(DT250="*","",IFERROR(VLOOKUP(DN250,'class and classification'!$A$1:$B$338,2,FALSE),VLOOKUP(DN250,'class and classification'!$A$340:$B$378,2,FALSE)))</f>
        <v>Predominantly Urban</v>
      </c>
      <c r="DP250" t="str">
        <f>IF(DT250="*","",IFERROR(VLOOKUP(DN250,'class and classification'!$A$1:$C$338,3,FALSE),VLOOKUP(DN250,'class and classification'!$A$340:$C$378,3,FALSE)))</f>
        <v>L</v>
      </c>
      <c r="DQ250">
        <v>19074.900000000001</v>
      </c>
      <c r="DR250">
        <v>18605.759999999998</v>
      </c>
      <c r="DS250">
        <v>5345.34</v>
      </c>
      <c r="DT250">
        <v>12.42351136522103</v>
      </c>
      <c r="DV250" t="s">
        <v>751</v>
      </c>
      <c r="DW250" t="s">
        <v>172</v>
      </c>
      <c r="DX250" t="str">
        <f>IF(EC250="*","",IFERROR(VLOOKUP(DW250,'class and classification'!$A$1:$B$338,2,FALSE),VLOOKUP(DW250,'class and classification'!$A$340:$B$378,2,FALSE)))</f>
        <v>Predominantly Urban</v>
      </c>
      <c r="DY250" t="str">
        <f>IF(EC250="*","",IFERROR(VLOOKUP(DW250,'class and classification'!$A$1:$C$338,3,FALSE),VLOOKUP(DW250,'class and classification'!$A$340:$C$378,3,FALSE)))</f>
        <v>L</v>
      </c>
      <c r="DZ250">
        <v>17844.72</v>
      </c>
      <c r="EA250">
        <v>21074.83</v>
      </c>
      <c r="EB250">
        <v>6509.3</v>
      </c>
      <c r="EC250">
        <v>14.328559934931215</v>
      </c>
    </row>
    <row r="251" spans="1:133" x14ac:dyDescent="0.3">
      <c r="A251" t="s">
        <v>759</v>
      </c>
      <c r="B251" t="s">
        <v>180</v>
      </c>
      <c r="C251" t="str">
        <f>IF(H251="n/a","",IFERROR(VLOOKUP(B251,'class and classification'!$A$1:$B$338,2,FALSE),VLOOKUP(B251,'class and classification'!$A$340:$B$378,2,FALSE)))</f>
        <v>Predominantly Urban</v>
      </c>
      <c r="D251" t="str">
        <f>IF(H251="n/a","",IFERROR(VLOOKUP(B251,'class and classification'!$A$1:$C$338,3,FALSE),VLOOKUP(B251,'class and classification'!$A$340:$C$378,3,FALSE)))</f>
        <v>L</v>
      </c>
      <c r="E251">
        <v>26081</v>
      </c>
      <c r="F251">
        <v>10304</v>
      </c>
      <c r="G251">
        <v>12133</v>
      </c>
      <c r="H251">
        <v>25.007213817552248</v>
      </c>
      <c r="I251" t="s">
        <v>754</v>
      </c>
      <c r="J251" t="s">
        <v>175</v>
      </c>
      <c r="K251" t="str">
        <f>IF(P251="#","",IFERROR(VLOOKUP(J251,'class and classification'!$A$1:$B$338,2,FALSE),VLOOKUP(J251,'class and classification'!$A$340:$B$378,2,FALSE)))</f>
        <v>Predominantly Urban</v>
      </c>
      <c r="L251" t="str">
        <f>IF(P251="#","",IFERROR(VLOOKUP(J251,'class and classification'!$A$1:$C$338,3,FALSE),VLOOKUP(J251,'class and classification'!$A$340:$C$378,3,FALSE)))</f>
        <v>L</v>
      </c>
      <c r="M251">
        <v>17831</v>
      </c>
      <c r="N251">
        <v>32232</v>
      </c>
      <c r="O251">
        <v>4091</v>
      </c>
      <c r="P251">
        <v>7.5543819477785572</v>
      </c>
      <c r="S251" t="s">
        <v>175</v>
      </c>
      <c r="T251" t="str">
        <f>IF(Y251="#","",IFERROR(VLOOKUP(S251,'class and classification'!$A$1:$B$338,2,FALSE),VLOOKUP(S251,'class and classification'!$A$340:$B$378,2,FALSE)))</f>
        <v>Predominantly Urban</v>
      </c>
      <c r="U251" t="str">
        <f>IF(Y251="#","",IFERROR(VLOOKUP(S251,'class and classification'!$A$1:$C$338,3,FALSE),VLOOKUP(S251,'class and classification'!$A$340:$C$378,3,FALSE)))</f>
        <v>L</v>
      </c>
      <c r="V251">
        <v>24171</v>
      </c>
      <c r="W251">
        <v>27882</v>
      </c>
      <c r="X251">
        <v>5989</v>
      </c>
      <c r="Y251">
        <v>10.318390131284243</v>
      </c>
      <c r="AA251" t="s">
        <v>752</v>
      </c>
      <c r="AB251" t="s">
        <v>173</v>
      </c>
      <c r="AC251" t="str">
        <f>IF(AH251="#","",IFERROR(VLOOKUP(AB251,'class and classification'!$A$1:$B$338,2,FALSE),VLOOKUP(AB251,'class and classification'!$A$340:$B$378,2,FALSE)))</f>
        <v>Predominantly Urban</v>
      </c>
      <c r="AD251" t="str">
        <f>IF(AH251="#","",IFERROR(VLOOKUP(AB251,'class and classification'!$A$1:$C$338,3,FALSE),VLOOKUP(AB251,'class and classification'!$A$340:$C$378,3,FALSE)))</f>
        <v>L</v>
      </c>
      <c r="AE251">
        <v>28313</v>
      </c>
      <c r="AF251">
        <v>13713</v>
      </c>
      <c r="AG251">
        <v>3638</v>
      </c>
      <c r="AH251">
        <v>7.9668885774351788</v>
      </c>
      <c r="AJ251" t="s">
        <v>752</v>
      </c>
      <c r="AK251" t="s">
        <v>173</v>
      </c>
      <c r="AL251" t="str">
        <f>IF(AQ251="#","",IFERROR(VLOOKUP(AK251,'class and classification'!$A$1:$B$338,2,FALSE),VLOOKUP(AK251,'class and classification'!$A$340:$B$378,2,FALSE)))</f>
        <v>Predominantly Urban</v>
      </c>
      <c r="AM251" t="str">
        <f>IF(AQ251="#","",IFERROR(VLOOKUP(AK251,'class and classification'!$A$1:$C$338,3,FALSE),VLOOKUP(AK251,'class and classification'!$A$340:$C$378,3,FALSE)))</f>
        <v>L</v>
      </c>
      <c r="AN251">
        <v>30281</v>
      </c>
      <c r="AO251">
        <v>13393</v>
      </c>
      <c r="AP251">
        <v>5001</v>
      </c>
      <c r="AQ251">
        <v>10.27426810477658</v>
      </c>
      <c r="AS251" t="s">
        <v>752</v>
      </c>
      <c r="AT251" t="s">
        <v>173</v>
      </c>
      <c r="AU251" t="str">
        <f>IF(AZ251="#","",IFERROR(VLOOKUP(AT251,'class and classification'!$A$1:$B$338,2,FALSE),VLOOKUP(AT251,'class and classification'!$A$340:$B$378,2,FALSE)))</f>
        <v>Predominantly Urban</v>
      </c>
      <c r="AV251" t="str">
        <f>IF(AZ251="#","",IFERROR(VLOOKUP(AT251,'class and classification'!$A$1:$C$338,3,FALSE),VLOOKUP(AT251,'class and classification'!$A$340:$C$378,3,FALSE)))</f>
        <v>L</v>
      </c>
      <c r="AW251">
        <v>29650</v>
      </c>
      <c r="AX251">
        <v>13533</v>
      </c>
      <c r="AY251">
        <v>4764</v>
      </c>
      <c r="AZ251">
        <v>9.9359709679437724</v>
      </c>
      <c r="BB251" t="s">
        <v>752</v>
      </c>
      <c r="BC251" t="s">
        <v>173</v>
      </c>
      <c r="BD251" t="str">
        <f>IF(BI251="#","",IFERROR(VLOOKUP(BC251,'class and classification'!$A$1:$B$338,2,FALSE),VLOOKUP(BC251,'class and classification'!$A$340:$B$378,2,FALSE)))</f>
        <v>Predominantly Urban</v>
      </c>
      <c r="BE251" t="str">
        <f>IF(BI251="#","",IFERROR(VLOOKUP(BC251,'class and classification'!$A$1:$C$338,3,FALSE),VLOOKUP(BC251,'class and classification'!$A$340:$C$378,3,FALSE)))</f>
        <v>L</v>
      </c>
      <c r="BF251">
        <v>24623</v>
      </c>
      <c r="BG251">
        <v>20704</v>
      </c>
      <c r="BH251">
        <v>3326</v>
      </c>
      <c r="BI251">
        <v>6.8361663206790952</v>
      </c>
      <c r="BK251" t="s">
        <v>752</v>
      </c>
      <c r="BL251" t="s">
        <v>173</v>
      </c>
      <c r="BM251" t="str">
        <f>IF(BR251="#","",IFERROR(VLOOKUP(BL251,'class and classification'!$A$1:$B$338,2,FALSE),VLOOKUP(BL251,'class and classification'!$A$340:$B$378,2,FALSE)))</f>
        <v>Predominantly Urban</v>
      </c>
      <c r="BN251" t="str">
        <f>IF(BR251="#","",IFERROR(VLOOKUP(BL251,'class and classification'!$A$1:$C$338,3,FALSE),VLOOKUP(BL251,'class and classification'!$A$340:$C$378,3,FALSE)))</f>
        <v>L</v>
      </c>
      <c r="BO251">
        <v>24954</v>
      </c>
      <c r="BP251">
        <v>16148</v>
      </c>
      <c r="BQ251">
        <v>4594</v>
      </c>
      <c r="BR251">
        <v>10.053396358543418</v>
      </c>
      <c r="BT251" t="s">
        <v>752</v>
      </c>
      <c r="BU251" t="s">
        <v>173</v>
      </c>
      <c r="BV251" t="str">
        <f>IF(CA251="#","",IFERROR(VLOOKUP(BU251,'class and classification'!$A$1:$B$338,2,FALSE),VLOOKUP(BU251,'class and classification'!$A$340:$B$378,2,FALSE)))</f>
        <v>Predominantly Urban</v>
      </c>
      <c r="BW251" t="str">
        <f>IF(CA251="#","",IFERROR(VLOOKUP(BU251,'class and classification'!$A$1:$C$338,3,FALSE),VLOOKUP(BU251,'class and classification'!$A$340:$C$378,3,FALSE)))</f>
        <v>L</v>
      </c>
      <c r="BX251">
        <v>20950</v>
      </c>
      <c r="BY251">
        <v>16372</v>
      </c>
      <c r="BZ251">
        <v>4983</v>
      </c>
      <c r="CA251">
        <v>11.778749556789977</v>
      </c>
      <c r="CC251" t="s">
        <v>752</v>
      </c>
      <c r="CD251" t="s">
        <v>173</v>
      </c>
      <c r="CE251" t="str">
        <f>IF(CJ251="*","",IFERROR(VLOOKUP(CD251,'class and classification'!$A$1:$B$338,2,FALSE),VLOOKUP(CD251,'class and classification'!$A$340:$B$378,2,FALSE)))</f>
        <v>Predominantly Urban</v>
      </c>
      <c r="CF251" t="str">
        <f>IF(CJ251="*","",IFERROR(VLOOKUP(CD251,'class and classification'!$A$1:$C$338,3,FALSE),VLOOKUP(CD251,'class and classification'!$A$340:$C$378,3,FALSE)))</f>
        <v>L</v>
      </c>
      <c r="CG251">
        <v>25374</v>
      </c>
      <c r="CH251">
        <v>11615</v>
      </c>
      <c r="CI251">
        <v>5742</v>
      </c>
      <c r="CJ251">
        <v>13.437551192342795</v>
      </c>
      <c r="CL251" t="s">
        <v>752</v>
      </c>
      <c r="CM251" t="s">
        <v>173</v>
      </c>
      <c r="CN251" t="str">
        <f>IF(CS251="*","",IFERROR(VLOOKUP(CM251,'class and classification'!$A$1:$B$338,2,FALSE),VLOOKUP(CM251,'class and classification'!$A$340:$B$378,2,FALSE)))</f>
        <v>Predominantly Urban</v>
      </c>
      <c r="CO251" t="str">
        <f>IF(CS251="*","",IFERROR(VLOOKUP(CM251,'class and classification'!$A$1:$C$338,3,FALSE),VLOOKUP(CM251,'class and classification'!$A$340:$C$378,3,FALSE)))</f>
        <v>L</v>
      </c>
      <c r="CP251">
        <v>13836.71</v>
      </c>
      <c r="CQ251">
        <v>19105.52</v>
      </c>
      <c r="CR251">
        <v>9425.64</v>
      </c>
      <c r="CS251">
        <v>22.247141524933873</v>
      </c>
      <c r="CU251" t="s">
        <v>752</v>
      </c>
      <c r="CV251" t="s">
        <v>173</v>
      </c>
      <c r="CW251" t="str">
        <f>IF(DB251="*","",IFERROR(VLOOKUP(CV251,'class and classification'!$A$1:$B$338,2,FALSE),VLOOKUP(CV251,'class and classification'!$A$340:$B$378,2,FALSE)))</f>
        <v>Predominantly Urban</v>
      </c>
      <c r="CX251" t="str">
        <f>IF(DB251="*","",IFERROR(VLOOKUP(CV251,'class and classification'!$A$1:$C$338,3,FALSE),VLOOKUP(CV251,'class and classification'!$A$340:$C$378,3,FALSE)))</f>
        <v>L</v>
      </c>
      <c r="CY251">
        <v>21297.93</v>
      </c>
      <c r="CZ251">
        <v>14934.25</v>
      </c>
      <c r="DA251">
        <v>7152.57</v>
      </c>
      <c r="DB251">
        <v>16.486369058252034</v>
      </c>
      <c r="DD251" t="s">
        <v>752</v>
      </c>
      <c r="DE251" t="s">
        <v>173</v>
      </c>
      <c r="DF251" t="str">
        <f>IF(DK251="*","",IFERROR(VLOOKUP(DE251,'class and classification'!$A$1:$B$338,2,FALSE),VLOOKUP(DE251,'class and classification'!$A$340:$B$378,2,FALSE)))</f>
        <v>Predominantly Urban</v>
      </c>
      <c r="DG251" t="str">
        <f>IF(DK251="*","",IFERROR(VLOOKUP(DE251,'class and classification'!$A$1:$C$338,3,FALSE),VLOOKUP(DE251,'class and classification'!$A$340:$C$378,3,FALSE)))</f>
        <v>L</v>
      </c>
      <c r="DH251">
        <v>22796.94</v>
      </c>
      <c r="DI251">
        <v>15707.87</v>
      </c>
      <c r="DJ251">
        <v>6768.67</v>
      </c>
      <c r="DK251">
        <v>14.950628933318139</v>
      </c>
      <c r="DM251" t="s">
        <v>752</v>
      </c>
      <c r="DN251" t="s">
        <v>173</v>
      </c>
      <c r="DO251" t="str">
        <f>IF(DT251="*","",IFERROR(VLOOKUP(DN251,'class and classification'!$A$1:$B$338,2,FALSE),VLOOKUP(DN251,'class and classification'!$A$340:$B$378,2,FALSE)))</f>
        <v>Predominantly Urban</v>
      </c>
      <c r="DP251" t="str">
        <f>IF(DT251="*","",IFERROR(VLOOKUP(DN251,'class and classification'!$A$1:$C$338,3,FALSE),VLOOKUP(DN251,'class and classification'!$A$340:$C$378,3,FALSE)))</f>
        <v>L</v>
      </c>
      <c r="DQ251">
        <v>28669.84</v>
      </c>
      <c r="DR251">
        <v>13602.82</v>
      </c>
      <c r="DS251">
        <v>6970.97</v>
      </c>
      <c r="DT251">
        <v>14.156084756546175</v>
      </c>
      <c r="DV251" t="s">
        <v>752</v>
      </c>
      <c r="DW251" t="s">
        <v>173</v>
      </c>
      <c r="DX251" t="str">
        <f>IF(EC251="*","",IFERROR(VLOOKUP(DW251,'class and classification'!$A$1:$B$338,2,FALSE),VLOOKUP(DW251,'class and classification'!$A$340:$B$378,2,FALSE)))</f>
        <v>Predominantly Urban</v>
      </c>
      <c r="DY251" t="str">
        <f>IF(EC251="*","",IFERROR(VLOOKUP(DW251,'class and classification'!$A$1:$C$338,3,FALSE),VLOOKUP(DW251,'class and classification'!$A$340:$C$378,3,FALSE)))</f>
        <v>L</v>
      </c>
      <c r="DZ251">
        <v>21051.73</v>
      </c>
      <c r="EA251">
        <v>13860.99</v>
      </c>
      <c r="EB251">
        <v>5564.65</v>
      </c>
      <c r="EC251">
        <v>13.74755820350976</v>
      </c>
    </row>
    <row r="252" spans="1:133" x14ac:dyDescent="0.3">
      <c r="A252" t="s">
        <v>760</v>
      </c>
      <c r="B252" t="s">
        <v>181</v>
      </c>
      <c r="C252" t="str">
        <f>IF(H252="n/a","",IFERROR(VLOOKUP(B252,'class and classification'!$A$1:$B$338,2,FALSE),VLOOKUP(B252,'class and classification'!$A$340:$B$378,2,FALSE)))</f>
        <v>Predominantly Urban</v>
      </c>
      <c r="D252" t="str">
        <f>IF(H252="n/a","",IFERROR(VLOOKUP(B252,'class and classification'!$A$1:$C$338,3,FALSE),VLOOKUP(B252,'class and classification'!$A$340:$C$378,3,FALSE)))</f>
        <v>L</v>
      </c>
      <c r="E252">
        <v>31174</v>
      </c>
      <c r="F252">
        <v>20994</v>
      </c>
      <c r="G252">
        <v>3513</v>
      </c>
      <c r="H252">
        <v>6.3091539304250999</v>
      </c>
      <c r="I252" t="s">
        <v>755</v>
      </c>
      <c r="J252" t="s">
        <v>176</v>
      </c>
      <c r="K252" t="str">
        <f>IF(P252="#","",IFERROR(VLOOKUP(J252,'class and classification'!$A$1:$B$338,2,FALSE),VLOOKUP(J252,'class and classification'!$A$340:$B$378,2,FALSE)))</f>
        <v>Predominantly Urban</v>
      </c>
      <c r="L252" t="str">
        <f>IF(P252="#","",IFERROR(VLOOKUP(J252,'class and classification'!$A$1:$C$338,3,FALSE),VLOOKUP(J252,'class and classification'!$A$340:$C$378,3,FALSE)))</f>
        <v>L</v>
      </c>
      <c r="M252">
        <v>25846</v>
      </c>
      <c r="N252">
        <v>11719</v>
      </c>
      <c r="O252">
        <v>2943</v>
      </c>
      <c r="P252">
        <v>7.2652315591981838</v>
      </c>
      <c r="S252" t="s">
        <v>176</v>
      </c>
      <c r="T252" t="str">
        <f>IF(Y252="#","",IFERROR(VLOOKUP(S252,'class and classification'!$A$1:$B$338,2,FALSE),VLOOKUP(S252,'class and classification'!$A$340:$B$378,2,FALSE)))</f>
        <v>Predominantly Urban</v>
      </c>
      <c r="U252" t="str">
        <f>IF(Y252="#","",IFERROR(VLOOKUP(S252,'class and classification'!$A$1:$C$338,3,FALSE),VLOOKUP(S252,'class and classification'!$A$340:$C$378,3,FALSE)))</f>
        <v>L</v>
      </c>
      <c r="V252">
        <v>23400</v>
      </c>
      <c r="W252">
        <v>14565</v>
      </c>
      <c r="X252">
        <v>3925</v>
      </c>
      <c r="Y252">
        <v>9.3697779899737412</v>
      </c>
      <c r="AA252" t="s">
        <v>753</v>
      </c>
      <c r="AB252" t="s">
        <v>174</v>
      </c>
      <c r="AC252" t="str">
        <f>IF(AH252="#","",IFERROR(VLOOKUP(AB252,'class and classification'!$A$1:$B$338,2,FALSE),VLOOKUP(AB252,'class and classification'!$A$340:$B$378,2,FALSE)))</f>
        <v>Predominantly Urban</v>
      </c>
      <c r="AD252" t="str">
        <f>IF(AH252="#","",IFERROR(VLOOKUP(AB252,'class and classification'!$A$1:$C$338,3,FALSE),VLOOKUP(AB252,'class and classification'!$A$340:$C$378,3,FALSE)))</f>
        <v>L</v>
      </c>
      <c r="AE252">
        <v>38003</v>
      </c>
      <c r="AF252">
        <v>26129</v>
      </c>
      <c r="AG252">
        <v>8006</v>
      </c>
      <c r="AH252">
        <v>11.098172946297375</v>
      </c>
      <c r="AJ252" t="s">
        <v>753</v>
      </c>
      <c r="AK252" t="s">
        <v>174</v>
      </c>
      <c r="AL252" t="str">
        <f>IF(AQ252="#","",IFERROR(VLOOKUP(AK252,'class and classification'!$A$1:$B$338,2,FALSE),VLOOKUP(AK252,'class and classification'!$A$340:$B$378,2,FALSE)))</f>
        <v>Predominantly Urban</v>
      </c>
      <c r="AM252" t="str">
        <f>IF(AQ252="#","",IFERROR(VLOOKUP(AK252,'class and classification'!$A$1:$C$338,3,FALSE),VLOOKUP(AK252,'class and classification'!$A$340:$C$378,3,FALSE)))</f>
        <v>L</v>
      </c>
      <c r="AN252">
        <v>32097</v>
      </c>
      <c r="AO252">
        <v>27893</v>
      </c>
      <c r="AP252">
        <v>7258</v>
      </c>
      <c r="AQ252">
        <v>10.792886033785392</v>
      </c>
      <c r="AS252" t="s">
        <v>753</v>
      </c>
      <c r="AT252" t="s">
        <v>174</v>
      </c>
      <c r="AU252" t="str">
        <f>IF(AZ252="#","",IFERROR(VLOOKUP(AT252,'class and classification'!$A$1:$B$338,2,FALSE),VLOOKUP(AT252,'class and classification'!$A$340:$B$378,2,FALSE)))</f>
        <v>Predominantly Urban</v>
      </c>
      <c r="AV252" t="str">
        <f>IF(AZ252="#","",IFERROR(VLOOKUP(AT252,'class and classification'!$A$1:$C$338,3,FALSE),VLOOKUP(AT252,'class and classification'!$A$340:$C$378,3,FALSE)))</f>
        <v>L</v>
      </c>
      <c r="AW252">
        <v>28374</v>
      </c>
      <c r="AX252">
        <v>34897</v>
      </c>
      <c r="AY252">
        <v>7352</v>
      </c>
      <c r="AZ252">
        <v>10.41020630672727</v>
      </c>
      <c r="BB252" t="s">
        <v>753</v>
      </c>
      <c r="BC252" t="s">
        <v>174</v>
      </c>
      <c r="BD252" t="str">
        <f>IF(BI252="#","",IFERROR(VLOOKUP(BC252,'class and classification'!$A$1:$B$338,2,FALSE),VLOOKUP(BC252,'class and classification'!$A$340:$B$378,2,FALSE)))</f>
        <v>Predominantly Urban</v>
      </c>
      <c r="BE252" t="str">
        <f>IF(BI252="#","",IFERROR(VLOOKUP(BC252,'class and classification'!$A$1:$C$338,3,FALSE),VLOOKUP(BC252,'class and classification'!$A$340:$C$378,3,FALSE)))</f>
        <v>L</v>
      </c>
      <c r="BF252">
        <v>33473</v>
      </c>
      <c r="BG252">
        <v>24686</v>
      </c>
      <c r="BH252">
        <v>9747</v>
      </c>
      <c r="BI252">
        <v>14.353665360940123</v>
      </c>
      <c r="BK252" t="s">
        <v>753</v>
      </c>
      <c r="BL252" t="s">
        <v>174</v>
      </c>
      <c r="BM252" t="str">
        <f>IF(BR252="#","",IFERROR(VLOOKUP(BL252,'class and classification'!$A$1:$B$338,2,FALSE),VLOOKUP(BL252,'class and classification'!$A$340:$B$378,2,FALSE)))</f>
        <v>Predominantly Urban</v>
      </c>
      <c r="BN252" t="str">
        <f>IF(BR252="#","",IFERROR(VLOOKUP(BL252,'class and classification'!$A$1:$C$338,3,FALSE),VLOOKUP(BL252,'class and classification'!$A$340:$C$378,3,FALSE)))</f>
        <v>L</v>
      </c>
      <c r="BO252">
        <v>29020</v>
      </c>
      <c r="BP252">
        <v>22404</v>
      </c>
      <c r="BQ252">
        <v>7095</v>
      </c>
      <c r="BR252">
        <v>12.124267331977649</v>
      </c>
      <c r="BT252" t="s">
        <v>753</v>
      </c>
      <c r="BU252" t="s">
        <v>174</v>
      </c>
      <c r="BV252" t="str">
        <f>IF(CA252="#","",IFERROR(VLOOKUP(BU252,'class and classification'!$A$1:$B$338,2,FALSE),VLOOKUP(BU252,'class and classification'!$A$340:$B$378,2,FALSE)))</f>
        <v>Predominantly Urban</v>
      </c>
      <c r="BW252" t="str">
        <f>IF(CA252="#","",IFERROR(VLOOKUP(BU252,'class and classification'!$A$1:$C$338,3,FALSE),VLOOKUP(BU252,'class and classification'!$A$340:$C$378,3,FALSE)))</f>
        <v>L</v>
      </c>
      <c r="BX252">
        <v>20312</v>
      </c>
      <c r="BY252">
        <v>24557</v>
      </c>
      <c r="BZ252">
        <v>9718</v>
      </c>
      <c r="CA252">
        <v>17.802773554142927</v>
      </c>
      <c r="CC252" t="s">
        <v>753</v>
      </c>
      <c r="CD252" t="s">
        <v>174</v>
      </c>
      <c r="CE252" t="str">
        <f>IF(CJ252="*","",IFERROR(VLOOKUP(CD252,'class and classification'!$A$1:$B$338,2,FALSE),VLOOKUP(CD252,'class and classification'!$A$340:$B$378,2,FALSE)))</f>
        <v>Predominantly Urban</v>
      </c>
      <c r="CF252" t="str">
        <f>IF(CJ252="*","",IFERROR(VLOOKUP(CD252,'class and classification'!$A$1:$C$338,3,FALSE),VLOOKUP(CD252,'class and classification'!$A$340:$C$378,3,FALSE)))</f>
        <v>L</v>
      </c>
      <c r="CG252">
        <v>20082</v>
      </c>
      <c r="CH252">
        <v>23506</v>
      </c>
      <c r="CI252">
        <v>6808</v>
      </c>
      <c r="CJ252">
        <v>13.509008651480276</v>
      </c>
      <c r="CL252" t="s">
        <v>753</v>
      </c>
      <c r="CM252" t="s">
        <v>174</v>
      </c>
      <c r="CN252" t="str">
        <f>IF(CS252="*","",IFERROR(VLOOKUP(CM252,'class and classification'!$A$1:$B$338,2,FALSE),VLOOKUP(CM252,'class and classification'!$A$340:$B$378,2,FALSE)))</f>
        <v>Predominantly Urban</v>
      </c>
      <c r="CO252" t="str">
        <f>IF(CS252="*","",IFERROR(VLOOKUP(CM252,'class and classification'!$A$1:$C$338,3,FALSE),VLOOKUP(CM252,'class and classification'!$A$340:$C$378,3,FALSE)))</f>
        <v>L</v>
      </c>
      <c r="CP252">
        <v>22349.24</v>
      </c>
      <c r="CQ252">
        <v>23823.119999999999</v>
      </c>
      <c r="CR252">
        <v>10898.67</v>
      </c>
      <c r="CS252">
        <v>19.09667654500015</v>
      </c>
      <c r="CU252" t="s">
        <v>753</v>
      </c>
      <c r="CV252" t="s">
        <v>174</v>
      </c>
      <c r="CW252" t="str">
        <f>IF(DB252="*","",IFERROR(VLOOKUP(CV252,'class and classification'!$A$1:$B$338,2,FALSE),VLOOKUP(CV252,'class and classification'!$A$340:$B$378,2,FALSE)))</f>
        <v>Predominantly Urban</v>
      </c>
      <c r="CX252" t="str">
        <f>IF(DB252="*","",IFERROR(VLOOKUP(CV252,'class and classification'!$A$1:$C$338,3,FALSE),VLOOKUP(CV252,'class and classification'!$A$340:$C$378,3,FALSE)))</f>
        <v>L</v>
      </c>
      <c r="CY252">
        <v>30459.1</v>
      </c>
      <c r="CZ252">
        <v>18201.830000000002</v>
      </c>
      <c r="DA252">
        <v>8283.68</v>
      </c>
      <c r="DB252">
        <v>14.54690795142859</v>
      </c>
      <c r="DD252" t="s">
        <v>753</v>
      </c>
      <c r="DE252" t="s">
        <v>174</v>
      </c>
      <c r="DF252" t="str">
        <f>IF(DK252="*","",IFERROR(VLOOKUP(DE252,'class and classification'!$A$1:$B$338,2,FALSE),VLOOKUP(DE252,'class and classification'!$A$340:$B$378,2,FALSE)))</f>
        <v>Predominantly Urban</v>
      </c>
      <c r="DG252" t="str">
        <f>IF(DK252="*","",IFERROR(VLOOKUP(DE252,'class and classification'!$A$1:$C$338,3,FALSE),VLOOKUP(DE252,'class and classification'!$A$340:$C$378,3,FALSE)))</f>
        <v>L</v>
      </c>
      <c r="DH252">
        <v>27282.03</v>
      </c>
      <c r="DI252">
        <v>22366.33</v>
      </c>
      <c r="DJ252">
        <v>9166.2099999999991</v>
      </c>
      <c r="DK252">
        <v>15.584930740801131</v>
      </c>
      <c r="DM252" t="s">
        <v>753</v>
      </c>
      <c r="DN252" t="s">
        <v>174</v>
      </c>
      <c r="DO252" t="str">
        <f>IF(DT252="*","",IFERROR(VLOOKUP(DN252,'class and classification'!$A$1:$B$338,2,FALSE),VLOOKUP(DN252,'class and classification'!$A$340:$B$378,2,FALSE)))</f>
        <v>Predominantly Urban</v>
      </c>
      <c r="DP252" t="str">
        <f>IF(DT252="*","",IFERROR(VLOOKUP(DN252,'class and classification'!$A$1:$C$338,3,FALSE),VLOOKUP(DN252,'class and classification'!$A$340:$C$378,3,FALSE)))</f>
        <v>L</v>
      </c>
      <c r="DQ252">
        <v>22965.59</v>
      </c>
      <c r="DR252">
        <v>17040.02</v>
      </c>
      <c r="DS252">
        <v>12091.03</v>
      </c>
      <c r="DT252">
        <v>23.208848017837617</v>
      </c>
      <c r="DV252" t="s">
        <v>753</v>
      </c>
      <c r="DW252" t="s">
        <v>174</v>
      </c>
      <c r="DX252" t="str">
        <f>IF(EC252="*","",IFERROR(VLOOKUP(DW252,'class and classification'!$A$1:$B$338,2,FALSE),VLOOKUP(DW252,'class and classification'!$A$340:$B$378,2,FALSE)))</f>
        <v>Predominantly Urban</v>
      </c>
      <c r="DY252" t="str">
        <f>IF(EC252="*","",IFERROR(VLOOKUP(DW252,'class and classification'!$A$1:$C$338,3,FALSE),VLOOKUP(DW252,'class and classification'!$A$340:$C$378,3,FALSE)))</f>
        <v>L</v>
      </c>
      <c r="DZ252">
        <v>20784.04</v>
      </c>
      <c r="EA252">
        <v>20051.29</v>
      </c>
      <c r="EB252">
        <v>10724.59</v>
      </c>
      <c r="EC252">
        <v>20.800245617138273</v>
      </c>
    </row>
    <row r="253" spans="1:133" x14ac:dyDescent="0.3">
      <c r="A253" t="s">
        <v>761</v>
      </c>
      <c r="B253" t="s">
        <v>1020</v>
      </c>
      <c r="C253" t="e">
        <f>IF(H253="n/a","",IFERROR(VLOOKUP(B253,'class and classification'!$A$1:$B$338,2,FALSE),VLOOKUP(B253,'class and classification'!$A$340:$B$378,2,FALSE)))</f>
        <v>#N/A</v>
      </c>
      <c r="D253" t="e">
        <f>IF(H253="n/a","",IFERROR(VLOOKUP(B253,'class and classification'!$A$1:$C$338,3,FALSE),VLOOKUP(B253,'class and classification'!$A$340:$C$378,3,FALSE)))</f>
        <v>#N/A</v>
      </c>
      <c r="E253">
        <v>1168663</v>
      </c>
      <c r="F253">
        <v>502877</v>
      </c>
      <c r="G253">
        <v>93223</v>
      </c>
      <c r="H253">
        <v>5.2824656908604721</v>
      </c>
      <c r="I253" t="s">
        <v>756</v>
      </c>
      <c r="J253" t="s">
        <v>177</v>
      </c>
      <c r="K253" t="str">
        <f>IF(P253="#","",IFERROR(VLOOKUP(J253,'class and classification'!$A$1:$B$338,2,FALSE),VLOOKUP(J253,'class and classification'!$A$340:$B$378,2,FALSE)))</f>
        <v>Predominantly Urban</v>
      </c>
      <c r="L253" t="str">
        <f>IF(P253="#","",IFERROR(VLOOKUP(J253,'class and classification'!$A$1:$C$338,3,FALSE),VLOOKUP(J253,'class and classification'!$A$340:$C$378,3,FALSE)))</f>
        <v>L</v>
      </c>
      <c r="M253">
        <v>22457</v>
      </c>
      <c r="N253">
        <v>16169</v>
      </c>
      <c r="O253">
        <v>4284</v>
      </c>
      <c r="P253">
        <v>9.9836867862969019</v>
      </c>
      <c r="S253" t="s">
        <v>177</v>
      </c>
      <c r="T253" t="str">
        <f>IF(Y253="#","",IFERROR(VLOOKUP(S253,'class and classification'!$A$1:$B$338,2,FALSE),VLOOKUP(S253,'class and classification'!$A$340:$B$378,2,FALSE)))</f>
        <v>Predominantly Urban</v>
      </c>
      <c r="U253" t="str">
        <f>IF(Y253="#","",IFERROR(VLOOKUP(S253,'class and classification'!$A$1:$C$338,3,FALSE),VLOOKUP(S253,'class and classification'!$A$340:$C$378,3,FALSE)))</f>
        <v>L</v>
      </c>
      <c r="V253">
        <v>23830</v>
      </c>
      <c r="W253">
        <v>15753</v>
      </c>
      <c r="X253">
        <v>1079</v>
      </c>
      <c r="Y253">
        <v>2.6535831980719098</v>
      </c>
      <c r="AA253" t="s">
        <v>754</v>
      </c>
      <c r="AB253" t="s">
        <v>175</v>
      </c>
      <c r="AC253" t="str">
        <f>IF(AH253="#","",IFERROR(VLOOKUP(AB253,'class and classification'!$A$1:$B$338,2,FALSE),VLOOKUP(AB253,'class and classification'!$A$340:$B$378,2,FALSE)))</f>
        <v>Predominantly Urban</v>
      </c>
      <c r="AD253" t="str">
        <f>IF(AH253="#","",IFERROR(VLOOKUP(AB253,'class and classification'!$A$1:$C$338,3,FALSE),VLOOKUP(AB253,'class and classification'!$A$340:$C$378,3,FALSE)))</f>
        <v>L</v>
      </c>
      <c r="AE253">
        <v>27684</v>
      </c>
      <c r="AF253">
        <v>33169</v>
      </c>
      <c r="AG253">
        <v>5391</v>
      </c>
      <c r="AH253">
        <v>8.1380955256325098</v>
      </c>
      <c r="AJ253" t="s">
        <v>754</v>
      </c>
      <c r="AK253" t="s">
        <v>175</v>
      </c>
      <c r="AL253" t="str">
        <f>IF(AQ253="#","",IFERROR(VLOOKUP(AK253,'class and classification'!$A$1:$B$338,2,FALSE),VLOOKUP(AK253,'class and classification'!$A$340:$B$378,2,FALSE)))</f>
        <v>Predominantly Urban</v>
      </c>
      <c r="AM253" t="str">
        <f>IF(AQ253="#","",IFERROR(VLOOKUP(AK253,'class and classification'!$A$1:$C$338,3,FALSE),VLOOKUP(AK253,'class and classification'!$A$340:$C$378,3,FALSE)))</f>
        <v>L</v>
      </c>
      <c r="AN253">
        <v>25643</v>
      </c>
      <c r="AO253">
        <v>26805</v>
      </c>
      <c r="AP253">
        <v>8474</v>
      </c>
      <c r="AQ253">
        <v>13.909589310922163</v>
      </c>
      <c r="AS253" t="s">
        <v>754</v>
      </c>
      <c r="AT253" t="s">
        <v>175</v>
      </c>
      <c r="AU253" t="str">
        <f>IF(AZ253="#","",IFERROR(VLOOKUP(AT253,'class and classification'!$A$1:$B$338,2,FALSE),VLOOKUP(AT253,'class and classification'!$A$340:$B$378,2,FALSE)))</f>
        <v>Predominantly Urban</v>
      </c>
      <c r="AV253" t="str">
        <f>IF(AZ253="#","",IFERROR(VLOOKUP(AT253,'class and classification'!$A$1:$C$338,3,FALSE),VLOOKUP(AT253,'class and classification'!$A$340:$C$378,3,FALSE)))</f>
        <v>L</v>
      </c>
      <c r="AW253">
        <v>21410</v>
      </c>
      <c r="AX253">
        <v>20487</v>
      </c>
      <c r="AY253">
        <v>5392</v>
      </c>
      <c r="AZ253">
        <v>11.402228848146503</v>
      </c>
      <c r="BB253" t="s">
        <v>754</v>
      </c>
      <c r="BC253" t="s">
        <v>175</v>
      </c>
      <c r="BD253" t="str">
        <f>IF(BI253="#","",IFERROR(VLOOKUP(BC253,'class and classification'!$A$1:$B$338,2,FALSE),VLOOKUP(BC253,'class and classification'!$A$340:$B$378,2,FALSE)))</f>
        <v>Predominantly Urban</v>
      </c>
      <c r="BE253" t="str">
        <f>IF(BI253="#","",IFERROR(VLOOKUP(BC253,'class and classification'!$A$1:$C$338,3,FALSE),VLOOKUP(BC253,'class and classification'!$A$340:$C$378,3,FALSE)))</f>
        <v>L</v>
      </c>
      <c r="BF253">
        <v>22211</v>
      </c>
      <c r="BG253">
        <v>25300</v>
      </c>
      <c r="BH253">
        <v>5090</v>
      </c>
      <c r="BI253">
        <v>9.676622117450238</v>
      </c>
      <c r="BK253" t="s">
        <v>754</v>
      </c>
      <c r="BL253" t="s">
        <v>175</v>
      </c>
      <c r="BM253" t="str">
        <f>IF(BR253="#","",IFERROR(VLOOKUP(BL253,'class and classification'!$A$1:$B$338,2,FALSE),VLOOKUP(BL253,'class and classification'!$A$340:$B$378,2,FALSE)))</f>
        <v>Predominantly Urban</v>
      </c>
      <c r="BN253" t="str">
        <f>IF(BR253="#","",IFERROR(VLOOKUP(BL253,'class and classification'!$A$1:$C$338,3,FALSE),VLOOKUP(BL253,'class and classification'!$A$340:$C$378,3,FALSE)))</f>
        <v>L</v>
      </c>
      <c r="BO253">
        <v>27813</v>
      </c>
      <c r="BP253">
        <v>26886</v>
      </c>
      <c r="BQ253">
        <v>4171</v>
      </c>
      <c r="BR253">
        <v>7.0851027688126385</v>
      </c>
      <c r="BT253" t="s">
        <v>754</v>
      </c>
      <c r="BU253" t="s">
        <v>175</v>
      </c>
      <c r="BV253" t="str">
        <f>IF(CA253="#","",IFERROR(VLOOKUP(BU253,'class and classification'!$A$1:$B$338,2,FALSE),VLOOKUP(BU253,'class and classification'!$A$340:$B$378,2,FALSE)))</f>
        <v>Predominantly Urban</v>
      </c>
      <c r="BW253" t="str">
        <f>IF(CA253="#","",IFERROR(VLOOKUP(BU253,'class and classification'!$A$1:$C$338,3,FALSE),VLOOKUP(BU253,'class and classification'!$A$340:$C$378,3,FALSE)))</f>
        <v>L</v>
      </c>
      <c r="BX253">
        <v>23220</v>
      </c>
      <c r="BY253">
        <v>22585</v>
      </c>
      <c r="BZ253">
        <v>4956</v>
      </c>
      <c r="CA253">
        <v>9.7634010362286006</v>
      </c>
      <c r="CC253" t="s">
        <v>754</v>
      </c>
      <c r="CD253" t="s">
        <v>175</v>
      </c>
      <c r="CE253" t="str">
        <f>IF(CJ253="*","",IFERROR(VLOOKUP(CD253,'class and classification'!$A$1:$B$338,2,FALSE),VLOOKUP(CD253,'class and classification'!$A$340:$B$378,2,FALSE)))</f>
        <v>Predominantly Urban</v>
      </c>
      <c r="CF253" t="str">
        <f>IF(CJ253="*","",IFERROR(VLOOKUP(CD253,'class and classification'!$A$1:$C$338,3,FALSE),VLOOKUP(CD253,'class and classification'!$A$340:$C$378,3,FALSE)))</f>
        <v>L</v>
      </c>
      <c r="CG253">
        <v>21798</v>
      </c>
      <c r="CH253">
        <v>23541</v>
      </c>
      <c r="CI253">
        <v>7498</v>
      </c>
      <c r="CJ253">
        <v>14.19081325586237</v>
      </c>
      <c r="CL253" t="s">
        <v>754</v>
      </c>
      <c r="CM253" t="s">
        <v>175</v>
      </c>
      <c r="CN253" t="str">
        <f>IF(CS253="*","",IFERROR(VLOOKUP(CM253,'class and classification'!$A$1:$B$338,2,FALSE),VLOOKUP(CM253,'class and classification'!$A$340:$B$378,2,FALSE)))</f>
        <v>Predominantly Urban</v>
      </c>
      <c r="CO253" t="str">
        <f>IF(CS253="*","",IFERROR(VLOOKUP(CM253,'class and classification'!$A$1:$C$338,3,FALSE),VLOOKUP(CM253,'class and classification'!$A$340:$C$378,3,FALSE)))</f>
        <v>L</v>
      </c>
      <c r="CP253">
        <v>23497.62</v>
      </c>
      <c r="CQ253">
        <v>18361.59</v>
      </c>
      <c r="CR253">
        <v>8678.2199999999993</v>
      </c>
      <c r="CS253">
        <v>17.171866475996104</v>
      </c>
      <c r="CU253" t="s">
        <v>754</v>
      </c>
      <c r="CV253" t="s">
        <v>175</v>
      </c>
      <c r="CW253" t="str">
        <f>IF(DB253="*","",IFERROR(VLOOKUP(CV253,'class and classification'!$A$1:$B$338,2,FALSE),VLOOKUP(CV253,'class and classification'!$A$340:$B$378,2,FALSE)))</f>
        <v>Predominantly Urban</v>
      </c>
      <c r="CX253" t="str">
        <f>IF(DB253="*","",IFERROR(VLOOKUP(CV253,'class and classification'!$A$1:$C$338,3,FALSE),VLOOKUP(CV253,'class and classification'!$A$340:$C$378,3,FALSE)))</f>
        <v>L</v>
      </c>
      <c r="CY253">
        <v>21084.83</v>
      </c>
      <c r="CZ253">
        <v>17414.66</v>
      </c>
      <c r="DA253">
        <v>9899.9699999999993</v>
      </c>
      <c r="DB253">
        <v>20.454711684799783</v>
      </c>
      <c r="DD253" t="s">
        <v>754</v>
      </c>
      <c r="DE253" t="s">
        <v>175</v>
      </c>
      <c r="DF253" t="str">
        <f>IF(DK253="*","",IFERROR(VLOOKUP(DE253,'class and classification'!$A$1:$B$338,2,FALSE),VLOOKUP(DE253,'class and classification'!$A$340:$B$378,2,FALSE)))</f>
        <v>Predominantly Urban</v>
      </c>
      <c r="DG253" t="str">
        <f>IF(DK253="*","",IFERROR(VLOOKUP(DE253,'class and classification'!$A$1:$C$338,3,FALSE),VLOOKUP(DE253,'class and classification'!$A$340:$C$378,3,FALSE)))</f>
        <v>L</v>
      </c>
      <c r="DH253">
        <v>17226</v>
      </c>
      <c r="DI253">
        <v>17945.2</v>
      </c>
      <c r="DJ253">
        <v>15117.75</v>
      </c>
      <c r="DK253">
        <v>30.061773013753516</v>
      </c>
      <c r="DM253" t="s">
        <v>754</v>
      </c>
      <c r="DN253" t="s">
        <v>175</v>
      </c>
      <c r="DO253" t="str">
        <f>IF(DT253="*","",IFERROR(VLOOKUP(DN253,'class and classification'!$A$1:$B$338,2,FALSE),VLOOKUP(DN253,'class and classification'!$A$340:$B$378,2,FALSE)))</f>
        <v>Predominantly Urban</v>
      </c>
      <c r="DP253" t="str">
        <f>IF(DT253="*","",IFERROR(VLOOKUP(DN253,'class and classification'!$A$1:$C$338,3,FALSE),VLOOKUP(DN253,'class and classification'!$A$340:$C$378,3,FALSE)))</f>
        <v>L</v>
      </c>
      <c r="DQ253">
        <v>16669.05</v>
      </c>
      <c r="DR253">
        <v>19293.66</v>
      </c>
      <c r="DS253">
        <v>9353.86</v>
      </c>
      <c r="DT253">
        <v>20.641147377217649</v>
      </c>
      <c r="DV253" t="s">
        <v>754</v>
      </c>
      <c r="DW253" t="s">
        <v>175</v>
      </c>
      <c r="DX253" t="str">
        <f>IF(EC253="*","",IFERROR(VLOOKUP(DW253,'class and classification'!$A$1:$B$338,2,FALSE),VLOOKUP(DW253,'class and classification'!$A$340:$B$378,2,FALSE)))</f>
        <v>Predominantly Urban</v>
      </c>
      <c r="DY253" t="str">
        <f>IF(EC253="*","",IFERROR(VLOOKUP(DW253,'class and classification'!$A$1:$C$338,3,FALSE),VLOOKUP(DW253,'class and classification'!$A$340:$C$378,3,FALSE)))</f>
        <v>L</v>
      </c>
      <c r="DZ253">
        <v>20598.07</v>
      </c>
      <c r="EA253">
        <v>15627.08</v>
      </c>
      <c r="EB253">
        <v>6240.58</v>
      </c>
      <c r="EC253">
        <v>14.695567461103339</v>
      </c>
    </row>
    <row r="254" spans="1:133" x14ac:dyDescent="0.3">
      <c r="A254" t="s">
        <v>763</v>
      </c>
      <c r="B254" t="s">
        <v>182</v>
      </c>
      <c r="C254" t="str">
        <f>IF(H254="n/a","",IFERROR(VLOOKUP(B254,'class and classification'!$A$1:$B$338,2,FALSE),VLOOKUP(B254,'class and classification'!$A$340:$B$378,2,FALSE)))</f>
        <v>Predominantly Urban</v>
      </c>
      <c r="D254" t="str">
        <f>IF(H254="n/a","",IFERROR(VLOOKUP(B254,'class and classification'!$A$1:$C$338,3,FALSE),VLOOKUP(B254,'class and classification'!$A$340:$C$378,3,FALSE)))</f>
        <v>UA</v>
      </c>
      <c r="E254">
        <v>16469</v>
      </c>
      <c r="F254">
        <v>5716</v>
      </c>
      <c r="G254">
        <v>1202</v>
      </c>
      <c r="H254">
        <v>5.1396074742378239</v>
      </c>
      <c r="I254" t="s">
        <v>757</v>
      </c>
      <c r="J254" t="s">
        <v>178</v>
      </c>
      <c r="K254" t="str">
        <f>IF(P254="#","",IFERROR(VLOOKUP(J254,'class and classification'!$A$1:$B$338,2,FALSE),VLOOKUP(J254,'class and classification'!$A$340:$B$378,2,FALSE)))</f>
        <v>Predominantly Urban</v>
      </c>
      <c r="L254" t="str">
        <f>IF(P254="#","",IFERROR(VLOOKUP(J254,'class and classification'!$A$1:$C$338,3,FALSE),VLOOKUP(J254,'class and classification'!$A$340:$C$378,3,FALSE)))</f>
        <v>L</v>
      </c>
      <c r="M254">
        <v>30877</v>
      </c>
      <c r="N254">
        <v>41143</v>
      </c>
      <c r="O254">
        <v>3814</v>
      </c>
      <c r="P254">
        <v>5.0294063348893641</v>
      </c>
      <c r="S254" t="s">
        <v>178</v>
      </c>
      <c r="T254" t="str">
        <f>IF(Y254="#","",IFERROR(VLOOKUP(S254,'class and classification'!$A$1:$B$338,2,FALSE),VLOOKUP(S254,'class and classification'!$A$340:$B$378,2,FALSE)))</f>
        <v>Predominantly Urban</v>
      </c>
      <c r="U254" t="str">
        <f>IF(Y254="#","",IFERROR(VLOOKUP(S254,'class and classification'!$A$1:$C$338,3,FALSE),VLOOKUP(S254,'class and classification'!$A$340:$C$378,3,FALSE)))</f>
        <v>L</v>
      </c>
      <c r="V254">
        <v>24314</v>
      </c>
      <c r="W254">
        <v>36750</v>
      </c>
      <c r="X254">
        <v>3977</v>
      </c>
      <c r="Y254">
        <v>6.1146046340000924</v>
      </c>
      <c r="AA254" t="s">
        <v>755</v>
      </c>
      <c r="AB254" t="s">
        <v>176</v>
      </c>
      <c r="AC254" t="str">
        <f>IF(AH254="#","",IFERROR(VLOOKUP(AB254,'class and classification'!$A$1:$B$338,2,FALSE),VLOOKUP(AB254,'class and classification'!$A$340:$B$378,2,FALSE)))</f>
        <v>Predominantly Urban</v>
      </c>
      <c r="AD254" t="str">
        <f>IF(AH254="#","",IFERROR(VLOOKUP(AB254,'class and classification'!$A$1:$C$338,3,FALSE),VLOOKUP(AB254,'class and classification'!$A$340:$C$378,3,FALSE)))</f>
        <v>L</v>
      </c>
      <c r="AE254">
        <v>25038</v>
      </c>
      <c r="AF254">
        <v>12806</v>
      </c>
      <c r="AG254">
        <v>1904</v>
      </c>
      <c r="AH254">
        <v>4.7901781221696682</v>
      </c>
      <c r="AJ254" t="s">
        <v>755</v>
      </c>
      <c r="AK254" t="s">
        <v>176</v>
      </c>
      <c r="AL254" t="str">
        <f>IF(AQ254="#","",IFERROR(VLOOKUP(AK254,'class and classification'!$A$1:$B$338,2,FALSE),VLOOKUP(AK254,'class and classification'!$A$340:$B$378,2,FALSE)))</f>
        <v>Predominantly Urban</v>
      </c>
      <c r="AM254" t="str">
        <f>IF(AQ254="#","",IFERROR(VLOOKUP(AK254,'class and classification'!$A$1:$C$338,3,FALSE),VLOOKUP(AK254,'class and classification'!$A$340:$C$378,3,FALSE)))</f>
        <v>L</v>
      </c>
      <c r="AN254">
        <v>19358</v>
      </c>
      <c r="AO254">
        <v>13322</v>
      </c>
      <c r="AP254">
        <v>2701</v>
      </c>
      <c r="AQ254">
        <v>7.6340408693931767</v>
      </c>
      <c r="AS254" t="s">
        <v>755</v>
      </c>
      <c r="AT254" t="s">
        <v>176</v>
      </c>
      <c r="AU254" t="str">
        <f>IF(AZ254="#","",IFERROR(VLOOKUP(AT254,'class and classification'!$A$1:$B$338,2,FALSE),VLOOKUP(AT254,'class and classification'!$A$340:$B$378,2,FALSE)))</f>
        <v>Predominantly Urban</v>
      </c>
      <c r="AV254" t="str">
        <f>IF(AZ254="#","",IFERROR(VLOOKUP(AT254,'class and classification'!$A$1:$C$338,3,FALSE),VLOOKUP(AT254,'class and classification'!$A$340:$C$378,3,FALSE)))</f>
        <v>L</v>
      </c>
      <c r="AW254">
        <v>16537</v>
      </c>
      <c r="AX254">
        <v>13175</v>
      </c>
      <c r="AY254">
        <v>4268</v>
      </c>
      <c r="AZ254">
        <v>12.560329605650383</v>
      </c>
      <c r="BB254" t="s">
        <v>755</v>
      </c>
      <c r="BC254" t="s">
        <v>176</v>
      </c>
      <c r="BD254" t="str">
        <f>IF(BI254="#","",IFERROR(VLOOKUP(BC254,'class and classification'!$A$1:$B$338,2,FALSE),VLOOKUP(BC254,'class and classification'!$A$340:$B$378,2,FALSE)))</f>
        <v>Predominantly Urban</v>
      </c>
      <c r="BE254" t="str">
        <f>IF(BI254="#","",IFERROR(VLOOKUP(BC254,'class and classification'!$A$1:$C$338,3,FALSE),VLOOKUP(BC254,'class and classification'!$A$340:$C$378,3,FALSE)))</f>
        <v>L</v>
      </c>
      <c r="BF254">
        <v>18883</v>
      </c>
      <c r="BG254">
        <v>12926</v>
      </c>
      <c r="BH254">
        <v>3020</v>
      </c>
      <c r="BI254">
        <v>8.6709351402566828</v>
      </c>
      <c r="BK254" t="s">
        <v>755</v>
      </c>
      <c r="BL254" t="s">
        <v>176</v>
      </c>
      <c r="BM254" t="str">
        <f>IF(BR254="#","",IFERROR(VLOOKUP(BL254,'class and classification'!$A$1:$B$338,2,FALSE),VLOOKUP(BL254,'class and classification'!$A$340:$B$378,2,FALSE)))</f>
        <v>Predominantly Urban</v>
      </c>
      <c r="BN254" t="str">
        <f>IF(BR254="#","",IFERROR(VLOOKUP(BL254,'class and classification'!$A$1:$C$338,3,FALSE),VLOOKUP(BL254,'class and classification'!$A$340:$C$378,3,FALSE)))</f>
        <v>L</v>
      </c>
      <c r="BO254">
        <v>18237</v>
      </c>
      <c r="BP254">
        <v>11123</v>
      </c>
      <c r="BQ254">
        <v>1040</v>
      </c>
      <c r="BR254">
        <v>3.4210526315789478</v>
      </c>
      <c r="BT254" t="s">
        <v>755</v>
      </c>
      <c r="BU254" t="s">
        <v>176</v>
      </c>
      <c r="BV254" t="str">
        <f>IF(CA254="#","",IFERROR(VLOOKUP(BU254,'class and classification'!$A$1:$B$338,2,FALSE),VLOOKUP(BU254,'class and classification'!$A$340:$B$378,2,FALSE)))</f>
        <v>Predominantly Urban</v>
      </c>
      <c r="BW254" t="str">
        <f>IF(CA254="#","",IFERROR(VLOOKUP(BU254,'class and classification'!$A$1:$C$338,3,FALSE),VLOOKUP(BU254,'class and classification'!$A$340:$C$378,3,FALSE)))</f>
        <v>L</v>
      </c>
      <c r="BX254">
        <v>14442</v>
      </c>
      <c r="BY254">
        <v>12167</v>
      </c>
      <c r="BZ254">
        <v>1113</v>
      </c>
      <c r="CA254">
        <v>4.0148618425799008</v>
      </c>
      <c r="CC254" t="s">
        <v>755</v>
      </c>
      <c r="CD254" t="s">
        <v>176</v>
      </c>
      <c r="CE254" t="str">
        <f>IF(CJ254="*","",IFERROR(VLOOKUP(CD254,'class and classification'!$A$1:$B$338,2,FALSE),VLOOKUP(CD254,'class and classification'!$A$340:$B$378,2,FALSE)))</f>
        <v>Predominantly Urban</v>
      </c>
      <c r="CF254" t="str">
        <f>IF(CJ254="*","",IFERROR(VLOOKUP(CD254,'class and classification'!$A$1:$C$338,3,FALSE),VLOOKUP(CD254,'class and classification'!$A$340:$C$378,3,FALSE)))</f>
        <v>L</v>
      </c>
      <c r="CG254">
        <v>12036</v>
      </c>
      <c r="CH254">
        <v>11556</v>
      </c>
      <c r="CI254">
        <v>3282</v>
      </c>
      <c r="CJ254">
        <v>12.212547443625809</v>
      </c>
      <c r="CL254" t="s">
        <v>755</v>
      </c>
      <c r="CM254" t="s">
        <v>176</v>
      </c>
      <c r="CN254" t="str">
        <f>IF(CS254="*","",IFERROR(VLOOKUP(CM254,'class and classification'!$A$1:$B$338,2,FALSE),VLOOKUP(CM254,'class and classification'!$A$340:$B$378,2,FALSE)))</f>
        <v>Predominantly Urban</v>
      </c>
      <c r="CO254" t="str">
        <f>IF(CS254="*","",IFERROR(VLOOKUP(CM254,'class and classification'!$A$1:$C$338,3,FALSE),VLOOKUP(CM254,'class and classification'!$A$340:$C$378,3,FALSE)))</f>
        <v>L</v>
      </c>
      <c r="CP254">
        <v>13159.81</v>
      </c>
      <c r="CQ254">
        <v>7661.77</v>
      </c>
      <c r="CR254">
        <v>3557.49</v>
      </c>
      <c r="CS254">
        <v>14.592394213561057</v>
      </c>
      <c r="CU254" t="s">
        <v>755</v>
      </c>
      <c r="CV254" t="s">
        <v>176</v>
      </c>
      <c r="CW254" t="str">
        <f>IF(DB254="*","",IFERROR(VLOOKUP(CV254,'class and classification'!$A$1:$B$338,2,FALSE),VLOOKUP(CV254,'class and classification'!$A$340:$B$378,2,FALSE)))</f>
        <v>Predominantly Urban</v>
      </c>
      <c r="CX254" t="str">
        <f>IF(DB254="*","",IFERROR(VLOOKUP(CV254,'class and classification'!$A$1:$C$338,3,FALSE),VLOOKUP(CV254,'class and classification'!$A$340:$C$378,3,FALSE)))</f>
        <v>L</v>
      </c>
      <c r="CY254">
        <v>13273.29</v>
      </c>
      <c r="CZ254">
        <v>12399.64</v>
      </c>
      <c r="DA254">
        <v>1333.75</v>
      </c>
      <c r="DB254">
        <v>4.9385929703317846</v>
      </c>
      <c r="DD254" t="s">
        <v>755</v>
      </c>
      <c r="DE254" t="s">
        <v>176</v>
      </c>
      <c r="DF254" t="str">
        <f>IF(DK254="*","",IFERROR(VLOOKUP(DE254,'class and classification'!$A$1:$B$338,2,FALSE),VLOOKUP(DE254,'class and classification'!$A$340:$B$378,2,FALSE)))</f>
        <v>Predominantly Urban</v>
      </c>
      <c r="DG254" t="str">
        <f>IF(DK254="*","",IFERROR(VLOOKUP(DE254,'class and classification'!$A$1:$C$338,3,FALSE),VLOOKUP(DE254,'class and classification'!$A$340:$C$378,3,FALSE)))</f>
        <v>L</v>
      </c>
      <c r="DH254">
        <v>13879.18</v>
      </c>
      <c r="DI254">
        <v>13876.44</v>
      </c>
      <c r="DJ254">
        <v>3182.37</v>
      </c>
      <c r="DK254">
        <v>10.286285566709408</v>
      </c>
      <c r="DM254" t="s">
        <v>755</v>
      </c>
      <c r="DN254" t="s">
        <v>176</v>
      </c>
      <c r="DO254" t="str">
        <f>IF(DT254="*","",IFERROR(VLOOKUP(DN254,'class and classification'!$A$1:$B$338,2,FALSE),VLOOKUP(DN254,'class and classification'!$A$340:$B$378,2,FALSE)))</f>
        <v>Predominantly Urban</v>
      </c>
      <c r="DP254" t="str">
        <f>IF(DT254="*","",IFERROR(VLOOKUP(DN254,'class and classification'!$A$1:$C$338,3,FALSE),VLOOKUP(DN254,'class and classification'!$A$340:$C$378,3,FALSE)))</f>
        <v>L</v>
      </c>
      <c r="DQ254">
        <v>16371.64</v>
      </c>
      <c r="DR254">
        <v>11873.3</v>
      </c>
      <c r="DS254">
        <v>2892.82</v>
      </c>
      <c r="DT254">
        <v>9.290392115553594</v>
      </c>
      <c r="DV254" t="s">
        <v>755</v>
      </c>
      <c r="DW254" t="s">
        <v>176</v>
      </c>
      <c r="DX254" t="str">
        <f>IF(EC254="*","",IFERROR(VLOOKUP(DW254,'class and classification'!$A$1:$B$338,2,FALSE),VLOOKUP(DW254,'class and classification'!$A$340:$B$378,2,FALSE)))</f>
        <v>Predominantly Urban</v>
      </c>
      <c r="DY254" t="str">
        <f>IF(EC254="*","",IFERROR(VLOOKUP(DW254,'class and classification'!$A$1:$C$338,3,FALSE),VLOOKUP(DW254,'class and classification'!$A$340:$C$378,3,FALSE)))</f>
        <v>L</v>
      </c>
      <c r="DZ254">
        <v>14405.35</v>
      </c>
      <c r="EA254">
        <v>10659.15</v>
      </c>
      <c r="EB254">
        <v>4809.38</v>
      </c>
      <c r="EC254">
        <v>16.098946638334226</v>
      </c>
    </row>
    <row r="255" spans="1:133" x14ac:dyDescent="0.3">
      <c r="A255" t="s">
        <v>764</v>
      </c>
      <c r="B255" t="s">
        <v>183</v>
      </c>
      <c r="C255" t="str">
        <f>IF(H255="n/a","",IFERROR(VLOOKUP(B255,'class and classification'!$A$1:$B$338,2,FALSE),VLOOKUP(B255,'class and classification'!$A$340:$B$378,2,FALSE)))</f>
        <v>Predominantly Urban</v>
      </c>
      <c r="D255" t="str">
        <f>IF(H255="n/a","",IFERROR(VLOOKUP(B255,'class and classification'!$A$1:$C$338,3,FALSE),VLOOKUP(B255,'class and classification'!$A$340:$C$378,3,FALSE)))</f>
        <v>UA</v>
      </c>
      <c r="E255">
        <v>26696</v>
      </c>
      <c r="F255">
        <v>14309</v>
      </c>
      <c r="G255">
        <v>1539</v>
      </c>
      <c r="H255">
        <v>3.6174313651748777</v>
      </c>
      <c r="I255" t="s">
        <v>758</v>
      </c>
      <c r="J255" t="s">
        <v>179</v>
      </c>
      <c r="K255" t="str">
        <f>IF(P255="#","",IFERROR(VLOOKUP(J255,'class and classification'!$A$1:$B$338,2,FALSE),VLOOKUP(J255,'class and classification'!$A$340:$B$378,2,FALSE)))</f>
        <v>Predominantly Urban</v>
      </c>
      <c r="L255" t="str">
        <f>IF(P255="#","",IFERROR(VLOOKUP(J255,'class and classification'!$A$1:$C$338,3,FALSE),VLOOKUP(J255,'class and classification'!$A$340:$C$378,3,FALSE)))</f>
        <v>L</v>
      </c>
      <c r="M255">
        <v>29014</v>
      </c>
      <c r="N255">
        <v>14570</v>
      </c>
      <c r="O255">
        <v>881</v>
      </c>
      <c r="P255">
        <v>1.9813336331946474</v>
      </c>
      <c r="S255" t="s">
        <v>179</v>
      </c>
      <c r="T255" t="str">
        <f>IF(Y255="#","",IFERROR(VLOOKUP(S255,'class and classification'!$A$1:$B$338,2,FALSE),VLOOKUP(S255,'class and classification'!$A$340:$B$378,2,FALSE)))</f>
        <v>Predominantly Urban</v>
      </c>
      <c r="U255" t="str">
        <f>IF(Y255="#","",IFERROR(VLOOKUP(S255,'class and classification'!$A$1:$C$338,3,FALSE),VLOOKUP(S255,'class and classification'!$A$340:$C$378,3,FALSE)))</f>
        <v>L</v>
      </c>
      <c r="V255">
        <v>23597</v>
      </c>
      <c r="W255">
        <v>14213</v>
      </c>
      <c r="X255">
        <v>1038</v>
      </c>
      <c r="Y255">
        <v>2.6719522240527183</v>
      </c>
      <c r="AA255" t="s">
        <v>756</v>
      </c>
      <c r="AB255" t="s">
        <v>177</v>
      </c>
      <c r="AC255" t="str">
        <f>IF(AH255="#","",IFERROR(VLOOKUP(AB255,'class and classification'!$A$1:$B$338,2,FALSE),VLOOKUP(AB255,'class and classification'!$A$340:$B$378,2,FALSE)))</f>
        <v>Predominantly Urban</v>
      </c>
      <c r="AD255" t="str">
        <f>IF(AH255="#","",IFERROR(VLOOKUP(AB255,'class and classification'!$A$1:$C$338,3,FALSE),VLOOKUP(AB255,'class and classification'!$A$340:$C$378,3,FALSE)))</f>
        <v>L</v>
      </c>
      <c r="AE255">
        <v>21774</v>
      </c>
      <c r="AF255">
        <v>14110</v>
      </c>
      <c r="AG255">
        <v>753</v>
      </c>
      <c r="AH255">
        <v>2.0552992876054264</v>
      </c>
      <c r="AJ255" t="s">
        <v>756</v>
      </c>
      <c r="AK255" t="s">
        <v>177</v>
      </c>
      <c r="AL255" t="str">
        <f>IF(AQ255="#","",IFERROR(VLOOKUP(AK255,'class and classification'!$A$1:$B$338,2,FALSE),VLOOKUP(AK255,'class and classification'!$A$340:$B$378,2,FALSE)))</f>
        <v>Predominantly Urban</v>
      </c>
      <c r="AM255" t="str">
        <f>IF(AQ255="#","",IFERROR(VLOOKUP(AK255,'class and classification'!$A$1:$C$338,3,FALSE),VLOOKUP(AK255,'class and classification'!$A$340:$C$378,3,FALSE)))</f>
        <v>L</v>
      </c>
      <c r="AN255">
        <v>24909</v>
      </c>
      <c r="AO255">
        <v>16691</v>
      </c>
      <c r="AP255">
        <v>1586</v>
      </c>
      <c r="AQ255">
        <v>3.6724864539434074</v>
      </c>
      <c r="AS255" t="s">
        <v>756</v>
      </c>
      <c r="AT255" t="s">
        <v>177</v>
      </c>
      <c r="AU255" t="str">
        <f>IF(AZ255="#","",IFERROR(VLOOKUP(AT255,'class and classification'!$A$1:$B$338,2,FALSE),VLOOKUP(AT255,'class and classification'!$A$340:$B$378,2,FALSE)))</f>
        <v>Predominantly Urban</v>
      </c>
      <c r="AV255" t="str">
        <f>IF(AZ255="#","",IFERROR(VLOOKUP(AT255,'class and classification'!$A$1:$C$338,3,FALSE),VLOOKUP(AT255,'class and classification'!$A$340:$C$378,3,FALSE)))</f>
        <v>L</v>
      </c>
      <c r="AW255">
        <v>21996</v>
      </c>
      <c r="AX255">
        <v>19983</v>
      </c>
      <c r="AY255">
        <v>2027</v>
      </c>
      <c r="AZ255">
        <v>4.6061900649911376</v>
      </c>
      <c r="BB255" t="s">
        <v>756</v>
      </c>
      <c r="BC255" t="s">
        <v>177</v>
      </c>
      <c r="BD255" t="str">
        <f>IF(BI255="#","",IFERROR(VLOOKUP(BC255,'class and classification'!$A$1:$B$338,2,FALSE),VLOOKUP(BC255,'class and classification'!$A$340:$B$378,2,FALSE)))</f>
        <v>Predominantly Urban</v>
      </c>
      <c r="BE255" t="str">
        <f>IF(BI255="#","",IFERROR(VLOOKUP(BC255,'class and classification'!$A$1:$C$338,3,FALSE),VLOOKUP(BC255,'class and classification'!$A$340:$C$378,3,FALSE)))</f>
        <v>L</v>
      </c>
      <c r="BF255">
        <v>20503</v>
      </c>
      <c r="BG255">
        <v>16757</v>
      </c>
      <c r="BH255">
        <v>4793</v>
      </c>
      <c r="BI255">
        <v>11.397522174398974</v>
      </c>
      <c r="BK255" t="s">
        <v>756</v>
      </c>
      <c r="BL255" t="s">
        <v>177</v>
      </c>
      <c r="BM255" t="str">
        <f>IF(BR255="#","",IFERROR(VLOOKUP(BL255,'class and classification'!$A$1:$B$338,2,FALSE),VLOOKUP(BL255,'class and classification'!$A$340:$B$378,2,FALSE)))</f>
        <v>Predominantly Urban</v>
      </c>
      <c r="BN255" t="str">
        <f>IF(BR255="#","",IFERROR(VLOOKUP(BL255,'class and classification'!$A$1:$C$338,3,FALSE),VLOOKUP(BL255,'class and classification'!$A$340:$C$378,3,FALSE)))</f>
        <v>L</v>
      </c>
      <c r="BO255">
        <v>21563</v>
      </c>
      <c r="BP255">
        <v>16410</v>
      </c>
      <c r="BQ255">
        <v>2978</v>
      </c>
      <c r="BR255">
        <v>7.272105687284804</v>
      </c>
      <c r="BT255" t="s">
        <v>756</v>
      </c>
      <c r="BU255" t="s">
        <v>177</v>
      </c>
      <c r="BV255" t="str">
        <f>IF(CA255="#","",IFERROR(VLOOKUP(BU255,'class and classification'!$A$1:$B$338,2,FALSE),VLOOKUP(BU255,'class and classification'!$A$340:$B$378,2,FALSE)))</f>
        <v>Predominantly Urban</v>
      </c>
      <c r="BW255" t="str">
        <f>IF(CA255="#","",IFERROR(VLOOKUP(BU255,'class and classification'!$A$1:$C$338,3,FALSE),VLOOKUP(BU255,'class and classification'!$A$340:$C$378,3,FALSE)))</f>
        <v>L</v>
      </c>
      <c r="BX255">
        <v>19411</v>
      </c>
      <c r="BY255">
        <v>19983</v>
      </c>
      <c r="BZ255">
        <v>4685</v>
      </c>
      <c r="CA255">
        <v>10.628644025499671</v>
      </c>
      <c r="CC255" t="s">
        <v>756</v>
      </c>
      <c r="CD255" t="s">
        <v>177</v>
      </c>
      <c r="CE255" t="str">
        <f>IF(CJ255="*","",IFERROR(VLOOKUP(CD255,'class and classification'!$A$1:$B$338,2,FALSE),VLOOKUP(CD255,'class and classification'!$A$340:$B$378,2,FALSE)))</f>
        <v>Predominantly Urban</v>
      </c>
      <c r="CF255" t="str">
        <f>IF(CJ255="*","",IFERROR(VLOOKUP(CD255,'class and classification'!$A$1:$C$338,3,FALSE),VLOOKUP(CD255,'class and classification'!$A$340:$C$378,3,FALSE)))</f>
        <v>L</v>
      </c>
      <c r="CG255">
        <v>17962</v>
      </c>
      <c r="CH255">
        <v>22803</v>
      </c>
      <c r="CI255">
        <v>4459</v>
      </c>
      <c r="CJ255">
        <v>9.8598089509994704</v>
      </c>
      <c r="CL255" t="s">
        <v>756</v>
      </c>
      <c r="CM255" t="s">
        <v>177</v>
      </c>
      <c r="CN255" t="str">
        <f>IF(CS255="*","",IFERROR(VLOOKUP(CM255,'class and classification'!$A$1:$B$338,2,FALSE),VLOOKUP(CM255,'class and classification'!$A$340:$B$378,2,FALSE)))</f>
        <v>Predominantly Urban</v>
      </c>
      <c r="CO255" t="str">
        <f>IF(CS255="*","",IFERROR(VLOOKUP(CM255,'class and classification'!$A$1:$C$338,3,FALSE),VLOOKUP(CM255,'class and classification'!$A$340:$C$378,3,FALSE)))</f>
        <v>L</v>
      </c>
      <c r="CP255">
        <v>16231.13</v>
      </c>
      <c r="CQ255">
        <v>16616.03</v>
      </c>
      <c r="CR255">
        <v>6393.17</v>
      </c>
      <c r="CS255">
        <v>16.292345145925129</v>
      </c>
      <c r="CU255" t="s">
        <v>756</v>
      </c>
      <c r="CV255" t="s">
        <v>177</v>
      </c>
      <c r="CW255" t="str">
        <f>IF(DB255="*","",IFERROR(VLOOKUP(CV255,'class and classification'!$A$1:$B$338,2,FALSE),VLOOKUP(CV255,'class and classification'!$A$340:$B$378,2,FALSE)))</f>
        <v>Predominantly Urban</v>
      </c>
      <c r="CX255" t="str">
        <f>IF(DB255="*","",IFERROR(VLOOKUP(CV255,'class and classification'!$A$1:$C$338,3,FALSE),VLOOKUP(CV255,'class and classification'!$A$340:$C$378,3,FALSE)))</f>
        <v>L</v>
      </c>
      <c r="CY255">
        <v>17666.259999999998</v>
      </c>
      <c r="CZ255">
        <v>21239.62</v>
      </c>
      <c r="DA255">
        <v>5920.27</v>
      </c>
      <c r="DB255">
        <v>13.20717929155192</v>
      </c>
      <c r="DD255" t="s">
        <v>756</v>
      </c>
      <c r="DE255" t="s">
        <v>177</v>
      </c>
      <c r="DF255" t="str">
        <f>IF(DK255="*","",IFERROR(VLOOKUP(DE255,'class and classification'!$A$1:$B$338,2,FALSE),VLOOKUP(DE255,'class and classification'!$A$340:$B$378,2,FALSE)))</f>
        <v>Predominantly Urban</v>
      </c>
      <c r="DG255" t="str">
        <f>IF(DK255="*","",IFERROR(VLOOKUP(DE255,'class and classification'!$A$1:$C$338,3,FALSE),VLOOKUP(DE255,'class and classification'!$A$340:$C$378,3,FALSE)))</f>
        <v>L</v>
      </c>
      <c r="DH255">
        <v>19801.86</v>
      </c>
      <c r="DI255">
        <v>14212.97</v>
      </c>
      <c r="DJ255">
        <v>3015.79</v>
      </c>
      <c r="DK255">
        <v>8.1440440370698628</v>
      </c>
      <c r="DM255" t="s">
        <v>756</v>
      </c>
      <c r="DN255" t="s">
        <v>177</v>
      </c>
      <c r="DO255" t="str">
        <f>IF(DT255="*","",IFERROR(VLOOKUP(DN255,'class and classification'!$A$1:$B$338,2,FALSE),VLOOKUP(DN255,'class and classification'!$A$340:$B$378,2,FALSE)))</f>
        <v>Predominantly Urban</v>
      </c>
      <c r="DP255" t="str">
        <f>IF(DT255="*","",IFERROR(VLOOKUP(DN255,'class and classification'!$A$1:$C$338,3,FALSE),VLOOKUP(DN255,'class and classification'!$A$340:$C$378,3,FALSE)))</f>
        <v>L</v>
      </c>
      <c r="DQ255">
        <v>20139.080000000002</v>
      </c>
      <c r="DR255">
        <v>14649.93</v>
      </c>
      <c r="DS255">
        <v>3086.09</v>
      </c>
      <c r="DT255">
        <v>8.1480708961824515</v>
      </c>
      <c r="DV255" t="s">
        <v>756</v>
      </c>
      <c r="DW255" t="s">
        <v>177</v>
      </c>
      <c r="DX255" t="str">
        <f>IF(EC255="*","",IFERROR(VLOOKUP(DW255,'class and classification'!$A$1:$B$338,2,FALSE),VLOOKUP(DW255,'class and classification'!$A$340:$B$378,2,FALSE)))</f>
        <v>Predominantly Urban</v>
      </c>
      <c r="DY255" t="str">
        <f>IF(EC255="*","",IFERROR(VLOOKUP(DW255,'class and classification'!$A$1:$C$338,3,FALSE),VLOOKUP(DW255,'class and classification'!$A$340:$C$378,3,FALSE)))</f>
        <v>L</v>
      </c>
      <c r="DZ255">
        <v>16863.72</v>
      </c>
      <c r="EA255">
        <v>16092.74</v>
      </c>
      <c r="EB255">
        <v>6961.38</v>
      </c>
      <c r="EC255">
        <v>17.439270261116334</v>
      </c>
    </row>
    <row r="256" spans="1:133" x14ac:dyDescent="0.3">
      <c r="A256" t="s">
        <v>765</v>
      </c>
      <c r="B256" t="s">
        <v>194</v>
      </c>
      <c r="C256" t="str">
        <f>IF(H256="n/a","",IFERROR(VLOOKUP(B256,'class and classification'!$A$1:$B$338,2,FALSE),VLOOKUP(B256,'class and classification'!$A$340:$B$378,2,FALSE)))</f>
        <v>Urban with Significant Rural</v>
      </c>
      <c r="D256" t="str">
        <f>IF(H256="n/a","",IFERROR(VLOOKUP(B256,'class and classification'!$A$1:$C$338,3,FALSE),VLOOKUP(B256,'class and classification'!$A$340:$C$378,3,FALSE)))</f>
        <v>SC</v>
      </c>
      <c r="E256">
        <v>60151</v>
      </c>
      <c r="F256">
        <v>29429</v>
      </c>
      <c r="G256">
        <v>3711</v>
      </c>
      <c r="H256">
        <v>3.9778756793259795</v>
      </c>
      <c r="I256" t="s">
        <v>759</v>
      </c>
      <c r="J256" t="s">
        <v>180</v>
      </c>
      <c r="K256" t="str">
        <f>IF(P256="#","",IFERROR(VLOOKUP(J256,'class and classification'!$A$1:$B$338,2,FALSE),VLOOKUP(J256,'class and classification'!$A$340:$B$378,2,FALSE)))</f>
        <v>Predominantly Urban</v>
      </c>
      <c r="L256" t="str">
        <f>IF(P256="#","",IFERROR(VLOOKUP(J256,'class and classification'!$A$1:$C$338,3,FALSE),VLOOKUP(J256,'class and classification'!$A$340:$C$378,3,FALSE)))</f>
        <v>L</v>
      </c>
      <c r="M256">
        <v>27198</v>
      </c>
      <c r="N256">
        <v>13549</v>
      </c>
      <c r="O256">
        <v>6054</v>
      </c>
      <c r="P256">
        <v>12.935621033738595</v>
      </c>
      <c r="S256" t="s">
        <v>180</v>
      </c>
      <c r="T256" t="str">
        <f>IF(Y256="#","",IFERROR(VLOOKUP(S256,'class and classification'!$A$1:$B$338,2,FALSE),VLOOKUP(S256,'class and classification'!$A$340:$B$378,2,FALSE)))</f>
        <v>Predominantly Urban</v>
      </c>
      <c r="U256" t="str">
        <f>IF(Y256="#","",IFERROR(VLOOKUP(S256,'class and classification'!$A$1:$C$338,3,FALSE),VLOOKUP(S256,'class and classification'!$A$340:$C$378,3,FALSE)))</f>
        <v>L</v>
      </c>
      <c r="V256">
        <v>25670</v>
      </c>
      <c r="W256">
        <v>17277</v>
      </c>
      <c r="X256">
        <v>2889</v>
      </c>
      <c r="Y256">
        <v>6.3029060127410776</v>
      </c>
      <c r="AA256" t="s">
        <v>757</v>
      </c>
      <c r="AB256" t="s">
        <v>178</v>
      </c>
      <c r="AC256" t="str">
        <f>IF(AH256="#","",IFERROR(VLOOKUP(AB256,'class and classification'!$A$1:$B$338,2,FALSE),VLOOKUP(AB256,'class and classification'!$A$340:$B$378,2,FALSE)))</f>
        <v>Predominantly Urban</v>
      </c>
      <c r="AD256" t="str">
        <f>IF(AH256="#","",IFERROR(VLOOKUP(AB256,'class and classification'!$A$1:$C$338,3,FALSE),VLOOKUP(AB256,'class and classification'!$A$340:$C$378,3,FALSE)))</f>
        <v>L</v>
      </c>
      <c r="AE256">
        <v>29941</v>
      </c>
      <c r="AF256">
        <v>33195</v>
      </c>
      <c r="AG256">
        <v>3919</v>
      </c>
      <c r="AH256">
        <v>5.8444560435463426</v>
      </c>
      <c r="AJ256" t="s">
        <v>757</v>
      </c>
      <c r="AK256" t="s">
        <v>178</v>
      </c>
      <c r="AL256" t="str">
        <f>IF(AQ256="#","",IFERROR(VLOOKUP(AK256,'class and classification'!$A$1:$B$338,2,FALSE),VLOOKUP(AK256,'class and classification'!$A$340:$B$378,2,FALSE)))</f>
        <v>Predominantly Urban</v>
      </c>
      <c r="AM256" t="str">
        <f>IF(AQ256="#","",IFERROR(VLOOKUP(AK256,'class and classification'!$A$1:$C$338,3,FALSE),VLOOKUP(AK256,'class and classification'!$A$340:$C$378,3,FALSE)))</f>
        <v>L</v>
      </c>
      <c r="AN256">
        <v>31155</v>
      </c>
      <c r="AO256">
        <v>36855</v>
      </c>
      <c r="AP256">
        <v>2458</v>
      </c>
      <c r="AQ256">
        <v>3.4881080774252142</v>
      </c>
      <c r="AS256" t="s">
        <v>757</v>
      </c>
      <c r="AT256" t="s">
        <v>178</v>
      </c>
      <c r="AU256" t="str">
        <f>IF(AZ256="#","",IFERROR(VLOOKUP(AT256,'class and classification'!$A$1:$B$338,2,FALSE),VLOOKUP(AT256,'class and classification'!$A$340:$B$378,2,FALSE)))</f>
        <v>Predominantly Urban</v>
      </c>
      <c r="AV256" t="str">
        <f>IF(AZ256="#","",IFERROR(VLOOKUP(AT256,'class and classification'!$A$1:$C$338,3,FALSE),VLOOKUP(AT256,'class and classification'!$A$340:$C$378,3,FALSE)))</f>
        <v>L</v>
      </c>
      <c r="AW256">
        <v>23418</v>
      </c>
      <c r="AX256">
        <v>40247</v>
      </c>
      <c r="AY256">
        <v>5436</v>
      </c>
      <c r="AZ256">
        <v>7.8667457779192773</v>
      </c>
      <c r="BB256" t="s">
        <v>757</v>
      </c>
      <c r="BC256" t="s">
        <v>178</v>
      </c>
      <c r="BD256" t="str">
        <f>IF(BI256="#","",IFERROR(VLOOKUP(BC256,'class and classification'!$A$1:$B$338,2,FALSE),VLOOKUP(BC256,'class and classification'!$A$340:$B$378,2,FALSE)))</f>
        <v>Predominantly Urban</v>
      </c>
      <c r="BE256" t="str">
        <f>IF(BI256="#","",IFERROR(VLOOKUP(BC256,'class and classification'!$A$1:$C$338,3,FALSE),VLOOKUP(BC256,'class and classification'!$A$340:$C$378,3,FALSE)))</f>
        <v>L</v>
      </c>
      <c r="BF256">
        <v>23549</v>
      </c>
      <c r="BG256">
        <v>31477</v>
      </c>
      <c r="BH256">
        <v>5316</v>
      </c>
      <c r="BI256">
        <v>8.8097842298896296</v>
      </c>
      <c r="BK256" t="s">
        <v>757</v>
      </c>
      <c r="BL256" t="s">
        <v>178</v>
      </c>
      <c r="BM256" t="str">
        <f>IF(BR256="#","",IFERROR(VLOOKUP(BL256,'class and classification'!$A$1:$B$338,2,FALSE),VLOOKUP(BL256,'class and classification'!$A$340:$B$378,2,FALSE)))</f>
        <v>Predominantly Urban</v>
      </c>
      <c r="BN256" t="str">
        <f>IF(BR256="#","",IFERROR(VLOOKUP(BL256,'class and classification'!$A$1:$C$338,3,FALSE),VLOOKUP(BL256,'class and classification'!$A$340:$C$378,3,FALSE)))</f>
        <v>L</v>
      </c>
      <c r="BO256">
        <v>25464</v>
      </c>
      <c r="BP256">
        <v>31482</v>
      </c>
      <c r="BQ256">
        <v>8669</v>
      </c>
      <c r="BR256">
        <v>13.211918006553381</v>
      </c>
      <c r="BT256" t="s">
        <v>757</v>
      </c>
      <c r="BU256" t="s">
        <v>178</v>
      </c>
      <c r="BV256" t="str">
        <f>IF(CA256="#","",IFERROR(VLOOKUP(BU256,'class and classification'!$A$1:$B$338,2,FALSE),VLOOKUP(BU256,'class and classification'!$A$340:$B$378,2,FALSE)))</f>
        <v>Predominantly Urban</v>
      </c>
      <c r="BW256" t="str">
        <f>IF(CA256="#","",IFERROR(VLOOKUP(BU256,'class and classification'!$A$1:$C$338,3,FALSE),VLOOKUP(BU256,'class and classification'!$A$340:$C$378,3,FALSE)))</f>
        <v>L</v>
      </c>
      <c r="BX256">
        <v>25804</v>
      </c>
      <c r="BY256">
        <v>33208</v>
      </c>
      <c r="BZ256">
        <v>5965</v>
      </c>
      <c r="CA256">
        <v>9.1801714452806387</v>
      </c>
      <c r="CC256" t="s">
        <v>757</v>
      </c>
      <c r="CD256" t="s">
        <v>178</v>
      </c>
      <c r="CE256" t="str">
        <f>IF(CJ256="*","",IFERROR(VLOOKUP(CD256,'class and classification'!$A$1:$B$338,2,FALSE),VLOOKUP(CD256,'class and classification'!$A$340:$B$378,2,FALSE)))</f>
        <v>Predominantly Urban</v>
      </c>
      <c r="CF256" t="str">
        <f>IF(CJ256="*","",IFERROR(VLOOKUP(CD256,'class and classification'!$A$1:$C$338,3,FALSE),VLOOKUP(CD256,'class and classification'!$A$340:$C$378,3,FALSE)))</f>
        <v>L</v>
      </c>
      <c r="CG256">
        <v>17388</v>
      </c>
      <c r="CH256">
        <v>31455</v>
      </c>
      <c r="CI256">
        <v>11694</v>
      </c>
      <c r="CJ256">
        <v>19.317111848951882</v>
      </c>
      <c r="CL256" t="s">
        <v>757</v>
      </c>
      <c r="CM256" t="s">
        <v>178</v>
      </c>
      <c r="CN256" t="str">
        <f>IF(CS256="*","",IFERROR(VLOOKUP(CM256,'class and classification'!$A$1:$B$338,2,FALSE),VLOOKUP(CM256,'class and classification'!$A$340:$B$378,2,FALSE)))</f>
        <v>Predominantly Urban</v>
      </c>
      <c r="CO256" t="str">
        <f>IF(CS256="*","",IFERROR(VLOOKUP(CM256,'class and classification'!$A$1:$C$338,3,FALSE),VLOOKUP(CM256,'class and classification'!$A$340:$C$378,3,FALSE)))</f>
        <v>L</v>
      </c>
      <c r="CP256">
        <v>16095.63</v>
      </c>
      <c r="CQ256">
        <v>25758.19</v>
      </c>
      <c r="CR256">
        <v>11610.7</v>
      </c>
      <c r="CS256">
        <v>21.716644982504285</v>
      </c>
      <c r="CU256" t="s">
        <v>757</v>
      </c>
      <c r="CV256" t="s">
        <v>178</v>
      </c>
      <c r="CW256" t="str">
        <f>IF(DB256="*","",IFERROR(VLOOKUP(CV256,'class and classification'!$A$1:$B$338,2,FALSE),VLOOKUP(CV256,'class and classification'!$A$340:$B$378,2,FALSE)))</f>
        <v>Predominantly Urban</v>
      </c>
      <c r="CX256" t="str">
        <f>IF(DB256="*","",IFERROR(VLOOKUP(CV256,'class and classification'!$A$1:$C$338,3,FALSE),VLOOKUP(CV256,'class and classification'!$A$340:$C$378,3,FALSE)))</f>
        <v>L</v>
      </c>
      <c r="CY256">
        <v>18706.98</v>
      </c>
      <c r="CZ256">
        <v>29995.64</v>
      </c>
      <c r="DA256">
        <v>11426.29</v>
      </c>
      <c r="DB256">
        <v>19.002988745347292</v>
      </c>
      <c r="DD256" t="s">
        <v>757</v>
      </c>
      <c r="DE256" t="s">
        <v>178</v>
      </c>
      <c r="DF256" t="str">
        <f>IF(DK256="*","",IFERROR(VLOOKUP(DE256,'class and classification'!$A$1:$B$338,2,FALSE),VLOOKUP(DE256,'class and classification'!$A$340:$B$378,2,FALSE)))</f>
        <v>Predominantly Urban</v>
      </c>
      <c r="DG256" t="str">
        <f>IF(DK256="*","",IFERROR(VLOOKUP(DE256,'class and classification'!$A$1:$C$338,3,FALSE),VLOOKUP(DE256,'class and classification'!$A$340:$C$378,3,FALSE)))</f>
        <v>L</v>
      </c>
      <c r="DH256">
        <v>18861.09</v>
      </c>
      <c r="DI256">
        <v>27177.74</v>
      </c>
      <c r="DJ256">
        <v>12337.23</v>
      </c>
      <c r="DK256">
        <v>21.134057351592418</v>
      </c>
      <c r="DM256" t="s">
        <v>757</v>
      </c>
      <c r="DN256" t="s">
        <v>178</v>
      </c>
      <c r="DO256" t="str">
        <f>IF(DT256="*","",IFERROR(VLOOKUP(DN256,'class and classification'!$A$1:$B$338,2,FALSE),VLOOKUP(DN256,'class and classification'!$A$340:$B$378,2,FALSE)))</f>
        <v>Predominantly Urban</v>
      </c>
      <c r="DP256" t="str">
        <f>IF(DT256="*","",IFERROR(VLOOKUP(DN256,'class and classification'!$A$1:$C$338,3,FALSE),VLOOKUP(DN256,'class and classification'!$A$340:$C$378,3,FALSE)))</f>
        <v>L</v>
      </c>
      <c r="DQ256">
        <v>22239.81</v>
      </c>
      <c r="DR256">
        <v>22261.54</v>
      </c>
      <c r="DS256">
        <v>15854.84</v>
      </c>
      <c r="DT256">
        <v>26.268788669397452</v>
      </c>
      <c r="DV256" t="s">
        <v>757</v>
      </c>
      <c r="DW256" t="s">
        <v>178</v>
      </c>
      <c r="DX256" t="str">
        <f>IF(EC256="*","",IFERROR(VLOOKUP(DW256,'class and classification'!$A$1:$B$338,2,FALSE),VLOOKUP(DW256,'class and classification'!$A$340:$B$378,2,FALSE)))</f>
        <v>Predominantly Urban</v>
      </c>
      <c r="DY256" t="str">
        <f>IF(EC256="*","",IFERROR(VLOOKUP(DW256,'class and classification'!$A$1:$C$338,3,FALSE),VLOOKUP(DW256,'class and classification'!$A$340:$C$378,3,FALSE)))</f>
        <v>L</v>
      </c>
      <c r="DZ256">
        <v>18411.73</v>
      </c>
      <c r="EA256">
        <v>21625.54</v>
      </c>
      <c r="EB256">
        <v>15562.25</v>
      </c>
      <c r="EC256">
        <v>27.989899912805001</v>
      </c>
    </row>
    <row r="257" spans="1:133" x14ac:dyDescent="0.3">
      <c r="A257" t="s">
        <v>766</v>
      </c>
      <c r="B257" t="s">
        <v>184</v>
      </c>
      <c r="C257" t="str">
        <f>IF(H257="n/a","",IFERROR(VLOOKUP(B257,'class and classification'!$A$1:$B$338,2,FALSE),VLOOKUP(B257,'class and classification'!$A$340:$B$378,2,FALSE)))</f>
        <v>Predominantly Rural</v>
      </c>
      <c r="D257" t="str">
        <f>IF(H257="n/a","",IFERROR(VLOOKUP(B257,'class and classification'!$A$1:$C$338,3,FALSE),VLOOKUP(B257,'class and classification'!$A$340:$C$378,3,FALSE)))</f>
        <v>UA</v>
      </c>
      <c r="E257">
        <v>12316</v>
      </c>
      <c r="F257">
        <v>6670</v>
      </c>
      <c r="G257">
        <v>1839</v>
      </c>
      <c r="H257">
        <v>8.8307322929171672</v>
      </c>
      <c r="I257" t="s">
        <v>760</v>
      </c>
      <c r="J257" t="s">
        <v>181</v>
      </c>
      <c r="K257" t="str">
        <f>IF(P257="#","",IFERROR(VLOOKUP(J257,'class and classification'!$A$1:$B$338,2,FALSE),VLOOKUP(J257,'class and classification'!$A$340:$B$378,2,FALSE)))</f>
        <v>Predominantly Urban</v>
      </c>
      <c r="L257" t="str">
        <f>IF(P257="#","",IFERROR(VLOOKUP(J257,'class and classification'!$A$1:$C$338,3,FALSE),VLOOKUP(J257,'class and classification'!$A$340:$C$378,3,FALSE)))</f>
        <v>L</v>
      </c>
      <c r="M257">
        <v>32305</v>
      </c>
      <c r="N257">
        <v>24416</v>
      </c>
      <c r="O257">
        <v>4876</v>
      </c>
      <c r="P257">
        <v>7.9159699336006621</v>
      </c>
      <c r="S257" t="s">
        <v>181</v>
      </c>
      <c r="T257" t="str">
        <f>IF(Y257="#","",IFERROR(VLOOKUP(S257,'class and classification'!$A$1:$B$338,2,FALSE),VLOOKUP(S257,'class and classification'!$A$340:$B$378,2,FALSE)))</f>
        <v>Predominantly Urban</v>
      </c>
      <c r="U257" t="str">
        <f>IF(Y257="#","",IFERROR(VLOOKUP(S257,'class and classification'!$A$1:$C$338,3,FALSE),VLOOKUP(S257,'class and classification'!$A$340:$C$378,3,FALSE)))</f>
        <v>L</v>
      </c>
      <c r="V257">
        <v>33868</v>
      </c>
      <c r="W257">
        <v>28504</v>
      </c>
      <c r="X257">
        <v>4182</v>
      </c>
      <c r="Y257">
        <v>6.2836193166451313</v>
      </c>
      <c r="AA257" t="s">
        <v>758</v>
      </c>
      <c r="AB257" t="s">
        <v>179</v>
      </c>
      <c r="AC257" t="str">
        <f>IF(AH257="#","",IFERROR(VLOOKUP(AB257,'class and classification'!$A$1:$B$338,2,FALSE),VLOOKUP(AB257,'class and classification'!$A$340:$B$378,2,FALSE)))</f>
        <v>Predominantly Urban</v>
      </c>
      <c r="AD257" t="str">
        <f>IF(AH257="#","",IFERROR(VLOOKUP(AB257,'class and classification'!$A$1:$C$338,3,FALSE),VLOOKUP(AB257,'class and classification'!$A$340:$C$378,3,FALSE)))</f>
        <v>L</v>
      </c>
      <c r="AE257">
        <v>20607</v>
      </c>
      <c r="AF257">
        <v>14647</v>
      </c>
      <c r="AG257">
        <v>2165</v>
      </c>
      <c r="AH257">
        <v>5.7858307277051768</v>
      </c>
      <c r="AJ257" t="s">
        <v>758</v>
      </c>
      <c r="AK257" t="s">
        <v>179</v>
      </c>
      <c r="AL257" t="str">
        <f>IF(AQ257="#","",IFERROR(VLOOKUP(AK257,'class and classification'!$A$1:$B$338,2,FALSE),VLOOKUP(AK257,'class and classification'!$A$340:$B$378,2,FALSE)))</f>
        <v>Predominantly Urban</v>
      </c>
      <c r="AM257" t="str">
        <f>IF(AQ257="#","",IFERROR(VLOOKUP(AK257,'class and classification'!$A$1:$C$338,3,FALSE),VLOOKUP(AK257,'class and classification'!$A$340:$C$378,3,FALSE)))</f>
        <v>L</v>
      </c>
      <c r="AN257">
        <v>24605</v>
      </c>
      <c r="AO257">
        <v>11927</v>
      </c>
      <c r="AP257">
        <v>1939</v>
      </c>
      <c r="AQ257">
        <v>5.0401601206103299</v>
      </c>
      <c r="AS257" t="s">
        <v>758</v>
      </c>
      <c r="AT257" t="s">
        <v>179</v>
      </c>
      <c r="AU257" t="str">
        <f>IF(AZ257="#","",IFERROR(VLOOKUP(AT257,'class and classification'!$A$1:$B$338,2,FALSE),VLOOKUP(AT257,'class and classification'!$A$340:$B$378,2,FALSE)))</f>
        <v>Predominantly Urban</v>
      </c>
      <c r="AV257" t="str">
        <f>IF(AZ257="#","",IFERROR(VLOOKUP(AT257,'class and classification'!$A$1:$C$338,3,FALSE),VLOOKUP(AT257,'class and classification'!$A$340:$C$378,3,FALSE)))</f>
        <v>L</v>
      </c>
      <c r="AW257">
        <v>24069</v>
      </c>
      <c r="AX257">
        <v>15762</v>
      </c>
      <c r="AY257">
        <v>1655</v>
      </c>
      <c r="AZ257">
        <v>3.9892975943691851</v>
      </c>
      <c r="BB257" t="s">
        <v>758</v>
      </c>
      <c r="BC257" t="s">
        <v>179</v>
      </c>
      <c r="BD257" t="str">
        <f>IF(BI257="#","",IFERROR(VLOOKUP(BC257,'class and classification'!$A$1:$B$338,2,FALSE),VLOOKUP(BC257,'class and classification'!$A$340:$B$378,2,FALSE)))</f>
        <v>Predominantly Urban</v>
      </c>
      <c r="BE257" t="str">
        <f>IF(BI257="#","",IFERROR(VLOOKUP(BC257,'class and classification'!$A$1:$C$338,3,FALSE),VLOOKUP(BC257,'class and classification'!$A$340:$C$378,3,FALSE)))</f>
        <v>L</v>
      </c>
      <c r="BF257">
        <v>22855</v>
      </c>
      <c r="BG257">
        <v>12976</v>
      </c>
      <c r="BH257">
        <v>2904</v>
      </c>
      <c r="BI257">
        <v>7.4970956499290047</v>
      </c>
      <c r="BK257" t="s">
        <v>758</v>
      </c>
      <c r="BL257" t="s">
        <v>179</v>
      </c>
      <c r="BM257" t="str">
        <f>IF(BR257="#","",IFERROR(VLOOKUP(BL257,'class and classification'!$A$1:$B$338,2,FALSE),VLOOKUP(BL257,'class and classification'!$A$340:$B$378,2,FALSE)))</f>
        <v>Predominantly Urban</v>
      </c>
      <c r="BN257" t="str">
        <f>IF(BR257="#","",IFERROR(VLOOKUP(BL257,'class and classification'!$A$1:$C$338,3,FALSE),VLOOKUP(BL257,'class and classification'!$A$340:$C$378,3,FALSE)))</f>
        <v>L</v>
      </c>
      <c r="BO257">
        <v>19595</v>
      </c>
      <c r="BP257">
        <v>12511</v>
      </c>
      <c r="BQ257">
        <v>2551</v>
      </c>
      <c r="BR257">
        <v>7.3607063508093606</v>
      </c>
      <c r="BT257" t="s">
        <v>758</v>
      </c>
      <c r="BU257" t="s">
        <v>179</v>
      </c>
      <c r="BV257" t="str">
        <f>IF(CA257="#","",IFERROR(VLOOKUP(BU257,'class and classification'!$A$1:$B$338,2,FALSE),VLOOKUP(BU257,'class and classification'!$A$340:$B$378,2,FALSE)))</f>
        <v>Predominantly Urban</v>
      </c>
      <c r="BW257" t="str">
        <f>IF(CA257="#","",IFERROR(VLOOKUP(BU257,'class and classification'!$A$1:$C$338,3,FALSE),VLOOKUP(BU257,'class and classification'!$A$340:$C$378,3,FALSE)))</f>
        <v>L</v>
      </c>
      <c r="BX257">
        <v>21333</v>
      </c>
      <c r="BY257">
        <v>11742</v>
      </c>
      <c r="BZ257">
        <v>2287</v>
      </c>
      <c r="CA257">
        <v>6.4673943781460324</v>
      </c>
      <c r="CC257" t="s">
        <v>758</v>
      </c>
      <c r="CD257" t="s">
        <v>179</v>
      </c>
      <c r="CE257" t="str">
        <f>IF(CJ257="*","",IFERROR(VLOOKUP(CD257,'class and classification'!$A$1:$B$338,2,FALSE),VLOOKUP(CD257,'class and classification'!$A$340:$B$378,2,FALSE)))</f>
        <v>Predominantly Urban</v>
      </c>
      <c r="CF257" t="str">
        <f>IF(CJ257="*","",IFERROR(VLOOKUP(CD257,'class and classification'!$A$1:$C$338,3,FALSE),VLOOKUP(CD257,'class and classification'!$A$340:$C$378,3,FALSE)))</f>
        <v>L</v>
      </c>
      <c r="CG257">
        <v>20954</v>
      </c>
      <c r="CH257">
        <v>10212</v>
      </c>
      <c r="CI257">
        <v>3005</v>
      </c>
      <c r="CJ257">
        <v>8.7940066137953234</v>
      </c>
      <c r="CL257" t="s">
        <v>758</v>
      </c>
      <c r="CM257" t="s">
        <v>179</v>
      </c>
      <c r="CN257" t="str">
        <f>IF(CS257="*","",IFERROR(VLOOKUP(CM257,'class and classification'!$A$1:$B$338,2,FALSE),VLOOKUP(CM257,'class and classification'!$A$340:$B$378,2,FALSE)))</f>
        <v>Predominantly Urban</v>
      </c>
      <c r="CO257" t="str">
        <f>IF(CS257="*","",IFERROR(VLOOKUP(CM257,'class and classification'!$A$1:$C$338,3,FALSE),VLOOKUP(CM257,'class and classification'!$A$340:$C$378,3,FALSE)))</f>
        <v>L</v>
      </c>
      <c r="CP257">
        <v>19281.48</v>
      </c>
      <c r="CQ257">
        <v>17559.36</v>
      </c>
      <c r="CR257">
        <v>2927.53</v>
      </c>
      <c r="CS257">
        <v>7.3614533359048924</v>
      </c>
      <c r="CU257" t="s">
        <v>758</v>
      </c>
      <c r="CV257" t="s">
        <v>179</v>
      </c>
      <c r="CW257" t="str">
        <f>IF(DB257="*","",IFERROR(VLOOKUP(CV257,'class and classification'!$A$1:$B$338,2,FALSE),VLOOKUP(CV257,'class and classification'!$A$340:$B$378,2,FALSE)))</f>
        <v>Predominantly Urban</v>
      </c>
      <c r="CX257" t="str">
        <f>IF(DB257="*","",IFERROR(VLOOKUP(CV257,'class and classification'!$A$1:$C$338,3,FALSE),VLOOKUP(CV257,'class and classification'!$A$340:$C$378,3,FALSE)))</f>
        <v>L</v>
      </c>
      <c r="CY257">
        <v>20339.98</v>
      </c>
      <c r="CZ257">
        <v>15094.74</v>
      </c>
      <c r="DA257">
        <v>2226.29</v>
      </c>
      <c r="DB257">
        <v>5.9113921798698437</v>
      </c>
      <c r="DD257" t="s">
        <v>758</v>
      </c>
      <c r="DE257" t="s">
        <v>179</v>
      </c>
      <c r="DF257" t="str">
        <f>IF(DK257="*","",IFERROR(VLOOKUP(DE257,'class and classification'!$A$1:$B$338,2,FALSE),VLOOKUP(DE257,'class and classification'!$A$340:$B$378,2,FALSE)))</f>
        <v>Predominantly Urban</v>
      </c>
      <c r="DG257" t="str">
        <f>IF(DK257="*","",IFERROR(VLOOKUP(DE257,'class and classification'!$A$1:$C$338,3,FALSE),VLOOKUP(DE257,'class and classification'!$A$340:$C$378,3,FALSE)))</f>
        <v>L</v>
      </c>
      <c r="DH257">
        <v>16143.77</v>
      </c>
      <c r="DI257">
        <v>17872.59</v>
      </c>
      <c r="DJ257">
        <v>2575.13</v>
      </c>
      <c r="DK257">
        <v>7.0375106343032217</v>
      </c>
      <c r="DM257" t="s">
        <v>758</v>
      </c>
      <c r="DN257" t="s">
        <v>179</v>
      </c>
      <c r="DO257" t="str">
        <f>IF(DT257="*","",IFERROR(VLOOKUP(DN257,'class and classification'!$A$1:$B$338,2,FALSE),VLOOKUP(DN257,'class and classification'!$A$340:$B$378,2,FALSE)))</f>
        <v>Predominantly Urban</v>
      </c>
      <c r="DP257" t="str">
        <f>IF(DT257="*","",IFERROR(VLOOKUP(DN257,'class and classification'!$A$1:$C$338,3,FALSE),VLOOKUP(DN257,'class and classification'!$A$340:$C$378,3,FALSE)))</f>
        <v>L</v>
      </c>
      <c r="DQ257">
        <v>17214.189999999999</v>
      </c>
      <c r="DR257">
        <v>15267.8</v>
      </c>
      <c r="DS257">
        <v>1993.19</v>
      </c>
      <c r="DT257">
        <v>5.7815216628310573</v>
      </c>
      <c r="DV257" t="s">
        <v>758</v>
      </c>
      <c r="DW257" t="s">
        <v>179</v>
      </c>
      <c r="DX257" t="str">
        <f>IF(EC257="*","",IFERROR(VLOOKUP(DW257,'class and classification'!$A$1:$B$338,2,FALSE),VLOOKUP(DW257,'class and classification'!$A$340:$B$378,2,FALSE)))</f>
        <v>Predominantly Urban</v>
      </c>
      <c r="DY257" t="str">
        <f>IF(EC257="*","",IFERROR(VLOOKUP(DW257,'class and classification'!$A$1:$C$338,3,FALSE),VLOOKUP(DW257,'class and classification'!$A$340:$C$378,3,FALSE)))</f>
        <v>L</v>
      </c>
      <c r="DZ257">
        <v>19839.93</v>
      </c>
      <c r="EA257">
        <v>10577.22</v>
      </c>
      <c r="EB257">
        <v>3397.1</v>
      </c>
      <c r="EC257">
        <v>10.046356195982463</v>
      </c>
    </row>
    <row r="258" spans="1:133" x14ac:dyDescent="0.3">
      <c r="A258" t="s">
        <v>767</v>
      </c>
      <c r="B258" t="s">
        <v>185</v>
      </c>
      <c r="C258" t="str">
        <f>IF(H258="n/a","",IFERROR(VLOOKUP(B258,'class and classification'!$A$1:$B$338,2,FALSE),VLOOKUP(B258,'class and classification'!$A$340:$B$378,2,FALSE)))</f>
        <v>Predominantly Urban</v>
      </c>
      <c r="D258" t="str">
        <f>IF(H258="n/a","",IFERROR(VLOOKUP(B258,'class and classification'!$A$1:$C$338,3,FALSE),VLOOKUP(B258,'class and classification'!$A$340:$C$378,3,FALSE)))</f>
        <v>UA</v>
      </c>
      <c r="E258">
        <v>35037</v>
      </c>
      <c r="F258">
        <v>19925</v>
      </c>
      <c r="G258">
        <v>3776</v>
      </c>
      <c r="H258">
        <v>6.4285471074942961</v>
      </c>
      <c r="I258" t="s">
        <v>761</v>
      </c>
      <c r="J258" t="s">
        <v>762</v>
      </c>
      <c r="K258" t="e">
        <f>IF(P258="#","",IFERROR(VLOOKUP(J258,'class and classification'!$A$1:$B$338,2,FALSE),VLOOKUP(J258,'class and classification'!$A$340:$B$378,2,FALSE)))</f>
        <v>#N/A</v>
      </c>
      <c r="L258" t="e">
        <f>IF(P258="#","",IFERROR(VLOOKUP(J258,'class and classification'!$A$1:$C$338,3,FALSE),VLOOKUP(J258,'class and classification'!$A$340:$C$378,3,FALSE)))</f>
        <v>#N/A</v>
      </c>
      <c r="M258">
        <v>1201660</v>
      </c>
      <c r="N258">
        <v>500953</v>
      </c>
      <c r="O258">
        <v>88850</v>
      </c>
      <c r="P258">
        <v>4.959633550902252</v>
      </c>
      <c r="S258" t="s">
        <v>762</v>
      </c>
      <c r="T258" t="e">
        <f>IF(Y258="#","",IFERROR(VLOOKUP(S258,'class and classification'!$A$1:$B$338,2,FALSE),VLOOKUP(S258,'class and classification'!$A$340:$B$378,2,FALSE)))</f>
        <v>#N/A</v>
      </c>
      <c r="U258" t="e">
        <f>IF(Y258="#","",IFERROR(VLOOKUP(S258,'class and classification'!$A$1:$C$338,3,FALSE),VLOOKUP(S258,'class and classification'!$A$340:$C$378,3,FALSE)))</f>
        <v>#N/A</v>
      </c>
      <c r="V258">
        <v>1125550</v>
      </c>
      <c r="W258">
        <v>522796</v>
      </c>
      <c r="X258">
        <v>105207</v>
      </c>
      <c r="Y258">
        <v>5.9996475726710283</v>
      </c>
      <c r="AA258" t="s">
        <v>759</v>
      </c>
      <c r="AB258" t="s">
        <v>180</v>
      </c>
      <c r="AC258" t="str">
        <f>IF(AH258="#","",IFERROR(VLOOKUP(AB258,'class and classification'!$A$1:$B$338,2,FALSE),VLOOKUP(AB258,'class and classification'!$A$340:$B$378,2,FALSE)))</f>
        <v>Predominantly Urban</v>
      </c>
      <c r="AD258" t="str">
        <f>IF(AH258="#","",IFERROR(VLOOKUP(AB258,'class and classification'!$A$1:$C$338,3,FALSE),VLOOKUP(AB258,'class and classification'!$A$340:$C$378,3,FALSE)))</f>
        <v>L</v>
      </c>
      <c r="AE258">
        <v>25479</v>
      </c>
      <c r="AF258">
        <v>17068</v>
      </c>
      <c r="AG258">
        <v>1601</v>
      </c>
      <c r="AH258">
        <v>3.6264383437528318</v>
      </c>
      <c r="AJ258" t="s">
        <v>759</v>
      </c>
      <c r="AK258" t="s">
        <v>180</v>
      </c>
      <c r="AL258" t="str">
        <f>IF(AQ258="#","",IFERROR(VLOOKUP(AK258,'class and classification'!$A$1:$B$338,2,FALSE),VLOOKUP(AK258,'class and classification'!$A$340:$B$378,2,FALSE)))</f>
        <v>Predominantly Urban</v>
      </c>
      <c r="AM258" t="str">
        <f>IF(AQ258="#","",IFERROR(VLOOKUP(AK258,'class and classification'!$A$1:$C$338,3,FALSE),VLOOKUP(AK258,'class and classification'!$A$340:$C$378,3,FALSE)))</f>
        <v>L</v>
      </c>
      <c r="AN258">
        <v>25980</v>
      </c>
      <c r="AO258">
        <v>16066</v>
      </c>
      <c r="AP258">
        <v>3449</v>
      </c>
      <c r="AQ258">
        <v>7.5810528629519727</v>
      </c>
      <c r="AS258" t="s">
        <v>759</v>
      </c>
      <c r="AT258" t="s">
        <v>180</v>
      </c>
      <c r="AU258" t="str">
        <f>IF(AZ258="#","",IFERROR(VLOOKUP(AT258,'class and classification'!$A$1:$B$338,2,FALSE),VLOOKUP(AT258,'class and classification'!$A$340:$B$378,2,FALSE)))</f>
        <v>Predominantly Urban</v>
      </c>
      <c r="AV258" t="str">
        <f>IF(AZ258="#","",IFERROR(VLOOKUP(AT258,'class and classification'!$A$1:$C$338,3,FALSE),VLOOKUP(AT258,'class and classification'!$A$340:$C$378,3,FALSE)))</f>
        <v>L</v>
      </c>
      <c r="AW258">
        <v>21972</v>
      </c>
      <c r="AX258">
        <v>14947</v>
      </c>
      <c r="AY258">
        <v>3350</v>
      </c>
      <c r="AZ258">
        <v>8.3190543594328155</v>
      </c>
      <c r="BB258" t="s">
        <v>759</v>
      </c>
      <c r="BC258" t="s">
        <v>180</v>
      </c>
      <c r="BD258" t="str">
        <f>IF(BI258="#","",IFERROR(VLOOKUP(BC258,'class and classification'!$A$1:$B$338,2,FALSE),VLOOKUP(BC258,'class and classification'!$A$340:$B$378,2,FALSE)))</f>
        <v>Predominantly Urban</v>
      </c>
      <c r="BE258" t="str">
        <f>IF(BI258="#","",IFERROR(VLOOKUP(BC258,'class and classification'!$A$1:$C$338,3,FALSE),VLOOKUP(BC258,'class and classification'!$A$340:$C$378,3,FALSE)))</f>
        <v>L</v>
      </c>
      <c r="BF258">
        <v>20628</v>
      </c>
      <c r="BG258">
        <v>15825</v>
      </c>
      <c r="BH258">
        <v>4176</v>
      </c>
      <c r="BI258">
        <v>10.278372591006423</v>
      </c>
      <c r="BK258" t="s">
        <v>759</v>
      </c>
      <c r="BL258" t="s">
        <v>180</v>
      </c>
      <c r="BM258" t="str">
        <f>IF(BR258="#","",IFERROR(VLOOKUP(BL258,'class and classification'!$A$1:$B$338,2,FALSE),VLOOKUP(BL258,'class and classification'!$A$340:$B$378,2,FALSE)))</f>
        <v>Predominantly Urban</v>
      </c>
      <c r="BN258" t="str">
        <f>IF(BR258="#","",IFERROR(VLOOKUP(BL258,'class and classification'!$A$1:$C$338,3,FALSE),VLOOKUP(BL258,'class and classification'!$A$340:$C$378,3,FALSE)))</f>
        <v>L</v>
      </c>
      <c r="BO258">
        <v>26097</v>
      </c>
      <c r="BP258">
        <v>12256</v>
      </c>
      <c r="BQ258">
        <v>3158</v>
      </c>
      <c r="BR258">
        <v>7.6076220760762201</v>
      </c>
      <c r="BT258" t="s">
        <v>759</v>
      </c>
      <c r="BU258" t="s">
        <v>180</v>
      </c>
      <c r="BV258" t="str">
        <f>IF(CA258="#","",IFERROR(VLOOKUP(BU258,'class and classification'!$A$1:$B$338,2,FALSE),VLOOKUP(BU258,'class and classification'!$A$340:$B$378,2,FALSE)))</f>
        <v>Predominantly Urban</v>
      </c>
      <c r="BW258" t="str">
        <f>IF(CA258="#","",IFERROR(VLOOKUP(BU258,'class and classification'!$A$1:$C$338,3,FALSE),VLOOKUP(BU258,'class and classification'!$A$340:$C$378,3,FALSE)))</f>
        <v>L</v>
      </c>
      <c r="BX258">
        <v>25339</v>
      </c>
      <c r="BY258">
        <v>13126</v>
      </c>
      <c r="BZ258">
        <v>2518</v>
      </c>
      <c r="CA258">
        <v>6.1440109313617839</v>
      </c>
      <c r="CC258" t="s">
        <v>759</v>
      </c>
      <c r="CD258" t="s">
        <v>180</v>
      </c>
      <c r="CE258" t="str">
        <f>IF(CJ258="*","",IFERROR(VLOOKUP(CD258,'class and classification'!$A$1:$B$338,2,FALSE),VLOOKUP(CD258,'class and classification'!$A$340:$B$378,2,FALSE)))</f>
        <v>Predominantly Urban</v>
      </c>
      <c r="CF258" t="str">
        <f>IF(CJ258="*","",IFERROR(VLOOKUP(CD258,'class and classification'!$A$1:$C$338,3,FALSE),VLOOKUP(CD258,'class and classification'!$A$340:$C$378,3,FALSE)))</f>
        <v>L</v>
      </c>
      <c r="CG258">
        <v>22844</v>
      </c>
      <c r="CH258">
        <v>13833</v>
      </c>
      <c r="CI258">
        <v>5055</v>
      </c>
      <c r="CJ258">
        <v>12.113006805329244</v>
      </c>
      <c r="CL258" t="s">
        <v>759</v>
      </c>
      <c r="CM258" t="s">
        <v>180</v>
      </c>
      <c r="CN258" t="str">
        <f>IF(CS258="*","",IFERROR(VLOOKUP(CM258,'class and classification'!$A$1:$B$338,2,FALSE),VLOOKUP(CM258,'class and classification'!$A$340:$B$378,2,FALSE)))</f>
        <v>Predominantly Urban</v>
      </c>
      <c r="CO258" t="str">
        <f>IF(CS258="*","",IFERROR(VLOOKUP(CM258,'class and classification'!$A$1:$C$338,3,FALSE),VLOOKUP(CM258,'class and classification'!$A$340:$C$378,3,FALSE)))</f>
        <v>L</v>
      </c>
      <c r="CP258">
        <v>17314.28</v>
      </c>
      <c r="CQ258">
        <v>14742.75</v>
      </c>
      <c r="CR258">
        <v>5655.87</v>
      </c>
      <c r="CS258">
        <v>14.997176032604228</v>
      </c>
      <c r="CU258" t="s">
        <v>759</v>
      </c>
      <c r="CV258" t="s">
        <v>180</v>
      </c>
      <c r="CW258" t="str">
        <f>IF(DB258="*","",IFERROR(VLOOKUP(CV258,'class and classification'!$A$1:$B$338,2,FALSE),VLOOKUP(CV258,'class and classification'!$A$340:$B$378,2,FALSE)))</f>
        <v>Predominantly Urban</v>
      </c>
      <c r="CX258" t="str">
        <f>IF(DB258="*","",IFERROR(VLOOKUP(CV258,'class and classification'!$A$1:$C$338,3,FALSE),VLOOKUP(CV258,'class and classification'!$A$340:$C$378,3,FALSE)))</f>
        <v>L</v>
      </c>
      <c r="CY258">
        <v>21045.69</v>
      </c>
      <c r="CZ258">
        <v>14094.75</v>
      </c>
      <c r="DA258">
        <v>5212.2</v>
      </c>
      <c r="DB258">
        <v>12.916627016224961</v>
      </c>
      <c r="DD258" t="s">
        <v>759</v>
      </c>
      <c r="DE258" t="s">
        <v>180</v>
      </c>
      <c r="DF258" t="str">
        <f>IF(DK258="*","",IFERROR(VLOOKUP(DE258,'class and classification'!$A$1:$B$338,2,FALSE),VLOOKUP(DE258,'class and classification'!$A$340:$B$378,2,FALSE)))</f>
        <v>Predominantly Urban</v>
      </c>
      <c r="DG258" t="str">
        <f>IF(DK258="*","",IFERROR(VLOOKUP(DE258,'class and classification'!$A$1:$C$338,3,FALSE),VLOOKUP(DE258,'class and classification'!$A$340:$C$378,3,FALSE)))</f>
        <v>L</v>
      </c>
      <c r="DH258">
        <v>25060.65</v>
      </c>
      <c r="DI258">
        <v>14297.74</v>
      </c>
      <c r="DJ258">
        <v>4080.14</v>
      </c>
      <c r="DK258">
        <v>9.3929053308203567</v>
      </c>
      <c r="DM258" t="s">
        <v>759</v>
      </c>
      <c r="DN258" t="s">
        <v>180</v>
      </c>
      <c r="DO258" t="str">
        <f>IF(DT258="*","",IFERROR(VLOOKUP(DN258,'class and classification'!$A$1:$B$338,2,FALSE),VLOOKUP(DN258,'class and classification'!$A$340:$B$378,2,FALSE)))</f>
        <v>Predominantly Urban</v>
      </c>
      <c r="DP258" t="str">
        <f>IF(DT258="*","",IFERROR(VLOOKUP(DN258,'class and classification'!$A$1:$C$338,3,FALSE),VLOOKUP(DN258,'class and classification'!$A$340:$C$378,3,FALSE)))</f>
        <v>L</v>
      </c>
      <c r="DQ258">
        <v>20765.93</v>
      </c>
      <c r="DR258">
        <v>12259.19</v>
      </c>
      <c r="DS258">
        <v>7400.61</v>
      </c>
      <c r="DT258">
        <v>18.306682402519385</v>
      </c>
      <c r="DV258" t="s">
        <v>759</v>
      </c>
      <c r="DW258" t="s">
        <v>180</v>
      </c>
      <c r="DX258" t="str">
        <f>IF(EC258="*","",IFERROR(VLOOKUP(DW258,'class and classification'!$A$1:$B$338,2,FALSE),VLOOKUP(DW258,'class and classification'!$A$340:$B$378,2,FALSE)))</f>
        <v>Predominantly Urban</v>
      </c>
      <c r="DY258" t="str">
        <f>IF(EC258="*","",IFERROR(VLOOKUP(DW258,'class and classification'!$A$1:$C$338,3,FALSE),VLOOKUP(DW258,'class and classification'!$A$340:$C$378,3,FALSE)))</f>
        <v>L</v>
      </c>
      <c r="DZ258">
        <v>20319.09</v>
      </c>
      <c r="EA258">
        <v>12568.25</v>
      </c>
      <c r="EB258">
        <v>6029.11</v>
      </c>
      <c r="EC258">
        <v>15.492445996487348</v>
      </c>
    </row>
    <row r="259" spans="1:133" x14ac:dyDescent="0.3">
      <c r="A259" t="s">
        <v>768</v>
      </c>
      <c r="B259" t="s">
        <v>186</v>
      </c>
      <c r="C259" t="str">
        <f>IF(H259="n/a","",IFERROR(VLOOKUP(B259,'class and classification'!$A$1:$B$338,2,FALSE),VLOOKUP(B259,'class and classification'!$A$340:$B$378,2,FALSE)))</f>
        <v>Predominantly Urban</v>
      </c>
      <c r="D259" t="str">
        <f>IF(H259="n/a","",IFERROR(VLOOKUP(B259,'class and classification'!$A$1:$C$338,3,FALSE),VLOOKUP(B259,'class and classification'!$A$340:$C$378,3,FALSE)))</f>
        <v>UA</v>
      </c>
      <c r="E259">
        <v>37199</v>
      </c>
      <c r="F259">
        <v>22123</v>
      </c>
      <c r="G259">
        <v>4598</v>
      </c>
      <c r="H259">
        <v>7.193366708385482</v>
      </c>
      <c r="I259" t="s">
        <v>763</v>
      </c>
      <c r="J259" t="s">
        <v>182</v>
      </c>
      <c r="K259" t="str">
        <f>IF(P259="#","",IFERROR(VLOOKUP(J259,'class and classification'!$A$1:$B$338,2,FALSE),VLOOKUP(J259,'class and classification'!$A$340:$B$378,2,FALSE)))</f>
        <v>Predominantly Urban</v>
      </c>
      <c r="L259" t="str">
        <f>IF(P259="#","",IFERROR(VLOOKUP(J259,'class and classification'!$A$1:$C$338,3,FALSE),VLOOKUP(J259,'class and classification'!$A$340:$C$378,3,FALSE)))</f>
        <v>UA</v>
      </c>
      <c r="M259">
        <v>17422</v>
      </c>
      <c r="N259">
        <v>4453</v>
      </c>
      <c r="O259" t="s">
        <v>61</v>
      </c>
      <c r="P259">
        <v>2.1909233176838812</v>
      </c>
      <c r="S259" t="s">
        <v>182</v>
      </c>
      <c r="T259" t="str">
        <f>IF(Y259="#","",IFERROR(VLOOKUP(S259,'class and classification'!$A$1:$B$338,2,FALSE),VLOOKUP(S259,'class and classification'!$A$340:$B$378,2,FALSE)))</f>
        <v/>
      </c>
      <c r="U259" t="str">
        <f>IF(Y259="#","",IFERROR(VLOOKUP(S259,'class and classification'!$A$1:$C$338,3,FALSE),VLOOKUP(S259,'class and classification'!$A$340:$C$378,3,FALSE)))</f>
        <v/>
      </c>
      <c r="V259">
        <v>15430</v>
      </c>
      <c r="W259">
        <v>6147</v>
      </c>
      <c r="X259" t="s">
        <v>39</v>
      </c>
      <c r="Y259" t="s">
        <v>39</v>
      </c>
      <c r="AA259" t="s">
        <v>760</v>
      </c>
      <c r="AB259" t="s">
        <v>181</v>
      </c>
      <c r="AC259" t="str">
        <f>IF(AH259="#","",IFERROR(VLOOKUP(AB259,'class and classification'!$A$1:$B$338,2,FALSE),VLOOKUP(AB259,'class and classification'!$A$340:$B$378,2,FALSE)))</f>
        <v>Predominantly Urban</v>
      </c>
      <c r="AD259" t="str">
        <f>IF(AH259="#","",IFERROR(VLOOKUP(AB259,'class and classification'!$A$1:$C$338,3,FALSE),VLOOKUP(AB259,'class and classification'!$A$340:$C$378,3,FALSE)))</f>
        <v>L</v>
      </c>
      <c r="AE259">
        <v>27810</v>
      </c>
      <c r="AF259">
        <v>29189</v>
      </c>
      <c r="AG259">
        <v>4942</v>
      </c>
      <c r="AH259">
        <v>7.9785602428117084</v>
      </c>
      <c r="AJ259" t="s">
        <v>760</v>
      </c>
      <c r="AK259" t="s">
        <v>181</v>
      </c>
      <c r="AL259" t="str">
        <f>IF(AQ259="#","",IFERROR(VLOOKUP(AK259,'class and classification'!$A$1:$B$338,2,FALSE),VLOOKUP(AK259,'class and classification'!$A$340:$B$378,2,FALSE)))</f>
        <v>Predominantly Urban</v>
      </c>
      <c r="AM259" t="str">
        <f>IF(AQ259="#","",IFERROR(VLOOKUP(AK259,'class and classification'!$A$1:$C$338,3,FALSE),VLOOKUP(AK259,'class and classification'!$A$340:$C$378,3,FALSE)))</f>
        <v>L</v>
      </c>
      <c r="AN259">
        <v>27051</v>
      </c>
      <c r="AO259">
        <v>28907</v>
      </c>
      <c r="AP259">
        <v>3785</v>
      </c>
      <c r="AQ259">
        <v>6.3354702642987464</v>
      </c>
      <c r="AS259" t="s">
        <v>760</v>
      </c>
      <c r="AT259" t="s">
        <v>181</v>
      </c>
      <c r="AU259" t="str">
        <f>IF(AZ259="#","",IFERROR(VLOOKUP(AT259,'class and classification'!$A$1:$B$338,2,FALSE),VLOOKUP(AT259,'class and classification'!$A$340:$B$378,2,FALSE)))</f>
        <v>Predominantly Urban</v>
      </c>
      <c r="AV259" t="str">
        <f>IF(AZ259="#","",IFERROR(VLOOKUP(AT259,'class and classification'!$A$1:$C$338,3,FALSE),VLOOKUP(AT259,'class and classification'!$A$340:$C$378,3,FALSE)))</f>
        <v>L</v>
      </c>
      <c r="AW259">
        <v>25786</v>
      </c>
      <c r="AX259">
        <v>23789</v>
      </c>
      <c r="AY259">
        <v>7816</v>
      </c>
      <c r="AZ259">
        <v>13.618860100015681</v>
      </c>
      <c r="BB259" t="s">
        <v>760</v>
      </c>
      <c r="BC259" t="s">
        <v>181</v>
      </c>
      <c r="BD259" t="str">
        <f>IF(BI259="#","",IFERROR(VLOOKUP(BC259,'class and classification'!$A$1:$B$338,2,FALSE),VLOOKUP(BC259,'class and classification'!$A$340:$B$378,2,FALSE)))</f>
        <v>Predominantly Urban</v>
      </c>
      <c r="BE259" t="str">
        <f>IF(BI259="#","",IFERROR(VLOOKUP(BC259,'class and classification'!$A$1:$C$338,3,FALSE),VLOOKUP(BC259,'class and classification'!$A$340:$C$378,3,FALSE)))</f>
        <v>L</v>
      </c>
      <c r="BF259">
        <v>19864</v>
      </c>
      <c r="BG259">
        <v>26507</v>
      </c>
      <c r="BH259">
        <v>11249</v>
      </c>
      <c r="BI259">
        <v>19.522735161402291</v>
      </c>
      <c r="BK259" t="s">
        <v>760</v>
      </c>
      <c r="BL259" t="s">
        <v>181</v>
      </c>
      <c r="BM259" t="str">
        <f>IF(BR259="#","",IFERROR(VLOOKUP(BL259,'class and classification'!$A$1:$B$338,2,FALSE),VLOOKUP(BL259,'class and classification'!$A$340:$B$378,2,FALSE)))</f>
        <v>Predominantly Urban</v>
      </c>
      <c r="BN259" t="str">
        <f>IF(BR259="#","",IFERROR(VLOOKUP(BL259,'class and classification'!$A$1:$C$338,3,FALSE),VLOOKUP(BL259,'class and classification'!$A$340:$C$378,3,FALSE)))</f>
        <v>L</v>
      </c>
      <c r="BO259">
        <v>23888</v>
      </c>
      <c r="BP259">
        <v>22258</v>
      </c>
      <c r="BQ259">
        <v>12013</v>
      </c>
      <c r="BR259">
        <v>20.655444557162262</v>
      </c>
      <c r="BT259" t="s">
        <v>760</v>
      </c>
      <c r="BU259" t="s">
        <v>181</v>
      </c>
      <c r="BV259" t="str">
        <f>IF(CA259="#","",IFERROR(VLOOKUP(BU259,'class and classification'!$A$1:$B$338,2,FALSE),VLOOKUP(BU259,'class and classification'!$A$340:$B$378,2,FALSE)))</f>
        <v>Predominantly Urban</v>
      </c>
      <c r="BW259" t="str">
        <f>IF(CA259="#","",IFERROR(VLOOKUP(BU259,'class and classification'!$A$1:$C$338,3,FALSE),VLOOKUP(BU259,'class and classification'!$A$340:$C$378,3,FALSE)))</f>
        <v>L</v>
      </c>
      <c r="BX259">
        <v>19965</v>
      </c>
      <c r="BY259">
        <v>25279</v>
      </c>
      <c r="BZ259">
        <v>12379</v>
      </c>
      <c r="CA259">
        <v>21.482741266508164</v>
      </c>
      <c r="CC259" t="s">
        <v>760</v>
      </c>
      <c r="CD259" t="s">
        <v>181</v>
      </c>
      <c r="CE259" t="str">
        <f>IF(CJ259="*","",IFERROR(VLOOKUP(CD259,'class and classification'!$A$1:$B$338,2,FALSE),VLOOKUP(CD259,'class and classification'!$A$340:$B$378,2,FALSE)))</f>
        <v>Predominantly Urban</v>
      </c>
      <c r="CF259" t="str">
        <f>IF(CJ259="*","",IFERROR(VLOOKUP(CD259,'class and classification'!$A$1:$C$338,3,FALSE),VLOOKUP(CD259,'class and classification'!$A$340:$C$378,3,FALSE)))</f>
        <v>L</v>
      </c>
      <c r="CG259">
        <v>19712</v>
      </c>
      <c r="CH259">
        <v>18634</v>
      </c>
      <c r="CI259">
        <v>7707</v>
      </c>
      <c r="CJ259">
        <v>16.735066119471046</v>
      </c>
      <c r="CL259" t="s">
        <v>760</v>
      </c>
      <c r="CM259" t="s">
        <v>181</v>
      </c>
      <c r="CN259" t="str">
        <f>IF(CS259="*","",IFERROR(VLOOKUP(CM259,'class and classification'!$A$1:$B$338,2,FALSE),VLOOKUP(CM259,'class and classification'!$A$340:$B$378,2,FALSE)))</f>
        <v>Predominantly Urban</v>
      </c>
      <c r="CO259" t="str">
        <f>IF(CS259="*","",IFERROR(VLOOKUP(CM259,'class and classification'!$A$1:$C$338,3,FALSE),VLOOKUP(CM259,'class and classification'!$A$340:$C$378,3,FALSE)))</f>
        <v>L</v>
      </c>
      <c r="CP259">
        <v>21054.15</v>
      </c>
      <c r="CQ259">
        <v>20232.32</v>
      </c>
      <c r="CR259">
        <v>12235.31</v>
      </c>
      <c r="CS259">
        <v>22.860431771888003</v>
      </c>
      <c r="CU259" t="s">
        <v>760</v>
      </c>
      <c r="CV259" t="s">
        <v>181</v>
      </c>
      <c r="CW259" t="str">
        <f>IF(DB259="*","",IFERROR(VLOOKUP(CV259,'class and classification'!$A$1:$B$338,2,FALSE),VLOOKUP(CV259,'class and classification'!$A$340:$B$378,2,FALSE)))</f>
        <v>Predominantly Urban</v>
      </c>
      <c r="CX259" t="str">
        <f>IF(DB259="*","",IFERROR(VLOOKUP(CV259,'class and classification'!$A$1:$C$338,3,FALSE),VLOOKUP(CV259,'class and classification'!$A$340:$C$378,3,FALSE)))</f>
        <v>L</v>
      </c>
      <c r="CY259">
        <v>16313.99</v>
      </c>
      <c r="CZ259">
        <v>18289.64</v>
      </c>
      <c r="DA259">
        <v>17329.2</v>
      </c>
      <c r="DB259">
        <v>33.368487717692261</v>
      </c>
      <c r="DD259" t="s">
        <v>760</v>
      </c>
      <c r="DE259" t="s">
        <v>181</v>
      </c>
      <c r="DF259" t="str">
        <f>IF(DK259="*","",IFERROR(VLOOKUP(DE259,'class and classification'!$A$1:$B$338,2,FALSE),VLOOKUP(DE259,'class and classification'!$A$340:$B$378,2,FALSE)))</f>
        <v>Predominantly Urban</v>
      </c>
      <c r="DG259" t="str">
        <f>IF(DK259="*","",IFERROR(VLOOKUP(DE259,'class and classification'!$A$1:$C$338,3,FALSE),VLOOKUP(DE259,'class and classification'!$A$340:$C$378,3,FALSE)))</f>
        <v>L</v>
      </c>
      <c r="DH259">
        <v>13340.34</v>
      </c>
      <c r="DI259">
        <v>20631.27</v>
      </c>
      <c r="DJ259">
        <v>14449.85</v>
      </c>
      <c r="DK259">
        <v>29.841830461121994</v>
      </c>
      <c r="DM259" t="s">
        <v>760</v>
      </c>
      <c r="DN259" t="s">
        <v>181</v>
      </c>
      <c r="DO259" t="str">
        <f>IF(DT259="*","",IFERROR(VLOOKUP(DN259,'class and classification'!$A$1:$B$338,2,FALSE),VLOOKUP(DN259,'class and classification'!$A$340:$B$378,2,FALSE)))</f>
        <v>Predominantly Urban</v>
      </c>
      <c r="DP259" t="str">
        <f>IF(DT259="*","",IFERROR(VLOOKUP(DN259,'class and classification'!$A$1:$C$338,3,FALSE),VLOOKUP(DN259,'class and classification'!$A$340:$C$378,3,FALSE)))</f>
        <v>L</v>
      </c>
      <c r="DQ259">
        <v>20917.71</v>
      </c>
      <c r="DR259">
        <v>17888.87</v>
      </c>
      <c r="DS259">
        <v>12042.96</v>
      </c>
      <c r="DT259">
        <v>23.683518080989522</v>
      </c>
      <c r="DV259" t="s">
        <v>760</v>
      </c>
      <c r="DW259" t="s">
        <v>181</v>
      </c>
      <c r="DX259" t="str">
        <f>IF(EC259="*","",IFERROR(VLOOKUP(DW259,'class and classification'!$A$1:$B$338,2,FALSE),VLOOKUP(DW259,'class and classification'!$A$340:$B$378,2,FALSE)))</f>
        <v>Predominantly Urban</v>
      </c>
      <c r="DY259" t="str">
        <f>IF(EC259="*","",IFERROR(VLOOKUP(DW259,'class and classification'!$A$1:$C$338,3,FALSE),VLOOKUP(DW259,'class and classification'!$A$340:$C$378,3,FALSE)))</f>
        <v>L</v>
      </c>
      <c r="DZ259">
        <v>18161.330000000002</v>
      </c>
      <c r="EA259">
        <v>13197.88</v>
      </c>
      <c r="EB259">
        <v>11769.82</v>
      </c>
      <c r="EC259">
        <v>27.289786021155589</v>
      </c>
    </row>
    <row r="260" spans="1:133" x14ac:dyDescent="0.3">
      <c r="A260" t="s">
        <v>769</v>
      </c>
      <c r="B260" t="s">
        <v>187</v>
      </c>
      <c r="C260" t="str">
        <f>IF(H260="n/a","",IFERROR(VLOOKUP(B260,'class and classification'!$A$1:$B$338,2,FALSE),VLOOKUP(B260,'class and classification'!$A$340:$B$378,2,FALSE)))</f>
        <v>Predominantly Urban</v>
      </c>
      <c r="D260" t="str">
        <f>IF(H260="n/a","",IFERROR(VLOOKUP(B260,'class and classification'!$A$1:$C$338,3,FALSE),VLOOKUP(B260,'class and classification'!$A$340:$C$378,3,FALSE)))</f>
        <v>UA</v>
      </c>
      <c r="E260">
        <v>26417</v>
      </c>
      <c r="F260">
        <v>13434</v>
      </c>
      <c r="G260">
        <v>3790</v>
      </c>
      <c r="H260">
        <v>8.6844939391856286</v>
      </c>
      <c r="I260" t="s">
        <v>764</v>
      </c>
      <c r="J260" t="s">
        <v>183</v>
      </c>
      <c r="K260" t="str">
        <f>IF(P260="#","",IFERROR(VLOOKUP(J260,'class and classification'!$A$1:$B$338,2,FALSE),VLOOKUP(J260,'class and classification'!$A$340:$B$378,2,FALSE)))</f>
        <v>Predominantly Urban</v>
      </c>
      <c r="L260" t="str">
        <f>IF(P260="#","",IFERROR(VLOOKUP(J260,'class and classification'!$A$1:$C$338,3,FALSE),VLOOKUP(J260,'class and classification'!$A$340:$C$378,3,FALSE)))</f>
        <v>UA</v>
      </c>
      <c r="M260">
        <v>31024</v>
      </c>
      <c r="N260">
        <v>11471</v>
      </c>
      <c r="O260">
        <v>1280</v>
      </c>
      <c r="P260">
        <v>2.9240434037692746</v>
      </c>
      <c r="S260" t="s">
        <v>183</v>
      </c>
      <c r="T260" t="str">
        <f>IF(Y260="#","",IFERROR(VLOOKUP(S260,'class and classification'!$A$1:$B$338,2,FALSE),VLOOKUP(S260,'class and classification'!$A$340:$B$378,2,FALSE)))</f>
        <v>Predominantly Urban</v>
      </c>
      <c r="U260" t="str">
        <f>IF(Y260="#","",IFERROR(VLOOKUP(S260,'class and classification'!$A$1:$C$338,3,FALSE),VLOOKUP(S260,'class and classification'!$A$340:$C$378,3,FALSE)))</f>
        <v>UA</v>
      </c>
      <c r="V260">
        <v>28148</v>
      </c>
      <c r="W260">
        <v>12026</v>
      </c>
      <c r="X260">
        <v>3397</v>
      </c>
      <c r="Y260">
        <v>7.7964701292143861</v>
      </c>
      <c r="AA260" t="s">
        <v>761</v>
      </c>
      <c r="AB260" t="s">
        <v>762</v>
      </c>
      <c r="AC260" t="e">
        <f>IF(AH260="#","",IFERROR(VLOOKUP(AB260,'class and classification'!$A$1:$B$338,2,FALSE),VLOOKUP(AB260,'class and classification'!$A$340:$B$378,2,FALSE)))</f>
        <v>#N/A</v>
      </c>
      <c r="AD260" t="e">
        <f>IF(AH260="#","",IFERROR(VLOOKUP(AB260,'class and classification'!$A$1:$C$338,3,FALSE),VLOOKUP(AB260,'class and classification'!$A$340:$C$378,3,FALSE)))</f>
        <v>#N/A</v>
      </c>
      <c r="AE260">
        <v>1080263</v>
      </c>
      <c r="AF260">
        <v>503256</v>
      </c>
      <c r="AG260">
        <v>112166</v>
      </c>
      <c r="AH260">
        <v>6.6147898931700171</v>
      </c>
      <c r="AJ260" t="s">
        <v>761</v>
      </c>
      <c r="AK260" t="s">
        <v>762</v>
      </c>
      <c r="AL260" t="e">
        <f>IF(AQ260="#","",IFERROR(VLOOKUP(AK260,'class and classification'!$A$1:$B$338,2,FALSE),VLOOKUP(AK260,'class and classification'!$A$340:$B$378,2,FALSE)))</f>
        <v>#N/A</v>
      </c>
      <c r="AM260" t="e">
        <f>IF(AQ260="#","",IFERROR(VLOOKUP(AK260,'class and classification'!$A$1:$C$338,3,FALSE),VLOOKUP(AK260,'class and classification'!$A$340:$C$378,3,FALSE)))</f>
        <v>#N/A</v>
      </c>
      <c r="AN260">
        <v>992679</v>
      </c>
      <c r="AO260">
        <v>537349</v>
      </c>
      <c r="AP260">
        <v>125373</v>
      </c>
      <c r="AQ260">
        <v>7.573572808038656</v>
      </c>
      <c r="AS260" t="s">
        <v>761</v>
      </c>
      <c r="AT260" t="s">
        <v>762</v>
      </c>
      <c r="AU260" t="e">
        <f>IF(AZ260="#","",IFERROR(VLOOKUP(AT260,'class and classification'!$A$1:$B$338,2,FALSE),VLOOKUP(AT260,'class and classification'!$A$340:$B$378,2,FALSE)))</f>
        <v>#N/A</v>
      </c>
      <c r="AV260" t="e">
        <f>IF(AZ260="#","",IFERROR(VLOOKUP(AT260,'class and classification'!$A$1:$C$338,3,FALSE),VLOOKUP(AT260,'class and classification'!$A$340:$C$378,3,FALSE)))</f>
        <v>#N/A</v>
      </c>
      <c r="AW260">
        <v>1004819</v>
      </c>
      <c r="AX260">
        <v>538569</v>
      </c>
      <c r="AY260">
        <v>130107</v>
      </c>
      <c r="AZ260">
        <v>7.7745675965569072</v>
      </c>
      <c r="BB260" t="s">
        <v>761</v>
      </c>
      <c r="BC260" t="s">
        <v>762</v>
      </c>
      <c r="BD260" t="e">
        <f>IF(BI260="#","",IFERROR(VLOOKUP(BC260,'class and classification'!$A$1:$B$338,2,FALSE),VLOOKUP(BC260,'class and classification'!$A$340:$B$378,2,FALSE)))</f>
        <v>#N/A</v>
      </c>
      <c r="BE260" t="e">
        <f>IF(BI260="#","",IFERROR(VLOOKUP(BC260,'class and classification'!$A$1:$C$338,3,FALSE),VLOOKUP(BC260,'class and classification'!$A$340:$C$378,3,FALSE)))</f>
        <v>#N/A</v>
      </c>
      <c r="BF260">
        <v>968031</v>
      </c>
      <c r="BG260">
        <v>552554</v>
      </c>
      <c r="BH260">
        <v>146179</v>
      </c>
      <c r="BI260">
        <v>8.7702278186953873</v>
      </c>
      <c r="BK260" t="s">
        <v>761</v>
      </c>
      <c r="BL260" t="s">
        <v>762</v>
      </c>
      <c r="BM260" t="e">
        <f>IF(BR260="#","",IFERROR(VLOOKUP(BL260,'class and classification'!$A$1:$B$338,2,FALSE),VLOOKUP(BL260,'class and classification'!$A$340:$B$378,2,FALSE)))</f>
        <v>#N/A</v>
      </c>
      <c r="BN260" t="e">
        <f>IF(BR260="#","",IFERROR(VLOOKUP(BL260,'class and classification'!$A$1:$C$338,3,FALSE),VLOOKUP(BL260,'class and classification'!$A$340:$C$378,3,FALSE)))</f>
        <v>#N/A</v>
      </c>
      <c r="BO260">
        <v>962201</v>
      </c>
      <c r="BP260">
        <v>552639</v>
      </c>
      <c r="BQ260">
        <v>155271</v>
      </c>
      <c r="BR260">
        <v>9.2970467232417491</v>
      </c>
      <c r="BT260" t="s">
        <v>761</v>
      </c>
      <c r="BU260" t="s">
        <v>762</v>
      </c>
      <c r="BV260" t="e">
        <f>IF(CA260="#","",IFERROR(VLOOKUP(BU260,'class and classification'!$A$1:$B$338,2,FALSE),VLOOKUP(BU260,'class and classification'!$A$340:$B$378,2,FALSE)))</f>
        <v>#N/A</v>
      </c>
      <c r="BW260" t="e">
        <f>IF(CA260="#","",IFERROR(VLOOKUP(BU260,'class and classification'!$A$1:$C$338,3,FALSE),VLOOKUP(BU260,'class and classification'!$A$340:$C$378,3,FALSE)))</f>
        <v>#N/A</v>
      </c>
      <c r="BX260">
        <v>921082</v>
      </c>
      <c r="BY260">
        <v>547051</v>
      </c>
      <c r="BZ260">
        <v>174411</v>
      </c>
      <c r="CA260">
        <v>10.618345688152038</v>
      </c>
      <c r="CC260" t="s">
        <v>761</v>
      </c>
      <c r="CD260" t="s">
        <v>762</v>
      </c>
      <c r="CE260" t="e">
        <f>IF(CJ260="*","",IFERROR(VLOOKUP(CD260,'class and classification'!$A$1:$B$338,2,FALSE),VLOOKUP(CD260,'class and classification'!$A$340:$B$378,2,FALSE)))</f>
        <v>#N/A</v>
      </c>
      <c r="CF260" t="e">
        <f>IF(CJ260="*","",IFERROR(VLOOKUP(CD260,'class and classification'!$A$1:$C$338,3,FALSE),VLOOKUP(CD260,'class and classification'!$A$340:$C$378,3,FALSE)))</f>
        <v>#N/A</v>
      </c>
      <c r="CG260">
        <v>904793</v>
      </c>
      <c r="CH260">
        <v>538156</v>
      </c>
      <c r="CI260">
        <v>163905</v>
      </c>
      <c r="CJ260">
        <v>10.200366679237815</v>
      </c>
      <c r="CL260" t="s">
        <v>761</v>
      </c>
      <c r="CM260" t="s">
        <v>762</v>
      </c>
      <c r="CN260" t="e">
        <f>IF(CS260="*","",IFERROR(VLOOKUP(CM260,'class and classification'!$A$1:$B$338,2,FALSE),VLOOKUP(CM260,'class and classification'!$A$340:$B$378,2,FALSE)))</f>
        <v>#N/A</v>
      </c>
      <c r="CO260" t="e">
        <f>IF(CS260="*","",IFERROR(VLOOKUP(CM260,'class and classification'!$A$1:$C$338,3,FALSE),VLOOKUP(CM260,'class and classification'!$A$340:$C$378,3,FALSE)))</f>
        <v>#N/A</v>
      </c>
      <c r="CP260">
        <v>911184.83000000007</v>
      </c>
      <c r="CQ260">
        <v>534285.52999999991</v>
      </c>
      <c r="CR260">
        <v>174583.22</v>
      </c>
      <c r="CS260">
        <v>10.776385556334501</v>
      </c>
      <c r="CU260" t="s">
        <v>761</v>
      </c>
      <c r="CV260" t="s">
        <v>762</v>
      </c>
      <c r="CW260" t="e">
        <f>IF(DB260="*","",IFERROR(VLOOKUP(CV260,'class and classification'!$A$1:$B$338,2,FALSE),VLOOKUP(CV260,'class and classification'!$A$340:$B$378,2,FALSE)))</f>
        <v>#N/A</v>
      </c>
      <c r="CX260" t="e">
        <f>IF(DB260="*","",IFERROR(VLOOKUP(CV260,'class and classification'!$A$1:$C$338,3,FALSE),VLOOKUP(CV260,'class and classification'!$A$340:$C$378,3,FALSE)))</f>
        <v>#N/A</v>
      </c>
      <c r="CY260">
        <v>918130.78</v>
      </c>
      <c r="CZ260">
        <v>520775.03</v>
      </c>
      <c r="DA260">
        <v>174557.41</v>
      </c>
      <c r="DB260">
        <v>10.818803170486898</v>
      </c>
      <c r="DD260" t="s">
        <v>761</v>
      </c>
      <c r="DE260" t="s">
        <v>762</v>
      </c>
      <c r="DF260" t="e">
        <f>IF(DK260="*","",IFERROR(VLOOKUP(DE260,'class and classification'!$A$1:$B$338,2,FALSE),VLOOKUP(DE260,'class and classification'!$A$340:$B$378,2,FALSE)))</f>
        <v>#N/A</v>
      </c>
      <c r="DG260" t="e">
        <f>IF(DK260="*","",IFERROR(VLOOKUP(DE260,'class and classification'!$A$1:$C$338,3,FALSE),VLOOKUP(DE260,'class and classification'!$A$340:$C$378,3,FALSE)))</f>
        <v>#N/A</v>
      </c>
      <c r="DH260">
        <v>917592.89999999991</v>
      </c>
      <c r="DI260">
        <v>518681.33</v>
      </c>
      <c r="DJ260">
        <v>173365.2</v>
      </c>
      <c r="DK260">
        <v>10.770436954318399</v>
      </c>
      <c r="DM260" t="s">
        <v>761</v>
      </c>
      <c r="DN260" t="s">
        <v>762</v>
      </c>
      <c r="DO260" t="e">
        <f>IF(DT260="*","",IFERROR(VLOOKUP(DN260,'class and classification'!$A$1:$B$338,2,FALSE),VLOOKUP(DN260,'class and classification'!$A$340:$B$378,2,FALSE)))</f>
        <v>#N/A</v>
      </c>
      <c r="DP260" t="e">
        <f>IF(DT260="*","",IFERROR(VLOOKUP(DN260,'class and classification'!$A$1:$C$338,3,FALSE),VLOOKUP(DN260,'class and classification'!$A$340:$C$378,3,FALSE)))</f>
        <v>#N/A</v>
      </c>
      <c r="DQ260">
        <v>910406.37999999989</v>
      </c>
      <c r="DR260">
        <v>537930.57000000007</v>
      </c>
      <c r="DS260">
        <v>154318.78000000003</v>
      </c>
      <c r="DT260">
        <v>9.6289413322722801</v>
      </c>
      <c r="DV260" t="s">
        <v>761</v>
      </c>
      <c r="DW260" t="s">
        <v>762</v>
      </c>
      <c r="DX260" t="e">
        <f>IF(EC260="*","",IFERROR(VLOOKUP(DW260,'class and classification'!$A$1:$B$338,2,FALSE),VLOOKUP(DW260,'class and classification'!$A$340:$B$378,2,FALSE)))</f>
        <v>#N/A</v>
      </c>
      <c r="DY260" t="e">
        <f>IF(EC260="*","",IFERROR(VLOOKUP(DW260,'class and classification'!$A$1:$C$338,3,FALSE),VLOOKUP(DW260,'class and classification'!$A$340:$C$378,3,FALSE)))</f>
        <v>#N/A</v>
      </c>
      <c r="DZ260">
        <v>866214.03999999992</v>
      </c>
      <c r="EA260">
        <v>529113.22</v>
      </c>
      <c r="EB260">
        <v>156269.43</v>
      </c>
      <c r="EC260">
        <v>10.071523805583784</v>
      </c>
    </row>
    <row r="261" spans="1:133" x14ac:dyDescent="0.3">
      <c r="A261" t="s">
        <v>770</v>
      </c>
      <c r="B261" t="s">
        <v>188</v>
      </c>
      <c r="C261" t="str">
        <f>IF(H261="n/a","",IFERROR(VLOOKUP(B261,'class and classification'!$A$1:$B$338,2,FALSE),VLOOKUP(B261,'class and classification'!$A$340:$B$378,2,FALSE)))</f>
        <v>Predominantly Urban</v>
      </c>
      <c r="D261" t="str">
        <f>IF(H261="n/a","",IFERROR(VLOOKUP(B261,'class and classification'!$A$1:$C$338,3,FALSE),VLOOKUP(B261,'class and classification'!$A$340:$C$378,3,FALSE)))</f>
        <v>UA</v>
      </c>
      <c r="E261">
        <v>23579</v>
      </c>
      <c r="F261">
        <v>12083</v>
      </c>
      <c r="G261">
        <v>786</v>
      </c>
      <c r="H261">
        <v>2.1564969271290604</v>
      </c>
      <c r="I261" t="s">
        <v>765</v>
      </c>
      <c r="J261" t="s">
        <v>194</v>
      </c>
      <c r="K261" t="str">
        <f>IF(P261="#","",IFERROR(VLOOKUP(J261,'class and classification'!$A$1:$B$338,2,FALSE),VLOOKUP(J261,'class and classification'!$A$340:$B$378,2,FALSE)))</f>
        <v>Urban with Significant Rural</v>
      </c>
      <c r="L261" t="str">
        <f>IF(P261="#","",IFERROR(VLOOKUP(J261,'class and classification'!$A$1:$C$338,3,FALSE),VLOOKUP(J261,'class and classification'!$A$340:$C$378,3,FALSE)))</f>
        <v>SC</v>
      </c>
      <c r="M261">
        <v>73425</v>
      </c>
      <c r="N261">
        <v>33534</v>
      </c>
      <c r="O261">
        <v>2677</v>
      </c>
      <c r="P261">
        <v>2.4417162245977599</v>
      </c>
      <c r="S261" t="s">
        <v>184</v>
      </c>
      <c r="T261" t="str">
        <f>IF(Y261="#","",IFERROR(VLOOKUP(S261,'class and classification'!$A$1:$B$338,2,FALSE),VLOOKUP(S261,'class and classification'!$A$340:$B$378,2,FALSE)))</f>
        <v>Predominantly Rural</v>
      </c>
      <c r="U261" t="str">
        <f>IF(Y261="#","",IFERROR(VLOOKUP(S261,'class and classification'!$A$1:$C$338,3,FALSE),VLOOKUP(S261,'class and classification'!$A$340:$C$378,3,FALSE)))</f>
        <v>UA</v>
      </c>
      <c r="V261">
        <v>11083</v>
      </c>
      <c r="W261">
        <v>7364</v>
      </c>
      <c r="X261">
        <v>2226</v>
      </c>
      <c r="Y261">
        <v>10.767667972718039</v>
      </c>
      <c r="AA261" t="s">
        <v>763</v>
      </c>
      <c r="AB261" t="s">
        <v>182</v>
      </c>
      <c r="AC261" t="str">
        <f>IF(AH261="#","",IFERROR(VLOOKUP(AB261,'class and classification'!$A$1:$B$338,2,FALSE),VLOOKUP(AB261,'class and classification'!$A$340:$B$378,2,FALSE)))</f>
        <v>Predominantly Urban</v>
      </c>
      <c r="AD261" t="str">
        <f>IF(AH261="#","",IFERROR(VLOOKUP(AB261,'class and classification'!$A$1:$C$338,3,FALSE),VLOOKUP(AB261,'class and classification'!$A$340:$C$378,3,FALSE)))</f>
        <v>UA</v>
      </c>
      <c r="AE261">
        <v>16090</v>
      </c>
      <c r="AF261">
        <v>6755</v>
      </c>
      <c r="AG261">
        <v>542</v>
      </c>
      <c r="AH261">
        <v>2.3175268311455084</v>
      </c>
      <c r="AJ261" t="s">
        <v>763</v>
      </c>
      <c r="AK261" t="s">
        <v>182</v>
      </c>
      <c r="AL261" t="str">
        <f>IF(AQ261="#","",IFERROR(VLOOKUP(AK261,'class and classification'!$A$1:$B$338,2,FALSE),VLOOKUP(AK261,'class and classification'!$A$340:$B$378,2,FALSE)))</f>
        <v>Predominantly Urban</v>
      </c>
      <c r="AM261" t="str">
        <f>IF(AQ261="#","",IFERROR(VLOOKUP(AK261,'class and classification'!$A$1:$C$338,3,FALSE),VLOOKUP(AK261,'class and classification'!$A$340:$C$378,3,FALSE)))</f>
        <v>UA</v>
      </c>
      <c r="AN261">
        <v>15589</v>
      </c>
      <c r="AO261">
        <v>5608</v>
      </c>
      <c r="AP261">
        <v>1676</v>
      </c>
      <c r="AQ261">
        <v>7.3274166047304679</v>
      </c>
      <c r="AS261" t="s">
        <v>763</v>
      </c>
      <c r="AT261" t="s">
        <v>182</v>
      </c>
      <c r="AU261" t="str">
        <f>IF(AZ261="#","",IFERROR(VLOOKUP(AT261,'class and classification'!$A$1:$B$338,2,FALSE),VLOOKUP(AT261,'class and classification'!$A$340:$B$378,2,FALSE)))</f>
        <v>Predominantly Urban</v>
      </c>
      <c r="AV261" t="str">
        <f>IF(AZ261="#","",IFERROR(VLOOKUP(AT261,'class and classification'!$A$1:$C$338,3,FALSE),VLOOKUP(AT261,'class and classification'!$A$340:$C$378,3,FALSE)))</f>
        <v>UA</v>
      </c>
      <c r="AW261">
        <v>13903</v>
      </c>
      <c r="AX261">
        <v>6684</v>
      </c>
      <c r="AY261">
        <v>972</v>
      </c>
      <c r="AZ261">
        <v>4.508557910849297</v>
      </c>
      <c r="BB261" t="s">
        <v>763</v>
      </c>
      <c r="BC261" t="s">
        <v>182</v>
      </c>
      <c r="BD261" t="str">
        <f>IF(BI261="#","",IFERROR(VLOOKUP(BC261,'class and classification'!$A$1:$B$338,2,FALSE),VLOOKUP(BC261,'class and classification'!$A$340:$B$378,2,FALSE)))</f>
        <v>Predominantly Urban</v>
      </c>
      <c r="BE261" t="str">
        <f>IF(BI261="#","",IFERROR(VLOOKUP(BC261,'class and classification'!$A$1:$C$338,3,FALSE),VLOOKUP(BC261,'class and classification'!$A$340:$C$378,3,FALSE)))</f>
        <v>UA</v>
      </c>
      <c r="BF261">
        <v>14031</v>
      </c>
      <c r="BG261">
        <v>5830</v>
      </c>
      <c r="BH261">
        <v>1253</v>
      </c>
      <c r="BI261">
        <v>5.9344510751160362</v>
      </c>
      <c r="BK261" t="s">
        <v>763</v>
      </c>
      <c r="BL261" t="s">
        <v>182</v>
      </c>
      <c r="BM261" t="str">
        <f>IF(BR261="#","",IFERROR(VLOOKUP(BL261,'class and classification'!$A$1:$B$338,2,FALSE),VLOOKUP(BL261,'class and classification'!$A$340:$B$378,2,FALSE)))</f>
        <v>Predominantly Urban</v>
      </c>
      <c r="BN261" t="str">
        <f>IF(BR261="#","",IFERROR(VLOOKUP(BL261,'class and classification'!$A$1:$C$338,3,FALSE),VLOOKUP(BL261,'class and classification'!$A$340:$C$378,3,FALSE)))</f>
        <v>UA</v>
      </c>
      <c r="BO261">
        <v>14562</v>
      </c>
      <c r="BP261">
        <v>5553</v>
      </c>
      <c r="BQ261">
        <v>1032</v>
      </c>
      <c r="BR261">
        <v>4.8801248404028943</v>
      </c>
      <c r="BT261" t="s">
        <v>763</v>
      </c>
      <c r="BU261" t="s">
        <v>182</v>
      </c>
      <c r="BV261" t="str">
        <f>IF(CA261="#","",IFERROR(VLOOKUP(BU261,'class and classification'!$A$1:$B$338,2,FALSE),VLOOKUP(BU261,'class and classification'!$A$340:$B$378,2,FALSE)))</f>
        <v>Predominantly Urban</v>
      </c>
      <c r="BW261" t="str">
        <f>IF(CA261="#","",IFERROR(VLOOKUP(BU261,'class and classification'!$A$1:$C$338,3,FALSE),VLOOKUP(BU261,'class and classification'!$A$340:$C$378,3,FALSE)))</f>
        <v>UA</v>
      </c>
      <c r="BX261">
        <v>13133</v>
      </c>
      <c r="BY261">
        <v>7612</v>
      </c>
      <c r="BZ261">
        <v>2398</v>
      </c>
      <c r="CA261">
        <v>10.361664434170159</v>
      </c>
      <c r="CC261" t="s">
        <v>763</v>
      </c>
      <c r="CD261" t="s">
        <v>182</v>
      </c>
      <c r="CE261" t="str">
        <f>IF(CJ261="*","",IFERROR(VLOOKUP(CD261,'class and classification'!$A$1:$B$338,2,FALSE),VLOOKUP(CD261,'class and classification'!$A$340:$B$378,2,FALSE)))</f>
        <v>Predominantly Urban</v>
      </c>
      <c r="CF261" t="str">
        <f>IF(CJ261="*","",IFERROR(VLOOKUP(CD261,'class and classification'!$A$1:$C$338,3,FALSE),VLOOKUP(CD261,'class and classification'!$A$340:$C$378,3,FALSE)))</f>
        <v>UA</v>
      </c>
      <c r="CG261">
        <v>12770</v>
      </c>
      <c r="CH261">
        <v>7752</v>
      </c>
      <c r="CI261">
        <v>1378</v>
      </c>
      <c r="CJ261">
        <v>6.2922374429223744</v>
      </c>
      <c r="CL261" t="s">
        <v>763</v>
      </c>
      <c r="CM261" t="s">
        <v>182</v>
      </c>
      <c r="CN261" t="str">
        <f>IF(CS261="*","",IFERROR(VLOOKUP(CM261,'class and classification'!$A$1:$B$338,2,FALSE),VLOOKUP(CM261,'class and classification'!$A$340:$B$378,2,FALSE)))</f>
        <v>Predominantly Urban</v>
      </c>
      <c r="CO261" t="str">
        <f>IF(CS261="*","",IFERROR(VLOOKUP(CM261,'class and classification'!$A$1:$C$338,3,FALSE),VLOOKUP(CM261,'class and classification'!$A$340:$C$378,3,FALSE)))</f>
        <v>UA</v>
      </c>
      <c r="CP261">
        <v>13016.88</v>
      </c>
      <c r="CQ261">
        <v>6929.08</v>
      </c>
      <c r="CR261">
        <v>1411.5</v>
      </c>
      <c r="CS261">
        <v>6.6089319610103452</v>
      </c>
      <c r="CU261" t="s">
        <v>763</v>
      </c>
      <c r="CV261" t="s">
        <v>182</v>
      </c>
      <c r="CW261" t="str">
        <f>IF(DB261="*","",IFERROR(VLOOKUP(CV261,'class and classification'!$A$1:$B$338,2,FALSE),VLOOKUP(CV261,'class and classification'!$A$340:$B$378,2,FALSE)))</f>
        <v>Predominantly Urban</v>
      </c>
      <c r="CX261" t="str">
        <f>IF(DB261="*","",IFERROR(VLOOKUP(CV261,'class and classification'!$A$1:$C$338,3,FALSE),VLOOKUP(CV261,'class and classification'!$A$340:$C$378,3,FALSE)))</f>
        <v>UA</v>
      </c>
      <c r="CY261">
        <v>12728.91</v>
      </c>
      <c r="CZ261">
        <v>7252.45</v>
      </c>
      <c r="DA261">
        <v>2055.41</v>
      </c>
      <c r="DB261">
        <v>9.3271836117543536</v>
      </c>
      <c r="DD261" t="s">
        <v>763</v>
      </c>
      <c r="DE261" t="s">
        <v>182</v>
      </c>
      <c r="DF261" t="str">
        <f>IF(DK261="*","",IFERROR(VLOOKUP(DE261,'class and classification'!$A$1:$B$338,2,FALSE),VLOOKUP(DE261,'class and classification'!$A$340:$B$378,2,FALSE)))</f>
        <v>Predominantly Urban</v>
      </c>
      <c r="DG261" t="str">
        <f>IF(DK261="*","",IFERROR(VLOOKUP(DE261,'class and classification'!$A$1:$C$338,3,FALSE),VLOOKUP(DE261,'class and classification'!$A$340:$C$378,3,FALSE)))</f>
        <v>UA</v>
      </c>
      <c r="DH261">
        <v>14167.64</v>
      </c>
      <c r="DI261">
        <v>5640.23</v>
      </c>
      <c r="DJ261">
        <v>1938.16</v>
      </c>
      <c r="DK261">
        <v>8.9127072849619005</v>
      </c>
      <c r="DM261" t="s">
        <v>763</v>
      </c>
      <c r="DN261" t="s">
        <v>182</v>
      </c>
      <c r="DO261" t="str">
        <f>IF(DT261="*","",IFERROR(VLOOKUP(DN261,'class and classification'!$A$1:$B$338,2,FALSE),VLOOKUP(DN261,'class and classification'!$A$340:$B$378,2,FALSE)))</f>
        <v>Predominantly Urban</v>
      </c>
      <c r="DP261" t="str">
        <f>IF(DT261="*","",IFERROR(VLOOKUP(DN261,'class and classification'!$A$1:$C$338,3,FALSE),VLOOKUP(DN261,'class and classification'!$A$340:$C$378,3,FALSE)))</f>
        <v>UA</v>
      </c>
      <c r="DQ261">
        <v>12785.69</v>
      </c>
      <c r="DR261">
        <v>7161.63</v>
      </c>
      <c r="DS261">
        <v>1307.79</v>
      </c>
      <c r="DT261">
        <v>6.1528263085912043</v>
      </c>
      <c r="DV261" t="s">
        <v>763</v>
      </c>
      <c r="DW261" t="s">
        <v>182</v>
      </c>
      <c r="DX261" t="str">
        <f>IF(EC261="*","",IFERROR(VLOOKUP(DW261,'class and classification'!$A$1:$B$338,2,FALSE),VLOOKUP(DW261,'class and classification'!$A$340:$B$378,2,FALSE)))</f>
        <v>Predominantly Urban</v>
      </c>
      <c r="DY261" t="str">
        <f>IF(EC261="*","",IFERROR(VLOOKUP(DW261,'class and classification'!$A$1:$C$338,3,FALSE),VLOOKUP(DW261,'class and classification'!$A$340:$C$378,3,FALSE)))</f>
        <v>UA</v>
      </c>
      <c r="DZ261">
        <v>14313.29</v>
      </c>
      <c r="EA261">
        <v>7743.51</v>
      </c>
      <c r="EB261">
        <v>2086.59</v>
      </c>
      <c r="EC261">
        <v>8.6424897249309218</v>
      </c>
    </row>
    <row r="262" spans="1:133" x14ac:dyDescent="0.3">
      <c r="A262" t="s">
        <v>771</v>
      </c>
      <c r="B262" t="s">
        <v>189</v>
      </c>
      <c r="C262" t="str">
        <f>IF(H262="n/a","",IFERROR(VLOOKUP(B262,'class and classification'!$A$1:$B$338,2,FALSE),VLOOKUP(B262,'class and classification'!$A$340:$B$378,2,FALSE)))</f>
        <v>Predominantly Urban</v>
      </c>
      <c r="D262" t="str">
        <f>IF(H262="n/a","",IFERROR(VLOOKUP(B262,'class and classification'!$A$1:$C$338,3,FALSE),VLOOKUP(B262,'class and classification'!$A$340:$C$378,3,FALSE)))</f>
        <v>UA</v>
      </c>
      <c r="E262">
        <v>14676</v>
      </c>
      <c r="F262">
        <v>21303</v>
      </c>
      <c r="G262">
        <v>2117</v>
      </c>
      <c r="H262">
        <v>5.5570138597228054</v>
      </c>
      <c r="I262" t="s">
        <v>766</v>
      </c>
      <c r="J262" t="s">
        <v>184</v>
      </c>
      <c r="K262" t="str">
        <f>IF(P262="#","",IFERROR(VLOOKUP(J262,'class and classification'!$A$1:$B$338,2,FALSE),VLOOKUP(J262,'class and classification'!$A$340:$B$378,2,FALSE)))</f>
        <v>Predominantly Rural</v>
      </c>
      <c r="L262" t="str">
        <f>IF(P262="#","",IFERROR(VLOOKUP(J262,'class and classification'!$A$1:$C$338,3,FALSE),VLOOKUP(J262,'class and classification'!$A$340:$C$378,3,FALSE)))</f>
        <v>UA</v>
      </c>
      <c r="M262">
        <v>12075</v>
      </c>
      <c r="N262">
        <v>6606</v>
      </c>
      <c r="O262">
        <v>2428</v>
      </c>
      <c r="P262">
        <v>11.502202851864133</v>
      </c>
      <c r="S262" t="s">
        <v>185</v>
      </c>
      <c r="T262" t="str">
        <f>IF(Y262="#","",IFERROR(VLOOKUP(S262,'class and classification'!$A$1:$B$338,2,FALSE),VLOOKUP(S262,'class and classification'!$A$340:$B$378,2,FALSE)))</f>
        <v>Predominantly Urban</v>
      </c>
      <c r="U262" t="str">
        <f>IF(Y262="#","",IFERROR(VLOOKUP(S262,'class and classification'!$A$1:$C$338,3,FALSE),VLOOKUP(S262,'class and classification'!$A$340:$C$378,3,FALSE)))</f>
        <v>UA</v>
      </c>
      <c r="V262">
        <v>33857</v>
      </c>
      <c r="W262">
        <v>17517</v>
      </c>
      <c r="X262">
        <v>4899</v>
      </c>
      <c r="Y262">
        <v>8.7057736392230733</v>
      </c>
      <c r="AA262" t="s">
        <v>764</v>
      </c>
      <c r="AB262" t="s">
        <v>183</v>
      </c>
      <c r="AC262" t="str">
        <f>IF(AH262="#","",IFERROR(VLOOKUP(AB262,'class and classification'!$A$1:$B$338,2,FALSE),VLOOKUP(AB262,'class and classification'!$A$340:$B$378,2,FALSE)))</f>
        <v>Predominantly Urban</v>
      </c>
      <c r="AD262" t="str">
        <f>IF(AH262="#","",IFERROR(VLOOKUP(AB262,'class and classification'!$A$1:$C$338,3,FALSE),VLOOKUP(AB262,'class and classification'!$A$340:$C$378,3,FALSE)))</f>
        <v>UA</v>
      </c>
      <c r="AE262">
        <v>32410</v>
      </c>
      <c r="AF262">
        <v>8606</v>
      </c>
      <c r="AG262">
        <v>4044</v>
      </c>
      <c r="AH262">
        <v>8.9747003994673769</v>
      </c>
      <c r="AJ262" t="s">
        <v>764</v>
      </c>
      <c r="AK262" t="s">
        <v>183</v>
      </c>
      <c r="AL262" t="str">
        <f>IF(AQ262="#","",IFERROR(VLOOKUP(AK262,'class and classification'!$A$1:$B$338,2,FALSE),VLOOKUP(AK262,'class and classification'!$A$340:$B$378,2,FALSE)))</f>
        <v>Predominantly Urban</v>
      </c>
      <c r="AM262" t="str">
        <f>IF(AQ262="#","",IFERROR(VLOOKUP(AK262,'class and classification'!$A$1:$C$338,3,FALSE),VLOOKUP(AK262,'class and classification'!$A$340:$C$378,3,FALSE)))</f>
        <v>UA</v>
      </c>
      <c r="AN262">
        <v>28868</v>
      </c>
      <c r="AO262">
        <v>13089</v>
      </c>
      <c r="AP262">
        <v>4655</v>
      </c>
      <c r="AQ262">
        <v>9.9866987041963444</v>
      </c>
      <c r="AS262" t="s">
        <v>764</v>
      </c>
      <c r="AT262" t="s">
        <v>183</v>
      </c>
      <c r="AU262" t="str">
        <f>IF(AZ262="#","",IFERROR(VLOOKUP(AT262,'class and classification'!$A$1:$B$338,2,FALSE),VLOOKUP(AT262,'class and classification'!$A$340:$B$378,2,FALSE)))</f>
        <v>Predominantly Urban</v>
      </c>
      <c r="AV262" t="str">
        <f>IF(AZ262="#","",IFERROR(VLOOKUP(AT262,'class and classification'!$A$1:$C$338,3,FALSE),VLOOKUP(AT262,'class and classification'!$A$340:$C$378,3,FALSE)))</f>
        <v>UA</v>
      </c>
      <c r="AW262">
        <v>29250</v>
      </c>
      <c r="AX262">
        <v>12835</v>
      </c>
      <c r="AY262">
        <v>4768</v>
      </c>
      <c r="AZ262">
        <v>10.176509508462638</v>
      </c>
      <c r="BB262" t="s">
        <v>764</v>
      </c>
      <c r="BC262" t="s">
        <v>183</v>
      </c>
      <c r="BD262" t="str">
        <f>IF(BI262="#","",IFERROR(VLOOKUP(BC262,'class and classification'!$A$1:$B$338,2,FALSE),VLOOKUP(BC262,'class and classification'!$A$340:$B$378,2,FALSE)))</f>
        <v>Predominantly Urban</v>
      </c>
      <c r="BE262" t="str">
        <f>IF(BI262="#","",IFERROR(VLOOKUP(BC262,'class and classification'!$A$1:$C$338,3,FALSE),VLOOKUP(BC262,'class and classification'!$A$340:$C$378,3,FALSE)))</f>
        <v>UA</v>
      </c>
      <c r="BF262">
        <v>29619</v>
      </c>
      <c r="BG262">
        <v>13440</v>
      </c>
      <c r="BH262">
        <v>5013</v>
      </c>
      <c r="BI262">
        <v>10.428107838242635</v>
      </c>
      <c r="BK262" t="s">
        <v>764</v>
      </c>
      <c r="BL262" t="s">
        <v>183</v>
      </c>
      <c r="BM262" t="str">
        <f>IF(BR262="#","",IFERROR(VLOOKUP(BL262,'class and classification'!$A$1:$B$338,2,FALSE),VLOOKUP(BL262,'class and classification'!$A$340:$B$378,2,FALSE)))</f>
        <v>Predominantly Urban</v>
      </c>
      <c r="BN262" t="str">
        <f>IF(BR262="#","",IFERROR(VLOOKUP(BL262,'class and classification'!$A$1:$C$338,3,FALSE),VLOOKUP(BL262,'class and classification'!$A$340:$C$378,3,FALSE)))</f>
        <v>UA</v>
      </c>
      <c r="BO262">
        <v>27713</v>
      </c>
      <c r="BP262">
        <v>13276</v>
      </c>
      <c r="BQ262">
        <v>6739</v>
      </c>
      <c r="BR262">
        <v>14.119594368085819</v>
      </c>
      <c r="BT262" t="s">
        <v>764</v>
      </c>
      <c r="BU262" t="s">
        <v>183</v>
      </c>
      <c r="BV262" t="str">
        <f>IF(CA262="#","",IFERROR(VLOOKUP(BU262,'class and classification'!$A$1:$B$338,2,FALSE),VLOOKUP(BU262,'class and classification'!$A$340:$B$378,2,FALSE)))</f>
        <v>Predominantly Urban</v>
      </c>
      <c r="BW262" t="str">
        <f>IF(CA262="#","",IFERROR(VLOOKUP(BU262,'class and classification'!$A$1:$C$338,3,FALSE),VLOOKUP(BU262,'class and classification'!$A$340:$C$378,3,FALSE)))</f>
        <v>UA</v>
      </c>
      <c r="BX262">
        <v>28726</v>
      </c>
      <c r="BY262">
        <v>14736</v>
      </c>
      <c r="BZ262">
        <v>6820</v>
      </c>
      <c r="CA262">
        <v>13.563501849568436</v>
      </c>
      <c r="CC262" t="s">
        <v>764</v>
      </c>
      <c r="CD262" t="s">
        <v>183</v>
      </c>
      <c r="CE262" t="str">
        <f>IF(CJ262="*","",IFERROR(VLOOKUP(CD262,'class and classification'!$A$1:$B$338,2,FALSE),VLOOKUP(CD262,'class and classification'!$A$340:$B$378,2,FALSE)))</f>
        <v>Predominantly Urban</v>
      </c>
      <c r="CF262" t="str">
        <f>IF(CJ262="*","",IFERROR(VLOOKUP(CD262,'class and classification'!$A$1:$C$338,3,FALSE),VLOOKUP(CD262,'class and classification'!$A$340:$C$378,3,FALSE)))</f>
        <v>UA</v>
      </c>
      <c r="CG262">
        <v>29185</v>
      </c>
      <c r="CH262">
        <v>10510</v>
      </c>
      <c r="CI262">
        <v>6401</v>
      </c>
      <c r="CJ262">
        <v>13.886237417563347</v>
      </c>
      <c r="CL262" t="s">
        <v>764</v>
      </c>
      <c r="CM262" t="s">
        <v>183</v>
      </c>
      <c r="CN262" t="str">
        <f>IF(CS262="*","",IFERROR(VLOOKUP(CM262,'class and classification'!$A$1:$B$338,2,FALSE),VLOOKUP(CM262,'class and classification'!$A$340:$B$378,2,FALSE)))</f>
        <v>Predominantly Urban</v>
      </c>
      <c r="CO262" t="str">
        <f>IF(CS262="*","",IFERROR(VLOOKUP(CM262,'class and classification'!$A$1:$C$338,3,FALSE),VLOOKUP(CM262,'class and classification'!$A$340:$C$378,3,FALSE)))</f>
        <v>UA</v>
      </c>
      <c r="CP262">
        <v>27678.400000000001</v>
      </c>
      <c r="CQ262">
        <v>13925.04</v>
      </c>
      <c r="CR262">
        <v>6149.48</v>
      </c>
      <c r="CS262">
        <v>12.87770465135954</v>
      </c>
      <c r="CU262" t="s">
        <v>764</v>
      </c>
      <c r="CV262" t="s">
        <v>183</v>
      </c>
      <c r="CW262" t="str">
        <f>IF(DB262="*","",IFERROR(VLOOKUP(CV262,'class and classification'!$A$1:$B$338,2,FALSE),VLOOKUP(CV262,'class and classification'!$A$340:$B$378,2,FALSE)))</f>
        <v>Predominantly Urban</v>
      </c>
      <c r="CX262" t="str">
        <f>IF(DB262="*","",IFERROR(VLOOKUP(CV262,'class and classification'!$A$1:$C$338,3,FALSE),VLOOKUP(CV262,'class and classification'!$A$340:$C$378,3,FALSE)))</f>
        <v>UA</v>
      </c>
      <c r="CY262">
        <v>26802.82</v>
      </c>
      <c r="CZ262">
        <v>10183.129999999999</v>
      </c>
      <c r="DA262">
        <v>7371.61</v>
      </c>
      <c r="DB262">
        <v>16.618610221121269</v>
      </c>
      <c r="DD262" t="s">
        <v>764</v>
      </c>
      <c r="DE262" t="s">
        <v>183</v>
      </c>
      <c r="DF262" t="str">
        <f>IF(DK262="*","",IFERROR(VLOOKUP(DE262,'class and classification'!$A$1:$B$338,2,FALSE),VLOOKUP(DE262,'class and classification'!$A$340:$B$378,2,FALSE)))</f>
        <v>Predominantly Urban</v>
      </c>
      <c r="DG262" t="str">
        <f>IF(DK262="*","",IFERROR(VLOOKUP(DE262,'class and classification'!$A$1:$C$338,3,FALSE),VLOOKUP(DE262,'class and classification'!$A$340:$C$378,3,FALSE)))</f>
        <v>UA</v>
      </c>
      <c r="DH262">
        <v>22759.86</v>
      </c>
      <c r="DI262">
        <v>10062.74</v>
      </c>
      <c r="DJ262">
        <v>8044.86</v>
      </c>
      <c r="DK262">
        <v>19.685245914475722</v>
      </c>
      <c r="DM262" t="s">
        <v>764</v>
      </c>
      <c r="DN262" t="s">
        <v>183</v>
      </c>
      <c r="DO262" t="str">
        <f>IF(DT262="*","",IFERROR(VLOOKUP(DN262,'class and classification'!$A$1:$B$338,2,FALSE),VLOOKUP(DN262,'class and classification'!$A$340:$B$378,2,FALSE)))</f>
        <v>Predominantly Urban</v>
      </c>
      <c r="DP262" t="str">
        <f>IF(DT262="*","",IFERROR(VLOOKUP(DN262,'class and classification'!$A$1:$C$338,3,FALSE),VLOOKUP(DN262,'class and classification'!$A$340:$C$378,3,FALSE)))</f>
        <v>UA</v>
      </c>
      <c r="DQ262">
        <v>23495.18</v>
      </c>
      <c r="DR262">
        <v>13918.56</v>
      </c>
      <c r="DS262">
        <v>7388.5</v>
      </c>
      <c r="DT262">
        <v>16.491362931853409</v>
      </c>
      <c r="DV262" t="s">
        <v>764</v>
      </c>
      <c r="DW262" t="s">
        <v>183</v>
      </c>
      <c r="DX262" t="str">
        <f>IF(EC262="*","",IFERROR(VLOOKUP(DW262,'class and classification'!$A$1:$B$338,2,FALSE),VLOOKUP(DW262,'class and classification'!$A$340:$B$378,2,FALSE)))</f>
        <v>Predominantly Urban</v>
      </c>
      <c r="DY262" t="str">
        <f>IF(EC262="*","",IFERROR(VLOOKUP(DW262,'class and classification'!$A$1:$C$338,3,FALSE),VLOOKUP(DW262,'class and classification'!$A$340:$C$378,3,FALSE)))</f>
        <v>UA</v>
      </c>
      <c r="DZ262">
        <v>21857.27</v>
      </c>
      <c r="EA262">
        <v>13708.22</v>
      </c>
      <c r="EB262">
        <v>7783.16</v>
      </c>
      <c r="EC262">
        <v>17.954792133088347</v>
      </c>
    </row>
    <row r="263" spans="1:133" x14ac:dyDescent="0.3">
      <c r="A263" t="s">
        <v>772</v>
      </c>
      <c r="B263" t="s">
        <v>190</v>
      </c>
      <c r="C263" t="str">
        <f>IF(H263="n/a","",IFERROR(VLOOKUP(B263,'class and classification'!$A$1:$B$338,2,FALSE),VLOOKUP(B263,'class and classification'!$A$340:$B$378,2,FALSE)))</f>
        <v>Predominantly Urban</v>
      </c>
      <c r="D263" t="str">
        <f>IF(H263="n/a","",IFERROR(VLOOKUP(B263,'class and classification'!$A$1:$C$338,3,FALSE),VLOOKUP(B263,'class and classification'!$A$340:$C$378,3,FALSE)))</f>
        <v>UA</v>
      </c>
      <c r="E263">
        <v>29189</v>
      </c>
      <c r="F263">
        <v>20892</v>
      </c>
      <c r="G263">
        <v>3216</v>
      </c>
      <c r="H263">
        <v>6.0341107379402219</v>
      </c>
      <c r="I263" t="s">
        <v>767</v>
      </c>
      <c r="J263" t="s">
        <v>185</v>
      </c>
      <c r="K263" t="str">
        <f>IF(P263="#","",IFERROR(VLOOKUP(J263,'class and classification'!$A$1:$B$338,2,FALSE),VLOOKUP(J263,'class and classification'!$A$340:$B$378,2,FALSE)))</f>
        <v>Predominantly Urban</v>
      </c>
      <c r="L263" t="str">
        <f>IF(P263="#","",IFERROR(VLOOKUP(J263,'class and classification'!$A$1:$C$338,3,FALSE),VLOOKUP(J263,'class and classification'!$A$340:$C$378,3,FALSE)))</f>
        <v>UA</v>
      </c>
      <c r="M263">
        <v>32939</v>
      </c>
      <c r="N263">
        <v>14679</v>
      </c>
      <c r="O263">
        <v>1937</v>
      </c>
      <c r="P263">
        <v>3.908788215114519</v>
      </c>
      <c r="S263" t="s">
        <v>186</v>
      </c>
      <c r="T263" t="str">
        <f>IF(Y263="#","",IFERROR(VLOOKUP(S263,'class and classification'!$A$1:$B$338,2,FALSE),VLOOKUP(S263,'class and classification'!$A$340:$B$378,2,FALSE)))</f>
        <v>Predominantly Urban</v>
      </c>
      <c r="U263" t="str">
        <f>IF(Y263="#","",IFERROR(VLOOKUP(S263,'class and classification'!$A$1:$C$338,3,FALSE),VLOOKUP(S263,'class and classification'!$A$340:$C$378,3,FALSE)))</f>
        <v>UA</v>
      </c>
      <c r="V263">
        <v>28013</v>
      </c>
      <c r="W263">
        <v>20978</v>
      </c>
      <c r="X263">
        <v>4891</v>
      </c>
      <c r="Y263">
        <v>9.0772428640362275</v>
      </c>
      <c r="AA263" t="s">
        <v>766</v>
      </c>
      <c r="AB263" t="s">
        <v>184</v>
      </c>
      <c r="AC263" t="str">
        <f>IF(AH263="#","",IFERROR(VLOOKUP(AB263,'class and classification'!$A$1:$B$338,2,FALSE),VLOOKUP(AB263,'class and classification'!$A$340:$B$378,2,FALSE)))</f>
        <v>Predominantly Rural</v>
      </c>
      <c r="AD263" t="str">
        <f>IF(AH263="#","",IFERROR(VLOOKUP(AB263,'class and classification'!$A$1:$C$338,3,FALSE),VLOOKUP(AB263,'class and classification'!$A$340:$C$378,3,FALSE)))</f>
        <v>UA</v>
      </c>
      <c r="AE263">
        <v>11849</v>
      </c>
      <c r="AF263">
        <v>7313</v>
      </c>
      <c r="AG263">
        <v>2703</v>
      </c>
      <c r="AH263">
        <v>12.362222730391036</v>
      </c>
      <c r="AJ263" t="s">
        <v>766</v>
      </c>
      <c r="AK263" t="s">
        <v>184</v>
      </c>
      <c r="AL263" t="str">
        <f>IF(AQ263="#","",IFERROR(VLOOKUP(AK263,'class and classification'!$A$1:$B$338,2,FALSE),VLOOKUP(AK263,'class and classification'!$A$340:$B$378,2,FALSE)))</f>
        <v>Predominantly Rural</v>
      </c>
      <c r="AM263" t="str">
        <f>IF(AQ263="#","",IFERROR(VLOOKUP(AK263,'class and classification'!$A$1:$C$338,3,FALSE),VLOOKUP(AK263,'class and classification'!$A$340:$C$378,3,FALSE)))</f>
        <v>UA</v>
      </c>
      <c r="AN263">
        <v>12557</v>
      </c>
      <c r="AO263">
        <v>5666</v>
      </c>
      <c r="AP263">
        <v>2418</v>
      </c>
      <c r="AQ263">
        <v>11.71454871372511</v>
      </c>
      <c r="AS263" t="s">
        <v>766</v>
      </c>
      <c r="AT263" t="s">
        <v>184</v>
      </c>
      <c r="AU263" t="str">
        <f>IF(AZ263="#","",IFERROR(VLOOKUP(AT263,'class and classification'!$A$1:$B$338,2,FALSE),VLOOKUP(AT263,'class and classification'!$A$340:$B$378,2,FALSE)))</f>
        <v>Predominantly Rural</v>
      </c>
      <c r="AV263" t="str">
        <f>IF(AZ263="#","",IFERROR(VLOOKUP(AT263,'class and classification'!$A$1:$C$338,3,FALSE),VLOOKUP(AT263,'class and classification'!$A$340:$C$378,3,FALSE)))</f>
        <v>UA</v>
      </c>
      <c r="AW263">
        <v>10849</v>
      </c>
      <c r="AX263">
        <v>6546</v>
      </c>
      <c r="AY263">
        <v>2085</v>
      </c>
      <c r="AZ263">
        <v>10.703285420944558</v>
      </c>
      <c r="BB263" t="s">
        <v>766</v>
      </c>
      <c r="BC263" t="s">
        <v>184</v>
      </c>
      <c r="BD263" t="str">
        <f>IF(BI263="#","",IFERROR(VLOOKUP(BC263,'class and classification'!$A$1:$B$338,2,FALSE),VLOOKUP(BC263,'class and classification'!$A$340:$B$378,2,FALSE)))</f>
        <v>Predominantly Rural</v>
      </c>
      <c r="BE263" t="str">
        <f>IF(BI263="#","",IFERROR(VLOOKUP(BC263,'class and classification'!$A$1:$C$338,3,FALSE),VLOOKUP(BC263,'class and classification'!$A$340:$C$378,3,FALSE)))</f>
        <v>UA</v>
      </c>
      <c r="BF263">
        <v>10875</v>
      </c>
      <c r="BG263">
        <v>6039</v>
      </c>
      <c r="BH263">
        <v>3034</v>
      </c>
      <c r="BI263">
        <v>15.209544816522961</v>
      </c>
      <c r="BK263" t="s">
        <v>766</v>
      </c>
      <c r="BL263" t="s">
        <v>184</v>
      </c>
      <c r="BM263" t="str">
        <f>IF(BR263="#","",IFERROR(VLOOKUP(BL263,'class and classification'!$A$1:$B$338,2,FALSE),VLOOKUP(BL263,'class and classification'!$A$340:$B$378,2,FALSE)))</f>
        <v>Predominantly Rural</v>
      </c>
      <c r="BN263" t="str">
        <f>IF(BR263="#","",IFERROR(VLOOKUP(BL263,'class and classification'!$A$1:$C$338,3,FALSE),VLOOKUP(BL263,'class and classification'!$A$340:$C$378,3,FALSE)))</f>
        <v>UA</v>
      </c>
      <c r="BO263">
        <v>11400</v>
      </c>
      <c r="BP263">
        <v>6662</v>
      </c>
      <c r="BQ263">
        <v>2992</v>
      </c>
      <c r="BR263">
        <v>14.211076280041798</v>
      </c>
      <c r="BT263" t="s">
        <v>766</v>
      </c>
      <c r="BU263" t="s">
        <v>184</v>
      </c>
      <c r="BV263" t="str">
        <f>IF(CA263="#","",IFERROR(VLOOKUP(BU263,'class and classification'!$A$1:$B$338,2,FALSE),VLOOKUP(BU263,'class and classification'!$A$340:$B$378,2,FALSE)))</f>
        <v>Predominantly Rural</v>
      </c>
      <c r="BW263" t="str">
        <f>IF(CA263="#","",IFERROR(VLOOKUP(BU263,'class and classification'!$A$1:$C$338,3,FALSE),VLOOKUP(BU263,'class and classification'!$A$340:$C$378,3,FALSE)))</f>
        <v>UA</v>
      </c>
      <c r="BX263">
        <v>9341</v>
      </c>
      <c r="BY263">
        <v>7206</v>
      </c>
      <c r="BZ263">
        <v>4204</v>
      </c>
      <c r="CA263">
        <v>20.259264613753555</v>
      </c>
      <c r="CC263" t="s">
        <v>766</v>
      </c>
      <c r="CD263" t="s">
        <v>184</v>
      </c>
      <c r="CE263" t="str">
        <f>IF(CJ263="*","",IFERROR(VLOOKUP(CD263,'class and classification'!$A$1:$B$338,2,FALSE),VLOOKUP(CD263,'class and classification'!$A$340:$B$378,2,FALSE)))</f>
        <v>Predominantly Rural</v>
      </c>
      <c r="CF263" t="str">
        <f>IF(CJ263="*","",IFERROR(VLOOKUP(CD263,'class and classification'!$A$1:$C$338,3,FALSE),VLOOKUP(CD263,'class and classification'!$A$340:$C$378,3,FALSE)))</f>
        <v>UA</v>
      </c>
      <c r="CG263">
        <v>9514</v>
      </c>
      <c r="CH263">
        <v>6376</v>
      </c>
      <c r="CI263">
        <v>4133</v>
      </c>
      <c r="CJ263">
        <v>20.641262548069719</v>
      </c>
      <c r="CL263" t="s">
        <v>766</v>
      </c>
      <c r="CM263" t="s">
        <v>184</v>
      </c>
      <c r="CN263" t="str">
        <f>IF(CS263="*","",IFERROR(VLOOKUP(CM263,'class and classification'!$A$1:$B$338,2,FALSE),VLOOKUP(CM263,'class and classification'!$A$340:$B$378,2,FALSE)))</f>
        <v>Predominantly Rural</v>
      </c>
      <c r="CO263" t="str">
        <f>IF(CS263="*","",IFERROR(VLOOKUP(CM263,'class and classification'!$A$1:$C$338,3,FALSE),VLOOKUP(CM263,'class and classification'!$A$340:$C$378,3,FALSE)))</f>
        <v>UA</v>
      </c>
      <c r="CP263">
        <v>12036.36</v>
      </c>
      <c r="CQ263">
        <v>6128.65</v>
      </c>
      <c r="CR263">
        <v>3297.62</v>
      </c>
      <c r="CS263">
        <v>15.364473039883741</v>
      </c>
      <c r="CU263" t="s">
        <v>766</v>
      </c>
      <c r="CV263" t="s">
        <v>184</v>
      </c>
      <c r="CW263" t="str">
        <f>IF(DB263="*","",IFERROR(VLOOKUP(CV263,'class and classification'!$A$1:$B$338,2,FALSE),VLOOKUP(CV263,'class and classification'!$A$340:$B$378,2,FALSE)))</f>
        <v>Predominantly Rural</v>
      </c>
      <c r="CX263" t="str">
        <f>IF(DB263="*","",IFERROR(VLOOKUP(CV263,'class and classification'!$A$1:$C$338,3,FALSE),VLOOKUP(CV263,'class and classification'!$A$340:$C$378,3,FALSE)))</f>
        <v>UA</v>
      </c>
      <c r="CY263">
        <v>11200.92</v>
      </c>
      <c r="CZ263">
        <v>6528.42</v>
      </c>
      <c r="DA263">
        <v>3882.51</v>
      </c>
      <c r="DB263">
        <v>17.964727684117744</v>
      </c>
      <c r="DD263" t="s">
        <v>766</v>
      </c>
      <c r="DE263" t="s">
        <v>184</v>
      </c>
      <c r="DF263" t="str">
        <f>IF(DK263="*","",IFERROR(VLOOKUP(DE263,'class and classification'!$A$1:$B$338,2,FALSE),VLOOKUP(DE263,'class and classification'!$A$340:$B$378,2,FALSE)))</f>
        <v>Predominantly Rural</v>
      </c>
      <c r="DG263" t="str">
        <f>IF(DK263="*","",IFERROR(VLOOKUP(DE263,'class and classification'!$A$1:$C$338,3,FALSE),VLOOKUP(DE263,'class and classification'!$A$340:$C$378,3,FALSE)))</f>
        <v>UA</v>
      </c>
      <c r="DH263">
        <v>11654.03</v>
      </c>
      <c r="DI263">
        <v>6058.39</v>
      </c>
      <c r="DJ263">
        <v>2975.2</v>
      </c>
      <c r="DK263">
        <v>14.381547998271426</v>
      </c>
      <c r="DM263" t="s">
        <v>766</v>
      </c>
      <c r="DN263" t="s">
        <v>184</v>
      </c>
      <c r="DO263" t="str">
        <f>IF(DT263="*","",IFERROR(VLOOKUP(DN263,'class and classification'!$A$1:$B$338,2,FALSE),VLOOKUP(DN263,'class and classification'!$A$340:$B$378,2,FALSE)))</f>
        <v>Predominantly Rural</v>
      </c>
      <c r="DP263" t="str">
        <f>IF(DT263="*","",IFERROR(VLOOKUP(DN263,'class and classification'!$A$1:$C$338,3,FALSE),VLOOKUP(DN263,'class and classification'!$A$340:$C$378,3,FALSE)))</f>
        <v>UA</v>
      </c>
      <c r="DQ263">
        <v>13018.46</v>
      </c>
      <c r="DR263">
        <v>7448.89</v>
      </c>
      <c r="DS263">
        <v>2708.94</v>
      </c>
      <c r="DT263">
        <v>11.688410871627859</v>
      </c>
      <c r="DV263" t="s">
        <v>766</v>
      </c>
      <c r="DW263" t="s">
        <v>184</v>
      </c>
      <c r="DX263" t="str">
        <f>IF(EC263="*","",IFERROR(VLOOKUP(DW263,'class and classification'!$A$1:$B$338,2,FALSE),VLOOKUP(DW263,'class and classification'!$A$340:$B$378,2,FALSE)))</f>
        <v>Predominantly Rural</v>
      </c>
      <c r="DY263" t="str">
        <f>IF(EC263="*","",IFERROR(VLOOKUP(DW263,'class and classification'!$A$1:$C$338,3,FALSE),VLOOKUP(DW263,'class and classification'!$A$340:$C$378,3,FALSE)))</f>
        <v>UA</v>
      </c>
      <c r="DZ263">
        <v>14324.84</v>
      </c>
      <c r="EA263">
        <v>7516.8</v>
      </c>
      <c r="EB263">
        <v>3672.38</v>
      </c>
      <c r="EC263">
        <v>14.393576551245157</v>
      </c>
    </row>
    <row r="264" spans="1:133" x14ac:dyDescent="0.3">
      <c r="A264" t="s">
        <v>773</v>
      </c>
      <c r="B264" t="s">
        <v>191</v>
      </c>
      <c r="C264" t="str">
        <f>IF(H264="n/a","",IFERROR(VLOOKUP(B264,'class and classification'!$A$1:$B$338,2,FALSE),VLOOKUP(B264,'class and classification'!$A$340:$B$378,2,FALSE)))</f>
        <v/>
      </c>
      <c r="D264" t="str">
        <f>IF(H264="n/a","",IFERROR(VLOOKUP(B264,'class and classification'!$A$1:$C$338,3,FALSE),VLOOKUP(B264,'class and classification'!$A$340:$C$378,3,FALSE)))</f>
        <v/>
      </c>
      <c r="E264">
        <v>22790</v>
      </c>
      <c r="F264">
        <v>8718</v>
      </c>
      <c r="G264" t="s">
        <v>513</v>
      </c>
      <c r="H264" t="s">
        <v>513</v>
      </c>
      <c r="I264" t="s">
        <v>768</v>
      </c>
      <c r="J264" t="s">
        <v>186</v>
      </c>
      <c r="K264" t="str">
        <f>IF(P264="#","",IFERROR(VLOOKUP(J264,'class and classification'!$A$1:$B$338,2,FALSE),VLOOKUP(J264,'class and classification'!$A$340:$B$378,2,FALSE)))</f>
        <v>Predominantly Urban</v>
      </c>
      <c r="L264" t="str">
        <f>IF(P264="#","",IFERROR(VLOOKUP(J264,'class and classification'!$A$1:$C$338,3,FALSE),VLOOKUP(J264,'class and classification'!$A$340:$C$378,3,FALSE)))</f>
        <v>UA</v>
      </c>
      <c r="M264">
        <v>32007</v>
      </c>
      <c r="N264">
        <v>18034</v>
      </c>
      <c r="O264">
        <v>6928</v>
      </c>
      <c r="P264">
        <v>12.160999842019343</v>
      </c>
      <c r="S264" t="s">
        <v>187</v>
      </c>
      <c r="T264" t="str">
        <f>IF(Y264="#","",IFERROR(VLOOKUP(S264,'class and classification'!$A$1:$B$338,2,FALSE),VLOOKUP(S264,'class and classification'!$A$340:$B$378,2,FALSE)))</f>
        <v>Predominantly Urban</v>
      </c>
      <c r="U264" t="str">
        <f>IF(Y264="#","",IFERROR(VLOOKUP(S264,'class and classification'!$A$1:$C$338,3,FALSE),VLOOKUP(S264,'class and classification'!$A$340:$C$378,3,FALSE)))</f>
        <v>UA</v>
      </c>
      <c r="V264">
        <v>24246</v>
      </c>
      <c r="W264">
        <v>11092</v>
      </c>
      <c r="X264">
        <v>3263</v>
      </c>
      <c r="Y264">
        <v>8.4531488821533127</v>
      </c>
      <c r="AA264" t="s">
        <v>767</v>
      </c>
      <c r="AB264" t="s">
        <v>185</v>
      </c>
      <c r="AC264" t="str">
        <f>IF(AH264="#","",IFERROR(VLOOKUP(AB264,'class and classification'!$A$1:$B$338,2,FALSE),VLOOKUP(AB264,'class and classification'!$A$340:$B$378,2,FALSE)))</f>
        <v>Predominantly Urban</v>
      </c>
      <c r="AD264" t="str">
        <f>IF(AH264="#","",IFERROR(VLOOKUP(AB264,'class and classification'!$A$1:$C$338,3,FALSE),VLOOKUP(AB264,'class and classification'!$A$340:$C$378,3,FALSE)))</f>
        <v>UA</v>
      </c>
      <c r="AE264">
        <v>27147</v>
      </c>
      <c r="AF264">
        <v>14729</v>
      </c>
      <c r="AG264">
        <v>5036</v>
      </c>
      <c r="AH264">
        <v>10.734993178717598</v>
      </c>
      <c r="AJ264" t="s">
        <v>767</v>
      </c>
      <c r="AK264" t="s">
        <v>185</v>
      </c>
      <c r="AL264" t="str">
        <f>IF(AQ264="#","",IFERROR(VLOOKUP(AK264,'class and classification'!$A$1:$B$338,2,FALSE),VLOOKUP(AK264,'class and classification'!$A$340:$B$378,2,FALSE)))</f>
        <v>Predominantly Urban</v>
      </c>
      <c r="AM264" t="str">
        <f>IF(AQ264="#","",IFERROR(VLOOKUP(AK264,'class and classification'!$A$1:$C$338,3,FALSE),VLOOKUP(AK264,'class and classification'!$A$340:$C$378,3,FALSE)))</f>
        <v>UA</v>
      </c>
      <c r="AN264">
        <v>30199</v>
      </c>
      <c r="AO264">
        <v>18614</v>
      </c>
      <c r="AP264">
        <v>7406</v>
      </c>
      <c r="AQ264">
        <v>13.173482274675822</v>
      </c>
      <c r="AS264" t="s">
        <v>767</v>
      </c>
      <c r="AT264" t="s">
        <v>185</v>
      </c>
      <c r="AU264" t="str">
        <f>IF(AZ264="#","",IFERROR(VLOOKUP(AT264,'class and classification'!$A$1:$B$338,2,FALSE),VLOOKUP(AT264,'class and classification'!$A$340:$B$378,2,FALSE)))</f>
        <v>Predominantly Urban</v>
      </c>
      <c r="AV264" t="str">
        <f>IF(AZ264="#","",IFERROR(VLOOKUP(AT264,'class and classification'!$A$1:$C$338,3,FALSE),VLOOKUP(AT264,'class and classification'!$A$340:$C$378,3,FALSE)))</f>
        <v>UA</v>
      </c>
      <c r="AW264">
        <v>28328</v>
      </c>
      <c r="AX264">
        <v>20350</v>
      </c>
      <c r="AY264">
        <v>6375</v>
      </c>
      <c r="AZ264">
        <v>11.579750422320309</v>
      </c>
      <c r="BB264" t="s">
        <v>767</v>
      </c>
      <c r="BC264" t="s">
        <v>185</v>
      </c>
      <c r="BD264" t="str">
        <f>IF(BI264="#","",IFERROR(VLOOKUP(BC264,'class and classification'!$A$1:$B$338,2,FALSE),VLOOKUP(BC264,'class and classification'!$A$340:$B$378,2,FALSE)))</f>
        <v>Predominantly Urban</v>
      </c>
      <c r="BE264" t="str">
        <f>IF(BI264="#","",IFERROR(VLOOKUP(BC264,'class and classification'!$A$1:$C$338,3,FALSE),VLOOKUP(BC264,'class and classification'!$A$340:$C$378,3,FALSE)))</f>
        <v>UA</v>
      </c>
      <c r="BF264">
        <v>32439</v>
      </c>
      <c r="BG264">
        <v>16572</v>
      </c>
      <c r="BH264">
        <v>7453</v>
      </c>
      <c r="BI264">
        <v>13.199560782091243</v>
      </c>
      <c r="BK264" t="s">
        <v>767</v>
      </c>
      <c r="BL264" t="s">
        <v>185</v>
      </c>
      <c r="BM264" t="str">
        <f>IF(BR264="#","",IFERROR(VLOOKUP(BL264,'class and classification'!$A$1:$B$338,2,FALSE),VLOOKUP(BL264,'class and classification'!$A$340:$B$378,2,FALSE)))</f>
        <v>Predominantly Urban</v>
      </c>
      <c r="BN264" t="str">
        <f>IF(BR264="#","",IFERROR(VLOOKUP(BL264,'class and classification'!$A$1:$C$338,3,FALSE),VLOOKUP(BL264,'class and classification'!$A$340:$C$378,3,FALSE)))</f>
        <v>UA</v>
      </c>
      <c r="BO264">
        <v>26361</v>
      </c>
      <c r="BP264">
        <v>16025</v>
      </c>
      <c r="BQ264">
        <v>7454</v>
      </c>
      <c r="BR264">
        <v>14.955858747993581</v>
      </c>
      <c r="BT264" t="s">
        <v>767</v>
      </c>
      <c r="BU264" t="s">
        <v>185</v>
      </c>
      <c r="BV264" t="str">
        <f>IF(CA264="#","",IFERROR(VLOOKUP(BU264,'class and classification'!$A$1:$B$338,2,FALSE),VLOOKUP(BU264,'class and classification'!$A$340:$B$378,2,FALSE)))</f>
        <v>Predominantly Urban</v>
      </c>
      <c r="BW264" t="str">
        <f>IF(CA264="#","",IFERROR(VLOOKUP(BU264,'class and classification'!$A$1:$C$338,3,FALSE),VLOOKUP(BU264,'class and classification'!$A$340:$C$378,3,FALSE)))</f>
        <v>UA</v>
      </c>
      <c r="BX264">
        <v>28195</v>
      </c>
      <c r="BY264">
        <v>18420</v>
      </c>
      <c r="BZ264">
        <v>10540</v>
      </c>
      <c r="CA264">
        <v>18.441081270230075</v>
      </c>
      <c r="CC264" t="s">
        <v>767</v>
      </c>
      <c r="CD264" t="s">
        <v>185</v>
      </c>
      <c r="CE264" t="str">
        <f>IF(CJ264="*","",IFERROR(VLOOKUP(CD264,'class and classification'!$A$1:$B$338,2,FALSE),VLOOKUP(CD264,'class and classification'!$A$340:$B$378,2,FALSE)))</f>
        <v>Predominantly Urban</v>
      </c>
      <c r="CF264" t="str">
        <f>IF(CJ264="*","",IFERROR(VLOOKUP(CD264,'class and classification'!$A$1:$C$338,3,FALSE),VLOOKUP(CD264,'class and classification'!$A$340:$C$378,3,FALSE)))</f>
        <v>UA</v>
      </c>
      <c r="CG264">
        <v>27357</v>
      </c>
      <c r="CH264">
        <v>22763</v>
      </c>
      <c r="CI264">
        <v>8749</v>
      </c>
      <c r="CJ264">
        <v>14.861811819463554</v>
      </c>
      <c r="CL264" t="s">
        <v>767</v>
      </c>
      <c r="CM264" t="s">
        <v>185</v>
      </c>
      <c r="CN264" t="str">
        <f>IF(CS264="*","",IFERROR(VLOOKUP(CM264,'class and classification'!$A$1:$B$338,2,FALSE),VLOOKUP(CM264,'class and classification'!$A$340:$B$378,2,FALSE)))</f>
        <v>Predominantly Urban</v>
      </c>
      <c r="CO264" t="str">
        <f>IF(CS264="*","",IFERROR(VLOOKUP(CM264,'class and classification'!$A$1:$C$338,3,FALSE),VLOOKUP(CM264,'class and classification'!$A$340:$C$378,3,FALSE)))</f>
        <v>UA</v>
      </c>
      <c r="CP264">
        <v>27949.66</v>
      </c>
      <c r="CQ264">
        <v>22965.05</v>
      </c>
      <c r="CR264">
        <v>7011.98</v>
      </c>
      <c r="CS264">
        <v>12.104920892251911</v>
      </c>
      <c r="CU264" t="s">
        <v>767</v>
      </c>
      <c r="CV264" t="s">
        <v>185</v>
      </c>
      <c r="CW264" t="str">
        <f>IF(DB264="*","",IFERROR(VLOOKUP(CV264,'class and classification'!$A$1:$B$338,2,FALSE),VLOOKUP(CV264,'class and classification'!$A$340:$B$378,2,FALSE)))</f>
        <v>Predominantly Urban</v>
      </c>
      <c r="CX264" t="str">
        <f>IF(DB264="*","",IFERROR(VLOOKUP(CV264,'class and classification'!$A$1:$C$338,3,FALSE),VLOOKUP(CV264,'class and classification'!$A$340:$C$378,3,FALSE)))</f>
        <v>UA</v>
      </c>
      <c r="CY264">
        <v>23607.35</v>
      </c>
      <c r="CZ264">
        <v>16925.55</v>
      </c>
      <c r="DA264">
        <v>8788.65</v>
      </c>
      <c r="DB264">
        <v>17.819087194137246</v>
      </c>
      <c r="DD264" t="s">
        <v>767</v>
      </c>
      <c r="DE264" t="s">
        <v>185</v>
      </c>
      <c r="DF264" t="str">
        <f>IF(DK264="*","",IFERROR(VLOOKUP(DE264,'class and classification'!$A$1:$B$338,2,FALSE),VLOOKUP(DE264,'class and classification'!$A$340:$B$378,2,FALSE)))</f>
        <v>Predominantly Urban</v>
      </c>
      <c r="DG264" t="str">
        <f>IF(DK264="*","",IFERROR(VLOOKUP(DE264,'class and classification'!$A$1:$C$338,3,FALSE),VLOOKUP(DE264,'class and classification'!$A$340:$C$378,3,FALSE)))</f>
        <v>UA</v>
      </c>
      <c r="DH264">
        <v>27380.35</v>
      </c>
      <c r="DI264">
        <v>18030.439999999999</v>
      </c>
      <c r="DJ264">
        <v>7541.62</v>
      </c>
      <c r="DK264">
        <v>14.242260172860878</v>
      </c>
      <c r="DM264" t="s">
        <v>767</v>
      </c>
      <c r="DN264" t="s">
        <v>185</v>
      </c>
      <c r="DO264" t="str">
        <f>IF(DT264="*","",IFERROR(VLOOKUP(DN264,'class and classification'!$A$1:$B$338,2,FALSE),VLOOKUP(DN264,'class and classification'!$A$340:$B$378,2,FALSE)))</f>
        <v>Predominantly Urban</v>
      </c>
      <c r="DP264" t="str">
        <f>IF(DT264="*","",IFERROR(VLOOKUP(DN264,'class and classification'!$A$1:$C$338,3,FALSE),VLOOKUP(DN264,'class and classification'!$A$340:$C$378,3,FALSE)))</f>
        <v>UA</v>
      </c>
      <c r="DQ264">
        <v>27907.45</v>
      </c>
      <c r="DR264">
        <v>17206.919999999998</v>
      </c>
      <c r="DS264">
        <v>5039.28</v>
      </c>
      <c r="DT264">
        <v>10.047683468700685</v>
      </c>
      <c r="DV264" t="s">
        <v>767</v>
      </c>
      <c r="DW264" t="s">
        <v>185</v>
      </c>
      <c r="DX264" t="str">
        <f>IF(EC264="*","",IFERROR(VLOOKUP(DW264,'class and classification'!$A$1:$B$338,2,FALSE),VLOOKUP(DW264,'class and classification'!$A$340:$B$378,2,FALSE)))</f>
        <v>Predominantly Urban</v>
      </c>
      <c r="DY264" t="str">
        <f>IF(EC264="*","",IFERROR(VLOOKUP(DW264,'class and classification'!$A$1:$C$338,3,FALSE),VLOOKUP(DW264,'class and classification'!$A$340:$C$378,3,FALSE)))</f>
        <v>UA</v>
      </c>
      <c r="DZ264">
        <v>27623.39</v>
      </c>
      <c r="EA264">
        <v>17482.29</v>
      </c>
      <c r="EB264">
        <v>7568.18</v>
      </c>
      <c r="EC264">
        <v>14.367999611192344</v>
      </c>
    </row>
    <row r="265" spans="1:133" x14ac:dyDescent="0.3">
      <c r="A265" t="s">
        <v>774</v>
      </c>
      <c r="B265" t="s">
        <v>192</v>
      </c>
      <c r="C265" t="str">
        <f>IF(H265="n/a","",IFERROR(VLOOKUP(B265,'class and classification'!$A$1:$B$338,2,FALSE),VLOOKUP(B265,'class and classification'!$A$340:$B$378,2,FALSE)))</f>
        <v>Predominantly Urban</v>
      </c>
      <c r="D265" t="str">
        <f>IF(H265="n/a","",IFERROR(VLOOKUP(B265,'class and classification'!$A$1:$C$338,3,FALSE),VLOOKUP(B265,'class and classification'!$A$340:$C$378,3,FALSE)))</f>
        <v>UA</v>
      </c>
      <c r="E265">
        <v>16234</v>
      </c>
      <c r="F265">
        <v>7296</v>
      </c>
      <c r="G265" t="s">
        <v>1028</v>
      </c>
      <c r="H265">
        <v>1.9665027914340474</v>
      </c>
      <c r="I265" t="s">
        <v>769</v>
      </c>
      <c r="J265" t="s">
        <v>187</v>
      </c>
      <c r="K265" t="str">
        <f>IF(P265="#","",IFERROR(VLOOKUP(J265,'class and classification'!$A$1:$B$338,2,FALSE),VLOOKUP(J265,'class and classification'!$A$340:$B$378,2,FALSE)))</f>
        <v>Predominantly Urban</v>
      </c>
      <c r="L265" t="str">
        <f>IF(P265="#","",IFERROR(VLOOKUP(J265,'class and classification'!$A$1:$C$338,3,FALSE),VLOOKUP(J265,'class and classification'!$A$340:$C$378,3,FALSE)))</f>
        <v>UA</v>
      </c>
      <c r="M265">
        <v>24644</v>
      </c>
      <c r="N265">
        <v>12956</v>
      </c>
      <c r="O265">
        <v>4241</v>
      </c>
      <c r="P265">
        <v>10.135991013599101</v>
      </c>
      <c r="S265" t="s">
        <v>188</v>
      </c>
      <c r="T265" t="str">
        <f>IF(Y265="#","",IFERROR(VLOOKUP(S265,'class and classification'!$A$1:$B$338,2,FALSE),VLOOKUP(S265,'class and classification'!$A$340:$B$378,2,FALSE)))</f>
        <v>Predominantly Urban</v>
      </c>
      <c r="U265" t="str">
        <f>IF(Y265="#","",IFERROR(VLOOKUP(S265,'class and classification'!$A$1:$C$338,3,FALSE),VLOOKUP(S265,'class and classification'!$A$340:$C$378,3,FALSE)))</f>
        <v>UA</v>
      </c>
      <c r="V265">
        <v>18566</v>
      </c>
      <c r="W265">
        <v>12616</v>
      </c>
      <c r="X265">
        <v>1982</v>
      </c>
      <c r="Y265">
        <v>5.9763599083343379</v>
      </c>
      <c r="AA265" t="s">
        <v>768</v>
      </c>
      <c r="AB265" t="s">
        <v>186</v>
      </c>
      <c r="AC265" t="str">
        <f>IF(AH265="#","",IFERROR(VLOOKUP(AB265,'class and classification'!$A$1:$B$338,2,FALSE),VLOOKUP(AB265,'class and classification'!$A$340:$B$378,2,FALSE)))</f>
        <v>Predominantly Urban</v>
      </c>
      <c r="AD265" t="str">
        <f>IF(AH265="#","",IFERROR(VLOOKUP(AB265,'class and classification'!$A$1:$C$338,3,FALSE),VLOOKUP(AB265,'class and classification'!$A$340:$C$378,3,FALSE)))</f>
        <v>UA</v>
      </c>
      <c r="AE265">
        <v>31427</v>
      </c>
      <c r="AF265">
        <v>17117</v>
      </c>
      <c r="AG265">
        <v>3066</v>
      </c>
      <c r="AH265">
        <v>5.9407091648905253</v>
      </c>
      <c r="AJ265" t="s">
        <v>768</v>
      </c>
      <c r="AK265" t="s">
        <v>186</v>
      </c>
      <c r="AL265" t="str">
        <f>IF(AQ265="#","",IFERROR(VLOOKUP(AK265,'class and classification'!$A$1:$B$338,2,FALSE),VLOOKUP(AK265,'class and classification'!$A$340:$B$378,2,FALSE)))</f>
        <v>Predominantly Urban</v>
      </c>
      <c r="AM265" t="str">
        <f>IF(AQ265="#","",IFERROR(VLOOKUP(AK265,'class and classification'!$A$1:$C$338,3,FALSE),VLOOKUP(AK265,'class and classification'!$A$340:$C$378,3,FALSE)))</f>
        <v>UA</v>
      </c>
      <c r="AN265">
        <v>27434</v>
      </c>
      <c r="AO265">
        <v>19657</v>
      </c>
      <c r="AP265">
        <v>4329</v>
      </c>
      <c r="AQ265">
        <v>8.4189031505250878</v>
      </c>
      <c r="AS265" t="s">
        <v>768</v>
      </c>
      <c r="AT265" t="s">
        <v>186</v>
      </c>
      <c r="AU265" t="str">
        <f>IF(AZ265="#","",IFERROR(VLOOKUP(AT265,'class and classification'!$A$1:$B$338,2,FALSE),VLOOKUP(AT265,'class and classification'!$A$340:$B$378,2,FALSE)))</f>
        <v>Predominantly Urban</v>
      </c>
      <c r="AV265" t="str">
        <f>IF(AZ265="#","",IFERROR(VLOOKUP(AT265,'class and classification'!$A$1:$C$338,3,FALSE),VLOOKUP(AT265,'class and classification'!$A$340:$C$378,3,FALSE)))</f>
        <v>UA</v>
      </c>
      <c r="AW265">
        <v>30314</v>
      </c>
      <c r="AX265">
        <v>19888</v>
      </c>
      <c r="AY265">
        <v>4468</v>
      </c>
      <c r="AZ265">
        <v>8.1726723980245115</v>
      </c>
      <c r="BB265" t="s">
        <v>768</v>
      </c>
      <c r="BC265" t="s">
        <v>186</v>
      </c>
      <c r="BD265" t="str">
        <f>IF(BI265="#","",IFERROR(VLOOKUP(BC265,'class and classification'!$A$1:$B$338,2,FALSE),VLOOKUP(BC265,'class and classification'!$A$340:$B$378,2,FALSE)))</f>
        <v>Predominantly Urban</v>
      </c>
      <c r="BE265" t="str">
        <f>IF(BI265="#","",IFERROR(VLOOKUP(BC265,'class and classification'!$A$1:$C$338,3,FALSE),VLOOKUP(BC265,'class and classification'!$A$340:$C$378,3,FALSE)))</f>
        <v>UA</v>
      </c>
      <c r="BF265">
        <v>30383</v>
      </c>
      <c r="BG265">
        <v>17276</v>
      </c>
      <c r="BH265">
        <v>6248</v>
      </c>
      <c r="BI265">
        <v>11.590331496837146</v>
      </c>
      <c r="BK265" t="s">
        <v>768</v>
      </c>
      <c r="BL265" t="s">
        <v>186</v>
      </c>
      <c r="BM265" t="str">
        <f>IF(BR265="#","",IFERROR(VLOOKUP(BL265,'class and classification'!$A$1:$B$338,2,FALSE),VLOOKUP(BL265,'class and classification'!$A$340:$B$378,2,FALSE)))</f>
        <v>Predominantly Urban</v>
      </c>
      <c r="BN265" t="str">
        <f>IF(BR265="#","",IFERROR(VLOOKUP(BL265,'class and classification'!$A$1:$C$338,3,FALSE),VLOOKUP(BL265,'class and classification'!$A$340:$C$378,3,FALSE)))</f>
        <v>UA</v>
      </c>
      <c r="BO265">
        <v>28908</v>
      </c>
      <c r="BP265">
        <v>19183</v>
      </c>
      <c r="BQ265">
        <v>6279</v>
      </c>
      <c r="BR265">
        <v>11.548648151554165</v>
      </c>
      <c r="BT265" t="s">
        <v>768</v>
      </c>
      <c r="BU265" t="s">
        <v>186</v>
      </c>
      <c r="BV265" t="str">
        <f>IF(CA265="#","",IFERROR(VLOOKUP(BU265,'class and classification'!$A$1:$B$338,2,FALSE),VLOOKUP(BU265,'class and classification'!$A$340:$B$378,2,FALSE)))</f>
        <v>Predominantly Urban</v>
      </c>
      <c r="BW265" t="str">
        <f>IF(CA265="#","",IFERROR(VLOOKUP(BU265,'class and classification'!$A$1:$C$338,3,FALSE),VLOOKUP(BU265,'class and classification'!$A$340:$C$378,3,FALSE)))</f>
        <v>UA</v>
      </c>
      <c r="BX265">
        <v>29559</v>
      </c>
      <c r="BY265">
        <v>16765</v>
      </c>
      <c r="BZ265">
        <v>6905</v>
      </c>
      <c r="CA265">
        <v>12.972251967912229</v>
      </c>
      <c r="CC265" t="s">
        <v>768</v>
      </c>
      <c r="CD265" t="s">
        <v>186</v>
      </c>
      <c r="CE265" t="str">
        <f>IF(CJ265="*","",IFERROR(VLOOKUP(CD265,'class and classification'!$A$1:$B$338,2,FALSE),VLOOKUP(CD265,'class and classification'!$A$340:$B$378,2,FALSE)))</f>
        <v>Predominantly Urban</v>
      </c>
      <c r="CF265" t="str">
        <f>IF(CJ265="*","",IFERROR(VLOOKUP(CD265,'class and classification'!$A$1:$C$338,3,FALSE),VLOOKUP(CD265,'class and classification'!$A$340:$C$378,3,FALSE)))</f>
        <v>UA</v>
      </c>
      <c r="CG265">
        <v>29955</v>
      </c>
      <c r="CH265">
        <v>17215</v>
      </c>
      <c r="CI265">
        <v>3946</v>
      </c>
      <c r="CJ265">
        <v>7.7196963768683</v>
      </c>
      <c r="CL265" t="s">
        <v>768</v>
      </c>
      <c r="CM265" t="s">
        <v>186</v>
      </c>
      <c r="CN265" t="str">
        <f>IF(CS265="*","",IFERROR(VLOOKUP(CM265,'class and classification'!$A$1:$B$338,2,FALSE),VLOOKUP(CM265,'class and classification'!$A$340:$B$378,2,FALSE)))</f>
        <v>Predominantly Urban</v>
      </c>
      <c r="CO265" t="str">
        <f>IF(CS265="*","",IFERROR(VLOOKUP(CM265,'class and classification'!$A$1:$C$338,3,FALSE),VLOOKUP(CM265,'class and classification'!$A$340:$C$378,3,FALSE)))</f>
        <v>UA</v>
      </c>
      <c r="CP265">
        <v>28708.19</v>
      </c>
      <c r="CQ265">
        <v>15257.68</v>
      </c>
      <c r="CR265">
        <v>8633.27</v>
      </c>
      <c r="CS265">
        <v>16.413329191313775</v>
      </c>
      <c r="CU265" t="s">
        <v>768</v>
      </c>
      <c r="CV265" t="s">
        <v>186</v>
      </c>
      <c r="CW265" t="str">
        <f>IF(DB265="*","",IFERROR(VLOOKUP(CV265,'class and classification'!$A$1:$B$338,2,FALSE),VLOOKUP(CV265,'class and classification'!$A$340:$B$378,2,FALSE)))</f>
        <v>Predominantly Urban</v>
      </c>
      <c r="CX265" t="str">
        <f>IF(DB265="*","",IFERROR(VLOOKUP(CV265,'class and classification'!$A$1:$C$338,3,FALSE),VLOOKUP(CV265,'class and classification'!$A$340:$C$378,3,FALSE)))</f>
        <v>UA</v>
      </c>
      <c r="CY265">
        <v>28837.94</v>
      </c>
      <c r="CZ265">
        <v>14543.93</v>
      </c>
      <c r="DA265">
        <v>7247.87</v>
      </c>
      <c r="DB265">
        <v>14.315439897577987</v>
      </c>
      <c r="DD265" t="s">
        <v>768</v>
      </c>
      <c r="DE265" t="s">
        <v>186</v>
      </c>
      <c r="DF265" t="str">
        <f>IF(DK265="*","",IFERROR(VLOOKUP(DE265,'class and classification'!$A$1:$B$338,2,FALSE),VLOOKUP(DE265,'class and classification'!$A$340:$B$378,2,FALSE)))</f>
        <v>Predominantly Urban</v>
      </c>
      <c r="DG265" t="str">
        <f>IF(DK265="*","",IFERROR(VLOOKUP(DE265,'class and classification'!$A$1:$C$338,3,FALSE),VLOOKUP(DE265,'class and classification'!$A$340:$C$378,3,FALSE)))</f>
        <v>UA</v>
      </c>
      <c r="DH265">
        <v>29497.97</v>
      </c>
      <c r="DI265">
        <v>11390.85</v>
      </c>
      <c r="DJ265">
        <v>6445.08</v>
      </c>
      <c r="DK265">
        <v>13.616203186299883</v>
      </c>
      <c r="DM265" t="s">
        <v>768</v>
      </c>
      <c r="DN265" t="s">
        <v>186</v>
      </c>
      <c r="DO265" t="str">
        <f>IF(DT265="*","",IFERROR(VLOOKUP(DN265,'class and classification'!$A$1:$B$338,2,FALSE),VLOOKUP(DN265,'class and classification'!$A$340:$B$378,2,FALSE)))</f>
        <v>Predominantly Urban</v>
      </c>
      <c r="DP265" t="str">
        <f>IF(DT265="*","",IFERROR(VLOOKUP(DN265,'class and classification'!$A$1:$C$338,3,FALSE),VLOOKUP(DN265,'class and classification'!$A$340:$C$378,3,FALSE)))</f>
        <v>UA</v>
      </c>
      <c r="DQ265">
        <v>28385.52</v>
      </c>
      <c r="DR265">
        <v>15186.72</v>
      </c>
      <c r="DS265">
        <v>7815.78</v>
      </c>
      <c r="DT265">
        <v>15.209342566613776</v>
      </c>
      <c r="DV265" t="s">
        <v>768</v>
      </c>
      <c r="DW265" t="s">
        <v>186</v>
      </c>
      <c r="DX265" t="str">
        <f>IF(EC265="*","",IFERROR(VLOOKUP(DW265,'class and classification'!$A$1:$B$338,2,FALSE),VLOOKUP(DW265,'class and classification'!$A$340:$B$378,2,FALSE)))</f>
        <v>Predominantly Urban</v>
      </c>
      <c r="DY265" t="str">
        <f>IF(EC265="*","",IFERROR(VLOOKUP(DW265,'class and classification'!$A$1:$C$338,3,FALSE),VLOOKUP(DW265,'class and classification'!$A$340:$C$378,3,FALSE)))</f>
        <v>UA</v>
      </c>
      <c r="DZ265">
        <v>30235.34</v>
      </c>
      <c r="EA265">
        <v>16190.8</v>
      </c>
      <c r="EB265">
        <v>7252.75</v>
      </c>
      <c r="EC265">
        <v>13.511363591907358</v>
      </c>
    </row>
    <row r="266" spans="1:133" x14ac:dyDescent="0.3">
      <c r="A266" t="s">
        <v>775</v>
      </c>
      <c r="B266" t="s">
        <v>193</v>
      </c>
      <c r="C266" t="str">
        <f>IF(H266="n/a","",IFERROR(VLOOKUP(B266,'class and classification'!$A$1:$B$338,2,FALSE),VLOOKUP(B266,'class and classification'!$A$340:$B$378,2,FALSE)))</f>
        <v>Predominantly Urban</v>
      </c>
      <c r="D266" t="str">
        <f>IF(H266="n/a","",IFERROR(VLOOKUP(B266,'class and classification'!$A$1:$C$338,3,FALSE),VLOOKUP(B266,'class and classification'!$A$340:$C$378,3,FALSE)))</f>
        <v>UA</v>
      </c>
      <c r="E266">
        <v>20196</v>
      </c>
      <c r="F266">
        <v>10690</v>
      </c>
      <c r="G266">
        <v>1524</v>
      </c>
      <c r="H266">
        <v>4.7022523912372725</v>
      </c>
      <c r="I266" t="s">
        <v>770</v>
      </c>
      <c r="J266" t="s">
        <v>188</v>
      </c>
      <c r="K266" t="str">
        <f>IF(P266="#","",IFERROR(VLOOKUP(J266,'class and classification'!$A$1:$B$338,2,FALSE),VLOOKUP(J266,'class and classification'!$A$340:$B$378,2,FALSE)))</f>
        <v>Predominantly Urban</v>
      </c>
      <c r="L266" t="str">
        <f>IF(P266="#","",IFERROR(VLOOKUP(J266,'class and classification'!$A$1:$C$338,3,FALSE),VLOOKUP(J266,'class and classification'!$A$340:$C$378,3,FALSE)))</f>
        <v>UA</v>
      </c>
      <c r="M266">
        <v>20511</v>
      </c>
      <c r="N266">
        <v>11214</v>
      </c>
      <c r="O266">
        <v>824</v>
      </c>
      <c r="P266">
        <v>2.5315677901010787</v>
      </c>
      <c r="S266" t="s">
        <v>189</v>
      </c>
      <c r="T266" t="str">
        <f>IF(Y266="#","",IFERROR(VLOOKUP(S266,'class and classification'!$A$1:$B$338,2,FALSE),VLOOKUP(S266,'class and classification'!$A$340:$B$378,2,FALSE)))</f>
        <v>Predominantly Urban</v>
      </c>
      <c r="U266" t="str">
        <f>IF(Y266="#","",IFERROR(VLOOKUP(S266,'class and classification'!$A$1:$C$338,3,FALSE),VLOOKUP(S266,'class and classification'!$A$340:$C$378,3,FALSE)))</f>
        <v>UA</v>
      </c>
      <c r="V266">
        <v>17174</v>
      </c>
      <c r="W266">
        <v>17373</v>
      </c>
      <c r="X266">
        <v>2647</v>
      </c>
      <c r="Y266">
        <v>7.1167392590202718</v>
      </c>
      <c r="AA266" t="s">
        <v>769</v>
      </c>
      <c r="AB266" t="s">
        <v>187</v>
      </c>
      <c r="AC266" t="str">
        <f>IF(AH266="#","",IFERROR(VLOOKUP(AB266,'class and classification'!$A$1:$B$338,2,FALSE),VLOOKUP(AB266,'class and classification'!$A$340:$B$378,2,FALSE)))</f>
        <v>Predominantly Urban</v>
      </c>
      <c r="AD266" t="str">
        <f>IF(AH266="#","",IFERROR(VLOOKUP(AB266,'class and classification'!$A$1:$C$338,3,FALSE),VLOOKUP(AB266,'class and classification'!$A$340:$C$378,3,FALSE)))</f>
        <v>UA</v>
      </c>
      <c r="AE266">
        <v>24006</v>
      </c>
      <c r="AF266">
        <v>9430</v>
      </c>
      <c r="AG266">
        <v>3554</v>
      </c>
      <c r="AH266">
        <v>9.6080021627466881</v>
      </c>
      <c r="AJ266" t="s">
        <v>769</v>
      </c>
      <c r="AK266" t="s">
        <v>187</v>
      </c>
      <c r="AL266" t="str">
        <f>IF(AQ266="#","",IFERROR(VLOOKUP(AK266,'class and classification'!$A$1:$B$338,2,FALSE),VLOOKUP(AK266,'class and classification'!$A$340:$B$378,2,FALSE)))</f>
        <v>Predominantly Urban</v>
      </c>
      <c r="AM266" t="str">
        <f>IF(AQ266="#","",IFERROR(VLOOKUP(AK266,'class and classification'!$A$1:$C$338,3,FALSE),VLOOKUP(AK266,'class and classification'!$A$340:$C$378,3,FALSE)))</f>
        <v>UA</v>
      </c>
      <c r="AN266">
        <v>22503</v>
      </c>
      <c r="AO266">
        <v>12535</v>
      </c>
      <c r="AP266">
        <v>4784</v>
      </c>
      <c r="AQ266">
        <v>12.013459896539601</v>
      </c>
      <c r="AS266" t="s">
        <v>769</v>
      </c>
      <c r="AT266" t="s">
        <v>187</v>
      </c>
      <c r="AU266" t="str">
        <f>IF(AZ266="#","",IFERROR(VLOOKUP(AT266,'class and classification'!$A$1:$B$338,2,FALSE),VLOOKUP(AT266,'class and classification'!$A$340:$B$378,2,FALSE)))</f>
        <v>Predominantly Urban</v>
      </c>
      <c r="AV266" t="str">
        <f>IF(AZ266="#","",IFERROR(VLOOKUP(AT266,'class and classification'!$A$1:$C$338,3,FALSE),VLOOKUP(AT266,'class and classification'!$A$340:$C$378,3,FALSE)))</f>
        <v>UA</v>
      </c>
      <c r="AW266">
        <v>23300</v>
      </c>
      <c r="AX266">
        <v>10995</v>
      </c>
      <c r="AY266">
        <v>5990</v>
      </c>
      <c r="AZ266">
        <v>14.869057962020605</v>
      </c>
      <c r="BB266" t="s">
        <v>769</v>
      </c>
      <c r="BC266" t="s">
        <v>187</v>
      </c>
      <c r="BD266" t="str">
        <f>IF(BI266="#","",IFERROR(VLOOKUP(BC266,'class and classification'!$A$1:$B$338,2,FALSE),VLOOKUP(BC266,'class and classification'!$A$340:$B$378,2,FALSE)))</f>
        <v>Predominantly Urban</v>
      </c>
      <c r="BE266" t="str">
        <f>IF(BI266="#","",IFERROR(VLOOKUP(BC266,'class and classification'!$A$1:$C$338,3,FALSE),VLOOKUP(BC266,'class and classification'!$A$340:$C$378,3,FALSE)))</f>
        <v>UA</v>
      </c>
      <c r="BF266">
        <v>20572</v>
      </c>
      <c r="BG266">
        <v>13177</v>
      </c>
      <c r="BH266">
        <v>3967</v>
      </c>
      <c r="BI266">
        <v>10.518082511400998</v>
      </c>
      <c r="BK266" t="s">
        <v>769</v>
      </c>
      <c r="BL266" t="s">
        <v>187</v>
      </c>
      <c r="BM266" t="str">
        <f>IF(BR266="#","",IFERROR(VLOOKUP(BL266,'class and classification'!$A$1:$B$338,2,FALSE),VLOOKUP(BL266,'class and classification'!$A$340:$B$378,2,FALSE)))</f>
        <v>Predominantly Urban</v>
      </c>
      <c r="BN266" t="str">
        <f>IF(BR266="#","",IFERROR(VLOOKUP(BL266,'class and classification'!$A$1:$C$338,3,FALSE),VLOOKUP(BL266,'class and classification'!$A$340:$C$378,3,FALSE)))</f>
        <v>UA</v>
      </c>
      <c r="BO266">
        <v>21512</v>
      </c>
      <c r="BP266">
        <v>10856</v>
      </c>
      <c r="BQ266">
        <v>6520</v>
      </c>
      <c r="BR266">
        <v>16.766097510800247</v>
      </c>
      <c r="BT266" t="s">
        <v>769</v>
      </c>
      <c r="BU266" t="s">
        <v>187</v>
      </c>
      <c r="BV266" t="str">
        <f>IF(CA266="#","",IFERROR(VLOOKUP(BU266,'class and classification'!$A$1:$B$338,2,FALSE),VLOOKUP(BU266,'class and classification'!$A$340:$B$378,2,FALSE)))</f>
        <v>Predominantly Urban</v>
      </c>
      <c r="BW266" t="str">
        <f>IF(CA266="#","",IFERROR(VLOOKUP(BU266,'class and classification'!$A$1:$C$338,3,FALSE),VLOOKUP(BU266,'class and classification'!$A$340:$C$378,3,FALSE)))</f>
        <v>UA</v>
      </c>
      <c r="BX266">
        <v>20136</v>
      </c>
      <c r="BY266">
        <v>10079</v>
      </c>
      <c r="BZ266">
        <v>7060</v>
      </c>
      <c r="CA266">
        <v>18.940308517773307</v>
      </c>
      <c r="CC266" t="s">
        <v>769</v>
      </c>
      <c r="CD266" t="s">
        <v>187</v>
      </c>
      <c r="CE266" t="str">
        <f>IF(CJ266="*","",IFERROR(VLOOKUP(CD266,'class and classification'!$A$1:$B$338,2,FALSE),VLOOKUP(CD266,'class and classification'!$A$340:$B$378,2,FALSE)))</f>
        <v>Predominantly Urban</v>
      </c>
      <c r="CF266" t="str">
        <f>IF(CJ266="*","",IFERROR(VLOOKUP(CD266,'class and classification'!$A$1:$C$338,3,FALSE),VLOOKUP(CD266,'class and classification'!$A$340:$C$378,3,FALSE)))</f>
        <v>UA</v>
      </c>
      <c r="CG266">
        <v>19880</v>
      </c>
      <c r="CH266">
        <v>10792</v>
      </c>
      <c r="CI266">
        <v>7441</v>
      </c>
      <c r="CJ266">
        <v>19.523522157793931</v>
      </c>
      <c r="CL266" t="s">
        <v>769</v>
      </c>
      <c r="CM266" t="s">
        <v>187</v>
      </c>
      <c r="CN266" t="str">
        <f>IF(CS266="*","",IFERROR(VLOOKUP(CM266,'class and classification'!$A$1:$B$338,2,FALSE),VLOOKUP(CM266,'class and classification'!$A$340:$B$378,2,FALSE)))</f>
        <v>Predominantly Urban</v>
      </c>
      <c r="CO266" t="str">
        <f>IF(CS266="*","",IFERROR(VLOOKUP(CM266,'class and classification'!$A$1:$C$338,3,FALSE),VLOOKUP(CM266,'class and classification'!$A$340:$C$378,3,FALSE)))</f>
        <v>UA</v>
      </c>
      <c r="CP266">
        <v>21562.3</v>
      </c>
      <c r="CQ266">
        <v>9965.3799999999992</v>
      </c>
      <c r="CR266">
        <v>5456.48</v>
      </c>
      <c r="CS266">
        <v>14.75355936162941</v>
      </c>
      <c r="CU266" t="s">
        <v>769</v>
      </c>
      <c r="CV266" t="s">
        <v>187</v>
      </c>
      <c r="CW266" t="str">
        <f>IF(DB266="*","",IFERROR(VLOOKUP(CV266,'class and classification'!$A$1:$B$338,2,FALSE),VLOOKUP(CV266,'class and classification'!$A$340:$B$378,2,FALSE)))</f>
        <v>Predominantly Urban</v>
      </c>
      <c r="CX266" t="str">
        <f>IF(DB266="*","",IFERROR(VLOOKUP(CV266,'class and classification'!$A$1:$C$338,3,FALSE),VLOOKUP(CV266,'class and classification'!$A$340:$C$378,3,FALSE)))</f>
        <v>UA</v>
      </c>
      <c r="CY266">
        <v>18883.82</v>
      </c>
      <c r="CZ266">
        <v>11112.16</v>
      </c>
      <c r="DA266">
        <v>5749.18</v>
      </c>
      <c r="DB266">
        <v>16.083799876682605</v>
      </c>
      <c r="DD266" t="s">
        <v>769</v>
      </c>
      <c r="DE266" t="s">
        <v>187</v>
      </c>
      <c r="DF266" t="str">
        <f>IF(DK266="*","",IFERROR(VLOOKUP(DE266,'class and classification'!$A$1:$B$338,2,FALSE),VLOOKUP(DE266,'class and classification'!$A$340:$B$378,2,FALSE)))</f>
        <v>Predominantly Urban</v>
      </c>
      <c r="DG266" t="str">
        <f>IF(DK266="*","",IFERROR(VLOOKUP(DE266,'class and classification'!$A$1:$C$338,3,FALSE),VLOOKUP(DE266,'class and classification'!$A$340:$C$378,3,FALSE)))</f>
        <v>UA</v>
      </c>
      <c r="DH266">
        <v>20301.419999999998</v>
      </c>
      <c r="DI266">
        <v>10956.43</v>
      </c>
      <c r="DJ266">
        <v>5547.47</v>
      </c>
      <c r="DK266">
        <v>15.072467784548538</v>
      </c>
      <c r="DM266" t="s">
        <v>769</v>
      </c>
      <c r="DN266" t="s">
        <v>187</v>
      </c>
      <c r="DO266" t="str">
        <f>IF(DT266="*","",IFERROR(VLOOKUP(DN266,'class and classification'!$A$1:$B$338,2,FALSE),VLOOKUP(DN266,'class and classification'!$A$340:$B$378,2,FALSE)))</f>
        <v>Predominantly Urban</v>
      </c>
      <c r="DP266" t="str">
        <f>IF(DT266="*","",IFERROR(VLOOKUP(DN266,'class and classification'!$A$1:$C$338,3,FALSE),VLOOKUP(DN266,'class and classification'!$A$340:$C$378,3,FALSE)))</f>
        <v>UA</v>
      </c>
      <c r="DQ266">
        <v>19050.59</v>
      </c>
      <c r="DR266">
        <v>12217.32</v>
      </c>
      <c r="DS266">
        <v>5072.33</v>
      </c>
      <c r="DT266">
        <v>13.957888005142511</v>
      </c>
      <c r="DV266" t="s">
        <v>769</v>
      </c>
      <c r="DW266" t="s">
        <v>187</v>
      </c>
      <c r="DX266" t="str">
        <f>IF(EC266="*","",IFERROR(VLOOKUP(DW266,'class and classification'!$A$1:$B$338,2,FALSE),VLOOKUP(DW266,'class and classification'!$A$340:$B$378,2,FALSE)))</f>
        <v>Predominantly Urban</v>
      </c>
      <c r="DY266" t="str">
        <f>IF(EC266="*","",IFERROR(VLOOKUP(DW266,'class and classification'!$A$1:$C$338,3,FALSE),VLOOKUP(DW266,'class and classification'!$A$340:$C$378,3,FALSE)))</f>
        <v>UA</v>
      </c>
      <c r="DZ266">
        <v>22430.33</v>
      </c>
      <c r="EA266">
        <v>10608.72</v>
      </c>
      <c r="EB266">
        <v>6953.74</v>
      </c>
      <c r="EC266">
        <v>17.387484094007945</v>
      </c>
    </row>
    <row r="267" spans="1:133" x14ac:dyDescent="0.3">
      <c r="A267" t="s">
        <v>776</v>
      </c>
      <c r="B267" t="s">
        <v>195</v>
      </c>
      <c r="C267" t="str">
        <f>IF(H267="n/a","",IFERROR(VLOOKUP(B267,'class and classification'!$A$1:$B$338,2,FALSE),VLOOKUP(B267,'class and classification'!$A$340:$B$378,2,FALSE)))</f>
        <v>Urban with Significant Rural</v>
      </c>
      <c r="D267" t="str">
        <f>IF(H267="n/a","",IFERROR(VLOOKUP(B267,'class and classification'!$A$1:$C$338,3,FALSE),VLOOKUP(B267,'class and classification'!$A$340:$C$378,3,FALSE)))</f>
        <v>SC</v>
      </c>
      <c r="E267">
        <v>63985</v>
      </c>
      <c r="F267">
        <v>34458</v>
      </c>
      <c r="G267">
        <v>1602</v>
      </c>
      <c r="H267">
        <v>1.6012794242590833</v>
      </c>
      <c r="I267" t="s">
        <v>771</v>
      </c>
      <c r="J267" t="s">
        <v>189</v>
      </c>
      <c r="K267" t="str">
        <f>IF(P267="#","",IFERROR(VLOOKUP(J267,'class and classification'!$A$1:$B$338,2,FALSE),VLOOKUP(J267,'class and classification'!$A$340:$B$378,2,FALSE)))</f>
        <v>Predominantly Urban</v>
      </c>
      <c r="L267" t="str">
        <f>IF(P267="#","",IFERROR(VLOOKUP(J267,'class and classification'!$A$1:$C$338,3,FALSE),VLOOKUP(J267,'class and classification'!$A$340:$C$378,3,FALSE)))</f>
        <v>UA</v>
      </c>
      <c r="M267">
        <v>17725</v>
      </c>
      <c r="N267">
        <v>17577</v>
      </c>
      <c r="O267">
        <v>2185</v>
      </c>
      <c r="P267">
        <v>5.8286872782564618</v>
      </c>
      <c r="S267" t="s">
        <v>190</v>
      </c>
      <c r="T267" t="str">
        <f>IF(Y267="#","",IFERROR(VLOOKUP(S267,'class and classification'!$A$1:$B$338,2,FALSE),VLOOKUP(S267,'class and classification'!$A$340:$B$378,2,FALSE)))</f>
        <v>Predominantly Urban</v>
      </c>
      <c r="U267" t="str">
        <f>IF(Y267="#","",IFERROR(VLOOKUP(S267,'class and classification'!$A$1:$C$338,3,FALSE),VLOOKUP(S267,'class and classification'!$A$340:$C$378,3,FALSE)))</f>
        <v>UA</v>
      </c>
      <c r="V267">
        <v>29590</v>
      </c>
      <c r="W267">
        <v>12248</v>
      </c>
      <c r="X267">
        <v>4617</v>
      </c>
      <c r="Y267">
        <v>9.9386503067484657</v>
      </c>
      <c r="AA267" t="s">
        <v>770</v>
      </c>
      <c r="AB267" t="s">
        <v>188</v>
      </c>
      <c r="AC267" t="str">
        <f>IF(AH267="#","",IFERROR(VLOOKUP(AB267,'class and classification'!$A$1:$B$338,2,FALSE),VLOOKUP(AB267,'class and classification'!$A$340:$B$378,2,FALSE)))</f>
        <v>Predominantly Urban</v>
      </c>
      <c r="AD267" t="str">
        <f>IF(AH267="#","",IFERROR(VLOOKUP(AB267,'class and classification'!$A$1:$C$338,3,FALSE),VLOOKUP(AB267,'class and classification'!$A$340:$C$378,3,FALSE)))</f>
        <v>UA</v>
      </c>
      <c r="AE267">
        <v>17928</v>
      </c>
      <c r="AF267">
        <v>10165</v>
      </c>
      <c r="AG267">
        <v>2592</v>
      </c>
      <c r="AH267">
        <v>8.447124001955352</v>
      </c>
      <c r="AJ267" t="s">
        <v>770</v>
      </c>
      <c r="AK267" t="s">
        <v>188</v>
      </c>
      <c r="AL267" t="str">
        <f>IF(AQ267="#","",IFERROR(VLOOKUP(AK267,'class and classification'!$A$1:$B$338,2,FALSE),VLOOKUP(AK267,'class and classification'!$A$340:$B$378,2,FALSE)))</f>
        <v>Predominantly Urban</v>
      </c>
      <c r="AM267" t="str">
        <f>IF(AQ267="#","",IFERROR(VLOOKUP(AK267,'class and classification'!$A$1:$C$338,3,FALSE),VLOOKUP(AK267,'class and classification'!$A$340:$C$378,3,FALSE)))</f>
        <v>UA</v>
      </c>
      <c r="AN267">
        <v>19681</v>
      </c>
      <c r="AO267">
        <v>9938</v>
      </c>
      <c r="AP267">
        <v>2636</v>
      </c>
      <c r="AQ267">
        <v>8.1723763757556966</v>
      </c>
      <c r="AS267" t="s">
        <v>770</v>
      </c>
      <c r="AT267" t="s">
        <v>188</v>
      </c>
      <c r="AU267" t="str">
        <f>IF(AZ267="#","",IFERROR(VLOOKUP(AT267,'class and classification'!$A$1:$B$338,2,FALSE),VLOOKUP(AT267,'class and classification'!$A$340:$B$378,2,FALSE)))</f>
        <v>Predominantly Urban</v>
      </c>
      <c r="AV267" t="str">
        <f>IF(AZ267="#","",IFERROR(VLOOKUP(AT267,'class and classification'!$A$1:$C$338,3,FALSE),VLOOKUP(AT267,'class and classification'!$A$340:$C$378,3,FALSE)))</f>
        <v>UA</v>
      </c>
      <c r="AW267">
        <v>18045</v>
      </c>
      <c r="AX267">
        <v>10496</v>
      </c>
      <c r="AY267">
        <v>3235</v>
      </c>
      <c r="AZ267">
        <v>10.180639476334342</v>
      </c>
      <c r="BB267" t="s">
        <v>770</v>
      </c>
      <c r="BC267" t="s">
        <v>188</v>
      </c>
      <c r="BD267" t="str">
        <f>IF(BI267="#","",IFERROR(VLOOKUP(BC267,'class and classification'!$A$1:$B$338,2,FALSE),VLOOKUP(BC267,'class and classification'!$A$340:$B$378,2,FALSE)))</f>
        <v>Predominantly Urban</v>
      </c>
      <c r="BE267" t="str">
        <f>IF(BI267="#","",IFERROR(VLOOKUP(BC267,'class and classification'!$A$1:$C$338,3,FALSE),VLOOKUP(BC267,'class and classification'!$A$340:$C$378,3,FALSE)))</f>
        <v>UA</v>
      </c>
      <c r="BF267">
        <v>18463</v>
      </c>
      <c r="BG267">
        <v>10543</v>
      </c>
      <c r="BH267">
        <v>2849</v>
      </c>
      <c r="BI267">
        <v>8.9436509182231987</v>
      </c>
      <c r="BK267" t="s">
        <v>770</v>
      </c>
      <c r="BL267" t="s">
        <v>188</v>
      </c>
      <c r="BM267" t="str">
        <f>IF(BR267="#","",IFERROR(VLOOKUP(BL267,'class and classification'!$A$1:$B$338,2,FALSE),VLOOKUP(BL267,'class and classification'!$A$340:$B$378,2,FALSE)))</f>
        <v>Predominantly Urban</v>
      </c>
      <c r="BN267" t="str">
        <f>IF(BR267="#","",IFERROR(VLOOKUP(BL267,'class and classification'!$A$1:$C$338,3,FALSE),VLOOKUP(BL267,'class and classification'!$A$340:$C$378,3,FALSE)))</f>
        <v>UA</v>
      </c>
      <c r="BO267">
        <v>15304</v>
      </c>
      <c r="BP267">
        <v>12219</v>
      </c>
      <c r="BQ267">
        <v>3914</v>
      </c>
      <c r="BR267">
        <v>12.4502974202373</v>
      </c>
      <c r="BT267" t="s">
        <v>770</v>
      </c>
      <c r="BU267" t="s">
        <v>188</v>
      </c>
      <c r="BV267" t="str">
        <f>IF(CA267="#","",IFERROR(VLOOKUP(BU267,'class and classification'!$A$1:$B$338,2,FALSE),VLOOKUP(BU267,'class and classification'!$A$340:$B$378,2,FALSE)))</f>
        <v>Predominantly Urban</v>
      </c>
      <c r="BW267" t="str">
        <f>IF(CA267="#","",IFERROR(VLOOKUP(BU267,'class and classification'!$A$1:$C$338,3,FALSE),VLOOKUP(BU267,'class and classification'!$A$340:$C$378,3,FALSE)))</f>
        <v>UA</v>
      </c>
      <c r="BX267">
        <v>14152</v>
      </c>
      <c r="BY267">
        <v>11090</v>
      </c>
      <c r="BZ267">
        <v>3887</v>
      </c>
      <c r="CA267">
        <v>13.344090082048817</v>
      </c>
      <c r="CC267" t="s">
        <v>770</v>
      </c>
      <c r="CD267" t="s">
        <v>188</v>
      </c>
      <c r="CE267" t="str">
        <f>IF(CJ267="*","",IFERROR(VLOOKUP(CD267,'class and classification'!$A$1:$B$338,2,FALSE),VLOOKUP(CD267,'class and classification'!$A$340:$B$378,2,FALSE)))</f>
        <v>Predominantly Urban</v>
      </c>
      <c r="CF267" t="str">
        <f>IF(CJ267="*","",IFERROR(VLOOKUP(CD267,'class and classification'!$A$1:$C$338,3,FALSE),VLOOKUP(CD267,'class and classification'!$A$340:$C$378,3,FALSE)))</f>
        <v>UA</v>
      </c>
      <c r="CG267">
        <v>13488</v>
      </c>
      <c r="CH267">
        <v>11283</v>
      </c>
      <c r="CI267">
        <v>3040</v>
      </c>
      <c r="CJ267">
        <v>10.930926611772321</v>
      </c>
      <c r="CL267" t="s">
        <v>770</v>
      </c>
      <c r="CM267" t="s">
        <v>188</v>
      </c>
      <c r="CN267" t="str">
        <f>IF(CS267="*","",IFERROR(VLOOKUP(CM267,'class and classification'!$A$1:$B$338,2,FALSE),VLOOKUP(CM267,'class and classification'!$A$340:$B$378,2,FALSE)))</f>
        <v>Predominantly Urban</v>
      </c>
      <c r="CO267" t="str">
        <f>IF(CS267="*","",IFERROR(VLOOKUP(CM267,'class and classification'!$A$1:$C$338,3,FALSE),VLOOKUP(CM267,'class and classification'!$A$340:$C$378,3,FALSE)))</f>
        <v>UA</v>
      </c>
      <c r="CP267">
        <v>11752.67</v>
      </c>
      <c r="CQ267">
        <v>11139.66</v>
      </c>
      <c r="CR267">
        <v>3136.27</v>
      </c>
      <c r="CS267">
        <v>12.049322668141965</v>
      </c>
      <c r="CU267" t="s">
        <v>770</v>
      </c>
      <c r="CV267" t="s">
        <v>188</v>
      </c>
      <c r="CW267" t="str">
        <f>IF(DB267="*","",IFERROR(VLOOKUP(CV267,'class and classification'!$A$1:$B$338,2,FALSE),VLOOKUP(CV267,'class and classification'!$A$340:$B$378,2,FALSE)))</f>
        <v>Predominantly Urban</v>
      </c>
      <c r="CX267" t="str">
        <f>IF(DB267="*","",IFERROR(VLOOKUP(CV267,'class and classification'!$A$1:$C$338,3,FALSE),VLOOKUP(CV267,'class and classification'!$A$340:$C$378,3,FALSE)))</f>
        <v>UA</v>
      </c>
      <c r="CY267">
        <v>14341.44</v>
      </c>
      <c r="CZ267">
        <v>12190.51</v>
      </c>
      <c r="DA267">
        <v>3057.48</v>
      </c>
      <c r="DB267">
        <v>10.333014187836669</v>
      </c>
      <c r="DD267" t="s">
        <v>770</v>
      </c>
      <c r="DE267" t="s">
        <v>188</v>
      </c>
      <c r="DF267" t="str">
        <f>IF(DK267="*","",IFERROR(VLOOKUP(DE267,'class and classification'!$A$1:$B$338,2,FALSE),VLOOKUP(DE267,'class and classification'!$A$340:$B$378,2,FALSE)))</f>
        <v>Predominantly Urban</v>
      </c>
      <c r="DG267" t="str">
        <f>IF(DK267="*","",IFERROR(VLOOKUP(DE267,'class and classification'!$A$1:$C$338,3,FALSE),VLOOKUP(DE267,'class and classification'!$A$340:$C$378,3,FALSE)))</f>
        <v>UA</v>
      </c>
      <c r="DH267">
        <v>13624.95</v>
      </c>
      <c r="DI267">
        <v>11219.59</v>
      </c>
      <c r="DJ267">
        <v>3457.46</v>
      </c>
      <c r="DK267">
        <v>12.21630980142746</v>
      </c>
      <c r="DM267" t="s">
        <v>770</v>
      </c>
      <c r="DN267" t="s">
        <v>188</v>
      </c>
      <c r="DO267" t="str">
        <f>IF(DT267="*","",IFERROR(VLOOKUP(DN267,'class and classification'!$A$1:$B$338,2,FALSE),VLOOKUP(DN267,'class and classification'!$A$340:$B$378,2,FALSE)))</f>
        <v>Predominantly Urban</v>
      </c>
      <c r="DP267" t="str">
        <f>IF(DT267="*","",IFERROR(VLOOKUP(DN267,'class and classification'!$A$1:$C$338,3,FALSE),VLOOKUP(DN267,'class and classification'!$A$340:$C$378,3,FALSE)))</f>
        <v>UA</v>
      </c>
      <c r="DQ267">
        <v>14209.29</v>
      </c>
      <c r="DR267">
        <v>9456.23</v>
      </c>
      <c r="DS267">
        <v>4197.57</v>
      </c>
      <c r="DT267">
        <v>15.06498381909544</v>
      </c>
      <c r="DV267" t="s">
        <v>770</v>
      </c>
      <c r="DW267" t="s">
        <v>188</v>
      </c>
      <c r="DX267" t="str">
        <f>IF(EC267="*","",IFERROR(VLOOKUP(DW267,'class and classification'!$A$1:$B$338,2,FALSE),VLOOKUP(DW267,'class and classification'!$A$340:$B$378,2,FALSE)))</f>
        <v>Predominantly Urban</v>
      </c>
      <c r="DY267" t="str">
        <f>IF(EC267="*","",IFERROR(VLOOKUP(DW267,'class and classification'!$A$1:$C$338,3,FALSE),VLOOKUP(DW267,'class and classification'!$A$340:$C$378,3,FALSE)))</f>
        <v>UA</v>
      </c>
      <c r="DZ267">
        <v>14936.67</v>
      </c>
      <c r="EA267">
        <v>12324.71</v>
      </c>
      <c r="EB267">
        <v>1866.77</v>
      </c>
      <c r="EC267">
        <v>6.4088175871107502</v>
      </c>
    </row>
    <row r="268" spans="1:133" x14ac:dyDescent="0.3">
      <c r="A268" t="s">
        <v>777</v>
      </c>
      <c r="B268" t="s">
        <v>382</v>
      </c>
      <c r="C268" t="str">
        <f>IF(H268="n/a","",IFERROR(VLOOKUP(B268,'class and classification'!$A$1:$B$338,2,FALSE),VLOOKUP(B268,'class and classification'!$A$340:$B$378,2,FALSE)))</f>
        <v/>
      </c>
      <c r="D268" t="str">
        <f>IF(H268="n/a","",IFERROR(VLOOKUP(B268,'class and classification'!$A$1:$C$338,3,FALSE),VLOOKUP(B268,'class and classification'!$A$340:$C$378,3,FALSE)))</f>
        <v/>
      </c>
      <c r="E268">
        <v>13170</v>
      </c>
      <c r="F268">
        <v>8872</v>
      </c>
      <c r="G268" t="s">
        <v>513</v>
      </c>
      <c r="H268" t="s">
        <v>513</v>
      </c>
      <c r="I268" t="s">
        <v>772</v>
      </c>
      <c r="J268" t="s">
        <v>190</v>
      </c>
      <c r="K268" t="str">
        <f>IF(P268="#","",IFERROR(VLOOKUP(J268,'class and classification'!$A$1:$B$338,2,FALSE),VLOOKUP(J268,'class and classification'!$A$340:$B$378,2,FALSE)))</f>
        <v>Predominantly Urban</v>
      </c>
      <c r="L268" t="str">
        <f>IF(P268="#","",IFERROR(VLOOKUP(J268,'class and classification'!$A$1:$C$338,3,FALSE),VLOOKUP(J268,'class and classification'!$A$340:$C$378,3,FALSE)))</f>
        <v>UA</v>
      </c>
      <c r="M268">
        <v>30390</v>
      </c>
      <c r="N268">
        <v>13015</v>
      </c>
      <c r="O268">
        <v>4388</v>
      </c>
      <c r="P268">
        <v>9.1812608540999729</v>
      </c>
      <c r="S268" t="s">
        <v>191</v>
      </c>
      <c r="T268" t="str">
        <f>IF(Y268="#","",IFERROR(VLOOKUP(S268,'class and classification'!$A$1:$B$338,2,FALSE),VLOOKUP(S268,'class and classification'!$A$340:$B$378,2,FALSE)))</f>
        <v>Urban with Significant Rural</v>
      </c>
      <c r="U268" t="str">
        <f>IF(Y268="#","",IFERROR(VLOOKUP(S268,'class and classification'!$A$1:$C$338,3,FALSE),VLOOKUP(S268,'class and classification'!$A$340:$C$378,3,FALSE)))</f>
        <v>UA</v>
      </c>
      <c r="V268">
        <v>21182</v>
      </c>
      <c r="W268">
        <v>8558</v>
      </c>
      <c r="X268">
        <v>926</v>
      </c>
      <c r="Y268">
        <v>3.0196308615404686</v>
      </c>
      <c r="AA268" t="s">
        <v>771</v>
      </c>
      <c r="AB268" t="s">
        <v>189</v>
      </c>
      <c r="AC268" t="str">
        <f>IF(AH268="#","",IFERROR(VLOOKUP(AB268,'class and classification'!$A$1:$B$338,2,FALSE),VLOOKUP(AB268,'class and classification'!$A$340:$B$378,2,FALSE)))</f>
        <v>Predominantly Urban</v>
      </c>
      <c r="AD268" t="str">
        <f>IF(AH268="#","",IFERROR(VLOOKUP(AB268,'class and classification'!$A$1:$C$338,3,FALSE),VLOOKUP(AB268,'class and classification'!$A$340:$C$378,3,FALSE)))</f>
        <v>UA</v>
      </c>
      <c r="AE268">
        <v>19055</v>
      </c>
      <c r="AF268">
        <v>17212</v>
      </c>
      <c r="AG268">
        <v>2265</v>
      </c>
      <c r="AH268">
        <v>5.87823108066023</v>
      </c>
      <c r="AJ268" t="s">
        <v>771</v>
      </c>
      <c r="AK268" t="s">
        <v>189</v>
      </c>
      <c r="AL268" t="str">
        <f>IF(AQ268="#","",IFERROR(VLOOKUP(AK268,'class and classification'!$A$1:$B$338,2,FALSE),VLOOKUP(AK268,'class and classification'!$A$340:$B$378,2,FALSE)))</f>
        <v>Predominantly Urban</v>
      </c>
      <c r="AM268" t="str">
        <f>IF(AQ268="#","",IFERROR(VLOOKUP(AK268,'class and classification'!$A$1:$C$338,3,FALSE),VLOOKUP(AK268,'class and classification'!$A$340:$C$378,3,FALSE)))</f>
        <v>UA</v>
      </c>
      <c r="AN268">
        <v>16921</v>
      </c>
      <c r="AO268">
        <v>19046</v>
      </c>
      <c r="AP268">
        <v>2619</v>
      </c>
      <c r="AQ268">
        <v>6.7874358575649207</v>
      </c>
      <c r="AS268" t="s">
        <v>771</v>
      </c>
      <c r="AT268" t="s">
        <v>189</v>
      </c>
      <c r="AU268" t="str">
        <f>IF(AZ268="#","",IFERROR(VLOOKUP(AT268,'class and classification'!$A$1:$B$338,2,FALSE),VLOOKUP(AT268,'class and classification'!$A$340:$B$378,2,FALSE)))</f>
        <v>Predominantly Urban</v>
      </c>
      <c r="AV268" t="str">
        <f>IF(AZ268="#","",IFERROR(VLOOKUP(AT268,'class and classification'!$A$1:$C$338,3,FALSE),VLOOKUP(AT268,'class and classification'!$A$340:$C$378,3,FALSE)))</f>
        <v>UA</v>
      </c>
      <c r="AW268">
        <v>16131</v>
      </c>
      <c r="AX268">
        <v>19110</v>
      </c>
      <c r="AY268">
        <v>1213</v>
      </c>
      <c r="AZ268">
        <v>3.3274812091951502</v>
      </c>
      <c r="BB268" t="s">
        <v>771</v>
      </c>
      <c r="BC268" t="s">
        <v>189</v>
      </c>
      <c r="BD268" t="str">
        <f>IF(BI268="#","",IFERROR(VLOOKUP(BC268,'class and classification'!$A$1:$B$338,2,FALSE),VLOOKUP(BC268,'class and classification'!$A$340:$B$378,2,FALSE)))</f>
        <v>Predominantly Urban</v>
      </c>
      <c r="BE268" t="str">
        <f>IF(BI268="#","",IFERROR(VLOOKUP(BC268,'class and classification'!$A$1:$C$338,3,FALSE),VLOOKUP(BC268,'class and classification'!$A$340:$C$378,3,FALSE)))</f>
        <v>UA</v>
      </c>
      <c r="BF268">
        <v>14299</v>
      </c>
      <c r="BG268">
        <v>17556</v>
      </c>
      <c r="BH268">
        <v>2521</v>
      </c>
      <c r="BI268">
        <v>7.3336048405864549</v>
      </c>
      <c r="BK268" t="s">
        <v>771</v>
      </c>
      <c r="BL268" t="s">
        <v>189</v>
      </c>
      <c r="BM268" t="str">
        <f>IF(BR268="#","",IFERROR(VLOOKUP(BL268,'class and classification'!$A$1:$B$338,2,FALSE),VLOOKUP(BL268,'class and classification'!$A$340:$B$378,2,FALSE)))</f>
        <v>Predominantly Urban</v>
      </c>
      <c r="BN268" t="str">
        <f>IF(BR268="#","",IFERROR(VLOOKUP(BL268,'class and classification'!$A$1:$C$338,3,FALSE),VLOOKUP(BL268,'class and classification'!$A$340:$C$378,3,FALSE)))</f>
        <v>UA</v>
      </c>
      <c r="BO268">
        <v>13577</v>
      </c>
      <c r="BP268">
        <v>15502</v>
      </c>
      <c r="BQ268">
        <v>4659</v>
      </c>
      <c r="BR268">
        <v>13.809354437133203</v>
      </c>
      <c r="BT268" t="s">
        <v>771</v>
      </c>
      <c r="BU268" t="s">
        <v>189</v>
      </c>
      <c r="BV268" t="str">
        <f>IF(CA268="#","",IFERROR(VLOOKUP(BU268,'class and classification'!$A$1:$B$338,2,FALSE),VLOOKUP(BU268,'class and classification'!$A$340:$B$378,2,FALSE)))</f>
        <v>Predominantly Urban</v>
      </c>
      <c r="BW268" t="str">
        <f>IF(CA268="#","",IFERROR(VLOOKUP(BU268,'class and classification'!$A$1:$C$338,3,FALSE),VLOOKUP(BU268,'class and classification'!$A$340:$C$378,3,FALSE)))</f>
        <v>UA</v>
      </c>
      <c r="BX268">
        <v>11409</v>
      </c>
      <c r="BY268">
        <v>14699</v>
      </c>
      <c r="BZ268">
        <v>4420</v>
      </c>
      <c r="CA268">
        <v>14.478511530398322</v>
      </c>
      <c r="CC268" t="s">
        <v>771</v>
      </c>
      <c r="CD268" t="s">
        <v>189</v>
      </c>
      <c r="CE268" t="str">
        <f>IF(CJ268="*","",IFERROR(VLOOKUP(CD268,'class and classification'!$A$1:$B$338,2,FALSE),VLOOKUP(CD268,'class and classification'!$A$340:$B$378,2,FALSE)))</f>
        <v>Predominantly Urban</v>
      </c>
      <c r="CF268" t="str">
        <f>IF(CJ268="*","",IFERROR(VLOOKUP(CD268,'class and classification'!$A$1:$C$338,3,FALSE),VLOOKUP(CD268,'class and classification'!$A$340:$C$378,3,FALSE)))</f>
        <v>UA</v>
      </c>
      <c r="CG268">
        <v>10695</v>
      </c>
      <c r="CH268">
        <v>16948</v>
      </c>
      <c r="CI268">
        <v>5379</v>
      </c>
      <c r="CJ268">
        <v>16.289140572951368</v>
      </c>
      <c r="CL268" t="s">
        <v>771</v>
      </c>
      <c r="CM268" t="s">
        <v>189</v>
      </c>
      <c r="CN268" t="str">
        <f>IF(CS268="*","",IFERROR(VLOOKUP(CM268,'class and classification'!$A$1:$B$338,2,FALSE),VLOOKUP(CM268,'class and classification'!$A$340:$B$378,2,FALSE)))</f>
        <v>Predominantly Urban</v>
      </c>
      <c r="CO268" t="str">
        <f>IF(CS268="*","",IFERROR(VLOOKUP(CM268,'class and classification'!$A$1:$C$338,3,FALSE),VLOOKUP(CM268,'class and classification'!$A$340:$C$378,3,FALSE)))</f>
        <v>UA</v>
      </c>
      <c r="CP268">
        <v>12973.66</v>
      </c>
      <c r="CQ268">
        <v>11153.9</v>
      </c>
      <c r="CR268">
        <v>6042.49</v>
      </c>
      <c r="CS268">
        <v>20.02810734486685</v>
      </c>
      <c r="CU268" t="s">
        <v>771</v>
      </c>
      <c r="CV268" t="s">
        <v>189</v>
      </c>
      <c r="CW268" t="str">
        <f>IF(DB268="*","",IFERROR(VLOOKUP(CV268,'class and classification'!$A$1:$B$338,2,FALSE),VLOOKUP(CV268,'class and classification'!$A$340:$B$378,2,FALSE)))</f>
        <v>Predominantly Urban</v>
      </c>
      <c r="CX268" t="str">
        <f>IF(DB268="*","",IFERROR(VLOOKUP(CV268,'class and classification'!$A$1:$C$338,3,FALSE),VLOOKUP(CV268,'class and classification'!$A$340:$C$378,3,FALSE)))</f>
        <v>UA</v>
      </c>
      <c r="CY268">
        <v>11807.13</v>
      </c>
      <c r="CZ268">
        <v>11445.44</v>
      </c>
      <c r="DA268">
        <v>5711.11</v>
      </c>
      <c r="DB268">
        <v>19.718178076818965</v>
      </c>
      <c r="DD268" t="s">
        <v>771</v>
      </c>
      <c r="DE268" t="s">
        <v>189</v>
      </c>
      <c r="DF268" t="str">
        <f>IF(DK268="*","",IFERROR(VLOOKUP(DE268,'class and classification'!$A$1:$B$338,2,FALSE),VLOOKUP(DE268,'class and classification'!$A$340:$B$378,2,FALSE)))</f>
        <v>Predominantly Urban</v>
      </c>
      <c r="DG268" t="str">
        <f>IF(DK268="*","",IFERROR(VLOOKUP(DE268,'class and classification'!$A$1:$C$338,3,FALSE),VLOOKUP(DE268,'class and classification'!$A$340:$C$378,3,FALSE)))</f>
        <v>UA</v>
      </c>
      <c r="DH268">
        <v>12732.55</v>
      </c>
      <c r="DI268">
        <v>11740.53</v>
      </c>
      <c r="DJ268">
        <v>5562.84</v>
      </c>
      <c r="DK268">
        <v>18.520624638765852</v>
      </c>
      <c r="DM268" t="s">
        <v>771</v>
      </c>
      <c r="DN268" t="s">
        <v>189</v>
      </c>
      <c r="DO268" t="str">
        <f>IF(DT268="*","",IFERROR(VLOOKUP(DN268,'class and classification'!$A$1:$B$338,2,FALSE),VLOOKUP(DN268,'class and classification'!$A$340:$B$378,2,FALSE)))</f>
        <v>Predominantly Urban</v>
      </c>
      <c r="DP268" t="str">
        <f>IF(DT268="*","",IFERROR(VLOOKUP(DN268,'class and classification'!$A$1:$C$338,3,FALSE),VLOOKUP(DN268,'class and classification'!$A$340:$C$378,3,FALSE)))</f>
        <v>UA</v>
      </c>
      <c r="DQ268">
        <v>11306.17</v>
      </c>
      <c r="DR268">
        <v>12577.6</v>
      </c>
      <c r="DS268">
        <v>4266.87</v>
      </c>
      <c r="DT268">
        <v>15.157275287524547</v>
      </c>
      <c r="DV268" t="s">
        <v>771</v>
      </c>
      <c r="DW268" t="s">
        <v>189</v>
      </c>
      <c r="DX268" t="str">
        <f>IF(EC268="*","",IFERROR(VLOOKUP(DW268,'class and classification'!$A$1:$B$338,2,FALSE),VLOOKUP(DW268,'class and classification'!$A$340:$B$378,2,FALSE)))</f>
        <v>Predominantly Urban</v>
      </c>
      <c r="DY268" t="str">
        <f>IF(EC268="*","",IFERROR(VLOOKUP(DW268,'class and classification'!$A$1:$C$338,3,FALSE),VLOOKUP(DW268,'class and classification'!$A$340:$C$378,3,FALSE)))</f>
        <v>UA</v>
      </c>
      <c r="DZ268">
        <v>11977.32</v>
      </c>
      <c r="EA268">
        <v>12520.1</v>
      </c>
      <c r="EB268">
        <v>3473.4</v>
      </c>
      <c r="EC268">
        <v>12.417941268793694</v>
      </c>
    </row>
    <row r="269" spans="1:133" x14ac:dyDescent="0.3">
      <c r="A269" t="s">
        <v>778</v>
      </c>
      <c r="B269" t="s">
        <v>383</v>
      </c>
      <c r="C269" t="str">
        <f>IF(H269="n/a","",IFERROR(VLOOKUP(B269,'class and classification'!$A$1:$B$338,2,FALSE),VLOOKUP(B269,'class and classification'!$A$340:$B$378,2,FALSE)))</f>
        <v/>
      </c>
      <c r="D269" t="str">
        <f>IF(H269="n/a","",IFERROR(VLOOKUP(B269,'class and classification'!$A$1:$C$338,3,FALSE),VLOOKUP(B269,'class and classification'!$A$340:$C$378,3,FALSE)))</f>
        <v/>
      </c>
      <c r="E269">
        <v>13139</v>
      </c>
      <c r="F269">
        <v>7720</v>
      </c>
      <c r="G269" t="s">
        <v>513</v>
      </c>
      <c r="H269" t="s">
        <v>513</v>
      </c>
      <c r="I269" t="s">
        <v>773</v>
      </c>
      <c r="J269" t="s">
        <v>191</v>
      </c>
      <c r="K269" t="str">
        <f>IF(P269="#","",IFERROR(VLOOKUP(J269,'class and classification'!$A$1:$B$338,2,FALSE),VLOOKUP(J269,'class and classification'!$A$340:$B$378,2,FALSE)))</f>
        <v>Urban with Significant Rural</v>
      </c>
      <c r="L269" t="str">
        <f>IF(P269="#","",IFERROR(VLOOKUP(J269,'class and classification'!$A$1:$C$338,3,FALSE),VLOOKUP(J269,'class and classification'!$A$340:$C$378,3,FALSE)))</f>
        <v>UA</v>
      </c>
      <c r="M269">
        <v>19887</v>
      </c>
      <c r="N269">
        <v>8334</v>
      </c>
      <c r="O269" t="s">
        <v>61</v>
      </c>
      <c r="P269">
        <v>1.6209997908387366</v>
      </c>
      <c r="S269" t="s">
        <v>192</v>
      </c>
      <c r="T269" t="str">
        <f>IF(Y269="#","",IFERROR(VLOOKUP(S269,'class and classification'!$A$1:$B$338,2,FALSE),VLOOKUP(S269,'class and classification'!$A$340:$B$378,2,FALSE)))</f>
        <v>Predominantly Urban</v>
      </c>
      <c r="U269" t="str">
        <f>IF(Y269="#","",IFERROR(VLOOKUP(S269,'class and classification'!$A$1:$C$338,3,FALSE),VLOOKUP(S269,'class and classification'!$A$340:$C$378,3,FALSE)))</f>
        <v>UA</v>
      </c>
      <c r="V269">
        <v>16798</v>
      </c>
      <c r="W269">
        <v>6674</v>
      </c>
      <c r="X269">
        <v>1082</v>
      </c>
      <c r="Y269">
        <v>4.4066139936466557</v>
      </c>
      <c r="AA269" t="s">
        <v>772</v>
      </c>
      <c r="AB269" t="s">
        <v>190</v>
      </c>
      <c r="AC269" t="str">
        <f>IF(AH269="#","",IFERROR(VLOOKUP(AB269,'class and classification'!$A$1:$B$338,2,FALSE),VLOOKUP(AB269,'class and classification'!$A$340:$B$378,2,FALSE)))</f>
        <v>Predominantly Urban</v>
      </c>
      <c r="AD269" t="str">
        <f>IF(AH269="#","",IFERROR(VLOOKUP(AB269,'class and classification'!$A$1:$C$338,3,FALSE),VLOOKUP(AB269,'class and classification'!$A$340:$C$378,3,FALSE)))</f>
        <v>UA</v>
      </c>
      <c r="AE269">
        <v>23444</v>
      </c>
      <c r="AF269">
        <v>14696</v>
      </c>
      <c r="AG269">
        <v>6370</v>
      </c>
      <c r="AH269">
        <v>14.311390698719389</v>
      </c>
      <c r="AJ269" t="s">
        <v>772</v>
      </c>
      <c r="AK269" t="s">
        <v>190</v>
      </c>
      <c r="AL269" t="str">
        <f>IF(AQ269="#","",IFERROR(VLOOKUP(AK269,'class and classification'!$A$1:$B$338,2,FALSE),VLOOKUP(AK269,'class and classification'!$A$340:$B$378,2,FALSE)))</f>
        <v>Predominantly Urban</v>
      </c>
      <c r="AM269" t="str">
        <f>IF(AQ269="#","",IFERROR(VLOOKUP(AK269,'class and classification'!$A$1:$C$338,3,FALSE),VLOOKUP(AK269,'class and classification'!$A$340:$C$378,3,FALSE)))</f>
        <v>UA</v>
      </c>
      <c r="AN269">
        <v>21058</v>
      </c>
      <c r="AO269">
        <v>18562</v>
      </c>
      <c r="AP269">
        <v>6216</v>
      </c>
      <c r="AQ269">
        <v>13.56139279169212</v>
      </c>
      <c r="AS269" t="s">
        <v>772</v>
      </c>
      <c r="AT269" t="s">
        <v>190</v>
      </c>
      <c r="AU269" t="str">
        <f>IF(AZ269="#","",IFERROR(VLOOKUP(AT269,'class and classification'!$A$1:$B$338,2,FALSE),VLOOKUP(AT269,'class and classification'!$A$340:$B$378,2,FALSE)))</f>
        <v>Predominantly Urban</v>
      </c>
      <c r="AV269" t="str">
        <f>IF(AZ269="#","",IFERROR(VLOOKUP(AT269,'class and classification'!$A$1:$C$338,3,FALSE),VLOOKUP(AT269,'class and classification'!$A$340:$C$378,3,FALSE)))</f>
        <v>UA</v>
      </c>
      <c r="AW269">
        <v>22016</v>
      </c>
      <c r="AX269">
        <v>13684</v>
      </c>
      <c r="AY269">
        <v>2907</v>
      </c>
      <c r="AZ269">
        <v>7.5297225891677675</v>
      </c>
      <c r="BB269" t="s">
        <v>772</v>
      </c>
      <c r="BC269" t="s">
        <v>190</v>
      </c>
      <c r="BD269" t="str">
        <f>IF(BI269="#","",IFERROR(VLOOKUP(BC269,'class and classification'!$A$1:$B$338,2,FALSE),VLOOKUP(BC269,'class and classification'!$A$340:$B$378,2,FALSE)))</f>
        <v>Predominantly Urban</v>
      </c>
      <c r="BE269" t="str">
        <f>IF(BI269="#","",IFERROR(VLOOKUP(BC269,'class and classification'!$A$1:$C$338,3,FALSE),VLOOKUP(BC269,'class and classification'!$A$340:$C$378,3,FALSE)))</f>
        <v>UA</v>
      </c>
      <c r="BF269">
        <v>20944</v>
      </c>
      <c r="BG269">
        <v>16745</v>
      </c>
      <c r="BH269">
        <v>4222</v>
      </c>
      <c r="BI269">
        <v>10.073727660995919</v>
      </c>
      <c r="BK269" t="s">
        <v>772</v>
      </c>
      <c r="BL269" t="s">
        <v>190</v>
      </c>
      <c r="BM269" t="str">
        <f>IF(BR269="#","",IFERROR(VLOOKUP(BL269,'class and classification'!$A$1:$B$338,2,FALSE),VLOOKUP(BL269,'class and classification'!$A$340:$B$378,2,FALSE)))</f>
        <v>Predominantly Urban</v>
      </c>
      <c r="BN269" t="str">
        <f>IF(BR269="#","",IFERROR(VLOOKUP(BL269,'class and classification'!$A$1:$C$338,3,FALSE),VLOOKUP(BL269,'class and classification'!$A$340:$C$378,3,FALSE)))</f>
        <v>UA</v>
      </c>
      <c r="BO269">
        <v>22332</v>
      </c>
      <c r="BP269">
        <v>14723</v>
      </c>
      <c r="BQ269">
        <v>5652</v>
      </c>
      <c r="BR269">
        <v>13.234364389912662</v>
      </c>
      <c r="BT269" t="s">
        <v>772</v>
      </c>
      <c r="BU269" t="s">
        <v>190</v>
      </c>
      <c r="BV269" t="str">
        <f>IF(CA269="#","",IFERROR(VLOOKUP(BU269,'class and classification'!$A$1:$B$338,2,FALSE),VLOOKUP(BU269,'class and classification'!$A$340:$B$378,2,FALSE)))</f>
        <v>Predominantly Urban</v>
      </c>
      <c r="BW269" t="str">
        <f>IF(CA269="#","",IFERROR(VLOOKUP(BU269,'class and classification'!$A$1:$C$338,3,FALSE),VLOOKUP(BU269,'class and classification'!$A$340:$C$378,3,FALSE)))</f>
        <v>UA</v>
      </c>
      <c r="BX269">
        <v>18890</v>
      </c>
      <c r="BY269">
        <v>15496</v>
      </c>
      <c r="BZ269">
        <v>6896</v>
      </c>
      <c r="CA269">
        <v>16.704617024368975</v>
      </c>
      <c r="CC269" t="s">
        <v>772</v>
      </c>
      <c r="CD269" t="s">
        <v>190</v>
      </c>
      <c r="CE269" t="str">
        <f>IF(CJ269="*","",IFERROR(VLOOKUP(CD269,'class and classification'!$A$1:$B$338,2,FALSE),VLOOKUP(CD269,'class and classification'!$A$340:$B$378,2,FALSE)))</f>
        <v>Predominantly Urban</v>
      </c>
      <c r="CF269" t="str">
        <f>IF(CJ269="*","",IFERROR(VLOOKUP(CD269,'class and classification'!$A$1:$C$338,3,FALSE),VLOOKUP(CD269,'class and classification'!$A$340:$C$378,3,FALSE)))</f>
        <v>UA</v>
      </c>
      <c r="CG269">
        <v>24594</v>
      </c>
      <c r="CH269">
        <v>15380</v>
      </c>
      <c r="CI269">
        <v>5357</v>
      </c>
      <c r="CJ269">
        <v>11.817520019412765</v>
      </c>
      <c r="CL269" t="s">
        <v>772</v>
      </c>
      <c r="CM269" t="s">
        <v>190</v>
      </c>
      <c r="CN269" t="str">
        <f>IF(CS269="*","",IFERROR(VLOOKUP(CM269,'class and classification'!$A$1:$B$338,2,FALSE),VLOOKUP(CM269,'class and classification'!$A$340:$B$378,2,FALSE)))</f>
        <v>Predominantly Urban</v>
      </c>
      <c r="CO269" t="str">
        <f>IF(CS269="*","",IFERROR(VLOOKUP(CM269,'class and classification'!$A$1:$C$338,3,FALSE),VLOOKUP(CM269,'class and classification'!$A$340:$C$378,3,FALSE)))</f>
        <v>UA</v>
      </c>
      <c r="CP269">
        <v>17543.22</v>
      </c>
      <c r="CQ269">
        <v>15754.46</v>
      </c>
      <c r="CR269">
        <v>6401.32</v>
      </c>
      <c r="CS269">
        <v>16.124637900198994</v>
      </c>
      <c r="CU269" t="s">
        <v>772</v>
      </c>
      <c r="CV269" t="s">
        <v>190</v>
      </c>
      <c r="CW269" t="str">
        <f>IF(DB269="*","",IFERROR(VLOOKUP(CV269,'class and classification'!$A$1:$B$338,2,FALSE),VLOOKUP(CV269,'class and classification'!$A$340:$B$378,2,FALSE)))</f>
        <v>Predominantly Urban</v>
      </c>
      <c r="CX269" t="str">
        <f>IF(DB269="*","",IFERROR(VLOOKUP(CV269,'class and classification'!$A$1:$C$338,3,FALSE),VLOOKUP(CV269,'class and classification'!$A$340:$C$378,3,FALSE)))</f>
        <v>UA</v>
      </c>
      <c r="CY269">
        <v>18592.16</v>
      </c>
      <c r="CZ269">
        <v>13096.42</v>
      </c>
      <c r="DA269">
        <v>6492.15</v>
      </c>
      <c r="DB269">
        <v>17.003734606436279</v>
      </c>
      <c r="DD269" t="s">
        <v>772</v>
      </c>
      <c r="DE269" t="s">
        <v>190</v>
      </c>
      <c r="DF269" t="str">
        <f>IF(DK269="*","",IFERROR(VLOOKUP(DE269,'class and classification'!$A$1:$B$338,2,FALSE),VLOOKUP(DE269,'class and classification'!$A$340:$B$378,2,FALSE)))</f>
        <v>Predominantly Urban</v>
      </c>
      <c r="DG269" t="str">
        <f>IF(DK269="*","",IFERROR(VLOOKUP(DE269,'class and classification'!$A$1:$C$338,3,FALSE),VLOOKUP(DE269,'class and classification'!$A$340:$C$378,3,FALSE)))</f>
        <v>UA</v>
      </c>
      <c r="DH269">
        <v>18198.38</v>
      </c>
      <c r="DI269">
        <v>10173.73</v>
      </c>
      <c r="DJ269">
        <v>6488.42</v>
      </c>
      <c r="DK269">
        <v>18.61251105476595</v>
      </c>
      <c r="DM269" t="s">
        <v>772</v>
      </c>
      <c r="DN269" t="s">
        <v>190</v>
      </c>
      <c r="DO269" t="str">
        <f>IF(DT269="*","",IFERROR(VLOOKUP(DN269,'class and classification'!$A$1:$B$338,2,FALSE),VLOOKUP(DN269,'class and classification'!$A$340:$B$378,2,FALSE)))</f>
        <v>Predominantly Urban</v>
      </c>
      <c r="DP269" t="str">
        <f>IF(DT269="*","",IFERROR(VLOOKUP(DN269,'class and classification'!$A$1:$C$338,3,FALSE),VLOOKUP(DN269,'class and classification'!$A$340:$C$378,3,FALSE)))</f>
        <v>UA</v>
      </c>
      <c r="DQ269">
        <v>18312.45</v>
      </c>
      <c r="DR269">
        <v>11205.97</v>
      </c>
      <c r="DS269">
        <v>9446.5300000000007</v>
      </c>
      <c r="DT269">
        <v>24.243660007262939</v>
      </c>
      <c r="DV269" t="s">
        <v>772</v>
      </c>
      <c r="DW269" t="s">
        <v>190</v>
      </c>
      <c r="DX269" t="str">
        <f>IF(EC269="*","",IFERROR(VLOOKUP(DW269,'class and classification'!$A$1:$B$338,2,FALSE),VLOOKUP(DW269,'class and classification'!$A$340:$B$378,2,FALSE)))</f>
        <v>Predominantly Urban</v>
      </c>
      <c r="DY269" t="str">
        <f>IF(EC269="*","",IFERROR(VLOOKUP(DW269,'class and classification'!$A$1:$C$338,3,FALSE),VLOOKUP(DW269,'class and classification'!$A$340:$C$378,3,FALSE)))</f>
        <v>UA</v>
      </c>
      <c r="DZ269">
        <v>19251.53</v>
      </c>
      <c r="EA269">
        <v>11702.14</v>
      </c>
      <c r="EB269">
        <v>7912.19</v>
      </c>
      <c r="EC269">
        <v>20.357686668968601</v>
      </c>
    </row>
    <row r="270" spans="1:133" x14ac:dyDescent="0.3">
      <c r="A270" t="s">
        <v>779</v>
      </c>
      <c r="B270" t="s">
        <v>384</v>
      </c>
      <c r="C270" t="str">
        <f>IF(H270="n/a","",IFERROR(VLOOKUP(B270,'class and classification'!$A$1:$B$338,2,FALSE),VLOOKUP(B270,'class and classification'!$A$340:$B$378,2,FALSE)))</f>
        <v>Urban with Significant Rural</v>
      </c>
      <c r="D270" t="str">
        <f>IF(H270="n/a","",IFERROR(VLOOKUP(B270,'class and classification'!$A$1:$C$338,3,FALSE),VLOOKUP(B270,'class and classification'!$A$340:$C$378,3,FALSE)))</f>
        <v>SD</v>
      </c>
      <c r="E270">
        <v>11093</v>
      </c>
      <c r="F270">
        <v>4111</v>
      </c>
      <c r="G270">
        <v>783</v>
      </c>
      <c r="H270">
        <v>4.8977294051416775</v>
      </c>
      <c r="I270" t="s">
        <v>774</v>
      </c>
      <c r="J270" t="s">
        <v>192</v>
      </c>
      <c r="K270" t="str">
        <f>IF(P270="#","",IFERROR(VLOOKUP(J270,'class and classification'!$A$1:$B$338,2,FALSE),VLOOKUP(J270,'class and classification'!$A$340:$B$378,2,FALSE)))</f>
        <v>Predominantly Urban</v>
      </c>
      <c r="L270" t="str">
        <f>IF(P270="#","",IFERROR(VLOOKUP(J270,'class and classification'!$A$1:$C$338,3,FALSE),VLOOKUP(J270,'class and classification'!$A$340:$C$378,3,FALSE)))</f>
        <v>UA</v>
      </c>
      <c r="M270">
        <v>17657</v>
      </c>
      <c r="N270">
        <v>7801</v>
      </c>
      <c r="O270">
        <v>948</v>
      </c>
      <c r="P270">
        <v>3.5900931606453081</v>
      </c>
      <c r="S270" t="s">
        <v>193</v>
      </c>
      <c r="T270" t="str">
        <f>IF(Y270="#","",IFERROR(VLOOKUP(S270,'class and classification'!$A$1:$B$338,2,FALSE),VLOOKUP(S270,'class and classification'!$A$340:$B$378,2,FALSE)))</f>
        <v>Predominantly Urban</v>
      </c>
      <c r="U270" t="str">
        <f>IF(Y270="#","",IFERROR(VLOOKUP(S270,'class and classification'!$A$1:$C$338,3,FALSE),VLOOKUP(S270,'class and classification'!$A$340:$C$378,3,FALSE)))</f>
        <v>UA</v>
      </c>
      <c r="V270">
        <v>22929</v>
      </c>
      <c r="W270">
        <v>10432</v>
      </c>
      <c r="X270" t="s">
        <v>61</v>
      </c>
      <c r="Y270">
        <v>1.2023573311221014</v>
      </c>
      <c r="AA270" t="s">
        <v>773</v>
      </c>
      <c r="AB270" t="s">
        <v>191</v>
      </c>
      <c r="AC270" t="str">
        <f>IF(AH270="#","",IFERROR(VLOOKUP(AB270,'class and classification'!$A$1:$B$338,2,FALSE),VLOOKUP(AB270,'class and classification'!$A$340:$B$378,2,FALSE)))</f>
        <v>Urban with Significant Rural</v>
      </c>
      <c r="AD270" t="str">
        <f>IF(AH270="#","",IFERROR(VLOOKUP(AB270,'class and classification'!$A$1:$C$338,3,FALSE),VLOOKUP(AB270,'class and classification'!$A$340:$C$378,3,FALSE)))</f>
        <v>UA</v>
      </c>
      <c r="AE270">
        <v>19674</v>
      </c>
      <c r="AF270">
        <v>11119</v>
      </c>
      <c r="AG270">
        <v>1249</v>
      </c>
      <c r="AH270">
        <v>3.8980088633668308</v>
      </c>
      <c r="AJ270" t="s">
        <v>773</v>
      </c>
      <c r="AK270" t="s">
        <v>191</v>
      </c>
      <c r="AL270" t="str">
        <f>IF(AQ270="#","",IFERROR(VLOOKUP(AK270,'class and classification'!$A$1:$B$338,2,FALSE),VLOOKUP(AK270,'class and classification'!$A$340:$B$378,2,FALSE)))</f>
        <v>Urban with Significant Rural</v>
      </c>
      <c r="AM270" t="str">
        <f>IF(AQ270="#","",IFERROR(VLOOKUP(AK270,'class and classification'!$A$1:$C$338,3,FALSE),VLOOKUP(AK270,'class and classification'!$A$340:$C$378,3,FALSE)))</f>
        <v>UA</v>
      </c>
      <c r="AN270">
        <v>20643</v>
      </c>
      <c r="AO270">
        <v>9510</v>
      </c>
      <c r="AP270">
        <v>791</v>
      </c>
      <c r="AQ270">
        <v>2.5562306101344365</v>
      </c>
      <c r="AS270" t="s">
        <v>773</v>
      </c>
      <c r="AT270" t="s">
        <v>191</v>
      </c>
      <c r="AU270" t="str">
        <f>IF(AZ270="#","",IFERROR(VLOOKUP(AT270,'class and classification'!$A$1:$B$338,2,FALSE),VLOOKUP(AT270,'class and classification'!$A$340:$B$378,2,FALSE)))</f>
        <v>Urban with Significant Rural</v>
      </c>
      <c r="AV270" t="str">
        <f>IF(AZ270="#","",IFERROR(VLOOKUP(AT270,'class and classification'!$A$1:$C$338,3,FALSE),VLOOKUP(AT270,'class and classification'!$A$340:$C$378,3,FALSE)))</f>
        <v>UA</v>
      </c>
      <c r="AW270">
        <v>22319</v>
      </c>
      <c r="AX270">
        <v>7429</v>
      </c>
      <c r="AY270">
        <v>1446</v>
      </c>
      <c r="AZ270">
        <v>4.6355068282361991</v>
      </c>
      <c r="BB270" t="s">
        <v>773</v>
      </c>
      <c r="BC270" t="s">
        <v>191</v>
      </c>
      <c r="BD270" t="str">
        <f>IF(BI270="#","",IFERROR(VLOOKUP(BC270,'class and classification'!$A$1:$B$338,2,FALSE),VLOOKUP(BC270,'class and classification'!$A$340:$B$378,2,FALSE)))</f>
        <v>Urban with Significant Rural</v>
      </c>
      <c r="BE270" t="str">
        <f>IF(BI270="#","",IFERROR(VLOOKUP(BC270,'class and classification'!$A$1:$C$338,3,FALSE),VLOOKUP(BC270,'class and classification'!$A$340:$C$378,3,FALSE)))</f>
        <v>UA</v>
      </c>
      <c r="BF270">
        <v>19872</v>
      </c>
      <c r="BG270">
        <v>8816</v>
      </c>
      <c r="BH270">
        <v>1062</v>
      </c>
      <c r="BI270">
        <v>3.5697478991596636</v>
      </c>
      <c r="BK270" t="s">
        <v>773</v>
      </c>
      <c r="BL270" t="s">
        <v>191</v>
      </c>
      <c r="BM270" t="str">
        <f>IF(BR270="#","",IFERROR(VLOOKUP(BL270,'class and classification'!$A$1:$B$338,2,FALSE),VLOOKUP(BL270,'class and classification'!$A$340:$B$378,2,FALSE)))</f>
        <v>Urban with Significant Rural</v>
      </c>
      <c r="BN270" t="str">
        <f>IF(BR270="#","",IFERROR(VLOOKUP(BL270,'class and classification'!$A$1:$C$338,3,FALSE),VLOOKUP(BL270,'class and classification'!$A$340:$C$378,3,FALSE)))</f>
        <v>UA</v>
      </c>
      <c r="BO270">
        <v>19375</v>
      </c>
      <c r="BP270">
        <v>8086</v>
      </c>
      <c r="BQ270" t="s">
        <v>61</v>
      </c>
      <c r="BR270">
        <v>1.6263657531792943</v>
      </c>
      <c r="BT270" t="s">
        <v>773</v>
      </c>
      <c r="BU270" t="s">
        <v>191</v>
      </c>
      <c r="BV270" t="str">
        <f>IF(CA270="#","",IFERROR(VLOOKUP(BU270,'class and classification'!$A$1:$B$338,2,FALSE),VLOOKUP(BU270,'class and classification'!$A$340:$B$378,2,FALSE)))</f>
        <v>Urban with Significant Rural</v>
      </c>
      <c r="BW270" t="str">
        <f>IF(CA270="#","",IFERROR(VLOOKUP(BU270,'class and classification'!$A$1:$C$338,3,FALSE),VLOOKUP(BU270,'class and classification'!$A$340:$C$378,3,FALSE)))</f>
        <v>UA</v>
      </c>
      <c r="BX270">
        <v>16894</v>
      </c>
      <c r="BY270">
        <v>10661</v>
      </c>
      <c r="BZ270">
        <v>1318</v>
      </c>
      <c r="CA270">
        <v>4.56481834239601</v>
      </c>
      <c r="CC270" t="s">
        <v>773</v>
      </c>
      <c r="CD270" t="s">
        <v>191</v>
      </c>
      <c r="CE270" t="str">
        <f>IF(CJ270="*","",IFERROR(VLOOKUP(CD270,'class and classification'!$A$1:$B$338,2,FALSE),VLOOKUP(CD270,'class and classification'!$A$340:$B$378,2,FALSE)))</f>
        <v>Urban with Significant Rural</v>
      </c>
      <c r="CF270" t="str">
        <f>IF(CJ270="*","",IFERROR(VLOOKUP(CD270,'class and classification'!$A$1:$C$338,3,FALSE),VLOOKUP(CD270,'class and classification'!$A$340:$C$378,3,FALSE)))</f>
        <v>UA</v>
      </c>
      <c r="CG270">
        <v>16525</v>
      </c>
      <c r="CH270">
        <v>10323</v>
      </c>
      <c r="CI270">
        <v>2205</v>
      </c>
      <c r="CJ270">
        <v>7.5895776683991318</v>
      </c>
      <c r="CL270" t="s">
        <v>773</v>
      </c>
      <c r="CM270" t="s">
        <v>191</v>
      </c>
      <c r="CN270" t="str">
        <f>IF(CS270="*","",IFERROR(VLOOKUP(CM270,'class and classification'!$A$1:$B$338,2,FALSE),VLOOKUP(CM270,'class and classification'!$A$340:$B$378,2,FALSE)))</f>
        <v>Urban with Significant Rural</v>
      </c>
      <c r="CO270" t="str">
        <f>IF(CS270="*","",IFERROR(VLOOKUP(CM270,'class and classification'!$A$1:$C$338,3,FALSE),VLOOKUP(CM270,'class and classification'!$A$340:$C$378,3,FALSE)))</f>
        <v>UA</v>
      </c>
      <c r="CP270">
        <v>19551.72</v>
      </c>
      <c r="CQ270">
        <v>8565.5300000000007</v>
      </c>
      <c r="CR270">
        <v>1797.75</v>
      </c>
      <c r="CS270">
        <v>6.0095269931472499</v>
      </c>
      <c r="CU270" t="s">
        <v>773</v>
      </c>
      <c r="CV270" t="s">
        <v>191</v>
      </c>
      <c r="CW270" t="str">
        <f>IF(DB270="*","",IFERROR(VLOOKUP(CV270,'class and classification'!$A$1:$B$338,2,FALSE),VLOOKUP(CV270,'class and classification'!$A$340:$B$378,2,FALSE)))</f>
        <v>Urban with Significant Rural</v>
      </c>
      <c r="CX270" t="str">
        <f>IF(DB270="*","",IFERROR(VLOOKUP(CV270,'class and classification'!$A$1:$C$338,3,FALSE),VLOOKUP(CV270,'class and classification'!$A$340:$C$378,3,FALSE)))</f>
        <v>UA</v>
      </c>
      <c r="CY270">
        <v>18064.39</v>
      </c>
      <c r="CZ270">
        <v>10205.370000000001</v>
      </c>
      <c r="DA270">
        <v>3416.84</v>
      </c>
      <c r="DB270">
        <v>10.783233291044164</v>
      </c>
      <c r="DD270" t="s">
        <v>773</v>
      </c>
      <c r="DE270" t="s">
        <v>191</v>
      </c>
      <c r="DF270" t="str">
        <f>IF(DK270="*","",IFERROR(VLOOKUP(DE270,'class and classification'!$A$1:$B$338,2,FALSE),VLOOKUP(DE270,'class and classification'!$A$340:$B$378,2,FALSE)))</f>
        <v>Urban with Significant Rural</v>
      </c>
      <c r="DG270" t="str">
        <f>IF(DK270="*","",IFERROR(VLOOKUP(DE270,'class and classification'!$A$1:$C$338,3,FALSE),VLOOKUP(DE270,'class and classification'!$A$340:$C$378,3,FALSE)))</f>
        <v>UA</v>
      </c>
      <c r="DH270">
        <v>18053.580000000002</v>
      </c>
      <c r="DI270">
        <v>9990.56</v>
      </c>
      <c r="DJ270">
        <v>1405.2</v>
      </c>
      <c r="DK270">
        <v>4.7715840151256366</v>
      </c>
      <c r="DM270" t="s">
        <v>773</v>
      </c>
      <c r="DN270" t="s">
        <v>191</v>
      </c>
      <c r="DO270" t="str">
        <f>IF(DT270="*","",IFERROR(VLOOKUP(DN270,'class and classification'!$A$1:$B$338,2,FALSE),VLOOKUP(DN270,'class and classification'!$A$340:$B$378,2,FALSE)))</f>
        <v>Urban with Significant Rural</v>
      </c>
      <c r="DP270" t="str">
        <f>IF(DT270="*","",IFERROR(VLOOKUP(DN270,'class and classification'!$A$1:$C$338,3,FALSE),VLOOKUP(DN270,'class and classification'!$A$340:$C$378,3,FALSE)))</f>
        <v>UA</v>
      </c>
      <c r="DQ270">
        <v>16975.57</v>
      </c>
      <c r="DR270">
        <v>9654.66</v>
      </c>
      <c r="DS270">
        <v>985.11</v>
      </c>
      <c r="DT270">
        <v>3.5672564596343914</v>
      </c>
      <c r="DV270" t="s">
        <v>773</v>
      </c>
      <c r="DW270" t="s">
        <v>191</v>
      </c>
      <c r="DX270" t="str">
        <f>IF(EC270="*","",IFERROR(VLOOKUP(DW270,'class and classification'!$A$1:$B$338,2,FALSE),VLOOKUP(DW270,'class and classification'!$A$340:$B$378,2,FALSE)))</f>
        <v>Urban with Significant Rural</v>
      </c>
      <c r="DY270" t="str">
        <f>IF(EC270="*","",IFERROR(VLOOKUP(DW270,'class and classification'!$A$1:$C$338,3,FALSE),VLOOKUP(DW270,'class and classification'!$A$340:$C$378,3,FALSE)))</f>
        <v>UA</v>
      </c>
      <c r="DZ270">
        <v>15802.73</v>
      </c>
      <c r="EA270">
        <v>10145.31</v>
      </c>
      <c r="EB270">
        <v>1385.05</v>
      </c>
      <c r="EC270">
        <v>5.0673012089010063</v>
      </c>
    </row>
    <row r="271" spans="1:133" x14ac:dyDescent="0.3">
      <c r="A271" t="s">
        <v>780</v>
      </c>
      <c r="B271" t="s">
        <v>385</v>
      </c>
      <c r="C271" t="str">
        <f>IF(H271="n/a","",IFERROR(VLOOKUP(B271,'class and classification'!$A$1:$B$338,2,FALSE),VLOOKUP(B271,'class and classification'!$A$340:$B$378,2,FALSE)))</f>
        <v/>
      </c>
      <c r="D271" t="str">
        <f>IF(H271="n/a","",IFERROR(VLOOKUP(B271,'class and classification'!$A$1:$C$338,3,FALSE),VLOOKUP(B271,'class and classification'!$A$340:$C$378,3,FALSE)))</f>
        <v/>
      </c>
      <c r="E271">
        <v>7903</v>
      </c>
      <c r="F271">
        <v>4562</v>
      </c>
      <c r="G271" t="s">
        <v>513</v>
      </c>
      <c r="H271" t="s">
        <v>513</v>
      </c>
      <c r="I271" t="s">
        <v>775</v>
      </c>
      <c r="J271" t="s">
        <v>193</v>
      </c>
      <c r="K271" t="str">
        <f>IF(P271="#","",IFERROR(VLOOKUP(J271,'class and classification'!$A$1:$B$338,2,FALSE),VLOOKUP(J271,'class and classification'!$A$340:$B$378,2,FALSE)))</f>
        <v>Predominantly Urban</v>
      </c>
      <c r="L271" t="str">
        <f>IF(P271="#","",IFERROR(VLOOKUP(J271,'class and classification'!$A$1:$C$338,3,FALSE),VLOOKUP(J271,'class and classification'!$A$340:$C$378,3,FALSE)))</f>
        <v>UA</v>
      </c>
      <c r="M271">
        <v>22718</v>
      </c>
      <c r="N271">
        <v>9859</v>
      </c>
      <c r="O271">
        <v>519</v>
      </c>
      <c r="P271">
        <v>1.5681653372008701</v>
      </c>
      <c r="S271" t="s">
        <v>194</v>
      </c>
      <c r="T271" t="str">
        <f>IF(Y271="#","",IFERROR(VLOOKUP(S271,'class and classification'!$A$1:$B$338,2,FALSE),VLOOKUP(S271,'class and classification'!$A$340:$B$378,2,FALSE)))</f>
        <v>Urban with Significant Rural</v>
      </c>
      <c r="U271" t="str">
        <f>IF(Y271="#","",IFERROR(VLOOKUP(S271,'class and classification'!$A$1:$C$338,3,FALSE),VLOOKUP(S271,'class and classification'!$A$340:$C$378,3,FALSE)))</f>
        <v>SC</v>
      </c>
      <c r="V271">
        <v>70087</v>
      </c>
      <c r="W271">
        <v>37351</v>
      </c>
      <c r="X271">
        <v>5297</v>
      </c>
      <c r="Y271">
        <v>4.6986295294274187</v>
      </c>
      <c r="AA271" t="s">
        <v>774</v>
      </c>
      <c r="AB271" t="s">
        <v>192</v>
      </c>
      <c r="AC271" t="str">
        <f>IF(AH271="#","",IFERROR(VLOOKUP(AB271,'class and classification'!$A$1:$B$338,2,FALSE),VLOOKUP(AB271,'class and classification'!$A$340:$B$378,2,FALSE)))</f>
        <v>Predominantly Urban</v>
      </c>
      <c r="AD271" t="str">
        <f>IF(AH271="#","",IFERROR(VLOOKUP(AB271,'class and classification'!$A$1:$C$338,3,FALSE),VLOOKUP(AB271,'class and classification'!$A$340:$C$378,3,FALSE)))</f>
        <v>UA</v>
      </c>
      <c r="AE271">
        <v>19761</v>
      </c>
      <c r="AF271">
        <v>8406</v>
      </c>
      <c r="AG271">
        <v>688</v>
      </c>
      <c r="AH271">
        <v>2.3843354704557269</v>
      </c>
      <c r="AJ271" t="s">
        <v>774</v>
      </c>
      <c r="AK271" t="s">
        <v>192</v>
      </c>
      <c r="AL271" t="str">
        <f>IF(AQ271="#","",IFERROR(VLOOKUP(AK271,'class and classification'!$A$1:$B$338,2,FALSE),VLOOKUP(AK271,'class and classification'!$A$340:$B$378,2,FALSE)))</f>
        <v>Predominantly Urban</v>
      </c>
      <c r="AM271" t="str">
        <f>IF(AQ271="#","",IFERROR(VLOOKUP(AK271,'class and classification'!$A$1:$C$338,3,FALSE),VLOOKUP(AK271,'class and classification'!$A$340:$C$378,3,FALSE)))</f>
        <v>UA</v>
      </c>
      <c r="AN271">
        <v>17973</v>
      </c>
      <c r="AO271">
        <v>9556</v>
      </c>
      <c r="AP271">
        <v>983</v>
      </c>
      <c r="AQ271">
        <v>3.447671156004489</v>
      </c>
      <c r="AS271" t="s">
        <v>774</v>
      </c>
      <c r="AT271" t="s">
        <v>192</v>
      </c>
      <c r="AU271" t="str">
        <f>IF(AZ271="#","",IFERROR(VLOOKUP(AT271,'class and classification'!$A$1:$B$338,2,FALSE),VLOOKUP(AT271,'class and classification'!$A$340:$B$378,2,FALSE)))</f>
        <v>Predominantly Urban</v>
      </c>
      <c r="AV271" t="str">
        <f>IF(AZ271="#","",IFERROR(VLOOKUP(AT271,'class and classification'!$A$1:$C$338,3,FALSE),VLOOKUP(AT271,'class and classification'!$A$340:$C$378,3,FALSE)))</f>
        <v>UA</v>
      </c>
      <c r="AW271">
        <v>18138</v>
      </c>
      <c r="AX271">
        <v>11499</v>
      </c>
      <c r="AY271">
        <v>559</v>
      </c>
      <c r="AZ271">
        <v>1.8512385746456483</v>
      </c>
      <c r="BB271" t="s">
        <v>774</v>
      </c>
      <c r="BC271" t="s">
        <v>192</v>
      </c>
      <c r="BD271" t="str">
        <f>IF(BI271="#","",IFERROR(VLOOKUP(BC271,'class and classification'!$A$1:$B$338,2,FALSE),VLOOKUP(BC271,'class and classification'!$A$340:$B$378,2,FALSE)))</f>
        <v>Predominantly Urban</v>
      </c>
      <c r="BE271" t="str">
        <f>IF(BI271="#","",IFERROR(VLOOKUP(BC271,'class and classification'!$A$1:$C$338,3,FALSE),VLOOKUP(BC271,'class and classification'!$A$340:$C$378,3,FALSE)))</f>
        <v>UA</v>
      </c>
      <c r="BF271">
        <v>18274</v>
      </c>
      <c r="BG271">
        <v>9331</v>
      </c>
      <c r="BH271">
        <v>751</v>
      </c>
      <c r="BI271">
        <v>2.6484694597263365</v>
      </c>
      <c r="BK271" t="s">
        <v>774</v>
      </c>
      <c r="BL271" t="s">
        <v>192</v>
      </c>
      <c r="BM271" t="str">
        <f>IF(BR271="#","",IFERROR(VLOOKUP(BL271,'class and classification'!$A$1:$B$338,2,FALSE),VLOOKUP(BL271,'class and classification'!$A$340:$B$378,2,FALSE)))</f>
        <v>Predominantly Urban</v>
      </c>
      <c r="BN271" t="str">
        <f>IF(BR271="#","",IFERROR(VLOOKUP(BL271,'class and classification'!$A$1:$C$338,3,FALSE),VLOOKUP(BL271,'class and classification'!$A$340:$C$378,3,FALSE)))</f>
        <v>UA</v>
      </c>
      <c r="BO271">
        <v>15708</v>
      </c>
      <c r="BP271">
        <v>11325</v>
      </c>
      <c r="BQ271">
        <v>1189</v>
      </c>
      <c r="BR271">
        <v>4.2130252994118065</v>
      </c>
      <c r="BT271" t="s">
        <v>774</v>
      </c>
      <c r="BU271" t="s">
        <v>192</v>
      </c>
      <c r="BV271" t="str">
        <f>IF(CA271="#","",IFERROR(VLOOKUP(BU271,'class and classification'!$A$1:$B$338,2,FALSE),VLOOKUP(BU271,'class and classification'!$A$340:$B$378,2,FALSE)))</f>
        <v>Predominantly Urban</v>
      </c>
      <c r="BW271" t="str">
        <f>IF(CA271="#","",IFERROR(VLOOKUP(BU271,'class and classification'!$A$1:$C$338,3,FALSE),VLOOKUP(BU271,'class and classification'!$A$340:$C$378,3,FALSE)))</f>
        <v>UA</v>
      </c>
      <c r="BX271">
        <v>14559</v>
      </c>
      <c r="BY271">
        <v>11413</v>
      </c>
      <c r="BZ271">
        <v>910</v>
      </c>
      <c r="CA271">
        <v>3.3851647942861391</v>
      </c>
      <c r="CC271" t="s">
        <v>774</v>
      </c>
      <c r="CD271" t="s">
        <v>192</v>
      </c>
      <c r="CE271" t="str">
        <f>IF(CJ271="*","",IFERROR(VLOOKUP(CD271,'class and classification'!$A$1:$B$338,2,FALSE),VLOOKUP(CD271,'class and classification'!$A$340:$B$378,2,FALSE)))</f>
        <v>Predominantly Urban</v>
      </c>
      <c r="CF271" t="str">
        <f>IF(CJ271="*","",IFERROR(VLOOKUP(CD271,'class and classification'!$A$1:$C$338,3,FALSE),VLOOKUP(CD271,'class and classification'!$A$340:$C$378,3,FALSE)))</f>
        <v>UA</v>
      </c>
      <c r="CG271">
        <v>15673</v>
      </c>
      <c r="CH271">
        <v>11525</v>
      </c>
      <c r="CI271">
        <v>1318</v>
      </c>
      <c r="CJ271">
        <v>4.6219666152335535</v>
      </c>
      <c r="CL271" t="s">
        <v>774</v>
      </c>
      <c r="CM271" t="s">
        <v>192</v>
      </c>
      <c r="CN271" t="str">
        <f>IF(CS271="*","",IFERROR(VLOOKUP(CM271,'class and classification'!$A$1:$B$338,2,FALSE),VLOOKUP(CM271,'class and classification'!$A$340:$B$378,2,FALSE)))</f>
        <v>Predominantly Urban</v>
      </c>
      <c r="CO271" t="str">
        <f>IF(CS271="*","",IFERROR(VLOOKUP(CM271,'class and classification'!$A$1:$C$338,3,FALSE),VLOOKUP(CM271,'class and classification'!$A$340:$C$378,3,FALSE)))</f>
        <v>UA</v>
      </c>
      <c r="CP271">
        <v>12931.89</v>
      </c>
      <c r="CQ271">
        <v>10952.6</v>
      </c>
      <c r="CR271">
        <v>1789.45</v>
      </c>
      <c r="CS271">
        <v>6.9699080078865965</v>
      </c>
      <c r="CU271" t="s">
        <v>774</v>
      </c>
      <c r="CV271" t="s">
        <v>192</v>
      </c>
      <c r="CW271" t="str">
        <f>IF(DB271="*","",IFERROR(VLOOKUP(CV271,'class and classification'!$A$1:$B$338,2,FALSE),VLOOKUP(CV271,'class and classification'!$A$340:$B$378,2,FALSE)))</f>
        <v>Predominantly Urban</v>
      </c>
      <c r="CX271" t="str">
        <f>IF(DB271="*","",IFERROR(VLOOKUP(CV271,'class and classification'!$A$1:$C$338,3,FALSE),VLOOKUP(CV271,'class and classification'!$A$340:$C$378,3,FALSE)))</f>
        <v>UA</v>
      </c>
      <c r="CY271">
        <v>14367.28</v>
      </c>
      <c r="CZ271">
        <v>11048.41</v>
      </c>
      <c r="DA271">
        <v>1216.6600000000001</v>
      </c>
      <c r="DB271">
        <v>4.5683539004256106</v>
      </c>
      <c r="DD271" t="s">
        <v>774</v>
      </c>
      <c r="DE271" t="s">
        <v>192</v>
      </c>
      <c r="DF271" t="str">
        <f>IF(DK271="*","",IFERROR(VLOOKUP(DE271,'class and classification'!$A$1:$B$338,2,FALSE),VLOOKUP(DE271,'class and classification'!$A$340:$B$378,2,FALSE)))</f>
        <v>Predominantly Urban</v>
      </c>
      <c r="DG271" t="str">
        <f>IF(DK271="*","",IFERROR(VLOOKUP(DE271,'class and classification'!$A$1:$C$338,3,FALSE),VLOOKUP(DE271,'class and classification'!$A$340:$C$378,3,FALSE)))</f>
        <v>UA</v>
      </c>
      <c r="DH271">
        <v>16000.36</v>
      </c>
      <c r="DI271">
        <v>11237.65</v>
      </c>
      <c r="DJ271">
        <v>1141.94</v>
      </c>
      <c r="DK271">
        <v>4.0237562081680904</v>
      </c>
      <c r="DM271" t="s">
        <v>774</v>
      </c>
      <c r="DN271" t="s">
        <v>192</v>
      </c>
      <c r="DO271" t="str">
        <f>IF(DT271="*","",IFERROR(VLOOKUP(DN271,'class and classification'!$A$1:$B$338,2,FALSE),VLOOKUP(DN271,'class and classification'!$A$340:$B$378,2,FALSE)))</f>
        <v>Predominantly Urban</v>
      </c>
      <c r="DP271" t="str">
        <f>IF(DT271="*","",IFERROR(VLOOKUP(DN271,'class and classification'!$A$1:$C$338,3,FALSE),VLOOKUP(DN271,'class and classification'!$A$340:$C$378,3,FALSE)))</f>
        <v>UA</v>
      </c>
      <c r="DQ271">
        <v>16407.32</v>
      </c>
      <c r="DR271">
        <v>12421.08</v>
      </c>
      <c r="DS271">
        <v>1446.79</v>
      </c>
      <c r="DT271">
        <v>4.7787974245578635</v>
      </c>
      <c r="DV271" t="s">
        <v>774</v>
      </c>
      <c r="DW271" t="s">
        <v>192</v>
      </c>
      <c r="DX271" t="str">
        <f>IF(EC271="*","",IFERROR(VLOOKUP(DW271,'class and classification'!$A$1:$B$338,2,FALSE),VLOOKUP(DW271,'class and classification'!$A$340:$B$378,2,FALSE)))</f>
        <v>Predominantly Urban</v>
      </c>
      <c r="DY271" t="str">
        <f>IF(EC271="*","",IFERROR(VLOOKUP(DW271,'class and classification'!$A$1:$C$338,3,FALSE),VLOOKUP(DW271,'class and classification'!$A$340:$C$378,3,FALSE)))</f>
        <v>UA</v>
      </c>
      <c r="DZ271">
        <v>15540.66</v>
      </c>
      <c r="EA271">
        <v>10718.08</v>
      </c>
      <c r="EB271">
        <v>1960.9</v>
      </c>
      <c r="EC271">
        <v>6.9487066454426776</v>
      </c>
    </row>
    <row r="272" spans="1:133" x14ac:dyDescent="0.3">
      <c r="A272" t="s">
        <v>781</v>
      </c>
      <c r="B272" t="s">
        <v>386</v>
      </c>
      <c r="C272" t="str">
        <f>IF(H272="n/a","",IFERROR(VLOOKUP(B272,'class and classification'!$A$1:$B$338,2,FALSE),VLOOKUP(B272,'class and classification'!$A$340:$B$378,2,FALSE)))</f>
        <v/>
      </c>
      <c r="D272" t="str">
        <f>IF(H272="n/a","",IFERROR(VLOOKUP(B272,'class and classification'!$A$1:$C$338,3,FALSE),VLOOKUP(B272,'class and classification'!$A$340:$C$378,3,FALSE)))</f>
        <v/>
      </c>
      <c r="E272">
        <v>18680</v>
      </c>
      <c r="F272">
        <v>9193</v>
      </c>
      <c r="G272" t="s">
        <v>513</v>
      </c>
      <c r="H272" t="s">
        <v>513</v>
      </c>
      <c r="I272" t="s">
        <v>776</v>
      </c>
      <c r="J272" t="s">
        <v>195</v>
      </c>
      <c r="K272" t="str">
        <f>IF(P272="#","",IFERROR(VLOOKUP(J272,'class and classification'!$A$1:$B$338,2,FALSE),VLOOKUP(J272,'class and classification'!$A$340:$B$378,2,FALSE)))</f>
        <v>Urban with Significant Rural</v>
      </c>
      <c r="L272" t="str">
        <f>IF(P272="#","",IFERROR(VLOOKUP(J272,'class and classification'!$A$1:$C$338,3,FALSE),VLOOKUP(J272,'class and classification'!$A$340:$C$378,3,FALSE)))</f>
        <v>SC</v>
      </c>
      <c r="M272">
        <v>64669</v>
      </c>
      <c r="N272">
        <v>33827</v>
      </c>
      <c r="O272">
        <v>5789</v>
      </c>
      <c r="P272">
        <v>5.5511339118761081</v>
      </c>
      <c r="S272" t="s">
        <v>951</v>
      </c>
      <c r="T272" t="str">
        <f>IF(Y272="#","",IFERROR(VLOOKUP(S272,'class and classification'!$A$1:$B$338,2,FALSE),VLOOKUP(S272,'class and classification'!$A$340:$B$378,2,FALSE)))</f>
        <v>Predominantly Rural</v>
      </c>
      <c r="U272" t="str">
        <f>IF(Y272="#","",IFERROR(VLOOKUP(S272,'class and classification'!$A$1:$C$338,3,FALSE),VLOOKUP(S272,'class and classification'!$A$340:$C$378,3,FALSE)))</f>
        <v>SD</v>
      </c>
      <c r="V272">
        <v>26332</v>
      </c>
      <c r="W272">
        <v>15290</v>
      </c>
      <c r="X272">
        <v>1048</v>
      </c>
      <c r="Y272">
        <v>2.456058120459339</v>
      </c>
      <c r="AA272" t="s">
        <v>775</v>
      </c>
      <c r="AB272" t="s">
        <v>193</v>
      </c>
      <c r="AC272" t="str">
        <f>IF(AH272="#","",IFERROR(VLOOKUP(AB272,'class and classification'!$A$1:$B$338,2,FALSE),VLOOKUP(AB272,'class and classification'!$A$340:$B$378,2,FALSE)))</f>
        <v>Predominantly Urban</v>
      </c>
      <c r="AD272" t="str">
        <f>IF(AH272="#","",IFERROR(VLOOKUP(AB272,'class and classification'!$A$1:$C$338,3,FALSE),VLOOKUP(AB272,'class and classification'!$A$340:$C$378,3,FALSE)))</f>
        <v>UA</v>
      </c>
      <c r="AE272">
        <v>18566</v>
      </c>
      <c r="AF272">
        <v>11101</v>
      </c>
      <c r="AG272">
        <v>545</v>
      </c>
      <c r="AH272">
        <v>1.8039189725936715</v>
      </c>
      <c r="AJ272" t="s">
        <v>775</v>
      </c>
      <c r="AK272" t="s">
        <v>193</v>
      </c>
      <c r="AL272" t="str">
        <f>IF(AQ272="#","",IFERROR(VLOOKUP(AK272,'class and classification'!$A$1:$B$338,2,FALSE),VLOOKUP(AK272,'class and classification'!$A$340:$B$378,2,FALSE)))</f>
        <v>Predominantly Urban</v>
      </c>
      <c r="AM272" t="str">
        <f>IF(AQ272="#","",IFERROR(VLOOKUP(AK272,'class and classification'!$A$1:$C$338,3,FALSE),VLOOKUP(AK272,'class and classification'!$A$340:$C$378,3,FALSE)))</f>
        <v>UA</v>
      </c>
      <c r="AN272">
        <v>20884</v>
      </c>
      <c r="AO272">
        <v>8616</v>
      </c>
      <c r="AP272">
        <v>1375</v>
      </c>
      <c r="AQ272">
        <v>4.4534412955465585</v>
      </c>
      <c r="AS272" t="s">
        <v>775</v>
      </c>
      <c r="AT272" t="s">
        <v>193</v>
      </c>
      <c r="AU272" t="str">
        <f>IF(AZ272="#","",IFERROR(VLOOKUP(AT272,'class and classification'!$A$1:$B$338,2,FALSE),VLOOKUP(AT272,'class and classification'!$A$340:$B$378,2,FALSE)))</f>
        <v>Predominantly Urban</v>
      </c>
      <c r="AV272" t="str">
        <f>IF(AZ272="#","",IFERROR(VLOOKUP(AT272,'class and classification'!$A$1:$C$338,3,FALSE),VLOOKUP(AT272,'class and classification'!$A$340:$C$378,3,FALSE)))</f>
        <v>UA</v>
      </c>
      <c r="AW272">
        <v>19469</v>
      </c>
      <c r="AX272">
        <v>11582</v>
      </c>
      <c r="AY272">
        <v>585</v>
      </c>
      <c r="AZ272">
        <v>1.8491591857377672</v>
      </c>
      <c r="BB272" t="s">
        <v>775</v>
      </c>
      <c r="BC272" t="s">
        <v>193</v>
      </c>
      <c r="BD272" t="str">
        <f>IF(BI272="#","",IFERROR(VLOOKUP(BC272,'class and classification'!$A$1:$B$338,2,FALSE),VLOOKUP(BC272,'class and classification'!$A$340:$B$378,2,FALSE)))</f>
        <v>Predominantly Urban</v>
      </c>
      <c r="BE272" t="str">
        <f>IF(BI272="#","",IFERROR(VLOOKUP(BC272,'class and classification'!$A$1:$C$338,3,FALSE),VLOOKUP(BC272,'class and classification'!$A$340:$C$378,3,FALSE)))</f>
        <v>UA</v>
      </c>
      <c r="BF272">
        <v>20000</v>
      </c>
      <c r="BG272">
        <v>8908</v>
      </c>
      <c r="BH272">
        <v>1084</v>
      </c>
      <c r="BI272">
        <v>3.6142971459055748</v>
      </c>
      <c r="BK272" t="s">
        <v>775</v>
      </c>
      <c r="BL272" t="s">
        <v>193</v>
      </c>
      <c r="BM272" t="str">
        <f>IF(BR272="#","",IFERROR(VLOOKUP(BL272,'class and classification'!$A$1:$B$338,2,FALSE),VLOOKUP(BL272,'class and classification'!$A$340:$B$378,2,FALSE)))</f>
        <v>Predominantly Urban</v>
      </c>
      <c r="BN272" t="str">
        <f>IF(BR272="#","",IFERROR(VLOOKUP(BL272,'class and classification'!$A$1:$C$338,3,FALSE),VLOOKUP(BL272,'class and classification'!$A$340:$C$378,3,FALSE)))</f>
        <v>UA</v>
      </c>
      <c r="BO272">
        <v>19733</v>
      </c>
      <c r="BP272">
        <v>10440</v>
      </c>
      <c r="BQ272">
        <v>1025</v>
      </c>
      <c r="BR272">
        <v>3.2854670171164821</v>
      </c>
      <c r="BT272" t="s">
        <v>775</v>
      </c>
      <c r="BU272" t="s">
        <v>193</v>
      </c>
      <c r="BV272" t="str">
        <f>IF(CA272="#","",IFERROR(VLOOKUP(BU272,'class and classification'!$A$1:$B$338,2,FALSE),VLOOKUP(BU272,'class and classification'!$A$340:$B$378,2,FALSE)))</f>
        <v>Predominantly Urban</v>
      </c>
      <c r="BW272" t="str">
        <f>IF(CA272="#","",IFERROR(VLOOKUP(BU272,'class and classification'!$A$1:$C$338,3,FALSE),VLOOKUP(BU272,'class and classification'!$A$340:$C$378,3,FALSE)))</f>
        <v>UA</v>
      </c>
      <c r="BX272">
        <v>19652</v>
      </c>
      <c r="BY272">
        <v>10220</v>
      </c>
      <c r="BZ272">
        <v>1264</v>
      </c>
      <c r="CA272">
        <v>4.0596094552929083</v>
      </c>
      <c r="CC272" t="s">
        <v>775</v>
      </c>
      <c r="CD272" t="s">
        <v>193</v>
      </c>
      <c r="CE272" t="str">
        <f>IF(CJ272="*","",IFERROR(VLOOKUP(CD272,'class and classification'!$A$1:$B$338,2,FALSE),VLOOKUP(CD272,'class and classification'!$A$340:$B$378,2,FALSE)))</f>
        <v>Predominantly Urban</v>
      </c>
      <c r="CF272" t="str">
        <f>IF(CJ272="*","",IFERROR(VLOOKUP(CD272,'class and classification'!$A$1:$C$338,3,FALSE),VLOOKUP(CD272,'class and classification'!$A$340:$C$378,3,FALSE)))</f>
        <v>UA</v>
      </c>
      <c r="CG272">
        <v>16348</v>
      </c>
      <c r="CH272">
        <v>9872</v>
      </c>
      <c r="CI272">
        <v>1575</v>
      </c>
      <c r="CJ272">
        <v>5.666486778197517</v>
      </c>
      <c r="CL272" t="s">
        <v>775</v>
      </c>
      <c r="CM272" t="s">
        <v>193</v>
      </c>
      <c r="CN272" t="str">
        <f>IF(CS272="*","",IFERROR(VLOOKUP(CM272,'class and classification'!$A$1:$B$338,2,FALSE),VLOOKUP(CM272,'class and classification'!$A$340:$B$378,2,FALSE)))</f>
        <v>Predominantly Urban</v>
      </c>
      <c r="CO272" t="str">
        <f>IF(CS272="*","",IFERROR(VLOOKUP(CM272,'class and classification'!$A$1:$C$338,3,FALSE),VLOOKUP(CM272,'class and classification'!$A$340:$C$378,3,FALSE)))</f>
        <v>UA</v>
      </c>
      <c r="CP272">
        <v>19008.73</v>
      </c>
      <c r="CQ272">
        <v>10259.15</v>
      </c>
      <c r="CR272">
        <v>1299.3599999999999</v>
      </c>
      <c r="CS272">
        <v>4.2508253934604499</v>
      </c>
      <c r="CU272" t="s">
        <v>775</v>
      </c>
      <c r="CV272" t="s">
        <v>193</v>
      </c>
      <c r="CW272" t="str">
        <f>IF(DB272="*","",IFERROR(VLOOKUP(CV272,'class and classification'!$A$1:$B$338,2,FALSE),VLOOKUP(CV272,'class and classification'!$A$340:$B$378,2,FALSE)))</f>
        <v>Predominantly Urban</v>
      </c>
      <c r="CX272" t="str">
        <f>IF(DB272="*","",IFERROR(VLOOKUP(CV272,'class and classification'!$A$1:$C$338,3,FALSE),VLOOKUP(CV272,'class and classification'!$A$340:$C$378,3,FALSE)))</f>
        <v>UA</v>
      </c>
      <c r="CY272">
        <v>18272.79</v>
      </c>
      <c r="CZ272">
        <v>11527.6</v>
      </c>
      <c r="DA272">
        <v>1083.18</v>
      </c>
      <c r="DB272">
        <v>3.5073017789070371</v>
      </c>
      <c r="DD272" t="s">
        <v>775</v>
      </c>
      <c r="DE272" t="s">
        <v>193</v>
      </c>
      <c r="DF272" t="str">
        <f>IF(DK272="*","",IFERROR(VLOOKUP(DE272,'class and classification'!$A$1:$B$338,2,FALSE),VLOOKUP(DE272,'class and classification'!$A$340:$B$378,2,FALSE)))</f>
        <v>Predominantly Urban</v>
      </c>
      <c r="DG272" t="str">
        <f>IF(DK272="*","",IFERROR(VLOOKUP(DE272,'class and classification'!$A$1:$C$338,3,FALSE),VLOOKUP(DE272,'class and classification'!$A$340:$C$378,3,FALSE)))</f>
        <v>UA</v>
      </c>
      <c r="DH272">
        <v>18244.150000000001</v>
      </c>
      <c r="DI272">
        <v>12071.16</v>
      </c>
      <c r="DJ272">
        <v>1946.59</v>
      </c>
      <c r="DK272">
        <v>6.0337115916917474</v>
      </c>
      <c r="DM272" t="s">
        <v>775</v>
      </c>
      <c r="DN272" t="s">
        <v>193</v>
      </c>
      <c r="DO272" t="str">
        <f>IF(DT272="*","",IFERROR(VLOOKUP(DN272,'class and classification'!$A$1:$B$338,2,FALSE),VLOOKUP(DN272,'class and classification'!$A$340:$B$378,2,FALSE)))</f>
        <v>Predominantly Urban</v>
      </c>
      <c r="DP272" t="str">
        <f>IF(DT272="*","",IFERROR(VLOOKUP(DN272,'class and classification'!$A$1:$C$338,3,FALSE),VLOOKUP(DN272,'class and classification'!$A$340:$C$378,3,FALSE)))</f>
        <v>UA</v>
      </c>
      <c r="DQ272">
        <v>21931.56</v>
      </c>
      <c r="DR272">
        <v>11802.52</v>
      </c>
      <c r="DS272">
        <v>1006.28</v>
      </c>
      <c r="DT272">
        <v>2.8965733227865225</v>
      </c>
      <c r="DV272" t="s">
        <v>775</v>
      </c>
      <c r="DW272" t="s">
        <v>193</v>
      </c>
      <c r="DX272" t="str">
        <f>IF(EC272="*","",IFERROR(VLOOKUP(DW272,'class and classification'!$A$1:$B$338,2,FALSE),VLOOKUP(DW272,'class and classification'!$A$340:$B$378,2,FALSE)))</f>
        <v>Predominantly Urban</v>
      </c>
      <c r="DY272" t="str">
        <f>IF(EC272="*","",IFERROR(VLOOKUP(DW272,'class and classification'!$A$1:$C$338,3,FALSE),VLOOKUP(DW272,'class and classification'!$A$340:$C$378,3,FALSE)))</f>
        <v>UA</v>
      </c>
      <c r="DZ272">
        <v>18213.05</v>
      </c>
      <c r="EA272">
        <v>10917.12</v>
      </c>
      <c r="EB272">
        <v>1091.06</v>
      </c>
      <c r="EC272">
        <v>3.6102435274805158</v>
      </c>
    </row>
    <row r="273" spans="1:133" x14ac:dyDescent="0.3">
      <c r="A273" t="s">
        <v>782</v>
      </c>
      <c r="B273" t="s">
        <v>196</v>
      </c>
      <c r="C273" t="str">
        <f>IF(H273="n/a","",IFERROR(VLOOKUP(B273,'class and classification'!$A$1:$B$338,2,FALSE),VLOOKUP(B273,'class and classification'!$A$340:$B$378,2,FALSE)))</f>
        <v>Urban with Significant Rural</v>
      </c>
      <c r="D273" t="str">
        <f>IF(H273="n/a","",IFERROR(VLOOKUP(B273,'class and classification'!$A$1:$C$338,3,FALSE),VLOOKUP(B273,'class and classification'!$A$340:$C$378,3,FALSE)))</f>
        <v>SC</v>
      </c>
      <c r="E273">
        <v>186416</v>
      </c>
      <c r="F273">
        <v>51167</v>
      </c>
      <c r="G273">
        <v>25481</v>
      </c>
      <c r="H273">
        <v>9.6862360490222912</v>
      </c>
      <c r="I273" t="s">
        <v>777</v>
      </c>
      <c r="J273" t="s">
        <v>382</v>
      </c>
      <c r="K273" t="str">
        <f>IF(P273="#","",IFERROR(VLOOKUP(J273,'class and classification'!$A$1:$B$338,2,FALSE),VLOOKUP(J273,'class and classification'!$A$340:$B$378,2,FALSE)))</f>
        <v>Predominantly Urban</v>
      </c>
      <c r="L273" t="str">
        <f>IF(P273="#","",IFERROR(VLOOKUP(J273,'class and classification'!$A$1:$C$338,3,FALSE),VLOOKUP(J273,'class and classification'!$A$340:$C$378,3,FALSE)))</f>
        <v>SD</v>
      </c>
      <c r="M273">
        <v>16835</v>
      </c>
      <c r="N273">
        <v>5533</v>
      </c>
      <c r="O273">
        <v>1166</v>
      </c>
      <c r="P273">
        <v>4.9545338658961509</v>
      </c>
      <c r="S273" t="s">
        <v>953</v>
      </c>
      <c r="T273" t="str">
        <f>IF(Y273="#","",IFERROR(VLOOKUP(S273,'class and classification'!$A$1:$B$338,2,FALSE),VLOOKUP(S273,'class and classification'!$A$340:$B$378,2,FALSE)))</f>
        <v>Urban with Significant Rural</v>
      </c>
      <c r="U273" t="str">
        <f>IF(Y273="#","",IFERROR(VLOOKUP(S273,'class and classification'!$A$1:$C$338,3,FALSE),VLOOKUP(S273,'class and classification'!$A$340:$C$378,3,FALSE)))</f>
        <v>SD</v>
      </c>
      <c r="V273">
        <v>11880</v>
      </c>
      <c r="W273">
        <v>7967</v>
      </c>
      <c r="X273">
        <v>840</v>
      </c>
      <c r="Y273">
        <v>4.0605211002078603</v>
      </c>
      <c r="AA273" t="s">
        <v>949</v>
      </c>
      <c r="AB273" t="s">
        <v>194</v>
      </c>
      <c r="AC273" t="str">
        <f>IF(AH273="#","",IFERROR(VLOOKUP(AB273,'class and classification'!$A$1:$B$338,2,FALSE),VLOOKUP(AB273,'class and classification'!$A$340:$B$378,2,FALSE)))</f>
        <v>Urban with Significant Rural</v>
      </c>
      <c r="AD273" t="str">
        <f>IF(AH273="#","",IFERROR(VLOOKUP(AB273,'class and classification'!$A$1:$C$338,3,FALSE),VLOOKUP(AB273,'class and classification'!$A$340:$C$378,3,FALSE)))</f>
        <v>SC</v>
      </c>
      <c r="AE273">
        <v>73644</v>
      </c>
      <c r="AF273">
        <v>34473</v>
      </c>
      <c r="AG273">
        <v>4575</v>
      </c>
      <c r="AH273">
        <v>4.0597380470663396</v>
      </c>
      <c r="AJ273" t="s">
        <v>949</v>
      </c>
      <c r="AK273" t="s">
        <v>194</v>
      </c>
      <c r="AL273" t="str">
        <f>IF(AQ273="#","",IFERROR(VLOOKUP(AK273,'class and classification'!$A$1:$B$338,2,FALSE),VLOOKUP(AK273,'class and classification'!$A$340:$B$378,2,FALSE)))</f>
        <v>Urban with Significant Rural</v>
      </c>
      <c r="AM273" t="str">
        <f>IF(AQ273="#","",IFERROR(VLOOKUP(AK273,'class and classification'!$A$1:$C$338,3,FALSE),VLOOKUP(AK273,'class and classification'!$A$340:$C$378,3,FALSE)))</f>
        <v>SC</v>
      </c>
      <c r="AN273">
        <v>63895</v>
      </c>
      <c r="AO273">
        <v>33898</v>
      </c>
      <c r="AP273">
        <v>7381</v>
      </c>
      <c r="AQ273">
        <v>7.0178941563504296</v>
      </c>
      <c r="AS273" t="s">
        <v>949</v>
      </c>
      <c r="AT273" t="s">
        <v>194</v>
      </c>
      <c r="AU273" t="str">
        <f>IF(AZ273="#","",IFERROR(VLOOKUP(AT273,'class and classification'!$A$1:$B$338,2,FALSE),VLOOKUP(AT273,'class and classification'!$A$340:$B$378,2,FALSE)))</f>
        <v>Urban with Significant Rural</v>
      </c>
      <c r="AV273" t="str">
        <f>IF(AZ273="#","",IFERROR(VLOOKUP(AT273,'class and classification'!$A$1:$C$338,3,FALSE),VLOOKUP(AT273,'class and classification'!$A$340:$C$378,3,FALSE)))</f>
        <v>SC</v>
      </c>
      <c r="AW273">
        <v>51135</v>
      </c>
      <c r="AX273">
        <v>33576</v>
      </c>
      <c r="AY273">
        <v>4417</v>
      </c>
      <c r="AZ273">
        <v>4.9557939143703438</v>
      </c>
      <c r="BB273" t="s">
        <v>949</v>
      </c>
      <c r="BC273" t="s">
        <v>194</v>
      </c>
      <c r="BD273" t="str">
        <f>IF(BI273="#","",IFERROR(VLOOKUP(BC273,'class and classification'!$A$1:$B$338,2,FALSE),VLOOKUP(BC273,'class and classification'!$A$340:$B$378,2,FALSE)))</f>
        <v>Urban with Significant Rural</v>
      </c>
      <c r="BE273" t="str">
        <f>IF(BI273="#","",IFERROR(VLOOKUP(BC273,'class and classification'!$A$1:$C$338,3,FALSE),VLOOKUP(BC273,'class and classification'!$A$340:$C$378,3,FALSE)))</f>
        <v>SC</v>
      </c>
      <c r="BF273">
        <v>59010</v>
      </c>
      <c r="BG273">
        <v>30740</v>
      </c>
      <c r="BH273">
        <v>4974</v>
      </c>
      <c r="BI273">
        <v>5.2510451416747603</v>
      </c>
      <c r="BK273" t="s">
        <v>949</v>
      </c>
      <c r="BL273" t="s">
        <v>194</v>
      </c>
      <c r="BM273" t="str">
        <f>IF(BR273="#","",IFERROR(VLOOKUP(BL273,'class and classification'!$A$1:$B$338,2,FALSE),VLOOKUP(BL273,'class and classification'!$A$340:$B$378,2,FALSE)))</f>
        <v>Urban with Significant Rural</v>
      </c>
      <c r="BN273" t="str">
        <f>IF(BR273="#","",IFERROR(VLOOKUP(BL273,'class and classification'!$A$1:$C$338,3,FALSE),VLOOKUP(BL273,'class and classification'!$A$340:$C$378,3,FALSE)))</f>
        <v>SC</v>
      </c>
      <c r="BO273">
        <v>52194</v>
      </c>
      <c r="BP273">
        <v>36340</v>
      </c>
      <c r="BQ273">
        <v>6069</v>
      </c>
      <c r="BR273">
        <v>6.4152299609948944</v>
      </c>
      <c r="BT273" t="s">
        <v>949</v>
      </c>
      <c r="BU273" t="s">
        <v>194</v>
      </c>
      <c r="BV273" t="str">
        <f>IF(CA273="#","",IFERROR(VLOOKUP(BU273,'class and classification'!$A$1:$B$338,2,FALSE),VLOOKUP(BU273,'class and classification'!$A$340:$B$378,2,FALSE)))</f>
        <v>Urban with Significant Rural</v>
      </c>
      <c r="BW273" t="str">
        <f>IF(CA273="#","",IFERROR(VLOOKUP(BU273,'class and classification'!$A$1:$C$338,3,FALSE),VLOOKUP(BU273,'class and classification'!$A$340:$C$378,3,FALSE)))</f>
        <v>SC</v>
      </c>
      <c r="BX273">
        <v>55456</v>
      </c>
      <c r="BY273">
        <v>38796</v>
      </c>
      <c r="BZ273">
        <v>6616</v>
      </c>
      <c r="CA273">
        <v>6.5590672958718326</v>
      </c>
      <c r="CC273" t="s">
        <v>949</v>
      </c>
      <c r="CD273" t="s">
        <v>194</v>
      </c>
      <c r="CE273" t="str">
        <f>IF(CJ273="*","",IFERROR(VLOOKUP(CD273,'class and classification'!$A$1:$B$338,2,FALSE),VLOOKUP(CD273,'class and classification'!$A$340:$B$378,2,FALSE)))</f>
        <v>Urban with Significant Rural</v>
      </c>
      <c r="CF273" t="str">
        <f>IF(CJ273="*","",IFERROR(VLOOKUP(CD273,'class and classification'!$A$1:$C$338,3,FALSE),VLOOKUP(CD273,'class and classification'!$A$340:$C$378,3,FALSE)))</f>
        <v>SC</v>
      </c>
      <c r="CG273">
        <v>52793</v>
      </c>
      <c r="CH273">
        <v>35806</v>
      </c>
      <c r="CI273">
        <v>10121</v>
      </c>
      <c r="CJ273">
        <v>10.252228525121556</v>
      </c>
      <c r="CL273" t="s">
        <v>949</v>
      </c>
      <c r="CM273" t="s">
        <v>194</v>
      </c>
      <c r="CN273" t="str">
        <f>IF(CS273="*","",IFERROR(VLOOKUP(CM273,'class and classification'!$A$1:$B$338,2,FALSE),VLOOKUP(CM273,'class and classification'!$A$340:$B$378,2,FALSE)))</f>
        <v>Urban with Significant Rural</v>
      </c>
      <c r="CO273" t="str">
        <f>IF(CS273="*","",IFERROR(VLOOKUP(CM273,'class and classification'!$A$1:$C$338,3,FALSE),VLOOKUP(CM273,'class and classification'!$A$340:$C$378,3,FALSE)))</f>
        <v>SC</v>
      </c>
      <c r="CP273">
        <v>55262.32</v>
      </c>
      <c r="CQ273">
        <v>35021.19</v>
      </c>
      <c r="CR273">
        <v>5964.84</v>
      </c>
      <c r="CS273">
        <v>6.1973426037952857</v>
      </c>
      <c r="CU273" t="s">
        <v>949</v>
      </c>
      <c r="CV273" t="s">
        <v>194</v>
      </c>
      <c r="CW273" t="str">
        <f>IF(DB273="*","",IFERROR(VLOOKUP(CV273,'class and classification'!$A$1:$B$338,2,FALSE),VLOOKUP(CV273,'class and classification'!$A$340:$B$378,2,FALSE)))</f>
        <v>Urban with Significant Rural</v>
      </c>
      <c r="CX273" t="str">
        <f>IF(DB273="*","",IFERROR(VLOOKUP(CV273,'class and classification'!$A$1:$C$338,3,FALSE),VLOOKUP(CV273,'class and classification'!$A$340:$C$378,3,FALSE)))</f>
        <v>SC</v>
      </c>
      <c r="CY273">
        <v>63471.770000000004</v>
      </c>
      <c r="CZ273">
        <v>32684.34</v>
      </c>
      <c r="DA273">
        <v>7828.91</v>
      </c>
      <c r="DB273">
        <v>7.5288825255791645</v>
      </c>
      <c r="DD273" t="s">
        <v>949</v>
      </c>
      <c r="DE273" t="s">
        <v>194</v>
      </c>
      <c r="DF273" t="str">
        <f>IF(DK273="*","",IFERROR(VLOOKUP(DE273,'class and classification'!$A$1:$B$338,2,FALSE),VLOOKUP(DE273,'class and classification'!$A$340:$B$378,2,FALSE)))</f>
        <v>Urban with Significant Rural</v>
      </c>
      <c r="DG273" t="str">
        <f>IF(DK273="*","",IFERROR(VLOOKUP(DE273,'class and classification'!$A$1:$C$338,3,FALSE),VLOOKUP(DE273,'class and classification'!$A$340:$C$378,3,FALSE)))</f>
        <v>SC</v>
      </c>
      <c r="DH273">
        <v>59092.95</v>
      </c>
      <c r="DI273">
        <v>39044.89</v>
      </c>
      <c r="DJ273">
        <v>11308.970000000001</v>
      </c>
      <c r="DK273">
        <v>10.332845699203112</v>
      </c>
      <c r="DM273" t="s">
        <v>949</v>
      </c>
      <c r="DN273" t="s">
        <v>194</v>
      </c>
      <c r="DO273" t="str">
        <f>IF(DT273="*","",IFERROR(VLOOKUP(DN273,'class and classification'!$A$1:$B$338,2,FALSE),VLOOKUP(DN273,'class and classification'!$A$340:$B$378,2,FALSE)))</f>
        <v>Urban with Significant Rural</v>
      </c>
      <c r="DP273" t="str">
        <f>IF(DT273="*","",IFERROR(VLOOKUP(DN273,'class and classification'!$A$1:$C$338,3,FALSE),VLOOKUP(DN273,'class and classification'!$A$340:$C$378,3,FALSE)))</f>
        <v>SC</v>
      </c>
      <c r="DQ273">
        <v>54980.82</v>
      </c>
      <c r="DR273">
        <v>39346.28</v>
      </c>
      <c r="DS273">
        <v>6188.1900000000005</v>
      </c>
      <c r="DT273">
        <v>6.1564663445730492</v>
      </c>
      <c r="DV273" t="s">
        <v>949</v>
      </c>
      <c r="DW273" t="s">
        <v>194</v>
      </c>
      <c r="DX273" t="str">
        <f>IF(EC273="*","",IFERROR(VLOOKUP(DW273,'class and classification'!$A$1:$B$338,2,FALSE),VLOOKUP(DW273,'class and classification'!$A$340:$B$378,2,FALSE)))</f>
        <v>Urban with Significant Rural</v>
      </c>
      <c r="DY273" t="str">
        <f>IF(EC273="*","",IFERROR(VLOOKUP(DW273,'class and classification'!$A$1:$C$338,3,FALSE),VLOOKUP(DW273,'class and classification'!$A$340:$C$378,3,FALSE)))</f>
        <v>SC</v>
      </c>
      <c r="DZ273">
        <v>55076.94</v>
      </c>
      <c r="EA273">
        <v>32665.79</v>
      </c>
      <c r="EB273">
        <v>8618.82</v>
      </c>
      <c r="EC273">
        <v>8.9442521420628847</v>
      </c>
    </row>
    <row r="274" spans="1:133" x14ac:dyDescent="0.3">
      <c r="A274" t="s">
        <v>783</v>
      </c>
      <c r="B274" t="s">
        <v>387</v>
      </c>
      <c r="C274" t="str">
        <f>IF(H274="n/a","",IFERROR(VLOOKUP(B274,'class and classification'!$A$1:$B$338,2,FALSE),VLOOKUP(B274,'class and classification'!$A$340:$B$378,2,FALSE)))</f>
        <v>Urban with Significant Rural</v>
      </c>
      <c r="D274" t="str">
        <f>IF(H274="n/a","",IFERROR(VLOOKUP(B274,'class and classification'!$A$1:$C$338,3,FALSE),VLOOKUP(B274,'class and classification'!$A$340:$C$378,3,FALSE)))</f>
        <v>SD</v>
      </c>
      <c r="E274">
        <v>32776</v>
      </c>
      <c r="F274">
        <v>8665</v>
      </c>
      <c r="G274">
        <v>3329</v>
      </c>
      <c r="H274">
        <v>7.4357828903283449</v>
      </c>
      <c r="I274" t="s">
        <v>778</v>
      </c>
      <c r="J274" t="s">
        <v>383</v>
      </c>
      <c r="K274" t="str">
        <f>IF(P274="#","",IFERROR(VLOOKUP(J274,'class and classification'!$A$1:$B$338,2,FALSE),VLOOKUP(J274,'class and classification'!$A$340:$B$378,2,FALSE)))</f>
        <v/>
      </c>
      <c r="L274" t="str">
        <f>IF(P274="#","",IFERROR(VLOOKUP(J274,'class and classification'!$A$1:$C$338,3,FALSE),VLOOKUP(J274,'class and classification'!$A$340:$C$378,3,FALSE)))</f>
        <v/>
      </c>
      <c r="M274">
        <v>9813</v>
      </c>
      <c r="N274">
        <v>5411</v>
      </c>
      <c r="O274" t="s">
        <v>39</v>
      </c>
      <c r="P274" t="s">
        <v>39</v>
      </c>
      <c r="S274" t="s">
        <v>955</v>
      </c>
      <c r="T274" t="str">
        <f>IF(Y274="#","",IFERROR(VLOOKUP(S274,'class and classification'!$A$1:$B$338,2,FALSE),VLOOKUP(S274,'class and classification'!$A$340:$B$378,2,FALSE)))</f>
        <v>Urban with Significant Rural</v>
      </c>
      <c r="U274" t="str">
        <f>IF(Y274="#","",IFERROR(VLOOKUP(S274,'class and classification'!$A$1:$C$338,3,FALSE),VLOOKUP(S274,'class and classification'!$A$340:$C$378,3,FALSE)))</f>
        <v>SD</v>
      </c>
      <c r="V274">
        <v>10733</v>
      </c>
      <c r="W274">
        <v>1613</v>
      </c>
      <c r="X274">
        <v>1308</v>
      </c>
      <c r="Y274">
        <v>9.5796103705873747</v>
      </c>
      <c r="AA274" t="s">
        <v>950</v>
      </c>
      <c r="AB274" t="s">
        <v>951</v>
      </c>
      <c r="AC274" t="str">
        <f>IF(AH274="#","",IFERROR(VLOOKUP(AB274,'class and classification'!$A$1:$B$338,2,FALSE),VLOOKUP(AB274,'class and classification'!$A$340:$B$378,2,FALSE)))</f>
        <v>Predominantly Rural</v>
      </c>
      <c r="AD274" t="str">
        <f>IF(AH274="#","",IFERROR(VLOOKUP(AB274,'class and classification'!$A$1:$C$338,3,FALSE),VLOOKUP(AB274,'class and classification'!$A$340:$C$378,3,FALSE)))</f>
        <v>SD</v>
      </c>
      <c r="AE274">
        <v>28599</v>
      </c>
      <c r="AF274">
        <v>10548</v>
      </c>
      <c r="AG274">
        <v>2828</v>
      </c>
      <c r="AH274">
        <v>6.7373436569386529</v>
      </c>
      <c r="AJ274" t="s">
        <v>950</v>
      </c>
      <c r="AK274" t="s">
        <v>951</v>
      </c>
      <c r="AL274" t="str">
        <f>IF(AQ274="#","",IFERROR(VLOOKUP(AK274,'class and classification'!$A$1:$B$338,2,FALSE),VLOOKUP(AK274,'class and classification'!$A$340:$B$378,2,FALSE)))</f>
        <v>Predominantly Rural</v>
      </c>
      <c r="AM274" t="str">
        <f>IF(AQ274="#","",IFERROR(VLOOKUP(AK274,'class and classification'!$A$1:$C$338,3,FALSE),VLOOKUP(AK274,'class and classification'!$A$340:$C$378,3,FALSE)))</f>
        <v>SD</v>
      </c>
      <c r="AN274">
        <v>24518</v>
      </c>
      <c r="AO274">
        <v>10600</v>
      </c>
      <c r="AP274">
        <v>2493</v>
      </c>
      <c r="AQ274">
        <v>6.628379995214166</v>
      </c>
      <c r="AS274" t="s">
        <v>950</v>
      </c>
      <c r="AT274" t="s">
        <v>951</v>
      </c>
      <c r="AU274" t="str">
        <f>IF(AZ274="#","",IFERROR(VLOOKUP(AT274,'class and classification'!$A$1:$B$338,2,FALSE),VLOOKUP(AT274,'class and classification'!$A$340:$B$378,2,FALSE)))</f>
        <v>Predominantly Rural</v>
      </c>
      <c r="AV274" t="str">
        <f>IF(AZ274="#","",IFERROR(VLOOKUP(AT274,'class and classification'!$A$1:$C$338,3,FALSE),VLOOKUP(AT274,'class and classification'!$A$340:$C$378,3,FALSE)))</f>
        <v>SD</v>
      </c>
      <c r="AW274">
        <v>22996</v>
      </c>
      <c r="AX274">
        <v>10581</v>
      </c>
      <c r="AY274">
        <v>909</v>
      </c>
      <c r="AZ274">
        <v>2.6358522298903906</v>
      </c>
      <c r="BB274" t="s">
        <v>950</v>
      </c>
      <c r="BC274" t="s">
        <v>951</v>
      </c>
      <c r="BD274" t="str">
        <f>IF(BI274="#","",IFERROR(VLOOKUP(BC274,'class and classification'!$A$1:$B$338,2,FALSE),VLOOKUP(BC274,'class and classification'!$A$340:$B$378,2,FALSE)))</f>
        <v>Predominantly Rural</v>
      </c>
      <c r="BE274" t="str">
        <f>IF(BI274="#","",IFERROR(VLOOKUP(BC274,'class and classification'!$A$1:$C$338,3,FALSE),VLOOKUP(BC274,'class and classification'!$A$340:$C$378,3,FALSE)))</f>
        <v>SD</v>
      </c>
      <c r="BF274">
        <v>21410</v>
      </c>
      <c r="BG274">
        <v>12588</v>
      </c>
      <c r="BH274">
        <v>1616</v>
      </c>
      <c r="BI274">
        <v>4.5375414162969623</v>
      </c>
      <c r="BK274" t="s">
        <v>950</v>
      </c>
      <c r="BL274" t="s">
        <v>951</v>
      </c>
      <c r="BM274" t="str">
        <f>IF(BR274="#","",IFERROR(VLOOKUP(BL274,'class and classification'!$A$1:$B$338,2,FALSE),VLOOKUP(BL274,'class and classification'!$A$340:$B$378,2,FALSE)))</f>
        <v>Predominantly Rural</v>
      </c>
      <c r="BN274" t="str">
        <f>IF(BR274="#","",IFERROR(VLOOKUP(BL274,'class and classification'!$A$1:$C$338,3,FALSE),VLOOKUP(BL274,'class and classification'!$A$340:$C$378,3,FALSE)))</f>
        <v>SD</v>
      </c>
      <c r="BO274">
        <v>17341</v>
      </c>
      <c r="BP274">
        <v>15933</v>
      </c>
      <c r="BQ274">
        <v>2513</v>
      </c>
      <c r="BR274">
        <v>7.0221029982954706</v>
      </c>
      <c r="BT274" t="s">
        <v>950</v>
      </c>
      <c r="BU274" t="s">
        <v>951</v>
      </c>
      <c r="BV274" t="str">
        <f>IF(CA274="#","",IFERROR(VLOOKUP(BU274,'class and classification'!$A$1:$B$338,2,FALSE),VLOOKUP(BU274,'class and classification'!$A$340:$B$378,2,FALSE)))</f>
        <v>Predominantly Rural</v>
      </c>
      <c r="BW274" t="str">
        <f>IF(CA274="#","",IFERROR(VLOOKUP(BU274,'class and classification'!$A$1:$C$338,3,FALSE),VLOOKUP(BU274,'class and classification'!$A$340:$C$378,3,FALSE)))</f>
        <v>SD</v>
      </c>
      <c r="BX274">
        <v>18039</v>
      </c>
      <c r="BY274">
        <v>11767</v>
      </c>
      <c r="BZ274">
        <v>4298</v>
      </c>
      <c r="CA274">
        <v>12.602627257799673</v>
      </c>
      <c r="CC274" t="s">
        <v>950</v>
      </c>
      <c r="CD274" t="s">
        <v>951</v>
      </c>
      <c r="CE274" t="str">
        <f>IF(CJ274="*","",IFERROR(VLOOKUP(CD274,'class and classification'!$A$1:$B$338,2,FALSE),VLOOKUP(CD274,'class and classification'!$A$340:$B$378,2,FALSE)))</f>
        <v>Predominantly Rural</v>
      </c>
      <c r="CF274" t="str">
        <f>IF(CJ274="*","",IFERROR(VLOOKUP(CD274,'class and classification'!$A$1:$C$338,3,FALSE),VLOOKUP(CD274,'class and classification'!$A$340:$C$378,3,FALSE)))</f>
        <v>SD</v>
      </c>
      <c r="CG274">
        <v>18542</v>
      </c>
      <c r="CH274">
        <v>11467</v>
      </c>
      <c r="CI274">
        <v>4595</v>
      </c>
      <c r="CJ274">
        <v>13.278811698069587</v>
      </c>
      <c r="CL274" t="s">
        <v>950</v>
      </c>
      <c r="CM274" t="s">
        <v>951</v>
      </c>
      <c r="CN274" t="str">
        <f>IF(CS274="*","",IFERROR(VLOOKUP(CM274,'class and classification'!$A$1:$B$338,2,FALSE),VLOOKUP(CM274,'class and classification'!$A$340:$B$378,2,FALSE)))</f>
        <v>Predominantly Rural</v>
      </c>
      <c r="CO274" t="str">
        <f>IF(CS274="*","",IFERROR(VLOOKUP(CM274,'class and classification'!$A$1:$C$338,3,FALSE),VLOOKUP(CM274,'class and classification'!$A$340:$C$378,3,FALSE)))</f>
        <v>SD</v>
      </c>
      <c r="CP274">
        <v>23773.42</v>
      </c>
      <c r="CQ274">
        <v>5704.69</v>
      </c>
      <c r="CR274">
        <v>3144.7</v>
      </c>
      <c r="CS274">
        <v>9.6395742733381944</v>
      </c>
      <c r="CU274" t="s">
        <v>950</v>
      </c>
      <c r="CV274" t="s">
        <v>951</v>
      </c>
      <c r="CW274" t="str">
        <f>IF(DB274="*","",IFERROR(VLOOKUP(CV274,'class and classification'!$A$1:$B$338,2,FALSE),VLOOKUP(CV274,'class and classification'!$A$340:$B$378,2,FALSE)))</f>
        <v>Predominantly Rural</v>
      </c>
      <c r="CX274" t="str">
        <f>IF(DB274="*","",IFERROR(VLOOKUP(CV274,'class and classification'!$A$1:$C$338,3,FALSE),VLOOKUP(CV274,'class and classification'!$A$340:$C$378,3,FALSE)))</f>
        <v>SD</v>
      </c>
      <c r="CY274">
        <v>24986.47</v>
      </c>
      <c r="CZ274">
        <v>8982.77</v>
      </c>
      <c r="DA274">
        <v>1685.38</v>
      </c>
      <c r="DB274">
        <v>4.7269610502089208</v>
      </c>
      <c r="DD274" t="s">
        <v>950</v>
      </c>
      <c r="DE274" t="s">
        <v>951</v>
      </c>
      <c r="DF274" t="str">
        <f>IF(DK274="*","",IFERROR(VLOOKUP(DE274,'class and classification'!$A$1:$B$338,2,FALSE),VLOOKUP(DE274,'class and classification'!$A$340:$B$378,2,FALSE)))</f>
        <v>Predominantly Rural</v>
      </c>
      <c r="DG274" t="str">
        <f>IF(DK274="*","",IFERROR(VLOOKUP(DE274,'class and classification'!$A$1:$C$338,3,FALSE),VLOOKUP(DE274,'class and classification'!$A$340:$C$378,3,FALSE)))</f>
        <v>SD</v>
      </c>
      <c r="DH274">
        <v>20489.96</v>
      </c>
      <c r="DI274">
        <v>11587.49</v>
      </c>
      <c r="DJ274">
        <v>5355.89</v>
      </c>
      <c r="DK274">
        <v>14.307806890862532</v>
      </c>
      <c r="DM274" t="s">
        <v>950</v>
      </c>
      <c r="DN274" t="s">
        <v>951</v>
      </c>
      <c r="DO274" t="str">
        <f>IF(DT274="*","",IFERROR(VLOOKUP(DN274,'class and classification'!$A$1:$B$338,2,FALSE),VLOOKUP(DN274,'class and classification'!$A$340:$B$378,2,FALSE)))</f>
        <v>Predominantly Rural</v>
      </c>
      <c r="DP274" t="str">
        <f>IF(DT274="*","",IFERROR(VLOOKUP(DN274,'class and classification'!$A$1:$C$338,3,FALSE),VLOOKUP(DN274,'class and classification'!$A$340:$C$378,3,FALSE)))</f>
        <v>SD</v>
      </c>
      <c r="DQ274">
        <v>20304.689999999999</v>
      </c>
      <c r="DR274">
        <v>11745.64</v>
      </c>
      <c r="DS274">
        <v>4194.8500000000004</v>
      </c>
      <c r="DT274">
        <v>11.573538881583705</v>
      </c>
      <c r="DV274" t="s">
        <v>950</v>
      </c>
      <c r="DW274" t="s">
        <v>951</v>
      </c>
      <c r="DX274" t="str">
        <f>IF(EC274="*","",IFERROR(VLOOKUP(DW274,'class and classification'!$A$1:$B$338,2,FALSE),VLOOKUP(DW274,'class and classification'!$A$340:$B$378,2,FALSE)))</f>
        <v>Predominantly Rural</v>
      </c>
      <c r="DY274" t="str">
        <f>IF(EC274="*","",IFERROR(VLOOKUP(DW274,'class and classification'!$A$1:$C$338,3,FALSE),VLOOKUP(DW274,'class and classification'!$A$340:$C$378,3,FALSE)))</f>
        <v>SD</v>
      </c>
      <c r="DZ274">
        <v>19966.189999999999</v>
      </c>
      <c r="EA274">
        <v>12080.58</v>
      </c>
      <c r="EB274">
        <v>3146.61</v>
      </c>
      <c r="EC274">
        <v>8.9409144560710008</v>
      </c>
    </row>
    <row r="275" spans="1:133" x14ac:dyDescent="0.3">
      <c r="A275" t="s">
        <v>784</v>
      </c>
      <c r="B275" t="s">
        <v>388</v>
      </c>
      <c r="C275" t="str">
        <f>IF(H275="n/a","",IFERROR(VLOOKUP(B275,'class and classification'!$A$1:$B$338,2,FALSE),VLOOKUP(B275,'class and classification'!$A$340:$B$378,2,FALSE)))</f>
        <v/>
      </c>
      <c r="D275" t="str">
        <f>IF(H275="n/a","",IFERROR(VLOOKUP(B275,'class and classification'!$A$1:$C$338,3,FALSE),VLOOKUP(B275,'class and classification'!$A$340:$C$378,3,FALSE)))</f>
        <v/>
      </c>
      <c r="E275">
        <v>20037</v>
      </c>
      <c r="F275">
        <v>3781</v>
      </c>
      <c r="G275" t="s">
        <v>513</v>
      </c>
      <c r="H275" t="s">
        <v>513</v>
      </c>
      <c r="I275" t="s">
        <v>779</v>
      </c>
      <c r="J275" t="s">
        <v>384</v>
      </c>
      <c r="K275" t="str">
        <f>IF(P275="#","",IFERROR(VLOOKUP(J275,'class and classification'!$A$1:$B$338,2,FALSE),VLOOKUP(J275,'class and classification'!$A$340:$B$378,2,FALSE)))</f>
        <v/>
      </c>
      <c r="L275" t="str">
        <f>IF(P275="#","",IFERROR(VLOOKUP(J275,'class and classification'!$A$1:$C$338,3,FALSE),VLOOKUP(J275,'class and classification'!$A$340:$C$378,3,FALSE)))</f>
        <v/>
      </c>
      <c r="M275">
        <v>10774</v>
      </c>
      <c r="N275">
        <v>3075</v>
      </c>
      <c r="O275" t="s">
        <v>39</v>
      </c>
      <c r="P275" t="s">
        <v>39</v>
      </c>
      <c r="S275" t="s">
        <v>957</v>
      </c>
      <c r="T275" t="str">
        <f>IF(Y275="#","",IFERROR(VLOOKUP(S275,'class and classification'!$A$1:$B$338,2,FALSE),VLOOKUP(S275,'class and classification'!$A$340:$B$378,2,FALSE)))</f>
        <v>Urban with Significant Rural</v>
      </c>
      <c r="U275" t="str">
        <f>IF(Y275="#","",IFERROR(VLOOKUP(S275,'class and classification'!$A$1:$C$338,3,FALSE),VLOOKUP(S275,'class and classification'!$A$340:$C$378,3,FALSE)))</f>
        <v>SD</v>
      </c>
      <c r="V275">
        <v>21142</v>
      </c>
      <c r="W275">
        <v>12481</v>
      </c>
      <c r="X275">
        <v>2101</v>
      </c>
      <c r="Y275">
        <v>5.8812003135147242</v>
      </c>
      <c r="AA275" t="s">
        <v>952</v>
      </c>
      <c r="AB275" t="s">
        <v>953</v>
      </c>
      <c r="AC275" t="str">
        <f>IF(AH275="#","",IFERROR(VLOOKUP(AB275,'class and classification'!$A$1:$B$338,2,FALSE),VLOOKUP(AB275,'class and classification'!$A$340:$B$378,2,FALSE)))</f>
        <v/>
      </c>
      <c r="AD275" t="str">
        <f>IF(AH275="#","",IFERROR(VLOOKUP(AB275,'class and classification'!$A$1:$C$338,3,FALSE),VLOOKUP(AB275,'class and classification'!$A$340:$C$378,3,FALSE)))</f>
        <v/>
      </c>
      <c r="AE275">
        <v>16010</v>
      </c>
      <c r="AF275">
        <v>2833</v>
      </c>
      <c r="AG275" t="s">
        <v>39</v>
      </c>
      <c r="AH275" t="s">
        <v>39</v>
      </c>
      <c r="AJ275" t="s">
        <v>952</v>
      </c>
      <c r="AK275" t="s">
        <v>953</v>
      </c>
      <c r="AL275" t="str">
        <f>IF(AQ275="#","",IFERROR(VLOOKUP(AK275,'class and classification'!$A$1:$B$338,2,FALSE),VLOOKUP(AK275,'class and classification'!$A$340:$B$378,2,FALSE)))</f>
        <v>Urban with Significant Rural</v>
      </c>
      <c r="AM275" t="str">
        <f>IF(AQ275="#","",IFERROR(VLOOKUP(AK275,'class and classification'!$A$1:$C$338,3,FALSE),VLOOKUP(AK275,'class and classification'!$A$340:$C$378,3,FALSE)))</f>
        <v>SD</v>
      </c>
      <c r="AN275">
        <v>13721</v>
      </c>
      <c r="AO275">
        <v>5887</v>
      </c>
      <c r="AP275">
        <v>1298</v>
      </c>
      <c r="AQ275">
        <v>6.2087439012723618</v>
      </c>
      <c r="AS275" t="s">
        <v>952</v>
      </c>
      <c r="AT275" t="s">
        <v>953</v>
      </c>
      <c r="AU275" t="str">
        <f>IF(AZ275="#","",IFERROR(VLOOKUP(AT275,'class and classification'!$A$1:$B$338,2,FALSE),VLOOKUP(AT275,'class and classification'!$A$340:$B$378,2,FALSE)))</f>
        <v/>
      </c>
      <c r="AV275" t="str">
        <f>IF(AZ275="#","",IFERROR(VLOOKUP(AT275,'class and classification'!$A$1:$C$338,3,FALSE),VLOOKUP(AT275,'class and classification'!$A$340:$C$378,3,FALSE)))</f>
        <v/>
      </c>
      <c r="AW275">
        <v>10174</v>
      </c>
      <c r="AX275">
        <v>7048</v>
      </c>
      <c r="AY275" t="s">
        <v>39</v>
      </c>
      <c r="AZ275" t="s">
        <v>39</v>
      </c>
      <c r="BB275" t="s">
        <v>952</v>
      </c>
      <c r="BC275" t="s">
        <v>953</v>
      </c>
      <c r="BD275" t="str">
        <f>IF(BI275="#","",IFERROR(VLOOKUP(BC275,'class and classification'!$A$1:$B$338,2,FALSE),VLOOKUP(BC275,'class and classification'!$A$340:$B$378,2,FALSE)))</f>
        <v/>
      </c>
      <c r="BE275" t="str">
        <f>IF(BI275="#","",IFERROR(VLOOKUP(BC275,'class and classification'!$A$1:$C$338,3,FALSE),VLOOKUP(BC275,'class and classification'!$A$340:$C$378,3,FALSE)))</f>
        <v/>
      </c>
      <c r="BF275">
        <v>12845</v>
      </c>
      <c r="BG275">
        <v>6278</v>
      </c>
      <c r="BH275" t="s">
        <v>39</v>
      </c>
      <c r="BI275" t="s">
        <v>39</v>
      </c>
      <c r="BK275" t="s">
        <v>952</v>
      </c>
      <c r="BL275" t="s">
        <v>953</v>
      </c>
      <c r="BM275" t="str">
        <f>IF(BR275="#","",IFERROR(VLOOKUP(BL275,'class and classification'!$A$1:$B$338,2,FALSE),VLOOKUP(BL275,'class and classification'!$A$340:$B$378,2,FALSE)))</f>
        <v>Urban with Significant Rural</v>
      </c>
      <c r="BN275" t="str">
        <f>IF(BR275="#","",IFERROR(VLOOKUP(BL275,'class and classification'!$A$1:$C$338,3,FALSE),VLOOKUP(BL275,'class and classification'!$A$340:$C$378,3,FALSE)))</f>
        <v>SD</v>
      </c>
      <c r="BO275">
        <v>12780</v>
      </c>
      <c r="BP275">
        <v>4696</v>
      </c>
      <c r="BQ275">
        <v>2001</v>
      </c>
      <c r="BR275">
        <v>10.273656107203367</v>
      </c>
      <c r="BT275" t="s">
        <v>952</v>
      </c>
      <c r="BU275" t="s">
        <v>953</v>
      </c>
      <c r="BV275" t="str">
        <f>IF(CA275="#","",IFERROR(VLOOKUP(BU275,'class and classification'!$A$1:$B$338,2,FALSE),VLOOKUP(BU275,'class and classification'!$A$340:$B$378,2,FALSE)))</f>
        <v/>
      </c>
      <c r="BW275" t="str">
        <f>IF(CA275="#","",IFERROR(VLOOKUP(BU275,'class and classification'!$A$1:$C$338,3,FALSE),VLOOKUP(BU275,'class and classification'!$A$340:$C$378,3,FALSE)))</f>
        <v/>
      </c>
      <c r="BX275">
        <v>10582</v>
      </c>
      <c r="BY275">
        <v>5658</v>
      </c>
      <c r="BZ275" t="s">
        <v>61</v>
      </c>
      <c r="CA275" t="s">
        <v>39</v>
      </c>
      <c r="CC275" t="s">
        <v>952</v>
      </c>
      <c r="CD275" t="s">
        <v>953</v>
      </c>
      <c r="CE275" t="str">
        <f>IF(CJ275="*","",IFERROR(VLOOKUP(CD275,'class and classification'!$A$1:$B$338,2,FALSE),VLOOKUP(CD275,'class and classification'!$A$340:$B$378,2,FALSE)))</f>
        <v/>
      </c>
      <c r="CF275" t="str">
        <f>IF(CJ275="*","",IFERROR(VLOOKUP(CD275,'class and classification'!$A$1:$C$338,3,FALSE),VLOOKUP(CD275,'class and classification'!$A$340:$C$378,3,FALSE)))</f>
        <v/>
      </c>
      <c r="CG275">
        <v>12279</v>
      </c>
      <c r="CH275">
        <v>6455</v>
      </c>
      <c r="CI275" t="s">
        <v>38</v>
      </c>
      <c r="CJ275" t="s">
        <v>38</v>
      </c>
      <c r="CL275" t="s">
        <v>952</v>
      </c>
      <c r="CM275" t="s">
        <v>953</v>
      </c>
      <c r="CN275" t="str">
        <f>IF(CS275="*","",IFERROR(VLOOKUP(CM275,'class and classification'!$A$1:$B$338,2,FALSE),VLOOKUP(CM275,'class and classification'!$A$340:$B$378,2,FALSE)))</f>
        <v/>
      </c>
      <c r="CO275" t="str">
        <f>IF(CS275="*","",IFERROR(VLOOKUP(CM275,'class and classification'!$A$1:$C$338,3,FALSE),VLOOKUP(CM275,'class and classification'!$A$340:$C$378,3,FALSE)))</f>
        <v/>
      </c>
      <c r="CP275">
        <v>10210.790000000001</v>
      </c>
      <c r="CQ275">
        <v>8020.95</v>
      </c>
      <c r="CR275" t="s">
        <v>38</v>
      </c>
      <c r="CS275" t="s">
        <v>38</v>
      </c>
      <c r="CU275" t="s">
        <v>952</v>
      </c>
      <c r="CV275" t="s">
        <v>953</v>
      </c>
      <c r="CW275" t="str">
        <f>IF(DB275="*","",IFERROR(VLOOKUP(CV275,'class and classification'!$A$1:$B$338,2,FALSE),VLOOKUP(CV275,'class and classification'!$A$340:$B$378,2,FALSE)))</f>
        <v>Urban with Significant Rural</v>
      </c>
      <c r="CX275" t="str">
        <f>IF(DB275="*","",IFERROR(VLOOKUP(CV275,'class and classification'!$A$1:$C$338,3,FALSE),VLOOKUP(CV275,'class and classification'!$A$340:$C$378,3,FALSE)))</f>
        <v>SD</v>
      </c>
      <c r="CY275">
        <v>12277.91</v>
      </c>
      <c r="CZ275">
        <v>7800.98</v>
      </c>
      <c r="DA275">
        <v>893.59</v>
      </c>
      <c r="DB275">
        <v>4.2607741192267197</v>
      </c>
      <c r="DD275" t="s">
        <v>952</v>
      </c>
      <c r="DE275" t="s">
        <v>953</v>
      </c>
      <c r="DF275" t="str">
        <f>IF(DK275="*","",IFERROR(VLOOKUP(DE275,'class and classification'!$A$1:$B$338,2,FALSE),VLOOKUP(DE275,'class and classification'!$A$340:$B$378,2,FALSE)))</f>
        <v>Urban with Significant Rural</v>
      </c>
      <c r="DG275" t="str">
        <f>IF(DK275="*","",IFERROR(VLOOKUP(DE275,'class and classification'!$A$1:$C$338,3,FALSE),VLOOKUP(DE275,'class and classification'!$A$340:$C$378,3,FALSE)))</f>
        <v>SD</v>
      </c>
      <c r="DH275">
        <v>10716.43</v>
      </c>
      <c r="DI275">
        <v>8694.89</v>
      </c>
      <c r="DJ275">
        <v>1557.29</v>
      </c>
      <c r="DK275">
        <v>7.4267679164236444</v>
      </c>
      <c r="DM275" t="s">
        <v>952</v>
      </c>
      <c r="DN275" t="s">
        <v>953</v>
      </c>
      <c r="DO275" t="str">
        <f>IF(DT275="*","",IFERROR(VLOOKUP(DN275,'class and classification'!$A$1:$B$338,2,FALSE),VLOOKUP(DN275,'class and classification'!$A$340:$B$378,2,FALSE)))</f>
        <v>Urban with Significant Rural</v>
      </c>
      <c r="DP275" t="str">
        <f>IF(DT275="*","",IFERROR(VLOOKUP(DN275,'class and classification'!$A$1:$C$338,3,FALSE),VLOOKUP(DN275,'class and classification'!$A$340:$C$378,3,FALSE)))</f>
        <v>SD</v>
      </c>
      <c r="DQ275">
        <v>9501.4500000000007</v>
      </c>
      <c r="DR275">
        <v>7974.84</v>
      </c>
      <c r="DS275">
        <v>1091.6500000000001</v>
      </c>
      <c r="DT275">
        <v>5.8792197734374403</v>
      </c>
      <c r="DV275" t="s">
        <v>952</v>
      </c>
      <c r="DW275" t="s">
        <v>953</v>
      </c>
      <c r="DX275" t="str">
        <f>IF(EC275="*","",IFERROR(VLOOKUP(DW275,'class and classification'!$A$1:$B$338,2,FALSE),VLOOKUP(DW275,'class and classification'!$A$340:$B$378,2,FALSE)))</f>
        <v>Urban with Significant Rural</v>
      </c>
      <c r="DY275" t="str">
        <f>IF(EC275="*","",IFERROR(VLOOKUP(DW275,'class and classification'!$A$1:$C$338,3,FALSE),VLOOKUP(DW275,'class and classification'!$A$340:$C$378,3,FALSE)))</f>
        <v>SD</v>
      </c>
      <c r="DZ275">
        <v>12222.11</v>
      </c>
      <c r="EA275">
        <v>6899.21</v>
      </c>
      <c r="EB275">
        <v>894.08</v>
      </c>
      <c r="EC275">
        <v>4.4669604404608449</v>
      </c>
    </row>
    <row r="276" spans="1:133" x14ac:dyDescent="0.3">
      <c r="A276" t="s">
        <v>785</v>
      </c>
      <c r="B276" t="s">
        <v>389</v>
      </c>
      <c r="C276" t="str">
        <f>IF(H276="n/a","",IFERROR(VLOOKUP(B276,'class and classification'!$A$1:$B$338,2,FALSE),VLOOKUP(B276,'class and classification'!$A$340:$B$378,2,FALSE)))</f>
        <v>Predominantly Urban</v>
      </c>
      <c r="D276" t="str">
        <f>IF(H276="n/a","",IFERROR(VLOOKUP(B276,'class and classification'!$A$1:$C$338,3,FALSE),VLOOKUP(B276,'class and classification'!$A$340:$C$378,3,FALSE)))</f>
        <v>SD</v>
      </c>
      <c r="E276">
        <v>22970</v>
      </c>
      <c r="F276">
        <v>3106</v>
      </c>
      <c r="G276">
        <v>1647</v>
      </c>
      <c r="H276">
        <v>5.9409154853370847</v>
      </c>
      <c r="I276" t="s">
        <v>780</v>
      </c>
      <c r="J276" t="s">
        <v>385</v>
      </c>
      <c r="K276" t="str">
        <f>IF(P276="#","",IFERROR(VLOOKUP(J276,'class and classification'!$A$1:$B$338,2,FALSE),VLOOKUP(J276,'class and classification'!$A$340:$B$378,2,FALSE)))</f>
        <v>Predominantly Rural</v>
      </c>
      <c r="L276" t="str">
        <f>IF(P276="#","",IFERROR(VLOOKUP(J276,'class and classification'!$A$1:$C$338,3,FALSE),VLOOKUP(J276,'class and classification'!$A$340:$C$378,3,FALSE)))</f>
        <v>SD</v>
      </c>
      <c r="M276">
        <v>8147</v>
      </c>
      <c r="N276">
        <v>4752</v>
      </c>
      <c r="O276">
        <v>1132</v>
      </c>
      <c r="P276">
        <v>8.0678497612429627</v>
      </c>
      <c r="S276" t="s">
        <v>195</v>
      </c>
      <c r="T276" t="str">
        <f>IF(Y276="#","",IFERROR(VLOOKUP(S276,'class and classification'!$A$1:$B$338,2,FALSE),VLOOKUP(S276,'class and classification'!$A$340:$B$378,2,FALSE)))</f>
        <v>Urban with Significant Rural</v>
      </c>
      <c r="U276" t="str">
        <f>IF(Y276="#","",IFERROR(VLOOKUP(S276,'class and classification'!$A$1:$C$338,3,FALSE),VLOOKUP(S276,'class and classification'!$A$340:$C$378,3,FALSE)))</f>
        <v>SC</v>
      </c>
      <c r="V276">
        <v>54452</v>
      </c>
      <c r="W276">
        <v>29410</v>
      </c>
      <c r="X276">
        <v>13499</v>
      </c>
      <c r="Y276">
        <v>13.864894567640022</v>
      </c>
      <c r="AA276" t="s">
        <v>954</v>
      </c>
      <c r="AB276" t="s">
        <v>955</v>
      </c>
      <c r="AC276" t="str">
        <f>IF(AH276="#","",IFERROR(VLOOKUP(AB276,'class and classification'!$A$1:$B$338,2,FALSE),VLOOKUP(AB276,'class and classification'!$A$340:$B$378,2,FALSE)))</f>
        <v>Urban with Significant Rural</v>
      </c>
      <c r="AD276" t="str">
        <f>IF(AH276="#","",IFERROR(VLOOKUP(AB276,'class and classification'!$A$1:$C$338,3,FALSE),VLOOKUP(AB276,'class and classification'!$A$340:$C$378,3,FALSE)))</f>
        <v>SD</v>
      </c>
      <c r="AE276">
        <v>7083</v>
      </c>
      <c r="AF276">
        <v>4012</v>
      </c>
      <c r="AG276">
        <v>1229</v>
      </c>
      <c r="AH276">
        <v>9.9724115546900354</v>
      </c>
      <c r="AJ276" t="s">
        <v>954</v>
      </c>
      <c r="AK276" t="s">
        <v>955</v>
      </c>
      <c r="AL276" t="str">
        <f>IF(AQ276="#","",IFERROR(VLOOKUP(AK276,'class and classification'!$A$1:$B$338,2,FALSE),VLOOKUP(AK276,'class and classification'!$A$340:$B$378,2,FALSE)))</f>
        <v>Urban with Significant Rural</v>
      </c>
      <c r="AM276" t="str">
        <f>IF(AQ276="#","",IFERROR(VLOOKUP(AK276,'class and classification'!$A$1:$C$338,3,FALSE),VLOOKUP(AK276,'class and classification'!$A$340:$C$378,3,FALSE)))</f>
        <v>SD</v>
      </c>
      <c r="AN276">
        <v>4280</v>
      </c>
      <c r="AO276">
        <v>7595</v>
      </c>
      <c r="AP276">
        <v>1556</v>
      </c>
      <c r="AQ276">
        <v>11.585138857866131</v>
      </c>
      <c r="AS276" t="s">
        <v>954</v>
      </c>
      <c r="AT276" t="s">
        <v>955</v>
      </c>
      <c r="AU276" t="str">
        <f>IF(AZ276="#","",IFERROR(VLOOKUP(AT276,'class and classification'!$A$1:$B$338,2,FALSE),VLOOKUP(AT276,'class and classification'!$A$340:$B$378,2,FALSE)))</f>
        <v>Urban with Significant Rural</v>
      </c>
      <c r="AV276" t="str">
        <f>IF(AZ276="#","",IFERROR(VLOOKUP(AT276,'class and classification'!$A$1:$C$338,3,FALSE),VLOOKUP(AT276,'class and classification'!$A$340:$C$378,3,FALSE)))</f>
        <v>SD</v>
      </c>
      <c r="AW276">
        <v>4953</v>
      </c>
      <c r="AX276">
        <v>5091</v>
      </c>
      <c r="AY276">
        <v>1193</v>
      </c>
      <c r="AZ276">
        <v>10.616712645723949</v>
      </c>
      <c r="BB276" t="s">
        <v>954</v>
      </c>
      <c r="BC276" t="s">
        <v>955</v>
      </c>
      <c r="BD276" t="str">
        <f>IF(BI276="#","",IFERROR(VLOOKUP(BC276,'class and classification'!$A$1:$B$338,2,FALSE),VLOOKUP(BC276,'class and classification'!$A$340:$B$378,2,FALSE)))</f>
        <v>Urban with Significant Rural</v>
      </c>
      <c r="BE276" t="str">
        <f>IF(BI276="#","",IFERROR(VLOOKUP(BC276,'class and classification'!$A$1:$C$338,3,FALSE),VLOOKUP(BC276,'class and classification'!$A$340:$C$378,3,FALSE)))</f>
        <v>SD</v>
      </c>
      <c r="BF276">
        <v>7774</v>
      </c>
      <c r="BG276">
        <v>3000</v>
      </c>
      <c r="BH276">
        <v>824</v>
      </c>
      <c r="BI276">
        <v>7.1046732195206079</v>
      </c>
      <c r="BK276" t="s">
        <v>954</v>
      </c>
      <c r="BL276" t="s">
        <v>955</v>
      </c>
      <c r="BM276" t="str">
        <f>IF(BR276="#","",IFERROR(VLOOKUP(BL276,'class and classification'!$A$1:$B$338,2,FALSE),VLOOKUP(BL276,'class and classification'!$A$340:$B$378,2,FALSE)))</f>
        <v>Urban with Significant Rural</v>
      </c>
      <c r="BN276" t="str">
        <f>IF(BR276="#","",IFERROR(VLOOKUP(BL276,'class and classification'!$A$1:$C$338,3,FALSE),VLOOKUP(BL276,'class and classification'!$A$340:$C$378,3,FALSE)))</f>
        <v>SD</v>
      </c>
      <c r="BO276">
        <v>5061</v>
      </c>
      <c r="BP276">
        <v>2875</v>
      </c>
      <c r="BQ276" t="s">
        <v>61</v>
      </c>
      <c r="BR276">
        <v>3.3727018141970042</v>
      </c>
      <c r="BT276" t="s">
        <v>954</v>
      </c>
      <c r="BU276" t="s">
        <v>955</v>
      </c>
      <c r="BV276" t="str">
        <f>IF(CA276="#","",IFERROR(VLOOKUP(BU276,'class and classification'!$A$1:$B$338,2,FALSE),VLOOKUP(BU276,'class and classification'!$A$340:$B$378,2,FALSE)))</f>
        <v/>
      </c>
      <c r="BW276" t="str">
        <f>IF(CA276="#","",IFERROR(VLOOKUP(BU276,'class and classification'!$A$1:$C$338,3,FALSE),VLOOKUP(BU276,'class and classification'!$A$340:$C$378,3,FALSE)))</f>
        <v/>
      </c>
      <c r="BX276">
        <v>9473</v>
      </c>
      <c r="BY276">
        <v>4741</v>
      </c>
      <c r="BZ276" t="s">
        <v>39</v>
      </c>
      <c r="CA276" t="s">
        <v>39</v>
      </c>
      <c r="CC276" t="s">
        <v>954</v>
      </c>
      <c r="CD276" t="s">
        <v>955</v>
      </c>
      <c r="CE276" t="str">
        <f>IF(CJ276="*","",IFERROR(VLOOKUP(CD276,'class and classification'!$A$1:$B$338,2,FALSE),VLOOKUP(CD276,'class and classification'!$A$340:$B$378,2,FALSE)))</f>
        <v>Urban with Significant Rural</v>
      </c>
      <c r="CF276" t="str">
        <f>IF(CJ276="*","",IFERROR(VLOOKUP(CD276,'class and classification'!$A$1:$C$338,3,FALSE),VLOOKUP(CD276,'class and classification'!$A$340:$C$378,3,FALSE)))</f>
        <v>SD</v>
      </c>
      <c r="CG276">
        <v>6773</v>
      </c>
      <c r="CH276">
        <v>3979</v>
      </c>
      <c r="CI276">
        <v>925</v>
      </c>
      <c r="CJ276">
        <v>7.921555193971054</v>
      </c>
      <c r="CL276" t="s">
        <v>954</v>
      </c>
      <c r="CM276" t="s">
        <v>955</v>
      </c>
      <c r="CN276" t="str">
        <f>IF(CS276="*","",IFERROR(VLOOKUP(CM276,'class and classification'!$A$1:$B$338,2,FALSE),VLOOKUP(CM276,'class and classification'!$A$340:$B$378,2,FALSE)))</f>
        <v/>
      </c>
      <c r="CO276" t="str">
        <f>IF(CS276="*","",IFERROR(VLOOKUP(CM276,'class and classification'!$A$1:$C$338,3,FALSE),VLOOKUP(CM276,'class and classification'!$A$340:$C$378,3,FALSE)))</f>
        <v/>
      </c>
      <c r="CP276">
        <v>6252.4</v>
      </c>
      <c r="CQ276">
        <v>4818.49</v>
      </c>
      <c r="CR276" t="s">
        <v>38</v>
      </c>
      <c r="CS276" t="s">
        <v>38</v>
      </c>
      <c r="CU276" t="s">
        <v>954</v>
      </c>
      <c r="CV276" t="s">
        <v>955</v>
      </c>
      <c r="CW276" t="str">
        <f>IF(DB276="*","",IFERROR(VLOOKUP(CV276,'class and classification'!$A$1:$B$338,2,FALSE),VLOOKUP(CV276,'class and classification'!$A$340:$B$378,2,FALSE)))</f>
        <v/>
      </c>
      <c r="CX276" t="str">
        <f>IF(DB276="*","",IFERROR(VLOOKUP(CV276,'class and classification'!$A$1:$C$338,3,FALSE),VLOOKUP(CV276,'class and classification'!$A$340:$C$378,3,FALSE)))</f>
        <v/>
      </c>
      <c r="CY276">
        <v>6509.98</v>
      </c>
      <c r="CZ276">
        <v>6516.16</v>
      </c>
      <c r="DA276" t="s">
        <v>38</v>
      </c>
      <c r="DB276" t="s">
        <v>38</v>
      </c>
      <c r="DD276" t="s">
        <v>954</v>
      </c>
      <c r="DE276" t="s">
        <v>955</v>
      </c>
      <c r="DF276" t="str">
        <f>IF(DK276="*","",IFERROR(VLOOKUP(DE276,'class and classification'!$A$1:$B$338,2,FALSE),VLOOKUP(DE276,'class and classification'!$A$340:$B$378,2,FALSE)))</f>
        <v>Urban with Significant Rural</v>
      </c>
      <c r="DG276" t="str">
        <f>IF(DK276="*","",IFERROR(VLOOKUP(DE276,'class and classification'!$A$1:$C$338,3,FALSE),VLOOKUP(DE276,'class and classification'!$A$340:$C$378,3,FALSE)))</f>
        <v>SD</v>
      </c>
      <c r="DH276">
        <v>10402.07</v>
      </c>
      <c r="DI276">
        <v>5559.59</v>
      </c>
      <c r="DJ276">
        <v>795.42</v>
      </c>
      <c r="DK276">
        <v>4.7467697236033963</v>
      </c>
      <c r="DM276" t="s">
        <v>954</v>
      </c>
      <c r="DN276" t="s">
        <v>955</v>
      </c>
      <c r="DO276" t="str">
        <f>IF(DT276="*","",IFERROR(VLOOKUP(DN276,'class and classification'!$A$1:$B$338,2,FALSE),VLOOKUP(DN276,'class and classification'!$A$340:$B$378,2,FALSE)))</f>
        <v>Urban with Significant Rural</v>
      </c>
      <c r="DP276" t="str">
        <f>IF(DT276="*","",IFERROR(VLOOKUP(DN276,'class and classification'!$A$1:$C$338,3,FALSE),VLOOKUP(DN276,'class and classification'!$A$340:$C$378,3,FALSE)))</f>
        <v>SD</v>
      </c>
      <c r="DQ276">
        <v>4643.83</v>
      </c>
      <c r="DR276">
        <v>8095.17</v>
      </c>
      <c r="DS276">
        <v>901.69</v>
      </c>
      <c r="DT276">
        <v>6.6102961067218748</v>
      </c>
      <c r="DV276" t="s">
        <v>954</v>
      </c>
      <c r="DW276" t="s">
        <v>955</v>
      </c>
      <c r="DX276" t="str">
        <f>IF(EC276="*","",IFERROR(VLOOKUP(DW276,'class and classification'!$A$1:$B$338,2,FALSE),VLOOKUP(DW276,'class and classification'!$A$340:$B$378,2,FALSE)))</f>
        <v>Urban with Significant Rural</v>
      </c>
      <c r="DY276" t="str">
        <f>IF(EC276="*","",IFERROR(VLOOKUP(DW276,'class and classification'!$A$1:$C$338,3,FALSE),VLOOKUP(DW276,'class and classification'!$A$340:$C$378,3,FALSE)))</f>
        <v>SD</v>
      </c>
      <c r="DZ276">
        <v>6398.84</v>
      </c>
      <c r="EA276">
        <v>2336.61</v>
      </c>
      <c r="EB276">
        <v>1797.19</v>
      </c>
      <c r="EC276">
        <v>17.063053517446715</v>
      </c>
    </row>
    <row r="277" spans="1:133" x14ac:dyDescent="0.3">
      <c r="A277" t="s">
        <v>786</v>
      </c>
      <c r="B277" t="s">
        <v>390</v>
      </c>
      <c r="C277" t="str">
        <f>IF(H277="n/a","",IFERROR(VLOOKUP(B277,'class and classification'!$A$1:$B$338,2,FALSE),VLOOKUP(B277,'class and classification'!$A$340:$B$378,2,FALSE)))</f>
        <v/>
      </c>
      <c r="D277" t="str">
        <f>IF(H277="n/a","",IFERROR(VLOOKUP(B277,'class and classification'!$A$1:$C$338,3,FALSE),VLOOKUP(B277,'class and classification'!$A$340:$C$378,3,FALSE)))</f>
        <v/>
      </c>
      <c r="E277">
        <v>14157</v>
      </c>
      <c r="F277">
        <v>4354</v>
      </c>
      <c r="G277" t="s">
        <v>513</v>
      </c>
      <c r="H277" t="s">
        <v>513</v>
      </c>
      <c r="I277" t="s">
        <v>781</v>
      </c>
      <c r="J277" t="s">
        <v>386</v>
      </c>
      <c r="K277" t="str">
        <f>IF(P277="#","",IFERROR(VLOOKUP(J277,'class and classification'!$A$1:$B$338,2,FALSE),VLOOKUP(J277,'class and classification'!$A$340:$B$378,2,FALSE)))</f>
        <v>Predominantly Rural</v>
      </c>
      <c r="L277" t="str">
        <f>IF(P277="#","",IFERROR(VLOOKUP(J277,'class and classification'!$A$1:$C$338,3,FALSE),VLOOKUP(J277,'class and classification'!$A$340:$C$378,3,FALSE)))</f>
        <v>SD</v>
      </c>
      <c r="M277">
        <v>19100</v>
      </c>
      <c r="N277">
        <v>15056</v>
      </c>
      <c r="O277">
        <v>1765</v>
      </c>
      <c r="P277">
        <v>4.9135603129088841</v>
      </c>
      <c r="S277" t="s">
        <v>382</v>
      </c>
      <c r="T277" t="str">
        <f>IF(Y277="#","",IFERROR(VLOOKUP(S277,'class and classification'!$A$1:$B$338,2,FALSE),VLOOKUP(S277,'class and classification'!$A$340:$B$378,2,FALSE)))</f>
        <v>Predominantly Urban</v>
      </c>
      <c r="U277" t="str">
        <f>IF(Y277="#","",IFERROR(VLOOKUP(S277,'class and classification'!$A$1:$C$338,3,FALSE),VLOOKUP(S277,'class and classification'!$A$340:$C$378,3,FALSE)))</f>
        <v>SD</v>
      </c>
      <c r="V277">
        <v>9020</v>
      </c>
      <c r="W277">
        <v>5935</v>
      </c>
      <c r="X277">
        <v>2158</v>
      </c>
      <c r="Y277">
        <v>12.61029626599661</v>
      </c>
      <c r="AA277" t="s">
        <v>956</v>
      </c>
      <c r="AB277" t="s">
        <v>957</v>
      </c>
      <c r="AC277" t="str">
        <f>IF(AH277="#","",IFERROR(VLOOKUP(AB277,'class and classification'!$A$1:$B$338,2,FALSE),VLOOKUP(AB277,'class and classification'!$A$340:$B$378,2,FALSE)))</f>
        <v/>
      </c>
      <c r="AD277" t="str">
        <f>IF(AH277="#","",IFERROR(VLOOKUP(AB277,'class and classification'!$A$1:$C$338,3,FALSE),VLOOKUP(AB277,'class and classification'!$A$340:$C$378,3,FALSE)))</f>
        <v/>
      </c>
      <c r="AE277">
        <v>21952</v>
      </c>
      <c r="AF277">
        <v>17080</v>
      </c>
      <c r="AG277" t="s">
        <v>39</v>
      </c>
      <c r="AH277" t="s">
        <v>39</v>
      </c>
      <c r="AJ277" t="s">
        <v>956</v>
      </c>
      <c r="AK277" t="s">
        <v>957</v>
      </c>
      <c r="AL277" t="str">
        <f>IF(AQ277="#","",IFERROR(VLOOKUP(AK277,'class and classification'!$A$1:$B$338,2,FALSE),VLOOKUP(AK277,'class and classification'!$A$340:$B$378,2,FALSE)))</f>
        <v>Urban with Significant Rural</v>
      </c>
      <c r="AM277" t="str">
        <f>IF(AQ277="#","",IFERROR(VLOOKUP(AK277,'class and classification'!$A$1:$C$338,3,FALSE),VLOOKUP(AK277,'class and classification'!$A$340:$C$378,3,FALSE)))</f>
        <v>SD</v>
      </c>
      <c r="AN277">
        <v>21376</v>
      </c>
      <c r="AO277">
        <v>9816</v>
      </c>
      <c r="AP277">
        <v>2034</v>
      </c>
      <c r="AQ277">
        <v>6.1217119123577923</v>
      </c>
      <c r="AS277" t="s">
        <v>956</v>
      </c>
      <c r="AT277" t="s">
        <v>957</v>
      </c>
      <c r="AU277" t="str">
        <f>IF(AZ277="#","",IFERROR(VLOOKUP(AT277,'class and classification'!$A$1:$B$338,2,FALSE),VLOOKUP(AT277,'class and classification'!$A$340:$B$378,2,FALSE)))</f>
        <v>Urban with Significant Rural</v>
      </c>
      <c r="AV277" t="str">
        <f>IF(AZ277="#","",IFERROR(VLOOKUP(AT277,'class and classification'!$A$1:$C$338,3,FALSE),VLOOKUP(AT277,'class and classification'!$A$340:$C$378,3,FALSE)))</f>
        <v>SD</v>
      </c>
      <c r="AW277">
        <v>13012</v>
      </c>
      <c r="AX277">
        <v>10856</v>
      </c>
      <c r="AY277">
        <v>2076</v>
      </c>
      <c r="AZ277">
        <v>8.0018501387604068</v>
      </c>
      <c r="BB277" t="s">
        <v>956</v>
      </c>
      <c r="BC277" t="s">
        <v>957</v>
      </c>
      <c r="BD277" t="str">
        <f>IF(BI277="#","",IFERROR(VLOOKUP(BC277,'class and classification'!$A$1:$B$338,2,FALSE),VLOOKUP(BC277,'class and classification'!$A$340:$B$378,2,FALSE)))</f>
        <v>Urban with Significant Rural</v>
      </c>
      <c r="BE277" t="str">
        <f>IF(BI277="#","",IFERROR(VLOOKUP(BC277,'class and classification'!$A$1:$C$338,3,FALSE),VLOOKUP(BC277,'class and classification'!$A$340:$C$378,3,FALSE)))</f>
        <v>SD</v>
      </c>
      <c r="BF277">
        <v>16981</v>
      </c>
      <c r="BG277">
        <v>8874</v>
      </c>
      <c r="BH277">
        <v>2060</v>
      </c>
      <c r="BI277">
        <v>7.3795450474655206</v>
      </c>
      <c r="BK277" t="s">
        <v>956</v>
      </c>
      <c r="BL277" t="s">
        <v>957</v>
      </c>
      <c r="BM277" t="str">
        <f>IF(BR277="#","",IFERROR(VLOOKUP(BL277,'class and classification'!$A$1:$B$338,2,FALSE),VLOOKUP(BL277,'class and classification'!$A$340:$B$378,2,FALSE)))</f>
        <v>Urban with Significant Rural</v>
      </c>
      <c r="BN277" t="str">
        <f>IF(BR277="#","",IFERROR(VLOOKUP(BL277,'class and classification'!$A$1:$C$338,3,FALSE),VLOOKUP(BL277,'class and classification'!$A$340:$C$378,3,FALSE)))</f>
        <v>SD</v>
      </c>
      <c r="BO277">
        <v>17012</v>
      </c>
      <c r="BP277">
        <v>12836</v>
      </c>
      <c r="BQ277">
        <v>1278</v>
      </c>
      <c r="BR277">
        <v>4.1058921801709181</v>
      </c>
      <c r="BT277" t="s">
        <v>956</v>
      </c>
      <c r="BU277" t="s">
        <v>957</v>
      </c>
      <c r="BV277" t="str">
        <f>IF(CA277="#","",IFERROR(VLOOKUP(BU277,'class and classification'!$A$1:$B$338,2,FALSE),VLOOKUP(BU277,'class and classification'!$A$340:$B$378,2,FALSE)))</f>
        <v>Urban with Significant Rural</v>
      </c>
      <c r="BW277" t="str">
        <f>IF(CA277="#","",IFERROR(VLOOKUP(BU277,'class and classification'!$A$1:$C$338,3,FALSE),VLOOKUP(BU277,'class and classification'!$A$340:$C$378,3,FALSE)))</f>
        <v>SD</v>
      </c>
      <c r="BX277">
        <v>17362</v>
      </c>
      <c r="BY277">
        <v>16630</v>
      </c>
      <c r="BZ277">
        <v>1872</v>
      </c>
      <c r="CA277">
        <v>5.2197189382110194</v>
      </c>
      <c r="CC277" t="s">
        <v>956</v>
      </c>
      <c r="CD277" t="s">
        <v>957</v>
      </c>
      <c r="CE277" t="str">
        <f>IF(CJ277="*","",IFERROR(VLOOKUP(CD277,'class and classification'!$A$1:$B$338,2,FALSE),VLOOKUP(CD277,'class and classification'!$A$340:$B$378,2,FALSE)))</f>
        <v>Urban with Significant Rural</v>
      </c>
      <c r="CF277" t="str">
        <f>IF(CJ277="*","",IFERROR(VLOOKUP(CD277,'class and classification'!$A$1:$C$338,3,FALSE),VLOOKUP(CD277,'class and classification'!$A$340:$C$378,3,FALSE)))</f>
        <v>SD</v>
      </c>
      <c r="CG277">
        <v>15199</v>
      </c>
      <c r="CH277">
        <v>13905</v>
      </c>
      <c r="CI277">
        <v>4601</v>
      </c>
      <c r="CJ277">
        <v>13.65079365079365</v>
      </c>
      <c r="CL277" t="s">
        <v>956</v>
      </c>
      <c r="CM277" t="s">
        <v>957</v>
      </c>
      <c r="CN277" t="str">
        <f>IF(CS277="*","",IFERROR(VLOOKUP(CM277,'class and classification'!$A$1:$B$338,2,FALSE),VLOOKUP(CM277,'class and classification'!$A$340:$B$378,2,FALSE)))</f>
        <v>Urban with Significant Rural</v>
      </c>
      <c r="CO277" t="str">
        <f>IF(CS277="*","",IFERROR(VLOOKUP(CM277,'class and classification'!$A$1:$C$338,3,FALSE),VLOOKUP(CM277,'class and classification'!$A$340:$C$378,3,FALSE)))</f>
        <v>SD</v>
      </c>
      <c r="CP277">
        <v>15025.71</v>
      </c>
      <c r="CQ277">
        <v>16477.060000000001</v>
      </c>
      <c r="CR277">
        <v>2092.1799999999998</v>
      </c>
      <c r="CS277">
        <v>6.227662193276073</v>
      </c>
      <c r="CU277" t="s">
        <v>956</v>
      </c>
      <c r="CV277" t="s">
        <v>957</v>
      </c>
      <c r="CW277" t="str">
        <f>IF(DB277="*","",IFERROR(VLOOKUP(CV277,'class and classification'!$A$1:$B$338,2,FALSE),VLOOKUP(CV277,'class and classification'!$A$340:$B$378,2,FALSE)))</f>
        <v>Urban with Significant Rural</v>
      </c>
      <c r="CX277" t="str">
        <f>IF(DB277="*","",IFERROR(VLOOKUP(CV277,'class and classification'!$A$1:$C$338,3,FALSE),VLOOKUP(CV277,'class and classification'!$A$340:$C$378,3,FALSE)))</f>
        <v>SD</v>
      </c>
      <c r="CY277">
        <v>19697.41</v>
      </c>
      <c r="CZ277">
        <v>9384.43</v>
      </c>
      <c r="DA277">
        <v>5249.94</v>
      </c>
      <c r="DB277">
        <v>15.291779220302587</v>
      </c>
      <c r="DD277" t="s">
        <v>956</v>
      </c>
      <c r="DE277" t="s">
        <v>957</v>
      </c>
      <c r="DF277" t="str">
        <f>IF(DK277="*","",IFERROR(VLOOKUP(DE277,'class and classification'!$A$1:$B$338,2,FALSE),VLOOKUP(DE277,'class and classification'!$A$340:$B$378,2,FALSE)))</f>
        <v>Urban with Significant Rural</v>
      </c>
      <c r="DG277" t="str">
        <f>IF(DK277="*","",IFERROR(VLOOKUP(DE277,'class and classification'!$A$1:$C$338,3,FALSE),VLOOKUP(DE277,'class and classification'!$A$340:$C$378,3,FALSE)))</f>
        <v>SD</v>
      </c>
      <c r="DH277">
        <v>17484.490000000002</v>
      </c>
      <c r="DI277">
        <v>13202.92</v>
      </c>
      <c r="DJ277">
        <v>3600.37</v>
      </c>
      <c r="DK277">
        <v>10.50044651476415</v>
      </c>
      <c r="DM277" t="s">
        <v>956</v>
      </c>
      <c r="DN277" t="s">
        <v>957</v>
      </c>
      <c r="DO277" t="str">
        <f>IF(DT277="*","",IFERROR(VLOOKUP(DN277,'class and classification'!$A$1:$B$338,2,FALSE),VLOOKUP(DN277,'class and classification'!$A$340:$B$378,2,FALSE)))</f>
        <v/>
      </c>
      <c r="DP277" t="str">
        <f>IF(DT277="*","",IFERROR(VLOOKUP(DN277,'class and classification'!$A$1:$C$338,3,FALSE),VLOOKUP(DN277,'class and classification'!$A$340:$C$378,3,FALSE)))</f>
        <v/>
      </c>
      <c r="DQ277">
        <v>20530.849999999999</v>
      </c>
      <c r="DR277">
        <v>11530.63</v>
      </c>
      <c r="DS277" t="s">
        <v>38</v>
      </c>
      <c r="DT277" t="s">
        <v>38</v>
      </c>
      <c r="DV277" t="s">
        <v>956</v>
      </c>
      <c r="DW277" t="s">
        <v>957</v>
      </c>
      <c r="DX277" t="str">
        <f>IF(EC277="*","",IFERROR(VLOOKUP(DW277,'class and classification'!$A$1:$B$338,2,FALSE),VLOOKUP(DW277,'class and classification'!$A$340:$B$378,2,FALSE)))</f>
        <v>Urban with Significant Rural</v>
      </c>
      <c r="DY277" t="str">
        <f>IF(EC277="*","",IFERROR(VLOOKUP(DW277,'class and classification'!$A$1:$C$338,3,FALSE),VLOOKUP(DW277,'class and classification'!$A$340:$C$378,3,FALSE)))</f>
        <v>SD</v>
      </c>
      <c r="DZ277">
        <v>16489.8</v>
      </c>
      <c r="EA277">
        <v>11349.39</v>
      </c>
      <c r="EB277">
        <v>2780.94</v>
      </c>
      <c r="EC277">
        <v>9.0820646417895681</v>
      </c>
    </row>
    <row r="278" spans="1:133" x14ac:dyDescent="0.3">
      <c r="A278" t="s">
        <v>787</v>
      </c>
      <c r="B278" t="s">
        <v>391</v>
      </c>
      <c r="C278" t="str">
        <f>IF(H278="n/a","",IFERROR(VLOOKUP(B278,'class and classification'!$A$1:$B$338,2,FALSE),VLOOKUP(B278,'class and classification'!$A$340:$B$378,2,FALSE)))</f>
        <v>Predominantly Urban</v>
      </c>
      <c r="D278" t="str">
        <f>IF(H278="n/a","",IFERROR(VLOOKUP(B278,'class and classification'!$A$1:$C$338,3,FALSE),VLOOKUP(B278,'class and classification'!$A$340:$C$378,3,FALSE)))</f>
        <v>SD</v>
      </c>
      <c r="E278">
        <v>4878</v>
      </c>
      <c r="F278">
        <v>2418</v>
      </c>
      <c r="G278">
        <v>6414</v>
      </c>
      <c r="H278">
        <v>46.783369803063458</v>
      </c>
      <c r="I278" t="s">
        <v>782</v>
      </c>
      <c r="J278" t="s">
        <v>196</v>
      </c>
      <c r="K278" t="str">
        <f>IF(P278="#","",IFERROR(VLOOKUP(J278,'class and classification'!$A$1:$B$338,2,FALSE),VLOOKUP(J278,'class and classification'!$A$340:$B$378,2,FALSE)))</f>
        <v>Urban with Significant Rural</v>
      </c>
      <c r="L278" t="str">
        <f>IF(P278="#","",IFERROR(VLOOKUP(J278,'class and classification'!$A$1:$C$338,3,FALSE),VLOOKUP(J278,'class and classification'!$A$340:$C$378,3,FALSE)))</f>
        <v>SC</v>
      </c>
      <c r="M278">
        <v>201020</v>
      </c>
      <c r="N278">
        <v>62916</v>
      </c>
      <c r="O278">
        <v>15590</v>
      </c>
      <c r="P278">
        <v>5.5772987128209897</v>
      </c>
      <c r="S278" t="s">
        <v>383</v>
      </c>
      <c r="T278" t="str">
        <f>IF(Y278="#","",IFERROR(VLOOKUP(S278,'class and classification'!$A$1:$B$338,2,FALSE),VLOOKUP(S278,'class and classification'!$A$340:$B$378,2,FALSE)))</f>
        <v>Predominantly Urban</v>
      </c>
      <c r="U278" t="str">
        <f>IF(Y278="#","",IFERROR(VLOOKUP(S278,'class and classification'!$A$1:$C$338,3,FALSE),VLOOKUP(S278,'class and classification'!$A$340:$C$378,3,FALSE)))</f>
        <v>SD</v>
      </c>
      <c r="V278">
        <v>4899</v>
      </c>
      <c r="W278">
        <v>2402</v>
      </c>
      <c r="X278">
        <v>5744</v>
      </c>
      <c r="Y278">
        <v>44.032196243771558</v>
      </c>
      <c r="AA278" t="s">
        <v>776</v>
      </c>
      <c r="AB278" t="s">
        <v>195</v>
      </c>
      <c r="AC278" t="str">
        <f>IF(AH278="#","",IFERROR(VLOOKUP(AB278,'class and classification'!$A$1:$B$338,2,FALSE),VLOOKUP(AB278,'class and classification'!$A$340:$B$378,2,FALSE)))</f>
        <v>Urban with Significant Rural</v>
      </c>
      <c r="AD278" t="str">
        <f>IF(AH278="#","",IFERROR(VLOOKUP(AB278,'class and classification'!$A$1:$C$338,3,FALSE),VLOOKUP(AB278,'class and classification'!$A$340:$C$378,3,FALSE)))</f>
        <v>SC</v>
      </c>
      <c r="AE278">
        <v>48596</v>
      </c>
      <c r="AF278">
        <v>25061</v>
      </c>
      <c r="AG278">
        <v>13335</v>
      </c>
      <c r="AH278">
        <v>15.32899576972595</v>
      </c>
      <c r="AJ278" t="s">
        <v>776</v>
      </c>
      <c r="AK278" t="s">
        <v>195</v>
      </c>
      <c r="AL278" t="str">
        <f>IF(AQ278="#","",IFERROR(VLOOKUP(AK278,'class and classification'!$A$1:$B$338,2,FALSE),VLOOKUP(AK278,'class and classification'!$A$340:$B$378,2,FALSE)))</f>
        <v>Urban with Significant Rural</v>
      </c>
      <c r="AM278" t="str">
        <f>IF(AQ278="#","",IFERROR(VLOOKUP(AK278,'class and classification'!$A$1:$C$338,3,FALSE),VLOOKUP(AK278,'class and classification'!$A$340:$C$378,3,FALSE)))</f>
        <v>SC</v>
      </c>
      <c r="AN278">
        <v>48550</v>
      </c>
      <c r="AO278">
        <v>35602</v>
      </c>
      <c r="AP278">
        <v>7382</v>
      </c>
      <c r="AQ278">
        <v>8.0647628203727582</v>
      </c>
      <c r="AS278" t="s">
        <v>776</v>
      </c>
      <c r="AT278" t="s">
        <v>195</v>
      </c>
      <c r="AU278" t="str">
        <f>IF(AZ278="#","",IFERROR(VLOOKUP(AT278,'class and classification'!$A$1:$B$338,2,FALSE),VLOOKUP(AT278,'class and classification'!$A$340:$B$378,2,FALSE)))</f>
        <v>Urban with Significant Rural</v>
      </c>
      <c r="AV278" t="str">
        <f>IF(AZ278="#","",IFERROR(VLOOKUP(AT278,'class and classification'!$A$1:$C$338,3,FALSE),VLOOKUP(AT278,'class and classification'!$A$340:$C$378,3,FALSE)))</f>
        <v>SC</v>
      </c>
      <c r="AW278">
        <v>52593</v>
      </c>
      <c r="AX278">
        <v>33125</v>
      </c>
      <c r="AY278">
        <v>10114</v>
      </c>
      <c r="AZ278">
        <v>10.553885967109107</v>
      </c>
      <c r="BB278" t="s">
        <v>776</v>
      </c>
      <c r="BC278" t="s">
        <v>195</v>
      </c>
      <c r="BD278" t="str">
        <f>IF(BI278="#","",IFERROR(VLOOKUP(BC278,'class and classification'!$A$1:$B$338,2,FALSE),VLOOKUP(BC278,'class and classification'!$A$340:$B$378,2,FALSE)))</f>
        <v>Urban with Significant Rural</v>
      </c>
      <c r="BE278" t="str">
        <f>IF(BI278="#","",IFERROR(VLOOKUP(BC278,'class and classification'!$A$1:$C$338,3,FALSE),VLOOKUP(BC278,'class and classification'!$A$340:$C$378,3,FALSE)))</f>
        <v>SC</v>
      </c>
      <c r="BF278">
        <v>55281</v>
      </c>
      <c r="BG278">
        <v>25560</v>
      </c>
      <c r="BH278">
        <v>10769</v>
      </c>
      <c r="BI278">
        <v>11.75526689226067</v>
      </c>
      <c r="BK278" t="s">
        <v>776</v>
      </c>
      <c r="BL278" t="s">
        <v>195</v>
      </c>
      <c r="BM278" t="str">
        <f>IF(BR278="#","",IFERROR(VLOOKUP(BL278,'class and classification'!$A$1:$B$338,2,FALSE),VLOOKUP(BL278,'class and classification'!$A$340:$B$378,2,FALSE)))</f>
        <v>Urban with Significant Rural</v>
      </c>
      <c r="BN278" t="str">
        <f>IF(BR278="#","",IFERROR(VLOOKUP(BL278,'class and classification'!$A$1:$C$338,3,FALSE),VLOOKUP(BL278,'class and classification'!$A$340:$C$378,3,FALSE)))</f>
        <v>SC</v>
      </c>
      <c r="BO278">
        <v>59849</v>
      </c>
      <c r="BP278">
        <v>28378</v>
      </c>
      <c r="BQ278">
        <v>10583</v>
      </c>
      <c r="BR278">
        <v>10.710454407448639</v>
      </c>
      <c r="BT278" t="s">
        <v>776</v>
      </c>
      <c r="BU278" t="s">
        <v>195</v>
      </c>
      <c r="BV278" t="str">
        <f>IF(CA278="#","",IFERROR(VLOOKUP(BU278,'class and classification'!$A$1:$B$338,2,FALSE),VLOOKUP(BU278,'class and classification'!$A$340:$B$378,2,FALSE)))</f>
        <v>Urban with Significant Rural</v>
      </c>
      <c r="BW278" t="str">
        <f>IF(CA278="#","",IFERROR(VLOOKUP(BU278,'class and classification'!$A$1:$C$338,3,FALSE),VLOOKUP(BU278,'class and classification'!$A$340:$C$378,3,FALSE)))</f>
        <v>SC</v>
      </c>
      <c r="BX278">
        <v>50015</v>
      </c>
      <c r="BY278">
        <v>28098</v>
      </c>
      <c r="BZ278">
        <v>14957</v>
      </c>
      <c r="CA278">
        <v>16.070699473514559</v>
      </c>
      <c r="CC278" t="s">
        <v>776</v>
      </c>
      <c r="CD278" t="s">
        <v>195</v>
      </c>
      <c r="CE278" t="str">
        <f>IF(CJ278="*","",IFERROR(VLOOKUP(CD278,'class and classification'!$A$1:$B$338,2,FALSE),VLOOKUP(CD278,'class and classification'!$A$340:$B$378,2,FALSE)))</f>
        <v>Urban with Significant Rural</v>
      </c>
      <c r="CF278" t="str">
        <f>IF(CJ278="*","",IFERROR(VLOOKUP(CD278,'class and classification'!$A$1:$C$338,3,FALSE),VLOOKUP(CD278,'class and classification'!$A$340:$C$378,3,FALSE)))</f>
        <v>SC</v>
      </c>
      <c r="CG278">
        <v>51227</v>
      </c>
      <c r="CH278">
        <v>28066</v>
      </c>
      <c r="CI278">
        <v>16349</v>
      </c>
      <c r="CJ278">
        <v>17.093954538800947</v>
      </c>
      <c r="CL278" t="s">
        <v>776</v>
      </c>
      <c r="CM278" t="s">
        <v>195</v>
      </c>
      <c r="CN278" t="str">
        <f>IF(CS278="*","",IFERROR(VLOOKUP(CM278,'class and classification'!$A$1:$B$338,2,FALSE),VLOOKUP(CM278,'class and classification'!$A$340:$B$378,2,FALSE)))</f>
        <v>Urban with Significant Rural</v>
      </c>
      <c r="CO278" t="str">
        <f>IF(CS278="*","",IFERROR(VLOOKUP(CM278,'class and classification'!$A$1:$C$338,3,FALSE),VLOOKUP(CM278,'class and classification'!$A$340:$C$378,3,FALSE)))</f>
        <v>SC</v>
      </c>
      <c r="CP278">
        <v>53308.579999999994</v>
      </c>
      <c r="CQ278">
        <v>27562.959999999999</v>
      </c>
      <c r="CR278">
        <v>13385.789999999999</v>
      </c>
      <c r="CS278">
        <v>14.201325244413354</v>
      </c>
      <c r="CU278" t="s">
        <v>776</v>
      </c>
      <c r="CV278" t="s">
        <v>195</v>
      </c>
      <c r="CW278" t="str">
        <f>IF(DB278="*","",IFERROR(VLOOKUP(CV278,'class and classification'!$A$1:$B$338,2,FALSE),VLOOKUP(CV278,'class and classification'!$A$340:$B$378,2,FALSE)))</f>
        <v>Urban with Significant Rural</v>
      </c>
      <c r="CX278" t="str">
        <f>IF(DB278="*","",IFERROR(VLOOKUP(CV278,'class and classification'!$A$1:$C$338,3,FALSE),VLOOKUP(CV278,'class and classification'!$A$340:$C$378,3,FALSE)))</f>
        <v>SC</v>
      </c>
      <c r="CY278">
        <v>56737.69</v>
      </c>
      <c r="CZ278">
        <v>34821.550000000003</v>
      </c>
      <c r="DA278">
        <v>7918.16</v>
      </c>
      <c r="DB278">
        <v>7.9597576937073127</v>
      </c>
      <c r="DD278" t="s">
        <v>776</v>
      </c>
      <c r="DE278" t="s">
        <v>195</v>
      </c>
      <c r="DF278" t="str">
        <f>IF(DK278="*","",IFERROR(VLOOKUP(DE278,'class and classification'!$A$1:$B$338,2,FALSE),VLOOKUP(DE278,'class and classification'!$A$340:$B$378,2,FALSE)))</f>
        <v>Urban with Significant Rural</v>
      </c>
      <c r="DG278" t="str">
        <f>IF(DK278="*","",IFERROR(VLOOKUP(DE278,'class and classification'!$A$1:$C$338,3,FALSE),VLOOKUP(DE278,'class and classification'!$A$340:$C$378,3,FALSE)))</f>
        <v>SC</v>
      </c>
      <c r="DH278">
        <v>55364.26</v>
      </c>
      <c r="DI278">
        <v>31091.120000000003</v>
      </c>
      <c r="DJ278">
        <v>10347.400000000001</v>
      </c>
      <c r="DK278">
        <v>10.689155827962793</v>
      </c>
      <c r="DM278" t="s">
        <v>776</v>
      </c>
      <c r="DN278" t="s">
        <v>195</v>
      </c>
      <c r="DO278" t="str">
        <f>IF(DT278="*","",IFERROR(VLOOKUP(DN278,'class and classification'!$A$1:$B$338,2,FALSE),VLOOKUP(DN278,'class and classification'!$A$340:$B$378,2,FALSE)))</f>
        <v>Urban with Significant Rural</v>
      </c>
      <c r="DP278" t="str">
        <f>IF(DT278="*","",IFERROR(VLOOKUP(DN278,'class and classification'!$A$1:$C$338,3,FALSE),VLOOKUP(DN278,'class and classification'!$A$340:$C$378,3,FALSE)))</f>
        <v>SC</v>
      </c>
      <c r="DQ278">
        <v>55411.729999999996</v>
      </c>
      <c r="DR278">
        <v>37546.300000000003</v>
      </c>
      <c r="DS278">
        <v>10999.69</v>
      </c>
      <c r="DT278">
        <v>10.580926553602755</v>
      </c>
      <c r="DV278" t="s">
        <v>776</v>
      </c>
      <c r="DW278" t="s">
        <v>195</v>
      </c>
      <c r="DX278" t="str">
        <f>IF(EC278="*","",IFERROR(VLOOKUP(DW278,'class and classification'!$A$1:$B$338,2,FALSE),VLOOKUP(DW278,'class and classification'!$A$340:$B$378,2,FALSE)))</f>
        <v>Urban with Significant Rural</v>
      </c>
      <c r="DY278" t="str">
        <f>IF(EC278="*","",IFERROR(VLOOKUP(DW278,'class and classification'!$A$1:$C$338,3,FALSE),VLOOKUP(DW278,'class and classification'!$A$340:$C$378,3,FALSE)))</f>
        <v>SC</v>
      </c>
      <c r="DZ278">
        <v>50988.81</v>
      </c>
      <c r="EA278">
        <v>36800.999999999993</v>
      </c>
      <c r="EB278">
        <v>10712.01</v>
      </c>
      <c r="EC278">
        <v>10.874936117931629</v>
      </c>
    </row>
    <row r="279" spans="1:133" x14ac:dyDescent="0.3">
      <c r="A279" t="s">
        <v>788</v>
      </c>
      <c r="B279" t="s">
        <v>392</v>
      </c>
      <c r="C279" t="str">
        <f>IF(H279="n/a","",IFERROR(VLOOKUP(B279,'class and classification'!$A$1:$B$338,2,FALSE),VLOOKUP(B279,'class and classification'!$A$340:$B$378,2,FALSE)))</f>
        <v/>
      </c>
      <c r="D279" t="str">
        <f>IF(H279="n/a","",IFERROR(VLOOKUP(B279,'class and classification'!$A$1:$C$338,3,FALSE),VLOOKUP(B279,'class and classification'!$A$340:$C$378,3,FALSE)))</f>
        <v/>
      </c>
      <c r="E279">
        <v>15655</v>
      </c>
      <c r="F279">
        <v>3159</v>
      </c>
      <c r="G279" t="s">
        <v>513</v>
      </c>
      <c r="H279" t="s">
        <v>513</v>
      </c>
      <c r="I279" t="s">
        <v>783</v>
      </c>
      <c r="J279" t="s">
        <v>387</v>
      </c>
      <c r="K279" t="str">
        <f>IF(P279="#","",IFERROR(VLOOKUP(J279,'class and classification'!$A$1:$B$338,2,FALSE),VLOOKUP(J279,'class and classification'!$A$340:$B$378,2,FALSE)))</f>
        <v/>
      </c>
      <c r="L279" t="str">
        <f>IF(P279="#","",IFERROR(VLOOKUP(J279,'class and classification'!$A$1:$C$338,3,FALSE),VLOOKUP(J279,'class and classification'!$A$340:$C$378,3,FALSE)))</f>
        <v/>
      </c>
      <c r="M279">
        <v>24868</v>
      </c>
      <c r="N279">
        <v>12418</v>
      </c>
      <c r="O279" t="s">
        <v>39</v>
      </c>
      <c r="P279" t="s">
        <v>39</v>
      </c>
      <c r="S279" t="s">
        <v>384</v>
      </c>
      <c r="T279" t="str">
        <f>IF(Y279="#","",IFERROR(VLOOKUP(S279,'class and classification'!$A$1:$B$338,2,FALSE),VLOOKUP(S279,'class and classification'!$A$340:$B$378,2,FALSE)))</f>
        <v>Urban with Significant Rural</v>
      </c>
      <c r="U279" t="str">
        <f>IF(Y279="#","",IFERROR(VLOOKUP(S279,'class and classification'!$A$1:$C$338,3,FALSE),VLOOKUP(S279,'class and classification'!$A$340:$C$378,3,FALSE)))</f>
        <v>SD</v>
      </c>
      <c r="V279">
        <v>11783</v>
      </c>
      <c r="W279">
        <v>2997</v>
      </c>
      <c r="X279">
        <v>1023</v>
      </c>
      <c r="Y279">
        <v>6.4734544073910021</v>
      </c>
      <c r="AA279" t="s">
        <v>777</v>
      </c>
      <c r="AB279" t="s">
        <v>382</v>
      </c>
      <c r="AC279" t="str">
        <f>IF(AH279="#","",IFERROR(VLOOKUP(AB279,'class and classification'!$A$1:$B$338,2,FALSE),VLOOKUP(AB279,'class and classification'!$A$340:$B$378,2,FALSE)))</f>
        <v>Predominantly Urban</v>
      </c>
      <c r="AD279" t="str">
        <f>IF(AH279="#","",IFERROR(VLOOKUP(AB279,'class and classification'!$A$1:$C$338,3,FALSE),VLOOKUP(AB279,'class and classification'!$A$340:$C$378,3,FALSE)))</f>
        <v>SD</v>
      </c>
      <c r="AE279">
        <v>7219</v>
      </c>
      <c r="AF279">
        <v>5406</v>
      </c>
      <c r="AG279">
        <v>4493</v>
      </c>
      <c r="AH279">
        <v>26.247225143124197</v>
      </c>
      <c r="AJ279" t="s">
        <v>777</v>
      </c>
      <c r="AK279" t="s">
        <v>382</v>
      </c>
      <c r="AL279" t="str">
        <f>IF(AQ279="#","",IFERROR(VLOOKUP(AK279,'class and classification'!$A$1:$B$338,2,FALSE),VLOOKUP(AK279,'class and classification'!$A$340:$B$378,2,FALSE)))</f>
        <v>Predominantly Urban</v>
      </c>
      <c r="AM279" t="str">
        <f>IF(AQ279="#","",IFERROR(VLOOKUP(AK279,'class and classification'!$A$1:$C$338,3,FALSE),VLOOKUP(AK279,'class and classification'!$A$340:$C$378,3,FALSE)))</f>
        <v>SD</v>
      </c>
      <c r="AN279">
        <v>9689</v>
      </c>
      <c r="AO279">
        <v>6439</v>
      </c>
      <c r="AP279">
        <v>1362</v>
      </c>
      <c r="AQ279">
        <v>7.7873070325900517</v>
      </c>
      <c r="AS279" t="s">
        <v>777</v>
      </c>
      <c r="AT279" t="s">
        <v>382</v>
      </c>
      <c r="AU279" t="str">
        <f>IF(AZ279="#","",IFERROR(VLOOKUP(AT279,'class and classification'!$A$1:$B$338,2,FALSE),VLOOKUP(AT279,'class and classification'!$A$340:$B$378,2,FALSE)))</f>
        <v>Predominantly Urban</v>
      </c>
      <c r="AV279" t="str">
        <f>IF(AZ279="#","",IFERROR(VLOOKUP(AT279,'class and classification'!$A$1:$C$338,3,FALSE),VLOOKUP(AT279,'class and classification'!$A$340:$C$378,3,FALSE)))</f>
        <v>SD</v>
      </c>
      <c r="AW279">
        <v>10414</v>
      </c>
      <c r="AX279">
        <v>5824</v>
      </c>
      <c r="AY279">
        <v>1558</v>
      </c>
      <c r="AZ279">
        <v>8.7547763542369061</v>
      </c>
      <c r="BB279" t="s">
        <v>777</v>
      </c>
      <c r="BC279" t="s">
        <v>382</v>
      </c>
      <c r="BD279" t="str">
        <f>IF(BI279="#","",IFERROR(VLOOKUP(BC279,'class and classification'!$A$1:$B$338,2,FALSE),VLOOKUP(BC279,'class and classification'!$A$340:$B$378,2,FALSE)))</f>
        <v>Predominantly Urban</v>
      </c>
      <c r="BE279" t="str">
        <f>IF(BI279="#","",IFERROR(VLOOKUP(BC279,'class and classification'!$A$1:$C$338,3,FALSE),VLOOKUP(BC279,'class and classification'!$A$340:$C$378,3,FALSE)))</f>
        <v>SD</v>
      </c>
      <c r="BF279">
        <v>12030</v>
      </c>
      <c r="BG279">
        <v>2848</v>
      </c>
      <c r="BH279">
        <v>2097</v>
      </c>
      <c r="BI279">
        <v>12.353460972017674</v>
      </c>
      <c r="BK279" t="s">
        <v>777</v>
      </c>
      <c r="BL279" t="s">
        <v>382</v>
      </c>
      <c r="BM279" t="str">
        <f>IF(BR279="#","",IFERROR(VLOOKUP(BL279,'class and classification'!$A$1:$B$338,2,FALSE),VLOOKUP(BL279,'class and classification'!$A$340:$B$378,2,FALSE)))</f>
        <v>Predominantly Urban</v>
      </c>
      <c r="BN279" t="str">
        <f>IF(BR279="#","",IFERROR(VLOOKUP(BL279,'class and classification'!$A$1:$C$338,3,FALSE),VLOOKUP(BL279,'class and classification'!$A$340:$C$378,3,FALSE)))</f>
        <v>SD</v>
      </c>
      <c r="BO279">
        <v>13109</v>
      </c>
      <c r="BP279">
        <v>1538</v>
      </c>
      <c r="BQ279">
        <v>1231</v>
      </c>
      <c r="BR279">
        <v>7.7528656002015364</v>
      </c>
      <c r="BT279" t="s">
        <v>777</v>
      </c>
      <c r="BU279" t="s">
        <v>382</v>
      </c>
      <c r="BV279" t="str">
        <f>IF(CA279="#","",IFERROR(VLOOKUP(BU279,'class and classification'!$A$1:$B$338,2,FALSE),VLOOKUP(BU279,'class and classification'!$A$340:$B$378,2,FALSE)))</f>
        <v>Predominantly Urban</v>
      </c>
      <c r="BW279" t="str">
        <f>IF(CA279="#","",IFERROR(VLOOKUP(BU279,'class and classification'!$A$1:$C$338,3,FALSE),VLOOKUP(BU279,'class and classification'!$A$340:$C$378,3,FALSE)))</f>
        <v>SD</v>
      </c>
      <c r="BX279">
        <v>11252</v>
      </c>
      <c r="BY279">
        <v>3214</v>
      </c>
      <c r="BZ279">
        <v>3863</v>
      </c>
      <c r="CA279">
        <v>21.075890665066289</v>
      </c>
      <c r="CC279" t="s">
        <v>777</v>
      </c>
      <c r="CD279" t="s">
        <v>382</v>
      </c>
      <c r="CE279" t="str">
        <f>IF(CJ279="*","",IFERROR(VLOOKUP(CD279,'class and classification'!$A$1:$B$338,2,FALSE),VLOOKUP(CD279,'class and classification'!$A$340:$B$378,2,FALSE)))</f>
        <v>Predominantly Urban</v>
      </c>
      <c r="CF279" t="str">
        <f>IF(CJ279="*","",IFERROR(VLOOKUP(CD279,'class and classification'!$A$1:$C$338,3,FALSE),VLOOKUP(CD279,'class and classification'!$A$340:$C$378,3,FALSE)))</f>
        <v>SD</v>
      </c>
      <c r="CG279">
        <v>11606</v>
      </c>
      <c r="CH279">
        <v>6142</v>
      </c>
      <c r="CI279">
        <v>3448</v>
      </c>
      <c r="CJ279">
        <v>16.26722023023212</v>
      </c>
      <c r="CL279" t="s">
        <v>777</v>
      </c>
      <c r="CM279" t="s">
        <v>382</v>
      </c>
      <c r="CN279" t="str">
        <f>IF(CS279="*","",IFERROR(VLOOKUP(CM279,'class and classification'!$A$1:$B$338,2,FALSE),VLOOKUP(CM279,'class and classification'!$A$340:$B$378,2,FALSE)))</f>
        <v>Predominantly Urban</v>
      </c>
      <c r="CO279" t="str">
        <f>IF(CS279="*","",IFERROR(VLOOKUP(CM279,'class and classification'!$A$1:$C$338,3,FALSE),VLOOKUP(CM279,'class and classification'!$A$340:$C$378,3,FALSE)))</f>
        <v>SD</v>
      </c>
      <c r="CP279">
        <v>13258.92</v>
      </c>
      <c r="CQ279">
        <v>3537.4</v>
      </c>
      <c r="CR279">
        <v>3201.77</v>
      </c>
      <c r="CS279">
        <v>16.010378991193658</v>
      </c>
      <c r="CU279" t="s">
        <v>777</v>
      </c>
      <c r="CV279" t="s">
        <v>382</v>
      </c>
      <c r="CW279" t="str">
        <f>IF(DB279="*","",IFERROR(VLOOKUP(CV279,'class and classification'!$A$1:$B$338,2,FALSE),VLOOKUP(CV279,'class and classification'!$A$340:$B$378,2,FALSE)))</f>
        <v>Predominantly Urban</v>
      </c>
      <c r="CX279" t="str">
        <f>IF(DB279="*","",IFERROR(VLOOKUP(CV279,'class and classification'!$A$1:$C$338,3,FALSE),VLOOKUP(CV279,'class and classification'!$A$340:$C$378,3,FALSE)))</f>
        <v>SD</v>
      </c>
      <c r="CY279">
        <v>10214.14</v>
      </c>
      <c r="CZ279">
        <v>7703.58</v>
      </c>
      <c r="DA279">
        <v>1533.17</v>
      </c>
      <c r="DB279">
        <v>7.8822614286544219</v>
      </c>
      <c r="DD279" t="s">
        <v>777</v>
      </c>
      <c r="DE279" t="s">
        <v>382</v>
      </c>
      <c r="DF279" t="str">
        <f>IF(DK279="*","",IFERROR(VLOOKUP(DE279,'class and classification'!$A$1:$B$338,2,FALSE),VLOOKUP(DE279,'class and classification'!$A$340:$B$378,2,FALSE)))</f>
        <v>Predominantly Urban</v>
      </c>
      <c r="DG279" t="str">
        <f>IF(DK279="*","",IFERROR(VLOOKUP(DE279,'class and classification'!$A$1:$C$338,3,FALSE),VLOOKUP(DE279,'class and classification'!$A$340:$C$378,3,FALSE)))</f>
        <v>SD</v>
      </c>
      <c r="DH279">
        <v>15533.26</v>
      </c>
      <c r="DI279">
        <v>4388.83</v>
      </c>
      <c r="DJ279">
        <v>1828.54</v>
      </c>
      <c r="DK279">
        <v>8.4068369513894528</v>
      </c>
      <c r="DM279" t="s">
        <v>777</v>
      </c>
      <c r="DN279" t="s">
        <v>382</v>
      </c>
      <c r="DO279" t="str">
        <f>IF(DT279="*","",IFERROR(VLOOKUP(DN279,'class and classification'!$A$1:$B$338,2,FALSE),VLOOKUP(DN279,'class and classification'!$A$340:$B$378,2,FALSE)))</f>
        <v>Predominantly Urban</v>
      </c>
      <c r="DP279" t="str">
        <f>IF(DT279="*","",IFERROR(VLOOKUP(DN279,'class and classification'!$A$1:$C$338,3,FALSE),VLOOKUP(DN279,'class and classification'!$A$340:$C$378,3,FALSE)))</f>
        <v>SD</v>
      </c>
      <c r="DQ279">
        <v>8848.1</v>
      </c>
      <c r="DR279">
        <v>7264.02</v>
      </c>
      <c r="DS279">
        <v>4415.21</v>
      </c>
      <c r="DT279">
        <v>21.508934673920084</v>
      </c>
      <c r="DV279" t="s">
        <v>777</v>
      </c>
      <c r="DW279" t="s">
        <v>382</v>
      </c>
      <c r="DX279" t="str">
        <f>IF(EC279="*","",IFERROR(VLOOKUP(DW279,'class and classification'!$A$1:$B$338,2,FALSE),VLOOKUP(DW279,'class and classification'!$A$340:$B$378,2,FALSE)))</f>
        <v>Predominantly Urban</v>
      </c>
      <c r="DY279" t="str">
        <f>IF(EC279="*","",IFERROR(VLOOKUP(DW279,'class and classification'!$A$1:$C$338,3,FALSE),VLOOKUP(DW279,'class and classification'!$A$340:$C$378,3,FALSE)))</f>
        <v>SD</v>
      </c>
      <c r="DZ279">
        <v>7316.48</v>
      </c>
      <c r="EA279">
        <v>8797.14</v>
      </c>
      <c r="EB279">
        <v>5472.81</v>
      </c>
      <c r="EC279">
        <v>25.353011127824288</v>
      </c>
    </row>
    <row r="280" spans="1:133" x14ac:dyDescent="0.3">
      <c r="A280" t="s">
        <v>789</v>
      </c>
      <c r="B280" t="s">
        <v>393</v>
      </c>
      <c r="C280" t="str">
        <f>IF(H280="n/a","",IFERROR(VLOOKUP(B280,'class and classification'!$A$1:$B$338,2,FALSE),VLOOKUP(B280,'class and classification'!$A$340:$B$378,2,FALSE)))</f>
        <v>Predominantly Urban</v>
      </c>
      <c r="D280" t="str">
        <f>IF(H280="n/a","",IFERROR(VLOOKUP(B280,'class and classification'!$A$1:$C$338,3,FALSE),VLOOKUP(B280,'class and classification'!$A$340:$C$378,3,FALSE)))</f>
        <v>SD</v>
      </c>
      <c r="E280">
        <v>7224</v>
      </c>
      <c r="F280">
        <v>6982</v>
      </c>
      <c r="G280">
        <v>4069</v>
      </c>
      <c r="H280">
        <v>22.265389876880985</v>
      </c>
      <c r="I280" t="s">
        <v>784</v>
      </c>
      <c r="J280" t="s">
        <v>388</v>
      </c>
      <c r="K280" t="str">
        <f>IF(P280="#","",IFERROR(VLOOKUP(J280,'class and classification'!$A$1:$B$338,2,FALSE),VLOOKUP(J280,'class and classification'!$A$340:$B$378,2,FALSE)))</f>
        <v/>
      </c>
      <c r="L280" t="str">
        <f>IF(P280="#","",IFERROR(VLOOKUP(J280,'class and classification'!$A$1:$C$338,3,FALSE),VLOOKUP(J280,'class and classification'!$A$340:$C$378,3,FALSE)))</f>
        <v/>
      </c>
      <c r="M280">
        <v>18339</v>
      </c>
      <c r="N280">
        <v>6458</v>
      </c>
      <c r="O280" t="s">
        <v>39</v>
      </c>
      <c r="P280" t="s">
        <v>39</v>
      </c>
      <c r="S280" t="s">
        <v>385</v>
      </c>
      <c r="T280" t="str">
        <f>IF(Y280="#","",IFERROR(VLOOKUP(S280,'class and classification'!$A$1:$B$338,2,FALSE),VLOOKUP(S280,'class and classification'!$A$340:$B$378,2,FALSE)))</f>
        <v>Predominantly Rural</v>
      </c>
      <c r="U280" t="str">
        <f>IF(Y280="#","",IFERROR(VLOOKUP(S280,'class and classification'!$A$1:$C$338,3,FALSE),VLOOKUP(S280,'class and classification'!$A$340:$C$378,3,FALSE)))</f>
        <v>SD</v>
      </c>
      <c r="V280">
        <v>7883</v>
      </c>
      <c r="W280">
        <v>6214</v>
      </c>
      <c r="X280">
        <v>1241</v>
      </c>
      <c r="Y280">
        <v>8.0910157778067546</v>
      </c>
      <c r="AA280" t="s">
        <v>778</v>
      </c>
      <c r="AB280" t="s">
        <v>383</v>
      </c>
      <c r="AC280" t="str">
        <f>IF(AH280="#","",IFERROR(VLOOKUP(AB280,'class and classification'!$A$1:$B$338,2,FALSE),VLOOKUP(AB280,'class and classification'!$A$340:$B$378,2,FALSE)))</f>
        <v>Predominantly Urban</v>
      </c>
      <c r="AD280" t="str">
        <f>IF(AH280="#","",IFERROR(VLOOKUP(AB280,'class and classification'!$A$1:$C$338,3,FALSE),VLOOKUP(AB280,'class and classification'!$A$340:$C$378,3,FALSE)))</f>
        <v>SD</v>
      </c>
      <c r="AE280">
        <v>7449</v>
      </c>
      <c r="AF280">
        <v>1771</v>
      </c>
      <c r="AG280">
        <v>5995</v>
      </c>
      <c r="AH280">
        <v>39.401906013802169</v>
      </c>
      <c r="AJ280" t="s">
        <v>778</v>
      </c>
      <c r="AK280" t="s">
        <v>383</v>
      </c>
      <c r="AL280" t="str">
        <f>IF(AQ280="#","",IFERROR(VLOOKUP(AK280,'class and classification'!$A$1:$B$338,2,FALSE),VLOOKUP(AK280,'class and classification'!$A$340:$B$378,2,FALSE)))</f>
        <v>Predominantly Urban</v>
      </c>
      <c r="AM280" t="str">
        <f>IF(AQ280="#","",IFERROR(VLOOKUP(AK280,'class and classification'!$A$1:$C$338,3,FALSE),VLOOKUP(AK280,'class and classification'!$A$340:$C$378,3,FALSE)))</f>
        <v>SD</v>
      </c>
      <c r="AN280">
        <v>7602</v>
      </c>
      <c r="AO280">
        <v>6293</v>
      </c>
      <c r="AP280">
        <v>2425</v>
      </c>
      <c r="AQ280">
        <v>14.859068627450981</v>
      </c>
      <c r="AS280" t="s">
        <v>778</v>
      </c>
      <c r="AT280" t="s">
        <v>383</v>
      </c>
      <c r="AU280" t="str">
        <f>IF(AZ280="#","",IFERROR(VLOOKUP(AT280,'class and classification'!$A$1:$B$338,2,FALSE),VLOOKUP(AT280,'class and classification'!$A$340:$B$378,2,FALSE)))</f>
        <v>Predominantly Urban</v>
      </c>
      <c r="AV280" t="str">
        <f>IF(AZ280="#","",IFERROR(VLOOKUP(AT280,'class and classification'!$A$1:$C$338,3,FALSE),VLOOKUP(AT280,'class and classification'!$A$340:$C$378,3,FALSE)))</f>
        <v>SD</v>
      </c>
      <c r="AW280">
        <v>8416</v>
      </c>
      <c r="AX280">
        <v>6279</v>
      </c>
      <c r="AY280">
        <v>3204</v>
      </c>
      <c r="AZ280">
        <v>17.900441365439409</v>
      </c>
      <c r="BB280" t="s">
        <v>778</v>
      </c>
      <c r="BC280" t="s">
        <v>383</v>
      </c>
      <c r="BD280" t="str">
        <f>IF(BI280="#","",IFERROR(VLOOKUP(BC280,'class and classification'!$A$1:$B$338,2,FALSE),VLOOKUP(BC280,'class and classification'!$A$340:$B$378,2,FALSE)))</f>
        <v>Predominantly Urban</v>
      </c>
      <c r="BE280" t="str">
        <f>IF(BI280="#","",IFERROR(VLOOKUP(BC280,'class and classification'!$A$1:$C$338,3,FALSE),VLOOKUP(BC280,'class and classification'!$A$340:$C$378,3,FALSE)))</f>
        <v>SD</v>
      </c>
      <c r="BF280">
        <v>10703</v>
      </c>
      <c r="BG280">
        <v>5755</v>
      </c>
      <c r="BH280">
        <v>2659</v>
      </c>
      <c r="BI280">
        <v>13.909086153685202</v>
      </c>
      <c r="BK280" t="s">
        <v>778</v>
      </c>
      <c r="BL280" t="s">
        <v>383</v>
      </c>
      <c r="BM280" t="str">
        <f>IF(BR280="#","",IFERROR(VLOOKUP(BL280,'class and classification'!$A$1:$B$338,2,FALSE),VLOOKUP(BL280,'class and classification'!$A$340:$B$378,2,FALSE)))</f>
        <v>Predominantly Urban</v>
      </c>
      <c r="BN280" t="str">
        <f>IF(BR280="#","",IFERROR(VLOOKUP(BL280,'class and classification'!$A$1:$C$338,3,FALSE),VLOOKUP(BL280,'class and classification'!$A$340:$C$378,3,FALSE)))</f>
        <v>SD</v>
      </c>
      <c r="BO280">
        <v>5422</v>
      </c>
      <c r="BP280">
        <v>10116</v>
      </c>
      <c r="BQ280">
        <v>4380</v>
      </c>
      <c r="BR280">
        <v>21.990159654583792</v>
      </c>
      <c r="BT280" t="s">
        <v>778</v>
      </c>
      <c r="BU280" t="s">
        <v>383</v>
      </c>
      <c r="BV280" t="str">
        <f>IF(CA280="#","",IFERROR(VLOOKUP(BU280,'class and classification'!$A$1:$B$338,2,FALSE),VLOOKUP(BU280,'class and classification'!$A$340:$B$378,2,FALSE)))</f>
        <v>Predominantly Urban</v>
      </c>
      <c r="BW280" t="str">
        <f>IF(CA280="#","",IFERROR(VLOOKUP(BU280,'class and classification'!$A$1:$C$338,3,FALSE),VLOOKUP(BU280,'class and classification'!$A$340:$C$378,3,FALSE)))</f>
        <v>SD</v>
      </c>
      <c r="BX280">
        <v>8184</v>
      </c>
      <c r="BY280">
        <v>5153</v>
      </c>
      <c r="BZ280">
        <v>6081</v>
      </c>
      <c r="CA280">
        <v>31.316304459779587</v>
      </c>
      <c r="CC280" t="s">
        <v>778</v>
      </c>
      <c r="CD280" t="s">
        <v>383</v>
      </c>
      <c r="CE280" t="str">
        <f>IF(CJ280="*","",IFERROR(VLOOKUP(CD280,'class and classification'!$A$1:$B$338,2,FALSE),VLOOKUP(CD280,'class and classification'!$A$340:$B$378,2,FALSE)))</f>
        <v>Predominantly Urban</v>
      </c>
      <c r="CF280" t="str">
        <f>IF(CJ280="*","",IFERROR(VLOOKUP(CD280,'class and classification'!$A$1:$C$338,3,FALSE),VLOOKUP(CD280,'class and classification'!$A$340:$C$378,3,FALSE)))</f>
        <v>SD</v>
      </c>
      <c r="CG280">
        <v>7262</v>
      </c>
      <c r="CH280">
        <v>4635</v>
      </c>
      <c r="CI280">
        <v>5832</v>
      </c>
      <c r="CJ280">
        <v>32.895256359636754</v>
      </c>
      <c r="CL280" t="s">
        <v>778</v>
      </c>
      <c r="CM280" t="s">
        <v>383</v>
      </c>
      <c r="CN280" t="str">
        <f>IF(CS280="*","",IFERROR(VLOOKUP(CM280,'class and classification'!$A$1:$B$338,2,FALSE),VLOOKUP(CM280,'class and classification'!$A$340:$B$378,2,FALSE)))</f>
        <v>Predominantly Urban</v>
      </c>
      <c r="CO280" t="str">
        <f>IF(CS280="*","",IFERROR(VLOOKUP(CM280,'class and classification'!$A$1:$C$338,3,FALSE),VLOOKUP(CM280,'class and classification'!$A$340:$C$378,3,FALSE)))</f>
        <v>SD</v>
      </c>
      <c r="CP280">
        <v>8541.61</v>
      </c>
      <c r="CQ280">
        <v>5582.26</v>
      </c>
      <c r="CR280">
        <v>4979.32</v>
      </c>
      <c r="CS280">
        <v>26.065384891214499</v>
      </c>
      <c r="CU280" t="s">
        <v>778</v>
      </c>
      <c r="CV280" t="s">
        <v>383</v>
      </c>
      <c r="CW280" t="str">
        <f>IF(DB280="*","",IFERROR(VLOOKUP(CV280,'class and classification'!$A$1:$B$338,2,FALSE),VLOOKUP(CV280,'class and classification'!$A$340:$B$378,2,FALSE)))</f>
        <v>Predominantly Urban</v>
      </c>
      <c r="CX280" t="str">
        <f>IF(DB280="*","",IFERROR(VLOOKUP(CV280,'class and classification'!$A$1:$C$338,3,FALSE),VLOOKUP(CV280,'class and classification'!$A$340:$C$378,3,FALSE)))</f>
        <v>SD</v>
      </c>
      <c r="CY280">
        <v>11714</v>
      </c>
      <c r="CZ280">
        <v>4865.8599999999997</v>
      </c>
      <c r="DA280">
        <v>1471.6</v>
      </c>
      <c r="DB280">
        <v>8.1522491809526763</v>
      </c>
      <c r="DD280" t="s">
        <v>778</v>
      </c>
      <c r="DE280" t="s">
        <v>383</v>
      </c>
      <c r="DF280" t="str">
        <f>IF(DK280="*","",IFERROR(VLOOKUP(DE280,'class and classification'!$A$1:$B$338,2,FALSE),VLOOKUP(DE280,'class and classification'!$A$340:$B$378,2,FALSE)))</f>
        <v>Predominantly Urban</v>
      </c>
      <c r="DG280" t="str">
        <f>IF(DK280="*","",IFERROR(VLOOKUP(DE280,'class and classification'!$A$1:$C$338,3,FALSE),VLOOKUP(DE280,'class and classification'!$A$340:$C$378,3,FALSE)))</f>
        <v>SD</v>
      </c>
      <c r="DH280">
        <v>8555.36</v>
      </c>
      <c r="DI280">
        <v>7027.69</v>
      </c>
      <c r="DJ280">
        <v>1827.4</v>
      </c>
      <c r="DK280">
        <v>10.495995221260793</v>
      </c>
      <c r="DM280" t="s">
        <v>778</v>
      </c>
      <c r="DN280" t="s">
        <v>383</v>
      </c>
      <c r="DO280" t="str">
        <f>IF(DT280="*","",IFERROR(VLOOKUP(DN280,'class and classification'!$A$1:$B$338,2,FALSE),VLOOKUP(DN280,'class and classification'!$A$340:$B$378,2,FALSE)))</f>
        <v>Predominantly Urban</v>
      </c>
      <c r="DP280" t="str">
        <f>IF(DT280="*","",IFERROR(VLOOKUP(DN280,'class and classification'!$A$1:$C$338,3,FALSE),VLOOKUP(DN280,'class and classification'!$A$340:$C$378,3,FALSE)))</f>
        <v>SD</v>
      </c>
      <c r="DQ280">
        <v>8528.7800000000007</v>
      </c>
      <c r="DR280">
        <v>6550.57</v>
      </c>
      <c r="DS280">
        <v>1955.86</v>
      </c>
      <c r="DT280">
        <v>11.481279068470538</v>
      </c>
      <c r="DV280" t="s">
        <v>778</v>
      </c>
      <c r="DW280" t="s">
        <v>383</v>
      </c>
      <c r="DX280" t="str">
        <f>IF(EC280="*","",IFERROR(VLOOKUP(DW280,'class and classification'!$A$1:$B$338,2,FALSE),VLOOKUP(DW280,'class and classification'!$A$340:$B$378,2,FALSE)))</f>
        <v>Predominantly Urban</v>
      </c>
      <c r="DY280" t="str">
        <f>IF(EC280="*","",IFERROR(VLOOKUP(DW280,'class and classification'!$A$1:$C$338,3,FALSE),VLOOKUP(DW280,'class and classification'!$A$340:$C$378,3,FALSE)))</f>
        <v>SD</v>
      </c>
      <c r="DZ280">
        <v>7991.63</v>
      </c>
      <c r="EA280">
        <v>7736.99</v>
      </c>
      <c r="EB280">
        <v>1791.68</v>
      </c>
      <c r="EC280">
        <v>10.226308910235556</v>
      </c>
    </row>
    <row r="281" spans="1:133" x14ac:dyDescent="0.3">
      <c r="A281" t="s">
        <v>790</v>
      </c>
      <c r="B281" t="s">
        <v>394</v>
      </c>
      <c r="C281" t="str">
        <f>IF(H281="n/a","",IFERROR(VLOOKUP(B281,'class and classification'!$A$1:$B$338,2,FALSE),VLOOKUP(B281,'class and classification'!$A$340:$B$378,2,FALSE)))</f>
        <v/>
      </c>
      <c r="D281" t="str">
        <f>IF(H281="n/a","",IFERROR(VLOOKUP(B281,'class and classification'!$A$1:$C$338,3,FALSE),VLOOKUP(B281,'class and classification'!$A$340:$C$378,3,FALSE)))</f>
        <v/>
      </c>
      <c r="E281">
        <v>24860</v>
      </c>
      <c r="F281">
        <v>2415</v>
      </c>
      <c r="G281" t="s">
        <v>513</v>
      </c>
      <c r="H281" t="s">
        <v>513</v>
      </c>
      <c r="I281" t="s">
        <v>785</v>
      </c>
      <c r="J281" t="s">
        <v>389</v>
      </c>
      <c r="K281" t="str">
        <f>IF(P281="#","",IFERROR(VLOOKUP(J281,'class and classification'!$A$1:$B$338,2,FALSE),VLOOKUP(J281,'class and classification'!$A$340:$B$378,2,FALSE)))</f>
        <v>Predominantly Urban</v>
      </c>
      <c r="L281" t="str">
        <f>IF(P281="#","",IFERROR(VLOOKUP(J281,'class and classification'!$A$1:$C$338,3,FALSE),VLOOKUP(J281,'class and classification'!$A$340:$C$378,3,FALSE)))</f>
        <v>SD</v>
      </c>
      <c r="M281">
        <v>24267</v>
      </c>
      <c r="N281">
        <v>4906</v>
      </c>
      <c r="O281">
        <v>1277</v>
      </c>
      <c r="P281">
        <v>4.19376026272578</v>
      </c>
      <c r="S281" t="s">
        <v>386</v>
      </c>
      <c r="T281" t="str">
        <f>IF(Y281="#","",IFERROR(VLOOKUP(S281,'class and classification'!$A$1:$B$338,2,FALSE),VLOOKUP(S281,'class and classification'!$A$340:$B$378,2,FALSE)))</f>
        <v>Predominantly Rural</v>
      </c>
      <c r="U281" t="str">
        <f>IF(Y281="#","",IFERROR(VLOOKUP(S281,'class and classification'!$A$1:$C$338,3,FALSE),VLOOKUP(S281,'class and classification'!$A$340:$C$378,3,FALSE)))</f>
        <v>SD</v>
      </c>
      <c r="V281">
        <v>20867</v>
      </c>
      <c r="W281">
        <v>11862</v>
      </c>
      <c r="X281">
        <v>3333</v>
      </c>
      <c r="Y281">
        <v>9.2424158393877214</v>
      </c>
      <c r="AA281" t="s">
        <v>779</v>
      </c>
      <c r="AB281" t="s">
        <v>384</v>
      </c>
      <c r="AC281" t="str">
        <f>IF(AH281="#","",IFERROR(VLOOKUP(AB281,'class and classification'!$A$1:$B$338,2,FALSE),VLOOKUP(AB281,'class and classification'!$A$340:$B$378,2,FALSE)))</f>
        <v>Urban with Significant Rural</v>
      </c>
      <c r="AD281" t="str">
        <f>IF(AH281="#","",IFERROR(VLOOKUP(AB281,'class and classification'!$A$1:$C$338,3,FALSE),VLOOKUP(AB281,'class and classification'!$A$340:$C$378,3,FALSE)))</f>
        <v>SD</v>
      </c>
      <c r="AE281">
        <v>12761</v>
      </c>
      <c r="AF281">
        <v>4290</v>
      </c>
      <c r="AG281">
        <v>1980</v>
      </c>
      <c r="AH281">
        <v>10.404077557669067</v>
      </c>
      <c r="AJ281" t="s">
        <v>779</v>
      </c>
      <c r="AK281" t="s">
        <v>384</v>
      </c>
      <c r="AL281" t="str">
        <f>IF(AQ281="#","",IFERROR(VLOOKUP(AK281,'class and classification'!$A$1:$B$338,2,FALSE),VLOOKUP(AK281,'class and classification'!$A$340:$B$378,2,FALSE)))</f>
        <v/>
      </c>
      <c r="AM281" t="str">
        <f>IF(AQ281="#","",IFERROR(VLOOKUP(AK281,'class and classification'!$A$1:$C$338,3,FALSE),VLOOKUP(AK281,'class and classification'!$A$340:$C$378,3,FALSE)))</f>
        <v/>
      </c>
      <c r="AN281">
        <v>8457</v>
      </c>
      <c r="AO281">
        <v>5716</v>
      </c>
      <c r="AP281" t="s">
        <v>39</v>
      </c>
      <c r="AQ281" t="s">
        <v>39</v>
      </c>
      <c r="AS281" t="s">
        <v>779</v>
      </c>
      <c r="AT281" t="s">
        <v>384</v>
      </c>
      <c r="AU281" t="str">
        <f>IF(AZ281="#","",IFERROR(VLOOKUP(AT281,'class and classification'!$A$1:$B$338,2,FALSE),VLOOKUP(AT281,'class and classification'!$A$340:$B$378,2,FALSE)))</f>
        <v>Urban with Significant Rural</v>
      </c>
      <c r="AV281" t="str">
        <f>IF(AZ281="#","",IFERROR(VLOOKUP(AT281,'class and classification'!$A$1:$C$338,3,FALSE),VLOOKUP(AT281,'class and classification'!$A$340:$C$378,3,FALSE)))</f>
        <v>SD</v>
      </c>
      <c r="AW281">
        <v>11039</v>
      </c>
      <c r="AX281">
        <v>3176</v>
      </c>
      <c r="AY281">
        <v>2440</v>
      </c>
      <c r="AZ281">
        <v>14.650255178625038</v>
      </c>
      <c r="BB281" t="s">
        <v>779</v>
      </c>
      <c r="BC281" t="s">
        <v>384</v>
      </c>
      <c r="BD281" t="str">
        <f>IF(BI281="#","",IFERROR(VLOOKUP(BC281,'class and classification'!$A$1:$B$338,2,FALSE),VLOOKUP(BC281,'class and classification'!$A$340:$B$378,2,FALSE)))</f>
        <v>Urban with Significant Rural</v>
      </c>
      <c r="BE281" t="str">
        <f>IF(BI281="#","",IFERROR(VLOOKUP(BC281,'class and classification'!$A$1:$C$338,3,FALSE),VLOOKUP(BC281,'class and classification'!$A$340:$C$378,3,FALSE)))</f>
        <v>SD</v>
      </c>
      <c r="BF281">
        <v>12498</v>
      </c>
      <c r="BG281">
        <v>3521</v>
      </c>
      <c r="BH281">
        <v>2670</v>
      </c>
      <c r="BI281">
        <v>14.286478677296804</v>
      </c>
      <c r="BK281" t="s">
        <v>779</v>
      </c>
      <c r="BL281" t="s">
        <v>384</v>
      </c>
      <c r="BM281" t="str">
        <f>IF(BR281="#","",IFERROR(VLOOKUP(BL281,'class and classification'!$A$1:$B$338,2,FALSE),VLOOKUP(BL281,'class and classification'!$A$340:$B$378,2,FALSE)))</f>
        <v>Urban with Significant Rural</v>
      </c>
      <c r="BN281" t="str">
        <f>IF(BR281="#","",IFERROR(VLOOKUP(BL281,'class and classification'!$A$1:$C$338,3,FALSE),VLOOKUP(BL281,'class and classification'!$A$340:$C$378,3,FALSE)))</f>
        <v>SD</v>
      </c>
      <c r="BO281">
        <v>13337</v>
      </c>
      <c r="BP281">
        <v>5042</v>
      </c>
      <c r="BQ281">
        <v>1736</v>
      </c>
      <c r="BR281">
        <v>8.6303753417847382</v>
      </c>
      <c r="BT281" t="s">
        <v>779</v>
      </c>
      <c r="BU281" t="s">
        <v>384</v>
      </c>
      <c r="BV281" t="str">
        <f>IF(CA281="#","",IFERROR(VLOOKUP(BU281,'class and classification'!$A$1:$B$338,2,FALSE),VLOOKUP(BU281,'class and classification'!$A$340:$B$378,2,FALSE)))</f>
        <v>Urban with Significant Rural</v>
      </c>
      <c r="BW281" t="str">
        <f>IF(CA281="#","",IFERROR(VLOOKUP(BU281,'class and classification'!$A$1:$C$338,3,FALSE),VLOOKUP(BU281,'class and classification'!$A$340:$C$378,3,FALSE)))</f>
        <v>SD</v>
      </c>
      <c r="BX281">
        <v>9257</v>
      </c>
      <c r="BY281">
        <v>5425</v>
      </c>
      <c r="BZ281">
        <v>2357</v>
      </c>
      <c r="CA281">
        <v>13.832971418510475</v>
      </c>
      <c r="CC281" t="s">
        <v>779</v>
      </c>
      <c r="CD281" t="s">
        <v>384</v>
      </c>
      <c r="CE281" t="str">
        <f>IF(CJ281="*","",IFERROR(VLOOKUP(CD281,'class and classification'!$A$1:$B$338,2,FALSE),VLOOKUP(CD281,'class and classification'!$A$340:$B$378,2,FALSE)))</f>
        <v>Urban with Significant Rural</v>
      </c>
      <c r="CF281" t="str">
        <f>IF(CJ281="*","",IFERROR(VLOOKUP(CD281,'class and classification'!$A$1:$C$338,3,FALSE),VLOOKUP(CD281,'class and classification'!$A$340:$C$378,3,FALSE)))</f>
        <v>SD</v>
      </c>
      <c r="CG281">
        <v>10687</v>
      </c>
      <c r="CH281">
        <v>4082</v>
      </c>
      <c r="CI281">
        <v>2757</v>
      </c>
      <c r="CJ281">
        <v>15.730914070523793</v>
      </c>
      <c r="CL281" t="s">
        <v>779</v>
      </c>
      <c r="CM281" t="s">
        <v>384</v>
      </c>
      <c r="CN281" t="str">
        <f>IF(CS281="*","",IFERROR(VLOOKUP(CM281,'class and classification'!$A$1:$B$338,2,FALSE),VLOOKUP(CM281,'class and classification'!$A$340:$B$378,2,FALSE)))</f>
        <v>Urban with Significant Rural</v>
      </c>
      <c r="CO281" t="str">
        <f>IF(CS281="*","",IFERROR(VLOOKUP(CM281,'class and classification'!$A$1:$C$338,3,FALSE),VLOOKUP(CM281,'class and classification'!$A$340:$C$378,3,FALSE)))</f>
        <v>SD</v>
      </c>
      <c r="CP281">
        <v>10565.32</v>
      </c>
      <c r="CQ281">
        <v>4496.92</v>
      </c>
      <c r="CR281">
        <v>1112.82</v>
      </c>
      <c r="CS281">
        <v>6.8798508320834673</v>
      </c>
      <c r="CU281" t="s">
        <v>779</v>
      </c>
      <c r="CV281" t="s">
        <v>384</v>
      </c>
      <c r="CW281" t="str">
        <f>IF(DB281="*","",IFERROR(VLOOKUP(CV281,'class and classification'!$A$1:$B$338,2,FALSE),VLOOKUP(CV281,'class and classification'!$A$340:$B$378,2,FALSE)))</f>
        <v>Urban with Significant Rural</v>
      </c>
      <c r="CX281" t="str">
        <f>IF(DB281="*","",IFERROR(VLOOKUP(CV281,'class and classification'!$A$1:$C$338,3,FALSE),VLOOKUP(CV281,'class and classification'!$A$340:$C$378,3,FALSE)))</f>
        <v>SD</v>
      </c>
      <c r="CY281">
        <v>10475.42</v>
      </c>
      <c r="CZ281">
        <v>4995</v>
      </c>
      <c r="DA281">
        <v>2305.19</v>
      </c>
      <c r="DB281">
        <v>12.968275069041232</v>
      </c>
      <c r="DD281" t="s">
        <v>779</v>
      </c>
      <c r="DE281" t="s">
        <v>384</v>
      </c>
      <c r="DF281" t="str">
        <f>IF(DK281="*","",IFERROR(VLOOKUP(DE281,'class and classification'!$A$1:$B$338,2,FALSE),VLOOKUP(DE281,'class and classification'!$A$340:$B$378,2,FALSE)))</f>
        <v>Urban with Significant Rural</v>
      </c>
      <c r="DG281" t="str">
        <f>IF(DK281="*","",IFERROR(VLOOKUP(DE281,'class and classification'!$A$1:$C$338,3,FALSE),VLOOKUP(DE281,'class and classification'!$A$340:$C$378,3,FALSE)))</f>
        <v>SD</v>
      </c>
      <c r="DH281">
        <v>7438.58</v>
      </c>
      <c r="DI281">
        <v>6195.35</v>
      </c>
      <c r="DJ281">
        <v>869.06</v>
      </c>
      <c r="DK281">
        <v>5.9922815915890446</v>
      </c>
      <c r="DM281" t="s">
        <v>779</v>
      </c>
      <c r="DN281" t="s">
        <v>384</v>
      </c>
      <c r="DO281" t="str">
        <f>IF(DT281="*","",IFERROR(VLOOKUP(DN281,'class and classification'!$A$1:$B$338,2,FALSE),VLOOKUP(DN281,'class and classification'!$A$340:$B$378,2,FALSE)))</f>
        <v/>
      </c>
      <c r="DP281" t="str">
        <f>IF(DT281="*","",IFERROR(VLOOKUP(DN281,'class and classification'!$A$1:$C$338,3,FALSE),VLOOKUP(DN281,'class and classification'!$A$340:$C$378,3,FALSE)))</f>
        <v/>
      </c>
      <c r="DQ281">
        <v>9124.3799999999992</v>
      </c>
      <c r="DR281">
        <v>5099.45</v>
      </c>
      <c r="DS281" t="s">
        <v>38</v>
      </c>
      <c r="DT281" t="s">
        <v>38</v>
      </c>
      <c r="DV281" t="s">
        <v>779</v>
      </c>
      <c r="DW281" t="s">
        <v>384</v>
      </c>
      <c r="DX281" t="str">
        <f>IF(EC281="*","",IFERROR(VLOOKUP(DW281,'class and classification'!$A$1:$B$338,2,FALSE),VLOOKUP(DW281,'class and classification'!$A$340:$B$378,2,FALSE)))</f>
        <v/>
      </c>
      <c r="DY281" t="str">
        <f>IF(EC281="*","",IFERROR(VLOOKUP(DW281,'class and classification'!$A$1:$C$338,3,FALSE),VLOOKUP(DW281,'class and classification'!$A$340:$C$378,3,FALSE)))</f>
        <v/>
      </c>
      <c r="DZ281">
        <v>10896.94</v>
      </c>
      <c r="EA281">
        <v>5597.48</v>
      </c>
      <c r="EB281" t="s">
        <v>38</v>
      </c>
      <c r="EC281" t="s">
        <v>38</v>
      </c>
    </row>
    <row r="282" spans="1:133" x14ac:dyDescent="0.3">
      <c r="A282" t="s">
        <v>791</v>
      </c>
      <c r="B282" t="s">
        <v>395</v>
      </c>
      <c r="C282" t="str">
        <f>IF(H282="n/a","",IFERROR(VLOOKUP(B282,'class and classification'!$A$1:$B$338,2,FALSE),VLOOKUP(B282,'class and classification'!$A$340:$B$378,2,FALSE)))</f>
        <v>Predominantly Urban</v>
      </c>
      <c r="D282" t="str">
        <f>IF(H282="n/a","",IFERROR(VLOOKUP(B282,'class and classification'!$A$1:$C$338,3,FALSE),VLOOKUP(B282,'class and classification'!$A$340:$C$378,3,FALSE)))</f>
        <v>SD</v>
      </c>
      <c r="E282">
        <v>12880</v>
      </c>
      <c r="F282">
        <v>3523</v>
      </c>
      <c r="G282">
        <v>1779</v>
      </c>
      <c r="H282">
        <v>9.7844021559784409</v>
      </c>
      <c r="I282" t="s">
        <v>786</v>
      </c>
      <c r="J282" t="s">
        <v>390</v>
      </c>
      <c r="K282" t="str">
        <f>IF(P282="#","",IFERROR(VLOOKUP(J282,'class and classification'!$A$1:$B$338,2,FALSE),VLOOKUP(J282,'class and classification'!$A$340:$B$378,2,FALSE)))</f>
        <v/>
      </c>
      <c r="L282" t="str">
        <f>IF(P282="#","",IFERROR(VLOOKUP(J282,'class and classification'!$A$1:$C$338,3,FALSE),VLOOKUP(J282,'class and classification'!$A$340:$C$378,3,FALSE)))</f>
        <v/>
      </c>
      <c r="M282">
        <v>18519</v>
      </c>
      <c r="N282">
        <v>1634</v>
      </c>
      <c r="O282" t="s">
        <v>39</v>
      </c>
      <c r="P282" t="s">
        <v>39</v>
      </c>
      <c r="S282" t="s">
        <v>196</v>
      </c>
      <c r="T282" t="str">
        <f>IF(Y282="#","",IFERROR(VLOOKUP(S282,'class and classification'!$A$1:$B$338,2,FALSE),VLOOKUP(S282,'class and classification'!$A$340:$B$378,2,FALSE)))</f>
        <v>Urban with Significant Rural</v>
      </c>
      <c r="U282" t="str">
        <f>IF(Y282="#","",IFERROR(VLOOKUP(S282,'class and classification'!$A$1:$C$338,3,FALSE),VLOOKUP(S282,'class and classification'!$A$340:$C$378,3,FALSE)))</f>
        <v>SC</v>
      </c>
      <c r="V282">
        <v>183170</v>
      </c>
      <c r="W282">
        <v>60704</v>
      </c>
      <c r="X282">
        <v>10758</v>
      </c>
      <c r="Y282">
        <v>4.2249206698294008</v>
      </c>
      <c r="AA282" t="s">
        <v>780</v>
      </c>
      <c r="AB282" t="s">
        <v>385</v>
      </c>
      <c r="AC282" t="str">
        <f>IF(AH282="#","",IFERROR(VLOOKUP(AB282,'class and classification'!$A$1:$B$338,2,FALSE),VLOOKUP(AB282,'class and classification'!$A$340:$B$378,2,FALSE)))</f>
        <v/>
      </c>
      <c r="AD282" t="str">
        <f>IF(AH282="#","",IFERROR(VLOOKUP(AB282,'class and classification'!$A$1:$C$338,3,FALSE),VLOOKUP(AB282,'class and classification'!$A$340:$C$378,3,FALSE)))</f>
        <v/>
      </c>
      <c r="AE282">
        <v>4413</v>
      </c>
      <c r="AF282">
        <v>2231</v>
      </c>
      <c r="AG282" t="s">
        <v>39</v>
      </c>
      <c r="AH282" t="s">
        <v>39</v>
      </c>
      <c r="AJ282" t="s">
        <v>780</v>
      </c>
      <c r="AK282" t="s">
        <v>385</v>
      </c>
      <c r="AL282" t="str">
        <f>IF(AQ282="#","",IFERROR(VLOOKUP(AK282,'class and classification'!$A$1:$B$338,2,FALSE),VLOOKUP(AK282,'class and classification'!$A$340:$B$378,2,FALSE)))</f>
        <v>Predominantly Rural</v>
      </c>
      <c r="AM282" t="str">
        <f>IF(AQ282="#","",IFERROR(VLOOKUP(AK282,'class and classification'!$A$1:$C$338,3,FALSE),VLOOKUP(AK282,'class and classification'!$A$340:$C$378,3,FALSE)))</f>
        <v>SD</v>
      </c>
      <c r="AN282">
        <v>6319</v>
      </c>
      <c r="AO282">
        <v>4345</v>
      </c>
      <c r="AP282">
        <v>795</v>
      </c>
      <c r="AQ282">
        <v>6.9377781656339996</v>
      </c>
      <c r="AS282" t="s">
        <v>780</v>
      </c>
      <c r="AT282" t="s">
        <v>385</v>
      </c>
      <c r="AU282" t="str">
        <f>IF(AZ282="#","",IFERROR(VLOOKUP(AT282,'class and classification'!$A$1:$B$338,2,FALSE),VLOOKUP(AT282,'class and classification'!$A$340:$B$378,2,FALSE)))</f>
        <v/>
      </c>
      <c r="AV282" t="str">
        <f>IF(AZ282="#","",IFERROR(VLOOKUP(AT282,'class and classification'!$A$1:$C$338,3,FALSE),VLOOKUP(AT282,'class and classification'!$A$340:$C$378,3,FALSE)))</f>
        <v/>
      </c>
      <c r="AW282">
        <v>6777</v>
      </c>
      <c r="AX282">
        <v>4527</v>
      </c>
      <c r="AY282" t="s">
        <v>39</v>
      </c>
      <c r="AZ282" t="s">
        <v>39</v>
      </c>
      <c r="BB282" t="s">
        <v>780</v>
      </c>
      <c r="BC282" t="s">
        <v>385</v>
      </c>
      <c r="BD282" t="str">
        <f>IF(BI282="#","",IFERROR(VLOOKUP(BC282,'class and classification'!$A$1:$B$338,2,FALSE),VLOOKUP(BC282,'class and classification'!$A$340:$B$378,2,FALSE)))</f>
        <v>Predominantly Rural</v>
      </c>
      <c r="BE282" t="str">
        <f>IF(BI282="#","",IFERROR(VLOOKUP(BC282,'class and classification'!$A$1:$C$338,3,FALSE),VLOOKUP(BC282,'class and classification'!$A$340:$C$378,3,FALSE)))</f>
        <v>SD</v>
      </c>
      <c r="BF282">
        <v>3087</v>
      </c>
      <c r="BG282">
        <v>2228</v>
      </c>
      <c r="BH282">
        <v>1511</v>
      </c>
      <c r="BI282">
        <v>22.135950776443011</v>
      </c>
      <c r="BK282" t="s">
        <v>780</v>
      </c>
      <c r="BL282" t="s">
        <v>385</v>
      </c>
      <c r="BM282" t="str">
        <f>IF(BR282="#","",IFERROR(VLOOKUP(BL282,'class and classification'!$A$1:$B$338,2,FALSE),VLOOKUP(BL282,'class and classification'!$A$340:$B$378,2,FALSE)))</f>
        <v>Predominantly Rural</v>
      </c>
      <c r="BN282" t="str">
        <f>IF(BR282="#","",IFERROR(VLOOKUP(BL282,'class and classification'!$A$1:$C$338,3,FALSE),VLOOKUP(BL282,'class and classification'!$A$340:$C$378,3,FALSE)))</f>
        <v>SD</v>
      </c>
      <c r="BO282">
        <v>9196</v>
      </c>
      <c r="BP282">
        <v>2560</v>
      </c>
      <c r="BQ282">
        <v>681</v>
      </c>
      <c r="BR282">
        <v>5.4755970089249821</v>
      </c>
      <c r="BT282" t="s">
        <v>780</v>
      </c>
      <c r="BU282" t="s">
        <v>385</v>
      </c>
      <c r="BV282" t="str">
        <f>IF(CA282="#","",IFERROR(VLOOKUP(BU282,'class and classification'!$A$1:$B$338,2,FALSE),VLOOKUP(BU282,'class and classification'!$A$340:$B$378,2,FALSE)))</f>
        <v>Predominantly Rural</v>
      </c>
      <c r="BW282" t="str">
        <f>IF(CA282="#","",IFERROR(VLOOKUP(BU282,'class and classification'!$A$1:$C$338,3,FALSE),VLOOKUP(BU282,'class and classification'!$A$340:$C$378,3,FALSE)))</f>
        <v>SD</v>
      </c>
      <c r="BX282">
        <v>4287</v>
      </c>
      <c r="BY282">
        <v>4105</v>
      </c>
      <c r="BZ282">
        <v>1776</v>
      </c>
      <c r="CA282">
        <v>17.466561762391816</v>
      </c>
      <c r="CC282" t="s">
        <v>780</v>
      </c>
      <c r="CD282" t="s">
        <v>385</v>
      </c>
      <c r="CE282" t="str">
        <f>IF(CJ282="*","",IFERROR(VLOOKUP(CD282,'class and classification'!$A$1:$B$338,2,FALSE),VLOOKUP(CD282,'class and classification'!$A$340:$B$378,2,FALSE)))</f>
        <v>Predominantly Rural</v>
      </c>
      <c r="CF282" t="str">
        <f>IF(CJ282="*","",IFERROR(VLOOKUP(CD282,'class and classification'!$A$1:$C$338,3,FALSE),VLOOKUP(CD282,'class and classification'!$A$340:$C$378,3,FALSE)))</f>
        <v>SD</v>
      </c>
      <c r="CG282">
        <v>4292</v>
      </c>
      <c r="CH282">
        <v>4820</v>
      </c>
      <c r="CI282">
        <v>2272</v>
      </c>
      <c r="CJ282">
        <v>19.957835558678845</v>
      </c>
      <c r="CL282" t="s">
        <v>780</v>
      </c>
      <c r="CM282" t="s">
        <v>385</v>
      </c>
      <c r="CN282" t="str">
        <f>IF(CS282="*","",IFERROR(VLOOKUP(CM282,'class and classification'!$A$1:$B$338,2,FALSE),VLOOKUP(CM282,'class and classification'!$A$340:$B$378,2,FALSE)))</f>
        <v>Predominantly Rural</v>
      </c>
      <c r="CO282" t="str">
        <f>IF(CS282="*","",IFERROR(VLOOKUP(CM282,'class and classification'!$A$1:$C$338,3,FALSE),VLOOKUP(CM282,'class and classification'!$A$340:$C$378,3,FALSE)))</f>
        <v>SD</v>
      </c>
      <c r="CP282">
        <v>6563.74</v>
      </c>
      <c r="CQ282">
        <v>3679.87</v>
      </c>
      <c r="CR282">
        <v>2216.46</v>
      </c>
      <c r="CS282">
        <v>17.788503595886702</v>
      </c>
      <c r="CU282" t="s">
        <v>780</v>
      </c>
      <c r="CV282" t="s">
        <v>385</v>
      </c>
      <c r="CW282" t="str">
        <f>IF(DB282="*","",IFERROR(VLOOKUP(CV282,'class and classification'!$A$1:$B$338,2,FALSE),VLOOKUP(CV282,'class and classification'!$A$340:$B$378,2,FALSE)))</f>
        <v>Predominantly Rural</v>
      </c>
      <c r="CX282" t="str">
        <f>IF(DB282="*","",IFERROR(VLOOKUP(CV282,'class and classification'!$A$1:$C$338,3,FALSE),VLOOKUP(CV282,'class and classification'!$A$340:$C$378,3,FALSE)))</f>
        <v>SD</v>
      </c>
      <c r="CY282">
        <v>9643.41</v>
      </c>
      <c r="CZ282">
        <v>4141.66</v>
      </c>
      <c r="DA282">
        <v>1009.67</v>
      </c>
      <c r="DB282">
        <v>6.8245200659153182</v>
      </c>
      <c r="DD282" t="s">
        <v>780</v>
      </c>
      <c r="DE282" t="s">
        <v>385</v>
      </c>
      <c r="DF282" t="str">
        <f>IF(DK282="*","",IFERROR(VLOOKUP(DE282,'class and classification'!$A$1:$B$338,2,FALSE),VLOOKUP(DE282,'class and classification'!$A$340:$B$378,2,FALSE)))</f>
        <v>Predominantly Rural</v>
      </c>
      <c r="DG282" t="str">
        <f>IF(DK282="*","",IFERROR(VLOOKUP(DE282,'class and classification'!$A$1:$C$338,3,FALSE),VLOOKUP(DE282,'class and classification'!$A$340:$C$378,3,FALSE)))</f>
        <v>SD</v>
      </c>
      <c r="DH282">
        <v>7725.24</v>
      </c>
      <c r="DI282">
        <v>2667.53</v>
      </c>
      <c r="DJ282">
        <v>3340.6</v>
      </c>
      <c r="DK282">
        <v>24.324692336986477</v>
      </c>
      <c r="DM282" t="s">
        <v>780</v>
      </c>
      <c r="DN282" t="s">
        <v>385</v>
      </c>
      <c r="DO282" t="str">
        <f>IF(DT282="*","",IFERROR(VLOOKUP(DN282,'class and classification'!$A$1:$B$338,2,FALSE),VLOOKUP(DN282,'class and classification'!$A$340:$B$378,2,FALSE)))</f>
        <v>Predominantly Rural</v>
      </c>
      <c r="DP282" t="str">
        <f>IF(DT282="*","",IFERROR(VLOOKUP(DN282,'class and classification'!$A$1:$C$338,3,FALSE),VLOOKUP(DN282,'class and classification'!$A$340:$C$378,3,FALSE)))</f>
        <v>SD</v>
      </c>
      <c r="DQ282">
        <v>9417.56</v>
      </c>
      <c r="DR282">
        <v>5354.95</v>
      </c>
      <c r="DS282">
        <v>2145.75</v>
      </c>
      <c r="DT282">
        <v>12.683041873100425</v>
      </c>
      <c r="DV282" t="s">
        <v>780</v>
      </c>
      <c r="DW282" t="s">
        <v>385</v>
      </c>
      <c r="DX282" t="str">
        <f>IF(EC282="*","",IFERROR(VLOOKUP(DW282,'class and classification'!$A$1:$B$338,2,FALSE),VLOOKUP(DW282,'class and classification'!$A$340:$B$378,2,FALSE)))</f>
        <v>Predominantly Rural</v>
      </c>
      <c r="DY282" t="str">
        <f>IF(EC282="*","",IFERROR(VLOOKUP(DW282,'class and classification'!$A$1:$C$338,3,FALSE),VLOOKUP(DW282,'class and classification'!$A$340:$C$378,3,FALSE)))</f>
        <v>SD</v>
      </c>
      <c r="DZ282">
        <v>10299.879999999999</v>
      </c>
      <c r="EA282">
        <v>4195.6499999999996</v>
      </c>
      <c r="EB282">
        <v>1027.78</v>
      </c>
      <c r="EC282">
        <v>6.62088175782098</v>
      </c>
    </row>
    <row r="283" spans="1:133" x14ac:dyDescent="0.3">
      <c r="A283" t="s">
        <v>792</v>
      </c>
      <c r="B283" t="s">
        <v>396</v>
      </c>
      <c r="C283" t="str">
        <f>IF(H283="n/a","",IFERROR(VLOOKUP(B283,'class and classification'!$A$1:$B$338,2,FALSE),VLOOKUP(B283,'class and classification'!$A$340:$B$378,2,FALSE)))</f>
        <v>Urban with Significant Rural</v>
      </c>
      <c r="D283" t="str">
        <f>IF(H283="n/a","",IFERROR(VLOOKUP(B283,'class and classification'!$A$1:$C$338,3,FALSE),VLOOKUP(B283,'class and classification'!$A$340:$C$378,3,FALSE)))</f>
        <v>SD</v>
      </c>
      <c r="E283">
        <v>18185</v>
      </c>
      <c r="F283">
        <v>944</v>
      </c>
      <c r="G283">
        <v>6462</v>
      </c>
      <c r="H283">
        <v>25.251064827478409</v>
      </c>
      <c r="I283" t="s">
        <v>787</v>
      </c>
      <c r="J283" t="s">
        <v>391</v>
      </c>
      <c r="K283" t="str">
        <f>IF(P283="#","",IFERROR(VLOOKUP(J283,'class and classification'!$A$1:$B$338,2,FALSE),VLOOKUP(J283,'class and classification'!$A$340:$B$378,2,FALSE)))</f>
        <v>Predominantly Urban</v>
      </c>
      <c r="L283" t="str">
        <f>IF(P283="#","",IFERROR(VLOOKUP(J283,'class and classification'!$A$1:$C$338,3,FALSE),VLOOKUP(J283,'class and classification'!$A$340:$C$378,3,FALSE)))</f>
        <v>SD</v>
      </c>
      <c r="M283">
        <v>7628</v>
      </c>
      <c r="N283">
        <v>4053</v>
      </c>
      <c r="O283">
        <v>2266</v>
      </c>
      <c r="P283">
        <v>16.247221624722165</v>
      </c>
      <c r="S283" t="s">
        <v>387</v>
      </c>
      <c r="T283" t="str">
        <f>IF(Y283="#","",IFERROR(VLOOKUP(S283,'class and classification'!$A$1:$B$338,2,FALSE),VLOOKUP(S283,'class and classification'!$A$340:$B$378,2,FALSE)))</f>
        <v/>
      </c>
      <c r="U283" t="str">
        <f>IF(Y283="#","",IFERROR(VLOOKUP(S283,'class and classification'!$A$1:$C$338,3,FALSE),VLOOKUP(S283,'class and classification'!$A$340:$C$378,3,FALSE)))</f>
        <v/>
      </c>
      <c r="V283">
        <v>23975</v>
      </c>
      <c r="W283">
        <v>8388</v>
      </c>
      <c r="X283" t="s">
        <v>39</v>
      </c>
      <c r="Y283" t="s">
        <v>39</v>
      </c>
      <c r="AA283" t="s">
        <v>781</v>
      </c>
      <c r="AB283" t="s">
        <v>386</v>
      </c>
      <c r="AC283" t="str">
        <f>IF(AH283="#","",IFERROR(VLOOKUP(AB283,'class and classification'!$A$1:$B$338,2,FALSE),VLOOKUP(AB283,'class and classification'!$A$340:$B$378,2,FALSE)))</f>
        <v>Predominantly Rural</v>
      </c>
      <c r="AD283" t="str">
        <f>IF(AH283="#","",IFERROR(VLOOKUP(AB283,'class and classification'!$A$1:$C$338,3,FALSE),VLOOKUP(AB283,'class and classification'!$A$340:$C$378,3,FALSE)))</f>
        <v>SD</v>
      </c>
      <c r="AE283">
        <v>16754</v>
      </c>
      <c r="AF283">
        <v>11363</v>
      </c>
      <c r="AG283">
        <v>867</v>
      </c>
      <c r="AH283">
        <v>2.9913055478884902</v>
      </c>
      <c r="AJ283" t="s">
        <v>781</v>
      </c>
      <c r="AK283" t="s">
        <v>386</v>
      </c>
      <c r="AL283" t="str">
        <f>IF(AQ283="#","",IFERROR(VLOOKUP(AK283,'class and classification'!$A$1:$B$338,2,FALSE),VLOOKUP(AK283,'class and classification'!$A$340:$B$378,2,FALSE)))</f>
        <v>Predominantly Rural</v>
      </c>
      <c r="AM283" t="str">
        <f>IF(AQ283="#","",IFERROR(VLOOKUP(AK283,'class and classification'!$A$1:$C$338,3,FALSE),VLOOKUP(AK283,'class and classification'!$A$340:$C$378,3,FALSE)))</f>
        <v>SD</v>
      </c>
      <c r="AN283">
        <v>16483</v>
      </c>
      <c r="AO283">
        <v>12809</v>
      </c>
      <c r="AP283">
        <v>2501</v>
      </c>
      <c r="AQ283">
        <v>7.8665114962413112</v>
      </c>
      <c r="AS283" t="s">
        <v>781</v>
      </c>
      <c r="AT283" t="s">
        <v>386</v>
      </c>
      <c r="AU283" t="str">
        <f>IF(AZ283="#","",IFERROR(VLOOKUP(AT283,'class and classification'!$A$1:$B$338,2,FALSE),VLOOKUP(AT283,'class and classification'!$A$340:$B$378,2,FALSE)))</f>
        <v>Predominantly Rural</v>
      </c>
      <c r="AV283" t="str">
        <f>IF(AZ283="#","",IFERROR(VLOOKUP(AT283,'class and classification'!$A$1:$C$338,3,FALSE),VLOOKUP(AT283,'class and classification'!$A$340:$C$378,3,FALSE)))</f>
        <v>SD</v>
      </c>
      <c r="AW283">
        <v>15947</v>
      </c>
      <c r="AX283">
        <v>13319</v>
      </c>
      <c r="AY283">
        <v>2912</v>
      </c>
      <c r="AZ283">
        <v>9.0496612592454486</v>
      </c>
      <c r="BB283" t="s">
        <v>781</v>
      </c>
      <c r="BC283" t="s">
        <v>386</v>
      </c>
      <c r="BD283" t="str">
        <f>IF(BI283="#","",IFERROR(VLOOKUP(BC283,'class and classification'!$A$1:$B$338,2,FALSE),VLOOKUP(BC283,'class and classification'!$A$340:$B$378,2,FALSE)))</f>
        <v>Predominantly Rural</v>
      </c>
      <c r="BE283" t="str">
        <f>IF(BI283="#","",IFERROR(VLOOKUP(BC283,'class and classification'!$A$1:$C$338,3,FALSE),VLOOKUP(BC283,'class and classification'!$A$340:$C$378,3,FALSE)))</f>
        <v>SD</v>
      </c>
      <c r="BF283">
        <v>16963</v>
      </c>
      <c r="BG283">
        <v>11208</v>
      </c>
      <c r="BH283">
        <v>1832</v>
      </c>
      <c r="BI283">
        <v>6.1060560610605608</v>
      </c>
      <c r="BK283" t="s">
        <v>781</v>
      </c>
      <c r="BL283" t="s">
        <v>386</v>
      </c>
      <c r="BM283" t="str">
        <f>IF(BR283="#","",IFERROR(VLOOKUP(BL283,'class and classification'!$A$1:$B$338,2,FALSE),VLOOKUP(BL283,'class and classification'!$A$340:$B$378,2,FALSE)))</f>
        <v>Predominantly Rural</v>
      </c>
      <c r="BN283" t="str">
        <f>IF(BR283="#","",IFERROR(VLOOKUP(BL283,'class and classification'!$A$1:$C$338,3,FALSE),VLOOKUP(BL283,'class and classification'!$A$340:$C$378,3,FALSE)))</f>
        <v>SD</v>
      </c>
      <c r="BO283">
        <v>18785</v>
      </c>
      <c r="BP283">
        <v>9122</v>
      </c>
      <c r="BQ283">
        <v>2555</v>
      </c>
      <c r="BR283">
        <v>8.3874991793053653</v>
      </c>
      <c r="BT283" t="s">
        <v>781</v>
      </c>
      <c r="BU283" t="s">
        <v>386</v>
      </c>
      <c r="BV283" t="str">
        <f>IF(CA283="#","",IFERROR(VLOOKUP(BU283,'class and classification'!$A$1:$B$338,2,FALSE),VLOOKUP(BU283,'class and classification'!$A$340:$B$378,2,FALSE)))</f>
        <v>Predominantly Rural</v>
      </c>
      <c r="BW283" t="str">
        <f>IF(CA283="#","",IFERROR(VLOOKUP(BU283,'class and classification'!$A$1:$C$338,3,FALSE),VLOOKUP(BU283,'class and classification'!$A$340:$C$378,3,FALSE)))</f>
        <v>SD</v>
      </c>
      <c r="BX283">
        <v>17035</v>
      </c>
      <c r="BY283">
        <v>10201</v>
      </c>
      <c r="BZ283">
        <v>880</v>
      </c>
      <c r="CA283">
        <v>3.1298904538341157</v>
      </c>
      <c r="CC283" t="s">
        <v>781</v>
      </c>
      <c r="CD283" t="s">
        <v>386</v>
      </c>
      <c r="CE283" t="str">
        <f>IF(CJ283="*","",IFERROR(VLOOKUP(CD283,'class and classification'!$A$1:$B$338,2,FALSE),VLOOKUP(CD283,'class and classification'!$A$340:$B$378,2,FALSE)))</f>
        <v>Predominantly Rural</v>
      </c>
      <c r="CF283" t="str">
        <f>IF(CJ283="*","",IFERROR(VLOOKUP(CD283,'class and classification'!$A$1:$C$338,3,FALSE),VLOOKUP(CD283,'class and classification'!$A$340:$C$378,3,FALSE)))</f>
        <v>SD</v>
      </c>
      <c r="CG283">
        <v>17380</v>
      </c>
      <c r="CH283">
        <v>8387</v>
      </c>
      <c r="CI283">
        <v>2040</v>
      </c>
      <c r="CJ283">
        <v>7.3362822310928903</v>
      </c>
      <c r="CL283" t="s">
        <v>781</v>
      </c>
      <c r="CM283" t="s">
        <v>386</v>
      </c>
      <c r="CN283" t="str">
        <f>IF(CS283="*","",IFERROR(VLOOKUP(CM283,'class and classification'!$A$1:$B$338,2,FALSE),VLOOKUP(CM283,'class and classification'!$A$340:$B$378,2,FALSE)))</f>
        <v>Predominantly Rural</v>
      </c>
      <c r="CO283" t="str">
        <f>IF(CS283="*","",IFERROR(VLOOKUP(CM283,'class and classification'!$A$1:$C$338,3,FALSE),VLOOKUP(CM283,'class and classification'!$A$340:$C$378,3,FALSE)))</f>
        <v>SD</v>
      </c>
      <c r="CP283">
        <v>14378.99</v>
      </c>
      <c r="CQ283">
        <v>10266.51</v>
      </c>
      <c r="CR283">
        <v>1875.42</v>
      </c>
      <c r="CS283">
        <v>7.0714741419226792</v>
      </c>
      <c r="CU283" t="s">
        <v>781</v>
      </c>
      <c r="CV283" t="s">
        <v>386</v>
      </c>
      <c r="CW283" t="str">
        <f>IF(DB283="*","",IFERROR(VLOOKUP(CV283,'class and classification'!$A$1:$B$338,2,FALSE),VLOOKUP(CV283,'class and classification'!$A$340:$B$378,2,FALSE)))</f>
        <v>Predominantly Rural</v>
      </c>
      <c r="CX283" t="str">
        <f>IF(DB283="*","",IFERROR(VLOOKUP(CV283,'class and classification'!$A$1:$C$338,3,FALSE),VLOOKUP(CV283,'class and classification'!$A$340:$C$378,3,FALSE)))</f>
        <v>SD</v>
      </c>
      <c r="CY283">
        <v>14690.72</v>
      </c>
      <c r="CZ283">
        <v>13115.45</v>
      </c>
      <c r="DA283">
        <v>1598.53</v>
      </c>
      <c r="DB283">
        <v>5.4363078011338324</v>
      </c>
      <c r="DD283" t="s">
        <v>781</v>
      </c>
      <c r="DE283" t="s">
        <v>386</v>
      </c>
      <c r="DF283" t="str">
        <f>IF(DK283="*","",IFERROR(VLOOKUP(DE283,'class and classification'!$A$1:$B$338,2,FALSE),VLOOKUP(DE283,'class and classification'!$A$340:$B$378,2,FALSE)))</f>
        <v>Predominantly Rural</v>
      </c>
      <c r="DG283" t="str">
        <f>IF(DK283="*","",IFERROR(VLOOKUP(DE283,'class and classification'!$A$1:$C$338,3,FALSE),VLOOKUP(DE283,'class and classification'!$A$340:$C$378,3,FALSE)))</f>
        <v>SD</v>
      </c>
      <c r="DH283">
        <v>16111.82</v>
      </c>
      <c r="DI283">
        <v>10811.72</v>
      </c>
      <c r="DJ283">
        <v>2481.8000000000002</v>
      </c>
      <c r="DK283">
        <v>8.4399636256543875</v>
      </c>
      <c r="DM283" t="s">
        <v>781</v>
      </c>
      <c r="DN283" t="s">
        <v>386</v>
      </c>
      <c r="DO283" t="str">
        <f>IF(DT283="*","",IFERROR(VLOOKUP(DN283,'class and classification'!$A$1:$B$338,2,FALSE),VLOOKUP(DN283,'class and classification'!$A$340:$B$378,2,FALSE)))</f>
        <v>Predominantly Rural</v>
      </c>
      <c r="DP283" t="str">
        <f>IF(DT283="*","",IFERROR(VLOOKUP(DN283,'class and classification'!$A$1:$C$338,3,FALSE),VLOOKUP(DN283,'class and classification'!$A$340:$C$378,3,FALSE)))</f>
        <v>SD</v>
      </c>
      <c r="DQ283">
        <v>19492.91</v>
      </c>
      <c r="DR283">
        <v>13277.31</v>
      </c>
      <c r="DS283">
        <v>2028.2</v>
      </c>
      <c r="DT283">
        <v>5.8284255434585823</v>
      </c>
      <c r="DV283" t="s">
        <v>781</v>
      </c>
      <c r="DW283" t="s">
        <v>386</v>
      </c>
      <c r="DX283" t="str">
        <f>IF(EC283="*","",IFERROR(VLOOKUP(DW283,'class and classification'!$A$1:$B$338,2,FALSE),VLOOKUP(DW283,'class and classification'!$A$340:$B$378,2,FALSE)))</f>
        <v>Predominantly Rural</v>
      </c>
      <c r="DY283" t="str">
        <f>IF(EC283="*","",IFERROR(VLOOKUP(DW283,'class and classification'!$A$1:$C$338,3,FALSE),VLOOKUP(DW283,'class and classification'!$A$340:$C$378,3,FALSE)))</f>
        <v>SD</v>
      </c>
      <c r="DZ283">
        <v>14483.88</v>
      </c>
      <c r="EA283">
        <v>10473.74</v>
      </c>
      <c r="EB283">
        <v>2419.7399999999998</v>
      </c>
      <c r="EC283">
        <v>8.8384709117314451</v>
      </c>
    </row>
    <row r="284" spans="1:133" x14ac:dyDescent="0.3">
      <c r="A284" t="s">
        <v>793</v>
      </c>
      <c r="B284" t="s">
        <v>397</v>
      </c>
      <c r="C284" t="str">
        <f>IF(H284="n/a","",IFERROR(VLOOKUP(B284,'class and classification'!$A$1:$B$338,2,FALSE),VLOOKUP(B284,'class and classification'!$A$340:$B$378,2,FALSE)))</f>
        <v/>
      </c>
      <c r="D284" t="str">
        <f>IF(H284="n/a","",IFERROR(VLOOKUP(B284,'class and classification'!$A$1:$C$338,3,FALSE),VLOOKUP(B284,'class and classification'!$A$340:$C$378,3,FALSE)))</f>
        <v/>
      </c>
      <c r="E284">
        <v>12794</v>
      </c>
      <c r="F284">
        <v>11820</v>
      </c>
      <c r="G284" t="s">
        <v>513</v>
      </c>
      <c r="H284" t="s">
        <v>513</v>
      </c>
      <c r="I284" t="s">
        <v>788</v>
      </c>
      <c r="J284" t="s">
        <v>392</v>
      </c>
      <c r="K284" t="str">
        <f>IF(P284="#","",IFERROR(VLOOKUP(J284,'class and classification'!$A$1:$B$338,2,FALSE),VLOOKUP(J284,'class and classification'!$A$340:$B$378,2,FALSE)))</f>
        <v/>
      </c>
      <c r="L284" t="str">
        <f>IF(P284="#","",IFERROR(VLOOKUP(J284,'class and classification'!$A$1:$C$338,3,FALSE),VLOOKUP(J284,'class and classification'!$A$340:$C$378,3,FALSE)))</f>
        <v/>
      </c>
      <c r="M284">
        <v>18712</v>
      </c>
      <c r="N284">
        <v>6053</v>
      </c>
      <c r="O284" t="s">
        <v>39</v>
      </c>
      <c r="P284" t="s">
        <v>39</v>
      </c>
      <c r="S284" t="s">
        <v>388</v>
      </c>
      <c r="T284" t="str">
        <f>IF(Y284="#","",IFERROR(VLOOKUP(S284,'class and classification'!$A$1:$B$338,2,FALSE),VLOOKUP(S284,'class and classification'!$A$340:$B$378,2,FALSE)))</f>
        <v>Predominantly Rural</v>
      </c>
      <c r="U284" t="str">
        <f>IF(Y284="#","",IFERROR(VLOOKUP(S284,'class and classification'!$A$1:$C$338,3,FALSE),VLOOKUP(S284,'class and classification'!$A$340:$C$378,3,FALSE)))</f>
        <v>SD</v>
      </c>
      <c r="V284">
        <v>11530</v>
      </c>
      <c r="W284">
        <v>4142</v>
      </c>
      <c r="X284">
        <v>1442</v>
      </c>
      <c r="Y284">
        <v>8.425850181138248</v>
      </c>
      <c r="AA284" t="s">
        <v>782</v>
      </c>
      <c r="AB284" t="s">
        <v>196</v>
      </c>
      <c r="AC284" t="str">
        <f>IF(AH284="#","",IFERROR(VLOOKUP(AB284,'class and classification'!$A$1:$B$338,2,FALSE),VLOOKUP(AB284,'class and classification'!$A$340:$B$378,2,FALSE)))</f>
        <v>Urban with Significant Rural</v>
      </c>
      <c r="AD284" t="str">
        <f>IF(AH284="#","",IFERROR(VLOOKUP(AB284,'class and classification'!$A$1:$C$338,3,FALSE),VLOOKUP(AB284,'class and classification'!$A$340:$C$378,3,FALSE)))</f>
        <v>SC</v>
      </c>
      <c r="AE284">
        <v>167178</v>
      </c>
      <c r="AF284">
        <v>61267</v>
      </c>
      <c r="AG284">
        <v>10558</v>
      </c>
      <c r="AH284">
        <v>4.4175177717434515</v>
      </c>
      <c r="AJ284" t="s">
        <v>782</v>
      </c>
      <c r="AK284" t="s">
        <v>196</v>
      </c>
      <c r="AL284" t="str">
        <f>IF(AQ284="#","",IFERROR(VLOOKUP(AK284,'class and classification'!$A$1:$B$338,2,FALSE),VLOOKUP(AK284,'class and classification'!$A$340:$B$378,2,FALSE)))</f>
        <v>Urban with Significant Rural</v>
      </c>
      <c r="AM284" t="str">
        <f>IF(AQ284="#","",IFERROR(VLOOKUP(AK284,'class and classification'!$A$1:$C$338,3,FALSE),VLOOKUP(AK284,'class and classification'!$A$340:$C$378,3,FALSE)))</f>
        <v>SC</v>
      </c>
      <c r="AN284">
        <v>157745</v>
      </c>
      <c r="AO284">
        <v>67405</v>
      </c>
      <c r="AP284">
        <v>11717</v>
      </c>
      <c r="AQ284">
        <v>4.9466578290770773</v>
      </c>
      <c r="AS284" t="s">
        <v>782</v>
      </c>
      <c r="AT284" t="s">
        <v>196</v>
      </c>
      <c r="AU284" t="str">
        <f>IF(AZ284="#","",IFERROR(VLOOKUP(AT284,'class and classification'!$A$1:$B$338,2,FALSE),VLOOKUP(AT284,'class and classification'!$A$340:$B$378,2,FALSE)))</f>
        <v>Urban with Significant Rural</v>
      </c>
      <c r="AV284" t="str">
        <f>IF(AZ284="#","",IFERROR(VLOOKUP(AT284,'class and classification'!$A$1:$C$338,3,FALSE),VLOOKUP(AT284,'class and classification'!$A$340:$C$378,3,FALSE)))</f>
        <v>SC</v>
      </c>
      <c r="AW284">
        <v>158174</v>
      </c>
      <c r="AX284">
        <v>62855</v>
      </c>
      <c r="AY284">
        <v>16135</v>
      </c>
      <c r="AZ284">
        <v>6.8033091025619399</v>
      </c>
      <c r="BB284" t="s">
        <v>782</v>
      </c>
      <c r="BC284" t="s">
        <v>196</v>
      </c>
      <c r="BD284" t="str">
        <f>IF(BI284="#","",IFERROR(VLOOKUP(BC284,'class and classification'!$A$1:$B$338,2,FALSE),VLOOKUP(BC284,'class and classification'!$A$340:$B$378,2,FALSE)))</f>
        <v>Urban with Significant Rural</v>
      </c>
      <c r="BE284" t="str">
        <f>IF(BI284="#","",IFERROR(VLOOKUP(BC284,'class and classification'!$A$1:$C$338,3,FALSE),VLOOKUP(BC284,'class and classification'!$A$340:$C$378,3,FALSE)))</f>
        <v>SC</v>
      </c>
      <c r="BF284">
        <v>159676</v>
      </c>
      <c r="BG284">
        <v>73761</v>
      </c>
      <c r="BH284">
        <v>14493</v>
      </c>
      <c r="BI284">
        <v>5.8456015810914375</v>
      </c>
      <c r="BK284" t="s">
        <v>782</v>
      </c>
      <c r="BL284" t="s">
        <v>196</v>
      </c>
      <c r="BM284" t="str">
        <f>IF(BR284="#","",IFERROR(VLOOKUP(BL284,'class and classification'!$A$1:$B$338,2,FALSE),VLOOKUP(BL284,'class and classification'!$A$340:$B$378,2,FALSE)))</f>
        <v>Urban with Significant Rural</v>
      </c>
      <c r="BN284" t="str">
        <f>IF(BR284="#","",IFERROR(VLOOKUP(BL284,'class and classification'!$A$1:$C$338,3,FALSE),VLOOKUP(BL284,'class and classification'!$A$340:$C$378,3,FALSE)))</f>
        <v>SC</v>
      </c>
      <c r="BO284">
        <v>159668</v>
      </c>
      <c r="BP284">
        <v>76780</v>
      </c>
      <c r="BQ284">
        <v>24719</v>
      </c>
      <c r="BR284">
        <v>9.4648251884809333</v>
      </c>
      <c r="BT284" t="s">
        <v>782</v>
      </c>
      <c r="BU284" t="s">
        <v>196</v>
      </c>
      <c r="BV284" t="str">
        <f>IF(CA284="#","",IFERROR(VLOOKUP(BU284,'class and classification'!$A$1:$B$338,2,FALSE),VLOOKUP(BU284,'class and classification'!$A$340:$B$378,2,FALSE)))</f>
        <v>Urban with Significant Rural</v>
      </c>
      <c r="BW284" t="str">
        <f>IF(CA284="#","",IFERROR(VLOOKUP(BU284,'class and classification'!$A$1:$C$338,3,FALSE),VLOOKUP(BU284,'class and classification'!$A$340:$C$378,3,FALSE)))</f>
        <v>SC</v>
      </c>
      <c r="BX284">
        <v>147313</v>
      </c>
      <c r="BY284">
        <v>72522</v>
      </c>
      <c r="BZ284">
        <v>24136</v>
      </c>
      <c r="CA284">
        <v>9.8929790835796059</v>
      </c>
      <c r="CC284" t="s">
        <v>782</v>
      </c>
      <c r="CD284" t="s">
        <v>196</v>
      </c>
      <c r="CE284" t="str">
        <f>IF(CJ284="*","",IFERROR(VLOOKUP(CD284,'class and classification'!$A$1:$B$338,2,FALSE),VLOOKUP(CD284,'class and classification'!$A$340:$B$378,2,FALSE)))</f>
        <v>Urban with Significant Rural</v>
      </c>
      <c r="CF284" t="str">
        <f>IF(CJ284="*","",IFERROR(VLOOKUP(CD284,'class and classification'!$A$1:$C$338,3,FALSE),VLOOKUP(CD284,'class and classification'!$A$340:$C$378,3,FALSE)))</f>
        <v>SC</v>
      </c>
      <c r="CG284">
        <v>140741</v>
      </c>
      <c r="CH284">
        <v>74856</v>
      </c>
      <c r="CI284">
        <v>26508</v>
      </c>
      <c r="CJ284">
        <v>10.948968422791763</v>
      </c>
      <c r="CL284" t="s">
        <v>782</v>
      </c>
      <c r="CM284" t="s">
        <v>196</v>
      </c>
      <c r="CN284" t="str">
        <f>IF(CS284="*","",IFERROR(VLOOKUP(CM284,'class and classification'!$A$1:$B$338,2,FALSE),VLOOKUP(CM284,'class and classification'!$A$340:$B$378,2,FALSE)))</f>
        <v>Urban with Significant Rural</v>
      </c>
      <c r="CO284" t="str">
        <f>IF(CS284="*","",IFERROR(VLOOKUP(CM284,'class and classification'!$A$1:$C$338,3,FALSE),VLOOKUP(CM284,'class and classification'!$A$340:$C$378,3,FALSE)))</f>
        <v>SC</v>
      </c>
      <c r="CP284">
        <v>134545.38</v>
      </c>
      <c r="CQ284">
        <v>80325.439999999988</v>
      </c>
      <c r="CR284">
        <v>17947.77</v>
      </c>
      <c r="CS284">
        <v>7.7089076091389446</v>
      </c>
      <c r="CU284" t="s">
        <v>782</v>
      </c>
      <c r="CV284" t="s">
        <v>196</v>
      </c>
      <c r="CW284" t="str">
        <f>IF(DB284="*","",IFERROR(VLOOKUP(CV284,'class and classification'!$A$1:$B$338,2,FALSE),VLOOKUP(CV284,'class and classification'!$A$340:$B$378,2,FALSE)))</f>
        <v>Urban with Significant Rural</v>
      </c>
      <c r="CX284" t="str">
        <f>IF(DB284="*","",IFERROR(VLOOKUP(CV284,'class and classification'!$A$1:$C$338,3,FALSE),VLOOKUP(CV284,'class and classification'!$A$340:$C$378,3,FALSE)))</f>
        <v>SC</v>
      </c>
      <c r="CY284">
        <v>145202.4</v>
      </c>
      <c r="CZ284">
        <v>66563.839999999997</v>
      </c>
      <c r="DA284">
        <v>17010.169999999998</v>
      </c>
      <c r="DB284">
        <v>7.4352814610562339</v>
      </c>
      <c r="DD284" t="s">
        <v>782</v>
      </c>
      <c r="DE284" t="s">
        <v>196</v>
      </c>
      <c r="DF284" t="str">
        <f>IF(DK284="*","",IFERROR(VLOOKUP(DE284,'class and classification'!$A$1:$B$338,2,FALSE),VLOOKUP(DE284,'class and classification'!$A$340:$B$378,2,FALSE)))</f>
        <v>Urban with Significant Rural</v>
      </c>
      <c r="DG284" t="str">
        <f>IF(DK284="*","",IFERROR(VLOOKUP(DE284,'class and classification'!$A$1:$C$338,3,FALSE),VLOOKUP(DE284,'class and classification'!$A$340:$C$378,3,FALSE)))</f>
        <v>SC</v>
      </c>
      <c r="DH284">
        <v>138455.37000000002</v>
      </c>
      <c r="DI284">
        <v>83747.759999999995</v>
      </c>
      <c r="DJ284">
        <v>17406.62</v>
      </c>
      <c r="DK284">
        <v>7.2645708281904211</v>
      </c>
      <c r="DM284" t="s">
        <v>782</v>
      </c>
      <c r="DN284" t="s">
        <v>196</v>
      </c>
      <c r="DO284" t="str">
        <f>IF(DT284="*","",IFERROR(VLOOKUP(DN284,'class and classification'!$A$1:$B$338,2,FALSE),VLOOKUP(DN284,'class and classification'!$A$340:$B$378,2,FALSE)))</f>
        <v>Urban with Significant Rural</v>
      </c>
      <c r="DP284" t="str">
        <f>IF(DT284="*","",IFERROR(VLOOKUP(DN284,'class and classification'!$A$1:$C$338,3,FALSE),VLOOKUP(DN284,'class and classification'!$A$340:$C$378,3,FALSE)))</f>
        <v>SC</v>
      </c>
      <c r="DQ284">
        <v>141783.55000000002</v>
      </c>
      <c r="DR284">
        <v>82417.89</v>
      </c>
      <c r="DS284">
        <v>11830.93</v>
      </c>
      <c r="DT284">
        <v>5.0124184237950082</v>
      </c>
      <c r="DV284" t="s">
        <v>782</v>
      </c>
      <c r="DW284" t="s">
        <v>196</v>
      </c>
      <c r="DX284" t="str">
        <f>IF(EC284="*","",IFERROR(VLOOKUP(DW284,'class and classification'!$A$1:$B$338,2,FALSE),VLOOKUP(DW284,'class and classification'!$A$340:$B$378,2,FALSE)))</f>
        <v>Urban with Significant Rural</v>
      </c>
      <c r="DY284" t="str">
        <f>IF(EC284="*","",IFERROR(VLOOKUP(DW284,'class and classification'!$A$1:$C$338,3,FALSE),VLOOKUP(DW284,'class and classification'!$A$340:$C$378,3,FALSE)))</f>
        <v>SC</v>
      </c>
      <c r="DZ284">
        <v>135127.18</v>
      </c>
      <c r="EA284">
        <v>63891.389999999992</v>
      </c>
      <c r="EB284">
        <v>16604.820000000003</v>
      </c>
      <c r="EC284">
        <v>7.700843586588638</v>
      </c>
    </row>
    <row r="285" spans="1:133" x14ac:dyDescent="0.3">
      <c r="A285" t="s">
        <v>794</v>
      </c>
      <c r="B285" t="s">
        <v>197</v>
      </c>
      <c r="C285" t="str">
        <f>IF(H285="n/a","",IFERROR(VLOOKUP(B285,'class and classification'!$A$1:$B$338,2,FALSE),VLOOKUP(B285,'class and classification'!$A$340:$B$378,2,FALSE)))</f>
        <v>Urban with Significant Rural</v>
      </c>
      <c r="D285" t="str">
        <f>IF(H285="n/a","",IFERROR(VLOOKUP(B285,'class and classification'!$A$1:$C$338,3,FALSE),VLOOKUP(B285,'class and classification'!$A$340:$C$378,3,FALSE)))</f>
        <v>SC</v>
      </c>
      <c r="E285">
        <v>209156</v>
      </c>
      <c r="F285">
        <v>91071</v>
      </c>
      <c r="G285">
        <v>17814</v>
      </c>
      <c r="H285">
        <v>5.6011646297175517</v>
      </c>
      <c r="I285" t="s">
        <v>789</v>
      </c>
      <c r="J285" t="s">
        <v>393</v>
      </c>
      <c r="K285" t="str">
        <f>IF(P285="#","",IFERROR(VLOOKUP(J285,'class and classification'!$A$1:$B$338,2,FALSE),VLOOKUP(J285,'class and classification'!$A$340:$B$378,2,FALSE)))</f>
        <v/>
      </c>
      <c r="L285" t="str">
        <f>IF(P285="#","",IFERROR(VLOOKUP(J285,'class and classification'!$A$1:$C$338,3,FALSE),VLOOKUP(J285,'class and classification'!$A$340:$C$378,3,FALSE)))</f>
        <v/>
      </c>
      <c r="M285">
        <v>12212</v>
      </c>
      <c r="N285">
        <v>6906</v>
      </c>
      <c r="O285" t="s">
        <v>39</v>
      </c>
      <c r="P285" t="s">
        <v>39</v>
      </c>
      <c r="S285" t="s">
        <v>389</v>
      </c>
      <c r="T285" t="str">
        <f>IF(Y285="#","",IFERROR(VLOOKUP(S285,'class and classification'!$A$1:$B$338,2,FALSE),VLOOKUP(S285,'class and classification'!$A$340:$B$378,2,FALSE)))</f>
        <v/>
      </c>
      <c r="U285" t="str">
        <f>IF(Y285="#","",IFERROR(VLOOKUP(S285,'class and classification'!$A$1:$C$338,3,FALSE),VLOOKUP(S285,'class and classification'!$A$340:$C$378,3,FALSE)))</f>
        <v/>
      </c>
      <c r="V285">
        <v>24008</v>
      </c>
      <c r="W285">
        <v>4394</v>
      </c>
      <c r="X285" t="s">
        <v>39</v>
      </c>
      <c r="Y285" t="s">
        <v>39</v>
      </c>
      <c r="AA285" t="s">
        <v>783</v>
      </c>
      <c r="AB285" t="s">
        <v>387</v>
      </c>
      <c r="AC285" t="str">
        <f>IF(AH285="#","",IFERROR(VLOOKUP(AB285,'class and classification'!$A$1:$B$338,2,FALSE),VLOOKUP(AB285,'class and classification'!$A$340:$B$378,2,FALSE)))</f>
        <v/>
      </c>
      <c r="AD285" t="str">
        <f>IF(AH285="#","",IFERROR(VLOOKUP(AB285,'class and classification'!$A$1:$C$338,3,FALSE),VLOOKUP(AB285,'class and classification'!$A$340:$C$378,3,FALSE)))</f>
        <v/>
      </c>
      <c r="AE285">
        <v>28855</v>
      </c>
      <c r="AF285">
        <v>5148</v>
      </c>
      <c r="AG285" t="s">
        <v>39</v>
      </c>
      <c r="AH285" t="s">
        <v>39</v>
      </c>
      <c r="AJ285" t="s">
        <v>783</v>
      </c>
      <c r="AK285" t="s">
        <v>387</v>
      </c>
      <c r="AL285" t="str">
        <f>IF(AQ285="#","",IFERROR(VLOOKUP(AK285,'class and classification'!$A$1:$B$338,2,FALSE),VLOOKUP(AK285,'class and classification'!$A$340:$B$378,2,FALSE)))</f>
        <v/>
      </c>
      <c r="AM285" t="str">
        <f>IF(AQ285="#","",IFERROR(VLOOKUP(AK285,'class and classification'!$A$1:$C$338,3,FALSE),VLOOKUP(AK285,'class and classification'!$A$340:$C$378,3,FALSE)))</f>
        <v/>
      </c>
      <c r="AN285">
        <v>22425</v>
      </c>
      <c r="AO285">
        <v>12291</v>
      </c>
      <c r="AP285" t="s">
        <v>39</v>
      </c>
      <c r="AQ285" t="s">
        <v>39</v>
      </c>
      <c r="AS285" t="s">
        <v>783</v>
      </c>
      <c r="AT285" t="s">
        <v>387</v>
      </c>
      <c r="AU285" t="str">
        <f>IF(AZ285="#","",IFERROR(VLOOKUP(AT285,'class and classification'!$A$1:$B$338,2,FALSE),VLOOKUP(AT285,'class and classification'!$A$340:$B$378,2,FALSE)))</f>
        <v>Urban with Significant Rural</v>
      </c>
      <c r="AV285" t="str">
        <f>IF(AZ285="#","",IFERROR(VLOOKUP(AT285,'class and classification'!$A$1:$C$338,3,FALSE),VLOOKUP(AT285,'class and classification'!$A$340:$C$378,3,FALSE)))</f>
        <v>SD</v>
      </c>
      <c r="AW285">
        <v>18935</v>
      </c>
      <c r="AX285">
        <v>8436</v>
      </c>
      <c r="AY285">
        <v>1176</v>
      </c>
      <c r="AZ285">
        <v>4.1195221914737106</v>
      </c>
      <c r="BB285" t="s">
        <v>783</v>
      </c>
      <c r="BC285" t="s">
        <v>387</v>
      </c>
      <c r="BD285" t="str">
        <f>IF(BI285="#","",IFERROR(VLOOKUP(BC285,'class and classification'!$A$1:$B$338,2,FALSE),VLOOKUP(BC285,'class and classification'!$A$340:$B$378,2,FALSE)))</f>
        <v/>
      </c>
      <c r="BE285" t="str">
        <f>IF(BI285="#","",IFERROR(VLOOKUP(BC285,'class and classification'!$A$1:$C$338,3,FALSE),VLOOKUP(BC285,'class and classification'!$A$340:$C$378,3,FALSE)))</f>
        <v/>
      </c>
      <c r="BF285">
        <v>18104</v>
      </c>
      <c r="BG285">
        <v>12247</v>
      </c>
      <c r="BH285" t="s">
        <v>39</v>
      </c>
      <c r="BI285" t="s">
        <v>39</v>
      </c>
      <c r="BK285" t="s">
        <v>783</v>
      </c>
      <c r="BL285" t="s">
        <v>387</v>
      </c>
      <c r="BM285" t="str">
        <f>IF(BR285="#","",IFERROR(VLOOKUP(BL285,'class and classification'!$A$1:$B$338,2,FALSE),VLOOKUP(BL285,'class and classification'!$A$340:$B$378,2,FALSE)))</f>
        <v>Urban with Significant Rural</v>
      </c>
      <c r="BN285" t="str">
        <f>IF(BR285="#","",IFERROR(VLOOKUP(BL285,'class and classification'!$A$1:$C$338,3,FALSE),VLOOKUP(BL285,'class and classification'!$A$340:$C$378,3,FALSE)))</f>
        <v>SD</v>
      </c>
      <c r="BO285">
        <v>22037</v>
      </c>
      <c r="BP285">
        <v>17774</v>
      </c>
      <c r="BQ285">
        <v>954</v>
      </c>
      <c r="BR285">
        <v>2.3402428553906538</v>
      </c>
      <c r="BT285" t="s">
        <v>783</v>
      </c>
      <c r="BU285" t="s">
        <v>387</v>
      </c>
      <c r="BV285" t="str">
        <f>IF(CA285="#","",IFERROR(VLOOKUP(BU285,'class and classification'!$A$1:$B$338,2,FALSE),VLOOKUP(BU285,'class and classification'!$A$340:$B$378,2,FALSE)))</f>
        <v>Urban with Significant Rural</v>
      </c>
      <c r="BW285" t="str">
        <f>IF(CA285="#","",IFERROR(VLOOKUP(BU285,'class and classification'!$A$1:$C$338,3,FALSE),VLOOKUP(BU285,'class and classification'!$A$340:$C$378,3,FALSE)))</f>
        <v>SD</v>
      </c>
      <c r="BX285">
        <v>21281</v>
      </c>
      <c r="BY285">
        <v>6853</v>
      </c>
      <c r="BZ285">
        <v>3137</v>
      </c>
      <c r="CA285">
        <v>10.031658725336575</v>
      </c>
      <c r="CC285" t="s">
        <v>783</v>
      </c>
      <c r="CD285" t="s">
        <v>387</v>
      </c>
      <c r="CE285" t="str">
        <f>IF(CJ285="*","",IFERROR(VLOOKUP(CD285,'class and classification'!$A$1:$B$338,2,FALSE),VLOOKUP(CD285,'class and classification'!$A$340:$B$378,2,FALSE)))</f>
        <v>Urban with Significant Rural</v>
      </c>
      <c r="CF285" t="str">
        <f>IF(CJ285="*","",IFERROR(VLOOKUP(CD285,'class and classification'!$A$1:$C$338,3,FALSE),VLOOKUP(CD285,'class and classification'!$A$340:$C$378,3,FALSE)))</f>
        <v>SD</v>
      </c>
      <c r="CG285">
        <v>21640</v>
      </c>
      <c r="CH285">
        <v>6553</v>
      </c>
      <c r="CI285">
        <v>2280</v>
      </c>
      <c r="CJ285">
        <v>7.4820332753585141</v>
      </c>
      <c r="CL285" t="s">
        <v>783</v>
      </c>
      <c r="CM285" t="s">
        <v>387</v>
      </c>
      <c r="CN285" t="str">
        <f>IF(CS285="*","",IFERROR(VLOOKUP(CM285,'class and classification'!$A$1:$B$338,2,FALSE),VLOOKUP(CM285,'class and classification'!$A$340:$B$378,2,FALSE)))</f>
        <v>Urban with Significant Rural</v>
      </c>
      <c r="CO285" t="str">
        <f>IF(CS285="*","",IFERROR(VLOOKUP(CM285,'class and classification'!$A$1:$C$338,3,FALSE),VLOOKUP(CM285,'class and classification'!$A$340:$C$378,3,FALSE)))</f>
        <v>SD</v>
      </c>
      <c r="CP285">
        <v>22346.47</v>
      </c>
      <c r="CQ285">
        <v>8232.4500000000007</v>
      </c>
      <c r="CR285">
        <v>2383.92</v>
      </c>
      <c r="CS285">
        <v>7.2321438322668801</v>
      </c>
      <c r="CU285" t="s">
        <v>783</v>
      </c>
      <c r="CV285" t="s">
        <v>387</v>
      </c>
      <c r="CW285" t="str">
        <f>IF(DB285="*","",IFERROR(VLOOKUP(CV285,'class and classification'!$A$1:$B$338,2,FALSE),VLOOKUP(CV285,'class and classification'!$A$340:$B$378,2,FALSE)))</f>
        <v>Urban with Significant Rural</v>
      </c>
      <c r="CX285" t="str">
        <f>IF(DB285="*","",IFERROR(VLOOKUP(CV285,'class and classification'!$A$1:$C$338,3,FALSE),VLOOKUP(CV285,'class and classification'!$A$340:$C$378,3,FALSE)))</f>
        <v>SD</v>
      </c>
      <c r="CY285">
        <v>17035.419999999998</v>
      </c>
      <c r="CZ285">
        <v>6868.66</v>
      </c>
      <c r="DA285">
        <v>3427.6</v>
      </c>
      <c r="DB285">
        <v>12.540758562956981</v>
      </c>
      <c r="DD285" t="s">
        <v>783</v>
      </c>
      <c r="DE285" t="s">
        <v>387</v>
      </c>
      <c r="DF285" t="str">
        <f>IF(DK285="*","",IFERROR(VLOOKUP(DE285,'class and classification'!$A$1:$B$338,2,FALSE),VLOOKUP(DE285,'class and classification'!$A$340:$B$378,2,FALSE)))</f>
        <v>Urban with Significant Rural</v>
      </c>
      <c r="DG285" t="str">
        <f>IF(DK285="*","",IFERROR(VLOOKUP(DE285,'class and classification'!$A$1:$C$338,3,FALSE),VLOOKUP(DE285,'class and classification'!$A$340:$C$378,3,FALSE)))</f>
        <v>SD</v>
      </c>
      <c r="DH285">
        <v>15361.19</v>
      </c>
      <c r="DI285">
        <v>9966.1299999999992</v>
      </c>
      <c r="DJ285">
        <v>2940.46</v>
      </c>
      <c r="DK285">
        <v>10.402161046958765</v>
      </c>
      <c r="DM285" t="s">
        <v>783</v>
      </c>
      <c r="DN285" t="s">
        <v>387</v>
      </c>
      <c r="DO285" t="str">
        <f>IF(DT285="*","",IFERROR(VLOOKUP(DN285,'class and classification'!$A$1:$B$338,2,FALSE),VLOOKUP(DN285,'class and classification'!$A$340:$B$378,2,FALSE)))</f>
        <v>Urban with Significant Rural</v>
      </c>
      <c r="DP285" t="str">
        <f>IF(DT285="*","",IFERROR(VLOOKUP(DN285,'class and classification'!$A$1:$C$338,3,FALSE),VLOOKUP(DN285,'class and classification'!$A$340:$C$378,3,FALSE)))</f>
        <v>SD</v>
      </c>
      <c r="DQ285">
        <v>16967.53</v>
      </c>
      <c r="DR285">
        <v>8048.54</v>
      </c>
      <c r="DS285">
        <v>2837.53</v>
      </c>
      <c r="DT285">
        <v>10.18730074388948</v>
      </c>
      <c r="DV285" t="s">
        <v>783</v>
      </c>
      <c r="DW285" t="s">
        <v>387</v>
      </c>
      <c r="DX285" t="str">
        <f>IF(EC285="*","",IFERROR(VLOOKUP(DW285,'class and classification'!$A$1:$B$338,2,FALSE),VLOOKUP(DW285,'class and classification'!$A$340:$B$378,2,FALSE)))</f>
        <v>Urban with Significant Rural</v>
      </c>
      <c r="DY285" t="str">
        <f>IF(EC285="*","",IFERROR(VLOOKUP(DW285,'class and classification'!$A$1:$C$338,3,FALSE),VLOOKUP(DW285,'class and classification'!$A$340:$C$378,3,FALSE)))</f>
        <v>SD</v>
      </c>
      <c r="DZ285">
        <v>22248.03</v>
      </c>
      <c r="EA285">
        <v>4584.8500000000004</v>
      </c>
      <c r="EB285">
        <v>2488.63</v>
      </c>
      <c r="EC285">
        <v>8.4873869046989743</v>
      </c>
    </row>
    <row r="286" spans="1:133" x14ac:dyDescent="0.3">
      <c r="A286" t="s">
        <v>795</v>
      </c>
      <c r="B286" t="s">
        <v>398</v>
      </c>
      <c r="C286" t="str">
        <f>IF(H286="n/a","",IFERROR(VLOOKUP(B286,'class and classification'!$A$1:$B$338,2,FALSE),VLOOKUP(B286,'class and classification'!$A$340:$B$378,2,FALSE)))</f>
        <v/>
      </c>
      <c r="D286" t="str">
        <f>IF(H286="n/a","",IFERROR(VLOOKUP(B286,'class and classification'!$A$1:$C$338,3,FALSE),VLOOKUP(B286,'class and classification'!$A$340:$C$378,3,FALSE)))</f>
        <v/>
      </c>
      <c r="E286">
        <v>18957</v>
      </c>
      <c r="F286">
        <v>17615</v>
      </c>
      <c r="G286" t="s">
        <v>513</v>
      </c>
      <c r="H286" t="s">
        <v>513</v>
      </c>
      <c r="I286" t="s">
        <v>790</v>
      </c>
      <c r="J286" t="s">
        <v>394</v>
      </c>
      <c r="K286" t="str">
        <f>IF(P286="#","",IFERROR(VLOOKUP(J286,'class and classification'!$A$1:$B$338,2,FALSE),VLOOKUP(J286,'class and classification'!$A$340:$B$378,2,FALSE)))</f>
        <v>Urban with Significant Rural</v>
      </c>
      <c r="L286" t="str">
        <f>IF(P286="#","",IFERROR(VLOOKUP(J286,'class and classification'!$A$1:$C$338,3,FALSE),VLOOKUP(J286,'class and classification'!$A$340:$C$378,3,FALSE)))</f>
        <v>SD</v>
      </c>
      <c r="M286">
        <v>30266</v>
      </c>
      <c r="N286">
        <v>5810</v>
      </c>
      <c r="O286">
        <v>1561</v>
      </c>
      <c r="P286">
        <v>4.1475144140074933</v>
      </c>
      <c r="S286" t="s">
        <v>390</v>
      </c>
      <c r="T286" t="str">
        <f>IF(Y286="#","",IFERROR(VLOOKUP(S286,'class and classification'!$A$1:$B$338,2,FALSE),VLOOKUP(S286,'class and classification'!$A$340:$B$378,2,FALSE)))</f>
        <v>Predominantly Urban</v>
      </c>
      <c r="U286" t="str">
        <f>IF(Y286="#","",IFERROR(VLOOKUP(S286,'class and classification'!$A$1:$C$338,3,FALSE),VLOOKUP(S286,'class and classification'!$A$340:$C$378,3,FALSE)))</f>
        <v>SD</v>
      </c>
      <c r="V286">
        <v>14045</v>
      </c>
      <c r="W286">
        <v>6421</v>
      </c>
      <c r="X286">
        <v>1311</v>
      </c>
      <c r="Y286">
        <v>6.0201129632180743</v>
      </c>
      <c r="AA286" t="s">
        <v>784</v>
      </c>
      <c r="AB286" t="s">
        <v>388</v>
      </c>
      <c r="AC286" t="str">
        <f>IF(AH286="#","",IFERROR(VLOOKUP(AB286,'class and classification'!$A$1:$B$338,2,FALSE),VLOOKUP(AB286,'class and classification'!$A$340:$B$378,2,FALSE)))</f>
        <v/>
      </c>
      <c r="AD286" t="str">
        <f>IF(AH286="#","",IFERROR(VLOOKUP(AB286,'class and classification'!$A$1:$C$338,3,FALSE),VLOOKUP(AB286,'class and classification'!$A$340:$C$378,3,FALSE)))</f>
        <v/>
      </c>
      <c r="AE286">
        <v>9790</v>
      </c>
      <c r="AF286">
        <v>2253</v>
      </c>
      <c r="AG286" t="s">
        <v>39</v>
      </c>
      <c r="AH286" t="s">
        <v>39</v>
      </c>
      <c r="AJ286" t="s">
        <v>784</v>
      </c>
      <c r="AK286" t="s">
        <v>388</v>
      </c>
      <c r="AL286" t="str">
        <f>IF(AQ286="#","",IFERROR(VLOOKUP(AK286,'class and classification'!$A$1:$B$338,2,FALSE),VLOOKUP(AK286,'class and classification'!$A$340:$B$378,2,FALSE)))</f>
        <v>Predominantly Rural</v>
      </c>
      <c r="AM286" t="str">
        <f>IF(AQ286="#","",IFERROR(VLOOKUP(AK286,'class and classification'!$A$1:$C$338,3,FALSE),VLOOKUP(AK286,'class and classification'!$A$340:$C$378,3,FALSE)))</f>
        <v>SD</v>
      </c>
      <c r="AN286">
        <v>8178</v>
      </c>
      <c r="AO286">
        <v>4690</v>
      </c>
      <c r="AP286">
        <v>1164</v>
      </c>
      <c r="AQ286">
        <v>8.2953249714937289</v>
      </c>
      <c r="AS286" t="s">
        <v>784</v>
      </c>
      <c r="AT286" t="s">
        <v>388</v>
      </c>
      <c r="AU286" t="str">
        <f>IF(AZ286="#","",IFERROR(VLOOKUP(AT286,'class and classification'!$A$1:$B$338,2,FALSE),VLOOKUP(AT286,'class and classification'!$A$340:$B$378,2,FALSE)))</f>
        <v/>
      </c>
      <c r="AV286" t="str">
        <f>IF(AZ286="#","",IFERROR(VLOOKUP(AT286,'class and classification'!$A$1:$C$338,3,FALSE),VLOOKUP(AT286,'class and classification'!$A$340:$C$378,3,FALSE)))</f>
        <v/>
      </c>
      <c r="AW286">
        <v>9913</v>
      </c>
      <c r="AX286">
        <v>10013</v>
      </c>
      <c r="AY286" t="s">
        <v>39</v>
      </c>
      <c r="AZ286" t="s">
        <v>39</v>
      </c>
      <c r="BB286" t="s">
        <v>784</v>
      </c>
      <c r="BC286" t="s">
        <v>388</v>
      </c>
      <c r="BD286" t="str">
        <f>IF(BI286="#","",IFERROR(VLOOKUP(BC286,'class and classification'!$A$1:$B$338,2,FALSE),VLOOKUP(BC286,'class and classification'!$A$340:$B$378,2,FALSE)))</f>
        <v>Predominantly Rural</v>
      </c>
      <c r="BE286" t="str">
        <f>IF(BI286="#","",IFERROR(VLOOKUP(BC286,'class and classification'!$A$1:$C$338,3,FALSE),VLOOKUP(BC286,'class and classification'!$A$340:$C$378,3,FALSE)))</f>
        <v>SD</v>
      </c>
      <c r="BF286">
        <v>13950</v>
      </c>
      <c r="BG286">
        <v>9422</v>
      </c>
      <c r="BH286">
        <v>1213</v>
      </c>
      <c r="BI286">
        <v>4.933902786251779</v>
      </c>
      <c r="BK286" t="s">
        <v>784</v>
      </c>
      <c r="BL286" t="s">
        <v>388</v>
      </c>
      <c r="BM286" t="str">
        <f>IF(BR286="#","",IFERROR(VLOOKUP(BL286,'class and classification'!$A$1:$B$338,2,FALSE),VLOOKUP(BL286,'class and classification'!$A$340:$B$378,2,FALSE)))</f>
        <v>Predominantly Rural</v>
      </c>
      <c r="BN286" t="str">
        <f>IF(BR286="#","",IFERROR(VLOOKUP(BL286,'class and classification'!$A$1:$C$338,3,FALSE),VLOOKUP(BL286,'class and classification'!$A$340:$C$378,3,FALSE)))</f>
        <v>SD</v>
      </c>
      <c r="BO286">
        <v>18637</v>
      </c>
      <c r="BP286">
        <v>7675</v>
      </c>
      <c r="BQ286">
        <v>1569</v>
      </c>
      <c r="BR286">
        <v>5.6274882536494388</v>
      </c>
      <c r="BT286" t="s">
        <v>784</v>
      </c>
      <c r="BU286" t="s">
        <v>388</v>
      </c>
      <c r="BV286" t="str">
        <f>IF(CA286="#","",IFERROR(VLOOKUP(BU286,'class and classification'!$A$1:$B$338,2,FALSE),VLOOKUP(BU286,'class and classification'!$A$340:$B$378,2,FALSE)))</f>
        <v>Predominantly Rural</v>
      </c>
      <c r="BW286" t="str">
        <f>IF(CA286="#","",IFERROR(VLOOKUP(BU286,'class and classification'!$A$1:$C$338,3,FALSE),VLOOKUP(BU286,'class and classification'!$A$340:$C$378,3,FALSE)))</f>
        <v>SD</v>
      </c>
      <c r="BX286">
        <v>16816</v>
      </c>
      <c r="BY286">
        <v>7903</v>
      </c>
      <c r="BZ286">
        <v>2476</v>
      </c>
      <c r="CA286">
        <v>9.1046148189005329</v>
      </c>
      <c r="CC286" t="s">
        <v>784</v>
      </c>
      <c r="CD286" t="s">
        <v>388</v>
      </c>
      <c r="CE286" t="str">
        <f>IF(CJ286="*","",IFERROR(VLOOKUP(CD286,'class and classification'!$A$1:$B$338,2,FALSE),VLOOKUP(CD286,'class and classification'!$A$340:$B$378,2,FALSE)))</f>
        <v>Predominantly Rural</v>
      </c>
      <c r="CF286" t="str">
        <f>IF(CJ286="*","",IFERROR(VLOOKUP(CD286,'class and classification'!$A$1:$C$338,3,FALSE),VLOOKUP(CD286,'class and classification'!$A$340:$C$378,3,FALSE)))</f>
        <v>SD</v>
      </c>
      <c r="CG286">
        <v>14359</v>
      </c>
      <c r="CH286">
        <v>8165</v>
      </c>
      <c r="CI286">
        <v>1650</v>
      </c>
      <c r="CJ286">
        <v>6.8255150161330356</v>
      </c>
      <c r="CL286" t="s">
        <v>784</v>
      </c>
      <c r="CM286" t="s">
        <v>388</v>
      </c>
      <c r="CN286" t="str">
        <f>IF(CS286="*","",IFERROR(VLOOKUP(CM286,'class and classification'!$A$1:$B$338,2,FALSE),VLOOKUP(CM286,'class and classification'!$A$340:$B$378,2,FALSE)))</f>
        <v>Predominantly Rural</v>
      </c>
      <c r="CO286" t="str">
        <f>IF(CS286="*","",IFERROR(VLOOKUP(CM286,'class and classification'!$A$1:$C$338,3,FALSE),VLOOKUP(CM286,'class and classification'!$A$340:$C$378,3,FALSE)))</f>
        <v>SD</v>
      </c>
      <c r="CP286">
        <v>14169.78</v>
      </c>
      <c r="CQ286">
        <v>6298.29</v>
      </c>
      <c r="CR286">
        <v>2488.64</v>
      </c>
      <c r="CS286">
        <v>10.840577765716429</v>
      </c>
      <c r="CU286" t="s">
        <v>784</v>
      </c>
      <c r="CV286" t="s">
        <v>388</v>
      </c>
      <c r="CW286" t="str">
        <f>IF(DB286="*","",IFERROR(VLOOKUP(CV286,'class and classification'!$A$1:$B$338,2,FALSE),VLOOKUP(CV286,'class and classification'!$A$340:$B$378,2,FALSE)))</f>
        <v/>
      </c>
      <c r="CX286" t="str">
        <f>IF(DB286="*","",IFERROR(VLOOKUP(CV286,'class and classification'!$A$1:$C$338,3,FALSE),VLOOKUP(CV286,'class and classification'!$A$340:$C$378,3,FALSE)))</f>
        <v/>
      </c>
      <c r="CY286">
        <v>14379.15</v>
      </c>
      <c r="CZ286">
        <v>7036.12</v>
      </c>
      <c r="DA286" t="s">
        <v>38</v>
      </c>
      <c r="DB286" t="s">
        <v>38</v>
      </c>
      <c r="DD286" t="s">
        <v>784</v>
      </c>
      <c r="DE286" t="s">
        <v>388</v>
      </c>
      <c r="DF286" t="str">
        <f>IF(DK286="*","",IFERROR(VLOOKUP(DE286,'class and classification'!$A$1:$B$338,2,FALSE),VLOOKUP(DE286,'class and classification'!$A$340:$B$378,2,FALSE)))</f>
        <v>Predominantly Rural</v>
      </c>
      <c r="DG286" t="str">
        <f>IF(DK286="*","",IFERROR(VLOOKUP(DE286,'class and classification'!$A$1:$C$338,3,FALSE),VLOOKUP(DE286,'class and classification'!$A$340:$C$378,3,FALSE)))</f>
        <v>SD</v>
      </c>
      <c r="DH286">
        <v>11952.94</v>
      </c>
      <c r="DI286">
        <v>9583.83</v>
      </c>
      <c r="DJ286">
        <v>969.31</v>
      </c>
      <c r="DK286">
        <v>4.3068806295898705</v>
      </c>
      <c r="DM286" t="s">
        <v>784</v>
      </c>
      <c r="DN286" t="s">
        <v>388</v>
      </c>
      <c r="DO286" t="str">
        <f>IF(DT286="*","",IFERROR(VLOOKUP(DN286,'class and classification'!$A$1:$B$338,2,FALSE),VLOOKUP(DN286,'class and classification'!$A$340:$B$378,2,FALSE)))</f>
        <v>Predominantly Rural</v>
      </c>
      <c r="DP286" t="str">
        <f>IF(DT286="*","",IFERROR(VLOOKUP(DN286,'class and classification'!$A$1:$C$338,3,FALSE),VLOOKUP(DN286,'class and classification'!$A$340:$C$378,3,FALSE)))</f>
        <v>SD</v>
      </c>
      <c r="DQ286">
        <v>8469.8700000000008</v>
      </c>
      <c r="DR286">
        <v>9023.26</v>
      </c>
      <c r="DS286">
        <v>564.65</v>
      </c>
      <c r="DT286">
        <v>3.1269070727409454</v>
      </c>
      <c r="DV286" t="s">
        <v>784</v>
      </c>
      <c r="DW286" t="s">
        <v>388</v>
      </c>
      <c r="DX286" t="str">
        <f>IF(EC286="*","",IFERROR(VLOOKUP(DW286,'class and classification'!$A$1:$B$338,2,FALSE),VLOOKUP(DW286,'class and classification'!$A$340:$B$378,2,FALSE)))</f>
        <v>Predominantly Rural</v>
      </c>
      <c r="DY286" t="str">
        <f>IF(EC286="*","",IFERROR(VLOOKUP(DW286,'class and classification'!$A$1:$C$338,3,FALSE),VLOOKUP(DW286,'class and classification'!$A$340:$C$378,3,FALSE)))</f>
        <v>SD</v>
      </c>
      <c r="DZ286">
        <v>7132.12</v>
      </c>
      <c r="EA286">
        <v>5256.58</v>
      </c>
      <c r="EB286">
        <v>3353.34</v>
      </c>
      <c r="EC286">
        <v>21.301813487959627</v>
      </c>
    </row>
    <row r="287" spans="1:133" x14ac:dyDescent="0.3">
      <c r="A287" t="s">
        <v>796</v>
      </c>
      <c r="B287" t="s">
        <v>399</v>
      </c>
      <c r="C287" t="str">
        <f>IF(H287="n/a","",IFERROR(VLOOKUP(B287,'class and classification'!$A$1:$B$338,2,FALSE),VLOOKUP(B287,'class and classification'!$A$340:$B$378,2,FALSE)))</f>
        <v>Predominantly Urban</v>
      </c>
      <c r="D287" t="str">
        <f>IF(H287="n/a","",IFERROR(VLOOKUP(B287,'class and classification'!$A$1:$C$338,3,FALSE),VLOOKUP(B287,'class and classification'!$A$340:$C$378,3,FALSE)))</f>
        <v>SD</v>
      </c>
      <c r="E287">
        <v>21553</v>
      </c>
      <c r="F287">
        <v>12814</v>
      </c>
      <c r="G287" t="s">
        <v>1028</v>
      </c>
      <c r="H287">
        <v>0.74225970425138632</v>
      </c>
      <c r="I287" t="s">
        <v>791</v>
      </c>
      <c r="J287" t="s">
        <v>395</v>
      </c>
      <c r="K287" t="str">
        <f>IF(P287="#","",IFERROR(VLOOKUP(J287,'class and classification'!$A$1:$B$338,2,FALSE),VLOOKUP(J287,'class and classification'!$A$340:$B$378,2,FALSE)))</f>
        <v/>
      </c>
      <c r="L287" t="str">
        <f>IF(P287="#","",IFERROR(VLOOKUP(J287,'class and classification'!$A$1:$C$338,3,FALSE),VLOOKUP(J287,'class and classification'!$A$340:$C$378,3,FALSE)))</f>
        <v/>
      </c>
      <c r="M287">
        <v>13675</v>
      </c>
      <c r="N287">
        <v>3981</v>
      </c>
      <c r="O287" t="s">
        <v>39</v>
      </c>
      <c r="P287" t="s">
        <v>39</v>
      </c>
      <c r="S287" t="s">
        <v>391</v>
      </c>
      <c r="T287" t="str">
        <f>IF(Y287="#","",IFERROR(VLOOKUP(S287,'class and classification'!$A$1:$B$338,2,FALSE),VLOOKUP(S287,'class and classification'!$A$340:$B$378,2,FALSE)))</f>
        <v/>
      </c>
      <c r="U287" t="str">
        <f>IF(Y287="#","",IFERROR(VLOOKUP(S287,'class and classification'!$A$1:$C$338,3,FALSE),VLOOKUP(S287,'class and classification'!$A$340:$C$378,3,FALSE)))</f>
        <v/>
      </c>
      <c r="V287">
        <v>8773</v>
      </c>
      <c r="W287">
        <v>4827</v>
      </c>
      <c r="X287" t="s">
        <v>39</v>
      </c>
      <c r="Y287" t="s">
        <v>39</v>
      </c>
      <c r="AA287" t="s">
        <v>785</v>
      </c>
      <c r="AB287" t="s">
        <v>389</v>
      </c>
      <c r="AC287" t="str">
        <f>IF(AH287="#","",IFERROR(VLOOKUP(AB287,'class and classification'!$A$1:$B$338,2,FALSE),VLOOKUP(AB287,'class and classification'!$A$340:$B$378,2,FALSE)))</f>
        <v>Predominantly Urban</v>
      </c>
      <c r="AD287" t="str">
        <f>IF(AH287="#","",IFERROR(VLOOKUP(AB287,'class and classification'!$A$1:$C$338,3,FALSE),VLOOKUP(AB287,'class and classification'!$A$340:$C$378,3,FALSE)))</f>
        <v>SD</v>
      </c>
      <c r="AE287">
        <v>17153</v>
      </c>
      <c r="AF287">
        <v>11407</v>
      </c>
      <c r="AG287">
        <v>1256</v>
      </c>
      <c r="AH287">
        <v>4.2125033539039443</v>
      </c>
      <c r="AJ287" t="s">
        <v>785</v>
      </c>
      <c r="AK287" t="s">
        <v>389</v>
      </c>
      <c r="AL287" t="str">
        <f>IF(AQ287="#","",IFERROR(VLOOKUP(AK287,'class and classification'!$A$1:$B$338,2,FALSE),VLOOKUP(AK287,'class and classification'!$A$340:$B$378,2,FALSE)))</f>
        <v>Predominantly Urban</v>
      </c>
      <c r="AM287" t="str">
        <f>IF(AQ287="#","",IFERROR(VLOOKUP(AK287,'class and classification'!$A$1:$C$338,3,FALSE),VLOOKUP(AK287,'class and classification'!$A$340:$C$378,3,FALSE)))</f>
        <v>SD</v>
      </c>
      <c r="AN287">
        <v>23169</v>
      </c>
      <c r="AO287">
        <v>4025</v>
      </c>
      <c r="AP287">
        <v>1649</v>
      </c>
      <c r="AQ287">
        <v>5.7171584093194188</v>
      </c>
      <c r="AS287" t="s">
        <v>785</v>
      </c>
      <c r="AT287" t="s">
        <v>389</v>
      </c>
      <c r="AU287" t="str">
        <f>IF(AZ287="#","",IFERROR(VLOOKUP(AT287,'class and classification'!$A$1:$B$338,2,FALSE),VLOOKUP(AT287,'class and classification'!$A$340:$B$378,2,FALSE)))</f>
        <v/>
      </c>
      <c r="AV287" t="str">
        <f>IF(AZ287="#","",IFERROR(VLOOKUP(AT287,'class and classification'!$A$1:$C$338,3,FALSE),VLOOKUP(AT287,'class and classification'!$A$340:$C$378,3,FALSE)))</f>
        <v/>
      </c>
      <c r="AW287">
        <v>20020</v>
      </c>
      <c r="AX287">
        <v>5965</v>
      </c>
      <c r="AY287" t="s">
        <v>39</v>
      </c>
      <c r="AZ287" t="s">
        <v>39</v>
      </c>
      <c r="BB287" t="s">
        <v>785</v>
      </c>
      <c r="BC287" t="s">
        <v>389</v>
      </c>
      <c r="BD287" t="str">
        <f>IF(BI287="#","",IFERROR(VLOOKUP(BC287,'class and classification'!$A$1:$B$338,2,FALSE),VLOOKUP(BC287,'class and classification'!$A$340:$B$378,2,FALSE)))</f>
        <v>Predominantly Urban</v>
      </c>
      <c r="BE287" t="str">
        <f>IF(BI287="#","",IFERROR(VLOOKUP(BC287,'class and classification'!$A$1:$C$338,3,FALSE),VLOOKUP(BC287,'class and classification'!$A$340:$C$378,3,FALSE)))</f>
        <v>SD</v>
      </c>
      <c r="BF287">
        <v>20307</v>
      </c>
      <c r="BG287">
        <v>5013</v>
      </c>
      <c r="BH287">
        <v>1985</v>
      </c>
      <c r="BI287">
        <v>7.2697308185314045</v>
      </c>
      <c r="BK287" t="s">
        <v>785</v>
      </c>
      <c r="BL287" t="s">
        <v>389</v>
      </c>
      <c r="BM287" t="str">
        <f>IF(BR287="#","",IFERROR(VLOOKUP(BL287,'class and classification'!$A$1:$B$338,2,FALSE),VLOOKUP(BL287,'class and classification'!$A$340:$B$378,2,FALSE)))</f>
        <v>Predominantly Urban</v>
      </c>
      <c r="BN287" t="str">
        <f>IF(BR287="#","",IFERROR(VLOOKUP(BL287,'class and classification'!$A$1:$C$338,3,FALSE),VLOOKUP(BL287,'class and classification'!$A$340:$C$378,3,FALSE)))</f>
        <v>SD</v>
      </c>
      <c r="BO287">
        <v>16402</v>
      </c>
      <c r="BP287">
        <v>3876</v>
      </c>
      <c r="BQ287">
        <v>5615</v>
      </c>
      <c r="BR287">
        <v>21.685397597806357</v>
      </c>
      <c r="BT287" t="s">
        <v>785</v>
      </c>
      <c r="BU287" t="s">
        <v>389</v>
      </c>
      <c r="BV287" t="str">
        <f>IF(CA287="#","",IFERROR(VLOOKUP(BU287,'class and classification'!$A$1:$B$338,2,FALSE),VLOOKUP(BU287,'class and classification'!$A$340:$B$378,2,FALSE)))</f>
        <v>Predominantly Urban</v>
      </c>
      <c r="BW287" t="str">
        <f>IF(CA287="#","",IFERROR(VLOOKUP(BU287,'class and classification'!$A$1:$C$338,3,FALSE),VLOOKUP(BU287,'class and classification'!$A$340:$C$378,3,FALSE)))</f>
        <v>SD</v>
      </c>
      <c r="BX287">
        <v>16527</v>
      </c>
      <c r="BY287">
        <v>3222</v>
      </c>
      <c r="BZ287">
        <v>2200</v>
      </c>
      <c r="CA287">
        <v>10.023235682719031</v>
      </c>
      <c r="CC287" t="s">
        <v>785</v>
      </c>
      <c r="CD287" t="s">
        <v>389</v>
      </c>
      <c r="CE287" t="str">
        <f>IF(CJ287="*","",IFERROR(VLOOKUP(CD287,'class and classification'!$A$1:$B$338,2,FALSE),VLOOKUP(CD287,'class and classification'!$A$340:$B$378,2,FALSE)))</f>
        <v>Predominantly Urban</v>
      </c>
      <c r="CF287" t="str">
        <f>IF(CJ287="*","",IFERROR(VLOOKUP(CD287,'class and classification'!$A$1:$C$338,3,FALSE),VLOOKUP(CD287,'class and classification'!$A$340:$C$378,3,FALSE)))</f>
        <v>SD</v>
      </c>
      <c r="CG287">
        <v>11681</v>
      </c>
      <c r="CH287">
        <v>7796</v>
      </c>
      <c r="CI287">
        <v>3753</v>
      </c>
      <c r="CJ287">
        <v>16.155832974601807</v>
      </c>
      <c r="CL287" t="s">
        <v>785</v>
      </c>
      <c r="CM287" t="s">
        <v>389</v>
      </c>
      <c r="CN287" t="str">
        <f>IF(CS287="*","",IFERROR(VLOOKUP(CM287,'class and classification'!$A$1:$B$338,2,FALSE),VLOOKUP(CM287,'class and classification'!$A$340:$B$378,2,FALSE)))</f>
        <v>Predominantly Urban</v>
      </c>
      <c r="CO287" t="str">
        <f>IF(CS287="*","",IFERROR(VLOOKUP(CM287,'class and classification'!$A$1:$C$338,3,FALSE),VLOOKUP(CM287,'class and classification'!$A$340:$C$378,3,FALSE)))</f>
        <v>SD</v>
      </c>
      <c r="CP287">
        <v>14737.66</v>
      </c>
      <c r="CQ287">
        <v>5315.86</v>
      </c>
      <c r="CR287">
        <v>2722.62</v>
      </c>
      <c r="CS287">
        <v>11.953825362857797</v>
      </c>
      <c r="CU287" t="s">
        <v>785</v>
      </c>
      <c r="CV287" t="s">
        <v>389</v>
      </c>
      <c r="CW287" t="str">
        <f>IF(DB287="*","",IFERROR(VLOOKUP(CV287,'class and classification'!$A$1:$B$338,2,FALSE),VLOOKUP(CV287,'class and classification'!$A$340:$B$378,2,FALSE)))</f>
        <v/>
      </c>
      <c r="CX287" t="str">
        <f>IF(DB287="*","",IFERROR(VLOOKUP(CV287,'class and classification'!$A$1:$C$338,3,FALSE),VLOOKUP(CV287,'class and classification'!$A$340:$C$378,3,FALSE)))</f>
        <v/>
      </c>
      <c r="CY287">
        <v>13357.36</v>
      </c>
      <c r="CZ287">
        <v>5107.67</v>
      </c>
      <c r="DA287" t="s">
        <v>38</v>
      </c>
      <c r="DB287" t="s">
        <v>38</v>
      </c>
      <c r="DD287" t="s">
        <v>785</v>
      </c>
      <c r="DE287" t="s">
        <v>389</v>
      </c>
      <c r="DF287" t="str">
        <f>IF(DK287="*","",IFERROR(VLOOKUP(DE287,'class and classification'!$A$1:$B$338,2,FALSE),VLOOKUP(DE287,'class and classification'!$A$340:$B$378,2,FALSE)))</f>
        <v>Predominantly Urban</v>
      </c>
      <c r="DG287" t="str">
        <f>IF(DK287="*","",IFERROR(VLOOKUP(DE287,'class and classification'!$A$1:$C$338,3,FALSE),VLOOKUP(DE287,'class and classification'!$A$340:$C$378,3,FALSE)))</f>
        <v>SD</v>
      </c>
      <c r="DH287">
        <v>14270.25</v>
      </c>
      <c r="DI287">
        <v>7206.94</v>
      </c>
      <c r="DJ287">
        <v>528.91</v>
      </c>
      <c r="DK287">
        <v>2.4034699469692491</v>
      </c>
      <c r="DM287" t="s">
        <v>785</v>
      </c>
      <c r="DN287" t="s">
        <v>389</v>
      </c>
      <c r="DO287" t="str">
        <f>IF(DT287="*","",IFERROR(VLOOKUP(DN287,'class and classification'!$A$1:$B$338,2,FALSE),VLOOKUP(DN287,'class and classification'!$A$340:$B$378,2,FALSE)))</f>
        <v>Predominantly Urban</v>
      </c>
      <c r="DP287" t="str">
        <f>IF(DT287="*","",IFERROR(VLOOKUP(DN287,'class and classification'!$A$1:$C$338,3,FALSE),VLOOKUP(DN287,'class and classification'!$A$340:$C$378,3,FALSE)))</f>
        <v>SD</v>
      </c>
      <c r="DQ287">
        <v>18587.7</v>
      </c>
      <c r="DR287">
        <v>8649.82</v>
      </c>
      <c r="DS287">
        <v>1836.1</v>
      </c>
      <c r="DT287">
        <v>6.3153470396875244</v>
      </c>
      <c r="DV287" t="s">
        <v>785</v>
      </c>
      <c r="DW287" t="s">
        <v>389</v>
      </c>
      <c r="DX287" t="str">
        <f>IF(EC287="*","",IFERROR(VLOOKUP(DW287,'class and classification'!$A$1:$B$338,2,FALSE),VLOOKUP(DW287,'class and classification'!$A$340:$B$378,2,FALSE)))</f>
        <v>Predominantly Urban</v>
      </c>
      <c r="DY287" t="str">
        <f>IF(EC287="*","",IFERROR(VLOOKUP(DW287,'class and classification'!$A$1:$C$338,3,FALSE),VLOOKUP(DW287,'class and classification'!$A$340:$C$378,3,FALSE)))</f>
        <v>SD</v>
      </c>
      <c r="DZ287">
        <v>9872.6299999999992</v>
      </c>
      <c r="EA287">
        <v>7797.08</v>
      </c>
      <c r="EB287">
        <v>2577.34</v>
      </c>
      <c r="EC287">
        <v>12.729459353337894</v>
      </c>
    </row>
    <row r="288" spans="1:133" x14ac:dyDescent="0.3">
      <c r="A288" t="s">
        <v>797</v>
      </c>
      <c r="B288" t="s">
        <v>400</v>
      </c>
      <c r="C288" t="str">
        <f>IF(H288="n/a","",IFERROR(VLOOKUP(B288,'class and classification'!$A$1:$B$338,2,FALSE),VLOOKUP(B288,'class and classification'!$A$340:$B$378,2,FALSE)))</f>
        <v/>
      </c>
      <c r="D288" t="str">
        <f>IF(H288="n/a","",IFERROR(VLOOKUP(B288,'class and classification'!$A$1:$C$338,3,FALSE),VLOOKUP(B288,'class and classification'!$A$340:$C$378,3,FALSE)))</f>
        <v/>
      </c>
      <c r="E288">
        <v>23948</v>
      </c>
      <c r="F288">
        <v>3188</v>
      </c>
      <c r="G288" t="s">
        <v>513</v>
      </c>
      <c r="H288" t="s">
        <v>513</v>
      </c>
      <c r="I288" t="s">
        <v>792</v>
      </c>
      <c r="J288" t="s">
        <v>396</v>
      </c>
      <c r="K288" t="str">
        <f>IF(P288="#","",IFERROR(VLOOKUP(J288,'class and classification'!$A$1:$B$338,2,FALSE),VLOOKUP(J288,'class and classification'!$A$340:$B$378,2,FALSE)))</f>
        <v>Urban with Significant Rural</v>
      </c>
      <c r="L288" t="str">
        <f>IF(P288="#","",IFERROR(VLOOKUP(J288,'class and classification'!$A$1:$C$338,3,FALSE),VLOOKUP(J288,'class and classification'!$A$340:$C$378,3,FALSE)))</f>
        <v>SD</v>
      </c>
      <c r="M288">
        <v>15519</v>
      </c>
      <c r="N288">
        <v>3579</v>
      </c>
      <c r="O288">
        <v>4217</v>
      </c>
      <c r="P288">
        <v>18.087068410894275</v>
      </c>
      <c r="S288" t="s">
        <v>392</v>
      </c>
      <c r="T288" t="str">
        <f>IF(Y288="#","",IFERROR(VLOOKUP(S288,'class and classification'!$A$1:$B$338,2,FALSE),VLOOKUP(S288,'class and classification'!$A$340:$B$378,2,FALSE)))</f>
        <v/>
      </c>
      <c r="U288" t="str">
        <f>IF(Y288="#","",IFERROR(VLOOKUP(S288,'class and classification'!$A$1:$C$338,3,FALSE),VLOOKUP(S288,'class and classification'!$A$340:$C$378,3,FALSE)))</f>
        <v/>
      </c>
      <c r="V288">
        <v>16883</v>
      </c>
      <c r="W288">
        <v>2573</v>
      </c>
      <c r="X288" t="s">
        <v>39</v>
      </c>
      <c r="Y288" t="s">
        <v>39</v>
      </c>
      <c r="AA288" t="s">
        <v>786</v>
      </c>
      <c r="AB288" t="s">
        <v>390</v>
      </c>
      <c r="AC288" t="str">
        <f>IF(AH288="#","",IFERROR(VLOOKUP(AB288,'class and classification'!$A$1:$B$338,2,FALSE),VLOOKUP(AB288,'class and classification'!$A$340:$B$378,2,FALSE)))</f>
        <v/>
      </c>
      <c r="AD288" t="str">
        <f>IF(AH288="#","",IFERROR(VLOOKUP(AB288,'class and classification'!$A$1:$C$338,3,FALSE),VLOOKUP(AB288,'class and classification'!$A$340:$C$378,3,FALSE)))</f>
        <v/>
      </c>
      <c r="AE288">
        <v>14844</v>
      </c>
      <c r="AF288">
        <v>4278</v>
      </c>
      <c r="AG288" t="s">
        <v>39</v>
      </c>
      <c r="AH288" t="s">
        <v>39</v>
      </c>
      <c r="AJ288" t="s">
        <v>786</v>
      </c>
      <c r="AK288" t="s">
        <v>390</v>
      </c>
      <c r="AL288" t="str">
        <f>IF(AQ288="#","",IFERROR(VLOOKUP(AK288,'class and classification'!$A$1:$B$338,2,FALSE),VLOOKUP(AK288,'class and classification'!$A$340:$B$378,2,FALSE)))</f>
        <v/>
      </c>
      <c r="AM288" t="str">
        <f>IF(AQ288="#","",IFERROR(VLOOKUP(AK288,'class and classification'!$A$1:$C$338,3,FALSE),VLOOKUP(AK288,'class and classification'!$A$340:$C$378,3,FALSE)))</f>
        <v/>
      </c>
      <c r="AN288">
        <v>14413</v>
      </c>
      <c r="AO288">
        <v>4910</v>
      </c>
      <c r="AP288" t="s">
        <v>39</v>
      </c>
      <c r="AQ288" t="s">
        <v>39</v>
      </c>
      <c r="AS288" t="s">
        <v>786</v>
      </c>
      <c r="AT288" t="s">
        <v>390</v>
      </c>
      <c r="AU288" t="str">
        <f>IF(AZ288="#","",IFERROR(VLOOKUP(AT288,'class and classification'!$A$1:$B$338,2,FALSE),VLOOKUP(AT288,'class and classification'!$A$340:$B$378,2,FALSE)))</f>
        <v/>
      </c>
      <c r="AV288" t="str">
        <f>IF(AZ288="#","",IFERROR(VLOOKUP(AT288,'class and classification'!$A$1:$C$338,3,FALSE),VLOOKUP(AT288,'class and classification'!$A$340:$C$378,3,FALSE)))</f>
        <v/>
      </c>
      <c r="AW288">
        <v>6877</v>
      </c>
      <c r="AX288">
        <v>2860</v>
      </c>
      <c r="AY288" t="s">
        <v>39</v>
      </c>
      <c r="AZ288" t="s">
        <v>39</v>
      </c>
      <c r="BB288" t="s">
        <v>786</v>
      </c>
      <c r="BC288" t="s">
        <v>390</v>
      </c>
      <c r="BD288" t="str">
        <f>IF(BI288="#","",IFERROR(VLOOKUP(BC288,'class and classification'!$A$1:$B$338,2,FALSE),VLOOKUP(BC288,'class and classification'!$A$340:$B$378,2,FALSE)))</f>
        <v/>
      </c>
      <c r="BE288" t="str">
        <f>IF(BI288="#","",IFERROR(VLOOKUP(BC288,'class and classification'!$A$1:$C$338,3,FALSE),VLOOKUP(BC288,'class and classification'!$A$340:$C$378,3,FALSE)))</f>
        <v/>
      </c>
      <c r="BF288">
        <v>11599</v>
      </c>
      <c r="BG288">
        <v>3210</v>
      </c>
      <c r="BH288" t="s">
        <v>39</v>
      </c>
      <c r="BI288" t="s">
        <v>39</v>
      </c>
      <c r="BK288" t="s">
        <v>786</v>
      </c>
      <c r="BL288" t="s">
        <v>390</v>
      </c>
      <c r="BM288" t="str">
        <f>IF(BR288="#","",IFERROR(VLOOKUP(BL288,'class and classification'!$A$1:$B$338,2,FALSE),VLOOKUP(BL288,'class and classification'!$A$340:$B$378,2,FALSE)))</f>
        <v>Predominantly Urban</v>
      </c>
      <c r="BN288" t="str">
        <f>IF(BR288="#","",IFERROR(VLOOKUP(BL288,'class and classification'!$A$1:$C$338,3,FALSE),VLOOKUP(BL288,'class and classification'!$A$340:$C$378,3,FALSE)))</f>
        <v>SD</v>
      </c>
      <c r="BO288">
        <v>12362</v>
      </c>
      <c r="BP288">
        <v>3326</v>
      </c>
      <c r="BQ288">
        <v>2581</v>
      </c>
      <c r="BR288">
        <v>14.12775740325141</v>
      </c>
      <c r="BT288" t="s">
        <v>786</v>
      </c>
      <c r="BU288" t="s">
        <v>390</v>
      </c>
      <c r="BV288" t="str">
        <f>IF(CA288="#","",IFERROR(VLOOKUP(BU288,'class and classification'!$A$1:$B$338,2,FALSE),VLOOKUP(BU288,'class and classification'!$A$340:$B$378,2,FALSE)))</f>
        <v/>
      </c>
      <c r="BW288" t="str">
        <f>IF(CA288="#","",IFERROR(VLOOKUP(BU288,'class and classification'!$A$1:$C$338,3,FALSE),VLOOKUP(BU288,'class and classification'!$A$340:$C$378,3,FALSE)))</f>
        <v/>
      </c>
      <c r="BX288">
        <v>16569</v>
      </c>
      <c r="BY288">
        <v>5763</v>
      </c>
      <c r="BZ288" t="s">
        <v>61</v>
      </c>
      <c r="CA288" t="s">
        <v>39</v>
      </c>
      <c r="CC288" t="s">
        <v>786</v>
      </c>
      <c r="CD288" t="s">
        <v>390</v>
      </c>
      <c r="CE288" t="str">
        <f>IF(CJ288="*","",IFERROR(VLOOKUP(CD288,'class and classification'!$A$1:$B$338,2,FALSE),VLOOKUP(CD288,'class and classification'!$A$340:$B$378,2,FALSE)))</f>
        <v>Predominantly Urban</v>
      </c>
      <c r="CF288" t="str">
        <f>IF(CJ288="*","",IFERROR(VLOOKUP(CD288,'class and classification'!$A$1:$C$338,3,FALSE),VLOOKUP(CD288,'class and classification'!$A$340:$C$378,3,FALSE)))</f>
        <v>SD</v>
      </c>
      <c r="CG288">
        <v>12670</v>
      </c>
      <c r="CH288">
        <v>3344</v>
      </c>
      <c r="CI288">
        <v>844</v>
      </c>
      <c r="CJ288">
        <v>5.0065250919444777</v>
      </c>
      <c r="CL288" t="s">
        <v>786</v>
      </c>
      <c r="CM288" t="s">
        <v>390</v>
      </c>
      <c r="CN288" t="str">
        <f>IF(CS288="*","",IFERROR(VLOOKUP(CM288,'class and classification'!$A$1:$B$338,2,FALSE),VLOOKUP(CM288,'class and classification'!$A$340:$B$378,2,FALSE)))</f>
        <v>Predominantly Urban</v>
      </c>
      <c r="CO288" t="str">
        <f>IF(CS288="*","",IFERROR(VLOOKUP(CM288,'class and classification'!$A$1:$C$338,3,FALSE),VLOOKUP(CM288,'class and classification'!$A$340:$C$378,3,FALSE)))</f>
        <v>SD</v>
      </c>
      <c r="CP288">
        <v>7710.85</v>
      </c>
      <c r="CQ288">
        <v>3518.22</v>
      </c>
      <c r="CR288">
        <v>1015.57</v>
      </c>
      <c r="CS288">
        <v>8.293996393524024</v>
      </c>
      <c r="CU288" t="s">
        <v>786</v>
      </c>
      <c r="CV288" t="s">
        <v>390</v>
      </c>
      <c r="CW288" t="str">
        <f>IF(DB288="*","",IFERROR(VLOOKUP(CV288,'class and classification'!$A$1:$B$338,2,FALSE),VLOOKUP(CV288,'class and classification'!$A$340:$B$378,2,FALSE)))</f>
        <v>Predominantly Urban</v>
      </c>
      <c r="CX288" t="str">
        <f>IF(DB288="*","",IFERROR(VLOOKUP(CV288,'class and classification'!$A$1:$C$338,3,FALSE),VLOOKUP(CV288,'class and classification'!$A$340:$C$378,3,FALSE)))</f>
        <v>SD</v>
      </c>
      <c r="CY288">
        <v>11748.03</v>
      </c>
      <c r="CZ288">
        <v>4367.42</v>
      </c>
      <c r="DA288">
        <v>948.12</v>
      </c>
      <c r="DB288">
        <v>5.5563988075180051</v>
      </c>
      <c r="DD288" t="s">
        <v>786</v>
      </c>
      <c r="DE288" t="s">
        <v>390</v>
      </c>
      <c r="DF288" t="str">
        <f>IF(DK288="*","",IFERROR(VLOOKUP(DE288,'class and classification'!$A$1:$B$338,2,FALSE),VLOOKUP(DE288,'class and classification'!$A$340:$B$378,2,FALSE)))</f>
        <v>Predominantly Urban</v>
      </c>
      <c r="DG288" t="str">
        <f>IF(DK288="*","",IFERROR(VLOOKUP(DE288,'class and classification'!$A$1:$C$338,3,FALSE),VLOOKUP(DE288,'class and classification'!$A$340:$C$378,3,FALSE)))</f>
        <v>SD</v>
      </c>
      <c r="DH288">
        <v>12264.45</v>
      </c>
      <c r="DI288">
        <v>6467.97</v>
      </c>
      <c r="DJ288">
        <v>937.09</v>
      </c>
      <c r="DK288">
        <v>4.7641756200332388</v>
      </c>
      <c r="DM288" t="s">
        <v>786</v>
      </c>
      <c r="DN288" t="s">
        <v>390</v>
      </c>
      <c r="DO288" t="str">
        <f>IF(DT288="*","",IFERROR(VLOOKUP(DN288,'class and classification'!$A$1:$B$338,2,FALSE),VLOOKUP(DN288,'class and classification'!$A$340:$B$378,2,FALSE)))</f>
        <v>Predominantly Urban</v>
      </c>
      <c r="DP288" t="str">
        <f>IF(DT288="*","",IFERROR(VLOOKUP(DN288,'class and classification'!$A$1:$C$338,3,FALSE),VLOOKUP(DN288,'class and classification'!$A$340:$C$378,3,FALSE)))</f>
        <v>SD</v>
      </c>
      <c r="DQ288">
        <v>13622.72</v>
      </c>
      <c r="DR288">
        <v>6559.52</v>
      </c>
      <c r="DS288">
        <v>541.94000000000005</v>
      </c>
      <c r="DT288">
        <v>2.6150129944827736</v>
      </c>
      <c r="DV288" t="s">
        <v>786</v>
      </c>
      <c r="DW288" t="s">
        <v>390</v>
      </c>
      <c r="DX288" t="str">
        <f>IF(EC288="*","",IFERROR(VLOOKUP(DW288,'class and classification'!$A$1:$B$338,2,FALSE),VLOOKUP(DW288,'class and classification'!$A$340:$B$378,2,FALSE)))</f>
        <v/>
      </c>
      <c r="DY288" t="str">
        <f>IF(EC288="*","",IFERROR(VLOOKUP(DW288,'class and classification'!$A$1:$C$338,3,FALSE),VLOOKUP(DW288,'class and classification'!$A$340:$C$378,3,FALSE)))</f>
        <v/>
      </c>
      <c r="DZ288">
        <v>10816.41</v>
      </c>
      <c r="EA288">
        <v>6483.73</v>
      </c>
      <c r="EB288" t="s">
        <v>38</v>
      </c>
      <c r="EC288" t="s">
        <v>38</v>
      </c>
    </row>
    <row r="289" spans="1:133" x14ac:dyDescent="0.3">
      <c r="A289" t="s">
        <v>798</v>
      </c>
      <c r="B289" t="s">
        <v>401</v>
      </c>
      <c r="C289" t="str">
        <f>IF(H289="n/a","",IFERROR(VLOOKUP(B289,'class and classification'!$A$1:$B$338,2,FALSE),VLOOKUP(B289,'class and classification'!$A$340:$B$378,2,FALSE)))</f>
        <v/>
      </c>
      <c r="D289" t="str">
        <f>IF(H289="n/a","",IFERROR(VLOOKUP(B289,'class and classification'!$A$1:$C$338,3,FALSE),VLOOKUP(B289,'class and classification'!$A$340:$C$378,3,FALSE)))</f>
        <v/>
      </c>
      <c r="E289">
        <v>14051</v>
      </c>
      <c r="F289">
        <v>7735</v>
      </c>
      <c r="G289" t="s">
        <v>513</v>
      </c>
      <c r="H289" t="s">
        <v>513</v>
      </c>
      <c r="I289" t="s">
        <v>793</v>
      </c>
      <c r="J289" t="s">
        <v>397</v>
      </c>
      <c r="K289" t="str">
        <f>IF(P289="#","",IFERROR(VLOOKUP(J289,'class and classification'!$A$1:$B$338,2,FALSE),VLOOKUP(J289,'class and classification'!$A$340:$B$378,2,FALSE)))</f>
        <v>Predominantly Rural</v>
      </c>
      <c r="L289" t="str">
        <f>IF(P289="#","",IFERROR(VLOOKUP(J289,'class and classification'!$A$1:$C$338,3,FALSE),VLOOKUP(J289,'class and classification'!$A$340:$C$378,3,FALSE)))</f>
        <v>SD</v>
      </c>
      <c r="M289">
        <v>17015</v>
      </c>
      <c r="N289">
        <v>7118</v>
      </c>
      <c r="O289">
        <v>1555</v>
      </c>
      <c r="P289">
        <v>6.0534101526004358</v>
      </c>
      <c r="S289" t="s">
        <v>393</v>
      </c>
      <c r="T289" t="str">
        <f>IF(Y289="#","",IFERROR(VLOOKUP(S289,'class and classification'!$A$1:$B$338,2,FALSE),VLOOKUP(S289,'class and classification'!$A$340:$B$378,2,FALSE)))</f>
        <v>Predominantly Urban</v>
      </c>
      <c r="U289" t="str">
        <f>IF(Y289="#","",IFERROR(VLOOKUP(S289,'class and classification'!$A$1:$C$338,3,FALSE),VLOOKUP(S289,'class and classification'!$A$340:$C$378,3,FALSE)))</f>
        <v>SD</v>
      </c>
      <c r="V289">
        <v>12678</v>
      </c>
      <c r="W289">
        <v>5195</v>
      </c>
      <c r="X289">
        <v>2990</v>
      </c>
      <c r="Y289">
        <v>14.331591813257921</v>
      </c>
      <c r="AA289" t="s">
        <v>787</v>
      </c>
      <c r="AB289" t="s">
        <v>391</v>
      </c>
      <c r="AC289" t="str">
        <f>IF(AH289="#","",IFERROR(VLOOKUP(AB289,'class and classification'!$A$1:$B$338,2,FALSE),VLOOKUP(AB289,'class and classification'!$A$340:$B$378,2,FALSE)))</f>
        <v>Predominantly Urban</v>
      </c>
      <c r="AD289" t="str">
        <f>IF(AH289="#","",IFERROR(VLOOKUP(AB289,'class and classification'!$A$1:$C$338,3,FALSE),VLOOKUP(AB289,'class and classification'!$A$340:$C$378,3,FALSE)))</f>
        <v>SD</v>
      </c>
      <c r="AE289">
        <v>3942</v>
      </c>
      <c r="AF289">
        <v>3635</v>
      </c>
      <c r="AG289">
        <v>3252</v>
      </c>
      <c r="AH289">
        <v>30.030473727952721</v>
      </c>
      <c r="AJ289" t="s">
        <v>787</v>
      </c>
      <c r="AK289" t="s">
        <v>391</v>
      </c>
      <c r="AL289" t="str">
        <f>IF(AQ289="#","",IFERROR(VLOOKUP(AK289,'class and classification'!$A$1:$B$338,2,FALSE),VLOOKUP(AK289,'class and classification'!$A$340:$B$378,2,FALSE)))</f>
        <v>Predominantly Urban</v>
      </c>
      <c r="AM289" t="str">
        <f>IF(AQ289="#","",IFERROR(VLOOKUP(AK289,'class and classification'!$A$1:$C$338,3,FALSE),VLOOKUP(AK289,'class and classification'!$A$340:$C$378,3,FALSE)))</f>
        <v>SD</v>
      </c>
      <c r="AN289">
        <v>4229</v>
      </c>
      <c r="AO289">
        <v>6463</v>
      </c>
      <c r="AP289">
        <v>1936</v>
      </c>
      <c r="AQ289">
        <v>15.331010452961671</v>
      </c>
      <c r="AS289" t="s">
        <v>787</v>
      </c>
      <c r="AT289" t="s">
        <v>391</v>
      </c>
      <c r="AU289" t="str">
        <f>IF(AZ289="#","",IFERROR(VLOOKUP(AT289,'class and classification'!$A$1:$B$338,2,FALSE),VLOOKUP(AT289,'class and classification'!$A$340:$B$378,2,FALSE)))</f>
        <v>Predominantly Urban</v>
      </c>
      <c r="AV289" t="str">
        <f>IF(AZ289="#","",IFERROR(VLOOKUP(AT289,'class and classification'!$A$1:$C$338,3,FALSE),VLOOKUP(AT289,'class and classification'!$A$340:$C$378,3,FALSE)))</f>
        <v>SD</v>
      </c>
      <c r="AW289">
        <v>11452</v>
      </c>
      <c r="AX289" t="s">
        <v>39</v>
      </c>
      <c r="AY289">
        <v>4371</v>
      </c>
      <c r="AZ289">
        <v>25.9884654260063</v>
      </c>
      <c r="BB289" t="s">
        <v>787</v>
      </c>
      <c r="BC289" t="s">
        <v>391</v>
      </c>
      <c r="BD289" t="str">
        <f>IF(BI289="#","",IFERROR(VLOOKUP(BC289,'class and classification'!$A$1:$B$338,2,FALSE),VLOOKUP(BC289,'class and classification'!$A$340:$B$378,2,FALSE)))</f>
        <v>Predominantly Urban</v>
      </c>
      <c r="BE289" t="str">
        <f>IF(BI289="#","",IFERROR(VLOOKUP(BC289,'class and classification'!$A$1:$C$338,3,FALSE),VLOOKUP(BC289,'class and classification'!$A$340:$C$378,3,FALSE)))</f>
        <v>SD</v>
      </c>
      <c r="BF289">
        <v>8016</v>
      </c>
      <c r="BG289">
        <v>4708</v>
      </c>
      <c r="BH289">
        <v>1380</v>
      </c>
      <c r="BI289">
        <v>9.7844583096993762</v>
      </c>
      <c r="BK289" t="s">
        <v>787</v>
      </c>
      <c r="BL289" t="s">
        <v>391</v>
      </c>
      <c r="BM289" t="str">
        <f>IF(BR289="#","",IFERROR(VLOOKUP(BL289,'class and classification'!$A$1:$B$338,2,FALSE),VLOOKUP(BL289,'class and classification'!$A$340:$B$378,2,FALSE)))</f>
        <v>Predominantly Urban</v>
      </c>
      <c r="BN289" t="str">
        <f>IF(BR289="#","",IFERROR(VLOOKUP(BL289,'class and classification'!$A$1:$C$338,3,FALSE),VLOOKUP(BL289,'class and classification'!$A$340:$C$378,3,FALSE)))</f>
        <v>SD</v>
      </c>
      <c r="BO289">
        <v>5429</v>
      </c>
      <c r="BP289">
        <v>3825</v>
      </c>
      <c r="BQ289">
        <v>3537</v>
      </c>
      <c r="BR289">
        <v>27.652255492142913</v>
      </c>
      <c r="BT289" t="s">
        <v>787</v>
      </c>
      <c r="BU289" t="s">
        <v>391</v>
      </c>
      <c r="BV289" t="str">
        <f>IF(CA289="#","",IFERROR(VLOOKUP(BU289,'class and classification'!$A$1:$B$338,2,FALSE),VLOOKUP(BU289,'class and classification'!$A$340:$B$378,2,FALSE)))</f>
        <v>Predominantly Urban</v>
      </c>
      <c r="BW289" t="str">
        <f>IF(CA289="#","",IFERROR(VLOOKUP(BU289,'class and classification'!$A$1:$C$338,3,FALSE),VLOOKUP(BU289,'class and classification'!$A$340:$C$378,3,FALSE)))</f>
        <v>SD</v>
      </c>
      <c r="BX289">
        <v>11230</v>
      </c>
      <c r="BY289">
        <v>2825</v>
      </c>
      <c r="BZ289">
        <v>3926</v>
      </c>
      <c r="CA289">
        <v>21.834158278182525</v>
      </c>
      <c r="CC289" t="s">
        <v>787</v>
      </c>
      <c r="CD289" t="s">
        <v>391</v>
      </c>
      <c r="CE289" t="str">
        <f>IF(CJ289="*","",IFERROR(VLOOKUP(CD289,'class and classification'!$A$1:$B$338,2,FALSE),VLOOKUP(CD289,'class and classification'!$A$340:$B$378,2,FALSE)))</f>
        <v>Predominantly Urban</v>
      </c>
      <c r="CF289" t="str">
        <f>IF(CJ289="*","",IFERROR(VLOOKUP(CD289,'class and classification'!$A$1:$C$338,3,FALSE),VLOOKUP(CD289,'class and classification'!$A$340:$C$378,3,FALSE)))</f>
        <v>SD</v>
      </c>
      <c r="CG289">
        <v>7119</v>
      </c>
      <c r="CH289">
        <v>3473</v>
      </c>
      <c r="CI289">
        <v>3151</v>
      </c>
      <c r="CJ289">
        <v>22.928036091100921</v>
      </c>
      <c r="CL289" t="s">
        <v>787</v>
      </c>
      <c r="CM289" t="s">
        <v>391</v>
      </c>
      <c r="CN289" t="str">
        <f>IF(CS289="*","",IFERROR(VLOOKUP(CM289,'class and classification'!$A$1:$B$338,2,FALSE),VLOOKUP(CM289,'class and classification'!$A$340:$B$378,2,FALSE)))</f>
        <v/>
      </c>
      <c r="CO289" t="str">
        <f>IF(CS289="*","",IFERROR(VLOOKUP(CM289,'class and classification'!$A$1:$C$338,3,FALSE),VLOOKUP(CM289,'class and classification'!$A$340:$C$378,3,FALSE)))</f>
        <v/>
      </c>
      <c r="CP289">
        <v>6456.81</v>
      </c>
      <c r="CQ289">
        <v>6959.89</v>
      </c>
      <c r="CR289" t="s">
        <v>38</v>
      </c>
      <c r="CS289" t="s">
        <v>38</v>
      </c>
      <c r="CU289" t="s">
        <v>787</v>
      </c>
      <c r="CV289" t="s">
        <v>391</v>
      </c>
      <c r="CW289" t="str">
        <f>IF(DB289="*","",IFERROR(VLOOKUP(CV289,'class and classification'!$A$1:$B$338,2,FALSE),VLOOKUP(CV289,'class and classification'!$A$340:$B$378,2,FALSE)))</f>
        <v>Predominantly Urban</v>
      </c>
      <c r="CX289" t="str">
        <f>IF(DB289="*","",IFERROR(VLOOKUP(CV289,'class and classification'!$A$1:$C$338,3,FALSE),VLOOKUP(CV289,'class and classification'!$A$340:$C$378,3,FALSE)))</f>
        <v>SD</v>
      </c>
      <c r="CY289">
        <v>11741.72</v>
      </c>
      <c r="CZ289">
        <v>3630.37</v>
      </c>
      <c r="DA289">
        <v>729.5</v>
      </c>
      <c r="DB289">
        <v>4.530608467859385</v>
      </c>
      <c r="DD289" t="s">
        <v>787</v>
      </c>
      <c r="DE289" t="s">
        <v>391</v>
      </c>
      <c r="DF289" t="str">
        <f>IF(DK289="*","",IFERROR(VLOOKUP(DE289,'class and classification'!$A$1:$B$338,2,FALSE),VLOOKUP(DE289,'class and classification'!$A$340:$B$378,2,FALSE)))</f>
        <v>Predominantly Urban</v>
      </c>
      <c r="DG289" t="str">
        <f>IF(DK289="*","",IFERROR(VLOOKUP(DE289,'class and classification'!$A$1:$C$338,3,FALSE),VLOOKUP(DE289,'class and classification'!$A$340:$C$378,3,FALSE)))</f>
        <v>SD</v>
      </c>
      <c r="DH289">
        <v>11409.47</v>
      </c>
      <c r="DI289">
        <v>2899.64</v>
      </c>
      <c r="DJ289">
        <v>1343.88</v>
      </c>
      <c r="DK289">
        <v>8.5854523640531308</v>
      </c>
      <c r="DM289" t="s">
        <v>787</v>
      </c>
      <c r="DN289" t="s">
        <v>391</v>
      </c>
      <c r="DO289" t="str">
        <f>IF(DT289="*","",IFERROR(VLOOKUP(DN289,'class and classification'!$A$1:$B$338,2,FALSE),VLOOKUP(DN289,'class and classification'!$A$340:$B$378,2,FALSE)))</f>
        <v/>
      </c>
      <c r="DP289" t="str">
        <f>IF(DT289="*","",IFERROR(VLOOKUP(DN289,'class and classification'!$A$1:$C$338,3,FALSE),VLOOKUP(DN289,'class and classification'!$A$340:$C$378,3,FALSE)))</f>
        <v/>
      </c>
      <c r="DQ289">
        <v>9296.09</v>
      </c>
      <c r="DR289">
        <v>4980.71</v>
      </c>
      <c r="DS289" t="s">
        <v>38</v>
      </c>
      <c r="DT289" t="s">
        <v>38</v>
      </c>
      <c r="DV289" t="s">
        <v>787</v>
      </c>
      <c r="DW289" t="s">
        <v>391</v>
      </c>
      <c r="DX289" t="str">
        <f>IF(EC289="*","",IFERROR(VLOOKUP(DW289,'class and classification'!$A$1:$B$338,2,FALSE),VLOOKUP(DW289,'class and classification'!$A$340:$B$378,2,FALSE)))</f>
        <v/>
      </c>
      <c r="DY289" t="str">
        <f>IF(EC289="*","",IFERROR(VLOOKUP(DW289,'class and classification'!$A$1:$C$338,3,FALSE),VLOOKUP(DW289,'class and classification'!$A$340:$C$378,3,FALSE)))</f>
        <v/>
      </c>
      <c r="DZ289">
        <v>8540.49</v>
      </c>
      <c r="EA289">
        <v>4105.2</v>
      </c>
      <c r="EB289" t="s">
        <v>38</v>
      </c>
      <c r="EC289" t="s">
        <v>38</v>
      </c>
    </row>
    <row r="290" spans="1:133" x14ac:dyDescent="0.3">
      <c r="A290" t="s">
        <v>799</v>
      </c>
      <c r="B290" t="s">
        <v>405</v>
      </c>
      <c r="C290" t="str">
        <f>IF(H290="n/a","",IFERROR(VLOOKUP(B290,'class and classification'!$A$1:$B$338,2,FALSE),VLOOKUP(B290,'class and classification'!$A$340:$B$378,2,FALSE)))</f>
        <v>Urban with Significant Rural</v>
      </c>
      <c r="D290" t="str">
        <f>IF(H290="n/a","",IFERROR(VLOOKUP(B290,'class and classification'!$A$1:$C$338,3,FALSE),VLOOKUP(B290,'class and classification'!$A$340:$C$378,3,FALSE)))</f>
        <v>SD</v>
      </c>
      <c r="E290">
        <v>15311</v>
      </c>
      <c r="F290">
        <v>4699</v>
      </c>
      <c r="G290">
        <v>1811</v>
      </c>
      <c r="H290">
        <v>8.2993446679803871</v>
      </c>
      <c r="I290" t="s">
        <v>794</v>
      </c>
      <c r="J290" t="s">
        <v>197</v>
      </c>
      <c r="K290" t="str">
        <f>IF(P290="#","",IFERROR(VLOOKUP(J290,'class and classification'!$A$1:$B$338,2,FALSE),VLOOKUP(J290,'class and classification'!$A$340:$B$378,2,FALSE)))</f>
        <v>Urban with Significant Rural</v>
      </c>
      <c r="L290" t="str">
        <f>IF(P290="#","",IFERROR(VLOOKUP(J290,'class and classification'!$A$1:$C$338,3,FALSE),VLOOKUP(J290,'class and classification'!$A$340:$C$378,3,FALSE)))</f>
        <v>SC</v>
      </c>
      <c r="M290">
        <v>203225</v>
      </c>
      <c r="N290">
        <v>90450</v>
      </c>
      <c r="O290">
        <v>18373</v>
      </c>
      <c r="P290">
        <v>5.8878762241706406</v>
      </c>
      <c r="S290" t="s">
        <v>394</v>
      </c>
      <c r="T290" t="str">
        <f>IF(Y290="#","",IFERROR(VLOOKUP(S290,'class and classification'!$A$1:$B$338,2,FALSE),VLOOKUP(S290,'class and classification'!$A$340:$B$378,2,FALSE)))</f>
        <v>Urban with Significant Rural</v>
      </c>
      <c r="U290" t="str">
        <f>IF(Y290="#","",IFERROR(VLOOKUP(S290,'class and classification'!$A$1:$C$338,3,FALSE),VLOOKUP(S290,'class and classification'!$A$340:$C$378,3,FALSE)))</f>
        <v>SD</v>
      </c>
      <c r="V290">
        <v>26671</v>
      </c>
      <c r="W290">
        <v>11258</v>
      </c>
      <c r="X290">
        <v>1305</v>
      </c>
      <c r="Y290">
        <v>3.3261966661569047</v>
      </c>
      <c r="AA290" t="s">
        <v>788</v>
      </c>
      <c r="AB290" t="s">
        <v>392</v>
      </c>
      <c r="AC290" t="str">
        <f>IF(AH290="#","",IFERROR(VLOOKUP(AB290,'class and classification'!$A$1:$B$338,2,FALSE),VLOOKUP(AB290,'class and classification'!$A$340:$B$378,2,FALSE)))</f>
        <v/>
      </c>
      <c r="AD290" t="str">
        <f>IF(AH290="#","",IFERROR(VLOOKUP(AB290,'class and classification'!$A$1:$C$338,3,FALSE),VLOOKUP(AB290,'class and classification'!$A$340:$C$378,3,FALSE)))</f>
        <v/>
      </c>
      <c r="AE290">
        <v>11593</v>
      </c>
      <c r="AF290">
        <v>4457</v>
      </c>
      <c r="AG290" t="s">
        <v>39</v>
      </c>
      <c r="AH290" t="s">
        <v>39</v>
      </c>
      <c r="AJ290" t="s">
        <v>788</v>
      </c>
      <c r="AK290" t="s">
        <v>392</v>
      </c>
      <c r="AL290" t="str">
        <f>IF(AQ290="#","",IFERROR(VLOOKUP(AK290,'class and classification'!$A$1:$B$338,2,FALSE),VLOOKUP(AK290,'class and classification'!$A$340:$B$378,2,FALSE)))</f>
        <v/>
      </c>
      <c r="AM290" t="str">
        <f>IF(AQ290="#","",IFERROR(VLOOKUP(AK290,'class and classification'!$A$1:$C$338,3,FALSE),VLOOKUP(AK290,'class and classification'!$A$340:$C$378,3,FALSE)))</f>
        <v/>
      </c>
      <c r="AN290">
        <v>9625</v>
      </c>
      <c r="AO290">
        <v>8403</v>
      </c>
      <c r="AP290" t="s">
        <v>39</v>
      </c>
      <c r="AQ290" t="s">
        <v>39</v>
      </c>
      <c r="AS290" t="s">
        <v>788</v>
      </c>
      <c r="AT290" t="s">
        <v>392</v>
      </c>
      <c r="AU290" t="str">
        <f>IF(AZ290="#","",IFERROR(VLOOKUP(AT290,'class and classification'!$A$1:$B$338,2,FALSE),VLOOKUP(AT290,'class and classification'!$A$340:$B$378,2,FALSE)))</f>
        <v/>
      </c>
      <c r="AV290" t="str">
        <f>IF(AZ290="#","",IFERROR(VLOOKUP(AT290,'class and classification'!$A$1:$C$338,3,FALSE),VLOOKUP(AT290,'class and classification'!$A$340:$C$378,3,FALSE)))</f>
        <v/>
      </c>
      <c r="AW290">
        <v>11075</v>
      </c>
      <c r="AX290">
        <v>6621</v>
      </c>
      <c r="AY290" t="s">
        <v>39</v>
      </c>
      <c r="AZ290" t="s">
        <v>39</v>
      </c>
      <c r="BB290" t="s">
        <v>788</v>
      </c>
      <c r="BC290" t="s">
        <v>392</v>
      </c>
      <c r="BD290" t="str">
        <f>IF(BI290="#","",IFERROR(VLOOKUP(BC290,'class and classification'!$A$1:$B$338,2,FALSE),VLOOKUP(BC290,'class and classification'!$A$340:$B$378,2,FALSE)))</f>
        <v/>
      </c>
      <c r="BE290" t="str">
        <f>IF(BI290="#","",IFERROR(VLOOKUP(BC290,'class and classification'!$A$1:$C$338,3,FALSE),VLOOKUP(BC290,'class and classification'!$A$340:$C$378,3,FALSE)))</f>
        <v/>
      </c>
      <c r="BF290">
        <v>9665</v>
      </c>
      <c r="BG290">
        <v>4877</v>
      </c>
      <c r="BH290" t="s">
        <v>39</v>
      </c>
      <c r="BI290" t="s">
        <v>39</v>
      </c>
      <c r="BK290" t="s">
        <v>788</v>
      </c>
      <c r="BL290" t="s">
        <v>392</v>
      </c>
      <c r="BM290" t="str">
        <f>IF(BR290="#","",IFERROR(VLOOKUP(BL290,'class and classification'!$A$1:$B$338,2,FALSE),VLOOKUP(BL290,'class and classification'!$A$340:$B$378,2,FALSE)))</f>
        <v>Urban with Significant Rural</v>
      </c>
      <c r="BN290" t="str">
        <f>IF(BR290="#","",IFERROR(VLOOKUP(BL290,'class and classification'!$A$1:$C$338,3,FALSE),VLOOKUP(BL290,'class and classification'!$A$340:$C$378,3,FALSE)))</f>
        <v>SD</v>
      </c>
      <c r="BO290">
        <v>9882</v>
      </c>
      <c r="BP290">
        <v>4935</v>
      </c>
      <c r="BQ290">
        <v>1676</v>
      </c>
      <c r="BR290">
        <v>10.161886861092585</v>
      </c>
      <c r="BT290" t="s">
        <v>788</v>
      </c>
      <c r="BU290" t="s">
        <v>392</v>
      </c>
      <c r="BV290" t="str">
        <f>IF(CA290="#","",IFERROR(VLOOKUP(BU290,'class and classification'!$A$1:$B$338,2,FALSE),VLOOKUP(BU290,'class and classification'!$A$340:$B$378,2,FALSE)))</f>
        <v>Urban with Significant Rural</v>
      </c>
      <c r="BW290" t="str">
        <f>IF(CA290="#","",IFERROR(VLOOKUP(BU290,'class and classification'!$A$1:$C$338,3,FALSE),VLOOKUP(BU290,'class and classification'!$A$340:$C$378,3,FALSE)))</f>
        <v>SD</v>
      </c>
      <c r="BX290">
        <v>11850</v>
      </c>
      <c r="BY290">
        <v>4480</v>
      </c>
      <c r="BZ290">
        <v>983</v>
      </c>
      <c r="CA290">
        <v>5.677814359152082</v>
      </c>
      <c r="CC290" t="s">
        <v>788</v>
      </c>
      <c r="CD290" t="s">
        <v>392</v>
      </c>
      <c r="CE290" t="str">
        <f>IF(CJ290="*","",IFERROR(VLOOKUP(CD290,'class and classification'!$A$1:$B$338,2,FALSE),VLOOKUP(CD290,'class and classification'!$A$340:$B$378,2,FALSE)))</f>
        <v>Urban with Significant Rural</v>
      </c>
      <c r="CF290" t="str">
        <f>IF(CJ290="*","",IFERROR(VLOOKUP(CD290,'class and classification'!$A$1:$C$338,3,FALSE),VLOOKUP(CD290,'class and classification'!$A$340:$C$378,3,FALSE)))</f>
        <v>SD</v>
      </c>
      <c r="CG290">
        <v>10420</v>
      </c>
      <c r="CH290">
        <v>9249</v>
      </c>
      <c r="CI290">
        <v>1266</v>
      </c>
      <c r="CJ290">
        <v>6.0472892285646047</v>
      </c>
      <c r="CL290" t="s">
        <v>788</v>
      </c>
      <c r="CM290" t="s">
        <v>392</v>
      </c>
      <c r="CN290" t="str">
        <f>IF(CS290="*","",IFERROR(VLOOKUP(CM290,'class and classification'!$A$1:$B$338,2,FALSE),VLOOKUP(CM290,'class and classification'!$A$340:$B$378,2,FALSE)))</f>
        <v>Urban with Significant Rural</v>
      </c>
      <c r="CO290" t="str">
        <f>IF(CS290="*","",IFERROR(VLOOKUP(CM290,'class and classification'!$A$1:$C$338,3,FALSE),VLOOKUP(CM290,'class and classification'!$A$340:$C$378,3,FALSE)))</f>
        <v>SD</v>
      </c>
      <c r="CP290">
        <v>9673.2199999999993</v>
      </c>
      <c r="CQ290">
        <v>8528.7900000000009</v>
      </c>
      <c r="CR290">
        <v>2817.63</v>
      </c>
      <c r="CS290">
        <v>13.404749082286852</v>
      </c>
      <c r="CU290" t="s">
        <v>788</v>
      </c>
      <c r="CV290" t="s">
        <v>392</v>
      </c>
      <c r="CW290" t="str">
        <f>IF(DB290="*","",IFERROR(VLOOKUP(CV290,'class and classification'!$A$1:$B$338,2,FALSE),VLOOKUP(CV290,'class and classification'!$A$340:$B$378,2,FALSE)))</f>
        <v>Urban with Significant Rural</v>
      </c>
      <c r="CX290" t="str">
        <f>IF(DB290="*","",IFERROR(VLOOKUP(CV290,'class and classification'!$A$1:$C$338,3,FALSE),VLOOKUP(CV290,'class and classification'!$A$340:$C$378,3,FALSE)))</f>
        <v>SD</v>
      </c>
      <c r="CY290">
        <v>12351.08</v>
      </c>
      <c r="CZ290">
        <v>4335.87</v>
      </c>
      <c r="DA290">
        <v>532.87</v>
      </c>
      <c r="DB290">
        <v>3.0945155059692842</v>
      </c>
      <c r="DD290" t="s">
        <v>788</v>
      </c>
      <c r="DE290" t="s">
        <v>392</v>
      </c>
      <c r="DF290" t="str">
        <f>IF(DK290="*","",IFERROR(VLOOKUP(DE290,'class and classification'!$A$1:$B$338,2,FALSE),VLOOKUP(DE290,'class and classification'!$A$340:$B$378,2,FALSE)))</f>
        <v>Urban with Significant Rural</v>
      </c>
      <c r="DG290" t="str">
        <f>IF(DK290="*","",IFERROR(VLOOKUP(DE290,'class and classification'!$A$1:$C$338,3,FALSE),VLOOKUP(DE290,'class and classification'!$A$340:$C$378,3,FALSE)))</f>
        <v>SD</v>
      </c>
      <c r="DH290">
        <v>11834</v>
      </c>
      <c r="DI290">
        <v>4807.38</v>
      </c>
      <c r="DJ290">
        <v>1269.93</v>
      </c>
      <c r="DK290">
        <v>7.0901011707128063</v>
      </c>
      <c r="DM290" t="s">
        <v>788</v>
      </c>
      <c r="DN290" t="s">
        <v>392</v>
      </c>
      <c r="DO290" t="str">
        <f>IF(DT290="*","",IFERROR(VLOOKUP(DN290,'class and classification'!$A$1:$B$338,2,FALSE),VLOOKUP(DN290,'class and classification'!$A$340:$B$378,2,FALSE)))</f>
        <v>Urban with Significant Rural</v>
      </c>
      <c r="DP290" t="str">
        <f>IF(DT290="*","",IFERROR(VLOOKUP(DN290,'class and classification'!$A$1:$C$338,3,FALSE),VLOOKUP(DN290,'class and classification'!$A$340:$C$378,3,FALSE)))</f>
        <v>SD</v>
      </c>
      <c r="DQ290">
        <v>11771.34</v>
      </c>
      <c r="DR290">
        <v>6527.43</v>
      </c>
      <c r="DS290">
        <v>1443.38</v>
      </c>
      <c r="DT290">
        <v>7.3111591189409459</v>
      </c>
      <c r="DV290" t="s">
        <v>788</v>
      </c>
      <c r="DW290" t="s">
        <v>392</v>
      </c>
      <c r="DX290" t="str">
        <f>IF(EC290="*","",IFERROR(VLOOKUP(DW290,'class and classification'!$A$1:$B$338,2,FALSE),VLOOKUP(DW290,'class and classification'!$A$340:$B$378,2,FALSE)))</f>
        <v>Urban with Significant Rural</v>
      </c>
      <c r="DY290" t="str">
        <f>IF(EC290="*","",IFERROR(VLOOKUP(DW290,'class and classification'!$A$1:$C$338,3,FALSE),VLOOKUP(DW290,'class and classification'!$A$340:$C$378,3,FALSE)))</f>
        <v>SD</v>
      </c>
      <c r="DZ290">
        <v>12539.91</v>
      </c>
      <c r="EA290">
        <v>4818.9399999999996</v>
      </c>
      <c r="EB290">
        <v>1258.0899999999999</v>
      </c>
      <c r="EC290">
        <v>6.7577700739219235</v>
      </c>
    </row>
    <row r="291" spans="1:133" x14ac:dyDescent="0.3">
      <c r="A291" t="s">
        <v>800</v>
      </c>
      <c r="B291" t="s">
        <v>402</v>
      </c>
      <c r="C291" t="str">
        <f>IF(H291="n/a","",IFERROR(VLOOKUP(B291,'class and classification'!$A$1:$B$338,2,FALSE),VLOOKUP(B291,'class and classification'!$A$340:$B$378,2,FALSE)))</f>
        <v/>
      </c>
      <c r="D291" t="str">
        <f>IF(H291="n/a","",IFERROR(VLOOKUP(B291,'class and classification'!$A$1:$C$338,3,FALSE),VLOOKUP(B291,'class and classification'!$A$340:$C$378,3,FALSE)))</f>
        <v/>
      </c>
      <c r="E291">
        <v>13040</v>
      </c>
      <c r="F291">
        <v>2289</v>
      </c>
      <c r="G291" t="s">
        <v>513</v>
      </c>
      <c r="H291" t="s">
        <v>513</v>
      </c>
      <c r="I291" t="s">
        <v>795</v>
      </c>
      <c r="J291" t="s">
        <v>398</v>
      </c>
      <c r="K291" t="str">
        <f>IF(P291="#","",IFERROR(VLOOKUP(J291,'class and classification'!$A$1:$B$338,2,FALSE),VLOOKUP(J291,'class and classification'!$A$340:$B$378,2,FALSE)))</f>
        <v>Urban with Significant Rural</v>
      </c>
      <c r="L291" t="str">
        <f>IF(P291="#","",IFERROR(VLOOKUP(J291,'class and classification'!$A$1:$C$338,3,FALSE),VLOOKUP(J291,'class and classification'!$A$340:$C$378,3,FALSE)))</f>
        <v>SD</v>
      </c>
      <c r="M291">
        <v>14619</v>
      </c>
      <c r="N291">
        <v>7150</v>
      </c>
      <c r="O291">
        <v>2634</v>
      </c>
      <c r="P291">
        <v>10.793754866204974</v>
      </c>
      <c r="S291" t="s">
        <v>395</v>
      </c>
      <c r="T291" t="str">
        <f>IF(Y291="#","",IFERROR(VLOOKUP(S291,'class and classification'!$A$1:$B$338,2,FALSE),VLOOKUP(S291,'class and classification'!$A$340:$B$378,2,FALSE)))</f>
        <v/>
      </c>
      <c r="U291" t="str">
        <f>IF(Y291="#","",IFERROR(VLOOKUP(S291,'class and classification'!$A$1:$C$338,3,FALSE),VLOOKUP(S291,'class and classification'!$A$340:$C$378,3,FALSE)))</f>
        <v/>
      </c>
      <c r="V291">
        <v>13932</v>
      </c>
      <c r="W291">
        <v>4645</v>
      </c>
      <c r="X291" t="s">
        <v>39</v>
      </c>
      <c r="Y291" t="s">
        <v>39</v>
      </c>
      <c r="AA291" t="s">
        <v>789</v>
      </c>
      <c r="AB291" t="s">
        <v>393</v>
      </c>
      <c r="AC291" t="str">
        <f>IF(AH291="#","",IFERROR(VLOOKUP(AB291,'class and classification'!$A$1:$B$338,2,FALSE),VLOOKUP(AB291,'class and classification'!$A$340:$B$378,2,FALSE)))</f>
        <v/>
      </c>
      <c r="AD291" t="str">
        <f>IF(AH291="#","",IFERROR(VLOOKUP(AB291,'class and classification'!$A$1:$C$338,3,FALSE),VLOOKUP(AB291,'class and classification'!$A$340:$C$378,3,FALSE)))</f>
        <v/>
      </c>
      <c r="AE291">
        <v>18287</v>
      </c>
      <c r="AF291">
        <v>5203</v>
      </c>
      <c r="AG291" t="s">
        <v>39</v>
      </c>
      <c r="AH291" t="s">
        <v>39</v>
      </c>
      <c r="AJ291" t="s">
        <v>789</v>
      </c>
      <c r="AK291" t="s">
        <v>393</v>
      </c>
      <c r="AL291" t="str">
        <f>IF(AQ291="#","",IFERROR(VLOOKUP(AK291,'class and classification'!$A$1:$B$338,2,FALSE),VLOOKUP(AK291,'class and classification'!$A$340:$B$378,2,FALSE)))</f>
        <v/>
      </c>
      <c r="AM291" t="str">
        <f>IF(AQ291="#","",IFERROR(VLOOKUP(AK291,'class and classification'!$A$1:$C$338,3,FALSE),VLOOKUP(AK291,'class and classification'!$A$340:$C$378,3,FALSE)))</f>
        <v/>
      </c>
      <c r="AN291">
        <v>18411</v>
      </c>
      <c r="AO291">
        <v>8131</v>
      </c>
      <c r="AP291" t="s">
        <v>39</v>
      </c>
      <c r="AQ291" t="s">
        <v>39</v>
      </c>
      <c r="AS291" t="s">
        <v>789</v>
      </c>
      <c r="AT291" t="s">
        <v>393</v>
      </c>
      <c r="AU291" t="str">
        <f>IF(AZ291="#","",IFERROR(VLOOKUP(AT291,'class and classification'!$A$1:$B$338,2,FALSE),VLOOKUP(AT291,'class and classification'!$A$340:$B$378,2,FALSE)))</f>
        <v>Predominantly Urban</v>
      </c>
      <c r="AV291" t="str">
        <f>IF(AZ291="#","",IFERROR(VLOOKUP(AT291,'class and classification'!$A$1:$C$338,3,FALSE),VLOOKUP(AT291,'class and classification'!$A$340:$C$378,3,FALSE)))</f>
        <v>SD</v>
      </c>
      <c r="AW291">
        <v>13015</v>
      </c>
      <c r="AX291">
        <v>7849</v>
      </c>
      <c r="AY291">
        <v>1216</v>
      </c>
      <c r="AZ291">
        <v>5.5072463768115938</v>
      </c>
      <c r="BB291" t="s">
        <v>789</v>
      </c>
      <c r="BC291" t="s">
        <v>393</v>
      </c>
      <c r="BD291" t="str">
        <f>IF(BI291="#","",IFERROR(VLOOKUP(BC291,'class and classification'!$A$1:$B$338,2,FALSE),VLOOKUP(BC291,'class and classification'!$A$340:$B$378,2,FALSE)))</f>
        <v>Predominantly Urban</v>
      </c>
      <c r="BE291" t="str">
        <f>IF(BI291="#","",IFERROR(VLOOKUP(BC291,'class and classification'!$A$1:$C$338,3,FALSE),VLOOKUP(BC291,'class and classification'!$A$340:$C$378,3,FALSE)))</f>
        <v>SD</v>
      </c>
      <c r="BF291">
        <v>11022</v>
      </c>
      <c r="BG291">
        <v>8857</v>
      </c>
      <c r="BH291">
        <v>2170</v>
      </c>
      <c r="BI291">
        <v>9.8417161776044253</v>
      </c>
      <c r="BK291" t="s">
        <v>789</v>
      </c>
      <c r="BL291" t="s">
        <v>393</v>
      </c>
      <c r="BM291" t="str">
        <f>IF(BR291="#","",IFERROR(VLOOKUP(BL291,'class and classification'!$A$1:$B$338,2,FALSE),VLOOKUP(BL291,'class and classification'!$A$340:$B$378,2,FALSE)))</f>
        <v>Predominantly Urban</v>
      </c>
      <c r="BN291" t="str">
        <f>IF(BR291="#","",IFERROR(VLOOKUP(BL291,'class and classification'!$A$1:$C$338,3,FALSE),VLOOKUP(BL291,'class and classification'!$A$340:$C$378,3,FALSE)))</f>
        <v>SD</v>
      </c>
      <c r="BO291">
        <v>12750</v>
      </c>
      <c r="BP291">
        <v>5862</v>
      </c>
      <c r="BQ291">
        <v>3840</v>
      </c>
      <c r="BR291">
        <v>17.103153393907004</v>
      </c>
      <c r="BT291" t="s">
        <v>789</v>
      </c>
      <c r="BU291" t="s">
        <v>393</v>
      </c>
      <c r="BV291" t="str">
        <f>IF(CA291="#","",IFERROR(VLOOKUP(BU291,'class and classification'!$A$1:$B$338,2,FALSE),VLOOKUP(BU291,'class and classification'!$A$340:$B$378,2,FALSE)))</f>
        <v>Predominantly Urban</v>
      </c>
      <c r="BW291" t="str">
        <f>IF(CA291="#","",IFERROR(VLOOKUP(BU291,'class and classification'!$A$1:$C$338,3,FALSE),VLOOKUP(BU291,'class and classification'!$A$340:$C$378,3,FALSE)))</f>
        <v>SD</v>
      </c>
      <c r="BX291">
        <v>6522</v>
      </c>
      <c r="BY291">
        <v>4650</v>
      </c>
      <c r="BZ291">
        <v>4492</v>
      </c>
      <c r="CA291">
        <v>28.677221654749747</v>
      </c>
      <c r="CC291" t="s">
        <v>789</v>
      </c>
      <c r="CD291" t="s">
        <v>393</v>
      </c>
      <c r="CE291" t="str">
        <f>IF(CJ291="*","",IFERROR(VLOOKUP(CD291,'class and classification'!$A$1:$B$338,2,FALSE),VLOOKUP(CD291,'class and classification'!$A$340:$B$378,2,FALSE)))</f>
        <v>Predominantly Urban</v>
      </c>
      <c r="CF291" t="str">
        <f>IF(CJ291="*","",IFERROR(VLOOKUP(CD291,'class and classification'!$A$1:$C$338,3,FALSE),VLOOKUP(CD291,'class and classification'!$A$340:$C$378,3,FALSE)))</f>
        <v>SD</v>
      </c>
      <c r="CG291">
        <v>5866</v>
      </c>
      <c r="CH291">
        <v>6975</v>
      </c>
      <c r="CI291">
        <v>4851</v>
      </c>
      <c r="CJ291">
        <v>27.419172507347955</v>
      </c>
      <c r="CL291" t="s">
        <v>789</v>
      </c>
      <c r="CM291" t="s">
        <v>393</v>
      </c>
      <c r="CN291" t="str">
        <f>IF(CS291="*","",IFERROR(VLOOKUP(CM291,'class and classification'!$A$1:$B$338,2,FALSE),VLOOKUP(CM291,'class and classification'!$A$340:$B$378,2,FALSE)))</f>
        <v>Predominantly Urban</v>
      </c>
      <c r="CO291" t="str">
        <f>IF(CS291="*","",IFERROR(VLOOKUP(CM291,'class and classification'!$A$1:$C$338,3,FALSE),VLOOKUP(CM291,'class and classification'!$A$340:$C$378,3,FALSE)))</f>
        <v>SD</v>
      </c>
      <c r="CP291">
        <v>9467.1</v>
      </c>
      <c r="CQ291">
        <v>8878.17</v>
      </c>
      <c r="CR291">
        <v>1134.44</v>
      </c>
      <c r="CS291">
        <v>5.8237006608414603</v>
      </c>
      <c r="CU291" t="s">
        <v>789</v>
      </c>
      <c r="CV291" t="s">
        <v>393</v>
      </c>
      <c r="CW291" t="str">
        <f>IF(DB291="*","",IFERROR(VLOOKUP(CV291,'class and classification'!$A$1:$B$338,2,FALSE),VLOOKUP(CV291,'class and classification'!$A$340:$B$378,2,FALSE)))</f>
        <v>Predominantly Urban</v>
      </c>
      <c r="CX291" t="str">
        <f>IF(DB291="*","",IFERROR(VLOOKUP(CV291,'class and classification'!$A$1:$C$338,3,FALSE),VLOOKUP(CV291,'class and classification'!$A$340:$C$378,3,FALSE)))</f>
        <v>SD</v>
      </c>
      <c r="CY291">
        <v>11277.81</v>
      </c>
      <c r="CZ291">
        <v>7947.42</v>
      </c>
      <c r="DA291">
        <v>3719.99</v>
      </c>
      <c r="DB291">
        <v>16.212483471502996</v>
      </c>
      <c r="DD291" t="s">
        <v>789</v>
      </c>
      <c r="DE291" t="s">
        <v>393</v>
      </c>
      <c r="DF291" t="str">
        <f>IF(DK291="*","",IFERROR(VLOOKUP(DE291,'class and classification'!$A$1:$B$338,2,FALSE),VLOOKUP(DE291,'class and classification'!$A$340:$B$378,2,FALSE)))</f>
        <v>Predominantly Urban</v>
      </c>
      <c r="DG291" t="str">
        <f>IF(DK291="*","",IFERROR(VLOOKUP(DE291,'class and classification'!$A$1:$C$338,3,FALSE),VLOOKUP(DE291,'class and classification'!$A$340:$C$378,3,FALSE)))</f>
        <v>SD</v>
      </c>
      <c r="DH291">
        <v>10203.14</v>
      </c>
      <c r="DI291">
        <v>9189.26</v>
      </c>
      <c r="DJ291">
        <v>2875.63</v>
      </c>
      <c r="DK291">
        <v>12.913715312939672</v>
      </c>
      <c r="DM291" t="s">
        <v>789</v>
      </c>
      <c r="DN291" t="s">
        <v>393</v>
      </c>
      <c r="DO291" t="str">
        <f>IF(DT291="*","",IFERROR(VLOOKUP(DN291,'class and classification'!$A$1:$B$338,2,FALSE),VLOOKUP(DN291,'class and classification'!$A$340:$B$378,2,FALSE)))</f>
        <v/>
      </c>
      <c r="DP291" t="str">
        <f>IF(DT291="*","",IFERROR(VLOOKUP(DN291,'class and classification'!$A$1:$C$338,3,FALSE),VLOOKUP(DN291,'class and classification'!$A$340:$C$378,3,FALSE)))</f>
        <v/>
      </c>
      <c r="DQ291">
        <v>10867.54</v>
      </c>
      <c r="DR291">
        <v>9423.49</v>
      </c>
      <c r="DS291" t="s">
        <v>38</v>
      </c>
      <c r="DT291" t="s">
        <v>38</v>
      </c>
      <c r="DV291" t="s">
        <v>789</v>
      </c>
      <c r="DW291" t="s">
        <v>393</v>
      </c>
      <c r="DX291" t="str">
        <f>IF(EC291="*","",IFERROR(VLOOKUP(DW291,'class and classification'!$A$1:$B$338,2,FALSE),VLOOKUP(DW291,'class and classification'!$A$340:$B$378,2,FALSE)))</f>
        <v>Predominantly Urban</v>
      </c>
      <c r="DY291" t="str">
        <f>IF(EC291="*","",IFERROR(VLOOKUP(DW291,'class and classification'!$A$1:$C$338,3,FALSE),VLOOKUP(DW291,'class and classification'!$A$340:$C$378,3,FALSE)))</f>
        <v>SD</v>
      </c>
      <c r="DZ291">
        <v>14270.86</v>
      </c>
      <c r="EA291">
        <v>5128.46</v>
      </c>
      <c r="EB291">
        <v>988.08</v>
      </c>
      <c r="EC291">
        <v>4.8465228523499801</v>
      </c>
    </row>
    <row r="292" spans="1:133" x14ac:dyDescent="0.3">
      <c r="A292" t="s">
        <v>801</v>
      </c>
      <c r="B292" t="s">
        <v>403</v>
      </c>
      <c r="C292" t="str">
        <f>IF(H292="n/a","",IFERROR(VLOOKUP(B292,'class and classification'!$A$1:$B$338,2,FALSE),VLOOKUP(B292,'class and classification'!$A$340:$B$378,2,FALSE)))</f>
        <v>Urban with Significant Rural</v>
      </c>
      <c r="D292" t="str">
        <f>IF(H292="n/a","",IFERROR(VLOOKUP(B292,'class and classification'!$A$1:$C$338,3,FALSE),VLOOKUP(B292,'class and classification'!$A$340:$C$378,3,FALSE)))</f>
        <v>SD</v>
      </c>
      <c r="E292">
        <v>25007</v>
      </c>
      <c r="F292">
        <v>8062</v>
      </c>
      <c r="G292">
        <v>3812</v>
      </c>
      <c r="H292">
        <v>10.335945337707763</v>
      </c>
      <c r="I292" t="s">
        <v>796</v>
      </c>
      <c r="J292" t="s">
        <v>399</v>
      </c>
      <c r="K292" t="str">
        <f>IF(P292="#","",IFERROR(VLOOKUP(J292,'class and classification'!$A$1:$B$338,2,FALSE),VLOOKUP(J292,'class and classification'!$A$340:$B$378,2,FALSE)))</f>
        <v>Predominantly Urban</v>
      </c>
      <c r="L292" t="str">
        <f>IF(P292="#","",IFERROR(VLOOKUP(J292,'class and classification'!$A$1:$C$338,3,FALSE),VLOOKUP(J292,'class and classification'!$A$340:$C$378,3,FALSE)))</f>
        <v>SD</v>
      </c>
      <c r="M292">
        <v>15495</v>
      </c>
      <c r="N292">
        <v>12972</v>
      </c>
      <c r="O292">
        <v>1928</v>
      </c>
      <c r="P292">
        <v>6.3431485441684492</v>
      </c>
      <c r="S292" t="s">
        <v>396</v>
      </c>
      <c r="T292" t="str">
        <f>IF(Y292="#","",IFERROR(VLOOKUP(S292,'class and classification'!$A$1:$B$338,2,FALSE),VLOOKUP(S292,'class and classification'!$A$340:$B$378,2,FALSE)))</f>
        <v/>
      </c>
      <c r="U292" t="str">
        <f>IF(Y292="#","",IFERROR(VLOOKUP(S292,'class and classification'!$A$1:$C$338,3,FALSE),VLOOKUP(S292,'class and classification'!$A$340:$C$378,3,FALSE)))</f>
        <v/>
      </c>
      <c r="V292">
        <v>16323</v>
      </c>
      <c r="W292">
        <v>3415</v>
      </c>
      <c r="X292" t="s">
        <v>39</v>
      </c>
      <c r="Y292" t="s">
        <v>39</v>
      </c>
      <c r="AA292" t="s">
        <v>790</v>
      </c>
      <c r="AB292" t="s">
        <v>394</v>
      </c>
      <c r="AC292" t="str">
        <f>IF(AH292="#","",IFERROR(VLOOKUP(AB292,'class and classification'!$A$1:$B$338,2,FALSE),VLOOKUP(AB292,'class and classification'!$A$340:$B$378,2,FALSE)))</f>
        <v/>
      </c>
      <c r="AD292" t="str">
        <f>IF(AH292="#","",IFERROR(VLOOKUP(AB292,'class and classification'!$A$1:$C$338,3,FALSE),VLOOKUP(AB292,'class and classification'!$A$340:$C$378,3,FALSE)))</f>
        <v/>
      </c>
      <c r="AE292">
        <v>21439</v>
      </c>
      <c r="AF292">
        <v>10666</v>
      </c>
      <c r="AG292" t="s">
        <v>39</v>
      </c>
      <c r="AH292" t="s">
        <v>39</v>
      </c>
      <c r="AJ292" t="s">
        <v>790</v>
      </c>
      <c r="AK292" t="s">
        <v>394</v>
      </c>
      <c r="AL292" t="str">
        <f>IF(AQ292="#","",IFERROR(VLOOKUP(AK292,'class and classification'!$A$1:$B$338,2,FALSE),VLOOKUP(AK292,'class and classification'!$A$340:$B$378,2,FALSE)))</f>
        <v>Urban with Significant Rural</v>
      </c>
      <c r="AM292" t="str">
        <f>IF(AQ292="#","",IFERROR(VLOOKUP(AK292,'class and classification'!$A$1:$C$338,3,FALSE),VLOOKUP(AK292,'class and classification'!$A$340:$C$378,3,FALSE)))</f>
        <v>SD</v>
      </c>
      <c r="AN292">
        <v>15633</v>
      </c>
      <c r="AO292">
        <v>7087</v>
      </c>
      <c r="AP292">
        <v>1540</v>
      </c>
      <c r="AQ292">
        <v>6.3478977741137674</v>
      </c>
      <c r="AS292" t="s">
        <v>790</v>
      </c>
      <c r="AT292" t="s">
        <v>394</v>
      </c>
      <c r="AU292" t="str">
        <f>IF(AZ292="#","",IFERROR(VLOOKUP(AT292,'class and classification'!$A$1:$B$338,2,FALSE),VLOOKUP(AT292,'class and classification'!$A$340:$B$378,2,FALSE)))</f>
        <v>Urban with Significant Rural</v>
      </c>
      <c r="AV292" t="str">
        <f>IF(AZ292="#","",IFERROR(VLOOKUP(AT292,'class and classification'!$A$1:$C$338,3,FALSE),VLOOKUP(AT292,'class and classification'!$A$340:$C$378,3,FALSE)))</f>
        <v>SD</v>
      </c>
      <c r="AW292">
        <v>15706</v>
      </c>
      <c r="AX292">
        <v>8118</v>
      </c>
      <c r="AY292">
        <v>3596</v>
      </c>
      <c r="AZ292">
        <v>13.114514952589351</v>
      </c>
      <c r="BB292" t="s">
        <v>790</v>
      </c>
      <c r="BC292" t="s">
        <v>394</v>
      </c>
      <c r="BD292" t="str">
        <f>IF(BI292="#","",IFERROR(VLOOKUP(BC292,'class and classification'!$A$1:$B$338,2,FALSE),VLOOKUP(BC292,'class and classification'!$A$340:$B$378,2,FALSE)))</f>
        <v>Urban with Significant Rural</v>
      </c>
      <c r="BE292" t="str">
        <f>IF(BI292="#","",IFERROR(VLOOKUP(BC292,'class and classification'!$A$1:$C$338,3,FALSE),VLOOKUP(BC292,'class and classification'!$A$340:$C$378,3,FALSE)))</f>
        <v>SD</v>
      </c>
      <c r="BF292">
        <v>20221</v>
      </c>
      <c r="BG292">
        <v>9697</v>
      </c>
      <c r="BH292">
        <v>3948</v>
      </c>
      <c r="BI292">
        <v>11.657709797436958</v>
      </c>
      <c r="BK292" t="s">
        <v>790</v>
      </c>
      <c r="BL292" t="s">
        <v>394</v>
      </c>
      <c r="BM292" t="str">
        <f>IF(BR292="#","",IFERROR(VLOOKUP(BL292,'class and classification'!$A$1:$B$338,2,FALSE),VLOOKUP(BL292,'class and classification'!$A$340:$B$378,2,FALSE)))</f>
        <v>Urban with Significant Rural</v>
      </c>
      <c r="BN292" t="str">
        <f>IF(BR292="#","",IFERROR(VLOOKUP(BL292,'class and classification'!$A$1:$C$338,3,FALSE),VLOOKUP(BL292,'class and classification'!$A$340:$C$378,3,FALSE)))</f>
        <v>SD</v>
      </c>
      <c r="BO292">
        <v>26070</v>
      </c>
      <c r="BP292">
        <v>7833</v>
      </c>
      <c r="BQ292">
        <v>1208</v>
      </c>
      <c r="BR292">
        <v>3.4405172168266356</v>
      </c>
      <c r="BT292" t="s">
        <v>790</v>
      </c>
      <c r="BU292" t="s">
        <v>394</v>
      </c>
      <c r="BV292" t="str">
        <f>IF(CA292="#","",IFERROR(VLOOKUP(BU292,'class and classification'!$A$1:$B$338,2,FALSE),VLOOKUP(BU292,'class and classification'!$A$340:$B$378,2,FALSE)))</f>
        <v>Urban with Significant Rural</v>
      </c>
      <c r="BW292" t="str">
        <f>IF(CA292="#","",IFERROR(VLOOKUP(BU292,'class and classification'!$A$1:$C$338,3,FALSE),VLOOKUP(BU292,'class and classification'!$A$340:$C$378,3,FALSE)))</f>
        <v>SD</v>
      </c>
      <c r="BX292">
        <v>17644</v>
      </c>
      <c r="BY292">
        <v>11521</v>
      </c>
      <c r="BZ292">
        <v>1102</v>
      </c>
      <c r="CA292">
        <v>3.640929064657878</v>
      </c>
      <c r="CC292" t="s">
        <v>790</v>
      </c>
      <c r="CD292" t="s">
        <v>394</v>
      </c>
      <c r="CE292" t="str">
        <f>IF(CJ292="*","",IFERROR(VLOOKUP(CD292,'class and classification'!$A$1:$B$338,2,FALSE),VLOOKUP(CD292,'class and classification'!$A$340:$B$378,2,FALSE)))</f>
        <v>Urban with Significant Rural</v>
      </c>
      <c r="CF292" t="str">
        <f>IF(CJ292="*","",IFERROR(VLOOKUP(CD292,'class and classification'!$A$1:$C$338,3,FALSE),VLOOKUP(CD292,'class and classification'!$A$340:$C$378,3,FALSE)))</f>
        <v>SD</v>
      </c>
      <c r="CG292">
        <v>17285</v>
      </c>
      <c r="CH292">
        <v>9649</v>
      </c>
      <c r="CI292">
        <v>1804</v>
      </c>
      <c r="CJ292">
        <v>6.2774027420140586</v>
      </c>
      <c r="CL292" t="s">
        <v>790</v>
      </c>
      <c r="CM292" t="s">
        <v>394</v>
      </c>
      <c r="CN292" t="str">
        <f>IF(CS292="*","",IFERROR(VLOOKUP(CM292,'class and classification'!$A$1:$B$338,2,FALSE),VLOOKUP(CM292,'class and classification'!$A$340:$B$378,2,FALSE)))</f>
        <v>Urban with Significant Rural</v>
      </c>
      <c r="CO292" t="str">
        <f>IF(CS292="*","",IFERROR(VLOOKUP(CM292,'class and classification'!$A$1:$C$338,3,FALSE),VLOOKUP(CM292,'class and classification'!$A$340:$C$378,3,FALSE)))</f>
        <v>SD</v>
      </c>
      <c r="CP292">
        <v>13877.79</v>
      </c>
      <c r="CQ292">
        <v>9602.23</v>
      </c>
      <c r="CR292">
        <v>2581.59</v>
      </c>
      <c r="CS292">
        <v>9.9057195622219822</v>
      </c>
      <c r="CU292" t="s">
        <v>790</v>
      </c>
      <c r="CV292" t="s">
        <v>394</v>
      </c>
      <c r="CW292" t="str">
        <f>IF(DB292="*","",IFERROR(VLOOKUP(CV292,'class and classification'!$A$1:$B$338,2,FALSE),VLOOKUP(CV292,'class and classification'!$A$340:$B$378,2,FALSE)))</f>
        <v>Urban with Significant Rural</v>
      </c>
      <c r="CX292" t="str">
        <f>IF(DB292="*","",IFERROR(VLOOKUP(CV292,'class and classification'!$A$1:$C$338,3,FALSE),VLOOKUP(CV292,'class and classification'!$A$340:$C$378,3,FALSE)))</f>
        <v>SD</v>
      </c>
      <c r="CY292">
        <v>15465.21</v>
      </c>
      <c r="CZ292">
        <v>7395.32</v>
      </c>
      <c r="DA292">
        <v>1254.05</v>
      </c>
      <c r="DB292">
        <v>5.2003808484327747</v>
      </c>
      <c r="DD292" t="s">
        <v>790</v>
      </c>
      <c r="DE292" t="s">
        <v>394</v>
      </c>
      <c r="DF292" t="str">
        <f>IF(DK292="*","",IFERROR(VLOOKUP(DE292,'class and classification'!$A$1:$B$338,2,FALSE),VLOOKUP(DE292,'class and classification'!$A$340:$B$378,2,FALSE)))</f>
        <v>Urban with Significant Rural</v>
      </c>
      <c r="DG292" t="str">
        <f>IF(DK292="*","",IFERROR(VLOOKUP(DE292,'class and classification'!$A$1:$C$338,3,FALSE),VLOOKUP(DE292,'class and classification'!$A$340:$C$378,3,FALSE)))</f>
        <v>SD</v>
      </c>
      <c r="DH292">
        <v>13626.94</v>
      </c>
      <c r="DI292">
        <v>9863.08</v>
      </c>
      <c r="DJ292">
        <v>2223.15</v>
      </c>
      <c r="DK292">
        <v>8.645958471864807</v>
      </c>
      <c r="DM292" t="s">
        <v>790</v>
      </c>
      <c r="DN292" t="s">
        <v>394</v>
      </c>
      <c r="DO292" t="str">
        <f>IF(DT292="*","",IFERROR(VLOOKUP(DN292,'class and classification'!$A$1:$B$338,2,FALSE),VLOOKUP(DN292,'class and classification'!$A$340:$B$378,2,FALSE)))</f>
        <v>Urban with Significant Rural</v>
      </c>
      <c r="DP292" t="str">
        <f>IF(DT292="*","",IFERROR(VLOOKUP(DN292,'class and classification'!$A$1:$C$338,3,FALSE),VLOOKUP(DN292,'class and classification'!$A$340:$C$378,3,FALSE)))</f>
        <v>SD</v>
      </c>
      <c r="DQ292">
        <v>14802.93</v>
      </c>
      <c r="DR292">
        <v>10164.030000000001</v>
      </c>
      <c r="DS292">
        <v>2448.17</v>
      </c>
      <c r="DT292">
        <v>8.9299959547884704</v>
      </c>
      <c r="DV292" t="s">
        <v>790</v>
      </c>
      <c r="DW292" t="s">
        <v>394</v>
      </c>
      <c r="DX292" t="str">
        <f>IF(EC292="*","",IFERROR(VLOOKUP(DW292,'class and classification'!$A$1:$B$338,2,FALSE),VLOOKUP(DW292,'class and classification'!$A$340:$B$378,2,FALSE)))</f>
        <v>Urban with Significant Rural</v>
      </c>
      <c r="DY292" t="str">
        <f>IF(EC292="*","",IFERROR(VLOOKUP(DW292,'class and classification'!$A$1:$C$338,3,FALSE),VLOOKUP(DW292,'class and classification'!$A$340:$C$378,3,FALSE)))</f>
        <v>SD</v>
      </c>
      <c r="DZ292">
        <v>15963.87</v>
      </c>
      <c r="EA292">
        <v>10067.549999999999</v>
      </c>
      <c r="EB292">
        <v>1919.86</v>
      </c>
      <c r="EC292">
        <v>6.8685942110701186</v>
      </c>
    </row>
    <row r="293" spans="1:133" x14ac:dyDescent="0.3">
      <c r="A293" t="s">
        <v>802</v>
      </c>
      <c r="B293" t="s">
        <v>404</v>
      </c>
      <c r="C293" t="str">
        <f>IF(H293="n/a","",IFERROR(VLOOKUP(B293,'class and classification'!$A$1:$B$338,2,FALSE),VLOOKUP(B293,'class and classification'!$A$340:$B$378,2,FALSE)))</f>
        <v/>
      </c>
      <c r="D293" t="str">
        <f>IF(H293="n/a","",IFERROR(VLOOKUP(B293,'class and classification'!$A$1:$C$338,3,FALSE),VLOOKUP(B293,'class and classification'!$A$340:$C$378,3,FALSE)))</f>
        <v/>
      </c>
      <c r="E293">
        <v>9797</v>
      </c>
      <c r="F293">
        <v>4302</v>
      </c>
      <c r="G293" t="s">
        <v>513</v>
      </c>
      <c r="H293" t="s">
        <v>513</v>
      </c>
      <c r="I293" t="s">
        <v>797</v>
      </c>
      <c r="J293" t="s">
        <v>400</v>
      </c>
      <c r="K293" t="str">
        <f>IF(P293="#","",IFERROR(VLOOKUP(J293,'class and classification'!$A$1:$B$338,2,FALSE),VLOOKUP(J293,'class and classification'!$A$340:$B$378,2,FALSE)))</f>
        <v/>
      </c>
      <c r="L293" t="str">
        <f>IF(P293="#","",IFERROR(VLOOKUP(J293,'class and classification'!$A$1:$C$338,3,FALSE),VLOOKUP(J293,'class and classification'!$A$340:$C$378,3,FALSE)))</f>
        <v/>
      </c>
      <c r="M293">
        <v>19263</v>
      </c>
      <c r="N293">
        <v>6722</v>
      </c>
      <c r="O293" t="s">
        <v>39</v>
      </c>
      <c r="P293" t="s">
        <v>39</v>
      </c>
      <c r="S293" t="s">
        <v>397</v>
      </c>
      <c r="T293" t="str">
        <f>IF(Y293="#","",IFERROR(VLOOKUP(S293,'class and classification'!$A$1:$B$338,2,FALSE),VLOOKUP(S293,'class and classification'!$A$340:$B$378,2,FALSE)))</f>
        <v>Predominantly Rural</v>
      </c>
      <c r="U293" t="str">
        <f>IF(Y293="#","",IFERROR(VLOOKUP(S293,'class and classification'!$A$1:$C$338,3,FALSE),VLOOKUP(S293,'class and classification'!$A$340:$C$378,3,FALSE)))</f>
        <v>SD</v>
      </c>
      <c r="V293">
        <v>14352</v>
      </c>
      <c r="W293">
        <v>5446</v>
      </c>
      <c r="X293">
        <v>1643</v>
      </c>
      <c r="Y293">
        <v>7.6628888577958119</v>
      </c>
      <c r="AA293" t="s">
        <v>791</v>
      </c>
      <c r="AB293" t="s">
        <v>395</v>
      </c>
      <c r="AC293" t="str">
        <f>IF(AH293="#","",IFERROR(VLOOKUP(AB293,'class and classification'!$A$1:$B$338,2,FALSE),VLOOKUP(AB293,'class and classification'!$A$340:$B$378,2,FALSE)))</f>
        <v/>
      </c>
      <c r="AD293" t="str">
        <f>IF(AH293="#","",IFERROR(VLOOKUP(AB293,'class and classification'!$A$1:$C$338,3,FALSE),VLOOKUP(AB293,'class and classification'!$A$340:$C$378,3,FALSE)))</f>
        <v/>
      </c>
      <c r="AE293">
        <v>11431</v>
      </c>
      <c r="AF293">
        <v>2248</v>
      </c>
      <c r="AG293" t="s">
        <v>39</v>
      </c>
      <c r="AH293" t="s">
        <v>39</v>
      </c>
      <c r="AJ293" t="s">
        <v>791</v>
      </c>
      <c r="AK293" t="s">
        <v>395</v>
      </c>
      <c r="AL293" t="str">
        <f>IF(AQ293="#","",IFERROR(VLOOKUP(AK293,'class and classification'!$A$1:$B$338,2,FALSE),VLOOKUP(AK293,'class and classification'!$A$340:$B$378,2,FALSE)))</f>
        <v/>
      </c>
      <c r="AM293" t="str">
        <f>IF(AQ293="#","",IFERROR(VLOOKUP(AK293,'class and classification'!$A$1:$C$338,3,FALSE),VLOOKUP(AK293,'class and classification'!$A$340:$C$378,3,FALSE)))</f>
        <v/>
      </c>
      <c r="AN293">
        <v>15403</v>
      </c>
      <c r="AO293">
        <v>2695</v>
      </c>
      <c r="AP293" t="s">
        <v>39</v>
      </c>
      <c r="AQ293" t="s">
        <v>39</v>
      </c>
      <c r="AS293" t="s">
        <v>791</v>
      </c>
      <c r="AT293" t="s">
        <v>395</v>
      </c>
      <c r="AU293" t="str">
        <f>IF(AZ293="#","",IFERROR(VLOOKUP(AT293,'class and classification'!$A$1:$B$338,2,FALSE),VLOOKUP(AT293,'class and classification'!$A$340:$B$378,2,FALSE)))</f>
        <v/>
      </c>
      <c r="AV293" t="str">
        <f>IF(AZ293="#","",IFERROR(VLOOKUP(AT293,'class and classification'!$A$1:$C$338,3,FALSE),VLOOKUP(AT293,'class and classification'!$A$340:$C$378,3,FALSE)))</f>
        <v/>
      </c>
      <c r="AW293">
        <v>15463</v>
      </c>
      <c r="AX293">
        <v>4320</v>
      </c>
      <c r="AY293" t="s">
        <v>39</v>
      </c>
      <c r="AZ293" t="s">
        <v>39</v>
      </c>
      <c r="BB293" t="s">
        <v>791</v>
      </c>
      <c r="BC293" t="s">
        <v>395</v>
      </c>
      <c r="BD293" t="str">
        <f>IF(BI293="#","",IFERROR(VLOOKUP(BC293,'class and classification'!$A$1:$B$338,2,FALSE),VLOOKUP(BC293,'class and classification'!$A$340:$B$378,2,FALSE)))</f>
        <v>Predominantly Urban</v>
      </c>
      <c r="BE293" t="str">
        <f>IF(BI293="#","",IFERROR(VLOOKUP(BC293,'class and classification'!$A$1:$C$338,3,FALSE),VLOOKUP(BC293,'class and classification'!$A$340:$C$378,3,FALSE)))</f>
        <v>SD</v>
      </c>
      <c r="BF293">
        <v>10053</v>
      </c>
      <c r="BG293">
        <v>7456</v>
      </c>
      <c r="BH293">
        <v>2425</v>
      </c>
      <c r="BI293">
        <v>12.165144978428815</v>
      </c>
      <c r="BK293" t="s">
        <v>791</v>
      </c>
      <c r="BL293" t="s">
        <v>395</v>
      </c>
      <c r="BM293" t="str">
        <f>IF(BR293="#","",IFERROR(VLOOKUP(BL293,'class and classification'!$A$1:$B$338,2,FALSE),VLOOKUP(BL293,'class and classification'!$A$340:$B$378,2,FALSE)))</f>
        <v>Predominantly Urban</v>
      </c>
      <c r="BN293" t="str">
        <f>IF(BR293="#","",IFERROR(VLOOKUP(BL293,'class and classification'!$A$1:$C$338,3,FALSE),VLOOKUP(BL293,'class and classification'!$A$340:$C$378,3,FALSE)))</f>
        <v>SD</v>
      </c>
      <c r="BO293">
        <v>6450</v>
      </c>
      <c r="BP293">
        <v>6114</v>
      </c>
      <c r="BQ293">
        <v>2211</v>
      </c>
      <c r="BR293">
        <v>14.964467005076143</v>
      </c>
      <c r="BT293" t="s">
        <v>791</v>
      </c>
      <c r="BU293" t="s">
        <v>395</v>
      </c>
      <c r="BV293" t="str">
        <f>IF(CA293="#","",IFERROR(VLOOKUP(BU293,'class and classification'!$A$1:$B$338,2,FALSE),VLOOKUP(BU293,'class and classification'!$A$340:$B$378,2,FALSE)))</f>
        <v>Predominantly Urban</v>
      </c>
      <c r="BW293" t="str">
        <f>IF(CA293="#","",IFERROR(VLOOKUP(BU293,'class and classification'!$A$1:$C$338,3,FALSE),VLOOKUP(BU293,'class and classification'!$A$340:$C$378,3,FALSE)))</f>
        <v>SD</v>
      </c>
      <c r="BX293">
        <v>6642</v>
      </c>
      <c r="BY293">
        <v>8377</v>
      </c>
      <c r="BZ293">
        <v>3684</v>
      </c>
      <c r="CA293">
        <v>19.697374752713468</v>
      </c>
      <c r="CC293" t="s">
        <v>791</v>
      </c>
      <c r="CD293" t="s">
        <v>395</v>
      </c>
      <c r="CE293" t="str">
        <f>IF(CJ293="*","",IFERROR(VLOOKUP(CD293,'class and classification'!$A$1:$B$338,2,FALSE),VLOOKUP(CD293,'class and classification'!$A$340:$B$378,2,FALSE)))</f>
        <v>Predominantly Urban</v>
      </c>
      <c r="CF293" t="str">
        <f>IF(CJ293="*","",IFERROR(VLOOKUP(CD293,'class and classification'!$A$1:$C$338,3,FALSE),VLOOKUP(CD293,'class and classification'!$A$340:$C$378,3,FALSE)))</f>
        <v>SD</v>
      </c>
      <c r="CG293">
        <v>10341</v>
      </c>
      <c r="CH293">
        <v>4268</v>
      </c>
      <c r="CI293">
        <v>3166</v>
      </c>
      <c r="CJ293">
        <v>17.81153305203938</v>
      </c>
      <c r="CL293" t="s">
        <v>791</v>
      </c>
      <c r="CM293" t="s">
        <v>395</v>
      </c>
      <c r="CN293" t="str">
        <f>IF(CS293="*","",IFERROR(VLOOKUP(CM293,'class and classification'!$A$1:$B$338,2,FALSE),VLOOKUP(CM293,'class and classification'!$A$340:$B$378,2,FALSE)))</f>
        <v>Predominantly Urban</v>
      </c>
      <c r="CO293" t="str">
        <f>IF(CS293="*","",IFERROR(VLOOKUP(CM293,'class and classification'!$A$1:$C$338,3,FALSE),VLOOKUP(CM293,'class and classification'!$A$340:$C$378,3,FALSE)))</f>
        <v>SD</v>
      </c>
      <c r="CP293">
        <v>11582.33</v>
      </c>
      <c r="CQ293">
        <v>5229.78</v>
      </c>
      <c r="CR293">
        <v>1156.33</v>
      </c>
      <c r="CS293">
        <v>6.4353388496719788</v>
      </c>
      <c r="CU293" t="s">
        <v>791</v>
      </c>
      <c r="CV293" t="s">
        <v>395</v>
      </c>
      <c r="CW293" t="str">
        <f>IF(DB293="*","",IFERROR(VLOOKUP(CV293,'class and classification'!$A$1:$B$338,2,FALSE),VLOOKUP(CV293,'class and classification'!$A$340:$B$378,2,FALSE)))</f>
        <v>Predominantly Urban</v>
      </c>
      <c r="CX293" t="str">
        <f>IF(DB293="*","",IFERROR(VLOOKUP(CV293,'class and classification'!$A$1:$C$338,3,FALSE),VLOOKUP(CV293,'class and classification'!$A$340:$C$378,3,FALSE)))</f>
        <v>SD</v>
      </c>
      <c r="CY293">
        <v>13734.6</v>
      </c>
      <c r="CZ293">
        <v>3765.79</v>
      </c>
      <c r="DA293">
        <v>669.57</v>
      </c>
      <c r="DB293">
        <v>3.6850383820327619</v>
      </c>
      <c r="DD293" t="s">
        <v>791</v>
      </c>
      <c r="DE293" t="s">
        <v>395</v>
      </c>
      <c r="DF293" t="str">
        <f>IF(DK293="*","",IFERROR(VLOOKUP(DE293,'class and classification'!$A$1:$B$338,2,FALSE),VLOOKUP(DE293,'class and classification'!$A$340:$B$378,2,FALSE)))</f>
        <v>Predominantly Urban</v>
      </c>
      <c r="DG293" t="str">
        <f>IF(DK293="*","",IFERROR(VLOOKUP(DE293,'class and classification'!$A$1:$C$338,3,FALSE),VLOOKUP(DE293,'class and classification'!$A$340:$C$378,3,FALSE)))</f>
        <v>SD</v>
      </c>
      <c r="DH293">
        <v>12206.91</v>
      </c>
      <c r="DI293">
        <v>4818.13</v>
      </c>
      <c r="DJ293">
        <v>1405.93</v>
      </c>
      <c r="DK293">
        <v>7.6280846857219125</v>
      </c>
      <c r="DM293" t="s">
        <v>791</v>
      </c>
      <c r="DN293" t="s">
        <v>395</v>
      </c>
      <c r="DO293" t="str">
        <f>IF(DT293="*","",IFERROR(VLOOKUP(DN293,'class and classification'!$A$1:$B$338,2,FALSE),VLOOKUP(DN293,'class and classification'!$A$340:$B$378,2,FALSE)))</f>
        <v/>
      </c>
      <c r="DP293" t="str">
        <f>IF(DT293="*","",IFERROR(VLOOKUP(DN293,'class and classification'!$A$1:$C$338,3,FALSE),VLOOKUP(DN293,'class and classification'!$A$340:$C$378,3,FALSE)))</f>
        <v/>
      </c>
      <c r="DQ293">
        <v>9405.82</v>
      </c>
      <c r="DR293">
        <v>5760.28</v>
      </c>
      <c r="DS293" t="s">
        <v>38</v>
      </c>
      <c r="DT293" t="s">
        <v>38</v>
      </c>
      <c r="DV293" t="s">
        <v>791</v>
      </c>
      <c r="DW293" t="s">
        <v>395</v>
      </c>
      <c r="DX293" t="str">
        <f>IF(EC293="*","",IFERROR(VLOOKUP(DW293,'class and classification'!$A$1:$B$338,2,FALSE),VLOOKUP(DW293,'class and classification'!$A$340:$B$378,2,FALSE)))</f>
        <v>Predominantly Urban</v>
      </c>
      <c r="DY293" t="str">
        <f>IF(EC293="*","",IFERROR(VLOOKUP(DW293,'class and classification'!$A$1:$C$338,3,FALSE),VLOOKUP(DW293,'class and classification'!$A$340:$C$378,3,FALSE)))</f>
        <v>SD</v>
      </c>
      <c r="DZ293">
        <v>10128.64</v>
      </c>
      <c r="EA293">
        <v>5019.1400000000003</v>
      </c>
      <c r="EB293">
        <v>1520.93</v>
      </c>
      <c r="EC293">
        <v>9.1244613410395896</v>
      </c>
    </row>
    <row r="294" spans="1:133" x14ac:dyDescent="0.3">
      <c r="A294" t="s">
        <v>803</v>
      </c>
      <c r="B294" t="s">
        <v>406</v>
      </c>
      <c r="C294" t="str">
        <f>IF(H294="n/a","",IFERROR(VLOOKUP(B294,'class and classification'!$A$1:$B$338,2,FALSE),VLOOKUP(B294,'class and classification'!$A$340:$B$378,2,FALSE)))</f>
        <v>Predominantly Rural</v>
      </c>
      <c r="D294" t="str">
        <f>IF(H294="n/a","",IFERROR(VLOOKUP(B294,'class and classification'!$A$1:$C$338,3,FALSE),VLOOKUP(B294,'class and classification'!$A$340:$C$378,3,FALSE)))</f>
        <v>SD</v>
      </c>
      <c r="E294">
        <v>26308</v>
      </c>
      <c r="F294">
        <v>3173</v>
      </c>
      <c r="G294">
        <v>1872</v>
      </c>
      <c r="H294">
        <v>5.9707205052148122</v>
      </c>
      <c r="I294" t="s">
        <v>798</v>
      </c>
      <c r="J294" t="s">
        <v>401</v>
      </c>
      <c r="K294" t="str">
        <f>IF(P294="#","",IFERROR(VLOOKUP(J294,'class and classification'!$A$1:$B$338,2,FALSE),VLOOKUP(J294,'class and classification'!$A$340:$B$378,2,FALSE)))</f>
        <v/>
      </c>
      <c r="L294" t="str">
        <f>IF(P294="#","",IFERROR(VLOOKUP(J294,'class and classification'!$A$1:$C$338,3,FALSE),VLOOKUP(J294,'class and classification'!$A$340:$C$378,3,FALSE)))</f>
        <v/>
      </c>
      <c r="M294">
        <v>14503</v>
      </c>
      <c r="N294">
        <v>8191</v>
      </c>
      <c r="O294" t="s">
        <v>39</v>
      </c>
      <c r="P294" t="s">
        <v>39</v>
      </c>
      <c r="S294" t="s">
        <v>197</v>
      </c>
      <c r="T294" t="str">
        <f>IF(Y294="#","",IFERROR(VLOOKUP(S294,'class and classification'!$A$1:$B$338,2,FALSE),VLOOKUP(S294,'class and classification'!$A$340:$B$378,2,FALSE)))</f>
        <v>Urban with Significant Rural</v>
      </c>
      <c r="U294" t="str">
        <f>IF(Y294="#","",IFERROR(VLOOKUP(S294,'class and classification'!$A$1:$C$338,3,FALSE),VLOOKUP(S294,'class and classification'!$A$340:$C$378,3,FALSE)))</f>
        <v>SC</v>
      </c>
      <c r="V294">
        <v>209253</v>
      </c>
      <c r="W294">
        <v>89848</v>
      </c>
      <c r="X294">
        <v>24705</v>
      </c>
      <c r="Y294">
        <v>7.6295683217729131</v>
      </c>
      <c r="AA294" t="s">
        <v>792</v>
      </c>
      <c r="AB294" t="s">
        <v>396</v>
      </c>
      <c r="AC294" t="str">
        <f>IF(AH294="#","",IFERROR(VLOOKUP(AB294,'class and classification'!$A$1:$B$338,2,FALSE),VLOOKUP(AB294,'class and classification'!$A$340:$B$378,2,FALSE)))</f>
        <v>Urban with Significant Rural</v>
      </c>
      <c r="AD294" t="str">
        <f>IF(AH294="#","",IFERROR(VLOOKUP(AB294,'class and classification'!$A$1:$C$338,3,FALSE),VLOOKUP(AB294,'class and classification'!$A$340:$C$378,3,FALSE)))</f>
        <v>SD</v>
      </c>
      <c r="AE294">
        <v>13429</v>
      </c>
      <c r="AF294">
        <v>6407</v>
      </c>
      <c r="AG294">
        <v>1226</v>
      </c>
      <c r="AH294">
        <v>5.8209096951856418</v>
      </c>
      <c r="AJ294" t="s">
        <v>792</v>
      </c>
      <c r="AK294" t="s">
        <v>396</v>
      </c>
      <c r="AL294" t="str">
        <f>IF(AQ294="#","",IFERROR(VLOOKUP(AK294,'class and classification'!$A$1:$B$338,2,FALSE),VLOOKUP(AK294,'class and classification'!$A$340:$B$378,2,FALSE)))</f>
        <v>Urban with Significant Rural</v>
      </c>
      <c r="AM294" t="str">
        <f>IF(AQ294="#","",IFERROR(VLOOKUP(AK294,'class and classification'!$A$1:$C$338,3,FALSE),VLOOKUP(AK294,'class and classification'!$A$340:$C$378,3,FALSE)))</f>
        <v>SD</v>
      </c>
      <c r="AN294">
        <v>16026</v>
      </c>
      <c r="AO294">
        <v>2810</v>
      </c>
      <c r="AP294">
        <v>3582</v>
      </c>
      <c r="AQ294">
        <v>15.978231778035507</v>
      </c>
      <c r="AS294" t="s">
        <v>792</v>
      </c>
      <c r="AT294" t="s">
        <v>396</v>
      </c>
      <c r="AU294" t="str">
        <f>IF(AZ294="#","",IFERROR(VLOOKUP(AT294,'class and classification'!$A$1:$B$338,2,FALSE),VLOOKUP(AT294,'class and classification'!$A$340:$B$378,2,FALSE)))</f>
        <v>Urban with Significant Rural</v>
      </c>
      <c r="AV294" t="str">
        <f>IF(AZ294="#","",IFERROR(VLOOKUP(AT294,'class and classification'!$A$1:$C$338,3,FALSE),VLOOKUP(AT294,'class and classification'!$A$340:$C$378,3,FALSE)))</f>
        <v>SD</v>
      </c>
      <c r="AW294">
        <v>16234</v>
      </c>
      <c r="AX294">
        <v>4430</v>
      </c>
      <c r="AY294">
        <v>2184</v>
      </c>
      <c r="AZ294">
        <v>9.5588235294117645</v>
      </c>
      <c r="BB294" t="s">
        <v>792</v>
      </c>
      <c r="BC294" t="s">
        <v>396</v>
      </c>
      <c r="BD294" t="str">
        <f>IF(BI294="#","",IFERROR(VLOOKUP(BC294,'class and classification'!$A$1:$B$338,2,FALSE),VLOOKUP(BC294,'class and classification'!$A$340:$B$378,2,FALSE)))</f>
        <v/>
      </c>
      <c r="BE294" t="str">
        <f>IF(BI294="#","",IFERROR(VLOOKUP(BC294,'class and classification'!$A$1:$C$338,3,FALSE),VLOOKUP(BC294,'class and classification'!$A$340:$C$378,3,FALSE)))</f>
        <v/>
      </c>
      <c r="BF294">
        <v>17769</v>
      </c>
      <c r="BG294">
        <v>3919</v>
      </c>
      <c r="BH294" t="s">
        <v>39</v>
      </c>
      <c r="BI294" t="s">
        <v>39</v>
      </c>
      <c r="BK294" t="s">
        <v>792</v>
      </c>
      <c r="BL294" t="s">
        <v>396</v>
      </c>
      <c r="BM294" t="str">
        <f>IF(BR294="#","",IFERROR(VLOOKUP(BL294,'class and classification'!$A$1:$B$338,2,FALSE),VLOOKUP(BL294,'class and classification'!$A$340:$B$378,2,FALSE)))</f>
        <v>Urban with Significant Rural</v>
      </c>
      <c r="BN294" t="str">
        <f>IF(BR294="#","",IFERROR(VLOOKUP(BL294,'class and classification'!$A$1:$C$338,3,FALSE),VLOOKUP(BL294,'class and classification'!$A$340:$C$378,3,FALSE)))</f>
        <v>SD</v>
      </c>
      <c r="BO294">
        <v>15301</v>
      </c>
      <c r="BP294">
        <v>7407</v>
      </c>
      <c r="BQ294">
        <v>1248</v>
      </c>
      <c r="BR294">
        <v>5.2095508432125559</v>
      </c>
      <c r="BT294" t="s">
        <v>792</v>
      </c>
      <c r="BU294" t="s">
        <v>396</v>
      </c>
      <c r="BV294" t="str">
        <f>IF(CA294="#","",IFERROR(VLOOKUP(BU294,'class and classification'!$A$1:$B$338,2,FALSE),VLOOKUP(BU294,'class and classification'!$A$340:$B$378,2,FALSE)))</f>
        <v>Urban with Significant Rural</v>
      </c>
      <c r="BW294" t="str">
        <f>IF(CA294="#","",IFERROR(VLOOKUP(BU294,'class and classification'!$A$1:$C$338,3,FALSE),VLOOKUP(BU294,'class and classification'!$A$340:$C$378,3,FALSE)))</f>
        <v>SD</v>
      </c>
      <c r="BX294">
        <v>9392</v>
      </c>
      <c r="BY294">
        <v>8176</v>
      </c>
      <c r="BZ294">
        <v>1154</v>
      </c>
      <c r="CA294">
        <v>6.1638713812626857</v>
      </c>
      <c r="CC294" t="s">
        <v>792</v>
      </c>
      <c r="CD294" t="s">
        <v>396</v>
      </c>
      <c r="CE294" t="str">
        <f>IF(CJ294="*","",IFERROR(VLOOKUP(CD294,'class and classification'!$A$1:$B$338,2,FALSE),VLOOKUP(CD294,'class and classification'!$A$340:$B$378,2,FALSE)))</f>
        <v>Urban with Significant Rural</v>
      </c>
      <c r="CF294" t="str">
        <f>IF(CJ294="*","",IFERROR(VLOOKUP(CD294,'class and classification'!$A$1:$C$338,3,FALSE),VLOOKUP(CD294,'class and classification'!$A$340:$C$378,3,FALSE)))</f>
        <v>SD</v>
      </c>
      <c r="CG294">
        <v>14714</v>
      </c>
      <c r="CH294">
        <v>8395</v>
      </c>
      <c r="CI294">
        <v>1723</v>
      </c>
      <c r="CJ294">
        <v>6.938627577319588</v>
      </c>
      <c r="CL294" t="s">
        <v>792</v>
      </c>
      <c r="CM294" t="s">
        <v>396</v>
      </c>
      <c r="CN294" t="str">
        <f>IF(CS294="*","",IFERROR(VLOOKUP(CM294,'class and classification'!$A$1:$B$338,2,FALSE),VLOOKUP(CM294,'class and classification'!$A$340:$B$378,2,FALSE)))</f>
        <v>Urban with Significant Rural</v>
      </c>
      <c r="CO294" t="str">
        <f>IF(CS294="*","",IFERROR(VLOOKUP(CM294,'class and classification'!$A$1:$C$338,3,FALSE),VLOOKUP(CM294,'class and classification'!$A$340:$C$378,3,FALSE)))</f>
        <v>SD</v>
      </c>
      <c r="CP294">
        <v>10034.73</v>
      </c>
      <c r="CQ294">
        <v>10739.47</v>
      </c>
      <c r="CR294">
        <v>503.94</v>
      </c>
      <c r="CS294">
        <v>2.3683461054396679</v>
      </c>
      <c r="CU294" t="s">
        <v>792</v>
      </c>
      <c r="CV294" t="s">
        <v>396</v>
      </c>
      <c r="CW294" t="str">
        <f>IF(DB294="*","",IFERROR(VLOOKUP(CV294,'class and classification'!$A$1:$B$338,2,FALSE),VLOOKUP(CV294,'class and classification'!$A$340:$B$378,2,FALSE)))</f>
        <v>Urban with Significant Rural</v>
      </c>
      <c r="CX294" t="str">
        <f>IF(DB294="*","",IFERROR(VLOOKUP(CV294,'class and classification'!$A$1:$C$338,3,FALSE),VLOOKUP(CV294,'class and classification'!$A$340:$C$378,3,FALSE)))</f>
        <v>SD</v>
      </c>
      <c r="CY294">
        <v>11319.8</v>
      </c>
      <c r="CZ294">
        <v>10743.04</v>
      </c>
      <c r="DA294">
        <v>2032.97</v>
      </c>
      <c r="DB294">
        <v>8.4370270183903333</v>
      </c>
      <c r="DD294" t="s">
        <v>792</v>
      </c>
      <c r="DE294" t="s">
        <v>396</v>
      </c>
      <c r="DF294" t="str">
        <f>IF(DK294="*","",IFERROR(VLOOKUP(DE294,'class and classification'!$A$1:$B$338,2,FALSE),VLOOKUP(DE294,'class and classification'!$A$340:$B$378,2,FALSE)))</f>
        <v>Urban with Significant Rural</v>
      </c>
      <c r="DG294" t="str">
        <f>IF(DK294="*","",IFERROR(VLOOKUP(DE294,'class and classification'!$A$1:$C$338,3,FALSE),VLOOKUP(DE294,'class and classification'!$A$340:$C$378,3,FALSE)))</f>
        <v>SD</v>
      </c>
      <c r="DH294">
        <v>11773.32</v>
      </c>
      <c r="DI294">
        <v>10562.91</v>
      </c>
      <c r="DJ294">
        <v>1608.37</v>
      </c>
      <c r="DK294">
        <v>6.7170468498116493</v>
      </c>
      <c r="DM294" t="s">
        <v>792</v>
      </c>
      <c r="DN294" t="s">
        <v>396</v>
      </c>
      <c r="DO294" t="str">
        <f>IF(DT294="*","",IFERROR(VLOOKUP(DN294,'class and classification'!$A$1:$B$338,2,FALSE),VLOOKUP(DN294,'class and classification'!$A$340:$B$378,2,FALSE)))</f>
        <v>Urban with Significant Rural</v>
      </c>
      <c r="DP294" t="str">
        <f>IF(DT294="*","",IFERROR(VLOOKUP(DN294,'class and classification'!$A$1:$C$338,3,FALSE),VLOOKUP(DN294,'class and classification'!$A$340:$C$378,3,FALSE)))</f>
        <v>SD</v>
      </c>
      <c r="DQ294">
        <v>13234.31</v>
      </c>
      <c r="DR294">
        <v>5502.89</v>
      </c>
      <c r="DS294">
        <v>1392.65</v>
      </c>
      <c r="DT294">
        <v>6.9183327247843369</v>
      </c>
      <c r="DV294" t="s">
        <v>792</v>
      </c>
      <c r="DW294" t="s">
        <v>396</v>
      </c>
      <c r="DX294" t="str">
        <f>IF(EC294="*","",IFERROR(VLOOKUP(DW294,'class and classification'!$A$1:$B$338,2,FALSE),VLOOKUP(DW294,'class and classification'!$A$340:$B$378,2,FALSE)))</f>
        <v>Urban with Significant Rural</v>
      </c>
      <c r="DY294" t="str">
        <f>IF(EC294="*","",IFERROR(VLOOKUP(DW294,'class and classification'!$A$1:$C$338,3,FALSE),VLOOKUP(DW294,'class and classification'!$A$340:$C$378,3,FALSE)))</f>
        <v>SD</v>
      </c>
      <c r="DZ294">
        <v>13730.44</v>
      </c>
      <c r="EA294">
        <v>5389.48</v>
      </c>
      <c r="EB294">
        <v>1742.41</v>
      </c>
      <c r="EC294">
        <v>8.3519434310549219</v>
      </c>
    </row>
    <row r="295" spans="1:133" x14ac:dyDescent="0.3">
      <c r="A295" t="s">
        <v>804</v>
      </c>
      <c r="B295" t="s">
        <v>407</v>
      </c>
      <c r="C295" t="str">
        <f>IF(H295="n/a","",IFERROR(VLOOKUP(B295,'class and classification'!$A$1:$B$338,2,FALSE),VLOOKUP(B295,'class and classification'!$A$340:$B$378,2,FALSE)))</f>
        <v>Predominantly Urban</v>
      </c>
      <c r="D295" t="str">
        <f>IF(H295="n/a","",IFERROR(VLOOKUP(B295,'class and classification'!$A$1:$C$338,3,FALSE),VLOOKUP(B295,'class and classification'!$A$340:$C$378,3,FALSE)))</f>
        <v>SD</v>
      </c>
      <c r="E295">
        <v>10360</v>
      </c>
      <c r="F295">
        <v>12887</v>
      </c>
      <c r="G295">
        <v>3341</v>
      </c>
      <c r="H295">
        <v>12.565819166541297</v>
      </c>
      <c r="I295" t="s">
        <v>799</v>
      </c>
      <c r="J295" t="s">
        <v>405</v>
      </c>
      <c r="K295" t="str">
        <f>IF(P295="#","",IFERROR(VLOOKUP(J295,'class and classification'!$A$1:$B$338,2,FALSE),VLOOKUP(J295,'class and classification'!$A$340:$B$378,2,FALSE)))</f>
        <v>Urban with Significant Rural</v>
      </c>
      <c r="L295" t="str">
        <f>IF(P295="#","",IFERROR(VLOOKUP(J295,'class and classification'!$A$1:$C$338,3,FALSE),VLOOKUP(J295,'class and classification'!$A$340:$C$378,3,FALSE)))</f>
        <v>SD</v>
      </c>
      <c r="M295">
        <v>13343</v>
      </c>
      <c r="N295" t="s">
        <v>39</v>
      </c>
      <c r="O295">
        <v>3480</v>
      </c>
      <c r="P295">
        <v>19.49689058210544</v>
      </c>
      <c r="S295" t="s">
        <v>398</v>
      </c>
      <c r="T295" t="str">
        <f>IF(Y295="#","",IFERROR(VLOOKUP(S295,'class and classification'!$A$1:$B$338,2,FALSE),VLOOKUP(S295,'class and classification'!$A$340:$B$378,2,FALSE)))</f>
        <v>Urban with Significant Rural</v>
      </c>
      <c r="U295" t="str">
        <f>IF(Y295="#","",IFERROR(VLOOKUP(S295,'class and classification'!$A$1:$C$338,3,FALSE),VLOOKUP(S295,'class and classification'!$A$340:$C$378,3,FALSE)))</f>
        <v>SD</v>
      </c>
      <c r="V295">
        <v>20179</v>
      </c>
      <c r="W295">
        <v>4951</v>
      </c>
      <c r="X295">
        <v>2504</v>
      </c>
      <c r="Y295">
        <v>9.0613012955055368</v>
      </c>
      <c r="AA295" t="s">
        <v>793</v>
      </c>
      <c r="AB295" t="s">
        <v>397</v>
      </c>
      <c r="AC295" t="str">
        <f>IF(AH295="#","",IFERROR(VLOOKUP(AB295,'class and classification'!$A$1:$B$338,2,FALSE),VLOOKUP(AB295,'class and classification'!$A$340:$B$378,2,FALSE)))</f>
        <v>Predominantly Rural</v>
      </c>
      <c r="AD295" t="str">
        <f>IF(AH295="#","",IFERROR(VLOOKUP(AB295,'class and classification'!$A$1:$C$338,3,FALSE),VLOOKUP(AB295,'class and classification'!$A$340:$C$378,3,FALSE)))</f>
        <v>SD</v>
      </c>
      <c r="AE295">
        <v>16415</v>
      </c>
      <c r="AF295">
        <v>5565</v>
      </c>
      <c r="AG295">
        <v>1344</v>
      </c>
      <c r="AH295">
        <v>5.7623049219687879</v>
      </c>
      <c r="AJ295" t="s">
        <v>793</v>
      </c>
      <c r="AK295" t="s">
        <v>397</v>
      </c>
      <c r="AL295" t="str">
        <f>IF(AQ295="#","",IFERROR(VLOOKUP(AK295,'class and classification'!$A$1:$B$338,2,FALSE),VLOOKUP(AK295,'class and classification'!$A$340:$B$378,2,FALSE)))</f>
        <v/>
      </c>
      <c r="AM295" t="str">
        <f>IF(AQ295="#","",IFERROR(VLOOKUP(AK295,'class and classification'!$A$1:$C$338,3,FALSE),VLOOKUP(AK295,'class and classification'!$A$340:$C$378,3,FALSE)))</f>
        <v/>
      </c>
      <c r="AN295">
        <v>10233</v>
      </c>
      <c r="AO295">
        <v>5900</v>
      </c>
      <c r="AP295" t="s">
        <v>39</v>
      </c>
      <c r="AQ295" t="s">
        <v>39</v>
      </c>
      <c r="AS295" t="s">
        <v>793</v>
      </c>
      <c r="AT295" t="s">
        <v>397</v>
      </c>
      <c r="AU295" t="str">
        <f>IF(AZ295="#","",IFERROR(VLOOKUP(AT295,'class and classification'!$A$1:$B$338,2,FALSE),VLOOKUP(AT295,'class and classification'!$A$340:$B$378,2,FALSE)))</f>
        <v/>
      </c>
      <c r="AV295" t="str">
        <f>IF(AZ295="#","",IFERROR(VLOOKUP(AT295,'class and classification'!$A$1:$C$338,3,FALSE),VLOOKUP(AT295,'class and classification'!$A$340:$C$378,3,FALSE)))</f>
        <v/>
      </c>
      <c r="AW295">
        <v>19484</v>
      </c>
      <c r="AX295">
        <v>3247</v>
      </c>
      <c r="AY295" t="s">
        <v>39</v>
      </c>
      <c r="AZ295" t="s">
        <v>39</v>
      </c>
      <c r="BB295" t="s">
        <v>793</v>
      </c>
      <c r="BC295" t="s">
        <v>397</v>
      </c>
      <c r="BD295" t="str">
        <f>IF(BI295="#","",IFERROR(VLOOKUP(BC295,'class and classification'!$A$1:$B$338,2,FALSE),VLOOKUP(BC295,'class and classification'!$A$340:$B$378,2,FALSE)))</f>
        <v/>
      </c>
      <c r="BE295" t="str">
        <f>IF(BI295="#","",IFERROR(VLOOKUP(BC295,'class and classification'!$A$1:$C$338,3,FALSE),VLOOKUP(BC295,'class and classification'!$A$340:$C$378,3,FALSE)))</f>
        <v/>
      </c>
      <c r="BF295">
        <v>18970</v>
      </c>
      <c r="BG295">
        <v>4355</v>
      </c>
      <c r="BH295" t="s">
        <v>39</v>
      </c>
      <c r="BI295" t="s">
        <v>39</v>
      </c>
      <c r="BK295" t="s">
        <v>793</v>
      </c>
      <c r="BL295" t="s">
        <v>397</v>
      </c>
      <c r="BM295" t="str">
        <f>IF(BR295="#","",IFERROR(VLOOKUP(BL295,'class and classification'!$A$1:$B$338,2,FALSE),VLOOKUP(BL295,'class and classification'!$A$340:$B$378,2,FALSE)))</f>
        <v>Predominantly Rural</v>
      </c>
      <c r="BN295" t="str">
        <f>IF(BR295="#","",IFERROR(VLOOKUP(BL295,'class and classification'!$A$1:$C$338,3,FALSE),VLOOKUP(BL295,'class and classification'!$A$340:$C$378,3,FALSE)))</f>
        <v>SD</v>
      </c>
      <c r="BO295">
        <v>14348</v>
      </c>
      <c r="BP295">
        <v>8153</v>
      </c>
      <c r="BQ295">
        <v>280</v>
      </c>
      <c r="BR295">
        <v>1.2290944207892542</v>
      </c>
      <c r="BT295" t="s">
        <v>793</v>
      </c>
      <c r="BU295" t="s">
        <v>397</v>
      </c>
      <c r="BV295" t="str">
        <f>IF(CA295="#","",IFERROR(VLOOKUP(BU295,'class and classification'!$A$1:$B$338,2,FALSE),VLOOKUP(BU295,'class and classification'!$A$340:$B$378,2,FALSE)))</f>
        <v>Predominantly Rural</v>
      </c>
      <c r="BW295" t="str">
        <f>IF(CA295="#","",IFERROR(VLOOKUP(BU295,'class and classification'!$A$1:$C$338,3,FALSE),VLOOKUP(BU295,'class and classification'!$A$340:$C$378,3,FALSE)))</f>
        <v>SD</v>
      </c>
      <c r="BX295">
        <v>12840</v>
      </c>
      <c r="BY295">
        <v>8752</v>
      </c>
      <c r="BZ295">
        <v>632</v>
      </c>
      <c r="CA295">
        <v>2.8437724982001438</v>
      </c>
      <c r="CC295" t="s">
        <v>793</v>
      </c>
      <c r="CD295" t="s">
        <v>397</v>
      </c>
      <c r="CE295" t="str">
        <f>IF(CJ295="*","",IFERROR(VLOOKUP(CD295,'class and classification'!$A$1:$B$338,2,FALSE),VLOOKUP(CD295,'class and classification'!$A$340:$B$378,2,FALSE)))</f>
        <v>Predominantly Rural</v>
      </c>
      <c r="CF295" t="str">
        <f>IF(CJ295="*","",IFERROR(VLOOKUP(CD295,'class and classification'!$A$1:$C$338,3,FALSE),VLOOKUP(CD295,'class and classification'!$A$340:$C$378,3,FALSE)))</f>
        <v>SD</v>
      </c>
      <c r="CG295">
        <v>14646</v>
      </c>
      <c r="CH295">
        <v>6989</v>
      </c>
      <c r="CI295">
        <v>2020</v>
      </c>
      <c r="CJ295">
        <v>8.5394208412597763</v>
      </c>
      <c r="CL295" t="s">
        <v>793</v>
      </c>
      <c r="CM295" t="s">
        <v>397</v>
      </c>
      <c r="CN295" t="str">
        <f>IF(CS295="*","",IFERROR(VLOOKUP(CM295,'class and classification'!$A$1:$B$338,2,FALSE),VLOOKUP(CM295,'class and classification'!$A$340:$B$378,2,FALSE)))</f>
        <v>Predominantly Rural</v>
      </c>
      <c r="CO295" t="str">
        <f>IF(CS295="*","",IFERROR(VLOOKUP(CM295,'class and classification'!$A$1:$C$338,3,FALSE),VLOOKUP(CM295,'class and classification'!$A$340:$C$378,3,FALSE)))</f>
        <v>SD</v>
      </c>
      <c r="CP295">
        <v>14488.64</v>
      </c>
      <c r="CQ295">
        <v>7022.29</v>
      </c>
      <c r="CR295">
        <v>732.08</v>
      </c>
      <c r="CS295">
        <v>3.2912811710285617</v>
      </c>
      <c r="CU295" t="s">
        <v>793</v>
      </c>
      <c r="CV295" t="s">
        <v>397</v>
      </c>
      <c r="CW295" t="str">
        <f>IF(DB295="*","",IFERROR(VLOOKUP(CV295,'class and classification'!$A$1:$B$338,2,FALSE),VLOOKUP(CV295,'class and classification'!$A$340:$B$378,2,FALSE)))</f>
        <v>Predominantly Rural</v>
      </c>
      <c r="CX295" t="str">
        <f>IF(DB295="*","",IFERROR(VLOOKUP(CV295,'class and classification'!$A$1:$C$338,3,FALSE),VLOOKUP(CV295,'class and classification'!$A$340:$C$378,3,FALSE)))</f>
        <v>SD</v>
      </c>
      <c r="CY295">
        <v>12792.22</v>
      </c>
      <c r="CZ295">
        <v>5366.16</v>
      </c>
      <c r="DA295">
        <v>2976.19</v>
      </c>
      <c r="DB295">
        <v>14.082093934250853</v>
      </c>
      <c r="DD295" t="s">
        <v>793</v>
      </c>
      <c r="DE295" t="s">
        <v>397</v>
      </c>
      <c r="DF295" t="str">
        <f>IF(DK295="*","",IFERROR(VLOOKUP(DE295,'class and classification'!$A$1:$B$338,2,FALSE),VLOOKUP(DE295,'class and classification'!$A$340:$B$378,2,FALSE)))</f>
        <v>Predominantly Rural</v>
      </c>
      <c r="DG295" t="str">
        <f>IF(DK295="*","",IFERROR(VLOOKUP(DE295,'class and classification'!$A$1:$C$338,3,FALSE),VLOOKUP(DE295,'class and classification'!$A$340:$C$378,3,FALSE)))</f>
        <v>SD</v>
      </c>
      <c r="DH295">
        <v>13552.76</v>
      </c>
      <c r="DI295">
        <v>8382.49</v>
      </c>
      <c r="DJ295">
        <v>1303.96</v>
      </c>
      <c r="DK295">
        <v>5.6110341100235344</v>
      </c>
      <c r="DM295" t="s">
        <v>793</v>
      </c>
      <c r="DN295" t="s">
        <v>397</v>
      </c>
      <c r="DO295" t="str">
        <f>IF(DT295="*","",IFERROR(VLOOKUP(DN295,'class and classification'!$A$1:$B$338,2,FALSE),VLOOKUP(DN295,'class and classification'!$A$340:$B$378,2,FALSE)))</f>
        <v/>
      </c>
      <c r="DP295" t="str">
        <f>IF(DT295="*","",IFERROR(VLOOKUP(DN295,'class and classification'!$A$1:$C$338,3,FALSE),VLOOKUP(DN295,'class and classification'!$A$340:$C$378,3,FALSE)))</f>
        <v/>
      </c>
      <c r="DQ295">
        <v>14757.7</v>
      </c>
      <c r="DR295">
        <v>7777.92</v>
      </c>
      <c r="DS295" t="s">
        <v>38</v>
      </c>
      <c r="DT295" t="s">
        <v>38</v>
      </c>
      <c r="DV295" t="s">
        <v>793</v>
      </c>
      <c r="DW295" t="s">
        <v>397</v>
      </c>
      <c r="DX295" t="str">
        <f>IF(EC295="*","",IFERROR(VLOOKUP(DW295,'class and classification'!$A$1:$B$338,2,FALSE),VLOOKUP(DW295,'class and classification'!$A$340:$B$378,2,FALSE)))</f>
        <v>Predominantly Rural</v>
      </c>
      <c r="DY295" t="str">
        <f>IF(EC295="*","",IFERROR(VLOOKUP(DW295,'class and classification'!$A$1:$C$338,3,FALSE),VLOOKUP(DW295,'class and classification'!$A$340:$C$378,3,FALSE)))</f>
        <v>SD</v>
      </c>
      <c r="DZ295">
        <v>9883.7800000000007</v>
      </c>
      <c r="EA295">
        <v>5240.38</v>
      </c>
      <c r="EB295">
        <v>756.14</v>
      </c>
      <c r="EC295">
        <v>4.7614969490500814</v>
      </c>
    </row>
    <row r="296" spans="1:133" x14ac:dyDescent="0.3">
      <c r="A296" t="s">
        <v>805</v>
      </c>
      <c r="B296" t="s">
        <v>408</v>
      </c>
      <c r="C296" t="str">
        <f>IF(H296="n/a","",IFERROR(VLOOKUP(B296,'class and classification'!$A$1:$B$338,2,FALSE),VLOOKUP(B296,'class and classification'!$A$340:$B$378,2,FALSE)))</f>
        <v/>
      </c>
      <c r="D296" t="str">
        <f>IF(H296="n/a","",IFERROR(VLOOKUP(B296,'class and classification'!$A$1:$C$338,3,FALSE),VLOOKUP(B296,'class and classification'!$A$340:$C$378,3,FALSE)))</f>
        <v/>
      </c>
      <c r="E296">
        <v>17043</v>
      </c>
      <c r="F296">
        <v>5952</v>
      </c>
      <c r="G296" t="s">
        <v>513</v>
      </c>
      <c r="H296" t="s">
        <v>513</v>
      </c>
      <c r="I296" t="s">
        <v>800</v>
      </c>
      <c r="J296" t="s">
        <v>402</v>
      </c>
      <c r="K296" t="str">
        <f>IF(P296="#","",IFERROR(VLOOKUP(J296,'class and classification'!$A$1:$B$338,2,FALSE),VLOOKUP(J296,'class and classification'!$A$340:$B$378,2,FALSE)))</f>
        <v/>
      </c>
      <c r="L296" t="str">
        <f>IF(P296="#","",IFERROR(VLOOKUP(J296,'class and classification'!$A$1:$C$338,3,FALSE),VLOOKUP(J296,'class and classification'!$A$340:$C$378,3,FALSE)))</f>
        <v/>
      </c>
      <c r="M296">
        <v>14391</v>
      </c>
      <c r="N296">
        <v>4258</v>
      </c>
      <c r="O296" t="s">
        <v>39</v>
      </c>
      <c r="P296" t="s">
        <v>39</v>
      </c>
      <c r="S296" t="s">
        <v>399</v>
      </c>
      <c r="T296" t="str">
        <f>IF(Y296="#","",IFERROR(VLOOKUP(S296,'class and classification'!$A$1:$B$338,2,FALSE),VLOOKUP(S296,'class and classification'!$A$340:$B$378,2,FALSE)))</f>
        <v>Predominantly Urban</v>
      </c>
      <c r="U296" t="str">
        <f>IF(Y296="#","",IFERROR(VLOOKUP(S296,'class and classification'!$A$1:$C$338,3,FALSE),VLOOKUP(S296,'class and classification'!$A$340:$C$378,3,FALSE)))</f>
        <v>SD</v>
      </c>
      <c r="V296">
        <v>16396</v>
      </c>
      <c r="W296">
        <v>11421</v>
      </c>
      <c r="X296">
        <v>2576</v>
      </c>
      <c r="Y296">
        <v>8.4756358371993556</v>
      </c>
      <c r="AA296" t="s">
        <v>794</v>
      </c>
      <c r="AB296" t="s">
        <v>197</v>
      </c>
      <c r="AC296" t="str">
        <f>IF(AH296="#","",IFERROR(VLOOKUP(AB296,'class and classification'!$A$1:$B$338,2,FALSE),VLOOKUP(AB296,'class and classification'!$A$340:$B$378,2,FALSE)))</f>
        <v>Urban with Significant Rural</v>
      </c>
      <c r="AD296" t="str">
        <f>IF(AH296="#","",IFERROR(VLOOKUP(AB296,'class and classification'!$A$1:$C$338,3,FALSE),VLOOKUP(AB296,'class and classification'!$A$340:$C$378,3,FALSE)))</f>
        <v>SC</v>
      </c>
      <c r="AE296">
        <v>197287</v>
      </c>
      <c r="AF296">
        <v>93491</v>
      </c>
      <c r="AG296">
        <v>21825</v>
      </c>
      <c r="AH296">
        <v>6.9816988320649518</v>
      </c>
      <c r="AJ296" t="s">
        <v>794</v>
      </c>
      <c r="AK296" t="s">
        <v>197</v>
      </c>
      <c r="AL296" t="str">
        <f>IF(AQ296="#","",IFERROR(VLOOKUP(AK296,'class and classification'!$A$1:$B$338,2,FALSE),VLOOKUP(AK296,'class and classification'!$A$340:$B$378,2,FALSE)))</f>
        <v>Urban with Significant Rural</v>
      </c>
      <c r="AM296" t="str">
        <f>IF(AQ296="#","",IFERROR(VLOOKUP(AK296,'class and classification'!$A$1:$C$338,3,FALSE),VLOOKUP(AK296,'class and classification'!$A$340:$C$378,3,FALSE)))</f>
        <v>SC</v>
      </c>
      <c r="AN296">
        <v>145886</v>
      </c>
      <c r="AO296">
        <v>105318</v>
      </c>
      <c r="AP296">
        <v>27391</v>
      </c>
      <c r="AQ296">
        <v>9.831834742188482</v>
      </c>
      <c r="AS296" t="s">
        <v>794</v>
      </c>
      <c r="AT296" t="s">
        <v>197</v>
      </c>
      <c r="AU296" t="str">
        <f>IF(AZ296="#","",IFERROR(VLOOKUP(AT296,'class and classification'!$A$1:$B$338,2,FALSE),VLOOKUP(AT296,'class and classification'!$A$340:$B$378,2,FALSE)))</f>
        <v>Urban with Significant Rural</v>
      </c>
      <c r="AV296" t="str">
        <f>IF(AZ296="#","",IFERROR(VLOOKUP(AT296,'class and classification'!$A$1:$C$338,3,FALSE),VLOOKUP(AT296,'class and classification'!$A$340:$C$378,3,FALSE)))</f>
        <v>SC</v>
      </c>
      <c r="AW296">
        <v>155217</v>
      </c>
      <c r="AX296">
        <v>100618</v>
      </c>
      <c r="AY296">
        <v>28985</v>
      </c>
      <c r="AZ296">
        <v>10.176602766659645</v>
      </c>
      <c r="BB296" t="s">
        <v>794</v>
      </c>
      <c r="BC296" t="s">
        <v>197</v>
      </c>
      <c r="BD296" t="str">
        <f>IF(BI296="#","",IFERROR(VLOOKUP(BC296,'class and classification'!$A$1:$B$338,2,FALSE),VLOOKUP(BC296,'class and classification'!$A$340:$B$378,2,FALSE)))</f>
        <v>Urban with Significant Rural</v>
      </c>
      <c r="BE296" t="str">
        <f>IF(BI296="#","",IFERROR(VLOOKUP(BC296,'class and classification'!$A$1:$C$338,3,FALSE),VLOOKUP(BC296,'class and classification'!$A$340:$C$378,3,FALSE)))</f>
        <v>SC</v>
      </c>
      <c r="BF296">
        <v>146742</v>
      </c>
      <c r="BG296">
        <v>99340</v>
      </c>
      <c r="BH296">
        <v>34478</v>
      </c>
      <c r="BI296">
        <v>12.288993441688053</v>
      </c>
      <c r="BK296" t="s">
        <v>794</v>
      </c>
      <c r="BL296" t="s">
        <v>197</v>
      </c>
      <c r="BM296" t="str">
        <f>IF(BR296="#","",IFERROR(VLOOKUP(BL296,'class and classification'!$A$1:$B$338,2,FALSE),VLOOKUP(BL296,'class and classification'!$A$340:$B$378,2,FALSE)))</f>
        <v>Urban with Significant Rural</v>
      </c>
      <c r="BN296" t="str">
        <f>IF(BR296="#","",IFERROR(VLOOKUP(BL296,'class and classification'!$A$1:$C$338,3,FALSE),VLOOKUP(BL296,'class and classification'!$A$340:$C$378,3,FALSE)))</f>
        <v>SC</v>
      </c>
      <c r="BO296">
        <v>146129</v>
      </c>
      <c r="BP296">
        <v>98333</v>
      </c>
      <c r="BQ296">
        <v>30756</v>
      </c>
      <c r="BR296">
        <v>11.175141160825238</v>
      </c>
      <c r="BT296" t="s">
        <v>794</v>
      </c>
      <c r="BU296" t="s">
        <v>197</v>
      </c>
      <c r="BV296" t="str">
        <f>IF(CA296="#","",IFERROR(VLOOKUP(BU296,'class and classification'!$A$1:$B$338,2,FALSE),VLOOKUP(BU296,'class and classification'!$A$340:$B$378,2,FALSE)))</f>
        <v>Urban with Significant Rural</v>
      </c>
      <c r="BW296" t="str">
        <f>IF(CA296="#","",IFERROR(VLOOKUP(BU296,'class and classification'!$A$1:$C$338,3,FALSE),VLOOKUP(BU296,'class and classification'!$A$340:$C$378,3,FALSE)))</f>
        <v>SC</v>
      </c>
      <c r="BX296">
        <v>145981</v>
      </c>
      <c r="BY296">
        <v>98765</v>
      </c>
      <c r="BZ296">
        <v>35863</v>
      </c>
      <c r="CA296">
        <v>12.780416879002454</v>
      </c>
      <c r="CC296" t="s">
        <v>794</v>
      </c>
      <c r="CD296" t="s">
        <v>197</v>
      </c>
      <c r="CE296" t="str">
        <f>IF(CJ296="*","",IFERROR(VLOOKUP(CD296,'class and classification'!$A$1:$B$338,2,FALSE),VLOOKUP(CD296,'class and classification'!$A$340:$B$378,2,FALSE)))</f>
        <v>Urban with Significant Rural</v>
      </c>
      <c r="CF296" t="str">
        <f>IF(CJ296="*","",IFERROR(VLOOKUP(CD296,'class and classification'!$A$1:$C$338,3,FALSE),VLOOKUP(CD296,'class and classification'!$A$340:$C$378,3,FALSE)))</f>
        <v>SC</v>
      </c>
      <c r="CG296">
        <v>156373</v>
      </c>
      <c r="CH296">
        <v>84380</v>
      </c>
      <c r="CI296">
        <v>29607</v>
      </c>
      <c r="CJ296">
        <v>10.950954283177985</v>
      </c>
      <c r="CL296" t="s">
        <v>794</v>
      </c>
      <c r="CM296" t="s">
        <v>197</v>
      </c>
      <c r="CN296" t="str">
        <f>IF(CS296="*","",IFERROR(VLOOKUP(CM296,'class and classification'!$A$1:$B$338,2,FALSE),VLOOKUP(CM296,'class and classification'!$A$340:$B$378,2,FALSE)))</f>
        <v>Urban with Significant Rural</v>
      </c>
      <c r="CO296" t="str">
        <f>IF(CS296="*","",IFERROR(VLOOKUP(CM296,'class and classification'!$A$1:$C$338,3,FALSE),VLOOKUP(CM296,'class and classification'!$A$340:$C$378,3,FALSE)))</f>
        <v>SC</v>
      </c>
      <c r="CP296">
        <v>157925.92000000001</v>
      </c>
      <c r="CQ296">
        <v>87641.750000000015</v>
      </c>
      <c r="CR296">
        <v>40689.240000000005</v>
      </c>
      <c r="CS296">
        <v>14.214238531394754</v>
      </c>
      <c r="CU296" t="s">
        <v>794</v>
      </c>
      <c r="CV296" t="s">
        <v>197</v>
      </c>
      <c r="CW296" t="str">
        <f>IF(DB296="*","",IFERROR(VLOOKUP(CV296,'class and classification'!$A$1:$B$338,2,FALSE),VLOOKUP(CV296,'class and classification'!$A$340:$B$378,2,FALSE)))</f>
        <v>Urban with Significant Rural</v>
      </c>
      <c r="CX296" t="str">
        <f>IF(DB296="*","",IFERROR(VLOOKUP(CV296,'class and classification'!$A$1:$C$338,3,FALSE),VLOOKUP(CV296,'class and classification'!$A$340:$C$378,3,FALSE)))</f>
        <v>SC</v>
      </c>
      <c r="CY296">
        <v>158575.14999999997</v>
      </c>
      <c r="CZ296">
        <v>75893.739999999991</v>
      </c>
      <c r="DA296">
        <v>33746.080000000002</v>
      </c>
      <c r="DB296">
        <v>12.581728752873117</v>
      </c>
      <c r="DD296" t="s">
        <v>794</v>
      </c>
      <c r="DE296" t="s">
        <v>197</v>
      </c>
      <c r="DF296" t="str">
        <f>IF(DK296="*","",IFERROR(VLOOKUP(DE296,'class and classification'!$A$1:$B$338,2,FALSE),VLOOKUP(DE296,'class and classification'!$A$340:$B$378,2,FALSE)))</f>
        <v>Urban with Significant Rural</v>
      </c>
      <c r="DG296" t="str">
        <f>IF(DK296="*","",IFERROR(VLOOKUP(DE296,'class and classification'!$A$1:$C$338,3,FALSE),VLOOKUP(DE296,'class and classification'!$A$340:$C$378,3,FALSE)))</f>
        <v>SC</v>
      </c>
      <c r="DH296">
        <v>155319.09000000003</v>
      </c>
      <c r="DI296">
        <v>85030.86</v>
      </c>
      <c r="DJ296">
        <v>36650.42</v>
      </c>
      <c r="DK296">
        <v>13.231180882538171</v>
      </c>
      <c r="DM296" t="s">
        <v>794</v>
      </c>
      <c r="DN296" t="s">
        <v>197</v>
      </c>
      <c r="DO296" t="str">
        <f>IF(DT296="*","",IFERROR(VLOOKUP(DN296,'class and classification'!$A$1:$B$338,2,FALSE),VLOOKUP(DN296,'class and classification'!$A$340:$B$378,2,FALSE)))</f>
        <v>Urban with Significant Rural</v>
      </c>
      <c r="DP296" t="str">
        <f>IF(DT296="*","",IFERROR(VLOOKUP(DN296,'class and classification'!$A$1:$C$338,3,FALSE),VLOOKUP(DN296,'class and classification'!$A$340:$C$378,3,FALSE)))</f>
        <v>SC</v>
      </c>
      <c r="DQ296">
        <v>144257.88</v>
      </c>
      <c r="DR296">
        <v>88467.93</v>
      </c>
      <c r="DS296">
        <v>34066.480000000003</v>
      </c>
      <c r="DT296">
        <v>12.768914723885013</v>
      </c>
      <c r="DV296" t="s">
        <v>794</v>
      </c>
      <c r="DW296" t="s">
        <v>197</v>
      </c>
      <c r="DX296" t="str">
        <f>IF(EC296="*","",IFERROR(VLOOKUP(DW296,'class and classification'!$A$1:$B$338,2,FALSE),VLOOKUP(DW296,'class and classification'!$A$340:$B$378,2,FALSE)))</f>
        <v>Urban with Significant Rural</v>
      </c>
      <c r="DY296" t="str">
        <f>IF(EC296="*","",IFERROR(VLOOKUP(DW296,'class and classification'!$A$1:$C$338,3,FALSE),VLOOKUP(DW296,'class and classification'!$A$340:$C$378,3,FALSE)))</f>
        <v>SC</v>
      </c>
      <c r="DZ296">
        <v>133014.71</v>
      </c>
      <c r="EA296">
        <v>95409.27</v>
      </c>
      <c r="EB296">
        <v>32613.02</v>
      </c>
      <c r="EC296">
        <v>12.493638832809143</v>
      </c>
    </row>
    <row r="297" spans="1:133" x14ac:dyDescent="0.3">
      <c r="A297" t="s">
        <v>806</v>
      </c>
      <c r="B297" t="s">
        <v>409</v>
      </c>
      <c r="C297" t="str">
        <f>IF(H297="n/a","",IFERROR(VLOOKUP(B297,'class and classification'!$A$1:$B$338,2,FALSE),VLOOKUP(B297,'class and classification'!$A$340:$B$378,2,FALSE)))</f>
        <v>Urban with Significant Rural</v>
      </c>
      <c r="D297" t="str">
        <f>IF(H297="n/a","",IFERROR(VLOOKUP(B297,'class and classification'!$A$1:$C$338,3,FALSE),VLOOKUP(B297,'class and classification'!$A$340:$C$378,3,FALSE)))</f>
        <v>SD</v>
      </c>
      <c r="E297">
        <v>13781</v>
      </c>
      <c r="F297">
        <v>8355</v>
      </c>
      <c r="G297">
        <v>5204</v>
      </c>
      <c r="H297">
        <v>19.034381858083393</v>
      </c>
      <c r="I297" t="s">
        <v>801</v>
      </c>
      <c r="J297" t="s">
        <v>403</v>
      </c>
      <c r="K297" t="str">
        <f>IF(P297="#","",IFERROR(VLOOKUP(J297,'class and classification'!$A$1:$B$338,2,FALSE),VLOOKUP(J297,'class and classification'!$A$340:$B$378,2,FALSE)))</f>
        <v>Urban with Significant Rural</v>
      </c>
      <c r="L297" t="str">
        <f>IF(P297="#","",IFERROR(VLOOKUP(J297,'class and classification'!$A$1:$C$338,3,FALSE),VLOOKUP(J297,'class and classification'!$A$340:$C$378,3,FALSE)))</f>
        <v>SD</v>
      </c>
      <c r="M297">
        <v>17047</v>
      </c>
      <c r="N297">
        <v>8687</v>
      </c>
      <c r="O297">
        <v>2020</v>
      </c>
      <c r="P297">
        <v>7.2782301650212586</v>
      </c>
      <c r="S297" t="s">
        <v>400</v>
      </c>
      <c r="T297" t="str">
        <f>IF(Y297="#","",IFERROR(VLOOKUP(S297,'class and classification'!$A$1:$B$338,2,FALSE),VLOOKUP(S297,'class and classification'!$A$340:$B$378,2,FALSE)))</f>
        <v>Predominantly Urban</v>
      </c>
      <c r="U297" t="str">
        <f>IF(Y297="#","",IFERROR(VLOOKUP(S297,'class and classification'!$A$1:$C$338,3,FALSE),VLOOKUP(S297,'class and classification'!$A$340:$C$378,3,FALSE)))</f>
        <v>SD</v>
      </c>
      <c r="V297">
        <v>14923</v>
      </c>
      <c r="W297">
        <v>6512</v>
      </c>
      <c r="X297">
        <v>1406</v>
      </c>
      <c r="Y297">
        <v>6.1555973906571522</v>
      </c>
      <c r="AA297" t="s">
        <v>795</v>
      </c>
      <c r="AB297" t="s">
        <v>398</v>
      </c>
      <c r="AC297" t="str">
        <f>IF(AH297="#","",IFERROR(VLOOKUP(AB297,'class and classification'!$A$1:$B$338,2,FALSE),VLOOKUP(AB297,'class and classification'!$A$340:$B$378,2,FALSE)))</f>
        <v>Urban with Significant Rural</v>
      </c>
      <c r="AD297" t="str">
        <f>IF(AH297="#","",IFERROR(VLOOKUP(AB297,'class and classification'!$A$1:$C$338,3,FALSE),VLOOKUP(AB297,'class and classification'!$A$340:$C$378,3,FALSE)))</f>
        <v>SD</v>
      </c>
      <c r="AE297">
        <v>16530</v>
      </c>
      <c r="AF297">
        <v>8361</v>
      </c>
      <c r="AG297">
        <v>2341</v>
      </c>
      <c r="AH297">
        <v>8.5965041128084607</v>
      </c>
      <c r="AJ297" t="s">
        <v>795</v>
      </c>
      <c r="AK297" t="s">
        <v>398</v>
      </c>
      <c r="AL297" t="str">
        <f>IF(AQ297="#","",IFERROR(VLOOKUP(AK297,'class and classification'!$A$1:$B$338,2,FALSE),VLOOKUP(AK297,'class and classification'!$A$340:$B$378,2,FALSE)))</f>
        <v>Urban with Significant Rural</v>
      </c>
      <c r="AM297" t="str">
        <f>IF(AQ297="#","",IFERROR(VLOOKUP(AK297,'class and classification'!$A$1:$C$338,3,FALSE),VLOOKUP(AK297,'class and classification'!$A$340:$C$378,3,FALSE)))</f>
        <v>SD</v>
      </c>
      <c r="AN297">
        <v>17210</v>
      </c>
      <c r="AO297">
        <v>6495</v>
      </c>
      <c r="AP297">
        <v>2778</v>
      </c>
      <c r="AQ297">
        <v>10.489748140316429</v>
      </c>
      <c r="AS297" t="s">
        <v>795</v>
      </c>
      <c r="AT297" t="s">
        <v>398</v>
      </c>
      <c r="AU297" t="str">
        <f>IF(AZ297="#","",IFERROR(VLOOKUP(AT297,'class and classification'!$A$1:$B$338,2,FALSE),VLOOKUP(AT297,'class and classification'!$A$340:$B$378,2,FALSE)))</f>
        <v>Urban with Significant Rural</v>
      </c>
      <c r="AV297" t="str">
        <f>IF(AZ297="#","",IFERROR(VLOOKUP(AT297,'class and classification'!$A$1:$C$338,3,FALSE),VLOOKUP(AT297,'class and classification'!$A$340:$C$378,3,FALSE)))</f>
        <v>SD</v>
      </c>
      <c r="AW297">
        <v>13887</v>
      </c>
      <c r="AX297">
        <v>9205</v>
      </c>
      <c r="AY297">
        <v>2518</v>
      </c>
      <c r="AZ297">
        <v>9.8320968371729798</v>
      </c>
      <c r="BB297" t="s">
        <v>795</v>
      </c>
      <c r="BC297" t="s">
        <v>398</v>
      </c>
      <c r="BD297" t="str">
        <f>IF(BI297="#","",IFERROR(VLOOKUP(BC297,'class and classification'!$A$1:$B$338,2,FALSE),VLOOKUP(BC297,'class and classification'!$A$340:$B$378,2,FALSE)))</f>
        <v>Urban with Significant Rural</v>
      </c>
      <c r="BE297" t="str">
        <f>IF(BI297="#","",IFERROR(VLOOKUP(BC297,'class and classification'!$A$1:$C$338,3,FALSE),VLOOKUP(BC297,'class and classification'!$A$340:$C$378,3,FALSE)))</f>
        <v>SD</v>
      </c>
      <c r="BF297">
        <v>15898</v>
      </c>
      <c r="BG297">
        <v>9520</v>
      </c>
      <c r="BH297">
        <v>2725</v>
      </c>
      <c r="BI297">
        <v>9.6826919660306299</v>
      </c>
      <c r="BK297" t="s">
        <v>795</v>
      </c>
      <c r="BL297" t="s">
        <v>398</v>
      </c>
      <c r="BM297" t="str">
        <f>IF(BR297="#","",IFERROR(VLOOKUP(BL297,'class and classification'!$A$1:$B$338,2,FALSE),VLOOKUP(BL297,'class and classification'!$A$340:$B$378,2,FALSE)))</f>
        <v>Urban with Significant Rural</v>
      </c>
      <c r="BN297" t="str">
        <f>IF(BR297="#","",IFERROR(VLOOKUP(BL297,'class and classification'!$A$1:$C$338,3,FALSE),VLOOKUP(BL297,'class and classification'!$A$340:$C$378,3,FALSE)))</f>
        <v>SD</v>
      </c>
      <c r="BO297">
        <v>10382</v>
      </c>
      <c r="BP297">
        <v>6762</v>
      </c>
      <c r="BQ297">
        <v>3017</v>
      </c>
      <c r="BR297">
        <v>14.964535489311045</v>
      </c>
      <c r="BT297" t="s">
        <v>795</v>
      </c>
      <c r="BU297" t="s">
        <v>398</v>
      </c>
      <c r="BV297" t="str">
        <f>IF(CA297="#","",IFERROR(VLOOKUP(BU297,'class and classification'!$A$1:$B$338,2,FALSE),VLOOKUP(BU297,'class and classification'!$A$340:$B$378,2,FALSE)))</f>
        <v>Urban with Significant Rural</v>
      </c>
      <c r="BW297" t="str">
        <f>IF(CA297="#","",IFERROR(VLOOKUP(BU297,'class and classification'!$A$1:$C$338,3,FALSE),VLOOKUP(BU297,'class and classification'!$A$340:$C$378,3,FALSE)))</f>
        <v>SD</v>
      </c>
      <c r="BX297">
        <v>11153</v>
      </c>
      <c r="BY297">
        <v>5789</v>
      </c>
      <c r="BZ297">
        <v>3327</v>
      </c>
      <c r="CA297">
        <v>16.414228624993832</v>
      </c>
      <c r="CC297" t="s">
        <v>795</v>
      </c>
      <c r="CD297" t="s">
        <v>398</v>
      </c>
      <c r="CE297" t="str">
        <f>IF(CJ297="*","",IFERROR(VLOOKUP(CD297,'class and classification'!$A$1:$B$338,2,FALSE),VLOOKUP(CD297,'class and classification'!$A$340:$B$378,2,FALSE)))</f>
        <v>Urban with Significant Rural</v>
      </c>
      <c r="CF297" t="str">
        <f>IF(CJ297="*","",IFERROR(VLOOKUP(CD297,'class and classification'!$A$1:$C$338,3,FALSE),VLOOKUP(CD297,'class and classification'!$A$340:$C$378,3,FALSE)))</f>
        <v>SD</v>
      </c>
      <c r="CG297">
        <v>11355</v>
      </c>
      <c r="CH297">
        <v>9830</v>
      </c>
      <c r="CI297">
        <v>2170</v>
      </c>
      <c r="CJ297">
        <v>9.2913722971526429</v>
      </c>
      <c r="CL297" t="s">
        <v>795</v>
      </c>
      <c r="CM297" t="s">
        <v>398</v>
      </c>
      <c r="CN297" t="str">
        <f>IF(CS297="*","",IFERROR(VLOOKUP(CM297,'class and classification'!$A$1:$B$338,2,FALSE),VLOOKUP(CM297,'class and classification'!$A$340:$B$378,2,FALSE)))</f>
        <v>Urban with Significant Rural</v>
      </c>
      <c r="CO297" t="str">
        <f>IF(CS297="*","",IFERROR(VLOOKUP(CM297,'class and classification'!$A$1:$C$338,3,FALSE),VLOOKUP(CM297,'class and classification'!$A$340:$C$378,3,FALSE)))</f>
        <v>SD</v>
      </c>
      <c r="CP297">
        <v>17271.97</v>
      </c>
      <c r="CQ297">
        <v>4624.47</v>
      </c>
      <c r="CR297">
        <v>2602.35</v>
      </c>
      <c r="CS297">
        <v>10.622361349274801</v>
      </c>
      <c r="CU297" t="s">
        <v>795</v>
      </c>
      <c r="CV297" t="s">
        <v>398</v>
      </c>
      <c r="CW297" t="str">
        <f>IF(DB297="*","",IFERROR(VLOOKUP(CV297,'class and classification'!$A$1:$B$338,2,FALSE),VLOOKUP(CV297,'class and classification'!$A$340:$B$378,2,FALSE)))</f>
        <v>Urban with Significant Rural</v>
      </c>
      <c r="CX297" t="str">
        <f>IF(DB297="*","",IFERROR(VLOOKUP(CV297,'class and classification'!$A$1:$C$338,3,FALSE),VLOOKUP(CV297,'class and classification'!$A$340:$C$378,3,FALSE)))</f>
        <v>SD</v>
      </c>
      <c r="CY297">
        <v>17410.36</v>
      </c>
      <c r="CZ297">
        <v>4834.9399999999996</v>
      </c>
      <c r="DA297">
        <v>2139.9899999999998</v>
      </c>
      <c r="DB297">
        <v>8.7757414408440475</v>
      </c>
      <c r="DD297" t="s">
        <v>795</v>
      </c>
      <c r="DE297" t="s">
        <v>398</v>
      </c>
      <c r="DF297" t="str">
        <f>IF(DK297="*","",IFERROR(VLOOKUP(DE297,'class and classification'!$A$1:$B$338,2,FALSE),VLOOKUP(DE297,'class and classification'!$A$340:$B$378,2,FALSE)))</f>
        <v>Urban with Significant Rural</v>
      </c>
      <c r="DG297" t="str">
        <f>IF(DK297="*","",IFERROR(VLOOKUP(DE297,'class and classification'!$A$1:$C$338,3,FALSE),VLOOKUP(DE297,'class and classification'!$A$340:$C$378,3,FALSE)))</f>
        <v>SD</v>
      </c>
      <c r="DH297">
        <v>14434.34</v>
      </c>
      <c r="DI297">
        <v>6986.74</v>
      </c>
      <c r="DJ297">
        <v>3266.13</v>
      </c>
      <c r="DK297">
        <v>13.230049082095546</v>
      </c>
      <c r="DM297" t="s">
        <v>795</v>
      </c>
      <c r="DN297" t="s">
        <v>398</v>
      </c>
      <c r="DO297" t="str">
        <f>IF(DT297="*","",IFERROR(VLOOKUP(DN297,'class and classification'!$A$1:$B$338,2,FALSE),VLOOKUP(DN297,'class and classification'!$A$340:$B$378,2,FALSE)))</f>
        <v>Urban with Significant Rural</v>
      </c>
      <c r="DP297" t="str">
        <f>IF(DT297="*","",IFERROR(VLOOKUP(DN297,'class and classification'!$A$1:$C$338,3,FALSE),VLOOKUP(DN297,'class and classification'!$A$340:$C$378,3,FALSE)))</f>
        <v>SD</v>
      </c>
      <c r="DQ297">
        <v>12468.52</v>
      </c>
      <c r="DR297">
        <v>5324.03</v>
      </c>
      <c r="DS297">
        <v>2071.09</v>
      </c>
      <c r="DT297">
        <v>10.426538137018191</v>
      </c>
      <c r="DV297" t="s">
        <v>795</v>
      </c>
      <c r="DW297" t="s">
        <v>398</v>
      </c>
      <c r="DX297" t="str">
        <f>IF(EC297="*","",IFERROR(VLOOKUP(DW297,'class and classification'!$A$1:$B$338,2,FALSE),VLOOKUP(DW297,'class and classification'!$A$340:$B$378,2,FALSE)))</f>
        <v>Urban with Significant Rural</v>
      </c>
      <c r="DY297" t="str">
        <f>IF(EC297="*","",IFERROR(VLOOKUP(DW297,'class and classification'!$A$1:$C$338,3,FALSE),VLOOKUP(DW297,'class and classification'!$A$340:$C$378,3,FALSE)))</f>
        <v>SD</v>
      </c>
      <c r="DZ297">
        <v>6981.46</v>
      </c>
      <c r="EA297">
        <v>12237.56</v>
      </c>
      <c r="EB297">
        <v>1888.46</v>
      </c>
      <c r="EC297">
        <v>8.9468757047264766</v>
      </c>
    </row>
    <row r="298" spans="1:133" x14ac:dyDescent="0.3">
      <c r="A298" t="s">
        <v>807</v>
      </c>
      <c r="B298" t="s">
        <v>198</v>
      </c>
      <c r="C298" t="str">
        <f>IF(H298="n/a","",IFERROR(VLOOKUP(B298,'class and classification'!$A$1:$B$338,2,FALSE),VLOOKUP(B298,'class and classification'!$A$340:$B$378,2,FALSE)))</f>
        <v>Predominantly Rural</v>
      </c>
      <c r="D298" t="str">
        <f>IF(H298="n/a","",IFERROR(VLOOKUP(B298,'class and classification'!$A$1:$C$338,3,FALSE),VLOOKUP(B298,'class and classification'!$A$340:$C$378,3,FALSE)))</f>
        <v>SC</v>
      </c>
      <c r="E298">
        <v>79106</v>
      </c>
      <c r="F298">
        <v>29673</v>
      </c>
      <c r="G298">
        <v>4252</v>
      </c>
      <c r="H298">
        <v>3.7617998602153389</v>
      </c>
      <c r="I298" t="s">
        <v>802</v>
      </c>
      <c r="J298" t="s">
        <v>404</v>
      </c>
      <c r="K298" t="str">
        <f>IF(P298="#","",IFERROR(VLOOKUP(J298,'class and classification'!$A$1:$B$338,2,FALSE),VLOOKUP(J298,'class and classification'!$A$340:$B$378,2,FALSE)))</f>
        <v/>
      </c>
      <c r="L298" t="str">
        <f>IF(P298="#","",IFERROR(VLOOKUP(J298,'class and classification'!$A$1:$C$338,3,FALSE),VLOOKUP(J298,'class and classification'!$A$340:$C$378,3,FALSE)))</f>
        <v/>
      </c>
      <c r="M298">
        <v>19935</v>
      </c>
      <c r="N298" t="s">
        <v>39</v>
      </c>
      <c r="O298" t="s">
        <v>39</v>
      </c>
      <c r="P298" t="s">
        <v>39</v>
      </c>
      <c r="S298" t="s">
        <v>401</v>
      </c>
      <c r="T298" t="str">
        <f>IF(Y298="#","",IFERROR(VLOOKUP(S298,'class and classification'!$A$1:$B$338,2,FALSE),VLOOKUP(S298,'class and classification'!$A$340:$B$378,2,FALSE)))</f>
        <v>Urban with Significant Rural</v>
      </c>
      <c r="U298" t="str">
        <f>IF(Y298="#","",IFERROR(VLOOKUP(S298,'class and classification'!$A$1:$C$338,3,FALSE),VLOOKUP(S298,'class and classification'!$A$340:$C$378,3,FALSE)))</f>
        <v>SD</v>
      </c>
      <c r="V298">
        <v>19064</v>
      </c>
      <c r="W298">
        <v>1621</v>
      </c>
      <c r="X298">
        <v>1782</v>
      </c>
      <c r="Y298">
        <v>7.9316330618240087</v>
      </c>
      <c r="AA298" t="s">
        <v>796</v>
      </c>
      <c r="AB298" t="s">
        <v>399</v>
      </c>
      <c r="AC298" t="str">
        <f>IF(AH298="#","",IFERROR(VLOOKUP(AB298,'class and classification'!$A$1:$B$338,2,FALSE),VLOOKUP(AB298,'class and classification'!$A$340:$B$378,2,FALSE)))</f>
        <v>Predominantly Urban</v>
      </c>
      <c r="AD298" t="str">
        <f>IF(AH298="#","",IFERROR(VLOOKUP(AB298,'class and classification'!$A$1:$C$338,3,FALSE),VLOOKUP(AB298,'class and classification'!$A$340:$C$378,3,FALSE)))</f>
        <v>SD</v>
      </c>
      <c r="AE298">
        <v>20479</v>
      </c>
      <c r="AF298">
        <v>10761</v>
      </c>
      <c r="AG298">
        <v>1922</v>
      </c>
      <c r="AH298">
        <v>5.7957903624630607</v>
      </c>
      <c r="AJ298" t="s">
        <v>796</v>
      </c>
      <c r="AK298" t="s">
        <v>399</v>
      </c>
      <c r="AL298" t="str">
        <f>IF(AQ298="#","",IFERROR(VLOOKUP(AK298,'class and classification'!$A$1:$B$338,2,FALSE),VLOOKUP(AK298,'class and classification'!$A$340:$B$378,2,FALSE)))</f>
        <v>Predominantly Urban</v>
      </c>
      <c r="AM298" t="str">
        <f>IF(AQ298="#","",IFERROR(VLOOKUP(AK298,'class and classification'!$A$1:$C$338,3,FALSE),VLOOKUP(AK298,'class and classification'!$A$340:$C$378,3,FALSE)))</f>
        <v>SD</v>
      </c>
      <c r="AN298">
        <v>14802</v>
      </c>
      <c r="AO298">
        <v>10077</v>
      </c>
      <c r="AP298">
        <v>4196</v>
      </c>
      <c r="AQ298">
        <v>14.431642304385212</v>
      </c>
      <c r="AS298" t="s">
        <v>796</v>
      </c>
      <c r="AT298" t="s">
        <v>399</v>
      </c>
      <c r="AU298" t="str">
        <f>IF(AZ298="#","",IFERROR(VLOOKUP(AT298,'class and classification'!$A$1:$B$338,2,FALSE),VLOOKUP(AT298,'class and classification'!$A$340:$B$378,2,FALSE)))</f>
        <v/>
      </c>
      <c r="AV298" t="str">
        <f>IF(AZ298="#","",IFERROR(VLOOKUP(AT298,'class and classification'!$A$1:$C$338,3,FALSE),VLOOKUP(AT298,'class and classification'!$A$340:$C$378,3,FALSE)))</f>
        <v/>
      </c>
      <c r="AW298">
        <v>12796</v>
      </c>
      <c r="AX298">
        <v>12439</v>
      </c>
      <c r="AY298" t="s">
        <v>39</v>
      </c>
      <c r="AZ298" t="s">
        <v>39</v>
      </c>
      <c r="BB298" t="s">
        <v>796</v>
      </c>
      <c r="BC298" t="s">
        <v>399</v>
      </c>
      <c r="BD298" t="str">
        <f>IF(BI298="#","",IFERROR(VLOOKUP(BC298,'class and classification'!$A$1:$B$338,2,FALSE),VLOOKUP(BC298,'class and classification'!$A$340:$B$378,2,FALSE)))</f>
        <v>Predominantly Urban</v>
      </c>
      <c r="BE298" t="str">
        <f>IF(BI298="#","",IFERROR(VLOOKUP(BC298,'class and classification'!$A$1:$C$338,3,FALSE),VLOOKUP(BC298,'class and classification'!$A$340:$C$378,3,FALSE)))</f>
        <v>SD</v>
      </c>
      <c r="BF298">
        <v>18380</v>
      </c>
      <c r="BG298">
        <v>9441</v>
      </c>
      <c r="BH298">
        <v>3601</v>
      </c>
      <c r="BI298">
        <v>11.460123480364077</v>
      </c>
      <c r="BK298" t="s">
        <v>796</v>
      </c>
      <c r="BL298" t="s">
        <v>399</v>
      </c>
      <c r="BM298" t="str">
        <f>IF(BR298="#","",IFERROR(VLOOKUP(BL298,'class and classification'!$A$1:$B$338,2,FALSE),VLOOKUP(BL298,'class and classification'!$A$340:$B$378,2,FALSE)))</f>
        <v>Predominantly Urban</v>
      </c>
      <c r="BN298" t="str">
        <f>IF(BR298="#","",IFERROR(VLOOKUP(BL298,'class and classification'!$A$1:$C$338,3,FALSE),VLOOKUP(BL298,'class and classification'!$A$340:$C$378,3,FALSE)))</f>
        <v>SD</v>
      </c>
      <c r="BO298">
        <v>15372</v>
      </c>
      <c r="BP298">
        <v>9070</v>
      </c>
      <c r="BQ298">
        <v>4734</v>
      </c>
      <c r="BR298">
        <v>16.225664930079517</v>
      </c>
      <c r="BT298" t="s">
        <v>796</v>
      </c>
      <c r="BU298" t="s">
        <v>399</v>
      </c>
      <c r="BV298" t="str">
        <f>IF(CA298="#","",IFERROR(VLOOKUP(BU298,'class and classification'!$A$1:$B$338,2,FALSE),VLOOKUP(BU298,'class and classification'!$A$340:$B$378,2,FALSE)))</f>
        <v>Predominantly Urban</v>
      </c>
      <c r="BW298" t="str">
        <f>IF(CA298="#","",IFERROR(VLOOKUP(BU298,'class and classification'!$A$1:$C$338,3,FALSE),VLOOKUP(BU298,'class and classification'!$A$340:$C$378,3,FALSE)))</f>
        <v>SD</v>
      </c>
      <c r="BX298">
        <v>12055</v>
      </c>
      <c r="BY298">
        <v>7411</v>
      </c>
      <c r="BZ298">
        <v>4476</v>
      </c>
      <c r="CA298">
        <v>18.695180018377748</v>
      </c>
      <c r="CC298" t="s">
        <v>796</v>
      </c>
      <c r="CD298" t="s">
        <v>399</v>
      </c>
      <c r="CE298" t="str">
        <f>IF(CJ298="*","",IFERROR(VLOOKUP(CD298,'class and classification'!$A$1:$B$338,2,FALSE),VLOOKUP(CD298,'class and classification'!$A$340:$B$378,2,FALSE)))</f>
        <v>Predominantly Urban</v>
      </c>
      <c r="CF298" t="str">
        <f>IF(CJ298="*","",IFERROR(VLOOKUP(CD298,'class and classification'!$A$1:$C$338,3,FALSE),VLOOKUP(CD298,'class and classification'!$A$340:$C$378,3,FALSE)))</f>
        <v>SD</v>
      </c>
      <c r="CG298">
        <v>12784</v>
      </c>
      <c r="CH298">
        <v>8833</v>
      </c>
      <c r="CI298">
        <v>5598</v>
      </c>
      <c r="CJ298">
        <v>20.569538857247842</v>
      </c>
      <c r="CL298" t="s">
        <v>796</v>
      </c>
      <c r="CM298" t="s">
        <v>399</v>
      </c>
      <c r="CN298" t="str">
        <f>IF(CS298="*","",IFERROR(VLOOKUP(CM298,'class and classification'!$A$1:$B$338,2,FALSE),VLOOKUP(CM298,'class and classification'!$A$340:$B$378,2,FALSE)))</f>
        <v>Predominantly Urban</v>
      </c>
      <c r="CO298" t="str">
        <f>IF(CS298="*","",IFERROR(VLOOKUP(CM298,'class and classification'!$A$1:$C$338,3,FALSE),VLOOKUP(CM298,'class and classification'!$A$340:$C$378,3,FALSE)))</f>
        <v>SD</v>
      </c>
      <c r="CP298">
        <v>10403.14</v>
      </c>
      <c r="CQ298">
        <v>6249.13</v>
      </c>
      <c r="CR298">
        <v>2948.12</v>
      </c>
      <c r="CS298">
        <v>15.041129283652008</v>
      </c>
      <c r="CU298" t="s">
        <v>796</v>
      </c>
      <c r="CV298" t="s">
        <v>399</v>
      </c>
      <c r="CW298" t="str">
        <f>IF(DB298="*","",IFERROR(VLOOKUP(CV298,'class and classification'!$A$1:$B$338,2,FALSE),VLOOKUP(CV298,'class and classification'!$A$340:$B$378,2,FALSE)))</f>
        <v>Predominantly Urban</v>
      </c>
      <c r="CX298" t="str">
        <f>IF(DB298="*","",IFERROR(VLOOKUP(CV298,'class and classification'!$A$1:$C$338,3,FALSE),VLOOKUP(CV298,'class and classification'!$A$340:$C$378,3,FALSE)))</f>
        <v>SD</v>
      </c>
      <c r="CY298">
        <v>11465.87</v>
      </c>
      <c r="CZ298">
        <v>9118.24</v>
      </c>
      <c r="DA298">
        <v>2706.79</v>
      </c>
      <c r="DB298">
        <v>11.621663396433799</v>
      </c>
      <c r="DD298" t="s">
        <v>796</v>
      </c>
      <c r="DE298" t="s">
        <v>399</v>
      </c>
      <c r="DF298" t="str">
        <f>IF(DK298="*","",IFERROR(VLOOKUP(DE298,'class and classification'!$A$1:$B$338,2,FALSE),VLOOKUP(DE298,'class and classification'!$A$340:$B$378,2,FALSE)))</f>
        <v>Predominantly Urban</v>
      </c>
      <c r="DG298" t="str">
        <f>IF(DK298="*","",IFERROR(VLOOKUP(DE298,'class and classification'!$A$1:$C$338,3,FALSE),VLOOKUP(DE298,'class and classification'!$A$340:$C$378,3,FALSE)))</f>
        <v>SD</v>
      </c>
      <c r="DH298">
        <v>17073.95</v>
      </c>
      <c r="DI298">
        <v>5820.5</v>
      </c>
      <c r="DJ298">
        <v>2832.98</v>
      </c>
      <c r="DK298">
        <v>11.011515724656524</v>
      </c>
      <c r="DM298" t="s">
        <v>796</v>
      </c>
      <c r="DN298" t="s">
        <v>399</v>
      </c>
      <c r="DO298" t="str">
        <f>IF(DT298="*","",IFERROR(VLOOKUP(DN298,'class and classification'!$A$1:$B$338,2,FALSE),VLOOKUP(DN298,'class and classification'!$A$340:$B$378,2,FALSE)))</f>
        <v>Predominantly Urban</v>
      </c>
      <c r="DP298" t="str">
        <f>IF(DT298="*","",IFERROR(VLOOKUP(DN298,'class and classification'!$A$1:$C$338,3,FALSE),VLOOKUP(DN298,'class and classification'!$A$340:$C$378,3,FALSE)))</f>
        <v>SD</v>
      </c>
      <c r="DQ298">
        <v>14210.4</v>
      </c>
      <c r="DR298">
        <v>7782.77</v>
      </c>
      <c r="DS298">
        <v>5070.17</v>
      </c>
      <c r="DT298">
        <v>18.734457757246524</v>
      </c>
      <c r="DV298" t="s">
        <v>796</v>
      </c>
      <c r="DW298" t="s">
        <v>399</v>
      </c>
      <c r="DX298" t="str">
        <f>IF(EC298="*","",IFERROR(VLOOKUP(DW298,'class and classification'!$A$1:$B$338,2,FALSE),VLOOKUP(DW298,'class and classification'!$A$340:$B$378,2,FALSE)))</f>
        <v>Predominantly Urban</v>
      </c>
      <c r="DY298" t="str">
        <f>IF(EC298="*","",IFERROR(VLOOKUP(DW298,'class and classification'!$A$1:$C$338,3,FALSE),VLOOKUP(DW298,'class and classification'!$A$340:$C$378,3,FALSE)))</f>
        <v>SD</v>
      </c>
      <c r="DZ298">
        <v>13178.58</v>
      </c>
      <c r="EA298">
        <v>10674.4</v>
      </c>
      <c r="EB298">
        <v>2297.67</v>
      </c>
      <c r="EC298">
        <v>8.7862825589421298</v>
      </c>
    </row>
    <row r="299" spans="1:133" x14ac:dyDescent="0.3">
      <c r="A299" t="s">
        <v>808</v>
      </c>
      <c r="B299" t="s">
        <v>410</v>
      </c>
      <c r="C299" t="str">
        <f>IF(H299="n/a","",IFERROR(VLOOKUP(B299,'class and classification'!$A$1:$B$338,2,FALSE),VLOOKUP(B299,'class and classification'!$A$340:$B$378,2,FALSE)))</f>
        <v/>
      </c>
      <c r="D299" t="str">
        <f>IF(H299="n/a","",IFERROR(VLOOKUP(B299,'class and classification'!$A$1:$C$338,3,FALSE),VLOOKUP(B299,'class and classification'!$A$340:$C$378,3,FALSE)))</f>
        <v/>
      </c>
      <c r="E299">
        <v>13561</v>
      </c>
      <c r="F299">
        <v>10203</v>
      </c>
      <c r="G299" t="s">
        <v>513</v>
      </c>
      <c r="H299" t="s">
        <v>513</v>
      </c>
      <c r="I299" t="s">
        <v>803</v>
      </c>
      <c r="J299" t="s">
        <v>406</v>
      </c>
      <c r="K299" t="str">
        <f>IF(P299="#","",IFERROR(VLOOKUP(J299,'class and classification'!$A$1:$B$338,2,FALSE),VLOOKUP(J299,'class and classification'!$A$340:$B$378,2,FALSE)))</f>
        <v>Predominantly Rural</v>
      </c>
      <c r="L299" t="str">
        <f>IF(P299="#","",IFERROR(VLOOKUP(J299,'class and classification'!$A$1:$C$338,3,FALSE),VLOOKUP(J299,'class and classification'!$A$340:$C$378,3,FALSE)))</f>
        <v>SD</v>
      </c>
      <c r="M299">
        <v>24343</v>
      </c>
      <c r="N299">
        <v>10378</v>
      </c>
      <c r="O299">
        <v>1415</v>
      </c>
      <c r="P299">
        <v>3.9157626743413769</v>
      </c>
      <c r="S299" t="s">
        <v>402</v>
      </c>
      <c r="T299" t="str">
        <f>IF(Y299="#","",IFERROR(VLOOKUP(S299,'class and classification'!$A$1:$B$338,2,FALSE),VLOOKUP(S299,'class and classification'!$A$340:$B$378,2,FALSE)))</f>
        <v/>
      </c>
      <c r="U299" t="str">
        <f>IF(Y299="#","",IFERROR(VLOOKUP(S299,'class and classification'!$A$1:$C$338,3,FALSE),VLOOKUP(S299,'class and classification'!$A$340:$C$378,3,FALSE)))</f>
        <v/>
      </c>
      <c r="V299">
        <v>18382</v>
      </c>
      <c r="W299">
        <v>7037</v>
      </c>
      <c r="X299" t="s">
        <v>39</v>
      </c>
      <c r="Y299" t="s">
        <v>39</v>
      </c>
      <c r="AA299" t="s">
        <v>797</v>
      </c>
      <c r="AB299" t="s">
        <v>400</v>
      </c>
      <c r="AC299" t="str">
        <f>IF(AH299="#","",IFERROR(VLOOKUP(AB299,'class and classification'!$A$1:$B$338,2,FALSE),VLOOKUP(AB299,'class and classification'!$A$340:$B$378,2,FALSE)))</f>
        <v/>
      </c>
      <c r="AD299" t="str">
        <f>IF(AH299="#","",IFERROR(VLOOKUP(AB299,'class and classification'!$A$1:$C$338,3,FALSE),VLOOKUP(AB299,'class and classification'!$A$340:$C$378,3,FALSE)))</f>
        <v/>
      </c>
      <c r="AE299">
        <v>15970</v>
      </c>
      <c r="AF299">
        <v>5915</v>
      </c>
      <c r="AG299" t="s">
        <v>39</v>
      </c>
      <c r="AH299" t="s">
        <v>39</v>
      </c>
      <c r="AJ299" t="s">
        <v>797</v>
      </c>
      <c r="AK299" t="s">
        <v>400</v>
      </c>
      <c r="AL299" t="str">
        <f>IF(AQ299="#","",IFERROR(VLOOKUP(AK299,'class and classification'!$A$1:$B$338,2,FALSE),VLOOKUP(AK299,'class and classification'!$A$340:$B$378,2,FALSE)))</f>
        <v/>
      </c>
      <c r="AM299" t="str">
        <f>IF(AQ299="#","",IFERROR(VLOOKUP(AK299,'class and classification'!$A$1:$C$338,3,FALSE),VLOOKUP(AK299,'class and classification'!$A$340:$C$378,3,FALSE)))</f>
        <v/>
      </c>
      <c r="AN299">
        <v>10777</v>
      </c>
      <c r="AO299">
        <v>3613</v>
      </c>
      <c r="AP299" t="s">
        <v>39</v>
      </c>
      <c r="AQ299" t="s">
        <v>39</v>
      </c>
      <c r="AS299" t="s">
        <v>797</v>
      </c>
      <c r="AT299" t="s">
        <v>400</v>
      </c>
      <c r="AU299" t="str">
        <f>IF(AZ299="#","",IFERROR(VLOOKUP(AT299,'class and classification'!$A$1:$B$338,2,FALSE),VLOOKUP(AT299,'class and classification'!$A$340:$B$378,2,FALSE)))</f>
        <v>Predominantly Urban</v>
      </c>
      <c r="AV299" t="str">
        <f>IF(AZ299="#","",IFERROR(VLOOKUP(AT299,'class and classification'!$A$1:$C$338,3,FALSE),VLOOKUP(AT299,'class and classification'!$A$340:$C$378,3,FALSE)))</f>
        <v>SD</v>
      </c>
      <c r="AW299">
        <v>10466</v>
      </c>
      <c r="AX299">
        <v>9948</v>
      </c>
      <c r="AY299">
        <v>2541</v>
      </c>
      <c r="AZ299">
        <v>11.069483772598563</v>
      </c>
      <c r="BB299" t="s">
        <v>797</v>
      </c>
      <c r="BC299" t="s">
        <v>400</v>
      </c>
      <c r="BD299" t="str">
        <f>IF(BI299="#","",IFERROR(VLOOKUP(BC299,'class and classification'!$A$1:$B$338,2,FALSE),VLOOKUP(BC299,'class and classification'!$A$340:$B$378,2,FALSE)))</f>
        <v>Predominantly Urban</v>
      </c>
      <c r="BE299" t="str">
        <f>IF(BI299="#","",IFERROR(VLOOKUP(BC299,'class and classification'!$A$1:$C$338,3,FALSE),VLOOKUP(BC299,'class and classification'!$A$340:$C$378,3,FALSE)))</f>
        <v>SD</v>
      </c>
      <c r="BF299">
        <v>14655</v>
      </c>
      <c r="BG299">
        <v>5072</v>
      </c>
      <c r="BH299">
        <v>3148</v>
      </c>
      <c r="BI299">
        <v>13.761748633879781</v>
      </c>
      <c r="BK299" t="s">
        <v>797</v>
      </c>
      <c r="BL299" t="s">
        <v>400</v>
      </c>
      <c r="BM299" t="str">
        <f>IF(BR299="#","",IFERROR(VLOOKUP(BL299,'class and classification'!$A$1:$B$338,2,FALSE),VLOOKUP(BL299,'class and classification'!$A$340:$B$378,2,FALSE)))</f>
        <v>Predominantly Urban</v>
      </c>
      <c r="BN299" t="str">
        <f>IF(BR299="#","",IFERROR(VLOOKUP(BL299,'class and classification'!$A$1:$C$338,3,FALSE),VLOOKUP(BL299,'class and classification'!$A$340:$C$378,3,FALSE)))</f>
        <v>SD</v>
      </c>
      <c r="BO299">
        <v>14010</v>
      </c>
      <c r="BP299">
        <v>4966</v>
      </c>
      <c r="BQ299">
        <v>3307</v>
      </c>
      <c r="BR299">
        <v>14.840910110846833</v>
      </c>
      <c r="BT299" t="s">
        <v>797</v>
      </c>
      <c r="BU299" t="s">
        <v>400</v>
      </c>
      <c r="BV299" t="str">
        <f>IF(CA299="#","",IFERROR(VLOOKUP(BU299,'class and classification'!$A$1:$B$338,2,FALSE),VLOOKUP(BU299,'class and classification'!$A$340:$B$378,2,FALSE)))</f>
        <v>Predominantly Urban</v>
      </c>
      <c r="BW299" t="str">
        <f>IF(CA299="#","",IFERROR(VLOOKUP(BU299,'class and classification'!$A$1:$C$338,3,FALSE),VLOOKUP(BU299,'class and classification'!$A$340:$C$378,3,FALSE)))</f>
        <v>SD</v>
      </c>
      <c r="BX299">
        <v>4714</v>
      </c>
      <c r="BY299">
        <v>6139</v>
      </c>
      <c r="BZ299">
        <v>3864</v>
      </c>
      <c r="CA299">
        <v>26.255350954678264</v>
      </c>
      <c r="CC299" t="s">
        <v>797</v>
      </c>
      <c r="CD299" t="s">
        <v>400</v>
      </c>
      <c r="CE299" t="str">
        <f>IF(CJ299="*","",IFERROR(VLOOKUP(CD299,'class and classification'!$A$1:$B$338,2,FALSE),VLOOKUP(CD299,'class and classification'!$A$340:$B$378,2,FALSE)))</f>
        <v>Predominantly Urban</v>
      </c>
      <c r="CF299" t="str">
        <f>IF(CJ299="*","",IFERROR(VLOOKUP(CD299,'class and classification'!$A$1:$C$338,3,FALSE),VLOOKUP(CD299,'class and classification'!$A$340:$C$378,3,FALSE)))</f>
        <v>SD</v>
      </c>
      <c r="CG299">
        <v>8802</v>
      </c>
      <c r="CH299">
        <v>3769</v>
      </c>
      <c r="CI299">
        <v>1583</v>
      </c>
      <c r="CJ299">
        <v>11.184117563939521</v>
      </c>
      <c r="CL299" t="s">
        <v>797</v>
      </c>
      <c r="CM299" t="s">
        <v>400</v>
      </c>
      <c r="CN299" t="str">
        <f>IF(CS299="*","",IFERROR(VLOOKUP(CM299,'class and classification'!$A$1:$B$338,2,FALSE),VLOOKUP(CM299,'class and classification'!$A$340:$B$378,2,FALSE)))</f>
        <v>Predominantly Urban</v>
      </c>
      <c r="CO299" t="str">
        <f>IF(CS299="*","",IFERROR(VLOOKUP(CM299,'class and classification'!$A$1:$C$338,3,FALSE),VLOOKUP(CM299,'class and classification'!$A$340:$C$378,3,FALSE)))</f>
        <v>SD</v>
      </c>
      <c r="CP299">
        <v>7888.87</v>
      </c>
      <c r="CQ299">
        <v>5158.83</v>
      </c>
      <c r="CR299">
        <v>1508.3</v>
      </c>
      <c r="CS299">
        <v>10.362050013740038</v>
      </c>
      <c r="CU299" t="s">
        <v>797</v>
      </c>
      <c r="CV299" t="s">
        <v>400</v>
      </c>
      <c r="CW299" t="str">
        <f>IF(DB299="*","",IFERROR(VLOOKUP(CV299,'class and classification'!$A$1:$B$338,2,FALSE),VLOOKUP(CV299,'class and classification'!$A$340:$B$378,2,FALSE)))</f>
        <v>Predominantly Urban</v>
      </c>
      <c r="CX299" t="str">
        <f>IF(DB299="*","",IFERROR(VLOOKUP(CV299,'class and classification'!$A$1:$C$338,3,FALSE),VLOOKUP(CV299,'class and classification'!$A$340:$C$378,3,FALSE)))</f>
        <v>SD</v>
      </c>
      <c r="CY299">
        <v>13174.48</v>
      </c>
      <c r="CZ299">
        <v>7534.87</v>
      </c>
      <c r="DA299">
        <v>2237.7399999999998</v>
      </c>
      <c r="DB299">
        <v>9.7517375841555509</v>
      </c>
      <c r="DD299" t="s">
        <v>797</v>
      </c>
      <c r="DE299" t="s">
        <v>400</v>
      </c>
      <c r="DF299" t="str">
        <f>IF(DK299="*","",IFERROR(VLOOKUP(DE299,'class and classification'!$A$1:$B$338,2,FALSE),VLOOKUP(DE299,'class and classification'!$A$340:$B$378,2,FALSE)))</f>
        <v>Predominantly Urban</v>
      </c>
      <c r="DG299" t="str">
        <f>IF(DK299="*","",IFERROR(VLOOKUP(DE299,'class and classification'!$A$1:$C$338,3,FALSE),VLOOKUP(DE299,'class and classification'!$A$340:$C$378,3,FALSE)))</f>
        <v>SD</v>
      </c>
      <c r="DH299">
        <v>9158.34</v>
      </c>
      <c r="DI299">
        <v>5889.92</v>
      </c>
      <c r="DJ299">
        <v>3858.13</v>
      </c>
      <c r="DK299">
        <v>20.406486907336621</v>
      </c>
      <c r="DM299" t="s">
        <v>797</v>
      </c>
      <c r="DN299" t="s">
        <v>400</v>
      </c>
      <c r="DO299" t="str">
        <f>IF(DT299="*","",IFERROR(VLOOKUP(DN299,'class and classification'!$A$1:$B$338,2,FALSE),VLOOKUP(DN299,'class and classification'!$A$340:$B$378,2,FALSE)))</f>
        <v>Predominantly Urban</v>
      </c>
      <c r="DP299" t="str">
        <f>IF(DT299="*","",IFERROR(VLOOKUP(DN299,'class and classification'!$A$1:$C$338,3,FALSE),VLOOKUP(DN299,'class and classification'!$A$340:$C$378,3,FALSE)))</f>
        <v>SD</v>
      </c>
      <c r="DQ299">
        <v>7851.75</v>
      </c>
      <c r="DR299">
        <v>4954.53</v>
      </c>
      <c r="DS299">
        <v>1570.72</v>
      </c>
      <c r="DT299">
        <v>10.925227794393825</v>
      </c>
      <c r="DV299" t="s">
        <v>797</v>
      </c>
      <c r="DW299" t="s">
        <v>400</v>
      </c>
      <c r="DX299" t="str">
        <f>IF(EC299="*","",IFERROR(VLOOKUP(DW299,'class and classification'!$A$1:$B$338,2,FALSE),VLOOKUP(DW299,'class and classification'!$A$340:$B$378,2,FALSE)))</f>
        <v>Predominantly Urban</v>
      </c>
      <c r="DY299" t="str">
        <f>IF(EC299="*","",IFERROR(VLOOKUP(DW299,'class and classification'!$A$1:$C$338,3,FALSE),VLOOKUP(DW299,'class and classification'!$A$340:$C$378,3,FALSE)))</f>
        <v>SD</v>
      </c>
      <c r="DZ299">
        <v>11459.01</v>
      </c>
      <c r="EA299">
        <v>3995.39</v>
      </c>
      <c r="EB299">
        <v>1537.51</v>
      </c>
      <c r="EC299">
        <v>9.0484824837231361</v>
      </c>
    </row>
    <row r="300" spans="1:133" x14ac:dyDescent="0.3">
      <c r="A300" t="s">
        <v>809</v>
      </c>
      <c r="B300" t="s">
        <v>411</v>
      </c>
      <c r="C300" t="str">
        <f>IF(H300="n/a","",IFERROR(VLOOKUP(B300,'class and classification'!$A$1:$B$338,2,FALSE),VLOOKUP(B300,'class and classification'!$A$340:$B$378,2,FALSE)))</f>
        <v>Predominantly Urban</v>
      </c>
      <c r="D300" t="str">
        <f>IF(H300="n/a","",IFERROR(VLOOKUP(B300,'class and classification'!$A$1:$C$338,3,FALSE),VLOOKUP(B300,'class and classification'!$A$340:$C$378,3,FALSE)))</f>
        <v>SD</v>
      </c>
      <c r="E300">
        <v>14892</v>
      </c>
      <c r="F300">
        <v>7405</v>
      </c>
      <c r="G300">
        <v>2866</v>
      </c>
      <c r="H300">
        <v>11.389738902356635</v>
      </c>
      <c r="I300" t="s">
        <v>804</v>
      </c>
      <c r="J300" t="s">
        <v>407</v>
      </c>
      <c r="K300" t="str">
        <f>IF(P300="#","",IFERROR(VLOOKUP(J300,'class and classification'!$A$1:$B$338,2,FALSE),VLOOKUP(J300,'class and classification'!$A$340:$B$378,2,FALSE)))</f>
        <v>Predominantly Urban</v>
      </c>
      <c r="L300" t="str">
        <f>IF(P300="#","",IFERROR(VLOOKUP(J300,'class and classification'!$A$1:$C$338,3,FALSE),VLOOKUP(J300,'class and classification'!$A$340:$C$378,3,FALSE)))</f>
        <v>SD</v>
      </c>
      <c r="M300">
        <v>12313</v>
      </c>
      <c r="N300">
        <v>13888</v>
      </c>
      <c r="O300">
        <v>3138</v>
      </c>
      <c r="P300">
        <v>10.695661065475988</v>
      </c>
      <c r="S300" t="s">
        <v>403</v>
      </c>
      <c r="T300" t="str">
        <f>IF(Y300="#","",IFERROR(VLOOKUP(S300,'class and classification'!$A$1:$B$338,2,FALSE),VLOOKUP(S300,'class and classification'!$A$340:$B$378,2,FALSE)))</f>
        <v/>
      </c>
      <c r="U300" t="str">
        <f>IF(Y300="#","",IFERROR(VLOOKUP(S300,'class and classification'!$A$1:$C$338,3,FALSE),VLOOKUP(S300,'class and classification'!$A$340:$C$378,3,FALSE)))</f>
        <v/>
      </c>
      <c r="V300">
        <v>20578</v>
      </c>
      <c r="W300">
        <v>5872</v>
      </c>
      <c r="X300" t="s">
        <v>39</v>
      </c>
      <c r="Y300" t="s">
        <v>39</v>
      </c>
      <c r="AA300" t="s">
        <v>798</v>
      </c>
      <c r="AB300" t="s">
        <v>401</v>
      </c>
      <c r="AC300" t="str">
        <f>IF(AH300="#","",IFERROR(VLOOKUP(AB300,'class and classification'!$A$1:$B$338,2,FALSE),VLOOKUP(AB300,'class and classification'!$A$340:$B$378,2,FALSE)))</f>
        <v/>
      </c>
      <c r="AD300" t="str">
        <f>IF(AH300="#","",IFERROR(VLOOKUP(AB300,'class and classification'!$A$1:$C$338,3,FALSE),VLOOKUP(AB300,'class and classification'!$A$340:$C$378,3,FALSE)))</f>
        <v/>
      </c>
      <c r="AE300">
        <v>16449</v>
      </c>
      <c r="AF300">
        <v>4721</v>
      </c>
      <c r="AG300" t="s">
        <v>39</v>
      </c>
      <c r="AH300" t="s">
        <v>39</v>
      </c>
      <c r="AJ300" t="s">
        <v>798</v>
      </c>
      <c r="AK300" t="s">
        <v>401</v>
      </c>
      <c r="AL300" t="str">
        <f>IF(AQ300="#","",IFERROR(VLOOKUP(AK300,'class and classification'!$A$1:$B$338,2,FALSE),VLOOKUP(AK300,'class and classification'!$A$340:$B$378,2,FALSE)))</f>
        <v/>
      </c>
      <c r="AM300" t="str">
        <f>IF(AQ300="#","",IFERROR(VLOOKUP(AK300,'class and classification'!$A$1:$C$338,3,FALSE),VLOOKUP(AK300,'class and classification'!$A$340:$C$378,3,FALSE)))</f>
        <v/>
      </c>
      <c r="AN300">
        <v>10303</v>
      </c>
      <c r="AO300">
        <v>5133</v>
      </c>
      <c r="AP300" t="s">
        <v>39</v>
      </c>
      <c r="AQ300" t="s">
        <v>39</v>
      </c>
      <c r="AS300" t="s">
        <v>798</v>
      </c>
      <c r="AT300" t="s">
        <v>401</v>
      </c>
      <c r="AU300" t="str">
        <f>IF(AZ300="#","",IFERROR(VLOOKUP(AT300,'class and classification'!$A$1:$B$338,2,FALSE),VLOOKUP(AT300,'class and classification'!$A$340:$B$378,2,FALSE)))</f>
        <v>Urban with Significant Rural</v>
      </c>
      <c r="AV300" t="str">
        <f>IF(AZ300="#","",IFERROR(VLOOKUP(AT300,'class and classification'!$A$1:$C$338,3,FALSE),VLOOKUP(AT300,'class and classification'!$A$340:$C$378,3,FALSE)))</f>
        <v>SD</v>
      </c>
      <c r="AW300">
        <v>9518</v>
      </c>
      <c r="AX300">
        <v>6071</v>
      </c>
      <c r="AY300">
        <v>6059</v>
      </c>
      <c r="AZ300">
        <v>27.988728750923876</v>
      </c>
      <c r="BB300" t="s">
        <v>798</v>
      </c>
      <c r="BC300" t="s">
        <v>401</v>
      </c>
      <c r="BD300" t="str">
        <f>IF(BI300="#","",IFERROR(VLOOKUP(BC300,'class and classification'!$A$1:$B$338,2,FALSE),VLOOKUP(BC300,'class and classification'!$A$340:$B$378,2,FALSE)))</f>
        <v>Urban with Significant Rural</v>
      </c>
      <c r="BE300" t="str">
        <f>IF(BI300="#","",IFERROR(VLOOKUP(BC300,'class and classification'!$A$1:$C$338,3,FALSE),VLOOKUP(BC300,'class and classification'!$A$340:$C$378,3,FALSE)))</f>
        <v>SD</v>
      </c>
      <c r="BF300">
        <v>6884</v>
      </c>
      <c r="BG300">
        <v>5610</v>
      </c>
      <c r="BH300">
        <v>6132</v>
      </c>
      <c r="BI300">
        <v>32.921722323633631</v>
      </c>
      <c r="BK300" t="s">
        <v>798</v>
      </c>
      <c r="BL300" t="s">
        <v>401</v>
      </c>
      <c r="BM300" t="str">
        <f>IF(BR300="#","",IFERROR(VLOOKUP(BL300,'class and classification'!$A$1:$B$338,2,FALSE),VLOOKUP(BL300,'class and classification'!$A$340:$B$378,2,FALSE)))</f>
        <v>Urban with Significant Rural</v>
      </c>
      <c r="BN300" t="str">
        <f>IF(BR300="#","",IFERROR(VLOOKUP(BL300,'class and classification'!$A$1:$C$338,3,FALSE),VLOOKUP(BL300,'class and classification'!$A$340:$C$378,3,FALSE)))</f>
        <v>SD</v>
      </c>
      <c r="BO300">
        <v>12223</v>
      </c>
      <c r="BP300">
        <v>4700</v>
      </c>
      <c r="BQ300">
        <v>3300</v>
      </c>
      <c r="BR300">
        <v>16.318053701231271</v>
      </c>
      <c r="BT300" t="s">
        <v>798</v>
      </c>
      <c r="BU300" t="s">
        <v>401</v>
      </c>
      <c r="BV300" t="str">
        <f>IF(CA300="#","",IFERROR(VLOOKUP(BU300,'class and classification'!$A$1:$B$338,2,FALSE),VLOOKUP(BU300,'class and classification'!$A$340:$B$378,2,FALSE)))</f>
        <v>Urban with Significant Rural</v>
      </c>
      <c r="BW300" t="str">
        <f>IF(CA300="#","",IFERROR(VLOOKUP(BU300,'class and classification'!$A$1:$C$338,3,FALSE),VLOOKUP(BU300,'class and classification'!$A$340:$C$378,3,FALSE)))</f>
        <v>SD</v>
      </c>
      <c r="BX300">
        <v>13427</v>
      </c>
      <c r="BY300">
        <v>4624</v>
      </c>
      <c r="BZ300">
        <v>3474</v>
      </c>
      <c r="CA300">
        <v>16.139372822299652</v>
      </c>
      <c r="CC300" t="s">
        <v>798</v>
      </c>
      <c r="CD300" t="s">
        <v>401</v>
      </c>
      <c r="CE300" t="str">
        <f>IF(CJ300="*","",IFERROR(VLOOKUP(CD300,'class and classification'!$A$1:$B$338,2,FALSE),VLOOKUP(CD300,'class and classification'!$A$340:$B$378,2,FALSE)))</f>
        <v>Urban with Significant Rural</v>
      </c>
      <c r="CF300" t="str">
        <f>IF(CJ300="*","",IFERROR(VLOOKUP(CD300,'class and classification'!$A$1:$C$338,3,FALSE),VLOOKUP(CD300,'class and classification'!$A$340:$C$378,3,FALSE)))</f>
        <v>SD</v>
      </c>
      <c r="CG300">
        <v>13311</v>
      </c>
      <c r="CH300">
        <v>7208</v>
      </c>
      <c r="CI300">
        <v>819</v>
      </c>
      <c r="CJ300">
        <v>3.8382228887430876</v>
      </c>
      <c r="CL300" t="s">
        <v>798</v>
      </c>
      <c r="CM300" t="s">
        <v>401</v>
      </c>
      <c r="CN300" t="str">
        <f>IF(CS300="*","",IFERROR(VLOOKUP(CM300,'class and classification'!$A$1:$B$338,2,FALSE),VLOOKUP(CM300,'class and classification'!$A$340:$B$378,2,FALSE)))</f>
        <v>Urban with Significant Rural</v>
      </c>
      <c r="CO300" t="str">
        <f>IF(CS300="*","",IFERROR(VLOOKUP(CM300,'class and classification'!$A$1:$C$338,3,FALSE),VLOOKUP(CM300,'class and classification'!$A$340:$C$378,3,FALSE)))</f>
        <v>SD</v>
      </c>
      <c r="CP300">
        <v>7777.7</v>
      </c>
      <c r="CQ300">
        <v>6531.54</v>
      </c>
      <c r="CR300">
        <v>4484.71</v>
      </c>
      <c r="CS300">
        <v>23.862519587420419</v>
      </c>
      <c r="CU300" t="s">
        <v>798</v>
      </c>
      <c r="CV300" t="s">
        <v>401</v>
      </c>
      <c r="CW300" t="str">
        <f>IF(DB300="*","",IFERROR(VLOOKUP(CV300,'class and classification'!$A$1:$B$338,2,FALSE),VLOOKUP(CV300,'class and classification'!$A$340:$B$378,2,FALSE)))</f>
        <v>Urban with Significant Rural</v>
      </c>
      <c r="CX300" t="str">
        <f>IF(DB300="*","",IFERROR(VLOOKUP(CV300,'class and classification'!$A$1:$C$338,3,FALSE),VLOOKUP(CV300,'class and classification'!$A$340:$C$378,3,FALSE)))</f>
        <v>SD</v>
      </c>
      <c r="CY300">
        <v>10130.790000000001</v>
      </c>
      <c r="CZ300">
        <v>5090</v>
      </c>
      <c r="DA300">
        <v>3531.49</v>
      </c>
      <c r="DB300">
        <v>18.832323322817281</v>
      </c>
      <c r="DD300" t="s">
        <v>798</v>
      </c>
      <c r="DE300" t="s">
        <v>401</v>
      </c>
      <c r="DF300" t="str">
        <f>IF(DK300="*","",IFERROR(VLOOKUP(DE300,'class and classification'!$A$1:$B$338,2,FALSE),VLOOKUP(DE300,'class and classification'!$A$340:$B$378,2,FALSE)))</f>
        <v>Urban with Significant Rural</v>
      </c>
      <c r="DG300" t="str">
        <f>IF(DK300="*","",IFERROR(VLOOKUP(DE300,'class and classification'!$A$1:$C$338,3,FALSE),VLOOKUP(DE300,'class and classification'!$A$340:$C$378,3,FALSE)))</f>
        <v>SD</v>
      </c>
      <c r="DH300">
        <v>12928.96</v>
      </c>
      <c r="DI300">
        <v>6252.68</v>
      </c>
      <c r="DJ300">
        <v>2381.94</v>
      </c>
      <c r="DK300">
        <v>11.046124994087254</v>
      </c>
      <c r="DM300" t="s">
        <v>798</v>
      </c>
      <c r="DN300" t="s">
        <v>401</v>
      </c>
      <c r="DO300" t="str">
        <f>IF(DT300="*","",IFERROR(VLOOKUP(DN300,'class and classification'!$A$1:$B$338,2,FALSE),VLOOKUP(DN300,'class and classification'!$A$340:$B$378,2,FALSE)))</f>
        <v>Urban with Significant Rural</v>
      </c>
      <c r="DP300" t="str">
        <f>IF(DT300="*","",IFERROR(VLOOKUP(DN300,'class and classification'!$A$1:$C$338,3,FALSE),VLOOKUP(DN300,'class and classification'!$A$340:$C$378,3,FALSE)))</f>
        <v>SD</v>
      </c>
      <c r="DQ300">
        <v>13032.37</v>
      </c>
      <c r="DR300">
        <v>6358.04</v>
      </c>
      <c r="DS300">
        <v>2256.52</v>
      </c>
      <c r="DT300">
        <v>10.424203339688352</v>
      </c>
      <c r="DV300" t="s">
        <v>798</v>
      </c>
      <c r="DW300" t="s">
        <v>401</v>
      </c>
      <c r="DX300" t="str">
        <f>IF(EC300="*","",IFERROR(VLOOKUP(DW300,'class and classification'!$A$1:$B$338,2,FALSE),VLOOKUP(DW300,'class and classification'!$A$340:$B$378,2,FALSE)))</f>
        <v>Urban with Significant Rural</v>
      </c>
      <c r="DY300" t="str">
        <f>IF(EC300="*","",IFERROR(VLOOKUP(DW300,'class and classification'!$A$1:$C$338,3,FALSE),VLOOKUP(DW300,'class and classification'!$A$340:$C$378,3,FALSE)))</f>
        <v>SD</v>
      </c>
      <c r="DZ300">
        <v>8607.07</v>
      </c>
      <c r="EA300">
        <v>6194.73</v>
      </c>
      <c r="EB300">
        <v>5593.18</v>
      </c>
      <c r="EC300">
        <v>27.424297547729886</v>
      </c>
    </row>
    <row r="301" spans="1:133" x14ac:dyDescent="0.3">
      <c r="A301" t="s">
        <v>810</v>
      </c>
      <c r="B301" t="s">
        <v>412</v>
      </c>
      <c r="C301" t="str">
        <f>IF(H301="n/a","",IFERROR(VLOOKUP(B301,'class and classification'!$A$1:$B$338,2,FALSE),VLOOKUP(B301,'class and classification'!$A$340:$B$378,2,FALSE)))</f>
        <v/>
      </c>
      <c r="D301" t="str">
        <f>IF(H301="n/a","",IFERROR(VLOOKUP(B301,'class and classification'!$A$1:$C$338,3,FALSE),VLOOKUP(B301,'class and classification'!$A$340:$C$378,3,FALSE)))</f>
        <v/>
      </c>
      <c r="E301">
        <v>17975</v>
      </c>
      <c r="F301">
        <v>2093</v>
      </c>
      <c r="G301" t="s">
        <v>513</v>
      </c>
      <c r="H301" t="s">
        <v>513</v>
      </c>
      <c r="I301" t="s">
        <v>805</v>
      </c>
      <c r="J301" t="s">
        <v>408</v>
      </c>
      <c r="K301" t="str">
        <f>IF(P301="#","",IFERROR(VLOOKUP(J301,'class and classification'!$A$1:$B$338,2,FALSE),VLOOKUP(J301,'class and classification'!$A$340:$B$378,2,FALSE)))</f>
        <v/>
      </c>
      <c r="L301" t="str">
        <f>IF(P301="#","",IFERROR(VLOOKUP(J301,'class and classification'!$A$1:$C$338,3,FALSE),VLOOKUP(J301,'class and classification'!$A$340:$C$378,3,FALSE)))</f>
        <v/>
      </c>
      <c r="M301">
        <v>22805</v>
      </c>
      <c r="N301">
        <v>5232</v>
      </c>
      <c r="O301" t="s">
        <v>39</v>
      </c>
      <c r="P301" t="s">
        <v>39</v>
      </c>
      <c r="S301" t="s">
        <v>404</v>
      </c>
      <c r="T301" t="str">
        <f>IF(Y301="#","",IFERROR(VLOOKUP(S301,'class and classification'!$A$1:$B$338,2,FALSE),VLOOKUP(S301,'class and classification'!$A$340:$B$378,2,FALSE)))</f>
        <v/>
      </c>
      <c r="U301" t="str">
        <f>IF(Y301="#","",IFERROR(VLOOKUP(S301,'class and classification'!$A$1:$C$338,3,FALSE),VLOOKUP(S301,'class and classification'!$A$340:$C$378,3,FALSE)))</f>
        <v/>
      </c>
      <c r="V301">
        <v>16419</v>
      </c>
      <c r="W301">
        <v>8336</v>
      </c>
      <c r="X301" t="s">
        <v>39</v>
      </c>
      <c r="Y301" t="s">
        <v>39</v>
      </c>
      <c r="AA301" t="s">
        <v>800</v>
      </c>
      <c r="AB301" t="s">
        <v>402</v>
      </c>
      <c r="AC301" t="str">
        <f>IF(AH301="#","",IFERROR(VLOOKUP(AB301,'class and classification'!$A$1:$B$338,2,FALSE),VLOOKUP(AB301,'class and classification'!$A$340:$B$378,2,FALSE)))</f>
        <v>Predominantly Urban</v>
      </c>
      <c r="AD301" t="str">
        <f>IF(AH301="#","",IFERROR(VLOOKUP(AB301,'class and classification'!$A$1:$C$338,3,FALSE),VLOOKUP(AB301,'class and classification'!$A$340:$C$378,3,FALSE)))</f>
        <v>SD</v>
      </c>
      <c r="AE301">
        <v>11002</v>
      </c>
      <c r="AF301">
        <v>4761</v>
      </c>
      <c r="AG301">
        <v>4071</v>
      </c>
      <c r="AH301">
        <v>20.5253604920843</v>
      </c>
      <c r="AJ301" t="s">
        <v>800</v>
      </c>
      <c r="AK301" t="s">
        <v>402</v>
      </c>
      <c r="AL301" t="str">
        <f>IF(AQ301="#","",IFERROR(VLOOKUP(AK301,'class and classification'!$A$1:$B$338,2,FALSE),VLOOKUP(AK301,'class and classification'!$A$340:$B$378,2,FALSE)))</f>
        <v>Predominantly Urban</v>
      </c>
      <c r="AM301" t="str">
        <f>IF(AQ301="#","",IFERROR(VLOOKUP(AK301,'class and classification'!$A$1:$C$338,3,FALSE),VLOOKUP(AK301,'class and classification'!$A$340:$C$378,3,FALSE)))</f>
        <v>SD</v>
      </c>
      <c r="AN301">
        <v>7627</v>
      </c>
      <c r="AO301">
        <v>7794</v>
      </c>
      <c r="AP301">
        <v>7080</v>
      </c>
      <c r="AQ301">
        <v>31.465268210301765</v>
      </c>
      <c r="AS301" t="s">
        <v>800</v>
      </c>
      <c r="AT301" t="s">
        <v>402</v>
      </c>
      <c r="AU301" t="str">
        <f>IF(AZ301="#","",IFERROR(VLOOKUP(AT301,'class and classification'!$A$1:$B$338,2,FALSE),VLOOKUP(AT301,'class and classification'!$A$340:$B$378,2,FALSE)))</f>
        <v>Predominantly Urban</v>
      </c>
      <c r="AV301" t="str">
        <f>IF(AZ301="#","",IFERROR(VLOOKUP(AT301,'class and classification'!$A$1:$C$338,3,FALSE),VLOOKUP(AT301,'class and classification'!$A$340:$C$378,3,FALSE)))</f>
        <v>SD</v>
      </c>
      <c r="AW301">
        <v>13296</v>
      </c>
      <c r="AX301">
        <v>4737</v>
      </c>
      <c r="AY301">
        <v>2122</v>
      </c>
      <c r="AZ301">
        <v>10.528404862317043</v>
      </c>
      <c r="BB301" t="s">
        <v>800</v>
      </c>
      <c r="BC301" t="s">
        <v>402</v>
      </c>
      <c r="BD301" t="str">
        <f>IF(BI301="#","",IFERROR(VLOOKUP(BC301,'class and classification'!$A$1:$B$338,2,FALSE),VLOOKUP(BC301,'class and classification'!$A$340:$B$378,2,FALSE)))</f>
        <v/>
      </c>
      <c r="BE301" t="str">
        <f>IF(BI301="#","",IFERROR(VLOOKUP(BC301,'class and classification'!$A$1:$C$338,3,FALSE),VLOOKUP(BC301,'class and classification'!$A$340:$C$378,3,FALSE)))</f>
        <v/>
      </c>
      <c r="BF301">
        <v>10352</v>
      </c>
      <c r="BG301">
        <v>7344</v>
      </c>
      <c r="BH301" t="s">
        <v>39</v>
      </c>
      <c r="BI301" t="s">
        <v>39</v>
      </c>
      <c r="BK301" t="s">
        <v>800</v>
      </c>
      <c r="BL301" t="s">
        <v>402</v>
      </c>
      <c r="BM301" t="str">
        <f>IF(BR301="#","",IFERROR(VLOOKUP(BL301,'class and classification'!$A$1:$B$338,2,FALSE),VLOOKUP(BL301,'class and classification'!$A$340:$B$378,2,FALSE)))</f>
        <v/>
      </c>
      <c r="BN301" t="str">
        <f>IF(BR301="#","",IFERROR(VLOOKUP(BL301,'class and classification'!$A$1:$C$338,3,FALSE),VLOOKUP(BL301,'class and classification'!$A$340:$C$378,3,FALSE)))</f>
        <v/>
      </c>
      <c r="BO301">
        <v>9185</v>
      </c>
      <c r="BP301">
        <v>13463</v>
      </c>
      <c r="BQ301" t="s">
        <v>39</v>
      </c>
      <c r="BR301" t="s">
        <v>39</v>
      </c>
      <c r="BT301" t="s">
        <v>800</v>
      </c>
      <c r="BU301" t="s">
        <v>402</v>
      </c>
      <c r="BV301" t="str">
        <f>IF(CA301="#","",IFERROR(VLOOKUP(BU301,'class and classification'!$A$1:$B$338,2,FALSE),VLOOKUP(BU301,'class and classification'!$A$340:$B$378,2,FALSE)))</f>
        <v>Predominantly Urban</v>
      </c>
      <c r="BW301" t="str">
        <f>IF(CA301="#","",IFERROR(VLOOKUP(BU301,'class and classification'!$A$1:$C$338,3,FALSE),VLOOKUP(BU301,'class and classification'!$A$340:$C$378,3,FALSE)))</f>
        <v>SD</v>
      </c>
      <c r="BX301">
        <v>9152</v>
      </c>
      <c r="BY301">
        <v>10176</v>
      </c>
      <c r="BZ301">
        <v>3507</v>
      </c>
      <c r="CA301">
        <v>15.358003065469674</v>
      </c>
      <c r="CC301" t="s">
        <v>800</v>
      </c>
      <c r="CD301" t="s">
        <v>402</v>
      </c>
      <c r="CE301" t="str">
        <f>IF(CJ301="*","",IFERROR(VLOOKUP(CD301,'class and classification'!$A$1:$B$338,2,FALSE),VLOOKUP(CD301,'class and classification'!$A$340:$B$378,2,FALSE)))</f>
        <v>Predominantly Urban</v>
      </c>
      <c r="CF301" t="str">
        <f>IF(CJ301="*","",IFERROR(VLOOKUP(CD301,'class and classification'!$A$1:$C$338,3,FALSE),VLOOKUP(CD301,'class and classification'!$A$340:$C$378,3,FALSE)))</f>
        <v>SD</v>
      </c>
      <c r="CG301">
        <v>5443</v>
      </c>
      <c r="CH301">
        <v>7922</v>
      </c>
      <c r="CI301">
        <v>3665</v>
      </c>
      <c r="CJ301">
        <v>21.520845566647093</v>
      </c>
      <c r="CL301" t="s">
        <v>800</v>
      </c>
      <c r="CM301" t="s">
        <v>402</v>
      </c>
      <c r="CN301" t="str">
        <f>IF(CS301="*","",IFERROR(VLOOKUP(CM301,'class and classification'!$A$1:$B$338,2,FALSE),VLOOKUP(CM301,'class and classification'!$A$340:$B$378,2,FALSE)))</f>
        <v>Predominantly Urban</v>
      </c>
      <c r="CO301" t="str">
        <f>IF(CS301="*","",IFERROR(VLOOKUP(CM301,'class and classification'!$A$1:$C$338,3,FALSE),VLOOKUP(CM301,'class and classification'!$A$340:$C$378,3,FALSE)))</f>
        <v>SD</v>
      </c>
      <c r="CP301">
        <v>8248.74</v>
      </c>
      <c r="CQ301">
        <v>9124.3799999999992</v>
      </c>
      <c r="CR301">
        <v>1450.8</v>
      </c>
      <c r="CS301">
        <v>7.7072150752871877</v>
      </c>
      <c r="CU301" t="s">
        <v>800</v>
      </c>
      <c r="CV301" t="s">
        <v>402</v>
      </c>
      <c r="CW301" t="str">
        <f>IF(DB301="*","",IFERROR(VLOOKUP(CV301,'class and classification'!$A$1:$B$338,2,FALSE),VLOOKUP(CV301,'class and classification'!$A$340:$B$378,2,FALSE)))</f>
        <v>Predominantly Urban</v>
      </c>
      <c r="CX301" t="str">
        <f>IF(DB301="*","",IFERROR(VLOOKUP(CV301,'class and classification'!$A$1:$C$338,3,FALSE),VLOOKUP(CV301,'class and classification'!$A$340:$C$378,3,FALSE)))</f>
        <v>SD</v>
      </c>
      <c r="CY301">
        <v>9587.6200000000008</v>
      </c>
      <c r="CZ301">
        <v>6882.57</v>
      </c>
      <c r="DA301">
        <v>1414.99</v>
      </c>
      <c r="DB301">
        <v>7.9115222771031641</v>
      </c>
      <c r="DD301" t="s">
        <v>800</v>
      </c>
      <c r="DE301" t="s">
        <v>402</v>
      </c>
      <c r="DF301" t="str">
        <f>IF(DK301="*","",IFERROR(VLOOKUP(DE301,'class and classification'!$A$1:$B$338,2,FALSE),VLOOKUP(DE301,'class and classification'!$A$340:$B$378,2,FALSE)))</f>
        <v>Predominantly Urban</v>
      </c>
      <c r="DG301" t="str">
        <f>IF(DK301="*","",IFERROR(VLOOKUP(DE301,'class and classification'!$A$1:$C$338,3,FALSE),VLOOKUP(DE301,'class and classification'!$A$340:$C$378,3,FALSE)))</f>
        <v>SD</v>
      </c>
      <c r="DH301">
        <v>12995.28</v>
      </c>
      <c r="DI301">
        <v>5541.73</v>
      </c>
      <c r="DJ301">
        <v>3014.87</v>
      </c>
      <c r="DK301">
        <v>13.988895632306786</v>
      </c>
      <c r="DM301" t="s">
        <v>800</v>
      </c>
      <c r="DN301" t="s">
        <v>402</v>
      </c>
      <c r="DO301" t="str">
        <f>IF(DT301="*","",IFERROR(VLOOKUP(DN301,'class and classification'!$A$1:$B$338,2,FALSE),VLOOKUP(DN301,'class and classification'!$A$340:$B$378,2,FALSE)))</f>
        <v>Predominantly Urban</v>
      </c>
      <c r="DP301" t="str">
        <f>IF(DT301="*","",IFERROR(VLOOKUP(DN301,'class and classification'!$A$1:$C$338,3,FALSE),VLOOKUP(DN301,'class and classification'!$A$340:$C$378,3,FALSE)))</f>
        <v>SD</v>
      </c>
      <c r="DQ301">
        <v>9159.49</v>
      </c>
      <c r="DR301">
        <v>6741.44</v>
      </c>
      <c r="DS301">
        <v>2382.09</v>
      </c>
      <c r="DT301">
        <v>13.028974425450501</v>
      </c>
      <c r="DV301" t="s">
        <v>800</v>
      </c>
      <c r="DW301" t="s">
        <v>402</v>
      </c>
      <c r="DX301" t="str">
        <f>IF(EC301="*","",IFERROR(VLOOKUP(DW301,'class and classification'!$A$1:$B$338,2,FALSE),VLOOKUP(DW301,'class and classification'!$A$340:$B$378,2,FALSE)))</f>
        <v>Predominantly Urban</v>
      </c>
      <c r="DY301" t="str">
        <f>IF(EC301="*","",IFERROR(VLOOKUP(DW301,'class and classification'!$A$1:$C$338,3,FALSE),VLOOKUP(DW301,'class and classification'!$A$340:$C$378,3,FALSE)))</f>
        <v>SD</v>
      </c>
      <c r="DZ301">
        <v>7975.35</v>
      </c>
      <c r="EA301">
        <v>7063.47</v>
      </c>
      <c r="EB301">
        <v>1776.42</v>
      </c>
      <c r="EC301">
        <v>10.564345201138968</v>
      </c>
    </row>
    <row r="302" spans="1:133" x14ac:dyDescent="0.3">
      <c r="A302" t="s">
        <v>811</v>
      </c>
      <c r="B302" t="s">
        <v>413</v>
      </c>
      <c r="C302" t="str">
        <f>IF(H302="n/a","",IFERROR(VLOOKUP(B302,'class and classification'!$A$1:$B$338,2,FALSE),VLOOKUP(B302,'class and classification'!$A$340:$B$378,2,FALSE)))</f>
        <v>Predominantly Rural</v>
      </c>
      <c r="D302" t="str">
        <f>IF(H302="n/a","",IFERROR(VLOOKUP(B302,'class and classification'!$A$1:$C$338,3,FALSE),VLOOKUP(B302,'class and classification'!$A$340:$C$378,3,FALSE)))</f>
        <v>SD</v>
      </c>
      <c r="E302">
        <v>22693</v>
      </c>
      <c r="F302">
        <v>3216</v>
      </c>
      <c r="G302">
        <v>1386</v>
      </c>
      <c r="H302">
        <v>5.0778530866459057</v>
      </c>
      <c r="I302" t="s">
        <v>806</v>
      </c>
      <c r="J302" t="s">
        <v>409</v>
      </c>
      <c r="K302" t="str">
        <f>IF(P302="#","",IFERROR(VLOOKUP(J302,'class and classification'!$A$1:$B$338,2,FALSE),VLOOKUP(J302,'class and classification'!$A$340:$B$378,2,FALSE)))</f>
        <v>Urban with Significant Rural</v>
      </c>
      <c r="L302" t="str">
        <f>IF(P302="#","",IFERROR(VLOOKUP(J302,'class and classification'!$A$1:$C$338,3,FALSE),VLOOKUP(J302,'class and classification'!$A$340:$C$378,3,FALSE)))</f>
        <v>SD</v>
      </c>
      <c r="M302">
        <v>15168</v>
      </c>
      <c r="N302">
        <v>11201</v>
      </c>
      <c r="O302">
        <v>1555</v>
      </c>
      <c r="P302">
        <v>5.5686864346082219</v>
      </c>
      <c r="S302" t="s">
        <v>405</v>
      </c>
      <c r="T302" t="str">
        <f>IF(Y302="#","",IFERROR(VLOOKUP(S302,'class and classification'!$A$1:$B$338,2,FALSE),VLOOKUP(S302,'class and classification'!$A$340:$B$378,2,FALSE)))</f>
        <v>Urban with Significant Rural</v>
      </c>
      <c r="U302" t="str">
        <f>IF(Y302="#","",IFERROR(VLOOKUP(S302,'class and classification'!$A$1:$C$338,3,FALSE),VLOOKUP(S302,'class and classification'!$A$340:$C$378,3,FALSE)))</f>
        <v>SD</v>
      </c>
      <c r="V302">
        <v>15733</v>
      </c>
      <c r="W302">
        <v>3745</v>
      </c>
      <c r="X302">
        <v>1333</v>
      </c>
      <c r="Y302">
        <v>6.4052664456297146</v>
      </c>
      <c r="AA302" t="s">
        <v>801</v>
      </c>
      <c r="AB302" t="s">
        <v>403</v>
      </c>
      <c r="AC302" t="str">
        <f>IF(AH302="#","",IFERROR(VLOOKUP(AB302,'class and classification'!$A$1:$B$338,2,FALSE),VLOOKUP(AB302,'class and classification'!$A$340:$B$378,2,FALSE)))</f>
        <v>Urban with Significant Rural</v>
      </c>
      <c r="AD302" t="str">
        <f>IF(AH302="#","",IFERROR(VLOOKUP(AB302,'class and classification'!$A$1:$C$338,3,FALSE),VLOOKUP(AB302,'class and classification'!$A$340:$C$378,3,FALSE)))</f>
        <v>SD</v>
      </c>
      <c r="AE302">
        <v>18440</v>
      </c>
      <c r="AF302">
        <v>10549</v>
      </c>
      <c r="AG302">
        <v>1976</v>
      </c>
      <c r="AH302">
        <v>6.3813983529791702</v>
      </c>
      <c r="AJ302" t="s">
        <v>801</v>
      </c>
      <c r="AK302" t="s">
        <v>403</v>
      </c>
      <c r="AL302" t="str">
        <f>IF(AQ302="#","",IFERROR(VLOOKUP(AK302,'class and classification'!$A$1:$B$338,2,FALSE),VLOOKUP(AK302,'class and classification'!$A$340:$B$378,2,FALSE)))</f>
        <v>Urban with Significant Rural</v>
      </c>
      <c r="AM302" t="str">
        <f>IF(AQ302="#","",IFERROR(VLOOKUP(AK302,'class and classification'!$A$1:$C$338,3,FALSE),VLOOKUP(AK302,'class and classification'!$A$340:$C$378,3,FALSE)))</f>
        <v>SD</v>
      </c>
      <c r="AN302">
        <v>13691</v>
      </c>
      <c r="AO302">
        <v>16877</v>
      </c>
      <c r="AP302">
        <v>4782</v>
      </c>
      <c r="AQ302">
        <v>13.527581329561528</v>
      </c>
      <c r="AS302" t="s">
        <v>801</v>
      </c>
      <c r="AT302" t="s">
        <v>403</v>
      </c>
      <c r="AU302" t="str">
        <f>IF(AZ302="#","",IFERROR(VLOOKUP(AT302,'class and classification'!$A$1:$B$338,2,FALSE),VLOOKUP(AT302,'class and classification'!$A$340:$B$378,2,FALSE)))</f>
        <v>Urban with Significant Rural</v>
      </c>
      <c r="AV302" t="str">
        <f>IF(AZ302="#","",IFERROR(VLOOKUP(AT302,'class and classification'!$A$1:$C$338,3,FALSE),VLOOKUP(AT302,'class and classification'!$A$340:$C$378,3,FALSE)))</f>
        <v>SD</v>
      </c>
      <c r="AW302">
        <v>17920</v>
      </c>
      <c r="AX302">
        <v>8827</v>
      </c>
      <c r="AY302">
        <v>1726</v>
      </c>
      <c r="AZ302">
        <v>6.0618831875812171</v>
      </c>
      <c r="BB302" t="s">
        <v>801</v>
      </c>
      <c r="BC302" t="s">
        <v>403</v>
      </c>
      <c r="BD302" t="str">
        <f>IF(BI302="#","",IFERROR(VLOOKUP(BC302,'class and classification'!$A$1:$B$338,2,FALSE),VLOOKUP(BC302,'class and classification'!$A$340:$B$378,2,FALSE)))</f>
        <v>Urban with Significant Rural</v>
      </c>
      <c r="BE302" t="str">
        <f>IF(BI302="#","",IFERROR(VLOOKUP(BC302,'class and classification'!$A$1:$C$338,3,FALSE),VLOOKUP(BC302,'class and classification'!$A$340:$C$378,3,FALSE)))</f>
        <v>SD</v>
      </c>
      <c r="BF302">
        <v>14594</v>
      </c>
      <c r="BG302">
        <v>10961</v>
      </c>
      <c r="BH302">
        <v>4597</v>
      </c>
      <c r="BI302">
        <v>15.246086495091538</v>
      </c>
      <c r="BK302" t="s">
        <v>801</v>
      </c>
      <c r="BL302" t="s">
        <v>403</v>
      </c>
      <c r="BM302" t="str">
        <f>IF(BR302="#","",IFERROR(VLOOKUP(BL302,'class and classification'!$A$1:$B$338,2,FALSE),VLOOKUP(BL302,'class and classification'!$A$340:$B$378,2,FALSE)))</f>
        <v>Urban with Significant Rural</v>
      </c>
      <c r="BN302" t="str">
        <f>IF(BR302="#","",IFERROR(VLOOKUP(BL302,'class and classification'!$A$1:$C$338,3,FALSE),VLOOKUP(BL302,'class and classification'!$A$340:$C$378,3,FALSE)))</f>
        <v>SD</v>
      </c>
      <c r="BO302">
        <v>10787</v>
      </c>
      <c r="BP302">
        <v>11317</v>
      </c>
      <c r="BQ302">
        <v>2557</v>
      </c>
      <c r="BR302">
        <v>10.368598191476421</v>
      </c>
      <c r="BT302" t="s">
        <v>801</v>
      </c>
      <c r="BU302" t="s">
        <v>403</v>
      </c>
      <c r="BV302" t="str">
        <f>IF(CA302="#","",IFERROR(VLOOKUP(BU302,'class and classification'!$A$1:$B$338,2,FALSE),VLOOKUP(BU302,'class and classification'!$A$340:$B$378,2,FALSE)))</f>
        <v>Urban with Significant Rural</v>
      </c>
      <c r="BW302" t="str">
        <f>IF(CA302="#","",IFERROR(VLOOKUP(BU302,'class and classification'!$A$1:$C$338,3,FALSE),VLOOKUP(BU302,'class and classification'!$A$340:$C$378,3,FALSE)))</f>
        <v>SD</v>
      </c>
      <c r="BX302">
        <v>17929</v>
      </c>
      <c r="BY302">
        <v>9461</v>
      </c>
      <c r="BZ302">
        <v>3083</v>
      </c>
      <c r="CA302">
        <v>10.117152889443114</v>
      </c>
      <c r="CC302" t="s">
        <v>801</v>
      </c>
      <c r="CD302" t="s">
        <v>403</v>
      </c>
      <c r="CE302" t="str">
        <f>IF(CJ302="*","",IFERROR(VLOOKUP(CD302,'class and classification'!$A$1:$B$338,2,FALSE),VLOOKUP(CD302,'class and classification'!$A$340:$B$378,2,FALSE)))</f>
        <v>Urban with Significant Rural</v>
      </c>
      <c r="CF302" t="str">
        <f>IF(CJ302="*","",IFERROR(VLOOKUP(CD302,'class and classification'!$A$1:$C$338,3,FALSE),VLOOKUP(CD302,'class and classification'!$A$340:$C$378,3,FALSE)))</f>
        <v>SD</v>
      </c>
      <c r="CG302">
        <v>25575</v>
      </c>
      <c r="CH302">
        <v>7220</v>
      </c>
      <c r="CI302">
        <v>1088</v>
      </c>
      <c r="CJ302">
        <v>3.2110497889797243</v>
      </c>
      <c r="CL302" t="s">
        <v>801</v>
      </c>
      <c r="CM302" t="s">
        <v>403</v>
      </c>
      <c r="CN302" t="str">
        <f>IF(CS302="*","",IFERROR(VLOOKUP(CM302,'class and classification'!$A$1:$B$338,2,FALSE),VLOOKUP(CM302,'class and classification'!$A$340:$B$378,2,FALSE)))</f>
        <v>Urban with Significant Rural</v>
      </c>
      <c r="CO302" t="str">
        <f>IF(CS302="*","",IFERROR(VLOOKUP(CM302,'class and classification'!$A$1:$C$338,3,FALSE),VLOOKUP(CM302,'class and classification'!$A$340:$C$378,3,FALSE)))</f>
        <v>SD</v>
      </c>
      <c r="CP302">
        <v>25976.78</v>
      </c>
      <c r="CQ302">
        <v>5607.68</v>
      </c>
      <c r="CR302">
        <v>2873.58</v>
      </c>
      <c r="CS302">
        <v>8.3393599868129478</v>
      </c>
      <c r="CU302" t="s">
        <v>801</v>
      </c>
      <c r="CV302" t="s">
        <v>403</v>
      </c>
      <c r="CW302" t="str">
        <f>IF(DB302="*","",IFERROR(VLOOKUP(CV302,'class and classification'!$A$1:$B$338,2,FALSE),VLOOKUP(CV302,'class and classification'!$A$340:$B$378,2,FALSE)))</f>
        <v>Urban with Significant Rural</v>
      </c>
      <c r="CX302" t="str">
        <f>IF(DB302="*","",IFERROR(VLOOKUP(CV302,'class and classification'!$A$1:$C$338,3,FALSE),VLOOKUP(CV302,'class and classification'!$A$340:$C$378,3,FALSE)))</f>
        <v>SD</v>
      </c>
      <c r="CY302">
        <v>20710.57</v>
      </c>
      <c r="CZ302">
        <v>4664.83</v>
      </c>
      <c r="DA302">
        <v>3548.46</v>
      </c>
      <c r="DB302">
        <v>12.26827954498466</v>
      </c>
      <c r="DD302" t="s">
        <v>801</v>
      </c>
      <c r="DE302" t="s">
        <v>403</v>
      </c>
      <c r="DF302" t="str">
        <f>IF(DK302="*","",IFERROR(VLOOKUP(DE302,'class and classification'!$A$1:$B$338,2,FALSE),VLOOKUP(DE302,'class and classification'!$A$340:$B$378,2,FALSE)))</f>
        <v>Urban with Significant Rural</v>
      </c>
      <c r="DG302" t="str">
        <f>IF(DK302="*","",IFERROR(VLOOKUP(DE302,'class and classification'!$A$1:$C$338,3,FALSE),VLOOKUP(DE302,'class and classification'!$A$340:$C$378,3,FALSE)))</f>
        <v>SD</v>
      </c>
      <c r="DH302">
        <v>16531.150000000001</v>
      </c>
      <c r="DI302">
        <v>11643.8</v>
      </c>
      <c r="DJ302">
        <v>5027.2700000000004</v>
      </c>
      <c r="DK302">
        <v>15.141367053166926</v>
      </c>
      <c r="DM302" t="s">
        <v>801</v>
      </c>
      <c r="DN302" t="s">
        <v>403</v>
      </c>
      <c r="DO302" t="str">
        <f>IF(DT302="*","",IFERROR(VLOOKUP(DN302,'class and classification'!$A$1:$B$338,2,FALSE),VLOOKUP(DN302,'class and classification'!$A$340:$B$378,2,FALSE)))</f>
        <v>Urban with Significant Rural</v>
      </c>
      <c r="DP302" t="str">
        <f>IF(DT302="*","",IFERROR(VLOOKUP(DN302,'class and classification'!$A$1:$C$338,3,FALSE),VLOOKUP(DN302,'class and classification'!$A$340:$C$378,3,FALSE)))</f>
        <v>SD</v>
      </c>
      <c r="DQ302">
        <v>16598.400000000001</v>
      </c>
      <c r="DR302">
        <v>10970.7</v>
      </c>
      <c r="DS302">
        <v>1866.35</v>
      </c>
      <c r="DT302">
        <v>6.3404840082281728</v>
      </c>
      <c r="DV302" t="s">
        <v>801</v>
      </c>
      <c r="DW302" t="s">
        <v>403</v>
      </c>
      <c r="DX302" t="str">
        <f>IF(EC302="*","",IFERROR(VLOOKUP(DW302,'class and classification'!$A$1:$B$338,2,FALSE),VLOOKUP(DW302,'class and classification'!$A$340:$B$378,2,FALSE)))</f>
        <v>Urban with Significant Rural</v>
      </c>
      <c r="DY302" t="str">
        <f>IF(EC302="*","",IFERROR(VLOOKUP(DW302,'class and classification'!$A$1:$C$338,3,FALSE),VLOOKUP(DW302,'class and classification'!$A$340:$C$378,3,FALSE)))</f>
        <v>SD</v>
      </c>
      <c r="DZ302">
        <v>16400.02</v>
      </c>
      <c r="EA302">
        <v>9322.91</v>
      </c>
      <c r="EB302">
        <v>3037.36</v>
      </c>
      <c r="EC302">
        <v>10.560950532835378</v>
      </c>
    </row>
    <row r="303" spans="1:133" x14ac:dyDescent="0.3">
      <c r="A303" t="s">
        <v>812</v>
      </c>
      <c r="B303" t="s">
        <v>414</v>
      </c>
      <c r="C303" t="str">
        <f>IF(H303="n/a","",IFERROR(VLOOKUP(B303,'class and classification'!$A$1:$B$338,2,FALSE),VLOOKUP(B303,'class and classification'!$A$340:$B$378,2,FALSE)))</f>
        <v/>
      </c>
      <c r="D303" t="str">
        <f>IF(H303="n/a","",IFERROR(VLOOKUP(B303,'class and classification'!$A$1:$C$338,3,FALSE),VLOOKUP(B303,'class and classification'!$A$340:$C$378,3,FALSE)))</f>
        <v/>
      </c>
      <c r="E303">
        <v>9985</v>
      </c>
      <c r="F303">
        <v>6756</v>
      </c>
      <c r="G303" t="s">
        <v>513</v>
      </c>
      <c r="H303" t="s">
        <v>513</v>
      </c>
      <c r="I303" t="s">
        <v>807</v>
      </c>
      <c r="J303" t="s">
        <v>198</v>
      </c>
      <c r="K303" t="str">
        <f>IF(P303="#","",IFERROR(VLOOKUP(J303,'class and classification'!$A$1:$B$338,2,FALSE),VLOOKUP(J303,'class and classification'!$A$340:$B$378,2,FALSE)))</f>
        <v>Predominantly Rural</v>
      </c>
      <c r="L303" t="str">
        <f>IF(P303="#","",IFERROR(VLOOKUP(J303,'class and classification'!$A$1:$C$338,3,FALSE),VLOOKUP(J303,'class and classification'!$A$340:$C$378,3,FALSE)))</f>
        <v>SC</v>
      </c>
      <c r="M303">
        <v>90487</v>
      </c>
      <c r="N303">
        <v>40874</v>
      </c>
      <c r="O303">
        <v>6143</v>
      </c>
      <c r="P303">
        <v>4.4675063998138231</v>
      </c>
      <c r="S303" t="s">
        <v>406</v>
      </c>
      <c r="T303" t="str">
        <f>IF(Y303="#","",IFERROR(VLOOKUP(S303,'class and classification'!$A$1:$B$338,2,FALSE),VLOOKUP(S303,'class and classification'!$A$340:$B$378,2,FALSE)))</f>
        <v>Predominantly Rural</v>
      </c>
      <c r="U303" t="str">
        <f>IF(Y303="#","",IFERROR(VLOOKUP(S303,'class and classification'!$A$1:$C$338,3,FALSE),VLOOKUP(S303,'class and classification'!$A$340:$C$378,3,FALSE)))</f>
        <v>SD</v>
      </c>
      <c r="V303">
        <v>13979</v>
      </c>
      <c r="W303">
        <v>15668</v>
      </c>
      <c r="X303">
        <v>6436</v>
      </c>
      <c r="Y303">
        <v>17.836654380179031</v>
      </c>
      <c r="AA303" t="s">
        <v>802</v>
      </c>
      <c r="AB303" t="s">
        <v>404</v>
      </c>
      <c r="AC303" t="str">
        <f>IF(AH303="#","",IFERROR(VLOOKUP(AB303,'class and classification'!$A$1:$B$338,2,FALSE),VLOOKUP(AB303,'class and classification'!$A$340:$B$378,2,FALSE)))</f>
        <v>Predominantly Rural</v>
      </c>
      <c r="AD303" t="str">
        <f>IF(AH303="#","",IFERROR(VLOOKUP(AB303,'class and classification'!$A$1:$C$338,3,FALSE),VLOOKUP(AB303,'class and classification'!$A$340:$C$378,3,FALSE)))</f>
        <v>SD</v>
      </c>
      <c r="AE303">
        <v>10292</v>
      </c>
      <c r="AF303">
        <v>9527</v>
      </c>
      <c r="AG303">
        <v>2304</v>
      </c>
      <c r="AH303">
        <v>10.41450074583013</v>
      </c>
      <c r="AJ303" t="s">
        <v>802</v>
      </c>
      <c r="AK303" t="s">
        <v>404</v>
      </c>
      <c r="AL303" t="str">
        <f>IF(AQ303="#","",IFERROR(VLOOKUP(AK303,'class and classification'!$A$1:$B$338,2,FALSE),VLOOKUP(AK303,'class and classification'!$A$340:$B$378,2,FALSE)))</f>
        <v/>
      </c>
      <c r="AM303" t="str">
        <f>IF(AQ303="#","",IFERROR(VLOOKUP(AK303,'class and classification'!$A$1:$C$338,3,FALSE),VLOOKUP(AK303,'class and classification'!$A$340:$C$378,3,FALSE)))</f>
        <v/>
      </c>
      <c r="AN303">
        <v>10150</v>
      </c>
      <c r="AO303">
        <v>12815</v>
      </c>
      <c r="AP303" t="s">
        <v>39</v>
      </c>
      <c r="AQ303" t="s">
        <v>39</v>
      </c>
      <c r="AS303" t="s">
        <v>802</v>
      </c>
      <c r="AT303" t="s">
        <v>404</v>
      </c>
      <c r="AU303" t="str">
        <f>IF(AZ303="#","",IFERROR(VLOOKUP(AT303,'class and classification'!$A$1:$B$338,2,FALSE),VLOOKUP(AT303,'class and classification'!$A$340:$B$378,2,FALSE)))</f>
        <v/>
      </c>
      <c r="AV303" t="str">
        <f>IF(AZ303="#","",IFERROR(VLOOKUP(AT303,'class and classification'!$A$1:$C$338,3,FALSE),VLOOKUP(AT303,'class and classification'!$A$340:$C$378,3,FALSE)))</f>
        <v/>
      </c>
      <c r="AW303">
        <v>13135</v>
      </c>
      <c r="AX303">
        <v>11352</v>
      </c>
      <c r="AY303" t="s">
        <v>39</v>
      </c>
      <c r="AZ303" t="s">
        <v>39</v>
      </c>
      <c r="BB303" t="s">
        <v>802</v>
      </c>
      <c r="BC303" t="s">
        <v>404</v>
      </c>
      <c r="BD303" t="str">
        <f>IF(BI303="#","",IFERROR(VLOOKUP(BC303,'class and classification'!$A$1:$B$338,2,FALSE),VLOOKUP(BC303,'class and classification'!$A$340:$B$378,2,FALSE)))</f>
        <v/>
      </c>
      <c r="BE303" t="str">
        <f>IF(BI303="#","",IFERROR(VLOOKUP(BC303,'class and classification'!$A$1:$C$338,3,FALSE),VLOOKUP(BC303,'class and classification'!$A$340:$C$378,3,FALSE)))</f>
        <v/>
      </c>
      <c r="BF303">
        <v>6547</v>
      </c>
      <c r="BG303">
        <v>10449</v>
      </c>
      <c r="BH303" t="s">
        <v>39</v>
      </c>
      <c r="BI303" t="s">
        <v>39</v>
      </c>
      <c r="BK303" t="s">
        <v>802</v>
      </c>
      <c r="BL303" t="s">
        <v>404</v>
      </c>
      <c r="BM303" t="str">
        <f>IF(BR303="#","",IFERROR(VLOOKUP(BL303,'class and classification'!$A$1:$B$338,2,FALSE),VLOOKUP(BL303,'class and classification'!$A$340:$B$378,2,FALSE)))</f>
        <v/>
      </c>
      <c r="BN303" t="str">
        <f>IF(BR303="#","",IFERROR(VLOOKUP(BL303,'class and classification'!$A$1:$C$338,3,FALSE),VLOOKUP(BL303,'class and classification'!$A$340:$C$378,3,FALSE)))</f>
        <v/>
      </c>
      <c r="BO303">
        <v>7474</v>
      </c>
      <c r="BP303">
        <v>12874</v>
      </c>
      <c r="BQ303" t="s">
        <v>39</v>
      </c>
      <c r="BR303" t="s">
        <v>39</v>
      </c>
      <c r="BT303" t="s">
        <v>802</v>
      </c>
      <c r="BU303" t="s">
        <v>404</v>
      </c>
      <c r="BV303" t="str">
        <f>IF(CA303="#","",IFERROR(VLOOKUP(BU303,'class and classification'!$A$1:$B$338,2,FALSE),VLOOKUP(BU303,'class and classification'!$A$340:$B$378,2,FALSE)))</f>
        <v/>
      </c>
      <c r="BW303" t="str">
        <f>IF(CA303="#","",IFERROR(VLOOKUP(BU303,'class and classification'!$A$1:$C$338,3,FALSE),VLOOKUP(BU303,'class and classification'!$A$340:$C$378,3,FALSE)))</f>
        <v/>
      </c>
      <c r="BX303">
        <v>11365</v>
      </c>
      <c r="BY303">
        <v>10291</v>
      </c>
      <c r="BZ303" t="s">
        <v>61</v>
      </c>
      <c r="CA303" t="s">
        <v>39</v>
      </c>
      <c r="CC303" t="s">
        <v>802</v>
      </c>
      <c r="CD303" t="s">
        <v>404</v>
      </c>
      <c r="CE303" t="str">
        <f>IF(CJ303="*","",IFERROR(VLOOKUP(CD303,'class and classification'!$A$1:$B$338,2,FALSE),VLOOKUP(CD303,'class and classification'!$A$340:$B$378,2,FALSE)))</f>
        <v>Predominantly Rural</v>
      </c>
      <c r="CF303" t="str">
        <f>IF(CJ303="*","",IFERROR(VLOOKUP(CD303,'class and classification'!$A$1:$C$338,3,FALSE),VLOOKUP(CD303,'class and classification'!$A$340:$C$378,3,FALSE)))</f>
        <v>SD</v>
      </c>
      <c r="CG303">
        <v>13536</v>
      </c>
      <c r="CH303">
        <v>5805</v>
      </c>
      <c r="CI303">
        <v>1276</v>
      </c>
      <c r="CJ303">
        <v>6.189067274579231</v>
      </c>
      <c r="CL303" t="s">
        <v>802</v>
      </c>
      <c r="CM303" t="s">
        <v>404</v>
      </c>
      <c r="CN303" t="str">
        <f>IF(CS303="*","",IFERROR(VLOOKUP(CM303,'class and classification'!$A$1:$B$338,2,FALSE),VLOOKUP(CM303,'class and classification'!$A$340:$B$378,2,FALSE)))</f>
        <v>Predominantly Rural</v>
      </c>
      <c r="CO303" t="str">
        <f>IF(CS303="*","",IFERROR(VLOOKUP(CM303,'class and classification'!$A$1:$C$338,3,FALSE),VLOOKUP(CM303,'class and classification'!$A$340:$C$378,3,FALSE)))</f>
        <v>SD</v>
      </c>
      <c r="CP303">
        <v>8370.69</v>
      </c>
      <c r="CQ303">
        <v>9323.9500000000007</v>
      </c>
      <c r="CR303">
        <v>3991.46</v>
      </c>
      <c r="CS303">
        <v>18.405614656392803</v>
      </c>
      <c r="CU303" t="s">
        <v>802</v>
      </c>
      <c r="CV303" t="s">
        <v>404</v>
      </c>
      <c r="CW303" t="str">
        <f>IF(DB303="*","",IFERROR(VLOOKUP(CV303,'class and classification'!$A$1:$B$338,2,FALSE),VLOOKUP(CV303,'class and classification'!$A$340:$B$378,2,FALSE)))</f>
        <v>Predominantly Rural</v>
      </c>
      <c r="CX303" t="str">
        <f>IF(DB303="*","",IFERROR(VLOOKUP(CV303,'class and classification'!$A$1:$C$338,3,FALSE),VLOOKUP(CV303,'class and classification'!$A$340:$C$378,3,FALSE)))</f>
        <v>SD</v>
      </c>
      <c r="CY303">
        <v>13765.12</v>
      </c>
      <c r="CZ303">
        <v>4530.87</v>
      </c>
      <c r="DA303">
        <v>3592.39</v>
      </c>
      <c r="DB303">
        <v>16.412315575661605</v>
      </c>
      <c r="DD303" t="s">
        <v>802</v>
      </c>
      <c r="DE303" t="s">
        <v>404</v>
      </c>
      <c r="DF303" t="str">
        <f>IF(DK303="*","",IFERROR(VLOOKUP(DE303,'class and classification'!$A$1:$B$338,2,FALSE),VLOOKUP(DE303,'class and classification'!$A$340:$B$378,2,FALSE)))</f>
        <v>Predominantly Rural</v>
      </c>
      <c r="DG303" t="str">
        <f>IF(DK303="*","",IFERROR(VLOOKUP(DE303,'class and classification'!$A$1:$C$338,3,FALSE),VLOOKUP(DE303,'class and classification'!$A$340:$C$378,3,FALSE)))</f>
        <v>SD</v>
      </c>
      <c r="DH303">
        <v>13400.83</v>
      </c>
      <c r="DI303">
        <v>8113.83</v>
      </c>
      <c r="DJ303">
        <v>1550.12</v>
      </c>
      <c r="DK303">
        <v>6.7207231111677634</v>
      </c>
      <c r="DM303" t="s">
        <v>802</v>
      </c>
      <c r="DN303" t="s">
        <v>404</v>
      </c>
      <c r="DO303" t="str">
        <f>IF(DT303="*","",IFERROR(VLOOKUP(DN303,'class and classification'!$A$1:$B$338,2,FALSE),VLOOKUP(DN303,'class and classification'!$A$340:$B$378,2,FALSE)))</f>
        <v/>
      </c>
      <c r="DP303" t="str">
        <f>IF(DT303="*","",IFERROR(VLOOKUP(DN303,'class and classification'!$A$1:$C$338,3,FALSE),VLOOKUP(DN303,'class and classification'!$A$340:$C$378,3,FALSE)))</f>
        <v/>
      </c>
      <c r="DQ303">
        <v>13024.65</v>
      </c>
      <c r="DR303">
        <v>5875.39</v>
      </c>
      <c r="DS303" t="s">
        <v>38</v>
      </c>
      <c r="DT303" t="s">
        <v>38</v>
      </c>
      <c r="DV303" t="s">
        <v>802</v>
      </c>
      <c r="DW303" t="s">
        <v>404</v>
      </c>
      <c r="DX303" t="str">
        <f>IF(EC303="*","",IFERROR(VLOOKUP(DW303,'class and classification'!$A$1:$B$338,2,FALSE),VLOOKUP(DW303,'class and classification'!$A$340:$B$378,2,FALSE)))</f>
        <v>Predominantly Rural</v>
      </c>
      <c r="DY303" t="str">
        <f>IF(EC303="*","",IFERROR(VLOOKUP(DW303,'class and classification'!$A$1:$C$338,3,FALSE),VLOOKUP(DW303,'class and classification'!$A$340:$C$378,3,FALSE)))</f>
        <v>SD</v>
      </c>
      <c r="DZ303">
        <v>9211.18</v>
      </c>
      <c r="EA303">
        <v>4746.87</v>
      </c>
      <c r="EB303">
        <v>1720.27</v>
      </c>
      <c r="EC303">
        <v>10.972285295873538</v>
      </c>
    </row>
    <row r="304" spans="1:133" x14ac:dyDescent="0.3">
      <c r="A304" t="s">
        <v>813</v>
      </c>
      <c r="B304" t="s">
        <v>199</v>
      </c>
      <c r="C304" t="str">
        <f>IF(H304="n/a","",IFERROR(VLOOKUP(B304,'class and classification'!$A$1:$B$338,2,FALSE),VLOOKUP(B304,'class and classification'!$A$340:$B$378,2,FALSE)))</f>
        <v>Predominantly Urban</v>
      </c>
      <c r="D304" t="str">
        <f>IF(H304="n/a","",IFERROR(VLOOKUP(B304,'class and classification'!$A$1:$C$338,3,FALSE),VLOOKUP(B304,'class and classification'!$A$340:$C$378,3,FALSE)))</f>
        <v>SC</v>
      </c>
      <c r="E304">
        <v>171585</v>
      </c>
      <c r="F304">
        <v>61219</v>
      </c>
      <c r="G304">
        <v>8747</v>
      </c>
      <c r="H304">
        <v>3.6211814482241844</v>
      </c>
      <c r="I304" t="s">
        <v>808</v>
      </c>
      <c r="J304" t="s">
        <v>410</v>
      </c>
      <c r="K304" t="str">
        <f>IF(P304="#","",IFERROR(VLOOKUP(J304,'class and classification'!$A$1:$B$338,2,FALSE),VLOOKUP(J304,'class and classification'!$A$340:$B$378,2,FALSE)))</f>
        <v>Urban with Significant Rural</v>
      </c>
      <c r="L304" t="str">
        <f>IF(P304="#","",IFERROR(VLOOKUP(J304,'class and classification'!$A$1:$C$338,3,FALSE),VLOOKUP(J304,'class and classification'!$A$340:$C$378,3,FALSE)))</f>
        <v>SD</v>
      </c>
      <c r="M304">
        <v>15135</v>
      </c>
      <c r="N304">
        <v>11136</v>
      </c>
      <c r="O304">
        <v>1482</v>
      </c>
      <c r="P304">
        <v>5.3399632472165166</v>
      </c>
      <c r="S304" t="s">
        <v>407</v>
      </c>
      <c r="T304" t="str">
        <f>IF(Y304="#","",IFERROR(VLOOKUP(S304,'class and classification'!$A$1:$B$338,2,FALSE),VLOOKUP(S304,'class and classification'!$A$340:$B$378,2,FALSE)))</f>
        <v>Predominantly Urban</v>
      </c>
      <c r="U304" t="str">
        <f>IF(Y304="#","",IFERROR(VLOOKUP(S304,'class and classification'!$A$1:$C$338,3,FALSE),VLOOKUP(S304,'class and classification'!$A$340:$C$378,3,FALSE)))</f>
        <v>SD</v>
      </c>
      <c r="V304">
        <v>16227</v>
      </c>
      <c r="W304">
        <v>12961</v>
      </c>
      <c r="X304">
        <v>5070</v>
      </c>
      <c r="Y304">
        <v>14.799462899176834</v>
      </c>
      <c r="AA304" t="s">
        <v>799</v>
      </c>
      <c r="AB304" t="s">
        <v>405</v>
      </c>
      <c r="AC304" t="str">
        <f>IF(AH304="#","",IFERROR(VLOOKUP(AB304,'class and classification'!$A$1:$B$338,2,FALSE),VLOOKUP(AB304,'class and classification'!$A$340:$B$378,2,FALSE)))</f>
        <v/>
      </c>
      <c r="AD304" t="str">
        <f>IF(AH304="#","",IFERROR(VLOOKUP(AB304,'class and classification'!$A$1:$C$338,3,FALSE),VLOOKUP(AB304,'class and classification'!$A$340:$C$378,3,FALSE)))</f>
        <v/>
      </c>
      <c r="AE304">
        <v>11022</v>
      </c>
      <c r="AF304">
        <v>6005</v>
      </c>
      <c r="AG304" t="s">
        <v>39</v>
      </c>
      <c r="AH304" t="s">
        <v>39</v>
      </c>
      <c r="AJ304" t="s">
        <v>799</v>
      </c>
      <c r="AK304" t="s">
        <v>405</v>
      </c>
      <c r="AL304" t="str">
        <f>IF(AQ304="#","",IFERROR(VLOOKUP(AK304,'class and classification'!$A$1:$B$338,2,FALSE),VLOOKUP(AK304,'class and classification'!$A$340:$B$378,2,FALSE)))</f>
        <v/>
      </c>
      <c r="AM304" t="str">
        <f>IF(AQ304="#","",IFERROR(VLOOKUP(AK304,'class and classification'!$A$1:$C$338,3,FALSE),VLOOKUP(AK304,'class and classification'!$A$340:$C$378,3,FALSE)))</f>
        <v/>
      </c>
      <c r="AN304">
        <v>10199</v>
      </c>
      <c r="AO304">
        <v>8471</v>
      </c>
      <c r="AP304" t="s">
        <v>39</v>
      </c>
      <c r="AQ304" t="s">
        <v>39</v>
      </c>
      <c r="AS304" t="s">
        <v>799</v>
      </c>
      <c r="AT304" t="s">
        <v>405</v>
      </c>
      <c r="AU304" t="str">
        <f>IF(AZ304="#","",IFERROR(VLOOKUP(AT304,'class and classification'!$A$1:$B$338,2,FALSE),VLOOKUP(AT304,'class and classification'!$A$340:$B$378,2,FALSE)))</f>
        <v/>
      </c>
      <c r="AV304" t="str">
        <f>IF(AZ304="#","",IFERROR(VLOOKUP(AT304,'class and classification'!$A$1:$C$338,3,FALSE),VLOOKUP(AT304,'class and classification'!$A$340:$C$378,3,FALSE)))</f>
        <v/>
      </c>
      <c r="AW304">
        <v>8195</v>
      </c>
      <c r="AX304">
        <v>6718</v>
      </c>
      <c r="AY304" t="s">
        <v>39</v>
      </c>
      <c r="AZ304" t="s">
        <v>39</v>
      </c>
      <c r="BB304" t="s">
        <v>799</v>
      </c>
      <c r="BC304" t="s">
        <v>405</v>
      </c>
      <c r="BD304" t="str">
        <f>IF(BI304="#","",IFERROR(VLOOKUP(BC304,'class and classification'!$A$1:$B$338,2,FALSE),VLOOKUP(BC304,'class and classification'!$A$340:$B$378,2,FALSE)))</f>
        <v>Urban with Significant Rural</v>
      </c>
      <c r="BE304" t="str">
        <f>IF(BI304="#","",IFERROR(VLOOKUP(BC304,'class and classification'!$A$1:$C$338,3,FALSE),VLOOKUP(BC304,'class and classification'!$A$340:$C$378,3,FALSE)))</f>
        <v>SD</v>
      </c>
      <c r="BF304">
        <v>10441</v>
      </c>
      <c r="BG304">
        <v>7721</v>
      </c>
      <c r="BH304">
        <v>2992</v>
      </c>
      <c r="BI304">
        <v>14.143897135293562</v>
      </c>
      <c r="BK304" t="s">
        <v>799</v>
      </c>
      <c r="BL304" t="s">
        <v>405</v>
      </c>
      <c r="BM304" t="str">
        <f>IF(BR304="#","",IFERROR(VLOOKUP(BL304,'class and classification'!$A$1:$B$338,2,FALSE),VLOOKUP(BL304,'class and classification'!$A$340:$B$378,2,FALSE)))</f>
        <v>Urban with Significant Rural</v>
      </c>
      <c r="BN304" t="str">
        <f>IF(BR304="#","",IFERROR(VLOOKUP(BL304,'class and classification'!$A$1:$C$338,3,FALSE),VLOOKUP(BL304,'class and classification'!$A$340:$C$378,3,FALSE)))</f>
        <v>SD</v>
      </c>
      <c r="BO304">
        <v>11589</v>
      </c>
      <c r="BP304">
        <v>6976</v>
      </c>
      <c r="BQ304">
        <v>4274</v>
      </c>
      <c r="BR304">
        <v>18.713603923113972</v>
      </c>
      <c r="BT304" t="s">
        <v>799</v>
      </c>
      <c r="BU304" t="s">
        <v>405</v>
      </c>
      <c r="BV304" t="str">
        <f>IF(CA304="#","",IFERROR(VLOOKUP(BU304,'class and classification'!$A$1:$B$338,2,FALSE),VLOOKUP(BU304,'class and classification'!$A$340:$B$378,2,FALSE)))</f>
        <v>Urban with Significant Rural</v>
      </c>
      <c r="BW304" t="str">
        <f>IF(CA304="#","",IFERROR(VLOOKUP(BU304,'class and classification'!$A$1:$C$338,3,FALSE),VLOOKUP(BU304,'class and classification'!$A$340:$C$378,3,FALSE)))</f>
        <v>SD</v>
      </c>
      <c r="BX304">
        <v>11256</v>
      </c>
      <c r="BY304">
        <v>8583</v>
      </c>
      <c r="BZ304">
        <v>1957</v>
      </c>
      <c r="CA304">
        <v>8.9787116902183879</v>
      </c>
      <c r="CC304" t="s">
        <v>799</v>
      </c>
      <c r="CD304" t="s">
        <v>405</v>
      </c>
      <c r="CE304" t="str">
        <f>IF(CJ304="*","",IFERROR(VLOOKUP(CD304,'class and classification'!$A$1:$B$338,2,FALSE),VLOOKUP(CD304,'class and classification'!$A$340:$B$378,2,FALSE)))</f>
        <v>Urban with Significant Rural</v>
      </c>
      <c r="CF304" t="str">
        <f>IF(CJ304="*","",IFERROR(VLOOKUP(CD304,'class and classification'!$A$1:$C$338,3,FALSE),VLOOKUP(CD304,'class and classification'!$A$340:$C$378,3,FALSE)))</f>
        <v>SD</v>
      </c>
      <c r="CG304">
        <v>10914</v>
      </c>
      <c r="CH304">
        <v>9075</v>
      </c>
      <c r="CI304">
        <v>2296</v>
      </c>
      <c r="CJ304">
        <v>10.302894323536011</v>
      </c>
      <c r="CL304" t="s">
        <v>799</v>
      </c>
      <c r="CM304" t="s">
        <v>405</v>
      </c>
      <c r="CN304" t="str">
        <f>IF(CS304="*","",IFERROR(VLOOKUP(CM304,'class and classification'!$A$1:$B$338,2,FALSE),VLOOKUP(CM304,'class and classification'!$A$340:$B$378,2,FALSE)))</f>
        <v>Urban with Significant Rural</v>
      </c>
      <c r="CO304" t="str">
        <f>IF(CS304="*","",IFERROR(VLOOKUP(CM304,'class and classification'!$A$1:$C$338,3,FALSE),VLOOKUP(CM304,'class and classification'!$A$340:$C$378,3,FALSE)))</f>
        <v>SD</v>
      </c>
      <c r="CP304">
        <v>11937.92</v>
      </c>
      <c r="CQ304">
        <v>5586.87</v>
      </c>
      <c r="CR304">
        <v>3283.72</v>
      </c>
      <c r="CS304">
        <v>15.780658970776857</v>
      </c>
      <c r="CU304" t="s">
        <v>799</v>
      </c>
      <c r="CV304" t="s">
        <v>405</v>
      </c>
      <c r="CW304" t="str">
        <f>IF(DB304="*","",IFERROR(VLOOKUP(CV304,'class and classification'!$A$1:$B$338,2,FALSE),VLOOKUP(CV304,'class and classification'!$A$340:$B$378,2,FALSE)))</f>
        <v>Urban with Significant Rural</v>
      </c>
      <c r="CX304" t="str">
        <f>IF(DB304="*","",IFERROR(VLOOKUP(CV304,'class and classification'!$A$1:$C$338,3,FALSE),VLOOKUP(CV304,'class and classification'!$A$340:$C$378,3,FALSE)))</f>
        <v>SD</v>
      </c>
      <c r="CY304">
        <v>10244.969999999999</v>
      </c>
      <c r="CZ304">
        <v>3841.07</v>
      </c>
      <c r="DA304">
        <v>1788.7</v>
      </c>
      <c r="DB304">
        <v>11.267586114796211</v>
      </c>
      <c r="DD304" t="s">
        <v>799</v>
      </c>
      <c r="DE304" t="s">
        <v>405</v>
      </c>
      <c r="DF304" t="str">
        <f>IF(DK304="*","",IFERROR(VLOOKUP(DE304,'class and classification'!$A$1:$B$338,2,FALSE),VLOOKUP(DE304,'class and classification'!$A$340:$B$378,2,FALSE)))</f>
        <v>Urban with Significant Rural</v>
      </c>
      <c r="DG304" t="str">
        <f>IF(DK304="*","",IFERROR(VLOOKUP(DE304,'class and classification'!$A$1:$C$338,3,FALSE),VLOOKUP(DE304,'class and classification'!$A$340:$C$378,3,FALSE)))</f>
        <v>SD</v>
      </c>
      <c r="DH304">
        <v>10011.9</v>
      </c>
      <c r="DI304">
        <v>4610.92</v>
      </c>
      <c r="DJ304">
        <v>1829.37</v>
      </c>
      <c r="DK304">
        <v>11.119309952048937</v>
      </c>
      <c r="DM304" t="s">
        <v>799</v>
      </c>
      <c r="DN304" t="s">
        <v>405</v>
      </c>
      <c r="DO304" t="str">
        <f>IF(DT304="*","",IFERROR(VLOOKUP(DN304,'class and classification'!$A$1:$B$338,2,FALSE),VLOOKUP(DN304,'class and classification'!$A$340:$B$378,2,FALSE)))</f>
        <v>Urban with Significant Rural</v>
      </c>
      <c r="DP304" t="str">
        <f>IF(DT304="*","",IFERROR(VLOOKUP(DN304,'class and classification'!$A$1:$C$338,3,FALSE),VLOOKUP(DN304,'class and classification'!$A$340:$C$378,3,FALSE)))</f>
        <v>SD</v>
      </c>
      <c r="DQ304">
        <v>10791.25</v>
      </c>
      <c r="DR304">
        <v>6843.82</v>
      </c>
      <c r="DS304">
        <v>1175.24</v>
      </c>
      <c r="DT304">
        <v>6.2478502480820355</v>
      </c>
      <c r="DV304" t="s">
        <v>799</v>
      </c>
      <c r="DW304" t="s">
        <v>405</v>
      </c>
      <c r="DX304" t="str">
        <f>IF(EC304="*","",IFERROR(VLOOKUP(DW304,'class and classification'!$A$1:$B$338,2,FALSE),VLOOKUP(DW304,'class and classification'!$A$340:$B$378,2,FALSE)))</f>
        <v>Urban with Significant Rural</v>
      </c>
      <c r="DY304" t="str">
        <f>IF(EC304="*","",IFERROR(VLOOKUP(DW304,'class and classification'!$A$1:$C$338,3,FALSE),VLOOKUP(DW304,'class and classification'!$A$340:$C$378,3,FALSE)))</f>
        <v>SD</v>
      </c>
      <c r="DZ304">
        <v>10497.41</v>
      </c>
      <c r="EA304">
        <v>8575.8799999999992</v>
      </c>
      <c r="EB304">
        <v>1603.27</v>
      </c>
      <c r="EC304">
        <v>7.7540461275956929</v>
      </c>
    </row>
    <row r="305" spans="1:133" x14ac:dyDescent="0.3">
      <c r="A305" t="s">
        <v>814</v>
      </c>
      <c r="B305" t="s">
        <v>415</v>
      </c>
      <c r="C305" t="str">
        <f>IF(H305="n/a","",IFERROR(VLOOKUP(B305,'class and classification'!$A$1:$B$338,2,FALSE),VLOOKUP(B305,'class and classification'!$A$340:$B$378,2,FALSE)))</f>
        <v/>
      </c>
      <c r="D305" t="str">
        <f>IF(H305="n/a","",IFERROR(VLOOKUP(B305,'class and classification'!$A$1:$C$338,3,FALSE),VLOOKUP(B305,'class and classification'!$A$340:$C$378,3,FALSE)))</f>
        <v/>
      </c>
      <c r="E305">
        <v>16793</v>
      </c>
      <c r="F305">
        <v>8181</v>
      </c>
      <c r="G305" t="s">
        <v>513</v>
      </c>
      <c r="H305" t="s">
        <v>513</v>
      </c>
      <c r="I305" t="s">
        <v>809</v>
      </c>
      <c r="J305" t="s">
        <v>411</v>
      </c>
      <c r="K305" t="str">
        <f>IF(P305="#","",IFERROR(VLOOKUP(J305,'class and classification'!$A$1:$B$338,2,FALSE),VLOOKUP(J305,'class and classification'!$A$340:$B$378,2,FALSE)))</f>
        <v>Predominantly Urban</v>
      </c>
      <c r="L305" t="str">
        <f>IF(P305="#","",IFERROR(VLOOKUP(J305,'class and classification'!$A$1:$C$338,3,FALSE),VLOOKUP(J305,'class and classification'!$A$340:$C$378,3,FALSE)))</f>
        <v>SD</v>
      </c>
      <c r="M305">
        <v>26029</v>
      </c>
      <c r="N305">
        <v>5877</v>
      </c>
      <c r="O305">
        <v>1413</v>
      </c>
      <c r="P305">
        <v>4.2408235541282746</v>
      </c>
      <c r="S305" t="s">
        <v>408</v>
      </c>
      <c r="T305" t="str">
        <f>IF(Y305="#","",IFERROR(VLOOKUP(S305,'class and classification'!$A$1:$B$338,2,FALSE),VLOOKUP(S305,'class and classification'!$A$340:$B$378,2,FALSE)))</f>
        <v/>
      </c>
      <c r="U305" t="str">
        <f>IF(Y305="#","",IFERROR(VLOOKUP(S305,'class and classification'!$A$1:$C$338,3,FALSE),VLOOKUP(S305,'class and classification'!$A$340:$C$378,3,FALSE)))</f>
        <v/>
      </c>
      <c r="V305">
        <v>17689</v>
      </c>
      <c r="W305">
        <v>3383</v>
      </c>
      <c r="X305" t="s">
        <v>39</v>
      </c>
      <c r="Y305" t="s">
        <v>39</v>
      </c>
      <c r="AA305" t="s">
        <v>803</v>
      </c>
      <c r="AB305" t="s">
        <v>406</v>
      </c>
      <c r="AC305" t="str">
        <f>IF(AH305="#","",IFERROR(VLOOKUP(AB305,'class and classification'!$A$1:$B$338,2,FALSE),VLOOKUP(AB305,'class and classification'!$A$340:$B$378,2,FALSE)))</f>
        <v>Predominantly Rural</v>
      </c>
      <c r="AD305" t="str">
        <f>IF(AH305="#","",IFERROR(VLOOKUP(AB305,'class and classification'!$A$1:$C$338,3,FALSE),VLOOKUP(AB305,'class and classification'!$A$340:$C$378,3,FALSE)))</f>
        <v>SD</v>
      </c>
      <c r="AE305">
        <v>18801</v>
      </c>
      <c r="AF305">
        <v>14291</v>
      </c>
      <c r="AG305">
        <v>3576</v>
      </c>
      <c r="AH305">
        <v>9.7523726409948726</v>
      </c>
      <c r="AJ305" t="s">
        <v>803</v>
      </c>
      <c r="AK305" t="s">
        <v>406</v>
      </c>
      <c r="AL305" t="str">
        <f>IF(AQ305="#","",IFERROR(VLOOKUP(AK305,'class and classification'!$A$1:$B$338,2,FALSE),VLOOKUP(AK305,'class and classification'!$A$340:$B$378,2,FALSE)))</f>
        <v/>
      </c>
      <c r="AM305" t="str">
        <f>IF(AQ305="#","",IFERROR(VLOOKUP(AK305,'class and classification'!$A$1:$C$338,3,FALSE),VLOOKUP(AK305,'class and classification'!$A$340:$C$378,3,FALSE)))</f>
        <v/>
      </c>
      <c r="AN305">
        <v>13546</v>
      </c>
      <c r="AO305">
        <v>14177</v>
      </c>
      <c r="AP305" t="s">
        <v>39</v>
      </c>
      <c r="AQ305" t="s">
        <v>39</v>
      </c>
      <c r="AS305" t="s">
        <v>803</v>
      </c>
      <c r="AT305" t="s">
        <v>406</v>
      </c>
      <c r="AU305" t="str">
        <f>IF(AZ305="#","",IFERROR(VLOOKUP(AT305,'class and classification'!$A$1:$B$338,2,FALSE),VLOOKUP(AT305,'class and classification'!$A$340:$B$378,2,FALSE)))</f>
        <v>Predominantly Rural</v>
      </c>
      <c r="AV305" t="str">
        <f>IF(AZ305="#","",IFERROR(VLOOKUP(AT305,'class and classification'!$A$1:$C$338,3,FALSE),VLOOKUP(AT305,'class and classification'!$A$340:$C$378,3,FALSE)))</f>
        <v>SD</v>
      </c>
      <c r="AW305">
        <v>14104</v>
      </c>
      <c r="AX305">
        <v>10565</v>
      </c>
      <c r="AY305">
        <v>3236</v>
      </c>
      <c r="AZ305">
        <v>11.596488084572657</v>
      </c>
      <c r="BB305" t="s">
        <v>803</v>
      </c>
      <c r="BC305" t="s">
        <v>406</v>
      </c>
      <c r="BD305" t="str">
        <f>IF(BI305="#","",IFERROR(VLOOKUP(BC305,'class and classification'!$A$1:$B$338,2,FALSE),VLOOKUP(BC305,'class and classification'!$A$340:$B$378,2,FALSE)))</f>
        <v/>
      </c>
      <c r="BE305" t="str">
        <f>IF(BI305="#","",IFERROR(VLOOKUP(BC305,'class and classification'!$A$1:$C$338,3,FALSE),VLOOKUP(BC305,'class and classification'!$A$340:$C$378,3,FALSE)))</f>
        <v/>
      </c>
      <c r="BF305">
        <v>13744</v>
      </c>
      <c r="BG305">
        <v>8079</v>
      </c>
      <c r="BH305" t="s">
        <v>39</v>
      </c>
      <c r="BI305" t="s">
        <v>39</v>
      </c>
      <c r="BK305" t="s">
        <v>803</v>
      </c>
      <c r="BL305" t="s">
        <v>406</v>
      </c>
      <c r="BM305" t="str">
        <f>IF(BR305="#","",IFERROR(VLOOKUP(BL305,'class and classification'!$A$1:$B$338,2,FALSE),VLOOKUP(BL305,'class and classification'!$A$340:$B$378,2,FALSE)))</f>
        <v>Predominantly Rural</v>
      </c>
      <c r="BN305" t="str">
        <f>IF(BR305="#","",IFERROR(VLOOKUP(BL305,'class and classification'!$A$1:$C$338,3,FALSE),VLOOKUP(BL305,'class and classification'!$A$340:$C$378,3,FALSE)))</f>
        <v>SD</v>
      </c>
      <c r="BO305">
        <v>15178</v>
      </c>
      <c r="BP305">
        <v>7288</v>
      </c>
      <c r="BQ305">
        <v>3558</v>
      </c>
      <c r="BR305">
        <v>13.671995081463265</v>
      </c>
      <c r="BT305" t="s">
        <v>803</v>
      </c>
      <c r="BU305" t="s">
        <v>406</v>
      </c>
      <c r="BV305" t="str">
        <f>IF(CA305="#","",IFERROR(VLOOKUP(BU305,'class and classification'!$A$1:$B$338,2,FALSE),VLOOKUP(BU305,'class and classification'!$A$340:$B$378,2,FALSE)))</f>
        <v>Predominantly Rural</v>
      </c>
      <c r="BW305" t="str">
        <f>IF(CA305="#","",IFERROR(VLOOKUP(BU305,'class and classification'!$A$1:$C$338,3,FALSE),VLOOKUP(BU305,'class and classification'!$A$340:$C$378,3,FALSE)))</f>
        <v>SD</v>
      </c>
      <c r="BX305">
        <v>15754</v>
      </c>
      <c r="BY305">
        <v>7792</v>
      </c>
      <c r="BZ305">
        <v>4059</v>
      </c>
      <c r="CA305">
        <v>14.703857996739721</v>
      </c>
      <c r="CC305" t="s">
        <v>803</v>
      </c>
      <c r="CD305" t="s">
        <v>406</v>
      </c>
      <c r="CE305" t="str">
        <f>IF(CJ305="*","",IFERROR(VLOOKUP(CD305,'class and classification'!$A$1:$B$338,2,FALSE),VLOOKUP(CD305,'class and classification'!$A$340:$B$378,2,FALSE)))</f>
        <v>Predominantly Rural</v>
      </c>
      <c r="CF305" t="str">
        <f>IF(CJ305="*","",IFERROR(VLOOKUP(CD305,'class and classification'!$A$1:$C$338,3,FALSE),VLOOKUP(CD305,'class and classification'!$A$340:$C$378,3,FALSE)))</f>
        <v>SD</v>
      </c>
      <c r="CG305">
        <v>13301</v>
      </c>
      <c r="CH305">
        <v>5932</v>
      </c>
      <c r="CI305">
        <v>5544</v>
      </c>
      <c r="CJ305">
        <v>22.375590265165275</v>
      </c>
      <c r="CL305" t="s">
        <v>803</v>
      </c>
      <c r="CM305" t="s">
        <v>406</v>
      </c>
      <c r="CN305" t="str">
        <f>IF(CS305="*","",IFERROR(VLOOKUP(CM305,'class and classification'!$A$1:$B$338,2,FALSE),VLOOKUP(CM305,'class and classification'!$A$340:$B$378,2,FALSE)))</f>
        <v>Predominantly Rural</v>
      </c>
      <c r="CO305" t="str">
        <f>IF(CS305="*","",IFERROR(VLOOKUP(CM305,'class and classification'!$A$1:$C$338,3,FALSE),VLOOKUP(CM305,'class and classification'!$A$340:$C$378,3,FALSE)))</f>
        <v>SD</v>
      </c>
      <c r="CP305">
        <v>15446.55</v>
      </c>
      <c r="CQ305">
        <v>5879.75</v>
      </c>
      <c r="CR305">
        <v>10238.44</v>
      </c>
      <c r="CS305">
        <v>32.436319766929813</v>
      </c>
      <c r="CU305" t="s">
        <v>803</v>
      </c>
      <c r="CV305" t="s">
        <v>406</v>
      </c>
      <c r="CW305" t="str">
        <f>IF(DB305="*","",IFERROR(VLOOKUP(CV305,'class and classification'!$A$1:$B$338,2,FALSE),VLOOKUP(CV305,'class and classification'!$A$340:$B$378,2,FALSE)))</f>
        <v>Predominantly Rural</v>
      </c>
      <c r="CX305" t="str">
        <f>IF(DB305="*","",IFERROR(VLOOKUP(CV305,'class and classification'!$A$1:$C$338,3,FALSE),VLOOKUP(CV305,'class and classification'!$A$340:$C$378,3,FALSE)))</f>
        <v>SD</v>
      </c>
      <c r="CY305">
        <v>14210.28</v>
      </c>
      <c r="CZ305">
        <v>6939.99</v>
      </c>
      <c r="DA305">
        <v>5918.1</v>
      </c>
      <c r="DB305">
        <v>21.863525583550096</v>
      </c>
      <c r="DD305" t="s">
        <v>803</v>
      </c>
      <c r="DE305" t="s">
        <v>406</v>
      </c>
      <c r="DF305" t="str">
        <f>IF(DK305="*","",IFERROR(VLOOKUP(DE305,'class and classification'!$A$1:$B$338,2,FALSE),VLOOKUP(DE305,'class and classification'!$A$340:$B$378,2,FALSE)))</f>
        <v>Predominantly Rural</v>
      </c>
      <c r="DG305" t="str">
        <f>IF(DK305="*","",IFERROR(VLOOKUP(DE305,'class and classification'!$A$1:$C$338,3,FALSE),VLOOKUP(DE305,'class and classification'!$A$340:$C$378,3,FALSE)))</f>
        <v>SD</v>
      </c>
      <c r="DH305">
        <v>11367.8</v>
      </c>
      <c r="DI305">
        <v>8797.6299999999992</v>
      </c>
      <c r="DJ305">
        <v>4270.5</v>
      </c>
      <c r="DK305">
        <v>17.476314590850439</v>
      </c>
      <c r="DM305" t="s">
        <v>803</v>
      </c>
      <c r="DN305" t="s">
        <v>406</v>
      </c>
      <c r="DO305" t="str">
        <f>IF(DT305="*","",IFERROR(VLOOKUP(DN305,'class and classification'!$A$1:$B$338,2,FALSE),VLOOKUP(DN305,'class and classification'!$A$340:$B$378,2,FALSE)))</f>
        <v>Predominantly Rural</v>
      </c>
      <c r="DP305" t="str">
        <f>IF(DT305="*","",IFERROR(VLOOKUP(DN305,'class and classification'!$A$1:$C$338,3,FALSE),VLOOKUP(DN305,'class and classification'!$A$340:$C$378,3,FALSE)))</f>
        <v>SD</v>
      </c>
      <c r="DQ305">
        <v>11356.36</v>
      </c>
      <c r="DR305">
        <v>10185.530000000001</v>
      </c>
      <c r="DS305">
        <v>3054.02</v>
      </c>
      <c r="DT305">
        <v>12.416779862993481</v>
      </c>
      <c r="DV305" t="s">
        <v>803</v>
      </c>
      <c r="DW305" t="s">
        <v>406</v>
      </c>
      <c r="DX305" t="str">
        <f>IF(EC305="*","",IFERROR(VLOOKUP(DW305,'class and classification'!$A$1:$B$338,2,FALSE),VLOOKUP(DW305,'class and classification'!$A$340:$B$378,2,FALSE)))</f>
        <v>Predominantly Rural</v>
      </c>
      <c r="DY305" t="str">
        <f>IF(EC305="*","",IFERROR(VLOOKUP(DW305,'class and classification'!$A$1:$C$338,3,FALSE),VLOOKUP(DW305,'class and classification'!$A$340:$C$378,3,FALSE)))</f>
        <v>SD</v>
      </c>
      <c r="DZ305">
        <v>13239.9</v>
      </c>
      <c r="EA305">
        <v>7432.24</v>
      </c>
      <c r="EB305">
        <v>4024.08</v>
      </c>
      <c r="EC305">
        <v>16.294315486337585</v>
      </c>
    </row>
    <row r="306" spans="1:133" x14ac:dyDescent="0.3">
      <c r="A306" t="s">
        <v>815</v>
      </c>
      <c r="B306" t="s">
        <v>416</v>
      </c>
      <c r="C306" t="str">
        <f>IF(H306="n/a","",IFERROR(VLOOKUP(B306,'class and classification'!$A$1:$B$338,2,FALSE),VLOOKUP(B306,'class and classification'!$A$340:$B$378,2,FALSE)))</f>
        <v>Predominantly Urban</v>
      </c>
      <c r="D306" t="str">
        <f>IF(H306="n/a","",IFERROR(VLOOKUP(B306,'class and classification'!$A$1:$C$338,3,FALSE),VLOOKUP(B306,'class and classification'!$A$340:$C$378,3,FALSE)))</f>
        <v>SD</v>
      </c>
      <c r="E306">
        <v>16556</v>
      </c>
      <c r="F306">
        <v>2928</v>
      </c>
      <c r="G306">
        <v>3777</v>
      </c>
      <c r="H306">
        <v>16.237479042173593</v>
      </c>
      <c r="I306" t="s">
        <v>810</v>
      </c>
      <c r="J306" t="s">
        <v>412</v>
      </c>
      <c r="K306" t="str">
        <f>IF(P306="#","",IFERROR(VLOOKUP(J306,'class and classification'!$A$1:$B$338,2,FALSE),VLOOKUP(J306,'class and classification'!$A$340:$B$378,2,FALSE)))</f>
        <v/>
      </c>
      <c r="L306" t="str">
        <f>IF(P306="#","",IFERROR(VLOOKUP(J306,'class and classification'!$A$1:$C$338,3,FALSE),VLOOKUP(J306,'class and classification'!$A$340:$C$378,3,FALSE)))</f>
        <v/>
      </c>
      <c r="M306">
        <v>17111</v>
      </c>
      <c r="N306">
        <v>7799</v>
      </c>
      <c r="O306" t="s">
        <v>39</v>
      </c>
      <c r="P306" t="s">
        <v>39</v>
      </c>
      <c r="S306" t="s">
        <v>409</v>
      </c>
      <c r="T306" t="str">
        <f>IF(Y306="#","",IFERROR(VLOOKUP(S306,'class and classification'!$A$1:$B$338,2,FALSE),VLOOKUP(S306,'class and classification'!$A$340:$B$378,2,FALSE)))</f>
        <v>Urban with Significant Rural</v>
      </c>
      <c r="U306" t="str">
        <f>IF(Y306="#","",IFERROR(VLOOKUP(S306,'class and classification'!$A$1:$C$338,3,FALSE),VLOOKUP(S306,'class and classification'!$A$340:$C$378,3,FALSE)))</f>
        <v>SD</v>
      </c>
      <c r="V306">
        <v>19684</v>
      </c>
      <c r="W306">
        <v>8341</v>
      </c>
      <c r="X306">
        <v>1474</v>
      </c>
      <c r="Y306">
        <v>4.9967795518492153</v>
      </c>
      <c r="AA306" t="s">
        <v>804</v>
      </c>
      <c r="AB306" t="s">
        <v>407</v>
      </c>
      <c r="AC306" t="str">
        <f>IF(AH306="#","",IFERROR(VLOOKUP(AB306,'class and classification'!$A$1:$B$338,2,FALSE),VLOOKUP(AB306,'class and classification'!$A$340:$B$378,2,FALSE)))</f>
        <v/>
      </c>
      <c r="AD306" t="str">
        <f>IF(AH306="#","",IFERROR(VLOOKUP(AB306,'class and classification'!$A$1:$C$338,3,FALSE),VLOOKUP(AB306,'class and classification'!$A$340:$C$378,3,FALSE)))</f>
        <v/>
      </c>
      <c r="AE306">
        <v>19098</v>
      </c>
      <c r="AF306">
        <v>5799</v>
      </c>
      <c r="AG306" t="s">
        <v>39</v>
      </c>
      <c r="AH306" t="s">
        <v>39</v>
      </c>
      <c r="AJ306" t="s">
        <v>804</v>
      </c>
      <c r="AK306" t="s">
        <v>407</v>
      </c>
      <c r="AL306" t="str">
        <f>IF(AQ306="#","",IFERROR(VLOOKUP(AK306,'class and classification'!$A$1:$B$338,2,FALSE),VLOOKUP(AK306,'class and classification'!$A$340:$B$378,2,FALSE)))</f>
        <v>Predominantly Urban</v>
      </c>
      <c r="AM306" t="str">
        <f>IF(AQ306="#","",IFERROR(VLOOKUP(AK306,'class and classification'!$A$1:$C$338,3,FALSE),VLOOKUP(AK306,'class and classification'!$A$340:$C$378,3,FALSE)))</f>
        <v>SD</v>
      </c>
      <c r="AN306">
        <v>9610</v>
      </c>
      <c r="AO306">
        <v>3352</v>
      </c>
      <c r="AP306">
        <v>5925</v>
      </c>
      <c r="AQ306">
        <v>31.370784137237251</v>
      </c>
      <c r="AS306" t="s">
        <v>804</v>
      </c>
      <c r="AT306" t="s">
        <v>407</v>
      </c>
      <c r="AU306" t="str">
        <f>IF(AZ306="#","",IFERROR(VLOOKUP(AT306,'class and classification'!$A$1:$B$338,2,FALSE),VLOOKUP(AT306,'class and classification'!$A$340:$B$378,2,FALSE)))</f>
        <v>Predominantly Urban</v>
      </c>
      <c r="AV306" t="str">
        <f>IF(AZ306="#","",IFERROR(VLOOKUP(AT306,'class and classification'!$A$1:$C$338,3,FALSE),VLOOKUP(AT306,'class and classification'!$A$340:$C$378,3,FALSE)))</f>
        <v>SD</v>
      </c>
      <c r="AW306">
        <v>12614</v>
      </c>
      <c r="AX306">
        <v>5537</v>
      </c>
      <c r="AY306">
        <v>4416</v>
      </c>
      <c r="AZ306">
        <v>19.56839633092569</v>
      </c>
      <c r="BB306" t="s">
        <v>804</v>
      </c>
      <c r="BC306" t="s">
        <v>407</v>
      </c>
      <c r="BD306" t="str">
        <f>IF(BI306="#","",IFERROR(VLOOKUP(BC306,'class and classification'!$A$1:$B$338,2,FALSE),VLOOKUP(BC306,'class and classification'!$A$340:$B$378,2,FALSE)))</f>
        <v>Predominantly Urban</v>
      </c>
      <c r="BE306" t="str">
        <f>IF(BI306="#","",IFERROR(VLOOKUP(BC306,'class and classification'!$A$1:$C$338,3,FALSE),VLOOKUP(BC306,'class and classification'!$A$340:$C$378,3,FALSE)))</f>
        <v>SD</v>
      </c>
      <c r="BF306">
        <v>9745</v>
      </c>
      <c r="BG306">
        <v>11650</v>
      </c>
      <c r="BH306">
        <v>3994</v>
      </c>
      <c r="BI306">
        <v>15.731222182835086</v>
      </c>
      <c r="BK306" t="s">
        <v>804</v>
      </c>
      <c r="BL306" t="s">
        <v>407</v>
      </c>
      <c r="BM306" t="str">
        <f>IF(BR306="#","",IFERROR(VLOOKUP(BL306,'class and classification'!$A$1:$B$338,2,FALSE),VLOOKUP(BL306,'class and classification'!$A$340:$B$378,2,FALSE)))</f>
        <v>Predominantly Urban</v>
      </c>
      <c r="BN306" t="str">
        <f>IF(BR306="#","",IFERROR(VLOOKUP(BL306,'class and classification'!$A$1:$C$338,3,FALSE),VLOOKUP(BL306,'class and classification'!$A$340:$C$378,3,FALSE)))</f>
        <v>SD</v>
      </c>
      <c r="BO306">
        <v>9722</v>
      </c>
      <c r="BP306">
        <v>7602</v>
      </c>
      <c r="BQ306">
        <v>3860</v>
      </c>
      <c r="BR306">
        <v>18.221299093655588</v>
      </c>
      <c r="BT306" t="s">
        <v>804</v>
      </c>
      <c r="BU306" t="s">
        <v>407</v>
      </c>
      <c r="BV306" t="str">
        <f>IF(CA306="#","",IFERROR(VLOOKUP(BU306,'class and classification'!$A$1:$B$338,2,FALSE),VLOOKUP(BU306,'class and classification'!$A$340:$B$378,2,FALSE)))</f>
        <v>Predominantly Urban</v>
      </c>
      <c r="BW306" t="str">
        <f>IF(CA306="#","",IFERROR(VLOOKUP(BU306,'class and classification'!$A$1:$C$338,3,FALSE),VLOOKUP(BU306,'class and classification'!$A$340:$C$378,3,FALSE)))</f>
        <v>SD</v>
      </c>
      <c r="BX306">
        <v>14866</v>
      </c>
      <c r="BY306">
        <v>7992</v>
      </c>
      <c r="BZ306">
        <v>5777</v>
      </c>
      <c r="CA306">
        <v>20.174611489436007</v>
      </c>
      <c r="CC306" t="s">
        <v>804</v>
      </c>
      <c r="CD306" t="s">
        <v>407</v>
      </c>
      <c r="CE306" t="str">
        <f>IF(CJ306="*","",IFERROR(VLOOKUP(CD306,'class and classification'!$A$1:$B$338,2,FALSE),VLOOKUP(CD306,'class and classification'!$A$340:$B$378,2,FALSE)))</f>
        <v>Predominantly Urban</v>
      </c>
      <c r="CF306" t="str">
        <f>IF(CJ306="*","",IFERROR(VLOOKUP(CD306,'class and classification'!$A$1:$C$338,3,FALSE),VLOOKUP(CD306,'class and classification'!$A$340:$C$378,3,FALSE)))</f>
        <v>SD</v>
      </c>
      <c r="CG306">
        <v>12307</v>
      </c>
      <c r="CH306">
        <v>7446</v>
      </c>
      <c r="CI306">
        <v>4072</v>
      </c>
      <c r="CJ306">
        <v>17.091290661070303</v>
      </c>
      <c r="CL306" t="s">
        <v>804</v>
      </c>
      <c r="CM306" t="s">
        <v>407</v>
      </c>
      <c r="CN306" t="str">
        <f>IF(CS306="*","",IFERROR(VLOOKUP(CM306,'class and classification'!$A$1:$B$338,2,FALSE),VLOOKUP(CM306,'class and classification'!$A$340:$B$378,2,FALSE)))</f>
        <v>Predominantly Urban</v>
      </c>
      <c r="CO306" t="str">
        <f>IF(CS306="*","",IFERROR(VLOOKUP(CM306,'class and classification'!$A$1:$C$338,3,FALSE),VLOOKUP(CM306,'class and classification'!$A$340:$C$378,3,FALSE)))</f>
        <v>SD</v>
      </c>
      <c r="CP306">
        <v>14283.78</v>
      </c>
      <c r="CQ306">
        <v>8795.8700000000008</v>
      </c>
      <c r="CR306">
        <v>2966.76</v>
      </c>
      <c r="CS306">
        <v>11.390283728160618</v>
      </c>
      <c r="CU306" t="s">
        <v>804</v>
      </c>
      <c r="CV306" t="s">
        <v>407</v>
      </c>
      <c r="CW306" t="str">
        <f>IF(DB306="*","",IFERROR(VLOOKUP(CV306,'class and classification'!$A$1:$B$338,2,FALSE),VLOOKUP(CV306,'class and classification'!$A$340:$B$378,2,FALSE)))</f>
        <v>Predominantly Urban</v>
      </c>
      <c r="CX306" t="str">
        <f>IF(DB306="*","",IFERROR(VLOOKUP(CV306,'class and classification'!$A$1:$C$338,3,FALSE),VLOOKUP(CV306,'class and classification'!$A$340:$C$378,3,FALSE)))</f>
        <v>SD</v>
      </c>
      <c r="CY306">
        <v>11940.58</v>
      </c>
      <c r="CZ306">
        <v>10287.98</v>
      </c>
      <c r="DA306">
        <v>4010.81</v>
      </c>
      <c r="DB306">
        <v>15.285466076357778</v>
      </c>
      <c r="DD306" t="s">
        <v>804</v>
      </c>
      <c r="DE306" t="s">
        <v>407</v>
      </c>
      <c r="DF306" t="str">
        <f>IF(DK306="*","",IFERROR(VLOOKUP(DE306,'class and classification'!$A$1:$B$338,2,FALSE),VLOOKUP(DE306,'class and classification'!$A$340:$B$378,2,FALSE)))</f>
        <v>Predominantly Urban</v>
      </c>
      <c r="DG306" t="str">
        <f>IF(DK306="*","",IFERROR(VLOOKUP(DE306,'class and classification'!$A$1:$C$338,3,FALSE),VLOOKUP(DE306,'class and classification'!$A$340:$C$378,3,FALSE)))</f>
        <v>SD</v>
      </c>
      <c r="DH306">
        <v>11358.96</v>
      </c>
      <c r="DI306">
        <v>8198.1299999999992</v>
      </c>
      <c r="DJ306">
        <v>2448.12</v>
      </c>
      <c r="DK306">
        <v>11.125183536080776</v>
      </c>
      <c r="DM306" t="s">
        <v>804</v>
      </c>
      <c r="DN306" t="s">
        <v>407</v>
      </c>
      <c r="DO306" t="str">
        <f>IF(DT306="*","",IFERROR(VLOOKUP(DN306,'class and classification'!$A$1:$B$338,2,FALSE),VLOOKUP(DN306,'class and classification'!$A$340:$B$378,2,FALSE)))</f>
        <v>Predominantly Urban</v>
      </c>
      <c r="DP306" t="str">
        <f>IF(DT306="*","",IFERROR(VLOOKUP(DN306,'class and classification'!$A$1:$C$338,3,FALSE),VLOOKUP(DN306,'class and classification'!$A$340:$C$378,3,FALSE)))</f>
        <v>SD</v>
      </c>
      <c r="DQ306">
        <v>16399.2</v>
      </c>
      <c r="DR306">
        <v>6162.43</v>
      </c>
      <c r="DS306">
        <v>4603.0600000000004</v>
      </c>
      <c r="DT306">
        <v>16.945012072657555</v>
      </c>
      <c r="DV306" t="s">
        <v>804</v>
      </c>
      <c r="DW306" t="s">
        <v>407</v>
      </c>
      <c r="DX306" t="str">
        <f>IF(EC306="*","",IFERROR(VLOOKUP(DW306,'class and classification'!$A$1:$B$338,2,FALSE),VLOOKUP(DW306,'class and classification'!$A$340:$B$378,2,FALSE)))</f>
        <v>Predominantly Urban</v>
      </c>
      <c r="DY306" t="str">
        <f>IF(EC306="*","",IFERROR(VLOOKUP(DW306,'class and classification'!$A$1:$C$338,3,FALSE),VLOOKUP(DW306,'class and classification'!$A$340:$C$378,3,FALSE)))</f>
        <v>SD</v>
      </c>
      <c r="DZ306">
        <v>9863.2000000000007</v>
      </c>
      <c r="EA306">
        <v>9249.06</v>
      </c>
      <c r="EB306">
        <v>4911.91</v>
      </c>
      <c r="EC306">
        <v>20.445701141808435</v>
      </c>
    </row>
    <row r="307" spans="1:133" x14ac:dyDescent="0.3">
      <c r="A307" t="s">
        <v>816</v>
      </c>
      <c r="B307" t="s">
        <v>417</v>
      </c>
      <c r="C307" t="str">
        <f>IF(H307="n/a","",IFERROR(VLOOKUP(B307,'class and classification'!$A$1:$B$338,2,FALSE),VLOOKUP(B307,'class and classification'!$A$340:$B$378,2,FALSE)))</f>
        <v/>
      </c>
      <c r="D307" t="str">
        <f>IF(H307="n/a","",IFERROR(VLOOKUP(B307,'class and classification'!$A$1:$C$338,3,FALSE),VLOOKUP(B307,'class and classification'!$A$340:$C$378,3,FALSE)))</f>
        <v/>
      </c>
      <c r="E307">
        <v>20563</v>
      </c>
      <c r="F307">
        <v>12408</v>
      </c>
      <c r="G307" t="s">
        <v>513</v>
      </c>
      <c r="H307" t="s">
        <v>513</v>
      </c>
      <c r="I307" t="s">
        <v>811</v>
      </c>
      <c r="J307" t="s">
        <v>413</v>
      </c>
      <c r="K307" t="str">
        <f>IF(P307="#","",IFERROR(VLOOKUP(J307,'class and classification'!$A$1:$B$338,2,FALSE),VLOOKUP(J307,'class and classification'!$A$340:$B$378,2,FALSE)))</f>
        <v>Predominantly Rural</v>
      </c>
      <c r="L307" t="str">
        <f>IF(P307="#","",IFERROR(VLOOKUP(J307,'class and classification'!$A$1:$C$338,3,FALSE),VLOOKUP(J307,'class and classification'!$A$340:$C$378,3,FALSE)))</f>
        <v>SD</v>
      </c>
      <c r="M307">
        <v>18557</v>
      </c>
      <c r="N307">
        <v>9440</v>
      </c>
      <c r="O307">
        <v>1438</v>
      </c>
      <c r="P307">
        <v>4.8853405809410573</v>
      </c>
      <c r="S307" t="s">
        <v>198</v>
      </c>
      <c r="T307" t="str">
        <f>IF(Y307="#","",IFERROR(VLOOKUP(S307,'class and classification'!$A$1:$B$338,2,FALSE),VLOOKUP(S307,'class and classification'!$A$340:$B$378,2,FALSE)))</f>
        <v>Predominantly Rural</v>
      </c>
      <c r="U307" t="str">
        <f>IF(Y307="#","",IFERROR(VLOOKUP(S307,'class and classification'!$A$1:$C$338,3,FALSE),VLOOKUP(S307,'class and classification'!$A$340:$C$378,3,FALSE)))</f>
        <v>SC</v>
      </c>
      <c r="V307">
        <v>93110</v>
      </c>
      <c r="W307">
        <v>37615</v>
      </c>
      <c r="X307">
        <v>2888</v>
      </c>
      <c r="Y307">
        <v>2.1614663243846035</v>
      </c>
      <c r="AA307" t="s">
        <v>805</v>
      </c>
      <c r="AB307" t="s">
        <v>408</v>
      </c>
      <c r="AC307" t="str">
        <f>IF(AH307="#","",IFERROR(VLOOKUP(AB307,'class and classification'!$A$1:$B$338,2,FALSE),VLOOKUP(AB307,'class and classification'!$A$340:$B$378,2,FALSE)))</f>
        <v>Urban with Significant Rural</v>
      </c>
      <c r="AD307" t="str">
        <f>IF(AH307="#","",IFERROR(VLOOKUP(AB307,'class and classification'!$A$1:$C$338,3,FALSE),VLOOKUP(AB307,'class and classification'!$A$340:$C$378,3,FALSE)))</f>
        <v>SD</v>
      </c>
      <c r="AE307">
        <v>19867</v>
      </c>
      <c r="AF307">
        <v>5316</v>
      </c>
      <c r="AG307">
        <v>1922</v>
      </c>
      <c r="AH307">
        <v>7.0909426305109751</v>
      </c>
      <c r="AJ307" t="s">
        <v>805</v>
      </c>
      <c r="AK307" t="s">
        <v>408</v>
      </c>
      <c r="AL307" t="str">
        <f>IF(AQ307="#","",IFERROR(VLOOKUP(AK307,'class and classification'!$A$1:$B$338,2,FALSE),VLOOKUP(AK307,'class and classification'!$A$340:$B$378,2,FALSE)))</f>
        <v/>
      </c>
      <c r="AM307" t="str">
        <f>IF(AQ307="#","",IFERROR(VLOOKUP(AK307,'class and classification'!$A$1:$C$338,3,FALSE),VLOOKUP(AK307,'class and classification'!$A$340:$C$378,3,FALSE)))</f>
        <v/>
      </c>
      <c r="AN307">
        <v>11815</v>
      </c>
      <c r="AO307">
        <v>7256</v>
      </c>
      <c r="AP307" t="s">
        <v>39</v>
      </c>
      <c r="AQ307" t="s">
        <v>39</v>
      </c>
      <c r="AS307" t="s">
        <v>805</v>
      </c>
      <c r="AT307" t="s">
        <v>408</v>
      </c>
      <c r="AU307" t="str">
        <f>IF(AZ307="#","",IFERROR(VLOOKUP(AT307,'class and classification'!$A$1:$B$338,2,FALSE),VLOOKUP(AT307,'class and classification'!$A$340:$B$378,2,FALSE)))</f>
        <v/>
      </c>
      <c r="AV307" t="str">
        <f>IF(AZ307="#","",IFERROR(VLOOKUP(AT307,'class and classification'!$A$1:$C$338,3,FALSE),VLOOKUP(AT307,'class and classification'!$A$340:$C$378,3,FALSE)))</f>
        <v/>
      </c>
      <c r="AW307">
        <v>17127</v>
      </c>
      <c r="AX307">
        <v>7288</v>
      </c>
      <c r="AY307" t="s">
        <v>39</v>
      </c>
      <c r="AZ307" t="s">
        <v>39</v>
      </c>
      <c r="BB307" t="s">
        <v>805</v>
      </c>
      <c r="BC307" t="s">
        <v>408</v>
      </c>
      <c r="BD307" t="str">
        <f>IF(BI307="#","",IFERROR(VLOOKUP(BC307,'class and classification'!$A$1:$B$338,2,FALSE),VLOOKUP(BC307,'class and classification'!$A$340:$B$378,2,FALSE)))</f>
        <v/>
      </c>
      <c r="BE307" t="str">
        <f>IF(BI307="#","",IFERROR(VLOOKUP(BC307,'class and classification'!$A$1:$C$338,3,FALSE),VLOOKUP(BC307,'class and classification'!$A$340:$C$378,3,FALSE)))</f>
        <v/>
      </c>
      <c r="BF307">
        <v>13475</v>
      </c>
      <c r="BG307">
        <v>8178</v>
      </c>
      <c r="BH307" t="s">
        <v>39</v>
      </c>
      <c r="BI307" t="s">
        <v>39</v>
      </c>
      <c r="BK307" t="s">
        <v>805</v>
      </c>
      <c r="BL307" t="s">
        <v>408</v>
      </c>
      <c r="BM307" t="str">
        <f>IF(BR307="#","",IFERROR(VLOOKUP(BL307,'class and classification'!$A$1:$B$338,2,FALSE),VLOOKUP(BL307,'class and classification'!$A$340:$B$378,2,FALSE)))</f>
        <v>Urban with Significant Rural</v>
      </c>
      <c r="BN307" t="str">
        <f>IF(BR307="#","",IFERROR(VLOOKUP(BL307,'class and classification'!$A$1:$C$338,3,FALSE),VLOOKUP(BL307,'class and classification'!$A$340:$C$378,3,FALSE)))</f>
        <v>SD</v>
      </c>
      <c r="BO307">
        <v>14987</v>
      </c>
      <c r="BP307">
        <v>6745</v>
      </c>
      <c r="BQ307">
        <v>1395</v>
      </c>
      <c r="BR307">
        <v>6.0319107536645484</v>
      </c>
      <c r="BT307" t="s">
        <v>805</v>
      </c>
      <c r="BU307" t="s">
        <v>408</v>
      </c>
      <c r="BV307" t="str">
        <f>IF(CA307="#","",IFERROR(VLOOKUP(BU307,'class and classification'!$A$1:$B$338,2,FALSE),VLOOKUP(BU307,'class and classification'!$A$340:$B$378,2,FALSE)))</f>
        <v>Urban with Significant Rural</v>
      </c>
      <c r="BW307" t="str">
        <f>IF(CA307="#","",IFERROR(VLOOKUP(BU307,'class and classification'!$A$1:$C$338,3,FALSE),VLOOKUP(BU307,'class and classification'!$A$340:$C$378,3,FALSE)))</f>
        <v>SD</v>
      </c>
      <c r="BX307">
        <v>11697</v>
      </c>
      <c r="BY307">
        <v>11127</v>
      </c>
      <c r="BZ307">
        <v>1928</v>
      </c>
      <c r="CA307">
        <v>7.7892695539754362</v>
      </c>
      <c r="CC307" t="s">
        <v>805</v>
      </c>
      <c r="CD307" t="s">
        <v>408</v>
      </c>
      <c r="CE307" t="str">
        <f>IF(CJ307="*","",IFERROR(VLOOKUP(CD307,'class and classification'!$A$1:$B$338,2,FALSE),VLOOKUP(CD307,'class and classification'!$A$340:$B$378,2,FALSE)))</f>
        <v>Urban with Significant Rural</v>
      </c>
      <c r="CF307" t="str">
        <f>IF(CJ307="*","",IFERROR(VLOOKUP(CD307,'class and classification'!$A$1:$C$338,3,FALSE),VLOOKUP(CD307,'class and classification'!$A$340:$C$378,3,FALSE)))</f>
        <v>SD</v>
      </c>
      <c r="CG307">
        <v>17467</v>
      </c>
      <c r="CH307">
        <v>3328</v>
      </c>
      <c r="CI307">
        <v>1162</v>
      </c>
      <c r="CJ307">
        <v>5.2921619529079571</v>
      </c>
      <c r="CL307" t="s">
        <v>805</v>
      </c>
      <c r="CM307" t="s">
        <v>408</v>
      </c>
      <c r="CN307" t="str">
        <f>IF(CS307="*","",IFERROR(VLOOKUP(CM307,'class and classification'!$A$1:$B$338,2,FALSE),VLOOKUP(CM307,'class and classification'!$A$340:$B$378,2,FALSE)))</f>
        <v>Urban with Significant Rural</v>
      </c>
      <c r="CO307" t="str">
        <f>IF(CS307="*","",IFERROR(VLOOKUP(CM307,'class and classification'!$A$1:$C$338,3,FALSE),VLOOKUP(CM307,'class and classification'!$A$340:$C$378,3,FALSE)))</f>
        <v>SD</v>
      </c>
      <c r="CP307">
        <v>16574</v>
      </c>
      <c r="CQ307">
        <v>11282.29</v>
      </c>
      <c r="CR307">
        <v>3512.69</v>
      </c>
      <c r="CS307">
        <v>11.19797328443577</v>
      </c>
      <c r="CU307" t="s">
        <v>805</v>
      </c>
      <c r="CV307" t="s">
        <v>408</v>
      </c>
      <c r="CW307" t="str">
        <f>IF(DB307="*","",IFERROR(VLOOKUP(CV307,'class and classification'!$A$1:$B$338,2,FALSE),VLOOKUP(CV307,'class and classification'!$A$340:$B$378,2,FALSE)))</f>
        <v>Urban with Significant Rural</v>
      </c>
      <c r="CX307" t="str">
        <f>IF(DB307="*","",IFERROR(VLOOKUP(CV307,'class and classification'!$A$1:$C$338,3,FALSE),VLOOKUP(CV307,'class and classification'!$A$340:$C$378,3,FALSE)))</f>
        <v>SD</v>
      </c>
      <c r="CY307">
        <v>11562.37</v>
      </c>
      <c r="CZ307">
        <v>6341.65</v>
      </c>
      <c r="DA307">
        <v>2188.73</v>
      </c>
      <c r="DB307">
        <v>10.893133095270683</v>
      </c>
      <c r="DD307" t="s">
        <v>805</v>
      </c>
      <c r="DE307" t="s">
        <v>408</v>
      </c>
      <c r="DF307" t="str">
        <f>IF(DK307="*","",IFERROR(VLOOKUP(DE307,'class and classification'!$A$1:$B$338,2,FALSE),VLOOKUP(DE307,'class and classification'!$A$340:$B$378,2,FALSE)))</f>
        <v>Urban with Significant Rural</v>
      </c>
      <c r="DG307" t="str">
        <f>IF(DK307="*","",IFERROR(VLOOKUP(DE307,'class and classification'!$A$1:$C$338,3,FALSE),VLOOKUP(DE307,'class and classification'!$A$340:$C$378,3,FALSE)))</f>
        <v>SD</v>
      </c>
      <c r="DH307">
        <v>14941.92</v>
      </c>
      <c r="DI307">
        <v>4493.68</v>
      </c>
      <c r="DJ307">
        <v>2852.88</v>
      </c>
      <c r="DK307">
        <v>12.799796127865157</v>
      </c>
      <c r="DM307" t="s">
        <v>805</v>
      </c>
      <c r="DN307" t="s">
        <v>408</v>
      </c>
      <c r="DO307" t="str">
        <f>IF(DT307="*","",IFERROR(VLOOKUP(DN307,'class and classification'!$A$1:$B$338,2,FALSE),VLOOKUP(DN307,'class and classification'!$A$340:$B$378,2,FALSE)))</f>
        <v>Urban with Significant Rural</v>
      </c>
      <c r="DP307" t="str">
        <f>IF(DT307="*","",IFERROR(VLOOKUP(DN307,'class and classification'!$A$1:$C$338,3,FALSE),VLOOKUP(DN307,'class and classification'!$A$340:$C$378,3,FALSE)))</f>
        <v>SD</v>
      </c>
      <c r="DQ307">
        <v>9996.67</v>
      </c>
      <c r="DR307">
        <v>8473.24</v>
      </c>
      <c r="DS307">
        <v>4351.13</v>
      </c>
      <c r="DT307">
        <v>19.066308985041875</v>
      </c>
      <c r="DV307" t="s">
        <v>805</v>
      </c>
      <c r="DW307" t="s">
        <v>408</v>
      </c>
      <c r="DX307" t="str">
        <f>IF(EC307="*","",IFERROR(VLOOKUP(DW307,'class and classification'!$A$1:$B$338,2,FALSE),VLOOKUP(DW307,'class and classification'!$A$340:$B$378,2,FALSE)))</f>
        <v>Urban with Significant Rural</v>
      </c>
      <c r="DY307" t="str">
        <f>IF(EC307="*","",IFERROR(VLOOKUP(DW307,'class and classification'!$A$1:$C$338,3,FALSE),VLOOKUP(DW307,'class and classification'!$A$340:$C$378,3,FALSE)))</f>
        <v>SD</v>
      </c>
      <c r="DZ307">
        <v>13716.09</v>
      </c>
      <c r="EA307">
        <v>8683.7099999999991</v>
      </c>
      <c r="EB307">
        <v>2079.59</v>
      </c>
      <c r="EC307">
        <v>8.4952688772064988</v>
      </c>
    </row>
    <row r="308" spans="1:133" x14ac:dyDescent="0.3">
      <c r="A308" t="s">
        <v>817</v>
      </c>
      <c r="B308" t="s">
        <v>418</v>
      </c>
      <c r="C308" t="str">
        <f>IF(H308="n/a","",IFERROR(VLOOKUP(B308,'class and classification'!$A$1:$B$338,2,FALSE),VLOOKUP(B308,'class and classification'!$A$340:$B$378,2,FALSE)))</f>
        <v>Urban with Significant Rural</v>
      </c>
      <c r="D308" t="str">
        <f>IF(H308="n/a","",IFERROR(VLOOKUP(B308,'class and classification'!$A$1:$C$338,3,FALSE),VLOOKUP(B308,'class and classification'!$A$340:$C$378,3,FALSE)))</f>
        <v>SD</v>
      </c>
      <c r="E308">
        <v>10848</v>
      </c>
      <c r="F308">
        <v>4735</v>
      </c>
      <c r="G308">
        <v>2340</v>
      </c>
      <c r="H308">
        <v>13.055850025107404</v>
      </c>
      <c r="I308" t="s">
        <v>812</v>
      </c>
      <c r="J308" t="s">
        <v>414</v>
      </c>
      <c r="K308" t="str">
        <f>IF(P308="#","",IFERROR(VLOOKUP(J308,'class and classification'!$A$1:$B$338,2,FALSE),VLOOKUP(J308,'class and classification'!$A$340:$B$378,2,FALSE)))</f>
        <v>Predominantly Rural</v>
      </c>
      <c r="L308" t="str">
        <f>IF(P308="#","",IFERROR(VLOOKUP(J308,'class and classification'!$A$1:$C$338,3,FALSE),VLOOKUP(J308,'class and classification'!$A$340:$C$378,3,FALSE)))</f>
        <v>SD</v>
      </c>
      <c r="M308">
        <v>13655</v>
      </c>
      <c r="N308">
        <v>6622</v>
      </c>
      <c r="O308">
        <v>1110</v>
      </c>
      <c r="P308">
        <v>5.1900687333426854</v>
      </c>
      <c r="S308" t="s">
        <v>410</v>
      </c>
      <c r="T308" t="str">
        <f>IF(Y308="#","",IFERROR(VLOOKUP(S308,'class and classification'!$A$1:$B$338,2,FALSE),VLOOKUP(S308,'class and classification'!$A$340:$B$378,2,FALSE)))</f>
        <v/>
      </c>
      <c r="U308" t="str">
        <f>IF(Y308="#","",IFERROR(VLOOKUP(S308,'class and classification'!$A$1:$C$338,3,FALSE),VLOOKUP(S308,'class and classification'!$A$340:$C$378,3,FALSE)))</f>
        <v/>
      </c>
      <c r="V308">
        <v>19849</v>
      </c>
      <c r="W308">
        <v>9952</v>
      </c>
      <c r="X308" t="s">
        <v>39</v>
      </c>
      <c r="Y308" t="s">
        <v>39</v>
      </c>
      <c r="AA308" t="s">
        <v>806</v>
      </c>
      <c r="AB308" t="s">
        <v>409</v>
      </c>
      <c r="AC308" t="str">
        <f>IF(AH308="#","",IFERROR(VLOOKUP(AB308,'class and classification'!$A$1:$B$338,2,FALSE),VLOOKUP(AB308,'class and classification'!$A$340:$B$378,2,FALSE)))</f>
        <v>Urban with Significant Rural</v>
      </c>
      <c r="AD308" t="str">
        <f>IF(AH308="#","",IFERROR(VLOOKUP(AB308,'class and classification'!$A$1:$C$338,3,FALSE),VLOOKUP(AB308,'class and classification'!$A$340:$C$378,3,FALSE)))</f>
        <v>SD</v>
      </c>
      <c r="AE308">
        <v>19337</v>
      </c>
      <c r="AF308">
        <v>7485</v>
      </c>
      <c r="AG308">
        <v>2156</v>
      </c>
      <c r="AH308">
        <v>7.4401269928911589</v>
      </c>
      <c r="AJ308" t="s">
        <v>806</v>
      </c>
      <c r="AK308" t="s">
        <v>409</v>
      </c>
      <c r="AL308" t="str">
        <f>IF(AQ308="#","",IFERROR(VLOOKUP(AK308,'class and classification'!$A$1:$B$338,2,FALSE),VLOOKUP(AK308,'class and classification'!$A$340:$B$378,2,FALSE)))</f>
        <v>Urban with Significant Rural</v>
      </c>
      <c r="AM308" t="str">
        <f>IF(AQ308="#","",IFERROR(VLOOKUP(AK308,'class and classification'!$A$1:$C$338,3,FALSE),VLOOKUP(AK308,'class and classification'!$A$340:$C$378,3,FALSE)))</f>
        <v>SD</v>
      </c>
      <c r="AN308">
        <v>16156</v>
      </c>
      <c r="AO308">
        <v>9258</v>
      </c>
      <c r="AP308">
        <v>1239</v>
      </c>
      <c r="AQ308">
        <v>4.6486324241173609</v>
      </c>
      <c r="AS308" t="s">
        <v>806</v>
      </c>
      <c r="AT308" t="s">
        <v>409</v>
      </c>
      <c r="AU308" t="str">
        <f>IF(AZ308="#","",IFERROR(VLOOKUP(AT308,'class and classification'!$A$1:$B$338,2,FALSE),VLOOKUP(AT308,'class and classification'!$A$340:$B$378,2,FALSE)))</f>
        <v>Urban with Significant Rural</v>
      </c>
      <c r="AV308" t="str">
        <f>IF(AZ308="#","",IFERROR(VLOOKUP(AT308,'class and classification'!$A$1:$C$338,3,FALSE),VLOOKUP(AT308,'class and classification'!$A$340:$C$378,3,FALSE)))</f>
        <v>SD</v>
      </c>
      <c r="AW308">
        <v>12159</v>
      </c>
      <c r="AX308">
        <v>7931</v>
      </c>
      <c r="AY308">
        <v>5174</v>
      </c>
      <c r="AZ308">
        <v>20.47973400886637</v>
      </c>
      <c r="BB308" t="s">
        <v>806</v>
      </c>
      <c r="BC308" t="s">
        <v>409</v>
      </c>
      <c r="BD308" t="str">
        <f>IF(BI308="#","",IFERROR(VLOOKUP(BC308,'class and classification'!$A$1:$B$338,2,FALSE),VLOOKUP(BC308,'class and classification'!$A$340:$B$378,2,FALSE)))</f>
        <v>Urban with Significant Rural</v>
      </c>
      <c r="BE308" t="str">
        <f>IF(BI308="#","",IFERROR(VLOOKUP(BC308,'class and classification'!$A$1:$C$338,3,FALSE),VLOOKUP(BC308,'class and classification'!$A$340:$C$378,3,FALSE)))</f>
        <v>SD</v>
      </c>
      <c r="BF308">
        <v>12027</v>
      </c>
      <c r="BG308">
        <v>5315</v>
      </c>
      <c r="BH308">
        <v>4600</v>
      </c>
      <c r="BI308">
        <v>20.964360587002094</v>
      </c>
      <c r="BK308" t="s">
        <v>806</v>
      </c>
      <c r="BL308" t="s">
        <v>409</v>
      </c>
      <c r="BM308" t="str">
        <f>IF(BR308="#","",IFERROR(VLOOKUP(BL308,'class and classification'!$A$1:$B$338,2,FALSE),VLOOKUP(BL308,'class and classification'!$A$340:$B$378,2,FALSE)))</f>
        <v>Urban with Significant Rural</v>
      </c>
      <c r="BN308" t="str">
        <f>IF(BR308="#","",IFERROR(VLOOKUP(BL308,'class and classification'!$A$1:$C$338,3,FALSE),VLOOKUP(BL308,'class and classification'!$A$340:$C$378,3,FALSE)))</f>
        <v>SD</v>
      </c>
      <c r="BO308">
        <v>15220</v>
      </c>
      <c r="BP308">
        <v>6570</v>
      </c>
      <c r="BQ308">
        <v>754</v>
      </c>
      <c r="BR308">
        <v>3.3445706174591909</v>
      </c>
      <c r="BT308" t="s">
        <v>806</v>
      </c>
      <c r="BU308" t="s">
        <v>409</v>
      </c>
      <c r="BV308" t="str">
        <f>IF(CA308="#","",IFERROR(VLOOKUP(BU308,'class and classification'!$A$1:$B$338,2,FALSE),VLOOKUP(BU308,'class and classification'!$A$340:$B$378,2,FALSE)))</f>
        <v/>
      </c>
      <c r="BW308" t="str">
        <f>IF(CA308="#","",IFERROR(VLOOKUP(BU308,'class and classification'!$A$1:$C$338,3,FALSE),VLOOKUP(BU308,'class and classification'!$A$340:$C$378,3,FALSE)))</f>
        <v/>
      </c>
      <c r="BX308">
        <v>12613</v>
      </c>
      <c r="BY308">
        <v>9380</v>
      </c>
      <c r="BZ308" t="s">
        <v>39</v>
      </c>
      <c r="CA308" t="s">
        <v>39</v>
      </c>
      <c r="CC308" t="s">
        <v>806</v>
      </c>
      <c r="CD308" t="s">
        <v>409</v>
      </c>
      <c r="CE308" t="str">
        <f>IF(CJ308="*","",IFERROR(VLOOKUP(CD308,'class and classification'!$A$1:$B$338,2,FALSE),VLOOKUP(CD308,'class and classification'!$A$340:$B$378,2,FALSE)))</f>
        <v/>
      </c>
      <c r="CF308" t="str">
        <f>IF(CJ308="*","",IFERROR(VLOOKUP(CD308,'class and classification'!$A$1:$C$338,3,FALSE),VLOOKUP(CD308,'class and classification'!$A$340:$C$378,3,FALSE)))</f>
        <v/>
      </c>
      <c r="CG308">
        <v>11578</v>
      </c>
      <c r="CH308">
        <v>8012</v>
      </c>
      <c r="CI308" t="s">
        <v>38</v>
      </c>
      <c r="CJ308" t="s">
        <v>38</v>
      </c>
      <c r="CL308" t="s">
        <v>806</v>
      </c>
      <c r="CM308" t="s">
        <v>409</v>
      </c>
      <c r="CN308" t="str">
        <f>IF(CS308="*","",IFERROR(VLOOKUP(CM308,'class and classification'!$A$1:$B$338,2,FALSE),VLOOKUP(CM308,'class and classification'!$A$340:$B$378,2,FALSE)))</f>
        <v>Urban with Significant Rural</v>
      </c>
      <c r="CO308" t="str">
        <f>IF(CS308="*","",IFERROR(VLOOKUP(CM308,'class and classification'!$A$1:$C$338,3,FALSE),VLOOKUP(CM308,'class and classification'!$A$340:$C$378,3,FALSE)))</f>
        <v>SD</v>
      </c>
      <c r="CP308">
        <v>13745.78</v>
      </c>
      <c r="CQ308">
        <v>9476.99</v>
      </c>
      <c r="CR308">
        <v>828.31</v>
      </c>
      <c r="CS308">
        <v>3.4439617680370271</v>
      </c>
      <c r="CU308" t="s">
        <v>806</v>
      </c>
      <c r="CV308" t="s">
        <v>409</v>
      </c>
      <c r="CW308" t="str">
        <f>IF(DB308="*","",IFERROR(VLOOKUP(CV308,'class and classification'!$A$1:$B$338,2,FALSE),VLOOKUP(CV308,'class and classification'!$A$340:$B$378,2,FALSE)))</f>
        <v>Urban with Significant Rural</v>
      </c>
      <c r="CX308" t="str">
        <f>IF(DB308="*","",IFERROR(VLOOKUP(CV308,'class and classification'!$A$1:$C$338,3,FALSE),VLOOKUP(CV308,'class and classification'!$A$340:$C$378,3,FALSE)))</f>
        <v>SD</v>
      </c>
      <c r="CY308">
        <v>14372.14</v>
      </c>
      <c r="CZ308">
        <v>5826.73</v>
      </c>
      <c r="DA308">
        <v>667.89</v>
      </c>
      <c r="DB308">
        <v>3.2007364823288329</v>
      </c>
      <c r="DD308" t="s">
        <v>806</v>
      </c>
      <c r="DE308" t="s">
        <v>409</v>
      </c>
      <c r="DF308" t="str">
        <f>IF(DK308="*","",IFERROR(VLOOKUP(DE308,'class and classification'!$A$1:$B$338,2,FALSE),VLOOKUP(DE308,'class and classification'!$A$340:$B$378,2,FALSE)))</f>
        <v>Urban with Significant Rural</v>
      </c>
      <c r="DG308" t="str">
        <f>IF(DK308="*","",IFERROR(VLOOKUP(DE308,'class and classification'!$A$1:$C$338,3,FALSE),VLOOKUP(DE308,'class and classification'!$A$340:$C$378,3,FALSE)))</f>
        <v>SD</v>
      </c>
      <c r="DH308">
        <v>11115.66</v>
      </c>
      <c r="DI308">
        <v>8681.2999999999993</v>
      </c>
      <c r="DJ308">
        <v>3318.11</v>
      </c>
      <c r="DK308">
        <v>14.354747790078076</v>
      </c>
      <c r="DM308" t="s">
        <v>806</v>
      </c>
      <c r="DN308" t="s">
        <v>409</v>
      </c>
      <c r="DO308" t="str">
        <f>IF(DT308="*","",IFERROR(VLOOKUP(DN308,'class and classification'!$A$1:$B$338,2,FALSE),VLOOKUP(DN308,'class and classification'!$A$340:$B$378,2,FALSE)))</f>
        <v>Urban with Significant Rural</v>
      </c>
      <c r="DP308" t="str">
        <f>IF(DT308="*","",IFERROR(VLOOKUP(DN308,'class and classification'!$A$1:$C$338,3,FALSE),VLOOKUP(DN308,'class and classification'!$A$340:$C$378,3,FALSE)))</f>
        <v>SD</v>
      </c>
      <c r="DQ308">
        <v>9368.82</v>
      </c>
      <c r="DR308">
        <v>8796.01</v>
      </c>
      <c r="DS308">
        <v>5358.64</v>
      </c>
      <c r="DT308">
        <v>22.779972512558736</v>
      </c>
      <c r="DV308" t="s">
        <v>806</v>
      </c>
      <c r="DW308" t="s">
        <v>409</v>
      </c>
      <c r="DX308" t="str">
        <f>IF(EC308="*","",IFERROR(VLOOKUP(DW308,'class and classification'!$A$1:$B$338,2,FALSE),VLOOKUP(DW308,'class and classification'!$A$340:$B$378,2,FALSE)))</f>
        <v>Urban with Significant Rural</v>
      </c>
      <c r="DY308" t="str">
        <f>IF(EC308="*","",IFERROR(VLOOKUP(DW308,'class and classification'!$A$1:$C$338,3,FALSE),VLOOKUP(DW308,'class and classification'!$A$340:$C$378,3,FALSE)))</f>
        <v>SD</v>
      </c>
      <c r="DZ308">
        <v>11885.44</v>
      </c>
      <c r="EA308">
        <v>7233.05</v>
      </c>
      <c r="EB308">
        <v>2143.3000000000002</v>
      </c>
      <c r="EC308">
        <v>10.080524734747168</v>
      </c>
    </row>
    <row r="309" spans="1:133" x14ac:dyDescent="0.3">
      <c r="A309" t="s">
        <v>818</v>
      </c>
      <c r="B309" t="s">
        <v>419</v>
      </c>
      <c r="C309" t="str">
        <f>IF(H309="n/a","",IFERROR(VLOOKUP(B309,'class and classification'!$A$1:$B$338,2,FALSE),VLOOKUP(B309,'class and classification'!$A$340:$B$378,2,FALSE)))</f>
        <v/>
      </c>
      <c r="D309" t="str">
        <f>IF(H309="n/a","",IFERROR(VLOOKUP(B309,'class and classification'!$A$1:$C$338,3,FALSE),VLOOKUP(B309,'class and classification'!$A$340:$C$378,3,FALSE)))</f>
        <v/>
      </c>
      <c r="E309">
        <v>22527</v>
      </c>
      <c r="F309">
        <v>4080</v>
      </c>
      <c r="G309" t="s">
        <v>513</v>
      </c>
      <c r="H309" t="s">
        <v>513</v>
      </c>
      <c r="I309" t="s">
        <v>813</v>
      </c>
      <c r="J309" t="s">
        <v>199</v>
      </c>
      <c r="K309" t="str">
        <f>IF(P309="#","",IFERROR(VLOOKUP(J309,'class and classification'!$A$1:$B$338,2,FALSE),VLOOKUP(J309,'class and classification'!$A$340:$B$378,2,FALSE)))</f>
        <v>Predominantly Urban</v>
      </c>
      <c r="L309" t="str">
        <f>IF(P309="#","",IFERROR(VLOOKUP(J309,'class and classification'!$A$1:$C$338,3,FALSE),VLOOKUP(J309,'class and classification'!$A$340:$C$378,3,FALSE)))</f>
        <v>SC</v>
      </c>
      <c r="M309">
        <v>178661</v>
      </c>
      <c r="N309">
        <v>61514</v>
      </c>
      <c r="O309">
        <v>8012</v>
      </c>
      <c r="P309">
        <v>3.2282109860709869</v>
      </c>
      <c r="S309" t="s">
        <v>411</v>
      </c>
      <c r="T309" t="str">
        <f>IF(Y309="#","",IFERROR(VLOOKUP(S309,'class and classification'!$A$1:$B$338,2,FALSE),VLOOKUP(S309,'class and classification'!$A$340:$B$378,2,FALSE)))</f>
        <v/>
      </c>
      <c r="U309" t="str">
        <f>IF(Y309="#","",IFERROR(VLOOKUP(S309,'class and classification'!$A$1:$C$338,3,FALSE),VLOOKUP(S309,'class and classification'!$A$340:$C$378,3,FALSE)))</f>
        <v/>
      </c>
      <c r="V309">
        <v>22912</v>
      </c>
      <c r="W309">
        <v>10370</v>
      </c>
      <c r="X309" t="s">
        <v>39</v>
      </c>
      <c r="Y309" t="s">
        <v>39</v>
      </c>
      <c r="AA309" t="s">
        <v>807</v>
      </c>
      <c r="AB309" t="s">
        <v>198</v>
      </c>
      <c r="AC309" t="str">
        <f>IF(AH309="#","",IFERROR(VLOOKUP(AB309,'class and classification'!$A$1:$B$338,2,FALSE),VLOOKUP(AB309,'class and classification'!$A$340:$B$378,2,FALSE)))</f>
        <v>Predominantly Rural</v>
      </c>
      <c r="AD309" t="str">
        <f>IF(AH309="#","",IFERROR(VLOOKUP(AB309,'class and classification'!$A$1:$C$338,3,FALSE),VLOOKUP(AB309,'class and classification'!$A$340:$C$378,3,FALSE)))</f>
        <v>SC</v>
      </c>
      <c r="AE309">
        <v>91785</v>
      </c>
      <c r="AF309">
        <v>36698</v>
      </c>
      <c r="AG309">
        <v>8061</v>
      </c>
      <c r="AH309">
        <v>5.9035915162877899</v>
      </c>
      <c r="AJ309" t="s">
        <v>807</v>
      </c>
      <c r="AK309" t="s">
        <v>198</v>
      </c>
      <c r="AL309" t="str">
        <f>IF(AQ309="#","",IFERROR(VLOOKUP(AK309,'class and classification'!$A$1:$B$338,2,FALSE),VLOOKUP(AK309,'class and classification'!$A$340:$B$378,2,FALSE)))</f>
        <v>Predominantly Rural</v>
      </c>
      <c r="AM309" t="str">
        <f>IF(AQ309="#","",IFERROR(VLOOKUP(AK309,'class and classification'!$A$1:$C$338,3,FALSE),VLOOKUP(AK309,'class and classification'!$A$340:$C$378,3,FALSE)))</f>
        <v>SC</v>
      </c>
      <c r="AN309">
        <v>86618</v>
      </c>
      <c r="AO309">
        <v>38088</v>
      </c>
      <c r="AP309">
        <v>13613</v>
      </c>
      <c r="AQ309">
        <v>9.8417426383938569</v>
      </c>
      <c r="AS309" t="s">
        <v>807</v>
      </c>
      <c r="AT309" t="s">
        <v>198</v>
      </c>
      <c r="AU309" t="str">
        <f>IF(AZ309="#","",IFERROR(VLOOKUP(AT309,'class and classification'!$A$1:$B$338,2,FALSE),VLOOKUP(AT309,'class and classification'!$A$340:$B$378,2,FALSE)))</f>
        <v>Predominantly Rural</v>
      </c>
      <c r="AV309" t="str">
        <f>IF(AZ309="#","",IFERROR(VLOOKUP(AT309,'class and classification'!$A$1:$C$338,3,FALSE),VLOOKUP(AT309,'class and classification'!$A$340:$C$378,3,FALSE)))</f>
        <v>SC</v>
      </c>
      <c r="AW309">
        <v>92935</v>
      </c>
      <c r="AX309">
        <v>33137</v>
      </c>
      <c r="AY309">
        <v>8736</v>
      </c>
      <c r="AZ309">
        <v>6.4803275769983975</v>
      </c>
      <c r="BB309" t="s">
        <v>807</v>
      </c>
      <c r="BC309" t="s">
        <v>198</v>
      </c>
      <c r="BD309" t="str">
        <f>IF(BI309="#","",IFERROR(VLOOKUP(BC309,'class and classification'!$A$1:$B$338,2,FALSE),VLOOKUP(BC309,'class and classification'!$A$340:$B$378,2,FALSE)))</f>
        <v>Predominantly Rural</v>
      </c>
      <c r="BE309" t="str">
        <f>IF(BI309="#","",IFERROR(VLOOKUP(BC309,'class and classification'!$A$1:$C$338,3,FALSE),VLOOKUP(BC309,'class and classification'!$A$340:$C$378,3,FALSE)))</f>
        <v>SC</v>
      </c>
      <c r="BF309">
        <v>76019</v>
      </c>
      <c r="BG309">
        <v>46580</v>
      </c>
      <c r="BH309">
        <v>8511</v>
      </c>
      <c r="BI309">
        <v>6.4914956906414467</v>
      </c>
      <c r="BK309" t="s">
        <v>807</v>
      </c>
      <c r="BL309" t="s">
        <v>198</v>
      </c>
      <c r="BM309" t="str">
        <f>IF(BR309="#","",IFERROR(VLOOKUP(BL309,'class and classification'!$A$1:$B$338,2,FALSE),VLOOKUP(BL309,'class and classification'!$A$340:$B$378,2,FALSE)))</f>
        <v>Predominantly Rural</v>
      </c>
      <c r="BN309" t="str">
        <f>IF(BR309="#","",IFERROR(VLOOKUP(BL309,'class and classification'!$A$1:$C$338,3,FALSE),VLOOKUP(BL309,'class and classification'!$A$340:$C$378,3,FALSE)))</f>
        <v>SC</v>
      </c>
      <c r="BO309">
        <v>73330</v>
      </c>
      <c r="BP309">
        <v>43187</v>
      </c>
      <c r="BQ309">
        <v>8537</v>
      </c>
      <c r="BR309">
        <v>6.8266508868168954</v>
      </c>
      <c r="BT309" t="s">
        <v>807</v>
      </c>
      <c r="BU309" t="s">
        <v>198</v>
      </c>
      <c r="BV309" t="str">
        <f>IF(CA309="#","",IFERROR(VLOOKUP(BU309,'class and classification'!$A$1:$B$338,2,FALSE),VLOOKUP(BU309,'class and classification'!$A$340:$B$378,2,FALSE)))</f>
        <v>Predominantly Rural</v>
      </c>
      <c r="BW309" t="str">
        <f>IF(CA309="#","",IFERROR(VLOOKUP(BU309,'class and classification'!$A$1:$C$338,3,FALSE),VLOOKUP(BU309,'class and classification'!$A$340:$C$378,3,FALSE)))</f>
        <v>SC</v>
      </c>
      <c r="BX309">
        <v>81879</v>
      </c>
      <c r="BY309">
        <v>38390</v>
      </c>
      <c r="BZ309">
        <v>12622</v>
      </c>
      <c r="CA309">
        <v>9.4980096470039364</v>
      </c>
      <c r="CC309" t="s">
        <v>807</v>
      </c>
      <c r="CD309" t="s">
        <v>198</v>
      </c>
      <c r="CE309" t="str">
        <f>IF(CJ309="*","",IFERROR(VLOOKUP(CD309,'class and classification'!$A$1:$B$338,2,FALSE),VLOOKUP(CD309,'class and classification'!$A$340:$B$378,2,FALSE)))</f>
        <v>Predominantly Rural</v>
      </c>
      <c r="CF309" t="str">
        <f>IF(CJ309="*","",IFERROR(VLOOKUP(CD309,'class and classification'!$A$1:$C$338,3,FALSE),VLOOKUP(CD309,'class and classification'!$A$340:$C$378,3,FALSE)))</f>
        <v>SC</v>
      </c>
      <c r="CG309">
        <v>79523</v>
      </c>
      <c r="CH309">
        <v>47852</v>
      </c>
      <c r="CI309">
        <v>5294</v>
      </c>
      <c r="CJ309">
        <v>3.990382078707158</v>
      </c>
      <c r="CL309" t="s">
        <v>807</v>
      </c>
      <c r="CM309" t="s">
        <v>198</v>
      </c>
      <c r="CN309" t="str">
        <f>IF(CS309="*","",IFERROR(VLOOKUP(CM309,'class and classification'!$A$1:$B$338,2,FALSE),VLOOKUP(CM309,'class and classification'!$A$340:$B$378,2,FALSE)))</f>
        <v>Predominantly Rural</v>
      </c>
      <c r="CO309" t="str">
        <f>IF(CS309="*","",IFERROR(VLOOKUP(CM309,'class and classification'!$A$1:$C$338,3,FALSE),VLOOKUP(CM309,'class and classification'!$A$340:$C$378,3,FALSE)))</f>
        <v>SC</v>
      </c>
      <c r="CP309">
        <v>77386.67</v>
      </c>
      <c r="CQ309">
        <v>42020.36</v>
      </c>
      <c r="CR309">
        <v>11509.24</v>
      </c>
      <c r="CS309">
        <v>8.7912984383071713</v>
      </c>
      <c r="CU309" t="s">
        <v>807</v>
      </c>
      <c r="CV309" t="s">
        <v>198</v>
      </c>
      <c r="CW309" t="str">
        <f>IF(DB309="*","",IFERROR(VLOOKUP(CV309,'class and classification'!$A$1:$B$338,2,FALSE),VLOOKUP(CV309,'class and classification'!$A$340:$B$378,2,FALSE)))</f>
        <v>Predominantly Rural</v>
      </c>
      <c r="CX309" t="str">
        <f>IF(DB309="*","",IFERROR(VLOOKUP(CV309,'class and classification'!$A$1:$C$338,3,FALSE),VLOOKUP(CV309,'class and classification'!$A$340:$C$378,3,FALSE)))</f>
        <v>SC</v>
      </c>
      <c r="CY309">
        <v>68592.28</v>
      </c>
      <c r="CZ309">
        <v>44265.66</v>
      </c>
      <c r="DA309">
        <v>6614.920000000001</v>
      </c>
      <c r="DB309">
        <v>5.5367553769115441</v>
      </c>
      <c r="DD309" t="s">
        <v>807</v>
      </c>
      <c r="DE309" t="s">
        <v>198</v>
      </c>
      <c r="DF309" t="str">
        <f>IF(DK309="*","",IFERROR(VLOOKUP(DE309,'class and classification'!$A$1:$B$338,2,FALSE),VLOOKUP(DE309,'class and classification'!$A$340:$B$378,2,FALSE)))</f>
        <v>Predominantly Rural</v>
      </c>
      <c r="DG309" t="str">
        <f>IF(DK309="*","",IFERROR(VLOOKUP(DE309,'class and classification'!$A$1:$C$338,3,FALSE),VLOOKUP(DE309,'class and classification'!$A$340:$C$378,3,FALSE)))</f>
        <v>SC</v>
      </c>
      <c r="DH309">
        <v>67513.38</v>
      </c>
      <c r="DI309">
        <v>30834.35</v>
      </c>
      <c r="DJ309">
        <v>9250</v>
      </c>
      <c r="DK309">
        <v>8.5968356395622827</v>
      </c>
      <c r="DM309" t="s">
        <v>807</v>
      </c>
      <c r="DN309" t="s">
        <v>198</v>
      </c>
      <c r="DO309" t="str">
        <f>IF(DT309="*","",IFERROR(VLOOKUP(DN309,'class and classification'!$A$1:$B$338,2,FALSE),VLOOKUP(DN309,'class and classification'!$A$340:$B$378,2,FALSE)))</f>
        <v>Predominantly Rural</v>
      </c>
      <c r="DP309" t="str">
        <f>IF(DT309="*","",IFERROR(VLOOKUP(DN309,'class and classification'!$A$1:$C$338,3,FALSE),VLOOKUP(DN309,'class and classification'!$A$340:$C$378,3,FALSE)))</f>
        <v>SC</v>
      </c>
      <c r="DQ309">
        <v>69622.73</v>
      </c>
      <c r="DR309">
        <v>35358.07</v>
      </c>
      <c r="DS309">
        <v>10523.79</v>
      </c>
      <c r="DT309">
        <v>9.1111444142609415</v>
      </c>
      <c r="DV309" t="s">
        <v>807</v>
      </c>
      <c r="DW309" t="s">
        <v>198</v>
      </c>
      <c r="DX309" t="str">
        <f>IF(EC309="*","",IFERROR(VLOOKUP(DW309,'class and classification'!$A$1:$B$338,2,FALSE),VLOOKUP(DW309,'class and classification'!$A$340:$B$378,2,FALSE)))</f>
        <v>Predominantly Rural</v>
      </c>
      <c r="DY309" t="str">
        <f>IF(EC309="*","",IFERROR(VLOOKUP(DW309,'class and classification'!$A$1:$C$338,3,FALSE),VLOOKUP(DW309,'class and classification'!$A$340:$C$378,3,FALSE)))</f>
        <v>SC</v>
      </c>
      <c r="DZ309">
        <v>77326.609999999986</v>
      </c>
      <c r="EA309">
        <v>34520.949999999997</v>
      </c>
      <c r="EB309">
        <v>8224.51</v>
      </c>
      <c r="EC309">
        <v>6.8496445509767607</v>
      </c>
    </row>
    <row r="310" spans="1:133" x14ac:dyDescent="0.3">
      <c r="A310" t="s">
        <v>819</v>
      </c>
      <c r="B310" t="s">
        <v>420</v>
      </c>
      <c r="C310" t="str">
        <f>IF(H310="n/a","",IFERROR(VLOOKUP(B310,'class and classification'!$A$1:$B$338,2,FALSE),VLOOKUP(B310,'class and classification'!$A$340:$B$378,2,FALSE)))</f>
        <v/>
      </c>
      <c r="D310" t="str">
        <f>IF(H310="n/a","",IFERROR(VLOOKUP(B310,'class and classification'!$A$1:$C$338,3,FALSE),VLOOKUP(B310,'class and classification'!$A$340:$C$378,3,FALSE)))</f>
        <v/>
      </c>
      <c r="E310">
        <v>11912</v>
      </c>
      <c r="F310">
        <v>5649</v>
      </c>
      <c r="G310" t="s">
        <v>513</v>
      </c>
      <c r="H310" t="s">
        <v>513</v>
      </c>
      <c r="I310" t="s">
        <v>814</v>
      </c>
      <c r="J310" t="s">
        <v>415</v>
      </c>
      <c r="K310" t="str">
        <f>IF(P310="#","",IFERROR(VLOOKUP(J310,'class and classification'!$A$1:$B$338,2,FALSE),VLOOKUP(J310,'class and classification'!$A$340:$B$378,2,FALSE)))</f>
        <v>Predominantly Urban</v>
      </c>
      <c r="L310" t="str">
        <f>IF(P310="#","",IFERROR(VLOOKUP(J310,'class and classification'!$A$1:$C$338,3,FALSE),VLOOKUP(J310,'class and classification'!$A$340:$C$378,3,FALSE)))</f>
        <v>SD</v>
      </c>
      <c r="M310">
        <v>17532</v>
      </c>
      <c r="N310">
        <v>12560</v>
      </c>
      <c r="O310">
        <v>2271</v>
      </c>
      <c r="P310">
        <v>7.0172728115440464</v>
      </c>
      <c r="S310" t="s">
        <v>412</v>
      </c>
      <c r="T310" t="str">
        <f>IF(Y310="#","",IFERROR(VLOOKUP(S310,'class and classification'!$A$1:$B$338,2,FALSE),VLOOKUP(S310,'class and classification'!$A$340:$B$378,2,FALSE)))</f>
        <v/>
      </c>
      <c r="U310" t="str">
        <f>IF(Y310="#","",IFERROR(VLOOKUP(S310,'class and classification'!$A$1:$C$338,3,FALSE),VLOOKUP(S310,'class and classification'!$A$340:$C$378,3,FALSE)))</f>
        <v/>
      </c>
      <c r="V310">
        <v>21514</v>
      </c>
      <c r="W310">
        <v>4644</v>
      </c>
      <c r="X310" t="s">
        <v>39</v>
      </c>
      <c r="Y310" t="s">
        <v>39</v>
      </c>
      <c r="AA310" t="s">
        <v>808</v>
      </c>
      <c r="AB310" t="s">
        <v>410</v>
      </c>
      <c r="AC310" t="str">
        <f>IF(AH310="#","",IFERROR(VLOOKUP(AB310,'class and classification'!$A$1:$B$338,2,FALSE),VLOOKUP(AB310,'class and classification'!$A$340:$B$378,2,FALSE)))</f>
        <v>Urban with Significant Rural</v>
      </c>
      <c r="AD310" t="str">
        <f>IF(AH310="#","",IFERROR(VLOOKUP(AB310,'class and classification'!$A$1:$C$338,3,FALSE),VLOOKUP(AB310,'class and classification'!$A$340:$C$378,3,FALSE)))</f>
        <v>SD</v>
      </c>
      <c r="AE310">
        <v>25898</v>
      </c>
      <c r="AF310">
        <v>6393</v>
      </c>
      <c r="AG310">
        <v>2858</v>
      </c>
      <c r="AH310">
        <v>8.1310990355344401</v>
      </c>
      <c r="AJ310" t="s">
        <v>808</v>
      </c>
      <c r="AK310" t="s">
        <v>410</v>
      </c>
      <c r="AL310" t="str">
        <f>IF(AQ310="#","",IFERROR(VLOOKUP(AK310,'class and classification'!$A$1:$B$338,2,FALSE),VLOOKUP(AK310,'class and classification'!$A$340:$B$378,2,FALSE)))</f>
        <v>Urban with Significant Rural</v>
      </c>
      <c r="AM310" t="str">
        <f>IF(AQ310="#","",IFERROR(VLOOKUP(AK310,'class and classification'!$A$1:$C$338,3,FALSE),VLOOKUP(AK310,'class and classification'!$A$340:$C$378,3,FALSE)))</f>
        <v>SD</v>
      </c>
      <c r="AN310">
        <v>21815</v>
      </c>
      <c r="AO310">
        <v>8302</v>
      </c>
      <c r="AP310">
        <v>4517</v>
      </c>
      <c r="AQ310">
        <v>13.042097360974763</v>
      </c>
      <c r="AS310" t="s">
        <v>808</v>
      </c>
      <c r="AT310" t="s">
        <v>410</v>
      </c>
      <c r="AU310" t="str">
        <f>IF(AZ310="#","",IFERROR(VLOOKUP(AT310,'class and classification'!$A$1:$B$338,2,FALSE),VLOOKUP(AT310,'class and classification'!$A$340:$B$378,2,FALSE)))</f>
        <v>Urban with Significant Rural</v>
      </c>
      <c r="AV310" t="str">
        <f>IF(AZ310="#","",IFERROR(VLOOKUP(AT310,'class and classification'!$A$1:$C$338,3,FALSE),VLOOKUP(AT310,'class and classification'!$A$340:$C$378,3,FALSE)))</f>
        <v>SD</v>
      </c>
      <c r="AW310">
        <v>21657</v>
      </c>
      <c r="AX310">
        <v>9667</v>
      </c>
      <c r="AY310">
        <v>4290</v>
      </c>
      <c r="AZ310">
        <v>12.045824675689335</v>
      </c>
      <c r="BB310" t="s">
        <v>808</v>
      </c>
      <c r="BC310" t="s">
        <v>410</v>
      </c>
      <c r="BD310" t="str">
        <f>IF(BI310="#","",IFERROR(VLOOKUP(BC310,'class and classification'!$A$1:$B$338,2,FALSE),VLOOKUP(BC310,'class and classification'!$A$340:$B$378,2,FALSE)))</f>
        <v>Urban with Significant Rural</v>
      </c>
      <c r="BE310" t="str">
        <f>IF(BI310="#","",IFERROR(VLOOKUP(BC310,'class and classification'!$A$1:$C$338,3,FALSE),VLOOKUP(BC310,'class and classification'!$A$340:$C$378,3,FALSE)))</f>
        <v>SD</v>
      </c>
      <c r="BF310">
        <v>17512</v>
      </c>
      <c r="BG310">
        <v>8470</v>
      </c>
      <c r="BH310">
        <v>1421</v>
      </c>
      <c r="BI310">
        <v>5.1855636244206842</v>
      </c>
      <c r="BK310" t="s">
        <v>808</v>
      </c>
      <c r="BL310" t="s">
        <v>410</v>
      </c>
      <c r="BM310" t="str">
        <f>IF(BR310="#","",IFERROR(VLOOKUP(BL310,'class and classification'!$A$1:$B$338,2,FALSE),VLOOKUP(BL310,'class and classification'!$A$340:$B$378,2,FALSE)))</f>
        <v>Urban with Significant Rural</v>
      </c>
      <c r="BN310" t="str">
        <f>IF(BR310="#","",IFERROR(VLOOKUP(BL310,'class and classification'!$A$1:$C$338,3,FALSE),VLOOKUP(BL310,'class and classification'!$A$340:$C$378,3,FALSE)))</f>
        <v>SD</v>
      </c>
      <c r="BO310">
        <v>12757</v>
      </c>
      <c r="BP310">
        <v>8494</v>
      </c>
      <c r="BQ310" t="s">
        <v>61</v>
      </c>
      <c r="BR310">
        <v>1.8792132237510391</v>
      </c>
      <c r="BT310" t="s">
        <v>808</v>
      </c>
      <c r="BU310" t="s">
        <v>410</v>
      </c>
      <c r="BV310" t="str">
        <f>IF(CA310="#","",IFERROR(VLOOKUP(BU310,'class and classification'!$A$1:$B$338,2,FALSE),VLOOKUP(BU310,'class and classification'!$A$340:$B$378,2,FALSE)))</f>
        <v>Urban with Significant Rural</v>
      </c>
      <c r="BW310" t="str">
        <f>IF(CA310="#","",IFERROR(VLOOKUP(BU310,'class and classification'!$A$1:$C$338,3,FALSE),VLOOKUP(BU310,'class and classification'!$A$340:$C$378,3,FALSE)))</f>
        <v>SD</v>
      </c>
      <c r="BX310">
        <v>22957</v>
      </c>
      <c r="BY310">
        <v>7203</v>
      </c>
      <c r="BZ310">
        <v>1806</v>
      </c>
      <c r="CA310">
        <v>5.6497528624163174</v>
      </c>
      <c r="CC310" t="s">
        <v>808</v>
      </c>
      <c r="CD310" t="s">
        <v>410</v>
      </c>
      <c r="CE310" t="str">
        <f>IF(CJ310="*","",IFERROR(VLOOKUP(CD310,'class and classification'!$A$1:$B$338,2,FALSE),VLOOKUP(CD310,'class and classification'!$A$340:$B$378,2,FALSE)))</f>
        <v>Urban with Significant Rural</v>
      </c>
      <c r="CF310" t="str">
        <f>IF(CJ310="*","",IFERROR(VLOOKUP(CD310,'class and classification'!$A$1:$C$338,3,FALSE),VLOOKUP(CD310,'class and classification'!$A$340:$C$378,3,FALSE)))</f>
        <v>SD</v>
      </c>
      <c r="CG310">
        <v>22815</v>
      </c>
      <c r="CH310">
        <v>7755</v>
      </c>
      <c r="CI310">
        <v>1707</v>
      </c>
      <c r="CJ310">
        <v>5.2885955943860949</v>
      </c>
      <c r="CL310" t="s">
        <v>808</v>
      </c>
      <c r="CM310" t="s">
        <v>410</v>
      </c>
      <c r="CN310" t="str">
        <f>IF(CS310="*","",IFERROR(VLOOKUP(CM310,'class and classification'!$A$1:$B$338,2,FALSE),VLOOKUP(CM310,'class and classification'!$A$340:$B$378,2,FALSE)))</f>
        <v>Urban with Significant Rural</v>
      </c>
      <c r="CO310" t="str">
        <f>IF(CS310="*","",IFERROR(VLOOKUP(CM310,'class and classification'!$A$1:$C$338,3,FALSE),VLOOKUP(CM310,'class and classification'!$A$340:$C$378,3,FALSE)))</f>
        <v>SD</v>
      </c>
      <c r="CP310">
        <v>17449.89</v>
      </c>
      <c r="CQ310">
        <v>7694.87</v>
      </c>
      <c r="CR310">
        <v>1119.3399999999999</v>
      </c>
      <c r="CS310">
        <v>4.2618631516023777</v>
      </c>
      <c r="CU310" t="s">
        <v>808</v>
      </c>
      <c r="CV310" t="s">
        <v>410</v>
      </c>
      <c r="CW310" t="str">
        <f>IF(DB310="*","",IFERROR(VLOOKUP(CV310,'class and classification'!$A$1:$B$338,2,FALSE),VLOOKUP(CV310,'class and classification'!$A$340:$B$378,2,FALSE)))</f>
        <v>Urban with Significant Rural</v>
      </c>
      <c r="CX310" t="str">
        <f>IF(DB310="*","",IFERROR(VLOOKUP(CV310,'class and classification'!$A$1:$C$338,3,FALSE),VLOOKUP(CV310,'class and classification'!$A$340:$C$378,3,FALSE)))</f>
        <v>SD</v>
      </c>
      <c r="CY310">
        <v>14380.68</v>
      </c>
      <c r="CZ310">
        <v>9164.58</v>
      </c>
      <c r="DA310">
        <v>1100.18</v>
      </c>
      <c r="DB310">
        <v>4.4640306685536961</v>
      </c>
      <c r="DD310" t="s">
        <v>808</v>
      </c>
      <c r="DE310" t="s">
        <v>410</v>
      </c>
      <c r="DF310" t="str">
        <f>IF(DK310="*","",IFERROR(VLOOKUP(DE310,'class and classification'!$A$1:$B$338,2,FALSE),VLOOKUP(DE310,'class and classification'!$A$340:$B$378,2,FALSE)))</f>
        <v>Urban with Significant Rural</v>
      </c>
      <c r="DG310" t="str">
        <f>IF(DK310="*","",IFERROR(VLOOKUP(DE310,'class and classification'!$A$1:$C$338,3,FALSE),VLOOKUP(DE310,'class and classification'!$A$340:$C$378,3,FALSE)))</f>
        <v>SD</v>
      </c>
      <c r="DH310">
        <v>16576.939999999999</v>
      </c>
      <c r="DI310">
        <v>6096.1</v>
      </c>
      <c r="DJ310">
        <v>924.47</v>
      </c>
      <c r="DK310">
        <v>3.9176591089483592</v>
      </c>
      <c r="DM310" t="s">
        <v>808</v>
      </c>
      <c r="DN310" t="s">
        <v>410</v>
      </c>
      <c r="DO310" t="str">
        <f>IF(DT310="*","",IFERROR(VLOOKUP(DN310,'class and classification'!$A$1:$B$338,2,FALSE),VLOOKUP(DN310,'class and classification'!$A$340:$B$378,2,FALSE)))</f>
        <v>Urban with Significant Rural</v>
      </c>
      <c r="DP310" t="str">
        <f>IF(DT310="*","",IFERROR(VLOOKUP(DN310,'class and classification'!$A$1:$C$338,3,FALSE),VLOOKUP(DN310,'class and classification'!$A$340:$C$378,3,FALSE)))</f>
        <v>SD</v>
      </c>
      <c r="DQ310">
        <v>16698.16</v>
      </c>
      <c r="DR310">
        <v>7060.03</v>
      </c>
      <c r="DS310">
        <v>947.19</v>
      </c>
      <c r="DT310">
        <v>3.8339422425398846</v>
      </c>
      <c r="DV310" t="s">
        <v>808</v>
      </c>
      <c r="DW310" t="s">
        <v>410</v>
      </c>
      <c r="DX310" t="str">
        <f>IF(EC310="*","",IFERROR(VLOOKUP(DW310,'class and classification'!$A$1:$B$338,2,FALSE),VLOOKUP(DW310,'class and classification'!$A$340:$B$378,2,FALSE)))</f>
        <v>Urban with Significant Rural</v>
      </c>
      <c r="DY310" t="str">
        <f>IF(EC310="*","",IFERROR(VLOOKUP(DW310,'class and classification'!$A$1:$C$338,3,FALSE),VLOOKUP(DW310,'class and classification'!$A$340:$C$378,3,FALSE)))</f>
        <v>SD</v>
      </c>
      <c r="DZ310">
        <v>15021.45</v>
      </c>
      <c r="EA310">
        <v>10892.57</v>
      </c>
      <c r="EB310">
        <v>900.57</v>
      </c>
      <c r="EC310">
        <v>3.3585074394201069</v>
      </c>
    </row>
    <row r="311" spans="1:133" x14ac:dyDescent="0.3">
      <c r="A311" t="s">
        <v>820</v>
      </c>
      <c r="B311" t="s">
        <v>421</v>
      </c>
      <c r="C311" t="str">
        <f>IF(H311="n/a","",IFERROR(VLOOKUP(B311,'class and classification'!$A$1:$B$338,2,FALSE),VLOOKUP(B311,'class and classification'!$A$340:$B$378,2,FALSE)))</f>
        <v/>
      </c>
      <c r="D311" t="str">
        <f>IF(H311="n/a","",IFERROR(VLOOKUP(B311,'class and classification'!$A$1:$C$338,3,FALSE),VLOOKUP(B311,'class and classification'!$A$340:$C$378,3,FALSE)))</f>
        <v/>
      </c>
      <c r="E311">
        <v>18007</v>
      </c>
      <c r="F311">
        <v>6799</v>
      </c>
      <c r="G311" t="s">
        <v>513</v>
      </c>
      <c r="H311" t="s">
        <v>513</v>
      </c>
      <c r="I311" t="s">
        <v>815</v>
      </c>
      <c r="J311" t="s">
        <v>416</v>
      </c>
      <c r="K311" t="str">
        <f>IF(P311="#","",IFERROR(VLOOKUP(J311,'class and classification'!$A$1:$B$338,2,FALSE),VLOOKUP(J311,'class and classification'!$A$340:$B$378,2,FALSE)))</f>
        <v/>
      </c>
      <c r="L311" t="str">
        <f>IF(P311="#","",IFERROR(VLOOKUP(J311,'class and classification'!$A$1:$C$338,3,FALSE),VLOOKUP(J311,'class and classification'!$A$340:$C$378,3,FALSE)))</f>
        <v/>
      </c>
      <c r="M311">
        <v>10683</v>
      </c>
      <c r="N311">
        <v>5625</v>
      </c>
      <c r="O311" t="s">
        <v>39</v>
      </c>
      <c r="P311" t="s">
        <v>39</v>
      </c>
      <c r="S311" t="s">
        <v>413</v>
      </c>
      <c r="T311" t="str">
        <f>IF(Y311="#","",IFERROR(VLOOKUP(S311,'class and classification'!$A$1:$B$338,2,FALSE),VLOOKUP(S311,'class and classification'!$A$340:$B$378,2,FALSE)))</f>
        <v/>
      </c>
      <c r="U311" t="str">
        <f>IF(Y311="#","",IFERROR(VLOOKUP(S311,'class and classification'!$A$1:$C$338,3,FALSE),VLOOKUP(S311,'class and classification'!$A$340:$C$378,3,FALSE)))</f>
        <v/>
      </c>
      <c r="V311">
        <v>14914</v>
      </c>
      <c r="W311">
        <v>7723</v>
      </c>
      <c r="X311" t="s">
        <v>39</v>
      </c>
      <c r="Y311" t="s">
        <v>39</v>
      </c>
      <c r="AA311" t="s">
        <v>809</v>
      </c>
      <c r="AB311" t="s">
        <v>411</v>
      </c>
      <c r="AC311" t="str">
        <f>IF(AH311="#","",IFERROR(VLOOKUP(AB311,'class and classification'!$A$1:$B$338,2,FALSE),VLOOKUP(AB311,'class and classification'!$A$340:$B$378,2,FALSE)))</f>
        <v/>
      </c>
      <c r="AD311" t="str">
        <f>IF(AH311="#","",IFERROR(VLOOKUP(AB311,'class and classification'!$A$1:$C$338,3,FALSE),VLOOKUP(AB311,'class and classification'!$A$340:$C$378,3,FALSE)))</f>
        <v/>
      </c>
      <c r="AE311">
        <v>21581</v>
      </c>
      <c r="AF311">
        <v>13066</v>
      </c>
      <c r="AG311" t="s">
        <v>39</v>
      </c>
      <c r="AH311" t="s">
        <v>39</v>
      </c>
      <c r="AJ311" t="s">
        <v>809</v>
      </c>
      <c r="AK311" t="s">
        <v>411</v>
      </c>
      <c r="AL311" t="str">
        <f>IF(AQ311="#","",IFERROR(VLOOKUP(AK311,'class and classification'!$A$1:$B$338,2,FALSE),VLOOKUP(AK311,'class and classification'!$A$340:$B$378,2,FALSE)))</f>
        <v>Predominantly Urban</v>
      </c>
      <c r="AM311" t="str">
        <f>IF(AQ311="#","",IFERROR(VLOOKUP(AK311,'class and classification'!$A$1:$C$338,3,FALSE),VLOOKUP(AK311,'class and classification'!$A$340:$C$378,3,FALSE)))</f>
        <v>SD</v>
      </c>
      <c r="AN311">
        <v>16561</v>
      </c>
      <c r="AO311">
        <v>9321</v>
      </c>
      <c r="AP311">
        <v>4308</v>
      </c>
      <c r="AQ311">
        <v>14.269625703875455</v>
      </c>
      <c r="AS311" t="s">
        <v>809</v>
      </c>
      <c r="AT311" t="s">
        <v>411</v>
      </c>
      <c r="AU311" t="str">
        <f>IF(AZ311="#","",IFERROR(VLOOKUP(AT311,'class and classification'!$A$1:$B$338,2,FALSE),VLOOKUP(AT311,'class and classification'!$A$340:$B$378,2,FALSE)))</f>
        <v>Predominantly Urban</v>
      </c>
      <c r="AV311" t="str">
        <f>IF(AZ311="#","",IFERROR(VLOOKUP(AT311,'class and classification'!$A$1:$C$338,3,FALSE),VLOOKUP(AT311,'class and classification'!$A$340:$C$378,3,FALSE)))</f>
        <v>SD</v>
      </c>
      <c r="AW311">
        <v>17079</v>
      </c>
      <c r="AX311">
        <v>8550</v>
      </c>
      <c r="AY311">
        <v>2024</v>
      </c>
      <c r="AZ311">
        <v>7.3192781976639063</v>
      </c>
      <c r="BB311" t="s">
        <v>809</v>
      </c>
      <c r="BC311" t="s">
        <v>411</v>
      </c>
      <c r="BD311" t="str">
        <f>IF(BI311="#","",IFERROR(VLOOKUP(BC311,'class and classification'!$A$1:$B$338,2,FALSE),VLOOKUP(BC311,'class and classification'!$A$340:$B$378,2,FALSE)))</f>
        <v>Predominantly Urban</v>
      </c>
      <c r="BE311" t="str">
        <f>IF(BI311="#","",IFERROR(VLOOKUP(BC311,'class and classification'!$A$1:$C$338,3,FALSE),VLOOKUP(BC311,'class and classification'!$A$340:$C$378,3,FALSE)))</f>
        <v>SD</v>
      </c>
      <c r="BF311">
        <v>17890</v>
      </c>
      <c r="BG311">
        <v>12326</v>
      </c>
      <c r="BH311">
        <v>2669</v>
      </c>
      <c r="BI311">
        <v>8.1161623840656834</v>
      </c>
      <c r="BK311" t="s">
        <v>809</v>
      </c>
      <c r="BL311" t="s">
        <v>411</v>
      </c>
      <c r="BM311" t="str">
        <f>IF(BR311="#","",IFERROR(VLOOKUP(BL311,'class and classification'!$A$1:$B$338,2,FALSE),VLOOKUP(BL311,'class and classification'!$A$340:$B$378,2,FALSE)))</f>
        <v>Predominantly Urban</v>
      </c>
      <c r="BN311" t="str">
        <f>IF(BR311="#","",IFERROR(VLOOKUP(BL311,'class and classification'!$A$1:$C$338,3,FALSE),VLOOKUP(BL311,'class and classification'!$A$340:$C$378,3,FALSE)))</f>
        <v>SD</v>
      </c>
      <c r="BO311">
        <v>17160</v>
      </c>
      <c r="BP311">
        <v>7388</v>
      </c>
      <c r="BQ311">
        <v>991</v>
      </c>
      <c r="BR311">
        <v>3.880339872352089</v>
      </c>
      <c r="BT311" t="s">
        <v>809</v>
      </c>
      <c r="BU311" t="s">
        <v>411</v>
      </c>
      <c r="BV311" t="str">
        <f>IF(CA311="#","",IFERROR(VLOOKUP(BU311,'class and classification'!$A$1:$B$338,2,FALSE),VLOOKUP(BU311,'class and classification'!$A$340:$B$378,2,FALSE)))</f>
        <v>Predominantly Urban</v>
      </c>
      <c r="BW311" t="str">
        <f>IF(CA311="#","",IFERROR(VLOOKUP(BU311,'class and classification'!$A$1:$C$338,3,FALSE),VLOOKUP(BU311,'class and classification'!$A$340:$C$378,3,FALSE)))</f>
        <v>SD</v>
      </c>
      <c r="BX311">
        <v>12074</v>
      </c>
      <c r="BY311">
        <v>10237</v>
      </c>
      <c r="BZ311">
        <v>4000</v>
      </c>
      <c r="CA311">
        <v>15.202766903576451</v>
      </c>
      <c r="CC311" t="s">
        <v>809</v>
      </c>
      <c r="CD311" t="s">
        <v>411</v>
      </c>
      <c r="CE311" t="str">
        <f>IF(CJ311="*","",IFERROR(VLOOKUP(CD311,'class and classification'!$A$1:$B$338,2,FALSE),VLOOKUP(CD311,'class and classification'!$A$340:$B$378,2,FALSE)))</f>
        <v>Predominantly Urban</v>
      </c>
      <c r="CF311" t="str">
        <f>IF(CJ311="*","",IFERROR(VLOOKUP(CD311,'class and classification'!$A$1:$C$338,3,FALSE),VLOOKUP(CD311,'class and classification'!$A$340:$C$378,3,FALSE)))</f>
        <v>SD</v>
      </c>
      <c r="CG311">
        <v>16744</v>
      </c>
      <c r="CH311">
        <v>13854</v>
      </c>
      <c r="CI311">
        <v>987</v>
      </c>
      <c r="CJ311">
        <v>3.1249010606300458</v>
      </c>
      <c r="CL311" t="s">
        <v>809</v>
      </c>
      <c r="CM311" t="s">
        <v>411</v>
      </c>
      <c r="CN311" t="str">
        <f>IF(CS311="*","",IFERROR(VLOOKUP(CM311,'class and classification'!$A$1:$B$338,2,FALSE),VLOOKUP(CM311,'class and classification'!$A$340:$B$378,2,FALSE)))</f>
        <v>Predominantly Urban</v>
      </c>
      <c r="CO311" t="str">
        <f>IF(CS311="*","",IFERROR(VLOOKUP(CM311,'class and classification'!$A$1:$C$338,3,FALSE),VLOOKUP(CM311,'class and classification'!$A$340:$C$378,3,FALSE)))</f>
        <v>SD</v>
      </c>
      <c r="CP311">
        <v>13651.22</v>
      </c>
      <c r="CQ311">
        <v>11247.71</v>
      </c>
      <c r="CR311">
        <v>4673.8999999999996</v>
      </c>
      <c r="CS311">
        <v>15.804709931379579</v>
      </c>
      <c r="CU311" t="s">
        <v>809</v>
      </c>
      <c r="CV311" t="s">
        <v>411</v>
      </c>
      <c r="CW311" t="str">
        <f>IF(DB311="*","",IFERROR(VLOOKUP(CV311,'class and classification'!$A$1:$B$338,2,FALSE),VLOOKUP(CV311,'class and classification'!$A$340:$B$378,2,FALSE)))</f>
        <v>Predominantly Urban</v>
      </c>
      <c r="CX311" t="str">
        <f>IF(DB311="*","",IFERROR(VLOOKUP(CV311,'class and classification'!$A$1:$C$338,3,FALSE),VLOOKUP(CV311,'class and classification'!$A$340:$C$378,3,FALSE)))</f>
        <v>SD</v>
      </c>
      <c r="CY311">
        <v>10558.07</v>
      </c>
      <c r="CZ311">
        <v>9627.61</v>
      </c>
      <c r="DA311">
        <v>3250.21</v>
      </c>
      <c r="DB311">
        <v>13.868515341213838</v>
      </c>
      <c r="DD311" t="s">
        <v>809</v>
      </c>
      <c r="DE311" t="s">
        <v>411</v>
      </c>
      <c r="DF311" t="str">
        <f>IF(DK311="*","",IFERROR(VLOOKUP(DE311,'class and classification'!$A$1:$B$338,2,FALSE),VLOOKUP(DE311,'class and classification'!$A$340:$B$378,2,FALSE)))</f>
        <v>Predominantly Urban</v>
      </c>
      <c r="DG311" t="str">
        <f>IF(DK311="*","",IFERROR(VLOOKUP(DE311,'class and classification'!$A$1:$C$338,3,FALSE),VLOOKUP(DE311,'class and classification'!$A$340:$C$378,3,FALSE)))</f>
        <v>SD</v>
      </c>
      <c r="DH311">
        <v>9832.1200000000008</v>
      </c>
      <c r="DI311">
        <v>6435.75</v>
      </c>
      <c r="DJ311">
        <v>2380.69</v>
      </c>
      <c r="DK311">
        <v>12.766079525711369</v>
      </c>
      <c r="DM311" t="s">
        <v>809</v>
      </c>
      <c r="DN311" t="s">
        <v>411</v>
      </c>
      <c r="DO311" t="str">
        <f>IF(DT311="*","",IFERROR(VLOOKUP(DN311,'class and classification'!$A$1:$B$338,2,FALSE),VLOOKUP(DN311,'class and classification'!$A$340:$B$378,2,FALSE)))</f>
        <v>Predominantly Urban</v>
      </c>
      <c r="DP311" t="str">
        <f>IF(DT311="*","",IFERROR(VLOOKUP(DN311,'class and classification'!$A$1:$C$338,3,FALSE),VLOOKUP(DN311,'class and classification'!$A$340:$C$378,3,FALSE)))</f>
        <v>SD</v>
      </c>
      <c r="DQ311">
        <v>10908.65</v>
      </c>
      <c r="DR311">
        <v>5714.38</v>
      </c>
      <c r="DS311">
        <v>5601.27</v>
      </c>
      <c r="DT311">
        <v>25.203358485981564</v>
      </c>
      <c r="DV311" t="s">
        <v>809</v>
      </c>
      <c r="DW311" t="s">
        <v>411</v>
      </c>
      <c r="DX311" t="str">
        <f>IF(EC311="*","",IFERROR(VLOOKUP(DW311,'class and classification'!$A$1:$B$338,2,FALSE),VLOOKUP(DW311,'class and classification'!$A$340:$B$378,2,FALSE)))</f>
        <v>Predominantly Urban</v>
      </c>
      <c r="DY311" t="str">
        <f>IF(EC311="*","",IFERROR(VLOOKUP(DW311,'class and classification'!$A$1:$C$338,3,FALSE),VLOOKUP(DW311,'class and classification'!$A$340:$C$378,3,FALSE)))</f>
        <v>SD</v>
      </c>
      <c r="DZ311">
        <v>14440.87</v>
      </c>
      <c r="EA311">
        <v>4040.49</v>
      </c>
      <c r="EB311">
        <v>4760.07</v>
      </c>
      <c r="EC311">
        <v>20.480968683940702</v>
      </c>
    </row>
    <row r="312" spans="1:133" x14ac:dyDescent="0.3">
      <c r="A312" t="s">
        <v>821</v>
      </c>
      <c r="B312" t="s">
        <v>422</v>
      </c>
      <c r="C312" t="str">
        <f>IF(H312="n/a","",IFERROR(VLOOKUP(B312,'class and classification'!$A$1:$B$338,2,FALSE),VLOOKUP(B312,'class and classification'!$A$340:$B$378,2,FALSE)))</f>
        <v/>
      </c>
      <c r="D312" t="str">
        <f>IF(H312="n/a","",IFERROR(VLOOKUP(B312,'class and classification'!$A$1:$C$338,3,FALSE),VLOOKUP(B312,'class and classification'!$A$340:$C$378,3,FALSE)))</f>
        <v/>
      </c>
      <c r="E312">
        <v>15184</v>
      </c>
      <c r="F312">
        <v>3234</v>
      </c>
      <c r="G312" t="s">
        <v>513</v>
      </c>
      <c r="H312" t="s">
        <v>513</v>
      </c>
      <c r="I312" t="s">
        <v>816</v>
      </c>
      <c r="J312" t="s">
        <v>417</v>
      </c>
      <c r="K312" t="str">
        <f>IF(P312="#","",IFERROR(VLOOKUP(J312,'class and classification'!$A$1:$B$338,2,FALSE),VLOOKUP(J312,'class and classification'!$A$340:$B$378,2,FALSE)))</f>
        <v/>
      </c>
      <c r="L312" t="str">
        <f>IF(P312="#","",IFERROR(VLOOKUP(J312,'class and classification'!$A$1:$C$338,3,FALSE),VLOOKUP(J312,'class and classification'!$A$340:$C$378,3,FALSE)))</f>
        <v/>
      </c>
      <c r="M312">
        <v>19724</v>
      </c>
      <c r="N312">
        <v>6865</v>
      </c>
      <c r="O312" t="s">
        <v>39</v>
      </c>
      <c r="P312" t="s">
        <v>39</v>
      </c>
      <c r="S312" t="s">
        <v>414</v>
      </c>
      <c r="T312" t="str">
        <f>IF(Y312="#","",IFERROR(VLOOKUP(S312,'class and classification'!$A$1:$B$338,2,FALSE),VLOOKUP(S312,'class and classification'!$A$340:$B$378,2,FALSE)))</f>
        <v/>
      </c>
      <c r="U312" t="str">
        <f>IF(Y312="#","",IFERROR(VLOOKUP(S312,'class and classification'!$A$1:$C$338,3,FALSE),VLOOKUP(S312,'class and classification'!$A$340:$C$378,3,FALSE)))</f>
        <v/>
      </c>
      <c r="V312">
        <v>13921</v>
      </c>
      <c r="W312">
        <v>4926</v>
      </c>
      <c r="X312" t="s">
        <v>39</v>
      </c>
      <c r="Y312" t="s">
        <v>39</v>
      </c>
      <c r="AA312" t="s">
        <v>810</v>
      </c>
      <c r="AB312" t="s">
        <v>412</v>
      </c>
      <c r="AC312" t="str">
        <f>IF(AH312="#","",IFERROR(VLOOKUP(AB312,'class and classification'!$A$1:$B$338,2,FALSE),VLOOKUP(AB312,'class and classification'!$A$340:$B$378,2,FALSE)))</f>
        <v>Predominantly Rural</v>
      </c>
      <c r="AD312" t="str">
        <f>IF(AH312="#","",IFERROR(VLOOKUP(AB312,'class and classification'!$A$1:$C$338,3,FALSE),VLOOKUP(AB312,'class and classification'!$A$340:$C$378,3,FALSE)))</f>
        <v>SD</v>
      </c>
      <c r="AE312">
        <v>17253</v>
      </c>
      <c r="AF312">
        <v>5745</v>
      </c>
      <c r="AG312">
        <v>1930</v>
      </c>
      <c r="AH312">
        <v>7.742297817715019</v>
      </c>
      <c r="AJ312" t="s">
        <v>810</v>
      </c>
      <c r="AK312" t="s">
        <v>412</v>
      </c>
      <c r="AL312" t="str">
        <f>IF(AQ312="#","",IFERROR(VLOOKUP(AK312,'class and classification'!$A$1:$B$338,2,FALSE),VLOOKUP(AK312,'class and classification'!$A$340:$B$378,2,FALSE)))</f>
        <v>Predominantly Rural</v>
      </c>
      <c r="AM312" t="str">
        <f>IF(AQ312="#","",IFERROR(VLOOKUP(AK312,'class and classification'!$A$1:$C$338,3,FALSE),VLOOKUP(AK312,'class and classification'!$A$340:$C$378,3,FALSE)))</f>
        <v>SD</v>
      </c>
      <c r="AN312">
        <v>17222</v>
      </c>
      <c r="AO312">
        <v>7453</v>
      </c>
      <c r="AP312">
        <v>3166</v>
      </c>
      <c r="AQ312">
        <v>11.371717969900507</v>
      </c>
      <c r="AS312" t="s">
        <v>810</v>
      </c>
      <c r="AT312" t="s">
        <v>412</v>
      </c>
      <c r="AU312" t="str">
        <f>IF(AZ312="#","",IFERROR(VLOOKUP(AT312,'class and classification'!$A$1:$B$338,2,FALSE),VLOOKUP(AT312,'class and classification'!$A$340:$B$378,2,FALSE)))</f>
        <v>Predominantly Rural</v>
      </c>
      <c r="AV312" t="str">
        <f>IF(AZ312="#","",IFERROR(VLOOKUP(AT312,'class and classification'!$A$1:$C$338,3,FALSE),VLOOKUP(AT312,'class and classification'!$A$340:$C$378,3,FALSE)))</f>
        <v>SD</v>
      </c>
      <c r="AW312">
        <v>21389</v>
      </c>
      <c r="AX312">
        <v>2973</v>
      </c>
      <c r="AY312">
        <v>952</v>
      </c>
      <c r="AZ312">
        <v>3.7607647941850364</v>
      </c>
      <c r="BB312" t="s">
        <v>810</v>
      </c>
      <c r="BC312" t="s">
        <v>412</v>
      </c>
      <c r="BD312" t="str">
        <f>IF(BI312="#","",IFERROR(VLOOKUP(BC312,'class and classification'!$A$1:$B$338,2,FALSE),VLOOKUP(BC312,'class and classification'!$A$340:$B$378,2,FALSE)))</f>
        <v>Predominantly Rural</v>
      </c>
      <c r="BE312" t="str">
        <f>IF(BI312="#","",IFERROR(VLOOKUP(BC312,'class and classification'!$A$1:$C$338,3,FALSE),VLOOKUP(BC312,'class and classification'!$A$340:$C$378,3,FALSE)))</f>
        <v>SD</v>
      </c>
      <c r="BF312">
        <v>16991</v>
      </c>
      <c r="BG312">
        <v>6776</v>
      </c>
      <c r="BH312">
        <v>2218</v>
      </c>
      <c r="BI312">
        <v>8.5356936694246688</v>
      </c>
      <c r="BK312" t="s">
        <v>810</v>
      </c>
      <c r="BL312" t="s">
        <v>412</v>
      </c>
      <c r="BM312" t="str">
        <f>IF(BR312="#","",IFERROR(VLOOKUP(BL312,'class and classification'!$A$1:$B$338,2,FALSE),VLOOKUP(BL312,'class and classification'!$A$340:$B$378,2,FALSE)))</f>
        <v>Predominantly Rural</v>
      </c>
      <c r="BN312" t="str">
        <f>IF(BR312="#","",IFERROR(VLOOKUP(BL312,'class and classification'!$A$1:$C$338,3,FALSE),VLOOKUP(BL312,'class and classification'!$A$340:$C$378,3,FALSE)))</f>
        <v>SD</v>
      </c>
      <c r="BO312">
        <v>17370</v>
      </c>
      <c r="BP312">
        <v>6348</v>
      </c>
      <c r="BQ312">
        <v>3530</v>
      </c>
      <c r="BR312">
        <v>12.955079271873165</v>
      </c>
      <c r="BT312" t="s">
        <v>810</v>
      </c>
      <c r="BU312" t="s">
        <v>412</v>
      </c>
      <c r="BV312" t="str">
        <f>IF(CA312="#","",IFERROR(VLOOKUP(BU312,'class and classification'!$A$1:$B$338,2,FALSE),VLOOKUP(BU312,'class and classification'!$A$340:$B$378,2,FALSE)))</f>
        <v>Predominantly Rural</v>
      </c>
      <c r="BW312" t="str">
        <f>IF(CA312="#","",IFERROR(VLOOKUP(BU312,'class and classification'!$A$1:$C$338,3,FALSE),VLOOKUP(BU312,'class and classification'!$A$340:$C$378,3,FALSE)))</f>
        <v>SD</v>
      </c>
      <c r="BX312">
        <v>17775</v>
      </c>
      <c r="BY312">
        <v>8291</v>
      </c>
      <c r="BZ312">
        <v>1358</v>
      </c>
      <c r="CA312">
        <v>4.9518669778296376</v>
      </c>
      <c r="CC312" t="s">
        <v>810</v>
      </c>
      <c r="CD312" t="s">
        <v>412</v>
      </c>
      <c r="CE312" t="str">
        <f>IF(CJ312="*","",IFERROR(VLOOKUP(CD312,'class and classification'!$A$1:$B$338,2,FALSE),VLOOKUP(CD312,'class and classification'!$A$340:$B$378,2,FALSE)))</f>
        <v>Predominantly Rural</v>
      </c>
      <c r="CF312" t="str">
        <f>IF(CJ312="*","",IFERROR(VLOOKUP(CD312,'class and classification'!$A$1:$C$338,3,FALSE),VLOOKUP(CD312,'class and classification'!$A$340:$C$378,3,FALSE)))</f>
        <v>SD</v>
      </c>
      <c r="CG312">
        <v>12477</v>
      </c>
      <c r="CH312">
        <v>13427</v>
      </c>
      <c r="CI312">
        <v>990</v>
      </c>
      <c r="CJ312">
        <v>3.6811184650851496</v>
      </c>
      <c r="CL312" t="s">
        <v>810</v>
      </c>
      <c r="CM312" t="s">
        <v>412</v>
      </c>
      <c r="CN312" t="str">
        <f>IF(CS312="*","",IFERROR(VLOOKUP(CM312,'class and classification'!$A$1:$B$338,2,FALSE),VLOOKUP(CM312,'class and classification'!$A$340:$B$378,2,FALSE)))</f>
        <v>Predominantly Rural</v>
      </c>
      <c r="CO312" t="str">
        <f>IF(CS312="*","",IFERROR(VLOOKUP(CM312,'class and classification'!$A$1:$C$338,3,FALSE),VLOOKUP(CM312,'class and classification'!$A$340:$C$378,3,FALSE)))</f>
        <v>SD</v>
      </c>
      <c r="CP312">
        <v>19365.64</v>
      </c>
      <c r="CQ312">
        <v>7785.22</v>
      </c>
      <c r="CR312">
        <v>4566.82</v>
      </c>
      <c r="CS312">
        <v>14.398341871158294</v>
      </c>
      <c r="CU312" t="s">
        <v>810</v>
      </c>
      <c r="CV312" t="s">
        <v>412</v>
      </c>
      <c r="CW312" t="str">
        <f>IF(DB312="*","",IFERROR(VLOOKUP(CV312,'class and classification'!$A$1:$B$338,2,FALSE),VLOOKUP(CV312,'class and classification'!$A$340:$B$378,2,FALSE)))</f>
        <v/>
      </c>
      <c r="CX312" t="str">
        <f>IF(DB312="*","",IFERROR(VLOOKUP(CV312,'class and classification'!$A$1:$C$338,3,FALSE),VLOOKUP(CV312,'class and classification'!$A$340:$C$378,3,FALSE)))</f>
        <v/>
      </c>
      <c r="CY312">
        <v>18618.009999999998</v>
      </c>
      <c r="CZ312">
        <v>10111.049999999999</v>
      </c>
      <c r="DA312" t="s">
        <v>38</v>
      </c>
      <c r="DB312" t="s">
        <v>38</v>
      </c>
      <c r="DD312" t="s">
        <v>810</v>
      </c>
      <c r="DE312" t="s">
        <v>412</v>
      </c>
      <c r="DF312" t="str">
        <f>IF(DK312="*","",IFERROR(VLOOKUP(DE312,'class and classification'!$A$1:$B$338,2,FALSE),VLOOKUP(DE312,'class and classification'!$A$340:$B$378,2,FALSE)))</f>
        <v>Predominantly Rural</v>
      </c>
      <c r="DG312" t="str">
        <f>IF(DK312="*","",IFERROR(VLOOKUP(DE312,'class and classification'!$A$1:$C$338,3,FALSE),VLOOKUP(DE312,'class and classification'!$A$340:$C$378,3,FALSE)))</f>
        <v>SD</v>
      </c>
      <c r="DH312">
        <v>14800.3</v>
      </c>
      <c r="DI312">
        <v>8492.17</v>
      </c>
      <c r="DJ312">
        <v>2777.61</v>
      </c>
      <c r="DK312">
        <v>10.654397685009021</v>
      </c>
      <c r="DM312" t="s">
        <v>810</v>
      </c>
      <c r="DN312" t="s">
        <v>412</v>
      </c>
      <c r="DO312" t="str">
        <f>IF(DT312="*","",IFERROR(VLOOKUP(DN312,'class and classification'!$A$1:$B$338,2,FALSE),VLOOKUP(DN312,'class and classification'!$A$340:$B$378,2,FALSE)))</f>
        <v>Predominantly Rural</v>
      </c>
      <c r="DP312" t="str">
        <f>IF(DT312="*","",IFERROR(VLOOKUP(DN312,'class and classification'!$A$1:$C$338,3,FALSE),VLOOKUP(DN312,'class and classification'!$A$340:$C$378,3,FALSE)))</f>
        <v>SD</v>
      </c>
      <c r="DQ312">
        <v>14346.89</v>
      </c>
      <c r="DR312">
        <v>10542.77</v>
      </c>
      <c r="DS312">
        <v>2679.8</v>
      </c>
      <c r="DT312">
        <v>9.7201758757697831</v>
      </c>
      <c r="DV312" t="s">
        <v>810</v>
      </c>
      <c r="DW312" t="s">
        <v>412</v>
      </c>
      <c r="DX312" t="str">
        <f>IF(EC312="*","",IFERROR(VLOOKUP(DW312,'class and classification'!$A$1:$B$338,2,FALSE),VLOOKUP(DW312,'class and classification'!$A$340:$B$378,2,FALSE)))</f>
        <v>Predominantly Rural</v>
      </c>
      <c r="DY312" t="str">
        <f>IF(EC312="*","",IFERROR(VLOOKUP(DW312,'class and classification'!$A$1:$C$338,3,FALSE),VLOOKUP(DW312,'class and classification'!$A$340:$C$378,3,FALSE)))</f>
        <v>SD</v>
      </c>
      <c r="DZ312">
        <v>17839.03</v>
      </c>
      <c r="EA312">
        <v>10170.92</v>
      </c>
      <c r="EB312">
        <v>1559.92</v>
      </c>
      <c r="EC312">
        <v>5.275369827462888</v>
      </c>
    </row>
    <row r="313" spans="1:133" x14ac:dyDescent="0.3">
      <c r="A313" t="s">
        <v>822</v>
      </c>
      <c r="B313" t="s">
        <v>423</v>
      </c>
      <c r="C313" t="str">
        <f>IF(H313="n/a","",IFERROR(VLOOKUP(B313,'class and classification'!$A$1:$B$338,2,FALSE),VLOOKUP(B313,'class and classification'!$A$340:$B$378,2,FALSE)))</f>
        <v/>
      </c>
      <c r="D313" t="str">
        <f>IF(H313="n/a","",IFERROR(VLOOKUP(B313,'class and classification'!$A$1:$C$338,3,FALSE),VLOOKUP(B313,'class and classification'!$A$340:$C$378,3,FALSE)))</f>
        <v/>
      </c>
      <c r="E313">
        <v>5690</v>
      </c>
      <c r="F313">
        <v>3110</v>
      </c>
      <c r="G313" t="s">
        <v>513</v>
      </c>
      <c r="H313" t="s">
        <v>513</v>
      </c>
      <c r="I313" t="s">
        <v>817</v>
      </c>
      <c r="J313" t="s">
        <v>418</v>
      </c>
      <c r="K313" t="str">
        <f>IF(P313="#","",IFERROR(VLOOKUP(J313,'class and classification'!$A$1:$B$338,2,FALSE),VLOOKUP(J313,'class and classification'!$A$340:$B$378,2,FALSE)))</f>
        <v>Urban with Significant Rural</v>
      </c>
      <c r="L313" t="str">
        <f>IF(P313="#","",IFERROR(VLOOKUP(J313,'class and classification'!$A$1:$C$338,3,FALSE),VLOOKUP(J313,'class and classification'!$A$340:$C$378,3,FALSE)))</f>
        <v>SD</v>
      </c>
      <c r="M313">
        <v>12900</v>
      </c>
      <c r="N313">
        <v>2588</v>
      </c>
      <c r="O313">
        <v>1632</v>
      </c>
      <c r="P313">
        <v>9.5327102803738324</v>
      </c>
      <c r="S313" t="s">
        <v>199</v>
      </c>
      <c r="T313" t="str">
        <f>IF(Y313="#","",IFERROR(VLOOKUP(S313,'class and classification'!$A$1:$B$338,2,FALSE),VLOOKUP(S313,'class and classification'!$A$340:$B$378,2,FALSE)))</f>
        <v>Predominantly Urban</v>
      </c>
      <c r="U313" t="str">
        <f>IF(Y313="#","",IFERROR(VLOOKUP(S313,'class and classification'!$A$1:$C$338,3,FALSE),VLOOKUP(S313,'class and classification'!$A$340:$C$378,3,FALSE)))</f>
        <v>SC</v>
      </c>
      <c r="V313">
        <v>145051</v>
      </c>
      <c r="W313">
        <v>76833</v>
      </c>
      <c r="X313">
        <v>9963</v>
      </c>
      <c r="Y313">
        <v>4.2972305011494649</v>
      </c>
      <c r="AA313" t="s">
        <v>811</v>
      </c>
      <c r="AB313" t="s">
        <v>413</v>
      </c>
      <c r="AC313" t="str">
        <f>IF(AH313="#","",IFERROR(VLOOKUP(AB313,'class and classification'!$A$1:$B$338,2,FALSE),VLOOKUP(AB313,'class and classification'!$A$340:$B$378,2,FALSE)))</f>
        <v>Predominantly Rural</v>
      </c>
      <c r="AD313" t="str">
        <f>IF(AH313="#","",IFERROR(VLOOKUP(AB313,'class and classification'!$A$1:$C$338,3,FALSE),VLOOKUP(AB313,'class and classification'!$A$340:$C$378,3,FALSE)))</f>
        <v>SD</v>
      </c>
      <c r="AE313">
        <v>16262</v>
      </c>
      <c r="AF313">
        <v>5924</v>
      </c>
      <c r="AG313">
        <v>1226</v>
      </c>
      <c r="AH313">
        <v>5.2366307876302756</v>
      </c>
      <c r="AJ313" t="s">
        <v>811</v>
      </c>
      <c r="AK313" t="s">
        <v>413</v>
      </c>
      <c r="AL313" t="str">
        <f>IF(AQ313="#","",IFERROR(VLOOKUP(AK313,'class and classification'!$A$1:$B$338,2,FALSE),VLOOKUP(AK313,'class and classification'!$A$340:$B$378,2,FALSE)))</f>
        <v/>
      </c>
      <c r="AM313" t="str">
        <f>IF(AQ313="#","",IFERROR(VLOOKUP(AK313,'class and classification'!$A$1:$C$338,3,FALSE),VLOOKUP(AK313,'class and classification'!$A$340:$C$378,3,FALSE)))</f>
        <v/>
      </c>
      <c r="AN313">
        <v>18795</v>
      </c>
      <c r="AO313">
        <v>6120</v>
      </c>
      <c r="AP313" t="s">
        <v>39</v>
      </c>
      <c r="AQ313" t="s">
        <v>39</v>
      </c>
      <c r="AS313" t="s">
        <v>811</v>
      </c>
      <c r="AT313" t="s">
        <v>413</v>
      </c>
      <c r="AU313" t="str">
        <f>IF(AZ313="#","",IFERROR(VLOOKUP(AT313,'class and classification'!$A$1:$B$338,2,FALSE),VLOOKUP(AT313,'class and classification'!$A$340:$B$378,2,FALSE)))</f>
        <v>Predominantly Rural</v>
      </c>
      <c r="AV313" t="str">
        <f>IF(AZ313="#","",IFERROR(VLOOKUP(AT313,'class and classification'!$A$1:$C$338,3,FALSE),VLOOKUP(AT313,'class and classification'!$A$340:$C$378,3,FALSE)))</f>
        <v>SD</v>
      </c>
      <c r="AW313">
        <v>20806</v>
      </c>
      <c r="AX313">
        <v>4822</v>
      </c>
      <c r="AY313">
        <v>1109</v>
      </c>
      <c r="AZ313">
        <v>4.147810150727457</v>
      </c>
      <c r="BB313" t="s">
        <v>811</v>
      </c>
      <c r="BC313" t="s">
        <v>413</v>
      </c>
      <c r="BD313" t="str">
        <f>IF(BI313="#","",IFERROR(VLOOKUP(BC313,'class and classification'!$A$1:$B$338,2,FALSE),VLOOKUP(BC313,'class and classification'!$A$340:$B$378,2,FALSE)))</f>
        <v>Predominantly Rural</v>
      </c>
      <c r="BE313" t="str">
        <f>IF(BI313="#","",IFERROR(VLOOKUP(BC313,'class and classification'!$A$1:$C$338,3,FALSE),VLOOKUP(BC313,'class and classification'!$A$340:$C$378,3,FALSE)))</f>
        <v>SD</v>
      </c>
      <c r="BF313">
        <v>12935</v>
      </c>
      <c r="BG313">
        <v>9375</v>
      </c>
      <c r="BH313">
        <v>910</v>
      </c>
      <c r="BI313">
        <v>3.9190353143841521</v>
      </c>
      <c r="BK313" t="s">
        <v>811</v>
      </c>
      <c r="BL313" t="s">
        <v>413</v>
      </c>
      <c r="BM313" t="str">
        <f>IF(BR313="#","",IFERROR(VLOOKUP(BL313,'class and classification'!$A$1:$B$338,2,FALSE),VLOOKUP(BL313,'class and classification'!$A$340:$B$378,2,FALSE)))</f>
        <v>Predominantly Rural</v>
      </c>
      <c r="BN313" t="str">
        <f>IF(BR313="#","",IFERROR(VLOOKUP(BL313,'class and classification'!$A$1:$C$338,3,FALSE),VLOOKUP(BL313,'class and classification'!$A$340:$C$378,3,FALSE)))</f>
        <v>SD</v>
      </c>
      <c r="BO313">
        <v>15139</v>
      </c>
      <c r="BP313">
        <v>10339</v>
      </c>
      <c r="BQ313">
        <v>1614</v>
      </c>
      <c r="BR313">
        <v>5.9574782223534619</v>
      </c>
      <c r="BT313" t="s">
        <v>811</v>
      </c>
      <c r="BU313" t="s">
        <v>413</v>
      </c>
      <c r="BV313" t="str">
        <f>IF(CA313="#","",IFERROR(VLOOKUP(BU313,'class and classification'!$A$1:$B$338,2,FALSE),VLOOKUP(BU313,'class and classification'!$A$340:$B$378,2,FALSE)))</f>
        <v>Predominantly Rural</v>
      </c>
      <c r="BW313" t="str">
        <f>IF(CA313="#","",IFERROR(VLOOKUP(BU313,'class and classification'!$A$1:$C$338,3,FALSE),VLOOKUP(BU313,'class and classification'!$A$340:$C$378,3,FALSE)))</f>
        <v>SD</v>
      </c>
      <c r="BX313">
        <v>13226</v>
      </c>
      <c r="BY313">
        <v>7510</v>
      </c>
      <c r="BZ313">
        <v>3220</v>
      </c>
      <c r="CA313">
        <v>13.441309066622139</v>
      </c>
      <c r="CC313" t="s">
        <v>811</v>
      </c>
      <c r="CD313" t="s">
        <v>413</v>
      </c>
      <c r="CE313" t="str">
        <f>IF(CJ313="*","",IFERROR(VLOOKUP(CD313,'class and classification'!$A$1:$B$338,2,FALSE),VLOOKUP(CD313,'class and classification'!$A$340:$B$378,2,FALSE)))</f>
        <v>Predominantly Rural</v>
      </c>
      <c r="CF313" t="str">
        <f>IF(CJ313="*","",IFERROR(VLOOKUP(CD313,'class and classification'!$A$1:$C$338,3,FALSE),VLOOKUP(CD313,'class and classification'!$A$340:$C$378,3,FALSE)))</f>
        <v>SD</v>
      </c>
      <c r="CG313">
        <v>10186</v>
      </c>
      <c r="CH313">
        <v>9398</v>
      </c>
      <c r="CI313">
        <v>1276</v>
      </c>
      <c r="CJ313">
        <v>6.1169702780441035</v>
      </c>
      <c r="CL313" t="s">
        <v>811</v>
      </c>
      <c r="CM313" t="s">
        <v>413</v>
      </c>
      <c r="CN313" t="str">
        <f>IF(CS313="*","",IFERROR(VLOOKUP(CM313,'class and classification'!$A$1:$B$338,2,FALSE),VLOOKUP(CM313,'class and classification'!$A$340:$B$378,2,FALSE)))</f>
        <v>Predominantly Rural</v>
      </c>
      <c r="CO313" t="str">
        <f>IF(CS313="*","",IFERROR(VLOOKUP(CM313,'class and classification'!$A$1:$C$338,3,FALSE),VLOOKUP(CM313,'class and classification'!$A$340:$C$378,3,FALSE)))</f>
        <v>SD</v>
      </c>
      <c r="CP313">
        <v>10881.59</v>
      </c>
      <c r="CQ313">
        <v>10463.65</v>
      </c>
      <c r="CR313">
        <v>1149.18</v>
      </c>
      <c r="CS313">
        <v>5.1087336326075539</v>
      </c>
      <c r="CU313" t="s">
        <v>811</v>
      </c>
      <c r="CV313" t="s">
        <v>413</v>
      </c>
      <c r="CW313" t="str">
        <f>IF(DB313="*","",IFERROR(VLOOKUP(CV313,'class and classification'!$A$1:$B$338,2,FALSE),VLOOKUP(CV313,'class and classification'!$A$340:$B$378,2,FALSE)))</f>
        <v>Predominantly Rural</v>
      </c>
      <c r="CX313" t="str">
        <f>IF(DB313="*","",IFERROR(VLOOKUP(CV313,'class and classification'!$A$1:$C$338,3,FALSE),VLOOKUP(CV313,'class and classification'!$A$340:$C$378,3,FALSE)))</f>
        <v>SD</v>
      </c>
      <c r="CY313">
        <v>16751.07</v>
      </c>
      <c r="CZ313">
        <v>7693.3</v>
      </c>
      <c r="DA313">
        <v>1594.72</v>
      </c>
      <c r="DB313">
        <v>6.1243307657832897</v>
      </c>
      <c r="DD313" t="s">
        <v>811</v>
      </c>
      <c r="DE313" t="s">
        <v>413</v>
      </c>
      <c r="DF313" t="str">
        <f>IF(DK313="*","",IFERROR(VLOOKUP(DE313,'class and classification'!$A$1:$B$338,2,FALSE),VLOOKUP(DE313,'class and classification'!$A$340:$B$378,2,FALSE)))</f>
        <v>Predominantly Rural</v>
      </c>
      <c r="DG313" t="str">
        <f>IF(DK313="*","",IFERROR(VLOOKUP(DE313,'class and classification'!$A$1:$C$338,3,FALSE),VLOOKUP(DE313,'class and classification'!$A$340:$C$378,3,FALSE)))</f>
        <v>SD</v>
      </c>
      <c r="DH313">
        <v>13688.93</v>
      </c>
      <c r="DI313">
        <v>5497.43</v>
      </c>
      <c r="DJ313">
        <v>1972.79</v>
      </c>
      <c r="DK313">
        <v>9.3235786881798184</v>
      </c>
      <c r="DM313" t="s">
        <v>811</v>
      </c>
      <c r="DN313" t="s">
        <v>413</v>
      </c>
      <c r="DO313" t="str">
        <f>IF(DT313="*","",IFERROR(VLOOKUP(DN313,'class and classification'!$A$1:$B$338,2,FALSE),VLOOKUP(DN313,'class and classification'!$A$340:$B$378,2,FALSE)))</f>
        <v>Predominantly Rural</v>
      </c>
      <c r="DP313" t="str">
        <f>IF(DT313="*","",IFERROR(VLOOKUP(DN313,'class and classification'!$A$1:$C$338,3,FALSE),VLOOKUP(DN313,'class and classification'!$A$340:$C$378,3,FALSE)))</f>
        <v>SD</v>
      </c>
      <c r="DQ313">
        <v>16097.33</v>
      </c>
      <c r="DR313">
        <v>4869.45</v>
      </c>
      <c r="DS313">
        <v>800.97</v>
      </c>
      <c r="DT313">
        <v>3.6796177831884327</v>
      </c>
      <c r="DV313" t="s">
        <v>811</v>
      </c>
      <c r="DW313" t="s">
        <v>413</v>
      </c>
      <c r="DX313" t="str">
        <f>IF(EC313="*","",IFERROR(VLOOKUP(DW313,'class and classification'!$A$1:$B$338,2,FALSE),VLOOKUP(DW313,'class and classification'!$A$340:$B$378,2,FALSE)))</f>
        <v/>
      </c>
      <c r="DY313" t="str">
        <f>IF(EC313="*","",IFERROR(VLOOKUP(DW313,'class and classification'!$A$1:$C$338,3,FALSE),VLOOKUP(DW313,'class and classification'!$A$340:$C$378,3,FALSE)))</f>
        <v/>
      </c>
      <c r="DZ313">
        <v>17878.05</v>
      </c>
      <c r="EA313">
        <v>5808.86</v>
      </c>
      <c r="EB313" t="s">
        <v>38</v>
      </c>
      <c r="EC313" t="s">
        <v>38</v>
      </c>
    </row>
    <row r="314" spans="1:133" x14ac:dyDescent="0.3">
      <c r="A314" t="s">
        <v>823</v>
      </c>
      <c r="B314" t="s">
        <v>424</v>
      </c>
      <c r="C314" t="str">
        <f>IF(H314="n/a","",IFERROR(VLOOKUP(B314,'class and classification'!$A$1:$B$338,2,FALSE),VLOOKUP(B314,'class and classification'!$A$340:$B$378,2,FALSE)))</f>
        <v/>
      </c>
      <c r="D314" t="str">
        <f>IF(H314="n/a","",IFERROR(VLOOKUP(B314,'class and classification'!$A$1:$C$338,3,FALSE),VLOOKUP(B314,'class and classification'!$A$340:$C$378,3,FALSE)))</f>
        <v/>
      </c>
      <c r="E314">
        <v>21111</v>
      </c>
      <c r="F314">
        <v>5056</v>
      </c>
      <c r="G314" t="s">
        <v>513</v>
      </c>
      <c r="H314" t="s">
        <v>513</v>
      </c>
      <c r="I314" t="s">
        <v>818</v>
      </c>
      <c r="J314" t="s">
        <v>419</v>
      </c>
      <c r="K314" t="str">
        <f>IF(P314="#","",IFERROR(VLOOKUP(J314,'class and classification'!$A$1:$B$338,2,FALSE),VLOOKUP(J314,'class and classification'!$A$340:$B$378,2,FALSE)))</f>
        <v>Predominantly Urban</v>
      </c>
      <c r="L314" t="str">
        <f>IF(P314="#","",IFERROR(VLOOKUP(J314,'class and classification'!$A$1:$C$338,3,FALSE),VLOOKUP(J314,'class and classification'!$A$340:$C$378,3,FALSE)))</f>
        <v>SD</v>
      </c>
      <c r="M314">
        <v>20454</v>
      </c>
      <c r="N314">
        <v>8129</v>
      </c>
      <c r="O314">
        <v>1578</v>
      </c>
      <c r="P314">
        <v>5.2319220185007129</v>
      </c>
      <c r="S314" t="s">
        <v>415</v>
      </c>
      <c r="T314" t="str">
        <f>IF(Y314="#","",IFERROR(VLOOKUP(S314,'class and classification'!$A$1:$B$338,2,FALSE),VLOOKUP(S314,'class and classification'!$A$340:$B$378,2,FALSE)))</f>
        <v>Predominantly Urban</v>
      </c>
      <c r="U314" t="str">
        <f>IF(Y314="#","",IFERROR(VLOOKUP(S314,'class and classification'!$A$1:$C$338,3,FALSE),VLOOKUP(S314,'class and classification'!$A$340:$C$378,3,FALSE)))</f>
        <v>SD</v>
      </c>
      <c r="V314">
        <v>17373</v>
      </c>
      <c r="W314">
        <v>12492</v>
      </c>
      <c r="X314">
        <v>1120</v>
      </c>
      <c r="Y314">
        <v>3.6146522510892369</v>
      </c>
      <c r="AA314" t="s">
        <v>812</v>
      </c>
      <c r="AB314" t="s">
        <v>414</v>
      </c>
      <c r="AC314" t="str">
        <f>IF(AH314="#","",IFERROR(VLOOKUP(AB314,'class and classification'!$A$1:$B$338,2,FALSE),VLOOKUP(AB314,'class and classification'!$A$340:$B$378,2,FALSE)))</f>
        <v>Predominantly Rural</v>
      </c>
      <c r="AD314" t="str">
        <f>IF(AH314="#","",IFERROR(VLOOKUP(AB314,'class and classification'!$A$1:$C$338,3,FALSE),VLOOKUP(AB314,'class and classification'!$A$340:$C$378,3,FALSE)))</f>
        <v>SD</v>
      </c>
      <c r="AE314">
        <v>10791</v>
      </c>
      <c r="AF314">
        <v>5570</v>
      </c>
      <c r="AG314">
        <v>1434</v>
      </c>
      <c r="AH314">
        <v>8.0584433829727455</v>
      </c>
      <c r="AJ314" t="s">
        <v>812</v>
      </c>
      <c r="AK314" t="s">
        <v>414</v>
      </c>
      <c r="AL314" t="str">
        <f>IF(AQ314="#","",IFERROR(VLOOKUP(AK314,'class and classification'!$A$1:$B$338,2,FALSE),VLOOKUP(AK314,'class and classification'!$A$340:$B$378,2,FALSE)))</f>
        <v>Predominantly Rural</v>
      </c>
      <c r="AM314" t="str">
        <f>IF(AQ314="#","",IFERROR(VLOOKUP(AK314,'class and classification'!$A$1:$C$338,3,FALSE),VLOOKUP(AK314,'class and classification'!$A$340:$C$378,3,FALSE)))</f>
        <v>SD</v>
      </c>
      <c r="AN314">
        <v>12225</v>
      </c>
      <c r="AO314">
        <v>6892</v>
      </c>
      <c r="AP314">
        <v>1223</v>
      </c>
      <c r="AQ314">
        <v>6.0127826941986235</v>
      </c>
      <c r="AS314" t="s">
        <v>812</v>
      </c>
      <c r="AT314" t="s">
        <v>414</v>
      </c>
      <c r="AU314" t="str">
        <f>IF(AZ314="#","",IFERROR(VLOOKUP(AT314,'class and classification'!$A$1:$B$338,2,FALSE),VLOOKUP(AT314,'class and classification'!$A$340:$B$378,2,FALSE)))</f>
        <v/>
      </c>
      <c r="AV314" t="str">
        <f>IF(AZ314="#","",IFERROR(VLOOKUP(AT314,'class and classification'!$A$1:$C$338,3,FALSE),VLOOKUP(AT314,'class and classification'!$A$340:$C$378,3,FALSE)))</f>
        <v/>
      </c>
      <c r="AW314">
        <v>12004</v>
      </c>
      <c r="AX314">
        <v>7125</v>
      </c>
      <c r="AY314" t="s">
        <v>39</v>
      </c>
      <c r="AZ314" t="s">
        <v>39</v>
      </c>
      <c r="BB314" t="s">
        <v>812</v>
      </c>
      <c r="BC314" t="s">
        <v>414</v>
      </c>
      <c r="BD314" t="str">
        <f>IF(BI314="#","",IFERROR(VLOOKUP(BC314,'class and classification'!$A$1:$B$338,2,FALSE),VLOOKUP(BC314,'class and classification'!$A$340:$B$378,2,FALSE)))</f>
        <v>Predominantly Rural</v>
      </c>
      <c r="BE314" t="str">
        <f>IF(BI314="#","",IFERROR(VLOOKUP(BC314,'class and classification'!$A$1:$C$338,3,FALSE),VLOOKUP(BC314,'class and classification'!$A$340:$C$378,3,FALSE)))</f>
        <v>SD</v>
      </c>
      <c r="BF314">
        <v>10691</v>
      </c>
      <c r="BG314">
        <v>9633</v>
      </c>
      <c r="BH314">
        <v>1293</v>
      </c>
      <c r="BI314">
        <v>5.9814035250034694</v>
      </c>
      <c r="BK314" t="s">
        <v>812</v>
      </c>
      <c r="BL314" t="s">
        <v>414</v>
      </c>
      <c r="BM314" t="str">
        <f>IF(BR314="#","",IFERROR(VLOOKUP(BL314,'class and classification'!$A$1:$B$338,2,FALSE),VLOOKUP(BL314,'class and classification'!$A$340:$B$378,2,FALSE)))</f>
        <v>Predominantly Rural</v>
      </c>
      <c r="BN314" t="str">
        <f>IF(BR314="#","",IFERROR(VLOOKUP(BL314,'class and classification'!$A$1:$C$338,3,FALSE),VLOOKUP(BL314,'class and classification'!$A$340:$C$378,3,FALSE)))</f>
        <v>SD</v>
      </c>
      <c r="BO314">
        <v>10904</v>
      </c>
      <c r="BP314">
        <v>10618</v>
      </c>
      <c r="BQ314">
        <v>1995</v>
      </c>
      <c r="BR314">
        <v>8.4832249011353493</v>
      </c>
      <c r="BT314" t="s">
        <v>812</v>
      </c>
      <c r="BU314" t="s">
        <v>414</v>
      </c>
      <c r="BV314" t="str">
        <f>IF(CA314="#","",IFERROR(VLOOKUP(BU314,'class and classification'!$A$1:$B$338,2,FALSE),VLOOKUP(BU314,'class and classification'!$A$340:$B$378,2,FALSE)))</f>
        <v>Predominantly Rural</v>
      </c>
      <c r="BW314" t="str">
        <f>IF(CA314="#","",IFERROR(VLOOKUP(BU314,'class and classification'!$A$1:$C$338,3,FALSE),VLOOKUP(BU314,'class and classification'!$A$340:$C$378,3,FALSE)))</f>
        <v>SD</v>
      </c>
      <c r="BX314">
        <v>15847</v>
      </c>
      <c r="BY314">
        <v>5149</v>
      </c>
      <c r="BZ314">
        <v>2238</v>
      </c>
      <c r="CA314">
        <v>9.6324352242403375</v>
      </c>
      <c r="CC314" t="s">
        <v>812</v>
      </c>
      <c r="CD314" t="s">
        <v>414</v>
      </c>
      <c r="CE314" t="str">
        <f>IF(CJ314="*","",IFERROR(VLOOKUP(CD314,'class and classification'!$A$1:$B$338,2,FALSE),VLOOKUP(CD314,'class and classification'!$A$340:$B$378,2,FALSE)))</f>
        <v/>
      </c>
      <c r="CF314" t="str">
        <f>IF(CJ314="*","",IFERROR(VLOOKUP(CD314,'class and classification'!$A$1:$C$338,3,FALSE),VLOOKUP(CD314,'class and classification'!$A$340:$C$378,3,FALSE)))</f>
        <v/>
      </c>
      <c r="CG314">
        <v>17301</v>
      </c>
      <c r="CH314">
        <v>3418</v>
      </c>
      <c r="CI314" t="s">
        <v>38</v>
      </c>
      <c r="CJ314" t="s">
        <v>38</v>
      </c>
      <c r="CL314" t="s">
        <v>812</v>
      </c>
      <c r="CM314" t="s">
        <v>414</v>
      </c>
      <c r="CN314" t="str">
        <f>IF(CS314="*","",IFERROR(VLOOKUP(CM314,'class and classification'!$A$1:$B$338,2,FALSE),VLOOKUP(CM314,'class and classification'!$A$340:$B$378,2,FALSE)))</f>
        <v/>
      </c>
      <c r="CO314" t="str">
        <f>IF(CS314="*","",IFERROR(VLOOKUP(CM314,'class and classification'!$A$1:$C$338,3,FALSE),VLOOKUP(CM314,'class and classification'!$A$340:$C$378,3,FALSE)))</f>
        <v/>
      </c>
      <c r="CP314">
        <v>16038.33</v>
      </c>
      <c r="CQ314">
        <v>4828.91</v>
      </c>
      <c r="CR314" t="s">
        <v>38</v>
      </c>
      <c r="CS314" t="s">
        <v>38</v>
      </c>
      <c r="CU314" t="s">
        <v>812</v>
      </c>
      <c r="CV314" t="s">
        <v>414</v>
      </c>
      <c r="CW314" t="str">
        <f>IF(DB314="*","",IFERROR(VLOOKUP(CV314,'class and classification'!$A$1:$B$338,2,FALSE),VLOOKUP(CV314,'class and classification'!$A$340:$B$378,2,FALSE)))</f>
        <v/>
      </c>
      <c r="CX314" t="str">
        <f>IF(DB314="*","",IFERROR(VLOOKUP(CV314,'class and classification'!$A$1:$C$338,3,FALSE),VLOOKUP(CV314,'class and classification'!$A$340:$C$378,3,FALSE)))</f>
        <v/>
      </c>
      <c r="CY314">
        <v>8284.4500000000007</v>
      </c>
      <c r="CZ314">
        <v>7669.12</v>
      </c>
      <c r="DA314" t="s">
        <v>38</v>
      </c>
      <c r="DB314" t="s">
        <v>38</v>
      </c>
      <c r="DD314" t="s">
        <v>812</v>
      </c>
      <c r="DE314" t="s">
        <v>414</v>
      </c>
      <c r="DF314" t="str">
        <f>IF(DK314="*","",IFERROR(VLOOKUP(DE314,'class and classification'!$A$1:$B$338,2,FALSE),VLOOKUP(DE314,'class and classification'!$A$340:$B$378,2,FALSE)))</f>
        <v>Predominantly Rural</v>
      </c>
      <c r="DG314" t="str">
        <f>IF(DK314="*","",IFERROR(VLOOKUP(DE314,'class and classification'!$A$1:$C$338,3,FALSE),VLOOKUP(DE314,'class and classification'!$A$340:$C$378,3,FALSE)))</f>
        <v>SD</v>
      </c>
      <c r="DH314">
        <v>12615.09</v>
      </c>
      <c r="DI314">
        <v>4312.8999999999996</v>
      </c>
      <c r="DJ314">
        <v>1194.44</v>
      </c>
      <c r="DK314">
        <v>6.5909483441238299</v>
      </c>
      <c r="DM314" t="s">
        <v>812</v>
      </c>
      <c r="DN314" t="s">
        <v>414</v>
      </c>
      <c r="DO314" t="str">
        <f>IF(DT314="*","",IFERROR(VLOOKUP(DN314,'class and classification'!$A$1:$B$338,2,FALSE),VLOOKUP(DN314,'class and classification'!$A$340:$B$378,2,FALSE)))</f>
        <v/>
      </c>
      <c r="DP314" t="str">
        <f>IF(DT314="*","",IFERROR(VLOOKUP(DN314,'class and classification'!$A$1:$C$338,3,FALSE),VLOOKUP(DN314,'class and classification'!$A$340:$C$378,3,FALSE)))</f>
        <v/>
      </c>
      <c r="DQ314">
        <v>11571.7</v>
      </c>
      <c r="DR314">
        <v>7171.44</v>
      </c>
      <c r="DS314" t="s">
        <v>38</v>
      </c>
      <c r="DT314" t="s">
        <v>38</v>
      </c>
      <c r="DV314" t="s">
        <v>812</v>
      </c>
      <c r="DW314" t="s">
        <v>414</v>
      </c>
      <c r="DX314" t="str">
        <f>IF(EC314="*","",IFERROR(VLOOKUP(DW314,'class and classification'!$A$1:$B$338,2,FALSE),VLOOKUP(DW314,'class and classification'!$A$340:$B$378,2,FALSE)))</f>
        <v>Predominantly Rural</v>
      </c>
      <c r="DY314" t="str">
        <f>IF(EC314="*","",IFERROR(VLOOKUP(DW314,'class and classification'!$A$1:$C$338,3,FALSE),VLOOKUP(DW314,'class and classification'!$A$340:$C$378,3,FALSE)))</f>
        <v>SD</v>
      </c>
      <c r="DZ314">
        <v>12147.21</v>
      </c>
      <c r="EA314">
        <v>3608.11</v>
      </c>
      <c r="EB314">
        <v>724.27</v>
      </c>
      <c r="EC314">
        <v>4.3949515734311353</v>
      </c>
    </row>
    <row r="315" spans="1:133" x14ac:dyDescent="0.3">
      <c r="A315" t="s">
        <v>824</v>
      </c>
      <c r="B315" t="s">
        <v>425</v>
      </c>
      <c r="C315" t="str">
        <f>IF(H315="n/a","",IFERROR(VLOOKUP(B315,'class and classification'!$A$1:$B$338,2,FALSE),VLOOKUP(B315,'class and classification'!$A$340:$B$378,2,FALSE)))</f>
        <v/>
      </c>
      <c r="D315" t="str">
        <f>IF(H315="n/a","",IFERROR(VLOOKUP(B315,'class and classification'!$A$1:$C$338,3,FALSE),VLOOKUP(B315,'class and classification'!$A$340:$C$378,3,FALSE)))</f>
        <v/>
      </c>
      <c r="E315">
        <v>12394</v>
      </c>
      <c r="F315">
        <v>5039</v>
      </c>
      <c r="G315" t="s">
        <v>513</v>
      </c>
      <c r="H315" t="s">
        <v>513</v>
      </c>
      <c r="I315" t="s">
        <v>819</v>
      </c>
      <c r="J315" t="s">
        <v>420</v>
      </c>
      <c r="K315" t="str">
        <f>IF(P315="#","",IFERROR(VLOOKUP(J315,'class and classification'!$A$1:$B$338,2,FALSE),VLOOKUP(J315,'class and classification'!$A$340:$B$378,2,FALSE)))</f>
        <v/>
      </c>
      <c r="L315" t="str">
        <f>IF(P315="#","",IFERROR(VLOOKUP(J315,'class and classification'!$A$1:$C$338,3,FALSE),VLOOKUP(J315,'class and classification'!$A$340:$C$378,3,FALSE)))</f>
        <v/>
      </c>
      <c r="M315">
        <v>13826</v>
      </c>
      <c r="N315">
        <v>4923</v>
      </c>
      <c r="O315" t="s">
        <v>39</v>
      </c>
      <c r="P315" t="s">
        <v>39</v>
      </c>
      <c r="S315" t="s">
        <v>416</v>
      </c>
      <c r="T315" t="str">
        <f>IF(Y315="#","",IFERROR(VLOOKUP(S315,'class and classification'!$A$1:$B$338,2,FALSE),VLOOKUP(S315,'class and classification'!$A$340:$B$378,2,FALSE)))</f>
        <v>Predominantly Urban</v>
      </c>
      <c r="U315" t="str">
        <f>IF(Y315="#","",IFERROR(VLOOKUP(S315,'class and classification'!$A$1:$C$338,3,FALSE),VLOOKUP(S315,'class and classification'!$A$340:$C$378,3,FALSE)))</f>
        <v>SD</v>
      </c>
      <c r="V315">
        <v>5913</v>
      </c>
      <c r="W315">
        <v>4807</v>
      </c>
      <c r="X315">
        <v>1377</v>
      </c>
      <c r="Y315">
        <v>11.382987517566338</v>
      </c>
      <c r="AA315" t="s">
        <v>813</v>
      </c>
      <c r="AB315" t="s">
        <v>199</v>
      </c>
      <c r="AC315" t="str">
        <f>IF(AH315="#","",IFERROR(VLOOKUP(AB315,'class and classification'!$A$1:$B$338,2,FALSE),VLOOKUP(AB315,'class and classification'!$A$340:$B$378,2,FALSE)))</f>
        <v>Predominantly Urban</v>
      </c>
      <c r="AD315" t="str">
        <f>IF(AH315="#","",IFERROR(VLOOKUP(AB315,'class and classification'!$A$1:$C$338,3,FALSE),VLOOKUP(AB315,'class and classification'!$A$340:$C$378,3,FALSE)))</f>
        <v>SC</v>
      </c>
      <c r="AE315">
        <v>139243</v>
      </c>
      <c r="AF315">
        <v>74152</v>
      </c>
      <c r="AG315">
        <v>10417</v>
      </c>
      <c r="AH315">
        <v>4.6543527603524382</v>
      </c>
      <c r="AJ315" t="s">
        <v>813</v>
      </c>
      <c r="AK315" t="s">
        <v>199</v>
      </c>
      <c r="AL315" t="str">
        <f>IF(AQ315="#","",IFERROR(VLOOKUP(AK315,'class and classification'!$A$1:$B$338,2,FALSE),VLOOKUP(AK315,'class and classification'!$A$340:$B$378,2,FALSE)))</f>
        <v>Predominantly Urban</v>
      </c>
      <c r="AM315" t="str">
        <f>IF(AQ315="#","",IFERROR(VLOOKUP(AK315,'class and classification'!$A$1:$C$338,3,FALSE),VLOOKUP(AK315,'class and classification'!$A$340:$C$378,3,FALSE)))</f>
        <v>SC</v>
      </c>
      <c r="AN315">
        <v>138788</v>
      </c>
      <c r="AO315">
        <v>62753</v>
      </c>
      <c r="AP315">
        <v>8184</v>
      </c>
      <c r="AQ315">
        <v>3.9022529502920489</v>
      </c>
      <c r="AS315" t="s">
        <v>813</v>
      </c>
      <c r="AT315" t="s">
        <v>199</v>
      </c>
      <c r="AU315" t="str">
        <f>IF(AZ315="#","",IFERROR(VLOOKUP(AT315,'class and classification'!$A$1:$B$338,2,FALSE),VLOOKUP(AT315,'class and classification'!$A$340:$B$378,2,FALSE)))</f>
        <v>Predominantly Urban</v>
      </c>
      <c r="AV315" t="str">
        <f>IF(AZ315="#","",IFERROR(VLOOKUP(AT315,'class and classification'!$A$1:$C$338,3,FALSE),VLOOKUP(AT315,'class and classification'!$A$340:$C$378,3,FALSE)))</f>
        <v>SC</v>
      </c>
      <c r="AW315">
        <v>134786</v>
      </c>
      <c r="AX315">
        <v>76032</v>
      </c>
      <c r="AY315">
        <v>17552</v>
      </c>
      <c r="AZ315">
        <v>7.6857730875333887</v>
      </c>
      <c r="BB315" t="s">
        <v>813</v>
      </c>
      <c r="BC315" t="s">
        <v>199</v>
      </c>
      <c r="BD315" t="str">
        <f>IF(BI315="#","",IFERROR(VLOOKUP(BC315,'class and classification'!$A$1:$B$338,2,FALSE),VLOOKUP(BC315,'class and classification'!$A$340:$B$378,2,FALSE)))</f>
        <v>Predominantly Urban</v>
      </c>
      <c r="BE315" t="str">
        <f>IF(BI315="#","",IFERROR(VLOOKUP(BC315,'class and classification'!$A$1:$C$338,3,FALSE),VLOOKUP(BC315,'class and classification'!$A$340:$C$378,3,FALSE)))</f>
        <v>SC</v>
      </c>
      <c r="BF315">
        <v>128665</v>
      </c>
      <c r="BG315">
        <v>78470</v>
      </c>
      <c r="BH315">
        <v>24054</v>
      </c>
      <c r="BI315">
        <v>10.404474261318661</v>
      </c>
      <c r="BK315" t="s">
        <v>813</v>
      </c>
      <c r="BL315" t="s">
        <v>199</v>
      </c>
      <c r="BM315" t="str">
        <f>IF(BR315="#","",IFERROR(VLOOKUP(BL315,'class and classification'!$A$1:$B$338,2,FALSE),VLOOKUP(BL315,'class and classification'!$A$340:$B$378,2,FALSE)))</f>
        <v>Predominantly Urban</v>
      </c>
      <c r="BN315" t="str">
        <f>IF(BR315="#","",IFERROR(VLOOKUP(BL315,'class and classification'!$A$1:$C$338,3,FALSE),VLOOKUP(BL315,'class and classification'!$A$340:$C$378,3,FALSE)))</f>
        <v>SC</v>
      </c>
      <c r="BO315">
        <v>140681</v>
      </c>
      <c r="BP315">
        <v>79693</v>
      </c>
      <c r="BQ315">
        <v>12870</v>
      </c>
      <c r="BR315">
        <v>5.5178268251273348</v>
      </c>
      <c r="BT315" t="s">
        <v>813</v>
      </c>
      <c r="BU315" t="s">
        <v>199</v>
      </c>
      <c r="BV315" t="str">
        <f>IF(CA315="#","",IFERROR(VLOOKUP(BU315,'class and classification'!$A$1:$B$338,2,FALSE),VLOOKUP(BU315,'class and classification'!$A$340:$B$378,2,FALSE)))</f>
        <v>Predominantly Urban</v>
      </c>
      <c r="BW315" t="str">
        <f>IF(CA315="#","",IFERROR(VLOOKUP(BU315,'class and classification'!$A$1:$C$338,3,FALSE),VLOOKUP(BU315,'class and classification'!$A$340:$C$378,3,FALSE)))</f>
        <v>SC</v>
      </c>
      <c r="BX315">
        <v>134890</v>
      </c>
      <c r="BY315">
        <v>70506</v>
      </c>
      <c r="BZ315">
        <v>13327</v>
      </c>
      <c r="CA315">
        <v>6.0930949191443062</v>
      </c>
      <c r="CC315" t="s">
        <v>813</v>
      </c>
      <c r="CD315" t="s">
        <v>199</v>
      </c>
      <c r="CE315" t="str">
        <f>IF(CJ315="*","",IFERROR(VLOOKUP(CD315,'class and classification'!$A$1:$B$338,2,FALSE),VLOOKUP(CD315,'class and classification'!$A$340:$B$378,2,FALSE)))</f>
        <v>Predominantly Urban</v>
      </c>
      <c r="CF315" t="str">
        <f>IF(CJ315="*","",IFERROR(VLOOKUP(CD315,'class and classification'!$A$1:$C$338,3,FALSE),VLOOKUP(CD315,'class and classification'!$A$340:$C$378,3,FALSE)))</f>
        <v>SC</v>
      </c>
      <c r="CG315">
        <v>112052</v>
      </c>
      <c r="CH315">
        <v>78108</v>
      </c>
      <c r="CI315">
        <v>13480</v>
      </c>
      <c r="CJ315">
        <v>6.619524651345511</v>
      </c>
      <c r="CL315" t="s">
        <v>813</v>
      </c>
      <c r="CM315" t="s">
        <v>199</v>
      </c>
      <c r="CN315" t="str">
        <f>IF(CS315="*","",IFERROR(VLOOKUP(CM315,'class and classification'!$A$1:$B$338,2,FALSE),VLOOKUP(CM315,'class and classification'!$A$340:$B$378,2,FALSE)))</f>
        <v>Predominantly Urban</v>
      </c>
      <c r="CO315" t="str">
        <f>IF(CS315="*","",IFERROR(VLOOKUP(CM315,'class and classification'!$A$1:$C$338,3,FALSE),VLOOKUP(CM315,'class and classification'!$A$340:$C$378,3,FALSE)))</f>
        <v>SC</v>
      </c>
      <c r="CP315">
        <v>122505.71</v>
      </c>
      <c r="CQ315">
        <v>77497.070000000022</v>
      </c>
      <c r="CR315">
        <v>19602.21</v>
      </c>
      <c r="CS315">
        <v>8.9261223071479385</v>
      </c>
      <c r="CU315" t="s">
        <v>813</v>
      </c>
      <c r="CV315" t="s">
        <v>199</v>
      </c>
      <c r="CW315" t="str">
        <f>IF(DB315="*","",IFERROR(VLOOKUP(CV315,'class and classification'!$A$1:$B$338,2,FALSE),VLOOKUP(CV315,'class and classification'!$A$340:$B$378,2,FALSE)))</f>
        <v>Predominantly Urban</v>
      </c>
      <c r="CX315" t="str">
        <f>IF(DB315="*","",IFERROR(VLOOKUP(CV315,'class and classification'!$A$1:$C$338,3,FALSE),VLOOKUP(CV315,'class and classification'!$A$340:$C$378,3,FALSE)))</f>
        <v>SC</v>
      </c>
      <c r="CY315">
        <v>128739.74</v>
      </c>
      <c r="CZ315">
        <v>78982.070000000007</v>
      </c>
      <c r="DA315">
        <v>24067.750000000004</v>
      </c>
      <c r="DB315">
        <v>10.383448676463255</v>
      </c>
      <c r="DD315" t="s">
        <v>813</v>
      </c>
      <c r="DE315" t="s">
        <v>199</v>
      </c>
      <c r="DF315" t="str">
        <f>IF(DK315="*","",IFERROR(VLOOKUP(DE315,'class and classification'!$A$1:$B$338,2,FALSE),VLOOKUP(DE315,'class and classification'!$A$340:$B$378,2,FALSE)))</f>
        <v>Predominantly Urban</v>
      </c>
      <c r="DG315" t="str">
        <f>IF(DK315="*","",IFERROR(VLOOKUP(DE315,'class and classification'!$A$1:$C$338,3,FALSE),VLOOKUP(DE315,'class and classification'!$A$340:$C$378,3,FALSE)))</f>
        <v>SC</v>
      </c>
      <c r="DH315">
        <v>134756.6</v>
      </c>
      <c r="DI315">
        <v>70978.47</v>
      </c>
      <c r="DJ315">
        <v>21329.22</v>
      </c>
      <c r="DK315">
        <v>9.3934717784113033</v>
      </c>
      <c r="DM315" t="s">
        <v>813</v>
      </c>
      <c r="DN315" t="s">
        <v>199</v>
      </c>
      <c r="DO315" t="str">
        <f>IF(DT315="*","",IFERROR(VLOOKUP(DN315,'class and classification'!$A$1:$B$338,2,FALSE),VLOOKUP(DN315,'class and classification'!$A$340:$B$378,2,FALSE)))</f>
        <v>Predominantly Urban</v>
      </c>
      <c r="DP315" t="str">
        <f>IF(DT315="*","",IFERROR(VLOOKUP(DN315,'class and classification'!$A$1:$C$338,3,FALSE),VLOOKUP(DN315,'class and classification'!$A$340:$C$378,3,FALSE)))</f>
        <v>SC</v>
      </c>
      <c r="DQ315">
        <v>135475.85</v>
      </c>
      <c r="DR315">
        <v>71132.650000000009</v>
      </c>
      <c r="DS315">
        <v>18293.650000000001</v>
      </c>
      <c r="DT315">
        <v>8.1340485184334614</v>
      </c>
      <c r="DV315" t="s">
        <v>813</v>
      </c>
      <c r="DW315" t="s">
        <v>199</v>
      </c>
      <c r="DX315" t="str">
        <f>IF(EC315="*","",IFERROR(VLOOKUP(DW315,'class and classification'!$A$1:$B$338,2,FALSE),VLOOKUP(DW315,'class and classification'!$A$340:$B$378,2,FALSE)))</f>
        <v>Predominantly Urban</v>
      </c>
      <c r="DY315" t="str">
        <f>IF(EC315="*","",IFERROR(VLOOKUP(DW315,'class and classification'!$A$1:$C$338,3,FALSE),VLOOKUP(DW315,'class and classification'!$A$340:$C$378,3,FALSE)))</f>
        <v>SC</v>
      </c>
      <c r="DZ315">
        <v>112460.71000000002</v>
      </c>
      <c r="EA315">
        <v>77818.27</v>
      </c>
      <c r="EB315">
        <v>14373.27</v>
      </c>
      <c r="EC315">
        <v>7.0232650752679229</v>
      </c>
    </row>
    <row r="316" spans="1:133" x14ac:dyDescent="0.3">
      <c r="A316" t="s">
        <v>825</v>
      </c>
      <c r="B316" t="s">
        <v>200</v>
      </c>
      <c r="C316" t="str">
        <f>IF(H316="n/a","",IFERROR(VLOOKUP(B316,'class and classification'!$A$1:$B$338,2,FALSE),VLOOKUP(B316,'class and classification'!$A$340:$B$378,2,FALSE)))</f>
        <v>Predominantly Urban</v>
      </c>
      <c r="D316" t="str">
        <f>IF(H316="n/a","",IFERROR(VLOOKUP(B316,'class and classification'!$A$1:$C$338,3,FALSE),VLOOKUP(B316,'class and classification'!$A$340:$C$378,3,FALSE)))</f>
        <v>SC</v>
      </c>
      <c r="E316">
        <v>117466</v>
      </c>
      <c r="F316">
        <v>42701</v>
      </c>
      <c r="G316">
        <v>6295</v>
      </c>
      <c r="H316">
        <v>3.7816438586584322</v>
      </c>
      <c r="I316" t="s">
        <v>820</v>
      </c>
      <c r="J316" t="s">
        <v>421</v>
      </c>
      <c r="K316" t="str">
        <f>IF(P316="#","",IFERROR(VLOOKUP(J316,'class and classification'!$A$1:$B$338,2,FALSE),VLOOKUP(J316,'class and classification'!$A$340:$B$378,2,FALSE)))</f>
        <v>Predominantly Urban</v>
      </c>
      <c r="L316" t="str">
        <f>IF(P316="#","",IFERROR(VLOOKUP(J316,'class and classification'!$A$1:$C$338,3,FALSE),VLOOKUP(J316,'class and classification'!$A$340:$C$378,3,FALSE)))</f>
        <v>SD</v>
      </c>
      <c r="M316">
        <v>16719</v>
      </c>
      <c r="N316">
        <v>3842</v>
      </c>
      <c r="O316">
        <v>1248</v>
      </c>
      <c r="P316">
        <v>5.7224081801091291</v>
      </c>
      <c r="S316" t="s">
        <v>417</v>
      </c>
      <c r="T316" t="str">
        <f>IF(Y316="#","",IFERROR(VLOOKUP(S316,'class and classification'!$A$1:$B$338,2,FALSE),VLOOKUP(S316,'class and classification'!$A$340:$B$378,2,FALSE)))</f>
        <v/>
      </c>
      <c r="U316" t="str">
        <f>IF(Y316="#","",IFERROR(VLOOKUP(S316,'class and classification'!$A$1:$C$338,3,FALSE),VLOOKUP(S316,'class and classification'!$A$340:$C$378,3,FALSE)))</f>
        <v/>
      </c>
      <c r="V316">
        <v>17199</v>
      </c>
      <c r="W316">
        <v>10752</v>
      </c>
      <c r="X316" t="s">
        <v>39</v>
      </c>
      <c r="Y316" t="s">
        <v>39</v>
      </c>
      <c r="AA316" t="s">
        <v>814</v>
      </c>
      <c r="AB316" t="s">
        <v>415</v>
      </c>
      <c r="AC316" t="str">
        <f>IF(AH316="#","",IFERROR(VLOOKUP(AB316,'class and classification'!$A$1:$B$338,2,FALSE),VLOOKUP(AB316,'class and classification'!$A$340:$B$378,2,FALSE)))</f>
        <v/>
      </c>
      <c r="AD316" t="str">
        <f>IF(AH316="#","",IFERROR(VLOOKUP(AB316,'class and classification'!$A$1:$C$338,3,FALSE),VLOOKUP(AB316,'class and classification'!$A$340:$C$378,3,FALSE)))</f>
        <v/>
      </c>
      <c r="AE316">
        <v>15151</v>
      </c>
      <c r="AF316">
        <v>10959</v>
      </c>
      <c r="AG316" t="s">
        <v>39</v>
      </c>
      <c r="AH316" t="s">
        <v>39</v>
      </c>
      <c r="AJ316" t="s">
        <v>814</v>
      </c>
      <c r="AK316" t="s">
        <v>415</v>
      </c>
      <c r="AL316" t="str">
        <f>IF(AQ316="#","",IFERROR(VLOOKUP(AK316,'class and classification'!$A$1:$B$338,2,FALSE),VLOOKUP(AK316,'class and classification'!$A$340:$B$378,2,FALSE)))</f>
        <v>Predominantly Urban</v>
      </c>
      <c r="AM316" t="str">
        <f>IF(AQ316="#","",IFERROR(VLOOKUP(AK316,'class and classification'!$A$1:$C$338,3,FALSE),VLOOKUP(AK316,'class and classification'!$A$340:$C$378,3,FALSE)))</f>
        <v>SD</v>
      </c>
      <c r="AN316">
        <v>14817</v>
      </c>
      <c r="AO316">
        <v>9961</v>
      </c>
      <c r="AP316">
        <v>1588</v>
      </c>
      <c r="AQ316">
        <v>6.0229082909808085</v>
      </c>
      <c r="AS316" t="s">
        <v>814</v>
      </c>
      <c r="AT316" t="s">
        <v>415</v>
      </c>
      <c r="AU316" t="str">
        <f>IF(AZ316="#","",IFERROR(VLOOKUP(AT316,'class and classification'!$A$1:$B$338,2,FALSE),VLOOKUP(AT316,'class and classification'!$A$340:$B$378,2,FALSE)))</f>
        <v/>
      </c>
      <c r="AV316" t="str">
        <f>IF(AZ316="#","",IFERROR(VLOOKUP(AT316,'class and classification'!$A$1:$C$338,3,FALSE),VLOOKUP(AT316,'class and classification'!$A$340:$C$378,3,FALSE)))</f>
        <v/>
      </c>
      <c r="AW316">
        <v>15875</v>
      </c>
      <c r="AX316">
        <v>13293</v>
      </c>
      <c r="AY316" t="s">
        <v>39</v>
      </c>
      <c r="AZ316" t="s">
        <v>39</v>
      </c>
      <c r="BB316" t="s">
        <v>814</v>
      </c>
      <c r="BC316" t="s">
        <v>415</v>
      </c>
      <c r="BD316" t="str">
        <f>IF(BI316="#","",IFERROR(VLOOKUP(BC316,'class and classification'!$A$1:$B$338,2,FALSE),VLOOKUP(BC316,'class and classification'!$A$340:$B$378,2,FALSE)))</f>
        <v>Predominantly Urban</v>
      </c>
      <c r="BE316" t="str">
        <f>IF(BI316="#","",IFERROR(VLOOKUP(BC316,'class and classification'!$A$1:$C$338,3,FALSE),VLOOKUP(BC316,'class and classification'!$A$340:$C$378,3,FALSE)))</f>
        <v>SD</v>
      </c>
      <c r="BF316">
        <v>17218</v>
      </c>
      <c r="BG316">
        <v>9031</v>
      </c>
      <c r="BH316">
        <v>1728</v>
      </c>
      <c r="BI316">
        <v>6.1765021267469713</v>
      </c>
      <c r="BK316" t="s">
        <v>814</v>
      </c>
      <c r="BL316" t="s">
        <v>415</v>
      </c>
      <c r="BM316" t="str">
        <f>IF(BR316="#","",IFERROR(VLOOKUP(BL316,'class and classification'!$A$1:$B$338,2,FALSE),VLOOKUP(BL316,'class and classification'!$A$340:$B$378,2,FALSE)))</f>
        <v>Predominantly Urban</v>
      </c>
      <c r="BN316" t="str">
        <f>IF(BR316="#","",IFERROR(VLOOKUP(BL316,'class and classification'!$A$1:$C$338,3,FALSE),VLOOKUP(BL316,'class and classification'!$A$340:$C$378,3,FALSE)))</f>
        <v>SD</v>
      </c>
      <c r="BO316">
        <v>21224</v>
      </c>
      <c r="BP316">
        <v>8399</v>
      </c>
      <c r="BQ316">
        <v>1350</v>
      </c>
      <c r="BR316">
        <v>4.3586349401091278</v>
      </c>
      <c r="BT316" t="s">
        <v>814</v>
      </c>
      <c r="BU316" t="s">
        <v>415</v>
      </c>
      <c r="BV316" t="str">
        <f>IF(CA316="#","",IFERROR(VLOOKUP(BU316,'class and classification'!$A$1:$B$338,2,FALSE),VLOOKUP(BU316,'class and classification'!$A$340:$B$378,2,FALSE)))</f>
        <v>Predominantly Urban</v>
      </c>
      <c r="BW316" t="str">
        <f>IF(CA316="#","",IFERROR(VLOOKUP(BU316,'class and classification'!$A$1:$C$338,3,FALSE),VLOOKUP(BU316,'class and classification'!$A$340:$C$378,3,FALSE)))</f>
        <v>SD</v>
      </c>
      <c r="BX316">
        <v>15556</v>
      </c>
      <c r="BY316">
        <v>13134</v>
      </c>
      <c r="BZ316">
        <v>2459</v>
      </c>
      <c r="CA316">
        <v>7.8943144242190764</v>
      </c>
      <c r="CC316" t="s">
        <v>814</v>
      </c>
      <c r="CD316" t="s">
        <v>415</v>
      </c>
      <c r="CE316" t="str">
        <f>IF(CJ316="*","",IFERROR(VLOOKUP(CD316,'class and classification'!$A$1:$B$338,2,FALSE),VLOOKUP(CD316,'class and classification'!$A$340:$B$378,2,FALSE)))</f>
        <v>Predominantly Urban</v>
      </c>
      <c r="CF316" t="str">
        <f>IF(CJ316="*","",IFERROR(VLOOKUP(CD316,'class and classification'!$A$1:$C$338,3,FALSE),VLOOKUP(CD316,'class and classification'!$A$340:$C$378,3,FALSE)))</f>
        <v>SD</v>
      </c>
      <c r="CG316">
        <v>10732</v>
      </c>
      <c r="CH316">
        <v>14309</v>
      </c>
      <c r="CI316">
        <v>2213</v>
      </c>
      <c r="CJ316">
        <v>8.1199090041828725</v>
      </c>
      <c r="CL316" t="s">
        <v>814</v>
      </c>
      <c r="CM316" t="s">
        <v>415</v>
      </c>
      <c r="CN316" t="str">
        <f>IF(CS316="*","",IFERROR(VLOOKUP(CM316,'class and classification'!$A$1:$B$338,2,FALSE),VLOOKUP(CM316,'class and classification'!$A$340:$B$378,2,FALSE)))</f>
        <v>Predominantly Urban</v>
      </c>
      <c r="CO316" t="str">
        <f>IF(CS316="*","",IFERROR(VLOOKUP(CM316,'class and classification'!$A$1:$C$338,3,FALSE),VLOOKUP(CM316,'class and classification'!$A$340:$C$378,3,FALSE)))</f>
        <v>SD</v>
      </c>
      <c r="CP316">
        <v>13121.2</v>
      </c>
      <c r="CQ316">
        <v>11159.43</v>
      </c>
      <c r="CR316">
        <v>3821.87</v>
      </c>
      <c r="CS316">
        <v>13.599750911840584</v>
      </c>
      <c r="CU316" t="s">
        <v>814</v>
      </c>
      <c r="CV316" t="s">
        <v>415</v>
      </c>
      <c r="CW316" t="str">
        <f>IF(DB316="*","",IFERROR(VLOOKUP(CV316,'class and classification'!$A$1:$B$338,2,FALSE),VLOOKUP(CV316,'class and classification'!$A$340:$B$378,2,FALSE)))</f>
        <v>Predominantly Urban</v>
      </c>
      <c r="CX316" t="str">
        <f>IF(DB316="*","",IFERROR(VLOOKUP(CV316,'class and classification'!$A$1:$C$338,3,FALSE),VLOOKUP(CV316,'class and classification'!$A$340:$C$378,3,FALSE)))</f>
        <v>SD</v>
      </c>
      <c r="CY316">
        <v>18089.689999999999</v>
      </c>
      <c r="CZ316">
        <v>12485.7</v>
      </c>
      <c r="DA316">
        <v>2097.23</v>
      </c>
      <c r="DB316">
        <v>6.4189220209459785</v>
      </c>
      <c r="DD316" t="s">
        <v>814</v>
      </c>
      <c r="DE316" t="s">
        <v>415</v>
      </c>
      <c r="DF316" t="str">
        <f>IF(DK316="*","",IFERROR(VLOOKUP(DE316,'class and classification'!$A$1:$B$338,2,FALSE),VLOOKUP(DE316,'class and classification'!$A$340:$B$378,2,FALSE)))</f>
        <v>Predominantly Urban</v>
      </c>
      <c r="DG316" t="str">
        <f>IF(DK316="*","",IFERROR(VLOOKUP(DE316,'class and classification'!$A$1:$C$338,3,FALSE),VLOOKUP(DE316,'class and classification'!$A$340:$C$378,3,FALSE)))</f>
        <v>SD</v>
      </c>
      <c r="DH316">
        <v>22338.58</v>
      </c>
      <c r="DI316">
        <v>9614.52</v>
      </c>
      <c r="DJ316">
        <v>2529.9899999999998</v>
      </c>
      <c r="DK316">
        <v>7.3369004923862668</v>
      </c>
      <c r="DM316" t="s">
        <v>814</v>
      </c>
      <c r="DN316" t="s">
        <v>415</v>
      </c>
      <c r="DO316" t="str">
        <f>IF(DT316="*","",IFERROR(VLOOKUP(DN316,'class and classification'!$A$1:$B$338,2,FALSE),VLOOKUP(DN316,'class and classification'!$A$340:$B$378,2,FALSE)))</f>
        <v>Predominantly Urban</v>
      </c>
      <c r="DP316" t="str">
        <f>IF(DT316="*","",IFERROR(VLOOKUP(DN316,'class and classification'!$A$1:$C$338,3,FALSE),VLOOKUP(DN316,'class and classification'!$A$340:$C$378,3,FALSE)))</f>
        <v>SD</v>
      </c>
      <c r="DQ316">
        <v>16235.01</v>
      </c>
      <c r="DR316">
        <v>10290.459999999999</v>
      </c>
      <c r="DS316">
        <v>1857.93</v>
      </c>
      <c r="DT316">
        <v>6.5458331278141451</v>
      </c>
      <c r="DV316" t="s">
        <v>814</v>
      </c>
      <c r="DW316" t="s">
        <v>415</v>
      </c>
      <c r="DX316" t="str">
        <f>IF(EC316="*","",IFERROR(VLOOKUP(DW316,'class and classification'!$A$1:$B$338,2,FALSE),VLOOKUP(DW316,'class and classification'!$A$340:$B$378,2,FALSE)))</f>
        <v>Predominantly Urban</v>
      </c>
      <c r="DY316" t="str">
        <f>IF(EC316="*","",IFERROR(VLOOKUP(DW316,'class and classification'!$A$1:$C$338,3,FALSE),VLOOKUP(DW316,'class and classification'!$A$340:$C$378,3,FALSE)))</f>
        <v>SD</v>
      </c>
      <c r="DZ316">
        <v>17175.79</v>
      </c>
      <c r="EA316">
        <v>10582.35</v>
      </c>
      <c r="EB316">
        <v>3396.4</v>
      </c>
      <c r="EC316">
        <v>10.90178189117862</v>
      </c>
    </row>
    <row r="317" spans="1:133" x14ac:dyDescent="0.3">
      <c r="A317" t="s">
        <v>826</v>
      </c>
      <c r="B317" t="s">
        <v>426</v>
      </c>
      <c r="C317" t="str">
        <f>IF(H317="n/a","",IFERROR(VLOOKUP(B317,'class and classification'!$A$1:$B$338,2,FALSE),VLOOKUP(B317,'class and classification'!$A$340:$B$378,2,FALSE)))</f>
        <v/>
      </c>
      <c r="D317" t="str">
        <f>IF(H317="n/a","",IFERROR(VLOOKUP(B317,'class and classification'!$A$1:$C$338,3,FALSE),VLOOKUP(B317,'class and classification'!$A$340:$C$378,3,FALSE)))</f>
        <v/>
      </c>
      <c r="E317">
        <v>11243</v>
      </c>
      <c r="F317">
        <v>4163</v>
      </c>
      <c r="G317" t="s">
        <v>513</v>
      </c>
      <c r="H317" t="s">
        <v>513</v>
      </c>
      <c r="I317" t="s">
        <v>821</v>
      </c>
      <c r="J317" t="s">
        <v>422</v>
      </c>
      <c r="K317" t="str">
        <f>IF(P317="#","",IFERROR(VLOOKUP(J317,'class and classification'!$A$1:$B$338,2,FALSE),VLOOKUP(J317,'class and classification'!$A$340:$B$378,2,FALSE)))</f>
        <v/>
      </c>
      <c r="L317" t="str">
        <f>IF(P317="#","",IFERROR(VLOOKUP(J317,'class and classification'!$A$1:$C$338,3,FALSE),VLOOKUP(J317,'class and classification'!$A$340:$C$378,3,FALSE)))</f>
        <v/>
      </c>
      <c r="M317">
        <v>16357</v>
      </c>
      <c r="N317">
        <v>5545</v>
      </c>
      <c r="O317" t="s">
        <v>39</v>
      </c>
      <c r="P317" t="s">
        <v>39</v>
      </c>
      <c r="S317" t="s">
        <v>418</v>
      </c>
      <c r="T317" t="str">
        <f>IF(Y317="#","",IFERROR(VLOOKUP(S317,'class and classification'!$A$1:$B$338,2,FALSE),VLOOKUP(S317,'class and classification'!$A$340:$B$378,2,FALSE)))</f>
        <v/>
      </c>
      <c r="U317" t="str">
        <f>IF(Y317="#","",IFERROR(VLOOKUP(S317,'class and classification'!$A$1:$C$338,3,FALSE),VLOOKUP(S317,'class and classification'!$A$340:$C$378,3,FALSE)))</f>
        <v/>
      </c>
      <c r="V317">
        <v>9339</v>
      </c>
      <c r="W317">
        <v>4232</v>
      </c>
      <c r="X317" t="s">
        <v>39</v>
      </c>
      <c r="Y317" t="s">
        <v>39</v>
      </c>
      <c r="AA317" t="s">
        <v>815</v>
      </c>
      <c r="AB317" t="s">
        <v>416</v>
      </c>
      <c r="AC317" t="str">
        <f>IF(AH317="#","",IFERROR(VLOOKUP(AB317,'class and classification'!$A$1:$B$338,2,FALSE),VLOOKUP(AB317,'class and classification'!$A$340:$B$378,2,FALSE)))</f>
        <v>Predominantly Urban</v>
      </c>
      <c r="AD317" t="str">
        <f>IF(AH317="#","",IFERROR(VLOOKUP(AB317,'class and classification'!$A$1:$C$338,3,FALSE),VLOOKUP(AB317,'class and classification'!$A$340:$C$378,3,FALSE)))</f>
        <v>SD</v>
      </c>
      <c r="AE317">
        <v>5524</v>
      </c>
      <c r="AF317">
        <v>6998</v>
      </c>
      <c r="AG317">
        <v>2410</v>
      </c>
      <c r="AH317">
        <v>16.139833913742301</v>
      </c>
      <c r="AJ317" t="s">
        <v>815</v>
      </c>
      <c r="AK317" t="s">
        <v>416</v>
      </c>
      <c r="AL317" t="str">
        <f>IF(AQ317="#","",IFERROR(VLOOKUP(AK317,'class and classification'!$A$1:$B$338,2,FALSE),VLOOKUP(AK317,'class and classification'!$A$340:$B$378,2,FALSE)))</f>
        <v/>
      </c>
      <c r="AM317" t="str">
        <f>IF(AQ317="#","",IFERROR(VLOOKUP(AK317,'class and classification'!$A$1:$C$338,3,FALSE),VLOOKUP(AK317,'class and classification'!$A$340:$C$378,3,FALSE)))</f>
        <v/>
      </c>
      <c r="AN317">
        <v>9074</v>
      </c>
      <c r="AO317">
        <v>5417</v>
      </c>
      <c r="AP317" t="s">
        <v>39</v>
      </c>
      <c r="AQ317" t="s">
        <v>39</v>
      </c>
      <c r="AS317" t="s">
        <v>815</v>
      </c>
      <c r="AT317" t="s">
        <v>416</v>
      </c>
      <c r="AU317" t="str">
        <f>IF(AZ317="#","",IFERROR(VLOOKUP(AT317,'class and classification'!$A$1:$B$338,2,FALSE),VLOOKUP(AT317,'class and classification'!$A$340:$B$378,2,FALSE)))</f>
        <v/>
      </c>
      <c r="AV317" t="str">
        <f>IF(AZ317="#","",IFERROR(VLOOKUP(AT317,'class and classification'!$A$1:$C$338,3,FALSE),VLOOKUP(AT317,'class and classification'!$A$340:$C$378,3,FALSE)))</f>
        <v/>
      </c>
      <c r="AW317">
        <v>9497</v>
      </c>
      <c r="AX317">
        <v>4914</v>
      </c>
      <c r="AY317" t="s">
        <v>39</v>
      </c>
      <c r="AZ317" t="s">
        <v>39</v>
      </c>
      <c r="BB317" t="s">
        <v>815</v>
      </c>
      <c r="BC317" t="s">
        <v>416</v>
      </c>
      <c r="BD317" t="str">
        <f>IF(BI317="#","",IFERROR(VLOOKUP(BC317,'class and classification'!$A$1:$B$338,2,FALSE),VLOOKUP(BC317,'class and classification'!$A$340:$B$378,2,FALSE)))</f>
        <v>Predominantly Urban</v>
      </c>
      <c r="BE317" t="str">
        <f>IF(BI317="#","",IFERROR(VLOOKUP(BC317,'class and classification'!$A$1:$C$338,3,FALSE),VLOOKUP(BC317,'class and classification'!$A$340:$C$378,3,FALSE)))</f>
        <v>SD</v>
      </c>
      <c r="BF317">
        <v>11785</v>
      </c>
      <c r="BG317">
        <v>6508</v>
      </c>
      <c r="BH317">
        <v>1342</v>
      </c>
      <c r="BI317">
        <v>6.8347338935574227</v>
      </c>
      <c r="BK317" t="s">
        <v>815</v>
      </c>
      <c r="BL317" t="s">
        <v>416</v>
      </c>
      <c r="BM317" t="str">
        <f>IF(BR317="#","",IFERROR(VLOOKUP(BL317,'class and classification'!$A$1:$B$338,2,FALSE),VLOOKUP(BL317,'class and classification'!$A$340:$B$378,2,FALSE)))</f>
        <v/>
      </c>
      <c r="BN317" t="str">
        <f>IF(BR317="#","",IFERROR(VLOOKUP(BL317,'class and classification'!$A$1:$C$338,3,FALSE),VLOOKUP(BL317,'class and classification'!$A$340:$C$378,3,FALSE)))</f>
        <v/>
      </c>
      <c r="BO317">
        <v>10010</v>
      </c>
      <c r="BP317">
        <v>5741</v>
      </c>
      <c r="BQ317" t="s">
        <v>39</v>
      </c>
      <c r="BR317" t="s">
        <v>39</v>
      </c>
      <c r="BT317" t="s">
        <v>815</v>
      </c>
      <c r="BU317" t="s">
        <v>416</v>
      </c>
      <c r="BV317" t="str">
        <f>IF(CA317="#","",IFERROR(VLOOKUP(BU317,'class and classification'!$A$1:$B$338,2,FALSE),VLOOKUP(BU317,'class and classification'!$A$340:$B$378,2,FALSE)))</f>
        <v>Predominantly Urban</v>
      </c>
      <c r="BW317" t="str">
        <f>IF(CA317="#","",IFERROR(VLOOKUP(BU317,'class and classification'!$A$1:$C$338,3,FALSE),VLOOKUP(BU317,'class and classification'!$A$340:$C$378,3,FALSE)))</f>
        <v>SD</v>
      </c>
      <c r="BX317">
        <v>7919</v>
      </c>
      <c r="BY317">
        <v>4736</v>
      </c>
      <c r="BZ317">
        <v>1140</v>
      </c>
      <c r="CA317">
        <v>8.2638637187386728</v>
      </c>
      <c r="CC317" t="s">
        <v>815</v>
      </c>
      <c r="CD317" t="s">
        <v>416</v>
      </c>
      <c r="CE317" t="str">
        <f>IF(CJ317="*","",IFERROR(VLOOKUP(CD317,'class and classification'!$A$1:$B$338,2,FALSE),VLOOKUP(CD317,'class and classification'!$A$340:$B$378,2,FALSE)))</f>
        <v>Predominantly Urban</v>
      </c>
      <c r="CF317" t="str">
        <f>IF(CJ317="*","",IFERROR(VLOOKUP(CD317,'class and classification'!$A$1:$C$338,3,FALSE),VLOOKUP(CD317,'class and classification'!$A$340:$C$378,3,FALSE)))</f>
        <v>SD</v>
      </c>
      <c r="CG317">
        <v>12235</v>
      </c>
      <c r="CH317">
        <v>5627</v>
      </c>
      <c r="CI317">
        <v>1366</v>
      </c>
      <c r="CJ317">
        <v>7.1042230081131681</v>
      </c>
      <c r="CL317" t="s">
        <v>815</v>
      </c>
      <c r="CM317" t="s">
        <v>416</v>
      </c>
      <c r="CN317" t="str">
        <f>IF(CS317="*","",IFERROR(VLOOKUP(CM317,'class and classification'!$A$1:$B$338,2,FALSE),VLOOKUP(CM317,'class and classification'!$A$340:$B$378,2,FALSE)))</f>
        <v>Predominantly Urban</v>
      </c>
      <c r="CO317" t="str">
        <f>IF(CS317="*","",IFERROR(VLOOKUP(CM317,'class and classification'!$A$1:$C$338,3,FALSE),VLOOKUP(CM317,'class and classification'!$A$340:$C$378,3,FALSE)))</f>
        <v>SD</v>
      </c>
      <c r="CP317">
        <v>13447.46</v>
      </c>
      <c r="CQ317">
        <v>6108.68</v>
      </c>
      <c r="CR317">
        <v>668.56</v>
      </c>
      <c r="CS317">
        <v>3.3056608997908494</v>
      </c>
      <c r="CU317" t="s">
        <v>815</v>
      </c>
      <c r="CV317" t="s">
        <v>416</v>
      </c>
      <c r="CW317" t="str">
        <f>IF(DB317="*","",IFERROR(VLOOKUP(CV317,'class and classification'!$A$1:$B$338,2,FALSE),VLOOKUP(CV317,'class and classification'!$A$340:$B$378,2,FALSE)))</f>
        <v>Predominantly Urban</v>
      </c>
      <c r="CX317" t="str">
        <f>IF(DB317="*","",IFERROR(VLOOKUP(CV317,'class and classification'!$A$1:$C$338,3,FALSE),VLOOKUP(CV317,'class and classification'!$A$340:$C$378,3,FALSE)))</f>
        <v>SD</v>
      </c>
      <c r="CY317">
        <v>11429.3</v>
      </c>
      <c r="CZ317">
        <v>4763.92</v>
      </c>
      <c r="DA317">
        <v>1692.15</v>
      </c>
      <c r="DB317">
        <v>9.4610846742337475</v>
      </c>
      <c r="DD317" t="s">
        <v>815</v>
      </c>
      <c r="DE317" t="s">
        <v>416</v>
      </c>
      <c r="DF317" t="str">
        <f>IF(DK317="*","",IFERROR(VLOOKUP(DE317,'class and classification'!$A$1:$B$338,2,FALSE),VLOOKUP(DE317,'class and classification'!$A$340:$B$378,2,FALSE)))</f>
        <v>Predominantly Urban</v>
      </c>
      <c r="DG317" t="str">
        <f>IF(DK317="*","",IFERROR(VLOOKUP(DE317,'class and classification'!$A$1:$C$338,3,FALSE),VLOOKUP(DE317,'class and classification'!$A$340:$C$378,3,FALSE)))</f>
        <v>SD</v>
      </c>
      <c r="DH317">
        <v>9535.56</v>
      </c>
      <c r="DI317">
        <v>3764.91</v>
      </c>
      <c r="DJ317">
        <v>944.76</v>
      </c>
      <c r="DK317">
        <v>6.6321147499899968</v>
      </c>
      <c r="DM317" t="s">
        <v>815</v>
      </c>
      <c r="DN317" t="s">
        <v>416</v>
      </c>
      <c r="DO317" t="str">
        <f>IF(DT317="*","",IFERROR(VLOOKUP(DN317,'class and classification'!$A$1:$B$338,2,FALSE),VLOOKUP(DN317,'class and classification'!$A$340:$B$378,2,FALSE)))</f>
        <v>Predominantly Urban</v>
      </c>
      <c r="DP317" t="str">
        <f>IF(DT317="*","",IFERROR(VLOOKUP(DN317,'class and classification'!$A$1:$C$338,3,FALSE),VLOOKUP(DN317,'class and classification'!$A$340:$C$378,3,FALSE)))</f>
        <v>SD</v>
      </c>
      <c r="DQ317">
        <v>9375.15</v>
      </c>
      <c r="DR317">
        <v>5779.22</v>
      </c>
      <c r="DS317">
        <v>830.39</v>
      </c>
      <c r="DT317">
        <v>5.1948856285612051</v>
      </c>
      <c r="DV317" t="s">
        <v>815</v>
      </c>
      <c r="DW317" t="s">
        <v>416</v>
      </c>
      <c r="DX317" t="str">
        <f>IF(EC317="*","",IFERROR(VLOOKUP(DW317,'class and classification'!$A$1:$B$338,2,FALSE),VLOOKUP(DW317,'class and classification'!$A$340:$B$378,2,FALSE)))</f>
        <v/>
      </c>
      <c r="DY317" t="str">
        <f>IF(EC317="*","",IFERROR(VLOOKUP(DW317,'class and classification'!$A$1:$C$338,3,FALSE),VLOOKUP(DW317,'class and classification'!$A$340:$C$378,3,FALSE)))</f>
        <v/>
      </c>
      <c r="DZ317">
        <v>6246.27</v>
      </c>
      <c r="EA317">
        <v>6860.94</v>
      </c>
      <c r="EB317" t="s">
        <v>38</v>
      </c>
      <c r="EC317" t="s">
        <v>38</v>
      </c>
    </row>
    <row r="318" spans="1:133" x14ac:dyDescent="0.3">
      <c r="A318" t="s">
        <v>827</v>
      </c>
      <c r="B318" t="s">
        <v>427</v>
      </c>
      <c r="C318" t="str">
        <f>IF(H318="n/a","",IFERROR(VLOOKUP(B318,'class and classification'!$A$1:$B$338,2,FALSE),VLOOKUP(B318,'class and classification'!$A$340:$B$378,2,FALSE)))</f>
        <v/>
      </c>
      <c r="D318" t="str">
        <f>IF(H318="n/a","",IFERROR(VLOOKUP(B318,'class and classification'!$A$1:$C$338,3,FALSE),VLOOKUP(B318,'class and classification'!$A$340:$C$378,3,FALSE)))</f>
        <v/>
      </c>
      <c r="E318">
        <v>17283</v>
      </c>
      <c r="F318">
        <v>6206</v>
      </c>
      <c r="G318" t="s">
        <v>513</v>
      </c>
      <c r="H318" t="s">
        <v>513</v>
      </c>
      <c r="I318" t="s">
        <v>822</v>
      </c>
      <c r="J318" t="s">
        <v>423</v>
      </c>
      <c r="K318" t="str">
        <f>IF(P318="#","",IFERROR(VLOOKUP(J318,'class and classification'!$A$1:$B$338,2,FALSE),VLOOKUP(J318,'class and classification'!$A$340:$B$378,2,FALSE)))</f>
        <v/>
      </c>
      <c r="L318" t="str">
        <f>IF(P318="#","",IFERROR(VLOOKUP(J318,'class and classification'!$A$1:$C$338,3,FALSE),VLOOKUP(J318,'class and classification'!$A$340:$C$378,3,FALSE)))</f>
        <v/>
      </c>
      <c r="M318">
        <v>13857</v>
      </c>
      <c r="N318">
        <v>3183</v>
      </c>
      <c r="O318" t="s">
        <v>39</v>
      </c>
      <c r="P318" t="s">
        <v>39</v>
      </c>
      <c r="S318" t="s">
        <v>419</v>
      </c>
      <c r="T318" t="str">
        <f>IF(Y318="#","",IFERROR(VLOOKUP(S318,'class and classification'!$A$1:$B$338,2,FALSE),VLOOKUP(S318,'class and classification'!$A$340:$B$378,2,FALSE)))</f>
        <v/>
      </c>
      <c r="U318" t="str">
        <f>IF(Y318="#","",IFERROR(VLOOKUP(S318,'class and classification'!$A$1:$C$338,3,FALSE),VLOOKUP(S318,'class and classification'!$A$340:$C$378,3,FALSE)))</f>
        <v/>
      </c>
      <c r="V318">
        <v>16737</v>
      </c>
      <c r="W318">
        <v>12523</v>
      </c>
      <c r="X318" t="s">
        <v>39</v>
      </c>
      <c r="Y318" t="s">
        <v>39</v>
      </c>
      <c r="AA318" t="s">
        <v>816</v>
      </c>
      <c r="AB318" t="s">
        <v>417</v>
      </c>
      <c r="AC318" t="str">
        <f>IF(AH318="#","",IFERROR(VLOOKUP(AB318,'class and classification'!$A$1:$B$338,2,FALSE),VLOOKUP(AB318,'class and classification'!$A$340:$B$378,2,FALSE)))</f>
        <v/>
      </c>
      <c r="AD318" t="str">
        <f>IF(AH318="#","",IFERROR(VLOOKUP(AB318,'class and classification'!$A$1:$C$338,3,FALSE),VLOOKUP(AB318,'class and classification'!$A$340:$C$378,3,FALSE)))</f>
        <v/>
      </c>
      <c r="AE318">
        <v>16092</v>
      </c>
      <c r="AF318">
        <v>8446</v>
      </c>
      <c r="AG318" t="s">
        <v>39</v>
      </c>
      <c r="AH318" t="s">
        <v>39</v>
      </c>
      <c r="AJ318" t="s">
        <v>816</v>
      </c>
      <c r="AK318" t="s">
        <v>417</v>
      </c>
      <c r="AL318" t="str">
        <f>IF(AQ318="#","",IFERROR(VLOOKUP(AK318,'class and classification'!$A$1:$B$338,2,FALSE),VLOOKUP(AK318,'class and classification'!$A$340:$B$378,2,FALSE)))</f>
        <v>Predominantly Urban</v>
      </c>
      <c r="AM318" t="str">
        <f>IF(AQ318="#","",IFERROR(VLOOKUP(AK318,'class and classification'!$A$1:$C$338,3,FALSE),VLOOKUP(AK318,'class and classification'!$A$340:$C$378,3,FALSE)))</f>
        <v>SD</v>
      </c>
      <c r="AN318">
        <v>10302</v>
      </c>
      <c r="AO318">
        <v>7522</v>
      </c>
      <c r="AP318">
        <v>2061</v>
      </c>
      <c r="AQ318">
        <v>10.364596429469449</v>
      </c>
      <c r="AS318" t="s">
        <v>816</v>
      </c>
      <c r="AT318" t="s">
        <v>417</v>
      </c>
      <c r="AU318" t="str">
        <f>IF(AZ318="#","",IFERROR(VLOOKUP(AT318,'class and classification'!$A$1:$B$338,2,FALSE),VLOOKUP(AT318,'class and classification'!$A$340:$B$378,2,FALSE)))</f>
        <v>Predominantly Urban</v>
      </c>
      <c r="AV318" t="str">
        <f>IF(AZ318="#","",IFERROR(VLOOKUP(AT318,'class and classification'!$A$1:$C$338,3,FALSE),VLOOKUP(AT318,'class and classification'!$A$340:$C$378,3,FALSE)))</f>
        <v>SD</v>
      </c>
      <c r="AW318">
        <v>11663</v>
      </c>
      <c r="AX318">
        <v>11798</v>
      </c>
      <c r="AY318">
        <v>3854</v>
      </c>
      <c r="AZ318">
        <v>14.109463664653122</v>
      </c>
      <c r="BB318" t="s">
        <v>816</v>
      </c>
      <c r="BC318" t="s">
        <v>417</v>
      </c>
      <c r="BD318" t="str">
        <f>IF(BI318="#","",IFERROR(VLOOKUP(BC318,'class and classification'!$A$1:$B$338,2,FALSE),VLOOKUP(BC318,'class and classification'!$A$340:$B$378,2,FALSE)))</f>
        <v>Predominantly Urban</v>
      </c>
      <c r="BE318" t="str">
        <f>IF(BI318="#","",IFERROR(VLOOKUP(BC318,'class and classification'!$A$1:$C$338,3,FALSE),VLOOKUP(BC318,'class and classification'!$A$340:$C$378,3,FALSE)))</f>
        <v>SD</v>
      </c>
      <c r="BF318">
        <v>14242</v>
      </c>
      <c r="BG318">
        <v>12551</v>
      </c>
      <c r="BH318">
        <v>4032</v>
      </c>
      <c r="BI318">
        <v>13.080291970802921</v>
      </c>
      <c r="BK318" t="s">
        <v>816</v>
      </c>
      <c r="BL318" t="s">
        <v>417</v>
      </c>
      <c r="BM318" t="str">
        <f>IF(BR318="#","",IFERROR(VLOOKUP(BL318,'class and classification'!$A$1:$B$338,2,FALSE),VLOOKUP(BL318,'class and classification'!$A$340:$B$378,2,FALSE)))</f>
        <v>Predominantly Urban</v>
      </c>
      <c r="BN318" t="str">
        <f>IF(BR318="#","",IFERROR(VLOOKUP(BL318,'class and classification'!$A$1:$C$338,3,FALSE),VLOOKUP(BL318,'class and classification'!$A$340:$C$378,3,FALSE)))</f>
        <v>SD</v>
      </c>
      <c r="BO318">
        <v>13601</v>
      </c>
      <c r="BP318">
        <v>13529</v>
      </c>
      <c r="BQ318">
        <v>3252</v>
      </c>
      <c r="BR318">
        <v>10.703706141794484</v>
      </c>
      <c r="BT318" t="s">
        <v>816</v>
      </c>
      <c r="BU318" t="s">
        <v>417</v>
      </c>
      <c r="BV318" t="str">
        <f>IF(CA318="#","",IFERROR(VLOOKUP(BU318,'class and classification'!$A$1:$B$338,2,FALSE),VLOOKUP(BU318,'class and classification'!$A$340:$B$378,2,FALSE)))</f>
        <v>Predominantly Urban</v>
      </c>
      <c r="BW318" t="str">
        <f>IF(CA318="#","",IFERROR(VLOOKUP(BU318,'class and classification'!$A$1:$C$338,3,FALSE),VLOOKUP(BU318,'class and classification'!$A$340:$C$378,3,FALSE)))</f>
        <v>SD</v>
      </c>
      <c r="BX318">
        <v>16110</v>
      </c>
      <c r="BY318">
        <v>6155</v>
      </c>
      <c r="BZ318">
        <v>2947</v>
      </c>
      <c r="CA318">
        <v>11.688878311914962</v>
      </c>
      <c r="CC318" t="s">
        <v>816</v>
      </c>
      <c r="CD318" t="s">
        <v>417</v>
      </c>
      <c r="CE318" t="str">
        <f>IF(CJ318="*","",IFERROR(VLOOKUP(CD318,'class and classification'!$A$1:$B$338,2,FALSE),VLOOKUP(CD318,'class and classification'!$A$340:$B$378,2,FALSE)))</f>
        <v>Predominantly Urban</v>
      </c>
      <c r="CF318" t="str">
        <f>IF(CJ318="*","",IFERROR(VLOOKUP(CD318,'class and classification'!$A$1:$C$338,3,FALSE),VLOOKUP(CD318,'class and classification'!$A$340:$C$378,3,FALSE)))</f>
        <v>SD</v>
      </c>
      <c r="CG318">
        <v>15389</v>
      </c>
      <c r="CH318">
        <v>5173</v>
      </c>
      <c r="CI318">
        <v>760</v>
      </c>
      <c r="CJ318">
        <v>3.5643935840915484</v>
      </c>
      <c r="CL318" t="s">
        <v>816</v>
      </c>
      <c r="CM318" t="s">
        <v>417</v>
      </c>
      <c r="CN318" t="str">
        <f>IF(CS318="*","",IFERROR(VLOOKUP(CM318,'class and classification'!$A$1:$B$338,2,FALSE),VLOOKUP(CM318,'class and classification'!$A$340:$B$378,2,FALSE)))</f>
        <v>Predominantly Urban</v>
      </c>
      <c r="CO318" t="str">
        <f>IF(CS318="*","",IFERROR(VLOOKUP(CM318,'class and classification'!$A$1:$C$338,3,FALSE),VLOOKUP(CM318,'class and classification'!$A$340:$C$378,3,FALSE)))</f>
        <v>SD</v>
      </c>
      <c r="CP318">
        <v>11685.16</v>
      </c>
      <c r="CQ318">
        <v>10772.05</v>
      </c>
      <c r="CR318">
        <v>3942.89</v>
      </c>
      <c r="CS318">
        <v>14.935132821466585</v>
      </c>
      <c r="CU318" t="s">
        <v>816</v>
      </c>
      <c r="CV318" t="s">
        <v>417</v>
      </c>
      <c r="CW318" t="str">
        <f>IF(DB318="*","",IFERROR(VLOOKUP(CV318,'class and classification'!$A$1:$B$338,2,FALSE),VLOOKUP(CV318,'class and classification'!$A$340:$B$378,2,FALSE)))</f>
        <v>Predominantly Urban</v>
      </c>
      <c r="CX318" t="str">
        <f>IF(DB318="*","",IFERROR(VLOOKUP(CV318,'class and classification'!$A$1:$C$338,3,FALSE),VLOOKUP(CV318,'class and classification'!$A$340:$C$378,3,FALSE)))</f>
        <v>SD</v>
      </c>
      <c r="CY318">
        <v>11238.66</v>
      </c>
      <c r="CZ318">
        <v>12338.75</v>
      </c>
      <c r="DA318">
        <v>3998.54</v>
      </c>
      <c r="DB318">
        <v>14.500098817991763</v>
      </c>
      <c r="DD318" t="s">
        <v>816</v>
      </c>
      <c r="DE318" t="s">
        <v>417</v>
      </c>
      <c r="DF318" t="str">
        <f>IF(DK318="*","",IFERROR(VLOOKUP(DE318,'class and classification'!$A$1:$B$338,2,FALSE),VLOOKUP(DE318,'class and classification'!$A$340:$B$378,2,FALSE)))</f>
        <v>Predominantly Urban</v>
      </c>
      <c r="DG318" t="str">
        <f>IF(DK318="*","",IFERROR(VLOOKUP(DE318,'class and classification'!$A$1:$C$338,3,FALSE),VLOOKUP(DE318,'class and classification'!$A$340:$C$378,3,FALSE)))</f>
        <v>SD</v>
      </c>
      <c r="DH318">
        <v>10266.44</v>
      </c>
      <c r="DI318">
        <v>8271.7900000000009</v>
      </c>
      <c r="DJ318">
        <v>984.33</v>
      </c>
      <c r="DK318">
        <v>5.0420129327301328</v>
      </c>
      <c r="DM318" t="s">
        <v>816</v>
      </c>
      <c r="DN318" t="s">
        <v>417</v>
      </c>
      <c r="DO318" t="str">
        <f>IF(DT318="*","",IFERROR(VLOOKUP(DN318,'class and classification'!$A$1:$B$338,2,FALSE),VLOOKUP(DN318,'class and classification'!$A$340:$B$378,2,FALSE)))</f>
        <v/>
      </c>
      <c r="DP318" t="str">
        <f>IF(DT318="*","",IFERROR(VLOOKUP(DN318,'class and classification'!$A$1:$C$338,3,FALSE),VLOOKUP(DN318,'class and classification'!$A$340:$C$378,3,FALSE)))</f>
        <v/>
      </c>
      <c r="DQ318">
        <v>14483.42</v>
      </c>
      <c r="DR318">
        <v>9407.27</v>
      </c>
      <c r="DS318" t="s">
        <v>38</v>
      </c>
      <c r="DT318" t="s">
        <v>38</v>
      </c>
      <c r="DV318" t="s">
        <v>816</v>
      </c>
      <c r="DW318" t="s">
        <v>417</v>
      </c>
      <c r="DX318" t="str">
        <f>IF(EC318="*","",IFERROR(VLOOKUP(DW318,'class and classification'!$A$1:$B$338,2,FALSE),VLOOKUP(DW318,'class and classification'!$A$340:$B$378,2,FALSE)))</f>
        <v>Predominantly Urban</v>
      </c>
      <c r="DY318" t="str">
        <f>IF(EC318="*","",IFERROR(VLOOKUP(DW318,'class and classification'!$A$1:$C$338,3,FALSE),VLOOKUP(DW318,'class and classification'!$A$340:$C$378,3,FALSE)))</f>
        <v>SD</v>
      </c>
      <c r="DZ318">
        <v>12527.08</v>
      </c>
      <c r="EA318">
        <v>11383.15</v>
      </c>
      <c r="EB318">
        <v>512.4</v>
      </c>
      <c r="EC318">
        <v>2.0980541407702611</v>
      </c>
    </row>
    <row r="319" spans="1:133" x14ac:dyDescent="0.3">
      <c r="A319" t="s">
        <v>828</v>
      </c>
      <c r="B319" t="s">
        <v>428</v>
      </c>
      <c r="C319" t="str">
        <f>IF(H319="n/a","",IFERROR(VLOOKUP(B319,'class and classification'!$A$1:$B$338,2,FALSE),VLOOKUP(B319,'class and classification'!$A$340:$B$378,2,FALSE)))</f>
        <v/>
      </c>
      <c r="D319" t="str">
        <f>IF(H319="n/a","",IFERROR(VLOOKUP(B319,'class and classification'!$A$1:$C$338,3,FALSE),VLOOKUP(B319,'class and classification'!$A$340:$C$378,3,FALSE)))</f>
        <v/>
      </c>
      <c r="E319">
        <v>15956</v>
      </c>
      <c r="F319">
        <v>6041</v>
      </c>
      <c r="G319" t="s">
        <v>513</v>
      </c>
      <c r="H319" t="s">
        <v>513</v>
      </c>
      <c r="I319" t="s">
        <v>823</v>
      </c>
      <c r="J319" t="s">
        <v>424</v>
      </c>
      <c r="K319" t="str">
        <f>IF(P319="#","",IFERROR(VLOOKUP(J319,'class and classification'!$A$1:$B$338,2,FALSE),VLOOKUP(J319,'class and classification'!$A$340:$B$378,2,FALSE)))</f>
        <v/>
      </c>
      <c r="L319" t="str">
        <f>IF(P319="#","",IFERROR(VLOOKUP(J319,'class and classification'!$A$1:$C$338,3,FALSE),VLOOKUP(J319,'class and classification'!$A$340:$C$378,3,FALSE)))</f>
        <v/>
      </c>
      <c r="M319">
        <v>21405</v>
      </c>
      <c r="N319">
        <v>5777</v>
      </c>
      <c r="O319" t="s">
        <v>39</v>
      </c>
      <c r="P319" t="s">
        <v>39</v>
      </c>
      <c r="S319" t="s">
        <v>420</v>
      </c>
      <c r="T319" t="str">
        <f>IF(Y319="#","",IFERROR(VLOOKUP(S319,'class and classification'!$A$1:$B$338,2,FALSE),VLOOKUP(S319,'class and classification'!$A$340:$B$378,2,FALSE)))</f>
        <v/>
      </c>
      <c r="U319" t="str">
        <f>IF(Y319="#","",IFERROR(VLOOKUP(S319,'class and classification'!$A$1:$C$338,3,FALSE),VLOOKUP(S319,'class and classification'!$A$340:$C$378,3,FALSE)))</f>
        <v/>
      </c>
      <c r="V319">
        <v>8034</v>
      </c>
      <c r="W319">
        <v>6768</v>
      </c>
      <c r="X319" t="s">
        <v>39</v>
      </c>
      <c r="Y319" t="s">
        <v>39</v>
      </c>
      <c r="AA319" t="s">
        <v>817</v>
      </c>
      <c r="AB319" t="s">
        <v>418</v>
      </c>
      <c r="AC319" t="str">
        <f>IF(AH319="#","",IFERROR(VLOOKUP(AB319,'class and classification'!$A$1:$B$338,2,FALSE),VLOOKUP(AB319,'class and classification'!$A$340:$B$378,2,FALSE)))</f>
        <v>Urban with Significant Rural</v>
      </c>
      <c r="AD319" t="str">
        <f>IF(AH319="#","",IFERROR(VLOOKUP(AB319,'class and classification'!$A$1:$C$338,3,FALSE),VLOOKUP(AB319,'class and classification'!$A$340:$C$378,3,FALSE)))</f>
        <v>SD</v>
      </c>
      <c r="AE319">
        <v>11521</v>
      </c>
      <c r="AF319">
        <v>3998</v>
      </c>
      <c r="AG319">
        <v>2117</v>
      </c>
      <c r="AH319">
        <v>12.003855749603085</v>
      </c>
      <c r="AJ319" t="s">
        <v>817</v>
      </c>
      <c r="AK319" t="s">
        <v>418</v>
      </c>
      <c r="AL319" t="str">
        <f>IF(AQ319="#","",IFERROR(VLOOKUP(AK319,'class and classification'!$A$1:$B$338,2,FALSE),VLOOKUP(AK319,'class and classification'!$A$340:$B$378,2,FALSE)))</f>
        <v/>
      </c>
      <c r="AM319" t="str">
        <f>IF(AQ319="#","",IFERROR(VLOOKUP(AK319,'class and classification'!$A$1:$C$338,3,FALSE),VLOOKUP(AK319,'class and classification'!$A$340:$C$378,3,FALSE)))</f>
        <v/>
      </c>
      <c r="AN319">
        <v>10073</v>
      </c>
      <c r="AO319">
        <v>4586</v>
      </c>
      <c r="AP319" t="s">
        <v>39</v>
      </c>
      <c r="AQ319" t="s">
        <v>39</v>
      </c>
      <c r="AS319" t="s">
        <v>817</v>
      </c>
      <c r="AT319" t="s">
        <v>418</v>
      </c>
      <c r="AU319" t="str">
        <f>IF(AZ319="#","",IFERROR(VLOOKUP(AT319,'class and classification'!$A$1:$B$338,2,FALSE),VLOOKUP(AT319,'class and classification'!$A$340:$B$378,2,FALSE)))</f>
        <v>Urban with Significant Rural</v>
      </c>
      <c r="AV319" t="str">
        <f>IF(AZ319="#","",IFERROR(VLOOKUP(AT319,'class and classification'!$A$1:$C$338,3,FALSE),VLOOKUP(AT319,'class and classification'!$A$340:$C$378,3,FALSE)))</f>
        <v>SD</v>
      </c>
      <c r="AW319">
        <v>10627</v>
      </c>
      <c r="AX319">
        <v>4801</v>
      </c>
      <c r="AY319">
        <v>1403</v>
      </c>
      <c r="AZ319">
        <v>8.3358089240092692</v>
      </c>
      <c r="BB319" t="s">
        <v>817</v>
      </c>
      <c r="BC319" t="s">
        <v>418</v>
      </c>
      <c r="BD319" t="str">
        <f>IF(BI319="#","",IFERROR(VLOOKUP(BC319,'class and classification'!$A$1:$B$338,2,FALSE),VLOOKUP(BC319,'class and classification'!$A$340:$B$378,2,FALSE)))</f>
        <v/>
      </c>
      <c r="BE319" t="str">
        <f>IF(BI319="#","",IFERROR(VLOOKUP(BC319,'class and classification'!$A$1:$C$338,3,FALSE),VLOOKUP(BC319,'class and classification'!$A$340:$C$378,3,FALSE)))</f>
        <v/>
      </c>
      <c r="BF319">
        <v>8901</v>
      </c>
      <c r="BG319">
        <v>2134</v>
      </c>
      <c r="BH319" t="s">
        <v>39</v>
      </c>
      <c r="BI319" t="s">
        <v>39</v>
      </c>
      <c r="BK319" t="s">
        <v>817</v>
      </c>
      <c r="BL319" t="s">
        <v>418</v>
      </c>
      <c r="BM319" t="str">
        <f>IF(BR319="#","",IFERROR(VLOOKUP(BL319,'class and classification'!$A$1:$B$338,2,FALSE),VLOOKUP(BL319,'class and classification'!$A$340:$B$378,2,FALSE)))</f>
        <v/>
      </c>
      <c r="BN319" t="str">
        <f>IF(BR319="#","",IFERROR(VLOOKUP(BL319,'class and classification'!$A$1:$C$338,3,FALSE),VLOOKUP(BL319,'class and classification'!$A$340:$C$378,3,FALSE)))</f>
        <v/>
      </c>
      <c r="BO319">
        <v>8808</v>
      </c>
      <c r="BP319">
        <v>3382</v>
      </c>
      <c r="BQ319" t="s">
        <v>39</v>
      </c>
      <c r="BR319" t="s">
        <v>39</v>
      </c>
      <c r="BT319" t="s">
        <v>817</v>
      </c>
      <c r="BU319" t="s">
        <v>418</v>
      </c>
      <c r="BV319" t="str">
        <f>IF(CA319="#","",IFERROR(VLOOKUP(BU319,'class and classification'!$A$1:$B$338,2,FALSE),VLOOKUP(BU319,'class and classification'!$A$340:$B$378,2,FALSE)))</f>
        <v/>
      </c>
      <c r="BW319" t="str">
        <f>IF(CA319="#","",IFERROR(VLOOKUP(BU319,'class and classification'!$A$1:$C$338,3,FALSE),VLOOKUP(BU319,'class and classification'!$A$340:$C$378,3,FALSE)))</f>
        <v/>
      </c>
      <c r="BX319">
        <v>8695</v>
      </c>
      <c r="BY319">
        <v>7299</v>
      </c>
      <c r="BZ319" t="s">
        <v>39</v>
      </c>
      <c r="CA319" t="s">
        <v>39</v>
      </c>
      <c r="CC319" t="s">
        <v>817</v>
      </c>
      <c r="CD319" t="s">
        <v>418</v>
      </c>
      <c r="CE319" t="str">
        <f>IF(CJ319="*","",IFERROR(VLOOKUP(CD319,'class and classification'!$A$1:$B$338,2,FALSE),VLOOKUP(CD319,'class and classification'!$A$340:$B$378,2,FALSE)))</f>
        <v>Urban with Significant Rural</v>
      </c>
      <c r="CF319" t="str">
        <f>IF(CJ319="*","",IFERROR(VLOOKUP(CD319,'class and classification'!$A$1:$C$338,3,FALSE),VLOOKUP(CD319,'class and classification'!$A$340:$C$378,3,FALSE)))</f>
        <v>SD</v>
      </c>
      <c r="CG319">
        <v>5182</v>
      </c>
      <c r="CH319">
        <v>7062</v>
      </c>
      <c r="CI319">
        <v>1096</v>
      </c>
      <c r="CJ319">
        <v>8.2158920539730129</v>
      </c>
      <c r="CL319" t="s">
        <v>817</v>
      </c>
      <c r="CM319" t="s">
        <v>418</v>
      </c>
      <c r="CN319" t="str">
        <f>IF(CS319="*","",IFERROR(VLOOKUP(CM319,'class and classification'!$A$1:$B$338,2,FALSE),VLOOKUP(CM319,'class and classification'!$A$340:$B$378,2,FALSE)))</f>
        <v>Urban with Significant Rural</v>
      </c>
      <c r="CO319" t="str">
        <f>IF(CS319="*","",IFERROR(VLOOKUP(CM319,'class and classification'!$A$1:$C$338,3,FALSE),VLOOKUP(CM319,'class and classification'!$A$340:$C$378,3,FALSE)))</f>
        <v>SD</v>
      </c>
      <c r="CP319">
        <v>8245.2000000000007</v>
      </c>
      <c r="CQ319">
        <v>6532.52</v>
      </c>
      <c r="CR319">
        <v>691.07</v>
      </c>
      <c r="CS319">
        <v>4.4675116799697978</v>
      </c>
      <c r="CU319" t="s">
        <v>817</v>
      </c>
      <c r="CV319" t="s">
        <v>418</v>
      </c>
      <c r="CW319" t="str">
        <f>IF(DB319="*","",IFERROR(VLOOKUP(CV319,'class and classification'!$A$1:$B$338,2,FALSE),VLOOKUP(CV319,'class and classification'!$A$340:$B$378,2,FALSE)))</f>
        <v>Urban with Significant Rural</v>
      </c>
      <c r="CX319" t="str">
        <f>IF(DB319="*","",IFERROR(VLOOKUP(CV319,'class and classification'!$A$1:$C$338,3,FALSE),VLOOKUP(CV319,'class and classification'!$A$340:$C$378,3,FALSE)))</f>
        <v>SD</v>
      </c>
      <c r="CY319">
        <v>10915.58</v>
      </c>
      <c r="CZ319">
        <v>5748.82</v>
      </c>
      <c r="DA319">
        <v>1898.2</v>
      </c>
      <c r="DB319">
        <v>10.22593817676403</v>
      </c>
      <c r="DD319" t="s">
        <v>817</v>
      </c>
      <c r="DE319" t="s">
        <v>418</v>
      </c>
      <c r="DF319" t="str">
        <f>IF(DK319="*","",IFERROR(VLOOKUP(DE319,'class and classification'!$A$1:$B$338,2,FALSE),VLOOKUP(DE319,'class and classification'!$A$340:$B$378,2,FALSE)))</f>
        <v/>
      </c>
      <c r="DG319" t="str">
        <f>IF(DK319="*","",IFERROR(VLOOKUP(DE319,'class and classification'!$A$1:$C$338,3,FALSE),VLOOKUP(DE319,'class and classification'!$A$340:$C$378,3,FALSE)))</f>
        <v/>
      </c>
      <c r="DH319">
        <v>10507.51</v>
      </c>
      <c r="DI319">
        <v>6342.58</v>
      </c>
      <c r="DJ319" t="s">
        <v>38</v>
      </c>
      <c r="DK319" t="s">
        <v>38</v>
      </c>
      <c r="DM319" t="s">
        <v>817</v>
      </c>
      <c r="DN319" t="s">
        <v>418</v>
      </c>
      <c r="DO319" t="str">
        <f>IF(DT319="*","",IFERROR(VLOOKUP(DN319,'class and classification'!$A$1:$B$338,2,FALSE),VLOOKUP(DN319,'class and classification'!$A$340:$B$378,2,FALSE)))</f>
        <v>Urban with Significant Rural</v>
      </c>
      <c r="DP319" t="str">
        <f>IF(DT319="*","",IFERROR(VLOOKUP(DN319,'class and classification'!$A$1:$C$338,3,FALSE),VLOOKUP(DN319,'class and classification'!$A$340:$C$378,3,FALSE)))</f>
        <v>SD</v>
      </c>
      <c r="DQ319">
        <v>10135.219999999999</v>
      </c>
      <c r="DR319">
        <v>5128.84</v>
      </c>
      <c r="DS319">
        <v>866.48</v>
      </c>
      <c r="DT319">
        <v>5.3716738559279484</v>
      </c>
      <c r="DV319" t="s">
        <v>817</v>
      </c>
      <c r="DW319" t="s">
        <v>418</v>
      </c>
      <c r="DX319" t="str">
        <f>IF(EC319="*","",IFERROR(VLOOKUP(DW319,'class and classification'!$A$1:$B$338,2,FALSE),VLOOKUP(DW319,'class and classification'!$A$340:$B$378,2,FALSE)))</f>
        <v>Urban with Significant Rural</v>
      </c>
      <c r="DY319" t="str">
        <f>IF(EC319="*","",IFERROR(VLOOKUP(DW319,'class and classification'!$A$1:$C$338,3,FALSE),VLOOKUP(DW319,'class and classification'!$A$340:$C$378,3,FALSE)))</f>
        <v>SD</v>
      </c>
      <c r="DZ319">
        <v>11687.4</v>
      </c>
      <c r="EA319">
        <v>2431.12</v>
      </c>
      <c r="EB319">
        <v>2223.94</v>
      </c>
      <c r="EC319">
        <v>13.608355168071393</v>
      </c>
    </row>
    <row r="320" spans="1:133" x14ac:dyDescent="0.3">
      <c r="A320" t="s">
        <v>829</v>
      </c>
      <c r="B320" t="s">
        <v>429</v>
      </c>
      <c r="C320" t="str">
        <f>IF(H320="n/a","",IFERROR(VLOOKUP(B320,'class and classification'!$A$1:$B$338,2,FALSE),VLOOKUP(B320,'class and classification'!$A$340:$B$378,2,FALSE)))</f>
        <v/>
      </c>
      <c r="D320" t="str">
        <f>IF(H320="n/a","",IFERROR(VLOOKUP(B320,'class and classification'!$A$1:$C$338,3,FALSE),VLOOKUP(B320,'class and classification'!$A$340:$C$378,3,FALSE)))</f>
        <v/>
      </c>
      <c r="E320">
        <v>17484</v>
      </c>
      <c r="F320">
        <v>8633</v>
      </c>
      <c r="G320" t="s">
        <v>513</v>
      </c>
      <c r="H320" t="s">
        <v>513</v>
      </c>
      <c r="I320" t="s">
        <v>824</v>
      </c>
      <c r="J320" t="s">
        <v>425</v>
      </c>
      <c r="K320" t="str">
        <f>IF(P320="#","",IFERROR(VLOOKUP(J320,'class and classification'!$A$1:$B$338,2,FALSE),VLOOKUP(J320,'class and classification'!$A$340:$B$378,2,FALSE)))</f>
        <v/>
      </c>
      <c r="L320" t="str">
        <f>IF(P320="#","",IFERROR(VLOOKUP(J320,'class and classification'!$A$1:$C$338,3,FALSE),VLOOKUP(J320,'class and classification'!$A$340:$C$378,3,FALSE)))</f>
        <v/>
      </c>
      <c r="M320">
        <v>15204</v>
      </c>
      <c r="N320">
        <v>2477</v>
      </c>
      <c r="O320" t="s">
        <v>39</v>
      </c>
      <c r="P320" t="s">
        <v>39</v>
      </c>
      <c r="S320" t="s">
        <v>421</v>
      </c>
      <c r="T320" t="str">
        <f>IF(Y320="#","",IFERROR(VLOOKUP(S320,'class and classification'!$A$1:$B$338,2,FALSE),VLOOKUP(S320,'class and classification'!$A$340:$B$378,2,FALSE)))</f>
        <v>Predominantly Urban</v>
      </c>
      <c r="U320" t="str">
        <f>IF(Y320="#","",IFERROR(VLOOKUP(S320,'class and classification'!$A$1:$C$338,3,FALSE),VLOOKUP(S320,'class and classification'!$A$340:$C$378,3,FALSE)))</f>
        <v>SD</v>
      </c>
      <c r="V320">
        <v>15851</v>
      </c>
      <c r="W320">
        <v>4889</v>
      </c>
      <c r="X320">
        <v>2029</v>
      </c>
      <c r="Y320">
        <v>8.9112389652597841</v>
      </c>
      <c r="AA320" t="s">
        <v>818</v>
      </c>
      <c r="AB320" t="s">
        <v>419</v>
      </c>
      <c r="AC320" t="str">
        <f>IF(AH320="#","",IFERROR(VLOOKUP(AB320,'class and classification'!$A$1:$B$338,2,FALSE),VLOOKUP(AB320,'class and classification'!$A$340:$B$378,2,FALSE)))</f>
        <v>Predominantly Urban</v>
      </c>
      <c r="AD320" t="str">
        <f>IF(AH320="#","",IFERROR(VLOOKUP(AB320,'class and classification'!$A$1:$C$338,3,FALSE),VLOOKUP(AB320,'class and classification'!$A$340:$C$378,3,FALSE)))</f>
        <v>SD</v>
      </c>
      <c r="AE320">
        <v>17099</v>
      </c>
      <c r="AF320">
        <v>5573</v>
      </c>
      <c r="AG320">
        <v>1228</v>
      </c>
      <c r="AH320">
        <v>5.1380753138075317</v>
      </c>
      <c r="AJ320" t="s">
        <v>818</v>
      </c>
      <c r="AK320" t="s">
        <v>419</v>
      </c>
      <c r="AL320" t="str">
        <f>IF(AQ320="#","",IFERROR(VLOOKUP(AK320,'class and classification'!$A$1:$B$338,2,FALSE),VLOOKUP(AK320,'class and classification'!$A$340:$B$378,2,FALSE)))</f>
        <v/>
      </c>
      <c r="AM320" t="str">
        <f>IF(AQ320="#","",IFERROR(VLOOKUP(AK320,'class and classification'!$A$1:$C$338,3,FALSE),VLOOKUP(AK320,'class and classification'!$A$340:$C$378,3,FALSE)))</f>
        <v/>
      </c>
      <c r="AN320">
        <v>21257</v>
      </c>
      <c r="AO320">
        <v>3852</v>
      </c>
      <c r="AP320" t="s">
        <v>39</v>
      </c>
      <c r="AQ320" t="s">
        <v>39</v>
      </c>
      <c r="AS320" t="s">
        <v>818</v>
      </c>
      <c r="AT320" t="s">
        <v>419</v>
      </c>
      <c r="AU320" t="str">
        <f>IF(AZ320="#","",IFERROR(VLOOKUP(AT320,'class and classification'!$A$1:$B$338,2,FALSE),VLOOKUP(AT320,'class and classification'!$A$340:$B$378,2,FALSE)))</f>
        <v/>
      </c>
      <c r="AV320" t="str">
        <f>IF(AZ320="#","",IFERROR(VLOOKUP(AT320,'class and classification'!$A$1:$C$338,3,FALSE),VLOOKUP(AT320,'class and classification'!$A$340:$C$378,3,FALSE)))</f>
        <v/>
      </c>
      <c r="AW320">
        <v>19215</v>
      </c>
      <c r="AX320">
        <v>10361</v>
      </c>
      <c r="AY320" t="s">
        <v>39</v>
      </c>
      <c r="AZ320" t="s">
        <v>39</v>
      </c>
      <c r="BB320" t="s">
        <v>818</v>
      </c>
      <c r="BC320" t="s">
        <v>419</v>
      </c>
      <c r="BD320" t="str">
        <f>IF(BI320="#","",IFERROR(VLOOKUP(BC320,'class and classification'!$A$1:$B$338,2,FALSE),VLOOKUP(BC320,'class and classification'!$A$340:$B$378,2,FALSE)))</f>
        <v>Predominantly Urban</v>
      </c>
      <c r="BE320" t="str">
        <f>IF(BI320="#","",IFERROR(VLOOKUP(BC320,'class and classification'!$A$1:$C$338,3,FALSE),VLOOKUP(BC320,'class and classification'!$A$340:$C$378,3,FALSE)))</f>
        <v>SD</v>
      </c>
      <c r="BF320">
        <v>13414</v>
      </c>
      <c r="BG320">
        <v>7615</v>
      </c>
      <c r="BH320">
        <v>2998</v>
      </c>
      <c r="BI320">
        <v>12.477629333666291</v>
      </c>
      <c r="BK320" t="s">
        <v>818</v>
      </c>
      <c r="BL320" t="s">
        <v>419</v>
      </c>
      <c r="BM320" t="str">
        <f>IF(BR320="#","",IFERROR(VLOOKUP(BL320,'class and classification'!$A$1:$B$338,2,FALSE),VLOOKUP(BL320,'class and classification'!$A$340:$B$378,2,FALSE)))</f>
        <v>Predominantly Urban</v>
      </c>
      <c r="BN320" t="str">
        <f>IF(BR320="#","",IFERROR(VLOOKUP(BL320,'class and classification'!$A$1:$C$338,3,FALSE),VLOOKUP(BL320,'class and classification'!$A$340:$C$378,3,FALSE)))</f>
        <v>SD</v>
      </c>
      <c r="BO320">
        <v>15703</v>
      </c>
      <c r="BP320">
        <v>8822</v>
      </c>
      <c r="BQ320">
        <v>2582</v>
      </c>
      <c r="BR320">
        <v>9.5252148891430259</v>
      </c>
      <c r="BT320" t="s">
        <v>818</v>
      </c>
      <c r="BU320" t="s">
        <v>419</v>
      </c>
      <c r="BV320" t="str">
        <f>IF(CA320="#","",IFERROR(VLOOKUP(BU320,'class and classification'!$A$1:$B$338,2,FALSE),VLOOKUP(BU320,'class and classification'!$A$340:$B$378,2,FALSE)))</f>
        <v>Predominantly Urban</v>
      </c>
      <c r="BW320" t="str">
        <f>IF(CA320="#","",IFERROR(VLOOKUP(BU320,'class and classification'!$A$1:$C$338,3,FALSE),VLOOKUP(BU320,'class and classification'!$A$340:$C$378,3,FALSE)))</f>
        <v>SD</v>
      </c>
      <c r="BX320">
        <v>16410</v>
      </c>
      <c r="BY320">
        <v>8115</v>
      </c>
      <c r="BZ320">
        <v>1298</v>
      </c>
      <c r="CA320">
        <v>5.0265267397281495</v>
      </c>
      <c r="CC320" t="s">
        <v>818</v>
      </c>
      <c r="CD320" t="s">
        <v>419</v>
      </c>
      <c r="CE320" t="str">
        <f>IF(CJ320="*","",IFERROR(VLOOKUP(CD320,'class and classification'!$A$1:$B$338,2,FALSE),VLOOKUP(CD320,'class and classification'!$A$340:$B$378,2,FALSE)))</f>
        <v>Predominantly Urban</v>
      </c>
      <c r="CF320" t="str">
        <f>IF(CJ320="*","",IFERROR(VLOOKUP(CD320,'class and classification'!$A$1:$C$338,3,FALSE),VLOOKUP(CD320,'class and classification'!$A$340:$C$378,3,FALSE)))</f>
        <v>SD</v>
      </c>
      <c r="CG320">
        <v>14874</v>
      </c>
      <c r="CH320">
        <v>11774</v>
      </c>
      <c r="CI320">
        <v>2817</v>
      </c>
      <c r="CJ320">
        <v>9.5604955031393182</v>
      </c>
      <c r="CL320" t="s">
        <v>818</v>
      </c>
      <c r="CM320" t="s">
        <v>419</v>
      </c>
      <c r="CN320" t="str">
        <f>IF(CS320="*","",IFERROR(VLOOKUP(CM320,'class and classification'!$A$1:$B$338,2,FALSE),VLOOKUP(CM320,'class and classification'!$A$340:$B$378,2,FALSE)))</f>
        <v>Predominantly Urban</v>
      </c>
      <c r="CO320" t="str">
        <f>IF(CS320="*","",IFERROR(VLOOKUP(CM320,'class and classification'!$A$1:$C$338,3,FALSE),VLOOKUP(CM320,'class and classification'!$A$340:$C$378,3,FALSE)))</f>
        <v>SD</v>
      </c>
      <c r="CP320">
        <v>15229.05</v>
      </c>
      <c r="CQ320">
        <v>8233.98</v>
      </c>
      <c r="CR320">
        <v>828.36</v>
      </c>
      <c r="CS320">
        <v>3.4100971578818666</v>
      </c>
      <c r="CU320" t="s">
        <v>818</v>
      </c>
      <c r="CV320" t="s">
        <v>419</v>
      </c>
      <c r="CW320" t="str">
        <f>IF(DB320="*","",IFERROR(VLOOKUP(CV320,'class and classification'!$A$1:$B$338,2,FALSE),VLOOKUP(CV320,'class and classification'!$A$340:$B$378,2,FALSE)))</f>
        <v>Predominantly Urban</v>
      </c>
      <c r="CX320" t="str">
        <f>IF(DB320="*","",IFERROR(VLOOKUP(CV320,'class and classification'!$A$1:$C$338,3,FALSE),VLOOKUP(CV320,'class and classification'!$A$340:$C$378,3,FALSE)))</f>
        <v>SD</v>
      </c>
      <c r="CY320">
        <v>14784.89</v>
      </c>
      <c r="CZ320">
        <v>7609.05</v>
      </c>
      <c r="DA320">
        <v>2391.1799999999998</v>
      </c>
      <c r="DB320">
        <v>9.6476434247645368</v>
      </c>
      <c r="DD320" t="s">
        <v>818</v>
      </c>
      <c r="DE320" t="s">
        <v>419</v>
      </c>
      <c r="DF320" t="str">
        <f>IF(DK320="*","",IFERROR(VLOOKUP(DE320,'class and classification'!$A$1:$B$338,2,FALSE),VLOOKUP(DE320,'class and classification'!$A$340:$B$378,2,FALSE)))</f>
        <v>Predominantly Urban</v>
      </c>
      <c r="DG320" t="str">
        <f>IF(DK320="*","",IFERROR(VLOOKUP(DE320,'class and classification'!$A$1:$C$338,3,FALSE),VLOOKUP(DE320,'class and classification'!$A$340:$C$378,3,FALSE)))</f>
        <v>SD</v>
      </c>
      <c r="DH320">
        <v>16157.03</v>
      </c>
      <c r="DI320">
        <v>10238.92</v>
      </c>
      <c r="DJ320">
        <v>563.87</v>
      </c>
      <c r="DK320">
        <v>2.0915198988717285</v>
      </c>
      <c r="DM320" t="s">
        <v>818</v>
      </c>
      <c r="DN320" t="s">
        <v>419</v>
      </c>
      <c r="DO320" t="str">
        <f>IF(DT320="*","",IFERROR(VLOOKUP(DN320,'class and classification'!$A$1:$B$338,2,FALSE),VLOOKUP(DN320,'class and classification'!$A$340:$B$378,2,FALSE)))</f>
        <v>Predominantly Urban</v>
      </c>
      <c r="DP320" t="str">
        <f>IF(DT320="*","",IFERROR(VLOOKUP(DN320,'class and classification'!$A$1:$C$338,3,FALSE),VLOOKUP(DN320,'class and classification'!$A$340:$C$378,3,FALSE)))</f>
        <v>SD</v>
      </c>
      <c r="DQ320">
        <v>19021.84</v>
      </c>
      <c r="DR320">
        <v>11994.58</v>
      </c>
      <c r="DS320">
        <v>1607.74</v>
      </c>
      <c r="DT320">
        <v>4.9280655808456064</v>
      </c>
      <c r="DV320" t="s">
        <v>818</v>
      </c>
      <c r="DW320" t="s">
        <v>419</v>
      </c>
      <c r="DX320" t="str">
        <f>IF(EC320="*","",IFERROR(VLOOKUP(DW320,'class and classification'!$A$1:$B$338,2,FALSE),VLOOKUP(DW320,'class and classification'!$A$340:$B$378,2,FALSE)))</f>
        <v>Predominantly Urban</v>
      </c>
      <c r="DY320" t="str">
        <f>IF(EC320="*","",IFERROR(VLOOKUP(DW320,'class and classification'!$A$1:$C$338,3,FALSE),VLOOKUP(DW320,'class and classification'!$A$340:$C$378,3,FALSE)))</f>
        <v>SD</v>
      </c>
      <c r="DZ320">
        <v>11530.78</v>
      </c>
      <c r="EA320">
        <v>8984.94</v>
      </c>
      <c r="EB320">
        <v>2757.26</v>
      </c>
      <c r="EC320">
        <v>11.847472906348907</v>
      </c>
    </row>
    <row r="321" spans="1:133" x14ac:dyDescent="0.3">
      <c r="A321" t="s">
        <v>830</v>
      </c>
      <c r="B321" t="s">
        <v>430</v>
      </c>
      <c r="C321" t="str">
        <f>IF(H321="n/a","",IFERROR(VLOOKUP(B321,'class and classification'!$A$1:$B$338,2,FALSE),VLOOKUP(B321,'class and classification'!$A$340:$B$378,2,FALSE)))</f>
        <v>Predominantly Rural</v>
      </c>
      <c r="D321" t="str">
        <f>IF(H321="n/a","",IFERROR(VLOOKUP(B321,'class and classification'!$A$1:$C$338,3,FALSE),VLOOKUP(B321,'class and classification'!$A$340:$C$378,3,FALSE)))</f>
        <v>SD</v>
      </c>
      <c r="E321">
        <v>17154</v>
      </c>
      <c r="F321">
        <v>5257</v>
      </c>
      <c r="G321">
        <v>2075</v>
      </c>
      <c r="H321">
        <v>8.4742301723433808</v>
      </c>
      <c r="I321" t="s">
        <v>825</v>
      </c>
      <c r="J321" t="s">
        <v>200</v>
      </c>
      <c r="K321" t="str">
        <f>IF(P321="#","",IFERROR(VLOOKUP(J321,'class and classification'!$A$1:$B$338,2,FALSE),VLOOKUP(J321,'class and classification'!$A$340:$B$378,2,FALSE)))</f>
        <v>Predominantly Urban</v>
      </c>
      <c r="L321" t="str">
        <f>IF(P321="#","",IFERROR(VLOOKUP(J321,'class and classification'!$A$1:$C$338,3,FALSE),VLOOKUP(J321,'class and classification'!$A$340:$C$378,3,FALSE)))</f>
        <v>SC</v>
      </c>
      <c r="M321">
        <v>111174</v>
      </c>
      <c r="N321">
        <v>41839</v>
      </c>
      <c r="O321">
        <v>5633</v>
      </c>
      <c r="P321">
        <v>3.5506725665948085</v>
      </c>
      <c r="S321" t="s">
        <v>422</v>
      </c>
      <c r="T321" t="str">
        <f>IF(Y321="#","",IFERROR(VLOOKUP(S321,'class and classification'!$A$1:$B$338,2,FALSE),VLOOKUP(S321,'class and classification'!$A$340:$B$378,2,FALSE)))</f>
        <v/>
      </c>
      <c r="U321" t="str">
        <f>IF(Y321="#","",IFERROR(VLOOKUP(S321,'class and classification'!$A$1:$C$338,3,FALSE),VLOOKUP(S321,'class and classification'!$A$340:$C$378,3,FALSE)))</f>
        <v/>
      </c>
      <c r="V321">
        <v>10852</v>
      </c>
      <c r="W321">
        <v>3316</v>
      </c>
      <c r="X321" t="s">
        <v>39</v>
      </c>
      <c r="Y321" t="s">
        <v>39</v>
      </c>
      <c r="AA321" t="s">
        <v>819</v>
      </c>
      <c r="AB321" t="s">
        <v>420</v>
      </c>
      <c r="AC321" t="str">
        <f>IF(AH321="#","",IFERROR(VLOOKUP(AB321,'class and classification'!$A$1:$B$338,2,FALSE),VLOOKUP(AB321,'class and classification'!$A$340:$B$378,2,FALSE)))</f>
        <v/>
      </c>
      <c r="AD321" t="str">
        <f>IF(AH321="#","",IFERROR(VLOOKUP(AB321,'class and classification'!$A$1:$C$338,3,FALSE),VLOOKUP(AB321,'class and classification'!$A$340:$C$378,3,FALSE)))</f>
        <v/>
      </c>
      <c r="AE321">
        <v>7042</v>
      </c>
      <c r="AF321">
        <v>3887</v>
      </c>
      <c r="AG321" t="s">
        <v>39</v>
      </c>
      <c r="AH321" t="s">
        <v>39</v>
      </c>
      <c r="AJ321" t="s">
        <v>819</v>
      </c>
      <c r="AK321" t="s">
        <v>420</v>
      </c>
      <c r="AL321" t="str">
        <f>IF(AQ321="#","",IFERROR(VLOOKUP(AK321,'class and classification'!$A$1:$B$338,2,FALSE),VLOOKUP(AK321,'class and classification'!$A$340:$B$378,2,FALSE)))</f>
        <v/>
      </c>
      <c r="AM321" t="str">
        <f>IF(AQ321="#","",IFERROR(VLOOKUP(AK321,'class and classification'!$A$1:$C$338,3,FALSE),VLOOKUP(AK321,'class and classification'!$A$340:$C$378,3,FALSE)))</f>
        <v/>
      </c>
      <c r="AN321">
        <v>9505</v>
      </c>
      <c r="AO321">
        <v>2861</v>
      </c>
      <c r="AP321" t="s">
        <v>39</v>
      </c>
      <c r="AQ321" t="s">
        <v>39</v>
      </c>
      <c r="AS321" t="s">
        <v>819</v>
      </c>
      <c r="AT321" t="s">
        <v>420</v>
      </c>
      <c r="AU321" t="str">
        <f>IF(AZ321="#","",IFERROR(VLOOKUP(AT321,'class and classification'!$A$1:$B$338,2,FALSE),VLOOKUP(AT321,'class and classification'!$A$340:$B$378,2,FALSE)))</f>
        <v/>
      </c>
      <c r="AV321" t="str">
        <f>IF(AZ321="#","",IFERROR(VLOOKUP(AT321,'class and classification'!$A$1:$C$338,3,FALSE),VLOOKUP(AT321,'class and classification'!$A$340:$C$378,3,FALSE)))</f>
        <v/>
      </c>
      <c r="AW321">
        <v>8898</v>
      </c>
      <c r="AX321">
        <v>5547</v>
      </c>
      <c r="AY321" t="s">
        <v>39</v>
      </c>
      <c r="AZ321" t="s">
        <v>39</v>
      </c>
      <c r="BB321" t="s">
        <v>819</v>
      </c>
      <c r="BC321" t="s">
        <v>420</v>
      </c>
      <c r="BD321" t="str">
        <f>IF(BI321="#","",IFERROR(VLOOKUP(BC321,'class and classification'!$A$1:$B$338,2,FALSE),VLOOKUP(BC321,'class and classification'!$A$340:$B$378,2,FALSE)))</f>
        <v>Predominantly Urban</v>
      </c>
      <c r="BE321" t="str">
        <f>IF(BI321="#","",IFERROR(VLOOKUP(BC321,'class and classification'!$A$1:$C$338,3,FALSE),VLOOKUP(BC321,'class and classification'!$A$340:$C$378,3,FALSE)))</f>
        <v>SD</v>
      </c>
      <c r="BF321">
        <v>9937</v>
      </c>
      <c r="BG321">
        <v>2204</v>
      </c>
      <c r="BH321">
        <v>1519</v>
      </c>
      <c r="BI321">
        <v>11.120058565153732</v>
      </c>
      <c r="BK321" t="s">
        <v>819</v>
      </c>
      <c r="BL321" t="s">
        <v>420</v>
      </c>
      <c r="BM321" t="str">
        <f>IF(BR321="#","",IFERROR(VLOOKUP(BL321,'class and classification'!$A$1:$B$338,2,FALSE),VLOOKUP(BL321,'class and classification'!$A$340:$B$378,2,FALSE)))</f>
        <v>Predominantly Urban</v>
      </c>
      <c r="BN321" t="str">
        <f>IF(BR321="#","",IFERROR(VLOOKUP(BL321,'class and classification'!$A$1:$C$338,3,FALSE),VLOOKUP(BL321,'class and classification'!$A$340:$C$378,3,FALSE)))</f>
        <v>SD</v>
      </c>
      <c r="BO321">
        <v>12592</v>
      </c>
      <c r="BP321">
        <v>3535</v>
      </c>
      <c r="BQ321" t="s">
        <v>61</v>
      </c>
      <c r="BR321">
        <v>2.3493793521041475</v>
      </c>
      <c r="BT321" t="s">
        <v>819</v>
      </c>
      <c r="BU321" t="s">
        <v>420</v>
      </c>
      <c r="BV321" t="str">
        <f>IF(CA321="#","",IFERROR(VLOOKUP(BU321,'class and classification'!$A$1:$B$338,2,FALSE),VLOOKUP(BU321,'class and classification'!$A$340:$B$378,2,FALSE)))</f>
        <v>Predominantly Urban</v>
      </c>
      <c r="BW321" t="str">
        <f>IF(CA321="#","",IFERROR(VLOOKUP(BU321,'class and classification'!$A$1:$C$338,3,FALSE),VLOOKUP(BU321,'class and classification'!$A$340:$C$378,3,FALSE)))</f>
        <v>SD</v>
      </c>
      <c r="BX321">
        <v>11033</v>
      </c>
      <c r="BY321">
        <v>2534</v>
      </c>
      <c r="BZ321">
        <v>341</v>
      </c>
      <c r="CA321">
        <v>2.4518262870290481</v>
      </c>
      <c r="CC321" t="s">
        <v>819</v>
      </c>
      <c r="CD321" t="s">
        <v>420</v>
      </c>
      <c r="CE321" t="str">
        <f>IF(CJ321="*","",IFERROR(VLOOKUP(CD321,'class and classification'!$A$1:$B$338,2,FALSE),VLOOKUP(CD321,'class and classification'!$A$340:$B$378,2,FALSE)))</f>
        <v/>
      </c>
      <c r="CF321" t="str">
        <f>IF(CJ321="*","",IFERROR(VLOOKUP(CD321,'class and classification'!$A$1:$C$338,3,FALSE),VLOOKUP(CD321,'class and classification'!$A$340:$C$378,3,FALSE)))</f>
        <v/>
      </c>
      <c r="CG321">
        <v>9347</v>
      </c>
      <c r="CH321">
        <v>3936</v>
      </c>
      <c r="CI321" t="s">
        <v>38</v>
      </c>
      <c r="CJ321" t="s">
        <v>38</v>
      </c>
      <c r="CL321" t="s">
        <v>819</v>
      </c>
      <c r="CM321" t="s">
        <v>420</v>
      </c>
      <c r="CN321" t="str">
        <f>IF(CS321="*","",IFERROR(VLOOKUP(CM321,'class and classification'!$A$1:$B$338,2,FALSE),VLOOKUP(CM321,'class and classification'!$A$340:$B$378,2,FALSE)))</f>
        <v>Predominantly Urban</v>
      </c>
      <c r="CO321" t="str">
        <f>IF(CS321="*","",IFERROR(VLOOKUP(CM321,'class and classification'!$A$1:$C$338,3,FALSE),VLOOKUP(CM321,'class and classification'!$A$340:$C$378,3,FALSE)))</f>
        <v>SD</v>
      </c>
      <c r="CP321">
        <v>7081.26</v>
      </c>
      <c r="CQ321">
        <v>2551.98</v>
      </c>
      <c r="CR321">
        <v>2878.26</v>
      </c>
      <c r="CS321">
        <v>23.004915477760463</v>
      </c>
      <c r="CU321" t="s">
        <v>819</v>
      </c>
      <c r="CV321" t="s">
        <v>420</v>
      </c>
      <c r="CW321" t="str">
        <f>IF(DB321="*","",IFERROR(VLOOKUP(CV321,'class and classification'!$A$1:$B$338,2,FALSE),VLOOKUP(CV321,'class and classification'!$A$340:$B$378,2,FALSE)))</f>
        <v>Predominantly Urban</v>
      </c>
      <c r="CX321" t="str">
        <f>IF(DB321="*","",IFERROR(VLOOKUP(CV321,'class and classification'!$A$1:$C$338,3,FALSE),VLOOKUP(CV321,'class and classification'!$A$340:$C$378,3,FALSE)))</f>
        <v>SD</v>
      </c>
      <c r="CY321">
        <v>7019.95</v>
      </c>
      <c r="CZ321">
        <v>1527.31</v>
      </c>
      <c r="DA321">
        <v>1693.43</v>
      </c>
      <c r="DB321">
        <v>16.536288082150712</v>
      </c>
      <c r="DD321" t="s">
        <v>819</v>
      </c>
      <c r="DE321" t="s">
        <v>420</v>
      </c>
      <c r="DF321" t="str">
        <f>IF(DK321="*","",IFERROR(VLOOKUP(DE321,'class and classification'!$A$1:$B$338,2,FALSE),VLOOKUP(DE321,'class and classification'!$A$340:$B$378,2,FALSE)))</f>
        <v>Predominantly Urban</v>
      </c>
      <c r="DG321" t="str">
        <f>IF(DK321="*","",IFERROR(VLOOKUP(DE321,'class and classification'!$A$1:$C$338,3,FALSE),VLOOKUP(DE321,'class and classification'!$A$340:$C$378,3,FALSE)))</f>
        <v>SD</v>
      </c>
      <c r="DH321">
        <v>9057.8700000000008</v>
      </c>
      <c r="DI321">
        <v>2639.7</v>
      </c>
      <c r="DJ321">
        <v>1115.7</v>
      </c>
      <c r="DK321">
        <v>8.70737914677518</v>
      </c>
      <c r="DM321" t="s">
        <v>819</v>
      </c>
      <c r="DN321" t="s">
        <v>420</v>
      </c>
      <c r="DO321" t="str">
        <f>IF(DT321="*","",IFERROR(VLOOKUP(DN321,'class and classification'!$A$1:$B$338,2,FALSE),VLOOKUP(DN321,'class and classification'!$A$340:$B$378,2,FALSE)))</f>
        <v>Predominantly Urban</v>
      </c>
      <c r="DP321" t="str">
        <f>IF(DT321="*","",IFERROR(VLOOKUP(DN321,'class and classification'!$A$1:$C$338,3,FALSE),VLOOKUP(DN321,'class and classification'!$A$340:$C$378,3,FALSE)))</f>
        <v>SD</v>
      </c>
      <c r="DQ321">
        <v>11096.67</v>
      </c>
      <c r="DR321">
        <v>1652.24</v>
      </c>
      <c r="DS321">
        <v>1609.63</v>
      </c>
      <c r="DT321">
        <v>11.210262324721038</v>
      </c>
      <c r="DV321" t="s">
        <v>819</v>
      </c>
      <c r="DW321" t="s">
        <v>420</v>
      </c>
      <c r="DX321" t="str">
        <f>IF(EC321="*","",IFERROR(VLOOKUP(DW321,'class and classification'!$A$1:$B$338,2,FALSE),VLOOKUP(DW321,'class and classification'!$A$340:$B$378,2,FALSE)))</f>
        <v>Predominantly Urban</v>
      </c>
      <c r="DY321" t="str">
        <f>IF(EC321="*","",IFERROR(VLOOKUP(DW321,'class and classification'!$A$1:$C$338,3,FALSE),VLOOKUP(DW321,'class and classification'!$A$340:$C$378,3,FALSE)))</f>
        <v>SD</v>
      </c>
      <c r="DZ321">
        <v>3943.9</v>
      </c>
      <c r="EA321">
        <v>2682.53</v>
      </c>
      <c r="EB321">
        <v>622.92999999999995</v>
      </c>
      <c r="EC321">
        <v>8.5928964763786038</v>
      </c>
    </row>
    <row r="322" spans="1:133" x14ac:dyDescent="0.3">
      <c r="A322" t="s">
        <v>831</v>
      </c>
      <c r="B322" t="s">
        <v>431</v>
      </c>
      <c r="C322" t="str">
        <f>IF(H322="n/a","",IFERROR(VLOOKUP(B322,'class and classification'!$A$1:$B$338,2,FALSE),VLOOKUP(B322,'class and classification'!$A$340:$B$378,2,FALSE)))</f>
        <v/>
      </c>
      <c r="D322" t="str">
        <f>IF(H322="n/a","",IFERROR(VLOOKUP(B322,'class and classification'!$A$1:$C$338,3,FALSE),VLOOKUP(B322,'class and classification'!$A$340:$C$378,3,FALSE)))</f>
        <v/>
      </c>
      <c r="E322">
        <v>24026</v>
      </c>
      <c r="F322">
        <v>8616</v>
      </c>
      <c r="G322" t="s">
        <v>513</v>
      </c>
      <c r="H322" t="s">
        <v>513</v>
      </c>
      <c r="I322" t="s">
        <v>826</v>
      </c>
      <c r="J322" t="s">
        <v>426</v>
      </c>
      <c r="K322" t="str">
        <f>IF(P322="#","",IFERROR(VLOOKUP(J322,'class and classification'!$A$1:$B$338,2,FALSE),VLOOKUP(J322,'class and classification'!$A$340:$B$378,2,FALSE)))</f>
        <v/>
      </c>
      <c r="L322" t="str">
        <f>IF(P322="#","",IFERROR(VLOOKUP(J322,'class and classification'!$A$1:$C$338,3,FALSE),VLOOKUP(J322,'class and classification'!$A$340:$C$378,3,FALSE)))</f>
        <v/>
      </c>
      <c r="M322">
        <v>13919</v>
      </c>
      <c r="N322" t="s">
        <v>39</v>
      </c>
      <c r="O322" t="s">
        <v>39</v>
      </c>
      <c r="P322" t="s">
        <v>39</v>
      </c>
      <c r="S322" t="s">
        <v>423</v>
      </c>
      <c r="T322" t="str">
        <f>IF(Y322="#","",IFERROR(VLOOKUP(S322,'class and classification'!$A$1:$B$338,2,FALSE),VLOOKUP(S322,'class and classification'!$A$340:$B$378,2,FALSE)))</f>
        <v/>
      </c>
      <c r="U322" t="str">
        <f>IF(Y322="#","",IFERROR(VLOOKUP(S322,'class and classification'!$A$1:$C$338,3,FALSE),VLOOKUP(S322,'class and classification'!$A$340:$C$378,3,FALSE)))</f>
        <v/>
      </c>
      <c r="V322">
        <v>16306</v>
      </c>
      <c r="W322">
        <v>5780</v>
      </c>
      <c r="X322" t="s">
        <v>39</v>
      </c>
      <c r="Y322" t="s">
        <v>39</v>
      </c>
      <c r="AA322" t="s">
        <v>820</v>
      </c>
      <c r="AB322" t="s">
        <v>421</v>
      </c>
      <c r="AC322" t="str">
        <f>IF(AH322="#","",IFERROR(VLOOKUP(AB322,'class and classification'!$A$1:$B$338,2,FALSE),VLOOKUP(AB322,'class and classification'!$A$340:$B$378,2,FALSE)))</f>
        <v>Predominantly Urban</v>
      </c>
      <c r="AD322" t="str">
        <f>IF(AH322="#","",IFERROR(VLOOKUP(AB322,'class and classification'!$A$1:$C$338,3,FALSE),VLOOKUP(AB322,'class and classification'!$A$340:$C$378,3,FALSE)))</f>
        <v>SD</v>
      </c>
      <c r="AE322">
        <v>14890</v>
      </c>
      <c r="AF322">
        <v>4008</v>
      </c>
      <c r="AG322">
        <v>1265</v>
      </c>
      <c r="AH322">
        <v>6.2738679759956355</v>
      </c>
      <c r="AJ322" t="s">
        <v>820</v>
      </c>
      <c r="AK322" t="s">
        <v>421</v>
      </c>
      <c r="AL322" t="str">
        <f>IF(AQ322="#","",IFERROR(VLOOKUP(AK322,'class and classification'!$A$1:$B$338,2,FALSE),VLOOKUP(AK322,'class and classification'!$A$340:$B$378,2,FALSE)))</f>
        <v/>
      </c>
      <c r="AM322" t="str">
        <f>IF(AQ322="#","",IFERROR(VLOOKUP(AK322,'class and classification'!$A$1:$C$338,3,FALSE),VLOOKUP(AK322,'class and classification'!$A$340:$C$378,3,FALSE)))</f>
        <v/>
      </c>
      <c r="AN322">
        <v>13004</v>
      </c>
      <c r="AO322">
        <v>4925</v>
      </c>
      <c r="AP322" t="s">
        <v>39</v>
      </c>
      <c r="AQ322" t="s">
        <v>39</v>
      </c>
      <c r="AS322" t="s">
        <v>820</v>
      </c>
      <c r="AT322" t="s">
        <v>421</v>
      </c>
      <c r="AU322" t="str">
        <f>IF(AZ322="#","",IFERROR(VLOOKUP(AT322,'class and classification'!$A$1:$B$338,2,FALSE),VLOOKUP(AT322,'class and classification'!$A$340:$B$378,2,FALSE)))</f>
        <v>Predominantly Urban</v>
      </c>
      <c r="AV322" t="str">
        <f>IF(AZ322="#","",IFERROR(VLOOKUP(AT322,'class and classification'!$A$1:$C$338,3,FALSE),VLOOKUP(AT322,'class and classification'!$A$340:$C$378,3,FALSE)))</f>
        <v>SD</v>
      </c>
      <c r="AW322">
        <v>12691</v>
      </c>
      <c r="AX322">
        <v>5010</v>
      </c>
      <c r="AY322">
        <v>2580</v>
      </c>
      <c r="AZ322">
        <v>12.721266209752971</v>
      </c>
      <c r="BB322" t="s">
        <v>820</v>
      </c>
      <c r="BC322" t="s">
        <v>421</v>
      </c>
      <c r="BD322" t="str">
        <f>IF(BI322="#","",IFERROR(VLOOKUP(BC322,'class and classification'!$A$1:$B$338,2,FALSE),VLOOKUP(BC322,'class and classification'!$A$340:$B$378,2,FALSE)))</f>
        <v>Predominantly Urban</v>
      </c>
      <c r="BE322" t="str">
        <f>IF(BI322="#","",IFERROR(VLOOKUP(BC322,'class and classification'!$A$1:$C$338,3,FALSE),VLOOKUP(BC322,'class and classification'!$A$340:$C$378,3,FALSE)))</f>
        <v>SD</v>
      </c>
      <c r="BF322">
        <v>8437</v>
      </c>
      <c r="BG322">
        <v>5732</v>
      </c>
      <c r="BH322">
        <v>3333</v>
      </c>
      <c r="BI322">
        <v>19.043537881384985</v>
      </c>
      <c r="BK322" t="s">
        <v>820</v>
      </c>
      <c r="BL322" t="s">
        <v>421</v>
      </c>
      <c r="BM322" t="str">
        <f>IF(BR322="#","",IFERROR(VLOOKUP(BL322,'class and classification'!$A$1:$B$338,2,FALSE),VLOOKUP(BL322,'class and classification'!$A$340:$B$378,2,FALSE)))</f>
        <v>Predominantly Urban</v>
      </c>
      <c r="BN322" t="str">
        <f>IF(BR322="#","",IFERROR(VLOOKUP(BL322,'class and classification'!$A$1:$C$338,3,FALSE),VLOOKUP(BL322,'class and classification'!$A$340:$C$378,3,FALSE)))</f>
        <v>SD</v>
      </c>
      <c r="BO322">
        <v>13189</v>
      </c>
      <c r="BP322">
        <v>8374</v>
      </c>
      <c r="BQ322">
        <v>2533</v>
      </c>
      <c r="BR322">
        <v>10.512118193891103</v>
      </c>
      <c r="BT322" t="s">
        <v>820</v>
      </c>
      <c r="BU322" t="s">
        <v>421</v>
      </c>
      <c r="BV322" t="str">
        <f>IF(CA322="#","",IFERROR(VLOOKUP(BU322,'class and classification'!$A$1:$B$338,2,FALSE),VLOOKUP(BU322,'class and classification'!$A$340:$B$378,2,FALSE)))</f>
        <v>Predominantly Urban</v>
      </c>
      <c r="BW322" t="str">
        <f>IF(CA322="#","",IFERROR(VLOOKUP(BU322,'class and classification'!$A$1:$C$338,3,FALSE),VLOOKUP(BU322,'class and classification'!$A$340:$C$378,3,FALSE)))</f>
        <v>SD</v>
      </c>
      <c r="BX322">
        <v>17135</v>
      </c>
      <c r="BY322">
        <v>2321</v>
      </c>
      <c r="BZ322">
        <v>1508</v>
      </c>
      <c r="CA322">
        <v>7.1932837244800609</v>
      </c>
      <c r="CC322" t="s">
        <v>820</v>
      </c>
      <c r="CD322" t="s">
        <v>421</v>
      </c>
      <c r="CE322" t="str">
        <f>IF(CJ322="*","",IFERROR(VLOOKUP(CD322,'class and classification'!$A$1:$B$338,2,FALSE),VLOOKUP(CD322,'class and classification'!$A$340:$B$378,2,FALSE)))</f>
        <v>Predominantly Urban</v>
      </c>
      <c r="CF322" t="str">
        <f>IF(CJ322="*","",IFERROR(VLOOKUP(CD322,'class and classification'!$A$1:$C$338,3,FALSE),VLOOKUP(CD322,'class and classification'!$A$340:$C$378,3,FALSE)))</f>
        <v>SD</v>
      </c>
      <c r="CG322">
        <v>8156</v>
      </c>
      <c r="CH322">
        <v>5302</v>
      </c>
      <c r="CI322">
        <v>1966</v>
      </c>
      <c r="CJ322">
        <v>12.746369294605808</v>
      </c>
      <c r="CL322" t="s">
        <v>820</v>
      </c>
      <c r="CM322" t="s">
        <v>421</v>
      </c>
      <c r="CN322" t="str">
        <f>IF(CS322="*","",IFERROR(VLOOKUP(CM322,'class and classification'!$A$1:$B$338,2,FALSE),VLOOKUP(CM322,'class and classification'!$A$340:$B$378,2,FALSE)))</f>
        <v>Predominantly Urban</v>
      </c>
      <c r="CO322" t="str">
        <f>IF(CS322="*","",IFERROR(VLOOKUP(CM322,'class and classification'!$A$1:$C$338,3,FALSE),VLOOKUP(CM322,'class and classification'!$A$340:$C$378,3,FALSE)))</f>
        <v>SD</v>
      </c>
      <c r="CP322">
        <v>10259.66</v>
      </c>
      <c r="CQ322">
        <v>4622.1099999999997</v>
      </c>
      <c r="CR322">
        <v>3974.86</v>
      </c>
      <c r="CS322">
        <v>21.079376325462185</v>
      </c>
      <c r="CU322" t="s">
        <v>820</v>
      </c>
      <c r="CV322" t="s">
        <v>421</v>
      </c>
      <c r="CW322" t="str">
        <f>IF(DB322="*","",IFERROR(VLOOKUP(CV322,'class and classification'!$A$1:$B$338,2,FALSE),VLOOKUP(CV322,'class and classification'!$A$340:$B$378,2,FALSE)))</f>
        <v>Predominantly Urban</v>
      </c>
      <c r="CX322" t="str">
        <f>IF(DB322="*","",IFERROR(VLOOKUP(CV322,'class and classification'!$A$1:$C$338,3,FALSE),VLOOKUP(CV322,'class and classification'!$A$340:$C$378,3,FALSE)))</f>
        <v>SD</v>
      </c>
      <c r="CY322">
        <v>7602.35</v>
      </c>
      <c r="CZ322">
        <v>5213.71</v>
      </c>
      <c r="DA322">
        <v>5299.14</v>
      </c>
      <c r="DB322">
        <v>29.252450980392158</v>
      </c>
      <c r="DD322" t="s">
        <v>820</v>
      </c>
      <c r="DE322" t="s">
        <v>421</v>
      </c>
      <c r="DF322" t="str">
        <f>IF(DK322="*","",IFERROR(VLOOKUP(DE322,'class and classification'!$A$1:$B$338,2,FALSE),VLOOKUP(DE322,'class and classification'!$A$340:$B$378,2,FALSE)))</f>
        <v>Predominantly Urban</v>
      </c>
      <c r="DG322" t="str">
        <f>IF(DK322="*","",IFERROR(VLOOKUP(DE322,'class and classification'!$A$1:$C$338,3,FALSE),VLOOKUP(DE322,'class and classification'!$A$340:$C$378,3,FALSE)))</f>
        <v>SD</v>
      </c>
      <c r="DH322">
        <v>10095.24</v>
      </c>
      <c r="DI322">
        <v>3794.48</v>
      </c>
      <c r="DJ322">
        <v>6272.38</v>
      </c>
      <c r="DK322">
        <v>31.109755432221846</v>
      </c>
      <c r="DM322" t="s">
        <v>820</v>
      </c>
      <c r="DN322" t="s">
        <v>421</v>
      </c>
      <c r="DO322" t="str">
        <f>IF(DT322="*","",IFERROR(VLOOKUP(DN322,'class and classification'!$A$1:$B$338,2,FALSE),VLOOKUP(DN322,'class and classification'!$A$340:$B$378,2,FALSE)))</f>
        <v>Predominantly Urban</v>
      </c>
      <c r="DP322" t="str">
        <f>IF(DT322="*","",IFERROR(VLOOKUP(DN322,'class and classification'!$A$1:$C$338,3,FALSE),VLOOKUP(DN322,'class and classification'!$A$340:$C$378,3,FALSE)))</f>
        <v>SD</v>
      </c>
      <c r="DQ322">
        <v>9081.44</v>
      </c>
      <c r="DR322">
        <v>3830.93</v>
      </c>
      <c r="DS322">
        <v>3387.52</v>
      </c>
      <c r="DT322">
        <v>20.782471538151484</v>
      </c>
      <c r="DV322" t="s">
        <v>820</v>
      </c>
      <c r="DW322" t="s">
        <v>421</v>
      </c>
      <c r="DX322" t="str">
        <f>IF(EC322="*","",IFERROR(VLOOKUP(DW322,'class and classification'!$A$1:$B$338,2,FALSE),VLOOKUP(DW322,'class and classification'!$A$340:$B$378,2,FALSE)))</f>
        <v>Predominantly Urban</v>
      </c>
      <c r="DY322" t="str">
        <f>IF(EC322="*","",IFERROR(VLOOKUP(DW322,'class and classification'!$A$1:$C$338,3,FALSE),VLOOKUP(DW322,'class and classification'!$A$340:$C$378,3,FALSE)))</f>
        <v>SD</v>
      </c>
      <c r="DZ322">
        <v>4675.71</v>
      </c>
      <c r="EA322">
        <v>9276.69</v>
      </c>
      <c r="EB322">
        <v>1656.76</v>
      </c>
      <c r="EC322">
        <v>10.614024073044288</v>
      </c>
    </row>
    <row r="323" spans="1:133" x14ac:dyDescent="0.3">
      <c r="A323" t="s">
        <v>832</v>
      </c>
      <c r="B323" t="s">
        <v>432</v>
      </c>
      <c r="C323" t="str">
        <f>IF(H323="n/a","",IFERROR(VLOOKUP(B323,'class and classification'!$A$1:$B$338,2,FALSE),VLOOKUP(B323,'class and classification'!$A$340:$B$378,2,FALSE)))</f>
        <v/>
      </c>
      <c r="D323" t="str">
        <f>IF(H323="n/a","",IFERROR(VLOOKUP(B323,'class and classification'!$A$1:$C$338,3,FALSE),VLOOKUP(B323,'class and classification'!$A$340:$C$378,3,FALSE)))</f>
        <v/>
      </c>
      <c r="E323">
        <v>14320</v>
      </c>
      <c r="F323">
        <v>3785</v>
      </c>
      <c r="G323" t="s">
        <v>513</v>
      </c>
      <c r="H323" t="s">
        <v>513</v>
      </c>
      <c r="I323" t="s">
        <v>827</v>
      </c>
      <c r="J323" t="s">
        <v>427</v>
      </c>
      <c r="K323" t="str">
        <f>IF(P323="#","",IFERROR(VLOOKUP(J323,'class and classification'!$A$1:$B$338,2,FALSE),VLOOKUP(J323,'class and classification'!$A$340:$B$378,2,FALSE)))</f>
        <v/>
      </c>
      <c r="L323" t="str">
        <f>IF(P323="#","",IFERROR(VLOOKUP(J323,'class and classification'!$A$1:$C$338,3,FALSE),VLOOKUP(J323,'class and classification'!$A$340:$C$378,3,FALSE)))</f>
        <v/>
      </c>
      <c r="M323">
        <v>13263</v>
      </c>
      <c r="N323">
        <v>7469</v>
      </c>
      <c r="O323" t="s">
        <v>39</v>
      </c>
      <c r="P323" t="s">
        <v>39</v>
      </c>
      <c r="S323" t="s">
        <v>424</v>
      </c>
      <c r="T323" t="str">
        <f>IF(Y323="#","",IFERROR(VLOOKUP(S323,'class and classification'!$A$1:$B$338,2,FALSE),VLOOKUP(S323,'class and classification'!$A$340:$B$378,2,FALSE)))</f>
        <v>Predominantly Rural</v>
      </c>
      <c r="U323" t="str">
        <f>IF(Y323="#","",IFERROR(VLOOKUP(S323,'class and classification'!$A$1:$C$338,3,FALSE),VLOOKUP(S323,'class and classification'!$A$340:$C$378,3,FALSE)))</f>
        <v>SD</v>
      </c>
      <c r="V323">
        <v>18914</v>
      </c>
      <c r="W323">
        <v>6375</v>
      </c>
      <c r="X323">
        <v>2295</v>
      </c>
      <c r="Y323">
        <v>8.3200406032482608</v>
      </c>
      <c r="AA323" t="s">
        <v>821</v>
      </c>
      <c r="AB323" t="s">
        <v>422</v>
      </c>
      <c r="AC323" t="str">
        <f>IF(AH323="#","",IFERROR(VLOOKUP(AB323,'class and classification'!$A$1:$B$338,2,FALSE),VLOOKUP(AB323,'class and classification'!$A$340:$B$378,2,FALSE)))</f>
        <v/>
      </c>
      <c r="AD323" t="str">
        <f>IF(AH323="#","",IFERROR(VLOOKUP(AB323,'class and classification'!$A$1:$C$338,3,FALSE),VLOOKUP(AB323,'class and classification'!$A$340:$C$378,3,FALSE)))</f>
        <v/>
      </c>
      <c r="AE323">
        <v>13341</v>
      </c>
      <c r="AF323">
        <v>5831</v>
      </c>
      <c r="AG323" t="s">
        <v>39</v>
      </c>
      <c r="AH323" t="s">
        <v>39</v>
      </c>
      <c r="AJ323" t="s">
        <v>821</v>
      </c>
      <c r="AK323" t="s">
        <v>422</v>
      </c>
      <c r="AL323" t="str">
        <f>IF(AQ323="#","",IFERROR(VLOOKUP(AK323,'class and classification'!$A$1:$B$338,2,FALSE),VLOOKUP(AK323,'class and classification'!$A$340:$B$378,2,FALSE)))</f>
        <v>Predominantly Urban</v>
      </c>
      <c r="AM323" t="str">
        <f>IF(AQ323="#","",IFERROR(VLOOKUP(AK323,'class and classification'!$A$1:$C$338,3,FALSE),VLOOKUP(AK323,'class and classification'!$A$340:$C$378,3,FALSE)))</f>
        <v>SD</v>
      </c>
      <c r="AN323">
        <v>7963</v>
      </c>
      <c r="AO323">
        <v>5238</v>
      </c>
      <c r="AP323">
        <v>2188</v>
      </c>
      <c r="AQ323">
        <v>14.217947884852816</v>
      </c>
      <c r="AS323" t="s">
        <v>821</v>
      </c>
      <c r="AT323" t="s">
        <v>422</v>
      </c>
      <c r="AU323" t="str">
        <f>IF(AZ323="#","",IFERROR(VLOOKUP(AT323,'class and classification'!$A$1:$B$338,2,FALSE),VLOOKUP(AT323,'class and classification'!$A$340:$B$378,2,FALSE)))</f>
        <v/>
      </c>
      <c r="AV323" t="str">
        <f>IF(AZ323="#","",IFERROR(VLOOKUP(AT323,'class and classification'!$A$1:$C$338,3,FALSE),VLOOKUP(AT323,'class and classification'!$A$340:$C$378,3,FALSE)))</f>
        <v/>
      </c>
      <c r="AW323">
        <v>10695</v>
      </c>
      <c r="AX323">
        <v>5437</v>
      </c>
      <c r="AY323" t="s">
        <v>39</v>
      </c>
      <c r="AZ323" t="s">
        <v>39</v>
      </c>
      <c r="BB323" t="s">
        <v>821</v>
      </c>
      <c r="BC323" t="s">
        <v>422</v>
      </c>
      <c r="BD323" t="str">
        <f>IF(BI323="#","",IFERROR(VLOOKUP(BC323,'class and classification'!$A$1:$B$338,2,FALSE),VLOOKUP(BC323,'class and classification'!$A$340:$B$378,2,FALSE)))</f>
        <v/>
      </c>
      <c r="BE323" t="str">
        <f>IF(BI323="#","",IFERROR(VLOOKUP(BC323,'class and classification'!$A$1:$C$338,3,FALSE),VLOOKUP(BC323,'class and classification'!$A$340:$C$378,3,FALSE)))</f>
        <v/>
      </c>
      <c r="BF323">
        <v>14923</v>
      </c>
      <c r="BG323">
        <v>5494</v>
      </c>
      <c r="BH323" t="s">
        <v>39</v>
      </c>
      <c r="BI323" t="s">
        <v>39</v>
      </c>
      <c r="BK323" t="s">
        <v>821</v>
      </c>
      <c r="BL323" t="s">
        <v>422</v>
      </c>
      <c r="BM323" t="str">
        <f>IF(BR323="#","",IFERROR(VLOOKUP(BL323,'class and classification'!$A$1:$B$338,2,FALSE),VLOOKUP(BL323,'class and classification'!$A$340:$B$378,2,FALSE)))</f>
        <v>Predominantly Urban</v>
      </c>
      <c r="BN323" t="str">
        <f>IF(BR323="#","",IFERROR(VLOOKUP(BL323,'class and classification'!$A$1:$C$338,3,FALSE),VLOOKUP(BL323,'class and classification'!$A$340:$C$378,3,FALSE)))</f>
        <v>SD</v>
      </c>
      <c r="BO323">
        <v>7461</v>
      </c>
      <c r="BP323">
        <v>4854</v>
      </c>
      <c r="BQ323">
        <v>1150</v>
      </c>
      <c r="BR323">
        <v>8.5406609728926846</v>
      </c>
      <c r="BT323" t="s">
        <v>821</v>
      </c>
      <c r="BU323" t="s">
        <v>422</v>
      </c>
      <c r="BV323" t="str">
        <f>IF(CA323="#","",IFERROR(VLOOKUP(BU323,'class and classification'!$A$1:$B$338,2,FALSE),VLOOKUP(BU323,'class and classification'!$A$340:$B$378,2,FALSE)))</f>
        <v/>
      </c>
      <c r="BW323" t="str">
        <f>IF(CA323="#","",IFERROR(VLOOKUP(BU323,'class and classification'!$A$1:$C$338,3,FALSE),VLOOKUP(BU323,'class and classification'!$A$340:$C$378,3,FALSE)))</f>
        <v/>
      </c>
      <c r="BX323">
        <v>9746</v>
      </c>
      <c r="BY323">
        <v>7291</v>
      </c>
      <c r="BZ323" t="s">
        <v>61</v>
      </c>
      <c r="CA323" t="s">
        <v>39</v>
      </c>
      <c r="CC323" t="s">
        <v>821</v>
      </c>
      <c r="CD323" t="s">
        <v>422</v>
      </c>
      <c r="CE323" t="str">
        <f>IF(CJ323="*","",IFERROR(VLOOKUP(CD323,'class and classification'!$A$1:$B$338,2,FALSE),VLOOKUP(CD323,'class and classification'!$A$340:$B$378,2,FALSE)))</f>
        <v/>
      </c>
      <c r="CF323" t="str">
        <f>IF(CJ323="*","",IFERROR(VLOOKUP(CD323,'class and classification'!$A$1:$C$338,3,FALSE),VLOOKUP(CD323,'class and classification'!$A$340:$C$378,3,FALSE)))</f>
        <v/>
      </c>
      <c r="CG323">
        <v>9092</v>
      </c>
      <c r="CH323">
        <v>4228</v>
      </c>
      <c r="CI323" t="s">
        <v>38</v>
      </c>
      <c r="CJ323" t="s">
        <v>38</v>
      </c>
      <c r="CL323" t="s">
        <v>821</v>
      </c>
      <c r="CM323" t="s">
        <v>422</v>
      </c>
      <c r="CN323" t="str">
        <f>IF(CS323="*","",IFERROR(VLOOKUP(CM323,'class and classification'!$A$1:$B$338,2,FALSE),VLOOKUP(CM323,'class and classification'!$A$340:$B$378,2,FALSE)))</f>
        <v>Predominantly Urban</v>
      </c>
      <c r="CO323" t="str">
        <f>IF(CS323="*","",IFERROR(VLOOKUP(CM323,'class and classification'!$A$1:$C$338,3,FALSE),VLOOKUP(CM323,'class and classification'!$A$340:$C$378,3,FALSE)))</f>
        <v>SD</v>
      </c>
      <c r="CP323">
        <v>12462.74</v>
      </c>
      <c r="CQ323">
        <v>6744.67</v>
      </c>
      <c r="CR323">
        <v>987.37</v>
      </c>
      <c r="CS323">
        <v>4.8892337524845528</v>
      </c>
      <c r="CU323" t="s">
        <v>821</v>
      </c>
      <c r="CV323" t="s">
        <v>422</v>
      </c>
      <c r="CW323" t="str">
        <f>IF(DB323="*","",IFERROR(VLOOKUP(CV323,'class and classification'!$A$1:$B$338,2,FALSE),VLOOKUP(CV323,'class and classification'!$A$340:$B$378,2,FALSE)))</f>
        <v>Predominantly Urban</v>
      </c>
      <c r="CX323" t="str">
        <f>IF(DB323="*","",IFERROR(VLOOKUP(CV323,'class and classification'!$A$1:$C$338,3,FALSE),VLOOKUP(CV323,'class and classification'!$A$340:$C$378,3,FALSE)))</f>
        <v>SD</v>
      </c>
      <c r="CY323">
        <v>12192.99</v>
      </c>
      <c r="CZ323">
        <v>7118.68</v>
      </c>
      <c r="DA323">
        <v>1391.66</v>
      </c>
      <c r="DB323">
        <v>6.72191381772884</v>
      </c>
      <c r="DD323" t="s">
        <v>821</v>
      </c>
      <c r="DE323" t="s">
        <v>422</v>
      </c>
      <c r="DF323" t="str">
        <f>IF(DK323="*","",IFERROR(VLOOKUP(DE323,'class and classification'!$A$1:$B$338,2,FALSE),VLOOKUP(DE323,'class and classification'!$A$340:$B$378,2,FALSE)))</f>
        <v>Predominantly Urban</v>
      </c>
      <c r="DG323" t="str">
        <f>IF(DK323="*","",IFERROR(VLOOKUP(DE323,'class and classification'!$A$1:$C$338,3,FALSE),VLOOKUP(DE323,'class and classification'!$A$340:$C$378,3,FALSE)))</f>
        <v>SD</v>
      </c>
      <c r="DH323">
        <v>12763.86</v>
      </c>
      <c r="DI323">
        <v>5193.79</v>
      </c>
      <c r="DJ323">
        <v>636.02</v>
      </c>
      <c r="DK323">
        <v>3.4206264820231826</v>
      </c>
      <c r="DM323" t="s">
        <v>821</v>
      </c>
      <c r="DN323" t="s">
        <v>422</v>
      </c>
      <c r="DO323" t="str">
        <f>IF(DT323="*","",IFERROR(VLOOKUP(DN323,'class and classification'!$A$1:$B$338,2,FALSE),VLOOKUP(DN323,'class and classification'!$A$340:$B$378,2,FALSE)))</f>
        <v>Predominantly Urban</v>
      </c>
      <c r="DP323" t="str">
        <f>IF(DT323="*","",IFERROR(VLOOKUP(DN323,'class and classification'!$A$1:$C$338,3,FALSE),VLOOKUP(DN323,'class and classification'!$A$340:$C$378,3,FALSE)))</f>
        <v>SD</v>
      </c>
      <c r="DQ323">
        <v>13824.6</v>
      </c>
      <c r="DR323">
        <v>4802.68</v>
      </c>
      <c r="DS323">
        <v>537.46</v>
      </c>
      <c r="DT323">
        <v>2.8044210357145469</v>
      </c>
      <c r="DV323" t="s">
        <v>821</v>
      </c>
      <c r="DW323" t="s">
        <v>422</v>
      </c>
      <c r="DX323" t="str">
        <f>IF(EC323="*","",IFERROR(VLOOKUP(DW323,'class and classification'!$A$1:$B$338,2,FALSE),VLOOKUP(DW323,'class and classification'!$A$340:$B$378,2,FALSE)))</f>
        <v/>
      </c>
      <c r="DY323" t="str">
        <f>IF(EC323="*","",IFERROR(VLOOKUP(DW323,'class and classification'!$A$1:$C$338,3,FALSE),VLOOKUP(DW323,'class and classification'!$A$340:$C$378,3,FALSE)))</f>
        <v/>
      </c>
      <c r="DZ323">
        <v>15061.47</v>
      </c>
      <c r="EA323">
        <v>3697</v>
      </c>
      <c r="EB323" t="s">
        <v>38</v>
      </c>
      <c r="EC323" t="s">
        <v>38</v>
      </c>
    </row>
    <row r="324" spans="1:133" x14ac:dyDescent="0.3">
      <c r="A324" t="s">
        <v>833</v>
      </c>
      <c r="B324" t="s">
        <v>1021</v>
      </c>
      <c r="C324" t="e">
        <f>IF(H324="n/a","",IFERROR(VLOOKUP(B324,'class and classification'!$A$1:$B$338,2,FALSE),VLOOKUP(B324,'class and classification'!$A$340:$B$378,2,FALSE)))</f>
        <v>#N/A</v>
      </c>
      <c r="D324" t="e">
        <f>IF(H324="n/a","",IFERROR(VLOOKUP(B324,'class and classification'!$A$1:$C$338,3,FALSE),VLOOKUP(B324,'class and classification'!$A$340:$C$378,3,FALSE)))</f>
        <v>#N/A</v>
      </c>
      <c r="E324">
        <v>722738</v>
      </c>
      <c r="F324">
        <v>259765</v>
      </c>
      <c r="G324">
        <v>50517</v>
      </c>
      <c r="H324">
        <v>4.8902247778358596</v>
      </c>
      <c r="I324" t="s">
        <v>828</v>
      </c>
      <c r="J324" t="s">
        <v>428</v>
      </c>
      <c r="K324" t="str">
        <f>IF(P324="#","",IFERROR(VLOOKUP(J324,'class and classification'!$A$1:$B$338,2,FALSE),VLOOKUP(J324,'class and classification'!$A$340:$B$378,2,FALSE)))</f>
        <v/>
      </c>
      <c r="L324" t="str">
        <f>IF(P324="#","",IFERROR(VLOOKUP(J324,'class and classification'!$A$1:$C$338,3,FALSE),VLOOKUP(J324,'class and classification'!$A$340:$C$378,3,FALSE)))</f>
        <v/>
      </c>
      <c r="M324">
        <v>15620</v>
      </c>
      <c r="N324">
        <v>7198</v>
      </c>
      <c r="O324" t="s">
        <v>39</v>
      </c>
      <c r="P324" t="s">
        <v>39</v>
      </c>
      <c r="S324" t="s">
        <v>425</v>
      </c>
      <c r="T324" t="str">
        <f>IF(Y324="#","",IFERROR(VLOOKUP(S324,'class and classification'!$A$1:$B$338,2,FALSE),VLOOKUP(S324,'class and classification'!$A$340:$B$378,2,FALSE)))</f>
        <v/>
      </c>
      <c r="U324" t="str">
        <f>IF(Y324="#","",IFERROR(VLOOKUP(S324,'class and classification'!$A$1:$C$338,3,FALSE),VLOOKUP(S324,'class and classification'!$A$340:$C$378,3,FALSE)))</f>
        <v/>
      </c>
      <c r="V324">
        <v>8533</v>
      </c>
      <c r="W324">
        <v>4899</v>
      </c>
      <c r="X324" t="s">
        <v>39</v>
      </c>
      <c r="Y324" t="s">
        <v>39</v>
      </c>
      <c r="AA324" t="s">
        <v>822</v>
      </c>
      <c r="AB324" t="s">
        <v>423</v>
      </c>
      <c r="AC324" t="str">
        <f>IF(AH324="#","",IFERROR(VLOOKUP(AB324,'class and classification'!$A$1:$B$338,2,FALSE),VLOOKUP(AB324,'class and classification'!$A$340:$B$378,2,FALSE)))</f>
        <v>Urban with Significant Rural</v>
      </c>
      <c r="AD324" t="str">
        <f>IF(AH324="#","",IFERROR(VLOOKUP(AB324,'class and classification'!$A$1:$C$338,3,FALSE),VLOOKUP(AB324,'class and classification'!$A$340:$C$378,3,FALSE)))</f>
        <v>SD</v>
      </c>
      <c r="AE324">
        <v>10478</v>
      </c>
      <c r="AF324">
        <v>3980</v>
      </c>
      <c r="AG324">
        <v>1539</v>
      </c>
      <c r="AH324">
        <v>9.6205538538475963</v>
      </c>
      <c r="AJ324" t="s">
        <v>822</v>
      </c>
      <c r="AK324" t="s">
        <v>423</v>
      </c>
      <c r="AL324" t="str">
        <f>IF(AQ324="#","",IFERROR(VLOOKUP(AK324,'class and classification'!$A$1:$B$338,2,FALSE),VLOOKUP(AK324,'class and classification'!$A$340:$B$378,2,FALSE)))</f>
        <v/>
      </c>
      <c r="AM324" t="str">
        <f>IF(AQ324="#","",IFERROR(VLOOKUP(AK324,'class and classification'!$A$1:$C$338,3,FALSE),VLOOKUP(AK324,'class and classification'!$A$340:$C$378,3,FALSE)))</f>
        <v/>
      </c>
      <c r="AN324">
        <v>9564</v>
      </c>
      <c r="AO324">
        <v>2719</v>
      </c>
      <c r="AP324" t="s">
        <v>39</v>
      </c>
      <c r="AQ324" t="s">
        <v>39</v>
      </c>
      <c r="AS324" t="s">
        <v>822</v>
      </c>
      <c r="AT324" t="s">
        <v>423</v>
      </c>
      <c r="AU324" t="str">
        <f>IF(AZ324="#","",IFERROR(VLOOKUP(AT324,'class and classification'!$A$1:$B$338,2,FALSE),VLOOKUP(AT324,'class and classification'!$A$340:$B$378,2,FALSE)))</f>
        <v>Urban with Significant Rural</v>
      </c>
      <c r="AV324" t="str">
        <f>IF(AZ324="#","",IFERROR(VLOOKUP(AT324,'class and classification'!$A$1:$C$338,3,FALSE),VLOOKUP(AT324,'class and classification'!$A$340:$C$378,3,FALSE)))</f>
        <v>SD</v>
      </c>
      <c r="AW324">
        <v>8736</v>
      </c>
      <c r="AX324">
        <v>2002</v>
      </c>
      <c r="AY324">
        <v>3544</v>
      </c>
      <c r="AZ324">
        <v>24.81445175745694</v>
      </c>
      <c r="BB324" t="s">
        <v>822</v>
      </c>
      <c r="BC324" t="s">
        <v>423</v>
      </c>
      <c r="BD324" t="str">
        <f>IF(BI324="#","",IFERROR(VLOOKUP(BC324,'class and classification'!$A$1:$B$338,2,FALSE),VLOOKUP(BC324,'class and classification'!$A$340:$B$378,2,FALSE)))</f>
        <v>Urban with Significant Rural</v>
      </c>
      <c r="BE324" t="str">
        <f>IF(BI324="#","",IFERROR(VLOOKUP(BC324,'class and classification'!$A$1:$C$338,3,FALSE),VLOOKUP(BC324,'class and classification'!$A$340:$C$378,3,FALSE)))</f>
        <v>SD</v>
      </c>
      <c r="BF324">
        <v>5603</v>
      </c>
      <c r="BG324">
        <v>10535</v>
      </c>
      <c r="BH324">
        <v>2775</v>
      </c>
      <c r="BI324">
        <v>14.672447522867868</v>
      </c>
      <c r="BK324" t="s">
        <v>822</v>
      </c>
      <c r="BL324" t="s">
        <v>423</v>
      </c>
      <c r="BM324" t="str">
        <f>IF(BR324="#","",IFERROR(VLOOKUP(BL324,'class and classification'!$A$1:$B$338,2,FALSE),VLOOKUP(BL324,'class and classification'!$A$340:$B$378,2,FALSE)))</f>
        <v>Urban with Significant Rural</v>
      </c>
      <c r="BN324" t="str">
        <f>IF(BR324="#","",IFERROR(VLOOKUP(BL324,'class and classification'!$A$1:$C$338,3,FALSE),VLOOKUP(BL324,'class and classification'!$A$340:$C$378,3,FALSE)))</f>
        <v>SD</v>
      </c>
      <c r="BO324">
        <v>12673</v>
      </c>
      <c r="BP324">
        <v>7285</v>
      </c>
      <c r="BQ324" t="s">
        <v>61</v>
      </c>
      <c r="BR324">
        <v>1.5926236378876781</v>
      </c>
      <c r="BT324" t="s">
        <v>822</v>
      </c>
      <c r="BU324" t="s">
        <v>423</v>
      </c>
      <c r="BV324" t="str">
        <f>IF(CA324="#","",IFERROR(VLOOKUP(BU324,'class and classification'!$A$1:$B$338,2,FALSE),VLOOKUP(BU324,'class and classification'!$A$340:$B$378,2,FALSE)))</f>
        <v>Urban with Significant Rural</v>
      </c>
      <c r="BW324" t="str">
        <f>IF(CA324="#","",IFERROR(VLOOKUP(BU324,'class and classification'!$A$1:$C$338,3,FALSE),VLOOKUP(BU324,'class and classification'!$A$340:$C$378,3,FALSE)))</f>
        <v>SD</v>
      </c>
      <c r="BX324">
        <v>6704</v>
      </c>
      <c r="BY324">
        <v>7393</v>
      </c>
      <c r="BZ324">
        <v>1327</v>
      </c>
      <c r="CA324">
        <v>8.6034751037344392</v>
      </c>
      <c r="CC324" t="s">
        <v>822</v>
      </c>
      <c r="CD324" t="s">
        <v>423</v>
      </c>
      <c r="CE324" t="str">
        <f>IF(CJ324="*","",IFERROR(VLOOKUP(CD324,'class and classification'!$A$1:$B$338,2,FALSE),VLOOKUP(CD324,'class and classification'!$A$340:$B$378,2,FALSE)))</f>
        <v>Urban with Significant Rural</v>
      </c>
      <c r="CF324" t="str">
        <f>IF(CJ324="*","",IFERROR(VLOOKUP(CD324,'class and classification'!$A$1:$C$338,3,FALSE),VLOOKUP(CD324,'class and classification'!$A$340:$C$378,3,FALSE)))</f>
        <v>SD</v>
      </c>
      <c r="CG324">
        <v>6755</v>
      </c>
      <c r="CH324">
        <v>4211</v>
      </c>
      <c r="CI324">
        <v>1677</v>
      </c>
      <c r="CJ324">
        <v>13.264256901051965</v>
      </c>
      <c r="CL324" t="s">
        <v>822</v>
      </c>
      <c r="CM324" t="s">
        <v>423</v>
      </c>
      <c r="CN324" t="str">
        <f>IF(CS324="*","",IFERROR(VLOOKUP(CM324,'class and classification'!$A$1:$B$338,2,FALSE),VLOOKUP(CM324,'class and classification'!$A$340:$B$378,2,FALSE)))</f>
        <v/>
      </c>
      <c r="CO324" t="str">
        <f>IF(CS324="*","",IFERROR(VLOOKUP(CM324,'class and classification'!$A$1:$C$338,3,FALSE),VLOOKUP(CM324,'class and classification'!$A$340:$C$378,3,FALSE)))</f>
        <v/>
      </c>
      <c r="CP324">
        <v>11751.81</v>
      </c>
      <c r="CQ324">
        <v>4337.59</v>
      </c>
      <c r="CR324" t="s">
        <v>38</v>
      </c>
      <c r="CS324" t="s">
        <v>38</v>
      </c>
      <c r="CU324" t="s">
        <v>822</v>
      </c>
      <c r="CV324" t="s">
        <v>423</v>
      </c>
      <c r="CW324" t="str">
        <f>IF(DB324="*","",IFERROR(VLOOKUP(CV324,'class and classification'!$A$1:$B$338,2,FALSE),VLOOKUP(CV324,'class and classification'!$A$340:$B$378,2,FALSE)))</f>
        <v>Urban with Significant Rural</v>
      </c>
      <c r="CX324" t="str">
        <f>IF(DB324="*","",IFERROR(VLOOKUP(CV324,'class and classification'!$A$1:$C$338,3,FALSE),VLOOKUP(CV324,'class and classification'!$A$340:$C$378,3,FALSE)))</f>
        <v>SD</v>
      </c>
      <c r="CY324">
        <v>9357.58</v>
      </c>
      <c r="CZ324">
        <v>5656.19</v>
      </c>
      <c r="DA324">
        <v>2618.98</v>
      </c>
      <c r="DB324">
        <v>14.852929917341312</v>
      </c>
      <c r="DD324" t="s">
        <v>822</v>
      </c>
      <c r="DE324" t="s">
        <v>423</v>
      </c>
      <c r="DF324" t="str">
        <f>IF(DK324="*","",IFERROR(VLOOKUP(DE324,'class and classification'!$A$1:$B$338,2,FALSE),VLOOKUP(DE324,'class and classification'!$A$340:$B$378,2,FALSE)))</f>
        <v>Urban with Significant Rural</v>
      </c>
      <c r="DG324" t="str">
        <f>IF(DK324="*","",IFERROR(VLOOKUP(DE324,'class and classification'!$A$1:$C$338,3,FALSE),VLOOKUP(DE324,'class and classification'!$A$340:$C$378,3,FALSE)))</f>
        <v>SD</v>
      </c>
      <c r="DH324">
        <v>6093.12</v>
      </c>
      <c r="DI324">
        <v>7354.64</v>
      </c>
      <c r="DJ324">
        <v>4086.44</v>
      </c>
      <c r="DK324">
        <v>23.305540030340705</v>
      </c>
      <c r="DM324" t="s">
        <v>822</v>
      </c>
      <c r="DN324" t="s">
        <v>423</v>
      </c>
      <c r="DO324" t="str">
        <f>IF(DT324="*","",IFERROR(VLOOKUP(DN324,'class and classification'!$A$1:$B$338,2,FALSE),VLOOKUP(DN324,'class and classification'!$A$340:$B$378,2,FALSE)))</f>
        <v>Urban with Significant Rural</v>
      </c>
      <c r="DP324" t="str">
        <f>IF(DT324="*","",IFERROR(VLOOKUP(DN324,'class and classification'!$A$1:$C$338,3,FALSE),VLOOKUP(DN324,'class and classification'!$A$340:$C$378,3,FALSE)))</f>
        <v>SD</v>
      </c>
      <c r="DQ324">
        <v>7358</v>
      </c>
      <c r="DR324">
        <v>4942.8</v>
      </c>
      <c r="DS324">
        <v>2554.6999999999998</v>
      </c>
      <c r="DT324">
        <v>17.196997744942948</v>
      </c>
      <c r="DV324" t="s">
        <v>822</v>
      </c>
      <c r="DW324" t="s">
        <v>423</v>
      </c>
      <c r="DX324" t="str">
        <f>IF(EC324="*","",IFERROR(VLOOKUP(DW324,'class and classification'!$A$1:$B$338,2,FALSE),VLOOKUP(DW324,'class and classification'!$A$340:$B$378,2,FALSE)))</f>
        <v/>
      </c>
      <c r="DY324" t="str">
        <f>IF(EC324="*","",IFERROR(VLOOKUP(DW324,'class and classification'!$A$1:$C$338,3,FALSE),VLOOKUP(DW324,'class and classification'!$A$340:$C$378,3,FALSE)))</f>
        <v/>
      </c>
      <c r="DZ324">
        <v>10169.52</v>
      </c>
      <c r="EA324">
        <v>6880.36</v>
      </c>
      <c r="EB324" t="s">
        <v>38</v>
      </c>
      <c r="EC324" t="s">
        <v>38</v>
      </c>
    </row>
    <row r="325" spans="1:133" x14ac:dyDescent="0.3">
      <c r="A325" t="s">
        <v>835</v>
      </c>
      <c r="B325" t="s">
        <v>201</v>
      </c>
      <c r="C325" t="str">
        <f>IF(H325="n/a","",IFERROR(VLOOKUP(B325,'class and classification'!$A$1:$B$338,2,FALSE),VLOOKUP(B325,'class and classification'!$A$340:$B$378,2,FALSE)))</f>
        <v>Urban with Significant Rural</v>
      </c>
      <c r="D325" t="str">
        <f>IF(H325="n/a","",IFERROR(VLOOKUP(B325,'class and classification'!$A$1:$C$338,3,FALSE),VLOOKUP(B325,'class and classification'!$A$340:$C$378,3,FALSE)))</f>
        <v>UA</v>
      </c>
      <c r="E325">
        <v>26404</v>
      </c>
      <c r="F325">
        <v>9693</v>
      </c>
      <c r="G325">
        <v>1287</v>
      </c>
      <c r="H325">
        <v>3.4426492617162423</v>
      </c>
      <c r="I325" t="s">
        <v>829</v>
      </c>
      <c r="J325" t="s">
        <v>429</v>
      </c>
      <c r="K325" t="str">
        <f>IF(P325="#","",IFERROR(VLOOKUP(J325,'class and classification'!$A$1:$B$338,2,FALSE),VLOOKUP(J325,'class and classification'!$A$340:$B$378,2,FALSE)))</f>
        <v/>
      </c>
      <c r="L325" t="str">
        <f>IF(P325="#","",IFERROR(VLOOKUP(J325,'class and classification'!$A$1:$C$338,3,FALSE),VLOOKUP(J325,'class and classification'!$A$340:$C$378,3,FALSE)))</f>
        <v/>
      </c>
      <c r="M325">
        <v>14068</v>
      </c>
      <c r="N325">
        <v>7474</v>
      </c>
      <c r="O325" t="s">
        <v>39</v>
      </c>
      <c r="P325" t="s">
        <v>39</v>
      </c>
      <c r="S325" t="s">
        <v>200</v>
      </c>
      <c r="T325" t="str">
        <f>IF(Y325="#","",IFERROR(VLOOKUP(S325,'class and classification'!$A$1:$B$338,2,FALSE),VLOOKUP(S325,'class and classification'!$A$340:$B$378,2,FALSE)))</f>
        <v>Predominantly Urban</v>
      </c>
      <c r="U325" t="str">
        <f>IF(Y325="#","",IFERROR(VLOOKUP(S325,'class and classification'!$A$1:$C$338,3,FALSE),VLOOKUP(S325,'class and classification'!$A$340:$C$378,3,FALSE)))</f>
        <v>SC</v>
      </c>
      <c r="V325">
        <v>103411</v>
      </c>
      <c r="W325">
        <v>48010</v>
      </c>
      <c r="X325">
        <v>7694</v>
      </c>
      <c r="Y325">
        <v>4.8354963391257897</v>
      </c>
      <c r="AA325" t="s">
        <v>823</v>
      </c>
      <c r="AB325" t="s">
        <v>424</v>
      </c>
      <c r="AC325" t="str">
        <f>IF(AH325="#","",IFERROR(VLOOKUP(AB325,'class and classification'!$A$1:$B$338,2,FALSE),VLOOKUP(AB325,'class and classification'!$A$340:$B$378,2,FALSE)))</f>
        <v/>
      </c>
      <c r="AD325" t="str">
        <f>IF(AH325="#","",IFERROR(VLOOKUP(AB325,'class and classification'!$A$1:$C$338,3,FALSE),VLOOKUP(AB325,'class and classification'!$A$340:$C$378,3,FALSE)))</f>
        <v/>
      </c>
      <c r="AE325">
        <v>16512</v>
      </c>
      <c r="AF325">
        <v>8998</v>
      </c>
      <c r="AG325" t="s">
        <v>39</v>
      </c>
      <c r="AH325" t="s">
        <v>39</v>
      </c>
      <c r="AJ325" t="s">
        <v>823</v>
      </c>
      <c r="AK325" t="s">
        <v>424</v>
      </c>
      <c r="AL325" t="str">
        <f>IF(AQ325="#","",IFERROR(VLOOKUP(AK325,'class and classification'!$A$1:$B$338,2,FALSE),VLOOKUP(AK325,'class and classification'!$A$340:$B$378,2,FALSE)))</f>
        <v/>
      </c>
      <c r="AM325" t="str">
        <f>IF(AQ325="#","",IFERROR(VLOOKUP(AK325,'class and classification'!$A$1:$C$338,3,FALSE),VLOOKUP(AK325,'class and classification'!$A$340:$C$378,3,FALSE)))</f>
        <v/>
      </c>
      <c r="AN325">
        <v>19276</v>
      </c>
      <c r="AO325">
        <v>7151</v>
      </c>
      <c r="AP325" t="s">
        <v>39</v>
      </c>
      <c r="AQ325" t="s">
        <v>39</v>
      </c>
      <c r="AS325" t="s">
        <v>823</v>
      </c>
      <c r="AT325" t="s">
        <v>424</v>
      </c>
      <c r="AU325" t="str">
        <f>IF(AZ325="#","",IFERROR(VLOOKUP(AT325,'class and classification'!$A$1:$B$338,2,FALSE),VLOOKUP(AT325,'class and classification'!$A$340:$B$378,2,FALSE)))</f>
        <v>Predominantly Rural</v>
      </c>
      <c r="AV325" t="str">
        <f>IF(AZ325="#","",IFERROR(VLOOKUP(AT325,'class and classification'!$A$1:$C$338,3,FALSE),VLOOKUP(AT325,'class and classification'!$A$340:$C$378,3,FALSE)))</f>
        <v>SD</v>
      </c>
      <c r="AW325">
        <v>12967</v>
      </c>
      <c r="AX325">
        <v>5490</v>
      </c>
      <c r="AY325">
        <v>4343</v>
      </c>
      <c r="AZ325">
        <v>19.048245614035086</v>
      </c>
      <c r="BB325" t="s">
        <v>823</v>
      </c>
      <c r="BC325" t="s">
        <v>424</v>
      </c>
      <c r="BD325" t="str">
        <f>IF(BI325="#","",IFERROR(VLOOKUP(BC325,'class and classification'!$A$1:$B$338,2,FALSE),VLOOKUP(BC325,'class and classification'!$A$340:$B$378,2,FALSE)))</f>
        <v>Predominantly Rural</v>
      </c>
      <c r="BE325" t="str">
        <f>IF(BI325="#","",IFERROR(VLOOKUP(BC325,'class and classification'!$A$1:$C$338,3,FALSE),VLOOKUP(BC325,'class and classification'!$A$340:$C$378,3,FALSE)))</f>
        <v>SD</v>
      </c>
      <c r="BF325">
        <v>13129</v>
      </c>
      <c r="BG325">
        <v>11211</v>
      </c>
      <c r="BH325">
        <v>3038</v>
      </c>
      <c r="BI325">
        <v>11.096500840090584</v>
      </c>
      <c r="BK325" t="s">
        <v>823</v>
      </c>
      <c r="BL325" t="s">
        <v>424</v>
      </c>
      <c r="BM325" t="str">
        <f>IF(BR325="#","",IFERROR(VLOOKUP(BL325,'class and classification'!$A$1:$B$338,2,FALSE),VLOOKUP(BL325,'class and classification'!$A$340:$B$378,2,FALSE)))</f>
        <v>Predominantly Rural</v>
      </c>
      <c r="BN325" t="str">
        <f>IF(BR325="#","",IFERROR(VLOOKUP(BL325,'class and classification'!$A$1:$C$338,3,FALSE),VLOOKUP(BL325,'class and classification'!$A$340:$C$378,3,FALSE)))</f>
        <v>SD</v>
      </c>
      <c r="BO325">
        <v>13636</v>
      </c>
      <c r="BP325">
        <v>7351</v>
      </c>
      <c r="BQ325">
        <v>1292</v>
      </c>
      <c r="BR325">
        <v>5.7991830872121728</v>
      </c>
      <c r="BT325" t="s">
        <v>823</v>
      </c>
      <c r="BU325" t="s">
        <v>424</v>
      </c>
      <c r="BV325" t="str">
        <f>IF(CA325="#","",IFERROR(VLOOKUP(BU325,'class and classification'!$A$1:$B$338,2,FALSE),VLOOKUP(BU325,'class and classification'!$A$340:$B$378,2,FALSE)))</f>
        <v>Predominantly Rural</v>
      </c>
      <c r="BW325" t="str">
        <f>IF(CA325="#","",IFERROR(VLOOKUP(BU325,'class and classification'!$A$1:$C$338,3,FALSE),VLOOKUP(BU325,'class and classification'!$A$340:$C$378,3,FALSE)))</f>
        <v>SD</v>
      </c>
      <c r="BX325">
        <v>10018</v>
      </c>
      <c r="BY325">
        <v>4785</v>
      </c>
      <c r="BZ325">
        <v>1589</v>
      </c>
      <c r="CA325">
        <v>9.6937530502684233</v>
      </c>
      <c r="CC325" t="s">
        <v>823</v>
      </c>
      <c r="CD325" t="s">
        <v>424</v>
      </c>
      <c r="CE325" t="str">
        <f>IF(CJ325="*","",IFERROR(VLOOKUP(CD325,'class and classification'!$A$1:$B$338,2,FALSE),VLOOKUP(CD325,'class and classification'!$A$340:$B$378,2,FALSE)))</f>
        <v/>
      </c>
      <c r="CF325" t="str">
        <f>IF(CJ325="*","",IFERROR(VLOOKUP(CD325,'class and classification'!$A$1:$C$338,3,FALSE),VLOOKUP(CD325,'class and classification'!$A$340:$C$378,3,FALSE)))</f>
        <v/>
      </c>
      <c r="CG325">
        <v>10899</v>
      </c>
      <c r="CH325">
        <v>7424</v>
      </c>
      <c r="CI325" t="s">
        <v>38</v>
      </c>
      <c r="CJ325" t="s">
        <v>38</v>
      </c>
      <c r="CL325" t="s">
        <v>823</v>
      </c>
      <c r="CM325" t="s">
        <v>424</v>
      </c>
      <c r="CN325" t="str">
        <f>IF(CS325="*","",IFERROR(VLOOKUP(CM325,'class and classification'!$A$1:$B$338,2,FALSE),VLOOKUP(CM325,'class and classification'!$A$340:$B$378,2,FALSE)))</f>
        <v/>
      </c>
      <c r="CO325" t="str">
        <f>IF(CS325="*","",IFERROR(VLOOKUP(CM325,'class and classification'!$A$1:$C$338,3,FALSE),VLOOKUP(CM325,'class and classification'!$A$340:$C$378,3,FALSE)))</f>
        <v/>
      </c>
      <c r="CP325">
        <v>12141.22</v>
      </c>
      <c r="CQ325">
        <v>6564.71</v>
      </c>
      <c r="CR325" t="s">
        <v>38</v>
      </c>
      <c r="CS325" t="s">
        <v>38</v>
      </c>
      <c r="CU325" t="s">
        <v>823</v>
      </c>
      <c r="CV325" t="s">
        <v>424</v>
      </c>
      <c r="CW325" t="str">
        <f>IF(DB325="*","",IFERROR(VLOOKUP(CV325,'class and classification'!$A$1:$B$338,2,FALSE),VLOOKUP(CV325,'class and classification'!$A$340:$B$378,2,FALSE)))</f>
        <v/>
      </c>
      <c r="CX325" t="str">
        <f>IF(DB325="*","",IFERROR(VLOOKUP(CV325,'class and classification'!$A$1:$C$338,3,FALSE),VLOOKUP(CV325,'class and classification'!$A$340:$C$378,3,FALSE)))</f>
        <v/>
      </c>
      <c r="CY325">
        <v>13647.86</v>
      </c>
      <c r="CZ325">
        <v>9392.49</v>
      </c>
      <c r="DA325" t="s">
        <v>38</v>
      </c>
      <c r="DB325" t="s">
        <v>38</v>
      </c>
      <c r="DD325" t="s">
        <v>823</v>
      </c>
      <c r="DE325" t="s">
        <v>424</v>
      </c>
      <c r="DF325" t="str">
        <f>IF(DK325="*","",IFERROR(VLOOKUP(DE325,'class and classification'!$A$1:$B$338,2,FALSE),VLOOKUP(DE325,'class and classification'!$A$340:$B$378,2,FALSE)))</f>
        <v>Predominantly Rural</v>
      </c>
      <c r="DG325" t="str">
        <f>IF(DK325="*","",IFERROR(VLOOKUP(DE325,'class and classification'!$A$1:$C$338,3,FALSE),VLOOKUP(DE325,'class and classification'!$A$340:$C$378,3,FALSE)))</f>
        <v>SD</v>
      </c>
      <c r="DH325">
        <v>14412.35</v>
      </c>
      <c r="DI325">
        <v>7949.03</v>
      </c>
      <c r="DJ325">
        <v>859.4</v>
      </c>
      <c r="DK325">
        <v>3.7009954015325928</v>
      </c>
      <c r="DM325" t="s">
        <v>823</v>
      </c>
      <c r="DN325" t="s">
        <v>424</v>
      </c>
      <c r="DO325" t="str">
        <f>IF(DT325="*","",IFERROR(VLOOKUP(DN325,'class and classification'!$A$1:$B$338,2,FALSE),VLOOKUP(DN325,'class and classification'!$A$340:$B$378,2,FALSE)))</f>
        <v>Predominantly Rural</v>
      </c>
      <c r="DP325" t="str">
        <f>IF(DT325="*","",IFERROR(VLOOKUP(DN325,'class and classification'!$A$1:$C$338,3,FALSE),VLOOKUP(DN325,'class and classification'!$A$340:$C$378,3,FALSE)))</f>
        <v>SD</v>
      </c>
      <c r="DQ325">
        <v>15027.53</v>
      </c>
      <c r="DR325">
        <v>4796.3</v>
      </c>
      <c r="DS325">
        <v>1939.16</v>
      </c>
      <c r="DT325">
        <v>8.9103565272970293</v>
      </c>
      <c r="DV325" t="s">
        <v>823</v>
      </c>
      <c r="DW325" t="s">
        <v>424</v>
      </c>
      <c r="DX325" t="str">
        <f>IF(EC325="*","",IFERROR(VLOOKUP(DW325,'class and classification'!$A$1:$B$338,2,FALSE),VLOOKUP(DW325,'class and classification'!$A$340:$B$378,2,FALSE)))</f>
        <v/>
      </c>
      <c r="DY325" t="str">
        <f>IF(EC325="*","",IFERROR(VLOOKUP(DW325,'class and classification'!$A$1:$C$338,3,FALSE),VLOOKUP(DW325,'class and classification'!$A$340:$C$378,3,FALSE)))</f>
        <v/>
      </c>
      <c r="DZ325">
        <v>12122.74</v>
      </c>
      <c r="EA325">
        <v>9060.92</v>
      </c>
      <c r="EB325" t="s">
        <v>38</v>
      </c>
      <c r="EC325" t="s">
        <v>38</v>
      </c>
    </row>
    <row r="326" spans="1:133" x14ac:dyDescent="0.3">
      <c r="A326" t="s">
        <v>836</v>
      </c>
      <c r="B326" t="s">
        <v>207</v>
      </c>
      <c r="C326" t="str">
        <f>IF(H326="n/a","",IFERROR(VLOOKUP(B326,'class and classification'!$A$1:$B$338,2,FALSE),VLOOKUP(B326,'class and classification'!$A$340:$B$378,2,FALSE)))</f>
        <v>Predominantly Urban</v>
      </c>
      <c r="D326" t="str">
        <f>IF(H326="n/a","",IFERROR(VLOOKUP(B326,'class and classification'!$A$1:$C$338,3,FALSE),VLOOKUP(B326,'class and classification'!$A$340:$C$378,3,FALSE)))</f>
        <v>UA</v>
      </c>
      <c r="E326">
        <v>47179</v>
      </c>
      <c r="F326">
        <v>17931</v>
      </c>
      <c r="G326">
        <v>2740</v>
      </c>
      <c r="H326">
        <v>4.0383198231392772</v>
      </c>
      <c r="I326" t="s">
        <v>830</v>
      </c>
      <c r="J326" t="s">
        <v>430</v>
      </c>
      <c r="K326" t="str">
        <f>IF(P326="#","",IFERROR(VLOOKUP(J326,'class and classification'!$A$1:$B$338,2,FALSE),VLOOKUP(J326,'class and classification'!$A$340:$B$378,2,FALSE)))</f>
        <v>Predominantly Rural</v>
      </c>
      <c r="L326" t="str">
        <f>IF(P326="#","",IFERROR(VLOOKUP(J326,'class and classification'!$A$1:$C$338,3,FALSE),VLOOKUP(J326,'class and classification'!$A$340:$C$378,3,FALSE)))</f>
        <v>SD</v>
      </c>
      <c r="M326">
        <v>16691</v>
      </c>
      <c r="N326">
        <v>5792</v>
      </c>
      <c r="O326">
        <v>1280</v>
      </c>
      <c r="P326">
        <v>5.3865252703783195</v>
      </c>
      <c r="S326" t="s">
        <v>426</v>
      </c>
      <c r="T326" t="str">
        <f>IF(Y326="#","",IFERROR(VLOOKUP(S326,'class and classification'!$A$1:$B$338,2,FALSE),VLOOKUP(S326,'class and classification'!$A$340:$B$378,2,FALSE)))</f>
        <v>Predominantly Urban</v>
      </c>
      <c r="U326" t="str">
        <f>IF(Y326="#","",IFERROR(VLOOKUP(S326,'class and classification'!$A$1:$C$338,3,FALSE),VLOOKUP(S326,'class and classification'!$A$340:$C$378,3,FALSE)))</f>
        <v>SD</v>
      </c>
      <c r="V326">
        <v>8045</v>
      </c>
      <c r="W326" t="s">
        <v>39</v>
      </c>
      <c r="X326">
        <v>1395</v>
      </c>
      <c r="Y326">
        <v>13.149212932415875</v>
      </c>
      <c r="AA326" t="s">
        <v>824</v>
      </c>
      <c r="AB326" t="s">
        <v>425</v>
      </c>
      <c r="AC326" t="str">
        <f>IF(AH326="#","",IFERROR(VLOOKUP(AB326,'class and classification'!$A$1:$B$338,2,FALSE),VLOOKUP(AB326,'class and classification'!$A$340:$B$378,2,FALSE)))</f>
        <v/>
      </c>
      <c r="AD326" t="str">
        <f>IF(AH326="#","",IFERROR(VLOOKUP(AB326,'class and classification'!$A$1:$C$338,3,FALSE),VLOOKUP(AB326,'class and classification'!$A$340:$C$378,3,FALSE)))</f>
        <v/>
      </c>
      <c r="AE326">
        <v>11593</v>
      </c>
      <c r="AF326">
        <v>11474</v>
      </c>
      <c r="AG326" t="s">
        <v>39</v>
      </c>
      <c r="AH326" t="s">
        <v>39</v>
      </c>
      <c r="AJ326" t="s">
        <v>824</v>
      </c>
      <c r="AK326" t="s">
        <v>425</v>
      </c>
      <c r="AL326" t="str">
        <f>IF(AQ326="#","",IFERROR(VLOOKUP(AK326,'class and classification'!$A$1:$B$338,2,FALSE),VLOOKUP(AK326,'class and classification'!$A$340:$B$378,2,FALSE)))</f>
        <v/>
      </c>
      <c r="AM326" t="str">
        <f>IF(AQ326="#","",IFERROR(VLOOKUP(AK326,'class and classification'!$A$1:$C$338,3,FALSE),VLOOKUP(AK326,'class and classification'!$A$340:$C$378,3,FALSE)))</f>
        <v/>
      </c>
      <c r="AN326">
        <v>13953</v>
      </c>
      <c r="AO326">
        <v>8521</v>
      </c>
      <c r="AP326" t="s">
        <v>39</v>
      </c>
      <c r="AQ326" t="s">
        <v>39</v>
      </c>
      <c r="AS326" t="s">
        <v>824</v>
      </c>
      <c r="AT326" t="s">
        <v>425</v>
      </c>
      <c r="AU326" t="str">
        <f>IF(AZ326="#","",IFERROR(VLOOKUP(AT326,'class and classification'!$A$1:$B$338,2,FALSE),VLOOKUP(AT326,'class and classification'!$A$340:$B$378,2,FALSE)))</f>
        <v/>
      </c>
      <c r="AV326" t="str">
        <f>IF(AZ326="#","",IFERROR(VLOOKUP(AT326,'class and classification'!$A$1:$C$338,3,FALSE),VLOOKUP(AT326,'class and classification'!$A$340:$C$378,3,FALSE)))</f>
        <v/>
      </c>
      <c r="AW326">
        <v>13922</v>
      </c>
      <c r="AX326">
        <v>7379</v>
      </c>
      <c r="AY326" t="s">
        <v>39</v>
      </c>
      <c r="AZ326" t="s">
        <v>39</v>
      </c>
      <c r="BB326" t="s">
        <v>824</v>
      </c>
      <c r="BC326" t="s">
        <v>425</v>
      </c>
      <c r="BD326" t="str">
        <f>IF(BI326="#","",IFERROR(VLOOKUP(BC326,'class and classification'!$A$1:$B$338,2,FALSE),VLOOKUP(BC326,'class and classification'!$A$340:$B$378,2,FALSE)))</f>
        <v>Predominantly Urban</v>
      </c>
      <c r="BE326" t="str">
        <f>IF(BI326="#","",IFERROR(VLOOKUP(BC326,'class and classification'!$A$1:$C$338,3,FALSE),VLOOKUP(BC326,'class and classification'!$A$340:$C$378,3,FALSE)))</f>
        <v>SD</v>
      </c>
      <c r="BF326">
        <v>11076</v>
      </c>
      <c r="BG326">
        <v>5455</v>
      </c>
      <c r="BH326">
        <v>2815</v>
      </c>
      <c r="BI326">
        <v>14.550811537268684</v>
      </c>
      <c r="BK326" t="s">
        <v>824</v>
      </c>
      <c r="BL326" t="s">
        <v>425</v>
      </c>
      <c r="BM326" t="str">
        <f>IF(BR326="#","",IFERROR(VLOOKUP(BL326,'class and classification'!$A$1:$B$338,2,FALSE),VLOOKUP(BL326,'class and classification'!$A$340:$B$378,2,FALSE)))</f>
        <v/>
      </c>
      <c r="BN326" t="str">
        <f>IF(BR326="#","",IFERROR(VLOOKUP(BL326,'class and classification'!$A$1:$C$338,3,FALSE),VLOOKUP(BL326,'class and classification'!$A$340:$C$378,3,FALSE)))</f>
        <v/>
      </c>
      <c r="BO326">
        <v>11784</v>
      </c>
      <c r="BP326">
        <v>8421</v>
      </c>
      <c r="BQ326" t="s">
        <v>39</v>
      </c>
      <c r="BR326" t="s">
        <v>39</v>
      </c>
      <c r="BT326" t="s">
        <v>824</v>
      </c>
      <c r="BU326" t="s">
        <v>425</v>
      </c>
      <c r="BV326" t="str">
        <f>IF(CA326="#","",IFERROR(VLOOKUP(BU326,'class and classification'!$A$1:$B$338,2,FALSE),VLOOKUP(BU326,'class and classification'!$A$340:$B$378,2,FALSE)))</f>
        <v/>
      </c>
      <c r="BW326" t="str">
        <f>IF(CA326="#","",IFERROR(VLOOKUP(BU326,'class and classification'!$A$1:$C$338,3,FALSE),VLOOKUP(BU326,'class and classification'!$A$340:$C$378,3,FALSE)))</f>
        <v/>
      </c>
      <c r="BX326">
        <v>15564</v>
      </c>
      <c r="BY326">
        <v>6743</v>
      </c>
      <c r="BZ326" t="s">
        <v>61</v>
      </c>
      <c r="CA326" t="s">
        <v>39</v>
      </c>
      <c r="CC326" t="s">
        <v>824</v>
      </c>
      <c r="CD326" t="s">
        <v>425</v>
      </c>
      <c r="CE326" t="str">
        <f>IF(CJ326="*","",IFERROR(VLOOKUP(CD326,'class and classification'!$A$1:$B$338,2,FALSE),VLOOKUP(CD326,'class and classification'!$A$340:$B$378,2,FALSE)))</f>
        <v>Predominantly Urban</v>
      </c>
      <c r="CF326" t="str">
        <f>IF(CJ326="*","",IFERROR(VLOOKUP(CD326,'class and classification'!$A$1:$C$338,3,FALSE),VLOOKUP(CD326,'class and classification'!$A$340:$C$378,3,FALSE)))</f>
        <v>SD</v>
      </c>
      <c r="CG326">
        <v>9391</v>
      </c>
      <c r="CH326">
        <v>9062</v>
      </c>
      <c r="CI326">
        <v>795</v>
      </c>
      <c r="CJ326">
        <v>4.1302992518703245</v>
      </c>
      <c r="CL326" t="s">
        <v>824</v>
      </c>
      <c r="CM326" t="s">
        <v>425</v>
      </c>
      <c r="CN326" t="str">
        <f>IF(CS326="*","",IFERROR(VLOOKUP(CM326,'class and classification'!$A$1:$B$338,2,FALSE),VLOOKUP(CM326,'class and classification'!$A$340:$B$378,2,FALSE)))</f>
        <v>Predominantly Urban</v>
      </c>
      <c r="CO326" t="str">
        <f>IF(CS326="*","",IFERROR(VLOOKUP(CM326,'class and classification'!$A$1:$C$338,3,FALSE),VLOOKUP(CM326,'class and classification'!$A$340:$C$378,3,FALSE)))</f>
        <v>SD</v>
      </c>
      <c r="CP326">
        <v>7080.95</v>
      </c>
      <c r="CQ326">
        <v>9869.35</v>
      </c>
      <c r="CR326">
        <v>1029.43</v>
      </c>
      <c r="CS326">
        <v>5.7255031082224264</v>
      </c>
      <c r="CU326" t="s">
        <v>824</v>
      </c>
      <c r="CV326" t="s">
        <v>425</v>
      </c>
      <c r="CW326" t="str">
        <f>IF(DB326="*","",IFERROR(VLOOKUP(CV326,'class and classification'!$A$1:$B$338,2,FALSE),VLOOKUP(CV326,'class and classification'!$A$340:$B$378,2,FALSE)))</f>
        <v>Predominantly Urban</v>
      </c>
      <c r="CX326" t="str">
        <f>IF(DB326="*","",IFERROR(VLOOKUP(CV326,'class and classification'!$A$1:$C$338,3,FALSE),VLOOKUP(CV326,'class and classification'!$A$340:$C$378,3,FALSE)))</f>
        <v>SD</v>
      </c>
      <c r="CY326">
        <v>12460.89</v>
      </c>
      <c r="CZ326">
        <v>7127.45</v>
      </c>
      <c r="DA326">
        <v>987.24</v>
      </c>
      <c r="DB326">
        <v>4.7981150470606417</v>
      </c>
      <c r="DD326" t="s">
        <v>824</v>
      </c>
      <c r="DE326" t="s">
        <v>425</v>
      </c>
      <c r="DF326" t="str">
        <f>IF(DK326="*","",IFERROR(VLOOKUP(DE326,'class and classification'!$A$1:$B$338,2,FALSE),VLOOKUP(DE326,'class and classification'!$A$340:$B$378,2,FALSE)))</f>
        <v>Predominantly Urban</v>
      </c>
      <c r="DG326" t="str">
        <f>IF(DK326="*","",IFERROR(VLOOKUP(DE326,'class and classification'!$A$1:$C$338,3,FALSE),VLOOKUP(DE326,'class and classification'!$A$340:$C$378,3,FALSE)))</f>
        <v>SD</v>
      </c>
      <c r="DH326">
        <v>13529.04</v>
      </c>
      <c r="DI326">
        <v>5814.11</v>
      </c>
      <c r="DJ326">
        <v>3009.26</v>
      </c>
      <c r="DK326">
        <v>13.462798865983578</v>
      </c>
      <c r="DM326" t="s">
        <v>824</v>
      </c>
      <c r="DN326" t="s">
        <v>425</v>
      </c>
      <c r="DO326" t="str">
        <f>IF(DT326="*","",IFERROR(VLOOKUP(DN326,'class and classification'!$A$1:$B$338,2,FALSE),VLOOKUP(DN326,'class and classification'!$A$340:$B$378,2,FALSE)))</f>
        <v>Predominantly Urban</v>
      </c>
      <c r="DP326" t="str">
        <f>IF(DT326="*","",IFERROR(VLOOKUP(DN326,'class and classification'!$A$1:$C$338,3,FALSE),VLOOKUP(DN326,'class and classification'!$A$340:$C$378,3,FALSE)))</f>
        <v>SD</v>
      </c>
      <c r="DQ326">
        <v>9836.9699999999993</v>
      </c>
      <c r="DR326">
        <v>8507.33</v>
      </c>
      <c r="DS326">
        <v>3102.64</v>
      </c>
      <c r="DT326">
        <v>14.46658590922528</v>
      </c>
      <c r="DV326" t="s">
        <v>824</v>
      </c>
      <c r="DW326" t="s">
        <v>425</v>
      </c>
      <c r="DX326" t="str">
        <f>IF(EC326="*","",IFERROR(VLOOKUP(DW326,'class and classification'!$A$1:$B$338,2,FALSE),VLOOKUP(DW326,'class and classification'!$A$340:$B$378,2,FALSE)))</f>
        <v>Predominantly Urban</v>
      </c>
      <c r="DY326" t="str">
        <f>IF(EC326="*","",IFERROR(VLOOKUP(DW326,'class and classification'!$A$1:$C$338,3,FALSE),VLOOKUP(DW326,'class and classification'!$A$340:$C$378,3,FALSE)))</f>
        <v>SD</v>
      </c>
      <c r="DZ326">
        <v>7320.05</v>
      </c>
      <c r="EA326">
        <v>5978.27</v>
      </c>
      <c r="EB326">
        <v>2477.42</v>
      </c>
      <c r="EC326">
        <v>15.703985993683975</v>
      </c>
    </row>
    <row r="327" spans="1:133" x14ac:dyDescent="0.3">
      <c r="A327" t="s">
        <v>837</v>
      </c>
      <c r="B327" t="s">
        <v>202</v>
      </c>
      <c r="C327" t="str">
        <f>IF(H327="n/a","",IFERROR(VLOOKUP(B327,'class and classification'!$A$1:$B$338,2,FALSE),VLOOKUP(B327,'class and classification'!$A$340:$B$378,2,FALSE)))</f>
        <v>Predominantly Urban</v>
      </c>
      <c r="D327" t="str">
        <f>IF(H327="n/a","",IFERROR(VLOOKUP(B327,'class and classification'!$A$1:$C$338,3,FALSE),VLOOKUP(B327,'class and classification'!$A$340:$C$378,3,FALSE)))</f>
        <v>UA</v>
      </c>
      <c r="E327">
        <v>64421</v>
      </c>
      <c r="F327">
        <v>22418</v>
      </c>
      <c r="G327">
        <v>9956</v>
      </c>
      <c r="H327">
        <v>10.285655250787746</v>
      </c>
      <c r="I327" t="s">
        <v>831</v>
      </c>
      <c r="J327" t="s">
        <v>431</v>
      </c>
      <c r="K327" t="str">
        <f>IF(P327="#","",IFERROR(VLOOKUP(J327,'class and classification'!$A$1:$B$338,2,FALSE),VLOOKUP(J327,'class and classification'!$A$340:$B$378,2,FALSE)))</f>
        <v/>
      </c>
      <c r="L327" t="str">
        <f>IF(P327="#","",IFERROR(VLOOKUP(J327,'class and classification'!$A$1:$C$338,3,FALSE),VLOOKUP(J327,'class and classification'!$A$340:$C$378,3,FALSE)))</f>
        <v/>
      </c>
      <c r="M327">
        <v>22280</v>
      </c>
      <c r="N327">
        <v>6986</v>
      </c>
      <c r="O327" t="s">
        <v>39</v>
      </c>
      <c r="P327" t="s">
        <v>39</v>
      </c>
      <c r="S327" t="s">
        <v>427</v>
      </c>
      <c r="T327" t="str">
        <f>IF(Y327="#","",IFERROR(VLOOKUP(S327,'class and classification'!$A$1:$B$338,2,FALSE),VLOOKUP(S327,'class and classification'!$A$340:$B$378,2,FALSE)))</f>
        <v/>
      </c>
      <c r="U327" t="str">
        <f>IF(Y327="#","",IFERROR(VLOOKUP(S327,'class and classification'!$A$1:$C$338,3,FALSE),VLOOKUP(S327,'class and classification'!$A$340:$C$378,3,FALSE)))</f>
        <v/>
      </c>
      <c r="V327">
        <v>12708</v>
      </c>
      <c r="W327">
        <v>7005</v>
      </c>
      <c r="X327" t="s">
        <v>39</v>
      </c>
      <c r="Y327" t="s">
        <v>39</v>
      </c>
      <c r="AA327" t="s">
        <v>825</v>
      </c>
      <c r="AB327" t="s">
        <v>200</v>
      </c>
      <c r="AC327" t="str">
        <f>IF(AH327="#","",IFERROR(VLOOKUP(AB327,'class and classification'!$A$1:$B$338,2,FALSE),VLOOKUP(AB327,'class and classification'!$A$340:$B$378,2,FALSE)))</f>
        <v>Predominantly Urban</v>
      </c>
      <c r="AD327" t="str">
        <f>IF(AH327="#","",IFERROR(VLOOKUP(AB327,'class and classification'!$A$1:$C$338,3,FALSE),VLOOKUP(AB327,'class and classification'!$A$340:$C$378,3,FALSE)))</f>
        <v>SC</v>
      </c>
      <c r="AE327">
        <v>101173</v>
      </c>
      <c r="AF327">
        <v>41465</v>
      </c>
      <c r="AG327">
        <v>10741</v>
      </c>
      <c r="AH327">
        <v>7.0029143494220198</v>
      </c>
      <c r="AJ327" t="s">
        <v>825</v>
      </c>
      <c r="AK327" t="s">
        <v>200</v>
      </c>
      <c r="AL327" t="str">
        <f>IF(AQ327="#","",IFERROR(VLOOKUP(AK327,'class and classification'!$A$1:$B$338,2,FALSE),VLOOKUP(AK327,'class and classification'!$A$340:$B$378,2,FALSE)))</f>
        <v>Predominantly Urban</v>
      </c>
      <c r="AM327" t="str">
        <f>IF(AQ327="#","",IFERROR(VLOOKUP(AK327,'class and classification'!$A$1:$C$338,3,FALSE),VLOOKUP(AK327,'class and classification'!$A$340:$C$378,3,FALSE)))</f>
        <v>SC</v>
      </c>
      <c r="AN327">
        <v>96887</v>
      </c>
      <c r="AO327">
        <v>43888</v>
      </c>
      <c r="AP327">
        <v>9817</v>
      </c>
      <c r="AQ327">
        <v>6.5189385890352742</v>
      </c>
      <c r="AS327" t="s">
        <v>825</v>
      </c>
      <c r="AT327" t="s">
        <v>200</v>
      </c>
      <c r="AU327" t="str">
        <f>IF(AZ327="#","",IFERROR(VLOOKUP(AT327,'class and classification'!$A$1:$B$338,2,FALSE),VLOOKUP(AT327,'class and classification'!$A$340:$B$378,2,FALSE)))</f>
        <v>Predominantly Urban</v>
      </c>
      <c r="AV327" t="str">
        <f>IF(AZ327="#","",IFERROR(VLOOKUP(AT327,'class and classification'!$A$1:$C$338,3,FALSE),VLOOKUP(AT327,'class and classification'!$A$340:$C$378,3,FALSE)))</f>
        <v>SC</v>
      </c>
      <c r="AW327">
        <v>107917</v>
      </c>
      <c r="AX327">
        <v>48128</v>
      </c>
      <c r="AY327">
        <v>9565</v>
      </c>
      <c r="AZ327">
        <v>5.7756174144073427</v>
      </c>
      <c r="BB327" t="s">
        <v>825</v>
      </c>
      <c r="BC327" t="s">
        <v>200</v>
      </c>
      <c r="BD327" t="str">
        <f>IF(BI327="#","",IFERROR(VLOOKUP(BC327,'class and classification'!$A$1:$B$338,2,FALSE),VLOOKUP(BC327,'class and classification'!$A$340:$B$378,2,FALSE)))</f>
        <v>Predominantly Urban</v>
      </c>
      <c r="BE327" t="str">
        <f>IF(BI327="#","",IFERROR(VLOOKUP(BC327,'class and classification'!$A$1:$C$338,3,FALSE),VLOOKUP(BC327,'class and classification'!$A$340:$C$378,3,FALSE)))</f>
        <v>SC</v>
      </c>
      <c r="BF327">
        <v>92867</v>
      </c>
      <c r="BG327">
        <v>53870</v>
      </c>
      <c r="BH327">
        <v>9443</v>
      </c>
      <c r="BI327">
        <v>6.0462287104622874</v>
      </c>
      <c r="BK327" t="s">
        <v>825</v>
      </c>
      <c r="BL327" t="s">
        <v>200</v>
      </c>
      <c r="BM327" t="str">
        <f>IF(BR327="#","",IFERROR(VLOOKUP(BL327,'class and classification'!$A$1:$B$338,2,FALSE),VLOOKUP(BL327,'class and classification'!$A$340:$B$378,2,FALSE)))</f>
        <v>Predominantly Urban</v>
      </c>
      <c r="BN327" t="str">
        <f>IF(BR327="#","",IFERROR(VLOOKUP(BL327,'class and classification'!$A$1:$C$338,3,FALSE),VLOOKUP(BL327,'class and classification'!$A$340:$C$378,3,FALSE)))</f>
        <v>SC</v>
      </c>
      <c r="BO327">
        <v>93865</v>
      </c>
      <c r="BP327">
        <v>46078</v>
      </c>
      <c r="BQ327">
        <v>13828</v>
      </c>
      <c r="BR327">
        <v>8.9925928816226719</v>
      </c>
      <c r="BT327" t="s">
        <v>825</v>
      </c>
      <c r="BU327" t="s">
        <v>200</v>
      </c>
      <c r="BV327" t="str">
        <f>IF(CA327="#","",IFERROR(VLOOKUP(BU327,'class and classification'!$A$1:$B$338,2,FALSE),VLOOKUP(BU327,'class and classification'!$A$340:$B$378,2,FALSE)))</f>
        <v>Predominantly Urban</v>
      </c>
      <c r="BW327" t="str">
        <f>IF(CA327="#","",IFERROR(VLOOKUP(BU327,'class and classification'!$A$1:$C$338,3,FALSE),VLOOKUP(BU327,'class and classification'!$A$340:$C$378,3,FALSE)))</f>
        <v>SC</v>
      </c>
      <c r="BX327">
        <v>80902</v>
      </c>
      <c r="BY327">
        <v>51577</v>
      </c>
      <c r="BZ327">
        <v>10268</v>
      </c>
      <c r="CA327">
        <v>7.1931459155008506</v>
      </c>
      <c r="CC327" t="s">
        <v>825</v>
      </c>
      <c r="CD327" t="s">
        <v>200</v>
      </c>
      <c r="CE327" t="str">
        <f>IF(CJ327="*","",IFERROR(VLOOKUP(CD327,'class and classification'!$A$1:$B$338,2,FALSE),VLOOKUP(CD327,'class and classification'!$A$340:$B$378,2,FALSE)))</f>
        <v>Predominantly Urban</v>
      </c>
      <c r="CF327" t="str">
        <f>IF(CJ327="*","",IFERROR(VLOOKUP(CD327,'class and classification'!$A$1:$C$338,3,FALSE),VLOOKUP(CD327,'class and classification'!$A$340:$C$378,3,FALSE)))</f>
        <v>SC</v>
      </c>
      <c r="CG327">
        <v>86100</v>
      </c>
      <c r="CH327">
        <v>38349</v>
      </c>
      <c r="CI327">
        <v>11624</v>
      </c>
      <c r="CJ327">
        <v>8.542473525240128</v>
      </c>
      <c r="CL327" t="s">
        <v>825</v>
      </c>
      <c r="CM327" t="s">
        <v>200</v>
      </c>
      <c r="CN327" t="str">
        <f>IF(CS327="*","",IFERROR(VLOOKUP(CM327,'class and classification'!$A$1:$B$338,2,FALSE),VLOOKUP(CM327,'class and classification'!$A$340:$B$378,2,FALSE)))</f>
        <v>Predominantly Urban</v>
      </c>
      <c r="CO327" t="str">
        <f>IF(CS327="*","",IFERROR(VLOOKUP(CM327,'class and classification'!$A$1:$C$338,3,FALSE),VLOOKUP(CM327,'class and classification'!$A$340:$C$378,3,FALSE)))</f>
        <v>SC</v>
      </c>
      <c r="CP327">
        <v>85536.57</v>
      </c>
      <c r="CQ327">
        <v>41220.58</v>
      </c>
      <c r="CR327">
        <v>13057.160000000002</v>
      </c>
      <c r="CS327">
        <v>9.3389296131418895</v>
      </c>
      <c r="CU327" t="s">
        <v>825</v>
      </c>
      <c r="CV327" t="s">
        <v>200</v>
      </c>
      <c r="CW327" t="str">
        <f>IF(DB327="*","",IFERROR(VLOOKUP(CV327,'class and classification'!$A$1:$B$338,2,FALSE),VLOOKUP(CV327,'class and classification'!$A$340:$B$378,2,FALSE)))</f>
        <v>Predominantly Urban</v>
      </c>
      <c r="CX327" t="str">
        <f>IF(DB327="*","",IFERROR(VLOOKUP(CV327,'class and classification'!$A$1:$C$338,3,FALSE),VLOOKUP(CV327,'class and classification'!$A$340:$C$378,3,FALSE)))</f>
        <v>SC</v>
      </c>
      <c r="CY327">
        <v>79304.800000000003</v>
      </c>
      <c r="CZ327">
        <v>51504.439999999995</v>
      </c>
      <c r="DA327">
        <v>21298.769999999997</v>
      </c>
      <c r="DB327">
        <v>14.002398690246491</v>
      </c>
      <c r="DD327" t="s">
        <v>825</v>
      </c>
      <c r="DE327" t="s">
        <v>200</v>
      </c>
      <c r="DF327" t="str">
        <f>IF(DK327="*","",IFERROR(VLOOKUP(DE327,'class and classification'!$A$1:$B$338,2,FALSE),VLOOKUP(DE327,'class and classification'!$A$340:$B$378,2,FALSE)))</f>
        <v>Predominantly Urban</v>
      </c>
      <c r="DG327" t="str">
        <f>IF(DK327="*","",IFERROR(VLOOKUP(DE327,'class and classification'!$A$1:$C$338,3,FALSE),VLOOKUP(DE327,'class and classification'!$A$340:$C$378,3,FALSE)))</f>
        <v>SC</v>
      </c>
      <c r="DH327">
        <v>84476.010000000009</v>
      </c>
      <c r="DI327">
        <v>49381.58</v>
      </c>
      <c r="DJ327">
        <v>14577.73</v>
      </c>
      <c r="DK327">
        <v>9.82093075960627</v>
      </c>
      <c r="DM327" t="s">
        <v>825</v>
      </c>
      <c r="DN327" t="s">
        <v>200</v>
      </c>
      <c r="DO327" t="str">
        <f>IF(DT327="*","",IFERROR(VLOOKUP(DN327,'class and classification'!$A$1:$B$338,2,FALSE),VLOOKUP(DN327,'class and classification'!$A$340:$B$378,2,FALSE)))</f>
        <v>Predominantly Urban</v>
      </c>
      <c r="DP327" t="str">
        <f>IF(DT327="*","",IFERROR(VLOOKUP(DN327,'class and classification'!$A$1:$C$338,3,FALSE),VLOOKUP(DN327,'class and classification'!$A$340:$C$378,3,FALSE)))</f>
        <v>SC</v>
      </c>
      <c r="DQ327">
        <v>85088.57</v>
      </c>
      <c r="DR327">
        <v>43403.350000000006</v>
      </c>
      <c r="DS327">
        <v>11734.28</v>
      </c>
      <c r="DT327">
        <v>8.3681080996276016</v>
      </c>
      <c r="DV327" t="s">
        <v>825</v>
      </c>
      <c r="DW327" t="s">
        <v>200</v>
      </c>
      <c r="DX327" t="str">
        <f>IF(EC327="*","",IFERROR(VLOOKUP(DW327,'class and classification'!$A$1:$B$338,2,FALSE),VLOOKUP(DW327,'class and classification'!$A$340:$B$378,2,FALSE)))</f>
        <v>Predominantly Urban</v>
      </c>
      <c r="DY327" t="str">
        <f>IF(EC327="*","",IFERROR(VLOOKUP(DW327,'class and classification'!$A$1:$C$338,3,FALSE),VLOOKUP(DW327,'class and classification'!$A$340:$C$378,3,FALSE)))</f>
        <v>SC</v>
      </c>
      <c r="DZ327">
        <v>75712.66</v>
      </c>
      <c r="EA327">
        <v>46428.75</v>
      </c>
      <c r="EB327">
        <v>12116.810000000001</v>
      </c>
      <c r="EC327">
        <v>9.0250042045842722</v>
      </c>
    </row>
    <row r="328" spans="1:133" x14ac:dyDescent="0.3">
      <c r="A328" t="s">
        <v>838</v>
      </c>
      <c r="B328" t="s">
        <v>203</v>
      </c>
      <c r="C328" t="str">
        <f>IF(H328="n/a","",IFERROR(VLOOKUP(B328,'class and classification'!$A$1:$B$338,2,FALSE),VLOOKUP(B328,'class and classification'!$A$340:$B$378,2,FALSE)))</f>
        <v>Predominantly Rural</v>
      </c>
      <c r="D328" t="str">
        <f>IF(H328="n/a","",IFERROR(VLOOKUP(B328,'class and classification'!$A$1:$C$338,3,FALSE),VLOOKUP(B328,'class and classification'!$A$340:$C$378,3,FALSE)))</f>
        <v>UA</v>
      </c>
      <c r="E328">
        <v>80430</v>
      </c>
      <c r="F328">
        <v>22329</v>
      </c>
      <c r="G328">
        <v>8812</v>
      </c>
      <c r="H328">
        <v>7.8981097238529721</v>
      </c>
      <c r="I328" t="s">
        <v>832</v>
      </c>
      <c r="J328" t="s">
        <v>432</v>
      </c>
      <c r="K328" t="str">
        <f>IF(P328="#","",IFERROR(VLOOKUP(J328,'class and classification'!$A$1:$B$338,2,FALSE),VLOOKUP(J328,'class and classification'!$A$340:$B$378,2,FALSE)))</f>
        <v/>
      </c>
      <c r="L328" t="str">
        <f>IF(P328="#","",IFERROR(VLOOKUP(J328,'class and classification'!$A$1:$C$338,3,FALSE),VLOOKUP(J328,'class and classification'!$A$340:$C$378,3,FALSE)))</f>
        <v/>
      </c>
      <c r="M328">
        <v>15333</v>
      </c>
      <c r="N328">
        <v>6920</v>
      </c>
      <c r="O328" t="s">
        <v>39</v>
      </c>
      <c r="P328" t="s">
        <v>39</v>
      </c>
      <c r="S328" t="s">
        <v>428</v>
      </c>
      <c r="T328" t="str">
        <f>IF(Y328="#","",IFERROR(VLOOKUP(S328,'class and classification'!$A$1:$B$338,2,FALSE),VLOOKUP(S328,'class and classification'!$A$340:$B$378,2,FALSE)))</f>
        <v>Predominantly Rural</v>
      </c>
      <c r="U328" t="str">
        <f>IF(Y328="#","",IFERROR(VLOOKUP(S328,'class and classification'!$A$1:$C$338,3,FALSE),VLOOKUP(S328,'class and classification'!$A$340:$C$378,3,FALSE)))</f>
        <v>SD</v>
      </c>
      <c r="V328">
        <v>14881</v>
      </c>
      <c r="W328">
        <v>6150</v>
      </c>
      <c r="X328">
        <v>1257</v>
      </c>
      <c r="Y328">
        <v>5.6398061737257716</v>
      </c>
      <c r="AA328" t="s">
        <v>826</v>
      </c>
      <c r="AB328" t="s">
        <v>426</v>
      </c>
      <c r="AC328" t="str">
        <f>IF(AH328="#","",IFERROR(VLOOKUP(AB328,'class and classification'!$A$1:$B$338,2,FALSE),VLOOKUP(AB328,'class and classification'!$A$340:$B$378,2,FALSE)))</f>
        <v>Predominantly Urban</v>
      </c>
      <c r="AD328" t="str">
        <f>IF(AH328="#","",IFERROR(VLOOKUP(AB328,'class and classification'!$A$1:$C$338,3,FALSE),VLOOKUP(AB328,'class and classification'!$A$340:$C$378,3,FALSE)))</f>
        <v>SD</v>
      </c>
      <c r="AE328">
        <v>3727</v>
      </c>
      <c r="AF328">
        <v>3021</v>
      </c>
      <c r="AG328">
        <v>2818</v>
      </c>
      <c r="AH328">
        <v>29.458498850094085</v>
      </c>
      <c r="AJ328" t="s">
        <v>826</v>
      </c>
      <c r="AK328" t="s">
        <v>426</v>
      </c>
      <c r="AL328" t="str">
        <f>IF(AQ328="#","",IFERROR(VLOOKUP(AK328,'class and classification'!$A$1:$B$338,2,FALSE),VLOOKUP(AK328,'class and classification'!$A$340:$B$378,2,FALSE)))</f>
        <v>Predominantly Urban</v>
      </c>
      <c r="AM328" t="str">
        <f>IF(AQ328="#","",IFERROR(VLOOKUP(AK328,'class and classification'!$A$1:$C$338,3,FALSE),VLOOKUP(AK328,'class and classification'!$A$340:$C$378,3,FALSE)))</f>
        <v>SD</v>
      </c>
      <c r="AN328">
        <v>9647</v>
      </c>
      <c r="AO328">
        <v>2027</v>
      </c>
      <c r="AP328">
        <v>1732</v>
      </c>
      <c r="AQ328">
        <v>12.919588244069818</v>
      </c>
      <c r="AS328" t="s">
        <v>826</v>
      </c>
      <c r="AT328" t="s">
        <v>426</v>
      </c>
      <c r="AU328" t="str">
        <f>IF(AZ328="#","",IFERROR(VLOOKUP(AT328,'class and classification'!$A$1:$B$338,2,FALSE),VLOOKUP(AT328,'class and classification'!$A$340:$B$378,2,FALSE)))</f>
        <v>Predominantly Urban</v>
      </c>
      <c r="AV328" t="str">
        <f>IF(AZ328="#","",IFERROR(VLOOKUP(AT328,'class and classification'!$A$1:$C$338,3,FALSE),VLOOKUP(AT328,'class and classification'!$A$340:$C$378,3,FALSE)))</f>
        <v>SD</v>
      </c>
      <c r="AW328">
        <v>10651</v>
      </c>
      <c r="AX328">
        <v>2418</v>
      </c>
      <c r="AY328">
        <v>1775</v>
      </c>
      <c r="AZ328">
        <v>11.9576933441121</v>
      </c>
      <c r="BB328" t="s">
        <v>826</v>
      </c>
      <c r="BC328" t="s">
        <v>426</v>
      </c>
      <c r="BD328" t="str">
        <f>IF(BI328="#","",IFERROR(VLOOKUP(BC328,'class and classification'!$A$1:$B$338,2,FALSE),VLOOKUP(BC328,'class and classification'!$A$340:$B$378,2,FALSE)))</f>
        <v>Predominantly Urban</v>
      </c>
      <c r="BE328" t="str">
        <f>IF(BI328="#","",IFERROR(VLOOKUP(BC328,'class and classification'!$A$1:$C$338,3,FALSE),VLOOKUP(BC328,'class and classification'!$A$340:$C$378,3,FALSE)))</f>
        <v>SD</v>
      </c>
      <c r="BF328">
        <v>3468</v>
      </c>
      <c r="BG328">
        <v>4959</v>
      </c>
      <c r="BH328">
        <v>2836</v>
      </c>
      <c r="BI328">
        <v>25.179792240078129</v>
      </c>
      <c r="BK328" t="s">
        <v>826</v>
      </c>
      <c r="BL328" t="s">
        <v>426</v>
      </c>
      <c r="BM328" t="str">
        <f>IF(BR328="#","",IFERROR(VLOOKUP(BL328,'class and classification'!$A$1:$B$338,2,FALSE),VLOOKUP(BL328,'class and classification'!$A$340:$B$378,2,FALSE)))</f>
        <v>Predominantly Urban</v>
      </c>
      <c r="BN328" t="str">
        <f>IF(BR328="#","",IFERROR(VLOOKUP(BL328,'class and classification'!$A$1:$C$338,3,FALSE),VLOOKUP(BL328,'class and classification'!$A$340:$C$378,3,FALSE)))</f>
        <v>SD</v>
      </c>
      <c r="BO328">
        <v>8731</v>
      </c>
      <c r="BP328">
        <v>4522</v>
      </c>
      <c r="BQ328">
        <v>3741</v>
      </c>
      <c r="BR328">
        <v>22.013651877133107</v>
      </c>
      <c r="BT328" t="s">
        <v>826</v>
      </c>
      <c r="BU328" t="s">
        <v>426</v>
      </c>
      <c r="BV328" t="str">
        <f>IF(CA328="#","",IFERROR(VLOOKUP(BU328,'class and classification'!$A$1:$B$338,2,FALSE),VLOOKUP(BU328,'class and classification'!$A$340:$B$378,2,FALSE)))</f>
        <v>Predominantly Urban</v>
      </c>
      <c r="BW328" t="str">
        <f>IF(CA328="#","",IFERROR(VLOOKUP(BU328,'class and classification'!$A$1:$C$338,3,FALSE),VLOOKUP(BU328,'class and classification'!$A$340:$C$378,3,FALSE)))</f>
        <v>SD</v>
      </c>
      <c r="BX328">
        <v>6836</v>
      </c>
      <c r="BY328">
        <v>3493</v>
      </c>
      <c r="BZ328">
        <v>844</v>
      </c>
      <c r="CA328">
        <v>7.5539246397565556</v>
      </c>
      <c r="CC328" t="s">
        <v>826</v>
      </c>
      <c r="CD328" t="s">
        <v>426</v>
      </c>
      <c r="CE328" t="str">
        <f>IF(CJ328="*","",IFERROR(VLOOKUP(CD328,'class and classification'!$A$1:$B$338,2,FALSE),VLOOKUP(CD328,'class and classification'!$A$340:$B$378,2,FALSE)))</f>
        <v>Predominantly Urban</v>
      </c>
      <c r="CF328" t="str">
        <f>IF(CJ328="*","",IFERROR(VLOOKUP(CD328,'class and classification'!$A$1:$C$338,3,FALSE),VLOOKUP(CD328,'class and classification'!$A$340:$C$378,3,FALSE)))</f>
        <v>SD</v>
      </c>
      <c r="CG328">
        <v>4296</v>
      </c>
      <c r="CH328">
        <v>3297</v>
      </c>
      <c r="CI328">
        <v>1596</v>
      </c>
      <c r="CJ328">
        <v>17.368592882794644</v>
      </c>
      <c r="CL328" t="s">
        <v>826</v>
      </c>
      <c r="CM328" t="s">
        <v>426</v>
      </c>
      <c r="CN328" t="str">
        <f>IF(CS328="*","",IFERROR(VLOOKUP(CM328,'class and classification'!$A$1:$B$338,2,FALSE),VLOOKUP(CM328,'class and classification'!$A$340:$B$378,2,FALSE)))</f>
        <v>Predominantly Urban</v>
      </c>
      <c r="CO328" t="str">
        <f>IF(CS328="*","",IFERROR(VLOOKUP(CM328,'class and classification'!$A$1:$C$338,3,FALSE),VLOOKUP(CM328,'class and classification'!$A$340:$C$378,3,FALSE)))</f>
        <v>SD</v>
      </c>
      <c r="CP328">
        <v>5157.6099999999997</v>
      </c>
      <c r="CQ328">
        <v>4681.04</v>
      </c>
      <c r="CR328">
        <v>2012.47</v>
      </c>
      <c r="CS328">
        <v>16.981264218065466</v>
      </c>
      <c r="CU328" t="s">
        <v>826</v>
      </c>
      <c r="CV328" t="s">
        <v>426</v>
      </c>
      <c r="CW328" t="str">
        <f>IF(DB328="*","",IFERROR(VLOOKUP(CV328,'class and classification'!$A$1:$B$338,2,FALSE),VLOOKUP(CV328,'class and classification'!$A$340:$B$378,2,FALSE)))</f>
        <v>Predominantly Urban</v>
      </c>
      <c r="CX328" t="str">
        <f>IF(DB328="*","",IFERROR(VLOOKUP(CV328,'class and classification'!$A$1:$C$338,3,FALSE),VLOOKUP(CV328,'class and classification'!$A$340:$C$378,3,FALSE)))</f>
        <v>SD</v>
      </c>
      <c r="CY328">
        <v>6528.67</v>
      </c>
      <c r="CZ328">
        <v>3224.1</v>
      </c>
      <c r="DA328">
        <v>1679.54</v>
      </c>
      <c r="DB328">
        <v>14.69116915129138</v>
      </c>
      <c r="DD328" t="s">
        <v>826</v>
      </c>
      <c r="DE328" t="s">
        <v>426</v>
      </c>
      <c r="DF328" t="str">
        <f>IF(DK328="*","",IFERROR(VLOOKUP(DE328,'class and classification'!$A$1:$B$338,2,FALSE),VLOOKUP(DE328,'class and classification'!$A$340:$B$378,2,FALSE)))</f>
        <v>Predominantly Urban</v>
      </c>
      <c r="DG328" t="str">
        <f>IF(DK328="*","",IFERROR(VLOOKUP(DE328,'class and classification'!$A$1:$C$338,3,FALSE),VLOOKUP(DE328,'class and classification'!$A$340:$C$378,3,FALSE)))</f>
        <v>SD</v>
      </c>
      <c r="DH328">
        <v>5896.47</v>
      </c>
      <c r="DI328">
        <v>1538.72</v>
      </c>
      <c r="DJ328">
        <v>1800.93</v>
      </c>
      <c r="DK328">
        <v>19.498772211707944</v>
      </c>
      <c r="DM328" t="s">
        <v>826</v>
      </c>
      <c r="DN328" t="s">
        <v>426</v>
      </c>
      <c r="DO328" t="str">
        <f>IF(DT328="*","",IFERROR(VLOOKUP(DN328,'class and classification'!$A$1:$B$338,2,FALSE),VLOOKUP(DN328,'class and classification'!$A$340:$B$378,2,FALSE)))</f>
        <v/>
      </c>
      <c r="DP328" t="str">
        <f>IF(DT328="*","",IFERROR(VLOOKUP(DN328,'class and classification'!$A$1:$C$338,3,FALSE),VLOOKUP(DN328,'class and classification'!$A$340:$C$378,3,FALSE)))</f>
        <v/>
      </c>
      <c r="DQ328">
        <v>5725.84</v>
      </c>
      <c r="DR328">
        <v>2675.85</v>
      </c>
      <c r="DS328" t="s">
        <v>38</v>
      </c>
      <c r="DT328" t="s">
        <v>38</v>
      </c>
      <c r="DV328" t="s">
        <v>826</v>
      </c>
      <c r="DW328" t="s">
        <v>426</v>
      </c>
      <c r="DX328" t="str">
        <f>IF(EC328="*","",IFERROR(VLOOKUP(DW328,'class and classification'!$A$1:$B$338,2,FALSE),VLOOKUP(DW328,'class and classification'!$A$340:$B$378,2,FALSE)))</f>
        <v>Predominantly Urban</v>
      </c>
      <c r="DY328" t="str">
        <f>IF(EC328="*","",IFERROR(VLOOKUP(DW328,'class and classification'!$A$1:$C$338,3,FALSE),VLOOKUP(DW328,'class and classification'!$A$340:$C$378,3,FALSE)))</f>
        <v>SD</v>
      </c>
      <c r="DZ328">
        <v>5839.63</v>
      </c>
      <c r="EA328">
        <v>1962.9</v>
      </c>
      <c r="EB328">
        <v>1620.31</v>
      </c>
      <c r="EC328">
        <v>17.195558876092555</v>
      </c>
    </row>
    <row r="329" spans="1:133" x14ac:dyDescent="0.3">
      <c r="A329" t="s">
        <v>839</v>
      </c>
      <c r="B329" t="s">
        <v>1625</v>
      </c>
      <c r="C329" t="str">
        <f>IF(H329="n/a","",IFERROR(VLOOKUP(B329,'class and classification'!$A$1:$B$338,2,FALSE),VLOOKUP(B329,'class and classification'!$A$340:$B$378,2,FALSE)))</f>
        <v>Predominantly Rural</v>
      </c>
      <c r="D329" t="str">
        <f>IF(H329="n/a","",IFERROR(VLOOKUP(B329,'class and classification'!$A$1:$C$338,3,FALSE),VLOOKUP(B329,'class and classification'!$A$340:$C$378,3,FALSE)))</f>
        <v>UA</v>
      </c>
      <c r="E329">
        <v>40938</v>
      </c>
      <c r="F329">
        <v>20521</v>
      </c>
      <c r="G329">
        <v>4314</v>
      </c>
      <c r="H329">
        <v>6.558922354157481</v>
      </c>
      <c r="I329" t="s">
        <v>833</v>
      </c>
      <c r="J329" t="s">
        <v>834</v>
      </c>
      <c r="K329" t="e">
        <f>IF(P329="#","",IFERROR(VLOOKUP(J329,'class and classification'!$A$1:$B$338,2,FALSE),VLOOKUP(J329,'class and classification'!$A$340:$B$378,2,FALSE)))</f>
        <v>#N/A</v>
      </c>
      <c r="L329" t="e">
        <f>IF(P329="#","",IFERROR(VLOOKUP(J329,'class and classification'!$A$1:$C$338,3,FALSE),VLOOKUP(J329,'class and classification'!$A$340:$C$378,3,FALSE)))</f>
        <v>#N/A</v>
      </c>
      <c r="M329">
        <v>652907</v>
      </c>
      <c r="N329">
        <v>257388</v>
      </c>
      <c r="O329">
        <v>72176</v>
      </c>
      <c r="P329">
        <v>7.3463746003698844</v>
      </c>
      <c r="S329" t="s">
        <v>429</v>
      </c>
      <c r="T329" t="str">
        <f>IF(Y329="#","",IFERROR(VLOOKUP(S329,'class and classification'!$A$1:$B$338,2,FALSE),VLOOKUP(S329,'class and classification'!$A$340:$B$378,2,FALSE)))</f>
        <v/>
      </c>
      <c r="U329" t="str">
        <f>IF(Y329="#","",IFERROR(VLOOKUP(S329,'class and classification'!$A$1:$C$338,3,FALSE),VLOOKUP(S329,'class and classification'!$A$340:$C$378,3,FALSE)))</f>
        <v/>
      </c>
      <c r="V329">
        <v>9031</v>
      </c>
      <c r="W329">
        <v>18921</v>
      </c>
      <c r="X329" t="s">
        <v>39</v>
      </c>
      <c r="Y329" t="s">
        <v>39</v>
      </c>
      <c r="AA329" t="s">
        <v>827</v>
      </c>
      <c r="AB329" t="s">
        <v>427</v>
      </c>
      <c r="AC329" t="str">
        <f>IF(AH329="#","",IFERROR(VLOOKUP(AB329,'class and classification'!$A$1:$B$338,2,FALSE),VLOOKUP(AB329,'class and classification'!$A$340:$B$378,2,FALSE)))</f>
        <v/>
      </c>
      <c r="AD329" t="str">
        <f>IF(AH329="#","",IFERROR(VLOOKUP(AB329,'class and classification'!$A$1:$C$338,3,FALSE),VLOOKUP(AB329,'class and classification'!$A$340:$C$378,3,FALSE)))</f>
        <v/>
      </c>
      <c r="AE329">
        <v>13031</v>
      </c>
      <c r="AF329">
        <v>6096</v>
      </c>
      <c r="AG329" t="s">
        <v>39</v>
      </c>
      <c r="AH329" t="s">
        <v>39</v>
      </c>
      <c r="AJ329" t="s">
        <v>827</v>
      </c>
      <c r="AK329" t="s">
        <v>427</v>
      </c>
      <c r="AL329" t="str">
        <f>IF(AQ329="#","",IFERROR(VLOOKUP(AK329,'class and classification'!$A$1:$B$338,2,FALSE),VLOOKUP(AK329,'class and classification'!$A$340:$B$378,2,FALSE)))</f>
        <v/>
      </c>
      <c r="AM329" t="str">
        <f>IF(AQ329="#","",IFERROR(VLOOKUP(AK329,'class and classification'!$A$1:$C$338,3,FALSE),VLOOKUP(AK329,'class and classification'!$A$340:$C$378,3,FALSE)))</f>
        <v/>
      </c>
      <c r="AN329">
        <v>9079</v>
      </c>
      <c r="AO329">
        <v>6784</v>
      </c>
      <c r="AP329" t="s">
        <v>39</v>
      </c>
      <c r="AQ329" t="s">
        <v>39</v>
      </c>
      <c r="AS329" t="s">
        <v>827</v>
      </c>
      <c r="AT329" t="s">
        <v>427</v>
      </c>
      <c r="AU329" t="str">
        <f>IF(AZ329="#","",IFERROR(VLOOKUP(AT329,'class and classification'!$A$1:$B$338,2,FALSE),VLOOKUP(AT329,'class and classification'!$A$340:$B$378,2,FALSE)))</f>
        <v>Predominantly Urban</v>
      </c>
      <c r="AV329" t="str">
        <f>IF(AZ329="#","",IFERROR(VLOOKUP(AT329,'class and classification'!$A$1:$C$338,3,FALSE),VLOOKUP(AT329,'class and classification'!$A$340:$C$378,3,FALSE)))</f>
        <v>SD</v>
      </c>
      <c r="AW329">
        <v>14056</v>
      </c>
      <c r="AX329">
        <v>11288</v>
      </c>
      <c r="AY329">
        <v>2369</v>
      </c>
      <c r="AZ329">
        <v>8.5483347165590153</v>
      </c>
      <c r="BB329" t="s">
        <v>827</v>
      </c>
      <c r="BC329" t="s">
        <v>427</v>
      </c>
      <c r="BD329" t="str">
        <f>IF(BI329="#","",IFERROR(VLOOKUP(BC329,'class and classification'!$A$1:$B$338,2,FALSE),VLOOKUP(BC329,'class and classification'!$A$340:$B$378,2,FALSE)))</f>
        <v/>
      </c>
      <c r="BE329" t="str">
        <f>IF(BI329="#","",IFERROR(VLOOKUP(BC329,'class and classification'!$A$1:$C$338,3,FALSE),VLOOKUP(BC329,'class and classification'!$A$340:$C$378,3,FALSE)))</f>
        <v/>
      </c>
      <c r="BF329">
        <v>13835</v>
      </c>
      <c r="BG329">
        <v>8671</v>
      </c>
      <c r="BH329" t="s">
        <v>39</v>
      </c>
      <c r="BI329" t="s">
        <v>39</v>
      </c>
      <c r="BK329" t="s">
        <v>827</v>
      </c>
      <c r="BL329" t="s">
        <v>427</v>
      </c>
      <c r="BM329" t="str">
        <f>IF(BR329="#","",IFERROR(VLOOKUP(BL329,'class and classification'!$A$1:$B$338,2,FALSE),VLOOKUP(BL329,'class and classification'!$A$340:$B$378,2,FALSE)))</f>
        <v>Predominantly Urban</v>
      </c>
      <c r="BN329" t="str">
        <f>IF(BR329="#","",IFERROR(VLOOKUP(BL329,'class and classification'!$A$1:$C$338,3,FALSE),VLOOKUP(BL329,'class and classification'!$A$340:$C$378,3,FALSE)))</f>
        <v>SD</v>
      </c>
      <c r="BO329">
        <v>19346</v>
      </c>
      <c r="BP329">
        <v>3676</v>
      </c>
      <c r="BQ329">
        <v>890</v>
      </c>
      <c r="BR329">
        <v>3.7219805955168952</v>
      </c>
      <c r="BT329" t="s">
        <v>827</v>
      </c>
      <c r="BU329" t="s">
        <v>427</v>
      </c>
      <c r="BV329" t="str">
        <f>IF(CA329="#","",IFERROR(VLOOKUP(BU329,'class and classification'!$A$1:$B$338,2,FALSE),VLOOKUP(BU329,'class and classification'!$A$340:$B$378,2,FALSE)))</f>
        <v>Predominantly Urban</v>
      </c>
      <c r="BW329" t="str">
        <f>IF(CA329="#","",IFERROR(VLOOKUP(BU329,'class and classification'!$A$1:$C$338,3,FALSE),VLOOKUP(BU329,'class and classification'!$A$340:$C$378,3,FALSE)))</f>
        <v>SD</v>
      </c>
      <c r="BX329">
        <v>13700</v>
      </c>
      <c r="BY329">
        <v>8727</v>
      </c>
      <c r="BZ329">
        <v>806</v>
      </c>
      <c r="CA329">
        <v>3.4692032884259461</v>
      </c>
      <c r="CC329" t="s">
        <v>827</v>
      </c>
      <c r="CD329" t="s">
        <v>427</v>
      </c>
      <c r="CE329" t="str">
        <f>IF(CJ329="*","",IFERROR(VLOOKUP(CD329,'class and classification'!$A$1:$B$338,2,FALSE),VLOOKUP(CD329,'class and classification'!$A$340:$B$378,2,FALSE)))</f>
        <v>Predominantly Urban</v>
      </c>
      <c r="CF329" t="str">
        <f>IF(CJ329="*","",IFERROR(VLOOKUP(CD329,'class and classification'!$A$1:$C$338,3,FALSE),VLOOKUP(CD329,'class and classification'!$A$340:$C$378,3,FALSE)))</f>
        <v>SD</v>
      </c>
      <c r="CG329">
        <v>11292</v>
      </c>
      <c r="CH329">
        <v>10041</v>
      </c>
      <c r="CI329">
        <v>1218</v>
      </c>
      <c r="CJ329">
        <v>5.4010908607157111</v>
      </c>
      <c r="CL329" t="s">
        <v>827</v>
      </c>
      <c r="CM329" t="s">
        <v>427</v>
      </c>
      <c r="CN329" t="str">
        <f>IF(CS329="*","",IFERROR(VLOOKUP(CM329,'class and classification'!$A$1:$B$338,2,FALSE),VLOOKUP(CM329,'class and classification'!$A$340:$B$378,2,FALSE)))</f>
        <v>Predominantly Urban</v>
      </c>
      <c r="CO329" t="str">
        <f>IF(CS329="*","",IFERROR(VLOOKUP(CM329,'class and classification'!$A$1:$C$338,3,FALSE),VLOOKUP(CM329,'class and classification'!$A$340:$C$378,3,FALSE)))</f>
        <v>SD</v>
      </c>
      <c r="CP329">
        <v>12766.73</v>
      </c>
      <c r="CQ329">
        <v>6463.06</v>
      </c>
      <c r="CR329">
        <v>5152.3599999999997</v>
      </c>
      <c r="CS329">
        <v>21.131688550845595</v>
      </c>
      <c r="CU329" t="s">
        <v>827</v>
      </c>
      <c r="CV329" t="s">
        <v>427</v>
      </c>
      <c r="CW329" t="str">
        <f>IF(DB329="*","",IFERROR(VLOOKUP(CV329,'class and classification'!$A$1:$B$338,2,FALSE),VLOOKUP(CV329,'class and classification'!$A$340:$B$378,2,FALSE)))</f>
        <v>Predominantly Urban</v>
      </c>
      <c r="CX329" t="str">
        <f>IF(DB329="*","",IFERROR(VLOOKUP(CV329,'class and classification'!$A$1:$C$338,3,FALSE),VLOOKUP(CV329,'class and classification'!$A$340:$C$378,3,FALSE)))</f>
        <v>SD</v>
      </c>
      <c r="CY329">
        <v>13420.52</v>
      </c>
      <c r="CZ329">
        <v>5905.11</v>
      </c>
      <c r="DA329">
        <v>7478.17</v>
      </c>
      <c r="DB329">
        <v>27.899663480551261</v>
      </c>
      <c r="DD329" t="s">
        <v>827</v>
      </c>
      <c r="DE329" t="s">
        <v>427</v>
      </c>
      <c r="DF329" t="str">
        <f>IF(DK329="*","",IFERROR(VLOOKUP(DE329,'class and classification'!$A$1:$B$338,2,FALSE),VLOOKUP(DE329,'class and classification'!$A$340:$B$378,2,FALSE)))</f>
        <v>Predominantly Urban</v>
      </c>
      <c r="DG329" t="str">
        <f>IF(DK329="*","",IFERROR(VLOOKUP(DE329,'class and classification'!$A$1:$C$338,3,FALSE),VLOOKUP(DE329,'class and classification'!$A$340:$C$378,3,FALSE)))</f>
        <v>SD</v>
      </c>
      <c r="DH329">
        <v>15244.04</v>
      </c>
      <c r="DI329">
        <v>9414.39</v>
      </c>
      <c r="DJ329">
        <v>3455.99</v>
      </c>
      <c r="DK329">
        <v>12.29258864312335</v>
      </c>
      <c r="DM329" t="s">
        <v>827</v>
      </c>
      <c r="DN329" t="s">
        <v>427</v>
      </c>
      <c r="DO329" t="str">
        <f>IF(DT329="*","",IFERROR(VLOOKUP(DN329,'class and classification'!$A$1:$B$338,2,FALSE),VLOOKUP(DN329,'class and classification'!$A$340:$B$378,2,FALSE)))</f>
        <v>Predominantly Urban</v>
      </c>
      <c r="DP329" t="str">
        <f>IF(DT329="*","",IFERROR(VLOOKUP(DN329,'class and classification'!$A$1:$C$338,3,FALSE),VLOOKUP(DN329,'class and classification'!$A$340:$C$378,3,FALSE)))</f>
        <v>SD</v>
      </c>
      <c r="DQ329">
        <v>12025.61</v>
      </c>
      <c r="DR329">
        <v>9125.59</v>
      </c>
      <c r="DS329">
        <v>1088.5999999999999</v>
      </c>
      <c r="DT329">
        <v>4.8948281909009967</v>
      </c>
      <c r="DV329" t="s">
        <v>827</v>
      </c>
      <c r="DW329" t="s">
        <v>427</v>
      </c>
      <c r="DX329" t="str">
        <f>IF(EC329="*","",IFERROR(VLOOKUP(DW329,'class and classification'!$A$1:$B$338,2,FALSE),VLOOKUP(DW329,'class and classification'!$A$340:$B$378,2,FALSE)))</f>
        <v>Predominantly Urban</v>
      </c>
      <c r="DY329" t="str">
        <f>IF(EC329="*","",IFERROR(VLOOKUP(DW329,'class and classification'!$A$1:$C$338,3,FALSE),VLOOKUP(DW329,'class and classification'!$A$340:$C$378,3,FALSE)))</f>
        <v>SD</v>
      </c>
      <c r="DZ329">
        <v>11004.83</v>
      </c>
      <c r="EA329">
        <v>7341.06</v>
      </c>
      <c r="EB329">
        <v>2644.24</v>
      </c>
      <c r="EC329">
        <v>12.59753989136799</v>
      </c>
    </row>
    <row r="330" spans="1:133" x14ac:dyDescent="0.3">
      <c r="A330" t="s">
        <v>840</v>
      </c>
      <c r="B330" t="s">
        <v>204</v>
      </c>
      <c r="C330" t="str">
        <f>IF(H330="n/a","",IFERROR(VLOOKUP(B330,'class and classification'!$A$1:$B$338,2,FALSE),VLOOKUP(B330,'class and classification'!$A$340:$B$378,2,FALSE)))</f>
        <v/>
      </c>
      <c r="D330" t="str">
        <f>IF(H330="n/a","",IFERROR(VLOOKUP(B330,'class and classification'!$A$1:$C$338,3,FALSE),VLOOKUP(B330,'class and classification'!$A$340:$C$378,3,FALSE)))</f>
        <v/>
      </c>
      <c r="E330" t="s">
        <v>513</v>
      </c>
      <c r="F330" t="s">
        <v>513</v>
      </c>
      <c r="G330" t="s">
        <v>513</v>
      </c>
      <c r="H330" t="s">
        <v>513</v>
      </c>
      <c r="I330" t="s">
        <v>835</v>
      </c>
      <c r="J330" t="s">
        <v>201</v>
      </c>
      <c r="K330" t="str">
        <f>IF(P330="#","",IFERROR(VLOOKUP(J330,'class and classification'!$A$1:$B$338,2,FALSE),VLOOKUP(J330,'class and classification'!$A$340:$B$378,2,FALSE)))</f>
        <v>Urban with Significant Rural</v>
      </c>
      <c r="L330" t="str">
        <f>IF(P330="#","",IFERROR(VLOOKUP(J330,'class and classification'!$A$1:$C$338,3,FALSE),VLOOKUP(J330,'class and classification'!$A$340:$C$378,3,FALSE)))</f>
        <v>UA</v>
      </c>
      <c r="M330">
        <v>24710</v>
      </c>
      <c r="N330">
        <v>7423</v>
      </c>
      <c r="O330">
        <v>2844</v>
      </c>
      <c r="P330">
        <v>8.1310575521056698</v>
      </c>
      <c r="S330" t="s">
        <v>430</v>
      </c>
      <c r="T330" t="str">
        <f>IF(Y330="#","",IFERROR(VLOOKUP(S330,'class and classification'!$A$1:$B$338,2,FALSE),VLOOKUP(S330,'class and classification'!$A$340:$B$378,2,FALSE)))</f>
        <v/>
      </c>
      <c r="U330" t="str">
        <f>IF(Y330="#","",IFERROR(VLOOKUP(S330,'class and classification'!$A$1:$C$338,3,FALSE),VLOOKUP(S330,'class and classification'!$A$340:$C$378,3,FALSE)))</f>
        <v/>
      </c>
      <c r="V330">
        <v>20030</v>
      </c>
      <c r="W330">
        <v>9646</v>
      </c>
      <c r="X330" t="s">
        <v>39</v>
      </c>
      <c r="Y330" t="s">
        <v>39</v>
      </c>
      <c r="AA330" t="s">
        <v>828</v>
      </c>
      <c r="AB330" t="s">
        <v>428</v>
      </c>
      <c r="AC330" t="str">
        <f>IF(AH330="#","",IFERROR(VLOOKUP(AB330,'class and classification'!$A$1:$B$338,2,FALSE),VLOOKUP(AB330,'class and classification'!$A$340:$B$378,2,FALSE)))</f>
        <v/>
      </c>
      <c r="AD330" t="str">
        <f>IF(AH330="#","",IFERROR(VLOOKUP(AB330,'class and classification'!$A$1:$C$338,3,FALSE),VLOOKUP(AB330,'class and classification'!$A$340:$C$378,3,FALSE)))</f>
        <v/>
      </c>
      <c r="AE330">
        <v>10799</v>
      </c>
      <c r="AF330">
        <v>6741</v>
      </c>
      <c r="AG330" t="s">
        <v>39</v>
      </c>
      <c r="AH330" t="s">
        <v>39</v>
      </c>
      <c r="AJ330" t="s">
        <v>828</v>
      </c>
      <c r="AK330" t="s">
        <v>428</v>
      </c>
      <c r="AL330" t="str">
        <f>IF(AQ330="#","",IFERROR(VLOOKUP(AK330,'class and classification'!$A$1:$B$338,2,FALSE),VLOOKUP(AK330,'class and classification'!$A$340:$B$378,2,FALSE)))</f>
        <v/>
      </c>
      <c r="AM330" t="str">
        <f>IF(AQ330="#","",IFERROR(VLOOKUP(AK330,'class and classification'!$A$1:$C$338,3,FALSE),VLOOKUP(AK330,'class and classification'!$A$340:$C$378,3,FALSE)))</f>
        <v/>
      </c>
      <c r="AN330">
        <v>15119</v>
      </c>
      <c r="AO330">
        <v>6155</v>
      </c>
      <c r="AP330" t="s">
        <v>39</v>
      </c>
      <c r="AQ330" t="s">
        <v>39</v>
      </c>
      <c r="AS330" t="s">
        <v>828</v>
      </c>
      <c r="AT330" t="s">
        <v>428</v>
      </c>
      <c r="AU330" t="str">
        <f>IF(AZ330="#","",IFERROR(VLOOKUP(AT330,'class and classification'!$A$1:$B$338,2,FALSE),VLOOKUP(AT330,'class and classification'!$A$340:$B$378,2,FALSE)))</f>
        <v/>
      </c>
      <c r="AV330" t="str">
        <f>IF(AZ330="#","",IFERROR(VLOOKUP(AT330,'class and classification'!$A$1:$C$338,3,FALSE),VLOOKUP(AT330,'class and classification'!$A$340:$C$378,3,FALSE)))</f>
        <v/>
      </c>
      <c r="AW330">
        <v>15918</v>
      </c>
      <c r="AX330">
        <v>8117</v>
      </c>
      <c r="AY330" t="s">
        <v>39</v>
      </c>
      <c r="AZ330" t="s">
        <v>39</v>
      </c>
      <c r="BB330" t="s">
        <v>828</v>
      </c>
      <c r="BC330" t="s">
        <v>428</v>
      </c>
      <c r="BD330" t="str">
        <f>IF(BI330="#","",IFERROR(VLOOKUP(BC330,'class and classification'!$A$1:$B$338,2,FALSE),VLOOKUP(BC330,'class and classification'!$A$340:$B$378,2,FALSE)))</f>
        <v/>
      </c>
      <c r="BE330" t="str">
        <f>IF(BI330="#","",IFERROR(VLOOKUP(BC330,'class and classification'!$A$1:$C$338,3,FALSE),VLOOKUP(BC330,'class and classification'!$A$340:$C$378,3,FALSE)))</f>
        <v/>
      </c>
      <c r="BF330">
        <v>14870</v>
      </c>
      <c r="BG330">
        <v>7512</v>
      </c>
      <c r="BH330" t="s">
        <v>39</v>
      </c>
      <c r="BI330" t="s">
        <v>39</v>
      </c>
      <c r="BK330" t="s">
        <v>828</v>
      </c>
      <c r="BL330" t="s">
        <v>428</v>
      </c>
      <c r="BM330" t="str">
        <f>IF(BR330="#","",IFERROR(VLOOKUP(BL330,'class and classification'!$A$1:$B$338,2,FALSE),VLOOKUP(BL330,'class and classification'!$A$340:$B$378,2,FALSE)))</f>
        <v/>
      </c>
      <c r="BN330" t="str">
        <f>IF(BR330="#","",IFERROR(VLOOKUP(BL330,'class and classification'!$A$1:$C$338,3,FALSE),VLOOKUP(BL330,'class and classification'!$A$340:$C$378,3,FALSE)))</f>
        <v/>
      </c>
      <c r="BO330">
        <v>9823</v>
      </c>
      <c r="BP330">
        <v>6815</v>
      </c>
      <c r="BQ330" t="s">
        <v>39</v>
      </c>
      <c r="BR330" t="s">
        <v>39</v>
      </c>
      <c r="BT330" t="s">
        <v>828</v>
      </c>
      <c r="BU330" t="s">
        <v>428</v>
      </c>
      <c r="BV330" t="str">
        <f>IF(CA330="#","",IFERROR(VLOOKUP(BU330,'class and classification'!$A$1:$B$338,2,FALSE),VLOOKUP(BU330,'class and classification'!$A$340:$B$378,2,FALSE)))</f>
        <v>Predominantly Rural</v>
      </c>
      <c r="BW330" t="str">
        <f>IF(CA330="#","",IFERROR(VLOOKUP(BU330,'class and classification'!$A$1:$C$338,3,FALSE),VLOOKUP(BU330,'class and classification'!$A$340:$C$378,3,FALSE)))</f>
        <v>SD</v>
      </c>
      <c r="BX330">
        <v>9246</v>
      </c>
      <c r="BY330">
        <v>6403</v>
      </c>
      <c r="BZ330">
        <v>606</v>
      </c>
      <c r="CA330">
        <v>3.7280836665641339</v>
      </c>
      <c r="CC330" t="s">
        <v>828</v>
      </c>
      <c r="CD330" t="s">
        <v>428</v>
      </c>
      <c r="CE330" t="str">
        <f>IF(CJ330="*","",IFERROR(VLOOKUP(CD330,'class and classification'!$A$1:$B$338,2,FALSE),VLOOKUP(CD330,'class and classification'!$A$340:$B$378,2,FALSE)))</f>
        <v/>
      </c>
      <c r="CF330" t="str">
        <f>IF(CJ330="*","",IFERROR(VLOOKUP(CD330,'class and classification'!$A$1:$C$338,3,FALSE),VLOOKUP(CD330,'class and classification'!$A$340:$C$378,3,FALSE)))</f>
        <v/>
      </c>
      <c r="CG330">
        <v>12189</v>
      </c>
      <c r="CH330">
        <v>5686</v>
      </c>
      <c r="CI330" t="s">
        <v>38</v>
      </c>
      <c r="CJ330" t="s">
        <v>38</v>
      </c>
      <c r="CL330" t="s">
        <v>828</v>
      </c>
      <c r="CM330" t="s">
        <v>428</v>
      </c>
      <c r="CN330" t="str">
        <f>IF(CS330="*","",IFERROR(VLOOKUP(CM330,'class and classification'!$A$1:$B$338,2,FALSE),VLOOKUP(CM330,'class and classification'!$A$340:$B$378,2,FALSE)))</f>
        <v>Predominantly Rural</v>
      </c>
      <c r="CO330" t="str">
        <f>IF(CS330="*","",IFERROR(VLOOKUP(CM330,'class and classification'!$A$1:$C$338,3,FALSE),VLOOKUP(CM330,'class and classification'!$A$340:$C$378,3,FALSE)))</f>
        <v>SD</v>
      </c>
      <c r="CP330">
        <v>11339.43</v>
      </c>
      <c r="CQ330">
        <v>5994.33</v>
      </c>
      <c r="CR330">
        <v>771.55</v>
      </c>
      <c r="CS330">
        <v>4.2614569979746264</v>
      </c>
      <c r="CU330" t="s">
        <v>828</v>
      </c>
      <c r="CV330" t="s">
        <v>428</v>
      </c>
      <c r="CW330" t="str">
        <f>IF(DB330="*","",IFERROR(VLOOKUP(CV330,'class and classification'!$A$1:$B$338,2,FALSE),VLOOKUP(CV330,'class and classification'!$A$340:$B$378,2,FALSE)))</f>
        <v>Predominantly Rural</v>
      </c>
      <c r="CX330" t="str">
        <f>IF(DB330="*","",IFERROR(VLOOKUP(CV330,'class and classification'!$A$1:$C$338,3,FALSE),VLOOKUP(CV330,'class and classification'!$A$340:$C$378,3,FALSE)))</f>
        <v>SD</v>
      </c>
      <c r="CY330">
        <v>9009.07</v>
      </c>
      <c r="CZ330">
        <v>7018.29</v>
      </c>
      <c r="DA330">
        <v>4442.42</v>
      </c>
      <c r="DB330">
        <v>21.702333879504323</v>
      </c>
      <c r="DD330" t="s">
        <v>828</v>
      </c>
      <c r="DE330" t="s">
        <v>428</v>
      </c>
      <c r="DF330" t="str">
        <f>IF(DK330="*","",IFERROR(VLOOKUP(DE330,'class and classification'!$A$1:$B$338,2,FALSE),VLOOKUP(DE330,'class and classification'!$A$340:$B$378,2,FALSE)))</f>
        <v>Predominantly Rural</v>
      </c>
      <c r="DG330" t="str">
        <f>IF(DK330="*","",IFERROR(VLOOKUP(DE330,'class and classification'!$A$1:$C$338,3,FALSE),VLOOKUP(DE330,'class and classification'!$A$340:$C$378,3,FALSE)))</f>
        <v>SD</v>
      </c>
      <c r="DH330">
        <v>10296.540000000001</v>
      </c>
      <c r="DI330">
        <v>5462.28</v>
      </c>
      <c r="DJ330">
        <v>2710.51</v>
      </c>
      <c r="DK330">
        <v>14.67573539484107</v>
      </c>
      <c r="DM330" t="s">
        <v>828</v>
      </c>
      <c r="DN330" t="s">
        <v>428</v>
      </c>
      <c r="DO330" t="str">
        <f>IF(DT330="*","",IFERROR(VLOOKUP(DN330,'class and classification'!$A$1:$B$338,2,FALSE),VLOOKUP(DN330,'class and classification'!$A$340:$B$378,2,FALSE)))</f>
        <v>Predominantly Rural</v>
      </c>
      <c r="DP330" t="str">
        <f>IF(DT330="*","",IFERROR(VLOOKUP(DN330,'class and classification'!$A$1:$C$338,3,FALSE),VLOOKUP(DN330,'class and classification'!$A$340:$C$378,3,FALSE)))</f>
        <v>SD</v>
      </c>
      <c r="DQ330">
        <v>11652.88</v>
      </c>
      <c r="DR330">
        <v>6677.25</v>
      </c>
      <c r="DS330">
        <v>2285.84</v>
      </c>
      <c r="DT330">
        <v>11.087715009286491</v>
      </c>
      <c r="DV330" t="s">
        <v>828</v>
      </c>
      <c r="DW330" t="s">
        <v>428</v>
      </c>
      <c r="DX330" t="str">
        <f>IF(EC330="*","",IFERROR(VLOOKUP(DW330,'class and classification'!$A$1:$B$338,2,FALSE),VLOOKUP(DW330,'class and classification'!$A$340:$B$378,2,FALSE)))</f>
        <v>Predominantly Rural</v>
      </c>
      <c r="DY330" t="str">
        <f>IF(EC330="*","",IFERROR(VLOOKUP(DW330,'class and classification'!$A$1:$C$338,3,FALSE),VLOOKUP(DW330,'class and classification'!$A$340:$C$378,3,FALSE)))</f>
        <v>SD</v>
      </c>
      <c r="DZ330">
        <v>9396.32</v>
      </c>
      <c r="EA330">
        <v>7427.7</v>
      </c>
      <c r="EB330">
        <v>1371.34</v>
      </c>
      <c r="EC330">
        <v>7.5367566236666921</v>
      </c>
    </row>
    <row r="331" spans="1:133" x14ac:dyDescent="0.3">
      <c r="A331" t="s">
        <v>841</v>
      </c>
      <c r="B331" t="s">
        <v>205</v>
      </c>
      <c r="C331" t="str">
        <f>IF(H331="n/a","",IFERROR(VLOOKUP(B331,'class and classification'!$A$1:$B$338,2,FALSE),VLOOKUP(B331,'class and classification'!$A$340:$B$378,2,FALSE)))</f>
        <v>Urban with Significant Rural</v>
      </c>
      <c r="D331" t="str">
        <f>IF(H331="n/a","",IFERROR(VLOOKUP(B331,'class and classification'!$A$1:$C$338,3,FALSE),VLOOKUP(B331,'class and classification'!$A$340:$C$378,3,FALSE)))</f>
        <v>UA</v>
      </c>
      <c r="E331">
        <v>39303</v>
      </c>
      <c r="F331">
        <v>4775</v>
      </c>
      <c r="G331">
        <v>1680</v>
      </c>
      <c r="H331">
        <v>3.6714891385112982</v>
      </c>
      <c r="I331" t="s">
        <v>836</v>
      </c>
      <c r="J331" t="s">
        <v>207</v>
      </c>
      <c r="K331" t="str">
        <f>IF(P331="#","",IFERROR(VLOOKUP(J331,'class and classification'!$A$1:$B$338,2,FALSE),VLOOKUP(J331,'class and classification'!$A$340:$B$378,2,FALSE)))</f>
        <v>Predominantly Urban</v>
      </c>
      <c r="L331" t="str">
        <f>IF(P331="#","",IFERROR(VLOOKUP(J331,'class and classification'!$A$1:$C$338,3,FALSE),VLOOKUP(J331,'class and classification'!$A$340:$C$378,3,FALSE)))</f>
        <v>UA</v>
      </c>
      <c r="M331">
        <v>44750</v>
      </c>
      <c r="N331">
        <v>10822</v>
      </c>
      <c r="O331">
        <v>2664</v>
      </c>
      <c r="P331">
        <v>4.5744900061817431</v>
      </c>
      <c r="S331" t="s">
        <v>431</v>
      </c>
      <c r="T331" t="str">
        <f>IF(Y331="#","",IFERROR(VLOOKUP(S331,'class and classification'!$A$1:$B$338,2,FALSE),VLOOKUP(S331,'class and classification'!$A$340:$B$378,2,FALSE)))</f>
        <v>Predominantly Urban</v>
      </c>
      <c r="U331" t="str">
        <f>IF(Y331="#","",IFERROR(VLOOKUP(S331,'class and classification'!$A$1:$C$338,3,FALSE),VLOOKUP(S331,'class and classification'!$A$340:$C$378,3,FALSE)))</f>
        <v>SD</v>
      </c>
      <c r="V331">
        <v>21269</v>
      </c>
      <c r="W331">
        <v>2192</v>
      </c>
      <c r="X331">
        <v>2124</v>
      </c>
      <c r="Y331">
        <v>8.3017393003713114</v>
      </c>
      <c r="AA331" t="s">
        <v>829</v>
      </c>
      <c r="AB331" t="s">
        <v>429</v>
      </c>
      <c r="AC331" t="str">
        <f>IF(AH331="#","",IFERROR(VLOOKUP(AB331,'class and classification'!$A$1:$B$338,2,FALSE),VLOOKUP(AB331,'class and classification'!$A$340:$B$378,2,FALSE)))</f>
        <v/>
      </c>
      <c r="AD331" t="str">
        <f>IF(AH331="#","",IFERROR(VLOOKUP(AB331,'class and classification'!$A$1:$C$338,3,FALSE),VLOOKUP(AB331,'class and classification'!$A$340:$C$378,3,FALSE)))</f>
        <v/>
      </c>
      <c r="AE331">
        <v>16137</v>
      </c>
      <c r="AF331">
        <v>8075</v>
      </c>
      <c r="AG331" t="s">
        <v>39</v>
      </c>
      <c r="AH331" t="s">
        <v>39</v>
      </c>
      <c r="AJ331" t="s">
        <v>829</v>
      </c>
      <c r="AK331" t="s">
        <v>429</v>
      </c>
      <c r="AL331" t="str">
        <f>IF(AQ331="#","",IFERROR(VLOOKUP(AK331,'class and classification'!$A$1:$B$338,2,FALSE),VLOOKUP(AK331,'class and classification'!$A$340:$B$378,2,FALSE)))</f>
        <v/>
      </c>
      <c r="AM331" t="str">
        <f>IF(AQ331="#","",IFERROR(VLOOKUP(AK331,'class and classification'!$A$1:$C$338,3,FALSE),VLOOKUP(AK331,'class and classification'!$A$340:$C$378,3,FALSE)))</f>
        <v/>
      </c>
      <c r="AN331">
        <v>14856</v>
      </c>
      <c r="AO331">
        <v>10701</v>
      </c>
      <c r="AP331" t="s">
        <v>39</v>
      </c>
      <c r="AQ331" t="s">
        <v>39</v>
      </c>
      <c r="AS331" t="s">
        <v>829</v>
      </c>
      <c r="AT331" t="s">
        <v>429</v>
      </c>
      <c r="AU331" t="str">
        <f>IF(AZ331="#","",IFERROR(VLOOKUP(AT331,'class and classification'!$A$1:$B$338,2,FALSE),VLOOKUP(AT331,'class and classification'!$A$340:$B$378,2,FALSE)))</f>
        <v/>
      </c>
      <c r="AV331" t="str">
        <f>IF(AZ331="#","",IFERROR(VLOOKUP(AT331,'class and classification'!$A$1:$C$338,3,FALSE),VLOOKUP(AT331,'class and classification'!$A$340:$C$378,3,FALSE)))</f>
        <v/>
      </c>
      <c r="AW331">
        <v>18421</v>
      </c>
      <c r="AX331">
        <v>6958</v>
      </c>
      <c r="AY331" t="s">
        <v>39</v>
      </c>
      <c r="AZ331" t="s">
        <v>39</v>
      </c>
      <c r="BB331" t="s">
        <v>829</v>
      </c>
      <c r="BC331" t="s">
        <v>429</v>
      </c>
      <c r="BD331" t="str">
        <f>IF(BI331="#","",IFERROR(VLOOKUP(BC331,'class and classification'!$A$1:$B$338,2,FALSE),VLOOKUP(BC331,'class and classification'!$A$340:$B$378,2,FALSE)))</f>
        <v>Predominantly Urban</v>
      </c>
      <c r="BE331" t="str">
        <f>IF(BI331="#","",IFERROR(VLOOKUP(BC331,'class and classification'!$A$1:$C$338,3,FALSE),VLOOKUP(BC331,'class and classification'!$A$340:$C$378,3,FALSE)))</f>
        <v>SD</v>
      </c>
      <c r="BF331">
        <v>13766</v>
      </c>
      <c r="BG331">
        <v>11080</v>
      </c>
      <c r="BH331">
        <v>1870</v>
      </c>
      <c r="BI331">
        <v>6.9995508309627184</v>
      </c>
      <c r="BK331" t="s">
        <v>829</v>
      </c>
      <c r="BL331" t="s">
        <v>429</v>
      </c>
      <c r="BM331" t="str">
        <f>IF(BR331="#","",IFERROR(VLOOKUP(BL331,'class and classification'!$A$1:$B$338,2,FALSE),VLOOKUP(BL331,'class and classification'!$A$340:$B$378,2,FALSE)))</f>
        <v>Predominantly Urban</v>
      </c>
      <c r="BN331" t="str">
        <f>IF(BR331="#","",IFERROR(VLOOKUP(BL331,'class and classification'!$A$1:$C$338,3,FALSE),VLOOKUP(BL331,'class and classification'!$A$340:$C$378,3,FALSE)))</f>
        <v>SD</v>
      </c>
      <c r="BO331">
        <v>8520</v>
      </c>
      <c r="BP331">
        <v>11221</v>
      </c>
      <c r="BQ331">
        <v>7721</v>
      </c>
      <c r="BR331">
        <v>28.115213749908964</v>
      </c>
      <c r="BT331" t="s">
        <v>829</v>
      </c>
      <c r="BU331" t="s">
        <v>429</v>
      </c>
      <c r="BV331" t="str">
        <f>IF(CA331="#","",IFERROR(VLOOKUP(BU331,'class and classification'!$A$1:$B$338,2,FALSE),VLOOKUP(BU331,'class and classification'!$A$340:$B$378,2,FALSE)))</f>
        <v>Predominantly Urban</v>
      </c>
      <c r="BW331" t="str">
        <f>IF(CA331="#","",IFERROR(VLOOKUP(BU331,'class and classification'!$A$1:$C$338,3,FALSE),VLOOKUP(BU331,'class and classification'!$A$340:$C$378,3,FALSE)))</f>
        <v>SD</v>
      </c>
      <c r="BX331">
        <v>11200</v>
      </c>
      <c r="BY331">
        <v>8012</v>
      </c>
      <c r="BZ331">
        <v>2417</v>
      </c>
      <c r="CA331">
        <v>11.174811595543021</v>
      </c>
      <c r="CC331" t="s">
        <v>829</v>
      </c>
      <c r="CD331" t="s">
        <v>429</v>
      </c>
      <c r="CE331" t="str">
        <f>IF(CJ331="*","",IFERROR(VLOOKUP(CD331,'class and classification'!$A$1:$B$338,2,FALSE),VLOOKUP(CD331,'class and classification'!$A$340:$B$378,2,FALSE)))</f>
        <v>Predominantly Urban</v>
      </c>
      <c r="CF331" t="str">
        <f>IF(CJ331="*","",IFERROR(VLOOKUP(CD331,'class and classification'!$A$1:$C$338,3,FALSE),VLOOKUP(CD331,'class and classification'!$A$340:$C$378,3,FALSE)))</f>
        <v>SD</v>
      </c>
      <c r="CG331">
        <v>15057</v>
      </c>
      <c r="CH331">
        <v>5634</v>
      </c>
      <c r="CI331">
        <v>1670</v>
      </c>
      <c r="CJ331">
        <v>7.4683600912302666</v>
      </c>
      <c r="CL331" t="s">
        <v>829</v>
      </c>
      <c r="CM331" t="s">
        <v>429</v>
      </c>
      <c r="CN331" t="str">
        <f>IF(CS331="*","",IFERROR(VLOOKUP(CM331,'class and classification'!$A$1:$B$338,2,FALSE),VLOOKUP(CM331,'class and classification'!$A$340:$B$378,2,FALSE)))</f>
        <v>Predominantly Urban</v>
      </c>
      <c r="CO331" t="str">
        <f>IF(CS331="*","",IFERROR(VLOOKUP(CM331,'class and classification'!$A$1:$C$338,3,FALSE),VLOOKUP(CM331,'class and classification'!$A$340:$C$378,3,FALSE)))</f>
        <v>SD</v>
      </c>
      <c r="CP331">
        <v>11892.05</v>
      </c>
      <c r="CQ331">
        <v>5003.97</v>
      </c>
      <c r="CR331">
        <v>3984.48</v>
      </c>
      <c r="CS331">
        <v>19.082301669021337</v>
      </c>
      <c r="CU331" t="s">
        <v>829</v>
      </c>
      <c r="CV331" t="s">
        <v>429</v>
      </c>
      <c r="CW331" t="str">
        <f>IF(DB331="*","",IFERROR(VLOOKUP(CV331,'class and classification'!$A$1:$B$338,2,FALSE),VLOOKUP(CV331,'class and classification'!$A$340:$B$378,2,FALSE)))</f>
        <v>Predominantly Urban</v>
      </c>
      <c r="CX331" t="str">
        <f>IF(DB331="*","",IFERROR(VLOOKUP(CV331,'class and classification'!$A$1:$C$338,3,FALSE),VLOOKUP(CV331,'class and classification'!$A$340:$C$378,3,FALSE)))</f>
        <v>SD</v>
      </c>
      <c r="CY331">
        <v>12507.37</v>
      </c>
      <c r="CZ331">
        <v>8392.24</v>
      </c>
      <c r="DA331">
        <v>2201.08</v>
      </c>
      <c r="DB331">
        <v>9.5282002399062531</v>
      </c>
      <c r="DD331" t="s">
        <v>829</v>
      </c>
      <c r="DE331" t="s">
        <v>429</v>
      </c>
      <c r="DF331" t="str">
        <f>IF(DK331="*","",IFERROR(VLOOKUP(DE331,'class and classification'!$A$1:$B$338,2,FALSE),VLOOKUP(DE331,'class and classification'!$A$340:$B$378,2,FALSE)))</f>
        <v>Predominantly Urban</v>
      </c>
      <c r="DG331" t="str">
        <f>IF(DK331="*","",IFERROR(VLOOKUP(DE331,'class and classification'!$A$1:$C$338,3,FALSE),VLOOKUP(DE331,'class and classification'!$A$340:$C$378,3,FALSE)))</f>
        <v>SD</v>
      </c>
      <c r="DH331">
        <v>15359.45</v>
      </c>
      <c r="DI331">
        <v>6262.72</v>
      </c>
      <c r="DJ331">
        <v>1753.98</v>
      </c>
      <c r="DK331">
        <v>7.5032886082609824</v>
      </c>
      <c r="DM331" t="s">
        <v>829</v>
      </c>
      <c r="DN331" t="s">
        <v>429</v>
      </c>
      <c r="DO331" t="str">
        <f>IF(DT331="*","",IFERROR(VLOOKUP(DN331,'class and classification'!$A$1:$B$338,2,FALSE),VLOOKUP(DN331,'class and classification'!$A$340:$B$378,2,FALSE)))</f>
        <v>Predominantly Urban</v>
      </c>
      <c r="DP331" t="str">
        <f>IF(DT331="*","",IFERROR(VLOOKUP(DN331,'class and classification'!$A$1:$C$338,3,FALSE),VLOOKUP(DN331,'class and classification'!$A$340:$C$378,3,FALSE)))</f>
        <v>SD</v>
      </c>
      <c r="DQ331">
        <v>12479.2</v>
      </c>
      <c r="DR331">
        <v>4543.6000000000004</v>
      </c>
      <c r="DS331">
        <v>3803.17</v>
      </c>
      <c r="DT331">
        <v>18.261670404787868</v>
      </c>
      <c r="DV331" t="s">
        <v>829</v>
      </c>
      <c r="DW331" t="s">
        <v>429</v>
      </c>
      <c r="DX331" t="str">
        <f>IF(EC331="*","",IFERROR(VLOOKUP(DW331,'class and classification'!$A$1:$B$338,2,FALSE),VLOOKUP(DW331,'class and classification'!$A$340:$B$378,2,FALSE)))</f>
        <v>Predominantly Urban</v>
      </c>
      <c r="DY331" t="str">
        <f>IF(EC331="*","",IFERROR(VLOOKUP(DW331,'class and classification'!$A$1:$C$338,3,FALSE),VLOOKUP(DW331,'class and classification'!$A$340:$C$378,3,FALSE)))</f>
        <v>SD</v>
      </c>
      <c r="DZ331">
        <v>9183.65</v>
      </c>
      <c r="EA331">
        <v>6349.77</v>
      </c>
      <c r="EB331">
        <v>2667.13</v>
      </c>
      <c r="EC331">
        <v>14.654117595347394</v>
      </c>
    </row>
    <row r="332" spans="1:133" x14ac:dyDescent="0.3">
      <c r="A332" t="s">
        <v>842</v>
      </c>
      <c r="B332" t="s">
        <v>206</v>
      </c>
      <c r="C332" t="str">
        <f>IF(H332="n/a","",IFERROR(VLOOKUP(B332,'class and classification'!$A$1:$B$338,2,FALSE),VLOOKUP(B332,'class and classification'!$A$340:$B$378,2,FALSE)))</f>
        <v>Predominantly Urban</v>
      </c>
      <c r="D332" t="str">
        <f>IF(H332="n/a","",IFERROR(VLOOKUP(B332,'class and classification'!$A$1:$C$338,3,FALSE),VLOOKUP(B332,'class and classification'!$A$340:$C$378,3,FALSE)))</f>
        <v>UA</v>
      </c>
      <c r="E332">
        <v>25955</v>
      </c>
      <c r="F332">
        <v>18211</v>
      </c>
      <c r="G332">
        <v>2669</v>
      </c>
      <c r="H332">
        <v>5.6987295825771325</v>
      </c>
      <c r="I332" t="s">
        <v>837</v>
      </c>
      <c r="J332" t="s">
        <v>202</v>
      </c>
      <c r="K332" t="str">
        <f>IF(P332="#","",IFERROR(VLOOKUP(J332,'class and classification'!$A$1:$B$338,2,FALSE),VLOOKUP(J332,'class and classification'!$A$340:$B$378,2,FALSE)))</f>
        <v>Predominantly Urban</v>
      </c>
      <c r="L332" t="str">
        <f>IF(P332="#","",IFERROR(VLOOKUP(J332,'class and classification'!$A$1:$C$338,3,FALSE),VLOOKUP(J332,'class and classification'!$A$340:$C$378,3,FALSE)))</f>
        <v>UA</v>
      </c>
      <c r="M332">
        <v>51895</v>
      </c>
      <c r="N332">
        <v>23182</v>
      </c>
      <c r="O332">
        <v>8990</v>
      </c>
      <c r="P332">
        <v>10.693851332865451</v>
      </c>
      <c r="S332" t="s">
        <v>432</v>
      </c>
      <c r="T332" t="str">
        <f>IF(Y332="#","",IFERROR(VLOOKUP(S332,'class and classification'!$A$1:$B$338,2,FALSE),VLOOKUP(S332,'class and classification'!$A$340:$B$378,2,FALSE)))</f>
        <v/>
      </c>
      <c r="U332" t="str">
        <f>IF(Y332="#","",IFERROR(VLOOKUP(S332,'class and classification'!$A$1:$C$338,3,FALSE),VLOOKUP(S332,'class and classification'!$A$340:$C$378,3,FALSE)))</f>
        <v/>
      </c>
      <c r="V332">
        <v>17447</v>
      </c>
      <c r="W332">
        <v>2927</v>
      </c>
      <c r="X332" t="s">
        <v>39</v>
      </c>
      <c r="Y332" t="s">
        <v>39</v>
      </c>
      <c r="AA332" t="s">
        <v>830</v>
      </c>
      <c r="AB332" t="s">
        <v>430</v>
      </c>
      <c r="AC332" t="str">
        <f>IF(AH332="#","",IFERROR(VLOOKUP(AB332,'class and classification'!$A$1:$B$338,2,FALSE),VLOOKUP(AB332,'class and classification'!$A$340:$B$378,2,FALSE)))</f>
        <v>Predominantly Rural</v>
      </c>
      <c r="AD332" t="str">
        <f>IF(AH332="#","",IFERROR(VLOOKUP(AB332,'class and classification'!$A$1:$C$338,3,FALSE),VLOOKUP(AB332,'class and classification'!$A$340:$C$378,3,FALSE)))</f>
        <v>SD</v>
      </c>
      <c r="AE332">
        <v>19962</v>
      </c>
      <c r="AF332">
        <v>7876</v>
      </c>
      <c r="AG332">
        <v>1580</v>
      </c>
      <c r="AH332">
        <v>5.3708613773879934</v>
      </c>
      <c r="AJ332" t="s">
        <v>830</v>
      </c>
      <c r="AK332" t="s">
        <v>430</v>
      </c>
      <c r="AL332" t="str">
        <f>IF(AQ332="#","",IFERROR(VLOOKUP(AK332,'class and classification'!$A$1:$B$338,2,FALSE),VLOOKUP(AK332,'class and classification'!$A$340:$B$378,2,FALSE)))</f>
        <v>Predominantly Rural</v>
      </c>
      <c r="AM332" t="str">
        <f>IF(AQ332="#","",IFERROR(VLOOKUP(AK332,'class and classification'!$A$1:$C$338,3,FALSE),VLOOKUP(AK332,'class and classification'!$A$340:$C$378,3,FALSE)))</f>
        <v>SD</v>
      </c>
      <c r="AN332">
        <v>16496</v>
      </c>
      <c r="AO332">
        <v>4849</v>
      </c>
      <c r="AP332">
        <v>3237</v>
      </c>
      <c r="AQ332">
        <v>13.168171833048573</v>
      </c>
      <c r="AS332" t="s">
        <v>830</v>
      </c>
      <c r="AT332" t="s">
        <v>430</v>
      </c>
      <c r="AU332" t="str">
        <f>IF(AZ332="#","",IFERROR(VLOOKUP(AT332,'class and classification'!$A$1:$B$338,2,FALSE),VLOOKUP(AT332,'class and classification'!$A$340:$B$378,2,FALSE)))</f>
        <v>Predominantly Rural</v>
      </c>
      <c r="AV332" t="str">
        <f>IF(AZ332="#","",IFERROR(VLOOKUP(AT332,'class and classification'!$A$1:$C$338,3,FALSE),VLOOKUP(AT332,'class and classification'!$A$340:$C$378,3,FALSE)))</f>
        <v>SD</v>
      </c>
      <c r="AW332">
        <v>16078</v>
      </c>
      <c r="AX332">
        <v>4542</v>
      </c>
      <c r="AY332">
        <v>1324</v>
      </c>
      <c r="AZ332">
        <v>6.0335399197958441</v>
      </c>
      <c r="BB332" t="s">
        <v>830</v>
      </c>
      <c r="BC332" t="s">
        <v>430</v>
      </c>
      <c r="BD332" t="str">
        <f>IF(BI332="#","",IFERROR(VLOOKUP(BC332,'class and classification'!$A$1:$B$338,2,FALSE),VLOOKUP(BC332,'class and classification'!$A$340:$B$378,2,FALSE)))</f>
        <v>Predominantly Rural</v>
      </c>
      <c r="BE332" t="str">
        <f>IF(BI332="#","",IFERROR(VLOOKUP(BC332,'class and classification'!$A$1:$C$338,3,FALSE),VLOOKUP(BC332,'class and classification'!$A$340:$C$378,3,FALSE)))</f>
        <v>SD</v>
      </c>
      <c r="BF332">
        <v>14500</v>
      </c>
      <c r="BG332">
        <v>7097</v>
      </c>
      <c r="BH332">
        <v>1092</v>
      </c>
      <c r="BI332">
        <v>4.8129049319053285</v>
      </c>
      <c r="BK332" t="s">
        <v>830</v>
      </c>
      <c r="BL332" t="s">
        <v>430</v>
      </c>
      <c r="BM332" t="str">
        <f>IF(BR332="#","",IFERROR(VLOOKUP(BL332,'class and classification'!$A$1:$B$338,2,FALSE),VLOOKUP(BL332,'class and classification'!$A$340:$B$378,2,FALSE)))</f>
        <v>Predominantly Rural</v>
      </c>
      <c r="BN332" t="str">
        <f>IF(BR332="#","",IFERROR(VLOOKUP(BL332,'class and classification'!$A$1:$C$338,3,FALSE),VLOOKUP(BL332,'class and classification'!$A$340:$C$378,3,FALSE)))</f>
        <v>SD</v>
      </c>
      <c r="BO332">
        <v>20538</v>
      </c>
      <c r="BP332">
        <v>5850</v>
      </c>
      <c r="BQ332">
        <v>718</v>
      </c>
      <c r="BR332">
        <v>2.6488600309894488</v>
      </c>
      <c r="BT332" t="s">
        <v>830</v>
      </c>
      <c r="BU332" t="s">
        <v>430</v>
      </c>
      <c r="BV332" t="str">
        <f>IF(CA332="#","",IFERROR(VLOOKUP(BU332,'class and classification'!$A$1:$B$338,2,FALSE),VLOOKUP(BU332,'class and classification'!$A$340:$B$378,2,FALSE)))</f>
        <v>Predominantly Rural</v>
      </c>
      <c r="BW332" t="str">
        <f>IF(CA332="#","",IFERROR(VLOOKUP(BU332,'class and classification'!$A$1:$C$338,3,FALSE),VLOOKUP(BU332,'class and classification'!$A$340:$C$378,3,FALSE)))</f>
        <v>SD</v>
      </c>
      <c r="BX332">
        <v>14334</v>
      </c>
      <c r="BY332">
        <v>9422</v>
      </c>
      <c r="BZ332">
        <v>2147</v>
      </c>
      <c r="CA332">
        <v>8.2886152183144812</v>
      </c>
      <c r="CC332" t="s">
        <v>830</v>
      </c>
      <c r="CD332" t="s">
        <v>430</v>
      </c>
      <c r="CE332" t="str">
        <f>IF(CJ332="*","",IFERROR(VLOOKUP(CD332,'class and classification'!$A$1:$B$338,2,FALSE),VLOOKUP(CD332,'class and classification'!$A$340:$B$378,2,FALSE)))</f>
        <v>Predominantly Rural</v>
      </c>
      <c r="CF332" t="str">
        <f>IF(CJ332="*","",IFERROR(VLOOKUP(CD332,'class and classification'!$A$1:$C$338,3,FALSE),VLOOKUP(CD332,'class and classification'!$A$340:$C$378,3,FALSE)))</f>
        <v>SD</v>
      </c>
      <c r="CG332">
        <v>15971</v>
      </c>
      <c r="CH332">
        <v>5118</v>
      </c>
      <c r="CI332">
        <v>3300</v>
      </c>
      <c r="CJ332">
        <v>13.530690065193324</v>
      </c>
      <c r="CL332" t="s">
        <v>830</v>
      </c>
      <c r="CM332" t="s">
        <v>430</v>
      </c>
      <c r="CN332" t="str">
        <f>IF(CS332="*","",IFERROR(VLOOKUP(CM332,'class and classification'!$A$1:$B$338,2,FALSE),VLOOKUP(CM332,'class and classification'!$A$340:$B$378,2,FALSE)))</f>
        <v/>
      </c>
      <c r="CO332" t="str">
        <f>IF(CS332="*","",IFERROR(VLOOKUP(CM332,'class and classification'!$A$1:$C$338,3,FALSE),VLOOKUP(CM332,'class and classification'!$A$340:$C$378,3,FALSE)))</f>
        <v/>
      </c>
      <c r="CP332">
        <v>11875.27</v>
      </c>
      <c r="CQ332">
        <v>8063.57</v>
      </c>
      <c r="CR332" t="s">
        <v>38</v>
      </c>
      <c r="CS332" t="s">
        <v>38</v>
      </c>
      <c r="CU332" t="s">
        <v>830</v>
      </c>
      <c r="CV332" t="s">
        <v>430</v>
      </c>
      <c r="CW332" t="str">
        <f>IF(DB332="*","",IFERROR(VLOOKUP(CV332,'class and classification'!$A$1:$B$338,2,FALSE),VLOOKUP(CV332,'class and classification'!$A$340:$B$378,2,FALSE)))</f>
        <v/>
      </c>
      <c r="CX332" t="str">
        <f>IF(DB332="*","",IFERROR(VLOOKUP(CV332,'class and classification'!$A$1:$C$338,3,FALSE),VLOOKUP(CV332,'class and classification'!$A$340:$C$378,3,FALSE)))</f>
        <v/>
      </c>
      <c r="CY332">
        <v>13007.31</v>
      </c>
      <c r="CZ332">
        <v>10646.69</v>
      </c>
      <c r="DA332" t="s">
        <v>38</v>
      </c>
      <c r="DB332" t="s">
        <v>38</v>
      </c>
      <c r="DD332" t="s">
        <v>830</v>
      </c>
      <c r="DE332" t="s">
        <v>430</v>
      </c>
      <c r="DF332" t="str">
        <f>IF(DK332="*","",IFERROR(VLOOKUP(DE332,'class and classification'!$A$1:$B$338,2,FALSE),VLOOKUP(DE332,'class and classification'!$A$340:$B$378,2,FALSE)))</f>
        <v>Predominantly Rural</v>
      </c>
      <c r="DG332" t="str">
        <f>IF(DK332="*","",IFERROR(VLOOKUP(DE332,'class and classification'!$A$1:$C$338,3,FALSE),VLOOKUP(DE332,'class and classification'!$A$340:$C$378,3,FALSE)))</f>
        <v>SD</v>
      </c>
      <c r="DH332">
        <v>13418.86</v>
      </c>
      <c r="DI332">
        <v>8099.21</v>
      </c>
      <c r="DJ332">
        <v>1916.06</v>
      </c>
      <c r="DK332">
        <v>8.1763649856000633</v>
      </c>
      <c r="DM332" t="s">
        <v>830</v>
      </c>
      <c r="DN332" t="s">
        <v>430</v>
      </c>
      <c r="DO332" t="str">
        <f>IF(DT332="*","",IFERROR(VLOOKUP(DN332,'class and classification'!$A$1:$B$338,2,FALSE),VLOOKUP(DN332,'class and classification'!$A$340:$B$378,2,FALSE)))</f>
        <v>Predominantly Rural</v>
      </c>
      <c r="DP332" t="str">
        <f>IF(DT332="*","",IFERROR(VLOOKUP(DN332,'class and classification'!$A$1:$C$338,3,FALSE),VLOOKUP(DN332,'class and classification'!$A$340:$C$378,3,FALSE)))</f>
        <v>SD</v>
      </c>
      <c r="DQ332">
        <v>12784.82</v>
      </c>
      <c r="DR332">
        <v>5187.43</v>
      </c>
      <c r="DS332">
        <v>1705.66</v>
      </c>
      <c r="DT332">
        <v>8.6678920678059832</v>
      </c>
      <c r="DV332" t="s">
        <v>830</v>
      </c>
      <c r="DW332" t="s">
        <v>430</v>
      </c>
      <c r="DX332" t="str">
        <f>IF(EC332="*","",IFERROR(VLOOKUP(DW332,'class and classification'!$A$1:$B$338,2,FALSE),VLOOKUP(DW332,'class and classification'!$A$340:$B$378,2,FALSE)))</f>
        <v>Predominantly Rural</v>
      </c>
      <c r="DY332" t="str">
        <f>IF(EC332="*","",IFERROR(VLOOKUP(DW332,'class and classification'!$A$1:$C$338,3,FALSE),VLOOKUP(DW332,'class and classification'!$A$340:$C$378,3,FALSE)))</f>
        <v>SD</v>
      </c>
      <c r="DZ332">
        <v>13740.52</v>
      </c>
      <c r="EA332">
        <v>8200.52</v>
      </c>
      <c r="EB332">
        <v>1527.45</v>
      </c>
      <c r="EC332">
        <v>6.5085141822077173</v>
      </c>
    </row>
    <row r="333" spans="1:133" x14ac:dyDescent="0.3">
      <c r="A333" t="s">
        <v>843</v>
      </c>
      <c r="B333" t="s">
        <v>208</v>
      </c>
      <c r="C333" t="str">
        <f>IF(H333="n/a","",IFERROR(VLOOKUP(B333,'class and classification'!$A$1:$B$338,2,FALSE),VLOOKUP(B333,'class and classification'!$A$340:$B$378,2,FALSE)))</f>
        <v>Predominantly Urban</v>
      </c>
      <c r="D333" t="str">
        <f>IF(H333="n/a","",IFERROR(VLOOKUP(B333,'class and classification'!$A$1:$C$338,3,FALSE),VLOOKUP(B333,'class and classification'!$A$340:$C$378,3,FALSE)))</f>
        <v>UA</v>
      </c>
      <c r="E333">
        <v>36031</v>
      </c>
      <c r="F333">
        <v>16897</v>
      </c>
      <c r="G333">
        <v>1632</v>
      </c>
      <c r="H333">
        <v>2.9912023460410557</v>
      </c>
      <c r="I333" t="s">
        <v>838</v>
      </c>
      <c r="J333" t="s">
        <v>203</v>
      </c>
      <c r="K333" t="str">
        <f>IF(P333="#","",IFERROR(VLOOKUP(J333,'class and classification'!$A$1:$B$338,2,FALSE),VLOOKUP(J333,'class and classification'!$A$340:$B$378,2,FALSE)))</f>
        <v>Predominantly Rural</v>
      </c>
      <c r="L333" t="str">
        <f>IF(P333="#","",IFERROR(VLOOKUP(J333,'class and classification'!$A$1:$C$338,3,FALSE),VLOOKUP(J333,'class and classification'!$A$340:$C$378,3,FALSE)))</f>
        <v>UA</v>
      </c>
      <c r="M333">
        <v>57026</v>
      </c>
      <c r="N333">
        <v>30248</v>
      </c>
      <c r="O333">
        <v>6795</v>
      </c>
      <c r="P333">
        <v>7.2234211057840518</v>
      </c>
      <c r="S333" t="s">
        <v>834</v>
      </c>
      <c r="T333" t="e">
        <f>IF(Y333="#","",IFERROR(VLOOKUP(S333,'class and classification'!$A$1:$B$338,2,FALSE),VLOOKUP(S333,'class and classification'!$A$340:$B$378,2,FALSE)))</f>
        <v>#N/A</v>
      </c>
      <c r="U333" t="e">
        <f>IF(Y333="#","",IFERROR(VLOOKUP(S333,'class and classification'!$A$1:$C$338,3,FALSE),VLOOKUP(S333,'class and classification'!$A$340:$C$378,3,FALSE)))</f>
        <v>#N/A</v>
      </c>
      <c r="V333">
        <v>649438</v>
      </c>
      <c r="W333">
        <v>245648</v>
      </c>
      <c r="X333">
        <v>79198</v>
      </c>
      <c r="Y333">
        <v>8.12884128241868</v>
      </c>
      <c r="AA333" t="s">
        <v>831</v>
      </c>
      <c r="AB333" t="s">
        <v>431</v>
      </c>
      <c r="AC333" t="str">
        <f>IF(AH333="#","",IFERROR(VLOOKUP(AB333,'class and classification'!$A$1:$B$338,2,FALSE),VLOOKUP(AB333,'class and classification'!$A$340:$B$378,2,FALSE)))</f>
        <v>Predominantly Urban</v>
      </c>
      <c r="AD333" t="str">
        <f>IF(AH333="#","",IFERROR(VLOOKUP(AB333,'class and classification'!$A$1:$C$338,3,FALSE),VLOOKUP(AB333,'class and classification'!$A$340:$C$378,3,FALSE)))</f>
        <v>SD</v>
      </c>
      <c r="AE333">
        <v>22190</v>
      </c>
      <c r="AF333">
        <v>6410</v>
      </c>
      <c r="AG333">
        <v>1645</v>
      </c>
      <c r="AH333">
        <v>5.4389155232269797</v>
      </c>
      <c r="AJ333" t="s">
        <v>831</v>
      </c>
      <c r="AK333" t="s">
        <v>431</v>
      </c>
      <c r="AL333" t="str">
        <f>IF(AQ333="#","",IFERROR(VLOOKUP(AK333,'class and classification'!$A$1:$B$338,2,FALSE),VLOOKUP(AK333,'class and classification'!$A$340:$B$378,2,FALSE)))</f>
        <v>Predominantly Urban</v>
      </c>
      <c r="AM333" t="str">
        <f>IF(AQ333="#","",IFERROR(VLOOKUP(AK333,'class and classification'!$A$1:$C$338,3,FALSE),VLOOKUP(AK333,'class and classification'!$A$340:$C$378,3,FALSE)))</f>
        <v>SD</v>
      </c>
      <c r="AN333">
        <v>18209</v>
      </c>
      <c r="AO333">
        <v>9213</v>
      </c>
      <c r="AP333">
        <v>1733</v>
      </c>
      <c r="AQ333">
        <v>5.9440919224832793</v>
      </c>
      <c r="AS333" t="s">
        <v>831</v>
      </c>
      <c r="AT333" t="s">
        <v>431</v>
      </c>
      <c r="AU333" t="str">
        <f>IF(AZ333="#","",IFERROR(VLOOKUP(AT333,'class and classification'!$A$1:$B$338,2,FALSE),VLOOKUP(AT333,'class and classification'!$A$340:$B$378,2,FALSE)))</f>
        <v>Predominantly Urban</v>
      </c>
      <c r="AV333" t="str">
        <f>IF(AZ333="#","",IFERROR(VLOOKUP(AT333,'class and classification'!$A$1:$C$338,3,FALSE),VLOOKUP(AT333,'class and classification'!$A$340:$C$378,3,FALSE)))</f>
        <v>SD</v>
      </c>
      <c r="AW333">
        <v>20083</v>
      </c>
      <c r="AX333">
        <v>6618</v>
      </c>
      <c r="AY333">
        <v>1232</v>
      </c>
      <c r="AZ333">
        <v>4.4105538252246443</v>
      </c>
      <c r="BB333" t="s">
        <v>831</v>
      </c>
      <c r="BC333" t="s">
        <v>431</v>
      </c>
      <c r="BD333" t="str">
        <f>IF(BI333="#","",IFERROR(VLOOKUP(BC333,'class and classification'!$A$1:$B$338,2,FALSE),VLOOKUP(BC333,'class and classification'!$A$340:$B$378,2,FALSE)))</f>
        <v>Predominantly Urban</v>
      </c>
      <c r="BE333" t="str">
        <f>IF(BI333="#","",IFERROR(VLOOKUP(BC333,'class and classification'!$A$1:$C$338,3,FALSE),VLOOKUP(BC333,'class and classification'!$A$340:$C$378,3,FALSE)))</f>
        <v>SD</v>
      </c>
      <c r="BF333">
        <v>20381</v>
      </c>
      <c r="BG333">
        <v>7425</v>
      </c>
      <c r="BH333">
        <v>2248</v>
      </c>
      <c r="BI333">
        <v>7.4798695681107334</v>
      </c>
      <c r="BK333" t="s">
        <v>831</v>
      </c>
      <c r="BL333" t="s">
        <v>431</v>
      </c>
      <c r="BM333" t="str">
        <f>IF(BR333="#","",IFERROR(VLOOKUP(BL333,'class and classification'!$A$1:$B$338,2,FALSE),VLOOKUP(BL333,'class and classification'!$A$340:$B$378,2,FALSE)))</f>
        <v/>
      </c>
      <c r="BN333" t="str">
        <f>IF(BR333="#","",IFERROR(VLOOKUP(BL333,'class and classification'!$A$1:$C$338,3,FALSE),VLOOKUP(BL333,'class and classification'!$A$340:$C$378,3,FALSE)))</f>
        <v/>
      </c>
      <c r="BO333">
        <v>18657</v>
      </c>
      <c r="BP333">
        <v>7378</v>
      </c>
      <c r="BQ333" t="s">
        <v>39</v>
      </c>
      <c r="BR333" t="s">
        <v>39</v>
      </c>
      <c r="BT333" t="s">
        <v>831</v>
      </c>
      <c r="BU333" t="s">
        <v>431</v>
      </c>
      <c r="BV333" t="str">
        <f>IF(CA333="#","",IFERROR(VLOOKUP(BU333,'class and classification'!$A$1:$B$338,2,FALSE),VLOOKUP(BU333,'class and classification'!$A$340:$B$378,2,FALSE)))</f>
        <v>Predominantly Urban</v>
      </c>
      <c r="BW333" t="str">
        <f>IF(CA333="#","",IFERROR(VLOOKUP(BU333,'class and classification'!$A$1:$C$338,3,FALSE),VLOOKUP(BU333,'class and classification'!$A$340:$C$378,3,FALSE)))</f>
        <v>SD</v>
      </c>
      <c r="BX333">
        <v>18106</v>
      </c>
      <c r="BY333">
        <v>11718</v>
      </c>
      <c r="BZ333">
        <v>1902</v>
      </c>
      <c r="CA333">
        <v>5.9950828973082011</v>
      </c>
      <c r="CC333" t="s">
        <v>831</v>
      </c>
      <c r="CD333" t="s">
        <v>431</v>
      </c>
      <c r="CE333" t="str">
        <f>IF(CJ333="*","",IFERROR(VLOOKUP(CD333,'class and classification'!$A$1:$B$338,2,FALSE),VLOOKUP(CD333,'class and classification'!$A$340:$B$378,2,FALSE)))</f>
        <v>Predominantly Urban</v>
      </c>
      <c r="CF333" t="str">
        <f>IF(CJ333="*","",IFERROR(VLOOKUP(CD333,'class and classification'!$A$1:$C$338,3,FALSE),VLOOKUP(CD333,'class and classification'!$A$340:$C$378,3,FALSE)))</f>
        <v>SD</v>
      </c>
      <c r="CG333">
        <v>17274</v>
      </c>
      <c r="CH333">
        <v>6506</v>
      </c>
      <c r="CI333">
        <v>2263</v>
      </c>
      <c r="CJ333">
        <v>8.6894750988749383</v>
      </c>
      <c r="CL333" t="s">
        <v>831</v>
      </c>
      <c r="CM333" t="s">
        <v>431</v>
      </c>
      <c r="CN333" t="str">
        <f>IF(CS333="*","",IFERROR(VLOOKUP(CM333,'class and classification'!$A$1:$B$338,2,FALSE),VLOOKUP(CM333,'class and classification'!$A$340:$B$378,2,FALSE)))</f>
        <v/>
      </c>
      <c r="CO333" t="str">
        <f>IF(CS333="*","",IFERROR(VLOOKUP(CM333,'class and classification'!$A$1:$C$338,3,FALSE),VLOOKUP(CM333,'class and classification'!$A$340:$C$378,3,FALSE)))</f>
        <v/>
      </c>
      <c r="CP333">
        <v>20396.77</v>
      </c>
      <c r="CQ333">
        <v>4642.03</v>
      </c>
      <c r="CR333" t="s">
        <v>38</v>
      </c>
      <c r="CS333" t="s">
        <v>38</v>
      </c>
      <c r="CU333" t="s">
        <v>831</v>
      </c>
      <c r="CV333" t="s">
        <v>431</v>
      </c>
      <c r="CW333" t="str">
        <f>IF(DB333="*","",IFERROR(VLOOKUP(CV333,'class and classification'!$A$1:$B$338,2,FALSE),VLOOKUP(CV333,'class and classification'!$A$340:$B$378,2,FALSE)))</f>
        <v/>
      </c>
      <c r="CX333" t="str">
        <f>IF(DB333="*","",IFERROR(VLOOKUP(CV333,'class and classification'!$A$1:$C$338,3,FALSE),VLOOKUP(CV333,'class and classification'!$A$340:$C$378,3,FALSE)))</f>
        <v/>
      </c>
      <c r="CY333">
        <v>13551.61</v>
      </c>
      <c r="CZ333">
        <v>9657.7999999999993</v>
      </c>
      <c r="DA333" t="s">
        <v>38</v>
      </c>
      <c r="DB333" t="s">
        <v>38</v>
      </c>
      <c r="DD333" t="s">
        <v>831</v>
      </c>
      <c r="DE333" t="s">
        <v>431</v>
      </c>
      <c r="DF333" t="str">
        <f>IF(DK333="*","",IFERROR(VLOOKUP(DE333,'class and classification'!$A$1:$B$338,2,FALSE),VLOOKUP(DE333,'class and classification'!$A$340:$B$378,2,FALSE)))</f>
        <v>Predominantly Urban</v>
      </c>
      <c r="DG333" t="str">
        <f>IF(DK333="*","",IFERROR(VLOOKUP(DE333,'class and classification'!$A$1:$C$338,3,FALSE),VLOOKUP(DE333,'class and classification'!$A$340:$C$378,3,FALSE)))</f>
        <v>SD</v>
      </c>
      <c r="DH333">
        <v>14437.94</v>
      </c>
      <c r="DI333">
        <v>10898.01</v>
      </c>
      <c r="DJ333">
        <v>604.03</v>
      </c>
      <c r="DK333">
        <v>2.3285677167060266</v>
      </c>
      <c r="DM333" t="s">
        <v>831</v>
      </c>
      <c r="DN333" t="s">
        <v>431</v>
      </c>
      <c r="DO333" t="str">
        <f>IF(DT333="*","",IFERROR(VLOOKUP(DN333,'class and classification'!$A$1:$B$338,2,FALSE),VLOOKUP(DN333,'class and classification'!$A$340:$B$378,2,FALSE)))</f>
        <v>Predominantly Urban</v>
      </c>
      <c r="DP333" t="str">
        <f>IF(DT333="*","",IFERROR(VLOOKUP(DN333,'class and classification'!$A$1:$C$338,3,FALSE),VLOOKUP(DN333,'class and classification'!$A$340:$C$378,3,FALSE)))</f>
        <v>SD</v>
      </c>
      <c r="DQ333">
        <v>20735.509999999998</v>
      </c>
      <c r="DR333">
        <v>7792.77</v>
      </c>
      <c r="DS333">
        <v>813.48</v>
      </c>
      <c r="DT333">
        <v>2.7724308289618622</v>
      </c>
      <c r="DV333" t="s">
        <v>831</v>
      </c>
      <c r="DW333" t="s">
        <v>431</v>
      </c>
      <c r="DX333" t="str">
        <f>IF(EC333="*","",IFERROR(VLOOKUP(DW333,'class and classification'!$A$1:$B$338,2,FALSE),VLOOKUP(DW333,'class and classification'!$A$340:$B$378,2,FALSE)))</f>
        <v>Predominantly Urban</v>
      </c>
      <c r="DY333" t="str">
        <f>IF(EC333="*","",IFERROR(VLOOKUP(DW333,'class and classification'!$A$1:$C$338,3,FALSE),VLOOKUP(DW333,'class and classification'!$A$340:$C$378,3,FALSE)))</f>
        <v>SD</v>
      </c>
      <c r="DZ333">
        <v>16046.62</v>
      </c>
      <c r="EA333">
        <v>9268.35</v>
      </c>
      <c r="EB333">
        <v>826.03</v>
      </c>
      <c r="EC333">
        <v>3.1599020695459239</v>
      </c>
    </row>
    <row r="334" spans="1:133" x14ac:dyDescent="0.3">
      <c r="A334" t="s">
        <v>844</v>
      </c>
      <c r="B334" t="s">
        <v>209</v>
      </c>
      <c r="C334" t="str">
        <f>IF(H334="n/a","",IFERROR(VLOOKUP(B334,'class and classification'!$A$1:$B$338,2,FALSE),VLOOKUP(B334,'class and classification'!$A$340:$B$378,2,FALSE)))</f>
        <v>Predominantly Urban</v>
      </c>
      <c r="D334" t="str">
        <f>IF(H334="n/a","",IFERROR(VLOOKUP(B334,'class and classification'!$A$1:$C$338,3,FALSE),VLOOKUP(B334,'class and classification'!$A$340:$C$378,3,FALSE)))</f>
        <v>UA</v>
      </c>
      <c r="E334">
        <v>32366</v>
      </c>
      <c r="F334">
        <v>13494</v>
      </c>
      <c r="G334">
        <v>3051</v>
      </c>
      <c r="H334">
        <v>6.2378606039541209</v>
      </c>
      <c r="I334" t="s">
        <v>839</v>
      </c>
      <c r="J334" t="s">
        <v>1625</v>
      </c>
      <c r="K334" t="str">
        <f>IF(P334="#","",IFERROR(VLOOKUP(J334,'class and classification'!$A$1:$B$338,2,FALSE),VLOOKUP(J334,'class and classification'!$A$340:$B$378,2,FALSE)))</f>
        <v>Predominantly Rural</v>
      </c>
      <c r="L334" t="str">
        <f>IF(P334="#","",IFERROR(VLOOKUP(J334,'class and classification'!$A$1:$C$338,3,FALSE),VLOOKUP(J334,'class and classification'!$A$340:$C$378,3,FALSE)))</f>
        <v>UA</v>
      </c>
      <c r="M334">
        <v>41900</v>
      </c>
      <c r="N334">
        <v>20120</v>
      </c>
      <c r="O334">
        <v>5008</v>
      </c>
      <c r="P334">
        <v>7.4715044459032045</v>
      </c>
      <c r="S334" t="s">
        <v>201</v>
      </c>
      <c r="T334" t="str">
        <f>IF(Y334="#","",IFERROR(VLOOKUP(S334,'class and classification'!$A$1:$B$338,2,FALSE),VLOOKUP(S334,'class and classification'!$A$340:$B$378,2,FALSE)))</f>
        <v>Urban with Significant Rural</v>
      </c>
      <c r="U334" t="str">
        <f>IF(Y334="#","",IFERROR(VLOOKUP(S334,'class and classification'!$A$1:$C$338,3,FALSE),VLOOKUP(S334,'class and classification'!$A$340:$C$378,3,FALSE)))</f>
        <v>UA</v>
      </c>
      <c r="V334">
        <v>21160</v>
      </c>
      <c r="W334">
        <v>8633</v>
      </c>
      <c r="X334">
        <v>1731</v>
      </c>
      <c r="Y334">
        <v>5.491054434716407</v>
      </c>
      <c r="AA334" t="s">
        <v>832</v>
      </c>
      <c r="AB334" t="s">
        <v>432</v>
      </c>
      <c r="AC334" t="str">
        <f>IF(AH334="#","",IFERROR(VLOOKUP(AB334,'class and classification'!$A$1:$B$338,2,FALSE),VLOOKUP(AB334,'class and classification'!$A$340:$B$378,2,FALSE)))</f>
        <v>Predominantly Urban</v>
      </c>
      <c r="AD334" t="str">
        <f>IF(AH334="#","",IFERROR(VLOOKUP(AB334,'class and classification'!$A$1:$C$338,3,FALSE),VLOOKUP(AB334,'class and classification'!$A$340:$C$378,3,FALSE)))</f>
        <v>SD</v>
      </c>
      <c r="AE334">
        <v>15327</v>
      </c>
      <c r="AF334">
        <v>3246</v>
      </c>
      <c r="AG334">
        <v>2318</v>
      </c>
      <c r="AH334">
        <v>11.095687138002011</v>
      </c>
      <c r="AJ334" t="s">
        <v>832</v>
      </c>
      <c r="AK334" t="s">
        <v>432</v>
      </c>
      <c r="AL334" t="str">
        <f>IF(AQ334="#","",IFERROR(VLOOKUP(AK334,'class and classification'!$A$1:$B$338,2,FALSE),VLOOKUP(AK334,'class and classification'!$A$340:$B$378,2,FALSE)))</f>
        <v>Predominantly Urban</v>
      </c>
      <c r="AM334" t="str">
        <f>IF(AQ334="#","",IFERROR(VLOOKUP(AK334,'class and classification'!$A$1:$C$338,3,FALSE),VLOOKUP(AK334,'class and classification'!$A$340:$C$378,3,FALSE)))</f>
        <v>SD</v>
      </c>
      <c r="AN334">
        <v>13481</v>
      </c>
      <c r="AO334">
        <v>4159</v>
      </c>
      <c r="AP334">
        <v>1478</v>
      </c>
      <c r="AQ334">
        <v>7.7309341981378799</v>
      </c>
      <c r="AS334" t="s">
        <v>832</v>
      </c>
      <c r="AT334" t="s">
        <v>432</v>
      </c>
      <c r="AU334" t="str">
        <f>IF(AZ334="#","",IFERROR(VLOOKUP(AT334,'class and classification'!$A$1:$B$338,2,FALSE),VLOOKUP(AT334,'class and classification'!$A$340:$B$378,2,FALSE)))</f>
        <v>Predominantly Urban</v>
      </c>
      <c r="AV334" t="str">
        <f>IF(AZ334="#","",IFERROR(VLOOKUP(AT334,'class and classification'!$A$1:$C$338,3,FALSE),VLOOKUP(AT334,'class and classification'!$A$340:$C$378,3,FALSE)))</f>
        <v>SD</v>
      </c>
      <c r="AW334">
        <v>12710</v>
      </c>
      <c r="AX334">
        <v>8187</v>
      </c>
      <c r="AY334">
        <v>1776</v>
      </c>
      <c r="AZ334">
        <v>7.8331054558285178</v>
      </c>
      <c r="BB334" t="s">
        <v>832</v>
      </c>
      <c r="BC334" t="s">
        <v>432</v>
      </c>
      <c r="BD334" t="str">
        <f>IF(BI334="#","",IFERROR(VLOOKUP(BC334,'class and classification'!$A$1:$B$338,2,FALSE),VLOOKUP(BC334,'class and classification'!$A$340:$B$378,2,FALSE)))</f>
        <v/>
      </c>
      <c r="BE334" t="str">
        <f>IF(BI334="#","",IFERROR(VLOOKUP(BC334,'class and classification'!$A$1:$C$338,3,FALSE),VLOOKUP(BC334,'class and classification'!$A$340:$C$378,3,FALSE)))</f>
        <v/>
      </c>
      <c r="BF334">
        <v>12047</v>
      </c>
      <c r="BG334">
        <v>7126</v>
      </c>
      <c r="BH334" t="s">
        <v>39</v>
      </c>
      <c r="BI334" t="s">
        <v>39</v>
      </c>
      <c r="BK334" t="s">
        <v>832</v>
      </c>
      <c r="BL334" t="s">
        <v>432</v>
      </c>
      <c r="BM334" t="str">
        <f>IF(BR334="#","",IFERROR(VLOOKUP(BL334,'class and classification'!$A$1:$B$338,2,FALSE),VLOOKUP(BL334,'class and classification'!$A$340:$B$378,2,FALSE)))</f>
        <v>Predominantly Urban</v>
      </c>
      <c r="BN334" t="str">
        <f>IF(BR334="#","",IFERROR(VLOOKUP(BL334,'class and classification'!$A$1:$C$338,3,FALSE),VLOOKUP(BL334,'class and classification'!$A$340:$C$378,3,FALSE)))</f>
        <v>SD</v>
      </c>
      <c r="BO334">
        <v>8250</v>
      </c>
      <c r="BP334">
        <v>6616</v>
      </c>
      <c r="BQ334">
        <v>758</v>
      </c>
      <c r="BR334">
        <v>4.8515104966717866</v>
      </c>
      <c r="BT334" t="s">
        <v>832</v>
      </c>
      <c r="BU334" t="s">
        <v>432</v>
      </c>
      <c r="BV334" t="str">
        <f>IF(CA334="#","",IFERROR(VLOOKUP(BU334,'class and classification'!$A$1:$B$338,2,FALSE),VLOOKUP(BU334,'class and classification'!$A$340:$B$378,2,FALSE)))</f>
        <v>Predominantly Urban</v>
      </c>
      <c r="BW334" t="str">
        <f>IF(CA334="#","",IFERROR(VLOOKUP(BU334,'class and classification'!$A$1:$C$338,3,FALSE),VLOOKUP(BU334,'class and classification'!$A$340:$C$378,3,FALSE)))</f>
        <v>SD</v>
      </c>
      <c r="BX334">
        <v>7480</v>
      </c>
      <c r="BY334">
        <v>3802</v>
      </c>
      <c r="BZ334">
        <v>1546</v>
      </c>
      <c r="CA334">
        <v>12.051761771125664</v>
      </c>
      <c r="CC334" t="s">
        <v>832</v>
      </c>
      <c r="CD334" t="s">
        <v>432</v>
      </c>
      <c r="CE334" t="str">
        <f>IF(CJ334="*","",IFERROR(VLOOKUP(CD334,'class and classification'!$A$1:$B$338,2,FALSE),VLOOKUP(CD334,'class and classification'!$A$340:$B$378,2,FALSE)))</f>
        <v>Predominantly Urban</v>
      </c>
      <c r="CF334" t="str">
        <f>IF(CJ334="*","",IFERROR(VLOOKUP(CD334,'class and classification'!$A$1:$C$338,3,FALSE),VLOOKUP(CD334,'class and classification'!$A$340:$C$378,3,FALSE)))</f>
        <v>SD</v>
      </c>
      <c r="CG334">
        <v>10021</v>
      </c>
      <c r="CH334">
        <v>2067</v>
      </c>
      <c r="CI334">
        <v>1577</v>
      </c>
      <c r="CJ334">
        <v>11.540431759970728</v>
      </c>
      <c r="CL334" t="s">
        <v>832</v>
      </c>
      <c r="CM334" t="s">
        <v>432</v>
      </c>
      <c r="CN334" t="str">
        <f>IF(CS334="*","",IFERROR(VLOOKUP(CM334,'class and classification'!$A$1:$B$338,2,FALSE),VLOOKUP(CM334,'class and classification'!$A$340:$B$378,2,FALSE)))</f>
        <v>Predominantly Urban</v>
      </c>
      <c r="CO334" t="str">
        <f>IF(CS334="*","",IFERROR(VLOOKUP(CM334,'class and classification'!$A$1:$C$338,3,FALSE),VLOOKUP(CM334,'class and classification'!$A$340:$C$378,3,FALSE)))</f>
        <v>SD</v>
      </c>
      <c r="CP334">
        <v>12108.71</v>
      </c>
      <c r="CQ334">
        <v>6372.58</v>
      </c>
      <c r="CR334">
        <v>797.1</v>
      </c>
      <c r="CS334">
        <v>4.1346813712140902</v>
      </c>
      <c r="CU334" t="s">
        <v>832</v>
      </c>
      <c r="CV334" t="s">
        <v>432</v>
      </c>
      <c r="CW334" t="str">
        <f>IF(DB334="*","",IFERROR(VLOOKUP(CV334,'class and classification'!$A$1:$B$338,2,FALSE),VLOOKUP(CV334,'class and classification'!$A$340:$B$378,2,FALSE)))</f>
        <v>Predominantly Urban</v>
      </c>
      <c r="CX334" t="str">
        <f>IF(DB334="*","",IFERROR(VLOOKUP(CV334,'class and classification'!$A$1:$C$338,3,FALSE),VLOOKUP(CV334,'class and classification'!$A$340:$C$378,3,FALSE)))</f>
        <v>SD</v>
      </c>
      <c r="CY334">
        <v>11280.25</v>
      </c>
      <c r="CZ334">
        <v>6660.21</v>
      </c>
      <c r="DA334">
        <v>4844.4399999999996</v>
      </c>
      <c r="DB334">
        <v>21.261625023590184</v>
      </c>
      <c r="DD334" t="s">
        <v>832</v>
      </c>
      <c r="DE334" t="s">
        <v>432</v>
      </c>
      <c r="DF334" t="str">
        <f>IF(DK334="*","",IFERROR(VLOOKUP(DE334,'class and classification'!$A$1:$B$338,2,FALSE),VLOOKUP(DE334,'class and classification'!$A$340:$B$378,2,FALSE)))</f>
        <v>Predominantly Urban</v>
      </c>
      <c r="DG334" t="str">
        <f>IF(DK334="*","",IFERROR(VLOOKUP(DE334,'class and classification'!$A$1:$C$338,3,FALSE),VLOOKUP(DE334,'class and classification'!$A$340:$C$378,3,FALSE)))</f>
        <v>SD</v>
      </c>
      <c r="DH334">
        <v>9822.7099999999991</v>
      </c>
      <c r="DI334">
        <v>7706.25</v>
      </c>
      <c r="DJ334">
        <v>2336.23</v>
      </c>
      <c r="DK334">
        <v>11.760421118549583</v>
      </c>
      <c r="DM334" t="s">
        <v>832</v>
      </c>
      <c r="DN334" t="s">
        <v>432</v>
      </c>
      <c r="DO334" t="str">
        <f>IF(DT334="*","",IFERROR(VLOOKUP(DN334,'class and classification'!$A$1:$B$338,2,FALSE),VLOOKUP(DN334,'class and classification'!$A$340:$B$378,2,FALSE)))</f>
        <v>Predominantly Urban</v>
      </c>
      <c r="DP334" t="str">
        <f>IF(DT334="*","",IFERROR(VLOOKUP(DN334,'class and classification'!$A$1:$C$338,3,FALSE),VLOOKUP(DN334,'class and classification'!$A$340:$C$378,3,FALSE)))</f>
        <v>SD</v>
      </c>
      <c r="DQ334">
        <v>9684.7099999999991</v>
      </c>
      <c r="DR334">
        <v>7400.86</v>
      </c>
      <c r="DS334">
        <v>1538.52</v>
      </c>
      <c r="DT334">
        <v>8.2609136875949361</v>
      </c>
      <c r="DV334" t="s">
        <v>832</v>
      </c>
      <c r="DW334" t="s">
        <v>432</v>
      </c>
      <c r="DX334" t="str">
        <f>IF(EC334="*","",IFERROR(VLOOKUP(DW334,'class and classification'!$A$1:$B$338,2,FALSE),VLOOKUP(DW334,'class and classification'!$A$340:$B$378,2,FALSE)))</f>
        <v>Predominantly Urban</v>
      </c>
      <c r="DY334" t="str">
        <f>IF(EC334="*","",IFERROR(VLOOKUP(DW334,'class and classification'!$A$1:$C$338,3,FALSE),VLOOKUP(DW334,'class and classification'!$A$340:$C$378,3,FALSE)))</f>
        <v>SD</v>
      </c>
      <c r="DZ334">
        <v>10501.09</v>
      </c>
      <c r="EA334">
        <v>5878.45</v>
      </c>
      <c r="EB334">
        <v>1460.31</v>
      </c>
      <c r="EC334">
        <v>8.1856629960453695</v>
      </c>
    </row>
    <row r="335" spans="1:133" x14ac:dyDescent="0.3">
      <c r="A335" t="s">
        <v>845</v>
      </c>
      <c r="B335" t="s">
        <v>210</v>
      </c>
      <c r="C335" t="str">
        <f>IF(H335="n/a","",IFERROR(VLOOKUP(B335,'class and classification'!$A$1:$B$338,2,FALSE),VLOOKUP(B335,'class and classification'!$A$340:$B$378,2,FALSE)))</f>
        <v>Predominantly Urban</v>
      </c>
      <c r="D335" t="str">
        <f>IF(H335="n/a","",IFERROR(VLOOKUP(B335,'class and classification'!$A$1:$C$338,3,FALSE),VLOOKUP(B335,'class and classification'!$A$340:$C$378,3,FALSE)))</f>
        <v>UA</v>
      </c>
      <c r="E335">
        <v>11363</v>
      </c>
      <c r="F335">
        <v>7474</v>
      </c>
      <c r="G335">
        <v>2516</v>
      </c>
      <c r="H335">
        <v>11.782887650447243</v>
      </c>
      <c r="I335" t="s">
        <v>840</v>
      </c>
      <c r="J335" t="s">
        <v>204</v>
      </c>
      <c r="K335" t="str">
        <f>IF(P335="#","",IFERROR(VLOOKUP(J335,'class and classification'!$A$1:$B$338,2,FALSE),VLOOKUP(J335,'class and classification'!$A$340:$B$378,2,FALSE)))</f>
        <v/>
      </c>
      <c r="L335" t="str">
        <f>IF(P335="#","",IFERROR(VLOOKUP(J335,'class and classification'!$A$1:$C$338,3,FALSE),VLOOKUP(J335,'class and classification'!$A$340:$C$378,3,FALSE)))</f>
        <v/>
      </c>
      <c r="M335" t="s">
        <v>39</v>
      </c>
      <c r="N335" t="s">
        <v>39</v>
      </c>
      <c r="O335" t="s">
        <v>39</v>
      </c>
      <c r="P335" t="s">
        <v>39</v>
      </c>
      <c r="S335" t="s">
        <v>207</v>
      </c>
      <c r="T335" t="str">
        <f>IF(Y335="#","",IFERROR(VLOOKUP(S335,'class and classification'!$A$1:$B$338,2,FALSE),VLOOKUP(S335,'class and classification'!$A$340:$B$378,2,FALSE)))</f>
        <v>Predominantly Urban</v>
      </c>
      <c r="U335" t="str">
        <f>IF(Y335="#","",IFERROR(VLOOKUP(S335,'class and classification'!$A$1:$C$338,3,FALSE),VLOOKUP(S335,'class and classification'!$A$340:$C$378,3,FALSE)))</f>
        <v>UA</v>
      </c>
      <c r="V335">
        <v>38801</v>
      </c>
      <c r="W335">
        <v>19655</v>
      </c>
      <c r="X335">
        <v>3881</v>
      </c>
      <c r="Y335">
        <v>6.2258369828512761</v>
      </c>
      <c r="AA335" t="s">
        <v>833</v>
      </c>
      <c r="AB335" t="s">
        <v>834</v>
      </c>
      <c r="AC335" t="e">
        <f>IF(AH335="#","",IFERROR(VLOOKUP(AB335,'class and classification'!$A$1:$B$338,2,FALSE),VLOOKUP(AB335,'class and classification'!$A$340:$B$378,2,FALSE)))</f>
        <v>#N/A</v>
      </c>
      <c r="AD335" t="e">
        <f>IF(AH335="#","",IFERROR(VLOOKUP(AB335,'class and classification'!$A$1:$C$338,3,FALSE),VLOOKUP(AB335,'class and classification'!$A$340:$C$378,3,FALSE)))</f>
        <v>#N/A</v>
      </c>
      <c r="AE335">
        <v>606004</v>
      </c>
      <c r="AF335">
        <v>261606</v>
      </c>
      <c r="AG335">
        <v>66636</v>
      </c>
      <c r="AH335">
        <v>7.1325967678748423</v>
      </c>
      <c r="AJ335" t="s">
        <v>833</v>
      </c>
      <c r="AK335" t="s">
        <v>834</v>
      </c>
      <c r="AL335" t="e">
        <f>IF(AQ335="#","",IFERROR(VLOOKUP(AK335,'class and classification'!$A$1:$B$338,2,FALSE),VLOOKUP(AK335,'class and classification'!$A$340:$B$378,2,FALSE)))</f>
        <v>#N/A</v>
      </c>
      <c r="AM335" t="e">
        <f>IF(AQ335="#","",IFERROR(VLOOKUP(AK335,'class and classification'!$A$1:$C$338,3,FALSE),VLOOKUP(AK335,'class and classification'!$A$340:$C$378,3,FALSE)))</f>
        <v>#N/A</v>
      </c>
      <c r="AN335">
        <v>609838</v>
      </c>
      <c r="AO335">
        <v>278930</v>
      </c>
      <c r="AP335">
        <v>80499</v>
      </c>
      <c r="AQ335">
        <v>8.3051419268374964</v>
      </c>
      <c r="AS335" t="s">
        <v>833</v>
      </c>
      <c r="AT335" t="s">
        <v>834</v>
      </c>
      <c r="AU335" t="e">
        <f>IF(AZ335="#","",IFERROR(VLOOKUP(AT335,'class and classification'!$A$1:$B$338,2,FALSE),VLOOKUP(AT335,'class and classification'!$A$340:$B$378,2,FALSE)))</f>
        <v>#N/A</v>
      </c>
      <c r="AV335" t="e">
        <f>IF(AZ335="#","",IFERROR(VLOOKUP(AT335,'class and classification'!$A$1:$C$338,3,FALSE),VLOOKUP(AT335,'class and classification'!$A$340:$C$378,3,FALSE)))</f>
        <v>#N/A</v>
      </c>
      <c r="AW335">
        <v>553833</v>
      </c>
      <c r="AX335">
        <v>293057</v>
      </c>
      <c r="AY335">
        <v>82019</v>
      </c>
      <c r="AZ335">
        <v>8.8296054834219504</v>
      </c>
      <c r="BB335" t="s">
        <v>833</v>
      </c>
      <c r="BC335" t="s">
        <v>834</v>
      </c>
      <c r="BD335" t="e">
        <f>IF(BI335="#","",IFERROR(VLOOKUP(BC335,'class and classification'!$A$1:$B$338,2,FALSE),VLOOKUP(BC335,'class and classification'!$A$340:$B$378,2,FALSE)))</f>
        <v>#N/A</v>
      </c>
      <c r="BE335" t="e">
        <f>IF(BI335="#","",IFERROR(VLOOKUP(BC335,'class and classification'!$A$1:$C$338,3,FALSE),VLOOKUP(BC335,'class and classification'!$A$340:$C$378,3,FALSE)))</f>
        <v>#N/A</v>
      </c>
      <c r="BF335">
        <v>581613</v>
      </c>
      <c r="BG335">
        <v>270166</v>
      </c>
      <c r="BH335">
        <v>87787</v>
      </c>
      <c r="BI335">
        <v>9.3433564007211842</v>
      </c>
      <c r="BK335" t="s">
        <v>833</v>
      </c>
      <c r="BL335" t="s">
        <v>834</v>
      </c>
      <c r="BM335" t="e">
        <f>IF(BR335="#","",IFERROR(VLOOKUP(BL335,'class and classification'!$A$1:$B$338,2,FALSE),VLOOKUP(BL335,'class and classification'!$A$340:$B$378,2,FALSE)))</f>
        <v>#N/A</v>
      </c>
      <c r="BN335" t="e">
        <f>IF(BR335="#","",IFERROR(VLOOKUP(BL335,'class and classification'!$A$1:$C$338,3,FALSE),VLOOKUP(BL335,'class and classification'!$A$340:$C$378,3,FALSE)))</f>
        <v>#N/A</v>
      </c>
      <c r="BO335">
        <v>560824</v>
      </c>
      <c r="BP335">
        <v>279786</v>
      </c>
      <c r="BQ335">
        <v>96382</v>
      </c>
      <c r="BR335">
        <v>10.286320480857894</v>
      </c>
      <c r="BT335" t="s">
        <v>833</v>
      </c>
      <c r="BU335" t="s">
        <v>834</v>
      </c>
      <c r="BV335" t="e">
        <f>IF(CA335="#","",IFERROR(VLOOKUP(BU335,'class and classification'!$A$1:$B$338,2,FALSE),VLOOKUP(BU335,'class and classification'!$A$340:$B$378,2,FALSE)))</f>
        <v>#N/A</v>
      </c>
      <c r="BW335" t="e">
        <f>IF(CA335="#","",IFERROR(VLOOKUP(BU335,'class and classification'!$A$1:$C$338,3,FALSE),VLOOKUP(BU335,'class and classification'!$A$340:$C$378,3,FALSE)))</f>
        <v>#N/A</v>
      </c>
      <c r="BX335">
        <v>533785</v>
      </c>
      <c r="BY335">
        <v>302887</v>
      </c>
      <c r="BZ335">
        <v>105316</v>
      </c>
      <c r="CA335">
        <v>11.180184885582406</v>
      </c>
      <c r="CC335" t="s">
        <v>833</v>
      </c>
      <c r="CD335" t="s">
        <v>834</v>
      </c>
      <c r="CE335" t="e">
        <f>IF(CJ335="*","",IFERROR(VLOOKUP(CD335,'class and classification'!$A$1:$B$338,2,FALSE),VLOOKUP(CD335,'class and classification'!$A$340:$B$378,2,FALSE)))</f>
        <v>#N/A</v>
      </c>
      <c r="CF335" t="e">
        <f>IF(CJ335="*","",IFERROR(VLOOKUP(CD335,'class and classification'!$A$1:$C$338,3,FALSE),VLOOKUP(CD335,'class and classification'!$A$340:$C$378,3,FALSE)))</f>
        <v>#N/A</v>
      </c>
      <c r="CG335">
        <v>551764</v>
      </c>
      <c r="CH335">
        <v>295514</v>
      </c>
      <c r="CI335">
        <v>104188</v>
      </c>
      <c r="CJ335">
        <v>10.950259914700053</v>
      </c>
      <c r="CL335" t="s">
        <v>833</v>
      </c>
      <c r="CM335" t="s">
        <v>834</v>
      </c>
      <c r="CN335" t="e">
        <f>IF(CS335="*","",IFERROR(VLOOKUP(CM335,'class and classification'!$A$1:$B$338,2,FALSE),VLOOKUP(CM335,'class and classification'!$A$340:$B$378,2,FALSE)))</f>
        <v>#N/A</v>
      </c>
      <c r="CO335" t="e">
        <f>IF(CS335="*","",IFERROR(VLOOKUP(CM335,'class and classification'!$A$1:$C$338,3,FALSE),VLOOKUP(CM335,'class and classification'!$A$340:$C$378,3,FALSE)))</f>
        <v>#N/A</v>
      </c>
      <c r="CP335">
        <v>539924.15</v>
      </c>
      <c r="CQ335">
        <v>279247.2</v>
      </c>
      <c r="CR335">
        <v>107129.75999999998</v>
      </c>
      <c r="CS335">
        <v>11.565327823044493</v>
      </c>
      <c r="CU335" t="s">
        <v>833</v>
      </c>
      <c r="CV335" t="s">
        <v>834</v>
      </c>
      <c r="CW335" t="e">
        <f>IF(DB335="*","",IFERROR(VLOOKUP(CV335,'class and classification'!$A$1:$B$338,2,FALSE),VLOOKUP(CV335,'class and classification'!$A$340:$B$378,2,FALSE)))</f>
        <v>#N/A</v>
      </c>
      <c r="CX335" t="e">
        <f>IF(DB335="*","",IFERROR(VLOOKUP(CV335,'class and classification'!$A$1:$C$338,3,FALSE),VLOOKUP(CV335,'class and classification'!$A$340:$C$378,3,FALSE)))</f>
        <v>#N/A</v>
      </c>
      <c r="CY335">
        <v>531009.26</v>
      </c>
      <c r="CZ335">
        <v>263138.92</v>
      </c>
      <c r="DA335">
        <v>107225.92000000001</v>
      </c>
      <c r="DB335">
        <v>11.895828824014359</v>
      </c>
      <c r="DD335" t="s">
        <v>833</v>
      </c>
      <c r="DE335" t="s">
        <v>834</v>
      </c>
      <c r="DF335" t="e">
        <f>IF(DK335="*","",IFERROR(VLOOKUP(DE335,'class and classification'!$A$1:$B$338,2,FALSE),VLOOKUP(DE335,'class and classification'!$A$340:$B$378,2,FALSE)))</f>
        <v>#N/A</v>
      </c>
      <c r="DG335" t="e">
        <f>IF(DK335="*","",IFERROR(VLOOKUP(DE335,'class and classification'!$A$1:$C$338,3,FALSE),VLOOKUP(DE335,'class and classification'!$A$340:$C$378,3,FALSE)))</f>
        <v>#N/A</v>
      </c>
      <c r="DH335">
        <v>545951.38</v>
      </c>
      <c r="DI335">
        <v>258692.57</v>
      </c>
      <c r="DJ335">
        <v>104908.01999999999</v>
      </c>
      <c r="DK335">
        <v>11.534032519329267</v>
      </c>
      <c r="DM335" t="s">
        <v>833</v>
      </c>
      <c r="DN335" t="s">
        <v>834</v>
      </c>
      <c r="DO335" t="e">
        <f>IF(DT335="*","",IFERROR(VLOOKUP(DN335,'class and classification'!$A$1:$B$338,2,FALSE),VLOOKUP(DN335,'class and classification'!$A$340:$B$378,2,FALSE)))</f>
        <v>#N/A</v>
      </c>
      <c r="DP335" t="e">
        <f>IF(DT335="*","",IFERROR(VLOOKUP(DN335,'class and classification'!$A$1:$C$338,3,FALSE),VLOOKUP(DN335,'class and classification'!$A$340:$C$378,3,FALSE)))</f>
        <v>#N/A</v>
      </c>
      <c r="DQ335">
        <v>546766.43999999994</v>
      </c>
      <c r="DR335">
        <v>262504.95999999996</v>
      </c>
      <c r="DS335">
        <v>98475.930000000008</v>
      </c>
      <c r="DT335">
        <v>10.848385530365594</v>
      </c>
      <c r="DV335" t="s">
        <v>833</v>
      </c>
      <c r="DW335" t="s">
        <v>834</v>
      </c>
      <c r="DX335" t="e">
        <f>IF(EC335="*","",IFERROR(VLOOKUP(DW335,'class and classification'!$A$1:$B$338,2,FALSE),VLOOKUP(DW335,'class and classification'!$A$340:$B$378,2,FALSE)))</f>
        <v>#N/A</v>
      </c>
      <c r="DY335" t="e">
        <f>IF(EC335="*","",IFERROR(VLOOKUP(DW335,'class and classification'!$A$1:$C$338,3,FALSE),VLOOKUP(DW335,'class and classification'!$A$340:$C$378,3,FALSE)))</f>
        <v>#N/A</v>
      </c>
      <c r="DZ335">
        <v>545217.74</v>
      </c>
      <c r="EA335">
        <v>251176.39</v>
      </c>
      <c r="EB335">
        <v>100193.64</v>
      </c>
      <c r="EC335">
        <v>11.174995170857617</v>
      </c>
    </row>
    <row r="336" spans="1:133" x14ac:dyDescent="0.3">
      <c r="A336" t="s">
        <v>846</v>
      </c>
      <c r="B336" t="s">
        <v>211</v>
      </c>
      <c r="C336" t="str">
        <f>IF(H336="n/a","",IFERROR(VLOOKUP(B336,'class and classification'!$A$1:$B$338,2,FALSE),VLOOKUP(B336,'class and classification'!$A$340:$B$378,2,FALSE)))</f>
        <v>Predominantly Rural</v>
      </c>
      <c r="D336" t="str">
        <f>IF(H336="n/a","",IFERROR(VLOOKUP(B336,'class and classification'!$A$1:$C$338,3,FALSE),VLOOKUP(B336,'class and classification'!$A$340:$C$378,3,FALSE)))</f>
        <v>UA</v>
      </c>
      <c r="E336">
        <v>66025</v>
      </c>
      <c r="F336">
        <v>26844</v>
      </c>
      <c r="G336">
        <v>2069</v>
      </c>
      <c r="H336">
        <v>2.1793170279550864</v>
      </c>
      <c r="I336" t="s">
        <v>841</v>
      </c>
      <c r="J336" t="s">
        <v>205</v>
      </c>
      <c r="K336" t="str">
        <f>IF(P336="#","",IFERROR(VLOOKUP(J336,'class and classification'!$A$1:$B$338,2,FALSE),VLOOKUP(J336,'class and classification'!$A$340:$B$378,2,FALSE)))</f>
        <v>Urban with Significant Rural</v>
      </c>
      <c r="L336" t="str">
        <f>IF(P336="#","",IFERROR(VLOOKUP(J336,'class and classification'!$A$1:$C$338,3,FALSE),VLOOKUP(J336,'class and classification'!$A$340:$C$378,3,FALSE)))</f>
        <v>UA</v>
      </c>
      <c r="M336">
        <v>27616</v>
      </c>
      <c r="N336">
        <v>11942</v>
      </c>
      <c r="O336">
        <v>3224</v>
      </c>
      <c r="P336">
        <v>7.5358795755224151</v>
      </c>
      <c r="S336" t="s">
        <v>1625</v>
      </c>
      <c r="T336" t="str">
        <f>IF(Y336="#","",IFERROR(VLOOKUP(S336,'class and classification'!$A$1:$B$338,2,FALSE),VLOOKUP(S336,'class and classification'!$A$340:$B$378,2,FALSE)))</f>
        <v>Predominantly Rural</v>
      </c>
      <c r="U336" t="str">
        <f>IF(Y336="#","",IFERROR(VLOOKUP(S336,'class and classification'!$A$1:$C$338,3,FALSE),VLOOKUP(S336,'class and classification'!$A$340:$C$378,3,FALSE)))</f>
        <v>UA</v>
      </c>
      <c r="V336">
        <v>46661</v>
      </c>
      <c r="W336">
        <v>17629</v>
      </c>
      <c r="X336">
        <v>6807</v>
      </c>
      <c r="Y336">
        <v>9.5742436389721082</v>
      </c>
      <c r="AA336" t="s">
        <v>835</v>
      </c>
      <c r="AB336" t="s">
        <v>201</v>
      </c>
      <c r="AC336" t="str">
        <f>IF(AH336="#","",IFERROR(VLOOKUP(AB336,'class and classification'!$A$1:$B$338,2,FALSE),VLOOKUP(AB336,'class and classification'!$A$340:$B$378,2,FALSE)))</f>
        <v>Urban with Significant Rural</v>
      </c>
      <c r="AD336" t="str">
        <f>IF(AH336="#","",IFERROR(VLOOKUP(AB336,'class and classification'!$A$1:$C$338,3,FALSE),VLOOKUP(AB336,'class and classification'!$A$340:$C$378,3,FALSE)))</f>
        <v>UA</v>
      </c>
      <c r="AE336">
        <v>19029</v>
      </c>
      <c r="AF336">
        <v>8586</v>
      </c>
      <c r="AG336">
        <v>1895</v>
      </c>
      <c r="AH336">
        <v>6.4215520162656734</v>
      </c>
      <c r="AJ336" t="s">
        <v>835</v>
      </c>
      <c r="AK336" t="s">
        <v>201</v>
      </c>
      <c r="AL336" t="str">
        <f>IF(AQ336="#","",IFERROR(VLOOKUP(AK336,'class and classification'!$A$1:$B$338,2,FALSE),VLOOKUP(AK336,'class and classification'!$A$340:$B$378,2,FALSE)))</f>
        <v>Urban with Significant Rural</v>
      </c>
      <c r="AM336" t="str">
        <f>IF(AQ336="#","",IFERROR(VLOOKUP(AK336,'class and classification'!$A$1:$C$338,3,FALSE),VLOOKUP(AK336,'class and classification'!$A$340:$C$378,3,FALSE)))</f>
        <v>UA</v>
      </c>
      <c r="AN336">
        <v>20737</v>
      </c>
      <c r="AO336">
        <v>7682</v>
      </c>
      <c r="AP336">
        <v>1832</v>
      </c>
      <c r="AQ336">
        <v>6.0559981488215264</v>
      </c>
      <c r="AS336" t="s">
        <v>835</v>
      </c>
      <c r="AT336" t="s">
        <v>201</v>
      </c>
      <c r="AU336" t="str">
        <f>IF(AZ336="#","",IFERROR(VLOOKUP(AT336,'class and classification'!$A$1:$B$338,2,FALSE),VLOOKUP(AT336,'class and classification'!$A$340:$B$378,2,FALSE)))</f>
        <v>Urban with Significant Rural</v>
      </c>
      <c r="AV336" t="str">
        <f>IF(AZ336="#","",IFERROR(VLOOKUP(AT336,'class and classification'!$A$1:$C$338,3,FALSE),VLOOKUP(AT336,'class and classification'!$A$340:$C$378,3,FALSE)))</f>
        <v>UA</v>
      </c>
      <c r="AW336">
        <v>22203</v>
      </c>
      <c r="AX336">
        <v>7304</v>
      </c>
      <c r="AY336">
        <v>1438</v>
      </c>
      <c r="AZ336">
        <v>4.6469542737114233</v>
      </c>
      <c r="BB336" t="s">
        <v>835</v>
      </c>
      <c r="BC336" t="s">
        <v>201</v>
      </c>
      <c r="BD336" t="str">
        <f>IF(BI336="#","",IFERROR(VLOOKUP(BC336,'class and classification'!$A$1:$B$338,2,FALSE),VLOOKUP(BC336,'class and classification'!$A$340:$B$378,2,FALSE)))</f>
        <v>Urban with Significant Rural</v>
      </c>
      <c r="BE336" t="str">
        <f>IF(BI336="#","",IFERROR(VLOOKUP(BC336,'class and classification'!$A$1:$C$338,3,FALSE),VLOOKUP(BC336,'class and classification'!$A$340:$C$378,3,FALSE)))</f>
        <v>UA</v>
      </c>
      <c r="BF336">
        <v>20536</v>
      </c>
      <c r="BG336">
        <v>7322</v>
      </c>
      <c r="BH336">
        <v>1793</v>
      </c>
      <c r="BI336">
        <v>6.0470135914471683</v>
      </c>
      <c r="BK336" t="s">
        <v>835</v>
      </c>
      <c r="BL336" t="s">
        <v>201</v>
      </c>
      <c r="BM336" t="str">
        <f>IF(BR336="#","",IFERROR(VLOOKUP(BL336,'class and classification'!$A$1:$B$338,2,FALSE),VLOOKUP(BL336,'class and classification'!$A$340:$B$378,2,FALSE)))</f>
        <v>Urban with Significant Rural</v>
      </c>
      <c r="BN336" t="str">
        <f>IF(BR336="#","",IFERROR(VLOOKUP(BL336,'class and classification'!$A$1:$C$338,3,FALSE),VLOOKUP(BL336,'class and classification'!$A$340:$C$378,3,FALSE)))</f>
        <v>UA</v>
      </c>
      <c r="BO336">
        <v>22304</v>
      </c>
      <c r="BP336">
        <v>10153</v>
      </c>
      <c r="BQ336">
        <v>2436</v>
      </c>
      <c r="BR336">
        <v>6.9813429627719028</v>
      </c>
      <c r="BT336" t="s">
        <v>835</v>
      </c>
      <c r="BU336" t="s">
        <v>201</v>
      </c>
      <c r="BV336" t="str">
        <f>IF(CA336="#","",IFERROR(VLOOKUP(BU336,'class and classification'!$A$1:$B$338,2,FALSE),VLOOKUP(BU336,'class and classification'!$A$340:$B$378,2,FALSE)))</f>
        <v>Urban with Significant Rural</v>
      </c>
      <c r="BW336" t="str">
        <f>IF(CA336="#","",IFERROR(VLOOKUP(BU336,'class and classification'!$A$1:$C$338,3,FALSE),VLOOKUP(BU336,'class and classification'!$A$340:$C$378,3,FALSE)))</f>
        <v>UA</v>
      </c>
      <c r="BX336">
        <v>20234</v>
      </c>
      <c r="BY336">
        <v>8961</v>
      </c>
      <c r="BZ336">
        <v>3893</v>
      </c>
      <c r="CA336">
        <v>11.765594777562862</v>
      </c>
      <c r="CC336" t="s">
        <v>835</v>
      </c>
      <c r="CD336" t="s">
        <v>201</v>
      </c>
      <c r="CE336" t="str">
        <f>IF(CJ336="*","",IFERROR(VLOOKUP(CD336,'class and classification'!$A$1:$B$338,2,FALSE),VLOOKUP(CD336,'class and classification'!$A$340:$B$378,2,FALSE)))</f>
        <v>Urban with Significant Rural</v>
      </c>
      <c r="CF336" t="str">
        <f>IF(CJ336="*","",IFERROR(VLOOKUP(CD336,'class and classification'!$A$1:$C$338,3,FALSE),VLOOKUP(CD336,'class and classification'!$A$340:$C$378,3,FALSE)))</f>
        <v>UA</v>
      </c>
      <c r="CG336">
        <v>18856</v>
      </c>
      <c r="CH336">
        <v>8116</v>
      </c>
      <c r="CI336">
        <v>2676</v>
      </c>
      <c r="CJ336">
        <v>9.0259039395574732</v>
      </c>
      <c r="CL336" t="s">
        <v>835</v>
      </c>
      <c r="CM336" t="s">
        <v>201</v>
      </c>
      <c r="CN336" t="str">
        <f>IF(CS336="*","",IFERROR(VLOOKUP(CM336,'class and classification'!$A$1:$B$338,2,FALSE),VLOOKUP(CM336,'class and classification'!$A$340:$B$378,2,FALSE)))</f>
        <v>Urban with Significant Rural</v>
      </c>
      <c r="CO336" t="str">
        <f>IF(CS336="*","",IFERROR(VLOOKUP(CM336,'class and classification'!$A$1:$C$338,3,FALSE),VLOOKUP(CM336,'class and classification'!$A$340:$C$378,3,FALSE)))</f>
        <v>UA</v>
      </c>
      <c r="CP336">
        <v>15345.63</v>
      </c>
      <c r="CQ336">
        <v>7501.2</v>
      </c>
      <c r="CR336">
        <v>3185.36</v>
      </c>
      <c r="CS336">
        <v>12.236235214939658</v>
      </c>
      <c r="CU336" t="s">
        <v>835</v>
      </c>
      <c r="CV336" t="s">
        <v>201</v>
      </c>
      <c r="CW336" t="str">
        <f>IF(DB336="*","",IFERROR(VLOOKUP(CV336,'class and classification'!$A$1:$B$338,2,FALSE),VLOOKUP(CV336,'class and classification'!$A$340:$B$378,2,FALSE)))</f>
        <v>Urban with Significant Rural</v>
      </c>
      <c r="CX336" t="str">
        <f>IF(DB336="*","",IFERROR(VLOOKUP(CV336,'class and classification'!$A$1:$C$338,3,FALSE),VLOOKUP(CV336,'class and classification'!$A$340:$C$378,3,FALSE)))</f>
        <v>UA</v>
      </c>
      <c r="CY336">
        <v>15711.95</v>
      </c>
      <c r="CZ336">
        <v>6891.57</v>
      </c>
      <c r="DA336">
        <v>4838.7700000000004</v>
      </c>
      <c r="DB336">
        <v>17.63252993828139</v>
      </c>
      <c r="DD336" t="s">
        <v>835</v>
      </c>
      <c r="DE336" t="s">
        <v>201</v>
      </c>
      <c r="DF336" t="str">
        <f>IF(DK336="*","",IFERROR(VLOOKUP(DE336,'class and classification'!$A$1:$B$338,2,FALSE),VLOOKUP(DE336,'class and classification'!$A$340:$B$378,2,FALSE)))</f>
        <v>Urban with Significant Rural</v>
      </c>
      <c r="DG336" t="str">
        <f>IF(DK336="*","",IFERROR(VLOOKUP(DE336,'class and classification'!$A$1:$C$338,3,FALSE),VLOOKUP(DE336,'class and classification'!$A$340:$C$378,3,FALSE)))</f>
        <v>UA</v>
      </c>
      <c r="DH336">
        <v>17204.97</v>
      </c>
      <c r="DI336">
        <v>8954.34</v>
      </c>
      <c r="DJ336">
        <v>2403.64</v>
      </c>
      <c r="DK336">
        <v>8.4152372216455227</v>
      </c>
      <c r="DM336" t="s">
        <v>835</v>
      </c>
      <c r="DN336" t="s">
        <v>201</v>
      </c>
      <c r="DO336" t="str">
        <f>IF(DT336="*","",IFERROR(VLOOKUP(DN336,'class and classification'!$A$1:$B$338,2,FALSE),VLOOKUP(DN336,'class and classification'!$A$340:$B$378,2,FALSE)))</f>
        <v>Urban with Significant Rural</v>
      </c>
      <c r="DP336" t="str">
        <f>IF(DT336="*","",IFERROR(VLOOKUP(DN336,'class and classification'!$A$1:$C$338,3,FALSE),VLOOKUP(DN336,'class and classification'!$A$340:$C$378,3,FALSE)))</f>
        <v>UA</v>
      </c>
      <c r="DQ336">
        <v>17254.169999999998</v>
      </c>
      <c r="DR336">
        <v>8102.85</v>
      </c>
      <c r="DS336">
        <v>2824.11</v>
      </c>
      <c r="DT336">
        <v>10.021280197068041</v>
      </c>
      <c r="DV336" t="s">
        <v>835</v>
      </c>
      <c r="DW336" t="s">
        <v>201</v>
      </c>
      <c r="DX336" t="str">
        <f>IF(EC336="*","",IFERROR(VLOOKUP(DW336,'class and classification'!$A$1:$B$338,2,FALSE),VLOOKUP(DW336,'class and classification'!$A$340:$B$378,2,FALSE)))</f>
        <v>Urban with Significant Rural</v>
      </c>
      <c r="DY336" t="str">
        <f>IF(EC336="*","",IFERROR(VLOOKUP(DW336,'class and classification'!$A$1:$C$338,3,FALSE),VLOOKUP(DW336,'class and classification'!$A$340:$C$378,3,FALSE)))</f>
        <v>UA</v>
      </c>
      <c r="DZ336">
        <v>18096.53</v>
      </c>
      <c r="EA336">
        <v>6699.63</v>
      </c>
      <c r="EB336">
        <v>3742.46</v>
      </c>
      <c r="EC336">
        <v>13.113668425452948</v>
      </c>
    </row>
    <row r="337" spans="1:133" x14ac:dyDescent="0.3">
      <c r="A337" t="s">
        <v>847</v>
      </c>
      <c r="B337" t="s">
        <v>212</v>
      </c>
      <c r="C337" t="str">
        <f>IF(H337="n/a","",IFERROR(VLOOKUP(B337,'class and classification'!$A$1:$B$338,2,FALSE),VLOOKUP(B337,'class and classification'!$A$340:$B$378,2,FALSE)))</f>
        <v>Predominantly Rural</v>
      </c>
      <c r="D337" t="str">
        <f>IF(H337="n/a","",IFERROR(VLOOKUP(B337,'class and classification'!$A$1:$C$338,3,FALSE),VLOOKUP(B337,'class and classification'!$A$340:$C$378,3,FALSE)))</f>
        <v>SC</v>
      </c>
      <c r="E337">
        <v>101376</v>
      </c>
      <c r="F337">
        <v>26955</v>
      </c>
      <c r="G337">
        <v>1622</v>
      </c>
      <c r="H337">
        <v>1.2481435595946226</v>
      </c>
      <c r="I337" t="s">
        <v>842</v>
      </c>
      <c r="J337" t="s">
        <v>206</v>
      </c>
      <c r="K337" t="str">
        <f>IF(P337="#","",IFERROR(VLOOKUP(J337,'class and classification'!$A$1:$B$338,2,FALSE),VLOOKUP(J337,'class and classification'!$A$340:$B$378,2,FALSE)))</f>
        <v>Predominantly Urban</v>
      </c>
      <c r="L337" t="str">
        <f>IF(P337="#","",IFERROR(VLOOKUP(J337,'class and classification'!$A$1:$C$338,3,FALSE),VLOOKUP(J337,'class and classification'!$A$340:$C$378,3,FALSE)))</f>
        <v>UA</v>
      </c>
      <c r="M337">
        <v>28660</v>
      </c>
      <c r="N337">
        <v>11116</v>
      </c>
      <c r="O337">
        <v>3853</v>
      </c>
      <c r="P337">
        <v>8.8312819454949683</v>
      </c>
      <c r="S337" t="s">
        <v>202</v>
      </c>
      <c r="T337" t="str">
        <f>IF(Y337="#","",IFERROR(VLOOKUP(S337,'class and classification'!$A$1:$B$338,2,FALSE),VLOOKUP(S337,'class and classification'!$A$340:$B$378,2,FALSE)))</f>
        <v>Predominantly Urban</v>
      </c>
      <c r="U337" t="str">
        <f>IF(Y337="#","",IFERROR(VLOOKUP(S337,'class and classification'!$A$1:$C$338,3,FALSE),VLOOKUP(S337,'class and classification'!$A$340:$C$378,3,FALSE)))</f>
        <v>UA</v>
      </c>
      <c r="V337">
        <v>51894</v>
      </c>
      <c r="W337">
        <v>23273</v>
      </c>
      <c r="X337">
        <v>5276</v>
      </c>
      <c r="Y337">
        <v>6.5586813022885773</v>
      </c>
      <c r="AA337" t="s">
        <v>959</v>
      </c>
      <c r="AB337" t="s">
        <v>960</v>
      </c>
      <c r="AC337" t="str">
        <f>IF(AH337="#","",IFERROR(VLOOKUP(AB337,'class and classification'!$A$1:$B$338,2,FALSE),VLOOKUP(AB337,'class and classification'!$A$340:$B$378,2,FALSE)))</f>
        <v>Predominantly Urban</v>
      </c>
      <c r="AD337" t="str">
        <f>IF(AH337="#","",IFERROR(VLOOKUP(AB337,'class and classification'!$A$1:$C$338,3,FALSE),VLOOKUP(AB337,'class and classification'!$A$340:$C$378,3,FALSE)))</f>
        <v>UA</v>
      </c>
      <c r="AE337">
        <v>16907</v>
      </c>
      <c r="AF337">
        <v>9221</v>
      </c>
      <c r="AG337">
        <v>1805</v>
      </c>
      <c r="AH337">
        <v>6.4618909533526656</v>
      </c>
      <c r="AJ337" t="s">
        <v>959</v>
      </c>
      <c r="AK337" t="s">
        <v>960</v>
      </c>
      <c r="AL337" t="str">
        <f>IF(AQ337="#","",IFERROR(VLOOKUP(AK337,'class and classification'!$A$1:$B$338,2,FALSE),VLOOKUP(AK337,'class and classification'!$A$340:$B$378,2,FALSE)))</f>
        <v>Predominantly Urban</v>
      </c>
      <c r="AM337" t="str">
        <f>IF(AQ337="#","",IFERROR(VLOOKUP(AK337,'class and classification'!$A$1:$C$338,3,FALSE),VLOOKUP(AK337,'class and classification'!$A$340:$C$378,3,FALSE)))</f>
        <v>UA</v>
      </c>
      <c r="AN337">
        <v>16760</v>
      </c>
      <c r="AO337">
        <v>6455</v>
      </c>
      <c r="AP337">
        <v>3155</v>
      </c>
      <c r="AQ337">
        <v>11.964353431930224</v>
      </c>
      <c r="AS337" t="s">
        <v>959</v>
      </c>
      <c r="AT337" t="s">
        <v>960</v>
      </c>
      <c r="AU337" t="str">
        <f>IF(AZ337="#","",IFERROR(VLOOKUP(AT337,'class and classification'!$A$1:$B$338,2,FALSE),VLOOKUP(AT337,'class and classification'!$A$340:$B$378,2,FALSE)))</f>
        <v>Predominantly Urban</v>
      </c>
      <c r="AV337" t="str">
        <f>IF(AZ337="#","",IFERROR(VLOOKUP(AT337,'class and classification'!$A$1:$C$338,3,FALSE),VLOOKUP(AT337,'class and classification'!$A$340:$C$378,3,FALSE)))</f>
        <v>UA</v>
      </c>
      <c r="AW337">
        <v>17653</v>
      </c>
      <c r="AX337">
        <v>9536</v>
      </c>
      <c r="AY337">
        <v>3001</v>
      </c>
      <c r="AZ337">
        <v>9.9403776084796291</v>
      </c>
      <c r="BB337" t="s">
        <v>959</v>
      </c>
      <c r="BC337" t="s">
        <v>960</v>
      </c>
      <c r="BD337" t="str">
        <f>IF(BI337="#","",IFERROR(VLOOKUP(BC337,'class and classification'!$A$1:$B$338,2,FALSE),VLOOKUP(BC337,'class and classification'!$A$340:$B$378,2,FALSE)))</f>
        <v>Predominantly Urban</v>
      </c>
      <c r="BE337" t="str">
        <f>IF(BI337="#","",IFERROR(VLOOKUP(BC337,'class and classification'!$A$1:$C$338,3,FALSE),VLOOKUP(BC337,'class and classification'!$A$340:$C$378,3,FALSE)))</f>
        <v>UA</v>
      </c>
      <c r="BF337">
        <v>14625</v>
      </c>
      <c r="BG337">
        <v>9783</v>
      </c>
      <c r="BH337">
        <v>3815</v>
      </c>
      <c r="BI337">
        <v>13.517344010204443</v>
      </c>
      <c r="BK337" t="s">
        <v>959</v>
      </c>
      <c r="BL337" t="s">
        <v>960</v>
      </c>
      <c r="BM337" t="str">
        <f>IF(BR337="#","",IFERROR(VLOOKUP(BL337,'class and classification'!$A$1:$B$338,2,FALSE),VLOOKUP(BL337,'class and classification'!$A$340:$B$378,2,FALSE)))</f>
        <v>Predominantly Urban</v>
      </c>
      <c r="BN337" t="str">
        <f>IF(BR337="#","",IFERROR(VLOOKUP(BL337,'class and classification'!$A$1:$C$338,3,FALSE),VLOOKUP(BL337,'class and classification'!$A$340:$C$378,3,FALSE)))</f>
        <v>UA</v>
      </c>
      <c r="BO337">
        <v>14188</v>
      </c>
      <c r="BP337">
        <v>8858</v>
      </c>
      <c r="BQ337">
        <v>3404</v>
      </c>
      <c r="BR337">
        <v>12.869565217391305</v>
      </c>
      <c r="BT337" t="s">
        <v>959</v>
      </c>
      <c r="BU337" t="s">
        <v>960</v>
      </c>
      <c r="BV337" t="str">
        <f>IF(CA337="#","",IFERROR(VLOOKUP(BU337,'class and classification'!$A$1:$B$338,2,FALSE),VLOOKUP(BU337,'class and classification'!$A$340:$B$378,2,FALSE)))</f>
        <v>Predominantly Urban</v>
      </c>
      <c r="BW337" t="str">
        <f>IF(CA337="#","",IFERROR(VLOOKUP(BU337,'class and classification'!$A$1:$C$338,3,FALSE),VLOOKUP(BU337,'class and classification'!$A$340:$C$378,3,FALSE)))</f>
        <v>UA</v>
      </c>
      <c r="BX337">
        <v>12632</v>
      </c>
      <c r="BY337">
        <v>9992</v>
      </c>
      <c r="BZ337">
        <v>4145</v>
      </c>
      <c r="CA337">
        <v>15.484328887892712</v>
      </c>
      <c r="CC337" t="s">
        <v>959</v>
      </c>
      <c r="CD337" t="s">
        <v>960</v>
      </c>
      <c r="CE337" t="str">
        <f>IF(CJ337="*","",IFERROR(VLOOKUP(CD337,'class and classification'!$A$1:$B$338,2,FALSE),VLOOKUP(CD337,'class and classification'!$A$340:$B$378,2,FALSE)))</f>
        <v>Predominantly Urban</v>
      </c>
      <c r="CF337" t="str">
        <f>IF(CJ337="*","",IFERROR(VLOOKUP(CD337,'class and classification'!$A$1:$C$338,3,FALSE),VLOOKUP(CD337,'class and classification'!$A$340:$C$378,3,FALSE)))</f>
        <v>UA</v>
      </c>
      <c r="CG337">
        <v>13566</v>
      </c>
      <c r="CH337">
        <v>10230</v>
      </c>
      <c r="CI337">
        <v>4001</v>
      </c>
      <c r="CJ337">
        <v>14.393639601395833</v>
      </c>
      <c r="CL337" t="s">
        <v>959</v>
      </c>
      <c r="CM337" t="s">
        <v>960</v>
      </c>
      <c r="CN337" t="str">
        <f>IF(CS337="*","",IFERROR(VLOOKUP(CM337,'class and classification'!$A$1:$B$338,2,FALSE),VLOOKUP(CM337,'class and classification'!$A$340:$B$378,2,FALSE)))</f>
        <v>Predominantly Urban</v>
      </c>
      <c r="CO337" t="str">
        <f>IF(CS337="*","",IFERROR(VLOOKUP(CM337,'class and classification'!$A$1:$C$338,3,FALSE),VLOOKUP(CM337,'class and classification'!$A$340:$C$378,3,FALSE)))</f>
        <v>UA</v>
      </c>
      <c r="CP337">
        <v>14366.97</v>
      </c>
      <c r="CQ337">
        <v>7140.13</v>
      </c>
      <c r="CR337">
        <v>5046.7299999999996</v>
      </c>
      <c r="CS337">
        <v>19.005657564276039</v>
      </c>
      <c r="CU337" t="s">
        <v>959</v>
      </c>
      <c r="CV337" t="s">
        <v>960</v>
      </c>
      <c r="CW337" t="str">
        <f>IF(DB337="*","",IFERROR(VLOOKUP(CV337,'class and classification'!$A$1:$B$338,2,FALSE),VLOOKUP(CV337,'class and classification'!$A$340:$B$378,2,FALSE)))</f>
        <v>Predominantly Urban</v>
      </c>
      <c r="CX337" t="str">
        <f>IF(DB337="*","",IFERROR(VLOOKUP(CV337,'class and classification'!$A$1:$C$338,3,FALSE),VLOOKUP(CV337,'class and classification'!$A$340:$C$378,3,FALSE)))</f>
        <v>UA</v>
      </c>
      <c r="CY337">
        <v>14076.53</v>
      </c>
      <c r="CZ337">
        <v>7705.93</v>
      </c>
      <c r="DA337">
        <v>4349.6400000000003</v>
      </c>
      <c r="DB337">
        <v>16.644816145659938</v>
      </c>
      <c r="DD337" t="s">
        <v>959</v>
      </c>
      <c r="DE337" t="s">
        <v>960</v>
      </c>
      <c r="DF337" t="str">
        <f>IF(DK337="*","",IFERROR(VLOOKUP(DE337,'class and classification'!$A$1:$B$338,2,FALSE),VLOOKUP(DE337,'class and classification'!$A$340:$B$378,2,FALSE)))</f>
        <v>Predominantly Urban</v>
      </c>
      <c r="DG337" t="str">
        <f>IF(DK337="*","",IFERROR(VLOOKUP(DE337,'class and classification'!$A$1:$C$338,3,FALSE),VLOOKUP(DE337,'class and classification'!$A$340:$C$378,3,FALSE)))</f>
        <v>UA</v>
      </c>
      <c r="DH337">
        <v>15375.41</v>
      </c>
      <c r="DI337">
        <v>8238.7800000000007</v>
      </c>
      <c r="DJ337">
        <v>4686.9799999999996</v>
      </c>
      <c r="DK337">
        <v>16.561082103672742</v>
      </c>
      <c r="DM337" t="s">
        <v>959</v>
      </c>
      <c r="DN337" t="s">
        <v>960</v>
      </c>
      <c r="DO337" t="str">
        <f>IF(DT337="*","",IFERROR(VLOOKUP(DN337,'class and classification'!$A$1:$B$338,2,FALSE),VLOOKUP(DN337,'class and classification'!$A$340:$B$378,2,FALSE)))</f>
        <v>Predominantly Urban</v>
      </c>
      <c r="DP337" t="str">
        <f>IF(DT337="*","",IFERROR(VLOOKUP(DN337,'class and classification'!$A$1:$C$338,3,FALSE),VLOOKUP(DN337,'class and classification'!$A$340:$C$378,3,FALSE)))</f>
        <v>UA</v>
      </c>
      <c r="DQ337">
        <v>16318.98</v>
      </c>
      <c r="DR337">
        <v>7310.27</v>
      </c>
      <c r="DS337">
        <v>3907.53</v>
      </c>
      <c r="DT337">
        <v>14.190221224122793</v>
      </c>
      <c r="DV337" t="s">
        <v>959</v>
      </c>
      <c r="DW337" t="s">
        <v>960</v>
      </c>
      <c r="DX337" t="str">
        <f>IF(EC337="*","",IFERROR(VLOOKUP(DW337,'class and classification'!$A$1:$B$338,2,FALSE),VLOOKUP(DW337,'class and classification'!$A$340:$B$378,2,FALSE)))</f>
        <v>Predominantly Urban</v>
      </c>
      <c r="DY337" t="str">
        <f>IF(EC337="*","",IFERROR(VLOOKUP(DW337,'class and classification'!$A$1:$C$338,3,FALSE),VLOOKUP(DW337,'class and classification'!$A$340:$C$378,3,FALSE)))</f>
        <v>UA</v>
      </c>
      <c r="DZ337">
        <v>12731.15</v>
      </c>
      <c r="EA337">
        <v>7971.18</v>
      </c>
      <c r="EB337">
        <v>2834.49</v>
      </c>
      <c r="EC337">
        <v>12.042790827308021</v>
      </c>
    </row>
    <row r="338" spans="1:133" x14ac:dyDescent="0.3">
      <c r="A338" t="s">
        <v>848</v>
      </c>
      <c r="B338" t="s">
        <v>433</v>
      </c>
      <c r="C338" t="str">
        <f>IF(H338="n/a","",IFERROR(VLOOKUP(B338,'class and classification'!$A$1:$B$338,2,FALSE),VLOOKUP(B338,'class and classification'!$A$340:$B$378,2,FALSE)))</f>
        <v/>
      </c>
      <c r="D338" t="str">
        <f>IF(H338="n/a","",IFERROR(VLOOKUP(B338,'class and classification'!$A$1:$C$338,3,FALSE),VLOOKUP(B338,'class and classification'!$A$340:$C$378,3,FALSE)))</f>
        <v/>
      </c>
      <c r="E338">
        <v>21641</v>
      </c>
      <c r="F338">
        <v>4978</v>
      </c>
      <c r="G338" t="s">
        <v>513</v>
      </c>
      <c r="H338" t="s">
        <v>513</v>
      </c>
      <c r="I338" t="s">
        <v>843</v>
      </c>
      <c r="J338" t="s">
        <v>208</v>
      </c>
      <c r="K338" t="str">
        <f>IF(P338="#","",IFERROR(VLOOKUP(J338,'class and classification'!$A$1:$B$338,2,FALSE),VLOOKUP(J338,'class and classification'!$A$340:$B$378,2,FALSE)))</f>
        <v>Predominantly Urban</v>
      </c>
      <c r="L338" t="str">
        <f>IF(P338="#","",IFERROR(VLOOKUP(J338,'class and classification'!$A$1:$C$338,3,FALSE),VLOOKUP(J338,'class and classification'!$A$340:$C$378,3,FALSE)))</f>
        <v>UA</v>
      </c>
      <c r="M338">
        <v>34814</v>
      </c>
      <c r="N338">
        <v>12427</v>
      </c>
      <c r="O338">
        <v>2007</v>
      </c>
      <c r="P338">
        <v>4.0752923976608191</v>
      </c>
      <c r="S338" t="s">
        <v>203</v>
      </c>
      <c r="T338" t="str">
        <f>IF(Y338="#","",IFERROR(VLOOKUP(S338,'class and classification'!$A$1:$B$338,2,FALSE),VLOOKUP(S338,'class and classification'!$A$340:$B$378,2,FALSE)))</f>
        <v>Predominantly Rural</v>
      </c>
      <c r="U338" t="str">
        <f>IF(Y338="#","",IFERROR(VLOOKUP(S338,'class and classification'!$A$1:$C$338,3,FALSE),VLOOKUP(S338,'class and classification'!$A$340:$C$378,3,FALSE)))</f>
        <v>UA</v>
      </c>
      <c r="V338">
        <v>55976</v>
      </c>
      <c r="W338">
        <v>21487</v>
      </c>
      <c r="X338">
        <v>12573</v>
      </c>
      <c r="Y338">
        <v>13.964414234306277</v>
      </c>
      <c r="AA338" t="s">
        <v>837</v>
      </c>
      <c r="AB338" t="s">
        <v>202</v>
      </c>
      <c r="AC338" t="str">
        <f>IF(AH338="#","",IFERROR(VLOOKUP(AB338,'class and classification'!$A$1:$B$338,2,FALSE),VLOOKUP(AB338,'class and classification'!$A$340:$B$378,2,FALSE)))</f>
        <v>Predominantly Urban</v>
      </c>
      <c r="AD338" t="str">
        <f>IF(AH338="#","",IFERROR(VLOOKUP(AB338,'class and classification'!$A$1:$C$338,3,FALSE),VLOOKUP(AB338,'class and classification'!$A$340:$C$378,3,FALSE)))</f>
        <v>UA</v>
      </c>
      <c r="AE338">
        <v>49544</v>
      </c>
      <c r="AF338">
        <v>21931</v>
      </c>
      <c r="AG338">
        <v>4457</v>
      </c>
      <c r="AH338">
        <v>5.8697255439077072</v>
      </c>
      <c r="AJ338" t="s">
        <v>837</v>
      </c>
      <c r="AK338" t="s">
        <v>202</v>
      </c>
      <c r="AL338" t="str">
        <f>IF(AQ338="#","",IFERROR(VLOOKUP(AK338,'class and classification'!$A$1:$B$338,2,FALSE),VLOOKUP(AK338,'class and classification'!$A$340:$B$378,2,FALSE)))</f>
        <v>Predominantly Urban</v>
      </c>
      <c r="AM338" t="str">
        <f>IF(AQ338="#","",IFERROR(VLOOKUP(AK338,'class and classification'!$A$1:$C$338,3,FALSE),VLOOKUP(AK338,'class and classification'!$A$340:$C$378,3,FALSE)))</f>
        <v>UA</v>
      </c>
      <c r="AN338">
        <v>45862</v>
      </c>
      <c r="AO338">
        <v>29085</v>
      </c>
      <c r="AP338">
        <v>9877</v>
      </c>
      <c r="AQ338">
        <v>11.644110157502594</v>
      </c>
      <c r="AS338" t="s">
        <v>837</v>
      </c>
      <c r="AT338" t="s">
        <v>202</v>
      </c>
      <c r="AU338" t="str">
        <f>IF(AZ338="#","",IFERROR(VLOOKUP(AT338,'class and classification'!$A$1:$B$338,2,FALSE),VLOOKUP(AT338,'class and classification'!$A$340:$B$378,2,FALSE)))</f>
        <v>Predominantly Urban</v>
      </c>
      <c r="AV338" t="str">
        <f>IF(AZ338="#","",IFERROR(VLOOKUP(AT338,'class and classification'!$A$1:$C$338,3,FALSE),VLOOKUP(AT338,'class and classification'!$A$340:$C$378,3,FALSE)))</f>
        <v>UA</v>
      </c>
      <c r="AW338">
        <v>36038</v>
      </c>
      <c r="AX338">
        <v>29123</v>
      </c>
      <c r="AY338">
        <v>9778</v>
      </c>
      <c r="AZ338">
        <v>13.047945662472143</v>
      </c>
      <c r="BB338" t="s">
        <v>837</v>
      </c>
      <c r="BC338" t="s">
        <v>202</v>
      </c>
      <c r="BD338" t="str">
        <f>IF(BI338="#","",IFERROR(VLOOKUP(BC338,'class and classification'!$A$1:$B$338,2,FALSE),VLOOKUP(BC338,'class and classification'!$A$340:$B$378,2,FALSE)))</f>
        <v>Predominantly Urban</v>
      </c>
      <c r="BE338" t="str">
        <f>IF(BI338="#","",IFERROR(VLOOKUP(BC338,'class and classification'!$A$1:$C$338,3,FALSE),VLOOKUP(BC338,'class and classification'!$A$340:$C$378,3,FALSE)))</f>
        <v>UA</v>
      </c>
      <c r="BF338">
        <v>43428</v>
      </c>
      <c r="BG338">
        <v>23428</v>
      </c>
      <c r="BH338">
        <v>12889</v>
      </c>
      <c r="BI338">
        <v>16.162768825631701</v>
      </c>
      <c r="BK338" t="s">
        <v>837</v>
      </c>
      <c r="BL338" t="s">
        <v>202</v>
      </c>
      <c r="BM338" t="str">
        <f>IF(BR338="#","",IFERROR(VLOOKUP(BL338,'class and classification'!$A$1:$B$338,2,FALSE),VLOOKUP(BL338,'class and classification'!$A$340:$B$378,2,FALSE)))</f>
        <v>Predominantly Urban</v>
      </c>
      <c r="BN338" t="str">
        <f>IF(BR338="#","",IFERROR(VLOOKUP(BL338,'class and classification'!$A$1:$C$338,3,FALSE),VLOOKUP(BL338,'class and classification'!$A$340:$C$378,3,FALSE)))</f>
        <v>UA</v>
      </c>
      <c r="BO338">
        <v>40358</v>
      </c>
      <c r="BP338">
        <v>28905</v>
      </c>
      <c r="BQ338">
        <v>15259</v>
      </c>
      <c r="BR338">
        <v>18.053287901374791</v>
      </c>
      <c r="BT338" t="s">
        <v>837</v>
      </c>
      <c r="BU338" t="s">
        <v>202</v>
      </c>
      <c r="BV338" t="str">
        <f>IF(CA338="#","",IFERROR(VLOOKUP(BU338,'class and classification'!$A$1:$B$338,2,FALSE),VLOOKUP(BU338,'class and classification'!$A$340:$B$378,2,FALSE)))</f>
        <v>Predominantly Urban</v>
      </c>
      <c r="BW338" t="str">
        <f>IF(CA338="#","",IFERROR(VLOOKUP(BU338,'class and classification'!$A$1:$C$338,3,FALSE),VLOOKUP(BU338,'class and classification'!$A$340:$C$378,3,FALSE)))</f>
        <v>UA</v>
      </c>
      <c r="BX338">
        <v>42386</v>
      </c>
      <c r="BY338">
        <v>28383</v>
      </c>
      <c r="BZ338">
        <v>16775</v>
      </c>
      <c r="CA338">
        <v>19.161792926985289</v>
      </c>
      <c r="CC338" t="s">
        <v>837</v>
      </c>
      <c r="CD338" t="s">
        <v>202</v>
      </c>
      <c r="CE338" t="str">
        <f>IF(CJ338="*","",IFERROR(VLOOKUP(CD338,'class and classification'!$A$1:$B$338,2,FALSE),VLOOKUP(CD338,'class and classification'!$A$340:$B$378,2,FALSE)))</f>
        <v>Predominantly Urban</v>
      </c>
      <c r="CF338" t="str">
        <f>IF(CJ338="*","",IFERROR(VLOOKUP(CD338,'class and classification'!$A$1:$C$338,3,FALSE),VLOOKUP(CD338,'class and classification'!$A$340:$C$378,3,FALSE)))</f>
        <v>UA</v>
      </c>
      <c r="CG338">
        <v>43426</v>
      </c>
      <c r="CH338">
        <v>23583</v>
      </c>
      <c r="CI338">
        <v>13335</v>
      </c>
      <c r="CJ338">
        <v>16.597381260579507</v>
      </c>
      <c r="CL338" t="s">
        <v>837</v>
      </c>
      <c r="CM338" t="s">
        <v>202</v>
      </c>
      <c r="CN338" t="str">
        <f>IF(CS338="*","",IFERROR(VLOOKUP(CM338,'class and classification'!$A$1:$B$338,2,FALSE),VLOOKUP(CM338,'class and classification'!$A$340:$B$378,2,FALSE)))</f>
        <v>Predominantly Urban</v>
      </c>
      <c r="CO338" t="str">
        <f>IF(CS338="*","",IFERROR(VLOOKUP(CM338,'class and classification'!$A$1:$C$338,3,FALSE),VLOOKUP(CM338,'class and classification'!$A$340:$C$378,3,FALSE)))</f>
        <v>UA</v>
      </c>
      <c r="CP338">
        <v>43121.7</v>
      </c>
      <c r="CQ338">
        <v>25310.57</v>
      </c>
      <c r="CR338">
        <v>12151.66</v>
      </c>
      <c r="CS338">
        <v>15.079507787718969</v>
      </c>
      <c r="CU338" t="s">
        <v>837</v>
      </c>
      <c r="CV338" t="s">
        <v>202</v>
      </c>
      <c r="CW338" t="str">
        <f>IF(DB338="*","",IFERROR(VLOOKUP(CV338,'class and classification'!$A$1:$B$338,2,FALSE),VLOOKUP(CV338,'class and classification'!$A$340:$B$378,2,FALSE)))</f>
        <v>Predominantly Urban</v>
      </c>
      <c r="CX338" t="str">
        <f>IF(DB338="*","",IFERROR(VLOOKUP(CV338,'class and classification'!$A$1:$C$338,3,FALSE),VLOOKUP(CV338,'class and classification'!$A$340:$C$378,3,FALSE)))</f>
        <v>UA</v>
      </c>
      <c r="CY338">
        <v>45267.34</v>
      </c>
      <c r="CZ338">
        <v>16203.7</v>
      </c>
      <c r="DA338">
        <v>16984.93</v>
      </c>
      <c r="DB338">
        <v>21.648996245919847</v>
      </c>
      <c r="DD338" t="s">
        <v>837</v>
      </c>
      <c r="DE338" t="s">
        <v>202</v>
      </c>
      <c r="DF338" t="str">
        <f>IF(DK338="*","",IFERROR(VLOOKUP(DE338,'class and classification'!$A$1:$B$338,2,FALSE),VLOOKUP(DE338,'class and classification'!$A$340:$B$378,2,FALSE)))</f>
        <v>Predominantly Urban</v>
      </c>
      <c r="DG338" t="str">
        <f>IF(DK338="*","",IFERROR(VLOOKUP(DE338,'class and classification'!$A$1:$C$338,3,FALSE),VLOOKUP(DE338,'class and classification'!$A$340:$C$378,3,FALSE)))</f>
        <v>UA</v>
      </c>
      <c r="DH338">
        <v>39076.67</v>
      </c>
      <c r="DI338">
        <v>14745.7</v>
      </c>
      <c r="DJ338">
        <v>14651.74</v>
      </c>
      <c r="DK338">
        <v>21.397488773494096</v>
      </c>
      <c r="DM338" t="s">
        <v>837</v>
      </c>
      <c r="DN338" t="s">
        <v>202</v>
      </c>
      <c r="DO338" t="str">
        <f>IF(DT338="*","",IFERROR(VLOOKUP(DN338,'class and classification'!$A$1:$B$338,2,FALSE),VLOOKUP(DN338,'class and classification'!$A$340:$B$378,2,FALSE)))</f>
        <v>Predominantly Urban</v>
      </c>
      <c r="DP338" t="str">
        <f>IF(DT338="*","",IFERROR(VLOOKUP(DN338,'class and classification'!$A$1:$C$338,3,FALSE),VLOOKUP(DN338,'class and classification'!$A$340:$C$378,3,FALSE)))</f>
        <v>UA</v>
      </c>
      <c r="DQ338">
        <v>37309.269999999997</v>
      </c>
      <c r="DR338">
        <v>19954.38</v>
      </c>
      <c r="DS338">
        <v>14525.4</v>
      </c>
      <c r="DT338">
        <v>20.233447858691544</v>
      </c>
      <c r="DV338" t="s">
        <v>837</v>
      </c>
      <c r="DW338" t="s">
        <v>202</v>
      </c>
      <c r="DX338" t="str">
        <f>IF(EC338="*","",IFERROR(VLOOKUP(DW338,'class and classification'!$A$1:$B$338,2,FALSE),VLOOKUP(DW338,'class and classification'!$A$340:$B$378,2,FALSE)))</f>
        <v>Predominantly Urban</v>
      </c>
      <c r="DY338" t="str">
        <f>IF(EC338="*","",IFERROR(VLOOKUP(DW338,'class and classification'!$A$1:$C$338,3,FALSE),VLOOKUP(DW338,'class and classification'!$A$340:$C$378,3,FALSE)))</f>
        <v>UA</v>
      </c>
      <c r="DZ338">
        <v>36217.33</v>
      </c>
      <c r="EA338">
        <v>18285.96</v>
      </c>
      <c r="EB338">
        <v>10931.77</v>
      </c>
      <c r="EC338">
        <v>16.706288647095306</v>
      </c>
    </row>
    <row r="339" spans="1:133" x14ac:dyDescent="0.3">
      <c r="A339" t="s">
        <v>849</v>
      </c>
      <c r="B339" t="s">
        <v>434</v>
      </c>
      <c r="C339" t="str">
        <f>IF(H339="n/a","",IFERROR(VLOOKUP(B339,'class and classification'!$A$1:$B$338,2,FALSE),VLOOKUP(B339,'class and classification'!$A$340:$B$378,2,FALSE)))</f>
        <v>Predominantly Urban</v>
      </c>
      <c r="D339" t="str">
        <f>IF(H339="n/a","",IFERROR(VLOOKUP(B339,'class and classification'!$A$1:$C$338,3,FALSE),VLOOKUP(B339,'class and classification'!$A$340:$C$378,3,FALSE)))</f>
        <v>SD</v>
      </c>
      <c r="E339">
        <v>12648</v>
      </c>
      <c r="F339">
        <v>7079</v>
      </c>
      <c r="G339" t="s">
        <v>1028</v>
      </c>
      <c r="H339">
        <v>0.5595322109083577</v>
      </c>
      <c r="I339" t="s">
        <v>844</v>
      </c>
      <c r="J339" t="s">
        <v>209</v>
      </c>
      <c r="K339" t="str">
        <f>IF(P339="#","",IFERROR(VLOOKUP(J339,'class and classification'!$A$1:$B$338,2,FALSE),VLOOKUP(J339,'class and classification'!$A$340:$B$378,2,FALSE)))</f>
        <v>Predominantly Urban</v>
      </c>
      <c r="L339" t="str">
        <f>IF(P339="#","",IFERROR(VLOOKUP(J339,'class and classification'!$A$1:$C$338,3,FALSE),VLOOKUP(J339,'class and classification'!$A$340:$C$378,3,FALSE)))</f>
        <v>UA</v>
      </c>
      <c r="M339">
        <v>26853</v>
      </c>
      <c r="N339">
        <v>14924</v>
      </c>
      <c r="O339">
        <v>3135</v>
      </c>
      <c r="P339">
        <v>6.9803170644816532</v>
      </c>
      <c r="S339" t="s">
        <v>204</v>
      </c>
      <c r="T339" t="str">
        <f>IF(Y339="#","",IFERROR(VLOOKUP(S339,'class and classification'!$A$1:$B$338,2,FALSE),VLOOKUP(S339,'class and classification'!$A$340:$B$378,2,FALSE)))</f>
        <v/>
      </c>
      <c r="U339" t="str">
        <f>IF(Y339="#","",IFERROR(VLOOKUP(S339,'class and classification'!$A$1:$C$338,3,FALSE),VLOOKUP(S339,'class and classification'!$A$340:$C$378,3,FALSE)))</f>
        <v/>
      </c>
      <c r="V339" t="s">
        <v>39</v>
      </c>
      <c r="W339" t="s">
        <v>39</v>
      </c>
      <c r="X339" t="s">
        <v>39</v>
      </c>
      <c r="Y339" t="s">
        <v>39</v>
      </c>
      <c r="AA339" t="s">
        <v>838</v>
      </c>
      <c r="AB339" t="s">
        <v>203</v>
      </c>
      <c r="AC339" t="str">
        <f>IF(AH339="#","",IFERROR(VLOOKUP(AB339,'class and classification'!$A$1:$B$338,2,FALSE),VLOOKUP(AB339,'class and classification'!$A$340:$B$378,2,FALSE)))</f>
        <v>Predominantly Rural</v>
      </c>
      <c r="AD339" t="str">
        <f>IF(AH339="#","",IFERROR(VLOOKUP(AB339,'class and classification'!$A$1:$C$338,3,FALSE),VLOOKUP(AB339,'class and classification'!$A$340:$C$378,3,FALSE)))</f>
        <v>UA</v>
      </c>
      <c r="AE339">
        <v>61130</v>
      </c>
      <c r="AF339">
        <v>26652</v>
      </c>
      <c r="AG339">
        <v>6596</v>
      </c>
      <c r="AH339">
        <v>6.9889169086015803</v>
      </c>
      <c r="AJ339" t="s">
        <v>838</v>
      </c>
      <c r="AK339" t="s">
        <v>203</v>
      </c>
      <c r="AL339" t="str">
        <f>IF(AQ339="#","",IFERROR(VLOOKUP(AK339,'class and classification'!$A$1:$B$338,2,FALSE),VLOOKUP(AK339,'class and classification'!$A$340:$B$378,2,FALSE)))</f>
        <v>Predominantly Rural</v>
      </c>
      <c r="AM339" t="str">
        <f>IF(AQ339="#","",IFERROR(VLOOKUP(AK339,'class and classification'!$A$1:$C$338,3,FALSE),VLOOKUP(AK339,'class and classification'!$A$340:$C$378,3,FALSE)))</f>
        <v>UA</v>
      </c>
      <c r="AN339">
        <v>59019</v>
      </c>
      <c r="AO339">
        <v>26716</v>
      </c>
      <c r="AP339">
        <v>7403</v>
      </c>
      <c r="AQ339">
        <v>7.9484206231613301</v>
      </c>
      <c r="AS339" t="s">
        <v>838</v>
      </c>
      <c r="AT339" t="s">
        <v>203</v>
      </c>
      <c r="AU339" t="str">
        <f>IF(AZ339="#","",IFERROR(VLOOKUP(AT339,'class and classification'!$A$1:$B$338,2,FALSE),VLOOKUP(AT339,'class and classification'!$A$340:$B$378,2,FALSE)))</f>
        <v>Predominantly Rural</v>
      </c>
      <c r="AV339" t="str">
        <f>IF(AZ339="#","",IFERROR(VLOOKUP(AT339,'class and classification'!$A$1:$C$338,3,FALSE),VLOOKUP(AT339,'class and classification'!$A$340:$C$378,3,FALSE)))</f>
        <v>UA</v>
      </c>
      <c r="AW339">
        <v>51069</v>
      </c>
      <c r="AX339">
        <v>32880</v>
      </c>
      <c r="AY339">
        <v>9857</v>
      </c>
      <c r="AZ339">
        <v>10.507856640300194</v>
      </c>
      <c r="BB339" t="s">
        <v>838</v>
      </c>
      <c r="BC339" t="s">
        <v>203</v>
      </c>
      <c r="BD339" t="str">
        <f>IF(BI339="#","",IFERROR(VLOOKUP(BC339,'class and classification'!$A$1:$B$338,2,FALSE),VLOOKUP(BC339,'class and classification'!$A$340:$B$378,2,FALSE)))</f>
        <v>Predominantly Rural</v>
      </c>
      <c r="BE339" t="str">
        <f>IF(BI339="#","",IFERROR(VLOOKUP(BC339,'class and classification'!$A$1:$C$338,3,FALSE),VLOOKUP(BC339,'class and classification'!$A$340:$C$378,3,FALSE)))</f>
        <v>UA</v>
      </c>
      <c r="BF339">
        <v>50398</v>
      </c>
      <c r="BG339">
        <v>30867</v>
      </c>
      <c r="BH339">
        <v>7404</v>
      </c>
      <c r="BI339">
        <v>8.3501561988970217</v>
      </c>
      <c r="BK339" t="s">
        <v>838</v>
      </c>
      <c r="BL339" t="s">
        <v>203</v>
      </c>
      <c r="BM339" t="str">
        <f>IF(BR339="#","",IFERROR(VLOOKUP(BL339,'class and classification'!$A$1:$B$338,2,FALSE),VLOOKUP(BL339,'class and classification'!$A$340:$B$378,2,FALSE)))</f>
        <v>Predominantly Rural</v>
      </c>
      <c r="BN339" t="str">
        <f>IF(BR339="#","",IFERROR(VLOOKUP(BL339,'class and classification'!$A$1:$C$338,3,FALSE),VLOOKUP(BL339,'class and classification'!$A$340:$C$378,3,FALSE)))</f>
        <v>UA</v>
      </c>
      <c r="BO339">
        <v>47439</v>
      </c>
      <c r="BP339">
        <v>32159</v>
      </c>
      <c r="BQ339">
        <v>8835</v>
      </c>
      <c r="BR339">
        <v>9.9906143634163715</v>
      </c>
      <c r="BT339" t="s">
        <v>838</v>
      </c>
      <c r="BU339" t="s">
        <v>203</v>
      </c>
      <c r="BV339" t="str">
        <f>IF(CA339="#","",IFERROR(VLOOKUP(BU339,'class and classification'!$A$1:$B$338,2,FALSE),VLOOKUP(BU339,'class and classification'!$A$340:$B$378,2,FALSE)))</f>
        <v>Predominantly Rural</v>
      </c>
      <c r="BW339" t="str">
        <f>IF(CA339="#","",IFERROR(VLOOKUP(BU339,'class and classification'!$A$1:$C$338,3,FALSE),VLOOKUP(BU339,'class and classification'!$A$340:$C$378,3,FALSE)))</f>
        <v>UA</v>
      </c>
      <c r="BX339">
        <v>46644</v>
      </c>
      <c r="BY339">
        <v>37201</v>
      </c>
      <c r="BZ339">
        <v>9246</v>
      </c>
      <c r="CA339">
        <v>9.9322168630694687</v>
      </c>
      <c r="CC339" t="s">
        <v>838</v>
      </c>
      <c r="CD339" t="s">
        <v>203</v>
      </c>
      <c r="CE339" t="str">
        <f>IF(CJ339="*","",IFERROR(VLOOKUP(CD339,'class and classification'!$A$1:$B$338,2,FALSE),VLOOKUP(CD339,'class and classification'!$A$340:$B$378,2,FALSE)))</f>
        <v>Predominantly Rural</v>
      </c>
      <c r="CF339" t="str">
        <f>IF(CJ339="*","",IFERROR(VLOOKUP(CD339,'class and classification'!$A$1:$C$338,3,FALSE),VLOOKUP(CD339,'class and classification'!$A$340:$C$378,3,FALSE)))</f>
        <v>UA</v>
      </c>
      <c r="CG339">
        <v>56909</v>
      </c>
      <c r="CH339">
        <v>34979</v>
      </c>
      <c r="CI339">
        <v>11216</v>
      </c>
      <c r="CJ339">
        <v>10.878336436995655</v>
      </c>
      <c r="CL339" t="s">
        <v>838</v>
      </c>
      <c r="CM339" t="s">
        <v>203</v>
      </c>
      <c r="CN339" t="str">
        <f>IF(CS339="*","",IFERROR(VLOOKUP(CM339,'class and classification'!$A$1:$B$338,2,FALSE),VLOOKUP(CM339,'class and classification'!$A$340:$B$378,2,FALSE)))</f>
        <v>Predominantly Rural</v>
      </c>
      <c r="CO339" t="str">
        <f>IF(CS339="*","",IFERROR(VLOOKUP(CM339,'class and classification'!$A$1:$C$338,3,FALSE),VLOOKUP(CM339,'class and classification'!$A$340:$C$378,3,FALSE)))</f>
        <v>UA</v>
      </c>
      <c r="CP339">
        <v>45602.68</v>
      </c>
      <c r="CQ339">
        <v>24818.48</v>
      </c>
      <c r="CR339">
        <v>17259.84</v>
      </c>
      <c r="CS339">
        <v>19.684811988914362</v>
      </c>
      <c r="CU339" t="s">
        <v>838</v>
      </c>
      <c r="CV339" t="s">
        <v>203</v>
      </c>
      <c r="CW339" t="str">
        <f>IF(DB339="*","",IFERROR(VLOOKUP(CV339,'class and classification'!$A$1:$B$338,2,FALSE),VLOOKUP(CV339,'class and classification'!$A$340:$B$378,2,FALSE)))</f>
        <v>Predominantly Rural</v>
      </c>
      <c r="CX339" t="str">
        <f>IF(DB339="*","",IFERROR(VLOOKUP(CV339,'class and classification'!$A$1:$C$338,3,FALSE),VLOOKUP(CV339,'class and classification'!$A$340:$C$378,3,FALSE)))</f>
        <v>UA</v>
      </c>
      <c r="CY339">
        <v>44748.23</v>
      </c>
      <c r="CZ339">
        <v>26960.080000000002</v>
      </c>
      <c r="DA339">
        <v>9721.2000000000007</v>
      </c>
      <c r="DB339">
        <v>11.938178186261961</v>
      </c>
      <c r="DD339" t="s">
        <v>838</v>
      </c>
      <c r="DE339" t="s">
        <v>203</v>
      </c>
      <c r="DF339" t="str">
        <f>IF(DK339="*","",IFERROR(VLOOKUP(DE339,'class and classification'!$A$1:$B$338,2,FALSE),VLOOKUP(DE339,'class and classification'!$A$340:$B$378,2,FALSE)))</f>
        <v>Predominantly Rural</v>
      </c>
      <c r="DG339" t="str">
        <f>IF(DK339="*","",IFERROR(VLOOKUP(DE339,'class and classification'!$A$1:$C$338,3,FALSE),VLOOKUP(DE339,'class and classification'!$A$340:$C$378,3,FALSE)))</f>
        <v>UA</v>
      </c>
      <c r="DH339">
        <v>52033.19</v>
      </c>
      <c r="DI339">
        <v>22235.58</v>
      </c>
      <c r="DJ339">
        <v>14753.34</v>
      </c>
      <c r="DK339">
        <v>16.572669418866841</v>
      </c>
      <c r="DM339" t="s">
        <v>838</v>
      </c>
      <c r="DN339" t="s">
        <v>203</v>
      </c>
      <c r="DO339" t="str">
        <f>IF(DT339="*","",IFERROR(VLOOKUP(DN339,'class and classification'!$A$1:$B$338,2,FALSE),VLOOKUP(DN339,'class and classification'!$A$340:$B$378,2,FALSE)))</f>
        <v>Predominantly Rural</v>
      </c>
      <c r="DP339" t="str">
        <f>IF(DT339="*","",IFERROR(VLOOKUP(DN339,'class and classification'!$A$1:$C$338,3,FALSE),VLOOKUP(DN339,'class and classification'!$A$340:$C$378,3,FALSE)))</f>
        <v>UA</v>
      </c>
      <c r="DQ339">
        <v>46701.34</v>
      </c>
      <c r="DR339">
        <v>27319.49</v>
      </c>
      <c r="DS339">
        <v>11074.31</v>
      </c>
      <c r="DT339">
        <v>13.014033468891405</v>
      </c>
      <c r="DV339" t="s">
        <v>838</v>
      </c>
      <c r="DW339" t="s">
        <v>203</v>
      </c>
      <c r="DX339" t="str">
        <f>IF(EC339="*","",IFERROR(VLOOKUP(DW339,'class and classification'!$A$1:$B$338,2,FALSE),VLOOKUP(DW339,'class and classification'!$A$340:$B$378,2,FALSE)))</f>
        <v>Predominantly Rural</v>
      </c>
      <c r="DY339" t="str">
        <f>IF(EC339="*","",IFERROR(VLOOKUP(DW339,'class and classification'!$A$1:$C$338,3,FALSE),VLOOKUP(DW339,'class and classification'!$A$340:$C$378,3,FALSE)))</f>
        <v>UA</v>
      </c>
      <c r="DZ339">
        <v>58355.45</v>
      </c>
      <c r="EA339">
        <v>24430.67</v>
      </c>
      <c r="EB339">
        <v>12259.06</v>
      </c>
      <c r="EC339">
        <v>12.898139600556283</v>
      </c>
    </row>
    <row r="340" spans="1:133" x14ac:dyDescent="0.3">
      <c r="A340" t="s">
        <v>850</v>
      </c>
      <c r="B340" t="s">
        <v>435</v>
      </c>
      <c r="C340" t="str">
        <f>IF(H340="n/a","",IFERROR(VLOOKUP(B340,'class and classification'!$A$1:$B$338,2,FALSE),VLOOKUP(B340,'class and classification'!$A$340:$B$378,2,FALSE)))</f>
        <v/>
      </c>
      <c r="D340" t="str">
        <f>IF(H340="n/a","",IFERROR(VLOOKUP(B340,'class and classification'!$A$1:$C$338,3,FALSE),VLOOKUP(B340,'class and classification'!$A$340:$C$378,3,FALSE)))</f>
        <v/>
      </c>
      <c r="E340">
        <v>11982</v>
      </c>
      <c r="F340">
        <v>2156</v>
      </c>
      <c r="G340" t="s">
        <v>513</v>
      </c>
      <c r="H340" t="s">
        <v>513</v>
      </c>
      <c r="I340" t="s">
        <v>845</v>
      </c>
      <c r="J340" t="s">
        <v>210</v>
      </c>
      <c r="K340" t="str">
        <f>IF(P340="#","",IFERROR(VLOOKUP(J340,'class and classification'!$A$1:$B$338,2,FALSE),VLOOKUP(J340,'class and classification'!$A$340:$B$378,2,FALSE)))</f>
        <v>Predominantly Urban</v>
      </c>
      <c r="L340" t="str">
        <f>IF(P340="#","",IFERROR(VLOOKUP(J340,'class and classification'!$A$1:$C$338,3,FALSE),VLOOKUP(J340,'class and classification'!$A$340:$C$378,3,FALSE)))</f>
        <v>UA</v>
      </c>
      <c r="M340">
        <v>11724</v>
      </c>
      <c r="N340">
        <v>6845</v>
      </c>
      <c r="O340">
        <v>1657</v>
      </c>
      <c r="P340">
        <v>8.1924255908236923</v>
      </c>
      <c r="S340" t="s">
        <v>205</v>
      </c>
      <c r="T340" t="str">
        <f>IF(Y340="#","",IFERROR(VLOOKUP(S340,'class and classification'!$A$1:$B$338,2,FALSE),VLOOKUP(S340,'class and classification'!$A$340:$B$378,2,FALSE)))</f>
        <v>Urban with Significant Rural</v>
      </c>
      <c r="U340" t="str">
        <f>IF(Y340="#","",IFERROR(VLOOKUP(S340,'class and classification'!$A$1:$C$338,3,FALSE),VLOOKUP(S340,'class and classification'!$A$340:$C$378,3,FALSE)))</f>
        <v>UA</v>
      </c>
      <c r="V340">
        <v>25159</v>
      </c>
      <c r="W340">
        <v>10670</v>
      </c>
      <c r="X340">
        <v>2586</v>
      </c>
      <c r="Y340">
        <v>6.7317454119484577</v>
      </c>
      <c r="AA340" t="s">
        <v>840</v>
      </c>
      <c r="AB340" t="s">
        <v>204</v>
      </c>
      <c r="AC340" t="str">
        <f>IF(AH340="#","",IFERROR(VLOOKUP(AB340,'class and classification'!$A$1:$B$338,2,FALSE),VLOOKUP(AB340,'class and classification'!$A$340:$B$378,2,FALSE)))</f>
        <v/>
      </c>
      <c r="AD340" t="str">
        <f>IF(AH340="#","",IFERROR(VLOOKUP(AB340,'class and classification'!$A$1:$C$338,3,FALSE),VLOOKUP(AB340,'class and classification'!$A$340:$C$378,3,FALSE)))</f>
        <v/>
      </c>
      <c r="AE340" t="s">
        <v>39</v>
      </c>
      <c r="AF340" t="s">
        <v>39</v>
      </c>
      <c r="AG340" t="s">
        <v>39</v>
      </c>
      <c r="AH340" t="s">
        <v>39</v>
      </c>
      <c r="AJ340" t="s">
        <v>840</v>
      </c>
      <c r="AK340" t="s">
        <v>204</v>
      </c>
      <c r="AL340" t="str">
        <f>IF(AQ340="#","",IFERROR(VLOOKUP(AK340,'class and classification'!$A$1:$B$338,2,FALSE),VLOOKUP(AK340,'class and classification'!$A$340:$B$378,2,FALSE)))</f>
        <v/>
      </c>
      <c r="AM340" t="str">
        <f>IF(AQ340="#","",IFERROR(VLOOKUP(AK340,'class and classification'!$A$1:$C$338,3,FALSE),VLOOKUP(AK340,'class and classification'!$A$340:$C$378,3,FALSE)))</f>
        <v/>
      </c>
      <c r="AN340" t="s">
        <v>39</v>
      </c>
      <c r="AO340" t="s">
        <v>39</v>
      </c>
      <c r="AP340" t="s">
        <v>39</v>
      </c>
      <c r="AQ340" t="s">
        <v>39</v>
      </c>
      <c r="AS340" t="s">
        <v>840</v>
      </c>
      <c r="AT340" t="s">
        <v>204</v>
      </c>
      <c r="AU340" t="str">
        <f>IF(AZ340="#","",IFERROR(VLOOKUP(AT340,'class and classification'!$A$1:$B$338,2,FALSE),VLOOKUP(AT340,'class and classification'!$A$340:$B$378,2,FALSE)))</f>
        <v/>
      </c>
      <c r="AV340" t="str">
        <f>IF(AZ340="#","",IFERROR(VLOOKUP(AT340,'class and classification'!$A$1:$C$338,3,FALSE),VLOOKUP(AT340,'class and classification'!$A$340:$C$378,3,FALSE)))</f>
        <v/>
      </c>
      <c r="AW340" t="s">
        <v>39</v>
      </c>
      <c r="AX340" t="s">
        <v>39</v>
      </c>
      <c r="AY340" t="s">
        <v>39</v>
      </c>
      <c r="AZ340" t="s">
        <v>39</v>
      </c>
      <c r="BB340" t="s">
        <v>840</v>
      </c>
      <c r="BC340" t="s">
        <v>204</v>
      </c>
      <c r="BD340" t="str">
        <f>IF(BI340="#","",IFERROR(VLOOKUP(BC340,'class and classification'!$A$1:$B$338,2,FALSE),VLOOKUP(BC340,'class and classification'!$A$340:$B$378,2,FALSE)))</f>
        <v/>
      </c>
      <c r="BE340" t="str">
        <f>IF(BI340="#","",IFERROR(VLOOKUP(BC340,'class and classification'!$A$1:$C$338,3,FALSE),VLOOKUP(BC340,'class and classification'!$A$340:$C$378,3,FALSE)))</f>
        <v/>
      </c>
      <c r="BF340" t="s">
        <v>39</v>
      </c>
      <c r="BG340" t="s">
        <v>39</v>
      </c>
      <c r="BH340" t="s">
        <v>39</v>
      </c>
      <c r="BI340" t="s">
        <v>39</v>
      </c>
      <c r="BK340" t="s">
        <v>840</v>
      </c>
      <c r="BL340" t="s">
        <v>204</v>
      </c>
      <c r="BM340" t="str">
        <f>IF(BR340="#","",IFERROR(VLOOKUP(BL340,'class and classification'!$A$1:$B$338,2,FALSE),VLOOKUP(BL340,'class and classification'!$A$340:$B$378,2,FALSE)))</f>
        <v/>
      </c>
      <c r="BN340" t="str">
        <f>IF(BR340="#","",IFERROR(VLOOKUP(BL340,'class and classification'!$A$1:$C$338,3,FALSE),VLOOKUP(BL340,'class and classification'!$A$340:$C$378,3,FALSE)))</f>
        <v/>
      </c>
      <c r="BO340" t="s">
        <v>39</v>
      </c>
      <c r="BP340" t="s">
        <v>39</v>
      </c>
      <c r="BQ340" t="s">
        <v>39</v>
      </c>
      <c r="BR340" t="s">
        <v>39</v>
      </c>
      <c r="BT340" t="s">
        <v>840</v>
      </c>
      <c r="BU340" t="s">
        <v>204</v>
      </c>
      <c r="BV340" t="str">
        <f>IF(CA340="#","",IFERROR(VLOOKUP(BU340,'class and classification'!$A$1:$B$338,2,FALSE),VLOOKUP(BU340,'class and classification'!$A$340:$B$378,2,FALSE)))</f>
        <v/>
      </c>
      <c r="BW340" t="str">
        <f>IF(CA340="#","",IFERROR(VLOOKUP(BU340,'class and classification'!$A$1:$C$338,3,FALSE),VLOOKUP(BU340,'class and classification'!$A$340:$C$378,3,FALSE)))</f>
        <v/>
      </c>
      <c r="BX340" t="s">
        <v>39</v>
      </c>
      <c r="BY340" t="s">
        <v>39</v>
      </c>
      <c r="BZ340" t="s">
        <v>39</v>
      </c>
      <c r="CA340" t="s">
        <v>39</v>
      </c>
      <c r="CC340" t="s">
        <v>840</v>
      </c>
      <c r="CD340" t="s">
        <v>204</v>
      </c>
      <c r="CE340" t="str">
        <f>IF(CJ340="*","",IFERROR(VLOOKUP(CD340,'class and classification'!$A$1:$B$338,2,FALSE),VLOOKUP(CD340,'class and classification'!$A$340:$B$378,2,FALSE)))</f>
        <v/>
      </c>
      <c r="CF340" t="str">
        <f>IF(CJ340="*","",IFERROR(VLOOKUP(CD340,'class and classification'!$A$1:$C$338,3,FALSE),VLOOKUP(CD340,'class and classification'!$A$340:$C$378,3,FALSE)))</f>
        <v/>
      </c>
      <c r="CG340" t="s">
        <v>38</v>
      </c>
      <c r="CH340" t="s">
        <v>38</v>
      </c>
      <c r="CI340" t="s">
        <v>38</v>
      </c>
      <c r="CJ340" t="s">
        <v>38</v>
      </c>
      <c r="CL340" t="s">
        <v>840</v>
      </c>
      <c r="CM340" t="s">
        <v>204</v>
      </c>
      <c r="CN340" t="str">
        <f>IF(CS340="*","",IFERROR(VLOOKUP(CM340,'class and classification'!$A$1:$B$338,2,FALSE),VLOOKUP(CM340,'class and classification'!$A$340:$B$378,2,FALSE)))</f>
        <v/>
      </c>
      <c r="CO340" t="str">
        <f>IF(CS340="*","",IFERROR(VLOOKUP(CM340,'class and classification'!$A$1:$C$338,3,FALSE),VLOOKUP(CM340,'class and classification'!$A$340:$C$378,3,FALSE)))</f>
        <v/>
      </c>
      <c r="CP340" t="s">
        <v>38</v>
      </c>
      <c r="CQ340" t="s">
        <v>38</v>
      </c>
      <c r="CR340" t="s">
        <v>38</v>
      </c>
      <c r="CS340" t="s">
        <v>38</v>
      </c>
      <c r="CU340" t="s">
        <v>840</v>
      </c>
      <c r="CV340" t="s">
        <v>204</v>
      </c>
      <c r="CW340" t="str">
        <f>IF(DB340="*","",IFERROR(VLOOKUP(CV340,'class and classification'!$A$1:$B$338,2,FALSE),VLOOKUP(CV340,'class and classification'!$A$340:$B$378,2,FALSE)))</f>
        <v/>
      </c>
      <c r="CX340" t="str">
        <f>IF(DB340="*","",IFERROR(VLOOKUP(CV340,'class and classification'!$A$1:$C$338,3,FALSE),VLOOKUP(CV340,'class and classification'!$A$340:$C$378,3,FALSE)))</f>
        <v/>
      </c>
      <c r="CY340" t="s">
        <v>38</v>
      </c>
      <c r="CZ340" t="s">
        <v>38</v>
      </c>
      <c r="DA340" t="s">
        <v>38</v>
      </c>
      <c r="DB340" t="s">
        <v>38</v>
      </c>
      <c r="DD340" t="s">
        <v>840</v>
      </c>
      <c r="DE340" t="s">
        <v>204</v>
      </c>
      <c r="DF340" t="str">
        <f>IF(DK340="*","",IFERROR(VLOOKUP(DE340,'class and classification'!$A$1:$B$338,2,FALSE),VLOOKUP(DE340,'class and classification'!$A$340:$B$378,2,FALSE)))</f>
        <v/>
      </c>
      <c r="DG340" t="str">
        <f>IF(DK340="*","",IFERROR(VLOOKUP(DE340,'class and classification'!$A$1:$C$338,3,FALSE),VLOOKUP(DE340,'class and classification'!$A$340:$C$378,3,FALSE)))</f>
        <v/>
      </c>
      <c r="DH340" t="s">
        <v>38</v>
      </c>
      <c r="DI340" t="s">
        <v>38</v>
      </c>
      <c r="DJ340" t="s">
        <v>38</v>
      </c>
      <c r="DK340" t="s">
        <v>38</v>
      </c>
      <c r="DM340" t="s">
        <v>840</v>
      </c>
      <c r="DN340" t="s">
        <v>204</v>
      </c>
      <c r="DO340" t="str">
        <f>IF(DT340="*","",IFERROR(VLOOKUP(DN340,'class and classification'!$A$1:$B$338,2,FALSE),VLOOKUP(DN340,'class and classification'!$A$340:$B$378,2,FALSE)))</f>
        <v/>
      </c>
      <c r="DP340" t="str">
        <f>IF(DT340="*","",IFERROR(VLOOKUP(DN340,'class and classification'!$A$1:$C$338,3,FALSE),VLOOKUP(DN340,'class and classification'!$A$340:$C$378,3,FALSE)))</f>
        <v/>
      </c>
      <c r="DQ340" t="s">
        <v>38</v>
      </c>
      <c r="DR340" t="s">
        <v>38</v>
      </c>
      <c r="DS340" t="s">
        <v>38</v>
      </c>
      <c r="DT340" t="s">
        <v>38</v>
      </c>
      <c r="DV340" t="s">
        <v>840</v>
      </c>
      <c r="DW340" t="s">
        <v>204</v>
      </c>
      <c r="DX340" t="str">
        <f>IF(EC340="*","",IFERROR(VLOOKUP(DW340,'class and classification'!$A$1:$B$338,2,FALSE),VLOOKUP(DW340,'class and classification'!$A$340:$B$378,2,FALSE)))</f>
        <v/>
      </c>
      <c r="DY340" t="str">
        <f>IF(EC340="*","",IFERROR(VLOOKUP(DW340,'class and classification'!$A$1:$C$338,3,FALSE),VLOOKUP(DW340,'class and classification'!$A$340:$C$378,3,FALSE)))</f>
        <v/>
      </c>
      <c r="DZ340" t="s">
        <v>38</v>
      </c>
      <c r="EA340" t="s">
        <v>38</v>
      </c>
      <c r="EB340" t="s">
        <v>38</v>
      </c>
      <c r="EC340" t="s">
        <v>38</v>
      </c>
    </row>
    <row r="341" spans="1:133" x14ac:dyDescent="0.3">
      <c r="A341" t="s">
        <v>851</v>
      </c>
      <c r="B341" t="s">
        <v>436</v>
      </c>
      <c r="C341" t="str">
        <f>IF(H341="n/a","",IFERROR(VLOOKUP(B341,'class and classification'!$A$1:$B$338,2,FALSE),VLOOKUP(B341,'class and classification'!$A$340:$B$378,2,FALSE)))</f>
        <v/>
      </c>
      <c r="D341" t="str">
        <f>IF(H341="n/a","",IFERROR(VLOOKUP(B341,'class and classification'!$A$1:$C$338,3,FALSE),VLOOKUP(B341,'class and classification'!$A$340:$C$378,3,FALSE)))</f>
        <v/>
      </c>
      <c r="E341">
        <v>17236</v>
      </c>
      <c r="F341">
        <v>1440</v>
      </c>
      <c r="G341" t="s">
        <v>513</v>
      </c>
      <c r="H341" t="s">
        <v>513</v>
      </c>
      <c r="I341" t="s">
        <v>846</v>
      </c>
      <c r="J341" t="s">
        <v>211</v>
      </c>
      <c r="K341" t="str">
        <f>IF(P341="#","",IFERROR(VLOOKUP(J341,'class and classification'!$A$1:$B$338,2,FALSE),VLOOKUP(J341,'class and classification'!$A$340:$B$378,2,FALSE)))</f>
        <v>Predominantly Rural</v>
      </c>
      <c r="L341" t="str">
        <f>IF(P341="#","",IFERROR(VLOOKUP(J341,'class and classification'!$A$1:$C$338,3,FALSE),VLOOKUP(J341,'class and classification'!$A$340:$C$378,3,FALSE)))</f>
        <v>UA</v>
      </c>
      <c r="M341">
        <v>52082</v>
      </c>
      <c r="N341">
        <v>23138</v>
      </c>
      <c r="O341">
        <v>5168</v>
      </c>
      <c r="P341">
        <v>6.4288202219236705</v>
      </c>
      <c r="S341" t="s">
        <v>206</v>
      </c>
      <c r="T341" t="str">
        <f>IF(Y341="#","",IFERROR(VLOOKUP(S341,'class and classification'!$A$1:$B$338,2,FALSE),VLOOKUP(S341,'class and classification'!$A$340:$B$378,2,FALSE)))</f>
        <v>Predominantly Urban</v>
      </c>
      <c r="U341" t="str">
        <f>IF(Y341="#","",IFERROR(VLOOKUP(S341,'class and classification'!$A$1:$C$338,3,FALSE),VLOOKUP(S341,'class and classification'!$A$340:$C$378,3,FALSE)))</f>
        <v>UA</v>
      </c>
      <c r="V341">
        <v>29842</v>
      </c>
      <c r="W341">
        <v>11184</v>
      </c>
      <c r="X341">
        <v>4497</v>
      </c>
      <c r="Y341">
        <v>9.878522944445665</v>
      </c>
      <c r="AA341" t="s">
        <v>841</v>
      </c>
      <c r="AB341" t="s">
        <v>205</v>
      </c>
      <c r="AC341" t="str">
        <f>IF(AH341="#","",IFERROR(VLOOKUP(AB341,'class and classification'!$A$1:$B$338,2,FALSE),VLOOKUP(AB341,'class and classification'!$A$340:$B$378,2,FALSE)))</f>
        <v>Urban with Significant Rural</v>
      </c>
      <c r="AD341" t="str">
        <f>IF(AH341="#","",IFERROR(VLOOKUP(AB341,'class and classification'!$A$1:$C$338,3,FALSE),VLOOKUP(AB341,'class and classification'!$A$340:$C$378,3,FALSE)))</f>
        <v>UA</v>
      </c>
      <c r="AE341">
        <v>26769</v>
      </c>
      <c r="AF341">
        <v>8311</v>
      </c>
      <c r="AG341">
        <v>2126</v>
      </c>
      <c r="AH341">
        <v>5.7141321292264688</v>
      </c>
      <c r="AJ341" t="s">
        <v>841</v>
      </c>
      <c r="AK341" t="s">
        <v>205</v>
      </c>
      <c r="AL341" t="str">
        <f>IF(AQ341="#","",IFERROR(VLOOKUP(AK341,'class and classification'!$A$1:$B$338,2,FALSE),VLOOKUP(AK341,'class and classification'!$A$340:$B$378,2,FALSE)))</f>
        <v>Urban with Significant Rural</v>
      </c>
      <c r="AM341" t="str">
        <f>IF(AQ341="#","",IFERROR(VLOOKUP(AK341,'class and classification'!$A$1:$C$338,3,FALSE),VLOOKUP(AK341,'class and classification'!$A$340:$C$378,3,FALSE)))</f>
        <v>UA</v>
      </c>
      <c r="AN341">
        <v>23721</v>
      </c>
      <c r="AO341">
        <v>9248</v>
      </c>
      <c r="AP341">
        <v>1581</v>
      </c>
      <c r="AQ341">
        <v>4.5759768451519536</v>
      </c>
      <c r="AS341" t="s">
        <v>841</v>
      </c>
      <c r="AT341" t="s">
        <v>205</v>
      </c>
      <c r="AU341" t="str">
        <f>IF(AZ341="#","",IFERROR(VLOOKUP(AT341,'class and classification'!$A$1:$B$338,2,FALSE),VLOOKUP(AT341,'class and classification'!$A$340:$B$378,2,FALSE)))</f>
        <v>Urban with Significant Rural</v>
      </c>
      <c r="AV341" t="str">
        <f>IF(AZ341="#","",IFERROR(VLOOKUP(AT341,'class and classification'!$A$1:$C$338,3,FALSE),VLOOKUP(AT341,'class and classification'!$A$340:$C$378,3,FALSE)))</f>
        <v>UA</v>
      </c>
      <c r="AW341">
        <v>23264</v>
      </c>
      <c r="AX341">
        <v>7408</v>
      </c>
      <c r="AY341">
        <v>2690</v>
      </c>
      <c r="AZ341">
        <v>8.0630657634434382</v>
      </c>
      <c r="BB341" t="s">
        <v>841</v>
      </c>
      <c r="BC341" t="s">
        <v>205</v>
      </c>
      <c r="BD341" t="str">
        <f>IF(BI341="#","",IFERROR(VLOOKUP(BC341,'class and classification'!$A$1:$B$338,2,FALSE),VLOOKUP(BC341,'class and classification'!$A$340:$B$378,2,FALSE)))</f>
        <v>Urban with Significant Rural</v>
      </c>
      <c r="BE341" t="str">
        <f>IF(BI341="#","",IFERROR(VLOOKUP(BC341,'class and classification'!$A$1:$C$338,3,FALSE),VLOOKUP(BC341,'class and classification'!$A$340:$C$378,3,FALSE)))</f>
        <v>UA</v>
      </c>
      <c r="BF341">
        <v>21739</v>
      </c>
      <c r="BG341">
        <v>10897</v>
      </c>
      <c r="BH341">
        <v>3719</v>
      </c>
      <c r="BI341">
        <v>10.229679548892861</v>
      </c>
      <c r="BK341" t="s">
        <v>841</v>
      </c>
      <c r="BL341" t="s">
        <v>205</v>
      </c>
      <c r="BM341" t="str">
        <f>IF(BR341="#","",IFERROR(VLOOKUP(BL341,'class and classification'!$A$1:$B$338,2,FALSE),VLOOKUP(BL341,'class and classification'!$A$340:$B$378,2,FALSE)))</f>
        <v>Urban with Significant Rural</v>
      </c>
      <c r="BN341" t="str">
        <f>IF(BR341="#","",IFERROR(VLOOKUP(BL341,'class and classification'!$A$1:$C$338,3,FALSE),VLOOKUP(BL341,'class and classification'!$A$340:$C$378,3,FALSE)))</f>
        <v>UA</v>
      </c>
      <c r="BO341">
        <v>21125</v>
      </c>
      <c r="BP341">
        <v>8757</v>
      </c>
      <c r="BQ341">
        <v>2614</v>
      </c>
      <c r="BR341">
        <v>8.0440669620876406</v>
      </c>
      <c r="BT341" t="s">
        <v>841</v>
      </c>
      <c r="BU341" t="s">
        <v>205</v>
      </c>
      <c r="BV341" t="str">
        <f>IF(CA341="#","",IFERROR(VLOOKUP(BU341,'class and classification'!$A$1:$B$338,2,FALSE),VLOOKUP(BU341,'class and classification'!$A$340:$B$378,2,FALSE)))</f>
        <v>Urban with Significant Rural</v>
      </c>
      <c r="BW341" t="str">
        <f>IF(CA341="#","",IFERROR(VLOOKUP(BU341,'class and classification'!$A$1:$C$338,3,FALSE),VLOOKUP(BU341,'class and classification'!$A$340:$C$378,3,FALSE)))</f>
        <v>UA</v>
      </c>
      <c r="BX341">
        <v>19519</v>
      </c>
      <c r="BY341">
        <v>9811</v>
      </c>
      <c r="BZ341">
        <v>3012</v>
      </c>
      <c r="CA341">
        <v>9.3129676581534842</v>
      </c>
      <c r="CC341" t="s">
        <v>841</v>
      </c>
      <c r="CD341" t="s">
        <v>205</v>
      </c>
      <c r="CE341" t="str">
        <f>IF(CJ341="*","",IFERROR(VLOOKUP(CD341,'class and classification'!$A$1:$B$338,2,FALSE),VLOOKUP(CD341,'class and classification'!$A$340:$B$378,2,FALSE)))</f>
        <v>Urban with Significant Rural</v>
      </c>
      <c r="CF341" t="str">
        <f>IF(CJ341="*","",IFERROR(VLOOKUP(CD341,'class and classification'!$A$1:$C$338,3,FALSE),VLOOKUP(CD341,'class and classification'!$A$340:$C$378,3,FALSE)))</f>
        <v>UA</v>
      </c>
      <c r="CG341">
        <v>22421</v>
      </c>
      <c r="CH341">
        <v>9256</v>
      </c>
      <c r="CI341">
        <v>2568</v>
      </c>
      <c r="CJ341">
        <v>7.4989049496276827</v>
      </c>
      <c r="CL341" t="s">
        <v>841</v>
      </c>
      <c r="CM341" t="s">
        <v>205</v>
      </c>
      <c r="CN341" t="str">
        <f>IF(CS341="*","",IFERROR(VLOOKUP(CM341,'class and classification'!$A$1:$B$338,2,FALSE),VLOOKUP(CM341,'class and classification'!$A$340:$B$378,2,FALSE)))</f>
        <v>Urban with Significant Rural</v>
      </c>
      <c r="CO341" t="str">
        <f>IF(CS341="*","",IFERROR(VLOOKUP(CM341,'class and classification'!$A$1:$C$338,3,FALSE),VLOOKUP(CM341,'class and classification'!$A$340:$C$378,3,FALSE)))</f>
        <v>UA</v>
      </c>
      <c r="CP341">
        <v>23838.5</v>
      </c>
      <c r="CQ341">
        <v>8013.18</v>
      </c>
      <c r="CR341">
        <v>4711.3999999999996</v>
      </c>
      <c r="CS341">
        <v>12.885675933209125</v>
      </c>
      <c r="CU341" t="s">
        <v>841</v>
      </c>
      <c r="CV341" t="s">
        <v>205</v>
      </c>
      <c r="CW341" t="str">
        <f>IF(DB341="*","",IFERROR(VLOOKUP(CV341,'class and classification'!$A$1:$B$338,2,FALSE),VLOOKUP(CV341,'class and classification'!$A$340:$B$378,2,FALSE)))</f>
        <v>Urban with Significant Rural</v>
      </c>
      <c r="CX341" t="str">
        <f>IF(DB341="*","",IFERROR(VLOOKUP(CV341,'class and classification'!$A$1:$C$338,3,FALSE),VLOOKUP(CV341,'class and classification'!$A$340:$C$378,3,FALSE)))</f>
        <v>UA</v>
      </c>
      <c r="CY341">
        <v>22055.18</v>
      </c>
      <c r="CZ341">
        <v>8898.85</v>
      </c>
      <c r="DA341">
        <v>2757.41</v>
      </c>
      <c r="DB341">
        <v>8.1794488755152557</v>
      </c>
      <c r="DD341" t="s">
        <v>841</v>
      </c>
      <c r="DE341" t="s">
        <v>205</v>
      </c>
      <c r="DF341" t="str">
        <f>IF(DK341="*","",IFERROR(VLOOKUP(DE341,'class and classification'!$A$1:$B$338,2,FALSE),VLOOKUP(DE341,'class and classification'!$A$340:$B$378,2,FALSE)))</f>
        <v>Urban with Significant Rural</v>
      </c>
      <c r="DG341" t="str">
        <f>IF(DK341="*","",IFERROR(VLOOKUP(DE341,'class and classification'!$A$1:$C$338,3,FALSE),VLOOKUP(DE341,'class and classification'!$A$340:$C$378,3,FALSE)))</f>
        <v>UA</v>
      </c>
      <c r="DH341">
        <v>24354.01</v>
      </c>
      <c r="DI341">
        <v>7131.74</v>
      </c>
      <c r="DJ341">
        <v>3766.86</v>
      </c>
      <c r="DK341">
        <v>10.68533648997904</v>
      </c>
      <c r="DM341" t="s">
        <v>841</v>
      </c>
      <c r="DN341" t="s">
        <v>205</v>
      </c>
      <c r="DO341" t="str">
        <f>IF(DT341="*","",IFERROR(VLOOKUP(DN341,'class and classification'!$A$1:$B$338,2,FALSE),VLOOKUP(DN341,'class and classification'!$A$340:$B$378,2,FALSE)))</f>
        <v>Urban with Significant Rural</v>
      </c>
      <c r="DP341" t="str">
        <f>IF(DT341="*","",IFERROR(VLOOKUP(DN341,'class and classification'!$A$1:$C$338,3,FALSE),VLOOKUP(DN341,'class and classification'!$A$340:$C$378,3,FALSE)))</f>
        <v>UA</v>
      </c>
      <c r="DQ341">
        <v>24458.49</v>
      </c>
      <c r="DR341">
        <v>10510.56</v>
      </c>
      <c r="DS341">
        <v>2477.91</v>
      </c>
      <c r="DT341">
        <v>6.6171192534721088</v>
      </c>
      <c r="DV341" t="s">
        <v>841</v>
      </c>
      <c r="DW341" t="s">
        <v>205</v>
      </c>
      <c r="DX341" t="str">
        <f>IF(EC341="*","",IFERROR(VLOOKUP(DW341,'class and classification'!$A$1:$B$338,2,FALSE),VLOOKUP(DW341,'class and classification'!$A$340:$B$378,2,FALSE)))</f>
        <v>Urban with Significant Rural</v>
      </c>
      <c r="DY341" t="str">
        <f>IF(EC341="*","",IFERROR(VLOOKUP(DW341,'class and classification'!$A$1:$C$338,3,FALSE),VLOOKUP(DW341,'class and classification'!$A$340:$C$378,3,FALSE)))</f>
        <v>UA</v>
      </c>
      <c r="DZ341">
        <v>23843.85</v>
      </c>
      <c r="EA341">
        <v>7454.61</v>
      </c>
      <c r="EB341">
        <v>2563.9299999999998</v>
      </c>
      <c r="EC341">
        <v>7.5716155888583172</v>
      </c>
    </row>
    <row r="342" spans="1:133" x14ac:dyDescent="0.3">
      <c r="A342" t="s">
        <v>852</v>
      </c>
      <c r="B342" t="s">
        <v>437</v>
      </c>
      <c r="C342" t="str">
        <f>IF(H342="n/a","",IFERROR(VLOOKUP(B342,'class and classification'!$A$1:$B$338,2,FALSE),VLOOKUP(B342,'class and classification'!$A$340:$B$378,2,FALSE)))</f>
        <v/>
      </c>
      <c r="D342" t="str">
        <f>IF(H342="n/a","",IFERROR(VLOOKUP(B342,'class and classification'!$A$1:$C$338,3,FALSE),VLOOKUP(B342,'class and classification'!$A$340:$C$378,3,FALSE)))</f>
        <v/>
      </c>
      <c r="E342">
        <v>12395</v>
      </c>
      <c r="F342">
        <v>3422</v>
      </c>
      <c r="G342" t="s">
        <v>513</v>
      </c>
      <c r="H342" t="s">
        <v>513</v>
      </c>
      <c r="I342" t="s">
        <v>847</v>
      </c>
      <c r="J342" t="s">
        <v>212</v>
      </c>
      <c r="K342" t="str">
        <f>IF(P342="#","",IFERROR(VLOOKUP(J342,'class and classification'!$A$1:$B$338,2,FALSE),VLOOKUP(J342,'class and classification'!$A$340:$B$378,2,FALSE)))</f>
        <v>Predominantly Rural</v>
      </c>
      <c r="L342" t="str">
        <f>IF(P342="#","",IFERROR(VLOOKUP(J342,'class and classification'!$A$1:$C$338,3,FALSE),VLOOKUP(J342,'class and classification'!$A$340:$C$378,3,FALSE)))</f>
        <v>SC</v>
      </c>
      <c r="M342">
        <v>112513</v>
      </c>
      <c r="N342">
        <v>29814</v>
      </c>
      <c r="O342">
        <v>9564</v>
      </c>
      <c r="P342">
        <v>6.2966206029323661</v>
      </c>
      <c r="S342" t="s">
        <v>208</v>
      </c>
      <c r="T342" t="str">
        <f>IF(Y342="#","",IFERROR(VLOOKUP(S342,'class and classification'!$A$1:$B$338,2,FALSE),VLOOKUP(S342,'class and classification'!$A$340:$B$378,2,FALSE)))</f>
        <v>Predominantly Urban</v>
      </c>
      <c r="U342" t="str">
        <f>IF(Y342="#","",IFERROR(VLOOKUP(S342,'class and classification'!$A$1:$C$338,3,FALSE),VLOOKUP(S342,'class and classification'!$A$340:$C$378,3,FALSE)))</f>
        <v>UA</v>
      </c>
      <c r="V342">
        <v>34181</v>
      </c>
      <c r="W342">
        <v>11647</v>
      </c>
      <c r="X342">
        <v>2181</v>
      </c>
      <c r="Y342">
        <v>4.5428982065862646</v>
      </c>
      <c r="AA342" t="s">
        <v>842</v>
      </c>
      <c r="AB342" t="s">
        <v>206</v>
      </c>
      <c r="AC342" t="str">
        <f>IF(AH342="#","",IFERROR(VLOOKUP(AB342,'class and classification'!$A$1:$B$338,2,FALSE),VLOOKUP(AB342,'class and classification'!$A$340:$B$378,2,FALSE)))</f>
        <v>Predominantly Urban</v>
      </c>
      <c r="AD342" t="str">
        <f>IF(AH342="#","",IFERROR(VLOOKUP(AB342,'class and classification'!$A$1:$C$338,3,FALSE),VLOOKUP(AB342,'class and classification'!$A$340:$C$378,3,FALSE)))</f>
        <v>UA</v>
      </c>
      <c r="AE342">
        <v>23994</v>
      </c>
      <c r="AF342">
        <v>16275</v>
      </c>
      <c r="AG342">
        <v>5079</v>
      </c>
      <c r="AH342">
        <v>11.200052924053983</v>
      </c>
      <c r="AJ342" t="s">
        <v>842</v>
      </c>
      <c r="AK342" t="s">
        <v>206</v>
      </c>
      <c r="AL342" t="str">
        <f>IF(AQ342="#","",IFERROR(VLOOKUP(AK342,'class and classification'!$A$1:$B$338,2,FALSE),VLOOKUP(AK342,'class and classification'!$A$340:$B$378,2,FALSE)))</f>
        <v>Predominantly Urban</v>
      </c>
      <c r="AM342" t="str">
        <f>IF(AQ342="#","",IFERROR(VLOOKUP(AK342,'class and classification'!$A$1:$C$338,3,FALSE),VLOOKUP(AK342,'class and classification'!$A$340:$C$378,3,FALSE)))</f>
        <v>UA</v>
      </c>
      <c r="AN342">
        <v>24769</v>
      </c>
      <c r="AO342">
        <v>11311</v>
      </c>
      <c r="AP342">
        <v>6010</v>
      </c>
      <c r="AQ342">
        <v>14.278926110715135</v>
      </c>
      <c r="AS342" t="s">
        <v>842</v>
      </c>
      <c r="AT342" t="s">
        <v>206</v>
      </c>
      <c r="AU342" t="str">
        <f>IF(AZ342="#","",IFERROR(VLOOKUP(AT342,'class and classification'!$A$1:$B$338,2,FALSE),VLOOKUP(AT342,'class and classification'!$A$340:$B$378,2,FALSE)))</f>
        <v>Predominantly Urban</v>
      </c>
      <c r="AV342" t="str">
        <f>IF(AZ342="#","",IFERROR(VLOOKUP(AT342,'class and classification'!$A$1:$C$338,3,FALSE),VLOOKUP(AT342,'class and classification'!$A$340:$C$378,3,FALSE)))</f>
        <v>UA</v>
      </c>
      <c r="AW342">
        <v>26090</v>
      </c>
      <c r="AX342">
        <v>14128</v>
      </c>
      <c r="AY342">
        <v>5071</v>
      </c>
      <c r="AZ342">
        <v>11.196979398971052</v>
      </c>
      <c r="BB342" t="s">
        <v>842</v>
      </c>
      <c r="BC342" t="s">
        <v>206</v>
      </c>
      <c r="BD342" t="str">
        <f>IF(BI342="#","",IFERROR(VLOOKUP(BC342,'class and classification'!$A$1:$B$338,2,FALSE),VLOOKUP(BC342,'class and classification'!$A$340:$B$378,2,FALSE)))</f>
        <v>Predominantly Urban</v>
      </c>
      <c r="BE342" t="str">
        <f>IF(BI342="#","",IFERROR(VLOOKUP(BC342,'class and classification'!$A$1:$C$338,3,FALSE),VLOOKUP(BC342,'class and classification'!$A$340:$C$378,3,FALSE)))</f>
        <v>UA</v>
      </c>
      <c r="BF342">
        <v>23286</v>
      </c>
      <c r="BG342">
        <v>13475</v>
      </c>
      <c r="BH342">
        <v>5846</v>
      </c>
      <c r="BI342">
        <v>13.720750111484028</v>
      </c>
      <c r="BK342" t="s">
        <v>842</v>
      </c>
      <c r="BL342" t="s">
        <v>206</v>
      </c>
      <c r="BM342" t="str">
        <f>IF(BR342="#","",IFERROR(VLOOKUP(BL342,'class and classification'!$A$1:$B$338,2,FALSE),VLOOKUP(BL342,'class and classification'!$A$340:$B$378,2,FALSE)))</f>
        <v>Predominantly Urban</v>
      </c>
      <c r="BN342" t="str">
        <f>IF(BR342="#","",IFERROR(VLOOKUP(BL342,'class and classification'!$A$1:$C$338,3,FALSE),VLOOKUP(BL342,'class and classification'!$A$340:$C$378,3,FALSE)))</f>
        <v>UA</v>
      </c>
      <c r="BO342">
        <v>22063</v>
      </c>
      <c r="BP342">
        <v>12071</v>
      </c>
      <c r="BQ342">
        <v>6891</v>
      </c>
      <c r="BR342">
        <v>16.797074954296161</v>
      </c>
      <c r="BT342" t="s">
        <v>842</v>
      </c>
      <c r="BU342" t="s">
        <v>206</v>
      </c>
      <c r="BV342" t="str">
        <f>IF(CA342="#","",IFERROR(VLOOKUP(BU342,'class and classification'!$A$1:$B$338,2,FALSE),VLOOKUP(BU342,'class and classification'!$A$340:$B$378,2,FALSE)))</f>
        <v>Predominantly Urban</v>
      </c>
      <c r="BW342" t="str">
        <f>IF(CA342="#","",IFERROR(VLOOKUP(BU342,'class and classification'!$A$1:$C$338,3,FALSE),VLOOKUP(BU342,'class and classification'!$A$340:$C$378,3,FALSE)))</f>
        <v>UA</v>
      </c>
      <c r="BX342">
        <v>24833</v>
      </c>
      <c r="BY342">
        <v>10765</v>
      </c>
      <c r="BZ342">
        <v>9244</v>
      </c>
      <c r="CA342">
        <v>20.614602381695732</v>
      </c>
      <c r="CC342" t="s">
        <v>842</v>
      </c>
      <c r="CD342" t="s">
        <v>206</v>
      </c>
      <c r="CE342" t="str">
        <f>IF(CJ342="*","",IFERROR(VLOOKUP(CD342,'class and classification'!$A$1:$B$338,2,FALSE),VLOOKUP(CD342,'class and classification'!$A$340:$B$378,2,FALSE)))</f>
        <v>Predominantly Urban</v>
      </c>
      <c r="CF342" t="str">
        <f>IF(CJ342="*","",IFERROR(VLOOKUP(CD342,'class and classification'!$A$1:$C$338,3,FALSE),VLOOKUP(CD342,'class and classification'!$A$340:$C$378,3,FALSE)))</f>
        <v>UA</v>
      </c>
      <c r="CG342">
        <v>23708</v>
      </c>
      <c r="CH342">
        <v>15408</v>
      </c>
      <c r="CI342">
        <v>7118</v>
      </c>
      <c r="CJ342">
        <v>15.395596314400658</v>
      </c>
      <c r="CL342" t="s">
        <v>842</v>
      </c>
      <c r="CM342" t="s">
        <v>206</v>
      </c>
      <c r="CN342" t="str">
        <f>IF(CS342="*","",IFERROR(VLOOKUP(CM342,'class and classification'!$A$1:$B$338,2,FALSE),VLOOKUP(CM342,'class and classification'!$A$340:$B$378,2,FALSE)))</f>
        <v>Predominantly Urban</v>
      </c>
      <c r="CO342" t="str">
        <f>IF(CS342="*","",IFERROR(VLOOKUP(CM342,'class and classification'!$A$1:$C$338,3,FALSE),VLOOKUP(CM342,'class and classification'!$A$340:$C$378,3,FALSE)))</f>
        <v>UA</v>
      </c>
      <c r="CP342">
        <v>25109.35</v>
      </c>
      <c r="CQ342">
        <v>15802.42</v>
      </c>
      <c r="CR342">
        <v>7147.03</v>
      </c>
      <c r="CS342">
        <v>14.871428333624644</v>
      </c>
      <c r="CU342" t="s">
        <v>842</v>
      </c>
      <c r="CV342" t="s">
        <v>206</v>
      </c>
      <c r="CW342" t="str">
        <f>IF(DB342="*","",IFERROR(VLOOKUP(CV342,'class and classification'!$A$1:$B$338,2,FALSE),VLOOKUP(CV342,'class and classification'!$A$340:$B$378,2,FALSE)))</f>
        <v>Predominantly Urban</v>
      </c>
      <c r="CX342" t="str">
        <f>IF(DB342="*","",IFERROR(VLOOKUP(CV342,'class and classification'!$A$1:$C$338,3,FALSE),VLOOKUP(CV342,'class and classification'!$A$340:$C$378,3,FALSE)))</f>
        <v>UA</v>
      </c>
      <c r="CY342">
        <v>25792.69</v>
      </c>
      <c r="CZ342">
        <v>12410.39</v>
      </c>
      <c r="DA342">
        <v>9632</v>
      </c>
      <c r="DB342">
        <v>20.135850091606411</v>
      </c>
      <c r="DD342" t="s">
        <v>842</v>
      </c>
      <c r="DE342" t="s">
        <v>206</v>
      </c>
      <c r="DF342" t="str">
        <f>IF(DK342="*","",IFERROR(VLOOKUP(DE342,'class and classification'!$A$1:$B$338,2,FALSE),VLOOKUP(DE342,'class and classification'!$A$340:$B$378,2,FALSE)))</f>
        <v>Predominantly Urban</v>
      </c>
      <c r="DG342" t="str">
        <f>IF(DK342="*","",IFERROR(VLOOKUP(DE342,'class and classification'!$A$1:$C$338,3,FALSE),VLOOKUP(DE342,'class and classification'!$A$340:$C$378,3,FALSE)))</f>
        <v>UA</v>
      </c>
      <c r="DH342">
        <v>26150.05</v>
      </c>
      <c r="DI342">
        <v>14272.17</v>
      </c>
      <c r="DJ342">
        <v>7465.38</v>
      </c>
      <c r="DK342">
        <v>15.589380131808653</v>
      </c>
      <c r="DM342" t="s">
        <v>842</v>
      </c>
      <c r="DN342" t="s">
        <v>206</v>
      </c>
      <c r="DO342" t="str">
        <f>IF(DT342="*","",IFERROR(VLOOKUP(DN342,'class and classification'!$A$1:$B$338,2,FALSE),VLOOKUP(DN342,'class and classification'!$A$340:$B$378,2,FALSE)))</f>
        <v>Predominantly Urban</v>
      </c>
      <c r="DP342" t="str">
        <f>IF(DT342="*","",IFERROR(VLOOKUP(DN342,'class and classification'!$A$1:$C$338,3,FALSE),VLOOKUP(DN342,'class and classification'!$A$340:$C$378,3,FALSE)))</f>
        <v>UA</v>
      </c>
      <c r="DQ342">
        <v>26238.77</v>
      </c>
      <c r="DR342">
        <v>17205.490000000002</v>
      </c>
      <c r="DS342">
        <v>6036.23</v>
      </c>
      <c r="DT342">
        <v>12.199212255173704</v>
      </c>
      <c r="DV342" t="s">
        <v>842</v>
      </c>
      <c r="DW342" t="s">
        <v>206</v>
      </c>
      <c r="DX342" t="str">
        <f>IF(EC342="*","",IFERROR(VLOOKUP(DW342,'class and classification'!$A$1:$B$338,2,FALSE),VLOOKUP(DW342,'class and classification'!$A$340:$B$378,2,FALSE)))</f>
        <v>Predominantly Urban</v>
      </c>
      <c r="DY342" t="str">
        <f>IF(EC342="*","",IFERROR(VLOOKUP(DW342,'class and classification'!$A$1:$C$338,3,FALSE),VLOOKUP(DW342,'class and classification'!$A$340:$C$378,3,FALSE)))</f>
        <v>UA</v>
      </c>
      <c r="DZ342">
        <v>25814.86</v>
      </c>
      <c r="EA342">
        <v>15236.65</v>
      </c>
      <c r="EB342">
        <v>9106.2199999999993</v>
      </c>
      <c r="EC342">
        <v>18.155167707948504</v>
      </c>
    </row>
    <row r="343" spans="1:133" x14ac:dyDescent="0.3">
      <c r="A343" t="s">
        <v>853</v>
      </c>
      <c r="B343" t="s">
        <v>438</v>
      </c>
      <c r="C343" t="str">
        <f>IF(H343="n/a","",IFERROR(VLOOKUP(B343,'class and classification'!$A$1:$B$338,2,FALSE),VLOOKUP(B343,'class and classification'!$A$340:$B$378,2,FALSE)))</f>
        <v/>
      </c>
      <c r="D343" t="str">
        <f>IF(H343="n/a","",IFERROR(VLOOKUP(B343,'class and classification'!$A$1:$C$338,3,FALSE),VLOOKUP(B343,'class and classification'!$A$340:$C$378,3,FALSE)))</f>
        <v/>
      </c>
      <c r="E343">
        <v>14107</v>
      </c>
      <c r="F343">
        <v>2744</v>
      </c>
      <c r="G343" t="s">
        <v>513</v>
      </c>
      <c r="H343" t="s">
        <v>513</v>
      </c>
      <c r="I343" t="s">
        <v>848</v>
      </c>
      <c r="J343" t="s">
        <v>433</v>
      </c>
      <c r="K343" t="str">
        <f>IF(P343="#","",IFERROR(VLOOKUP(J343,'class and classification'!$A$1:$B$338,2,FALSE),VLOOKUP(J343,'class and classification'!$A$340:$B$378,2,FALSE)))</f>
        <v>Predominantly Rural</v>
      </c>
      <c r="L343" t="str">
        <f>IF(P343="#","",IFERROR(VLOOKUP(J343,'class and classification'!$A$1:$C$338,3,FALSE),VLOOKUP(J343,'class and classification'!$A$340:$C$378,3,FALSE)))</f>
        <v>SD</v>
      </c>
      <c r="M343">
        <v>22439</v>
      </c>
      <c r="N343">
        <v>4089</v>
      </c>
      <c r="O343">
        <v>3408</v>
      </c>
      <c r="P343">
        <v>11.384286477819348</v>
      </c>
      <c r="S343" t="s">
        <v>209</v>
      </c>
      <c r="T343" t="str">
        <f>IF(Y343="#","",IFERROR(VLOOKUP(S343,'class and classification'!$A$1:$B$338,2,FALSE),VLOOKUP(S343,'class and classification'!$A$340:$B$378,2,FALSE)))</f>
        <v>Predominantly Urban</v>
      </c>
      <c r="U343" t="str">
        <f>IF(Y343="#","",IFERROR(VLOOKUP(S343,'class and classification'!$A$1:$C$338,3,FALSE),VLOOKUP(S343,'class and classification'!$A$340:$C$378,3,FALSE)))</f>
        <v>UA</v>
      </c>
      <c r="V343">
        <v>26516</v>
      </c>
      <c r="W343">
        <v>14876</v>
      </c>
      <c r="X343">
        <v>2264</v>
      </c>
      <c r="Y343">
        <v>5.185999633498259</v>
      </c>
      <c r="AA343" t="s">
        <v>963</v>
      </c>
      <c r="AB343" t="s">
        <v>964</v>
      </c>
      <c r="AC343" t="str">
        <f>IF(AH343="#","",IFERROR(VLOOKUP(AB343,'class and classification'!$A$1:$B$338,2,FALSE),VLOOKUP(AB343,'class and classification'!$A$340:$B$378,2,FALSE)))</f>
        <v>Predominantly Urban</v>
      </c>
      <c r="AD343" t="str">
        <f>IF(AH343="#","",IFERROR(VLOOKUP(AB343,'class and classification'!$A$1:$C$338,3,FALSE),VLOOKUP(AB343,'class and classification'!$A$340:$C$378,3,FALSE)))</f>
        <v>UA</v>
      </c>
      <c r="AE343">
        <v>16302</v>
      </c>
      <c r="AF343">
        <v>9240</v>
      </c>
      <c r="AG343">
        <v>2345</v>
      </c>
      <c r="AH343">
        <v>8.4089360633987162</v>
      </c>
      <c r="AJ343" t="s">
        <v>963</v>
      </c>
      <c r="AK343" t="s">
        <v>964</v>
      </c>
      <c r="AL343" t="str">
        <f>IF(AQ343="#","",IFERROR(VLOOKUP(AK343,'class and classification'!$A$1:$B$338,2,FALSE),VLOOKUP(AK343,'class and classification'!$A$340:$B$378,2,FALSE)))</f>
        <v>Predominantly Urban</v>
      </c>
      <c r="AM343" t="str">
        <f>IF(AQ343="#","",IFERROR(VLOOKUP(AK343,'class and classification'!$A$1:$C$338,3,FALSE),VLOOKUP(AK343,'class and classification'!$A$340:$C$378,3,FALSE)))</f>
        <v>UA</v>
      </c>
      <c r="AN343">
        <v>16451</v>
      </c>
      <c r="AO343">
        <v>6851</v>
      </c>
      <c r="AP343">
        <v>1670</v>
      </c>
      <c r="AQ343">
        <v>6.6874899887874415</v>
      </c>
      <c r="AS343" t="s">
        <v>963</v>
      </c>
      <c r="AT343" t="s">
        <v>964</v>
      </c>
      <c r="AU343" t="str">
        <f>IF(AZ343="#","",IFERROR(VLOOKUP(AT343,'class and classification'!$A$1:$B$338,2,FALSE),VLOOKUP(AT343,'class and classification'!$A$340:$B$378,2,FALSE)))</f>
        <v>Predominantly Urban</v>
      </c>
      <c r="AV343" t="str">
        <f>IF(AZ343="#","",IFERROR(VLOOKUP(AT343,'class and classification'!$A$1:$C$338,3,FALSE),VLOOKUP(AT343,'class and classification'!$A$340:$C$378,3,FALSE)))</f>
        <v>UA</v>
      </c>
      <c r="AW343">
        <v>14958</v>
      </c>
      <c r="AX343">
        <v>7693</v>
      </c>
      <c r="AY343">
        <v>1734</v>
      </c>
      <c r="AZ343">
        <v>7.1109288497026855</v>
      </c>
      <c r="BB343" t="s">
        <v>963</v>
      </c>
      <c r="BC343" t="s">
        <v>964</v>
      </c>
      <c r="BD343" t="str">
        <f>IF(BI343="#","",IFERROR(VLOOKUP(BC343,'class and classification'!$A$1:$B$338,2,FALSE),VLOOKUP(BC343,'class and classification'!$A$340:$B$378,2,FALSE)))</f>
        <v>Predominantly Urban</v>
      </c>
      <c r="BE343" t="str">
        <f>IF(BI343="#","",IFERROR(VLOOKUP(BC343,'class and classification'!$A$1:$C$338,3,FALSE),VLOOKUP(BC343,'class and classification'!$A$340:$C$378,3,FALSE)))</f>
        <v>UA</v>
      </c>
      <c r="BF343">
        <v>14954</v>
      </c>
      <c r="BG343">
        <v>7056</v>
      </c>
      <c r="BH343">
        <v>2231</v>
      </c>
      <c r="BI343">
        <v>9.203415700672414</v>
      </c>
      <c r="BK343" t="s">
        <v>963</v>
      </c>
      <c r="BL343" t="s">
        <v>964</v>
      </c>
      <c r="BM343" t="str">
        <f>IF(BR343="#","",IFERROR(VLOOKUP(BL343,'class and classification'!$A$1:$B$338,2,FALSE),VLOOKUP(BL343,'class and classification'!$A$340:$B$378,2,FALSE)))</f>
        <v>Predominantly Urban</v>
      </c>
      <c r="BN343" t="str">
        <f>IF(BR343="#","",IFERROR(VLOOKUP(BL343,'class and classification'!$A$1:$C$338,3,FALSE),VLOOKUP(BL343,'class and classification'!$A$340:$C$378,3,FALSE)))</f>
        <v>UA</v>
      </c>
      <c r="BO343">
        <v>16263</v>
      </c>
      <c r="BP343">
        <v>8871</v>
      </c>
      <c r="BQ343">
        <v>3100</v>
      </c>
      <c r="BR343">
        <v>10.979669901537154</v>
      </c>
      <c r="BT343" t="s">
        <v>963</v>
      </c>
      <c r="BU343" t="s">
        <v>964</v>
      </c>
      <c r="BV343" t="str">
        <f>IF(CA343="#","",IFERROR(VLOOKUP(BU343,'class and classification'!$A$1:$B$338,2,FALSE),VLOOKUP(BU343,'class and classification'!$A$340:$B$378,2,FALSE)))</f>
        <v>Predominantly Urban</v>
      </c>
      <c r="BW343" t="str">
        <f>IF(CA343="#","",IFERROR(VLOOKUP(BU343,'class and classification'!$A$1:$C$338,3,FALSE),VLOOKUP(BU343,'class and classification'!$A$340:$C$378,3,FALSE)))</f>
        <v>UA</v>
      </c>
      <c r="BX343">
        <v>12926</v>
      </c>
      <c r="BY343">
        <v>7934</v>
      </c>
      <c r="BZ343">
        <v>5612</v>
      </c>
      <c r="CA343">
        <v>21.199758235116349</v>
      </c>
      <c r="CC343" t="s">
        <v>963</v>
      </c>
      <c r="CD343" t="s">
        <v>964</v>
      </c>
      <c r="CE343" t="str">
        <f>IF(CJ343="*","",IFERROR(VLOOKUP(CD343,'class and classification'!$A$1:$B$338,2,FALSE),VLOOKUP(CD343,'class and classification'!$A$340:$B$378,2,FALSE)))</f>
        <v>Predominantly Urban</v>
      </c>
      <c r="CF343" t="str">
        <f>IF(CJ343="*","",IFERROR(VLOOKUP(CD343,'class and classification'!$A$1:$C$338,3,FALSE),VLOOKUP(CD343,'class and classification'!$A$340:$C$378,3,FALSE)))</f>
        <v>UA</v>
      </c>
      <c r="CG343">
        <v>13214</v>
      </c>
      <c r="CH343">
        <v>8261</v>
      </c>
      <c r="CI343">
        <v>4133</v>
      </c>
      <c r="CJ343">
        <v>16.139487660106216</v>
      </c>
      <c r="CL343" t="s">
        <v>963</v>
      </c>
      <c r="CM343" t="s">
        <v>964</v>
      </c>
      <c r="CN343" t="str">
        <f>IF(CS343="*","",IFERROR(VLOOKUP(CM343,'class and classification'!$A$1:$B$338,2,FALSE),VLOOKUP(CM343,'class and classification'!$A$340:$B$378,2,FALSE)))</f>
        <v>Predominantly Urban</v>
      </c>
      <c r="CO343" t="str">
        <f>IF(CS343="*","",IFERROR(VLOOKUP(CM343,'class and classification'!$A$1:$C$338,3,FALSE),VLOOKUP(CM343,'class and classification'!$A$340:$C$378,3,FALSE)))</f>
        <v>UA</v>
      </c>
      <c r="CP343">
        <v>15011.15</v>
      </c>
      <c r="CQ343">
        <v>7991.22</v>
      </c>
      <c r="CR343">
        <v>3496.61</v>
      </c>
      <c r="CS343">
        <v>13.195262610108013</v>
      </c>
      <c r="CU343" t="s">
        <v>963</v>
      </c>
      <c r="CV343" t="s">
        <v>964</v>
      </c>
      <c r="CW343" t="str">
        <f>IF(DB343="*","",IFERROR(VLOOKUP(CV343,'class and classification'!$A$1:$B$338,2,FALSE),VLOOKUP(CV343,'class and classification'!$A$340:$B$378,2,FALSE)))</f>
        <v>Predominantly Urban</v>
      </c>
      <c r="CX343" t="str">
        <f>IF(DB343="*","",IFERROR(VLOOKUP(CV343,'class and classification'!$A$1:$C$338,3,FALSE),VLOOKUP(CV343,'class and classification'!$A$340:$C$378,3,FALSE)))</f>
        <v>UA</v>
      </c>
      <c r="CY343">
        <v>12266.02</v>
      </c>
      <c r="CZ343">
        <v>9277.75</v>
      </c>
      <c r="DA343">
        <v>3218.3</v>
      </c>
      <c r="DB343">
        <v>12.99689403995708</v>
      </c>
      <c r="DD343" t="s">
        <v>963</v>
      </c>
      <c r="DE343" t="s">
        <v>964</v>
      </c>
      <c r="DF343" t="str">
        <f>IF(DK343="*","",IFERROR(VLOOKUP(DE343,'class and classification'!$A$1:$B$338,2,FALSE),VLOOKUP(DE343,'class and classification'!$A$340:$B$378,2,FALSE)))</f>
        <v>Predominantly Urban</v>
      </c>
      <c r="DG343" t="str">
        <f>IF(DK343="*","",IFERROR(VLOOKUP(DE343,'class and classification'!$A$1:$C$338,3,FALSE),VLOOKUP(DE343,'class and classification'!$A$340:$C$378,3,FALSE)))</f>
        <v>UA</v>
      </c>
      <c r="DH343">
        <v>14249.27</v>
      </c>
      <c r="DI343">
        <v>7829.6</v>
      </c>
      <c r="DJ343">
        <v>3515.66</v>
      </c>
      <c r="DK343">
        <v>13.7359818680007</v>
      </c>
      <c r="DM343" t="s">
        <v>963</v>
      </c>
      <c r="DN343" t="s">
        <v>964</v>
      </c>
      <c r="DO343" t="str">
        <f>IF(DT343="*","",IFERROR(VLOOKUP(DN343,'class and classification'!$A$1:$B$338,2,FALSE),VLOOKUP(DN343,'class and classification'!$A$340:$B$378,2,FALSE)))</f>
        <v>Predominantly Urban</v>
      </c>
      <c r="DP343" t="str">
        <f>IF(DT343="*","",IFERROR(VLOOKUP(DN343,'class and classification'!$A$1:$C$338,3,FALSE),VLOOKUP(DN343,'class and classification'!$A$340:$C$378,3,FALSE)))</f>
        <v>UA</v>
      </c>
      <c r="DQ343">
        <v>14206.06</v>
      </c>
      <c r="DR343">
        <v>8479.5300000000007</v>
      </c>
      <c r="DS343">
        <v>3189.69</v>
      </c>
      <c r="DT343">
        <v>12.327170952352979</v>
      </c>
      <c r="DV343" t="s">
        <v>963</v>
      </c>
      <c r="DW343" t="s">
        <v>964</v>
      </c>
      <c r="DX343" t="str">
        <f>IF(EC343="*","",IFERROR(VLOOKUP(DW343,'class and classification'!$A$1:$B$338,2,FALSE),VLOOKUP(DW343,'class and classification'!$A$340:$B$378,2,FALSE)))</f>
        <v>Predominantly Urban</v>
      </c>
      <c r="DY343" t="str">
        <f>IF(EC343="*","",IFERROR(VLOOKUP(DW343,'class and classification'!$A$1:$C$338,3,FALSE),VLOOKUP(DW343,'class and classification'!$A$340:$C$378,3,FALSE)))</f>
        <v>UA</v>
      </c>
      <c r="DZ343">
        <v>13090.98</v>
      </c>
      <c r="EA343">
        <v>8900.35</v>
      </c>
      <c r="EB343">
        <v>1915.55</v>
      </c>
      <c r="EC343">
        <v>8.0125470157544605</v>
      </c>
    </row>
    <row r="344" spans="1:133" x14ac:dyDescent="0.3">
      <c r="A344" t="s">
        <v>854</v>
      </c>
      <c r="B344" t="s">
        <v>439</v>
      </c>
      <c r="C344" t="str">
        <f>IF(H344="n/a","",IFERROR(VLOOKUP(B344,'class and classification'!$A$1:$B$338,2,FALSE),VLOOKUP(B344,'class and classification'!$A$340:$B$378,2,FALSE)))</f>
        <v/>
      </c>
      <c r="D344" t="str">
        <f>IF(H344="n/a","",IFERROR(VLOOKUP(B344,'class and classification'!$A$1:$C$338,3,FALSE),VLOOKUP(B344,'class and classification'!$A$340:$C$378,3,FALSE)))</f>
        <v/>
      </c>
      <c r="E344">
        <v>5090</v>
      </c>
      <c r="F344">
        <v>2120</v>
      </c>
      <c r="G344" t="s">
        <v>513</v>
      </c>
      <c r="H344" t="s">
        <v>513</v>
      </c>
      <c r="I344" t="s">
        <v>849</v>
      </c>
      <c r="J344" t="s">
        <v>434</v>
      </c>
      <c r="K344" t="str">
        <f>IF(P344="#","",IFERROR(VLOOKUP(J344,'class and classification'!$A$1:$B$338,2,FALSE),VLOOKUP(J344,'class and classification'!$A$340:$B$378,2,FALSE)))</f>
        <v>Predominantly Urban</v>
      </c>
      <c r="L344" t="str">
        <f>IF(P344="#","",IFERROR(VLOOKUP(J344,'class and classification'!$A$1:$C$338,3,FALSE),VLOOKUP(J344,'class and classification'!$A$340:$C$378,3,FALSE)))</f>
        <v>SD</v>
      </c>
      <c r="M344">
        <v>14908</v>
      </c>
      <c r="N344">
        <v>8570</v>
      </c>
      <c r="O344">
        <v>1125</v>
      </c>
      <c r="P344">
        <v>4.5726130959639066</v>
      </c>
      <c r="S344" t="s">
        <v>210</v>
      </c>
      <c r="T344" t="str">
        <f>IF(Y344="#","",IFERROR(VLOOKUP(S344,'class and classification'!$A$1:$B$338,2,FALSE),VLOOKUP(S344,'class and classification'!$A$340:$B$378,2,FALSE)))</f>
        <v>Predominantly Urban</v>
      </c>
      <c r="U344" t="str">
        <f>IF(Y344="#","",IFERROR(VLOOKUP(S344,'class and classification'!$A$1:$C$338,3,FALSE),VLOOKUP(S344,'class and classification'!$A$340:$C$378,3,FALSE)))</f>
        <v>UA</v>
      </c>
      <c r="V344">
        <v>14872</v>
      </c>
      <c r="W344">
        <v>5742</v>
      </c>
      <c r="X344">
        <v>3341</v>
      </c>
      <c r="Y344">
        <v>13.946983928198705</v>
      </c>
      <c r="AA344" t="s">
        <v>843</v>
      </c>
      <c r="AB344" t="s">
        <v>208</v>
      </c>
      <c r="AC344" t="str">
        <f>IF(AH344="#","",IFERROR(VLOOKUP(AB344,'class and classification'!$A$1:$B$338,2,FALSE),VLOOKUP(AB344,'class and classification'!$A$340:$B$378,2,FALSE)))</f>
        <v>Predominantly Urban</v>
      </c>
      <c r="AD344" t="str">
        <f>IF(AH344="#","",IFERROR(VLOOKUP(AB344,'class and classification'!$A$1:$C$338,3,FALSE),VLOOKUP(AB344,'class and classification'!$A$340:$C$378,3,FALSE)))</f>
        <v>UA</v>
      </c>
      <c r="AE344">
        <v>33210</v>
      </c>
      <c r="AF344">
        <v>15656</v>
      </c>
      <c r="AG344">
        <v>1551</v>
      </c>
      <c r="AH344">
        <v>3.076343296903822</v>
      </c>
      <c r="AJ344" t="s">
        <v>843</v>
      </c>
      <c r="AK344" t="s">
        <v>208</v>
      </c>
      <c r="AL344" t="str">
        <f>IF(AQ344="#","",IFERROR(VLOOKUP(AK344,'class and classification'!$A$1:$B$338,2,FALSE),VLOOKUP(AK344,'class and classification'!$A$340:$B$378,2,FALSE)))</f>
        <v>Predominantly Urban</v>
      </c>
      <c r="AM344" t="str">
        <f>IF(AQ344="#","",IFERROR(VLOOKUP(AK344,'class and classification'!$A$1:$C$338,3,FALSE),VLOOKUP(AK344,'class and classification'!$A$340:$C$378,3,FALSE)))</f>
        <v>UA</v>
      </c>
      <c r="AN344">
        <v>33469</v>
      </c>
      <c r="AO344">
        <v>15345</v>
      </c>
      <c r="AP344">
        <v>2268</v>
      </c>
      <c r="AQ344">
        <v>4.4399201284209706</v>
      </c>
      <c r="AS344" t="s">
        <v>843</v>
      </c>
      <c r="AT344" t="s">
        <v>208</v>
      </c>
      <c r="AU344" t="str">
        <f>IF(AZ344="#","",IFERROR(VLOOKUP(AT344,'class and classification'!$A$1:$B$338,2,FALSE),VLOOKUP(AT344,'class and classification'!$A$340:$B$378,2,FALSE)))</f>
        <v>Predominantly Urban</v>
      </c>
      <c r="AV344" t="str">
        <f>IF(AZ344="#","",IFERROR(VLOOKUP(AT344,'class and classification'!$A$1:$C$338,3,FALSE),VLOOKUP(AT344,'class and classification'!$A$340:$C$378,3,FALSE)))</f>
        <v>UA</v>
      </c>
      <c r="AW344">
        <v>32214</v>
      </c>
      <c r="AX344">
        <v>17549</v>
      </c>
      <c r="AY344">
        <v>1044</v>
      </c>
      <c r="AZ344">
        <v>2.0548349636861061</v>
      </c>
      <c r="BB344" t="s">
        <v>843</v>
      </c>
      <c r="BC344" t="s">
        <v>208</v>
      </c>
      <c r="BD344" t="str">
        <f>IF(BI344="#","",IFERROR(VLOOKUP(BC344,'class and classification'!$A$1:$B$338,2,FALSE),VLOOKUP(BC344,'class and classification'!$A$340:$B$378,2,FALSE)))</f>
        <v>Predominantly Urban</v>
      </c>
      <c r="BE344" t="str">
        <f>IF(BI344="#","",IFERROR(VLOOKUP(BC344,'class and classification'!$A$1:$C$338,3,FALSE),VLOOKUP(BC344,'class and classification'!$A$340:$C$378,3,FALSE)))</f>
        <v>UA</v>
      </c>
      <c r="BF344">
        <v>34133</v>
      </c>
      <c r="BG344">
        <v>12766</v>
      </c>
      <c r="BH344">
        <v>4089</v>
      </c>
      <c r="BI344">
        <v>8.0195340080018838</v>
      </c>
      <c r="BK344" t="s">
        <v>843</v>
      </c>
      <c r="BL344" t="s">
        <v>208</v>
      </c>
      <c r="BM344" t="str">
        <f>IF(BR344="#","",IFERROR(VLOOKUP(BL344,'class and classification'!$A$1:$B$338,2,FALSE),VLOOKUP(BL344,'class and classification'!$A$340:$B$378,2,FALSE)))</f>
        <v>Predominantly Urban</v>
      </c>
      <c r="BN344" t="str">
        <f>IF(BR344="#","",IFERROR(VLOOKUP(BL344,'class and classification'!$A$1:$C$338,3,FALSE),VLOOKUP(BL344,'class and classification'!$A$340:$C$378,3,FALSE)))</f>
        <v>UA</v>
      </c>
      <c r="BO344">
        <v>30229</v>
      </c>
      <c r="BP344">
        <v>13444</v>
      </c>
      <c r="BQ344">
        <v>5689</v>
      </c>
      <c r="BR344">
        <v>11.525059762570399</v>
      </c>
      <c r="BT344" t="s">
        <v>843</v>
      </c>
      <c r="BU344" t="s">
        <v>208</v>
      </c>
      <c r="BV344" t="str">
        <f>IF(CA344="#","",IFERROR(VLOOKUP(BU344,'class and classification'!$A$1:$B$338,2,FALSE),VLOOKUP(BU344,'class and classification'!$A$340:$B$378,2,FALSE)))</f>
        <v>Predominantly Urban</v>
      </c>
      <c r="BW344" t="str">
        <f>IF(CA344="#","",IFERROR(VLOOKUP(BU344,'class and classification'!$A$1:$C$338,3,FALSE),VLOOKUP(BU344,'class and classification'!$A$340:$C$378,3,FALSE)))</f>
        <v>UA</v>
      </c>
      <c r="BX344">
        <v>32664</v>
      </c>
      <c r="BY344">
        <v>14449</v>
      </c>
      <c r="BZ344">
        <v>3524</v>
      </c>
      <c r="CA344">
        <v>6.9593380334537986</v>
      </c>
      <c r="CC344" t="s">
        <v>843</v>
      </c>
      <c r="CD344" t="s">
        <v>208</v>
      </c>
      <c r="CE344" t="str">
        <f>IF(CJ344="*","",IFERROR(VLOOKUP(CD344,'class and classification'!$A$1:$B$338,2,FALSE),VLOOKUP(CD344,'class and classification'!$A$340:$B$378,2,FALSE)))</f>
        <v>Predominantly Urban</v>
      </c>
      <c r="CF344" t="str">
        <f>IF(CJ344="*","",IFERROR(VLOOKUP(CD344,'class and classification'!$A$1:$C$338,3,FALSE),VLOOKUP(CD344,'class and classification'!$A$340:$C$378,3,FALSE)))</f>
        <v>UA</v>
      </c>
      <c r="CG344">
        <v>31353</v>
      </c>
      <c r="CH344">
        <v>14732</v>
      </c>
      <c r="CI344">
        <v>2876</v>
      </c>
      <c r="CJ344">
        <v>5.8740630297583794</v>
      </c>
      <c r="CL344" t="s">
        <v>843</v>
      </c>
      <c r="CM344" t="s">
        <v>208</v>
      </c>
      <c r="CN344" t="str">
        <f>IF(CS344="*","",IFERROR(VLOOKUP(CM344,'class and classification'!$A$1:$B$338,2,FALSE),VLOOKUP(CM344,'class and classification'!$A$340:$B$378,2,FALSE)))</f>
        <v>Predominantly Urban</v>
      </c>
      <c r="CO344" t="str">
        <f>IF(CS344="*","",IFERROR(VLOOKUP(CM344,'class and classification'!$A$1:$C$338,3,FALSE),VLOOKUP(CM344,'class and classification'!$A$340:$C$378,3,FALSE)))</f>
        <v>UA</v>
      </c>
      <c r="CP344">
        <v>34312.81</v>
      </c>
      <c r="CQ344">
        <v>14292.11</v>
      </c>
      <c r="CR344">
        <v>3770.89</v>
      </c>
      <c r="CS344">
        <v>7.1996786302684388</v>
      </c>
      <c r="CU344" t="s">
        <v>843</v>
      </c>
      <c r="CV344" t="s">
        <v>208</v>
      </c>
      <c r="CW344" t="str">
        <f>IF(DB344="*","",IFERROR(VLOOKUP(CV344,'class and classification'!$A$1:$B$338,2,FALSE),VLOOKUP(CV344,'class and classification'!$A$340:$B$378,2,FALSE)))</f>
        <v>Predominantly Urban</v>
      </c>
      <c r="CX344" t="str">
        <f>IF(DB344="*","",IFERROR(VLOOKUP(CV344,'class and classification'!$A$1:$C$338,3,FALSE),VLOOKUP(CV344,'class and classification'!$A$340:$C$378,3,FALSE)))</f>
        <v>UA</v>
      </c>
      <c r="CY344">
        <v>32733.01</v>
      </c>
      <c r="CZ344">
        <v>10030.379999999999</v>
      </c>
      <c r="DA344">
        <v>5825.65</v>
      </c>
      <c r="DB344">
        <v>11.989637992436153</v>
      </c>
      <c r="DD344" t="s">
        <v>843</v>
      </c>
      <c r="DE344" t="s">
        <v>208</v>
      </c>
      <c r="DF344" t="str">
        <f>IF(DK344="*","",IFERROR(VLOOKUP(DE344,'class and classification'!$A$1:$B$338,2,FALSE),VLOOKUP(DE344,'class and classification'!$A$340:$B$378,2,FALSE)))</f>
        <v>Predominantly Urban</v>
      </c>
      <c r="DG344" t="str">
        <f>IF(DK344="*","",IFERROR(VLOOKUP(DE344,'class and classification'!$A$1:$C$338,3,FALSE),VLOOKUP(DE344,'class and classification'!$A$340:$C$378,3,FALSE)))</f>
        <v>UA</v>
      </c>
      <c r="DH344">
        <v>31047.73</v>
      </c>
      <c r="DI344">
        <v>11609.34</v>
      </c>
      <c r="DJ344">
        <v>4315.28</v>
      </c>
      <c r="DK344">
        <v>9.1868514136507962</v>
      </c>
      <c r="DM344" t="s">
        <v>843</v>
      </c>
      <c r="DN344" t="s">
        <v>208</v>
      </c>
      <c r="DO344" t="str">
        <f>IF(DT344="*","",IFERROR(VLOOKUP(DN344,'class and classification'!$A$1:$B$338,2,FALSE),VLOOKUP(DN344,'class and classification'!$A$340:$B$378,2,FALSE)))</f>
        <v>Predominantly Urban</v>
      </c>
      <c r="DP344" t="str">
        <f>IF(DT344="*","",IFERROR(VLOOKUP(DN344,'class and classification'!$A$1:$C$338,3,FALSE),VLOOKUP(DN344,'class and classification'!$A$340:$C$378,3,FALSE)))</f>
        <v>UA</v>
      </c>
      <c r="DQ344">
        <v>31491.5</v>
      </c>
      <c r="DR344">
        <v>12236.3</v>
      </c>
      <c r="DS344">
        <v>3189.82</v>
      </c>
      <c r="DT344">
        <v>6.7987677124287202</v>
      </c>
      <c r="DV344" t="s">
        <v>843</v>
      </c>
      <c r="DW344" t="s">
        <v>208</v>
      </c>
      <c r="DX344" t="str">
        <f>IF(EC344="*","",IFERROR(VLOOKUP(DW344,'class and classification'!$A$1:$B$338,2,FALSE),VLOOKUP(DW344,'class and classification'!$A$340:$B$378,2,FALSE)))</f>
        <v>Predominantly Urban</v>
      </c>
      <c r="DY344" t="str">
        <f>IF(EC344="*","",IFERROR(VLOOKUP(DW344,'class and classification'!$A$1:$C$338,3,FALSE),VLOOKUP(DW344,'class and classification'!$A$340:$C$378,3,FALSE)))</f>
        <v>UA</v>
      </c>
      <c r="DZ344">
        <v>31742.37</v>
      </c>
      <c r="EA344">
        <v>13699.52</v>
      </c>
      <c r="EB344">
        <v>2735.07</v>
      </c>
      <c r="EC344">
        <v>5.677132803730248</v>
      </c>
    </row>
    <row r="345" spans="1:133" x14ac:dyDescent="0.3">
      <c r="A345" t="s">
        <v>855</v>
      </c>
      <c r="B345" t="s">
        <v>440</v>
      </c>
      <c r="C345" t="str">
        <f>IF(H345="n/a","",IFERROR(VLOOKUP(B345,'class and classification'!$A$1:$B$338,2,FALSE),VLOOKUP(B345,'class and classification'!$A$340:$B$378,2,FALSE)))</f>
        <v/>
      </c>
      <c r="D345" t="str">
        <f>IF(H345="n/a","",IFERROR(VLOOKUP(B345,'class and classification'!$A$1:$C$338,3,FALSE),VLOOKUP(B345,'class and classification'!$A$340:$C$378,3,FALSE)))</f>
        <v/>
      </c>
      <c r="E345">
        <v>6277</v>
      </c>
      <c r="F345">
        <v>3016</v>
      </c>
      <c r="G345" t="s">
        <v>513</v>
      </c>
      <c r="H345" t="s">
        <v>513</v>
      </c>
      <c r="I345" t="s">
        <v>850</v>
      </c>
      <c r="J345" t="s">
        <v>435</v>
      </c>
      <c r="K345" t="str">
        <f>IF(P345="#","",IFERROR(VLOOKUP(J345,'class and classification'!$A$1:$B$338,2,FALSE),VLOOKUP(J345,'class and classification'!$A$340:$B$378,2,FALSE)))</f>
        <v/>
      </c>
      <c r="L345" t="str">
        <f>IF(P345="#","",IFERROR(VLOOKUP(J345,'class and classification'!$A$1:$C$338,3,FALSE),VLOOKUP(J345,'class and classification'!$A$340:$C$378,3,FALSE)))</f>
        <v/>
      </c>
      <c r="M345">
        <v>14412</v>
      </c>
      <c r="N345" t="s">
        <v>39</v>
      </c>
      <c r="O345" t="s">
        <v>39</v>
      </c>
      <c r="P345" t="s">
        <v>39</v>
      </c>
      <c r="S345" t="s">
        <v>211</v>
      </c>
      <c r="T345" t="str">
        <f>IF(Y345="#","",IFERROR(VLOOKUP(S345,'class and classification'!$A$1:$B$338,2,FALSE),VLOOKUP(S345,'class and classification'!$A$340:$B$378,2,FALSE)))</f>
        <v>Predominantly Rural</v>
      </c>
      <c r="U345" t="str">
        <f>IF(Y345="#","",IFERROR(VLOOKUP(S345,'class and classification'!$A$1:$C$338,3,FALSE),VLOOKUP(S345,'class and classification'!$A$340:$C$378,3,FALSE)))</f>
        <v>UA</v>
      </c>
      <c r="V345">
        <v>54690</v>
      </c>
      <c r="W345">
        <v>17629</v>
      </c>
      <c r="X345">
        <v>6704</v>
      </c>
      <c r="Y345">
        <v>8.4836060387482117</v>
      </c>
      <c r="AA345" t="s">
        <v>844</v>
      </c>
      <c r="AB345" t="s">
        <v>209</v>
      </c>
      <c r="AC345" t="str">
        <f>IF(AH345="#","",IFERROR(VLOOKUP(AB345,'class and classification'!$A$1:$B$338,2,FALSE),VLOOKUP(AB345,'class and classification'!$A$340:$B$378,2,FALSE)))</f>
        <v>Predominantly Urban</v>
      </c>
      <c r="AD345" t="str">
        <f>IF(AH345="#","",IFERROR(VLOOKUP(AB345,'class and classification'!$A$1:$C$338,3,FALSE),VLOOKUP(AB345,'class and classification'!$A$340:$C$378,3,FALSE)))</f>
        <v>UA</v>
      </c>
      <c r="AE345">
        <v>29567</v>
      </c>
      <c r="AF345">
        <v>10727</v>
      </c>
      <c r="AG345">
        <v>3770</v>
      </c>
      <c r="AH345">
        <v>8.5557371096586792</v>
      </c>
      <c r="AJ345" t="s">
        <v>844</v>
      </c>
      <c r="AK345" t="s">
        <v>209</v>
      </c>
      <c r="AL345" t="str">
        <f>IF(AQ345="#","",IFERROR(VLOOKUP(AK345,'class and classification'!$A$1:$B$338,2,FALSE),VLOOKUP(AK345,'class and classification'!$A$340:$B$378,2,FALSE)))</f>
        <v>Predominantly Urban</v>
      </c>
      <c r="AM345" t="str">
        <f>IF(AQ345="#","",IFERROR(VLOOKUP(AK345,'class and classification'!$A$1:$C$338,3,FALSE),VLOOKUP(AK345,'class and classification'!$A$340:$C$378,3,FALSE)))</f>
        <v>UA</v>
      </c>
      <c r="AN345">
        <v>26175</v>
      </c>
      <c r="AO345">
        <v>12534</v>
      </c>
      <c r="AP345">
        <v>7122</v>
      </c>
      <c r="AQ345">
        <v>15.539700202919422</v>
      </c>
      <c r="AS345" t="s">
        <v>844</v>
      </c>
      <c r="AT345" t="s">
        <v>209</v>
      </c>
      <c r="AU345" t="str">
        <f>IF(AZ345="#","",IFERROR(VLOOKUP(AT345,'class and classification'!$A$1:$B$338,2,FALSE),VLOOKUP(AT345,'class and classification'!$A$340:$B$378,2,FALSE)))</f>
        <v>Predominantly Urban</v>
      </c>
      <c r="AV345" t="str">
        <f>IF(AZ345="#","",IFERROR(VLOOKUP(AT345,'class and classification'!$A$1:$C$338,3,FALSE),VLOOKUP(AT345,'class and classification'!$A$340:$C$378,3,FALSE)))</f>
        <v>UA</v>
      </c>
      <c r="AW345">
        <v>24278</v>
      </c>
      <c r="AX345">
        <v>14027</v>
      </c>
      <c r="AY345">
        <v>6792</v>
      </c>
      <c r="AZ345">
        <v>15.060868793933077</v>
      </c>
      <c r="BB345" t="s">
        <v>844</v>
      </c>
      <c r="BC345" t="s">
        <v>209</v>
      </c>
      <c r="BD345" t="str">
        <f>IF(BI345="#","",IFERROR(VLOOKUP(BC345,'class and classification'!$A$1:$B$338,2,FALSE),VLOOKUP(BC345,'class and classification'!$A$340:$B$378,2,FALSE)))</f>
        <v>Predominantly Urban</v>
      </c>
      <c r="BE345" t="str">
        <f>IF(BI345="#","",IFERROR(VLOOKUP(BC345,'class and classification'!$A$1:$C$338,3,FALSE),VLOOKUP(BC345,'class and classification'!$A$340:$C$378,3,FALSE)))</f>
        <v>UA</v>
      </c>
      <c r="BF345">
        <v>21643</v>
      </c>
      <c r="BG345">
        <v>13213</v>
      </c>
      <c r="BH345">
        <v>5594</v>
      </c>
      <c r="BI345">
        <v>13.829419035846724</v>
      </c>
      <c r="BK345" t="s">
        <v>844</v>
      </c>
      <c r="BL345" t="s">
        <v>209</v>
      </c>
      <c r="BM345" t="str">
        <f>IF(BR345="#","",IFERROR(VLOOKUP(BL345,'class and classification'!$A$1:$B$338,2,FALSE),VLOOKUP(BL345,'class and classification'!$A$340:$B$378,2,FALSE)))</f>
        <v>Predominantly Urban</v>
      </c>
      <c r="BN345" t="str">
        <f>IF(BR345="#","",IFERROR(VLOOKUP(BL345,'class and classification'!$A$1:$C$338,3,FALSE),VLOOKUP(BL345,'class and classification'!$A$340:$C$378,3,FALSE)))</f>
        <v>UA</v>
      </c>
      <c r="BO345">
        <v>23231</v>
      </c>
      <c r="BP345">
        <v>12754</v>
      </c>
      <c r="BQ345">
        <v>4989</v>
      </c>
      <c r="BR345">
        <v>12.176014057695124</v>
      </c>
      <c r="BT345" t="s">
        <v>844</v>
      </c>
      <c r="BU345" t="s">
        <v>209</v>
      </c>
      <c r="BV345" t="str">
        <f>IF(CA345="#","",IFERROR(VLOOKUP(BU345,'class and classification'!$A$1:$B$338,2,FALSE),VLOOKUP(BU345,'class and classification'!$A$340:$B$378,2,FALSE)))</f>
        <v>Predominantly Urban</v>
      </c>
      <c r="BW345" t="str">
        <f>IF(CA345="#","",IFERROR(VLOOKUP(BU345,'class and classification'!$A$1:$C$338,3,FALSE),VLOOKUP(BU345,'class and classification'!$A$340:$C$378,3,FALSE)))</f>
        <v>UA</v>
      </c>
      <c r="BX345">
        <v>22556</v>
      </c>
      <c r="BY345">
        <v>11102</v>
      </c>
      <c r="BZ345">
        <v>4713</v>
      </c>
      <c r="CA345">
        <v>12.282713507596883</v>
      </c>
      <c r="CC345" t="s">
        <v>844</v>
      </c>
      <c r="CD345" t="s">
        <v>209</v>
      </c>
      <c r="CE345" t="str">
        <f>IF(CJ345="*","",IFERROR(VLOOKUP(CD345,'class and classification'!$A$1:$B$338,2,FALSE),VLOOKUP(CD345,'class and classification'!$A$340:$B$378,2,FALSE)))</f>
        <v>Predominantly Urban</v>
      </c>
      <c r="CF345" t="str">
        <f>IF(CJ345="*","",IFERROR(VLOOKUP(CD345,'class and classification'!$A$1:$C$338,3,FALSE),VLOOKUP(CD345,'class and classification'!$A$340:$C$378,3,FALSE)))</f>
        <v>UA</v>
      </c>
      <c r="CG345">
        <v>22672</v>
      </c>
      <c r="CH345">
        <v>14376</v>
      </c>
      <c r="CI345">
        <v>5381</v>
      </c>
      <c r="CJ345">
        <v>12.682363477809988</v>
      </c>
      <c r="CL345" t="s">
        <v>844</v>
      </c>
      <c r="CM345" t="s">
        <v>209</v>
      </c>
      <c r="CN345" t="str">
        <f>IF(CS345="*","",IFERROR(VLOOKUP(CM345,'class and classification'!$A$1:$B$338,2,FALSE),VLOOKUP(CM345,'class and classification'!$A$340:$B$378,2,FALSE)))</f>
        <v>Predominantly Urban</v>
      </c>
      <c r="CO345" t="str">
        <f>IF(CS345="*","",IFERROR(VLOOKUP(CM345,'class and classification'!$A$1:$C$338,3,FALSE),VLOOKUP(CM345,'class and classification'!$A$340:$C$378,3,FALSE)))</f>
        <v>UA</v>
      </c>
      <c r="CP345">
        <v>26349.71</v>
      </c>
      <c r="CQ345">
        <v>10909.26</v>
      </c>
      <c r="CR345">
        <v>4461.17</v>
      </c>
      <c r="CS345">
        <v>10.693084922533817</v>
      </c>
      <c r="CU345" t="s">
        <v>844</v>
      </c>
      <c r="CV345" t="s">
        <v>209</v>
      </c>
      <c r="CW345" t="str">
        <f>IF(DB345="*","",IFERROR(VLOOKUP(CV345,'class and classification'!$A$1:$B$338,2,FALSE),VLOOKUP(CV345,'class and classification'!$A$340:$B$378,2,FALSE)))</f>
        <v>Predominantly Urban</v>
      </c>
      <c r="CX345" t="str">
        <f>IF(DB345="*","",IFERROR(VLOOKUP(CV345,'class and classification'!$A$1:$C$338,3,FALSE),VLOOKUP(CV345,'class and classification'!$A$340:$C$378,3,FALSE)))</f>
        <v>UA</v>
      </c>
      <c r="CY345">
        <v>24754.05</v>
      </c>
      <c r="CZ345">
        <v>11779.54</v>
      </c>
      <c r="DA345">
        <v>4420.53</v>
      </c>
      <c r="DB345">
        <v>10.79385907937956</v>
      </c>
      <c r="DD345" t="s">
        <v>844</v>
      </c>
      <c r="DE345" t="s">
        <v>209</v>
      </c>
      <c r="DF345" t="str">
        <f>IF(DK345="*","",IFERROR(VLOOKUP(DE345,'class and classification'!$A$1:$B$338,2,FALSE),VLOOKUP(DE345,'class and classification'!$A$340:$B$378,2,FALSE)))</f>
        <v>Predominantly Urban</v>
      </c>
      <c r="DG345" t="str">
        <f>IF(DK345="*","",IFERROR(VLOOKUP(DE345,'class and classification'!$A$1:$C$338,3,FALSE),VLOOKUP(DE345,'class and classification'!$A$340:$C$378,3,FALSE)))</f>
        <v>UA</v>
      </c>
      <c r="DH345">
        <v>25405.29</v>
      </c>
      <c r="DI345">
        <v>10514.6</v>
      </c>
      <c r="DJ345">
        <v>4564.7299999999996</v>
      </c>
      <c r="DK345">
        <v>11.275220071227048</v>
      </c>
      <c r="DM345" t="s">
        <v>844</v>
      </c>
      <c r="DN345" t="s">
        <v>209</v>
      </c>
      <c r="DO345" t="str">
        <f>IF(DT345="*","",IFERROR(VLOOKUP(DN345,'class and classification'!$A$1:$B$338,2,FALSE),VLOOKUP(DN345,'class and classification'!$A$340:$B$378,2,FALSE)))</f>
        <v>Predominantly Urban</v>
      </c>
      <c r="DP345" t="str">
        <f>IF(DT345="*","",IFERROR(VLOOKUP(DN345,'class and classification'!$A$1:$C$338,3,FALSE),VLOOKUP(DN345,'class and classification'!$A$340:$C$378,3,FALSE)))</f>
        <v>UA</v>
      </c>
      <c r="DQ345">
        <v>25882.85</v>
      </c>
      <c r="DR345">
        <v>11904.9</v>
      </c>
      <c r="DS345">
        <v>3308.58</v>
      </c>
      <c r="DT345">
        <v>8.0507918833628214</v>
      </c>
      <c r="DV345" t="s">
        <v>844</v>
      </c>
      <c r="DW345" t="s">
        <v>209</v>
      </c>
      <c r="DX345" t="str">
        <f>IF(EC345="*","",IFERROR(VLOOKUP(DW345,'class and classification'!$A$1:$B$338,2,FALSE),VLOOKUP(DW345,'class and classification'!$A$340:$B$378,2,FALSE)))</f>
        <v>Predominantly Urban</v>
      </c>
      <c r="DY345" t="str">
        <f>IF(EC345="*","",IFERROR(VLOOKUP(DW345,'class and classification'!$A$1:$C$338,3,FALSE),VLOOKUP(DW345,'class and classification'!$A$340:$C$378,3,FALSE)))</f>
        <v>UA</v>
      </c>
      <c r="DZ345">
        <v>22485.77</v>
      </c>
      <c r="EA345">
        <v>11626.35</v>
      </c>
      <c r="EB345">
        <v>4140.8</v>
      </c>
      <c r="EC345">
        <v>10.824794551631612</v>
      </c>
    </row>
    <row r="346" spans="1:133" x14ac:dyDescent="0.3">
      <c r="A346" t="s">
        <v>856</v>
      </c>
      <c r="B346" t="s">
        <v>214</v>
      </c>
      <c r="C346" t="str">
        <f>IF(H346="n/a","",IFERROR(VLOOKUP(B346,'class and classification'!$A$1:$B$338,2,FALSE),VLOOKUP(B346,'class and classification'!$A$340:$B$378,2,FALSE)))</f>
        <v>Urban with Significant Rural</v>
      </c>
      <c r="D346" t="str">
        <f>IF(H346="n/a","",IFERROR(VLOOKUP(B346,'class and classification'!$A$1:$C$338,3,FALSE),VLOOKUP(B346,'class and classification'!$A$340:$C$378,3,FALSE)))</f>
        <v>SC</v>
      </c>
      <c r="E346">
        <v>73976</v>
      </c>
      <c r="F346">
        <v>26362</v>
      </c>
      <c r="G346">
        <v>3231</v>
      </c>
      <c r="H346">
        <v>3.1196593575297626</v>
      </c>
      <c r="I346" t="s">
        <v>851</v>
      </c>
      <c r="J346" t="s">
        <v>436</v>
      </c>
      <c r="K346" t="str">
        <f>IF(P346="#","",IFERROR(VLOOKUP(J346,'class and classification'!$A$1:$B$338,2,FALSE),VLOOKUP(J346,'class and classification'!$A$340:$B$378,2,FALSE)))</f>
        <v/>
      </c>
      <c r="L346" t="str">
        <f>IF(P346="#","",IFERROR(VLOOKUP(J346,'class and classification'!$A$1:$C$338,3,FALSE),VLOOKUP(J346,'class and classification'!$A$340:$C$378,3,FALSE)))</f>
        <v/>
      </c>
      <c r="M346">
        <v>17605</v>
      </c>
      <c r="N346">
        <v>2588</v>
      </c>
      <c r="O346" t="s">
        <v>39</v>
      </c>
      <c r="P346" t="s">
        <v>39</v>
      </c>
      <c r="S346" t="s">
        <v>212</v>
      </c>
      <c r="T346" t="str">
        <f>IF(Y346="#","",IFERROR(VLOOKUP(S346,'class and classification'!$A$1:$B$338,2,FALSE),VLOOKUP(S346,'class and classification'!$A$340:$B$378,2,FALSE)))</f>
        <v>Predominantly Rural</v>
      </c>
      <c r="U346" t="str">
        <f>IF(Y346="#","",IFERROR(VLOOKUP(S346,'class and classification'!$A$1:$C$338,3,FALSE),VLOOKUP(S346,'class and classification'!$A$340:$C$378,3,FALSE)))</f>
        <v>SC</v>
      </c>
      <c r="V346">
        <v>95971</v>
      </c>
      <c r="W346">
        <v>29010</v>
      </c>
      <c r="X346">
        <v>11176</v>
      </c>
      <c r="Y346">
        <v>8.208171449135925</v>
      </c>
      <c r="AA346" t="s">
        <v>845</v>
      </c>
      <c r="AB346" t="s">
        <v>210</v>
      </c>
      <c r="AC346" t="str">
        <f>IF(AH346="#","",IFERROR(VLOOKUP(AB346,'class and classification'!$A$1:$B$338,2,FALSE),VLOOKUP(AB346,'class and classification'!$A$340:$B$378,2,FALSE)))</f>
        <v>Predominantly Urban</v>
      </c>
      <c r="AD346" t="str">
        <f>IF(AH346="#","",IFERROR(VLOOKUP(AB346,'class and classification'!$A$1:$C$338,3,FALSE),VLOOKUP(AB346,'class and classification'!$A$340:$C$378,3,FALSE)))</f>
        <v>UA</v>
      </c>
      <c r="AE346">
        <v>13210</v>
      </c>
      <c r="AF346">
        <v>6263</v>
      </c>
      <c r="AG346">
        <v>2610</v>
      </c>
      <c r="AH346">
        <v>11.81904632522755</v>
      </c>
      <c r="AJ346" t="s">
        <v>845</v>
      </c>
      <c r="AK346" t="s">
        <v>210</v>
      </c>
      <c r="AL346" t="str">
        <f>IF(AQ346="#","",IFERROR(VLOOKUP(AK346,'class and classification'!$A$1:$B$338,2,FALSE),VLOOKUP(AK346,'class and classification'!$A$340:$B$378,2,FALSE)))</f>
        <v>Predominantly Urban</v>
      </c>
      <c r="AM346" t="str">
        <f>IF(AQ346="#","",IFERROR(VLOOKUP(AK346,'class and classification'!$A$1:$C$338,3,FALSE),VLOOKUP(AK346,'class and classification'!$A$340:$C$378,3,FALSE)))</f>
        <v>UA</v>
      </c>
      <c r="AN346">
        <v>13862</v>
      </c>
      <c r="AO346">
        <v>6859</v>
      </c>
      <c r="AP346">
        <v>1679</v>
      </c>
      <c r="AQ346">
        <v>7.4955357142857144</v>
      </c>
      <c r="AS346" t="s">
        <v>845</v>
      </c>
      <c r="AT346" t="s">
        <v>210</v>
      </c>
      <c r="AU346" t="str">
        <f>IF(AZ346="#","",IFERROR(VLOOKUP(AT346,'class and classification'!$A$1:$B$338,2,FALSE),VLOOKUP(AT346,'class and classification'!$A$340:$B$378,2,FALSE)))</f>
        <v>Predominantly Urban</v>
      </c>
      <c r="AV346" t="str">
        <f>IF(AZ346="#","",IFERROR(VLOOKUP(AT346,'class and classification'!$A$1:$C$338,3,FALSE),VLOOKUP(AT346,'class and classification'!$A$340:$C$378,3,FALSE)))</f>
        <v>UA</v>
      </c>
      <c r="AW346">
        <v>13524</v>
      </c>
      <c r="AX346">
        <v>5903</v>
      </c>
      <c r="AY346">
        <v>3042</v>
      </c>
      <c r="AZ346">
        <v>13.5386532555966</v>
      </c>
      <c r="BB346" t="s">
        <v>845</v>
      </c>
      <c r="BC346" t="s">
        <v>210</v>
      </c>
      <c r="BD346" t="str">
        <f>IF(BI346="#","",IFERROR(VLOOKUP(BC346,'class and classification'!$A$1:$B$338,2,FALSE),VLOOKUP(BC346,'class and classification'!$A$340:$B$378,2,FALSE)))</f>
        <v>Predominantly Urban</v>
      </c>
      <c r="BE346" t="str">
        <f>IF(BI346="#","",IFERROR(VLOOKUP(BC346,'class and classification'!$A$1:$C$338,3,FALSE),VLOOKUP(BC346,'class and classification'!$A$340:$C$378,3,FALSE)))</f>
        <v>UA</v>
      </c>
      <c r="BF346">
        <v>13484</v>
      </c>
      <c r="BG346">
        <v>6726</v>
      </c>
      <c r="BH346">
        <v>2773</v>
      </c>
      <c r="BI346">
        <v>12.065439672801636</v>
      </c>
      <c r="BK346" t="s">
        <v>845</v>
      </c>
      <c r="BL346" t="s">
        <v>210</v>
      </c>
      <c r="BM346" t="str">
        <f>IF(BR346="#","",IFERROR(VLOOKUP(BL346,'class and classification'!$A$1:$B$338,2,FALSE),VLOOKUP(BL346,'class and classification'!$A$340:$B$378,2,FALSE)))</f>
        <v>Predominantly Urban</v>
      </c>
      <c r="BN346" t="str">
        <f>IF(BR346="#","",IFERROR(VLOOKUP(BL346,'class and classification'!$A$1:$C$338,3,FALSE),VLOOKUP(BL346,'class and classification'!$A$340:$C$378,3,FALSE)))</f>
        <v>UA</v>
      </c>
      <c r="BO346">
        <v>11448</v>
      </c>
      <c r="BP346">
        <v>7493</v>
      </c>
      <c r="BQ346">
        <v>2034</v>
      </c>
      <c r="BR346">
        <v>9.6972586412395714</v>
      </c>
      <c r="BT346" t="s">
        <v>845</v>
      </c>
      <c r="BU346" t="s">
        <v>210</v>
      </c>
      <c r="BV346" t="str">
        <f>IF(CA346="#","",IFERROR(VLOOKUP(BU346,'class and classification'!$A$1:$B$338,2,FALSE),VLOOKUP(BU346,'class and classification'!$A$340:$B$378,2,FALSE)))</f>
        <v>Predominantly Urban</v>
      </c>
      <c r="BW346" t="str">
        <f>IF(CA346="#","",IFERROR(VLOOKUP(BU346,'class and classification'!$A$1:$C$338,3,FALSE),VLOOKUP(BU346,'class and classification'!$A$340:$C$378,3,FALSE)))</f>
        <v>UA</v>
      </c>
      <c r="BX346">
        <v>10837</v>
      </c>
      <c r="BY346">
        <v>7460</v>
      </c>
      <c r="BZ346">
        <v>2944</v>
      </c>
      <c r="CA346">
        <v>13.85998775952168</v>
      </c>
      <c r="CC346" t="s">
        <v>845</v>
      </c>
      <c r="CD346" t="s">
        <v>210</v>
      </c>
      <c r="CE346" t="str">
        <f>IF(CJ346="*","",IFERROR(VLOOKUP(CD346,'class and classification'!$A$1:$B$338,2,FALSE),VLOOKUP(CD346,'class and classification'!$A$340:$B$378,2,FALSE)))</f>
        <v>Predominantly Urban</v>
      </c>
      <c r="CF346" t="str">
        <f>IF(CJ346="*","",IFERROR(VLOOKUP(CD346,'class and classification'!$A$1:$C$338,3,FALSE),VLOOKUP(CD346,'class and classification'!$A$340:$C$378,3,FALSE)))</f>
        <v>UA</v>
      </c>
      <c r="CG346">
        <v>11644</v>
      </c>
      <c r="CH346">
        <v>7072</v>
      </c>
      <c r="CI346">
        <v>4433</v>
      </c>
      <c r="CJ346">
        <v>19.149855285325501</v>
      </c>
      <c r="CL346" t="s">
        <v>845</v>
      </c>
      <c r="CM346" t="s">
        <v>210</v>
      </c>
      <c r="CN346" t="str">
        <f>IF(CS346="*","",IFERROR(VLOOKUP(CM346,'class and classification'!$A$1:$B$338,2,FALSE),VLOOKUP(CM346,'class and classification'!$A$340:$B$378,2,FALSE)))</f>
        <v>Predominantly Urban</v>
      </c>
      <c r="CO346" t="str">
        <f>IF(CS346="*","",IFERROR(VLOOKUP(CM346,'class and classification'!$A$1:$C$338,3,FALSE),VLOOKUP(CM346,'class and classification'!$A$340:$C$378,3,FALSE)))</f>
        <v>UA</v>
      </c>
      <c r="CP346">
        <v>10713.97</v>
      </c>
      <c r="CQ346">
        <v>6625.76</v>
      </c>
      <c r="CR346">
        <v>4327.17</v>
      </c>
      <c r="CS346">
        <v>19.971338770197857</v>
      </c>
      <c r="CU346" t="s">
        <v>845</v>
      </c>
      <c r="CV346" t="s">
        <v>210</v>
      </c>
      <c r="CW346" t="str">
        <f>IF(DB346="*","",IFERROR(VLOOKUP(CV346,'class and classification'!$A$1:$B$338,2,FALSE),VLOOKUP(CV346,'class and classification'!$A$340:$B$378,2,FALSE)))</f>
        <v>Predominantly Urban</v>
      </c>
      <c r="CX346" t="str">
        <f>IF(DB346="*","",IFERROR(VLOOKUP(CV346,'class and classification'!$A$1:$C$338,3,FALSE),VLOOKUP(CV346,'class and classification'!$A$340:$C$378,3,FALSE)))</f>
        <v>UA</v>
      </c>
      <c r="CY346">
        <v>12305.24</v>
      </c>
      <c r="CZ346">
        <v>5951.95</v>
      </c>
      <c r="DA346">
        <v>4212.13</v>
      </c>
      <c r="DB346">
        <v>18.74613918000189</v>
      </c>
      <c r="DD346" t="s">
        <v>845</v>
      </c>
      <c r="DE346" t="s">
        <v>210</v>
      </c>
      <c r="DF346" t="str">
        <f>IF(DK346="*","",IFERROR(VLOOKUP(DE346,'class and classification'!$A$1:$B$338,2,FALSE),VLOOKUP(DE346,'class and classification'!$A$340:$B$378,2,FALSE)))</f>
        <v>Predominantly Urban</v>
      </c>
      <c r="DG346" t="str">
        <f>IF(DK346="*","",IFERROR(VLOOKUP(DE346,'class and classification'!$A$1:$C$338,3,FALSE),VLOOKUP(DE346,'class and classification'!$A$340:$C$378,3,FALSE)))</f>
        <v>UA</v>
      </c>
      <c r="DH346">
        <v>12817.97</v>
      </c>
      <c r="DI346">
        <v>5171.09</v>
      </c>
      <c r="DJ346">
        <v>3357.47</v>
      </c>
      <c r="DK346">
        <v>15.72841112817868</v>
      </c>
      <c r="DM346" t="s">
        <v>845</v>
      </c>
      <c r="DN346" t="s">
        <v>210</v>
      </c>
      <c r="DO346" t="str">
        <f>IF(DT346="*","",IFERROR(VLOOKUP(DN346,'class and classification'!$A$1:$B$338,2,FALSE),VLOOKUP(DN346,'class and classification'!$A$340:$B$378,2,FALSE)))</f>
        <v>Predominantly Urban</v>
      </c>
      <c r="DP346" t="str">
        <f>IF(DT346="*","",IFERROR(VLOOKUP(DN346,'class and classification'!$A$1:$C$338,3,FALSE),VLOOKUP(DN346,'class and classification'!$A$340:$C$378,3,FALSE)))</f>
        <v>UA</v>
      </c>
      <c r="DQ346">
        <v>13818.05</v>
      </c>
      <c r="DR346">
        <v>6790.74</v>
      </c>
      <c r="DS346">
        <v>3151.04</v>
      </c>
      <c r="DT346">
        <v>13.262047750341646</v>
      </c>
      <c r="DV346" t="s">
        <v>845</v>
      </c>
      <c r="DW346" t="s">
        <v>210</v>
      </c>
      <c r="DX346" t="str">
        <f>IF(EC346="*","",IFERROR(VLOOKUP(DW346,'class and classification'!$A$1:$B$338,2,FALSE),VLOOKUP(DW346,'class and classification'!$A$340:$B$378,2,FALSE)))</f>
        <v>Predominantly Urban</v>
      </c>
      <c r="DY346" t="str">
        <f>IF(EC346="*","",IFERROR(VLOOKUP(DW346,'class and classification'!$A$1:$C$338,3,FALSE),VLOOKUP(DW346,'class and classification'!$A$340:$C$378,3,FALSE)))</f>
        <v>UA</v>
      </c>
      <c r="DZ346">
        <v>13404.75</v>
      </c>
      <c r="EA346">
        <v>7348.02</v>
      </c>
      <c r="EB346">
        <v>3475.94</v>
      </c>
      <c r="EC346">
        <v>14.346368419944769</v>
      </c>
    </row>
    <row r="347" spans="1:133" x14ac:dyDescent="0.3">
      <c r="A347" t="s">
        <v>857</v>
      </c>
      <c r="B347" t="s">
        <v>441</v>
      </c>
      <c r="C347" t="str">
        <f>IF(H347="n/a","",IFERROR(VLOOKUP(B347,'class and classification'!$A$1:$B$338,2,FALSE),VLOOKUP(B347,'class and classification'!$A$340:$B$378,2,FALSE)))</f>
        <v/>
      </c>
      <c r="D347" t="str">
        <f>IF(H347="n/a","",IFERROR(VLOOKUP(B347,'class and classification'!$A$1:$C$338,3,FALSE),VLOOKUP(B347,'class and classification'!$A$340:$C$378,3,FALSE)))</f>
        <v/>
      </c>
      <c r="E347">
        <v>16330</v>
      </c>
      <c r="F347">
        <v>5767</v>
      </c>
      <c r="G347" t="s">
        <v>513</v>
      </c>
      <c r="H347" t="s">
        <v>513</v>
      </c>
      <c r="I347" t="s">
        <v>852</v>
      </c>
      <c r="J347" t="s">
        <v>437</v>
      </c>
      <c r="K347" t="str">
        <f>IF(P347="#","",IFERROR(VLOOKUP(J347,'class and classification'!$A$1:$B$338,2,FALSE),VLOOKUP(J347,'class and classification'!$A$340:$B$378,2,FALSE)))</f>
        <v>Predominantly Rural</v>
      </c>
      <c r="L347" t="str">
        <f>IF(P347="#","",IFERROR(VLOOKUP(J347,'class and classification'!$A$1:$C$338,3,FALSE),VLOOKUP(J347,'class and classification'!$A$340:$C$378,3,FALSE)))</f>
        <v>SD</v>
      </c>
      <c r="M347">
        <v>9729</v>
      </c>
      <c r="N347">
        <v>2628</v>
      </c>
      <c r="O347">
        <v>2290</v>
      </c>
      <c r="P347">
        <v>15.634600942172458</v>
      </c>
      <c r="S347" t="s">
        <v>433</v>
      </c>
      <c r="T347" t="str">
        <f>IF(Y347="#","",IFERROR(VLOOKUP(S347,'class and classification'!$A$1:$B$338,2,FALSE),VLOOKUP(S347,'class and classification'!$A$340:$B$378,2,FALSE)))</f>
        <v>Predominantly Rural</v>
      </c>
      <c r="U347" t="str">
        <f>IF(Y347="#","",IFERROR(VLOOKUP(S347,'class and classification'!$A$1:$C$338,3,FALSE),VLOOKUP(S347,'class and classification'!$A$340:$C$378,3,FALSE)))</f>
        <v>SD</v>
      </c>
      <c r="V347">
        <v>19926</v>
      </c>
      <c r="W347">
        <v>5851</v>
      </c>
      <c r="X347">
        <v>3122</v>
      </c>
      <c r="Y347">
        <v>10.803141977231046</v>
      </c>
      <c r="AA347" t="s">
        <v>846</v>
      </c>
      <c r="AB347" t="s">
        <v>211</v>
      </c>
      <c r="AC347" t="str">
        <f>IF(AH347="#","",IFERROR(VLOOKUP(AB347,'class and classification'!$A$1:$B$338,2,FALSE),VLOOKUP(AB347,'class and classification'!$A$340:$B$378,2,FALSE)))</f>
        <v>Predominantly Rural</v>
      </c>
      <c r="AD347" t="str">
        <f>IF(AH347="#","",IFERROR(VLOOKUP(AB347,'class and classification'!$A$1:$C$338,3,FALSE),VLOOKUP(AB347,'class and classification'!$A$340:$C$378,3,FALSE)))</f>
        <v>UA</v>
      </c>
      <c r="AE347">
        <v>57446</v>
      </c>
      <c r="AF347">
        <v>20931</v>
      </c>
      <c r="AG347">
        <v>5807</v>
      </c>
      <c r="AH347">
        <v>6.897985365390098</v>
      </c>
      <c r="AJ347" t="s">
        <v>846</v>
      </c>
      <c r="AK347" t="s">
        <v>211</v>
      </c>
      <c r="AL347" t="str">
        <f>IF(AQ347="#","",IFERROR(VLOOKUP(AK347,'class and classification'!$A$1:$B$338,2,FALSE),VLOOKUP(AK347,'class and classification'!$A$340:$B$378,2,FALSE)))</f>
        <v>Predominantly Rural</v>
      </c>
      <c r="AM347" t="str">
        <f>IF(AQ347="#","",IFERROR(VLOOKUP(AK347,'class and classification'!$A$1:$C$338,3,FALSE),VLOOKUP(AK347,'class and classification'!$A$340:$C$378,3,FALSE)))</f>
        <v>UA</v>
      </c>
      <c r="AN347">
        <v>56503</v>
      </c>
      <c r="AO347">
        <v>22232</v>
      </c>
      <c r="AP347">
        <v>5647</v>
      </c>
      <c r="AQ347">
        <v>6.6921855371998769</v>
      </c>
      <c r="AS347" t="s">
        <v>846</v>
      </c>
      <c r="AT347" t="s">
        <v>211</v>
      </c>
      <c r="AU347" t="str">
        <f>IF(AZ347="#","",IFERROR(VLOOKUP(AT347,'class and classification'!$A$1:$B$338,2,FALSE),VLOOKUP(AT347,'class and classification'!$A$340:$B$378,2,FALSE)))</f>
        <v>Predominantly Rural</v>
      </c>
      <c r="AV347" t="str">
        <f>IF(AZ347="#","",IFERROR(VLOOKUP(AT347,'class and classification'!$A$1:$C$338,3,FALSE),VLOOKUP(AT347,'class and classification'!$A$340:$C$378,3,FALSE)))</f>
        <v>UA</v>
      </c>
      <c r="AW347">
        <v>57314</v>
      </c>
      <c r="AX347">
        <v>24760</v>
      </c>
      <c r="AY347">
        <v>5589</v>
      </c>
      <c r="AZ347">
        <v>6.3755518291639568</v>
      </c>
      <c r="BB347" t="s">
        <v>846</v>
      </c>
      <c r="BC347" t="s">
        <v>211</v>
      </c>
      <c r="BD347" t="str">
        <f>IF(BI347="#","",IFERROR(VLOOKUP(BC347,'class and classification'!$A$1:$B$338,2,FALSE),VLOOKUP(BC347,'class and classification'!$A$340:$B$378,2,FALSE)))</f>
        <v>Predominantly Rural</v>
      </c>
      <c r="BE347" t="str">
        <f>IF(BI347="#","",IFERROR(VLOOKUP(BC347,'class and classification'!$A$1:$C$338,3,FALSE),VLOOKUP(BC347,'class and classification'!$A$340:$C$378,3,FALSE)))</f>
        <v>UA</v>
      </c>
      <c r="BF347">
        <v>60911</v>
      </c>
      <c r="BG347">
        <v>24307</v>
      </c>
      <c r="BH347">
        <v>7402</v>
      </c>
      <c r="BI347">
        <v>7.9917944288490608</v>
      </c>
      <c r="BK347" t="s">
        <v>846</v>
      </c>
      <c r="BL347" t="s">
        <v>211</v>
      </c>
      <c r="BM347" t="str">
        <f>IF(BR347="#","",IFERROR(VLOOKUP(BL347,'class and classification'!$A$1:$B$338,2,FALSE),VLOOKUP(BL347,'class and classification'!$A$340:$B$378,2,FALSE)))</f>
        <v>Predominantly Rural</v>
      </c>
      <c r="BN347" t="str">
        <f>IF(BR347="#","",IFERROR(VLOOKUP(BL347,'class and classification'!$A$1:$C$338,3,FALSE),VLOOKUP(BL347,'class and classification'!$A$340:$C$378,3,FALSE)))</f>
        <v>UA</v>
      </c>
      <c r="BO347">
        <v>60201</v>
      </c>
      <c r="BP347">
        <v>26379</v>
      </c>
      <c r="BQ347">
        <v>8778</v>
      </c>
      <c r="BR347">
        <v>9.2053105140627949</v>
      </c>
      <c r="BT347" t="s">
        <v>846</v>
      </c>
      <c r="BU347" t="s">
        <v>211</v>
      </c>
      <c r="BV347" t="str">
        <f>IF(CA347="#","",IFERROR(VLOOKUP(BU347,'class and classification'!$A$1:$B$338,2,FALSE),VLOOKUP(BU347,'class and classification'!$A$340:$B$378,2,FALSE)))</f>
        <v>Predominantly Rural</v>
      </c>
      <c r="BW347" t="str">
        <f>IF(CA347="#","",IFERROR(VLOOKUP(BU347,'class and classification'!$A$1:$C$338,3,FALSE),VLOOKUP(BU347,'class and classification'!$A$340:$C$378,3,FALSE)))</f>
        <v>UA</v>
      </c>
      <c r="BX347">
        <v>51407</v>
      </c>
      <c r="BY347">
        <v>32569</v>
      </c>
      <c r="BZ347">
        <v>7378</v>
      </c>
      <c r="CA347">
        <v>8.0762747115616182</v>
      </c>
      <c r="CC347" t="s">
        <v>846</v>
      </c>
      <c r="CD347" t="s">
        <v>211</v>
      </c>
      <c r="CE347" t="str">
        <f>IF(CJ347="*","",IFERROR(VLOOKUP(CD347,'class and classification'!$A$1:$B$338,2,FALSE),VLOOKUP(CD347,'class and classification'!$A$340:$B$378,2,FALSE)))</f>
        <v>Predominantly Rural</v>
      </c>
      <c r="CF347" t="str">
        <f>IF(CJ347="*","",IFERROR(VLOOKUP(CD347,'class and classification'!$A$1:$C$338,3,FALSE),VLOOKUP(CD347,'class and classification'!$A$340:$C$378,3,FALSE)))</f>
        <v>UA</v>
      </c>
      <c r="CG347">
        <v>52151</v>
      </c>
      <c r="CH347">
        <v>30790</v>
      </c>
      <c r="CI347">
        <v>9816</v>
      </c>
      <c r="CJ347">
        <v>10.582489731233222</v>
      </c>
      <c r="CL347" t="s">
        <v>846</v>
      </c>
      <c r="CM347" t="s">
        <v>211</v>
      </c>
      <c r="CN347" t="str">
        <f>IF(CS347="*","",IFERROR(VLOOKUP(CM347,'class and classification'!$A$1:$B$338,2,FALSE),VLOOKUP(CM347,'class and classification'!$A$340:$B$378,2,FALSE)))</f>
        <v>Predominantly Rural</v>
      </c>
      <c r="CO347" t="str">
        <f>IF(CS347="*","",IFERROR(VLOOKUP(CM347,'class and classification'!$A$1:$C$338,3,FALSE),VLOOKUP(CM347,'class and classification'!$A$340:$C$378,3,FALSE)))</f>
        <v>UA</v>
      </c>
      <c r="CP347">
        <v>55285.16</v>
      </c>
      <c r="CQ347">
        <v>34831.480000000003</v>
      </c>
      <c r="CR347">
        <v>7565.54</v>
      </c>
      <c r="CS347">
        <v>7.745056467822482</v>
      </c>
      <c r="CU347" t="s">
        <v>846</v>
      </c>
      <c r="CV347" t="s">
        <v>211</v>
      </c>
      <c r="CW347" t="str">
        <f>IF(DB347="*","",IFERROR(VLOOKUP(CV347,'class and classification'!$A$1:$B$338,2,FALSE),VLOOKUP(CV347,'class and classification'!$A$340:$B$378,2,FALSE)))</f>
        <v>Predominantly Rural</v>
      </c>
      <c r="CX347" t="str">
        <f>IF(DB347="*","",IFERROR(VLOOKUP(CV347,'class and classification'!$A$1:$C$338,3,FALSE),VLOOKUP(CV347,'class and classification'!$A$340:$C$378,3,FALSE)))</f>
        <v>UA</v>
      </c>
      <c r="CY347">
        <v>51023.91</v>
      </c>
      <c r="CZ347">
        <v>28049.02</v>
      </c>
      <c r="DA347">
        <v>10770.57</v>
      </c>
      <c r="DB347">
        <v>11.988146053971628</v>
      </c>
      <c r="DD347" t="s">
        <v>846</v>
      </c>
      <c r="DE347" t="s">
        <v>211</v>
      </c>
      <c r="DF347" t="str">
        <f>IF(DK347="*","",IFERROR(VLOOKUP(DE347,'class and classification'!$A$1:$B$338,2,FALSE),VLOOKUP(DE347,'class and classification'!$A$340:$B$378,2,FALSE)))</f>
        <v>Predominantly Rural</v>
      </c>
      <c r="DG347" t="str">
        <f>IF(DK347="*","",IFERROR(VLOOKUP(DE347,'class and classification'!$A$1:$C$338,3,FALSE),VLOOKUP(DE347,'class and classification'!$A$340:$C$378,3,FALSE)))</f>
        <v>UA</v>
      </c>
      <c r="DH347">
        <v>49791.94</v>
      </c>
      <c r="DI347">
        <v>32322.68</v>
      </c>
      <c r="DJ347">
        <v>11165.63</v>
      </c>
      <c r="DK347">
        <v>11.969982927790179</v>
      </c>
      <c r="DM347" t="s">
        <v>846</v>
      </c>
      <c r="DN347" t="s">
        <v>211</v>
      </c>
      <c r="DO347" t="str">
        <f>IF(DT347="*","",IFERROR(VLOOKUP(DN347,'class and classification'!$A$1:$B$338,2,FALSE),VLOOKUP(DN347,'class and classification'!$A$340:$B$378,2,FALSE)))</f>
        <v>Predominantly Rural</v>
      </c>
      <c r="DP347" t="str">
        <f>IF(DT347="*","",IFERROR(VLOOKUP(DN347,'class and classification'!$A$1:$C$338,3,FALSE),VLOOKUP(DN347,'class and classification'!$A$340:$C$378,3,FALSE)))</f>
        <v>UA</v>
      </c>
      <c r="DQ347">
        <v>55292.17</v>
      </c>
      <c r="DR347">
        <v>29163.919999999998</v>
      </c>
      <c r="DS347">
        <v>6954.29</v>
      </c>
      <c r="DT347">
        <v>7.6077683956679767</v>
      </c>
      <c r="DV347" t="s">
        <v>846</v>
      </c>
      <c r="DW347" t="s">
        <v>211</v>
      </c>
      <c r="DX347" t="str">
        <f>IF(EC347="*","",IFERROR(VLOOKUP(DW347,'class and classification'!$A$1:$B$338,2,FALSE),VLOOKUP(DW347,'class and classification'!$A$340:$B$378,2,FALSE)))</f>
        <v>Predominantly Rural</v>
      </c>
      <c r="DY347" t="str">
        <f>IF(EC347="*","",IFERROR(VLOOKUP(DW347,'class and classification'!$A$1:$C$338,3,FALSE),VLOOKUP(DW347,'class and classification'!$A$340:$C$378,3,FALSE)))</f>
        <v>UA</v>
      </c>
      <c r="DZ347">
        <v>54855.400000000009</v>
      </c>
      <c r="EA347">
        <v>26188.58</v>
      </c>
      <c r="EB347">
        <v>7397.39</v>
      </c>
      <c r="EC347">
        <v>8.3641739154425121</v>
      </c>
    </row>
    <row r="348" spans="1:133" x14ac:dyDescent="0.3">
      <c r="A348" t="s">
        <v>858</v>
      </c>
      <c r="B348" t="s">
        <v>442</v>
      </c>
      <c r="C348" t="str">
        <f>IF(H348="n/a","",IFERROR(VLOOKUP(B348,'class and classification'!$A$1:$B$338,2,FALSE),VLOOKUP(B348,'class and classification'!$A$340:$B$378,2,FALSE)))</f>
        <v/>
      </c>
      <c r="D348" t="str">
        <f>IF(H348="n/a","",IFERROR(VLOOKUP(B348,'class and classification'!$A$1:$C$338,3,FALSE),VLOOKUP(B348,'class and classification'!$A$340:$C$378,3,FALSE)))</f>
        <v/>
      </c>
      <c r="E348">
        <v>9479</v>
      </c>
      <c r="F348">
        <v>2696</v>
      </c>
      <c r="G348" t="s">
        <v>513</v>
      </c>
      <c r="H348" t="s">
        <v>513</v>
      </c>
      <c r="I348" t="s">
        <v>853</v>
      </c>
      <c r="J348" t="s">
        <v>438</v>
      </c>
      <c r="K348" t="str">
        <f>IF(P348="#","",IFERROR(VLOOKUP(J348,'class and classification'!$A$1:$B$338,2,FALSE),VLOOKUP(J348,'class and classification'!$A$340:$B$378,2,FALSE)))</f>
        <v/>
      </c>
      <c r="L348" t="str">
        <f>IF(P348="#","",IFERROR(VLOOKUP(J348,'class and classification'!$A$1:$C$338,3,FALSE),VLOOKUP(J348,'class and classification'!$A$340:$C$378,3,FALSE)))</f>
        <v/>
      </c>
      <c r="M348">
        <v>19315</v>
      </c>
      <c r="N348">
        <v>6802</v>
      </c>
      <c r="O348" t="s">
        <v>39</v>
      </c>
      <c r="P348" t="s">
        <v>39</v>
      </c>
      <c r="S348" t="s">
        <v>434</v>
      </c>
      <c r="T348" t="str">
        <f>IF(Y348="#","",IFERROR(VLOOKUP(S348,'class and classification'!$A$1:$B$338,2,FALSE),VLOOKUP(S348,'class and classification'!$A$340:$B$378,2,FALSE)))</f>
        <v>Predominantly Urban</v>
      </c>
      <c r="U348" t="str">
        <f>IF(Y348="#","",IFERROR(VLOOKUP(S348,'class and classification'!$A$1:$C$338,3,FALSE),VLOOKUP(S348,'class and classification'!$A$340:$C$378,3,FALSE)))</f>
        <v>SD</v>
      </c>
      <c r="V348">
        <v>11545</v>
      </c>
      <c r="W348">
        <v>4315</v>
      </c>
      <c r="X348">
        <v>1266</v>
      </c>
      <c r="Y348">
        <v>7.3922690645801703</v>
      </c>
      <c r="AA348" t="s">
        <v>847</v>
      </c>
      <c r="AB348" t="s">
        <v>212</v>
      </c>
      <c r="AC348" t="str">
        <f>IF(AH348="#","",IFERROR(VLOOKUP(AB348,'class and classification'!$A$1:$B$338,2,FALSE),VLOOKUP(AB348,'class and classification'!$A$340:$B$378,2,FALSE)))</f>
        <v>Predominantly Rural</v>
      </c>
      <c r="AD348" t="str">
        <f>IF(AH348="#","",IFERROR(VLOOKUP(AB348,'class and classification'!$A$1:$C$338,3,FALSE),VLOOKUP(AB348,'class and classification'!$A$340:$C$378,3,FALSE)))</f>
        <v>SC</v>
      </c>
      <c r="AE348">
        <v>90695</v>
      </c>
      <c r="AF348">
        <v>29199</v>
      </c>
      <c r="AG348">
        <v>6753</v>
      </c>
      <c r="AH348">
        <v>5.3321436749390037</v>
      </c>
      <c r="AJ348" t="s">
        <v>847</v>
      </c>
      <c r="AK348" t="s">
        <v>212</v>
      </c>
      <c r="AL348" t="str">
        <f>IF(AQ348="#","",IFERROR(VLOOKUP(AK348,'class and classification'!$A$1:$B$338,2,FALSE),VLOOKUP(AK348,'class and classification'!$A$340:$B$378,2,FALSE)))</f>
        <v>Predominantly Rural</v>
      </c>
      <c r="AM348" t="str">
        <f>IF(AQ348="#","",IFERROR(VLOOKUP(AK348,'class and classification'!$A$1:$C$338,3,FALSE),VLOOKUP(AK348,'class and classification'!$A$340:$C$378,3,FALSE)))</f>
        <v>SC</v>
      </c>
      <c r="AN348">
        <v>83457</v>
      </c>
      <c r="AO348">
        <v>38216</v>
      </c>
      <c r="AP348">
        <v>7799</v>
      </c>
      <c r="AQ348">
        <v>6.0236962432031635</v>
      </c>
      <c r="AS348" t="s">
        <v>847</v>
      </c>
      <c r="AT348" t="s">
        <v>212</v>
      </c>
      <c r="AU348" t="str">
        <f>IF(AZ348="#","",IFERROR(VLOOKUP(AT348,'class and classification'!$A$1:$B$338,2,FALSE),VLOOKUP(AT348,'class and classification'!$A$340:$B$378,2,FALSE)))</f>
        <v>Predominantly Rural</v>
      </c>
      <c r="AV348" t="str">
        <f>IF(AZ348="#","",IFERROR(VLOOKUP(AT348,'class and classification'!$A$1:$C$338,3,FALSE),VLOOKUP(AT348,'class and classification'!$A$340:$C$378,3,FALSE)))</f>
        <v>SC</v>
      </c>
      <c r="AW348">
        <v>67789</v>
      </c>
      <c r="AX348">
        <v>38580</v>
      </c>
      <c r="AY348">
        <v>9363</v>
      </c>
      <c r="AZ348">
        <v>8.0902429751494829</v>
      </c>
      <c r="BB348" t="s">
        <v>847</v>
      </c>
      <c r="BC348" t="s">
        <v>212</v>
      </c>
      <c r="BD348" t="str">
        <f>IF(BI348="#","",IFERROR(VLOOKUP(BC348,'class and classification'!$A$1:$B$338,2,FALSE),VLOOKUP(BC348,'class and classification'!$A$340:$B$378,2,FALSE)))</f>
        <v>Predominantly Rural</v>
      </c>
      <c r="BE348" t="str">
        <f>IF(BI348="#","",IFERROR(VLOOKUP(BC348,'class and classification'!$A$1:$C$338,3,FALSE),VLOOKUP(BC348,'class and classification'!$A$340:$C$378,3,FALSE)))</f>
        <v>SC</v>
      </c>
      <c r="BF348">
        <v>89796</v>
      </c>
      <c r="BG348">
        <v>36862</v>
      </c>
      <c r="BH348">
        <v>7725</v>
      </c>
      <c r="BI348">
        <v>5.7484949733225186</v>
      </c>
      <c r="BK348" t="s">
        <v>847</v>
      </c>
      <c r="BL348" t="s">
        <v>212</v>
      </c>
      <c r="BM348" t="str">
        <f>IF(BR348="#","",IFERROR(VLOOKUP(BL348,'class and classification'!$A$1:$B$338,2,FALSE),VLOOKUP(BL348,'class and classification'!$A$340:$B$378,2,FALSE)))</f>
        <v>Predominantly Rural</v>
      </c>
      <c r="BN348" t="str">
        <f>IF(BR348="#","",IFERROR(VLOOKUP(BL348,'class and classification'!$A$1:$C$338,3,FALSE),VLOOKUP(BL348,'class and classification'!$A$340:$C$378,3,FALSE)))</f>
        <v>SC</v>
      </c>
      <c r="BO348">
        <v>80596</v>
      </c>
      <c r="BP348">
        <v>36233</v>
      </c>
      <c r="BQ348">
        <v>9754</v>
      </c>
      <c r="BR348">
        <v>7.7056160779883562</v>
      </c>
      <c r="BT348" t="s">
        <v>847</v>
      </c>
      <c r="BU348" t="s">
        <v>212</v>
      </c>
      <c r="BV348" t="str">
        <f>IF(CA348="#","",IFERROR(VLOOKUP(BU348,'class and classification'!$A$1:$B$338,2,FALSE),VLOOKUP(BU348,'class and classification'!$A$340:$B$378,2,FALSE)))</f>
        <v>Predominantly Rural</v>
      </c>
      <c r="BW348" t="str">
        <f>IF(CA348="#","",IFERROR(VLOOKUP(BU348,'class and classification'!$A$1:$C$338,3,FALSE),VLOOKUP(BU348,'class and classification'!$A$340:$C$378,3,FALSE)))</f>
        <v>SC</v>
      </c>
      <c r="BX348">
        <v>76771</v>
      </c>
      <c r="BY348">
        <v>40329</v>
      </c>
      <c r="BZ348">
        <v>11059</v>
      </c>
      <c r="CA348">
        <v>8.6291247590883202</v>
      </c>
      <c r="CC348" t="s">
        <v>847</v>
      </c>
      <c r="CD348" t="s">
        <v>212</v>
      </c>
      <c r="CE348" t="str">
        <f>IF(CJ348="*","",IFERROR(VLOOKUP(CD348,'class and classification'!$A$1:$B$338,2,FALSE),VLOOKUP(CD348,'class and classification'!$A$340:$B$378,2,FALSE)))</f>
        <v>Predominantly Rural</v>
      </c>
      <c r="CF348" t="str">
        <f>IF(CJ348="*","",IFERROR(VLOOKUP(CD348,'class and classification'!$A$1:$C$338,3,FALSE),VLOOKUP(CD348,'class and classification'!$A$340:$C$378,3,FALSE)))</f>
        <v>SC</v>
      </c>
      <c r="CG348">
        <v>87484</v>
      </c>
      <c r="CH348">
        <v>42573</v>
      </c>
      <c r="CI348">
        <v>9383</v>
      </c>
      <c r="CJ348">
        <v>6.7290590935169243</v>
      </c>
      <c r="CL348" t="s">
        <v>847</v>
      </c>
      <c r="CM348" t="s">
        <v>212</v>
      </c>
      <c r="CN348" t="str">
        <f>IF(CS348="*","",IFERROR(VLOOKUP(CM348,'class and classification'!$A$1:$B$338,2,FALSE),VLOOKUP(CM348,'class and classification'!$A$340:$B$378,2,FALSE)))</f>
        <v>Predominantly Rural</v>
      </c>
      <c r="CO348" t="str">
        <f>IF(CS348="*","",IFERROR(VLOOKUP(CM348,'class and classification'!$A$1:$C$338,3,FALSE),VLOOKUP(CM348,'class and classification'!$A$340:$C$378,3,FALSE)))</f>
        <v>SC</v>
      </c>
      <c r="CP348">
        <v>77264.06</v>
      </c>
      <c r="CQ348">
        <v>39405.199999999997</v>
      </c>
      <c r="CR348">
        <v>9257.0500000000011</v>
      </c>
      <c r="CS348">
        <v>7.3511643436546352</v>
      </c>
      <c r="CU348" t="s">
        <v>847</v>
      </c>
      <c r="CV348" t="s">
        <v>212</v>
      </c>
      <c r="CW348" t="str">
        <f>IF(DB348="*","",IFERROR(VLOOKUP(CV348,'class and classification'!$A$1:$B$338,2,FALSE),VLOOKUP(CV348,'class and classification'!$A$340:$B$378,2,FALSE)))</f>
        <v>Predominantly Rural</v>
      </c>
      <c r="CX348" t="str">
        <f>IF(DB348="*","",IFERROR(VLOOKUP(CV348,'class and classification'!$A$1:$C$338,3,FALSE),VLOOKUP(CV348,'class and classification'!$A$340:$C$378,3,FALSE)))</f>
        <v>SC</v>
      </c>
      <c r="CY348">
        <v>74802.87999999999</v>
      </c>
      <c r="CZ348">
        <v>39221.130000000005</v>
      </c>
      <c r="DA348">
        <v>7563.96</v>
      </c>
      <c r="DB348">
        <v>6.2209772891183226</v>
      </c>
      <c r="DD348" t="s">
        <v>847</v>
      </c>
      <c r="DE348" t="s">
        <v>212</v>
      </c>
      <c r="DF348" t="str">
        <f>IF(DK348="*","",IFERROR(VLOOKUP(DE348,'class and classification'!$A$1:$B$338,2,FALSE),VLOOKUP(DE348,'class and classification'!$A$340:$B$378,2,FALSE)))</f>
        <v>Predominantly Rural</v>
      </c>
      <c r="DG348" t="str">
        <f>IF(DK348="*","",IFERROR(VLOOKUP(DE348,'class and classification'!$A$1:$C$338,3,FALSE),VLOOKUP(DE348,'class and classification'!$A$340:$C$378,3,FALSE)))</f>
        <v>SC</v>
      </c>
      <c r="DH348">
        <v>83748.259999999995</v>
      </c>
      <c r="DI348">
        <v>36535.770000000004</v>
      </c>
      <c r="DJ348">
        <v>9550.08</v>
      </c>
      <c r="DK348">
        <v>7.3556016981978001</v>
      </c>
      <c r="DM348" t="s">
        <v>847</v>
      </c>
      <c r="DN348" t="s">
        <v>212</v>
      </c>
      <c r="DO348" t="str">
        <f>IF(DT348="*","",IFERROR(VLOOKUP(DN348,'class and classification'!$A$1:$B$338,2,FALSE),VLOOKUP(DN348,'class and classification'!$A$340:$B$378,2,FALSE)))</f>
        <v>Predominantly Rural</v>
      </c>
      <c r="DP348" t="str">
        <f>IF(DT348="*","",IFERROR(VLOOKUP(DN348,'class and classification'!$A$1:$C$338,3,FALSE),VLOOKUP(DN348,'class and classification'!$A$340:$C$378,3,FALSE)))</f>
        <v>SC</v>
      </c>
      <c r="DQ348">
        <v>80505.429999999993</v>
      </c>
      <c r="DR348">
        <v>38613.83</v>
      </c>
      <c r="DS348">
        <v>9849.56</v>
      </c>
      <c r="DT348">
        <v>7.6371637733833655</v>
      </c>
      <c r="DV348" t="s">
        <v>847</v>
      </c>
      <c r="DW348" t="s">
        <v>212</v>
      </c>
      <c r="DX348" t="str">
        <f>IF(EC348="*","",IFERROR(VLOOKUP(DW348,'class and classification'!$A$1:$B$338,2,FALSE),VLOOKUP(DW348,'class and classification'!$A$340:$B$378,2,FALSE)))</f>
        <v>Predominantly Rural</v>
      </c>
      <c r="DY348" t="str">
        <f>IF(EC348="*","",IFERROR(VLOOKUP(DW348,'class and classification'!$A$1:$C$338,3,FALSE),VLOOKUP(DW348,'class and classification'!$A$340:$C$378,3,FALSE)))</f>
        <v>SC</v>
      </c>
      <c r="DZ348">
        <v>76314.05</v>
      </c>
      <c r="EA348">
        <v>34675.409999999996</v>
      </c>
      <c r="EB348">
        <v>10875.64</v>
      </c>
      <c r="EC348">
        <v>8.9243269812276047</v>
      </c>
    </row>
    <row r="349" spans="1:133" x14ac:dyDescent="0.3">
      <c r="A349" t="s">
        <v>859</v>
      </c>
      <c r="B349" t="s">
        <v>443</v>
      </c>
      <c r="C349" t="str">
        <f>IF(H349="n/a","",IFERROR(VLOOKUP(B349,'class and classification'!$A$1:$B$338,2,FALSE),VLOOKUP(B349,'class and classification'!$A$340:$B$378,2,FALSE)))</f>
        <v/>
      </c>
      <c r="D349" t="str">
        <f>IF(H349="n/a","",IFERROR(VLOOKUP(B349,'class and classification'!$A$1:$C$338,3,FALSE),VLOOKUP(B349,'class and classification'!$A$340:$C$378,3,FALSE)))</f>
        <v/>
      </c>
      <c r="E349">
        <v>11481</v>
      </c>
      <c r="F349">
        <v>3313</v>
      </c>
      <c r="G349" t="s">
        <v>513</v>
      </c>
      <c r="H349" t="s">
        <v>513</v>
      </c>
      <c r="I349" t="s">
        <v>854</v>
      </c>
      <c r="J349" t="s">
        <v>439</v>
      </c>
      <c r="K349" t="str">
        <f>IF(P349="#","",IFERROR(VLOOKUP(J349,'class and classification'!$A$1:$B$338,2,FALSE),VLOOKUP(J349,'class and classification'!$A$340:$B$378,2,FALSE)))</f>
        <v>Predominantly Rural</v>
      </c>
      <c r="L349" t="str">
        <f>IF(P349="#","",IFERROR(VLOOKUP(J349,'class and classification'!$A$1:$C$338,3,FALSE),VLOOKUP(J349,'class and classification'!$A$340:$C$378,3,FALSE)))</f>
        <v>SD</v>
      </c>
      <c r="M349">
        <v>6431</v>
      </c>
      <c r="N349" t="s">
        <v>39</v>
      </c>
      <c r="O349">
        <v>2280</v>
      </c>
      <c r="P349">
        <v>24.524040012907388</v>
      </c>
      <c r="S349" t="s">
        <v>435</v>
      </c>
      <c r="T349" t="str">
        <f>IF(Y349="#","",IFERROR(VLOOKUP(S349,'class and classification'!$A$1:$B$338,2,FALSE),VLOOKUP(S349,'class and classification'!$A$340:$B$378,2,FALSE)))</f>
        <v/>
      </c>
      <c r="U349" t="str">
        <f>IF(Y349="#","",IFERROR(VLOOKUP(S349,'class and classification'!$A$1:$C$338,3,FALSE),VLOOKUP(S349,'class and classification'!$A$340:$C$378,3,FALSE)))</f>
        <v/>
      </c>
      <c r="V349">
        <v>12687</v>
      </c>
      <c r="W349">
        <v>3468</v>
      </c>
      <c r="X349" t="s">
        <v>39</v>
      </c>
      <c r="Y349" t="s">
        <v>39</v>
      </c>
      <c r="AA349" t="s">
        <v>848</v>
      </c>
      <c r="AB349" t="s">
        <v>433</v>
      </c>
      <c r="AC349" t="str">
        <f>IF(AH349="#","",IFERROR(VLOOKUP(AB349,'class and classification'!$A$1:$B$338,2,FALSE),VLOOKUP(AB349,'class and classification'!$A$340:$B$378,2,FALSE)))</f>
        <v>Predominantly Rural</v>
      </c>
      <c r="AD349" t="str">
        <f>IF(AH349="#","",IFERROR(VLOOKUP(AB349,'class and classification'!$A$1:$C$338,3,FALSE),VLOOKUP(AB349,'class and classification'!$A$340:$C$378,3,FALSE)))</f>
        <v>SD</v>
      </c>
      <c r="AE349">
        <v>20285</v>
      </c>
      <c r="AF349">
        <v>6189</v>
      </c>
      <c r="AG349">
        <v>1106</v>
      </c>
      <c r="AH349">
        <v>4.0101522842639588</v>
      </c>
      <c r="AJ349" t="s">
        <v>848</v>
      </c>
      <c r="AK349" t="s">
        <v>433</v>
      </c>
      <c r="AL349" t="str">
        <f>IF(AQ349="#","",IFERROR(VLOOKUP(AK349,'class and classification'!$A$1:$B$338,2,FALSE),VLOOKUP(AK349,'class and classification'!$A$340:$B$378,2,FALSE)))</f>
        <v>Predominantly Rural</v>
      </c>
      <c r="AM349" t="str">
        <f>IF(AQ349="#","",IFERROR(VLOOKUP(AK349,'class and classification'!$A$1:$C$338,3,FALSE),VLOOKUP(AK349,'class and classification'!$A$340:$C$378,3,FALSE)))</f>
        <v>SD</v>
      </c>
      <c r="AN349">
        <v>20044</v>
      </c>
      <c r="AO349">
        <v>3859</v>
      </c>
      <c r="AP349">
        <v>2437</v>
      </c>
      <c r="AQ349">
        <v>9.2520880789673505</v>
      </c>
      <c r="AS349" t="s">
        <v>848</v>
      </c>
      <c r="AT349" t="s">
        <v>433</v>
      </c>
      <c r="AU349" t="str">
        <f>IF(AZ349="#","",IFERROR(VLOOKUP(AT349,'class and classification'!$A$1:$B$338,2,FALSE),VLOOKUP(AT349,'class and classification'!$A$340:$B$378,2,FALSE)))</f>
        <v>Predominantly Rural</v>
      </c>
      <c r="AV349" t="str">
        <f>IF(AZ349="#","",IFERROR(VLOOKUP(AT349,'class and classification'!$A$1:$C$338,3,FALSE),VLOOKUP(AT349,'class and classification'!$A$340:$C$378,3,FALSE)))</f>
        <v>SD</v>
      </c>
      <c r="AW349">
        <v>10918</v>
      </c>
      <c r="AX349">
        <v>7111</v>
      </c>
      <c r="AY349">
        <v>3186</v>
      </c>
      <c r="AZ349">
        <v>15.017676172519442</v>
      </c>
      <c r="BB349" t="s">
        <v>848</v>
      </c>
      <c r="BC349" t="s">
        <v>433</v>
      </c>
      <c r="BD349" t="str">
        <f>IF(BI349="#","",IFERROR(VLOOKUP(BC349,'class and classification'!$A$1:$B$338,2,FALSE),VLOOKUP(BC349,'class and classification'!$A$340:$B$378,2,FALSE)))</f>
        <v>Predominantly Rural</v>
      </c>
      <c r="BE349" t="str">
        <f>IF(BI349="#","",IFERROR(VLOOKUP(BC349,'class and classification'!$A$1:$C$338,3,FALSE),VLOOKUP(BC349,'class and classification'!$A$340:$C$378,3,FALSE)))</f>
        <v>SD</v>
      </c>
      <c r="BF349">
        <v>17535</v>
      </c>
      <c r="BG349">
        <v>6527</v>
      </c>
      <c r="BH349">
        <v>1242</v>
      </c>
      <c r="BI349">
        <v>4.9083148909263361</v>
      </c>
      <c r="BK349" t="s">
        <v>848</v>
      </c>
      <c r="BL349" t="s">
        <v>433</v>
      </c>
      <c r="BM349" t="str">
        <f>IF(BR349="#","",IFERROR(VLOOKUP(BL349,'class and classification'!$A$1:$B$338,2,FALSE),VLOOKUP(BL349,'class and classification'!$A$340:$B$378,2,FALSE)))</f>
        <v>Predominantly Rural</v>
      </c>
      <c r="BN349" t="str">
        <f>IF(BR349="#","",IFERROR(VLOOKUP(BL349,'class and classification'!$A$1:$C$338,3,FALSE),VLOOKUP(BL349,'class and classification'!$A$340:$C$378,3,FALSE)))</f>
        <v>SD</v>
      </c>
      <c r="BO349">
        <v>12356</v>
      </c>
      <c r="BP349">
        <v>7268</v>
      </c>
      <c r="BQ349">
        <v>830</v>
      </c>
      <c r="BR349">
        <v>4.0578859880707929</v>
      </c>
      <c r="BT349" t="s">
        <v>848</v>
      </c>
      <c r="BU349" t="s">
        <v>433</v>
      </c>
      <c r="BV349" t="str">
        <f>IF(CA349="#","",IFERROR(VLOOKUP(BU349,'class and classification'!$A$1:$B$338,2,FALSE),VLOOKUP(BU349,'class and classification'!$A$340:$B$378,2,FALSE)))</f>
        <v>Predominantly Rural</v>
      </c>
      <c r="BW349" t="str">
        <f>IF(CA349="#","",IFERROR(VLOOKUP(BU349,'class and classification'!$A$1:$C$338,3,FALSE),VLOOKUP(BU349,'class and classification'!$A$340:$C$378,3,FALSE)))</f>
        <v>SD</v>
      </c>
      <c r="BX349">
        <v>16017</v>
      </c>
      <c r="BY349">
        <v>6923</v>
      </c>
      <c r="BZ349">
        <v>1662</v>
      </c>
      <c r="CA349">
        <v>6.7555483294041139</v>
      </c>
      <c r="CC349" t="s">
        <v>848</v>
      </c>
      <c r="CD349" t="s">
        <v>433</v>
      </c>
      <c r="CE349" t="str">
        <f>IF(CJ349="*","",IFERROR(VLOOKUP(CD349,'class and classification'!$A$1:$B$338,2,FALSE),VLOOKUP(CD349,'class and classification'!$A$340:$B$378,2,FALSE)))</f>
        <v>Predominantly Rural</v>
      </c>
      <c r="CF349" t="str">
        <f>IF(CJ349="*","",IFERROR(VLOOKUP(CD349,'class and classification'!$A$1:$C$338,3,FALSE),VLOOKUP(CD349,'class and classification'!$A$340:$C$378,3,FALSE)))</f>
        <v>SD</v>
      </c>
      <c r="CG349">
        <v>14519</v>
      </c>
      <c r="CH349">
        <v>3960</v>
      </c>
      <c r="CI349">
        <v>1502</v>
      </c>
      <c r="CJ349">
        <v>7.5171412842200098</v>
      </c>
      <c r="CL349" t="s">
        <v>848</v>
      </c>
      <c r="CM349" t="s">
        <v>433</v>
      </c>
      <c r="CN349" t="str">
        <f>IF(CS349="*","",IFERROR(VLOOKUP(CM349,'class and classification'!$A$1:$B$338,2,FALSE),VLOOKUP(CM349,'class and classification'!$A$340:$B$378,2,FALSE)))</f>
        <v>Predominantly Rural</v>
      </c>
      <c r="CO349" t="str">
        <f>IF(CS349="*","",IFERROR(VLOOKUP(CM349,'class and classification'!$A$1:$C$338,3,FALSE),VLOOKUP(CM349,'class and classification'!$A$340:$C$378,3,FALSE)))</f>
        <v>SD</v>
      </c>
      <c r="CP349">
        <v>13151.43</v>
      </c>
      <c r="CQ349">
        <v>3003.66</v>
      </c>
      <c r="CR349">
        <v>2162.7800000000002</v>
      </c>
      <c r="CS349">
        <v>11.806940435760273</v>
      </c>
      <c r="CU349" t="s">
        <v>848</v>
      </c>
      <c r="CV349" t="s">
        <v>433</v>
      </c>
      <c r="CW349" t="str">
        <f>IF(DB349="*","",IFERROR(VLOOKUP(CV349,'class and classification'!$A$1:$B$338,2,FALSE),VLOOKUP(CV349,'class and classification'!$A$340:$B$378,2,FALSE)))</f>
        <v>Predominantly Rural</v>
      </c>
      <c r="CX349" t="str">
        <f>IF(DB349="*","",IFERROR(VLOOKUP(CV349,'class and classification'!$A$1:$C$338,3,FALSE),VLOOKUP(CV349,'class and classification'!$A$340:$C$378,3,FALSE)))</f>
        <v>SD</v>
      </c>
      <c r="CY349">
        <v>10441.950000000001</v>
      </c>
      <c r="CZ349">
        <v>4107.47</v>
      </c>
      <c r="DA349">
        <v>1964.01</v>
      </c>
      <c r="DB349">
        <v>11.893410393843071</v>
      </c>
      <c r="DD349" t="s">
        <v>848</v>
      </c>
      <c r="DE349" t="s">
        <v>433</v>
      </c>
      <c r="DF349" t="str">
        <f>IF(DK349="*","",IFERROR(VLOOKUP(DE349,'class and classification'!$A$1:$B$338,2,FALSE),VLOOKUP(DE349,'class and classification'!$A$340:$B$378,2,FALSE)))</f>
        <v>Predominantly Rural</v>
      </c>
      <c r="DG349" t="str">
        <f>IF(DK349="*","",IFERROR(VLOOKUP(DE349,'class and classification'!$A$1:$C$338,3,FALSE),VLOOKUP(DE349,'class and classification'!$A$340:$C$378,3,FALSE)))</f>
        <v>SD</v>
      </c>
      <c r="DH349">
        <v>16182.73</v>
      </c>
      <c r="DI349">
        <v>4280.47</v>
      </c>
      <c r="DJ349">
        <v>1373.91</v>
      </c>
      <c r="DK349">
        <v>6.2916292494748616</v>
      </c>
      <c r="DM349" t="s">
        <v>848</v>
      </c>
      <c r="DN349" t="s">
        <v>433</v>
      </c>
      <c r="DO349" t="str">
        <f>IF(DT349="*","",IFERROR(VLOOKUP(DN349,'class and classification'!$A$1:$B$338,2,FALSE),VLOOKUP(DN349,'class and classification'!$A$340:$B$378,2,FALSE)))</f>
        <v/>
      </c>
      <c r="DP349" t="str">
        <f>IF(DT349="*","",IFERROR(VLOOKUP(DN349,'class and classification'!$A$1:$C$338,3,FALSE),VLOOKUP(DN349,'class and classification'!$A$340:$C$378,3,FALSE)))</f>
        <v/>
      </c>
      <c r="DQ349">
        <v>14029.73</v>
      </c>
      <c r="DR349">
        <v>4650.58</v>
      </c>
      <c r="DS349" t="s">
        <v>38</v>
      </c>
      <c r="DT349" t="s">
        <v>38</v>
      </c>
      <c r="DV349" t="s">
        <v>848</v>
      </c>
      <c r="DW349" t="s">
        <v>433</v>
      </c>
      <c r="DX349" t="str">
        <f>IF(EC349="*","",IFERROR(VLOOKUP(DW349,'class and classification'!$A$1:$B$338,2,FALSE),VLOOKUP(DW349,'class and classification'!$A$340:$B$378,2,FALSE)))</f>
        <v>Predominantly Rural</v>
      </c>
      <c r="DY349" t="str">
        <f>IF(EC349="*","",IFERROR(VLOOKUP(DW349,'class and classification'!$A$1:$C$338,3,FALSE),VLOOKUP(DW349,'class and classification'!$A$340:$C$378,3,FALSE)))</f>
        <v>SD</v>
      </c>
      <c r="DZ349">
        <v>12257.17</v>
      </c>
      <c r="EA349">
        <v>4983.26</v>
      </c>
      <c r="EB349">
        <v>702.22</v>
      </c>
      <c r="EC349">
        <v>3.9136916787653999</v>
      </c>
    </row>
    <row r="350" spans="1:133" x14ac:dyDescent="0.3">
      <c r="A350" t="s">
        <v>860</v>
      </c>
      <c r="B350" t="s">
        <v>444</v>
      </c>
      <c r="C350" t="str">
        <f>IF(H350="n/a","",IFERROR(VLOOKUP(B350,'class and classification'!$A$1:$B$338,2,FALSE),VLOOKUP(B350,'class and classification'!$A$340:$B$378,2,FALSE)))</f>
        <v>Predominantly Urban</v>
      </c>
      <c r="D350" t="str">
        <f>IF(H350="n/a","",IFERROR(VLOOKUP(B350,'class and classification'!$A$1:$C$338,3,FALSE),VLOOKUP(B350,'class and classification'!$A$340:$C$378,3,FALSE)))</f>
        <v>SD</v>
      </c>
      <c r="E350">
        <v>11981</v>
      </c>
      <c r="F350">
        <v>8346</v>
      </c>
      <c r="G350">
        <v>1490</v>
      </c>
      <c r="H350">
        <v>6.8295365998991606</v>
      </c>
      <c r="I350" t="s">
        <v>855</v>
      </c>
      <c r="J350" t="s">
        <v>440</v>
      </c>
      <c r="K350" t="str">
        <f>IF(P350="#","",IFERROR(VLOOKUP(J350,'class and classification'!$A$1:$B$338,2,FALSE),VLOOKUP(J350,'class and classification'!$A$340:$B$378,2,FALSE)))</f>
        <v/>
      </c>
      <c r="L350" t="str">
        <f>IF(P350="#","",IFERROR(VLOOKUP(J350,'class and classification'!$A$1:$C$338,3,FALSE),VLOOKUP(J350,'class and classification'!$A$340:$C$378,3,FALSE)))</f>
        <v/>
      </c>
      <c r="M350">
        <v>7674</v>
      </c>
      <c r="N350">
        <v>3763</v>
      </c>
      <c r="O350" t="s">
        <v>39</v>
      </c>
      <c r="P350" t="s">
        <v>39</v>
      </c>
      <c r="S350" t="s">
        <v>436</v>
      </c>
      <c r="T350" t="str">
        <f>IF(Y350="#","",IFERROR(VLOOKUP(S350,'class and classification'!$A$1:$B$338,2,FALSE),VLOOKUP(S350,'class and classification'!$A$340:$B$378,2,FALSE)))</f>
        <v/>
      </c>
      <c r="U350" t="str">
        <f>IF(Y350="#","",IFERROR(VLOOKUP(S350,'class and classification'!$A$1:$C$338,3,FALSE),VLOOKUP(S350,'class and classification'!$A$340:$C$378,3,FALSE)))</f>
        <v/>
      </c>
      <c r="V350">
        <v>6454</v>
      </c>
      <c r="W350">
        <v>1996</v>
      </c>
      <c r="X350" t="s">
        <v>39</v>
      </c>
      <c r="Y350" t="s">
        <v>39</v>
      </c>
      <c r="AA350" t="s">
        <v>849</v>
      </c>
      <c r="AB350" t="s">
        <v>434</v>
      </c>
      <c r="AC350" t="str">
        <f>IF(AH350="#","",IFERROR(VLOOKUP(AB350,'class and classification'!$A$1:$B$338,2,FALSE),VLOOKUP(AB350,'class and classification'!$A$340:$B$378,2,FALSE)))</f>
        <v/>
      </c>
      <c r="AD350" t="str">
        <f>IF(AH350="#","",IFERROR(VLOOKUP(AB350,'class and classification'!$A$1:$C$338,3,FALSE),VLOOKUP(AB350,'class and classification'!$A$340:$C$378,3,FALSE)))</f>
        <v/>
      </c>
      <c r="AE350">
        <v>14842</v>
      </c>
      <c r="AF350">
        <v>5992</v>
      </c>
      <c r="AG350" t="s">
        <v>39</v>
      </c>
      <c r="AH350" t="s">
        <v>39</v>
      </c>
      <c r="AJ350" t="s">
        <v>849</v>
      </c>
      <c r="AK350" t="s">
        <v>434</v>
      </c>
      <c r="AL350" t="str">
        <f>IF(AQ350="#","",IFERROR(VLOOKUP(AK350,'class and classification'!$A$1:$B$338,2,FALSE),VLOOKUP(AK350,'class and classification'!$A$340:$B$378,2,FALSE)))</f>
        <v/>
      </c>
      <c r="AM350" t="str">
        <f>IF(AQ350="#","",IFERROR(VLOOKUP(AK350,'class and classification'!$A$1:$C$338,3,FALSE),VLOOKUP(AK350,'class and classification'!$A$340:$C$378,3,FALSE)))</f>
        <v/>
      </c>
      <c r="AN350">
        <v>15988</v>
      </c>
      <c r="AO350">
        <v>4987</v>
      </c>
      <c r="AP350" t="s">
        <v>39</v>
      </c>
      <c r="AQ350" t="s">
        <v>39</v>
      </c>
      <c r="AS350" t="s">
        <v>849</v>
      </c>
      <c r="AT350" t="s">
        <v>434</v>
      </c>
      <c r="AU350" t="str">
        <f>IF(AZ350="#","",IFERROR(VLOOKUP(AT350,'class and classification'!$A$1:$B$338,2,FALSE),VLOOKUP(AT350,'class and classification'!$A$340:$B$378,2,FALSE)))</f>
        <v>Predominantly Urban</v>
      </c>
      <c r="AV350" t="str">
        <f>IF(AZ350="#","",IFERROR(VLOOKUP(AT350,'class and classification'!$A$1:$C$338,3,FALSE),VLOOKUP(AT350,'class and classification'!$A$340:$C$378,3,FALSE)))</f>
        <v>SD</v>
      </c>
      <c r="AW350">
        <v>14426</v>
      </c>
      <c r="AX350">
        <v>6620</v>
      </c>
      <c r="AY350">
        <v>1077</v>
      </c>
      <c r="AZ350">
        <v>4.8682366767617413</v>
      </c>
      <c r="BB350" t="s">
        <v>849</v>
      </c>
      <c r="BC350" t="s">
        <v>434</v>
      </c>
      <c r="BD350" t="str">
        <f>IF(BI350="#","",IFERROR(VLOOKUP(BC350,'class and classification'!$A$1:$B$338,2,FALSE),VLOOKUP(BC350,'class and classification'!$A$340:$B$378,2,FALSE)))</f>
        <v>Predominantly Urban</v>
      </c>
      <c r="BE350" t="str">
        <f>IF(BI350="#","",IFERROR(VLOOKUP(BC350,'class and classification'!$A$1:$C$338,3,FALSE),VLOOKUP(BC350,'class and classification'!$A$340:$C$378,3,FALSE)))</f>
        <v>SD</v>
      </c>
      <c r="BF350">
        <v>16558</v>
      </c>
      <c r="BG350">
        <v>4394</v>
      </c>
      <c r="BH350">
        <v>1208</v>
      </c>
      <c r="BI350">
        <v>5.4512635379061365</v>
      </c>
      <c r="BK350" t="s">
        <v>849</v>
      </c>
      <c r="BL350" t="s">
        <v>434</v>
      </c>
      <c r="BM350" t="str">
        <f>IF(BR350="#","",IFERROR(VLOOKUP(BL350,'class and classification'!$A$1:$B$338,2,FALSE),VLOOKUP(BL350,'class and classification'!$A$340:$B$378,2,FALSE)))</f>
        <v>Predominantly Urban</v>
      </c>
      <c r="BN350" t="str">
        <f>IF(BR350="#","",IFERROR(VLOOKUP(BL350,'class and classification'!$A$1:$C$338,3,FALSE),VLOOKUP(BL350,'class and classification'!$A$340:$C$378,3,FALSE)))</f>
        <v>SD</v>
      </c>
      <c r="BO350">
        <v>10456</v>
      </c>
      <c r="BP350">
        <v>8537</v>
      </c>
      <c r="BQ350">
        <v>1210</v>
      </c>
      <c r="BR350">
        <v>5.9892095233381184</v>
      </c>
      <c r="BT350" t="s">
        <v>849</v>
      </c>
      <c r="BU350" t="s">
        <v>434</v>
      </c>
      <c r="BV350" t="str">
        <f>IF(CA350="#","",IFERROR(VLOOKUP(BU350,'class and classification'!$A$1:$B$338,2,FALSE),VLOOKUP(BU350,'class and classification'!$A$340:$B$378,2,FALSE)))</f>
        <v>Predominantly Urban</v>
      </c>
      <c r="BW350" t="str">
        <f>IF(CA350="#","",IFERROR(VLOOKUP(BU350,'class and classification'!$A$1:$C$338,3,FALSE),VLOOKUP(BU350,'class and classification'!$A$340:$C$378,3,FALSE)))</f>
        <v>SD</v>
      </c>
      <c r="BX350">
        <v>9461</v>
      </c>
      <c r="BY350">
        <v>7773</v>
      </c>
      <c r="BZ350">
        <v>954</v>
      </c>
      <c r="CA350">
        <v>5.2452166263470419</v>
      </c>
      <c r="CC350" t="s">
        <v>849</v>
      </c>
      <c r="CD350" t="s">
        <v>434</v>
      </c>
      <c r="CE350" t="str">
        <f>IF(CJ350="*","",IFERROR(VLOOKUP(CD350,'class and classification'!$A$1:$B$338,2,FALSE),VLOOKUP(CD350,'class and classification'!$A$340:$B$378,2,FALSE)))</f>
        <v>Predominantly Urban</v>
      </c>
      <c r="CF350" t="str">
        <f>IF(CJ350="*","",IFERROR(VLOOKUP(CD350,'class and classification'!$A$1:$C$338,3,FALSE),VLOOKUP(CD350,'class and classification'!$A$340:$C$378,3,FALSE)))</f>
        <v>SD</v>
      </c>
      <c r="CG350">
        <v>13424</v>
      </c>
      <c r="CH350">
        <v>10480</v>
      </c>
      <c r="CI350">
        <v>1740</v>
      </c>
      <c r="CJ350">
        <v>6.785212915301825</v>
      </c>
      <c r="CL350" t="s">
        <v>849</v>
      </c>
      <c r="CM350" t="s">
        <v>434</v>
      </c>
      <c r="CN350" t="str">
        <f>IF(CS350="*","",IFERROR(VLOOKUP(CM350,'class and classification'!$A$1:$B$338,2,FALSE),VLOOKUP(CM350,'class and classification'!$A$340:$B$378,2,FALSE)))</f>
        <v>Predominantly Urban</v>
      </c>
      <c r="CO350" t="str">
        <f>IF(CS350="*","",IFERROR(VLOOKUP(CM350,'class and classification'!$A$1:$C$338,3,FALSE),VLOOKUP(CM350,'class and classification'!$A$340:$C$378,3,FALSE)))</f>
        <v>SD</v>
      </c>
      <c r="CP350">
        <v>13696.66</v>
      </c>
      <c r="CQ350">
        <v>9708.58</v>
      </c>
      <c r="CR350">
        <v>1217.0999999999999</v>
      </c>
      <c r="CS350">
        <v>4.9430720232114416</v>
      </c>
      <c r="CU350" t="s">
        <v>849</v>
      </c>
      <c r="CV350" t="s">
        <v>434</v>
      </c>
      <c r="CW350" t="str">
        <f>IF(DB350="*","",IFERROR(VLOOKUP(CV350,'class and classification'!$A$1:$B$338,2,FALSE),VLOOKUP(CV350,'class and classification'!$A$340:$B$378,2,FALSE)))</f>
        <v/>
      </c>
      <c r="CX350" t="str">
        <f>IF(DB350="*","",IFERROR(VLOOKUP(CV350,'class and classification'!$A$1:$C$338,3,FALSE),VLOOKUP(CV350,'class and classification'!$A$340:$C$378,3,FALSE)))</f>
        <v/>
      </c>
      <c r="CY350">
        <v>9580.5300000000007</v>
      </c>
      <c r="CZ350">
        <v>6867.02</v>
      </c>
      <c r="DA350" t="s">
        <v>38</v>
      </c>
      <c r="DB350" t="s">
        <v>38</v>
      </c>
      <c r="DD350" t="s">
        <v>849</v>
      </c>
      <c r="DE350" t="s">
        <v>434</v>
      </c>
      <c r="DF350" t="str">
        <f>IF(DK350="*","",IFERROR(VLOOKUP(DE350,'class and classification'!$A$1:$B$338,2,FALSE),VLOOKUP(DE350,'class and classification'!$A$340:$B$378,2,FALSE)))</f>
        <v/>
      </c>
      <c r="DG350" t="str">
        <f>IF(DK350="*","",IFERROR(VLOOKUP(DE350,'class and classification'!$A$1:$C$338,3,FALSE),VLOOKUP(DE350,'class and classification'!$A$340:$C$378,3,FALSE)))</f>
        <v/>
      </c>
      <c r="DH350">
        <v>13472.8</v>
      </c>
      <c r="DI350">
        <v>4515.32</v>
      </c>
      <c r="DJ350" t="s">
        <v>38</v>
      </c>
      <c r="DK350" t="s">
        <v>38</v>
      </c>
      <c r="DM350" t="s">
        <v>849</v>
      </c>
      <c r="DN350" t="s">
        <v>434</v>
      </c>
      <c r="DO350" t="str">
        <f>IF(DT350="*","",IFERROR(VLOOKUP(DN350,'class and classification'!$A$1:$B$338,2,FALSE),VLOOKUP(DN350,'class and classification'!$A$340:$B$378,2,FALSE)))</f>
        <v>Predominantly Urban</v>
      </c>
      <c r="DP350" t="str">
        <f>IF(DT350="*","",IFERROR(VLOOKUP(DN350,'class and classification'!$A$1:$C$338,3,FALSE),VLOOKUP(DN350,'class and classification'!$A$340:$C$378,3,FALSE)))</f>
        <v>SD</v>
      </c>
      <c r="DQ350">
        <v>12925.25</v>
      </c>
      <c r="DR350">
        <v>6752.7</v>
      </c>
      <c r="DS350">
        <v>2398.69</v>
      </c>
      <c r="DT350">
        <v>10.86528565941194</v>
      </c>
      <c r="DV350" t="s">
        <v>849</v>
      </c>
      <c r="DW350" t="s">
        <v>434</v>
      </c>
      <c r="DX350" t="str">
        <f>IF(EC350="*","",IFERROR(VLOOKUP(DW350,'class and classification'!$A$1:$B$338,2,FALSE),VLOOKUP(DW350,'class and classification'!$A$340:$B$378,2,FALSE)))</f>
        <v>Predominantly Urban</v>
      </c>
      <c r="DY350" t="str">
        <f>IF(EC350="*","",IFERROR(VLOOKUP(DW350,'class and classification'!$A$1:$C$338,3,FALSE),VLOOKUP(DW350,'class and classification'!$A$340:$C$378,3,FALSE)))</f>
        <v>SD</v>
      </c>
      <c r="DZ350">
        <v>8110.55</v>
      </c>
      <c r="EA350">
        <v>4793.28</v>
      </c>
      <c r="EB350">
        <v>2174.9699999999998</v>
      </c>
      <c r="EC350">
        <v>14.424025784545188</v>
      </c>
    </row>
    <row r="351" spans="1:133" x14ac:dyDescent="0.3">
      <c r="A351" t="s">
        <v>861</v>
      </c>
      <c r="B351" t="s">
        <v>445</v>
      </c>
      <c r="C351" t="str">
        <f>IF(H351="n/a","",IFERROR(VLOOKUP(B351,'class and classification'!$A$1:$B$338,2,FALSE),VLOOKUP(B351,'class and classification'!$A$340:$B$378,2,FALSE)))</f>
        <v>Urban with Significant Rural</v>
      </c>
      <c r="D351" t="str">
        <f>IF(H351="n/a","",IFERROR(VLOOKUP(B351,'class and classification'!$A$1:$C$338,3,FALSE),VLOOKUP(B351,'class and classification'!$A$340:$C$378,3,FALSE)))</f>
        <v>SD</v>
      </c>
      <c r="E351">
        <v>12032</v>
      </c>
      <c r="F351">
        <v>5298</v>
      </c>
      <c r="G351">
        <v>764</v>
      </c>
      <c r="H351">
        <v>4.2223941638112077</v>
      </c>
      <c r="I351" t="s">
        <v>856</v>
      </c>
      <c r="J351" t="s">
        <v>214</v>
      </c>
      <c r="K351" t="str">
        <f>IF(P351="#","",IFERROR(VLOOKUP(J351,'class and classification'!$A$1:$B$338,2,FALSE),VLOOKUP(J351,'class and classification'!$A$340:$B$378,2,FALSE)))</f>
        <v>Urban with Significant Rural</v>
      </c>
      <c r="L351" t="str">
        <f>IF(P351="#","",IFERROR(VLOOKUP(J351,'class and classification'!$A$1:$C$338,3,FALSE),VLOOKUP(J351,'class and classification'!$A$340:$C$378,3,FALSE)))</f>
        <v>SC</v>
      </c>
      <c r="M351">
        <v>70402</v>
      </c>
      <c r="N351">
        <v>34291</v>
      </c>
      <c r="O351">
        <v>5093</v>
      </c>
      <c r="P351">
        <v>4.6390250122966501</v>
      </c>
      <c r="S351" t="s">
        <v>437</v>
      </c>
      <c r="T351" t="str">
        <f>IF(Y351="#","",IFERROR(VLOOKUP(S351,'class and classification'!$A$1:$B$338,2,FALSE),VLOOKUP(S351,'class and classification'!$A$340:$B$378,2,FALSE)))</f>
        <v/>
      </c>
      <c r="U351" t="str">
        <f>IF(Y351="#","",IFERROR(VLOOKUP(S351,'class and classification'!$A$1:$C$338,3,FALSE),VLOOKUP(S351,'class and classification'!$A$340:$C$378,3,FALSE)))</f>
        <v/>
      </c>
      <c r="V351">
        <v>10983</v>
      </c>
      <c r="W351">
        <v>2530</v>
      </c>
      <c r="X351" t="s">
        <v>39</v>
      </c>
      <c r="Y351" t="s">
        <v>39</v>
      </c>
      <c r="AA351" t="s">
        <v>850</v>
      </c>
      <c r="AB351" t="s">
        <v>435</v>
      </c>
      <c r="AC351" t="str">
        <f>IF(AH351="#","",IFERROR(VLOOKUP(AB351,'class and classification'!$A$1:$B$338,2,FALSE),VLOOKUP(AB351,'class and classification'!$A$340:$B$378,2,FALSE)))</f>
        <v/>
      </c>
      <c r="AD351" t="str">
        <f>IF(AH351="#","",IFERROR(VLOOKUP(AB351,'class and classification'!$A$1:$C$338,3,FALSE),VLOOKUP(AB351,'class and classification'!$A$340:$C$378,3,FALSE)))</f>
        <v/>
      </c>
      <c r="AE351">
        <v>12299</v>
      </c>
      <c r="AF351" t="s">
        <v>39</v>
      </c>
      <c r="AG351" t="s">
        <v>39</v>
      </c>
      <c r="AH351" t="s">
        <v>39</v>
      </c>
      <c r="AJ351" t="s">
        <v>850</v>
      </c>
      <c r="AK351" t="s">
        <v>435</v>
      </c>
      <c r="AL351" t="str">
        <f>IF(AQ351="#","",IFERROR(VLOOKUP(AK351,'class and classification'!$A$1:$B$338,2,FALSE),VLOOKUP(AK351,'class and classification'!$A$340:$B$378,2,FALSE)))</f>
        <v/>
      </c>
      <c r="AM351" t="str">
        <f>IF(AQ351="#","",IFERROR(VLOOKUP(AK351,'class and classification'!$A$1:$C$338,3,FALSE),VLOOKUP(AK351,'class and classification'!$A$340:$C$378,3,FALSE)))</f>
        <v/>
      </c>
      <c r="AN351">
        <v>8781</v>
      </c>
      <c r="AO351">
        <v>5603</v>
      </c>
      <c r="AP351" t="s">
        <v>39</v>
      </c>
      <c r="AQ351" t="s">
        <v>39</v>
      </c>
      <c r="AS351" t="s">
        <v>850</v>
      </c>
      <c r="AT351" t="s">
        <v>435</v>
      </c>
      <c r="AU351" t="str">
        <f>IF(AZ351="#","",IFERROR(VLOOKUP(AT351,'class and classification'!$A$1:$B$338,2,FALSE),VLOOKUP(AT351,'class and classification'!$A$340:$B$378,2,FALSE)))</f>
        <v/>
      </c>
      <c r="AV351" t="str">
        <f>IF(AZ351="#","",IFERROR(VLOOKUP(AT351,'class and classification'!$A$1:$C$338,3,FALSE),VLOOKUP(AT351,'class and classification'!$A$340:$C$378,3,FALSE)))</f>
        <v/>
      </c>
      <c r="AW351">
        <v>8709</v>
      </c>
      <c r="AX351">
        <v>4115</v>
      </c>
      <c r="AY351" t="s">
        <v>39</v>
      </c>
      <c r="AZ351" t="s">
        <v>39</v>
      </c>
      <c r="BB351" t="s">
        <v>850</v>
      </c>
      <c r="BC351" t="s">
        <v>435</v>
      </c>
      <c r="BD351" t="str">
        <f>IF(BI351="#","",IFERROR(VLOOKUP(BC351,'class and classification'!$A$1:$B$338,2,FALSE),VLOOKUP(BC351,'class and classification'!$A$340:$B$378,2,FALSE)))</f>
        <v>Predominantly Rural</v>
      </c>
      <c r="BE351" t="str">
        <f>IF(BI351="#","",IFERROR(VLOOKUP(BC351,'class and classification'!$A$1:$C$338,3,FALSE),VLOOKUP(BC351,'class and classification'!$A$340:$C$378,3,FALSE)))</f>
        <v>SD</v>
      </c>
      <c r="BF351">
        <v>13957</v>
      </c>
      <c r="BG351">
        <v>1994</v>
      </c>
      <c r="BH351">
        <v>2636</v>
      </c>
      <c r="BI351">
        <v>14.181955129929522</v>
      </c>
      <c r="BK351" t="s">
        <v>850</v>
      </c>
      <c r="BL351" t="s">
        <v>435</v>
      </c>
      <c r="BM351" t="str">
        <f>IF(BR351="#","",IFERROR(VLOOKUP(BL351,'class and classification'!$A$1:$B$338,2,FALSE),VLOOKUP(BL351,'class and classification'!$A$340:$B$378,2,FALSE)))</f>
        <v>Predominantly Rural</v>
      </c>
      <c r="BN351" t="str">
        <f>IF(BR351="#","",IFERROR(VLOOKUP(BL351,'class and classification'!$A$1:$C$338,3,FALSE),VLOOKUP(BL351,'class and classification'!$A$340:$C$378,3,FALSE)))</f>
        <v>SD</v>
      </c>
      <c r="BO351">
        <v>10045</v>
      </c>
      <c r="BP351">
        <v>4367</v>
      </c>
      <c r="BQ351">
        <v>660</v>
      </c>
      <c r="BR351">
        <v>4.3789808917197446</v>
      </c>
      <c r="BT351" t="s">
        <v>850</v>
      </c>
      <c r="BU351" t="s">
        <v>435</v>
      </c>
      <c r="BV351" t="str">
        <f>IF(CA351="#","",IFERROR(VLOOKUP(BU351,'class and classification'!$A$1:$B$338,2,FALSE),VLOOKUP(BU351,'class and classification'!$A$340:$B$378,2,FALSE)))</f>
        <v>Predominantly Rural</v>
      </c>
      <c r="BW351" t="str">
        <f>IF(CA351="#","",IFERROR(VLOOKUP(BU351,'class and classification'!$A$1:$C$338,3,FALSE),VLOOKUP(BU351,'class and classification'!$A$340:$C$378,3,FALSE)))</f>
        <v>SD</v>
      </c>
      <c r="BX351">
        <v>8139</v>
      </c>
      <c r="BY351">
        <v>7841</v>
      </c>
      <c r="BZ351">
        <v>640</v>
      </c>
      <c r="CA351">
        <v>3.8507821901323709</v>
      </c>
      <c r="CC351" t="s">
        <v>850</v>
      </c>
      <c r="CD351" t="s">
        <v>435</v>
      </c>
      <c r="CE351" t="str">
        <f>IF(CJ351="*","",IFERROR(VLOOKUP(CD351,'class and classification'!$A$1:$B$338,2,FALSE),VLOOKUP(CD351,'class and classification'!$A$340:$B$378,2,FALSE)))</f>
        <v>Predominantly Rural</v>
      </c>
      <c r="CF351" t="str">
        <f>IF(CJ351="*","",IFERROR(VLOOKUP(CD351,'class and classification'!$A$1:$C$338,3,FALSE),VLOOKUP(CD351,'class and classification'!$A$340:$C$378,3,FALSE)))</f>
        <v>SD</v>
      </c>
      <c r="CG351">
        <v>10779</v>
      </c>
      <c r="CH351">
        <v>6508</v>
      </c>
      <c r="CI351">
        <v>1976</v>
      </c>
      <c r="CJ351">
        <v>10.258007579297098</v>
      </c>
      <c r="CL351" t="s">
        <v>850</v>
      </c>
      <c r="CM351" t="s">
        <v>435</v>
      </c>
      <c r="CN351" t="str">
        <f>IF(CS351="*","",IFERROR(VLOOKUP(CM351,'class and classification'!$A$1:$B$338,2,FALSE),VLOOKUP(CM351,'class and classification'!$A$340:$B$378,2,FALSE)))</f>
        <v>Predominantly Rural</v>
      </c>
      <c r="CO351" t="str">
        <f>IF(CS351="*","",IFERROR(VLOOKUP(CM351,'class and classification'!$A$1:$C$338,3,FALSE),VLOOKUP(CM351,'class and classification'!$A$340:$C$378,3,FALSE)))</f>
        <v>SD</v>
      </c>
      <c r="CP351">
        <v>8988.77</v>
      </c>
      <c r="CQ351">
        <v>5250.32</v>
      </c>
      <c r="CR351">
        <v>932.01</v>
      </c>
      <c r="CS351">
        <v>6.1433251379267162</v>
      </c>
      <c r="CU351" t="s">
        <v>850</v>
      </c>
      <c r="CV351" t="s">
        <v>435</v>
      </c>
      <c r="CW351" t="str">
        <f>IF(DB351="*","",IFERROR(VLOOKUP(CV351,'class and classification'!$A$1:$B$338,2,FALSE),VLOOKUP(CV351,'class and classification'!$A$340:$B$378,2,FALSE)))</f>
        <v/>
      </c>
      <c r="CX351" t="str">
        <f>IF(DB351="*","",IFERROR(VLOOKUP(CV351,'class and classification'!$A$1:$C$338,3,FALSE),VLOOKUP(CV351,'class and classification'!$A$340:$C$378,3,FALSE)))</f>
        <v/>
      </c>
      <c r="CY351">
        <v>10027.799999999999</v>
      </c>
      <c r="CZ351">
        <v>5756.26</v>
      </c>
      <c r="DA351" t="s">
        <v>38</v>
      </c>
      <c r="DB351" t="s">
        <v>38</v>
      </c>
      <c r="DD351" t="s">
        <v>850</v>
      </c>
      <c r="DE351" t="s">
        <v>435</v>
      </c>
      <c r="DF351" t="str">
        <f>IF(DK351="*","",IFERROR(VLOOKUP(DE351,'class and classification'!$A$1:$B$338,2,FALSE),VLOOKUP(DE351,'class and classification'!$A$340:$B$378,2,FALSE)))</f>
        <v>Predominantly Rural</v>
      </c>
      <c r="DG351" t="str">
        <f>IF(DK351="*","",IFERROR(VLOOKUP(DE351,'class and classification'!$A$1:$C$338,3,FALSE),VLOOKUP(DE351,'class and classification'!$A$340:$C$378,3,FALSE)))</f>
        <v>SD</v>
      </c>
      <c r="DH351">
        <v>9528.31</v>
      </c>
      <c r="DI351">
        <v>6004.45</v>
      </c>
      <c r="DJ351">
        <v>1047.0999999999999</v>
      </c>
      <c r="DK351">
        <v>6.315493616954547</v>
      </c>
      <c r="DM351" t="s">
        <v>850</v>
      </c>
      <c r="DN351" t="s">
        <v>435</v>
      </c>
      <c r="DO351" t="str">
        <f>IF(DT351="*","",IFERROR(VLOOKUP(DN351,'class and classification'!$A$1:$B$338,2,FALSE),VLOOKUP(DN351,'class and classification'!$A$340:$B$378,2,FALSE)))</f>
        <v/>
      </c>
      <c r="DP351" t="str">
        <f>IF(DT351="*","",IFERROR(VLOOKUP(DN351,'class and classification'!$A$1:$C$338,3,FALSE),VLOOKUP(DN351,'class and classification'!$A$340:$C$378,3,FALSE)))</f>
        <v/>
      </c>
      <c r="DQ351">
        <v>9895.36</v>
      </c>
      <c r="DR351">
        <v>4991.09</v>
      </c>
      <c r="DS351" t="s">
        <v>38</v>
      </c>
      <c r="DT351" t="s">
        <v>38</v>
      </c>
      <c r="DV351" t="s">
        <v>850</v>
      </c>
      <c r="DW351" t="s">
        <v>435</v>
      </c>
      <c r="DX351" t="str">
        <f>IF(EC351="*","",IFERROR(VLOOKUP(DW351,'class and classification'!$A$1:$B$338,2,FALSE),VLOOKUP(DW351,'class and classification'!$A$340:$B$378,2,FALSE)))</f>
        <v>Predominantly Rural</v>
      </c>
      <c r="DY351" t="str">
        <f>IF(EC351="*","",IFERROR(VLOOKUP(DW351,'class and classification'!$A$1:$C$338,3,FALSE),VLOOKUP(DW351,'class and classification'!$A$340:$C$378,3,FALSE)))</f>
        <v>SD</v>
      </c>
      <c r="DZ351">
        <v>9186.4</v>
      </c>
      <c r="EA351">
        <v>4992.6899999999996</v>
      </c>
      <c r="EB351">
        <v>1775.18</v>
      </c>
      <c r="EC351">
        <v>11.126676432077431</v>
      </c>
    </row>
    <row r="352" spans="1:133" x14ac:dyDescent="0.3">
      <c r="A352" t="s">
        <v>862</v>
      </c>
      <c r="B352" t="s">
        <v>446</v>
      </c>
      <c r="C352" t="str">
        <f>IF(H352="n/a","",IFERROR(VLOOKUP(B352,'class and classification'!$A$1:$B$338,2,FALSE),VLOOKUP(B352,'class and classification'!$A$340:$B$378,2,FALSE)))</f>
        <v/>
      </c>
      <c r="D352" t="str">
        <f>IF(H352="n/a","",IFERROR(VLOOKUP(B352,'class and classification'!$A$1:$C$338,3,FALSE),VLOOKUP(B352,'class and classification'!$A$340:$C$378,3,FALSE)))</f>
        <v/>
      </c>
      <c r="E352">
        <v>12673</v>
      </c>
      <c r="F352">
        <v>942</v>
      </c>
      <c r="G352" t="s">
        <v>513</v>
      </c>
      <c r="H352" t="s">
        <v>513</v>
      </c>
      <c r="I352" t="s">
        <v>857</v>
      </c>
      <c r="J352" t="s">
        <v>441</v>
      </c>
      <c r="K352" t="str">
        <f>IF(P352="#","",IFERROR(VLOOKUP(J352,'class and classification'!$A$1:$B$338,2,FALSE),VLOOKUP(J352,'class and classification'!$A$340:$B$378,2,FALSE)))</f>
        <v/>
      </c>
      <c r="L352" t="str">
        <f>IF(P352="#","",IFERROR(VLOOKUP(J352,'class and classification'!$A$1:$C$338,3,FALSE),VLOOKUP(J352,'class and classification'!$A$340:$C$378,3,FALSE)))</f>
        <v/>
      </c>
      <c r="M352">
        <v>16140</v>
      </c>
      <c r="N352">
        <v>6301</v>
      </c>
      <c r="O352" t="s">
        <v>39</v>
      </c>
      <c r="P352" t="s">
        <v>39</v>
      </c>
      <c r="S352" t="s">
        <v>438</v>
      </c>
      <c r="T352" t="str">
        <f>IF(Y352="#","",IFERROR(VLOOKUP(S352,'class and classification'!$A$1:$B$338,2,FALSE),VLOOKUP(S352,'class and classification'!$A$340:$B$378,2,FALSE)))</f>
        <v>Predominantly Rural</v>
      </c>
      <c r="U352" t="str">
        <f>IF(Y352="#","",IFERROR(VLOOKUP(S352,'class and classification'!$A$1:$C$338,3,FALSE),VLOOKUP(S352,'class and classification'!$A$340:$C$378,3,FALSE)))</f>
        <v>SD</v>
      </c>
      <c r="V352">
        <v>13961</v>
      </c>
      <c r="W352">
        <v>7680</v>
      </c>
      <c r="X352">
        <v>1251</v>
      </c>
      <c r="Y352">
        <v>5.4647911934300195</v>
      </c>
      <c r="AA352" t="s">
        <v>851</v>
      </c>
      <c r="AB352" t="s">
        <v>436</v>
      </c>
      <c r="AC352" t="str">
        <f>IF(AH352="#","",IFERROR(VLOOKUP(AB352,'class and classification'!$A$1:$B$338,2,FALSE),VLOOKUP(AB352,'class and classification'!$A$340:$B$378,2,FALSE)))</f>
        <v/>
      </c>
      <c r="AD352" t="str">
        <f>IF(AH352="#","",IFERROR(VLOOKUP(AB352,'class and classification'!$A$1:$C$338,3,FALSE),VLOOKUP(AB352,'class and classification'!$A$340:$C$378,3,FALSE)))</f>
        <v/>
      </c>
      <c r="AE352">
        <v>8000</v>
      </c>
      <c r="AF352">
        <v>4442</v>
      </c>
      <c r="AG352" t="s">
        <v>39</v>
      </c>
      <c r="AH352" t="s">
        <v>39</v>
      </c>
      <c r="AJ352" t="s">
        <v>851</v>
      </c>
      <c r="AK352" t="s">
        <v>436</v>
      </c>
      <c r="AL352" t="str">
        <f>IF(AQ352="#","",IFERROR(VLOOKUP(AK352,'class and classification'!$A$1:$B$338,2,FALSE),VLOOKUP(AK352,'class and classification'!$A$340:$B$378,2,FALSE)))</f>
        <v>Predominantly Rural</v>
      </c>
      <c r="AM352" t="str">
        <f>IF(AQ352="#","",IFERROR(VLOOKUP(AK352,'class and classification'!$A$1:$C$338,3,FALSE),VLOOKUP(AK352,'class and classification'!$A$340:$C$378,3,FALSE)))</f>
        <v>SD</v>
      </c>
      <c r="AN352">
        <v>10378</v>
      </c>
      <c r="AO352">
        <v>3758</v>
      </c>
      <c r="AP352">
        <v>2116</v>
      </c>
      <c r="AQ352">
        <v>13.019936007875954</v>
      </c>
      <c r="AS352" t="s">
        <v>851</v>
      </c>
      <c r="AT352" t="s">
        <v>436</v>
      </c>
      <c r="AU352" t="str">
        <f>IF(AZ352="#","",IFERROR(VLOOKUP(AT352,'class and classification'!$A$1:$B$338,2,FALSE),VLOOKUP(AT352,'class and classification'!$A$340:$B$378,2,FALSE)))</f>
        <v/>
      </c>
      <c r="AV352" t="str">
        <f>IF(AZ352="#","",IFERROR(VLOOKUP(AT352,'class and classification'!$A$1:$C$338,3,FALSE),VLOOKUP(AT352,'class and classification'!$A$340:$C$378,3,FALSE)))</f>
        <v/>
      </c>
      <c r="AW352">
        <v>7152</v>
      </c>
      <c r="AX352">
        <v>5319</v>
      </c>
      <c r="AY352" t="s">
        <v>39</v>
      </c>
      <c r="AZ352" t="s">
        <v>39</v>
      </c>
      <c r="BB352" t="s">
        <v>851</v>
      </c>
      <c r="BC352" t="s">
        <v>436</v>
      </c>
      <c r="BD352" t="str">
        <f>IF(BI352="#","",IFERROR(VLOOKUP(BC352,'class and classification'!$A$1:$B$338,2,FALSE),VLOOKUP(BC352,'class and classification'!$A$340:$B$378,2,FALSE)))</f>
        <v/>
      </c>
      <c r="BE352" t="str">
        <f>IF(BI352="#","",IFERROR(VLOOKUP(BC352,'class and classification'!$A$1:$C$338,3,FALSE),VLOOKUP(BC352,'class and classification'!$A$340:$C$378,3,FALSE)))</f>
        <v/>
      </c>
      <c r="BF352">
        <v>6048</v>
      </c>
      <c r="BG352">
        <v>6086</v>
      </c>
      <c r="BH352" t="s">
        <v>39</v>
      </c>
      <c r="BI352" t="s">
        <v>39</v>
      </c>
      <c r="BK352" t="s">
        <v>851</v>
      </c>
      <c r="BL352" t="s">
        <v>436</v>
      </c>
      <c r="BM352" t="str">
        <f>IF(BR352="#","",IFERROR(VLOOKUP(BL352,'class and classification'!$A$1:$B$338,2,FALSE),VLOOKUP(BL352,'class and classification'!$A$340:$B$378,2,FALSE)))</f>
        <v>Predominantly Rural</v>
      </c>
      <c r="BN352" t="str">
        <f>IF(BR352="#","",IFERROR(VLOOKUP(BL352,'class and classification'!$A$1:$C$338,3,FALSE),VLOOKUP(BL352,'class and classification'!$A$340:$C$378,3,FALSE)))</f>
        <v>SD</v>
      </c>
      <c r="BO352">
        <v>9521</v>
      </c>
      <c r="BP352">
        <v>4027</v>
      </c>
      <c r="BQ352">
        <v>824</v>
      </c>
      <c r="BR352">
        <v>5.7333704425271357</v>
      </c>
      <c r="BT352" t="s">
        <v>851</v>
      </c>
      <c r="BU352" t="s">
        <v>436</v>
      </c>
      <c r="BV352" t="str">
        <f>IF(CA352="#","",IFERROR(VLOOKUP(BU352,'class and classification'!$A$1:$B$338,2,FALSE),VLOOKUP(BU352,'class and classification'!$A$340:$B$378,2,FALSE)))</f>
        <v>Predominantly Rural</v>
      </c>
      <c r="BW352" t="str">
        <f>IF(CA352="#","",IFERROR(VLOOKUP(BU352,'class and classification'!$A$1:$C$338,3,FALSE),VLOOKUP(BU352,'class and classification'!$A$340:$C$378,3,FALSE)))</f>
        <v>SD</v>
      </c>
      <c r="BX352">
        <v>11044</v>
      </c>
      <c r="BY352">
        <v>2348</v>
      </c>
      <c r="BZ352">
        <v>1923</v>
      </c>
      <c r="CA352">
        <v>12.556317335945153</v>
      </c>
      <c r="CC352" t="s">
        <v>851</v>
      </c>
      <c r="CD352" t="s">
        <v>436</v>
      </c>
      <c r="CE352" t="str">
        <f>IF(CJ352="*","",IFERROR(VLOOKUP(CD352,'class and classification'!$A$1:$B$338,2,FALSE),VLOOKUP(CD352,'class and classification'!$A$340:$B$378,2,FALSE)))</f>
        <v/>
      </c>
      <c r="CF352" t="str">
        <f>IF(CJ352="*","",IFERROR(VLOOKUP(CD352,'class and classification'!$A$1:$C$338,3,FALSE),VLOOKUP(CD352,'class and classification'!$A$340:$C$378,3,FALSE)))</f>
        <v/>
      </c>
      <c r="CG352">
        <v>11539</v>
      </c>
      <c r="CH352">
        <v>4873</v>
      </c>
      <c r="CI352" t="s">
        <v>38</v>
      </c>
      <c r="CJ352" t="s">
        <v>38</v>
      </c>
      <c r="CL352" t="s">
        <v>851</v>
      </c>
      <c r="CM352" t="s">
        <v>436</v>
      </c>
      <c r="CN352" t="str">
        <f>IF(CS352="*","",IFERROR(VLOOKUP(CM352,'class and classification'!$A$1:$B$338,2,FALSE),VLOOKUP(CM352,'class and classification'!$A$340:$B$378,2,FALSE)))</f>
        <v>Predominantly Rural</v>
      </c>
      <c r="CO352" t="str">
        <f>IF(CS352="*","",IFERROR(VLOOKUP(CM352,'class and classification'!$A$1:$C$338,3,FALSE),VLOOKUP(CM352,'class and classification'!$A$340:$C$378,3,FALSE)))</f>
        <v>SD</v>
      </c>
      <c r="CP352">
        <v>9300.24</v>
      </c>
      <c r="CQ352">
        <v>7883.74</v>
      </c>
      <c r="CR352">
        <v>1305.3699999999999</v>
      </c>
      <c r="CS352">
        <v>7.0601183924799953</v>
      </c>
      <c r="CU352" t="s">
        <v>851</v>
      </c>
      <c r="CV352" t="s">
        <v>436</v>
      </c>
      <c r="CW352" t="str">
        <f>IF(DB352="*","",IFERROR(VLOOKUP(CV352,'class and classification'!$A$1:$B$338,2,FALSE),VLOOKUP(CV352,'class and classification'!$A$340:$B$378,2,FALSE)))</f>
        <v>Predominantly Rural</v>
      </c>
      <c r="CX352" t="str">
        <f>IF(DB352="*","",IFERROR(VLOOKUP(CV352,'class and classification'!$A$1:$C$338,3,FALSE),VLOOKUP(CV352,'class and classification'!$A$340:$C$378,3,FALSE)))</f>
        <v>SD</v>
      </c>
      <c r="CY352">
        <v>8494.9500000000007</v>
      </c>
      <c r="CZ352">
        <v>8225.84</v>
      </c>
      <c r="DA352">
        <v>1087.6400000000001</v>
      </c>
      <c r="DB352">
        <v>6.1074446203286881</v>
      </c>
      <c r="DD352" t="s">
        <v>851</v>
      </c>
      <c r="DE352" t="s">
        <v>436</v>
      </c>
      <c r="DF352" t="str">
        <f>IF(DK352="*","",IFERROR(VLOOKUP(DE352,'class and classification'!$A$1:$B$338,2,FALSE),VLOOKUP(DE352,'class and classification'!$A$340:$B$378,2,FALSE)))</f>
        <v>Predominantly Rural</v>
      </c>
      <c r="DG352" t="str">
        <f>IF(DK352="*","",IFERROR(VLOOKUP(DE352,'class and classification'!$A$1:$C$338,3,FALSE),VLOOKUP(DE352,'class and classification'!$A$340:$C$378,3,FALSE)))</f>
        <v>SD</v>
      </c>
      <c r="DH352">
        <v>8192.14</v>
      </c>
      <c r="DI352">
        <v>4885.67</v>
      </c>
      <c r="DJ352">
        <v>1535.2</v>
      </c>
      <c r="DK352">
        <v>10.505706900905427</v>
      </c>
      <c r="DM352" t="s">
        <v>851</v>
      </c>
      <c r="DN352" t="s">
        <v>436</v>
      </c>
      <c r="DO352" t="str">
        <f>IF(DT352="*","",IFERROR(VLOOKUP(DN352,'class and classification'!$A$1:$B$338,2,FALSE),VLOOKUP(DN352,'class and classification'!$A$340:$B$378,2,FALSE)))</f>
        <v>Predominantly Rural</v>
      </c>
      <c r="DP352" t="str">
        <f>IF(DT352="*","",IFERROR(VLOOKUP(DN352,'class and classification'!$A$1:$C$338,3,FALSE),VLOOKUP(DN352,'class and classification'!$A$340:$C$378,3,FALSE)))</f>
        <v>SD</v>
      </c>
      <c r="DQ352">
        <v>10721.09</v>
      </c>
      <c r="DR352">
        <v>3614.65</v>
      </c>
      <c r="DS352">
        <v>2808.66</v>
      </c>
      <c r="DT352">
        <v>16.382375586197242</v>
      </c>
      <c r="DV352" t="s">
        <v>851</v>
      </c>
      <c r="DW352" t="s">
        <v>436</v>
      </c>
      <c r="DX352" t="str">
        <f>IF(EC352="*","",IFERROR(VLOOKUP(DW352,'class and classification'!$A$1:$B$338,2,FALSE),VLOOKUP(DW352,'class and classification'!$A$340:$B$378,2,FALSE)))</f>
        <v>Predominantly Rural</v>
      </c>
      <c r="DY352" t="str">
        <f>IF(EC352="*","",IFERROR(VLOOKUP(DW352,'class and classification'!$A$1:$C$338,3,FALSE),VLOOKUP(DW352,'class and classification'!$A$340:$C$378,3,FALSE)))</f>
        <v>SD</v>
      </c>
      <c r="DZ352">
        <v>14314.25</v>
      </c>
      <c r="EA352">
        <v>2142.16</v>
      </c>
      <c r="EB352">
        <v>1007.88</v>
      </c>
      <c r="EC352">
        <v>5.7710906083213231</v>
      </c>
    </row>
    <row r="353" spans="1:133" x14ac:dyDescent="0.3">
      <c r="A353" t="s">
        <v>863</v>
      </c>
      <c r="B353" t="s">
        <v>215</v>
      </c>
      <c r="C353" t="str">
        <f>IF(H353="n/a","",IFERROR(VLOOKUP(B353,'class and classification'!$A$1:$B$338,2,FALSE),VLOOKUP(B353,'class and classification'!$A$340:$B$378,2,FALSE)))</f>
        <v>Predominantly Rural</v>
      </c>
      <c r="D353" t="str">
        <f>IF(H353="n/a","",IFERROR(VLOOKUP(B353,'class and classification'!$A$1:$C$338,3,FALSE),VLOOKUP(B353,'class and classification'!$A$340:$C$378,3,FALSE)))</f>
        <v>SC</v>
      </c>
      <c r="E353">
        <v>76971</v>
      </c>
      <c r="F353">
        <v>25861</v>
      </c>
      <c r="G353">
        <v>4938</v>
      </c>
      <c r="H353">
        <v>4.58198014289691</v>
      </c>
      <c r="I353" t="s">
        <v>858</v>
      </c>
      <c r="J353" t="s">
        <v>442</v>
      </c>
      <c r="K353" t="str">
        <f>IF(P353="#","",IFERROR(VLOOKUP(J353,'class and classification'!$A$1:$B$338,2,FALSE),VLOOKUP(J353,'class and classification'!$A$340:$B$378,2,FALSE)))</f>
        <v/>
      </c>
      <c r="L353" t="str">
        <f>IF(P353="#","",IFERROR(VLOOKUP(J353,'class and classification'!$A$1:$C$338,3,FALSE),VLOOKUP(J353,'class and classification'!$A$340:$C$378,3,FALSE)))</f>
        <v/>
      </c>
      <c r="M353">
        <v>5496</v>
      </c>
      <c r="N353">
        <v>7530</v>
      </c>
      <c r="O353" t="s">
        <v>39</v>
      </c>
      <c r="P353" t="s">
        <v>39</v>
      </c>
      <c r="S353" t="s">
        <v>439</v>
      </c>
      <c r="T353" t="str">
        <f>IF(Y353="#","",IFERROR(VLOOKUP(S353,'class and classification'!$A$1:$B$338,2,FALSE),VLOOKUP(S353,'class and classification'!$A$340:$B$378,2,FALSE)))</f>
        <v>Predominantly Rural</v>
      </c>
      <c r="U353" t="str">
        <f>IF(Y353="#","",IFERROR(VLOOKUP(S353,'class and classification'!$A$1:$C$338,3,FALSE),VLOOKUP(S353,'class and classification'!$A$340:$C$378,3,FALSE)))</f>
        <v>SD</v>
      </c>
      <c r="V353">
        <v>10835</v>
      </c>
      <c r="W353">
        <v>1209</v>
      </c>
      <c r="X353">
        <v>1965</v>
      </c>
      <c r="Y353">
        <v>14.026697123277893</v>
      </c>
      <c r="AA353" t="s">
        <v>852</v>
      </c>
      <c r="AB353" t="s">
        <v>437</v>
      </c>
      <c r="AC353" t="str">
        <f>IF(AH353="#","",IFERROR(VLOOKUP(AB353,'class and classification'!$A$1:$B$338,2,FALSE),VLOOKUP(AB353,'class and classification'!$A$340:$B$378,2,FALSE)))</f>
        <v/>
      </c>
      <c r="AD353" t="str">
        <f>IF(AH353="#","",IFERROR(VLOOKUP(AB353,'class and classification'!$A$1:$C$338,3,FALSE),VLOOKUP(AB353,'class and classification'!$A$340:$C$378,3,FALSE)))</f>
        <v/>
      </c>
      <c r="AE353">
        <v>8133</v>
      </c>
      <c r="AF353">
        <v>3121</v>
      </c>
      <c r="AG353" t="s">
        <v>39</v>
      </c>
      <c r="AH353" t="s">
        <v>39</v>
      </c>
      <c r="AJ353" t="s">
        <v>852</v>
      </c>
      <c r="AK353" t="s">
        <v>437</v>
      </c>
      <c r="AL353" t="str">
        <f>IF(AQ353="#","",IFERROR(VLOOKUP(AK353,'class and classification'!$A$1:$B$338,2,FALSE),VLOOKUP(AK353,'class and classification'!$A$340:$B$378,2,FALSE)))</f>
        <v>Predominantly Rural</v>
      </c>
      <c r="AM353" t="str">
        <f>IF(AQ353="#","",IFERROR(VLOOKUP(AK353,'class and classification'!$A$1:$C$338,3,FALSE),VLOOKUP(AK353,'class and classification'!$A$340:$C$378,3,FALSE)))</f>
        <v>SD</v>
      </c>
      <c r="AN353">
        <v>8736</v>
      </c>
      <c r="AO353">
        <v>3300</v>
      </c>
      <c r="AP353">
        <v>1122</v>
      </c>
      <c r="AQ353">
        <v>8.5271317829457356</v>
      </c>
      <c r="AS353" t="s">
        <v>852</v>
      </c>
      <c r="AT353" t="s">
        <v>437</v>
      </c>
      <c r="AU353" t="str">
        <f>IF(AZ353="#","",IFERROR(VLOOKUP(AT353,'class and classification'!$A$1:$B$338,2,FALSE),VLOOKUP(AT353,'class and classification'!$A$340:$B$378,2,FALSE)))</f>
        <v/>
      </c>
      <c r="AV353" t="str">
        <f>IF(AZ353="#","",IFERROR(VLOOKUP(AT353,'class and classification'!$A$1:$C$338,3,FALSE),VLOOKUP(AT353,'class and classification'!$A$340:$C$378,3,FALSE)))</f>
        <v/>
      </c>
      <c r="AW353">
        <v>8248</v>
      </c>
      <c r="AX353">
        <v>4517</v>
      </c>
      <c r="AY353" t="s">
        <v>39</v>
      </c>
      <c r="AZ353" t="s">
        <v>39</v>
      </c>
      <c r="BB353" t="s">
        <v>852</v>
      </c>
      <c r="BC353" t="s">
        <v>437</v>
      </c>
      <c r="BD353" t="str">
        <f>IF(BI353="#","",IFERROR(VLOOKUP(BC353,'class and classification'!$A$1:$B$338,2,FALSE),VLOOKUP(BC353,'class and classification'!$A$340:$B$378,2,FALSE)))</f>
        <v/>
      </c>
      <c r="BE353" t="str">
        <f>IF(BI353="#","",IFERROR(VLOOKUP(BC353,'class and classification'!$A$1:$C$338,3,FALSE),VLOOKUP(BC353,'class and classification'!$A$340:$C$378,3,FALSE)))</f>
        <v/>
      </c>
      <c r="BF353">
        <v>9162</v>
      </c>
      <c r="BG353">
        <v>5971</v>
      </c>
      <c r="BH353" t="s">
        <v>39</v>
      </c>
      <c r="BI353" t="s">
        <v>39</v>
      </c>
      <c r="BK353" t="s">
        <v>852</v>
      </c>
      <c r="BL353" t="s">
        <v>437</v>
      </c>
      <c r="BM353" t="str">
        <f>IF(BR353="#","",IFERROR(VLOOKUP(BL353,'class and classification'!$A$1:$B$338,2,FALSE),VLOOKUP(BL353,'class and classification'!$A$340:$B$378,2,FALSE)))</f>
        <v>Predominantly Rural</v>
      </c>
      <c r="BN353" t="str">
        <f>IF(BR353="#","",IFERROR(VLOOKUP(BL353,'class and classification'!$A$1:$C$338,3,FALSE),VLOOKUP(BL353,'class and classification'!$A$340:$C$378,3,FALSE)))</f>
        <v>SD</v>
      </c>
      <c r="BO353">
        <v>11678</v>
      </c>
      <c r="BP353">
        <v>2060</v>
      </c>
      <c r="BQ353">
        <v>1176</v>
      </c>
      <c r="BR353">
        <v>7.885208528899021</v>
      </c>
      <c r="BT353" t="s">
        <v>852</v>
      </c>
      <c r="BU353" t="s">
        <v>437</v>
      </c>
      <c r="BV353" t="str">
        <f>IF(CA353="#","",IFERROR(VLOOKUP(BU353,'class and classification'!$A$1:$B$338,2,FALSE),VLOOKUP(BU353,'class and classification'!$A$340:$B$378,2,FALSE)))</f>
        <v>Predominantly Rural</v>
      </c>
      <c r="BW353" t="str">
        <f>IF(CA353="#","",IFERROR(VLOOKUP(BU353,'class and classification'!$A$1:$C$338,3,FALSE),VLOOKUP(BU353,'class and classification'!$A$340:$C$378,3,FALSE)))</f>
        <v>SD</v>
      </c>
      <c r="BX353">
        <v>8449</v>
      </c>
      <c r="BY353">
        <v>4192</v>
      </c>
      <c r="BZ353">
        <v>1016</v>
      </c>
      <c r="CA353">
        <v>7.4394083620121547</v>
      </c>
      <c r="CC353" t="s">
        <v>852</v>
      </c>
      <c r="CD353" t="s">
        <v>437</v>
      </c>
      <c r="CE353" t="str">
        <f>IF(CJ353="*","",IFERROR(VLOOKUP(CD353,'class and classification'!$A$1:$B$338,2,FALSE),VLOOKUP(CD353,'class and classification'!$A$340:$B$378,2,FALSE)))</f>
        <v/>
      </c>
      <c r="CF353" t="str">
        <f>IF(CJ353="*","",IFERROR(VLOOKUP(CD353,'class and classification'!$A$1:$C$338,3,FALSE),VLOOKUP(CD353,'class and classification'!$A$340:$C$378,3,FALSE)))</f>
        <v/>
      </c>
      <c r="CG353">
        <v>12186</v>
      </c>
      <c r="CH353">
        <v>3159</v>
      </c>
      <c r="CI353" t="s">
        <v>38</v>
      </c>
      <c r="CJ353" t="s">
        <v>38</v>
      </c>
      <c r="CL353" t="s">
        <v>852</v>
      </c>
      <c r="CM353" t="s">
        <v>437</v>
      </c>
      <c r="CN353" t="str">
        <f>IF(CS353="*","",IFERROR(VLOOKUP(CM353,'class and classification'!$A$1:$B$338,2,FALSE),VLOOKUP(CM353,'class and classification'!$A$340:$B$378,2,FALSE)))</f>
        <v/>
      </c>
      <c r="CO353" t="str">
        <f>IF(CS353="*","",IFERROR(VLOOKUP(CM353,'class and classification'!$A$1:$C$338,3,FALSE),VLOOKUP(CM353,'class and classification'!$A$340:$C$378,3,FALSE)))</f>
        <v/>
      </c>
      <c r="CP353">
        <v>7666.2</v>
      </c>
      <c r="CQ353">
        <v>2546.79</v>
      </c>
      <c r="CR353" t="s">
        <v>38</v>
      </c>
      <c r="CS353" t="s">
        <v>38</v>
      </c>
      <c r="CU353" t="s">
        <v>852</v>
      </c>
      <c r="CV353" t="s">
        <v>437</v>
      </c>
      <c r="CW353" t="str">
        <f>IF(DB353="*","",IFERROR(VLOOKUP(CV353,'class and classification'!$A$1:$B$338,2,FALSE),VLOOKUP(CV353,'class and classification'!$A$340:$B$378,2,FALSE)))</f>
        <v>Predominantly Rural</v>
      </c>
      <c r="CX353" t="str">
        <f>IF(DB353="*","",IFERROR(VLOOKUP(CV353,'class and classification'!$A$1:$C$338,3,FALSE),VLOOKUP(CV353,'class and classification'!$A$340:$C$378,3,FALSE)))</f>
        <v>SD</v>
      </c>
      <c r="CY353">
        <v>10433.39</v>
      </c>
      <c r="CZ353">
        <v>900.45</v>
      </c>
      <c r="DA353">
        <v>2363.5</v>
      </c>
      <c r="DB353">
        <v>17.2551750923902</v>
      </c>
      <c r="DD353" t="s">
        <v>852</v>
      </c>
      <c r="DE353" t="s">
        <v>437</v>
      </c>
      <c r="DF353" t="str">
        <f>IF(DK353="*","",IFERROR(VLOOKUP(DE353,'class and classification'!$A$1:$B$338,2,FALSE),VLOOKUP(DE353,'class and classification'!$A$340:$B$378,2,FALSE)))</f>
        <v>Predominantly Rural</v>
      </c>
      <c r="DG353" t="str">
        <f>IF(DK353="*","",IFERROR(VLOOKUP(DE353,'class and classification'!$A$1:$C$338,3,FALSE),VLOOKUP(DE353,'class and classification'!$A$340:$C$378,3,FALSE)))</f>
        <v>SD</v>
      </c>
      <c r="DH353">
        <v>10829.5</v>
      </c>
      <c r="DI353">
        <v>5034.95</v>
      </c>
      <c r="DJ353">
        <v>2035.58</v>
      </c>
      <c r="DK353">
        <v>11.37193624815154</v>
      </c>
      <c r="DM353" t="s">
        <v>852</v>
      </c>
      <c r="DN353" t="s">
        <v>437</v>
      </c>
      <c r="DO353" t="str">
        <f>IF(DT353="*","",IFERROR(VLOOKUP(DN353,'class and classification'!$A$1:$B$338,2,FALSE),VLOOKUP(DN353,'class and classification'!$A$340:$B$378,2,FALSE)))</f>
        <v>Predominantly Rural</v>
      </c>
      <c r="DP353" t="str">
        <f>IF(DT353="*","",IFERROR(VLOOKUP(DN353,'class and classification'!$A$1:$C$338,3,FALSE),VLOOKUP(DN353,'class and classification'!$A$340:$C$378,3,FALSE)))</f>
        <v>SD</v>
      </c>
      <c r="DQ353">
        <v>10419.39</v>
      </c>
      <c r="DR353">
        <v>4579.68</v>
      </c>
      <c r="DS353">
        <v>1368.79</v>
      </c>
      <c r="DT353">
        <v>8.3626692799180837</v>
      </c>
      <c r="DV353" t="s">
        <v>852</v>
      </c>
      <c r="DW353" t="s">
        <v>437</v>
      </c>
      <c r="DX353" t="str">
        <f>IF(EC353="*","",IFERROR(VLOOKUP(DW353,'class and classification'!$A$1:$B$338,2,FALSE),VLOOKUP(DW353,'class and classification'!$A$340:$B$378,2,FALSE)))</f>
        <v>Predominantly Rural</v>
      </c>
      <c r="DY353" t="str">
        <f>IF(EC353="*","",IFERROR(VLOOKUP(DW353,'class and classification'!$A$1:$C$338,3,FALSE),VLOOKUP(DW353,'class and classification'!$A$340:$C$378,3,FALSE)))</f>
        <v>SD</v>
      </c>
      <c r="DZ353">
        <v>6378.79</v>
      </c>
      <c r="EA353">
        <v>3994.36</v>
      </c>
      <c r="EB353">
        <v>982.35</v>
      </c>
      <c r="EC353">
        <v>8.6508740258024748</v>
      </c>
    </row>
    <row r="354" spans="1:133" x14ac:dyDescent="0.3">
      <c r="A354" t="s">
        <v>864</v>
      </c>
      <c r="B354" t="s">
        <v>447</v>
      </c>
      <c r="C354" t="str">
        <f>IF(H354="n/a","",IFERROR(VLOOKUP(B354,'class and classification'!$A$1:$B$338,2,FALSE),VLOOKUP(B354,'class and classification'!$A$340:$B$378,2,FALSE)))</f>
        <v/>
      </c>
      <c r="D354" t="str">
        <f>IF(H354="n/a","",IFERROR(VLOOKUP(B354,'class and classification'!$A$1:$C$338,3,FALSE),VLOOKUP(B354,'class and classification'!$A$340:$C$378,3,FALSE)))</f>
        <v/>
      </c>
      <c r="E354">
        <v>19021</v>
      </c>
      <c r="F354">
        <v>2738</v>
      </c>
      <c r="G354" t="s">
        <v>513</v>
      </c>
      <c r="H354" t="s">
        <v>513</v>
      </c>
      <c r="I354" t="s">
        <v>859</v>
      </c>
      <c r="J354" t="s">
        <v>443</v>
      </c>
      <c r="K354" t="str">
        <f>IF(P354="#","",IFERROR(VLOOKUP(J354,'class and classification'!$A$1:$B$338,2,FALSE),VLOOKUP(J354,'class and classification'!$A$340:$B$378,2,FALSE)))</f>
        <v>Predominantly Rural</v>
      </c>
      <c r="L354" t="str">
        <f>IF(P354="#","",IFERROR(VLOOKUP(J354,'class and classification'!$A$1:$C$338,3,FALSE),VLOOKUP(J354,'class and classification'!$A$340:$C$378,3,FALSE)))</f>
        <v>SD</v>
      </c>
      <c r="M354">
        <v>8685</v>
      </c>
      <c r="N354">
        <v>6136</v>
      </c>
      <c r="O354">
        <v>1476</v>
      </c>
      <c r="P354">
        <v>9.0568816346566852</v>
      </c>
      <c r="S354" t="s">
        <v>440</v>
      </c>
      <c r="T354" t="str">
        <f>IF(Y354="#","",IFERROR(VLOOKUP(S354,'class and classification'!$A$1:$B$338,2,FALSE),VLOOKUP(S354,'class and classification'!$A$340:$B$378,2,FALSE)))</f>
        <v/>
      </c>
      <c r="U354" t="str">
        <f>IF(Y354="#","",IFERROR(VLOOKUP(S354,'class and classification'!$A$1:$C$338,3,FALSE),VLOOKUP(S354,'class and classification'!$A$340:$C$378,3,FALSE)))</f>
        <v/>
      </c>
      <c r="V354">
        <v>9580</v>
      </c>
      <c r="W354">
        <v>1961</v>
      </c>
      <c r="X354" t="s">
        <v>39</v>
      </c>
      <c r="Y354" t="s">
        <v>39</v>
      </c>
      <c r="AA354" t="s">
        <v>853</v>
      </c>
      <c r="AB354" t="s">
        <v>438</v>
      </c>
      <c r="AC354" t="str">
        <f>IF(AH354="#","",IFERROR(VLOOKUP(AB354,'class and classification'!$A$1:$B$338,2,FALSE),VLOOKUP(AB354,'class and classification'!$A$340:$B$378,2,FALSE)))</f>
        <v>Predominantly Rural</v>
      </c>
      <c r="AD354" t="str">
        <f>IF(AH354="#","",IFERROR(VLOOKUP(AB354,'class and classification'!$A$1:$C$338,3,FALSE),VLOOKUP(AB354,'class and classification'!$A$340:$C$378,3,FALSE)))</f>
        <v>SD</v>
      </c>
      <c r="AE354">
        <v>16614</v>
      </c>
      <c r="AF354">
        <v>3073</v>
      </c>
      <c r="AG354">
        <v>1795</v>
      </c>
      <c r="AH354">
        <v>8.3558327902429941</v>
      </c>
      <c r="AJ354" t="s">
        <v>853</v>
      </c>
      <c r="AK354" t="s">
        <v>438</v>
      </c>
      <c r="AL354" t="str">
        <f>IF(AQ354="#","",IFERROR(VLOOKUP(AK354,'class and classification'!$A$1:$B$338,2,FALSE),VLOOKUP(AK354,'class and classification'!$A$340:$B$378,2,FALSE)))</f>
        <v>Predominantly Rural</v>
      </c>
      <c r="AM354" t="str">
        <f>IF(AQ354="#","",IFERROR(VLOOKUP(AK354,'class and classification'!$A$1:$C$338,3,FALSE),VLOOKUP(AK354,'class and classification'!$A$340:$C$378,3,FALSE)))</f>
        <v>SD</v>
      </c>
      <c r="AN354">
        <v>9267</v>
      </c>
      <c r="AO354">
        <v>8241</v>
      </c>
      <c r="AP354">
        <v>1697</v>
      </c>
      <c r="AQ354">
        <v>8.836240562353554</v>
      </c>
      <c r="AS354" t="s">
        <v>853</v>
      </c>
      <c r="AT354" t="s">
        <v>438</v>
      </c>
      <c r="AU354" t="str">
        <f>IF(AZ354="#","",IFERROR(VLOOKUP(AT354,'class and classification'!$A$1:$B$338,2,FALSE),VLOOKUP(AT354,'class and classification'!$A$340:$B$378,2,FALSE)))</f>
        <v>Predominantly Rural</v>
      </c>
      <c r="AV354" t="str">
        <f>IF(AZ354="#","",IFERROR(VLOOKUP(AT354,'class and classification'!$A$1:$C$338,3,FALSE),VLOOKUP(AT354,'class and classification'!$A$340:$C$378,3,FALSE)))</f>
        <v>SD</v>
      </c>
      <c r="AW354">
        <v>10870</v>
      </c>
      <c r="AX354">
        <v>5468</v>
      </c>
      <c r="AY354">
        <v>1016</v>
      </c>
      <c r="AZ354">
        <v>5.8545580269678457</v>
      </c>
      <c r="BB354" t="s">
        <v>853</v>
      </c>
      <c r="BC354" t="s">
        <v>438</v>
      </c>
      <c r="BD354" t="str">
        <f>IF(BI354="#","",IFERROR(VLOOKUP(BC354,'class and classification'!$A$1:$B$338,2,FALSE),VLOOKUP(BC354,'class and classification'!$A$340:$B$378,2,FALSE)))</f>
        <v/>
      </c>
      <c r="BE354" t="str">
        <f>IF(BI354="#","",IFERROR(VLOOKUP(BC354,'class and classification'!$A$1:$C$338,3,FALSE),VLOOKUP(BC354,'class and classification'!$A$340:$C$378,3,FALSE)))</f>
        <v/>
      </c>
      <c r="BF354">
        <v>13863</v>
      </c>
      <c r="BG354">
        <v>6481</v>
      </c>
      <c r="BH354" t="s">
        <v>39</v>
      </c>
      <c r="BI354" t="s">
        <v>39</v>
      </c>
      <c r="BK354" t="s">
        <v>853</v>
      </c>
      <c r="BL354" t="s">
        <v>438</v>
      </c>
      <c r="BM354" t="str">
        <f>IF(BR354="#","",IFERROR(VLOOKUP(BL354,'class and classification'!$A$1:$B$338,2,FALSE),VLOOKUP(BL354,'class and classification'!$A$340:$B$378,2,FALSE)))</f>
        <v>Predominantly Rural</v>
      </c>
      <c r="BN354" t="str">
        <f>IF(BR354="#","",IFERROR(VLOOKUP(BL354,'class and classification'!$A$1:$C$338,3,FALSE),VLOOKUP(BL354,'class and classification'!$A$340:$C$378,3,FALSE)))</f>
        <v>SD</v>
      </c>
      <c r="BO354">
        <v>14443</v>
      </c>
      <c r="BP354">
        <v>7024</v>
      </c>
      <c r="BQ354">
        <v>2896</v>
      </c>
      <c r="BR354">
        <v>11.88687764232648</v>
      </c>
      <c r="BT354" t="s">
        <v>853</v>
      </c>
      <c r="BU354" t="s">
        <v>438</v>
      </c>
      <c r="BV354" t="str">
        <f>IF(CA354="#","",IFERROR(VLOOKUP(BU354,'class and classification'!$A$1:$B$338,2,FALSE),VLOOKUP(BU354,'class and classification'!$A$340:$B$378,2,FALSE)))</f>
        <v>Predominantly Rural</v>
      </c>
      <c r="BW354" t="str">
        <f>IF(CA354="#","",IFERROR(VLOOKUP(BU354,'class and classification'!$A$1:$C$338,3,FALSE),VLOOKUP(BU354,'class and classification'!$A$340:$C$378,3,FALSE)))</f>
        <v>SD</v>
      </c>
      <c r="BX354">
        <v>12433</v>
      </c>
      <c r="BY354">
        <v>5916</v>
      </c>
      <c r="BZ354">
        <v>1980</v>
      </c>
      <c r="CA354">
        <v>9.7397806089822421</v>
      </c>
      <c r="CC354" t="s">
        <v>853</v>
      </c>
      <c r="CD354" t="s">
        <v>438</v>
      </c>
      <c r="CE354" t="str">
        <f>IF(CJ354="*","",IFERROR(VLOOKUP(CD354,'class and classification'!$A$1:$B$338,2,FALSE),VLOOKUP(CD354,'class and classification'!$A$340:$B$378,2,FALSE)))</f>
        <v>Predominantly Rural</v>
      </c>
      <c r="CF354" t="str">
        <f>IF(CJ354="*","",IFERROR(VLOOKUP(CD354,'class and classification'!$A$1:$C$338,3,FALSE),VLOOKUP(CD354,'class and classification'!$A$340:$C$378,3,FALSE)))</f>
        <v>SD</v>
      </c>
      <c r="CG354">
        <v>14064</v>
      </c>
      <c r="CH354">
        <v>4576</v>
      </c>
      <c r="CI354">
        <v>2195</v>
      </c>
      <c r="CJ354">
        <v>10.535157187425007</v>
      </c>
      <c r="CL354" t="s">
        <v>853</v>
      </c>
      <c r="CM354" t="s">
        <v>438</v>
      </c>
      <c r="CN354" t="str">
        <f>IF(CS354="*","",IFERROR(VLOOKUP(CM354,'class and classification'!$A$1:$B$338,2,FALSE),VLOOKUP(CM354,'class and classification'!$A$340:$B$378,2,FALSE)))</f>
        <v>Predominantly Rural</v>
      </c>
      <c r="CO354" t="str">
        <f>IF(CS354="*","",IFERROR(VLOOKUP(CM354,'class and classification'!$A$1:$C$338,3,FALSE),VLOOKUP(CM354,'class and classification'!$A$340:$C$378,3,FALSE)))</f>
        <v>SD</v>
      </c>
      <c r="CP354">
        <v>14905.91</v>
      </c>
      <c r="CQ354">
        <v>5614.19</v>
      </c>
      <c r="CR354">
        <v>1169.17</v>
      </c>
      <c r="CS354">
        <v>5.390545647686622</v>
      </c>
      <c r="CU354" t="s">
        <v>853</v>
      </c>
      <c r="CV354" t="s">
        <v>438</v>
      </c>
      <c r="CW354" t="str">
        <f>IF(DB354="*","",IFERROR(VLOOKUP(CV354,'class and classification'!$A$1:$B$338,2,FALSE),VLOOKUP(CV354,'class and classification'!$A$340:$B$378,2,FALSE)))</f>
        <v>Predominantly Rural</v>
      </c>
      <c r="CX354" t="str">
        <f>IF(DB354="*","",IFERROR(VLOOKUP(CV354,'class and classification'!$A$1:$C$338,3,FALSE),VLOOKUP(CV354,'class and classification'!$A$340:$C$378,3,FALSE)))</f>
        <v>SD</v>
      </c>
      <c r="CY354">
        <v>11729.86</v>
      </c>
      <c r="CZ354">
        <v>5640.24</v>
      </c>
      <c r="DA354">
        <v>638.23</v>
      </c>
      <c r="DB354">
        <v>3.5440820997838225</v>
      </c>
      <c r="DD354" t="s">
        <v>853</v>
      </c>
      <c r="DE354" t="s">
        <v>438</v>
      </c>
      <c r="DF354" t="str">
        <f>IF(DK354="*","",IFERROR(VLOOKUP(DE354,'class and classification'!$A$1:$B$338,2,FALSE),VLOOKUP(DE354,'class and classification'!$A$340:$B$378,2,FALSE)))</f>
        <v>Predominantly Rural</v>
      </c>
      <c r="DG354" t="str">
        <f>IF(DK354="*","",IFERROR(VLOOKUP(DE354,'class and classification'!$A$1:$C$338,3,FALSE),VLOOKUP(DE354,'class and classification'!$A$340:$C$378,3,FALSE)))</f>
        <v>SD</v>
      </c>
      <c r="DH354">
        <v>14121.22</v>
      </c>
      <c r="DI354">
        <v>4277.8999999999996</v>
      </c>
      <c r="DJ354">
        <v>793.17</v>
      </c>
      <c r="DK354">
        <v>4.1327533087505453</v>
      </c>
      <c r="DM354" t="s">
        <v>853</v>
      </c>
      <c r="DN354" t="s">
        <v>438</v>
      </c>
      <c r="DO354" t="str">
        <f>IF(DT354="*","",IFERROR(VLOOKUP(DN354,'class and classification'!$A$1:$B$338,2,FALSE),VLOOKUP(DN354,'class and classification'!$A$340:$B$378,2,FALSE)))</f>
        <v>Predominantly Rural</v>
      </c>
      <c r="DP354" t="str">
        <f>IF(DT354="*","",IFERROR(VLOOKUP(DN354,'class and classification'!$A$1:$C$338,3,FALSE),VLOOKUP(DN354,'class and classification'!$A$340:$C$378,3,FALSE)))</f>
        <v>SD</v>
      </c>
      <c r="DQ354">
        <v>13467.45</v>
      </c>
      <c r="DR354">
        <v>5974.1</v>
      </c>
      <c r="DS354">
        <v>1421.5</v>
      </c>
      <c r="DT354">
        <v>6.8134812503445081</v>
      </c>
      <c r="DV354" t="s">
        <v>853</v>
      </c>
      <c r="DW354" t="s">
        <v>438</v>
      </c>
      <c r="DX354" t="str">
        <f>IF(EC354="*","",IFERROR(VLOOKUP(DW354,'class and classification'!$A$1:$B$338,2,FALSE),VLOOKUP(DW354,'class and classification'!$A$340:$B$378,2,FALSE)))</f>
        <v>Predominantly Rural</v>
      </c>
      <c r="DY354" t="str">
        <f>IF(EC354="*","",IFERROR(VLOOKUP(DW354,'class and classification'!$A$1:$C$338,3,FALSE),VLOOKUP(DW354,'class and classification'!$A$340:$C$378,3,FALSE)))</f>
        <v>SD</v>
      </c>
      <c r="DZ354">
        <v>17566.939999999999</v>
      </c>
      <c r="EA354">
        <v>4172.2700000000004</v>
      </c>
      <c r="EB354">
        <v>2343.02</v>
      </c>
      <c r="EC354">
        <v>9.7292484956750283</v>
      </c>
    </row>
    <row r="355" spans="1:133" x14ac:dyDescent="0.3">
      <c r="A355" t="s">
        <v>865</v>
      </c>
      <c r="B355" t="s">
        <v>448</v>
      </c>
      <c r="C355" t="str">
        <f>IF(H355="n/a","",IFERROR(VLOOKUP(B355,'class and classification'!$A$1:$B$338,2,FALSE),VLOOKUP(B355,'class and classification'!$A$340:$B$378,2,FALSE)))</f>
        <v>Predominantly Rural</v>
      </c>
      <c r="D355" t="str">
        <f>IF(H355="n/a","",IFERROR(VLOOKUP(B355,'class and classification'!$A$1:$C$338,3,FALSE),VLOOKUP(B355,'class and classification'!$A$340:$C$378,3,FALSE)))</f>
        <v>SD</v>
      </c>
      <c r="E355">
        <v>15184</v>
      </c>
      <c r="F355">
        <v>8860</v>
      </c>
      <c r="G355">
        <v>3517</v>
      </c>
      <c r="H355">
        <v>12.760785167446754</v>
      </c>
      <c r="I355" t="s">
        <v>860</v>
      </c>
      <c r="J355" t="s">
        <v>444</v>
      </c>
      <c r="K355" t="str">
        <f>IF(P355="#","",IFERROR(VLOOKUP(J355,'class and classification'!$A$1:$B$338,2,FALSE),VLOOKUP(J355,'class and classification'!$A$340:$B$378,2,FALSE)))</f>
        <v/>
      </c>
      <c r="L355" t="str">
        <f>IF(P355="#","",IFERROR(VLOOKUP(J355,'class and classification'!$A$1:$C$338,3,FALSE),VLOOKUP(J355,'class and classification'!$A$340:$C$378,3,FALSE)))</f>
        <v/>
      </c>
      <c r="M355">
        <v>18646</v>
      </c>
      <c r="N355">
        <v>6584</v>
      </c>
      <c r="O355" t="s">
        <v>39</v>
      </c>
      <c r="P355" t="s">
        <v>39</v>
      </c>
      <c r="S355" t="s">
        <v>214</v>
      </c>
      <c r="T355" t="str">
        <f>IF(Y355="#","",IFERROR(VLOOKUP(S355,'class and classification'!$A$1:$B$338,2,FALSE),VLOOKUP(S355,'class and classification'!$A$340:$B$378,2,FALSE)))</f>
        <v>Urban with Significant Rural</v>
      </c>
      <c r="U355" t="str">
        <f>IF(Y355="#","",IFERROR(VLOOKUP(S355,'class and classification'!$A$1:$C$338,3,FALSE),VLOOKUP(S355,'class and classification'!$A$340:$C$378,3,FALSE)))</f>
        <v>SC</v>
      </c>
      <c r="V355">
        <v>81840</v>
      </c>
      <c r="W355">
        <v>29872</v>
      </c>
      <c r="X355">
        <v>7060</v>
      </c>
      <c r="Y355">
        <v>5.9441619236857175</v>
      </c>
      <c r="AA355" t="s">
        <v>854</v>
      </c>
      <c r="AB355" t="s">
        <v>439</v>
      </c>
      <c r="AC355" t="str">
        <f>IF(AH355="#","",IFERROR(VLOOKUP(AB355,'class and classification'!$A$1:$B$338,2,FALSE),VLOOKUP(AB355,'class and classification'!$A$340:$B$378,2,FALSE)))</f>
        <v/>
      </c>
      <c r="AD355" t="str">
        <f>IF(AH355="#","",IFERROR(VLOOKUP(AB355,'class and classification'!$A$1:$C$338,3,FALSE),VLOOKUP(AB355,'class and classification'!$A$340:$C$378,3,FALSE)))</f>
        <v/>
      </c>
      <c r="AE355">
        <v>4220</v>
      </c>
      <c r="AF355">
        <v>3977</v>
      </c>
      <c r="AG355" t="s">
        <v>39</v>
      </c>
      <c r="AH355" t="s">
        <v>39</v>
      </c>
      <c r="AJ355" t="s">
        <v>854</v>
      </c>
      <c r="AK355" t="s">
        <v>439</v>
      </c>
      <c r="AL355" t="str">
        <f>IF(AQ355="#","",IFERROR(VLOOKUP(AK355,'class and classification'!$A$1:$B$338,2,FALSE),VLOOKUP(AK355,'class and classification'!$A$340:$B$378,2,FALSE)))</f>
        <v/>
      </c>
      <c r="AM355" t="str">
        <f>IF(AQ355="#","",IFERROR(VLOOKUP(AK355,'class and classification'!$A$1:$C$338,3,FALSE),VLOOKUP(AK355,'class and classification'!$A$340:$C$378,3,FALSE)))</f>
        <v/>
      </c>
      <c r="AN355">
        <v>6098</v>
      </c>
      <c r="AO355">
        <v>5330</v>
      </c>
      <c r="AP355" t="s">
        <v>39</v>
      </c>
      <c r="AQ355" t="s">
        <v>39</v>
      </c>
      <c r="AS355" t="s">
        <v>854</v>
      </c>
      <c r="AT355" t="s">
        <v>439</v>
      </c>
      <c r="AU355" t="str">
        <f>IF(AZ355="#","",IFERROR(VLOOKUP(AT355,'class and classification'!$A$1:$B$338,2,FALSE),VLOOKUP(AT355,'class and classification'!$A$340:$B$378,2,FALSE)))</f>
        <v>Predominantly Rural</v>
      </c>
      <c r="AV355" t="str">
        <f>IF(AZ355="#","",IFERROR(VLOOKUP(AT355,'class and classification'!$A$1:$C$338,3,FALSE),VLOOKUP(AT355,'class and classification'!$A$340:$C$378,3,FALSE)))</f>
        <v>SD</v>
      </c>
      <c r="AW355">
        <v>4259</v>
      </c>
      <c r="AX355">
        <v>3481</v>
      </c>
      <c r="AY355">
        <v>2372</v>
      </c>
      <c r="AZ355">
        <v>23.457278481012658</v>
      </c>
      <c r="BB355" t="s">
        <v>854</v>
      </c>
      <c r="BC355" t="s">
        <v>439</v>
      </c>
      <c r="BD355" t="str">
        <f>IF(BI355="#","",IFERROR(VLOOKUP(BC355,'class and classification'!$A$1:$B$338,2,FALSE),VLOOKUP(BC355,'class and classification'!$A$340:$B$378,2,FALSE)))</f>
        <v/>
      </c>
      <c r="BE355" t="str">
        <f>IF(BI355="#","",IFERROR(VLOOKUP(BC355,'class and classification'!$A$1:$C$338,3,FALSE),VLOOKUP(BC355,'class and classification'!$A$340:$C$378,3,FALSE)))</f>
        <v/>
      </c>
      <c r="BF355">
        <v>7284</v>
      </c>
      <c r="BG355">
        <v>3824</v>
      </c>
      <c r="BH355" t="s">
        <v>39</v>
      </c>
      <c r="BI355" t="s">
        <v>39</v>
      </c>
      <c r="BK355" t="s">
        <v>854</v>
      </c>
      <c r="BL355" t="s">
        <v>439</v>
      </c>
      <c r="BM355" t="str">
        <f>IF(BR355="#","",IFERROR(VLOOKUP(BL355,'class and classification'!$A$1:$B$338,2,FALSE),VLOOKUP(BL355,'class and classification'!$A$340:$B$378,2,FALSE)))</f>
        <v>Predominantly Rural</v>
      </c>
      <c r="BN355" t="str">
        <f>IF(BR355="#","",IFERROR(VLOOKUP(BL355,'class and classification'!$A$1:$C$338,3,FALSE),VLOOKUP(BL355,'class and classification'!$A$340:$C$378,3,FALSE)))</f>
        <v>SD</v>
      </c>
      <c r="BO355">
        <v>6026</v>
      </c>
      <c r="BP355">
        <v>2492</v>
      </c>
      <c r="BQ355">
        <v>2158</v>
      </c>
      <c r="BR355">
        <v>20.213563132259274</v>
      </c>
      <c r="BT355" t="s">
        <v>854</v>
      </c>
      <c r="BU355" t="s">
        <v>439</v>
      </c>
      <c r="BV355" t="str">
        <f>IF(CA355="#","",IFERROR(VLOOKUP(BU355,'class and classification'!$A$1:$B$338,2,FALSE),VLOOKUP(BU355,'class and classification'!$A$340:$B$378,2,FALSE)))</f>
        <v>Predominantly Rural</v>
      </c>
      <c r="BW355" t="str">
        <f>IF(CA355="#","",IFERROR(VLOOKUP(BU355,'class and classification'!$A$1:$C$338,3,FALSE),VLOOKUP(BU355,'class and classification'!$A$340:$C$378,3,FALSE)))</f>
        <v>SD</v>
      </c>
      <c r="BX355">
        <v>6336</v>
      </c>
      <c r="BY355">
        <v>2918</v>
      </c>
      <c r="BZ355">
        <v>2192</v>
      </c>
      <c r="CA355">
        <v>19.150795037567708</v>
      </c>
      <c r="CC355" t="s">
        <v>854</v>
      </c>
      <c r="CD355" t="s">
        <v>439</v>
      </c>
      <c r="CE355" t="str">
        <f>IF(CJ355="*","",IFERROR(VLOOKUP(CD355,'class and classification'!$A$1:$B$338,2,FALSE),VLOOKUP(CD355,'class and classification'!$A$340:$B$378,2,FALSE)))</f>
        <v>Predominantly Rural</v>
      </c>
      <c r="CF355" t="str">
        <f>IF(CJ355="*","",IFERROR(VLOOKUP(CD355,'class and classification'!$A$1:$C$338,3,FALSE),VLOOKUP(CD355,'class and classification'!$A$340:$C$378,3,FALSE)))</f>
        <v>SD</v>
      </c>
      <c r="CG355">
        <v>5466</v>
      </c>
      <c r="CH355">
        <v>5289</v>
      </c>
      <c r="CI355">
        <v>1260</v>
      </c>
      <c r="CJ355">
        <v>10.486891385767791</v>
      </c>
      <c r="CL355" t="s">
        <v>854</v>
      </c>
      <c r="CM355" t="s">
        <v>439</v>
      </c>
      <c r="CN355" t="str">
        <f>IF(CS355="*","",IFERROR(VLOOKUP(CM355,'class and classification'!$A$1:$B$338,2,FALSE),VLOOKUP(CM355,'class and classification'!$A$340:$B$378,2,FALSE)))</f>
        <v>Predominantly Rural</v>
      </c>
      <c r="CO355" t="str">
        <f>IF(CS355="*","",IFERROR(VLOOKUP(CM355,'class and classification'!$A$1:$C$338,3,FALSE),VLOOKUP(CM355,'class and classification'!$A$340:$C$378,3,FALSE)))</f>
        <v>SD</v>
      </c>
      <c r="CP355">
        <v>5288.67</v>
      </c>
      <c r="CQ355">
        <v>2462.67</v>
      </c>
      <c r="CR355">
        <v>1544.6</v>
      </c>
      <c r="CS355">
        <v>16.615855954319841</v>
      </c>
      <c r="CU355" t="s">
        <v>854</v>
      </c>
      <c r="CV355" t="s">
        <v>439</v>
      </c>
      <c r="CW355" t="str">
        <f>IF(DB355="*","",IFERROR(VLOOKUP(CV355,'class and classification'!$A$1:$B$338,2,FALSE),VLOOKUP(CV355,'class and classification'!$A$340:$B$378,2,FALSE)))</f>
        <v>Predominantly Rural</v>
      </c>
      <c r="CX355" t="str">
        <f>IF(DB355="*","",IFERROR(VLOOKUP(CV355,'class and classification'!$A$1:$C$338,3,FALSE),VLOOKUP(CV355,'class and classification'!$A$340:$C$378,3,FALSE)))</f>
        <v>SD</v>
      </c>
      <c r="CY355">
        <v>8305.61</v>
      </c>
      <c r="CZ355">
        <v>4817.76</v>
      </c>
      <c r="DA355">
        <v>649.04999999999995</v>
      </c>
      <c r="DB355">
        <v>4.7126793983918578</v>
      </c>
      <c r="DD355" t="s">
        <v>854</v>
      </c>
      <c r="DE355" t="s">
        <v>439</v>
      </c>
      <c r="DF355" t="str">
        <f>IF(DK355="*","",IFERROR(VLOOKUP(DE355,'class and classification'!$A$1:$B$338,2,FALSE),VLOOKUP(DE355,'class and classification'!$A$340:$B$378,2,FALSE)))</f>
        <v>Predominantly Rural</v>
      </c>
      <c r="DG355" t="str">
        <f>IF(DK355="*","",IFERROR(VLOOKUP(DE355,'class and classification'!$A$1:$C$338,3,FALSE),VLOOKUP(DE355,'class and classification'!$A$340:$C$378,3,FALSE)))</f>
        <v>SD</v>
      </c>
      <c r="DH355">
        <v>5487.3</v>
      </c>
      <c r="DI355">
        <v>5742.97</v>
      </c>
      <c r="DJ355">
        <v>1919.72</v>
      </c>
      <c r="DK355">
        <v>14.598642280336335</v>
      </c>
      <c r="DM355" t="s">
        <v>854</v>
      </c>
      <c r="DN355" t="s">
        <v>439</v>
      </c>
      <c r="DO355" t="str">
        <f>IF(DT355="*","",IFERROR(VLOOKUP(DN355,'class and classification'!$A$1:$B$338,2,FALSE),VLOOKUP(DN355,'class and classification'!$A$340:$B$378,2,FALSE)))</f>
        <v>Predominantly Rural</v>
      </c>
      <c r="DP355" t="str">
        <f>IF(DT355="*","",IFERROR(VLOOKUP(DN355,'class and classification'!$A$1:$C$338,3,FALSE),VLOOKUP(DN355,'class and classification'!$A$340:$C$378,3,FALSE)))</f>
        <v>SD</v>
      </c>
      <c r="DQ355">
        <v>4770.97</v>
      </c>
      <c r="DR355">
        <v>5592.4</v>
      </c>
      <c r="DS355">
        <v>645.66</v>
      </c>
      <c r="DT355">
        <v>5.864821878040118</v>
      </c>
      <c r="DV355" t="s">
        <v>854</v>
      </c>
      <c r="DW355" t="s">
        <v>439</v>
      </c>
      <c r="DX355" t="str">
        <f>IF(EC355="*","",IFERROR(VLOOKUP(DW355,'class and classification'!$A$1:$B$338,2,FALSE),VLOOKUP(DW355,'class and classification'!$A$340:$B$378,2,FALSE)))</f>
        <v>Predominantly Rural</v>
      </c>
      <c r="DY355" t="str">
        <f>IF(EC355="*","",IFERROR(VLOOKUP(DW355,'class and classification'!$A$1:$C$338,3,FALSE),VLOOKUP(DW355,'class and classification'!$A$340:$C$378,3,FALSE)))</f>
        <v>SD</v>
      </c>
      <c r="DZ355">
        <v>5599.77</v>
      </c>
      <c r="EA355">
        <v>5673.58</v>
      </c>
      <c r="EB355">
        <v>1550.56</v>
      </c>
      <c r="EC355">
        <v>12.091164083341196</v>
      </c>
    </row>
    <row r="356" spans="1:133" x14ac:dyDescent="0.3">
      <c r="A356" t="s">
        <v>866</v>
      </c>
      <c r="B356" t="s">
        <v>450</v>
      </c>
      <c r="C356" t="str">
        <f>IF(H356="n/a","",IFERROR(VLOOKUP(B356,'class and classification'!$A$1:$B$338,2,FALSE),VLOOKUP(B356,'class and classification'!$A$340:$B$378,2,FALSE)))</f>
        <v/>
      </c>
      <c r="D356" t="str">
        <f>IF(H356="n/a","",IFERROR(VLOOKUP(B356,'class and classification'!$A$1:$C$338,3,FALSE),VLOOKUP(B356,'class and classification'!$A$340:$C$378,3,FALSE)))</f>
        <v/>
      </c>
      <c r="E356">
        <v>21851</v>
      </c>
      <c r="F356">
        <v>6971</v>
      </c>
      <c r="G356" t="s">
        <v>513</v>
      </c>
      <c r="H356" t="s">
        <v>513</v>
      </c>
      <c r="I356" t="s">
        <v>861</v>
      </c>
      <c r="J356" t="s">
        <v>445</v>
      </c>
      <c r="K356" t="str">
        <f>IF(P356="#","",IFERROR(VLOOKUP(J356,'class and classification'!$A$1:$B$338,2,FALSE),VLOOKUP(J356,'class and classification'!$A$340:$B$378,2,FALSE)))</f>
        <v/>
      </c>
      <c r="L356" t="str">
        <f>IF(P356="#","",IFERROR(VLOOKUP(J356,'class and classification'!$A$1:$C$338,3,FALSE),VLOOKUP(J356,'class and classification'!$A$340:$C$378,3,FALSE)))</f>
        <v/>
      </c>
      <c r="M356">
        <v>10718</v>
      </c>
      <c r="N356">
        <v>4473</v>
      </c>
      <c r="O356" t="s">
        <v>39</v>
      </c>
      <c r="P356" t="s">
        <v>39</v>
      </c>
      <c r="S356" t="s">
        <v>441</v>
      </c>
      <c r="T356" t="str">
        <f>IF(Y356="#","",IFERROR(VLOOKUP(S356,'class and classification'!$A$1:$B$338,2,FALSE),VLOOKUP(S356,'class and classification'!$A$340:$B$378,2,FALSE)))</f>
        <v/>
      </c>
      <c r="U356" t="str">
        <f>IF(Y356="#","",IFERROR(VLOOKUP(S356,'class and classification'!$A$1:$C$338,3,FALSE),VLOOKUP(S356,'class and classification'!$A$340:$C$378,3,FALSE)))</f>
        <v/>
      </c>
      <c r="V356">
        <v>17111</v>
      </c>
      <c r="W356">
        <v>6861</v>
      </c>
      <c r="X356" t="s">
        <v>39</v>
      </c>
      <c r="Y356" t="s">
        <v>39</v>
      </c>
      <c r="AA356" t="s">
        <v>855</v>
      </c>
      <c r="AB356" t="s">
        <v>440</v>
      </c>
      <c r="AC356" t="str">
        <f>IF(AH356="#","",IFERROR(VLOOKUP(AB356,'class and classification'!$A$1:$B$338,2,FALSE),VLOOKUP(AB356,'class and classification'!$A$340:$B$378,2,FALSE)))</f>
        <v>Predominantly Rural</v>
      </c>
      <c r="AD356" t="str">
        <f>IF(AH356="#","",IFERROR(VLOOKUP(AB356,'class and classification'!$A$1:$C$338,3,FALSE),VLOOKUP(AB356,'class and classification'!$A$340:$C$378,3,FALSE)))</f>
        <v>SD</v>
      </c>
      <c r="AE356">
        <v>6302</v>
      </c>
      <c r="AF356">
        <v>1527</v>
      </c>
      <c r="AG356">
        <v>1569</v>
      </c>
      <c r="AH356">
        <v>16.695041498191106</v>
      </c>
      <c r="AJ356" t="s">
        <v>855</v>
      </c>
      <c r="AK356" t="s">
        <v>440</v>
      </c>
      <c r="AL356" t="str">
        <f>IF(AQ356="#","",IFERROR(VLOOKUP(AK356,'class and classification'!$A$1:$B$338,2,FALSE),VLOOKUP(AK356,'class and classification'!$A$340:$B$378,2,FALSE)))</f>
        <v/>
      </c>
      <c r="AM356" t="str">
        <f>IF(AQ356="#","",IFERROR(VLOOKUP(AK356,'class and classification'!$A$1:$C$338,3,FALSE),VLOOKUP(AK356,'class and classification'!$A$340:$C$378,3,FALSE)))</f>
        <v/>
      </c>
      <c r="AN356">
        <v>4165</v>
      </c>
      <c r="AO356">
        <v>3138</v>
      </c>
      <c r="AP356" t="s">
        <v>39</v>
      </c>
      <c r="AQ356" t="s">
        <v>39</v>
      </c>
      <c r="AS356" t="s">
        <v>855</v>
      </c>
      <c r="AT356" t="s">
        <v>440</v>
      </c>
      <c r="AU356" t="str">
        <f>IF(AZ356="#","",IFERROR(VLOOKUP(AT356,'class and classification'!$A$1:$B$338,2,FALSE),VLOOKUP(AT356,'class and classification'!$A$340:$B$378,2,FALSE)))</f>
        <v>Predominantly Rural</v>
      </c>
      <c r="AV356" t="str">
        <f>IF(AZ356="#","",IFERROR(VLOOKUP(AT356,'class and classification'!$A$1:$C$338,3,FALSE),VLOOKUP(AT356,'class and classification'!$A$340:$C$378,3,FALSE)))</f>
        <v>SD</v>
      </c>
      <c r="AW356">
        <v>3207</v>
      </c>
      <c r="AX356">
        <v>1949</v>
      </c>
      <c r="AY356">
        <v>1084</v>
      </c>
      <c r="AZ356">
        <v>17.371794871794872</v>
      </c>
      <c r="BB356" t="s">
        <v>855</v>
      </c>
      <c r="BC356" t="s">
        <v>440</v>
      </c>
      <c r="BD356" t="str">
        <f>IF(BI356="#","",IFERROR(VLOOKUP(BC356,'class and classification'!$A$1:$B$338,2,FALSE),VLOOKUP(BC356,'class and classification'!$A$340:$B$378,2,FALSE)))</f>
        <v/>
      </c>
      <c r="BE356" t="str">
        <f>IF(BI356="#","",IFERROR(VLOOKUP(BC356,'class and classification'!$A$1:$C$338,3,FALSE),VLOOKUP(BC356,'class and classification'!$A$340:$C$378,3,FALSE)))</f>
        <v/>
      </c>
      <c r="BF356">
        <v>5389</v>
      </c>
      <c r="BG356">
        <v>1585</v>
      </c>
      <c r="BH356" t="s">
        <v>39</v>
      </c>
      <c r="BI356" t="s">
        <v>39</v>
      </c>
      <c r="BK356" t="s">
        <v>855</v>
      </c>
      <c r="BL356" t="s">
        <v>440</v>
      </c>
      <c r="BM356" t="str">
        <f>IF(BR356="#","",IFERROR(VLOOKUP(BL356,'class and classification'!$A$1:$B$338,2,FALSE),VLOOKUP(BL356,'class and classification'!$A$340:$B$378,2,FALSE)))</f>
        <v/>
      </c>
      <c r="BN356" t="str">
        <f>IF(BR356="#","",IFERROR(VLOOKUP(BL356,'class and classification'!$A$1:$C$338,3,FALSE),VLOOKUP(BL356,'class and classification'!$A$340:$C$378,3,FALSE)))</f>
        <v/>
      </c>
      <c r="BO356">
        <v>6071</v>
      </c>
      <c r="BP356">
        <v>458</v>
      </c>
      <c r="BQ356" t="s">
        <v>39</v>
      </c>
      <c r="BR356" t="s">
        <v>39</v>
      </c>
      <c r="BT356" t="s">
        <v>855</v>
      </c>
      <c r="BU356" t="s">
        <v>440</v>
      </c>
      <c r="BV356" t="str">
        <f>IF(CA356="#","",IFERROR(VLOOKUP(BU356,'class and classification'!$A$1:$B$338,2,FALSE),VLOOKUP(BU356,'class and classification'!$A$340:$B$378,2,FALSE)))</f>
        <v>Predominantly Rural</v>
      </c>
      <c r="BW356" t="str">
        <f>IF(CA356="#","",IFERROR(VLOOKUP(BU356,'class and classification'!$A$1:$C$338,3,FALSE),VLOOKUP(BU356,'class and classification'!$A$340:$C$378,3,FALSE)))</f>
        <v>SD</v>
      </c>
      <c r="BX356">
        <v>4892</v>
      </c>
      <c r="BY356">
        <v>2418</v>
      </c>
      <c r="BZ356">
        <v>692</v>
      </c>
      <c r="CA356">
        <v>8.6478380404898783</v>
      </c>
      <c r="CC356" t="s">
        <v>855</v>
      </c>
      <c r="CD356" t="s">
        <v>440</v>
      </c>
      <c r="CE356" t="str">
        <f>IF(CJ356="*","",IFERROR(VLOOKUP(CD356,'class and classification'!$A$1:$B$338,2,FALSE),VLOOKUP(CD356,'class and classification'!$A$340:$B$378,2,FALSE)))</f>
        <v/>
      </c>
      <c r="CF356" t="str">
        <f>IF(CJ356="*","",IFERROR(VLOOKUP(CD356,'class and classification'!$A$1:$C$338,3,FALSE),VLOOKUP(CD356,'class and classification'!$A$340:$C$378,3,FALSE)))</f>
        <v/>
      </c>
      <c r="CG356">
        <v>5507</v>
      </c>
      <c r="CH356">
        <v>3728</v>
      </c>
      <c r="CI356" t="s">
        <v>38</v>
      </c>
      <c r="CJ356" t="s">
        <v>38</v>
      </c>
      <c r="CL356" t="s">
        <v>855</v>
      </c>
      <c r="CM356" t="s">
        <v>440</v>
      </c>
      <c r="CN356" t="str">
        <f>IF(CS356="*","",IFERROR(VLOOKUP(CM356,'class and classification'!$A$1:$B$338,2,FALSE),VLOOKUP(CM356,'class and classification'!$A$340:$B$378,2,FALSE)))</f>
        <v>Predominantly Rural</v>
      </c>
      <c r="CO356" t="str">
        <f>IF(CS356="*","",IFERROR(VLOOKUP(CM356,'class and classification'!$A$1:$C$338,3,FALSE),VLOOKUP(CM356,'class and classification'!$A$340:$C$378,3,FALSE)))</f>
        <v>SD</v>
      </c>
      <c r="CP356">
        <v>4266.18</v>
      </c>
      <c r="CQ356">
        <v>2935.25</v>
      </c>
      <c r="CR356">
        <v>621.11</v>
      </c>
      <c r="CS356">
        <v>7.9400041418771909</v>
      </c>
      <c r="CU356" t="s">
        <v>855</v>
      </c>
      <c r="CV356" t="s">
        <v>440</v>
      </c>
      <c r="CW356" t="str">
        <f>IF(DB356="*","",IFERROR(VLOOKUP(CV356,'class and classification'!$A$1:$B$338,2,FALSE),VLOOKUP(CV356,'class and classification'!$A$340:$B$378,2,FALSE)))</f>
        <v>Predominantly Rural</v>
      </c>
      <c r="CX356" t="str">
        <f>IF(DB356="*","",IFERROR(VLOOKUP(CV356,'class and classification'!$A$1:$C$338,3,FALSE),VLOOKUP(CV356,'class and classification'!$A$340:$C$378,3,FALSE)))</f>
        <v>SD</v>
      </c>
      <c r="CY356">
        <v>5788.79</v>
      </c>
      <c r="CZ356">
        <v>2906.09</v>
      </c>
      <c r="DA356">
        <v>563.74</v>
      </c>
      <c r="DB356">
        <v>6.0888123716061351</v>
      </c>
      <c r="DD356" t="s">
        <v>855</v>
      </c>
      <c r="DE356" t="s">
        <v>440</v>
      </c>
      <c r="DF356" t="str">
        <f>IF(DK356="*","",IFERROR(VLOOKUP(DE356,'class and classification'!$A$1:$B$338,2,FALSE),VLOOKUP(DE356,'class and classification'!$A$340:$B$378,2,FALSE)))</f>
        <v>Predominantly Rural</v>
      </c>
      <c r="DG356" t="str">
        <f>IF(DK356="*","",IFERROR(VLOOKUP(DE356,'class and classification'!$A$1:$C$338,3,FALSE),VLOOKUP(DE356,'class and classification'!$A$340:$C$378,3,FALSE)))</f>
        <v>SD</v>
      </c>
      <c r="DH356">
        <v>5934.26</v>
      </c>
      <c r="DI356">
        <v>1794.04</v>
      </c>
      <c r="DJ356">
        <v>565.39</v>
      </c>
      <c r="DK356">
        <v>6.8171103573921847</v>
      </c>
      <c r="DM356" t="s">
        <v>855</v>
      </c>
      <c r="DN356" t="s">
        <v>440</v>
      </c>
      <c r="DO356" t="str">
        <f>IF(DT356="*","",IFERROR(VLOOKUP(DN356,'class and classification'!$A$1:$B$338,2,FALSE),VLOOKUP(DN356,'class and classification'!$A$340:$B$378,2,FALSE)))</f>
        <v>Predominantly Rural</v>
      </c>
      <c r="DP356" t="str">
        <f>IF(DT356="*","",IFERROR(VLOOKUP(DN356,'class and classification'!$A$1:$C$338,3,FALSE),VLOOKUP(DN356,'class and classification'!$A$340:$C$378,3,FALSE)))</f>
        <v>SD</v>
      </c>
      <c r="DQ356">
        <v>4276.1899999999996</v>
      </c>
      <c r="DR356">
        <v>2458.63</v>
      </c>
      <c r="DS356">
        <v>865.4</v>
      </c>
      <c r="DT356">
        <v>11.386512495690916</v>
      </c>
      <c r="DV356" t="s">
        <v>855</v>
      </c>
      <c r="DW356" t="s">
        <v>440</v>
      </c>
      <c r="DX356" t="str">
        <f>IF(EC356="*","",IFERROR(VLOOKUP(DW356,'class and classification'!$A$1:$B$338,2,FALSE),VLOOKUP(DW356,'class and classification'!$A$340:$B$378,2,FALSE)))</f>
        <v/>
      </c>
      <c r="DY356" t="str">
        <f>IF(EC356="*","",IFERROR(VLOOKUP(DW356,'class and classification'!$A$1:$C$338,3,FALSE),VLOOKUP(DW356,'class and classification'!$A$340:$C$378,3,FALSE)))</f>
        <v/>
      </c>
      <c r="DZ356">
        <v>2900.18</v>
      </c>
      <c r="EA356">
        <v>3923.81</v>
      </c>
      <c r="EB356" t="s">
        <v>38</v>
      </c>
      <c r="EC356" t="s">
        <v>38</v>
      </c>
    </row>
    <row r="357" spans="1:133" x14ac:dyDescent="0.3">
      <c r="A357" t="s">
        <v>867</v>
      </c>
      <c r="B357" t="s">
        <v>449</v>
      </c>
      <c r="C357" t="str">
        <f>IF(H357="n/a","",IFERROR(VLOOKUP(B357,'class and classification'!$A$1:$B$338,2,FALSE),VLOOKUP(B357,'class and classification'!$A$340:$B$378,2,FALSE)))</f>
        <v/>
      </c>
      <c r="D357" t="str">
        <f>IF(H357="n/a","",IFERROR(VLOOKUP(B357,'class and classification'!$A$1:$C$338,3,FALSE),VLOOKUP(B357,'class and classification'!$A$340:$C$378,3,FALSE)))</f>
        <v/>
      </c>
      <c r="E357">
        <v>20915</v>
      </c>
      <c r="F357">
        <v>7292</v>
      </c>
      <c r="G357" t="s">
        <v>513</v>
      </c>
      <c r="H357" t="s">
        <v>513</v>
      </c>
      <c r="I357" t="s">
        <v>862</v>
      </c>
      <c r="J357" t="s">
        <v>446</v>
      </c>
      <c r="K357" t="str">
        <f>IF(P357="#","",IFERROR(VLOOKUP(J357,'class and classification'!$A$1:$B$338,2,FALSE),VLOOKUP(J357,'class and classification'!$A$340:$B$378,2,FALSE)))</f>
        <v>Predominantly Rural</v>
      </c>
      <c r="L357" t="str">
        <f>IF(P357="#","",IFERROR(VLOOKUP(J357,'class and classification'!$A$1:$C$338,3,FALSE),VLOOKUP(J357,'class and classification'!$A$340:$C$378,3,FALSE)))</f>
        <v>SD</v>
      </c>
      <c r="M357">
        <v>10717</v>
      </c>
      <c r="N357">
        <v>3267</v>
      </c>
      <c r="O357">
        <v>1780</v>
      </c>
      <c r="P357">
        <v>11.291550367926922</v>
      </c>
      <c r="S357" t="s">
        <v>442</v>
      </c>
      <c r="T357" t="str">
        <f>IF(Y357="#","",IFERROR(VLOOKUP(S357,'class and classification'!$A$1:$B$338,2,FALSE),VLOOKUP(S357,'class and classification'!$A$340:$B$378,2,FALSE)))</f>
        <v/>
      </c>
      <c r="U357" t="str">
        <f>IF(Y357="#","",IFERROR(VLOOKUP(S357,'class and classification'!$A$1:$C$338,3,FALSE),VLOOKUP(S357,'class and classification'!$A$340:$C$378,3,FALSE)))</f>
        <v/>
      </c>
      <c r="V357">
        <v>9137</v>
      </c>
      <c r="W357">
        <v>6628</v>
      </c>
      <c r="X357" t="s">
        <v>39</v>
      </c>
      <c r="Y357" t="s">
        <v>39</v>
      </c>
      <c r="AA357" t="s">
        <v>982</v>
      </c>
      <c r="AB357" t="s">
        <v>213</v>
      </c>
      <c r="AC357" t="str">
        <f>IF(AH357="#","",IFERROR(VLOOKUP(AB357,'class and classification'!$A$1:$B$338,2,FALSE),VLOOKUP(AB357,'class and classification'!$A$340:$B$378,2,FALSE)))</f>
        <v>Predominantly Rural</v>
      </c>
      <c r="AD357" t="str">
        <f>IF(AH357="#","",IFERROR(VLOOKUP(AB357,'class and classification'!$A$1:$C$338,3,FALSE),VLOOKUP(AB357,'class and classification'!$A$340:$C$378,3,FALSE)))</f>
        <v>SC</v>
      </c>
      <c r="AE357">
        <v>42945</v>
      </c>
      <c r="AF357">
        <v>16059</v>
      </c>
      <c r="AG357">
        <v>2786</v>
      </c>
      <c r="AH357">
        <v>4.5088201974429518</v>
      </c>
      <c r="AJ357" t="s">
        <v>982</v>
      </c>
      <c r="AK357" t="s">
        <v>213</v>
      </c>
      <c r="AL357" t="str">
        <f>IF(AQ357="#","",IFERROR(VLOOKUP(AK357,'class and classification'!$A$1:$B$338,2,FALSE),VLOOKUP(AK357,'class and classification'!$A$340:$B$378,2,FALSE)))</f>
        <v>Predominantly Rural</v>
      </c>
      <c r="AM357" t="str">
        <f>IF(AQ357="#","",IFERROR(VLOOKUP(AK357,'class and classification'!$A$1:$C$338,3,FALSE),VLOOKUP(AK357,'class and classification'!$A$340:$C$378,3,FALSE)))</f>
        <v>SC</v>
      </c>
      <c r="AN357">
        <v>36435</v>
      </c>
      <c r="AO357">
        <v>25242</v>
      </c>
      <c r="AP357">
        <v>3686</v>
      </c>
      <c r="AQ357">
        <v>5.6392760430212814</v>
      </c>
      <c r="AS357" t="s">
        <v>982</v>
      </c>
      <c r="AT357" t="s">
        <v>213</v>
      </c>
      <c r="AU357" t="str">
        <f>IF(AZ357="#","",IFERROR(VLOOKUP(AT357,'class and classification'!$A$1:$B$338,2,FALSE),VLOOKUP(AT357,'class and classification'!$A$340:$B$378,2,FALSE)))</f>
        <v>Predominantly Rural</v>
      </c>
      <c r="AV357" t="str">
        <f>IF(AZ357="#","",IFERROR(VLOOKUP(AT357,'class and classification'!$A$1:$C$338,3,FALSE),VLOOKUP(AT357,'class and classification'!$A$340:$C$378,3,FALSE)))</f>
        <v>SC</v>
      </c>
      <c r="AW357">
        <v>41749</v>
      </c>
      <c r="AX357">
        <v>21712</v>
      </c>
      <c r="AY357">
        <v>3969</v>
      </c>
      <c r="AZ357">
        <v>5.8861041079638143</v>
      </c>
      <c r="BB357" t="s">
        <v>982</v>
      </c>
      <c r="BC357" t="s">
        <v>213</v>
      </c>
      <c r="BD357" t="str">
        <f>IF(BI357="#","",IFERROR(VLOOKUP(BC357,'class and classification'!$A$1:$B$338,2,FALSE),VLOOKUP(BC357,'class and classification'!$A$340:$B$378,2,FALSE)))</f>
        <v>Predominantly Rural</v>
      </c>
      <c r="BE357" t="str">
        <f>IF(BI357="#","",IFERROR(VLOOKUP(BC357,'class and classification'!$A$1:$C$338,3,FALSE),VLOOKUP(BC357,'class and classification'!$A$340:$C$378,3,FALSE)))</f>
        <v>SC</v>
      </c>
      <c r="BF357">
        <v>40040</v>
      </c>
      <c r="BG357">
        <v>20837</v>
      </c>
      <c r="BH357">
        <v>3495</v>
      </c>
      <c r="BI357">
        <v>5.4293792332069843</v>
      </c>
      <c r="BK357" t="s">
        <v>982</v>
      </c>
      <c r="BL357" t="s">
        <v>213</v>
      </c>
      <c r="BM357" t="str">
        <f>IF(BR357="#","",IFERROR(VLOOKUP(BL357,'class and classification'!$A$1:$B$338,2,FALSE),VLOOKUP(BL357,'class and classification'!$A$340:$B$378,2,FALSE)))</f>
        <v>Predominantly Rural</v>
      </c>
      <c r="BN357" t="str">
        <f>IF(BR357="#","",IFERROR(VLOOKUP(BL357,'class and classification'!$A$1:$C$338,3,FALSE),VLOOKUP(BL357,'class and classification'!$A$340:$C$378,3,FALSE)))</f>
        <v>SC</v>
      </c>
      <c r="BO357">
        <v>42291</v>
      </c>
      <c r="BP357">
        <v>16354</v>
      </c>
      <c r="BQ357">
        <v>1336</v>
      </c>
      <c r="BR357">
        <v>2.2273720011336926</v>
      </c>
      <c r="BT357" t="s">
        <v>982</v>
      </c>
      <c r="BU357" t="s">
        <v>213</v>
      </c>
      <c r="BV357" t="str">
        <f>IF(CA357="#","",IFERROR(VLOOKUP(BU357,'class and classification'!$A$1:$B$338,2,FALSE),VLOOKUP(BU357,'class and classification'!$A$340:$B$378,2,FALSE)))</f>
        <v>Predominantly Rural</v>
      </c>
      <c r="BW357" t="str">
        <f>IF(CA357="#","",IFERROR(VLOOKUP(BU357,'class and classification'!$A$1:$C$338,3,FALSE),VLOOKUP(BU357,'class and classification'!$A$340:$C$378,3,FALSE)))</f>
        <v>SC</v>
      </c>
      <c r="BX357">
        <v>38453</v>
      </c>
      <c r="BY357">
        <v>16402</v>
      </c>
      <c r="BZ357">
        <v>4189</v>
      </c>
      <c r="CA357">
        <v>7.094709030553485</v>
      </c>
      <c r="CC357" t="s">
        <v>982</v>
      </c>
      <c r="CD357" t="s">
        <v>213</v>
      </c>
      <c r="CE357" t="str">
        <f>IF(CJ357="*","",IFERROR(VLOOKUP(CD357,'class and classification'!$A$1:$B$338,2,FALSE),VLOOKUP(CD357,'class and classification'!$A$340:$B$378,2,FALSE)))</f>
        <v>Predominantly Rural</v>
      </c>
      <c r="CF357" t="str">
        <f>IF(CJ357="*","",IFERROR(VLOOKUP(CD357,'class and classification'!$A$1:$C$338,3,FALSE),VLOOKUP(CD357,'class and classification'!$A$340:$C$378,3,FALSE)))</f>
        <v>SC</v>
      </c>
      <c r="CG357">
        <v>38714</v>
      </c>
      <c r="CH357">
        <v>18508</v>
      </c>
      <c r="CI357">
        <v>8292</v>
      </c>
      <c r="CJ357">
        <v>12.656836706658121</v>
      </c>
      <c r="CL357" t="s">
        <v>982</v>
      </c>
      <c r="CM357" t="s">
        <v>213</v>
      </c>
      <c r="CN357" t="str">
        <f>IF(CS357="*","",IFERROR(VLOOKUP(CM357,'class and classification'!$A$1:$B$338,2,FALSE),VLOOKUP(CM357,'class and classification'!$A$340:$B$378,2,FALSE)))</f>
        <v>Predominantly Rural</v>
      </c>
      <c r="CO357" t="str">
        <f>IF(CS357="*","",IFERROR(VLOOKUP(CM357,'class and classification'!$A$1:$C$338,3,FALSE),VLOOKUP(CM357,'class and classification'!$A$340:$C$378,3,FALSE)))</f>
        <v>SC</v>
      </c>
      <c r="CP357">
        <v>36945.269999999997</v>
      </c>
      <c r="CQ357">
        <v>16356.02</v>
      </c>
      <c r="CR357">
        <v>8317.15</v>
      </c>
      <c r="CS357">
        <v>13.497826300049143</v>
      </c>
      <c r="CU357" t="s">
        <v>982</v>
      </c>
      <c r="CV357" t="s">
        <v>213</v>
      </c>
      <c r="CW357" t="str">
        <f>IF(DB357="*","",IFERROR(VLOOKUP(CV357,'class and classification'!$A$1:$B$338,2,FALSE),VLOOKUP(CV357,'class and classification'!$A$340:$B$378,2,FALSE)))</f>
        <v>Predominantly Rural</v>
      </c>
      <c r="CX357" t="str">
        <f>IF(DB357="*","",IFERROR(VLOOKUP(CV357,'class and classification'!$A$1:$C$338,3,FALSE),VLOOKUP(CV357,'class and classification'!$A$340:$C$378,3,FALSE)))</f>
        <v>SC</v>
      </c>
      <c r="CY357">
        <v>44702.95</v>
      </c>
      <c r="CZ357">
        <v>20649.93</v>
      </c>
      <c r="DA357">
        <v>6992.91</v>
      </c>
      <c r="DB357">
        <v>9.6659529186148916</v>
      </c>
      <c r="DD357" t="s">
        <v>982</v>
      </c>
      <c r="DE357" t="s">
        <v>213</v>
      </c>
      <c r="DF357" t="str">
        <f>IF(DK357="*","",IFERROR(VLOOKUP(DE357,'class and classification'!$A$1:$B$338,2,FALSE),VLOOKUP(DE357,'class and classification'!$A$340:$B$378,2,FALSE)))</f>
        <v>Predominantly Rural</v>
      </c>
      <c r="DG357" t="str">
        <f>IF(DK357="*","",IFERROR(VLOOKUP(DE357,'class and classification'!$A$1:$C$338,3,FALSE),VLOOKUP(DE357,'class and classification'!$A$340:$C$378,3,FALSE)))</f>
        <v>SC</v>
      </c>
      <c r="DH357">
        <v>41611.06</v>
      </c>
      <c r="DI357">
        <v>20563.96</v>
      </c>
      <c r="DJ357">
        <v>7927.66</v>
      </c>
      <c r="DK357">
        <v>11.308640411465012</v>
      </c>
      <c r="DM357" t="s">
        <v>982</v>
      </c>
      <c r="DN357" t="s">
        <v>213</v>
      </c>
      <c r="DO357" t="str">
        <f>IF(DT357="*","",IFERROR(VLOOKUP(DN357,'class and classification'!$A$1:$B$338,2,FALSE),VLOOKUP(DN357,'class and classification'!$A$340:$B$378,2,FALSE)))</f>
        <v>Predominantly Rural</v>
      </c>
      <c r="DP357" t="str">
        <f>IF(DT357="*","",IFERROR(VLOOKUP(DN357,'class and classification'!$A$1:$C$338,3,FALSE),VLOOKUP(DN357,'class and classification'!$A$340:$C$378,3,FALSE)))</f>
        <v>SC</v>
      </c>
      <c r="DQ357">
        <v>38917.07</v>
      </c>
      <c r="DR357">
        <v>12984.859999999999</v>
      </c>
      <c r="DS357">
        <v>7102.55</v>
      </c>
      <c r="DT357">
        <v>12.037306319791311</v>
      </c>
      <c r="DV357" t="s">
        <v>982</v>
      </c>
      <c r="DW357" t="s">
        <v>213</v>
      </c>
      <c r="DX357" t="str">
        <f>IF(EC357="*","",IFERROR(VLOOKUP(DW357,'class and classification'!$A$1:$B$338,2,FALSE),VLOOKUP(DW357,'class and classification'!$A$340:$B$378,2,FALSE)))</f>
        <v>Predominantly Rural</v>
      </c>
      <c r="DY357" t="str">
        <f>IF(EC357="*","",IFERROR(VLOOKUP(DW357,'class and classification'!$A$1:$C$338,3,FALSE),VLOOKUP(DW357,'class and classification'!$A$340:$C$378,3,FALSE)))</f>
        <v>SC</v>
      </c>
      <c r="DZ357">
        <v>31499</v>
      </c>
      <c r="EA357">
        <v>20739.150000000001</v>
      </c>
      <c r="EB357">
        <v>3949.1400000000003</v>
      </c>
      <c r="EC357">
        <v>7.0285290498972284</v>
      </c>
    </row>
    <row r="358" spans="1:133" x14ac:dyDescent="0.3">
      <c r="I358" t="s">
        <v>863</v>
      </c>
      <c r="J358" t="s">
        <v>215</v>
      </c>
      <c r="K358" t="str">
        <f>IF(P358="#","",IFERROR(VLOOKUP(J358,'class and classification'!$A$1:$B$338,2,FALSE),VLOOKUP(J358,'class and classification'!$A$340:$B$378,2,FALSE)))</f>
        <v>Predominantly Rural</v>
      </c>
      <c r="L358" t="str">
        <f>IF(P358="#","",IFERROR(VLOOKUP(J358,'class and classification'!$A$1:$C$338,3,FALSE),VLOOKUP(J358,'class and classification'!$A$340:$C$378,3,FALSE)))</f>
        <v>SC</v>
      </c>
      <c r="M358">
        <v>67962</v>
      </c>
      <c r="N358">
        <v>21096</v>
      </c>
      <c r="O358">
        <v>12174</v>
      </c>
      <c r="P358">
        <v>12.02584163110479</v>
      </c>
      <c r="S358" t="s">
        <v>443</v>
      </c>
      <c r="T358" t="str">
        <f>IF(Y358="#","",IFERROR(VLOOKUP(S358,'class and classification'!$A$1:$B$338,2,FALSE),VLOOKUP(S358,'class and classification'!$A$340:$B$378,2,FALSE)))</f>
        <v/>
      </c>
      <c r="U358" t="str">
        <f>IF(Y358="#","",IFERROR(VLOOKUP(S358,'class and classification'!$A$1:$C$338,3,FALSE),VLOOKUP(S358,'class and classification'!$A$340:$C$378,3,FALSE)))</f>
        <v/>
      </c>
      <c r="V358">
        <v>10468</v>
      </c>
      <c r="W358">
        <v>2037</v>
      </c>
      <c r="X358" t="s">
        <v>39</v>
      </c>
      <c r="Y358" t="s">
        <v>39</v>
      </c>
      <c r="AA358" t="s">
        <v>961</v>
      </c>
      <c r="AB358" t="s">
        <v>962</v>
      </c>
      <c r="AC358" t="str">
        <f>IF(AH358="#","",IFERROR(VLOOKUP(AB358,'class and classification'!$A$1:$B$338,2,FALSE),VLOOKUP(AB358,'class and classification'!$A$340:$B$378,2,FALSE)))</f>
        <v/>
      </c>
      <c r="AD358" t="str">
        <f>IF(AH358="#","",IFERROR(VLOOKUP(AB358,'class and classification'!$A$1:$C$338,3,FALSE),VLOOKUP(AB358,'class and classification'!$A$340:$C$378,3,FALSE)))</f>
        <v/>
      </c>
      <c r="AE358">
        <v>5985</v>
      </c>
      <c r="AF358">
        <v>2811</v>
      </c>
      <c r="AG358" t="s">
        <v>39</v>
      </c>
      <c r="AH358" t="s">
        <v>39</v>
      </c>
      <c r="AJ358" t="s">
        <v>961</v>
      </c>
      <c r="AK358" t="s">
        <v>962</v>
      </c>
      <c r="AL358" t="str">
        <f>IF(AQ358="#","",IFERROR(VLOOKUP(AK358,'class and classification'!$A$1:$B$338,2,FALSE),VLOOKUP(AK358,'class and classification'!$A$340:$B$378,2,FALSE)))</f>
        <v/>
      </c>
      <c r="AM358" t="str">
        <f>IF(AQ358="#","",IFERROR(VLOOKUP(AK358,'class and classification'!$A$1:$C$338,3,FALSE),VLOOKUP(AK358,'class and classification'!$A$340:$C$378,3,FALSE)))</f>
        <v/>
      </c>
      <c r="AN358">
        <v>3205</v>
      </c>
      <c r="AO358">
        <v>1719</v>
      </c>
      <c r="AP358" t="s">
        <v>39</v>
      </c>
      <c r="AQ358" t="s">
        <v>39</v>
      </c>
      <c r="AS358" t="s">
        <v>961</v>
      </c>
      <c r="AT358" t="s">
        <v>962</v>
      </c>
      <c r="AU358" t="str">
        <f>IF(AZ358="#","",IFERROR(VLOOKUP(AT358,'class and classification'!$A$1:$B$338,2,FALSE),VLOOKUP(AT358,'class and classification'!$A$340:$B$378,2,FALSE)))</f>
        <v/>
      </c>
      <c r="AV358" t="str">
        <f>IF(AZ358="#","",IFERROR(VLOOKUP(AT358,'class and classification'!$A$1:$C$338,3,FALSE),VLOOKUP(AT358,'class and classification'!$A$340:$C$378,3,FALSE)))</f>
        <v/>
      </c>
      <c r="AW358">
        <v>6550</v>
      </c>
      <c r="AX358">
        <v>2732</v>
      </c>
      <c r="AY358" t="s">
        <v>39</v>
      </c>
      <c r="AZ358" t="s">
        <v>39</v>
      </c>
      <c r="BB358" t="s">
        <v>961</v>
      </c>
      <c r="BC358" t="s">
        <v>962</v>
      </c>
      <c r="BD358" t="str">
        <f>IF(BI358="#","",IFERROR(VLOOKUP(BC358,'class and classification'!$A$1:$B$338,2,FALSE),VLOOKUP(BC358,'class and classification'!$A$340:$B$378,2,FALSE)))</f>
        <v/>
      </c>
      <c r="BE358" t="str">
        <f>IF(BI358="#","",IFERROR(VLOOKUP(BC358,'class and classification'!$A$1:$C$338,3,FALSE),VLOOKUP(BC358,'class and classification'!$A$340:$C$378,3,FALSE)))</f>
        <v/>
      </c>
      <c r="BF358">
        <v>4702</v>
      </c>
      <c r="BG358">
        <v>2453</v>
      </c>
      <c r="BH358" t="s">
        <v>39</v>
      </c>
      <c r="BI358" t="s">
        <v>39</v>
      </c>
      <c r="BK358" t="s">
        <v>961</v>
      </c>
      <c r="BL358" t="s">
        <v>962</v>
      </c>
      <c r="BM358" t="str">
        <f>IF(BR358="#","",IFERROR(VLOOKUP(BL358,'class and classification'!$A$1:$B$338,2,FALSE),VLOOKUP(BL358,'class and classification'!$A$340:$B$378,2,FALSE)))</f>
        <v/>
      </c>
      <c r="BN358" t="str">
        <f>IF(BR358="#","",IFERROR(VLOOKUP(BL358,'class and classification'!$A$1:$C$338,3,FALSE),VLOOKUP(BL358,'class and classification'!$A$340:$C$378,3,FALSE)))</f>
        <v/>
      </c>
      <c r="BO358">
        <v>5043</v>
      </c>
      <c r="BP358">
        <v>1439</v>
      </c>
      <c r="BQ358" t="s">
        <v>39</v>
      </c>
      <c r="BR358" t="s">
        <v>39</v>
      </c>
      <c r="BT358" t="s">
        <v>961</v>
      </c>
      <c r="BU358" t="s">
        <v>962</v>
      </c>
      <c r="BV358" t="str">
        <f>IF(CA358="#","",IFERROR(VLOOKUP(BU358,'class and classification'!$A$1:$B$338,2,FALSE),VLOOKUP(BU358,'class and classification'!$A$340:$B$378,2,FALSE)))</f>
        <v/>
      </c>
      <c r="BW358" t="str">
        <f>IF(CA358="#","",IFERROR(VLOOKUP(BU358,'class and classification'!$A$1:$C$338,3,FALSE),VLOOKUP(BU358,'class and classification'!$A$340:$C$378,3,FALSE)))</f>
        <v/>
      </c>
      <c r="BX358">
        <v>2860</v>
      </c>
      <c r="BY358">
        <v>2455</v>
      </c>
      <c r="BZ358" t="s">
        <v>61</v>
      </c>
      <c r="CA358" t="s">
        <v>39</v>
      </c>
      <c r="CC358" t="s">
        <v>961</v>
      </c>
      <c r="CD358" t="s">
        <v>962</v>
      </c>
      <c r="CE358" t="str">
        <f>IF(CJ358="*","",IFERROR(VLOOKUP(CD358,'class and classification'!$A$1:$B$338,2,FALSE),VLOOKUP(CD358,'class and classification'!$A$340:$B$378,2,FALSE)))</f>
        <v>Predominantly Urban</v>
      </c>
      <c r="CF358" t="str">
        <f>IF(CJ358="*","",IFERROR(VLOOKUP(CD358,'class and classification'!$A$1:$C$338,3,FALSE),VLOOKUP(CD358,'class and classification'!$A$340:$C$378,3,FALSE)))</f>
        <v>SD</v>
      </c>
      <c r="CG358">
        <v>4358</v>
      </c>
      <c r="CH358">
        <v>1634</v>
      </c>
      <c r="CI358">
        <v>2360</v>
      </c>
      <c r="CJ358">
        <v>28.256704980842912</v>
      </c>
      <c r="CL358" t="s">
        <v>961</v>
      </c>
      <c r="CM358" t="s">
        <v>962</v>
      </c>
      <c r="CN358" t="str">
        <f>IF(CS358="*","",IFERROR(VLOOKUP(CM358,'class and classification'!$A$1:$B$338,2,FALSE),VLOOKUP(CM358,'class and classification'!$A$340:$B$378,2,FALSE)))</f>
        <v>Predominantly Urban</v>
      </c>
      <c r="CO358" t="str">
        <f>IF(CS358="*","",IFERROR(VLOOKUP(CM358,'class and classification'!$A$1:$C$338,3,FALSE),VLOOKUP(CM358,'class and classification'!$A$340:$C$378,3,FALSE)))</f>
        <v>SD</v>
      </c>
      <c r="CP358">
        <v>3949.01</v>
      </c>
      <c r="CQ358">
        <v>1273.5</v>
      </c>
      <c r="CR358">
        <v>2169.54</v>
      </c>
      <c r="CS358">
        <v>29.349639139345644</v>
      </c>
      <c r="CU358" t="s">
        <v>961</v>
      </c>
      <c r="CV358" t="s">
        <v>962</v>
      </c>
      <c r="CW358" t="str">
        <f>IF(DB358="*","",IFERROR(VLOOKUP(CV358,'class and classification'!$A$1:$B$338,2,FALSE),VLOOKUP(CV358,'class and classification'!$A$340:$B$378,2,FALSE)))</f>
        <v>Predominantly Urban</v>
      </c>
      <c r="CX358" t="str">
        <f>IF(DB358="*","",IFERROR(VLOOKUP(CV358,'class and classification'!$A$1:$C$338,3,FALSE),VLOOKUP(CV358,'class and classification'!$A$340:$C$378,3,FALSE)))</f>
        <v>SD</v>
      </c>
      <c r="CY358">
        <v>5279.71</v>
      </c>
      <c r="CZ358">
        <v>2879.85</v>
      </c>
      <c r="DA358">
        <v>959.21</v>
      </c>
      <c r="DB358">
        <v>10.519072199430406</v>
      </c>
      <c r="DD358" t="s">
        <v>961</v>
      </c>
      <c r="DE358" t="s">
        <v>962</v>
      </c>
      <c r="DF358" t="str">
        <f>IF(DK358="*","",IFERROR(VLOOKUP(DE358,'class and classification'!$A$1:$B$338,2,FALSE),VLOOKUP(DE358,'class and classification'!$A$340:$B$378,2,FALSE)))</f>
        <v>Predominantly Urban</v>
      </c>
      <c r="DG358" t="str">
        <f>IF(DK358="*","",IFERROR(VLOOKUP(DE358,'class and classification'!$A$1:$C$338,3,FALSE),VLOOKUP(DE358,'class and classification'!$A$340:$C$378,3,FALSE)))</f>
        <v>SD</v>
      </c>
      <c r="DH358">
        <v>4823.1099999999997</v>
      </c>
      <c r="DI358">
        <v>3052.51</v>
      </c>
      <c r="DJ358">
        <v>1140.93</v>
      </c>
      <c r="DK358">
        <v>12.653731194303811</v>
      </c>
      <c r="DM358" t="s">
        <v>961</v>
      </c>
      <c r="DN358" t="s">
        <v>962</v>
      </c>
      <c r="DO358" t="str">
        <f>IF(DT358="*","",IFERROR(VLOOKUP(DN358,'class and classification'!$A$1:$B$338,2,FALSE),VLOOKUP(DN358,'class and classification'!$A$340:$B$378,2,FALSE)))</f>
        <v>Predominantly Urban</v>
      </c>
      <c r="DP358" t="str">
        <f>IF(DT358="*","",IFERROR(VLOOKUP(DN358,'class and classification'!$A$1:$C$338,3,FALSE),VLOOKUP(DN358,'class and classification'!$A$340:$C$378,3,FALSE)))</f>
        <v>SD</v>
      </c>
      <c r="DQ358">
        <v>3679.47</v>
      </c>
      <c r="DR358">
        <v>2093.56</v>
      </c>
      <c r="DS358">
        <v>1216.68</v>
      </c>
      <c r="DT358">
        <v>17.406730751347339</v>
      </c>
      <c r="DV358" t="s">
        <v>961</v>
      </c>
      <c r="DW358" t="s">
        <v>962</v>
      </c>
      <c r="DX358" t="str">
        <f>IF(EC358="*","",IFERROR(VLOOKUP(DW358,'class and classification'!$A$1:$B$338,2,FALSE),VLOOKUP(DW358,'class and classification'!$A$340:$B$378,2,FALSE)))</f>
        <v/>
      </c>
      <c r="DY358" t="str">
        <f>IF(EC358="*","",IFERROR(VLOOKUP(DW358,'class and classification'!$A$1:$C$338,3,FALSE),VLOOKUP(DW358,'class and classification'!$A$340:$C$378,3,FALSE)))</f>
        <v/>
      </c>
      <c r="DZ358">
        <v>6690.33</v>
      </c>
      <c r="EA358">
        <v>1579.8</v>
      </c>
      <c r="EB358" t="s">
        <v>38</v>
      </c>
      <c r="EC358" t="s">
        <v>38</v>
      </c>
    </row>
    <row r="359" spans="1:133" x14ac:dyDescent="0.3">
      <c r="I359" t="s">
        <v>864</v>
      </c>
      <c r="J359" t="s">
        <v>447</v>
      </c>
      <c r="K359" t="str">
        <f>IF(P359="#","",IFERROR(VLOOKUP(J359,'class and classification'!$A$1:$B$338,2,FALSE),VLOOKUP(J359,'class and classification'!$A$340:$B$378,2,FALSE)))</f>
        <v/>
      </c>
      <c r="L359" t="str">
        <f>IF(P359="#","",IFERROR(VLOOKUP(J359,'class and classification'!$A$1:$C$338,3,FALSE),VLOOKUP(J359,'class and classification'!$A$340:$C$378,3,FALSE)))</f>
        <v/>
      </c>
      <c r="M359">
        <v>11693</v>
      </c>
      <c r="N359">
        <v>4845</v>
      </c>
      <c r="O359" t="s">
        <v>39</v>
      </c>
      <c r="P359" t="s">
        <v>39</v>
      </c>
      <c r="S359" t="s">
        <v>444</v>
      </c>
      <c r="T359" t="str">
        <f>IF(Y359="#","",IFERROR(VLOOKUP(S359,'class and classification'!$A$1:$B$338,2,FALSE),VLOOKUP(S359,'class and classification'!$A$340:$B$378,2,FALSE)))</f>
        <v>Predominantly Urban</v>
      </c>
      <c r="U359" t="str">
        <f>IF(Y359="#","",IFERROR(VLOOKUP(S359,'class and classification'!$A$1:$C$338,3,FALSE),VLOOKUP(S359,'class and classification'!$A$340:$C$378,3,FALSE)))</f>
        <v>SD</v>
      </c>
      <c r="V359">
        <v>17638</v>
      </c>
      <c r="W359">
        <v>10559</v>
      </c>
      <c r="X359">
        <v>2373</v>
      </c>
      <c r="Y359">
        <v>7.7625122669283604</v>
      </c>
      <c r="AA359" t="s">
        <v>966</v>
      </c>
      <c r="AB359" t="s">
        <v>967</v>
      </c>
      <c r="AC359" t="str">
        <f>IF(AH359="#","",IFERROR(VLOOKUP(AB359,'class and classification'!$A$1:$B$338,2,FALSE),VLOOKUP(AB359,'class and classification'!$A$340:$B$378,2,FALSE)))</f>
        <v/>
      </c>
      <c r="AD359" t="str">
        <f>IF(AH359="#","",IFERROR(VLOOKUP(AB359,'class and classification'!$A$1:$C$338,3,FALSE),VLOOKUP(AB359,'class and classification'!$A$340:$C$378,3,FALSE)))</f>
        <v/>
      </c>
      <c r="AE359">
        <v>8125</v>
      </c>
      <c r="AF359">
        <v>3047</v>
      </c>
      <c r="AG359" t="s">
        <v>39</v>
      </c>
      <c r="AH359" t="s">
        <v>39</v>
      </c>
      <c r="AJ359" t="s">
        <v>966</v>
      </c>
      <c r="AK359" t="s">
        <v>967</v>
      </c>
      <c r="AL359" t="str">
        <f>IF(AQ359="#","",IFERROR(VLOOKUP(AK359,'class and classification'!$A$1:$B$338,2,FALSE),VLOOKUP(AK359,'class and classification'!$A$340:$B$378,2,FALSE)))</f>
        <v>Urban with Significant Rural</v>
      </c>
      <c r="AM359" t="str">
        <f>IF(AQ359="#","",IFERROR(VLOOKUP(AK359,'class and classification'!$A$1:$C$338,3,FALSE),VLOOKUP(AK359,'class and classification'!$A$340:$C$378,3,FALSE)))</f>
        <v>SD</v>
      </c>
      <c r="AN359">
        <v>9265</v>
      </c>
      <c r="AO359">
        <v>4202</v>
      </c>
      <c r="AP359">
        <v>953</v>
      </c>
      <c r="AQ359">
        <v>6.6088765603328712</v>
      </c>
      <c r="AS359" t="s">
        <v>966</v>
      </c>
      <c r="AT359" t="s">
        <v>967</v>
      </c>
      <c r="AU359" t="str">
        <f>IF(AZ359="#","",IFERROR(VLOOKUP(AT359,'class and classification'!$A$1:$B$338,2,FALSE),VLOOKUP(AT359,'class and classification'!$A$340:$B$378,2,FALSE)))</f>
        <v/>
      </c>
      <c r="AV359" t="str">
        <f>IF(AZ359="#","",IFERROR(VLOOKUP(AT359,'class and classification'!$A$1:$C$338,3,FALSE),VLOOKUP(AT359,'class and classification'!$A$340:$C$378,3,FALSE)))</f>
        <v/>
      </c>
      <c r="AW359">
        <v>11530</v>
      </c>
      <c r="AX359">
        <v>5916</v>
      </c>
      <c r="AY359" t="s">
        <v>39</v>
      </c>
      <c r="AZ359" t="s">
        <v>39</v>
      </c>
      <c r="BB359" t="s">
        <v>966</v>
      </c>
      <c r="BC359" t="s">
        <v>967</v>
      </c>
      <c r="BD359" t="str">
        <f>IF(BI359="#","",IFERROR(VLOOKUP(BC359,'class and classification'!$A$1:$B$338,2,FALSE),VLOOKUP(BC359,'class and classification'!$A$340:$B$378,2,FALSE)))</f>
        <v/>
      </c>
      <c r="BE359" t="str">
        <f>IF(BI359="#","",IFERROR(VLOOKUP(BC359,'class and classification'!$A$1:$C$338,3,FALSE),VLOOKUP(BC359,'class and classification'!$A$340:$C$378,3,FALSE)))</f>
        <v/>
      </c>
      <c r="BF359">
        <v>8467</v>
      </c>
      <c r="BG359">
        <v>5143</v>
      </c>
      <c r="BH359" t="s">
        <v>39</v>
      </c>
      <c r="BI359" t="s">
        <v>39</v>
      </c>
      <c r="BK359" t="s">
        <v>966</v>
      </c>
      <c r="BL359" t="s">
        <v>967</v>
      </c>
      <c r="BM359" t="str">
        <f>IF(BR359="#","",IFERROR(VLOOKUP(BL359,'class and classification'!$A$1:$B$338,2,FALSE),VLOOKUP(BL359,'class and classification'!$A$340:$B$378,2,FALSE)))</f>
        <v>Urban with Significant Rural</v>
      </c>
      <c r="BN359" t="str">
        <f>IF(BR359="#","",IFERROR(VLOOKUP(BL359,'class and classification'!$A$1:$C$338,3,FALSE),VLOOKUP(BL359,'class and classification'!$A$340:$C$378,3,FALSE)))</f>
        <v>SD</v>
      </c>
      <c r="BO359">
        <v>8535</v>
      </c>
      <c r="BP359">
        <v>4263</v>
      </c>
      <c r="BQ359" t="s">
        <v>61</v>
      </c>
      <c r="BR359">
        <v>3.5641624594981538</v>
      </c>
      <c r="BT359" t="s">
        <v>966</v>
      </c>
      <c r="BU359" t="s">
        <v>967</v>
      </c>
      <c r="BV359" t="str">
        <f>IF(CA359="#","",IFERROR(VLOOKUP(BU359,'class and classification'!$A$1:$B$338,2,FALSE),VLOOKUP(BU359,'class and classification'!$A$340:$B$378,2,FALSE)))</f>
        <v>Urban with Significant Rural</v>
      </c>
      <c r="BW359" t="str">
        <f>IF(CA359="#","",IFERROR(VLOOKUP(BU359,'class and classification'!$A$1:$C$338,3,FALSE),VLOOKUP(BU359,'class and classification'!$A$340:$C$378,3,FALSE)))</f>
        <v>SD</v>
      </c>
      <c r="BX359">
        <v>7560</v>
      </c>
      <c r="BY359">
        <v>2898</v>
      </c>
      <c r="BZ359">
        <v>732</v>
      </c>
      <c r="CA359">
        <v>6.5415549597855227</v>
      </c>
      <c r="CC359" t="s">
        <v>966</v>
      </c>
      <c r="CD359" t="s">
        <v>967</v>
      </c>
      <c r="CE359" t="str">
        <f>IF(CJ359="*","",IFERROR(VLOOKUP(CD359,'class and classification'!$A$1:$B$338,2,FALSE),VLOOKUP(CD359,'class and classification'!$A$340:$B$378,2,FALSE)))</f>
        <v>Urban with Significant Rural</v>
      </c>
      <c r="CF359" t="str">
        <f>IF(CJ359="*","",IFERROR(VLOOKUP(CD359,'class and classification'!$A$1:$C$338,3,FALSE),VLOOKUP(CD359,'class and classification'!$A$340:$C$378,3,FALSE)))</f>
        <v>SD</v>
      </c>
      <c r="CG359">
        <v>6223</v>
      </c>
      <c r="CH359">
        <v>4767</v>
      </c>
      <c r="CI359">
        <v>536</v>
      </c>
      <c r="CJ359">
        <v>4.6503557175082424</v>
      </c>
      <c r="CL359" t="s">
        <v>966</v>
      </c>
      <c r="CM359" t="s">
        <v>967</v>
      </c>
      <c r="CN359" t="str">
        <f>IF(CS359="*","",IFERROR(VLOOKUP(CM359,'class and classification'!$A$1:$B$338,2,FALSE),VLOOKUP(CM359,'class and classification'!$A$340:$B$378,2,FALSE)))</f>
        <v>Urban with Significant Rural</v>
      </c>
      <c r="CO359" t="str">
        <f>IF(CS359="*","",IFERROR(VLOOKUP(CM359,'class and classification'!$A$1:$C$338,3,FALSE),VLOOKUP(CM359,'class and classification'!$A$340:$C$378,3,FALSE)))</f>
        <v>SD</v>
      </c>
      <c r="CP359">
        <v>8917.83</v>
      </c>
      <c r="CQ359">
        <v>3141.74</v>
      </c>
      <c r="CR359">
        <v>634.16</v>
      </c>
      <c r="CS359">
        <v>4.9958522829775012</v>
      </c>
      <c r="CU359" t="s">
        <v>966</v>
      </c>
      <c r="CV359" t="s">
        <v>967</v>
      </c>
      <c r="CW359" t="str">
        <f>IF(DB359="*","",IFERROR(VLOOKUP(CV359,'class and classification'!$A$1:$B$338,2,FALSE),VLOOKUP(CV359,'class and classification'!$A$340:$B$378,2,FALSE)))</f>
        <v/>
      </c>
      <c r="CX359" t="str">
        <f>IF(DB359="*","",IFERROR(VLOOKUP(CV359,'class and classification'!$A$1:$C$338,3,FALSE),VLOOKUP(CV359,'class and classification'!$A$340:$C$378,3,FALSE)))</f>
        <v/>
      </c>
      <c r="CY359">
        <v>8223.75</v>
      </c>
      <c r="CZ359">
        <v>6767.48</v>
      </c>
      <c r="DA359" t="s">
        <v>38</v>
      </c>
      <c r="DB359" t="s">
        <v>38</v>
      </c>
      <c r="DD359" t="s">
        <v>966</v>
      </c>
      <c r="DE359" t="s">
        <v>967</v>
      </c>
      <c r="DF359" t="str">
        <f>IF(DK359="*","",IFERROR(VLOOKUP(DE359,'class and classification'!$A$1:$B$338,2,FALSE),VLOOKUP(DE359,'class and classification'!$A$340:$B$378,2,FALSE)))</f>
        <v>Urban with Significant Rural</v>
      </c>
      <c r="DG359" t="str">
        <f>IF(DK359="*","",IFERROR(VLOOKUP(DE359,'class and classification'!$A$1:$C$338,3,FALSE),VLOOKUP(DE359,'class and classification'!$A$340:$C$378,3,FALSE)))</f>
        <v>SD</v>
      </c>
      <c r="DH359">
        <v>6590.28</v>
      </c>
      <c r="DI359">
        <v>5655.82</v>
      </c>
      <c r="DJ359">
        <v>1591.56</v>
      </c>
      <c r="DK359">
        <v>11.501655626746143</v>
      </c>
      <c r="DM359" t="s">
        <v>966</v>
      </c>
      <c r="DN359" t="s">
        <v>967</v>
      </c>
      <c r="DO359" t="str">
        <f>IF(DT359="*","",IFERROR(VLOOKUP(DN359,'class and classification'!$A$1:$B$338,2,FALSE),VLOOKUP(DN359,'class and classification'!$A$340:$B$378,2,FALSE)))</f>
        <v>Urban with Significant Rural</v>
      </c>
      <c r="DP359" t="str">
        <f>IF(DT359="*","",IFERROR(VLOOKUP(DN359,'class and classification'!$A$1:$C$338,3,FALSE),VLOOKUP(DN359,'class and classification'!$A$340:$C$378,3,FALSE)))</f>
        <v>SD</v>
      </c>
      <c r="DQ359">
        <v>6423.97</v>
      </c>
      <c r="DR359">
        <v>2201.09</v>
      </c>
      <c r="DS359">
        <v>1302.49</v>
      </c>
      <c r="DT359">
        <v>13.119954067216986</v>
      </c>
      <c r="DV359" t="s">
        <v>966</v>
      </c>
      <c r="DW359" t="s">
        <v>967</v>
      </c>
      <c r="DX359" t="str">
        <f>IF(EC359="*","",IFERROR(VLOOKUP(DW359,'class and classification'!$A$1:$B$338,2,FALSE),VLOOKUP(DW359,'class and classification'!$A$340:$B$378,2,FALSE)))</f>
        <v>Urban with Significant Rural</v>
      </c>
      <c r="DY359" t="str">
        <f>IF(EC359="*","",IFERROR(VLOOKUP(DW359,'class and classification'!$A$1:$C$338,3,FALSE),VLOOKUP(DW359,'class and classification'!$A$340:$C$378,3,FALSE)))</f>
        <v>SD</v>
      </c>
      <c r="DZ359">
        <v>5162.43</v>
      </c>
      <c r="EA359">
        <v>5079.4799999999996</v>
      </c>
      <c r="EB359">
        <v>1198.8900000000001</v>
      </c>
      <c r="EC359">
        <v>10.479074889867842</v>
      </c>
    </row>
    <row r="360" spans="1:133" x14ac:dyDescent="0.3">
      <c r="I360" t="s">
        <v>865</v>
      </c>
      <c r="J360" t="s">
        <v>448</v>
      </c>
      <c r="K360" t="str">
        <f>IF(P360="#","",IFERROR(VLOOKUP(J360,'class and classification'!$A$1:$B$338,2,FALSE),VLOOKUP(J360,'class and classification'!$A$340:$B$378,2,FALSE)))</f>
        <v>Predominantly Rural</v>
      </c>
      <c r="L360" t="str">
        <f>IF(P360="#","",IFERROR(VLOOKUP(J360,'class and classification'!$A$1:$C$338,3,FALSE),VLOOKUP(J360,'class and classification'!$A$340:$C$378,3,FALSE)))</f>
        <v>SD</v>
      </c>
      <c r="M360">
        <v>13339</v>
      </c>
      <c r="N360">
        <v>3998</v>
      </c>
      <c r="O360">
        <v>4641</v>
      </c>
      <c r="P360">
        <v>21.116571116571116</v>
      </c>
      <c r="S360" t="s">
        <v>445</v>
      </c>
      <c r="T360" t="str">
        <f>IF(Y360="#","",IFERROR(VLOOKUP(S360,'class and classification'!$A$1:$B$338,2,FALSE),VLOOKUP(S360,'class and classification'!$A$340:$B$378,2,FALSE)))</f>
        <v>Urban with Significant Rural</v>
      </c>
      <c r="U360" t="str">
        <f>IF(Y360="#","",IFERROR(VLOOKUP(S360,'class and classification'!$A$1:$C$338,3,FALSE),VLOOKUP(S360,'class and classification'!$A$340:$C$378,3,FALSE)))</f>
        <v>SD</v>
      </c>
      <c r="V360">
        <v>11631</v>
      </c>
      <c r="W360">
        <v>2815</v>
      </c>
      <c r="X360">
        <v>2672</v>
      </c>
      <c r="Y360">
        <v>15.609300151886904</v>
      </c>
      <c r="AA360" t="s">
        <v>968</v>
      </c>
      <c r="AB360" t="s">
        <v>969</v>
      </c>
      <c r="AC360" t="str">
        <f>IF(AH360="#","",IFERROR(VLOOKUP(AB360,'class and classification'!$A$1:$B$338,2,FALSE),VLOOKUP(AB360,'class and classification'!$A$340:$B$378,2,FALSE)))</f>
        <v/>
      </c>
      <c r="AD360" t="str">
        <f>IF(AH360="#","",IFERROR(VLOOKUP(AB360,'class and classification'!$A$1:$C$338,3,FALSE),VLOOKUP(AB360,'class and classification'!$A$340:$C$378,3,FALSE)))</f>
        <v/>
      </c>
      <c r="AE360">
        <v>10130</v>
      </c>
      <c r="AF360">
        <v>3785</v>
      </c>
      <c r="AG360" t="s">
        <v>39</v>
      </c>
      <c r="AH360" t="s">
        <v>39</v>
      </c>
      <c r="AJ360" t="s">
        <v>968</v>
      </c>
      <c r="AK360" t="s">
        <v>969</v>
      </c>
      <c r="AL360" t="str">
        <f>IF(AQ360="#","",IFERROR(VLOOKUP(AK360,'class and classification'!$A$1:$B$338,2,FALSE),VLOOKUP(AK360,'class and classification'!$A$340:$B$378,2,FALSE)))</f>
        <v/>
      </c>
      <c r="AM360" t="str">
        <f>IF(AQ360="#","",IFERROR(VLOOKUP(AK360,'class and classification'!$A$1:$C$338,3,FALSE),VLOOKUP(AK360,'class and classification'!$A$340:$C$378,3,FALSE)))</f>
        <v/>
      </c>
      <c r="AN360">
        <v>5924</v>
      </c>
      <c r="AO360">
        <v>4688</v>
      </c>
      <c r="AP360" t="s">
        <v>39</v>
      </c>
      <c r="AQ360" t="s">
        <v>39</v>
      </c>
      <c r="AS360" t="s">
        <v>968</v>
      </c>
      <c r="AT360" t="s">
        <v>969</v>
      </c>
      <c r="AU360" t="str">
        <f>IF(AZ360="#","",IFERROR(VLOOKUP(AT360,'class and classification'!$A$1:$B$338,2,FALSE),VLOOKUP(AT360,'class and classification'!$A$340:$B$378,2,FALSE)))</f>
        <v/>
      </c>
      <c r="AV360" t="str">
        <f>IF(AZ360="#","",IFERROR(VLOOKUP(AT360,'class and classification'!$A$1:$C$338,3,FALSE),VLOOKUP(AT360,'class and classification'!$A$340:$C$378,3,FALSE)))</f>
        <v/>
      </c>
      <c r="AW360">
        <v>3791</v>
      </c>
      <c r="AX360">
        <v>3839</v>
      </c>
      <c r="AY360" t="s">
        <v>39</v>
      </c>
      <c r="AZ360" t="s">
        <v>39</v>
      </c>
      <c r="BB360" t="s">
        <v>968</v>
      </c>
      <c r="BC360" t="s">
        <v>969</v>
      </c>
      <c r="BD360" t="str">
        <f>IF(BI360="#","",IFERROR(VLOOKUP(BC360,'class and classification'!$A$1:$B$338,2,FALSE),VLOOKUP(BC360,'class and classification'!$A$340:$B$378,2,FALSE)))</f>
        <v/>
      </c>
      <c r="BE360" t="str">
        <f>IF(BI360="#","",IFERROR(VLOOKUP(BC360,'class and classification'!$A$1:$C$338,3,FALSE),VLOOKUP(BC360,'class and classification'!$A$340:$C$378,3,FALSE)))</f>
        <v/>
      </c>
      <c r="BF360">
        <v>5414</v>
      </c>
      <c r="BG360">
        <v>4760</v>
      </c>
      <c r="BH360" t="s">
        <v>39</v>
      </c>
      <c r="BI360" t="s">
        <v>39</v>
      </c>
      <c r="BK360" t="s">
        <v>968</v>
      </c>
      <c r="BL360" t="s">
        <v>969</v>
      </c>
      <c r="BM360" t="str">
        <f>IF(BR360="#","",IFERROR(VLOOKUP(BL360,'class and classification'!$A$1:$B$338,2,FALSE),VLOOKUP(BL360,'class and classification'!$A$340:$B$378,2,FALSE)))</f>
        <v>Predominantly Rural</v>
      </c>
      <c r="BN360" t="str">
        <f>IF(BR360="#","",IFERROR(VLOOKUP(BL360,'class and classification'!$A$1:$C$338,3,FALSE),VLOOKUP(BL360,'class and classification'!$A$340:$C$378,3,FALSE)))</f>
        <v>SD</v>
      </c>
      <c r="BO360">
        <v>6306</v>
      </c>
      <c r="BP360">
        <v>3420</v>
      </c>
      <c r="BQ360" t="s">
        <v>61</v>
      </c>
      <c r="BR360">
        <v>1.8071680969207471</v>
      </c>
      <c r="BT360" t="s">
        <v>968</v>
      </c>
      <c r="BU360" t="s">
        <v>969</v>
      </c>
      <c r="BV360" t="str">
        <f>IF(CA360="#","",IFERROR(VLOOKUP(BU360,'class and classification'!$A$1:$B$338,2,FALSE),VLOOKUP(BU360,'class and classification'!$A$340:$B$378,2,FALSE)))</f>
        <v>Predominantly Rural</v>
      </c>
      <c r="BW360" t="str">
        <f>IF(CA360="#","",IFERROR(VLOOKUP(BU360,'class and classification'!$A$1:$C$338,3,FALSE),VLOOKUP(BU360,'class and classification'!$A$340:$C$378,3,FALSE)))</f>
        <v>SD</v>
      </c>
      <c r="BX360">
        <v>7242</v>
      </c>
      <c r="BY360">
        <v>2501</v>
      </c>
      <c r="BZ360">
        <v>1533</v>
      </c>
      <c r="CA360">
        <v>13.595246541326711</v>
      </c>
      <c r="CC360" t="s">
        <v>968</v>
      </c>
      <c r="CD360" t="s">
        <v>969</v>
      </c>
      <c r="CE360" t="str">
        <f>IF(CJ360="*","",IFERROR(VLOOKUP(CD360,'class and classification'!$A$1:$B$338,2,FALSE),VLOOKUP(CD360,'class and classification'!$A$340:$B$378,2,FALSE)))</f>
        <v>Predominantly Rural</v>
      </c>
      <c r="CF360" t="str">
        <f>IF(CJ360="*","",IFERROR(VLOOKUP(CD360,'class and classification'!$A$1:$C$338,3,FALSE),VLOOKUP(CD360,'class and classification'!$A$340:$C$378,3,FALSE)))</f>
        <v>SD</v>
      </c>
      <c r="CG360">
        <v>10823</v>
      </c>
      <c r="CH360">
        <v>1416</v>
      </c>
      <c r="CI360">
        <v>1315</v>
      </c>
      <c r="CJ360">
        <v>9.7019330087059164</v>
      </c>
      <c r="CL360" t="s">
        <v>968</v>
      </c>
      <c r="CM360" t="s">
        <v>969</v>
      </c>
      <c r="CN360" t="str">
        <f>IF(CS360="*","",IFERROR(VLOOKUP(CM360,'class and classification'!$A$1:$B$338,2,FALSE),VLOOKUP(CM360,'class and classification'!$A$340:$B$378,2,FALSE)))</f>
        <v>Predominantly Rural</v>
      </c>
      <c r="CO360" t="str">
        <f>IF(CS360="*","",IFERROR(VLOOKUP(CM360,'class and classification'!$A$1:$C$338,3,FALSE),VLOOKUP(CM360,'class and classification'!$A$340:$C$378,3,FALSE)))</f>
        <v>SD</v>
      </c>
      <c r="CP360">
        <v>4857.16</v>
      </c>
      <c r="CQ360">
        <v>2911.19</v>
      </c>
      <c r="CR360">
        <v>1558.95</v>
      </c>
      <c r="CS360">
        <v>16.713840018011641</v>
      </c>
      <c r="CU360" t="s">
        <v>968</v>
      </c>
      <c r="CV360" t="s">
        <v>969</v>
      </c>
      <c r="CW360" t="str">
        <f>IF(DB360="*","",IFERROR(VLOOKUP(CV360,'class and classification'!$A$1:$B$338,2,FALSE),VLOOKUP(CV360,'class and classification'!$A$340:$B$378,2,FALSE)))</f>
        <v>Predominantly Rural</v>
      </c>
      <c r="CX360" t="str">
        <f>IF(DB360="*","",IFERROR(VLOOKUP(CV360,'class and classification'!$A$1:$C$338,3,FALSE),VLOOKUP(CV360,'class and classification'!$A$340:$C$378,3,FALSE)))</f>
        <v>SD</v>
      </c>
      <c r="CY360">
        <v>5501.51</v>
      </c>
      <c r="CZ360">
        <v>4817.01</v>
      </c>
      <c r="DA360">
        <v>873.36</v>
      </c>
      <c r="DB360">
        <v>7.8035146910081234</v>
      </c>
      <c r="DD360" t="s">
        <v>968</v>
      </c>
      <c r="DE360" t="s">
        <v>969</v>
      </c>
      <c r="DF360" t="str">
        <f>IF(DK360="*","",IFERROR(VLOOKUP(DE360,'class and classification'!$A$1:$B$338,2,FALSE),VLOOKUP(DE360,'class and classification'!$A$340:$B$378,2,FALSE)))</f>
        <v>Predominantly Rural</v>
      </c>
      <c r="DG360" t="str">
        <f>IF(DK360="*","",IFERROR(VLOOKUP(DE360,'class and classification'!$A$1:$C$338,3,FALSE),VLOOKUP(DE360,'class and classification'!$A$340:$C$378,3,FALSE)))</f>
        <v>SD</v>
      </c>
      <c r="DH360">
        <v>6858.27</v>
      </c>
      <c r="DI360">
        <v>4882.1499999999996</v>
      </c>
      <c r="DJ360">
        <v>587.12</v>
      </c>
      <c r="DK360">
        <v>4.7626695999364026</v>
      </c>
      <c r="DM360" t="s">
        <v>968</v>
      </c>
      <c r="DN360" t="s">
        <v>969</v>
      </c>
      <c r="DO360" t="str">
        <f>IF(DT360="*","",IFERROR(VLOOKUP(DN360,'class and classification'!$A$1:$B$338,2,FALSE),VLOOKUP(DN360,'class and classification'!$A$340:$B$378,2,FALSE)))</f>
        <v>Predominantly Rural</v>
      </c>
      <c r="DP360" t="str">
        <f>IF(DT360="*","",IFERROR(VLOOKUP(DN360,'class and classification'!$A$1:$C$338,3,FALSE),VLOOKUP(DN360,'class and classification'!$A$340:$C$378,3,FALSE)))</f>
        <v>SD</v>
      </c>
      <c r="DQ360">
        <v>7321.22</v>
      </c>
      <c r="DR360">
        <v>3119.08</v>
      </c>
      <c r="DS360">
        <v>1427.48</v>
      </c>
      <c r="DT360">
        <v>12.028197354517864</v>
      </c>
      <c r="DV360" t="s">
        <v>968</v>
      </c>
      <c r="DW360" t="s">
        <v>969</v>
      </c>
      <c r="DX360" t="str">
        <f>IF(EC360="*","",IFERROR(VLOOKUP(DW360,'class and classification'!$A$1:$B$338,2,FALSE),VLOOKUP(DW360,'class and classification'!$A$340:$B$378,2,FALSE)))</f>
        <v>Predominantly Rural</v>
      </c>
      <c r="DY360" t="str">
        <f>IF(EC360="*","",IFERROR(VLOOKUP(DW360,'class and classification'!$A$1:$C$338,3,FALSE),VLOOKUP(DW360,'class and classification'!$A$340:$C$378,3,FALSE)))</f>
        <v>SD</v>
      </c>
      <c r="DZ360">
        <v>5513.37</v>
      </c>
      <c r="EA360">
        <v>3345.08</v>
      </c>
      <c r="EB360">
        <v>615.23</v>
      </c>
      <c r="EC360">
        <v>6.4940973307099252</v>
      </c>
    </row>
    <row r="361" spans="1:133" x14ac:dyDescent="0.3">
      <c r="I361" t="s">
        <v>866</v>
      </c>
      <c r="J361" t="s">
        <v>450</v>
      </c>
      <c r="K361" t="str">
        <f>IF(P361="#","",IFERROR(VLOOKUP(J361,'class and classification'!$A$1:$B$338,2,FALSE),VLOOKUP(J361,'class and classification'!$A$340:$B$378,2,FALSE)))</f>
        <v>Predominantly Rural</v>
      </c>
      <c r="L361" t="str">
        <f>IF(P361="#","",IFERROR(VLOOKUP(J361,'class and classification'!$A$1:$C$338,3,FALSE),VLOOKUP(J361,'class and classification'!$A$340:$C$378,3,FALSE)))</f>
        <v>SD</v>
      </c>
      <c r="M361">
        <v>19312</v>
      </c>
      <c r="N361">
        <v>6287</v>
      </c>
      <c r="O361">
        <v>2698</v>
      </c>
      <c r="P361">
        <v>9.5345796374173943</v>
      </c>
      <c r="S361" t="s">
        <v>446</v>
      </c>
      <c r="T361" t="str">
        <f>IF(Y361="#","",IFERROR(VLOOKUP(S361,'class and classification'!$A$1:$B$338,2,FALSE),VLOOKUP(S361,'class and classification'!$A$340:$B$378,2,FALSE)))</f>
        <v>Predominantly Rural</v>
      </c>
      <c r="U361" t="str">
        <f>IF(Y361="#","",IFERROR(VLOOKUP(S361,'class and classification'!$A$1:$C$338,3,FALSE),VLOOKUP(S361,'class and classification'!$A$340:$C$378,3,FALSE)))</f>
        <v>SD</v>
      </c>
      <c r="V361">
        <v>15855</v>
      </c>
      <c r="W361">
        <v>972</v>
      </c>
      <c r="X361">
        <v>797</v>
      </c>
      <c r="Y361">
        <v>4.5222423967317296</v>
      </c>
      <c r="AA361" t="s">
        <v>970</v>
      </c>
      <c r="AB361" t="s">
        <v>971</v>
      </c>
      <c r="AC361" t="str">
        <f>IF(AH361="#","",IFERROR(VLOOKUP(AB361,'class and classification'!$A$1:$B$338,2,FALSE),VLOOKUP(AB361,'class and classification'!$A$340:$B$378,2,FALSE)))</f>
        <v/>
      </c>
      <c r="AD361" t="str">
        <f>IF(AH361="#","",IFERROR(VLOOKUP(AB361,'class and classification'!$A$1:$C$338,3,FALSE),VLOOKUP(AB361,'class and classification'!$A$340:$C$378,3,FALSE)))</f>
        <v/>
      </c>
      <c r="AE361">
        <v>5981</v>
      </c>
      <c r="AF361">
        <v>1336</v>
      </c>
      <c r="AG361" t="s">
        <v>39</v>
      </c>
      <c r="AH361" t="s">
        <v>39</v>
      </c>
      <c r="AJ361" t="s">
        <v>970</v>
      </c>
      <c r="AK361" t="s">
        <v>971</v>
      </c>
      <c r="AL361" t="str">
        <f>IF(AQ361="#","",IFERROR(VLOOKUP(AK361,'class and classification'!$A$1:$B$338,2,FALSE),VLOOKUP(AK361,'class and classification'!$A$340:$B$378,2,FALSE)))</f>
        <v/>
      </c>
      <c r="AM361" t="str">
        <f>IF(AQ361="#","",IFERROR(VLOOKUP(AK361,'class and classification'!$A$1:$C$338,3,FALSE),VLOOKUP(AK361,'class and classification'!$A$340:$C$378,3,FALSE)))</f>
        <v/>
      </c>
      <c r="AN361">
        <v>3345</v>
      </c>
      <c r="AO361">
        <v>3679</v>
      </c>
      <c r="AP361" t="s">
        <v>39</v>
      </c>
      <c r="AQ361" t="s">
        <v>39</v>
      </c>
      <c r="AS361" t="s">
        <v>970</v>
      </c>
      <c r="AT361" t="s">
        <v>971</v>
      </c>
      <c r="AU361" t="str">
        <f>IF(AZ361="#","",IFERROR(VLOOKUP(AT361,'class and classification'!$A$1:$B$338,2,FALSE),VLOOKUP(AT361,'class and classification'!$A$340:$B$378,2,FALSE)))</f>
        <v/>
      </c>
      <c r="AV361" t="str">
        <f>IF(AZ361="#","",IFERROR(VLOOKUP(AT361,'class and classification'!$A$1:$C$338,3,FALSE),VLOOKUP(AT361,'class and classification'!$A$340:$C$378,3,FALSE)))</f>
        <v/>
      </c>
      <c r="AW361">
        <v>4911</v>
      </c>
      <c r="AX361" t="s">
        <v>39</v>
      </c>
      <c r="AY361" t="s">
        <v>39</v>
      </c>
      <c r="AZ361" t="s">
        <v>39</v>
      </c>
      <c r="BB361" t="s">
        <v>970</v>
      </c>
      <c r="BC361" t="s">
        <v>971</v>
      </c>
      <c r="BD361" t="str">
        <f>IF(BI361="#","",IFERROR(VLOOKUP(BC361,'class and classification'!$A$1:$B$338,2,FALSE),VLOOKUP(BC361,'class and classification'!$A$340:$B$378,2,FALSE)))</f>
        <v/>
      </c>
      <c r="BE361" t="str">
        <f>IF(BI361="#","",IFERROR(VLOOKUP(BC361,'class and classification'!$A$1:$C$338,3,FALSE),VLOOKUP(BC361,'class and classification'!$A$340:$C$378,3,FALSE)))</f>
        <v/>
      </c>
      <c r="BF361">
        <v>4807</v>
      </c>
      <c r="BG361">
        <v>1918</v>
      </c>
      <c r="BH361" t="s">
        <v>39</v>
      </c>
      <c r="BI361" t="s">
        <v>39</v>
      </c>
      <c r="BK361" t="s">
        <v>970</v>
      </c>
      <c r="BL361" t="s">
        <v>971</v>
      </c>
      <c r="BM361" t="str">
        <f>IF(BR361="#","",IFERROR(VLOOKUP(BL361,'class and classification'!$A$1:$B$338,2,FALSE),VLOOKUP(BL361,'class and classification'!$A$340:$B$378,2,FALSE)))</f>
        <v>Predominantly Rural</v>
      </c>
      <c r="BN361" t="str">
        <f>IF(BR361="#","",IFERROR(VLOOKUP(BL361,'class and classification'!$A$1:$C$338,3,FALSE),VLOOKUP(BL361,'class and classification'!$A$340:$C$378,3,FALSE)))</f>
        <v>SD</v>
      </c>
      <c r="BO361">
        <v>6007</v>
      </c>
      <c r="BP361">
        <v>2552</v>
      </c>
      <c r="BQ361" t="s">
        <v>61</v>
      </c>
      <c r="BR361">
        <v>5.3103219382675073</v>
      </c>
      <c r="BT361" t="s">
        <v>970</v>
      </c>
      <c r="BU361" t="s">
        <v>971</v>
      </c>
      <c r="BV361" t="str">
        <f>IF(CA361="#","",IFERROR(VLOOKUP(BU361,'class and classification'!$A$1:$B$338,2,FALSE),VLOOKUP(BU361,'class and classification'!$A$340:$B$378,2,FALSE)))</f>
        <v/>
      </c>
      <c r="BW361" t="str">
        <f>IF(CA361="#","",IFERROR(VLOOKUP(BU361,'class and classification'!$A$1:$C$338,3,FALSE),VLOOKUP(BU361,'class and classification'!$A$340:$C$378,3,FALSE)))</f>
        <v/>
      </c>
      <c r="BX361">
        <v>4319</v>
      </c>
      <c r="BY361">
        <v>2722</v>
      </c>
      <c r="BZ361" t="s">
        <v>61</v>
      </c>
      <c r="CA361" t="s">
        <v>39</v>
      </c>
      <c r="CC361" t="s">
        <v>970</v>
      </c>
      <c r="CD361" t="s">
        <v>971</v>
      </c>
      <c r="CE361" t="str">
        <f>IF(CJ361="*","",IFERROR(VLOOKUP(CD361,'class and classification'!$A$1:$B$338,2,FALSE),VLOOKUP(CD361,'class and classification'!$A$340:$B$378,2,FALSE)))</f>
        <v>Predominantly Rural</v>
      </c>
      <c r="CF361" t="str">
        <f>IF(CJ361="*","",IFERROR(VLOOKUP(CD361,'class and classification'!$A$1:$C$338,3,FALSE),VLOOKUP(CD361,'class and classification'!$A$340:$C$378,3,FALSE)))</f>
        <v>SD</v>
      </c>
      <c r="CG361">
        <v>5518</v>
      </c>
      <c r="CH361">
        <v>2623</v>
      </c>
      <c r="CI361">
        <v>1042</v>
      </c>
      <c r="CJ361">
        <v>11.347054339540454</v>
      </c>
      <c r="CL361" t="s">
        <v>970</v>
      </c>
      <c r="CM361" t="s">
        <v>971</v>
      </c>
      <c r="CN361" t="str">
        <f>IF(CS361="*","",IFERROR(VLOOKUP(CM361,'class and classification'!$A$1:$B$338,2,FALSE),VLOOKUP(CM361,'class and classification'!$A$340:$B$378,2,FALSE)))</f>
        <v/>
      </c>
      <c r="CO361" t="str">
        <f>IF(CS361="*","",IFERROR(VLOOKUP(CM361,'class and classification'!$A$1:$C$338,3,FALSE),VLOOKUP(CM361,'class and classification'!$A$340:$C$378,3,FALSE)))</f>
        <v/>
      </c>
      <c r="CP361">
        <v>4731.78</v>
      </c>
      <c r="CQ361">
        <v>1391.66</v>
      </c>
      <c r="CR361" t="s">
        <v>38</v>
      </c>
      <c r="CS361" t="s">
        <v>38</v>
      </c>
      <c r="CU361" t="s">
        <v>970</v>
      </c>
      <c r="CV361" t="s">
        <v>971</v>
      </c>
      <c r="CW361" t="str">
        <f>IF(DB361="*","",IFERROR(VLOOKUP(CV361,'class and classification'!$A$1:$B$338,2,FALSE),VLOOKUP(CV361,'class and classification'!$A$340:$B$378,2,FALSE)))</f>
        <v/>
      </c>
      <c r="CX361" t="str">
        <f>IF(DB361="*","",IFERROR(VLOOKUP(CV361,'class and classification'!$A$1:$C$338,3,FALSE),VLOOKUP(CV361,'class and classification'!$A$340:$C$378,3,FALSE)))</f>
        <v/>
      </c>
      <c r="CY361">
        <v>7166.35</v>
      </c>
      <c r="CZ361">
        <v>1367.01</v>
      </c>
      <c r="DA361" t="s">
        <v>38</v>
      </c>
      <c r="DB361" t="s">
        <v>38</v>
      </c>
      <c r="DD361" t="s">
        <v>970</v>
      </c>
      <c r="DE361" t="s">
        <v>971</v>
      </c>
      <c r="DF361" t="str">
        <f>IF(DK361="*","",IFERROR(VLOOKUP(DE361,'class and classification'!$A$1:$B$338,2,FALSE),VLOOKUP(DE361,'class and classification'!$A$340:$B$378,2,FALSE)))</f>
        <v>Predominantly Rural</v>
      </c>
      <c r="DG361" t="str">
        <f>IF(DK361="*","",IFERROR(VLOOKUP(DE361,'class and classification'!$A$1:$C$338,3,FALSE),VLOOKUP(DE361,'class and classification'!$A$340:$C$378,3,FALSE)))</f>
        <v>SD</v>
      </c>
      <c r="DH361">
        <v>7309.18</v>
      </c>
      <c r="DI361">
        <v>1790.9</v>
      </c>
      <c r="DJ361">
        <v>1073.8599999999999</v>
      </c>
      <c r="DK361">
        <v>10.555006221778385</v>
      </c>
      <c r="DM361" t="s">
        <v>970</v>
      </c>
      <c r="DN361" t="s">
        <v>971</v>
      </c>
      <c r="DO361" t="str">
        <f>IF(DT361="*","",IFERROR(VLOOKUP(DN361,'class and classification'!$A$1:$B$338,2,FALSE),VLOOKUP(DN361,'class and classification'!$A$340:$B$378,2,FALSE)))</f>
        <v>Predominantly Rural</v>
      </c>
      <c r="DP361" t="str">
        <f>IF(DT361="*","",IFERROR(VLOOKUP(DN361,'class and classification'!$A$1:$C$338,3,FALSE),VLOOKUP(DN361,'class and classification'!$A$340:$C$378,3,FALSE)))</f>
        <v>SD</v>
      </c>
      <c r="DQ361">
        <v>6870.75</v>
      </c>
      <c r="DR361">
        <v>748.5</v>
      </c>
      <c r="DS361">
        <v>1014.28</v>
      </c>
      <c r="DT361">
        <v>11.748149366481611</v>
      </c>
      <c r="DV361" t="s">
        <v>970</v>
      </c>
      <c r="DW361" t="s">
        <v>971</v>
      </c>
      <c r="DX361" t="str">
        <f>IF(EC361="*","",IFERROR(VLOOKUP(DW361,'class and classification'!$A$1:$B$338,2,FALSE),VLOOKUP(DW361,'class and classification'!$A$340:$B$378,2,FALSE)))</f>
        <v>Predominantly Rural</v>
      </c>
      <c r="DY361" t="str">
        <f>IF(EC361="*","",IFERROR(VLOOKUP(DW361,'class and classification'!$A$1:$C$338,3,FALSE),VLOOKUP(DW361,'class and classification'!$A$340:$C$378,3,FALSE)))</f>
        <v>SD</v>
      </c>
      <c r="DZ361">
        <v>2176.71</v>
      </c>
      <c r="EA361">
        <v>3158.69</v>
      </c>
      <c r="EB361">
        <v>600.02</v>
      </c>
      <c r="EC361">
        <v>10.109141391847585</v>
      </c>
    </row>
    <row r="362" spans="1:133" x14ac:dyDescent="0.3">
      <c r="I362" t="s">
        <v>867</v>
      </c>
      <c r="J362" t="s">
        <v>449</v>
      </c>
      <c r="K362" t="str">
        <f>IF(P362="#","",IFERROR(VLOOKUP(J362,'class and classification'!$A$1:$B$338,2,FALSE),VLOOKUP(J362,'class and classification'!$A$340:$B$378,2,FALSE)))</f>
        <v>Predominantly Rural</v>
      </c>
      <c r="L362" t="str">
        <f>IF(P362="#","",IFERROR(VLOOKUP(J362,'class and classification'!$A$1:$C$338,3,FALSE),VLOOKUP(J362,'class and classification'!$A$340:$C$378,3,FALSE)))</f>
        <v>SD</v>
      </c>
      <c r="M362">
        <v>23618</v>
      </c>
      <c r="N362">
        <v>5966</v>
      </c>
      <c r="O362">
        <v>4835</v>
      </c>
      <c r="P362">
        <v>14.047473779017402</v>
      </c>
      <c r="S362" t="s">
        <v>215</v>
      </c>
      <c r="T362" t="str">
        <f>IF(Y362="#","",IFERROR(VLOOKUP(S362,'class and classification'!$A$1:$B$338,2,FALSE),VLOOKUP(S362,'class and classification'!$A$340:$B$378,2,FALSE)))</f>
        <v>Predominantly Rural</v>
      </c>
      <c r="U362" t="str">
        <f>IF(Y362="#","",IFERROR(VLOOKUP(S362,'class and classification'!$A$1:$C$338,3,FALSE),VLOOKUP(S362,'class and classification'!$A$340:$C$378,3,FALSE)))</f>
        <v>SC</v>
      </c>
      <c r="V362">
        <v>71875</v>
      </c>
      <c r="W362">
        <v>24341</v>
      </c>
      <c r="X362">
        <v>9121</v>
      </c>
      <c r="Y362">
        <v>8.658875798627264</v>
      </c>
      <c r="AA362" t="s">
        <v>972</v>
      </c>
      <c r="AB362" t="s">
        <v>973</v>
      </c>
      <c r="AC362" t="str">
        <f>IF(AH362="#","",IFERROR(VLOOKUP(AB362,'class and classification'!$A$1:$B$338,2,FALSE),VLOOKUP(AB362,'class and classification'!$A$340:$B$378,2,FALSE)))</f>
        <v>Predominantly Rural</v>
      </c>
      <c r="AD362" t="str">
        <f>IF(AH362="#","",IFERROR(VLOOKUP(AB362,'class and classification'!$A$1:$C$338,3,FALSE),VLOOKUP(AB362,'class and classification'!$A$340:$C$378,3,FALSE)))</f>
        <v>SD</v>
      </c>
      <c r="AE362">
        <v>9836</v>
      </c>
      <c r="AF362">
        <v>2559</v>
      </c>
      <c r="AG362">
        <v>1144</v>
      </c>
      <c r="AH362">
        <v>8.4496639338208137</v>
      </c>
      <c r="AJ362" t="s">
        <v>972</v>
      </c>
      <c r="AK362" t="s">
        <v>973</v>
      </c>
      <c r="AL362" t="str">
        <f>IF(AQ362="#","",IFERROR(VLOOKUP(AK362,'class and classification'!$A$1:$B$338,2,FALSE),VLOOKUP(AK362,'class and classification'!$A$340:$B$378,2,FALSE)))</f>
        <v>Predominantly Rural</v>
      </c>
      <c r="AM362" t="str">
        <f>IF(AQ362="#","",IFERROR(VLOOKUP(AK362,'class and classification'!$A$1:$C$338,3,FALSE),VLOOKUP(AK362,'class and classification'!$A$340:$C$378,3,FALSE)))</f>
        <v>SD</v>
      </c>
      <c r="AN362">
        <v>10687</v>
      </c>
      <c r="AO362">
        <v>4688</v>
      </c>
      <c r="AP362">
        <v>828</v>
      </c>
      <c r="AQ362">
        <v>5.1101647842992035</v>
      </c>
      <c r="AS362" t="s">
        <v>972</v>
      </c>
      <c r="AT362" t="s">
        <v>973</v>
      </c>
      <c r="AU362" t="str">
        <f>IF(AZ362="#","",IFERROR(VLOOKUP(AT362,'class and classification'!$A$1:$B$338,2,FALSE),VLOOKUP(AT362,'class and classification'!$A$340:$B$378,2,FALSE)))</f>
        <v/>
      </c>
      <c r="AV362" t="str">
        <f>IF(AZ362="#","",IFERROR(VLOOKUP(AT362,'class and classification'!$A$1:$C$338,3,FALSE),VLOOKUP(AT362,'class and classification'!$A$340:$C$378,3,FALSE)))</f>
        <v/>
      </c>
      <c r="AW362">
        <v>9194</v>
      </c>
      <c r="AX362">
        <v>3468</v>
      </c>
      <c r="AY362" t="s">
        <v>39</v>
      </c>
      <c r="AZ362" t="s">
        <v>39</v>
      </c>
      <c r="BB362" t="s">
        <v>972</v>
      </c>
      <c r="BC362" t="s">
        <v>973</v>
      </c>
      <c r="BD362" t="str">
        <f>IF(BI362="#","",IFERROR(VLOOKUP(BC362,'class and classification'!$A$1:$B$338,2,FALSE),VLOOKUP(BC362,'class and classification'!$A$340:$B$378,2,FALSE)))</f>
        <v>Predominantly Rural</v>
      </c>
      <c r="BE362" t="str">
        <f>IF(BI362="#","",IFERROR(VLOOKUP(BC362,'class and classification'!$A$1:$C$338,3,FALSE),VLOOKUP(BC362,'class and classification'!$A$340:$C$378,3,FALSE)))</f>
        <v>SD</v>
      </c>
      <c r="BF362">
        <v>8665</v>
      </c>
      <c r="BG362">
        <v>4794</v>
      </c>
      <c r="BH362">
        <v>1388</v>
      </c>
      <c r="BI362">
        <v>9.3486899710379205</v>
      </c>
      <c r="BK362" t="s">
        <v>972</v>
      </c>
      <c r="BL362" t="s">
        <v>973</v>
      </c>
      <c r="BM362" t="str">
        <f>IF(BR362="#","",IFERROR(VLOOKUP(BL362,'class and classification'!$A$1:$B$338,2,FALSE),VLOOKUP(BL362,'class and classification'!$A$340:$B$378,2,FALSE)))</f>
        <v>Predominantly Rural</v>
      </c>
      <c r="BN362" t="str">
        <f>IF(BR362="#","",IFERROR(VLOOKUP(BL362,'class and classification'!$A$1:$C$338,3,FALSE),VLOOKUP(BL362,'class and classification'!$A$340:$C$378,3,FALSE)))</f>
        <v>SD</v>
      </c>
      <c r="BO362">
        <v>10130</v>
      </c>
      <c r="BP362">
        <v>3341</v>
      </c>
      <c r="BQ362" t="s">
        <v>61</v>
      </c>
      <c r="BR362">
        <v>1.4917733089579526</v>
      </c>
      <c r="BT362" t="s">
        <v>972</v>
      </c>
      <c r="BU362" t="s">
        <v>973</v>
      </c>
      <c r="BV362" t="str">
        <f>IF(CA362="#","",IFERROR(VLOOKUP(BU362,'class and classification'!$A$1:$B$338,2,FALSE),VLOOKUP(BU362,'class and classification'!$A$340:$B$378,2,FALSE)))</f>
        <v/>
      </c>
      <c r="BW362" t="str">
        <f>IF(CA362="#","",IFERROR(VLOOKUP(BU362,'class and classification'!$A$1:$C$338,3,FALSE),VLOOKUP(BU362,'class and classification'!$A$340:$C$378,3,FALSE)))</f>
        <v/>
      </c>
      <c r="BX362">
        <v>8895</v>
      </c>
      <c r="BY362">
        <v>2712</v>
      </c>
      <c r="BZ362" t="s">
        <v>61</v>
      </c>
      <c r="CA362" t="s">
        <v>39</v>
      </c>
      <c r="CC362" t="s">
        <v>972</v>
      </c>
      <c r="CD362" t="s">
        <v>973</v>
      </c>
      <c r="CE362" t="str">
        <f>IF(CJ362="*","",IFERROR(VLOOKUP(CD362,'class and classification'!$A$1:$B$338,2,FALSE),VLOOKUP(CD362,'class and classification'!$A$340:$B$378,2,FALSE)))</f>
        <v>Predominantly Rural</v>
      </c>
      <c r="CF362" t="str">
        <f>IF(CJ362="*","",IFERROR(VLOOKUP(CD362,'class and classification'!$A$1:$C$338,3,FALSE),VLOOKUP(CD362,'class and classification'!$A$340:$C$378,3,FALSE)))</f>
        <v>SD</v>
      </c>
      <c r="CG362">
        <v>6441</v>
      </c>
      <c r="CH362">
        <v>3938</v>
      </c>
      <c r="CI362">
        <v>1446</v>
      </c>
      <c r="CJ362">
        <v>12.228329809725158</v>
      </c>
      <c r="CL362" t="s">
        <v>972</v>
      </c>
      <c r="CM362" t="s">
        <v>973</v>
      </c>
      <c r="CN362" t="str">
        <f>IF(CS362="*","",IFERROR(VLOOKUP(CM362,'class and classification'!$A$1:$B$338,2,FALSE),VLOOKUP(CM362,'class and classification'!$A$340:$B$378,2,FALSE)))</f>
        <v>Predominantly Rural</v>
      </c>
      <c r="CO362" t="str">
        <f>IF(CS362="*","",IFERROR(VLOOKUP(CM362,'class and classification'!$A$1:$C$338,3,FALSE),VLOOKUP(CM362,'class and classification'!$A$340:$C$378,3,FALSE)))</f>
        <v>SD</v>
      </c>
      <c r="CP362">
        <v>10436.18</v>
      </c>
      <c r="CQ362">
        <v>3933.67</v>
      </c>
      <c r="CR362">
        <v>1678.92</v>
      </c>
      <c r="CS362">
        <v>10.461362459552975</v>
      </c>
      <c r="CU362" t="s">
        <v>972</v>
      </c>
      <c r="CV362" t="s">
        <v>973</v>
      </c>
      <c r="CW362" t="str">
        <f>IF(DB362="*","",IFERROR(VLOOKUP(CV362,'class and classification'!$A$1:$B$338,2,FALSE),VLOOKUP(CV362,'class and classification'!$A$340:$B$378,2,FALSE)))</f>
        <v>Predominantly Rural</v>
      </c>
      <c r="CX362" t="str">
        <f>IF(DB362="*","",IFERROR(VLOOKUP(CV362,'class and classification'!$A$1:$C$338,3,FALSE),VLOOKUP(CV362,'class and classification'!$A$340:$C$378,3,FALSE)))</f>
        <v>SD</v>
      </c>
      <c r="CY362">
        <v>12769.74</v>
      </c>
      <c r="CZ362">
        <v>1858.01</v>
      </c>
      <c r="DA362">
        <v>1092.5</v>
      </c>
      <c r="DB362">
        <v>6.9496350248882814</v>
      </c>
      <c r="DD362" t="s">
        <v>972</v>
      </c>
      <c r="DE362" t="s">
        <v>973</v>
      </c>
      <c r="DF362" t="str">
        <f>IF(DK362="*","",IFERROR(VLOOKUP(DE362,'class and classification'!$A$1:$B$338,2,FALSE),VLOOKUP(DE362,'class and classification'!$A$340:$B$378,2,FALSE)))</f>
        <v>Predominantly Rural</v>
      </c>
      <c r="DG362" t="str">
        <f>IF(DK362="*","",IFERROR(VLOOKUP(DE362,'class and classification'!$A$1:$C$338,3,FALSE),VLOOKUP(DE362,'class and classification'!$A$340:$C$378,3,FALSE)))</f>
        <v>SD</v>
      </c>
      <c r="DH362">
        <v>9036.65</v>
      </c>
      <c r="DI362">
        <v>3848.41</v>
      </c>
      <c r="DJ362">
        <v>2506.92</v>
      </c>
      <c r="DK362">
        <v>16.287183325342159</v>
      </c>
      <c r="DM362" t="s">
        <v>972</v>
      </c>
      <c r="DN362" t="s">
        <v>973</v>
      </c>
      <c r="DO362" t="str">
        <f>IF(DT362="*","",IFERROR(VLOOKUP(DN362,'class and classification'!$A$1:$B$338,2,FALSE),VLOOKUP(DN362,'class and classification'!$A$340:$B$378,2,FALSE)))</f>
        <v>Predominantly Rural</v>
      </c>
      <c r="DP362" t="str">
        <f>IF(DT362="*","",IFERROR(VLOOKUP(DN362,'class and classification'!$A$1:$C$338,3,FALSE),VLOOKUP(DN362,'class and classification'!$A$340:$C$378,3,FALSE)))</f>
        <v>SD</v>
      </c>
      <c r="DQ362">
        <v>8656.31</v>
      </c>
      <c r="DR362">
        <v>2525.87</v>
      </c>
      <c r="DS362">
        <v>1403.88</v>
      </c>
      <c r="DT362">
        <v>11.154245252287055</v>
      </c>
      <c r="DV362" t="s">
        <v>972</v>
      </c>
      <c r="DW362" t="s">
        <v>973</v>
      </c>
      <c r="DX362" t="str">
        <f>IF(EC362="*","",IFERROR(VLOOKUP(DW362,'class and classification'!$A$1:$B$338,2,FALSE),VLOOKUP(DW362,'class and classification'!$A$340:$B$378,2,FALSE)))</f>
        <v>Predominantly Rural</v>
      </c>
      <c r="DY362" t="str">
        <f>IF(EC362="*","",IFERROR(VLOOKUP(DW362,'class and classification'!$A$1:$C$338,3,FALSE),VLOOKUP(DW362,'class and classification'!$A$340:$C$378,3,FALSE)))</f>
        <v>SD</v>
      </c>
      <c r="DZ362">
        <v>7767.15</v>
      </c>
      <c r="EA362">
        <v>4794.6499999999996</v>
      </c>
      <c r="EB362">
        <v>968.5</v>
      </c>
      <c r="EC362">
        <v>7.1580083220623338</v>
      </c>
    </row>
    <row r="363" spans="1:133" x14ac:dyDescent="0.3">
      <c r="S363" t="s">
        <v>447</v>
      </c>
      <c r="T363" t="str">
        <f>IF(Y363="#","",IFERROR(VLOOKUP(S363,'class and classification'!$A$1:$B$338,2,FALSE),VLOOKUP(S363,'class and classification'!$A$340:$B$378,2,FALSE)))</f>
        <v>Predominantly Rural</v>
      </c>
      <c r="U363" t="str">
        <f>IF(Y363="#","",IFERROR(VLOOKUP(S363,'class and classification'!$A$1:$C$338,3,FALSE),VLOOKUP(S363,'class and classification'!$A$340:$C$378,3,FALSE)))</f>
        <v>SD</v>
      </c>
      <c r="V363">
        <v>11257</v>
      </c>
      <c r="W363">
        <v>6191</v>
      </c>
      <c r="X363">
        <v>1150</v>
      </c>
      <c r="Y363">
        <v>6.1834605871599102</v>
      </c>
      <c r="AA363" t="s">
        <v>974</v>
      </c>
      <c r="AB363" t="s">
        <v>975</v>
      </c>
      <c r="AC363" t="str">
        <f>IF(AH363="#","",IFERROR(VLOOKUP(AB363,'class and classification'!$A$1:$B$338,2,FALSE),VLOOKUP(AB363,'class and classification'!$A$340:$B$378,2,FALSE)))</f>
        <v/>
      </c>
      <c r="AD363" t="str">
        <f>IF(AH363="#","",IFERROR(VLOOKUP(AB363,'class and classification'!$A$1:$C$338,3,FALSE),VLOOKUP(AB363,'class and classification'!$A$340:$C$378,3,FALSE)))</f>
        <v/>
      </c>
      <c r="AE363">
        <v>2888</v>
      </c>
      <c r="AF363">
        <v>2521</v>
      </c>
      <c r="AG363" t="s">
        <v>39</v>
      </c>
      <c r="AH363" t="s">
        <v>39</v>
      </c>
      <c r="AJ363" t="s">
        <v>974</v>
      </c>
      <c r="AK363" t="s">
        <v>975</v>
      </c>
      <c r="AL363" t="str">
        <f>IF(AQ363="#","",IFERROR(VLOOKUP(AK363,'class and classification'!$A$1:$B$338,2,FALSE),VLOOKUP(AK363,'class and classification'!$A$340:$B$378,2,FALSE)))</f>
        <v>Predominantly Urban</v>
      </c>
      <c r="AM363" t="str">
        <f>IF(AQ363="#","",IFERROR(VLOOKUP(AK363,'class and classification'!$A$1:$C$338,3,FALSE),VLOOKUP(AK363,'class and classification'!$A$340:$C$378,3,FALSE)))</f>
        <v>SD</v>
      </c>
      <c r="AN363">
        <v>4009</v>
      </c>
      <c r="AO363">
        <v>6266</v>
      </c>
      <c r="AP363">
        <v>1596</v>
      </c>
      <c r="AQ363">
        <v>13.444528683345968</v>
      </c>
      <c r="AS363" t="s">
        <v>974</v>
      </c>
      <c r="AT363" t="s">
        <v>975</v>
      </c>
      <c r="AU363" t="str">
        <f>IF(AZ363="#","",IFERROR(VLOOKUP(AT363,'class and classification'!$A$1:$B$338,2,FALSE),VLOOKUP(AT363,'class and classification'!$A$340:$B$378,2,FALSE)))</f>
        <v>Predominantly Urban</v>
      </c>
      <c r="AV363" t="str">
        <f>IF(AZ363="#","",IFERROR(VLOOKUP(AT363,'class and classification'!$A$1:$C$338,3,FALSE),VLOOKUP(AT363,'class and classification'!$A$340:$C$378,3,FALSE)))</f>
        <v>SD</v>
      </c>
      <c r="AW363">
        <v>5773</v>
      </c>
      <c r="AX363">
        <v>5105</v>
      </c>
      <c r="AY363">
        <v>3212</v>
      </c>
      <c r="AZ363">
        <v>22.796309439318666</v>
      </c>
      <c r="BB363" t="s">
        <v>974</v>
      </c>
      <c r="BC363" t="s">
        <v>975</v>
      </c>
      <c r="BD363" t="str">
        <f>IF(BI363="#","",IFERROR(VLOOKUP(BC363,'class and classification'!$A$1:$B$338,2,FALSE),VLOOKUP(BC363,'class and classification'!$A$340:$B$378,2,FALSE)))</f>
        <v>Predominantly Urban</v>
      </c>
      <c r="BE363" t="str">
        <f>IF(BI363="#","",IFERROR(VLOOKUP(BC363,'class and classification'!$A$1:$C$338,3,FALSE),VLOOKUP(BC363,'class and classification'!$A$340:$C$378,3,FALSE)))</f>
        <v>SD</v>
      </c>
      <c r="BF363">
        <v>7985</v>
      </c>
      <c r="BG363">
        <v>1769</v>
      </c>
      <c r="BH363">
        <v>1139</v>
      </c>
      <c r="BI363">
        <v>10.456256311392638</v>
      </c>
      <c r="BK363" t="s">
        <v>974</v>
      </c>
      <c r="BL363" t="s">
        <v>975</v>
      </c>
      <c r="BM363" t="str">
        <f>IF(BR363="#","",IFERROR(VLOOKUP(BL363,'class and classification'!$A$1:$B$338,2,FALSE),VLOOKUP(BL363,'class and classification'!$A$340:$B$378,2,FALSE)))</f>
        <v/>
      </c>
      <c r="BN363" t="str">
        <f>IF(BR363="#","",IFERROR(VLOOKUP(BL363,'class and classification'!$A$1:$C$338,3,FALSE),VLOOKUP(BL363,'class and classification'!$A$340:$C$378,3,FALSE)))</f>
        <v/>
      </c>
      <c r="BO363">
        <v>6270</v>
      </c>
      <c r="BP363">
        <v>1339</v>
      </c>
      <c r="BQ363" t="s">
        <v>39</v>
      </c>
      <c r="BR363" t="s">
        <v>39</v>
      </c>
      <c r="BT363" t="s">
        <v>974</v>
      </c>
      <c r="BU363" t="s">
        <v>975</v>
      </c>
      <c r="BV363" t="str">
        <f>IF(CA363="#","",IFERROR(VLOOKUP(BU363,'class and classification'!$A$1:$B$338,2,FALSE),VLOOKUP(BU363,'class and classification'!$A$340:$B$378,2,FALSE)))</f>
        <v>Predominantly Urban</v>
      </c>
      <c r="BW363" t="str">
        <f>IF(CA363="#","",IFERROR(VLOOKUP(BU363,'class and classification'!$A$1:$C$338,3,FALSE),VLOOKUP(BU363,'class and classification'!$A$340:$C$378,3,FALSE)))</f>
        <v>SD</v>
      </c>
      <c r="BX363">
        <v>7577</v>
      </c>
      <c r="BY363">
        <v>3114</v>
      </c>
      <c r="BZ363">
        <v>1226</v>
      </c>
      <c r="CA363">
        <v>10.287824116807922</v>
      </c>
      <c r="CC363" t="s">
        <v>974</v>
      </c>
      <c r="CD363" t="s">
        <v>975</v>
      </c>
      <c r="CE363" t="str">
        <f>IF(CJ363="*","",IFERROR(VLOOKUP(CD363,'class and classification'!$A$1:$B$338,2,FALSE),VLOOKUP(CD363,'class and classification'!$A$340:$B$378,2,FALSE)))</f>
        <v>Predominantly Urban</v>
      </c>
      <c r="CF363" t="str">
        <f>IF(CJ363="*","",IFERROR(VLOOKUP(CD363,'class and classification'!$A$1:$C$338,3,FALSE),VLOOKUP(CD363,'class and classification'!$A$340:$C$378,3,FALSE)))</f>
        <v>SD</v>
      </c>
      <c r="CG363">
        <v>5351</v>
      </c>
      <c r="CH363">
        <v>4130</v>
      </c>
      <c r="CI363">
        <v>1593</v>
      </c>
      <c r="CJ363">
        <v>14.385046053819758</v>
      </c>
      <c r="CL363" t="s">
        <v>974</v>
      </c>
      <c r="CM363" t="s">
        <v>975</v>
      </c>
      <c r="CN363" t="str">
        <f>IF(CS363="*","",IFERROR(VLOOKUP(CM363,'class and classification'!$A$1:$B$338,2,FALSE),VLOOKUP(CM363,'class and classification'!$A$340:$B$378,2,FALSE)))</f>
        <v>Predominantly Urban</v>
      </c>
      <c r="CO363" t="str">
        <f>IF(CS363="*","",IFERROR(VLOOKUP(CM363,'class and classification'!$A$1:$C$338,3,FALSE),VLOOKUP(CM363,'class and classification'!$A$340:$C$378,3,FALSE)))</f>
        <v>SD</v>
      </c>
      <c r="CP363">
        <v>4053.31</v>
      </c>
      <c r="CQ363">
        <v>3704.26</v>
      </c>
      <c r="CR363">
        <v>2275.58</v>
      </c>
      <c r="CS363">
        <v>22.680613765367806</v>
      </c>
      <c r="CU363" t="s">
        <v>974</v>
      </c>
      <c r="CV363" t="s">
        <v>975</v>
      </c>
      <c r="CW363" t="str">
        <f>IF(DB363="*","",IFERROR(VLOOKUP(CV363,'class and classification'!$A$1:$B$338,2,FALSE),VLOOKUP(CV363,'class and classification'!$A$340:$B$378,2,FALSE)))</f>
        <v>Predominantly Urban</v>
      </c>
      <c r="CX363" t="str">
        <f>IF(DB363="*","",IFERROR(VLOOKUP(CV363,'class and classification'!$A$1:$C$338,3,FALSE),VLOOKUP(CV363,'class and classification'!$A$340:$C$378,3,FALSE)))</f>
        <v>SD</v>
      </c>
      <c r="CY363">
        <v>5761.89</v>
      </c>
      <c r="CZ363">
        <v>2960.57</v>
      </c>
      <c r="DA363">
        <v>3300.99</v>
      </c>
      <c r="DB363">
        <v>27.454599137518759</v>
      </c>
      <c r="DD363" t="s">
        <v>974</v>
      </c>
      <c r="DE363" t="s">
        <v>975</v>
      </c>
      <c r="DF363" t="str">
        <f>IF(DK363="*","",IFERROR(VLOOKUP(DE363,'class and classification'!$A$1:$B$338,2,FALSE),VLOOKUP(DE363,'class and classification'!$A$340:$B$378,2,FALSE)))</f>
        <v>Predominantly Urban</v>
      </c>
      <c r="DG363" t="str">
        <f>IF(DK363="*","",IFERROR(VLOOKUP(DE363,'class and classification'!$A$1:$C$338,3,FALSE),VLOOKUP(DE363,'class and classification'!$A$340:$C$378,3,FALSE)))</f>
        <v>SD</v>
      </c>
      <c r="DH363">
        <v>6993.57</v>
      </c>
      <c r="DI363">
        <v>1334.17</v>
      </c>
      <c r="DJ363">
        <v>1027.27</v>
      </c>
      <c r="DK363">
        <v>10.980961003782999</v>
      </c>
      <c r="DM363" t="s">
        <v>974</v>
      </c>
      <c r="DN363" t="s">
        <v>975</v>
      </c>
      <c r="DO363" t="str">
        <f>IF(DT363="*","",IFERROR(VLOOKUP(DN363,'class and classification'!$A$1:$B$338,2,FALSE),VLOOKUP(DN363,'class and classification'!$A$340:$B$378,2,FALSE)))</f>
        <v>Predominantly Urban</v>
      </c>
      <c r="DP363" t="str">
        <f>IF(DT363="*","",IFERROR(VLOOKUP(DN363,'class and classification'!$A$1:$C$338,3,FALSE),VLOOKUP(DN363,'class and classification'!$A$340:$C$378,3,FALSE)))</f>
        <v>SD</v>
      </c>
      <c r="DQ363">
        <v>5965.35</v>
      </c>
      <c r="DR363">
        <v>2296.7600000000002</v>
      </c>
      <c r="DS363">
        <v>737.74</v>
      </c>
      <c r="DT363">
        <v>8.1972477319066428</v>
      </c>
      <c r="DV363" t="s">
        <v>974</v>
      </c>
      <c r="DW363" t="s">
        <v>975</v>
      </c>
      <c r="DX363" t="str">
        <f>IF(EC363="*","",IFERROR(VLOOKUP(DW363,'class and classification'!$A$1:$B$338,2,FALSE),VLOOKUP(DW363,'class and classification'!$A$340:$B$378,2,FALSE)))</f>
        <v/>
      </c>
      <c r="DY363" t="str">
        <f>IF(EC363="*","",IFERROR(VLOOKUP(DW363,'class and classification'!$A$1:$C$338,3,FALSE),VLOOKUP(DW363,'class and classification'!$A$340:$C$378,3,FALSE)))</f>
        <v/>
      </c>
      <c r="DZ363">
        <v>4189.01</v>
      </c>
      <c r="EA363">
        <v>2781.45</v>
      </c>
      <c r="EB363" t="s">
        <v>38</v>
      </c>
      <c r="EC363" t="s">
        <v>38</v>
      </c>
    </row>
    <row r="364" spans="1:133" x14ac:dyDescent="0.3">
      <c r="S364" t="s">
        <v>448</v>
      </c>
      <c r="T364" t="str">
        <f>IF(Y364="#","",IFERROR(VLOOKUP(S364,'class and classification'!$A$1:$B$338,2,FALSE),VLOOKUP(S364,'class and classification'!$A$340:$B$378,2,FALSE)))</f>
        <v>Predominantly Rural</v>
      </c>
      <c r="U364" t="str">
        <f>IF(Y364="#","",IFERROR(VLOOKUP(S364,'class and classification'!$A$1:$C$338,3,FALSE),VLOOKUP(S364,'class and classification'!$A$340:$C$378,3,FALSE)))</f>
        <v>SD</v>
      </c>
      <c r="V364">
        <v>16025</v>
      </c>
      <c r="W364">
        <v>4415</v>
      </c>
      <c r="X364">
        <v>2365</v>
      </c>
      <c r="Y364">
        <v>10.370532777899584</v>
      </c>
      <c r="AA364" t="s">
        <v>856</v>
      </c>
      <c r="AB364" t="s">
        <v>214</v>
      </c>
      <c r="AC364" t="str">
        <f>IF(AH364="#","",IFERROR(VLOOKUP(AB364,'class and classification'!$A$1:$B$338,2,FALSE),VLOOKUP(AB364,'class and classification'!$A$340:$B$378,2,FALSE)))</f>
        <v>Urban with Significant Rural</v>
      </c>
      <c r="AD364" t="str">
        <f>IF(AH364="#","",IFERROR(VLOOKUP(AB364,'class and classification'!$A$1:$C$338,3,FALSE),VLOOKUP(AB364,'class and classification'!$A$340:$C$378,3,FALSE)))</f>
        <v>SC</v>
      </c>
      <c r="AE364">
        <v>75431</v>
      </c>
      <c r="AF364">
        <v>31612</v>
      </c>
      <c r="AG364">
        <v>10874</v>
      </c>
      <c r="AH364">
        <v>9.2217407159273055</v>
      </c>
      <c r="AJ364" t="s">
        <v>856</v>
      </c>
      <c r="AK364" t="s">
        <v>214</v>
      </c>
      <c r="AL364" t="str">
        <f>IF(AQ364="#","",IFERROR(VLOOKUP(AK364,'class and classification'!$A$1:$B$338,2,FALSE),VLOOKUP(AK364,'class and classification'!$A$340:$B$378,2,FALSE)))</f>
        <v>Urban with Significant Rural</v>
      </c>
      <c r="AM364" t="str">
        <f>IF(AQ364="#","",IFERROR(VLOOKUP(AK364,'class and classification'!$A$1:$C$338,3,FALSE),VLOOKUP(AK364,'class and classification'!$A$340:$C$378,3,FALSE)))</f>
        <v>SC</v>
      </c>
      <c r="AN364">
        <v>84145</v>
      </c>
      <c r="AO364">
        <v>36748</v>
      </c>
      <c r="AP364">
        <v>9094</v>
      </c>
      <c r="AQ364">
        <v>6.9960842238069958</v>
      </c>
      <c r="AS364" t="s">
        <v>856</v>
      </c>
      <c r="AT364" t="s">
        <v>214</v>
      </c>
      <c r="AU364" t="str">
        <f>IF(AZ364="#","",IFERROR(VLOOKUP(AT364,'class and classification'!$A$1:$B$338,2,FALSE),VLOOKUP(AT364,'class and classification'!$A$340:$B$378,2,FALSE)))</f>
        <v>Urban with Significant Rural</v>
      </c>
      <c r="AV364" t="str">
        <f>IF(AZ364="#","",IFERROR(VLOOKUP(AT364,'class and classification'!$A$1:$C$338,3,FALSE),VLOOKUP(AT364,'class and classification'!$A$340:$C$378,3,FALSE)))</f>
        <v>SC</v>
      </c>
      <c r="AW364">
        <v>66540</v>
      </c>
      <c r="AX364">
        <v>31717</v>
      </c>
      <c r="AY364">
        <v>10257</v>
      </c>
      <c r="AZ364">
        <v>9.4522365777687671</v>
      </c>
      <c r="BB364" t="s">
        <v>856</v>
      </c>
      <c r="BC364" t="s">
        <v>214</v>
      </c>
      <c r="BD364" t="str">
        <f>IF(BI364="#","",IFERROR(VLOOKUP(BC364,'class and classification'!$A$1:$B$338,2,FALSE),VLOOKUP(BC364,'class and classification'!$A$340:$B$378,2,FALSE)))</f>
        <v>Urban with Significant Rural</v>
      </c>
      <c r="BE364" t="str">
        <f>IF(BI364="#","",IFERROR(VLOOKUP(BC364,'class and classification'!$A$1:$C$338,3,FALSE),VLOOKUP(BC364,'class and classification'!$A$340:$C$378,3,FALSE)))</f>
        <v>SC</v>
      </c>
      <c r="BF364">
        <v>73941</v>
      </c>
      <c r="BG364">
        <v>25543</v>
      </c>
      <c r="BH364">
        <v>11710</v>
      </c>
      <c r="BI364">
        <v>10.531143766750004</v>
      </c>
      <c r="BK364" t="s">
        <v>856</v>
      </c>
      <c r="BL364" t="s">
        <v>214</v>
      </c>
      <c r="BM364" t="str">
        <f>IF(BR364="#","",IFERROR(VLOOKUP(BL364,'class and classification'!$A$1:$B$338,2,FALSE),VLOOKUP(BL364,'class and classification'!$A$340:$B$378,2,FALSE)))</f>
        <v>Urban with Significant Rural</v>
      </c>
      <c r="BN364" t="str">
        <f>IF(BR364="#","",IFERROR(VLOOKUP(BL364,'class and classification'!$A$1:$C$338,3,FALSE),VLOOKUP(BL364,'class and classification'!$A$340:$C$378,3,FALSE)))</f>
        <v>SC</v>
      </c>
      <c r="BO364">
        <v>66911</v>
      </c>
      <c r="BP364">
        <v>29192</v>
      </c>
      <c r="BQ364">
        <v>11439</v>
      </c>
      <c r="BR364">
        <v>10.636774469509588</v>
      </c>
      <c r="BT364" t="s">
        <v>856</v>
      </c>
      <c r="BU364" t="s">
        <v>214</v>
      </c>
      <c r="BV364" t="str">
        <f>IF(CA364="#","",IFERROR(VLOOKUP(BU364,'class and classification'!$A$1:$B$338,2,FALSE),VLOOKUP(BU364,'class and classification'!$A$340:$B$378,2,FALSE)))</f>
        <v>Urban with Significant Rural</v>
      </c>
      <c r="BW364" t="str">
        <f>IF(CA364="#","",IFERROR(VLOOKUP(BU364,'class and classification'!$A$1:$C$338,3,FALSE),VLOOKUP(BU364,'class and classification'!$A$340:$C$378,3,FALSE)))</f>
        <v>SC</v>
      </c>
      <c r="BX364">
        <v>72000</v>
      </c>
      <c r="BY364">
        <v>33913</v>
      </c>
      <c r="BZ364">
        <v>8832</v>
      </c>
      <c r="CA364">
        <v>7.697067410344677</v>
      </c>
      <c r="CC364" t="s">
        <v>856</v>
      </c>
      <c r="CD364" t="s">
        <v>214</v>
      </c>
      <c r="CE364" t="str">
        <f>IF(CJ364="*","",IFERROR(VLOOKUP(CD364,'class and classification'!$A$1:$B$338,2,FALSE),VLOOKUP(CD364,'class and classification'!$A$340:$B$378,2,FALSE)))</f>
        <v>Urban with Significant Rural</v>
      </c>
      <c r="CF364" t="str">
        <f>IF(CJ364="*","",IFERROR(VLOOKUP(CD364,'class and classification'!$A$1:$C$338,3,FALSE),VLOOKUP(CD364,'class and classification'!$A$340:$C$378,3,FALSE)))</f>
        <v>SC</v>
      </c>
      <c r="CG364">
        <v>65264</v>
      </c>
      <c r="CH364">
        <v>32781</v>
      </c>
      <c r="CI364">
        <v>6829</v>
      </c>
      <c r="CJ364">
        <v>6.5116234719758941</v>
      </c>
      <c r="CL364" t="s">
        <v>856</v>
      </c>
      <c r="CM364" t="s">
        <v>214</v>
      </c>
      <c r="CN364" t="str">
        <f>IF(CS364="*","",IFERROR(VLOOKUP(CM364,'class and classification'!$A$1:$B$338,2,FALSE),VLOOKUP(CM364,'class and classification'!$A$340:$B$378,2,FALSE)))</f>
        <v>Urban with Significant Rural</v>
      </c>
      <c r="CO364" t="str">
        <f>IF(CS364="*","",IFERROR(VLOOKUP(CM364,'class and classification'!$A$1:$C$338,3,FALSE),VLOOKUP(CM364,'class and classification'!$A$340:$C$378,3,FALSE)))</f>
        <v>SC</v>
      </c>
      <c r="CP364">
        <v>68951.89</v>
      </c>
      <c r="CQ364">
        <v>36760.990000000005</v>
      </c>
      <c r="CR364">
        <v>6873.1799999999994</v>
      </c>
      <c r="CS364">
        <v>6.1048232791874941</v>
      </c>
      <c r="CU364" t="s">
        <v>856</v>
      </c>
      <c r="CV364" t="s">
        <v>214</v>
      </c>
      <c r="CW364" t="str">
        <f>IF(DB364="*","",IFERROR(VLOOKUP(CV364,'class and classification'!$A$1:$B$338,2,FALSE),VLOOKUP(CV364,'class and classification'!$A$340:$B$378,2,FALSE)))</f>
        <v>Urban with Significant Rural</v>
      </c>
      <c r="CX364" t="str">
        <f>IF(DB364="*","",IFERROR(VLOOKUP(CV364,'class and classification'!$A$1:$C$338,3,FALSE),VLOOKUP(CV364,'class and classification'!$A$340:$C$378,3,FALSE)))</f>
        <v>SC</v>
      </c>
      <c r="CY364">
        <v>66489</v>
      </c>
      <c r="CZ364">
        <v>32700.35</v>
      </c>
      <c r="DA364">
        <v>7643.630000000001</v>
      </c>
      <c r="DB364">
        <v>7.1547475320823217</v>
      </c>
      <c r="DD364" t="s">
        <v>856</v>
      </c>
      <c r="DE364" t="s">
        <v>214</v>
      </c>
      <c r="DF364" t="str">
        <f>IF(DK364="*","",IFERROR(VLOOKUP(DE364,'class and classification'!$A$1:$B$338,2,FALSE),VLOOKUP(DE364,'class and classification'!$A$340:$B$378,2,FALSE)))</f>
        <v>Urban with Significant Rural</v>
      </c>
      <c r="DG364" t="str">
        <f>IF(DK364="*","",IFERROR(VLOOKUP(DE364,'class and classification'!$A$1:$C$338,3,FALSE),VLOOKUP(DE364,'class and classification'!$A$340:$C$378,3,FALSE)))</f>
        <v>SC</v>
      </c>
      <c r="DH364">
        <v>61602.47</v>
      </c>
      <c r="DI364">
        <v>29991.03</v>
      </c>
      <c r="DJ364">
        <v>6470.1799999999994</v>
      </c>
      <c r="DK364">
        <v>6.5979371771485633</v>
      </c>
      <c r="DM364" t="s">
        <v>856</v>
      </c>
      <c r="DN364" t="s">
        <v>214</v>
      </c>
      <c r="DO364" t="str">
        <f>IF(DT364="*","",IFERROR(VLOOKUP(DN364,'class and classification'!$A$1:$B$338,2,FALSE),VLOOKUP(DN364,'class and classification'!$A$340:$B$378,2,FALSE)))</f>
        <v>Urban with Significant Rural</v>
      </c>
      <c r="DP364" t="str">
        <f>IF(DT364="*","",IFERROR(VLOOKUP(DN364,'class and classification'!$A$1:$C$338,3,FALSE),VLOOKUP(DN364,'class and classification'!$A$340:$C$378,3,FALSE)))</f>
        <v>SC</v>
      </c>
      <c r="DQ364">
        <v>66273.63</v>
      </c>
      <c r="DR364">
        <v>25663.119999999999</v>
      </c>
      <c r="DS364">
        <v>9682.35</v>
      </c>
      <c r="DT364">
        <v>9.5280808430698549</v>
      </c>
      <c r="DV364" t="s">
        <v>856</v>
      </c>
      <c r="DW364" t="s">
        <v>214</v>
      </c>
      <c r="DX364" t="str">
        <f>IF(EC364="*","",IFERROR(VLOOKUP(DW364,'class and classification'!$A$1:$B$338,2,FALSE),VLOOKUP(DW364,'class and classification'!$A$340:$B$378,2,FALSE)))</f>
        <v>Urban with Significant Rural</v>
      </c>
      <c r="DY364" t="str">
        <f>IF(EC364="*","",IFERROR(VLOOKUP(DW364,'class and classification'!$A$1:$C$338,3,FALSE),VLOOKUP(DW364,'class and classification'!$A$340:$C$378,3,FALSE)))</f>
        <v>SC</v>
      </c>
      <c r="DZ364">
        <v>69466.31</v>
      </c>
      <c r="EA364">
        <v>22965.37</v>
      </c>
      <c r="EB364">
        <v>12614.81</v>
      </c>
      <c r="EC364">
        <v>12.008787728176355</v>
      </c>
    </row>
    <row r="365" spans="1:133" x14ac:dyDescent="0.3">
      <c r="S365" t="s">
        <v>449</v>
      </c>
      <c r="T365" t="str">
        <f>IF(Y365="#","",IFERROR(VLOOKUP(S365,'class and classification'!$A$1:$B$338,2,FALSE),VLOOKUP(S365,'class and classification'!$A$340:$B$378,2,FALSE)))</f>
        <v>Predominantly Rural</v>
      </c>
      <c r="U365" t="str">
        <f>IF(Y365="#","",IFERROR(VLOOKUP(S365,'class and classification'!$A$1:$C$338,3,FALSE),VLOOKUP(S365,'class and classification'!$A$340:$C$378,3,FALSE)))</f>
        <v>SD</v>
      </c>
      <c r="V365">
        <v>26183</v>
      </c>
      <c r="W365">
        <v>4300</v>
      </c>
      <c r="X365">
        <v>3796</v>
      </c>
      <c r="Y365">
        <v>11.07383529274483</v>
      </c>
      <c r="AA365" t="s">
        <v>857</v>
      </c>
      <c r="AB365" t="s">
        <v>441</v>
      </c>
      <c r="AC365" t="str">
        <f>IF(AH365="#","",IFERROR(VLOOKUP(AB365,'class and classification'!$A$1:$B$338,2,FALSE),VLOOKUP(AB365,'class and classification'!$A$340:$B$378,2,FALSE)))</f>
        <v/>
      </c>
      <c r="AD365" t="str">
        <f>IF(AH365="#","",IFERROR(VLOOKUP(AB365,'class and classification'!$A$1:$C$338,3,FALSE),VLOOKUP(AB365,'class and classification'!$A$340:$C$378,3,FALSE)))</f>
        <v/>
      </c>
      <c r="AE365">
        <v>19853</v>
      </c>
      <c r="AF365">
        <v>3679</v>
      </c>
      <c r="AG365" t="s">
        <v>39</v>
      </c>
      <c r="AH365" t="s">
        <v>39</v>
      </c>
      <c r="AJ365" t="s">
        <v>857</v>
      </c>
      <c r="AK365" t="s">
        <v>441</v>
      </c>
      <c r="AL365" t="str">
        <f>IF(AQ365="#","",IFERROR(VLOOKUP(AK365,'class and classification'!$A$1:$B$338,2,FALSE),VLOOKUP(AK365,'class and classification'!$A$340:$B$378,2,FALSE)))</f>
        <v>Predominantly Urban</v>
      </c>
      <c r="AM365" t="str">
        <f>IF(AQ365="#","",IFERROR(VLOOKUP(AK365,'class and classification'!$A$1:$C$338,3,FALSE),VLOOKUP(AK365,'class and classification'!$A$340:$C$378,3,FALSE)))</f>
        <v>SD</v>
      </c>
      <c r="AN365">
        <v>14480</v>
      </c>
      <c r="AO365">
        <v>4421</v>
      </c>
      <c r="AP365">
        <v>1588</v>
      </c>
      <c r="AQ365">
        <v>7.7505002684367224</v>
      </c>
      <c r="AS365" t="s">
        <v>857</v>
      </c>
      <c r="AT365" t="s">
        <v>441</v>
      </c>
      <c r="AU365" t="str">
        <f>IF(AZ365="#","",IFERROR(VLOOKUP(AT365,'class and classification'!$A$1:$B$338,2,FALSE),VLOOKUP(AT365,'class and classification'!$A$340:$B$378,2,FALSE)))</f>
        <v>Predominantly Urban</v>
      </c>
      <c r="AV365" t="str">
        <f>IF(AZ365="#","",IFERROR(VLOOKUP(AT365,'class and classification'!$A$1:$C$338,3,FALSE),VLOOKUP(AT365,'class and classification'!$A$340:$C$378,3,FALSE)))</f>
        <v>SD</v>
      </c>
      <c r="AW365">
        <v>11091</v>
      </c>
      <c r="AX365">
        <v>4247</v>
      </c>
      <c r="AY365">
        <v>2079</v>
      </c>
      <c r="AZ365">
        <v>11.936613653327209</v>
      </c>
      <c r="BB365" t="s">
        <v>857</v>
      </c>
      <c r="BC365" t="s">
        <v>441</v>
      </c>
      <c r="BD365" t="str">
        <f>IF(BI365="#","",IFERROR(VLOOKUP(BC365,'class and classification'!$A$1:$B$338,2,FALSE),VLOOKUP(BC365,'class and classification'!$A$340:$B$378,2,FALSE)))</f>
        <v>Predominantly Urban</v>
      </c>
      <c r="BE365" t="str">
        <f>IF(BI365="#","",IFERROR(VLOOKUP(BC365,'class and classification'!$A$1:$C$338,3,FALSE),VLOOKUP(BC365,'class and classification'!$A$340:$C$378,3,FALSE)))</f>
        <v>SD</v>
      </c>
      <c r="BF365">
        <v>11135</v>
      </c>
      <c r="BG365">
        <v>3154</v>
      </c>
      <c r="BH365">
        <v>2493</v>
      </c>
      <c r="BI365">
        <v>14.855202002145154</v>
      </c>
      <c r="BK365" t="s">
        <v>857</v>
      </c>
      <c r="BL365" t="s">
        <v>441</v>
      </c>
      <c r="BM365" t="str">
        <f>IF(BR365="#","",IFERROR(VLOOKUP(BL365,'class and classification'!$A$1:$B$338,2,FALSE),VLOOKUP(BL365,'class and classification'!$A$340:$B$378,2,FALSE)))</f>
        <v>Predominantly Urban</v>
      </c>
      <c r="BN365" t="str">
        <f>IF(BR365="#","",IFERROR(VLOOKUP(BL365,'class and classification'!$A$1:$C$338,3,FALSE),VLOOKUP(BL365,'class and classification'!$A$340:$C$378,3,FALSE)))</f>
        <v>SD</v>
      </c>
      <c r="BO365">
        <v>9898</v>
      </c>
      <c r="BP365">
        <v>3749</v>
      </c>
      <c r="BQ365">
        <v>3367</v>
      </c>
      <c r="BR365">
        <v>19.789585047607851</v>
      </c>
      <c r="BT365" t="s">
        <v>857</v>
      </c>
      <c r="BU365" t="s">
        <v>441</v>
      </c>
      <c r="BV365" t="str">
        <f>IF(CA365="#","",IFERROR(VLOOKUP(BU365,'class and classification'!$A$1:$B$338,2,FALSE),VLOOKUP(BU365,'class and classification'!$A$340:$B$378,2,FALSE)))</f>
        <v>Predominantly Urban</v>
      </c>
      <c r="BW365" t="str">
        <f>IF(CA365="#","",IFERROR(VLOOKUP(BU365,'class and classification'!$A$1:$C$338,3,FALSE),VLOOKUP(BU365,'class and classification'!$A$340:$C$378,3,FALSE)))</f>
        <v>SD</v>
      </c>
      <c r="BX365">
        <v>14076</v>
      </c>
      <c r="BY365">
        <v>4542</v>
      </c>
      <c r="BZ365">
        <v>2256</v>
      </c>
      <c r="CA365">
        <v>10.807703363035355</v>
      </c>
      <c r="CC365" t="s">
        <v>857</v>
      </c>
      <c r="CD365" t="s">
        <v>441</v>
      </c>
      <c r="CE365" t="str">
        <f>IF(CJ365="*","",IFERROR(VLOOKUP(CD365,'class and classification'!$A$1:$B$338,2,FALSE),VLOOKUP(CD365,'class and classification'!$A$340:$B$378,2,FALSE)))</f>
        <v>Predominantly Urban</v>
      </c>
      <c r="CF365" t="str">
        <f>IF(CJ365="*","",IFERROR(VLOOKUP(CD365,'class and classification'!$A$1:$C$338,3,FALSE),VLOOKUP(CD365,'class and classification'!$A$340:$C$378,3,FALSE)))</f>
        <v>SD</v>
      </c>
      <c r="CG365">
        <v>11960</v>
      </c>
      <c r="CH365">
        <v>3461</v>
      </c>
      <c r="CI365">
        <v>1663</v>
      </c>
      <c r="CJ365">
        <v>9.7342542730039803</v>
      </c>
      <c r="CL365" t="s">
        <v>857</v>
      </c>
      <c r="CM365" t="s">
        <v>441</v>
      </c>
      <c r="CN365" t="str">
        <f>IF(CS365="*","",IFERROR(VLOOKUP(CM365,'class and classification'!$A$1:$B$338,2,FALSE),VLOOKUP(CM365,'class and classification'!$A$340:$B$378,2,FALSE)))</f>
        <v>Predominantly Urban</v>
      </c>
      <c r="CO365" t="str">
        <f>IF(CS365="*","",IFERROR(VLOOKUP(CM365,'class and classification'!$A$1:$C$338,3,FALSE),VLOOKUP(CM365,'class and classification'!$A$340:$C$378,3,FALSE)))</f>
        <v>SD</v>
      </c>
      <c r="CP365">
        <v>9003.3700000000008</v>
      </c>
      <c r="CQ365">
        <v>6598.15</v>
      </c>
      <c r="CR365">
        <v>1045.72</v>
      </c>
      <c r="CS365">
        <v>6.2816418817773982</v>
      </c>
      <c r="CU365" t="s">
        <v>857</v>
      </c>
      <c r="CV365" t="s">
        <v>441</v>
      </c>
      <c r="CW365" t="str">
        <f>IF(DB365="*","",IFERROR(VLOOKUP(CV365,'class and classification'!$A$1:$B$338,2,FALSE),VLOOKUP(CV365,'class and classification'!$A$340:$B$378,2,FALSE)))</f>
        <v>Predominantly Urban</v>
      </c>
      <c r="CX365" t="str">
        <f>IF(DB365="*","",IFERROR(VLOOKUP(CV365,'class and classification'!$A$1:$C$338,3,FALSE),VLOOKUP(CV365,'class and classification'!$A$340:$C$378,3,FALSE)))</f>
        <v>SD</v>
      </c>
      <c r="CY365">
        <v>10227.85</v>
      </c>
      <c r="CZ365">
        <v>4940.43</v>
      </c>
      <c r="DA365">
        <v>1436.24</v>
      </c>
      <c r="DB365">
        <v>8.6496929751657987</v>
      </c>
      <c r="DD365" t="s">
        <v>857</v>
      </c>
      <c r="DE365" t="s">
        <v>441</v>
      </c>
      <c r="DF365" t="str">
        <f>IF(DK365="*","",IFERROR(VLOOKUP(DE365,'class and classification'!$A$1:$B$338,2,FALSE),VLOOKUP(DE365,'class and classification'!$A$340:$B$378,2,FALSE)))</f>
        <v>Predominantly Urban</v>
      </c>
      <c r="DG365" t="str">
        <f>IF(DK365="*","",IFERROR(VLOOKUP(DE365,'class and classification'!$A$1:$C$338,3,FALSE),VLOOKUP(DE365,'class and classification'!$A$340:$C$378,3,FALSE)))</f>
        <v>SD</v>
      </c>
      <c r="DH365">
        <v>10036.99</v>
      </c>
      <c r="DI365">
        <v>3904.25</v>
      </c>
      <c r="DJ365">
        <v>1341.71</v>
      </c>
      <c r="DK365">
        <v>8.7791296837325259</v>
      </c>
      <c r="DM365" t="s">
        <v>857</v>
      </c>
      <c r="DN365" t="s">
        <v>441</v>
      </c>
      <c r="DO365" t="str">
        <f>IF(DT365="*","",IFERROR(VLOOKUP(DN365,'class and classification'!$A$1:$B$338,2,FALSE),VLOOKUP(DN365,'class and classification'!$A$340:$B$378,2,FALSE)))</f>
        <v>Predominantly Urban</v>
      </c>
      <c r="DP365" t="str">
        <f>IF(DT365="*","",IFERROR(VLOOKUP(DN365,'class and classification'!$A$1:$C$338,3,FALSE),VLOOKUP(DN365,'class and classification'!$A$340:$C$378,3,FALSE)))</f>
        <v>SD</v>
      </c>
      <c r="DQ365">
        <v>10058.82</v>
      </c>
      <c r="DR365">
        <v>4244.12</v>
      </c>
      <c r="DS365">
        <v>1563.22</v>
      </c>
      <c r="DT365">
        <v>9.8525415097288835</v>
      </c>
      <c r="DV365" t="s">
        <v>857</v>
      </c>
      <c r="DW365" t="s">
        <v>441</v>
      </c>
      <c r="DX365" t="str">
        <f>IF(EC365="*","",IFERROR(VLOOKUP(DW365,'class and classification'!$A$1:$B$338,2,FALSE),VLOOKUP(DW365,'class and classification'!$A$340:$B$378,2,FALSE)))</f>
        <v>Predominantly Urban</v>
      </c>
      <c r="DY365" t="str">
        <f>IF(EC365="*","",IFERROR(VLOOKUP(DW365,'class and classification'!$A$1:$C$338,3,FALSE),VLOOKUP(DW365,'class and classification'!$A$340:$C$378,3,FALSE)))</f>
        <v>SD</v>
      </c>
      <c r="DZ365">
        <v>10120.81</v>
      </c>
      <c r="EA365">
        <v>5062.16</v>
      </c>
      <c r="EB365">
        <v>4212.5600000000004</v>
      </c>
      <c r="EC365">
        <v>21.719231183679955</v>
      </c>
    </row>
    <row r="366" spans="1:133" ht="15" thickBot="1" x14ac:dyDescent="0.35">
      <c r="S366" t="s">
        <v>450</v>
      </c>
      <c r="T366" t="str">
        <f>IF(Y366="#","",IFERROR(VLOOKUP(S366,'class and classification'!$A$1:$B$338,2,FALSE),VLOOKUP(S366,'class and classification'!$A$340:$B$378,2,FALSE)))</f>
        <v>Predominantly Rural</v>
      </c>
      <c r="U366" t="str">
        <f>IF(Y366="#","",IFERROR(VLOOKUP(S366,'class and classification'!$A$1:$C$338,3,FALSE),VLOOKUP(S366,'class and classification'!$A$340:$C$378,3,FALSE)))</f>
        <v>SD</v>
      </c>
      <c r="V366">
        <v>18410</v>
      </c>
      <c r="W366">
        <v>9435</v>
      </c>
      <c r="X366">
        <v>1810</v>
      </c>
      <c r="Y366">
        <v>6.1035238576968469</v>
      </c>
      <c r="AA366" t="s">
        <v>858</v>
      </c>
      <c r="AB366" t="s">
        <v>442</v>
      </c>
      <c r="AC366" t="str">
        <f>IF(AH366="#","",IFERROR(VLOOKUP(AB366,'class and classification'!$A$1:$B$338,2,FALSE),VLOOKUP(AB366,'class and classification'!$A$340:$B$378,2,FALSE)))</f>
        <v/>
      </c>
      <c r="AD366" t="str">
        <f>IF(AH366="#","",IFERROR(VLOOKUP(AB366,'class and classification'!$A$1:$C$338,3,FALSE),VLOOKUP(AB366,'class and classification'!$A$340:$C$378,3,FALSE)))</f>
        <v/>
      </c>
      <c r="AE366">
        <v>8356</v>
      </c>
      <c r="AF366">
        <v>3674</v>
      </c>
      <c r="AG366" t="s">
        <v>39</v>
      </c>
      <c r="AH366" t="s">
        <v>39</v>
      </c>
      <c r="AJ366" t="s">
        <v>858</v>
      </c>
      <c r="AK366" t="s">
        <v>442</v>
      </c>
      <c r="AL366" t="str">
        <f>IF(AQ366="#","",IFERROR(VLOOKUP(AK366,'class and classification'!$A$1:$B$338,2,FALSE),VLOOKUP(AK366,'class and classification'!$A$340:$B$378,2,FALSE)))</f>
        <v/>
      </c>
      <c r="AM366" t="str">
        <f>IF(AQ366="#","",IFERROR(VLOOKUP(AK366,'class and classification'!$A$1:$C$338,3,FALSE),VLOOKUP(AK366,'class and classification'!$A$340:$C$378,3,FALSE)))</f>
        <v/>
      </c>
      <c r="AN366">
        <v>12556</v>
      </c>
      <c r="AO366">
        <v>4407</v>
      </c>
      <c r="AP366" t="s">
        <v>39</v>
      </c>
      <c r="AQ366" t="s">
        <v>39</v>
      </c>
      <c r="AS366" t="s">
        <v>858</v>
      </c>
      <c r="AT366" t="s">
        <v>442</v>
      </c>
      <c r="AU366" t="str">
        <f>IF(AZ366="#","",IFERROR(VLOOKUP(AT366,'class and classification'!$A$1:$B$338,2,FALSE),VLOOKUP(AT366,'class and classification'!$A$340:$B$378,2,FALSE)))</f>
        <v>Predominantly Rural</v>
      </c>
      <c r="AV366" t="str">
        <f>IF(AZ366="#","",IFERROR(VLOOKUP(AT366,'class and classification'!$A$1:$C$338,3,FALSE),VLOOKUP(AT366,'class and classification'!$A$340:$C$378,3,FALSE)))</f>
        <v>SD</v>
      </c>
      <c r="AW366">
        <v>5893</v>
      </c>
      <c r="AX366">
        <v>3168</v>
      </c>
      <c r="AY366">
        <v>2010</v>
      </c>
      <c r="AZ366">
        <v>18.155541504832446</v>
      </c>
      <c r="BB366" t="s">
        <v>858</v>
      </c>
      <c r="BC366" t="s">
        <v>442</v>
      </c>
      <c r="BD366" t="str">
        <f>IF(BI366="#","",IFERROR(VLOOKUP(BC366,'class and classification'!$A$1:$B$338,2,FALSE),VLOOKUP(BC366,'class and classification'!$A$340:$B$378,2,FALSE)))</f>
        <v/>
      </c>
      <c r="BE366" t="str">
        <f>IF(BI366="#","",IFERROR(VLOOKUP(BC366,'class and classification'!$A$1:$C$338,3,FALSE),VLOOKUP(BC366,'class and classification'!$A$340:$C$378,3,FALSE)))</f>
        <v/>
      </c>
      <c r="BF366">
        <v>9707</v>
      </c>
      <c r="BG366">
        <v>3674</v>
      </c>
      <c r="BH366" t="s">
        <v>39</v>
      </c>
      <c r="BI366" t="s">
        <v>39</v>
      </c>
      <c r="BK366" t="s">
        <v>858</v>
      </c>
      <c r="BL366" t="s">
        <v>442</v>
      </c>
      <c r="BM366" t="str">
        <f>IF(BR366="#","",IFERROR(VLOOKUP(BL366,'class and classification'!$A$1:$B$338,2,FALSE),VLOOKUP(BL366,'class and classification'!$A$340:$B$378,2,FALSE)))</f>
        <v>Predominantly Rural</v>
      </c>
      <c r="BN366" t="str">
        <f>IF(BR366="#","",IFERROR(VLOOKUP(BL366,'class and classification'!$A$1:$C$338,3,FALSE),VLOOKUP(BL366,'class and classification'!$A$340:$C$378,3,FALSE)))</f>
        <v>SD</v>
      </c>
      <c r="BO366">
        <v>10358</v>
      </c>
      <c r="BP366">
        <v>2560</v>
      </c>
      <c r="BQ366">
        <v>606</v>
      </c>
      <c r="BR366">
        <v>4.4809228039041704</v>
      </c>
      <c r="BT366" t="s">
        <v>858</v>
      </c>
      <c r="BU366" t="s">
        <v>442</v>
      </c>
      <c r="BV366" t="str">
        <f>IF(CA366="#","",IFERROR(VLOOKUP(BU366,'class and classification'!$A$1:$B$338,2,FALSE),VLOOKUP(BU366,'class and classification'!$A$340:$B$378,2,FALSE)))</f>
        <v>Predominantly Rural</v>
      </c>
      <c r="BW366" t="str">
        <f>IF(CA366="#","",IFERROR(VLOOKUP(BU366,'class and classification'!$A$1:$C$338,3,FALSE),VLOOKUP(BU366,'class and classification'!$A$340:$C$378,3,FALSE)))</f>
        <v>SD</v>
      </c>
      <c r="BX366">
        <v>8834</v>
      </c>
      <c r="BY366">
        <v>3541</v>
      </c>
      <c r="BZ366">
        <v>1065</v>
      </c>
      <c r="CA366">
        <v>7.9241071428571423</v>
      </c>
      <c r="CC366" t="s">
        <v>858</v>
      </c>
      <c r="CD366" t="s">
        <v>442</v>
      </c>
      <c r="CE366" t="str">
        <f>IF(CJ366="*","",IFERROR(VLOOKUP(CD366,'class and classification'!$A$1:$B$338,2,FALSE),VLOOKUP(CD366,'class and classification'!$A$340:$B$378,2,FALSE)))</f>
        <v/>
      </c>
      <c r="CF366" t="str">
        <f>IF(CJ366="*","",IFERROR(VLOOKUP(CD366,'class and classification'!$A$1:$C$338,3,FALSE),VLOOKUP(CD366,'class and classification'!$A$340:$C$378,3,FALSE)))</f>
        <v/>
      </c>
      <c r="CG366">
        <v>6111</v>
      </c>
      <c r="CH366">
        <v>6881</v>
      </c>
      <c r="CI366" t="s">
        <v>38</v>
      </c>
      <c r="CJ366" t="s">
        <v>38</v>
      </c>
      <c r="CL366" t="s">
        <v>858</v>
      </c>
      <c r="CM366" t="s">
        <v>442</v>
      </c>
      <c r="CN366" t="str">
        <f>IF(CS366="*","",IFERROR(VLOOKUP(CM366,'class and classification'!$A$1:$B$338,2,FALSE),VLOOKUP(CM366,'class and classification'!$A$340:$B$378,2,FALSE)))</f>
        <v>Predominantly Rural</v>
      </c>
      <c r="CO366" t="str">
        <f>IF(CS366="*","",IFERROR(VLOOKUP(CM366,'class and classification'!$A$1:$C$338,3,FALSE),VLOOKUP(CM366,'class and classification'!$A$340:$C$378,3,FALSE)))</f>
        <v>SD</v>
      </c>
      <c r="CP366">
        <v>6772.1</v>
      </c>
      <c r="CQ366">
        <v>6064.78</v>
      </c>
      <c r="CR366">
        <v>1433.11</v>
      </c>
      <c r="CS366">
        <v>10.042824136527074</v>
      </c>
      <c r="CU366" t="s">
        <v>858</v>
      </c>
      <c r="CV366" t="s">
        <v>442</v>
      </c>
      <c r="CW366" t="str">
        <f>IF(DB366="*","",IFERROR(VLOOKUP(CV366,'class and classification'!$A$1:$B$338,2,FALSE),VLOOKUP(CV366,'class and classification'!$A$340:$B$378,2,FALSE)))</f>
        <v>Predominantly Rural</v>
      </c>
      <c r="CX366" t="str">
        <f>IF(DB366="*","",IFERROR(VLOOKUP(CV366,'class and classification'!$A$1:$C$338,3,FALSE),VLOOKUP(CV366,'class and classification'!$A$340:$C$378,3,FALSE)))</f>
        <v>SD</v>
      </c>
      <c r="CY366">
        <v>8379.5400000000009</v>
      </c>
      <c r="CZ366">
        <v>5055.62</v>
      </c>
      <c r="DA366">
        <v>597.14</v>
      </c>
      <c r="DB366">
        <v>4.2554677422803104</v>
      </c>
      <c r="DD366" t="s">
        <v>858</v>
      </c>
      <c r="DE366" t="s">
        <v>442</v>
      </c>
      <c r="DF366" t="str">
        <f>IF(DK366="*","",IFERROR(VLOOKUP(DE366,'class and classification'!$A$1:$B$338,2,FALSE),VLOOKUP(DE366,'class and classification'!$A$340:$B$378,2,FALSE)))</f>
        <v>Predominantly Rural</v>
      </c>
      <c r="DG366" t="str">
        <f>IF(DK366="*","",IFERROR(VLOOKUP(DE366,'class and classification'!$A$1:$C$338,3,FALSE),VLOOKUP(DE366,'class and classification'!$A$340:$C$378,3,FALSE)))</f>
        <v>SD</v>
      </c>
      <c r="DH366">
        <v>10251.06</v>
      </c>
      <c r="DI366">
        <v>2507.11</v>
      </c>
      <c r="DJ366">
        <v>1217.46</v>
      </c>
      <c r="DK366">
        <v>8.7113067532554886</v>
      </c>
      <c r="DM366" t="s">
        <v>858</v>
      </c>
      <c r="DN366" t="s">
        <v>442</v>
      </c>
      <c r="DO366" t="str">
        <f>IF(DT366="*","",IFERROR(VLOOKUP(DN366,'class and classification'!$A$1:$B$338,2,FALSE),VLOOKUP(DN366,'class and classification'!$A$340:$B$378,2,FALSE)))</f>
        <v>Predominantly Rural</v>
      </c>
      <c r="DP366" t="str">
        <f>IF(DT366="*","",IFERROR(VLOOKUP(DN366,'class and classification'!$A$1:$C$338,3,FALSE),VLOOKUP(DN366,'class and classification'!$A$340:$C$378,3,FALSE)))</f>
        <v>SD</v>
      </c>
      <c r="DQ366">
        <v>8644.3799999999992</v>
      </c>
      <c r="DR366">
        <v>5820.84</v>
      </c>
      <c r="DS366">
        <v>1568.63</v>
      </c>
      <c r="DT366">
        <v>9.7832398332278281</v>
      </c>
      <c r="DV366" t="s">
        <v>858</v>
      </c>
      <c r="DW366" t="s">
        <v>442</v>
      </c>
      <c r="DX366" t="str">
        <f>IF(EC366="*","",IFERROR(VLOOKUP(DW366,'class and classification'!$A$1:$B$338,2,FALSE),VLOOKUP(DW366,'class and classification'!$A$340:$B$378,2,FALSE)))</f>
        <v>Predominantly Rural</v>
      </c>
      <c r="DY366" t="str">
        <f>IF(EC366="*","",IFERROR(VLOOKUP(DW366,'class and classification'!$A$1:$C$338,3,FALSE),VLOOKUP(DW366,'class and classification'!$A$340:$C$378,3,FALSE)))</f>
        <v>SD</v>
      </c>
      <c r="DZ366">
        <v>11969.82</v>
      </c>
      <c r="EA366">
        <v>3186.98</v>
      </c>
      <c r="EB366">
        <v>3099.99</v>
      </c>
      <c r="EC366">
        <v>16.979929111305982</v>
      </c>
    </row>
    <row r="367" spans="1:133" x14ac:dyDescent="0.3">
      <c r="S367" s="42" t="s">
        <v>976</v>
      </c>
      <c r="T367" s="43" t="e">
        <f>IFERROR(VLOOKUP(S367,'class and classification'!$A$1:$B$338,2,FALSE),VLOOKUP(S367,'class and classification'!$A$340:$B$378,2,FALSE))</f>
        <v>#N/A</v>
      </c>
      <c r="U367" s="43" t="e">
        <f>IFERROR(VLOOKUP(S367,'class and classification'!$A$1:$C$338,3,FALSE),VLOOKUP(S367,'class and classification'!$A$340:$C$378,3,FALSE))</f>
        <v>#N/A</v>
      </c>
      <c r="V367" s="43"/>
      <c r="W367" s="43"/>
      <c r="X367" s="43"/>
      <c r="Y367" s="44"/>
      <c r="AA367" t="s">
        <v>859</v>
      </c>
      <c r="AB367" t="s">
        <v>443</v>
      </c>
      <c r="AC367" t="str">
        <f>IF(AH367="#","",IFERROR(VLOOKUP(AB367,'class and classification'!$A$1:$B$338,2,FALSE),VLOOKUP(AB367,'class and classification'!$A$340:$B$378,2,FALSE)))</f>
        <v>Predominantly Rural</v>
      </c>
      <c r="AD367" t="str">
        <f>IF(AH367="#","",IFERROR(VLOOKUP(AB367,'class and classification'!$A$1:$C$338,3,FALSE),VLOOKUP(AB367,'class and classification'!$A$340:$C$378,3,FALSE)))</f>
        <v>SD</v>
      </c>
      <c r="AE367">
        <v>7846</v>
      </c>
      <c r="AF367">
        <v>3655</v>
      </c>
      <c r="AG367">
        <v>4177</v>
      </c>
      <c r="AH367">
        <v>26.642428881234853</v>
      </c>
      <c r="AJ367" t="s">
        <v>859</v>
      </c>
      <c r="AK367" t="s">
        <v>443</v>
      </c>
      <c r="AL367" t="str">
        <f>IF(AQ367="#","",IFERROR(VLOOKUP(AK367,'class and classification'!$A$1:$B$338,2,FALSE),VLOOKUP(AK367,'class and classification'!$A$340:$B$378,2,FALSE)))</f>
        <v>Predominantly Rural</v>
      </c>
      <c r="AM367" t="str">
        <f>IF(AQ367="#","",IFERROR(VLOOKUP(AK367,'class and classification'!$A$1:$C$338,3,FALSE),VLOOKUP(AK367,'class and classification'!$A$340:$C$378,3,FALSE)))</f>
        <v>SD</v>
      </c>
      <c r="AN367">
        <v>11391</v>
      </c>
      <c r="AO367">
        <v>6669</v>
      </c>
      <c r="AP367">
        <v>1378</v>
      </c>
      <c r="AQ367">
        <v>7.0892067085091064</v>
      </c>
      <c r="AS367" t="s">
        <v>859</v>
      </c>
      <c r="AT367" t="s">
        <v>443</v>
      </c>
      <c r="AU367" t="str">
        <f>IF(AZ367="#","",IFERROR(VLOOKUP(AT367,'class and classification'!$A$1:$B$338,2,FALSE),VLOOKUP(AT367,'class and classification'!$A$340:$B$378,2,FALSE)))</f>
        <v/>
      </c>
      <c r="AV367" t="str">
        <f>IF(AZ367="#","",IFERROR(VLOOKUP(AT367,'class and classification'!$A$1:$C$338,3,FALSE),VLOOKUP(AT367,'class and classification'!$A$340:$C$378,3,FALSE)))</f>
        <v/>
      </c>
      <c r="AW367">
        <v>9030</v>
      </c>
      <c r="AX367">
        <v>4218</v>
      </c>
      <c r="AY367" t="s">
        <v>39</v>
      </c>
      <c r="AZ367" t="s">
        <v>39</v>
      </c>
      <c r="BB367" t="s">
        <v>859</v>
      </c>
      <c r="BC367" t="s">
        <v>443</v>
      </c>
      <c r="BD367" t="str">
        <f>IF(BI367="#","",IFERROR(VLOOKUP(BC367,'class and classification'!$A$1:$B$338,2,FALSE),VLOOKUP(BC367,'class and classification'!$A$340:$B$378,2,FALSE)))</f>
        <v>Predominantly Rural</v>
      </c>
      <c r="BE367" t="str">
        <f>IF(BI367="#","",IFERROR(VLOOKUP(BC367,'class and classification'!$A$1:$C$338,3,FALSE),VLOOKUP(BC367,'class and classification'!$A$340:$C$378,3,FALSE)))</f>
        <v>SD</v>
      </c>
      <c r="BF367">
        <v>11373</v>
      </c>
      <c r="BG367">
        <v>3637</v>
      </c>
      <c r="BH367">
        <v>1236</v>
      </c>
      <c r="BI367">
        <v>7.6080265911609004</v>
      </c>
      <c r="BK367" t="s">
        <v>859</v>
      </c>
      <c r="BL367" t="s">
        <v>443</v>
      </c>
      <c r="BM367" t="str">
        <f>IF(BR367="#","",IFERROR(VLOOKUP(BL367,'class and classification'!$A$1:$B$338,2,FALSE),VLOOKUP(BL367,'class and classification'!$A$340:$B$378,2,FALSE)))</f>
        <v>Predominantly Rural</v>
      </c>
      <c r="BN367" t="str">
        <f>IF(BR367="#","",IFERROR(VLOOKUP(BL367,'class and classification'!$A$1:$C$338,3,FALSE),VLOOKUP(BL367,'class and classification'!$A$340:$C$378,3,FALSE)))</f>
        <v>SD</v>
      </c>
      <c r="BO367">
        <v>5934</v>
      </c>
      <c r="BP367">
        <v>5765</v>
      </c>
      <c r="BQ367">
        <v>1450</v>
      </c>
      <c r="BR367">
        <v>11.027454559282075</v>
      </c>
      <c r="BT367" t="s">
        <v>859</v>
      </c>
      <c r="BU367" t="s">
        <v>443</v>
      </c>
      <c r="BV367" t="str">
        <f>IF(CA367="#","",IFERROR(VLOOKUP(BU367,'class and classification'!$A$1:$B$338,2,FALSE),VLOOKUP(BU367,'class and classification'!$A$340:$B$378,2,FALSE)))</f>
        <v>Predominantly Rural</v>
      </c>
      <c r="BW367" t="str">
        <f>IF(CA367="#","",IFERROR(VLOOKUP(BU367,'class and classification'!$A$1:$C$338,3,FALSE),VLOOKUP(BU367,'class and classification'!$A$340:$C$378,3,FALSE)))</f>
        <v>SD</v>
      </c>
      <c r="BX367">
        <v>4370</v>
      </c>
      <c r="BY367">
        <v>7306</v>
      </c>
      <c r="BZ367">
        <v>2299</v>
      </c>
      <c r="CA367">
        <v>16.450805008944545</v>
      </c>
      <c r="CC367" t="s">
        <v>859</v>
      </c>
      <c r="CD367" t="s">
        <v>443</v>
      </c>
      <c r="CE367" t="str">
        <f>IF(CJ367="*","",IFERROR(VLOOKUP(CD367,'class and classification'!$A$1:$B$338,2,FALSE),VLOOKUP(CD367,'class and classification'!$A$340:$B$378,2,FALSE)))</f>
        <v/>
      </c>
      <c r="CF367" t="str">
        <f>IF(CJ367="*","",IFERROR(VLOOKUP(CD367,'class and classification'!$A$1:$C$338,3,FALSE),VLOOKUP(CD367,'class and classification'!$A$340:$C$378,3,FALSE)))</f>
        <v/>
      </c>
      <c r="CG367">
        <v>7782</v>
      </c>
      <c r="CH367">
        <v>6387</v>
      </c>
      <c r="CI367" t="s">
        <v>38</v>
      </c>
      <c r="CJ367" t="s">
        <v>38</v>
      </c>
      <c r="CL367" t="s">
        <v>859</v>
      </c>
      <c r="CM367" t="s">
        <v>443</v>
      </c>
      <c r="CN367" t="str">
        <f>IF(CS367="*","",IFERROR(VLOOKUP(CM367,'class and classification'!$A$1:$B$338,2,FALSE),VLOOKUP(CM367,'class and classification'!$A$340:$B$378,2,FALSE)))</f>
        <v>Predominantly Rural</v>
      </c>
      <c r="CO367" t="str">
        <f>IF(CS367="*","",IFERROR(VLOOKUP(CM367,'class and classification'!$A$1:$C$338,3,FALSE),VLOOKUP(CM367,'class and classification'!$A$340:$C$378,3,FALSE)))</f>
        <v>SD</v>
      </c>
      <c r="CP367">
        <v>11600.53</v>
      </c>
      <c r="CQ367">
        <v>7938.69</v>
      </c>
      <c r="CR367">
        <v>802.92</v>
      </c>
      <c r="CS367">
        <v>3.9470773478109971</v>
      </c>
      <c r="CU367" t="s">
        <v>859</v>
      </c>
      <c r="CV367" t="s">
        <v>443</v>
      </c>
      <c r="CW367" t="str">
        <f>IF(DB367="*","",IFERROR(VLOOKUP(CV367,'class and classification'!$A$1:$B$338,2,FALSE),VLOOKUP(CV367,'class and classification'!$A$340:$B$378,2,FALSE)))</f>
        <v/>
      </c>
      <c r="CX367" t="str">
        <f>IF(DB367="*","",IFERROR(VLOOKUP(CV367,'class and classification'!$A$1:$C$338,3,FALSE),VLOOKUP(CV367,'class and classification'!$A$340:$C$378,3,FALSE)))</f>
        <v/>
      </c>
      <c r="CY367">
        <v>6696.46</v>
      </c>
      <c r="CZ367">
        <v>8408.66</v>
      </c>
      <c r="DA367" t="s">
        <v>38</v>
      </c>
      <c r="DB367" t="s">
        <v>38</v>
      </c>
      <c r="DD367" t="s">
        <v>859</v>
      </c>
      <c r="DE367" t="s">
        <v>443</v>
      </c>
      <c r="DF367" t="str">
        <f>IF(DK367="*","",IFERROR(VLOOKUP(DE367,'class and classification'!$A$1:$B$338,2,FALSE),VLOOKUP(DE367,'class and classification'!$A$340:$B$378,2,FALSE)))</f>
        <v>Predominantly Rural</v>
      </c>
      <c r="DG367" t="str">
        <f>IF(DK367="*","",IFERROR(VLOOKUP(DE367,'class and classification'!$A$1:$C$338,3,FALSE),VLOOKUP(DE367,'class and classification'!$A$340:$C$378,3,FALSE)))</f>
        <v>SD</v>
      </c>
      <c r="DH367">
        <v>4943.5200000000004</v>
      </c>
      <c r="DI367">
        <v>6652.05</v>
      </c>
      <c r="DJ367">
        <v>676.28</v>
      </c>
      <c r="DK367">
        <v>5.5108235514612707</v>
      </c>
      <c r="DM367" t="s">
        <v>859</v>
      </c>
      <c r="DN367" t="s">
        <v>443</v>
      </c>
      <c r="DO367" t="str">
        <f>IF(DT367="*","",IFERROR(VLOOKUP(DN367,'class and classification'!$A$1:$B$338,2,FALSE),VLOOKUP(DN367,'class and classification'!$A$340:$B$378,2,FALSE)))</f>
        <v>Predominantly Rural</v>
      </c>
      <c r="DP367" t="str">
        <f>IF(DT367="*","",IFERROR(VLOOKUP(DN367,'class and classification'!$A$1:$C$338,3,FALSE),VLOOKUP(DN367,'class and classification'!$A$340:$C$378,3,FALSE)))</f>
        <v>SD</v>
      </c>
      <c r="DQ367">
        <v>7140.31</v>
      </c>
      <c r="DR367">
        <v>2965.65</v>
      </c>
      <c r="DS367">
        <v>1670.01</v>
      </c>
      <c r="DT367">
        <v>14.18150691620308</v>
      </c>
      <c r="DV367" t="s">
        <v>859</v>
      </c>
      <c r="DW367" t="s">
        <v>443</v>
      </c>
      <c r="DX367" t="str">
        <f>IF(EC367="*","",IFERROR(VLOOKUP(DW367,'class and classification'!$A$1:$B$338,2,FALSE),VLOOKUP(DW367,'class and classification'!$A$340:$B$378,2,FALSE)))</f>
        <v>Predominantly Rural</v>
      </c>
      <c r="DY367" t="str">
        <f>IF(EC367="*","",IFERROR(VLOOKUP(DW367,'class and classification'!$A$1:$C$338,3,FALSE),VLOOKUP(DW367,'class and classification'!$A$340:$C$378,3,FALSE)))</f>
        <v>SD</v>
      </c>
      <c r="DZ367">
        <v>5416.89</v>
      </c>
      <c r="EA367">
        <v>4981.3900000000003</v>
      </c>
      <c r="EB367">
        <v>527.79</v>
      </c>
      <c r="EC367">
        <v>4.8305566411344607</v>
      </c>
    </row>
    <row r="368" spans="1:133" x14ac:dyDescent="0.3">
      <c r="S368" s="45" t="s">
        <v>978</v>
      </c>
      <c r="T368" s="46" t="str">
        <f>IFERROR(VLOOKUP(S368,'class and classification'!$A$1:$B$338,2,FALSE),VLOOKUP(S368,'class and classification'!$A$340:$B$378,2,FALSE))</f>
        <v>Urban with Significant Rural</v>
      </c>
      <c r="U368" s="46" t="str">
        <f>IFERROR(VLOOKUP(S368,'class and classification'!$A$1:$C$338,3,FALSE),VLOOKUP(S368,'class and classification'!$A$340:$C$378,3,FALSE))</f>
        <v>SD</v>
      </c>
      <c r="V368" s="46">
        <v>18004</v>
      </c>
      <c r="W368" s="46">
        <v>6501</v>
      </c>
      <c r="X368" s="46" t="s">
        <v>39</v>
      </c>
      <c r="Y368" s="47" t="s">
        <v>39</v>
      </c>
      <c r="AA368" t="s">
        <v>860</v>
      </c>
      <c r="AB368" t="s">
        <v>444</v>
      </c>
      <c r="AC368" t="str">
        <f>IF(AH368="#","",IFERROR(VLOOKUP(AB368,'class and classification'!$A$1:$B$338,2,FALSE),VLOOKUP(AB368,'class and classification'!$A$340:$B$378,2,FALSE)))</f>
        <v>Predominantly Urban</v>
      </c>
      <c r="AD368" t="str">
        <f>IF(AH368="#","",IFERROR(VLOOKUP(AB368,'class and classification'!$A$1:$C$338,3,FALSE),VLOOKUP(AB368,'class and classification'!$A$340:$C$378,3,FALSE)))</f>
        <v>SD</v>
      </c>
      <c r="AE368">
        <v>14792</v>
      </c>
      <c r="AF368">
        <v>8702</v>
      </c>
      <c r="AG368">
        <v>2480</v>
      </c>
      <c r="AH368">
        <v>9.5480095480095475</v>
      </c>
      <c r="AJ368" t="s">
        <v>860</v>
      </c>
      <c r="AK368" t="s">
        <v>444</v>
      </c>
      <c r="AL368" t="str">
        <f>IF(AQ368="#","",IFERROR(VLOOKUP(AK368,'class and classification'!$A$1:$B$338,2,FALSE),VLOOKUP(AK368,'class and classification'!$A$340:$B$378,2,FALSE)))</f>
        <v>Predominantly Urban</v>
      </c>
      <c r="AM368" t="str">
        <f>IF(AQ368="#","",IFERROR(VLOOKUP(AK368,'class and classification'!$A$1:$C$338,3,FALSE),VLOOKUP(AK368,'class and classification'!$A$340:$C$378,3,FALSE)))</f>
        <v>SD</v>
      </c>
      <c r="AN368">
        <v>18965</v>
      </c>
      <c r="AO368">
        <v>7263</v>
      </c>
      <c r="AP368">
        <v>3042</v>
      </c>
      <c r="AQ368">
        <v>10.392893747864708</v>
      </c>
      <c r="AS368" t="s">
        <v>860</v>
      </c>
      <c r="AT368" t="s">
        <v>444</v>
      </c>
      <c r="AU368" t="str">
        <f>IF(AZ368="#","",IFERROR(VLOOKUP(AT368,'class and classification'!$A$1:$B$338,2,FALSE),VLOOKUP(AT368,'class and classification'!$A$340:$B$378,2,FALSE)))</f>
        <v>Predominantly Urban</v>
      </c>
      <c r="AV368" t="str">
        <f>IF(AZ368="#","",IFERROR(VLOOKUP(AT368,'class and classification'!$A$1:$C$338,3,FALSE),VLOOKUP(AT368,'class and classification'!$A$340:$C$378,3,FALSE)))</f>
        <v>SD</v>
      </c>
      <c r="AW368">
        <v>14802</v>
      </c>
      <c r="AX368">
        <v>12816</v>
      </c>
      <c r="AY368">
        <v>3955</v>
      </c>
      <c r="AZ368">
        <v>12.526525829031135</v>
      </c>
      <c r="BB368" t="s">
        <v>860</v>
      </c>
      <c r="BC368" t="s">
        <v>444</v>
      </c>
      <c r="BD368" t="str">
        <f>IF(BI368="#","",IFERROR(VLOOKUP(BC368,'class and classification'!$A$1:$B$338,2,FALSE),VLOOKUP(BC368,'class and classification'!$A$340:$B$378,2,FALSE)))</f>
        <v>Predominantly Urban</v>
      </c>
      <c r="BE368" t="str">
        <f>IF(BI368="#","",IFERROR(VLOOKUP(BC368,'class and classification'!$A$1:$C$338,3,FALSE),VLOOKUP(BC368,'class and classification'!$A$340:$C$378,3,FALSE)))</f>
        <v>SD</v>
      </c>
      <c r="BF368">
        <v>14182</v>
      </c>
      <c r="BG368">
        <v>7476</v>
      </c>
      <c r="BH368">
        <v>5965</v>
      </c>
      <c r="BI368">
        <v>21.594323570937263</v>
      </c>
      <c r="BK368" t="s">
        <v>860</v>
      </c>
      <c r="BL368" t="s">
        <v>444</v>
      </c>
      <c r="BM368" t="str">
        <f>IF(BR368="#","",IFERROR(VLOOKUP(BL368,'class and classification'!$A$1:$B$338,2,FALSE),VLOOKUP(BL368,'class and classification'!$A$340:$B$378,2,FALSE)))</f>
        <v>Predominantly Urban</v>
      </c>
      <c r="BN368" t="str">
        <f>IF(BR368="#","",IFERROR(VLOOKUP(BL368,'class and classification'!$A$1:$C$338,3,FALSE),VLOOKUP(BL368,'class and classification'!$A$340:$C$378,3,FALSE)))</f>
        <v>SD</v>
      </c>
      <c r="BO368">
        <v>13212</v>
      </c>
      <c r="BP368">
        <v>7385</v>
      </c>
      <c r="BQ368">
        <v>3969</v>
      </c>
      <c r="BR368">
        <v>16.156476430839373</v>
      </c>
      <c r="BT368" t="s">
        <v>860</v>
      </c>
      <c r="BU368" t="s">
        <v>444</v>
      </c>
      <c r="BV368" t="str">
        <f>IF(CA368="#","",IFERROR(VLOOKUP(BU368,'class and classification'!$A$1:$B$338,2,FALSE),VLOOKUP(BU368,'class and classification'!$A$340:$B$378,2,FALSE)))</f>
        <v>Predominantly Urban</v>
      </c>
      <c r="BW368" t="str">
        <f>IF(CA368="#","",IFERROR(VLOOKUP(BU368,'class and classification'!$A$1:$C$338,3,FALSE),VLOOKUP(BU368,'class and classification'!$A$340:$C$378,3,FALSE)))</f>
        <v>SD</v>
      </c>
      <c r="BX368">
        <v>18501</v>
      </c>
      <c r="BY368">
        <v>6530</v>
      </c>
      <c r="BZ368">
        <v>662</v>
      </c>
      <c r="CA368">
        <v>2.5765772778577825</v>
      </c>
      <c r="CC368" t="s">
        <v>860</v>
      </c>
      <c r="CD368" t="s">
        <v>444</v>
      </c>
      <c r="CE368" t="str">
        <f>IF(CJ368="*","",IFERROR(VLOOKUP(CD368,'class and classification'!$A$1:$B$338,2,FALSE),VLOOKUP(CD368,'class and classification'!$A$340:$B$378,2,FALSE)))</f>
        <v>Predominantly Urban</v>
      </c>
      <c r="CF368" t="str">
        <f>IF(CJ368="*","",IFERROR(VLOOKUP(CD368,'class and classification'!$A$1:$C$338,3,FALSE),VLOOKUP(CD368,'class and classification'!$A$340:$C$378,3,FALSE)))</f>
        <v>SD</v>
      </c>
      <c r="CG368">
        <v>14384</v>
      </c>
      <c r="CH368">
        <v>7541</v>
      </c>
      <c r="CI368">
        <v>2258</v>
      </c>
      <c r="CJ368">
        <v>9.3371376586858545</v>
      </c>
      <c r="CL368" t="s">
        <v>860</v>
      </c>
      <c r="CM368" t="s">
        <v>444</v>
      </c>
      <c r="CN368" t="str">
        <f>IF(CS368="*","",IFERROR(VLOOKUP(CM368,'class and classification'!$A$1:$B$338,2,FALSE),VLOOKUP(CM368,'class and classification'!$A$340:$B$378,2,FALSE)))</f>
        <v>Predominantly Urban</v>
      </c>
      <c r="CO368" t="str">
        <f>IF(CS368="*","",IFERROR(VLOOKUP(CM368,'class and classification'!$A$1:$C$338,3,FALSE),VLOOKUP(CM368,'class and classification'!$A$340:$C$378,3,FALSE)))</f>
        <v>SD</v>
      </c>
      <c r="CP368">
        <v>16564.02</v>
      </c>
      <c r="CQ368">
        <v>8274.6299999999992</v>
      </c>
      <c r="CR368">
        <v>731.41</v>
      </c>
      <c r="CS368">
        <v>2.86041565800002</v>
      </c>
      <c r="CU368" t="s">
        <v>860</v>
      </c>
      <c r="CV368" t="s">
        <v>444</v>
      </c>
      <c r="CW368" t="str">
        <f>IF(DB368="*","",IFERROR(VLOOKUP(CV368,'class and classification'!$A$1:$B$338,2,FALSE),VLOOKUP(CV368,'class and classification'!$A$340:$B$378,2,FALSE)))</f>
        <v>Predominantly Urban</v>
      </c>
      <c r="CX368" t="str">
        <f>IF(DB368="*","",IFERROR(VLOOKUP(CV368,'class and classification'!$A$1:$C$338,3,FALSE),VLOOKUP(CV368,'class and classification'!$A$340:$C$378,3,FALSE)))</f>
        <v>SD</v>
      </c>
      <c r="CY368">
        <v>13812.66</v>
      </c>
      <c r="CZ368">
        <v>6193.82</v>
      </c>
      <c r="DA368">
        <v>1026.8599999999999</v>
      </c>
      <c r="DB368">
        <v>4.8820586744663466</v>
      </c>
      <c r="DD368" t="s">
        <v>860</v>
      </c>
      <c r="DE368" t="s">
        <v>444</v>
      </c>
      <c r="DF368" t="str">
        <f>IF(DK368="*","",IFERROR(VLOOKUP(DE368,'class and classification'!$A$1:$B$338,2,FALSE),VLOOKUP(DE368,'class and classification'!$A$340:$B$378,2,FALSE)))</f>
        <v>Predominantly Urban</v>
      </c>
      <c r="DG368" t="str">
        <f>IF(DK368="*","",IFERROR(VLOOKUP(DE368,'class and classification'!$A$1:$C$338,3,FALSE),VLOOKUP(DE368,'class and classification'!$A$340:$C$378,3,FALSE)))</f>
        <v>SD</v>
      </c>
      <c r="DH368">
        <v>12193.76</v>
      </c>
      <c r="DI368">
        <v>8469.66</v>
      </c>
      <c r="DJ368">
        <v>919.65</v>
      </c>
      <c r="DK368">
        <v>4.2609786281562352</v>
      </c>
      <c r="DM368" t="s">
        <v>860</v>
      </c>
      <c r="DN368" t="s">
        <v>444</v>
      </c>
      <c r="DO368" t="str">
        <f>IF(DT368="*","",IFERROR(VLOOKUP(DN368,'class and classification'!$A$1:$B$338,2,FALSE),VLOOKUP(DN368,'class and classification'!$A$340:$B$378,2,FALSE)))</f>
        <v>Predominantly Urban</v>
      </c>
      <c r="DP368" t="str">
        <f>IF(DT368="*","",IFERROR(VLOOKUP(DN368,'class and classification'!$A$1:$C$338,3,FALSE),VLOOKUP(DN368,'class and classification'!$A$340:$C$378,3,FALSE)))</f>
        <v>SD</v>
      </c>
      <c r="DQ368">
        <v>15813.54</v>
      </c>
      <c r="DR368">
        <v>5889.07</v>
      </c>
      <c r="DS368">
        <v>3033.38</v>
      </c>
      <c r="DT368">
        <v>12.263022421985131</v>
      </c>
      <c r="DV368" t="s">
        <v>860</v>
      </c>
      <c r="DW368" t="s">
        <v>444</v>
      </c>
      <c r="DX368" t="str">
        <f>IF(EC368="*","",IFERROR(VLOOKUP(DW368,'class and classification'!$A$1:$B$338,2,FALSE),VLOOKUP(DW368,'class and classification'!$A$340:$B$378,2,FALSE)))</f>
        <v>Predominantly Urban</v>
      </c>
      <c r="DY368" t="str">
        <f>IF(EC368="*","",IFERROR(VLOOKUP(DW368,'class and classification'!$A$1:$C$338,3,FALSE),VLOOKUP(DW368,'class and classification'!$A$340:$C$378,3,FALSE)))</f>
        <v>SD</v>
      </c>
      <c r="DZ368">
        <v>17871.97</v>
      </c>
      <c r="EA368">
        <v>4296.93</v>
      </c>
      <c r="EB368">
        <v>2776.89</v>
      </c>
      <c r="EC368">
        <v>11.131697973886574</v>
      </c>
    </row>
    <row r="369" spans="1:133" x14ac:dyDescent="0.3">
      <c r="S369" s="45" t="s">
        <v>980</v>
      </c>
      <c r="T369" s="46" t="str">
        <f>IFERROR(VLOOKUP(S369,'class and classification'!$A$1:$B$338,2,FALSE),VLOOKUP(S369,'class and classification'!$A$340:$B$378,2,FALSE))</f>
        <v>Predominantly Rural</v>
      </c>
      <c r="U369" s="46" t="str">
        <f>IFERROR(VLOOKUP(S369,'class and classification'!$A$1:$C$338,3,FALSE),VLOOKUP(S369,'class and classification'!$A$340:$C$378,3,FALSE))</f>
        <v>SD</v>
      </c>
      <c r="V369" s="46" t="s">
        <v>39</v>
      </c>
      <c r="W369" s="46">
        <v>2934</v>
      </c>
      <c r="X369" s="46">
        <v>948</v>
      </c>
      <c r="Y369" s="47">
        <v>22.108208955223883</v>
      </c>
      <c r="AA369" t="s">
        <v>861</v>
      </c>
      <c r="AB369" t="s">
        <v>445</v>
      </c>
      <c r="AC369" t="str">
        <f>IF(AH369="#","",IFERROR(VLOOKUP(AB369,'class and classification'!$A$1:$B$338,2,FALSE),VLOOKUP(AB369,'class and classification'!$A$340:$B$378,2,FALSE)))</f>
        <v>Urban with Significant Rural</v>
      </c>
      <c r="AD369" t="str">
        <f>IF(AH369="#","",IFERROR(VLOOKUP(AB369,'class and classification'!$A$1:$C$338,3,FALSE),VLOOKUP(AB369,'class and classification'!$A$340:$C$378,3,FALSE)))</f>
        <v>SD</v>
      </c>
      <c r="AE369">
        <v>11899</v>
      </c>
      <c r="AF369">
        <v>6057</v>
      </c>
      <c r="AG369">
        <v>2352</v>
      </c>
      <c r="AH369">
        <v>11.581642702383297</v>
      </c>
      <c r="AJ369" t="s">
        <v>861</v>
      </c>
      <c r="AK369" t="s">
        <v>445</v>
      </c>
      <c r="AL369" t="str">
        <f>IF(AQ369="#","",IFERROR(VLOOKUP(AK369,'class and classification'!$A$1:$B$338,2,FALSE),VLOOKUP(AK369,'class and classification'!$A$340:$B$378,2,FALSE)))</f>
        <v>Urban with Significant Rural</v>
      </c>
      <c r="AM369" t="str">
        <f>IF(AQ369="#","",IFERROR(VLOOKUP(AK369,'class and classification'!$A$1:$C$338,3,FALSE),VLOOKUP(AK369,'class and classification'!$A$340:$C$378,3,FALSE)))</f>
        <v>SD</v>
      </c>
      <c r="AN369">
        <v>15246</v>
      </c>
      <c r="AO369">
        <v>4971</v>
      </c>
      <c r="AP369">
        <v>1107</v>
      </c>
      <c r="AQ369">
        <v>5.191333708497468</v>
      </c>
      <c r="AS369" t="s">
        <v>861</v>
      </c>
      <c r="AT369" t="s">
        <v>445</v>
      </c>
      <c r="AU369" t="str">
        <f>IF(AZ369="#","",IFERROR(VLOOKUP(AT369,'class and classification'!$A$1:$B$338,2,FALSE),VLOOKUP(AT369,'class and classification'!$A$340:$B$378,2,FALSE)))</f>
        <v>Urban with Significant Rural</v>
      </c>
      <c r="AV369" t="str">
        <f>IF(AZ369="#","",IFERROR(VLOOKUP(AT369,'class and classification'!$A$1:$C$338,3,FALSE),VLOOKUP(AT369,'class and classification'!$A$340:$C$378,3,FALSE)))</f>
        <v>SD</v>
      </c>
      <c r="AW369">
        <v>11103</v>
      </c>
      <c r="AX369">
        <v>4831</v>
      </c>
      <c r="AY369">
        <v>1032</v>
      </c>
      <c r="AZ369">
        <v>6.0827537427796772</v>
      </c>
      <c r="BB369" t="s">
        <v>861</v>
      </c>
      <c r="BC369" t="s">
        <v>445</v>
      </c>
      <c r="BD369" t="str">
        <f>IF(BI369="#","",IFERROR(VLOOKUP(BC369,'class and classification'!$A$1:$B$338,2,FALSE),VLOOKUP(BC369,'class and classification'!$A$340:$B$378,2,FALSE)))</f>
        <v/>
      </c>
      <c r="BE369" t="str">
        <f>IF(BI369="#","",IFERROR(VLOOKUP(BC369,'class and classification'!$A$1:$C$338,3,FALSE),VLOOKUP(BC369,'class and classification'!$A$340:$C$378,3,FALSE)))</f>
        <v/>
      </c>
      <c r="BF369">
        <v>15071</v>
      </c>
      <c r="BG369">
        <v>4023</v>
      </c>
      <c r="BH369" t="s">
        <v>39</v>
      </c>
      <c r="BI369" t="s">
        <v>39</v>
      </c>
      <c r="BK369" t="s">
        <v>861</v>
      </c>
      <c r="BL369" t="s">
        <v>445</v>
      </c>
      <c r="BM369" t="str">
        <f>IF(BR369="#","",IFERROR(VLOOKUP(BL369,'class and classification'!$A$1:$B$338,2,FALSE),VLOOKUP(BL369,'class and classification'!$A$340:$B$378,2,FALSE)))</f>
        <v>Urban with Significant Rural</v>
      </c>
      <c r="BN369" t="str">
        <f>IF(BR369="#","",IFERROR(VLOOKUP(BL369,'class and classification'!$A$1:$C$338,3,FALSE),VLOOKUP(BL369,'class and classification'!$A$340:$C$378,3,FALSE)))</f>
        <v>SD</v>
      </c>
      <c r="BO369">
        <v>18973</v>
      </c>
      <c r="BP369">
        <v>2521</v>
      </c>
      <c r="BQ369">
        <v>1423</v>
      </c>
      <c r="BR369">
        <v>6.2093642274294192</v>
      </c>
      <c r="BT369" t="s">
        <v>861</v>
      </c>
      <c r="BU369" t="s">
        <v>445</v>
      </c>
      <c r="BV369" t="str">
        <f>IF(CA369="#","",IFERROR(VLOOKUP(BU369,'class and classification'!$A$1:$B$338,2,FALSE),VLOOKUP(BU369,'class and classification'!$A$340:$B$378,2,FALSE)))</f>
        <v/>
      </c>
      <c r="BW369" t="str">
        <f>IF(CA369="#","",IFERROR(VLOOKUP(BU369,'class and classification'!$A$1:$C$338,3,FALSE),VLOOKUP(BU369,'class and classification'!$A$340:$C$378,3,FALSE)))</f>
        <v/>
      </c>
      <c r="BX369">
        <v>16846</v>
      </c>
      <c r="BY369">
        <v>6013</v>
      </c>
      <c r="BZ369" t="s">
        <v>61</v>
      </c>
      <c r="CA369" t="s">
        <v>39</v>
      </c>
      <c r="CC369" t="s">
        <v>861</v>
      </c>
      <c r="CD369" t="s">
        <v>445</v>
      </c>
      <c r="CE369" t="str">
        <f>IF(CJ369="*","",IFERROR(VLOOKUP(CD369,'class and classification'!$A$1:$B$338,2,FALSE),VLOOKUP(CD369,'class and classification'!$A$340:$B$378,2,FALSE)))</f>
        <v>Urban with Significant Rural</v>
      </c>
      <c r="CF369" t="str">
        <f>IF(CJ369="*","",IFERROR(VLOOKUP(CD369,'class and classification'!$A$1:$C$338,3,FALSE),VLOOKUP(CD369,'class and classification'!$A$340:$C$378,3,FALSE)))</f>
        <v>SD</v>
      </c>
      <c r="CG369">
        <v>14542</v>
      </c>
      <c r="CH369">
        <v>3428</v>
      </c>
      <c r="CI369">
        <v>638</v>
      </c>
      <c r="CJ369">
        <v>3.4286328460877042</v>
      </c>
      <c r="CL369" t="s">
        <v>861</v>
      </c>
      <c r="CM369" t="s">
        <v>445</v>
      </c>
      <c r="CN369" t="str">
        <f>IF(CS369="*","",IFERROR(VLOOKUP(CM369,'class and classification'!$A$1:$B$338,2,FALSE),VLOOKUP(CM369,'class and classification'!$A$340:$B$378,2,FALSE)))</f>
        <v>Urban with Significant Rural</v>
      </c>
      <c r="CO369" t="str">
        <f>IF(CS369="*","",IFERROR(VLOOKUP(CM369,'class and classification'!$A$1:$C$338,3,FALSE),VLOOKUP(CM369,'class and classification'!$A$340:$C$378,3,FALSE)))</f>
        <v>SD</v>
      </c>
      <c r="CP369">
        <v>13776.54</v>
      </c>
      <c r="CQ369">
        <v>4801.51</v>
      </c>
      <c r="CR369">
        <v>1837.82</v>
      </c>
      <c r="CS369">
        <v>9.0019186054770124</v>
      </c>
      <c r="CU369" t="s">
        <v>861</v>
      </c>
      <c r="CV369" t="s">
        <v>445</v>
      </c>
      <c r="CW369" t="str">
        <f>IF(DB369="*","",IFERROR(VLOOKUP(CV369,'class and classification'!$A$1:$B$338,2,FALSE),VLOOKUP(CV369,'class and classification'!$A$340:$B$378,2,FALSE)))</f>
        <v>Urban with Significant Rural</v>
      </c>
      <c r="CX369" t="str">
        <f>IF(DB369="*","",IFERROR(VLOOKUP(CV369,'class and classification'!$A$1:$C$338,3,FALSE),VLOOKUP(CV369,'class and classification'!$A$340:$C$378,3,FALSE)))</f>
        <v>SD</v>
      </c>
      <c r="CY369">
        <v>15243.25</v>
      </c>
      <c r="CZ369">
        <v>2849.22</v>
      </c>
      <c r="DA369">
        <v>3923.78</v>
      </c>
      <c r="DB369">
        <v>17.822199511724296</v>
      </c>
      <c r="DD369" t="s">
        <v>861</v>
      </c>
      <c r="DE369" t="s">
        <v>445</v>
      </c>
      <c r="DF369" t="str">
        <f>IF(DK369="*","",IFERROR(VLOOKUP(DE369,'class and classification'!$A$1:$B$338,2,FALSE),VLOOKUP(DE369,'class and classification'!$A$340:$B$378,2,FALSE)))</f>
        <v>Urban with Significant Rural</v>
      </c>
      <c r="DG369" t="str">
        <f>IF(DK369="*","",IFERROR(VLOOKUP(DE369,'class and classification'!$A$1:$C$338,3,FALSE),VLOOKUP(DE369,'class and classification'!$A$340:$C$378,3,FALSE)))</f>
        <v>SD</v>
      </c>
      <c r="DH369">
        <v>12994.74</v>
      </c>
      <c r="DI369">
        <v>4252.1400000000003</v>
      </c>
      <c r="DJ369">
        <v>1726.29</v>
      </c>
      <c r="DK369">
        <v>9.0985850018736976</v>
      </c>
      <c r="DM369" t="s">
        <v>861</v>
      </c>
      <c r="DN369" t="s">
        <v>445</v>
      </c>
      <c r="DO369" t="str">
        <f>IF(DT369="*","",IFERROR(VLOOKUP(DN369,'class and classification'!$A$1:$B$338,2,FALSE),VLOOKUP(DN369,'class and classification'!$A$340:$B$378,2,FALSE)))</f>
        <v/>
      </c>
      <c r="DP369" t="str">
        <f>IF(DT369="*","",IFERROR(VLOOKUP(DN369,'class and classification'!$A$1:$C$338,3,FALSE),VLOOKUP(DN369,'class and classification'!$A$340:$C$378,3,FALSE)))</f>
        <v/>
      </c>
      <c r="DQ369">
        <v>15313.54</v>
      </c>
      <c r="DR369">
        <v>4333.46</v>
      </c>
      <c r="DS369" t="s">
        <v>38</v>
      </c>
      <c r="DT369" t="s">
        <v>38</v>
      </c>
      <c r="DV369" t="s">
        <v>861</v>
      </c>
      <c r="DW369" t="s">
        <v>445</v>
      </c>
      <c r="DX369" t="str">
        <f>IF(EC369="*","",IFERROR(VLOOKUP(DW369,'class and classification'!$A$1:$B$338,2,FALSE),VLOOKUP(DW369,'class and classification'!$A$340:$B$378,2,FALSE)))</f>
        <v>Urban with Significant Rural</v>
      </c>
      <c r="DY369" t="str">
        <f>IF(EC369="*","",IFERROR(VLOOKUP(DW369,'class and classification'!$A$1:$C$338,3,FALSE),VLOOKUP(DW369,'class and classification'!$A$340:$C$378,3,FALSE)))</f>
        <v>SD</v>
      </c>
      <c r="DZ369">
        <v>13464.55</v>
      </c>
      <c r="EA369">
        <v>4425.05</v>
      </c>
      <c r="EB369">
        <v>1329.77</v>
      </c>
      <c r="EC369">
        <v>6.9189052502761541</v>
      </c>
    </row>
    <row r="370" spans="1:133" x14ac:dyDescent="0.3">
      <c r="S370" s="45" t="s">
        <v>981</v>
      </c>
      <c r="T370" s="46" t="e">
        <f>IFERROR(VLOOKUP(S370,'class and classification'!$A$1:$B$338,2,FALSE),VLOOKUP(S370,'class and classification'!$A$340:$B$378,2,FALSE))</f>
        <v>#N/A</v>
      </c>
      <c r="U370" s="46" t="e">
        <f>IFERROR(VLOOKUP(S370,'class and classification'!$A$1:$C$338,3,FALSE),VLOOKUP(S370,'class and classification'!$A$340:$C$378,3,FALSE))</f>
        <v>#N/A</v>
      </c>
      <c r="V370" s="46"/>
      <c r="W370" s="46"/>
      <c r="X370" s="46"/>
      <c r="Y370" s="47"/>
      <c r="AA370" t="s">
        <v>862</v>
      </c>
      <c r="AB370" t="s">
        <v>446</v>
      </c>
      <c r="AC370" t="str">
        <f>IF(AH370="#","",IFERROR(VLOOKUP(AB370,'class and classification'!$A$1:$B$338,2,FALSE),VLOOKUP(AB370,'class and classification'!$A$340:$B$378,2,FALSE)))</f>
        <v>Predominantly Rural</v>
      </c>
      <c r="AD370" t="str">
        <f>IF(AH370="#","",IFERROR(VLOOKUP(AB370,'class and classification'!$A$1:$C$338,3,FALSE),VLOOKUP(AB370,'class and classification'!$A$340:$C$378,3,FALSE)))</f>
        <v>SD</v>
      </c>
      <c r="AE370">
        <v>12685</v>
      </c>
      <c r="AF370">
        <v>5845</v>
      </c>
      <c r="AG370">
        <v>1865</v>
      </c>
      <c r="AH370">
        <v>9.1443981367982339</v>
      </c>
      <c r="AJ370" t="s">
        <v>862</v>
      </c>
      <c r="AK370" t="s">
        <v>446</v>
      </c>
      <c r="AL370" t="str">
        <f>IF(AQ370="#","",IFERROR(VLOOKUP(AK370,'class and classification'!$A$1:$B$338,2,FALSE),VLOOKUP(AK370,'class and classification'!$A$340:$B$378,2,FALSE)))</f>
        <v>Predominantly Rural</v>
      </c>
      <c r="AM370" t="str">
        <f>IF(AQ370="#","",IFERROR(VLOOKUP(AK370,'class and classification'!$A$1:$C$338,3,FALSE),VLOOKUP(AK370,'class and classification'!$A$340:$C$378,3,FALSE)))</f>
        <v>SD</v>
      </c>
      <c r="AN370">
        <v>11507</v>
      </c>
      <c r="AO370">
        <v>9017</v>
      </c>
      <c r="AP370">
        <v>1979</v>
      </c>
      <c r="AQ370">
        <v>8.7943829711594006</v>
      </c>
      <c r="AS370" t="s">
        <v>862</v>
      </c>
      <c r="AT370" t="s">
        <v>446</v>
      </c>
      <c r="AU370" t="str">
        <f>IF(AZ370="#","",IFERROR(VLOOKUP(AT370,'class and classification'!$A$1:$B$338,2,FALSE),VLOOKUP(AT370,'class and classification'!$A$340:$B$378,2,FALSE)))</f>
        <v>Predominantly Rural</v>
      </c>
      <c r="AV370" t="str">
        <f>IF(AZ370="#","",IFERROR(VLOOKUP(AT370,'class and classification'!$A$1:$C$338,3,FALSE),VLOOKUP(AT370,'class and classification'!$A$340:$C$378,3,FALSE)))</f>
        <v>SD</v>
      </c>
      <c r="AW370">
        <v>14621</v>
      </c>
      <c r="AX370">
        <v>2437</v>
      </c>
      <c r="AY370">
        <v>885</v>
      </c>
      <c r="AZ370">
        <v>4.932285570974754</v>
      </c>
      <c r="BB370" t="s">
        <v>862</v>
      </c>
      <c r="BC370" t="s">
        <v>446</v>
      </c>
      <c r="BD370" t="str">
        <f>IF(BI370="#","",IFERROR(VLOOKUP(BC370,'class and classification'!$A$1:$B$338,2,FALSE),VLOOKUP(BC370,'class and classification'!$A$340:$B$378,2,FALSE)))</f>
        <v>Predominantly Rural</v>
      </c>
      <c r="BE370" t="str">
        <f>IF(BI370="#","",IFERROR(VLOOKUP(BC370,'class and classification'!$A$1:$C$338,3,FALSE),VLOOKUP(BC370,'class and classification'!$A$340:$C$378,3,FALSE)))</f>
        <v>SD</v>
      </c>
      <c r="BF370">
        <v>12473</v>
      </c>
      <c r="BG370">
        <v>3579</v>
      </c>
      <c r="BH370">
        <v>955</v>
      </c>
      <c r="BI370">
        <v>5.6153348621155992</v>
      </c>
      <c r="BK370" t="s">
        <v>862</v>
      </c>
      <c r="BL370" t="s">
        <v>446</v>
      </c>
      <c r="BM370" t="str">
        <f>IF(BR370="#","",IFERROR(VLOOKUP(BL370,'class and classification'!$A$1:$B$338,2,FALSE),VLOOKUP(BL370,'class and classification'!$A$340:$B$378,2,FALSE)))</f>
        <v>Predominantly Rural</v>
      </c>
      <c r="BN370" t="str">
        <f>IF(BR370="#","",IFERROR(VLOOKUP(BL370,'class and classification'!$A$1:$C$338,3,FALSE),VLOOKUP(BL370,'class and classification'!$A$340:$C$378,3,FALSE)))</f>
        <v>SD</v>
      </c>
      <c r="BO370">
        <v>8536</v>
      </c>
      <c r="BP370">
        <v>7212</v>
      </c>
      <c r="BQ370">
        <v>624</v>
      </c>
      <c r="BR370">
        <v>3.8113852919618862</v>
      </c>
      <c r="BT370" t="s">
        <v>862</v>
      </c>
      <c r="BU370" t="s">
        <v>446</v>
      </c>
      <c r="BV370" t="str">
        <f>IF(CA370="#","",IFERROR(VLOOKUP(BU370,'class and classification'!$A$1:$B$338,2,FALSE),VLOOKUP(BU370,'class and classification'!$A$340:$B$378,2,FALSE)))</f>
        <v>Predominantly Rural</v>
      </c>
      <c r="BW370" t="str">
        <f>IF(CA370="#","",IFERROR(VLOOKUP(BU370,'class and classification'!$A$1:$C$338,3,FALSE),VLOOKUP(BU370,'class and classification'!$A$340:$C$378,3,FALSE)))</f>
        <v>SD</v>
      </c>
      <c r="BX370">
        <v>9373</v>
      </c>
      <c r="BY370">
        <v>5981</v>
      </c>
      <c r="BZ370">
        <v>2232</v>
      </c>
      <c r="CA370">
        <v>12.691914022517912</v>
      </c>
      <c r="CC370" t="s">
        <v>862</v>
      </c>
      <c r="CD370" t="s">
        <v>446</v>
      </c>
      <c r="CE370" t="str">
        <f>IF(CJ370="*","",IFERROR(VLOOKUP(CD370,'class and classification'!$A$1:$B$338,2,FALSE),VLOOKUP(CD370,'class and classification'!$A$340:$B$378,2,FALSE)))</f>
        <v>Predominantly Rural</v>
      </c>
      <c r="CF370" t="str">
        <f>IF(CJ370="*","",IFERROR(VLOOKUP(CD370,'class and classification'!$A$1:$C$338,3,FALSE),VLOOKUP(CD370,'class and classification'!$A$340:$C$378,3,FALSE)))</f>
        <v>SD</v>
      </c>
      <c r="CG370">
        <v>10485</v>
      </c>
      <c r="CH370">
        <v>5083</v>
      </c>
      <c r="CI370">
        <v>1963</v>
      </c>
      <c r="CJ370">
        <v>11.197307626490218</v>
      </c>
      <c r="CL370" t="s">
        <v>862</v>
      </c>
      <c r="CM370" t="s">
        <v>446</v>
      </c>
      <c r="CN370" t="str">
        <f>IF(CS370="*","",IFERROR(VLOOKUP(CM370,'class and classification'!$A$1:$B$338,2,FALSE),VLOOKUP(CM370,'class and classification'!$A$340:$B$378,2,FALSE)))</f>
        <v>Predominantly Rural</v>
      </c>
      <c r="CO370" t="str">
        <f>IF(CS370="*","",IFERROR(VLOOKUP(CM370,'class and classification'!$A$1:$C$338,3,FALSE),VLOOKUP(CM370,'class and classification'!$A$340:$C$378,3,FALSE)))</f>
        <v>SD</v>
      </c>
      <c r="CP370">
        <v>11235.33</v>
      </c>
      <c r="CQ370">
        <v>3083.23</v>
      </c>
      <c r="CR370">
        <v>1022.2</v>
      </c>
      <c r="CS370">
        <v>6.6632943869795236</v>
      </c>
      <c r="CU370" t="s">
        <v>862</v>
      </c>
      <c r="CV370" t="s">
        <v>446</v>
      </c>
      <c r="CW370" t="str">
        <f>IF(DB370="*","",IFERROR(VLOOKUP(CV370,'class and classification'!$A$1:$B$338,2,FALSE),VLOOKUP(CV370,'class and classification'!$A$340:$B$378,2,FALSE)))</f>
        <v/>
      </c>
      <c r="CX370" t="str">
        <f>IF(DB370="*","",IFERROR(VLOOKUP(CV370,'class and classification'!$A$1:$C$338,3,FALSE),VLOOKUP(CV370,'class and classification'!$A$340:$C$378,3,FALSE)))</f>
        <v/>
      </c>
      <c r="CY370">
        <v>12129.24</v>
      </c>
      <c r="CZ370">
        <v>5252.6</v>
      </c>
      <c r="DA370" t="s">
        <v>38</v>
      </c>
      <c r="DB370" t="s">
        <v>38</v>
      </c>
      <c r="DD370" t="s">
        <v>862</v>
      </c>
      <c r="DE370" t="s">
        <v>446</v>
      </c>
      <c r="DF370" t="str">
        <f>IF(DK370="*","",IFERROR(VLOOKUP(DE370,'class and classification'!$A$1:$B$338,2,FALSE),VLOOKUP(DE370,'class and classification'!$A$340:$B$378,2,FALSE)))</f>
        <v>Predominantly Rural</v>
      </c>
      <c r="DG370" t="str">
        <f>IF(DK370="*","",IFERROR(VLOOKUP(DE370,'class and classification'!$A$1:$C$338,3,FALSE),VLOOKUP(DE370,'class and classification'!$A$340:$C$378,3,FALSE)))</f>
        <v>SD</v>
      </c>
      <c r="DH370">
        <v>11182.4</v>
      </c>
      <c r="DI370">
        <v>4205.82</v>
      </c>
      <c r="DJ370">
        <v>588.79</v>
      </c>
      <c r="DK370">
        <v>3.6852327187627725</v>
      </c>
      <c r="DM370" t="s">
        <v>862</v>
      </c>
      <c r="DN370" t="s">
        <v>446</v>
      </c>
      <c r="DO370" t="str">
        <f>IF(DT370="*","",IFERROR(VLOOKUP(DN370,'class and classification'!$A$1:$B$338,2,FALSE),VLOOKUP(DN370,'class and classification'!$A$340:$B$378,2,FALSE)))</f>
        <v>Predominantly Rural</v>
      </c>
      <c r="DP370" t="str">
        <f>IF(DT370="*","",IFERROR(VLOOKUP(DN370,'class and classification'!$A$1:$C$338,3,FALSE),VLOOKUP(DN370,'class and classification'!$A$340:$C$378,3,FALSE)))</f>
        <v>SD</v>
      </c>
      <c r="DQ370">
        <v>9303.0400000000009</v>
      </c>
      <c r="DR370">
        <v>2409.98</v>
      </c>
      <c r="DS370">
        <v>1847.11</v>
      </c>
      <c r="DT370">
        <v>13.621624571445848</v>
      </c>
      <c r="DV370" t="s">
        <v>862</v>
      </c>
      <c r="DW370" t="s">
        <v>446</v>
      </c>
      <c r="DX370" t="str">
        <f>IF(EC370="*","",IFERROR(VLOOKUP(DW370,'class and classification'!$A$1:$B$338,2,FALSE),VLOOKUP(DW370,'class and classification'!$A$340:$B$378,2,FALSE)))</f>
        <v>Predominantly Rural</v>
      </c>
      <c r="DY370" t="str">
        <f>IF(EC370="*","",IFERROR(VLOOKUP(DW370,'class and classification'!$A$1:$C$338,3,FALSE),VLOOKUP(DW370,'class and classification'!$A$340:$C$378,3,FALSE)))</f>
        <v>SD</v>
      </c>
      <c r="DZ370">
        <v>10622.27</v>
      </c>
      <c r="EA370">
        <v>1012.86</v>
      </c>
      <c r="EB370">
        <v>667.81</v>
      </c>
      <c r="EC370">
        <v>5.4280521566389819</v>
      </c>
    </row>
    <row r="371" spans="1:133" x14ac:dyDescent="0.3">
      <c r="S371" s="45" t="s">
        <v>213</v>
      </c>
      <c r="T371" s="46" t="str">
        <f>IFERROR(VLOOKUP(S371,'class and classification'!$A$1:$B$338,2,FALSE),VLOOKUP(S371,'class and classification'!$A$340:$B$378,2,FALSE))</f>
        <v>Predominantly Rural</v>
      </c>
      <c r="U371" s="46" t="str">
        <f>IFERROR(VLOOKUP(S371,'class and classification'!$A$1:$C$338,3,FALSE),VLOOKUP(S371,'class and classification'!$A$340:$C$378,3,FALSE))</f>
        <v>SC</v>
      </c>
      <c r="V371" s="46">
        <v>51339</v>
      </c>
      <c r="W371" s="46">
        <v>17937</v>
      </c>
      <c r="X371" s="46">
        <v>7443</v>
      </c>
      <c r="Y371" s="47">
        <v>9.7016384467993593</v>
      </c>
      <c r="AA371" t="s">
        <v>863</v>
      </c>
      <c r="AB371" t="s">
        <v>215</v>
      </c>
      <c r="AC371" t="str">
        <f>IF(AH371="#","",IFERROR(VLOOKUP(AB371,'class and classification'!$A$1:$B$338,2,FALSE),VLOOKUP(AB371,'class and classification'!$A$340:$B$378,2,FALSE)))</f>
        <v>Predominantly Rural</v>
      </c>
      <c r="AD371" t="str">
        <f>IF(AH371="#","",IFERROR(VLOOKUP(AB371,'class and classification'!$A$1:$C$338,3,FALSE),VLOOKUP(AB371,'class and classification'!$A$340:$C$378,3,FALSE)))</f>
        <v>SC</v>
      </c>
      <c r="AE371">
        <v>49825</v>
      </c>
      <c r="AF371">
        <v>30943</v>
      </c>
      <c r="AG371">
        <v>8182</v>
      </c>
      <c r="AH371">
        <v>9.198426082068579</v>
      </c>
      <c r="AJ371" t="s">
        <v>863</v>
      </c>
      <c r="AK371" t="s">
        <v>215</v>
      </c>
      <c r="AL371" t="str">
        <f>IF(AQ371="#","",IFERROR(VLOOKUP(AK371,'class and classification'!$A$1:$B$338,2,FALSE),VLOOKUP(AK371,'class and classification'!$A$340:$B$378,2,FALSE)))</f>
        <v>Predominantly Rural</v>
      </c>
      <c r="AM371" t="str">
        <f>IF(AQ371="#","",IFERROR(VLOOKUP(AK371,'class and classification'!$A$1:$C$338,3,FALSE),VLOOKUP(AK371,'class and classification'!$A$340:$C$378,3,FALSE)))</f>
        <v>SC</v>
      </c>
      <c r="AN371">
        <v>68473</v>
      </c>
      <c r="AO371">
        <v>24406</v>
      </c>
      <c r="AP371">
        <v>11676</v>
      </c>
      <c r="AQ371">
        <v>11.167328200468653</v>
      </c>
      <c r="AS371" t="s">
        <v>863</v>
      </c>
      <c r="AT371" t="s">
        <v>215</v>
      </c>
      <c r="AU371" t="str">
        <f>IF(AZ371="#","",IFERROR(VLOOKUP(AT371,'class and classification'!$A$1:$B$338,2,FALSE),VLOOKUP(AT371,'class and classification'!$A$340:$B$378,2,FALSE)))</f>
        <v>Predominantly Rural</v>
      </c>
      <c r="AV371" t="str">
        <f>IF(AZ371="#","",IFERROR(VLOOKUP(AT371,'class and classification'!$A$1:$C$338,3,FALSE),VLOOKUP(AT371,'class and classification'!$A$340:$C$378,3,FALSE)))</f>
        <v>SC</v>
      </c>
      <c r="AW371">
        <v>59150</v>
      </c>
      <c r="AX371">
        <v>30737</v>
      </c>
      <c r="AY371">
        <v>8394</v>
      </c>
      <c r="AZ371">
        <v>8.540816638007346</v>
      </c>
      <c r="BB371" t="s">
        <v>863</v>
      </c>
      <c r="BC371" t="s">
        <v>215</v>
      </c>
      <c r="BD371" t="str">
        <f>IF(BI371="#","",IFERROR(VLOOKUP(BC371,'class and classification'!$A$1:$B$338,2,FALSE),VLOOKUP(BC371,'class and classification'!$A$340:$B$378,2,FALSE)))</f>
        <v>Predominantly Rural</v>
      </c>
      <c r="BE371" t="str">
        <f>IF(BI371="#","",IFERROR(VLOOKUP(BC371,'class and classification'!$A$1:$C$338,3,FALSE),VLOOKUP(BC371,'class and classification'!$A$340:$C$378,3,FALSE)))</f>
        <v>SC</v>
      </c>
      <c r="BF371">
        <v>58699</v>
      </c>
      <c r="BG371">
        <v>27084</v>
      </c>
      <c r="BH371">
        <v>7302</v>
      </c>
      <c r="BI371">
        <v>7.8444432507922865</v>
      </c>
      <c r="BK371" t="s">
        <v>863</v>
      </c>
      <c r="BL371" t="s">
        <v>215</v>
      </c>
      <c r="BM371" t="str">
        <f>IF(BR371="#","",IFERROR(VLOOKUP(BL371,'class and classification'!$A$1:$B$338,2,FALSE),VLOOKUP(BL371,'class and classification'!$A$340:$B$378,2,FALSE)))</f>
        <v>Predominantly Rural</v>
      </c>
      <c r="BN371" t="str">
        <f>IF(BR371="#","",IFERROR(VLOOKUP(BL371,'class and classification'!$A$1:$C$338,3,FALSE),VLOOKUP(BL371,'class and classification'!$A$340:$C$378,3,FALSE)))</f>
        <v>SC</v>
      </c>
      <c r="BO371">
        <v>62177</v>
      </c>
      <c r="BP371">
        <v>28163</v>
      </c>
      <c r="BQ371">
        <v>9824</v>
      </c>
      <c r="BR371">
        <v>9.8079150193682363</v>
      </c>
      <c r="BT371" t="s">
        <v>863</v>
      </c>
      <c r="BU371" t="s">
        <v>215</v>
      </c>
      <c r="BV371" t="str">
        <f>IF(CA371="#","",IFERROR(VLOOKUP(BU371,'class and classification'!$A$1:$B$338,2,FALSE),VLOOKUP(BU371,'class and classification'!$A$340:$B$378,2,FALSE)))</f>
        <v>Predominantly Rural</v>
      </c>
      <c r="BW371" t="str">
        <f>IF(CA371="#","",IFERROR(VLOOKUP(BU371,'class and classification'!$A$1:$C$338,3,FALSE),VLOOKUP(BU371,'class and classification'!$A$340:$C$378,3,FALSE)))</f>
        <v>SC</v>
      </c>
      <c r="BX371">
        <v>49923</v>
      </c>
      <c r="BY371">
        <v>33616</v>
      </c>
      <c r="BZ371">
        <v>10750</v>
      </c>
      <c r="CA371">
        <v>11.401117839832855</v>
      </c>
      <c r="CC371" t="s">
        <v>863</v>
      </c>
      <c r="CD371" t="s">
        <v>215</v>
      </c>
      <c r="CE371" t="str">
        <f>IF(CJ371="*","",IFERROR(VLOOKUP(CD371,'class and classification'!$A$1:$B$338,2,FALSE),VLOOKUP(CD371,'class and classification'!$A$340:$B$378,2,FALSE)))</f>
        <v>Predominantly Rural</v>
      </c>
      <c r="CF371" t="str">
        <f>IF(CJ371="*","",IFERROR(VLOOKUP(CD371,'class and classification'!$A$1:$C$338,3,FALSE),VLOOKUP(CD371,'class and classification'!$A$340:$C$378,3,FALSE)))</f>
        <v>SC</v>
      </c>
      <c r="CG371">
        <v>50382</v>
      </c>
      <c r="CH371">
        <v>24849</v>
      </c>
      <c r="CI371">
        <v>12131</v>
      </c>
      <c r="CJ371">
        <v>13.885900048075822</v>
      </c>
      <c r="CL371" t="s">
        <v>863</v>
      </c>
      <c r="CM371" t="s">
        <v>215</v>
      </c>
      <c r="CN371" t="str">
        <f>IF(CS371="*","",IFERROR(VLOOKUP(CM371,'class and classification'!$A$1:$B$338,2,FALSE),VLOOKUP(CM371,'class and classification'!$A$340:$B$378,2,FALSE)))</f>
        <v>Predominantly Rural</v>
      </c>
      <c r="CO371" t="str">
        <f>IF(CS371="*","",IFERROR(VLOOKUP(CM371,'class and classification'!$A$1:$C$338,3,FALSE),VLOOKUP(CM371,'class and classification'!$A$340:$C$378,3,FALSE)))</f>
        <v>SC</v>
      </c>
      <c r="CP371">
        <v>47705.3</v>
      </c>
      <c r="CQ371">
        <v>23489.18</v>
      </c>
      <c r="CR371">
        <v>9558.98</v>
      </c>
      <c r="CS371">
        <v>11.837238924499333</v>
      </c>
      <c r="CU371" t="s">
        <v>863</v>
      </c>
      <c r="CV371" t="s">
        <v>215</v>
      </c>
      <c r="CW371" t="str">
        <f>IF(DB371="*","",IFERROR(VLOOKUP(CV371,'class and classification'!$A$1:$B$338,2,FALSE),VLOOKUP(CV371,'class and classification'!$A$340:$B$378,2,FALSE)))</f>
        <v>Predominantly Rural</v>
      </c>
      <c r="CX371" t="str">
        <f>IF(DB371="*","",IFERROR(VLOOKUP(CV371,'class and classification'!$A$1:$C$338,3,FALSE),VLOOKUP(CV371,'class and classification'!$A$340:$C$378,3,FALSE)))</f>
        <v>SC</v>
      </c>
      <c r="CY371">
        <v>44280.280000000006</v>
      </c>
      <c r="CZ371">
        <v>26408.35</v>
      </c>
      <c r="DA371">
        <v>8294.2900000000009</v>
      </c>
      <c r="DB371">
        <v>10.501371688967689</v>
      </c>
      <c r="DD371" t="s">
        <v>863</v>
      </c>
      <c r="DE371" t="s">
        <v>215</v>
      </c>
      <c r="DF371" t="str">
        <f>IF(DK371="*","",IFERROR(VLOOKUP(DE371,'class and classification'!$A$1:$B$338,2,FALSE),VLOOKUP(DE371,'class and classification'!$A$340:$B$378,2,FALSE)))</f>
        <v>Predominantly Rural</v>
      </c>
      <c r="DG371" t="str">
        <f>IF(DK371="*","",IFERROR(VLOOKUP(DE371,'class and classification'!$A$1:$C$338,3,FALSE),VLOOKUP(DE371,'class and classification'!$A$340:$C$378,3,FALSE)))</f>
        <v>SC</v>
      </c>
      <c r="DH371">
        <v>51483.09</v>
      </c>
      <c r="DI371">
        <v>28576.190000000002</v>
      </c>
      <c r="DJ371">
        <v>6313.3899999999994</v>
      </c>
      <c r="DK371">
        <v>7.3094764813916244</v>
      </c>
      <c r="DM371" t="s">
        <v>863</v>
      </c>
      <c r="DN371" t="s">
        <v>215</v>
      </c>
      <c r="DO371" t="str">
        <f>IF(DT371="*","",IFERROR(VLOOKUP(DN371,'class and classification'!$A$1:$B$338,2,FALSE),VLOOKUP(DN371,'class and classification'!$A$340:$B$378,2,FALSE)))</f>
        <v>Predominantly Rural</v>
      </c>
      <c r="DP371" t="str">
        <f>IF(DT371="*","",IFERROR(VLOOKUP(DN371,'class and classification'!$A$1:$C$338,3,FALSE),VLOOKUP(DN371,'class and classification'!$A$340:$C$378,3,FALSE)))</f>
        <v>SC</v>
      </c>
      <c r="DQ371">
        <v>52098.659999999996</v>
      </c>
      <c r="DR371">
        <v>26264.720000000001</v>
      </c>
      <c r="DS371">
        <v>11202.560000000001</v>
      </c>
      <c r="DT371">
        <v>12.507611710433677</v>
      </c>
      <c r="DV371" t="s">
        <v>863</v>
      </c>
      <c r="DW371" t="s">
        <v>215</v>
      </c>
      <c r="DX371" t="str">
        <f>IF(EC371="*","",IFERROR(VLOOKUP(DW371,'class and classification'!$A$1:$B$338,2,FALSE),VLOOKUP(DW371,'class and classification'!$A$340:$B$378,2,FALSE)))</f>
        <v>Predominantly Rural</v>
      </c>
      <c r="DY371" t="str">
        <f>IF(EC371="*","",IFERROR(VLOOKUP(DW371,'class and classification'!$A$1:$C$338,3,FALSE),VLOOKUP(DW371,'class and classification'!$A$340:$C$378,3,FALSE)))</f>
        <v>SC</v>
      </c>
      <c r="DZ371">
        <v>57299.94</v>
      </c>
      <c r="EA371">
        <v>24954.94</v>
      </c>
      <c r="EB371">
        <v>11651.369999999999</v>
      </c>
      <c r="EC371">
        <v>12.407448918469218</v>
      </c>
    </row>
    <row r="372" spans="1:133" x14ac:dyDescent="0.3">
      <c r="S372" s="45" t="s">
        <v>940</v>
      </c>
      <c r="T372" s="46" t="e">
        <f>IFERROR(VLOOKUP(S372,'class and classification'!$A$1:$B$338,2,FALSE),VLOOKUP(S372,'class and classification'!$A$340:$B$378,2,FALSE))</f>
        <v>#N/A</v>
      </c>
      <c r="U372" s="46" t="e">
        <f>IFERROR(VLOOKUP(S372,'class and classification'!$A$1:$C$338,3,FALSE),VLOOKUP(S372,'class and classification'!$A$340:$C$378,3,FALSE))</f>
        <v>#N/A</v>
      </c>
      <c r="V372" s="46"/>
      <c r="W372" s="46"/>
      <c r="X372" s="46"/>
      <c r="Y372" s="47"/>
      <c r="AA372" t="s">
        <v>864</v>
      </c>
      <c r="AB372" t="s">
        <v>447</v>
      </c>
      <c r="AC372" t="str">
        <f>IF(AH372="#","",IFERROR(VLOOKUP(AB372,'class and classification'!$A$1:$B$338,2,FALSE),VLOOKUP(AB372,'class and classification'!$A$340:$B$378,2,FALSE)))</f>
        <v>Predominantly Rural</v>
      </c>
      <c r="AD372" t="str">
        <f>IF(AH372="#","",IFERROR(VLOOKUP(AB372,'class and classification'!$A$1:$C$338,3,FALSE),VLOOKUP(AB372,'class and classification'!$A$340:$C$378,3,FALSE)))</f>
        <v>SD</v>
      </c>
      <c r="AE372">
        <v>9695</v>
      </c>
      <c r="AF372">
        <v>5096</v>
      </c>
      <c r="AG372">
        <v>1609</v>
      </c>
      <c r="AH372">
        <v>9.8109756097560972</v>
      </c>
      <c r="AJ372" t="s">
        <v>864</v>
      </c>
      <c r="AK372" t="s">
        <v>447</v>
      </c>
      <c r="AL372" t="str">
        <f>IF(AQ372="#","",IFERROR(VLOOKUP(AK372,'class and classification'!$A$1:$B$338,2,FALSE),VLOOKUP(AK372,'class and classification'!$A$340:$B$378,2,FALSE)))</f>
        <v/>
      </c>
      <c r="AM372" t="str">
        <f>IF(AQ372="#","",IFERROR(VLOOKUP(AK372,'class and classification'!$A$1:$C$338,3,FALSE),VLOOKUP(AK372,'class and classification'!$A$340:$C$378,3,FALSE)))</f>
        <v/>
      </c>
      <c r="AN372">
        <v>13321</v>
      </c>
      <c r="AO372">
        <v>4078</v>
      </c>
      <c r="AP372" t="s">
        <v>39</v>
      </c>
      <c r="AQ372" t="s">
        <v>39</v>
      </c>
      <c r="AS372" t="s">
        <v>864</v>
      </c>
      <c r="AT372" t="s">
        <v>447</v>
      </c>
      <c r="AU372" t="str">
        <f>IF(AZ372="#","",IFERROR(VLOOKUP(AT372,'class and classification'!$A$1:$B$338,2,FALSE),VLOOKUP(AT372,'class and classification'!$A$340:$B$378,2,FALSE)))</f>
        <v/>
      </c>
      <c r="AV372" t="str">
        <f>IF(AZ372="#","",IFERROR(VLOOKUP(AT372,'class and classification'!$A$1:$C$338,3,FALSE),VLOOKUP(AT372,'class and classification'!$A$340:$C$378,3,FALSE)))</f>
        <v/>
      </c>
      <c r="AW372">
        <v>11165</v>
      </c>
      <c r="AX372">
        <v>6194</v>
      </c>
      <c r="AY372" t="s">
        <v>39</v>
      </c>
      <c r="AZ372" t="s">
        <v>39</v>
      </c>
      <c r="BB372" t="s">
        <v>864</v>
      </c>
      <c r="BC372" t="s">
        <v>447</v>
      </c>
      <c r="BD372" t="str">
        <f>IF(BI372="#","",IFERROR(VLOOKUP(BC372,'class and classification'!$A$1:$B$338,2,FALSE),VLOOKUP(BC372,'class and classification'!$A$340:$B$378,2,FALSE)))</f>
        <v/>
      </c>
      <c r="BE372" t="str">
        <f>IF(BI372="#","",IFERROR(VLOOKUP(BC372,'class and classification'!$A$1:$C$338,3,FALSE),VLOOKUP(BC372,'class and classification'!$A$340:$C$378,3,FALSE)))</f>
        <v/>
      </c>
      <c r="BF372">
        <v>10898</v>
      </c>
      <c r="BG372">
        <v>6961</v>
      </c>
      <c r="BH372" t="s">
        <v>39</v>
      </c>
      <c r="BI372" t="s">
        <v>39</v>
      </c>
      <c r="BK372" t="s">
        <v>864</v>
      </c>
      <c r="BL372" t="s">
        <v>447</v>
      </c>
      <c r="BM372" t="str">
        <f>IF(BR372="#","",IFERROR(VLOOKUP(BL372,'class and classification'!$A$1:$B$338,2,FALSE),VLOOKUP(BL372,'class and classification'!$A$340:$B$378,2,FALSE)))</f>
        <v>Predominantly Rural</v>
      </c>
      <c r="BN372" t="str">
        <f>IF(BR372="#","",IFERROR(VLOOKUP(BL372,'class and classification'!$A$1:$C$338,3,FALSE),VLOOKUP(BL372,'class and classification'!$A$340:$C$378,3,FALSE)))</f>
        <v>SD</v>
      </c>
      <c r="BO372">
        <v>15090</v>
      </c>
      <c r="BP372">
        <v>4727</v>
      </c>
      <c r="BQ372">
        <v>2799</v>
      </c>
      <c r="BR372">
        <v>12.376193845065441</v>
      </c>
      <c r="BT372" t="s">
        <v>864</v>
      </c>
      <c r="BU372" t="s">
        <v>447</v>
      </c>
      <c r="BV372" t="str">
        <f>IF(CA372="#","",IFERROR(VLOOKUP(BU372,'class and classification'!$A$1:$B$338,2,FALSE),VLOOKUP(BU372,'class and classification'!$A$340:$B$378,2,FALSE)))</f>
        <v>Predominantly Rural</v>
      </c>
      <c r="BW372" t="str">
        <f>IF(CA372="#","",IFERROR(VLOOKUP(BU372,'class and classification'!$A$1:$C$338,3,FALSE),VLOOKUP(BU372,'class and classification'!$A$340:$C$378,3,FALSE)))</f>
        <v>SD</v>
      </c>
      <c r="BX372">
        <v>13611</v>
      </c>
      <c r="BY372">
        <v>5897</v>
      </c>
      <c r="BZ372">
        <v>1391</v>
      </c>
      <c r="CA372">
        <v>6.6558208526723766</v>
      </c>
      <c r="CC372" t="s">
        <v>864</v>
      </c>
      <c r="CD372" t="s">
        <v>447</v>
      </c>
      <c r="CE372" t="str">
        <f>IF(CJ372="*","",IFERROR(VLOOKUP(CD372,'class and classification'!$A$1:$B$338,2,FALSE),VLOOKUP(CD372,'class and classification'!$A$340:$B$378,2,FALSE)))</f>
        <v>Predominantly Rural</v>
      </c>
      <c r="CF372" t="str">
        <f>IF(CJ372="*","",IFERROR(VLOOKUP(CD372,'class and classification'!$A$1:$C$338,3,FALSE),VLOOKUP(CD372,'class and classification'!$A$340:$C$378,3,FALSE)))</f>
        <v>SD</v>
      </c>
      <c r="CG372">
        <v>12015</v>
      </c>
      <c r="CH372">
        <v>6473</v>
      </c>
      <c r="CI372">
        <v>2481</v>
      </c>
      <c r="CJ372">
        <v>11.831751633363536</v>
      </c>
      <c r="CL372" t="s">
        <v>864</v>
      </c>
      <c r="CM372" t="s">
        <v>447</v>
      </c>
      <c r="CN372" t="str">
        <f>IF(CS372="*","",IFERROR(VLOOKUP(CM372,'class and classification'!$A$1:$B$338,2,FALSE),VLOOKUP(CM372,'class and classification'!$A$340:$B$378,2,FALSE)))</f>
        <v>Predominantly Rural</v>
      </c>
      <c r="CO372" t="str">
        <f>IF(CS372="*","",IFERROR(VLOOKUP(CM372,'class and classification'!$A$1:$C$338,3,FALSE),VLOOKUP(CM372,'class and classification'!$A$340:$C$378,3,FALSE)))</f>
        <v>SD</v>
      </c>
      <c r="CP372">
        <v>13188.65</v>
      </c>
      <c r="CQ372">
        <v>7279.84</v>
      </c>
      <c r="CR372">
        <v>1353.19</v>
      </c>
      <c r="CS372">
        <v>6.2011265860373737</v>
      </c>
      <c r="CU372" t="s">
        <v>864</v>
      </c>
      <c r="CV372" t="s">
        <v>447</v>
      </c>
      <c r="CW372" t="str">
        <f>IF(DB372="*","",IFERROR(VLOOKUP(CV372,'class and classification'!$A$1:$B$338,2,FALSE),VLOOKUP(CV372,'class and classification'!$A$340:$B$378,2,FALSE)))</f>
        <v>Predominantly Rural</v>
      </c>
      <c r="CX372" t="str">
        <f>IF(DB372="*","",IFERROR(VLOOKUP(CV372,'class and classification'!$A$1:$C$338,3,FALSE),VLOOKUP(CV372,'class and classification'!$A$340:$C$378,3,FALSE)))</f>
        <v>SD</v>
      </c>
      <c r="CY372">
        <v>8905.9500000000007</v>
      </c>
      <c r="CZ372">
        <v>9252.7199999999993</v>
      </c>
      <c r="DA372">
        <v>569.87</v>
      </c>
      <c r="DB372">
        <v>3.0427892403785886</v>
      </c>
      <c r="DD372" t="s">
        <v>864</v>
      </c>
      <c r="DE372" t="s">
        <v>447</v>
      </c>
      <c r="DF372" t="str">
        <f>IF(DK372="*","",IFERROR(VLOOKUP(DE372,'class and classification'!$A$1:$B$338,2,FALSE),VLOOKUP(DE372,'class and classification'!$A$340:$B$378,2,FALSE)))</f>
        <v>Predominantly Rural</v>
      </c>
      <c r="DG372" t="str">
        <f>IF(DK372="*","",IFERROR(VLOOKUP(DE372,'class and classification'!$A$1:$C$338,3,FALSE),VLOOKUP(DE372,'class and classification'!$A$340:$C$378,3,FALSE)))</f>
        <v>SD</v>
      </c>
      <c r="DH372">
        <v>11802.54</v>
      </c>
      <c r="DI372">
        <v>3302.69</v>
      </c>
      <c r="DJ372">
        <v>615.83000000000004</v>
      </c>
      <c r="DK372">
        <v>3.9172294997919987</v>
      </c>
      <c r="DM372" t="s">
        <v>864</v>
      </c>
      <c r="DN372" t="s">
        <v>447</v>
      </c>
      <c r="DO372" t="str">
        <f>IF(DT372="*","",IFERROR(VLOOKUP(DN372,'class and classification'!$A$1:$B$338,2,FALSE),VLOOKUP(DN372,'class and classification'!$A$340:$B$378,2,FALSE)))</f>
        <v>Predominantly Rural</v>
      </c>
      <c r="DP372" t="str">
        <f>IF(DT372="*","",IFERROR(VLOOKUP(DN372,'class and classification'!$A$1:$C$338,3,FALSE),VLOOKUP(DN372,'class and classification'!$A$340:$C$378,3,FALSE)))</f>
        <v>SD</v>
      </c>
      <c r="DQ372">
        <v>9845.33</v>
      </c>
      <c r="DR372">
        <v>5271.25</v>
      </c>
      <c r="DS372">
        <v>1024.43</v>
      </c>
      <c r="DT372">
        <v>6.346752774454635</v>
      </c>
      <c r="DV372" t="s">
        <v>864</v>
      </c>
      <c r="DW372" t="s">
        <v>447</v>
      </c>
      <c r="DX372" t="str">
        <f>IF(EC372="*","",IFERROR(VLOOKUP(DW372,'class and classification'!$A$1:$B$338,2,FALSE),VLOOKUP(DW372,'class and classification'!$A$340:$B$378,2,FALSE)))</f>
        <v>Predominantly Rural</v>
      </c>
      <c r="DY372" t="str">
        <f>IF(EC372="*","",IFERROR(VLOOKUP(DW372,'class and classification'!$A$1:$C$338,3,FALSE),VLOOKUP(DW372,'class and classification'!$A$340:$C$378,3,FALSE)))</f>
        <v>SD</v>
      </c>
      <c r="DZ372">
        <v>13805.88</v>
      </c>
      <c r="EA372">
        <v>5343.22</v>
      </c>
      <c r="EB372">
        <v>1897.01</v>
      </c>
      <c r="EC372">
        <v>9.0135896847445931</v>
      </c>
    </row>
    <row r="373" spans="1:133" x14ac:dyDescent="0.3">
      <c r="A373" t="s">
        <v>1004</v>
      </c>
      <c r="I373" t="s">
        <v>473</v>
      </c>
      <c r="S373" s="45" t="s">
        <v>942</v>
      </c>
      <c r="T373" s="46" t="str">
        <f>IFERROR(VLOOKUP(S373,'class and classification'!$A$1:$B$338,2,FALSE),VLOOKUP(S373,'class and classification'!$A$340:$B$378,2,FALSE))</f>
        <v>Predominantly Rural</v>
      </c>
      <c r="U373" s="46" t="str">
        <f>IFERROR(VLOOKUP(S373,'class and classification'!$A$1:$C$338,3,FALSE),VLOOKUP(S373,'class and classification'!$A$340:$C$378,3,FALSE))</f>
        <v>SD</v>
      </c>
      <c r="V373" s="46">
        <v>18819</v>
      </c>
      <c r="W373" s="46">
        <v>6319</v>
      </c>
      <c r="X373" s="46">
        <v>2747</v>
      </c>
      <c r="Y373" s="47">
        <v>9.8511744665590815</v>
      </c>
      <c r="AA373" t="s">
        <v>865</v>
      </c>
      <c r="AB373" t="s">
        <v>448</v>
      </c>
      <c r="AC373" t="str">
        <f>IF(AH373="#","",IFERROR(VLOOKUP(AB373,'class and classification'!$A$1:$B$338,2,FALSE),VLOOKUP(AB373,'class and classification'!$A$340:$B$378,2,FALSE)))</f>
        <v>Predominantly Rural</v>
      </c>
      <c r="AD373" t="str">
        <f>IF(AH373="#","",IFERROR(VLOOKUP(AB373,'class and classification'!$A$1:$C$338,3,FALSE),VLOOKUP(AB373,'class and classification'!$A$340:$C$378,3,FALSE)))</f>
        <v>SD</v>
      </c>
      <c r="AE373">
        <v>9016</v>
      </c>
      <c r="AF373">
        <v>7883</v>
      </c>
      <c r="AG373">
        <v>2127</v>
      </c>
      <c r="AH373">
        <v>11.179438662882371</v>
      </c>
      <c r="AJ373" t="s">
        <v>865</v>
      </c>
      <c r="AK373" t="s">
        <v>448</v>
      </c>
      <c r="AL373" t="str">
        <f>IF(AQ373="#","",IFERROR(VLOOKUP(AK373,'class and classification'!$A$1:$B$338,2,FALSE),VLOOKUP(AK373,'class and classification'!$A$340:$B$378,2,FALSE)))</f>
        <v>Predominantly Rural</v>
      </c>
      <c r="AM373" t="str">
        <f>IF(AQ373="#","",IFERROR(VLOOKUP(AK373,'class and classification'!$A$1:$C$338,3,FALSE),VLOOKUP(AK373,'class and classification'!$A$340:$C$378,3,FALSE)))</f>
        <v>SD</v>
      </c>
      <c r="AN373">
        <v>15415</v>
      </c>
      <c r="AO373">
        <v>4882</v>
      </c>
      <c r="AP373">
        <v>4944</v>
      </c>
      <c r="AQ373">
        <v>19.587179588764311</v>
      </c>
      <c r="AS373" t="s">
        <v>865</v>
      </c>
      <c r="AT373" t="s">
        <v>448</v>
      </c>
      <c r="AU373" t="str">
        <f>IF(AZ373="#","",IFERROR(VLOOKUP(AT373,'class and classification'!$A$1:$B$338,2,FALSE),VLOOKUP(AT373,'class and classification'!$A$340:$B$378,2,FALSE)))</f>
        <v>Predominantly Rural</v>
      </c>
      <c r="AV373" t="str">
        <f>IF(AZ373="#","",IFERROR(VLOOKUP(AT373,'class and classification'!$A$1:$C$338,3,FALSE),VLOOKUP(AT373,'class and classification'!$A$340:$C$378,3,FALSE)))</f>
        <v>SD</v>
      </c>
      <c r="AW373">
        <v>12256</v>
      </c>
      <c r="AX373">
        <v>6834</v>
      </c>
      <c r="AY373">
        <v>5054</v>
      </c>
      <c r="AZ373">
        <v>20.932736911862161</v>
      </c>
      <c r="BB373" t="s">
        <v>865</v>
      </c>
      <c r="BC373" t="s">
        <v>448</v>
      </c>
      <c r="BD373" t="str">
        <f>IF(BI373="#","",IFERROR(VLOOKUP(BC373,'class and classification'!$A$1:$B$338,2,FALSE),VLOOKUP(BC373,'class and classification'!$A$340:$B$378,2,FALSE)))</f>
        <v>Predominantly Rural</v>
      </c>
      <c r="BE373" t="str">
        <f>IF(BI373="#","",IFERROR(VLOOKUP(BC373,'class and classification'!$A$1:$C$338,3,FALSE),VLOOKUP(BC373,'class and classification'!$A$340:$C$378,3,FALSE)))</f>
        <v>SD</v>
      </c>
      <c r="BF373">
        <v>18025</v>
      </c>
      <c r="BG373">
        <v>4615</v>
      </c>
      <c r="BH373">
        <v>2496</v>
      </c>
      <c r="BI373">
        <v>9.9299809038828784</v>
      </c>
      <c r="BK373" t="s">
        <v>865</v>
      </c>
      <c r="BL373" t="s">
        <v>448</v>
      </c>
      <c r="BM373" t="str">
        <f>IF(BR373="#","",IFERROR(VLOOKUP(BL373,'class and classification'!$A$1:$B$338,2,FALSE),VLOOKUP(BL373,'class and classification'!$A$340:$B$378,2,FALSE)))</f>
        <v>Predominantly Rural</v>
      </c>
      <c r="BN373" t="str">
        <f>IF(BR373="#","",IFERROR(VLOOKUP(BL373,'class and classification'!$A$1:$C$338,3,FALSE),VLOOKUP(BL373,'class and classification'!$A$340:$C$378,3,FALSE)))</f>
        <v>SD</v>
      </c>
      <c r="BO373">
        <v>14939</v>
      </c>
      <c r="BP373">
        <v>3871</v>
      </c>
      <c r="BQ373">
        <v>3194</v>
      </c>
      <c r="BR373">
        <v>14.515542628612979</v>
      </c>
      <c r="BT373" t="s">
        <v>865</v>
      </c>
      <c r="BU373" t="s">
        <v>448</v>
      </c>
      <c r="BV373" t="str">
        <f>IF(CA373="#","",IFERROR(VLOOKUP(BU373,'class and classification'!$A$1:$B$338,2,FALSE),VLOOKUP(BU373,'class and classification'!$A$340:$B$378,2,FALSE)))</f>
        <v>Predominantly Rural</v>
      </c>
      <c r="BW373" t="str">
        <f>IF(CA373="#","",IFERROR(VLOOKUP(BU373,'class and classification'!$A$1:$C$338,3,FALSE),VLOOKUP(BU373,'class and classification'!$A$340:$C$378,3,FALSE)))</f>
        <v>SD</v>
      </c>
      <c r="BX373">
        <v>10697</v>
      </c>
      <c r="BY373">
        <v>8884</v>
      </c>
      <c r="BZ373">
        <v>2249</v>
      </c>
      <c r="CA373">
        <v>10.302336234539625</v>
      </c>
      <c r="CC373" t="s">
        <v>865</v>
      </c>
      <c r="CD373" t="s">
        <v>448</v>
      </c>
      <c r="CE373" t="str">
        <f>IF(CJ373="*","",IFERROR(VLOOKUP(CD373,'class and classification'!$A$1:$B$338,2,FALSE),VLOOKUP(CD373,'class and classification'!$A$340:$B$378,2,FALSE)))</f>
        <v>Predominantly Rural</v>
      </c>
      <c r="CF373" t="str">
        <f>IF(CJ373="*","",IFERROR(VLOOKUP(CD373,'class and classification'!$A$1:$C$338,3,FALSE),VLOOKUP(CD373,'class and classification'!$A$340:$C$378,3,FALSE)))</f>
        <v>SD</v>
      </c>
      <c r="CG373">
        <v>8548</v>
      </c>
      <c r="CH373">
        <v>8385</v>
      </c>
      <c r="CI373">
        <v>1609</v>
      </c>
      <c r="CJ373">
        <v>8.6775968072484098</v>
      </c>
      <c r="CL373" t="s">
        <v>865</v>
      </c>
      <c r="CM373" t="s">
        <v>448</v>
      </c>
      <c r="CN373" t="str">
        <f>IF(CS373="*","",IFERROR(VLOOKUP(CM373,'class and classification'!$A$1:$B$338,2,FALSE),VLOOKUP(CM373,'class and classification'!$A$340:$B$378,2,FALSE)))</f>
        <v>Predominantly Rural</v>
      </c>
      <c r="CO373" t="str">
        <f>IF(CS373="*","",IFERROR(VLOOKUP(CM373,'class and classification'!$A$1:$C$338,3,FALSE),VLOOKUP(CM373,'class and classification'!$A$340:$C$378,3,FALSE)))</f>
        <v>SD</v>
      </c>
      <c r="CP373">
        <v>9406.18</v>
      </c>
      <c r="CQ373">
        <v>5482.57</v>
      </c>
      <c r="CR373">
        <v>3715</v>
      </c>
      <c r="CS373">
        <v>19.969092252906002</v>
      </c>
      <c r="CU373" t="s">
        <v>865</v>
      </c>
      <c r="CV373" t="s">
        <v>448</v>
      </c>
      <c r="CW373" t="str">
        <f>IF(DB373="*","",IFERROR(VLOOKUP(CV373,'class and classification'!$A$1:$B$338,2,FALSE),VLOOKUP(CV373,'class and classification'!$A$340:$B$378,2,FALSE)))</f>
        <v>Predominantly Rural</v>
      </c>
      <c r="CX373" t="str">
        <f>IF(DB373="*","",IFERROR(VLOOKUP(CV373,'class and classification'!$A$1:$C$338,3,FALSE),VLOOKUP(CV373,'class and classification'!$A$340:$C$378,3,FALSE)))</f>
        <v>SD</v>
      </c>
      <c r="CY373">
        <v>12469.54</v>
      </c>
      <c r="CZ373">
        <v>3614.66</v>
      </c>
      <c r="DA373">
        <v>4050.36</v>
      </c>
      <c r="DB373">
        <v>20.116456480797197</v>
      </c>
      <c r="DD373" t="s">
        <v>865</v>
      </c>
      <c r="DE373" t="s">
        <v>448</v>
      </c>
      <c r="DF373" t="str">
        <f>IF(DK373="*","",IFERROR(VLOOKUP(DE373,'class and classification'!$A$1:$B$338,2,FALSE),VLOOKUP(DE373,'class and classification'!$A$340:$B$378,2,FALSE)))</f>
        <v>Predominantly Rural</v>
      </c>
      <c r="DG373" t="str">
        <f>IF(DK373="*","",IFERROR(VLOOKUP(DE373,'class and classification'!$A$1:$C$338,3,FALSE),VLOOKUP(DE373,'class and classification'!$A$340:$C$378,3,FALSE)))</f>
        <v>SD</v>
      </c>
      <c r="DH373">
        <v>8472.43</v>
      </c>
      <c r="DI373">
        <v>8849.91</v>
      </c>
      <c r="DJ373">
        <v>4126.8599999999997</v>
      </c>
      <c r="DK373">
        <v>19.24015814109617</v>
      </c>
      <c r="DM373" t="s">
        <v>865</v>
      </c>
      <c r="DN373" t="s">
        <v>448</v>
      </c>
      <c r="DO373" t="str">
        <f>IF(DT373="*","",IFERROR(VLOOKUP(DN373,'class and classification'!$A$1:$B$338,2,FALSE),VLOOKUP(DN373,'class and classification'!$A$340:$B$378,2,FALSE)))</f>
        <v>Predominantly Rural</v>
      </c>
      <c r="DP373" t="str">
        <f>IF(DT373="*","",IFERROR(VLOOKUP(DN373,'class and classification'!$A$1:$C$338,3,FALSE),VLOOKUP(DN373,'class and classification'!$A$340:$C$378,3,FALSE)))</f>
        <v>SD</v>
      </c>
      <c r="DQ373">
        <v>8679.5300000000007</v>
      </c>
      <c r="DR373">
        <v>7518.01</v>
      </c>
      <c r="DS373">
        <v>4637.1400000000003</v>
      </c>
      <c r="DT373">
        <v>22.256833318294305</v>
      </c>
      <c r="DV373" t="s">
        <v>865</v>
      </c>
      <c r="DW373" t="s">
        <v>448</v>
      </c>
      <c r="DX373" t="str">
        <f>IF(EC373="*","",IFERROR(VLOOKUP(DW373,'class and classification'!$A$1:$B$338,2,FALSE),VLOOKUP(DW373,'class and classification'!$A$340:$B$378,2,FALSE)))</f>
        <v>Predominantly Rural</v>
      </c>
      <c r="DY373" t="str">
        <f>IF(EC373="*","",IFERROR(VLOOKUP(DW373,'class and classification'!$A$1:$C$338,3,FALSE),VLOOKUP(DW373,'class and classification'!$A$340:$C$378,3,FALSE)))</f>
        <v>SD</v>
      </c>
      <c r="DZ373">
        <v>12249.8</v>
      </c>
      <c r="EA373">
        <v>5707.11</v>
      </c>
      <c r="EB373">
        <v>2248.48</v>
      </c>
      <c r="EC373">
        <v>11.128119773981101</v>
      </c>
    </row>
    <row r="374" spans="1:133" x14ac:dyDescent="0.3">
      <c r="A374" t="s">
        <v>1005</v>
      </c>
      <c r="H374">
        <f>100*G377/(SUM(E377:G377))</f>
        <v>10.352701423184193</v>
      </c>
      <c r="I374" t="s">
        <v>474</v>
      </c>
      <c r="S374" s="45" t="s">
        <v>944</v>
      </c>
      <c r="T374" s="46" t="str">
        <f>IFERROR(VLOOKUP(S374,'class and classification'!$A$1:$B$338,2,FALSE),VLOOKUP(S374,'class and classification'!$A$340:$B$378,2,FALSE))</f>
        <v>Urban with Significant Rural</v>
      </c>
      <c r="U374" s="46" t="str">
        <f>IFERROR(VLOOKUP(S374,'class and classification'!$A$1:$C$338,3,FALSE),VLOOKUP(S374,'class and classification'!$A$340:$C$378,3,FALSE))</f>
        <v>SD</v>
      </c>
      <c r="V374" s="46">
        <v>13316</v>
      </c>
      <c r="W374" s="46">
        <v>7886</v>
      </c>
      <c r="X374" s="46">
        <v>2679</v>
      </c>
      <c r="Y374" s="47">
        <v>11.218123194171097</v>
      </c>
      <c r="AA374" t="s">
        <v>867</v>
      </c>
      <c r="AB374" t="s">
        <v>449</v>
      </c>
      <c r="AC374" t="str">
        <f>IF(AH374="#","",IFERROR(VLOOKUP(AB374,'class and classification'!$A$1:$B$338,2,FALSE),VLOOKUP(AB374,'class and classification'!$A$340:$B$378,2,FALSE)))</f>
        <v>Predominantly Rural</v>
      </c>
      <c r="AD374" t="str">
        <f>IF(AH374="#","",IFERROR(VLOOKUP(AB374,'class and classification'!$A$1:$C$338,3,FALSE),VLOOKUP(AB374,'class and classification'!$A$340:$C$378,3,FALSE)))</f>
        <v>SD</v>
      </c>
      <c r="AE374">
        <v>14642</v>
      </c>
      <c r="AF374">
        <v>8425</v>
      </c>
      <c r="AG374">
        <v>3412</v>
      </c>
      <c r="AH374">
        <v>12.885682994070773</v>
      </c>
      <c r="AJ374" t="s">
        <v>867</v>
      </c>
      <c r="AK374" t="s">
        <v>449</v>
      </c>
      <c r="AL374" t="str">
        <f>IF(AQ374="#","",IFERROR(VLOOKUP(AK374,'class and classification'!$A$1:$B$338,2,FALSE),VLOOKUP(AK374,'class and classification'!$A$340:$B$378,2,FALSE)))</f>
        <v>Predominantly Rural</v>
      </c>
      <c r="AM374" t="str">
        <f>IF(AQ374="#","",IFERROR(VLOOKUP(AK374,'class and classification'!$A$1:$C$338,3,FALSE),VLOOKUP(AK374,'class and classification'!$A$340:$C$378,3,FALSE)))</f>
        <v>SD</v>
      </c>
      <c r="AN374">
        <v>15854</v>
      </c>
      <c r="AO374">
        <v>8111</v>
      </c>
      <c r="AP374">
        <v>3722</v>
      </c>
      <c r="AQ374">
        <v>13.443132155885435</v>
      </c>
      <c r="AS374" t="s">
        <v>867</v>
      </c>
      <c r="AT374" t="s">
        <v>449</v>
      </c>
      <c r="AU374" t="str">
        <f>IF(AZ374="#","",IFERROR(VLOOKUP(AT374,'class and classification'!$A$1:$B$338,2,FALSE),VLOOKUP(AT374,'class and classification'!$A$340:$B$378,2,FALSE)))</f>
        <v/>
      </c>
      <c r="AV374" t="str">
        <f>IF(AZ374="#","",IFERROR(VLOOKUP(AT374,'class and classification'!$A$1:$C$338,3,FALSE),VLOOKUP(AT374,'class and classification'!$A$340:$C$378,3,FALSE)))</f>
        <v/>
      </c>
      <c r="AW374">
        <v>19828</v>
      </c>
      <c r="AX374">
        <v>8380</v>
      </c>
      <c r="AY374" t="s">
        <v>39</v>
      </c>
      <c r="AZ374" t="s">
        <v>39</v>
      </c>
      <c r="BB374" t="s">
        <v>867</v>
      </c>
      <c r="BC374" t="s">
        <v>449</v>
      </c>
      <c r="BD374" t="str">
        <f>IF(BI374="#","",IFERROR(VLOOKUP(BC374,'class and classification'!$A$1:$B$338,2,FALSE),VLOOKUP(BC374,'class and classification'!$A$340:$B$378,2,FALSE)))</f>
        <v>Predominantly Rural</v>
      </c>
      <c r="BE374" t="str">
        <f>IF(BI374="#","",IFERROR(VLOOKUP(BC374,'class and classification'!$A$1:$C$338,3,FALSE),VLOOKUP(BC374,'class and classification'!$A$340:$C$378,3,FALSE)))</f>
        <v>SD</v>
      </c>
      <c r="BF374">
        <v>16493</v>
      </c>
      <c r="BG374">
        <v>7375</v>
      </c>
      <c r="BH374">
        <v>3144</v>
      </c>
      <c r="BI374">
        <v>11.639271434917815</v>
      </c>
      <c r="BK374" t="s">
        <v>867</v>
      </c>
      <c r="BL374" t="s">
        <v>449</v>
      </c>
      <c r="BM374" t="str">
        <f>IF(BR374="#","",IFERROR(VLOOKUP(BL374,'class and classification'!$A$1:$B$338,2,FALSE),VLOOKUP(BL374,'class and classification'!$A$340:$B$378,2,FALSE)))</f>
        <v>Predominantly Rural</v>
      </c>
      <c r="BN374" t="str">
        <f>IF(BR374="#","",IFERROR(VLOOKUP(BL374,'class and classification'!$A$1:$C$338,3,FALSE),VLOOKUP(BL374,'class and classification'!$A$340:$C$378,3,FALSE)))</f>
        <v>SD</v>
      </c>
      <c r="BO374">
        <v>14689</v>
      </c>
      <c r="BP374">
        <v>9316</v>
      </c>
      <c r="BQ374">
        <v>2964</v>
      </c>
      <c r="BR374">
        <v>10.99039638103007</v>
      </c>
      <c r="BT374" t="s">
        <v>867</v>
      </c>
      <c r="BU374" t="s">
        <v>449</v>
      </c>
      <c r="BV374" t="str">
        <f>IF(CA374="#","",IFERROR(VLOOKUP(BU374,'class and classification'!$A$1:$B$338,2,FALSE),VLOOKUP(BU374,'class and classification'!$A$340:$B$378,2,FALSE)))</f>
        <v>Predominantly Rural</v>
      </c>
      <c r="BW374" t="str">
        <f>IF(CA374="#","",IFERROR(VLOOKUP(BU374,'class and classification'!$A$1:$C$338,3,FALSE),VLOOKUP(BU374,'class and classification'!$A$340:$C$378,3,FALSE)))</f>
        <v>SD</v>
      </c>
      <c r="BX374">
        <v>12206</v>
      </c>
      <c r="BY374">
        <v>9558</v>
      </c>
      <c r="BZ374">
        <v>4806</v>
      </c>
      <c r="CA374">
        <v>18.088069251035002</v>
      </c>
      <c r="CC374" t="s">
        <v>867</v>
      </c>
      <c r="CD374" t="s">
        <v>449</v>
      </c>
      <c r="CE374" t="str">
        <f>IF(CJ374="*","",IFERROR(VLOOKUP(CD374,'class and classification'!$A$1:$B$338,2,FALSE),VLOOKUP(CD374,'class and classification'!$A$340:$B$378,2,FALSE)))</f>
        <v>Predominantly Rural</v>
      </c>
      <c r="CF374" t="str">
        <f>IF(CJ374="*","",IFERROR(VLOOKUP(CD374,'class and classification'!$A$1:$C$338,3,FALSE),VLOOKUP(CD374,'class and classification'!$A$340:$C$378,3,FALSE)))</f>
        <v>SD</v>
      </c>
      <c r="CG374">
        <v>13423</v>
      </c>
      <c r="CH374">
        <v>4504</v>
      </c>
      <c r="CI374">
        <v>5417</v>
      </c>
      <c r="CJ374">
        <v>23.205106237148733</v>
      </c>
      <c r="CL374" t="s">
        <v>867</v>
      </c>
      <c r="CM374" t="s">
        <v>449</v>
      </c>
      <c r="CN374" t="str">
        <f>IF(CS374="*","",IFERROR(VLOOKUP(CM374,'class and classification'!$A$1:$B$338,2,FALSE),VLOOKUP(CM374,'class and classification'!$A$340:$B$378,2,FALSE)))</f>
        <v>Predominantly Rural</v>
      </c>
      <c r="CO374" t="str">
        <f>IF(CS374="*","",IFERROR(VLOOKUP(CM374,'class and classification'!$A$1:$C$338,3,FALSE),VLOOKUP(CM374,'class and classification'!$A$340:$C$378,3,FALSE)))</f>
        <v>SD</v>
      </c>
      <c r="CP374">
        <v>12358.78</v>
      </c>
      <c r="CQ374">
        <v>6036.09</v>
      </c>
      <c r="CR374">
        <v>2665.54</v>
      </c>
      <c r="CS374">
        <v>12.656638688420593</v>
      </c>
      <c r="CU374" t="s">
        <v>867</v>
      </c>
      <c r="CV374" t="s">
        <v>449</v>
      </c>
      <c r="CW374" t="str">
        <f>IF(DB374="*","",IFERROR(VLOOKUP(CV374,'class and classification'!$A$1:$B$338,2,FALSE),VLOOKUP(CV374,'class and classification'!$A$340:$B$378,2,FALSE)))</f>
        <v>Predominantly Rural</v>
      </c>
      <c r="CX374" t="str">
        <f>IF(DB374="*","",IFERROR(VLOOKUP(CV374,'class and classification'!$A$1:$C$338,3,FALSE),VLOOKUP(CV374,'class and classification'!$A$340:$C$378,3,FALSE)))</f>
        <v>SD</v>
      </c>
      <c r="CY374">
        <v>10511.56</v>
      </c>
      <c r="CZ374">
        <v>9082.33</v>
      </c>
      <c r="DA374">
        <v>1535.99</v>
      </c>
      <c r="DB374">
        <v>7.2692793333421672</v>
      </c>
      <c r="DD374" t="s">
        <v>867</v>
      </c>
      <c r="DE374" t="s">
        <v>449</v>
      </c>
      <c r="DF374" t="str">
        <f>IF(DK374="*","",IFERROR(VLOOKUP(DE374,'class and classification'!$A$1:$B$338,2,FALSE),VLOOKUP(DE374,'class and classification'!$A$340:$B$378,2,FALSE)))</f>
        <v>Predominantly Rural</v>
      </c>
      <c r="DG374" t="str">
        <f>IF(DK374="*","",IFERROR(VLOOKUP(DE374,'class and classification'!$A$1:$C$338,3,FALSE),VLOOKUP(DE374,'class and classification'!$A$340:$C$378,3,FALSE)))</f>
        <v>SD</v>
      </c>
      <c r="DH374">
        <v>17901.14</v>
      </c>
      <c r="DI374">
        <v>6220.64</v>
      </c>
      <c r="DJ374">
        <v>952.17</v>
      </c>
      <c r="DK374">
        <v>3.7974471513263768</v>
      </c>
      <c r="DM374" t="s">
        <v>867</v>
      </c>
      <c r="DN374" t="s">
        <v>449</v>
      </c>
      <c r="DO374" t="str">
        <f>IF(DT374="*","",IFERROR(VLOOKUP(DN374,'class and classification'!$A$1:$B$338,2,FALSE),VLOOKUP(DN374,'class and classification'!$A$340:$B$378,2,FALSE)))</f>
        <v>Predominantly Rural</v>
      </c>
      <c r="DP374" t="str">
        <f>IF(DT374="*","",IFERROR(VLOOKUP(DN374,'class and classification'!$A$1:$C$338,3,FALSE),VLOOKUP(DN374,'class and classification'!$A$340:$C$378,3,FALSE)))</f>
        <v>SD</v>
      </c>
      <c r="DQ374">
        <v>18873.689999999999</v>
      </c>
      <c r="DR374">
        <v>8163.59</v>
      </c>
      <c r="DS374">
        <v>1539.98</v>
      </c>
      <c r="DT374">
        <v>5.3888301397684737</v>
      </c>
      <c r="DV374" t="s">
        <v>867</v>
      </c>
      <c r="DW374" t="s">
        <v>449</v>
      </c>
      <c r="DX374" t="str">
        <f>IF(EC374="*","",IFERROR(VLOOKUP(DW374,'class and classification'!$A$1:$B$338,2,FALSE),VLOOKUP(DW374,'class and classification'!$A$340:$B$378,2,FALSE)))</f>
        <v>Predominantly Rural</v>
      </c>
      <c r="DY374" t="str">
        <f>IF(EC374="*","",IFERROR(VLOOKUP(DW374,'class and classification'!$A$1:$C$338,3,FALSE),VLOOKUP(DW374,'class and classification'!$A$340:$C$378,3,FALSE)))</f>
        <v>SD</v>
      </c>
      <c r="DZ374">
        <v>15249.43</v>
      </c>
      <c r="EA374">
        <v>6922.7</v>
      </c>
      <c r="EB374">
        <v>2300.39</v>
      </c>
      <c r="EC374">
        <v>9.3998901625169768</v>
      </c>
    </row>
    <row r="375" spans="1:133" x14ac:dyDescent="0.3">
      <c r="A375" t="s">
        <v>1006</v>
      </c>
      <c r="I375" t="s">
        <v>475</v>
      </c>
      <c r="J375" t="s">
        <v>476</v>
      </c>
      <c r="M375" t="s">
        <v>477</v>
      </c>
      <c r="N375" t="s">
        <v>478</v>
      </c>
      <c r="O375" t="s">
        <v>479</v>
      </c>
      <c r="P375" t="s">
        <v>480</v>
      </c>
      <c r="S375" s="45" t="s">
        <v>940</v>
      </c>
      <c r="T375" s="46" t="e">
        <f>IFERROR(VLOOKUP(S375,'class and classification'!$A$1:$B$338,2,FALSE),VLOOKUP(S375,'class and classification'!$A$340:$B$378,2,FALSE))</f>
        <v>#N/A</v>
      </c>
      <c r="U375" s="46" t="e">
        <f>IFERROR(VLOOKUP(S375,'class and classification'!$A$1:$C$338,3,FALSE),VLOOKUP(S375,'class and classification'!$A$340:$C$378,3,FALSE))</f>
        <v>#N/A</v>
      </c>
      <c r="V375" s="46"/>
      <c r="W375" s="46"/>
      <c r="X375" s="46"/>
      <c r="Y375" s="47"/>
      <c r="AA375" t="s">
        <v>977</v>
      </c>
      <c r="AB375" t="s">
        <v>978</v>
      </c>
      <c r="AC375" t="str">
        <f>IF(AH375="#","",IFERROR(VLOOKUP(AB375,'class and classification'!$A$1:$B$338,2,FALSE),VLOOKUP(AB375,'class and classification'!$A$340:$B$378,2,FALSE)))</f>
        <v/>
      </c>
      <c r="AD375" t="str">
        <f>IF(AH375="#","",IFERROR(VLOOKUP(AB375,'class and classification'!$A$1:$C$338,3,FALSE),VLOOKUP(AB375,'class and classification'!$A$340:$C$378,3,FALSE)))</f>
        <v/>
      </c>
      <c r="AE375">
        <v>11923</v>
      </c>
      <c r="AF375">
        <v>8863</v>
      </c>
      <c r="AG375" t="s">
        <v>39</v>
      </c>
      <c r="AH375" t="s">
        <v>39</v>
      </c>
      <c r="AJ375" t="s">
        <v>977</v>
      </c>
      <c r="AK375" t="s">
        <v>978</v>
      </c>
      <c r="AL375" t="str">
        <f>IF(AQ375="#","",IFERROR(VLOOKUP(AK375,'class and classification'!$A$1:$B$338,2,FALSE),VLOOKUP(AK375,'class and classification'!$A$340:$B$378,2,FALSE)))</f>
        <v>Urban with Significant Rural</v>
      </c>
      <c r="AM375" t="str">
        <f>IF(AQ375="#","",IFERROR(VLOOKUP(AK375,'class and classification'!$A$1:$C$338,3,FALSE),VLOOKUP(AK375,'class and classification'!$A$340:$C$378,3,FALSE)))</f>
        <v>SD</v>
      </c>
      <c r="AN375">
        <v>20881</v>
      </c>
      <c r="AO375">
        <v>3274</v>
      </c>
      <c r="AP375">
        <v>2248</v>
      </c>
      <c r="AQ375">
        <v>8.5141839942430781</v>
      </c>
      <c r="AS375" t="s">
        <v>977</v>
      </c>
      <c r="AT375" t="s">
        <v>978</v>
      </c>
      <c r="AU375" t="str">
        <f>IF(AZ375="#","",IFERROR(VLOOKUP(AT375,'class and classification'!$A$1:$B$338,2,FALSE),VLOOKUP(AT375,'class and classification'!$A$340:$B$378,2,FALSE)))</f>
        <v>Urban with Significant Rural</v>
      </c>
      <c r="AV375" t="str">
        <f>IF(AZ375="#","",IFERROR(VLOOKUP(AT375,'class and classification'!$A$1:$C$338,3,FALSE),VLOOKUP(AT375,'class and classification'!$A$340:$C$378,3,FALSE)))</f>
        <v>SD</v>
      </c>
      <c r="AW375">
        <v>12760</v>
      </c>
      <c r="AX375">
        <v>6909</v>
      </c>
      <c r="AY375">
        <v>2286</v>
      </c>
      <c r="AZ375">
        <v>10.412206786608973</v>
      </c>
      <c r="BB375" t="s">
        <v>977</v>
      </c>
      <c r="BC375" t="s">
        <v>978</v>
      </c>
      <c r="BD375" t="str">
        <f>IF(BI375="#","",IFERROR(VLOOKUP(BC375,'class and classification'!$A$1:$B$338,2,FALSE),VLOOKUP(BC375,'class and classification'!$A$340:$B$378,2,FALSE)))</f>
        <v>Urban with Significant Rural</v>
      </c>
      <c r="BE375" t="str">
        <f>IF(BI375="#","",IFERROR(VLOOKUP(BC375,'class and classification'!$A$1:$C$338,3,FALSE),VLOOKUP(BC375,'class and classification'!$A$340:$C$378,3,FALSE)))</f>
        <v>SD</v>
      </c>
      <c r="BF375">
        <v>10875</v>
      </c>
      <c r="BG375">
        <v>5337</v>
      </c>
      <c r="BH375">
        <v>1074</v>
      </c>
      <c r="BI375">
        <v>6.2131204442901771</v>
      </c>
      <c r="BK375" t="s">
        <v>977</v>
      </c>
      <c r="BL375" t="s">
        <v>978</v>
      </c>
      <c r="BM375" t="str">
        <f>IF(BR375="#","",IFERROR(VLOOKUP(BL375,'class and classification'!$A$1:$B$338,2,FALSE),VLOOKUP(BL375,'class and classification'!$A$340:$B$378,2,FALSE)))</f>
        <v>Urban with Significant Rural</v>
      </c>
      <c r="BN375" t="str">
        <f>IF(BR375="#","",IFERROR(VLOOKUP(BL375,'class and classification'!$A$1:$C$338,3,FALSE),VLOOKUP(BL375,'class and classification'!$A$340:$C$378,3,FALSE)))</f>
        <v>SD</v>
      </c>
      <c r="BO375">
        <v>14416</v>
      </c>
      <c r="BP375">
        <v>6649</v>
      </c>
      <c r="BQ375">
        <v>867</v>
      </c>
      <c r="BR375">
        <v>3.9531278497173084</v>
      </c>
      <c r="BT375" t="s">
        <v>977</v>
      </c>
      <c r="BU375" t="s">
        <v>978</v>
      </c>
      <c r="BV375" t="str">
        <f>IF(CA375="#","",IFERROR(VLOOKUP(BU375,'class and classification'!$A$1:$B$338,2,FALSE),VLOOKUP(BU375,'class and classification'!$A$340:$B$378,2,FALSE)))</f>
        <v>Urban with Significant Rural</v>
      </c>
      <c r="BW375" t="str">
        <f>IF(CA375="#","",IFERROR(VLOOKUP(BU375,'class and classification'!$A$1:$C$338,3,FALSE),VLOOKUP(BU375,'class and classification'!$A$340:$C$378,3,FALSE)))</f>
        <v>SD</v>
      </c>
      <c r="BX375">
        <v>10413</v>
      </c>
      <c r="BY375">
        <v>6877</v>
      </c>
      <c r="BZ375">
        <v>1000</v>
      </c>
      <c r="CA375">
        <v>5.4674685620557684</v>
      </c>
      <c r="CC375" t="s">
        <v>977</v>
      </c>
      <c r="CD375" t="s">
        <v>978</v>
      </c>
      <c r="CE375" t="str">
        <f>IF(CJ375="*","",IFERROR(VLOOKUP(CD375,'class and classification'!$A$1:$B$338,2,FALSE),VLOOKUP(CD375,'class and classification'!$A$340:$B$378,2,FALSE)))</f>
        <v>Urban with Significant Rural</v>
      </c>
      <c r="CF375" t="str">
        <f>IF(CJ375="*","",IFERROR(VLOOKUP(CD375,'class and classification'!$A$1:$C$338,3,FALSE),VLOOKUP(CD375,'class and classification'!$A$340:$C$378,3,FALSE)))</f>
        <v>SD</v>
      </c>
      <c r="CG375">
        <v>13299</v>
      </c>
      <c r="CH375">
        <v>3058</v>
      </c>
      <c r="CI375">
        <v>2624</v>
      </c>
      <c r="CJ375">
        <v>13.824350666455928</v>
      </c>
      <c r="CL375" t="s">
        <v>977</v>
      </c>
      <c r="CM375" t="s">
        <v>978</v>
      </c>
      <c r="CN375" t="str">
        <f>IF(CS375="*","",IFERROR(VLOOKUP(CM375,'class and classification'!$A$1:$B$338,2,FALSE),VLOOKUP(CM375,'class and classification'!$A$340:$B$378,2,FALSE)))</f>
        <v>Urban with Significant Rural</v>
      </c>
      <c r="CO375" t="str">
        <f>IF(CS375="*","",IFERROR(VLOOKUP(CM375,'class and classification'!$A$1:$C$338,3,FALSE),VLOOKUP(CM375,'class and classification'!$A$340:$C$378,3,FALSE)))</f>
        <v>SD</v>
      </c>
      <c r="CP375">
        <v>9562.6200000000008</v>
      </c>
      <c r="CQ375">
        <v>3742.53</v>
      </c>
      <c r="CR375">
        <v>1825.25</v>
      </c>
      <c r="CS375">
        <v>12.0634616401417</v>
      </c>
      <c r="CU375" t="s">
        <v>977</v>
      </c>
      <c r="CV375" t="s">
        <v>978</v>
      </c>
      <c r="CW375" t="str">
        <f>IF(DB375="*","",IFERROR(VLOOKUP(CV375,'class and classification'!$A$1:$B$338,2,FALSE),VLOOKUP(CV375,'class and classification'!$A$340:$B$378,2,FALSE)))</f>
        <v>Urban with Significant Rural</v>
      </c>
      <c r="CX375" t="str">
        <f>IF(DB375="*","",IFERROR(VLOOKUP(CV375,'class and classification'!$A$1:$C$338,3,FALSE),VLOOKUP(CV375,'class and classification'!$A$340:$C$378,3,FALSE)))</f>
        <v>SD</v>
      </c>
      <c r="CY375">
        <v>10956.01</v>
      </c>
      <c r="CZ375">
        <v>3805.93</v>
      </c>
      <c r="DA375">
        <v>2138.0700000000002</v>
      </c>
      <c r="DB375">
        <v>12.651294289174977</v>
      </c>
      <c r="DD375" t="s">
        <v>977</v>
      </c>
      <c r="DE375" t="s">
        <v>978</v>
      </c>
      <c r="DF375" t="str">
        <f>IF(DK375="*","",IFERROR(VLOOKUP(DE375,'class and classification'!$A$1:$B$338,2,FALSE),VLOOKUP(DE375,'class and classification'!$A$340:$B$378,2,FALSE)))</f>
        <v/>
      </c>
      <c r="DG375" t="str">
        <f>IF(DK375="*","",IFERROR(VLOOKUP(DE375,'class and classification'!$A$1:$C$338,3,FALSE),VLOOKUP(DE375,'class and classification'!$A$340:$C$378,3,FALSE)))</f>
        <v/>
      </c>
      <c r="DH375">
        <v>11592.34</v>
      </c>
      <c r="DI375">
        <v>8745.7800000000007</v>
      </c>
      <c r="DJ375" t="s">
        <v>38</v>
      </c>
      <c r="DK375" t="s">
        <v>38</v>
      </c>
      <c r="DM375" t="s">
        <v>977</v>
      </c>
      <c r="DN375" t="s">
        <v>978</v>
      </c>
      <c r="DO375" t="str">
        <f>IF(DT375="*","",IFERROR(VLOOKUP(DN375,'class and classification'!$A$1:$B$338,2,FALSE),VLOOKUP(DN375,'class and classification'!$A$340:$B$378,2,FALSE)))</f>
        <v>Urban with Significant Rural</v>
      </c>
      <c r="DP375" t="str">
        <f>IF(DT375="*","",IFERROR(VLOOKUP(DN375,'class and classification'!$A$1:$C$338,3,FALSE),VLOOKUP(DN375,'class and classification'!$A$340:$C$378,3,FALSE)))</f>
        <v>SD</v>
      </c>
      <c r="DQ375">
        <v>12174.84</v>
      </c>
      <c r="DR375">
        <v>4239.7</v>
      </c>
      <c r="DS375">
        <v>4001.01</v>
      </c>
      <c r="DT375">
        <v>19.597855556181436</v>
      </c>
      <c r="DV375" t="s">
        <v>977</v>
      </c>
      <c r="DW375" t="s">
        <v>978</v>
      </c>
      <c r="DX375" t="str">
        <f>IF(EC375="*","",IFERROR(VLOOKUP(DW375,'class and classification'!$A$1:$B$338,2,FALSE),VLOOKUP(DW375,'class and classification'!$A$340:$B$378,2,FALSE)))</f>
        <v>Urban with Significant Rural</v>
      </c>
      <c r="DY375" t="str">
        <f>IF(EC375="*","",IFERROR(VLOOKUP(DW375,'class and classification'!$A$1:$C$338,3,FALSE),VLOOKUP(DW375,'class and classification'!$A$340:$C$378,3,FALSE)))</f>
        <v>SD</v>
      </c>
      <c r="DZ375">
        <v>13588.87</v>
      </c>
      <c r="EA375">
        <v>5762.75</v>
      </c>
      <c r="EB375">
        <v>3555.65</v>
      </c>
      <c r="EC375">
        <v>15.52192819135584</v>
      </c>
    </row>
    <row r="376" spans="1:133" x14ac:dyDescent="0.3">
      <c r="A376" t="s">
        <v>475</v>
      </c>
      <c r="B376" t="s">
        <v>1007</v>
      </c>
      <c r="E376" t="s">
        <v>1025</v>
      </c>
      <c r="F376" t="s">
        <v>1026</v>
      </c>
      <c r="G376" t="s">
        <v>1027</v>
      </c>
      <c r="H376" t="s">
        <v>1029</v>
      </c>
      <c r="I376" t="s">
        <v>475</v>
      </c>
      <c r="J376" t="s">
        <v>1007</v>
      </c>
      <c r="M376" t="s">
        <v>1025</v>
      </c>
      <c r="N376" t="s">
        <v>1026</v>
      </c>
      <c r="O376" t="s">
        <v>1027</v>
      </c>
      <c r="P376" t="s">
        <v>1029</v>
      </c>
      <c r="S376" s="45" t="s">
        <v>946</v>
      </c>
      <c r="T376" s="46" t="str">
        <f>IFERROR(VLOOKUP(S376,'class and classification'!$A$1:$B$338,2,FALSE),VLOOKUP(S376,'class and classification'!$A$340:$B$378,2,FALSE))</f>
        <v>Predominantly Rural</v>
      </c>
      <c r="U376" s="46" t="str">
        <f>IFERROR(VLOOKUP(S376,'class and classification'!$A$1:$C$338,3,FALSE),VLOOKUP(S376,'class and classification'!$A$340:$C$378,3,FALSE))</f>
        <v>SD</v>
      </c>
      <c r="V376" s="46">
        <v>7507</v>
      </c>
      <c r="W376" s="46">
        <v>3726</v>
      </c>
      <c r="X376" s="46" t="s">
        <v>39</v>
      </c>
      <c r="Y376" s="47" t="s">
        <v>39</v>
      </c>
      <c r="AA376" t="s">
        <v>979</v>
      </c>
      <c r="AB376" t="s">
        <v>980</v>
      </c>
      <c r="AC376" t="str">
        <f>IF(AH376="#","",IFERROR(VLOOKUP(AB376,'class and classification'!$A$1:$B$338,2,FALSE),VLOOKUP(AB376,'class and classification'!$A$340:$B$378,2,FALSE)))</f>
        <v>Predominantly Rural</v>
      </c>
      <c r="AD376" t="str">
        <f>IF(AH376="#","",IFERROR(VLOOKUP(AB376,'class and classification'!$A$1:$C$338,3,FALSE),VLOOKUP(AB376,'class and classification'!$A$340:$C$378,3,FALSE)))</f>
        <v>SD</v>
      </c>
      <c r="AE376">
        <v>4549</v>
      </c>
      <c r="AF376" t="s">
        <v>39</v>
      </c>
      <c r="AG376">
        <v>1034</v>
      </c>
      <c r="AH376">
        <v>16.520210896309315</v>
      </c>
      <c r="AJ376" t="s">
        <v>979</v>
      </c>
      <c r="AK376" t="s">
        <v>980</v>
      </c>
      <c r="AL376" t="str">
        <f>IF(AQ376="#","",IFERROR(VLOOKUP(AK376,'class and classification'!$A$1:$B$338,2,FALSE),VLOOKUP(AK376,'class and classification'!$A$340:$B$378,2,FALSE)))</f>
        <v/>
      </c>
      <c r="AM376" t="str">
        <f>IF(AQ376="#","",IFERROR(VLOOKUP(AK376,'class and classification'!$A$1:$C$338,3,FALSE),VLOOKUP(AK376,'class and classification'!$A$340:$C$378,3,FALSE)))</f>
        <v/>
      </c>
      <c r="AN376">
        <v>3002</v>
      </c>
      <c r="AO376">
        <v>4061</v>
      </c>
      <c r="AP376" t="s">
        <v>39</v>
      </c>
      <c r="AQ376" t="s">
        <v>39</v>
      </c>
      <c r="AS376" t="s">
        <v>979</v>
      </c>
      <c r="AT376" t="s">
        <v>980</v>
      </c>
      <c r="AU376" t="str">
        <f>IF(AZ376="#","",IFERROR(VLOOKUP(AT376,'class and classification'!$A$1:$B$338,2,FALSE),VLOOKUP(AT376,'class and classification'!$A$340:$B$378,2,FALSE)))</f>
        <v/>
      </c>
      <c r="AV376" t="str">
        <f>IF(AZ376="#","",IFERROR(VLOOKUP(AT376,'class and classification'!$A$1:$C$338,3,FALSE),VLOOKUP(AT376,'class and classification'!$A$340:$C$378,3,FALSE)))</f>
        <v/>
      </c>
      <c r="AW376">
        <v>3141</v>
      </c>
      <c r="AX376">
        <v>2420</v>
      </c>
      <c r="AY376" t="s">
        <v>39</v>
      </c>
      <c r="AZ376" t="s">
        <v>39</v>
      </c>
      <c r="BB376" t="s">
        <v>979</v>
      </c>
      <c r="BC376" t="s">
        <v>980</v>
      </c>
      <c r="BD376" t="str">
        <f>IF(BI376="#","",IFERROR(VLOOKUP(BC376,'class and classification'!$A$1:$B$338,2,FALSE),VLOOKUP(BC376,'class and classification'!$A$340:$B$378,2,FALSE)))</f>
        <v/>
      </c>
      <c r="BE376" t="str">
        <f>IF(BI376="#","",IFERROR(VLOOKUP(BC376,'class and classification'!$A$1:$C$338,3,FALSE),VLOOKUP(BC376,'class and classification'!$A$340:$C$378,3,FALSE)))</f>
        <v/>
      </c>
      <c r="BF376">
        <v>2408</v>
      </c>
      <c r="BG376">
        <v>2796</v>
      </c>
      <c r="BH376" t="s">
        <v>39</v>
      </c>
      <c r="BI376" t="s">
        <v>39</v>
      </c>
      <c r="BK376" t="s">
        <v>979</v>
      </c>
      <c r="BL376" t="s">
        <v>980</v>
      </c>
      <c r="BM376" t="str">
        <f>IF(BR376="#","",IFERROR(VLOOKUP(BL376,'class and classification'!$A$1:$B$338,2,FALSE),VLOOKUP(BL376,'class and classification'!$A$340:$B$378,2,FALSE)))</f>
        <v/>
      </c>
      <c r="BN376" t="str">
        <f>IF(BR376="#","",IFERROR(VLOOKUP(BL376,'class and classification'!$A$1:$C$338,3,FALSE),VLOOKUP(BL376,'class and classification'!$A$340:$C$378,3,FALSE)))</f>
        <v/>
      </c>
      <c r="BO376">
        <v>3043</v>
      </c>
      <c r="BP376">
        <v>3600</v>
      </c>
      <c r="BQ376" t="s">
        <v>39</v>
      </c>
      <c r="BR376" t="s">
        <v>39</v>
      </c>
      <c r="BT376" t="s">
        <v>979</v>
      </c>
      <c r="BU376" t="s">
        <v>980</v>
      </c>
      <c r="BV376" t="str">
        <f>IF(CA376="#","",IFERROR(VLOOKUP(BU376,'class and classification'!$A$1:$B$338,2,FALSE),VLOOKUP(BU376,'class and classification'!$A$340:$B$378,2,FALSE)))</f>
        <v>Predominantly Rural</v>
      </c>
      <c r="BW376" t="str">
        <f>IF(CA376="#","",IFERROR(VLOOKUP(BU376,'class and classification'!$A$1:$C$338,3,FALSE),VLOOKUP(BU376,'class and classification'!$A$340:$C$378,3,FALSE)))</f>
        <v>SD</v>
      </c>
      <c r="BX376">
        <v>2996</v>
      </c>
      <c r="BY376">
        <v>2400</v>
      </c>
      <c r="BZ376">
        <v>1304</v>
      </c>
      <c r="CA376">
        <v>19.462686567164177</v>
      </c>
      <c r="CC376" t="s">
        <v>979</v>
      </c>
      <c r="CD376" t="s">
        <v>980</v>
      </c>
      <c r="CE376" t="str">
        <f>IF(CJ376="*","",IFERROR(VLOOKUP(CD376,'class and classification'!$A$1:$B$338,2,FALSE),VLOOKUP(CD376,'class and classification'!$A$340:$B$378,2,FALSE)))</f>
        <v/>
      </c>
      <c r="CF376" t="str">
        <f>IF(CJ376="*","",IFERROR(VLOOKUP(CD376,'class and classification'!$A$1:$C$338,3,FALSE),VLOOKUP(CD376,'class and classification'!$A$340:$C$378,3,FALSE)))</f>
        <v/>
      </c>
      <c r="CG376">
        <v>3097</v>
      </c>
      <c r="CH376">
        <v>2429</v>
      </c>
      <c r="CI376" t="s">
        <v>38</v>
      </c>
      <c r="CJ376" t="s">
        <v>38</v>
      </c>
      <c r="CL376" t="s">
        <v>979</v>
      </c>
      <c r="CM376" t="s">
        <v>980</v>
      </c>
      <c r="CN376" t="str">
        <f>IF(CS376="*","",IFERROR(VLOOKUP(CM376,'class and classification'!$A$1:$B$338,2,FALSE),VLOOKUP(CM376,'class and classification'!$A$340:$B$378,2,FALSE)))</f>
        <v/>
      </c>
      <c r="CO376" t="str">
        <f>IF(CS376="*","",IFERROR(VLOOKUP(CM376,'class and classification'!$A$1:$C$338,3,FALSE),VLOOKUP(CM376,'class and classification'!$A$340:$C$378,3,FALSE)))</f>
        <v/>
      </c>
      <c r="CP376">
        <v>3189.07</v>
      </c>
      <c r="CQ376">
        <v>948.15</v>
      </c>
      <c r="CR376" t="s">
        <v>38</v>
      </c>
      <c r="CS376" t="s">
        <v>38</v>
      </c>
      <c r="CU376" t="s">
        <v>979</v>
      </c>
      <c r="CV376" t="s">
        <v>980</v>
      </c>
      <c r="CW376" t="str">
        <f>IF(DB376="*","",IFERROR(VLOOKUP(CV376,'class and classification'!$A$1:$B$338,2,FALSE),VLOOKUP(CV376,'class and classification'!$A$340:$B$378,2,FALSE)))</f>
        <v/>
      </c>
      <c r="CX376" t="str">
        <f>IF(DB376="*","",IFERROR(VLOOKUP(CV376,'class and classification'!$A$1:$C$338,3,FALSE),VLOOKUP(CV376,'class and classification'!$A$340:$C$378,3,FALSE)))</f>
        <v/>
      </c>
      <c r="CY376">
        <v>1437.22</v>
      </c>
      <c r="CZ376">
        <v>652.71</v>
      </c>
      <c r="DA376" t="s">
        <v>38</v>
      </c>
      <c r="DB376" t="s">
        <v>38</v>
      </c>
      <c r="DD376" t="s">
        <v>979</v>
      </c>
      <c r="DE376" t="s">
        <v>980</v>
      </c>
      <c r="DF376" t="str">
        <f>IF(DK376="*","",IFERROR(VLOOKUP(DE376,'class and classification'!$A$1:$B$338,2,FALSE),VLOOKUP(DE376,'class and classification'!$A$340:$B$378,2,FALSE)))</f>
        <v/>
      </c>
      <c r="DG376" t="str">
        <f>IF(DK376="*","",IFERROR(VLOOKUP(DE376,'class and classification'!$A$1:$C$338,3,FALSE),VLOOKUP(DE376,'class and classification'!$A$340:$C$378,3,FALSE)))</f>
        <v/>
      </c>
      <c r="DH376">
        <v>1714.64</v>
      </c>
      <c r="DI376">
        <v>1457.17</v>
      </c>
      <c r="DJ376" t="s">
        <v>38</v>
      </c>
      <c r="DK376" t="s">
        <v>38</v>
      </c>
      <c r="DM376" t="s">
        <v>979</v>
      </c>
      <c r="DN376" t="s">
        <v>980</v>
      </c>
      <c r="DO376" t="str">
        <f>IF(DT376="*","",IFERROR(VLOOKUP(DN376,'class and classification'!$A$1:$B$338,2,FALSE),VLOOKUP(DN376,'class and classification'!$A$340:$B$378,2,FALSE)))</f>
        <v/>
      </c>
      <c r="DP376" t="str">
        <f>IF(DT376="*","",IFERROR(VLOOKUP(DN376,'class and classification'!$A$1:$C$338,3,FALSE),VLOOKUP(DN376,'class and classification'!$A$340:$C$378,3,FALSE)))</f>
        <v/>
      </c>
      <c r="DQ376">
        <v>2525.27</v>
      </c>
      <c r="DR376">
        <v>1072.17</v>
      </c>
      <c r="DS376" t="s">
        <v>38</v>
      </c>
      <c r="DT376" t="s">
        <v>38</v>
      </c>
      <c r="DV376" t="s">
        <v>979</v>
      </c>
      <c r="DW376" t="s">
        <v>980</v>
      </c>
      <c r="DX376" t="str">
        <f>IF(EC376="*","",IFERROR(VLOOKUP(DW376,'class and classification'!$A$1:$B$338,2,FALSE),VLOOKUP(DW376,'class and classification'!$A$340:$B$378,2,FALSE)))</f>
        <v>Predominantly Rural</v>
      </c>
      <c r="DY376" t="str">
        <f>IF(EC376="*","",IFERROR(VLOOKUP(DW376,'class and classification'!$A$1:$C$338,3,FALSE),VLOOKUP(DW376,'class and classification'!$A$340:$C$378,3,FALSE)))</f>
        <v>SD</v>
      </c>
      <c r="DZ376">
        <v>2405.96</v>
      </c>
      <c r="EA376">
        <v>1219.1600000000001</v>
      </c>
      <c r="EB376">
        <v>1649.84</v>
      </c>
      <c r="EC376">
        <v>31.276824847960931</v>
      </c>
    </row>
    <row r="377" spans="1:133" x14ac:dyDescent="0.3">
      <c r="B377" t="s">
        <v>466</v>
      </c>
      <c r="C377" t="s">
        <v>466</v>
      </c>
      <c r="E377">
        <f>SUMIF($C$9:$C$357,$C377,E$9:E$357)-SUMIFS(E$9:E$357,$C$9:$C$357,$C377,$D$9:$D$357,"SC")</f>
        <v>755996</v>
      </c>
      <c r="F377">
        <f t="shared" ref="F377:G377" si="0">SUMIF($C$9:$C$357,$C377,F$9:F$357)-SUMIFS(F$9:F$357,$C$9:$C$357,$C377,$D$9:$D$357,"SC")</f>
        <v>288326</v>
      </c>
      <c r="G377">
        <f t="shared" si="0"/>
        <v>120601</v>
      </c>
      <c r="H377">
        <f>100*(G377/SUM(E377:G377))</f>
        <v>10.352701423184193</v>
      </c>
      <c r="J377" t="s">
        <v>466</v>
      </c>
      <c r="K377" t="s">
        <v>466</v>
      </c>
      <c r="M377">
        <f>SUMIF($K$8:$K$362,$K377,M$8:M$362)-SUMIFS(M$8:M$362,$K$8:$K$362,$K377,$L$8:$L$362,"SC")</f>
        <v>989407</v>
      </c>
      <c r="N377">
        <f t="shared" ref="N377:O377" si="1">SUMIF($K$8:$K$362,$K377,N$8:N$362)-SUMIFS(N$8:N$362,$K$8:$K$362,$K377,$L$8:$L$362,"SC")</f>
        <v>376135</v>
      </c>
      <c r="O377">
        <f t="shared" si="1"/>
        <v>150697</v>
      </c>
      <c r="P377">
        <f>100*(O377/SUM(M377:O377))</f>
        <v>9.938868476539648</v>
      </c>
      <c r="S377" s="45" t="s">
        <v>948</v>
      </c>
      <c r="T377" s="46" t="str">
        <f>IFERROR(VLOOKUP(S377,'class and classification'!$A$1:$B$338,2,FALSE),VLOOKUP(S377,'class and classification'!$A$340:$B$378,2,FALSE))</f>
        <v>Predominantly Rural</v>
      </c>
      <c r="U377" s="46" t="str">
        <f>IFERROR(VLOOKUP(S377,'class and classification'!$A$1:$C$338,3,FALSE),VLOOKUP(S377,'class and classification'!$A$340:$C$378,3,FALSE))</f>
        <v>SD</v>
      </c>
      <c r="V377" s="46">
        <v>14427</v>
      </c>
      <c r="W377" s="46">
        <v>5944</v>
      </c>
      <c r="X377" s="46" t="s">
        <v>39</v>
      </c>
      <c r="Y377" s="47" t="s">
        <v>39</v>
      </c>
    </row>
    <row r="378" spans="1:133" x14ac:dyDescent="0.3">
      <c r="S378" s="45" t="s">
        <v>958</v>
      </c>
      <c r="T378" s="46" t="e">
        <f>IFERROR(VLOOKUP(S378,'class and classification'!$A$1:$B$338,2,FALSE),VLOOKUP(S378,'class and classification'!$A$340:$B$378,2,FALSE))</f>
        <v>#N/A</v>
      </c>
      <c r="U378" s="46" t="e">
        <f>IFERROR(VLOOKUP(S378,'class and classification'!$A$1:$C$338,3,FALSE),VLOOKUP(S378,'class and classification'!$A$340:$C$378,3,FALSE))</f>
        <v>#N/A</v>
      </c>
      <c r="V378" s="46"/>
      <c r="W378" s="46"/>
      <c r="X378" s="46"/>
      <c r="Y378" s="47"/>
    </row>
    <row r="379" spans="1:133" x14ac:dyDescent="0.3">
      <c r="S379" s="45" t="s">
        <v>960</v>
      </c>
      <c r="T379" s="46" t="str">
        <f>IFERROR(VLOOKUP(S379,'class and classification'!$A$1:$B$338,2,FALSE),VLOOKUP(S379,'class and classification'!$A$340:$B$378,2,FALSE))</f>
        <v>Predominantly Urban</v>
      </c>
      <c r="U379" s="46" t="str">
        <f>IFERROR(VLOOKUP(S379,'class and classification'!$A$1:$C$338,3,FALSE),VLOOKUP(S379,'class and classification'!$A$340:$C$378,3,FALSE))</f>
        <v>UA</v>
      </c>
      <c r="V379" s="46">
        <v>17901</v>
      </c>
      <c r="W379" s="46">
        <v>9791</v>
      </c>
      <c r="X379" s="46">
        <v>1448</v>
      </c>
      <c r="Y379" s="47">
        <v>4.9691146190803019</v>
      </c>
    </row>
    <row r="380" spans="1:133" x14ac:dyDescent="0.3">
      <c r="S380" s="45" t="s">
        <v>962</v>
      </c>
      <c r="T380" s="46" t="str">
        <f>IFERROR(VLOOKUP(S380,'class and classification'!$A$1:$B$338,2,FALSE),VLOOKUP(S380,'class and classification'!$A$340:$B$378,2,FALSE))</f>
        <v>Predominantly Urban</v>
      </c>
      <c r="U380" s="46" t="str">
        <f>IFERROR(VLOOKUP(S380,'class and classification'!$A$1:$C$338,3,FALSE),VLOOKUP(S380,'class and classification'!$A$340:$C$378,3,FALSE))</f>
        <v>SD</v>
      </c>
      <c r="V380" s="46">
        <v>4678</v>
      </c>
      <c r="W380" s="46" t="s">
        <v>39</v>
      </c>
      <c r="X380" s="46" t="s">
        <v>39</v>
      </c>
      <c r="Y380" s="47" t="s">
        <v>39</v>
      </c>
      <c r="DT380">
        <f>MIN(DT4:DT376)</f>
        <v>2.5934604438935733</v>
      </c>
      <c r="EC380">
        <f>MIN(EC4:EC376)</f>
        <v>1.89420375113729</v>
      </c>
    </row>
    <row r="381" spans="1:133" x14ac:dyDescent="0.3">
      <c r="S381" s="45" t="s">
        <v>964</v>
      </c>
      <c r="T381" s="46" t="str">
        <f>IFERROR(VLOOKUP(S381,'class and classification'!$A$1:$B$338,2,FALSE),VLOOKUP(S381,'class and classification'!$A$340:$B$378,2,FALSE))</f>
        <v>Predominantly Urban</v>
      </c>
      <c r="U381" s="46" t="str">
        <f>IFERROR(VLOOKUP(S381,'class and classification'!$A$1:$C$338,3,FALSE),VLOOKUP(S381,'class and classification'!$A$340:$C$378,3,FALSE))</f>
        <v>UA</v>
      </c>
      <c r="V381" s="46">
        <v>16222</v>
      </c>
      <c r="W381" s="46">
        <v>9556</v>
      </c>
      <c r="X381" s="46">
        <v>1797</v>
      </c>
      <c r="Y381" s="47">
        <v>6.5167724388032644</v>
      </c>
      <c r="DN381">
        <v>1</v>
      </c>
      <c r="DO381">
        <v>2</v>
      </c>
      <c r="DP381">
        <v>3</v>
      </c>
      <c r="DQ381">
        <v>4</v>
      </c>
      <c r="DR381">
        <v>5</v>
      </c>
      <c r="DS381">
        <v>6</v>
      </c>
      <c r="DT381">
        <v>7</v>
      </c>
      <c r="DW381">
        <v>1</v>
      </c>
      <c r="DX381">
        <v>2</v>
      </c>
      <c r="DY381">
        <v>3</v>
      </c>
      <c r="DZ381">
        <v>4</v>
      </c>
      <c r="EA381">
        <v>5</v>
      </c>
      <c r="EB381">
        <v>6</v>
      </c>
      <c r="EC381">
        <v>7</v>
      </c>
    </row>
    <row r="382" spans="1:133" x14ac:dyDescent="0.3">
      <c r="S382" s="45" t="s">
        <v>965</v>
      </c>
      <c r="T382" s="46" t="e">
        <f>IFERROR(VLOOKUP(S382,'class and classification'!$A$1:$B$338,2,FALSE),VLOOKUP(S382,'class and classification'!$A$340:$B$378,2,FALSE))</f>
        <v>#N/A</v>
      </c>
      <c r="U382" s="46" t="e">
        <f>IFERROR(VLOOKUP(S382,'class and classification'!$A$1:$C$338,3,FALSE),VLOOKUP(S382,'class and classification'!$A$340:$C$378,3,FALSE))</f>
        <v>#N/A</v>
      </c>
      <c r="V382" s="46"/>
      <c r="W382" s="46"/>
      <c r="X382" s="46"/>
      <c r="Y382" s="47"/>
    </row>
    <row r="383" spans="1:133" x14ac:dyDescent="0.3">
      <c r="S383" s="45" t="s">
        <v>967</v>
      </c>
      <c r="T383" s="46" t="str">
        <f>IFERROR(VLOOKUP(S383,'class and classification'!$A$1:$B$338,2,FALSE),VLOOKUP(S383,'class and classification'!$A$340:$B$378,2,FALSE))</f>
        <v>Urban with Significant Rural</v>
      </c>
      <c r="U383" s="46" t="str">
        <f>IFERROR(VLOOKUP(S383,'class and classification'!$A$1:$C$338,3,FALSE),VLOOKUP(S383,'class and classification'!$A$340:$C$378,3,FALSE))</f>
        <v>SD</v>
      </c>
      <c r="V383" s="46">
        <v>7974</v>
      </c>
      <c r="W383" s="46">
        <v>4798</v>
      </c>
      <c r="X383" s="46">
        <v>1032</v>
      </c>
      <c r="Y383" s="47">
        <v>7.4760938858301946</v>
      </c>
    </row>
    <row r="384" spans="1:133" x14ac:dyDescent="0.3">
      <c r="S384" s="45" t="s">
        <v>969</v>
      </c>
      <c r="T384" s="46" t="str">
        <f>IFERROR(VLOOKUP(S384,'class and classification'!$A$1:$B$338,2,FALSE),VLOOKUP(S384,'class and classification'!$A$340:$B$378,2,FALSE))</f>
        <v>Predominantly Rural</v>
      </c>
      <c r="U384" s="46" t="str">
        <f>IFERROR(VLOOKUP(S384,'class and classification'!$A$1:$C$338,3,FALSE),VLOOKUP(S384,'class and classification'!$A$340:$C$378,3,FALSE))</f>
        <v>SD</v>
      </c>
      <c r="V384" s="46">
        <v>11259</v>
      </c>
      <c r="W384" s="46">
        <v>3880</v>
      </c>
      <c r="X384" s="46">
        <v>1570</v>
      </c>
      <c r="Y384" s="47">
        <v>9.3961338200969546</v>
      </c>
    </row>
    <row r="385" spans="18:133" x14ac:dyDescent="0.3">
      <c r="S385" s="45" t="s">
        <v>971</v>
      </c>
      <c r="T385" s="46" t="str">
        <f>IFERROR(VLOOKUP(S385,'class and classification'!$A$1:$B$338,2,FALSE),VLOOKUP(S385,'class and classification'!$A$340:$B$378,2,FALSE))</f>
        <v>Predominantly Rural</v>
      </c>
      <c r="U385" s="46" t="str">
        <f>IFERROR(VLOOKUP(S385,'class and classification'!$A$1:$C$338,3,FALSE),VLOOKUP(S385,'class and classification'!$A$340:$C$378,3,FALSE))</f>
        <v>SD</v>
      </c>
      <c r="V385" s="46">
        <v>6268</v>
      </c>
      <c r="W385" s="46">
        <v>1312</v>
      </c>
      <c r="X385" s="46">
        <v>1304</v>
      </c>
      <c r="Y385" s="47">
        <v>14.678072940117065</v>
      </c>
    </row>
    <row r="386" spans="18:133" x14ac:dyDescent="0.3">
      <c r="S386" s="45" t="s">
        <v>973</v>
      </c>
      <c r="T386" s="46" t="str">
        <f>IFERROR(VLOOKUP(S386,'class and classification'!$A$1:$B$338,2,FALSE),VLOOKUP(S386,'class and classification'!$A$340:$B$378,2,FALSE))</f>
        <v>Predominantly Rural</v>
      </c>
      <c r="U386" s="46" t="str">
        <f>IFERROR(VLOOKUP(S386,'class and classification'!$A$1:$C$338,3,FALSE),VLOOKUP(S386,'class and classification'!$A$340:$C$378,3,FALSE))</f>
        <v>SD</v>
      </c>
      <c r="V386" s="46">
        <v>14157</v>
      </c>
      <c r="W386" s="46">
        <v>4185</v>
      </c>
      <c r="X386" s="46">
        <v>1426</v>
      </c>
      <c r="Y386" s="47">
        <v>7.2136786726021844</v>
      </c>
    </row>
    <row r="387" spans="18:133" ht="15" thickBot="1" x14ac:dyDescent="0.35">
      <c r="S387" s="48" t="s">
        <v>975</v>
      </c>
      <c r="T387" s="49" t="str">
        <f>IFERROR(VLOOKUP(S387,'class and classification'!$A$1:$B$338,2,FALSE),VLOOKUP(S387,'class and classification'!$A$340:$B$378,2,FALSE))</f>
        <v>Predominantly Urban</v>
      </c>
      <c r="U387" s="49" t="str">
        <f>IFERROR(VLOOKUP(S387,'class and classification'!$A$1:$C$338,3,FALSE),VLOOKUP(S387,'class and classification'!$A$340:$C$378,3,FALSE))</f>
        <v>SD</v>
      </c>
      <c r="V387" s="49">
        <v>7003</v>
      </c>
      <c r="W387" s="49">
        <v>3454</v>
      </c>
      <c r="X387" s="49">
        <v>1475</v>
      </c>
      <c r="Y387" s="50">
        <v>12.36171639289306</v>
      </c>
    </row>
    <row r="393" spans="18:133" x14ac:dyDescent="0.3">
      <c r="R393" t="s">
        <v>939</v>
      </c>
      <c r="AA393" t="s">
        <v>987</v>
      </c>
      <c r="AJ393" t="s">
        <v>988</v>
      </c>
      <c r="AS393" t="s">
        <v>990</v>
      </c>
      <c r="BB393" t="s">
        <v>991</v>
      </c>
      <c r="BK393" t="s">
        <v>992</v>
      </c>
      <c r="BT393" t="s">
        <v>993</v>
      </c>
      <c r="CC393" t="s">
        <v>994</v>
      </c>
      <c r="CL393" t="s">
        <v>995</v>
      </c>
      <c r="CU393" t="s">
        <v>996</v>
      </c>
      <c r="DD393" t="s">
        <v>997</v>
      </c>
      <c r="DM393" t="s">
        <v>998</v>
      </c>
      <c r="DV393" t="s">
        <v>999</v>
      </c>
    </row>
    <row r="395" spans="18:133" x14ac:dyDescent="0.3">
      <c r="R395" t="s">
        <v>475</v>
      </c>
      <c r="S395" t="s">
        <v>476</v>
      </c>
      <c r="V395" t="s">
        <v>477</v>
      </c>
      <c r="W395" t="s">
        <v>478</v>
      </c>
      <c r="X395" t="s">
        <v>479</v>
      </c>
      <c r="Y395" t="s">
        <v>480</v>
      </c>
      <c r="AA395" t="s">
        <v>475</v>
      </c>
      <c r="AB395" t="s">
        <v>476</v>
      </c>
      <c r="AE395" t="s">
        <v>477</v>
      </c>
      <c r="AF395" t="s">
        <v>478</v>
      </c>
      <c r="AG395" t="s">
        <v>479</v>
      </c>
      <c r="AH395" t="s">
        <v>480</v>
      </c>
      <c r="AJ395" t="s">
        <v>475</v>
      </c>
      <c r="AK395" t="s">
        <v>476</v>
      </c>
      <c r="AN395" t="s">
        <v>477</v>
      </c>
      <c r="AO395" t="s">
        <v>478</v>
      </c>
      <c r="AP395" t="s">
        <v>479</v>
      </c>
      <c r="AQ395" t="s">
        <v>480</v>
      </c>
      <c r="AS395" t="s">
        <v>475</v>
      </c>
      <c r="AT395" t="s">
        <v>476</v>
      </c>
      <c r="AW395" t="s">
        <v>477</v>
      </c>
      <c r="AX395" t="s">
        <v>478</v>
      </c>
      <c r="AY395" t="s">
        <v>479</v>
      </c>
      <c r="AZ395" t="s">
        <v>480</v>
      </c>
      <c r="BB395" t="s">
        <v>475</v>
      </c>
      <c r="BC395" t="s">
        <v>476</v>
      </c>
      <c r="BF395" t="s">
        <v>477</v>
      </c>
      <c r="BG395" t="s">
        <v>478</v>
      </c>
      <c r="BH395" t="s">
        <v>479</v>
      </c>
      <c r="BI395" t="s">
        <v>480</v>
      </c>
      <c r="BK395" t="s">
        <v>475</v>
      </c>
      <c r="BL395" t="s">
        <v>476</v>
      </c>
      <c r="BO395" t="s">
        <v>477</v>
      </c>
      <c r="BP395" t="s">
        <v>478</v>
      </c>
      <c r="BQ395" t="s">
        <v>479</v>
      </c>
      <c r="BR395" t="s">
        <v>480</v>
      </c>
      <c r="BT395" t="s">
        <v>475</v>
      </c>
      <c r="BU395" t="s">
        <v>476</v>
      </c>
      <c r="BX395" t="s">
        <v>477</v>
      </c>
      <c r="BY395" t="s">
        <v>478</v>
      </c>
      <c r="BZ395" t="s">
        <v>479</v>
      </c>
      <c r="CA395" t="s">
        <v>480</v>
      </c>
      <c r="CC395" t="s">
        <v>475</v>
      </c>
      <c r="CD395" t="s">
        <v>476</v>
      </c>
      <c r="CG395" t="s">
        <v>477</v>
      </c>
      <c r="CH395" t="s">
        <v>478</v>
      </c>
      <c r="CI395" t="s">
        <v>479</v>
      </c>
      <c r="CJ395" t="s">
        <v>480</v>
      </c>
      <c r="CL395" t="s">
        <v>475</v>
      </c>
      <c r="CM395" t="s">
        <v>476</v>
      </c>
      <c r="CP395" t="s">
        <v>477</v>
      </c>
      <c r="CQ395" t="s">
        <v>478</v>
      </c>
      <c r="CR395" t="s">
        <v>479</v>
      </c>
      <c r="CS395" t="s">
        <v>480</v>
      </c>
      <c r="CU395" t="s">
        <v>475</v>
      </c>
      <c r="CV395" t="s">
        <v>476</v>
      </c>
      <c r="CY395" t="s">
        <v>477</v>
      </c>
      <c r="CZ395" t="s">
        <v>478</v>
      </c>
      <c r="DA395" t="s">
        <v>479</v>
      </c>
      <c r="DB395" t="s">
        <v>480</v>
      </c>
      <c r="DD395" t="s">
        <v>475</v>
      </c>
      <c r="DE395" t="s">
        <v>476</v>
      </c>
      <c r="DH395" t="s">
        <v>477</v>
      </c>
      <c r="DI395" t="s">
        <v>478</v>
      </c>
      <c r="DJ395" t="s">
        <v>479</v>
      </c>
      <c r="DK395" t="s">
        <v>480</v>
      </c>
      <c r="DM395" t="s">
        <v>475</v>
      </c>
      <c r="DN395" t="s">
        <v>476</v>
      </c>
      <c r="DQ395" t="s">
        <v>477</v>
      </c>
      <c r="DR395" t="s">
        <v>478</v>
      </c>
      <c r="DS395" t="s">
        <v>479</v>
      </c>
      <c r="DT395" t="s">
        <v>480</v>
      </c>
      <c r="DV395" t="s">
        <v>475</v>
      </c>
      <c r="DW395" t="s">
        <v>476</v>
      </c>
      <c r="DZ395" t="s">
        <v>477</v>
      </c>
      <c r="EA395" t="s">
        <v>478</v>
      </c>
      <c r="EB395" t="s">
        <v>479</v>
      </c>
      <c r="EC395" t="s">
        <v>480</v>
      </c>
    </row>
    <row r="396" spans="18:133" x14ac:dyDescent="0.3">
      <c r="R396" t="s">
        <v>475</v>
      </c>
      <c r="S396" t="s">
        <v>1007</v>
      </c>
      <c r="V396" t="s">
        <v>1025</v>
      </c>
      <c r="W396" t="s">
        <v>1026</v>
      </c>
      <c r="X396" t="s">
        <v>1027</v>
      </c>
      <c r="Y396" t="s">
        <v>1029</v>
      </c>
      <c r="AA396" t="s">
        <v>475</v>
      </c>
      <c r="AB396" t="s">
        <v>1007</v>
      </c>
      <c r="AE396" t="s">
        <v>1025</v>
      </c>
      <c r="AF396" t="s">
        <v>1026</v>
      </c>
      <c r="AG396" t="s">
        <v>1027</v>
      </c>
      <c r="AH396" t="s">
        <v>1029</v>
      </c>
      <c r="AJ396" t="s">
        <v>475</v>
      </c>
      <c r="AK396" t="s">
        <v>1007</v>
      </c>
      <c r="AN396" t="s">
        <v>1025</v>
      </c>
      <c r="AO396" t="s">
        <v>1026</v>
      </c>
      <c r="AP396" t="s">
        <v>1027</v>
      </c>
      <c r="AQ396" t="s">
        <v>1029</v>
      </c>
      <c r="AS396" t="s">
        <v>475</v>
      </c>
      <c r="AT396" t="s">
        <v>1007</v>
      </c>
      <c r="AW396" t="s">
        <v>1025</v>
      </c>
      <c r="AX396" t="s">
        <v>1026</v>
      </c>
      <c r="AY396" t="s">
        <v>1027</v>
      </c>
      <c r="AZ396" t="s">
        <v>1029</v>
      </c>
      <c r="BB396" t="s">
        <v>475</v>
      </c>
      <c r="BC396" t="s">
        <v>1007</v>
      </c>
      <c r="BF396" t="s">
        <v>1025</v>
      </c>
      <c r="BG396" t="s">
        <v>1026</v>
      </c>
      <c r="BH396" t="s">
        <v>1027</v>
      </c>
      <c r="BI396" t="s">
        <v>1029</v>
      </c>
      <c r="BK396" t="s">
        <v>475</v>
      </c>
      <c r="BL396" t="s">
        <v>1007</v>
      </c>
      <c r="BO396" t="s">
        <v>1025</v>
      </c>
      <c r="BP396" t="s">
        <v>1026</v>
      </c>
      <c r="BQ396" t="s">
        <v>1027</v>
      </c>
      <c r="BR396" t="s">
        <v>1029</v>
      </c>
      <c r="BT396" t="s">
        <v>475</v>
      </c>
      <c r="BU396" t="s">
        <v>1007</v>
      </c>
      <c r="BX396" t="s">
        <v>1025</v>
      </c>
      <c r="BY396" t="s">
        <v>1026</v>
      </c>
      <c r="BZ396" t="s">
        <v>1027</v>
      </c>
      <c r="CA396" t="s">
        <v>1029</v>
      </c>
      <c r="CC396" t="s">
        <v>475</v>
      </c>
      <c r="CD396" t="s">
        <v>1007</v>
      </c>
      <c r="CG396" t="s">
        <v>1025</v>
      </c>
      <c r="CH396" t="s">
        <v>1026</v>
      </c>
      <c r="CI396" t="s">
        <v>1027</v>
      </c>
      <c r="CJ396" t="s">
        <v>1029</v>
      </c>
      <c r="CL396" t="s">
        <v>475</v>
      </c>
      <c r="CM396" t="s">
        <v>1007</v>
      </c>
      <c r="CP396" t="s">
        <v>1025</v>
      </c>
      <c r="CQ396" t="s">
        <v>1026</v>
      </c>
      <c r="CR396" t="s">
        <v>1027</v>
      </c>
      <c r="CS396" t="s">
        <v>1029</v>
      </c>
      <c r="CU396" t="s">
        <v>475</v>
      </c>
      <c r="CV396" t="s">
        <v>1007</v>
      </c>
      <c r="CY396" t="s">
        <v>1025</v>
      </c>
      <c r="CZ396" t="s">
        <v>1026</v>
      </c>
      <c r="DA396" t="s">
        <v>1027</v>
      </c>
      <c r="DB396" t="s">
        <v>1029</v>
      </c>
      <c r="DD396" t="s">
        <v>475</v>
      </c>
      <c r="DE396" t="s">
        <v>1007</v>
      </c>
      <c r="DH396" t="s">
        <v>1025</v>
      </c>
      <c r="DI396" t="s">
        <v>1026</v>
      </c>
      <c r="DJ396" t="s">
        <v>1027</v>
      </c>
      <c r="DK396" t="s">
        <v>1029</v>
      </c>
      <c r="DM396" t="s">
        <v>475</v>
      </c>
      <c r="DN396" t="s">
        <v>1007</v>
      </c>
      <c r="DQ396" t="s">
        <v>1025</v>
      </c>
      <c r="DR396" t="s">
        <v>1026</v>
      </c>
      <c r="DS396" t="s">
        <v>1027</v>
      </c>
      <c r="DT396" t="s">
        <v>1029</v>
      </c>
      <c r="DV396" t="s">
        <v>475</v>
      </c>
      <c r="DW396" t="s">
        <v>1007</v>
      </c>
      <c r="DZ396" t="s">
        <v>1025</v>
      </c>
      <c r="EA396" t="s">
        <v>1026</v>
      </c>
      <c r="EB396" t="s">
        <v>1027</v>
      </c>
      <c r="EC396" t="s">
        <v>1029</v>
      </c>
    </row>
    <row r="397" spans="18:133" x14ac:dyDescent="0.3">
      <c r="S397" t="s">
        <v>466</v>
      </c>
      <c r="T397" t="s">
        <v>466</v>
      </c>
      <c r="V397">
        <f>SUMIF($T$8:$T$366,$T397,V$8:V$366)-SUMIFS(V$8:V$366,$T$8:$T$366,$T397,$U$8:$U$366,"SC")</f>
        <v>1023069</v>
      </c>
      <c r="W397">
        <f t="shared" ref="W397:X397" si="2">SUMIF($T$8:$T$366,$T397,W$8:W$366)-SUMIFS(W$8:W$366,$T$8:$T$366,$T397,$U$8:$U$366,"SC")</f>
        <v>389093</v>
      </c>
      <c r="X397">
        <f t="shared" si="2"/>
        <v>170306</v>
      </c>
      <c r="Y397">
        <f>100*(X397/SUM(V397:X397))</f>
        <v>10.762050164679476</v>
      </c>
      <c r="AB397" t="s">
        <v>466</v>
      </c>
      <c r="AC397" t="s">
        <v>466</v>
      </c>
      <c r="AE397">
        <f>SUMIF($AC$8:$AC$376,$AC397,AE$8:AE$376)-SUMIFS(AE$8:AE$376,$AC$8:$AC$376,$AC397,$AD$8:$AD$376,"SC")</f>
        <v>946521</v>
      </c>
      <c r="AF397">
        <f>SUMIF($AC$8:$AC$376,$AC397,AF$8:AF$376)-SUMIFS(AF$8:AF$376,$AC$8:$AC$376,$AC397,$AD$8:$AD$376,"SC")</f>
        <v>393161</v>
      </c>
      <c r="AG397">
        <f>SUMIF($AC$8:$AC$376,$AC397,AG$8:AG$376)-SUMIFS(AG$8:AG$376,$AC$8:$AC$376,$AC397,$AD$8:$AD$376,"SC")</f>
        <v>147262</v>
      </c>
      <c r="AH397">
        <f>100*(AG397/SUM(AE397:AG397))</f>
        <v>9.9036681946327505</v>
      </c>
      <c r="AK397" t="s">
        <v>466</v>
      </c>
      <c r="AL397" t="s">
        <v>466</v>
      </c>
      <c r="AN397">
        <f>SUMIF($AL$8:$AL$375,$AL397,AN$8:AN$375)-SUMIFS(AN$8:AN$375,$AL$8:$AL$375,$AL397,$AM$8:$AM$375,"SC")</f>
        <v>869740</v>
      </c>
      <c r="AO397">
        <f>SUMIF($AL$8:$AL$375,$AL397,AO$8:AO$375)-SUMIFS(AO$8:AO$375,$AL$8:$AL$375,$AL397,$AM$8:$AM$375,"SC")</f>
        <v>407693</v>
      </c>
      <c r="AP397">
        <f>SUMIF($AL$8:$AL$375,$AL397,AP$8:AP$375)-SUMIFS(AP$8:AP$375,$AL$8:$AL$375,$AL397,$AM$8:$AM$375,"SC")</f>
        <v>144350</v>
      </c>
      <c r="AQ397">
        <f>100*(AP397/SUM(AN397:AP397))</f>
        <v>10.152744828148881</v>
      </c>
      <c r="AT397" t="s">
        <v>466</v>
      </c>
      <c r="AU397" t="s">
        <v>466</v>
      </c>
      <c r="AW397">
        <f>SUMIF($AU$8:$AU$376,$AU397,AW$8:AW$376)-SUMIFS(AW$8:AW$376,$AU$8:$AU$376,$AU397,$AV$8:$AV$376,"SC")</f>
        <v>890017</v>
      </c>
      <c r="AX397">
        <f>SUMIF($AU$8:$AU$376,$AU397,AX$8:AX$376)-SUMIFS(AX$8:AX$376,$AU$8:$AU$376,$AU397,$AV$8:$AV$376,"SC")</f>
        <v>409070</v>
      </c>
      <c r="AY397">
        <f>SUMIF($AU$8:$AU$376,$AU397,AY$8:AY$376)-SUMIFS(AY$8:AY$376,$AU$8:$AU$376,$AU397,$AV$8:$AV$376,"SC")</f>
        <v>155757</v>
      </c>
      <c r="AZ397">
        <f>100*(AY397/SUM(AW397:AY397))</f>
        <v>10.706096323729554</v>
      </c>
      <c r="BC397" t="s">
        <v>466</v>
      </c>
      <c r="BD397" t="s">
        <v>466</v>
      </c>
      <c r="BF397">
        <f>SUMIF($BD$8:$BD$376,$BD397,BF$8:BF$376)-SUMIFS(BF$8:BF$376,$BD$8:$BD$376,$BD397,$BE$8:$BE$376,"SC")</f>
        <v>905429</v>
      </c>
      <c r="BG397">
        <f>SUMIF($BD$8:$BD$376,$BD397,BG$8:BG$376)-SUMIFS(BG$8:BG$376,$BD$8:$BD$376,$BD397,$BE$8:$BE$376,"SC")</f>
        <v>444449</v>
      </c>
      <c r="BH397">
        <f>SUMIF($BD$8:$BD$376,$BD397,BH$8:BH$376)-SUMIFS(BH$8:BH$376,$BD$8:$BD$376,$BD397,$BE$8:$BE$376,"SC")</f>
        <v>163526</v>
      </c>
      <c r="BI397">
        <f>100*(BH397/SUM(BF397:BH397))</f>
        <v>10.805178260398412</v>
      </c>
      <c r="BL397" t="s">
        <v>466</v>
      </c>
      <c r="BM397" t="s">
        <v>466</v>
      </c>
      <c r="BO397">
        <f>SUMIF($BM$8:$BM$376,$BM397,BO$8:BO$376)-SUMIFS(BO$8:BO$376,$BM$8:$BM$376,$BM397,$BN$8:$BN$376,"SC")</f>
        <v>1101735</v>
      </c>
      <c r="BP397">
        <f>SUMIF($BM$8:$BM$376,$BM397,BP$8:BP$376)-SUMIFS(BP$8:BP$376,$BM$8:$BM$376,$BM397,$BN$8:$BN$376,"SC")</f>
        <v>573103</v>
      </c>
      <c r="BQ397">
        <f>SUMIF($BM$8:$BM$376,$BM397,BQ$8:BQ$376)-SUMIFS(BQ$8:BQ$376,$BM$8:$BM$376,$BM397,$BN$8:$BN$376,"SC")</f>
        <v>179736</v>
      </c>
      <c r="BR397">
        <f>100*(BQ397/SUM(BO397:BQ397))</f>
        <v>9.6914978857678378</v>
      </c>
      <c r="BU397" t="s">
        <v>466</v>
      </c>
      <c r="BV397" t="s">
        <v>466</v>
      </c>
      <c r="BX397">
        <f>SUMIF($BV$8:$BV$376,$BV397,BX$8:BX$376)-SUMIFS(BX$8:BX$376,$BV$8:$BV$376,$BV397,$BW$8:$BW$376,"SC")</f>
        <v>1046249</v>
      </c>
      <c r="BY397">
        <f>SUMIF($BV$8:$BV$376,$BV397,BY$8:BY$376)-SUMIFS(BY$8:BY$376,$BV$8:$BV$376,$BV397,$BW$8:$BW$376,"SC")</f>
        <v>583006</v>
      </c>
      <c r="BZ397">
        <f>SUMIF($BV$8:$BV$376,$BV397,BZ$8:BZ$376)-SUMIFS(BZ$8:BZ$376,$BV$8:$BV$376,$BV397,$BW$8:$BW$376,"SC")</f>
        <v>202094</v>
      </c>
      <c r="CA397">
        <f>100*(BZ397/SUM(BX397:BZ397))</f>
        <v>11.035253247742512</v>
      </c>
      <c r="CD397" t="s">
        <v>466</v>
      </c>
      <c r="CE397" t="s">
        <v>466</v>
      </c>
      <c r="CG397">
        <f>SUMIF($CE$8:$CE$376,$CE397,CG$8:CG$376)-SUMIFS(CG$8:CG$376,$CE$8:$CE$376,$CE397,$CF$8:$CF$376,"SC")</f>
        <v>1007371</v>
      </c>
      <c r="CH397">
        <f>SUMIF($CE$8:$CE$376,$CE397,CH$8:CH$376)-SUMIFS(CH$8:CH$376,$CE$8:$CE$376,$CE397,$CF$8:$CF$376,"SC")</f>
        <v>510455</v>
      </c>
      <c r="CI397">
        <f>SUMIF($CE$8:$CE$376,$CE397,CI$8:CI$376)-SUMIFS(CI$8:CI$376,$CE$8:$CE$376,$CE397,$CF$8:$CF$376,"SC")</f>
        <v>205040</v>
      </c>
      <c r="CJ397">
        <f>100*(CI397/SUM(CG397:CI397))</f>
        <v>11.901099679255381</v>
      </c>
      <c r="CM397" t="s">
        <v>466</v>
      </c>
      <c r="CN397" t="s">
        <v>466</v>
      </c>
      <c r="CP397">
        <f>SUMIF($CN$8:$CN$376,$CN397,CP$8:CP$376)-SUMIFS(CP$8:CP$376,$CN$8:$CN$376,$CN397,$CO$8:$CO$376,"SC")</f>
        <v>1045539.6099999993</v>
      </c>
      <c r="CQ397">
        <f>SUMIF($CN$8:$CN$376,$CN397,CQ$8:CQ$376)-SUMIFS(CQ$8:CQ$376,$CN$8:$CN$376,$CN397,$CO$8:$CO$376,"SC")</f>
        <v>535109.13999999966</v>
      </c>
      <c r="CR397">
        <f>SUMIF($CN$8:$CN$376,$CN397,CR$8:CR$376)-SUMIFS(CR$8:CR$376,$CN$8:$CN$376,$CN397,$CO$8:$CO$376,"SC")</f>
        <v>209314.32999999987</v>
      </c>
      <c r="CS397">
        <f>100*(CR397/SUM(CP397:CR397))</f>
        <v>11.693779181188473</v>
      </c>
      <c r="CV397" t="s">
        <v>466</v>
      </c>
      <c r="CW397" t="s">
        <v>466</v>
      </c>
      <c r="CY397">
        <f>SUMIF($CW$8:$CW$376,$CW397,CY$8:CY$376)-SUMIFS(CY$8:CY$376,$CW$8:$CW$376,$CW397,$CX$8:$CX$376,"SC")</f>
        <v>953221.68</v>
      </c>
      <c r="CZ397">
        <f>SUMIF($CW$8:$CW$376,$CW397,CZ$8:CZ$376)-SUMIFS(CZ$8:CZ$376,$CW$8:$CW$376,$CW397,$CX$8:$CX$376,"SC")</f>
        <v>491971.3600000001</v>
      </c>
      <c r="DA397">
        <f>SUMIF($CW$8:$CW$376,$CW397,DA$8:DA$376)-SUMIFS(DA$8:DA$376,$CW$8:$CW$376,$CW397,$CX$8:$CX$376,"SC")</f>
        <v>177999.38999999993</v>
      </c>
      <c r="DB397">
        <f>100*(DA397/SUM(CY397:DA397))</f>
        <v>10.966006661329732</v>
      </c>
      <c r="DE397" t="s">
        <v>466</v>
      </c>
      <c r="DF397" t="s">
        <v>466</v>
      </c>
      <c r="DH397">
        <f>SUMIF($DF$8:$DF$376,$DF397,DH$8:DH$376)-SUMIFS(DH$8:DH$376,$DF$8:$DF$376,$DF397,$DG$8:$DG$376,"SC")</f>
        <v>1087236.9000000004</v>
      </c>
      <c r="DI397">
        <f>SUMIF($DF$8:$DF$376,$DF397,DI$8:DI$376)-SUMIFS(DI$8:DI$376,$DF$8:$DF$376,$DF397,$DG$8:$DG$376,"SC")</f>
        <v>563255.90000000014</v>
      </c>
      <c r="DJ397">
        <f>SUMIF($DF$8:$DF$376,$DF397,DJ$8:DJ$376)-SUMIFS(DJ$8:DJ$376,$DF$8:$DF$376,$DF397,$DG$8:$DG$376,"SC")</f>
        <v>189382.92999999993</v>
      </c>
      <c r="DK397">
        <f>100*(DJ397/SUM(DH397:DJ397))</f>
        <v>10.293245729155844</v>
      </c>
      <c r="DN397" t="s">
        <v>466</v>
      </c>
      <c r="DO397" t="s">
        <v>466</v>
      </c>
      <c r="DQ397">
        <f>SUMIF($DO$8:$DO$376,$DO397,DQ$8:DQ$376)-SUMIFS(DQ$8:DQ$376,$DO$8:$DO$376,$DO397,$DP$8:$DP$376,"SC")</f>
        <v>999216.85999999987</v>
      </c>
      <c r="DR397">
        <f>SUMIF($DO$8:$DO$376,$DO397,DR$8:DR$376)-SUMIFS(DR$8:DR$376,$DO$8:$DO$376,$DO397,$DP$8:$DP$376,"SC")</f>
        <v>504492.09999999986</v>
      </c>
      <c r="DS397">
        <f>SUMIF($DO$8:$DO$376,$DO397,DS$8:DS$376)-SUMIFS(DS$8:DS$376,$DO$8:$DO$376,$DO397,$DP$8:$DP$376,"SC")</f>
        <v>184166.72999999992</v>
      </c>
      <c r="DT397">
        <f>100*(DS397/SUM(DQ397:DS397))</f>
        <v>10.911154837475024</v>
      </c>
      <c r="DW397" t="s">
        <v>466</v>
      </c>
      <c r="DX397" t="s">
        <v>466</v>
      </c>
      <c r="DZ397">
        <f>SUMIF($DX$8:$DX$376,$DX397,DZ$8:DZ$376)-SUMIFS(DZ$8:DZ$376,$DX$8:$DX$376,$DX397,$DY$8:$DY$376,"SC")</f>
        <v>1064678.0299999991</v>
      </c>
      <c r="EA397">
        <f>SUMIF($DX$8:$DX$376,$DX397,EA$8:EA$376)-SUMIFS(EA$8:EA$376,$DX$8:$DX$376,$DX397,$DY$8:$DY$376,"SC")</f>
        <v>522876.84999999986</v>
      </c>
      <c r="EB397">
        <f>SUMIF($DX$8:$DX$376,$DX397,EB$8:EB$376)-SUMIFS(EB$8:EB$376,$DX$8:$DX$376,$DX397,$DY$8:$DY$376,"SC")</f>
        <v>176629.15000000002</v>
      </c>
      <c r="EC397">
        <f>100*(EB397/SUM(DZ397:EB397))</f>
        <v>10.011945862586691</v>
      </c>
    </row>
    <row r="421" spans="9:9" x14ac:dyDescent="0.3">
      <c r="I421" t="s">
        <v>926</v>
      </c>
    </row>
    <row r="422" spans="9:9" x14ac:dyDescent="0.3">
      <c r="I422" t="s">
        <v>927</v>
      </c>
    </row>
    <row r="424" spans="9:9" x14ac:dyDescent="0.3">
      <c r="I424" t="s">
        <v>928</v>
      </c>
    </row>
    <row r="425" spans="9:9" x14ac:dyDescent="0.3">
      <c r="I425" t="s">
        <v>929</v>
      </c>
    </row>
    <row r="426" spans="9:9" x14ac:dyDescent="0.3">
      <c r="I426" t="s">
        <v>930</v>
      </c>
    </row>
    <row r="427" spans="9:9" x14ac:dyDescent="0.3">
      <c r="I427" t="s">
        <v>931</v>
      </c>
    </row>
    <row r="428" spans="9:9" x14ac:dyDescent="0.3">
      <c r="I428" t="s">
        <v>932</v>
      </c>
    </row>
    <row r="429" spans="9:9" x14ac:dyDescent="0.3">
      <c r="I429" t="s">
        <v>933</v>
      </c>
    </row>
    <row r="430" spans="9:9" x14ac:dyDescent="0.3">
      <c r="I430" t="s">
        <v>934</v>
      </c>
    </row>
    <row r="431" spans="9:9" x14ac:dyDescent="0.3">
      <c r="I431" t="s">
        <v>935</v>
      </c>
    </row>
    <row r="432" spans="9:9" x14ac:dyDescent="0.3">
      <c r="I432" t="s">
        <v>936</v>
      </c>
    </row>
    <row r="433" spans="9:126" x14ac:dyDescent="0.3">
      <c r="I433" t="s">
        <v>937</v>
      </c>
    </row>
    <row r="434" spans="9:126" x14ac:dyDescent="0.3">
      <c r="I434" t="s">
        <v>938</v>
      </c>
    </row>
    <row r="435" spans="9:126" x14ac:dyDescent="0.3">
      <c r="AA435" t="s">
        <v>926</v>
      </c>
      <c r="AJ435" t="s">
        <v>926</v>
      </c>
      <c r="AS435" t="s">
        <v>926</v>
      </c>
      <c r="BB435" t="s">
        <v>926</v>
      </c>
      <c r="BK435" t="s">
        <v>926</v>
      </c>
      <c r="BT435" t="s">
        <v>926</v>
      </c>
      <c r="CC435" t="s">
        <v>926</v>
      </c>
      <c r="CL435" t="s">
        <v>926</v>
      </c>
      <c r="CU435" t="s">
        <v>926</v>
      </c>
      <c r="DD435" t="s">
        <v>926</v>
      </c>
      <c r="DM435" t="s">
        <v>926</v>
      </c>
      <c r="DV435" t="s">
        <v>926</v>
      </c>
    </row>
    <row r="436" spans="9:126" x14ac:dyDescent="0.3">
      <c r="AA436" t="s">
        <v>927</v>
      </c>
      <c r="AJ436" t="s">
        <v>927</v>
      </c>
      <c r="AS436" t="s">
        <v>927</v>
      </c>
      <c r="BB436" t="s">
        <v>927</v>
      </c>
      <c r="BK436" t="s">
        <v>927</v>
      </c>
      <c r="BT436" t="s">
        <v>927</v>
      </c>
      <c r="CC436" t="s">
        <v>927</v>
      </c>
      <c r="CL436" t="s">
        <v>927</v>
      </c>
      <c r="CU436" t="s">
        <v>927</v>
      </c>
      <c r="DD436" t="s">
        <v>927</v>
      </c>
      <c r="DM436" t="s">
        <v>927</v>
      </c>
      <c r="DV436" t="s">
        <v>927</v>
      </c>
    </row>
    <row r="438" spans="9:126" x14ac:dyDescent="0.3">
      <c r="AA438" t="s">
        <v>928</v>
      </c>
      <c r="AJ438" t="s">
        <v>928</v>
      </c>
      <c r="AS438" t="s">
        <v>928</v>
      </c>
      <c r="BB438" t="s">
        <v>928</v>
      </c>
      <c r="BK438" t="s">
        <v>928</v>
      </c>
      <c r="BT438" t="s">
        <v>928</v>
      </c>
      <c r="CC438" t="s">
        <v>928</v>
      </c>
      <c r="CL438" t="s">
        <v>928</v>
      </c>
      <c r="CU438" t="s">
        <v>928</v>
      </c>
      <c r="DD438" t="s">
        <v>928</v>
      </c>
      <c r="DM438" t="s">
        <v>928</v>
      </c>
      <c r="DV438" t="s">
        <v>928</v>
      </c>
    </row>
    <row r="439" spans="9:126" x14ac:dyDescent="0.3">
      <c r="AA439" t="s">
        <v>929</v>
      </c>
      <c r="AJ439" t="s">
        <v>929</v>
      </c>
      <c r="AS439" t="s">
        <v>929</v>
      </c>
      <c r="BB439" t="s">
        <v>929</v>
      </c>
      <c r="BK439" t="s">
        <v>929</v>
      </c>
      <c r="BT439" t="s">
        <v>929</v>
      </c>
      <c r="CC439" t="s">
        <v>929</v>
      </c>
      <c r="CL439" t="s">
        <v>929</v>
      </c>
      <c r="CU439" t="s">
        <v>929</v>
      </c>
      <c r="DD439" t="s">
        <v>929</v>
      </c>
      <c r="DM439" t="s">
        <v>929</v>
      </c>
      <c r="DV439" t="s">
        <v>929</v>
      </c>
    </row>
    <row r="440" spans="9:126" x14ac:dyDescent="0.3">
      <c r="AA440" t="s">
        <v>930</v>
      </c>
      <c r="AJ440" t="s">
        <v>930</v>
      </c>
      <c r="AS440" t="s">
        <v>930</v>
      </c>
      <c r="BB440" t="s">
        <v>930</v>
      </c>
      <c r="BK440" t="s">
        <v>930</v>
      </c>
      <c r="BT440" t="s">
        <v>930</v>
      </c>
      <c r="CC440" t="s">
        <v>930</v>
      </c>
      <c r="CL440" t="s">
        <v>930</v>
      </c>
      <c r="CU440" t="s">
        <v>930</v>
      </c>
      <c r="DD440" t="s">
        <v>930</v>
      </c>
      <c r="DM440" t="s">
        <v>930</v>
      </c>
      <c r="DV440" t="s">
        <v>930</v>
      </c>
    </row>
    <row r="441" spans="9:126" x14ac:dyDescent="0.3">
      <c r="AA441" t="s">
        <v>931</v>
      </c>
      <c r="AJ441" t="s">
        <v>931</v>
      </c>
      <c r="AS441" t="s">
        <v>931</v>
      </c>
      <c r="BB441" t="s">
        <v>931</v>
      </c>
      <c r="BK441" t="s">
        <v>931</v>
      </c>
      <c r="BT441" t="s">
        <v>931</v>
      </c>
      <c r="CC441" t="s">
        <v>931</v>
      </c>
      <c r="CL441" t="s">
        <v>931</v>
      </c>
      <c r="CU441" t="s">
        <v>931</v>
      </c>
      <c r="DD441" t="s">
        <v>931</v>
      </c>
      <c r="DM441" t="s">
        <v>931</v>
      </c>
      <c r="DV441" t="s">
        <v>931</v>
      </c>
    </row>
    <row r="442" spans="9:126" x14ac:dyDescent="0.3">
      <c r="AA442" t="s">
        <v>932</v>
      </c>
      <c r="AJ442" t="s">
        <v>932</v>
      </c>
      <c r="AS442" t="s">
        <v>932</v>
      </c>
      <c r="BB442" t="s">
        <v>932</v>
      </c>
      <c r="BK442" t="s">
        <v>932</v>
      </c>
      <c r="BT442" t="s">
        <v>932</v>
      </c>
      <c r="CC442" t="s">
        <v>932</v>
      </c>
      <c r="CL442" t="s">
        <v>932</v>
      </c>
      <c r="CU442" t="s">
        <v>932</v>
      </c>
      <c r="DD442" t="s">
        <v>932</v>
      </c>
      <c r="DM442" t="s">
        <v>932</v>
      </c>
      <c r="DV442" t="s">
        <v>932</v>
      </c>
    </row>
    <row r="443" spans="9:126" x14ac:dyDescent="0.3">
      <c r="AA443" t="s">
        <v>933</v>
      </c>
      <c r="AJ443" t="s">
        <v>933</v>
      </c>
      <c r="AS443" t="s">
        <v>933</v>
      </c>
      <c r="BB443" t="s">
        <v>933</v>
      </c>
      <c r="BK443" t="s">
        <v>933</v>
      </c>
      <c r="BT443" t="s">
        <v>933</v>
      </c>
      <c r="CC443" t="s">
        <v>933</v>
      </c>
      <c r="CL443" t="s">
        <v>933</v>
      </c>
      <c r="CU443" t="s">
        <v>933</v>
      </c>
      <c r="DD443" t="s">
        <v>933</v>
      </c>
      <c r="DM443" t="s">
        <v>933</v>
      </c>
      <c r="DV443" t="s">
        <v>933</v>
      </c>
    </row>
    <row r="444" spans="9:126" x14ac:dyDescent="0.3">
      <c r="AA444" t="s">
        <v>934</v>
      </c>
      <c r="AJ444" t="s">
        <v>934</v>
      </c>
      <c r="AS444" t="s">
        <v>934</v>
      </c>
      <c r="BB444" t="s">
        <v>934</v>
      </c>
      <c r="BK444" t="s">
        <v>934</v>
      </c>
      <c r="BT444" t="s">
        <v>934</v>
      </c>
      <c r="CC444" t="s">
        <v>934</v>
      </c>
      <c r="CL444" t="s">
        <v>934</v>
      </c>
      <c r="CU444" t="s">
        <v>934</v>
      </c>
      <c r="DD444" t="s">
        <v>934</v>
      </c>
      <c r="DM444" t="s">
        <v>934</v>
      </c>
      <c r="DV444" t="s">
        <v>934</v>
      </c>
    </row>
    <row r="445" spans="9:126" x14ac:dyDescent="0.3">
      <c r="AA445" t="s">
        <v>935</v>
      </c>
      <c r="AJ445" t="s">
        <v>989</v>
      </c>
      <c r="AS445" t="s">
        <v>989</v>
      </c>
      <c r="BB445" t="s">
        <v>989</v>
      </c>
      <c r="BK445" t="s">
        <v>989</v>
      </c>
      <c r="BT445" t="s">
        <v>989</v>
      </c>
      <c r="CC445" t="s">
        <v>989</v>
      </c>
      <c r="CL445" t="s">
        <v>989</v>
      </c>
      <c r="CU445" t="s">
        <v>989</v>
      </c>
      <c r="DD445" t="s">
        <v>989</v>
      </c>
      <c r="DM445" t="s">
        <v>989</v>
      </c>
      <c r="DV445" t="s">
        <v>989</v>
      </c>
    </row>
    <row r="446" spans="9:126" x14ac:dyDescent="0.3">
      <c r="R446" t="s">
        <v>926</v>
      </c>
      <c r="AA446" t="s">
        <v>936</v>
      </c>
      <c r="AJ446" t="s">
        <v>936</v>
      </c>
      <c r="AS446" t="s">
        <v>936</v>
      </c>
      <c r="BB446" t="s">
        <v>936</v>
      </c>
      <c r="BK446" t="s">
        <v>936</v>
      </c>
      <c r="BT446" t="s">
        <v>936</v>
      </c>
      <c r="CC446" t="s">
        <v>936</v>
      </c>
      <c r="CL446" t="s">
        <v>936</v>
      </c>
      <c r="CU446" t="s">
        <v>936</v>
      </c>
      <c r="DD446" t="s">
        <v>936</v>
      </c>
      <c r="DM446" t="s">
        <v>936</v>
      </c>
      <c r="DV446" t="s">
        <v>936</v>
      </c>
    </row>
    <row r="447" spans="9:126" x14ac:dyDescent="0.3">
      <c r="R447" t="s">
        <v>927</v>
      </c>
      <c r="AA447" t="s">
        <v>937</v>
      </c>
      <c r="AJ447" t="s">
        <v>937</v>
      </c>
      <c r="AS447" t="s">
        <v>937</v>
      </c>
      <c r="BB447" t="s">
        <v>937</v>
      </c>
      <c r="BK447" t="s">
        <v>937</v>
      </c>
      <c r="BT447" t="s">
        <v>937</v>
      </c>
      <c r="CC447" t="s">
        <v>937</v>
      </c>
      <c r="CL447" t="s">
        <v>937</v>
      </c>
      <c r="CU447" t="s">
        <v>937</v>
      </c>
      <c r="DD447" t="s">
        <v>937</v>
      </c>
      <c r="DM447" t="s">
        <v>937</v>
      </c>
      <c r="DV447" t="s">
        <v>937</v>
      </c>
    </row>
    <row r="448" spans="9:126" x14ac:dyDescent="0.3">
      <c r="AA448" t="s">
        <v>938</v>
      </c>
      <c r="AJ448" t="s">
        <v>938</v>
      </c>
      <c r="AS448" t="s">
        <v>938</v>
      </c>
      <c r="BB448" t="s">
        <v>938</v>
      </c>
      <c r="BK448" t="s">
        <v>938</v>
      </c>
      <c r="BT448" t="s">
        <v>938</v>
      </c>
      <c r="CC448" t="s">
        <v>938</v>
      </c>
      <c r="CL448" t="s">
        <v>938</v>
      </c>
      <c r="CU448" t="s">
        <v>938</v>
      </c>
      <c r="DD448" t="s">
        <v>938</v>
      </c>
      <c r="DM448" t="s">
        <v>938</v>
      </c>
      <c r="DV448" t="s">
        <v>938</v>
      </c>
    </row>
    <row r="449" spans="18:18" x14ac:dyDescent="0.3">
      <c r="R449" t="s">
        <v>928</v>
      </c>
    </row>
    <row r="450" spans="18:18" x14ac:dyDescent="0.3">
      <c r="R450" t="s">
        <v>929</v>
      </c>
    </row>
    <row r="451" spans="18:18" x14ac:dyDescent="0.3">
      <c r="R451" t="s">
        <v>930</v>
      </c>
    </row>
    <row r="452" spans="18:18" x14ac:dyDescent="0.3">
      <c r="R452" t="s">
        <v>931</v>
      </c>
    </row>
    <row r="453" spans="18:18" x14ac:dyDescent="0.3">
      <c r="R453" t="s">
        <v>932</v>
      </c>
    </row>
    <row r="454" spans="18:18" x14ac:dyDescent="0.3">
      <c r="R454" t="s">
        <v>933</v>
      </c>
    </row>
    <row r="455" spans="18:18" x14ac:dyDescent="0.3">
      <c r="R455" t="s">
        <v>934</v>
      </c>
    </row>
    <row r="456" spans="18:18" x14ac:dyDescent="0.3">
      <c r="R456" t="s">
        <v>935</v>
      </c>
    </row>
    <row r="457" spans="18:18" x14ac:dyDescent="0.3">
      <c r="R457" t="s">
        <v>936</v>
      </c>
    </row>
    <row r="458" spans="18:18" x14ac:dyDescent="0.3">
      <c r="R458" t="s">
        <v>937</v>
      </c>
    </row>
    <row r="459" spans="18:18" x14ac:dyDescent="0.3">
      <c r="R459" t="s">
        <v>938</v>
      </c>
    </row>
    <row r="481" spans="1:4" x14ac:dyDescent="0.3">
      <c r="A481" t="s">
        <v>66</v>
      </c>
      <c r="B481">
        <v>31.977750309023484</v>
      </c>
      <c r="C481">
        <f t="shared" ref="C481:C544" si="3">VLOOKUP(A481,J$5:P$414,5,FALSE)</f>
        <v>3019</v>
      </c>
      <c r="D481" t="str">
        <f>IF(B481=C481,TRUE,"")</f>
        <v/>
      </c>
    </row>
    <row r="482" spans="1:4" x14ac:dyDescent="0.3">
      <c r="A482" t="s">
        <v>67</v>
      </c>
      <c r="B482">
        <v>21.008290538045848</v>
      </c>
      <c r="C482">
        <f t="shared" si="3"/>
        <v>10119</v>
      </c>
      <c r="D482" t="str">
        <f t="shared" ref="D482:D545" si="4">IF(B482=C482,TRUE,"")</f>
        <v/>
      </c>
    </row>
    <row r="483" spans="1:4" x14ac:dyDescent="0.3">
      <c r="A483" t="s">
        <v>69</v>
      </c>
      <c r="B483">
        <v>17.457571648978444</v>
      </c>
      <c r="C483">
        <f t="shared" si="3"/>
        <v>6447</v>
      </c>
      <c r="D483" t="str">
        <f t="shared" si="4"/>
        <v/>
      </c>
    </row>
    <row r="484" spans="1:4" x14ac:dyDescent="0.3">
      <c r="A484" t="s">
        <v>70</v>
      </c>
      <c r="B484">
        <v>15.580432449010889</v>
      </c>
      <c r="C484">
        <f t="shared" si="3"/>
        <v>10028</v>
      </c>
      <c r="D484" t="str">
        <f t="shared" si="4"/>
        <v/>
      </c>
    </row>
    <row r="485" spans="1:4" x14ac:dyDescent="0.3">
      <c r="A485" t="s">
        <v>64</v>
      </c>
      <c r="B485">
        <v>12.307931088002483</v>
      </c>
      <c r="C485">
        <f t="shared" si="3"/>
        <v>4117</v>
      </c>
      <c r="D485" t="str">
        <f t="shared" si="4"/>
        <v/>
      </c>
    </row>
    <row r="486" spans="1:4" x14ac:dyDescent="0.3">
      <c r="A486" t="s">
        <v>80</v>
      </c>
      <c r="B486">
        <v>12.262016229712859</v>
      </c>
      <c r="C486">
        <f t="shared" si="3"/>
        <v>5418</v>
      </c>
      <c r="D486" t="str">
        <f t="shared" si="4"/>
        <v/>
      </c>
    </row>
    <row r="487" spans="1:4" x14ac:dyDescent="0.3">
      <c r="A487" t="s">
        <v>81</v>
      </c>
      <c r="B487">
        <v>5.0481575007262736</v>
      </c>
      <c r="C487">
        <f t="shared" si="3"/>
        <v>10672</v>
      </c>
      <c r="D487" t="str">
        <f t="shared" si="4"/>
        <v/>
      </c>
    </row>
    <row r="488" spans="1:4" x14ac:dyDescent="0.3">
      <c r="A488" t="s">
        <v>76</v>
      </c>
      <c r="B488">
        <v>12.70116516078002</v>
      </c>
      <c r="C488">
        <f t="shared" si="3"/>
        <v>13797</v>
      </c>
      <c r="D488" t="str">
        <f t="shared" si="4"/>
        <v/>
      </c>
    </row>
    <row r="489" spans="1:4" x14ac:dyDescent="0.3">
      <c r="A489" t="s">
        <v>77</v>
      </c>
      <c r="B489">
        <v>13.424437299035368</v>
      </c>
      <c r="C489">
        <f t="shared" si="3"/>
        <v>6163</v>
      </c>
      <c r="D489" t="str">
        <f t="shared" si="4"/>
        <v/>
      </c>
    </row>
    <row r="490" spans="1:4" x14ac:dyDescent="0.3">
      <c r="A490" t="s">
        <v>100</v>
      </c>
      <c r="B490">
        <v>20.423535222572081</v>
      </c>
      <c r="C490">
        <f t="shared" si="3"/>
        <v>13151</v>
      </c>
      <c r="D490" t="str">
        <f t="shared" si="4"/>
        <v/>
      </c>
    </row>
    <row r="491" spans="1:4" x14ac:dyDescent="0.3">
      <c r="A491" t="s">
        <v>99</v>
      </c>
      <c r="B491">
        <v>6.9127924642965661</v>
      </c>
      <c r="C491">
        <f t="shared" si="3"/>
        <v>9989</v>
      </c>
      <c r="D491" t="str">
        <f t="shared" si="4"/>
        <v/>
      </c>
    </row>
    <row r="492" spans="1:4" x14ac:dyDescent="0.3">
      <c r="A492" t="s">
        <v>101</v>
      </c>
      <c r="B492">
        <v>20.575176589303734</v>
      </c>
      <c r="C492">
        <f t="shared" si="3"/>
        <v>7349</v>
      </c>
      <c r="D492" t="str">
        <f t="shared" si="4"/>
        <v/>
      </c>
    </row>
    <row r="493" spans="1:4" x14ac:dyDescent="0.3">
      <c r="A493" t="s">
        <v>102</v>
      </c>
      <c r="B493">
        <v>11.124047019942164</v>
      </c>
      <c r="C493">
        <f t="shared" si="3"/>
        <v>6621</v>
      </c>
      <c r="D493" t="str">
        <f t="shared" si="4"/>
        <v/>
      </c>
    </row>
    <row r="494" spans="1:4" x14ac:dyDescent="0.3">
      <c r="A494" t="s">
        <v>103</v>
      </c>
      <c r="B494">
        <v>6.8854282536151281</v>
      </c>
      <c r="C494">
        <f t="shared" si="3"/>
        <v>7112</v>
      </c>
      <c r="D494" t="str">
        <f t="shared" si="4"/>
        <v/>
      </c>
    </row>
    <row r="495" spans="1:4" x14ac:dyDescent="0.3">
      <c r="A495" t="s">
        <v>114</v>
      </c>
      <c r="B495">
        <v>13.000226517668379</v>
      </c>
      <c r="C495">
        <f t="shared" si="3"/>
        <v>18827</v>
      </c>
      <c r="D495" t="str">
        <f t="shared" si="4"/>
        <v/>
      </c>
    </row>
    <row r="496" spans="1:4" x14ac:dyDescent="0.3">
      <c r="A496" t="s">
        <v>115</v>
      </c>
      <c r="B496">
        <v>6.3970814234742281</v>
      </c>
      <c r="C496">
        <f t="shared" si="3"/>
        <v>35145</v>
      </c>
      <c r="D496" t="str">
        <f t="shared" si="4"/>
        <v/>
      </c>
    </row>
    <row r="497" spans="1:4" x14ac:dyDescent="0.3">
      <c r="A497" t="s">
        <v>117</v>
      </c>
      <c r="B497">
        <v>3.9493019838354155</v>
      </c>
      <c r="C497">
        <f t="shared" si="3"/>
        <v>2122</v>
      </c>
      <c r="D497" t="str">
        <f t="shared" si="4"/>
        <v/>
      </c>
    </row>
    <row r="498" spans="1:4" x14ac:dyDescent="0.3">
      <c r="A498" t="s">
        <v>116</v>
      </c>
      <c r="B498">
        <v>18.853134006904636</v>
      </c>
      <c r="C498">
        <f t="shared" si="3"/>
        <v>20493</v>
      </c>
      <c r="D498" t="str">
        <f t="shared" si="4"/>
        <v/>
      </c>
    </row>
    <row r="499" spans="1:4" x14ac:dyDescent="0.3">
      <c r="A499" t="s">
        <v>1000</v>
      </c>
      <c r="B499">
        <v>6.7853354547865283</v>
      </c>
      <c r="C499" t="e">
        <f t="shared" si="3"/>
        <v>#N/A</v>
      </c>
      <c r="D499" t="e">
        <f t="shared" si="4"/>
        <v>#N/A</v>
      </c>
    </row>
    <row r="500" spans="1:4" x14ac:dyDescent="0.3">
      <c r="A500" t="s">
        <v>127</v>
      </c>
      <c r="B500">
        <v>14.700380370393464</v>
      </c>
      <c r="C500">
        <f t="shared" si="3"/>
        <v>8467</v>
      </c>
      <c r="D500" t="str">
        <f t="shared" si="4"/>
        <v/>
      </c>
    </row>
    <row r="501" spans="1:4" x14ac:dyDescent="0.3">
      <c r="A501" t="s">
        <v>126</v>
      </c>
      <c r="B501">
        <v>10.604071555930011</v>
      </c>
      <c r="C501">
        <f t="shared" si="3"/>
        <v>17174</v>
      </c>
      <c r="D501" t="str">
        <f t="shared" si="4"/>
        <v/>
      </c>
    </row>
    <row r="502" spans="1:4" x14ac:dyDescent="0.3">
      <c r="A502" t="s">
        <v>201</v>
      </c>
      <c r="B502">
        <v>8.1310575521056698</v>
      </c>
      <c r="C502">
        <f t="shared" si="3"/>
        <v>7423</v>
      </c>
      <c r="D502" t="str">
        <f t="shared" si="4"/>
        <v/>
      </c>
    </row>
    <row r="503" spans="1:4" x14ac:dyDescent="0.3">
      <c r="A503" t="s">
        <v>1001</v>
      </c>
      <c r="B503">
        <v>10.693851332865451</v>
      </c>
      <c r="C503" t="e">
        <f t="shared" si="3"/>
        <v>#N/A</v>
      </c>
      <c r="D503" t="e">
        <f t="shared" si="4"/>
        <v>#N/A</v>
      </c>
    </row>
    <row r="504" spans="1:4" x14ac:dyDescent="0.3">
      <c r="A504" t="s">
        <v>205</v>
      </c>
      <c r="B504">
        <v>7.5358795755224151</v>
      </c>
      <c r="C504">
        <f t="shared" si="3"/>
        <v>11942</v>
      </c>
      <c r="D504" t="str">
        <f t="shared" si="4"/>
        <v/>
      </c>
    </row>
    <row r="505" spans="1:4" x14ac:dyDescent="0.3">
      <c r="A505" t="s">
        <v>208</v>
      </c>
      <c r="B505">
        <v>4.0752923976608191</v>
      </c>
      <c r="C505">
        <f t="shared" si="3"/>
        <v>12427</v>
      </c>
      <c r="D505" t="str">
        <f t="shared" si="4"/>
        <v/>
      </c>
    </row>
    <row r="506" spans="1:4" x14ac:dyDescent="0.3">
      <c r="A506" t="s">
        <v>206</v>
      </c>
      <c r="B506">
        <v>8.8312819454949683</v>
      </c>
      <c r="C506">
        <f t="shared" si="3"/>
        <v>11116</v>
      </c>
      <c r="D506" t="str">
        <f t="shared" si="4"/>
        <v/>
      </c>
    </row>
    <row r="507" spans="1:4" x14ac:dyDescent="0.3">
      <c r="A507" t="s">
        <v>210</v>
      </c>
      <c r="B507">
        <v>8.1924255908236923</v>
      </c>
      <c r="C507">
        <f t="shared" si="3"/>
        <v>6845</v>
      </c>
      <c r="D507" t="str">
        <f t="shared" si="4"/>
        <v/>
      </c>
    </row>
    <row r="508" spans="1:4" x14ac:dyDescent="0.3">
      <c r="A508" t="s">
        <v>209</v>
      </c>
      <c r="B508">
        <v>6.9803170644816532</v>
      </c>
      <c r="C508">
        <f t="shared" si="3"/>
        <v>14924</v>
      </c>
      <c r="D508" t="str">
        <f t="shared" si="4"/>
        <v/>
      </c>
    </row>
    <row r="509" spans="1:4" x14ac:dyDescent="0.3">
      <c r="A509" t="s">
        <v>141</v>
      </c>
      <c r="B509">
        <v>10.482352941176471</v>
      </c>
      <c r="C509">
        <f t="shared" si="3"/>
        <v>12598</v>
      </c>
      <c r="D509" t="str">
        <f t="shared" si="4"/>
        <v/>
      </c>
    </row>
    <row r="510" spans="1:4" x14ac:dyDescent="0.3">
      <c r="A510" t="s">
        <v>140</v>
      </c>
      <c r="B510">
        <v>8.7397763937870501</v>
      </c>
      <c r="C510">
        <f t="shared" si="3"/>
        <v>27503</v>
      </c>
      <c r="D510" t="str">
        <f t="shared" si="4"/>
        <v/>
      </c>
    </row>
    <row r="511" spans="1:4" x14ac:dyDescent="0.3">
      <c r="A511" t="s">
        <v>1002</v>
      </c>
      <c r="B511">
        <v>8.7920489296636077</v>
      </c>
      <c r="C511" t="e">
        <f t="shared" si="3"/>
        <v>#N/A</v>
      </c>
      <c r="D511" t="e">
        <f t="shared" si="4"/>
        <v>#N/A</v>
      </c>
    </row>
    <row r="512" spans="1:4" x14ac:dyDescent="0.3">
      <c r="A512" t="s">
        <v>143</v>
      </c>
      <c r="B512">
        <v>10.413915123725983</v>
      </c>
      <c r="C512">
        <f t="shared" si="3"/>
        <v>13080</v>
      </c>
      <c r="D512" t="str">
        <f t="shared" si="4"/>
        <v/>
      </c>
    </row>
    <row r="513" spans="1:4" x14ac:dyDescent="0.3">
      <c r="A513" t="s">
        <v>185</v>
      </c>
      <c r="B513">
        <v>3.908788215114519</v>
      </c>
      <c r="C513">
        <f t="shared" si="3"/>
        <v>14679</v>
      </c>
      <c r="D513" t="str">
        <f t="shared" si="4"/>
        <v/>
      </c>
    </row>
    <row r="514" spans="1:4" x14ac:dyDescent="0.3">
      <c r="A514" t="s">
        <v>182</v>
      </c>
      <c r="B514">
        <v>2.1909233176838812</v>
      </c>
      <c r="C514">
        <f t="shared" si="3"/>
        <v>4453</v>
      </c>
      <c r="D514" t="str">
        <f t="shared" si="4"/>
        <v/>
      </c>
    </row>
    <row r="515" spans="1:4" x14ac:dyDescent="0.3">
      <c r="A515" t="s">
        <v>191</v>
      </c>
      <c r="B515">
        <v>1.6209997908387366</v>
      </c>
      <c r="C515">
        <f t="shared" si="3"/>
        <v>8334</v>
      </c>
      <c r="D515" t="str">
        <f t="shared" si="4"/>
        <v/>
      </c>
    </row>
    <row r="516" spans="1:4" x14ac:dyDescent="0.3">
      <c r="A516" t="s">
        <v>188</v>
      </c>
      <c r="B516">
        <v>2.5315677901010787</v>
      </c>
      <c r="C516">
        <f t="shared" si="3"/>
        <v>11214</v>
      </c>
      <c r="D516" t="str">
        <f t="shared" si="4"/>
        <v/>
      </c>
    </row>
    <row r="517" spans="1:4" x14ac:dyDescent="0.3">
      <c r="A517" t="s">
        <v>189</v>
      </c>
      <c r="B517">
        <v>5.8286872782564618</v>
      </c>
      <c r="C517">
        <f t="shared" si="3"/>
        <v>17577</v>
      </c>
      <c r="D517" t="str">
        <f t="shared" si="4"/>
        <v/>
      </c>
    </row>
    <row r="518" spans="1:4" x14ac:dyDescent="0.3">
      <c r="A518" t="s">
        <v>192</v>
      </c>
      <c r="B518">
        <v>3.5900931606453081</v>
      </c>
      <c r="C518">
        <f t="shared" si="3"/>
        <v>7801</v>
      </c>
      <c r="D518" t="str">
        <f t="shared" si="4"/>
        <v/>
      </c>
    </row>
    <row r="519" spans="1:4" x14ac:dyDescent="0.3">
      <c r="A519" t="s">
        <v>193</v>
      </c>
      <c r="B519">
        <v>1.5681653372008701</v>
      </c>
      <c r="C519">
        <f t="shared" si="3"/>
        <v>9859</v>
      </c>
      <c r="D519" t="str">
        <f t="shared" si="4"/>
        <v/>
      </c>
    </row>
    <row r="520" spans="1:4" x14ac:dyDescent="0.3">
      <c r="A520" t="s">
        <v>186</v>
      </c>
      <c r="B520">
        <v>12.160999842019343</v>
      </c>
      <c r="C520">
        <f t="shared" si="3"/>
        <v>18034</v>
      </c>
      <c r="D520" t="str">
        <f t="shared" si="4"/>
        <v/>
      </c>
    </row>
    <row r="521" spans="1:4" x14ac:dyDescent="0.3">
      <c r="A521" t="s">
        <v>183</v>
      </c>
      <c r="B521">
        <v>2.9240434037692746</v>
      </c>
      <c r="C521">
        <f t="shared" si="3"/>
        <v>11471</v>
      </c>
      <c r="D521" t="str">
        <f t="shared" si="4"/>
        <v/>
      </c>
    </row>
    <row r="522" spans="1:4" x14ac:dyDescent="0.3">
      <c r="A522" t="s">
        <v>187</v>
      </c>
      <c r="B522">
        <v>10.135991013599101</v>
      </c>
      <c r="C522">
        <f t="shared" si="3"/>
        <v>12956</v>
      </c>
      <c r="D522" t="str">
        <f t="shared" si="4"/>
        <v/>
      </c>
    </row>
    <row r="523" spans="1:4" x14ac:dyDescent="0.3">
      <c r="A523" t="s">
        <v>190</v>
      </c>
      <c r="B523">
        <v>9.1812608540999729</v>
      </c>
      <c r="C523">
        <f t="shared" si="3"/>
        <v>13015</v>
      </c>
      <c r="D523" t="str">
        <f t="shared" si="4"/>
        <v/>
      </c>
    </row>
    <row r="524" spans="1:4" x14ac:dyDescent="0.3">
      <c r="A524" t="s">
        <v>184</v>
      </c>
      <c r="B524">
        <v>11.502202851864133</v>
      </c>
      <c r="C524">
        <f t="shared" si="3"/>
        <v>6606</v>
      </c>
      <c r="D524" t="str">
        <f t="shared" si="4"/>
        <v/>
      </c>
    </row>
    <row r="525" spans="1:4" x14ac:dyDescent="0.3">
      <c r="A525" t="s">
        <v>65</v>
      </c>
      <c r="B525">
        <v>18.458310415775429</v>
      </c>
      <c r="C525">
        <f t="shared" si="3"/>
        <v>22727</v>
      </c>
      <c r="D525" t="str">
        <f t="shared" si="4"/>
        <v/>
      </c>
    </row>
    <row r="526" spans="1:4" x14ac:dyDescent="0.3">
      <c r="A526" t="s">
        <v>78</v>
      </c>
      <c r="B526">
        <v>4.8523609053437573</v>
      </c>
      <c r="C526">
        <f t="shared" si="3"/>
        <v>12729</v>
      </c>
      <c r="D526" t="str">
        <f t="shared" si="4"/>
        <v/>
      </c>
    </row>
    <row r="527" spans="1:4" x14ac:dyDescent="0.3">
      <c r="A527" t="s">
        <v>79</v>
      </c>
      <c r="B527">
        <v>15.099312318916466</v>
      </c>
      <c r="C527">
        <f t="shared" si="3"/>
        <v>12959</v>
      </c>
      <c r="D527" t="str">
        <f t="shared" si="4"/>
        <v/>
      </c>
    </row>
    <row r="528" spans="1:4" x14ac:dyDescent="0.3">
      <c r="A528" t="s">
        <v>125</v>
      </c>
      <c r="B528">
        <v>9.1427929866581845</v>
      </c>
      <c r="C528">
        <f t="shared" si="3"/>
        <v>11051</v>
      </c>
      <c r="D528" t="str">
        <f t="shared" si="4"/>
        <v/>
      </c>
    </row>
    <row r="529" spans="1:4" x14ac:dyDescent="0.3">
      <c r="A529" t="s">
        <v>203</v>
      </c>
      <c r="B529">
        <v>7.2234211057840518</v>
      </c>
      <c r="C529">
        <f t="shared" si="3"/>
        <v>30248</v>
      </c>
      <c r="D529" t="str">
        <f t="shared" si="4"/>
        <v/>
      </c>
    </row>
    <row r="530" spans="1:4" x14ac:dyDescent="0.3">
      <c r="A530" t="s">
        <v>204</v>
      </c>
      <c r="B530" t="s">
        <v>39</v>
      </c>
      <c r="C530" t="str">
        <f t="shared" si="3"/>
        <v>#</v>
      </c>
      <c r="D530" t="b">
        <f t="shared" si="4"/>
        <v>1</v>
      </c>
    </row>
    <row r="531" spans="1:4" x14ac:dyDescent="0.3">
      <c r="A531" t="s">
        <v>211</v>
      </c>
      <c r="B531">
        <v>6.4288202219236705</v>
      </c>
      <c r="C531">
        <f t="shared" si="3"/>
        <v>23138</v>
      </c>
      <c r="D531" t="str">
        <f t="shared" si="4"/>
        <v/>
      </c>
    </row>
    <row r="532" spans="1:4" x14ac:dyDescent="0.3">
      <c r="A532" t="s">
        <v>138</v>
      </c>
      <c r="B532">
        <v>7.2444402023479997</v>
      </c>
      <c r="C532">
        <f t="shared" si="3"/>
        <v>5464</v>
      </c>
      <c r="D532" t="str">
        <f t="shared" si="4"/>
        <v/>
      </c>
    </row>
    <row r="533" spans="1:4" x14ac:dyDescent="0.3">
      <c r="A533" t="s">
        <v>139</v>
      </c>
      <c r="B533">
        <v>5.9434012732038726</v>
      </c>
      <c r="C533">
        <f t="shared" si="3"/>
        <v>14094</v>
      </c>
      <c r="D533" t="str">
        <f t="shared" si="4"/>
        <v/>
      </c>
    </row>
    <row r="534" spans="1:4" x14ac:dyDescent="0.3">
      <c r="A534" t="s">
        <v>68</v>
      </c>
      <c r="B534">
        <v>14.87684342641983</v>
      </c>
      <c r="C534">
        <f t="shared" si="3"/>
        <v>13436</v>
      </c>
      <c r="D534" t="str">
        <f t="shared" si="4"/>
        <v/>
      </c>
    </row>
    <row r="535" spans="1:4" x14ac:dyDescent="0.3">
      <c r="A535" t="s">
        <v>207</v>
      </c>
      <c r="B535">
        <v>4.5744900061817431</v>
      </c>
      <c r="C535">
        <f t="shared" si="3"/>
        <v>10822</v>
      </c>
      <c r="D535" t="str">
        <f t="shared" si="4"/>
        <v/>
      </c>
    </row>
    <row r="536" spans="1:4" x14ac:dyDescent="0.3">
      <c r="A536" t="s">
        <v>213</v>
      </c>
      <c r="B536">
        <v>7.4715044459032045</v>
      </c>
      <c r="C536" t="e">
        <f t="shared" si="3"/>
        <v>#N/A</v>
      </c>
      <c r="D536" t="e">
        <f t="shared" si="4"/>
        <v>#N/A</v>
      </c>
    </row>
    <row r="537" spans="1:4" x14ac:dyDescent="0.3">
      <c r="A537" t="s">
        <v>194</v>
      </c>
      <c r="B537">
        <v>2.4417162245977599</v>
      </c>
      <c r="C537">
        <f t="shared" si="3"/>
        <v>33534</v>
      </c>
      <c r="D537" t="str">
        <f t="shared" si="4"/>
        <v/>
      </c>
    </row>
    <row r="538" spans="1:4" x14ac:dyDescent="0.3">
      <c r="A538" t="s">
        <v>122</v>
      </c>
      <c r="C538" t="e">
        <f t="shared" si="3"/>
        <v>#N/A</v>
      </c>
      <c r="D538" t="e">
        <f t="shared" si="4"/>
        <v>#N/A</v>
      </c>
    </row>
    <row r="539" spans="1:4" x14ac:dyDescent="0.3">
      <c r="A539" t="s">
        <v>123</v>
      </c>
      <c r="C539" t="e">
        <f t="shared" si="3"/>
        <v>#N/A</v>
      </c>
      <c r="D539" t="e">
        <f t="shared" si="4"/>
        <v>#N/A</v>
      </c>
    </row>
    <row r="540" spans="1:4" x14ac:dyDescent="0.3">
      <c r="A540" t="s">
        <v>343</v>
      </c>
      <c r="B540">
        <v>6.7480501865038995</v>
      </c>
      <c r="C540">
        <f t="shared" si="3"/>
        <v>8330</v>
      </c>
      <c r="D540" t="str">
        <f t="shared" si="4"/>
        <v/>
      </c>
    </row>
    <row r="541" spans="1:4" x14ac:dyDescent="0.3">
      <c r="A541" t="s">
        <v>344</v>
      </c>
      <c r="B541">
        <v>6.6712995135510766</v>
      </c>
      <c r="C541">
        <f t="shared" si="3"/>
        <v>3083</v>
      </c>
      <c r="D541" t="str">
        <f t="shared" si="4"/>
        <v/>
      </c>
    </row>
    <row r="542" spans="1:4" x14ac:dyDescent="0.3">
      <c r="A542" t="s">
        <v>345</v>
      </c>
      <c r="B542" t="s">
        <v>39</v>
      </c>
      <c r="C542">
        <f t="shared" si="3"/>
        <v>3620</v>
      </c>
      <c r="D542" t="str">
        <f t="shared" si="4"/>
        <v/>
      </c>
    </row>
    <row r="543" spans="1:4" x14ac:dyDescent="0.3">
      <c r="A543" t="s">
        <v>346</v>
      </c>
      <c r="B543">
        <v>7.1622723566186455</v>
      </c>
      <c r="C543">
        <f t="shared" si="3"/>
        <v>6414</v>
      </c>
      <c r="D543" t="str">
        <f t="shared" si="4"/>
        <v/>
      </c>
    </row>
    <row r="544" spans="1:4" x14ac:dyDescent="0.3">
      <c r="A544" t="s">
        <v>347</v>
      </c>
      <c r="B544" t="s">
        <v>39</v>
      </c>
      <c r="C544">
        <f t="shared" si="3"/>
        <v>8471</v>
      </c>
      <c r="D544" t="str">
        <f t="shared" si="4"/>
        <v/>
      </c>
    </row>
    <row r="545" spans="1:4" x14ac:dyDescent="0.3">
      <c r="A545" t="s">
        <v>270</v>
      </c>
      <c r="B545" t="s">
        <v>39</v>
      </c>
      <c r="C545">
        <f t="shared" ref="C545:C608" si="5">VLOOKUP(A545,J$5:P$414,5,FALSE)</f>
        <v>2726</v>
      </c>
      <c r="D545" t="str">
        <f t="shared" si="4"/>
        <v/>
      </c>
    </row>
    <row r="546" spans="1:4" x14ac:dyDescent="0.3">
      <c r="A546" t="s">
        <v>271</v>
      </c>
      <c r="B546" t="s">
        <v>39</v>
      </c>
      <c r="C546">
        <f t="shared" si="5"/>
        <v>3237</v>
      </c>
      <c r="D546" t="str">
        <f t="shared" ref="D546:D609" si="6">IF(B546=C546,TRUE,"")</f>
        <v/>
      </c>
    </row>
    <row r="547" spans="1:4" x14ac:dyDescent="0.3">
      <c r="A547" t="s">
        <v>272</v>
      </c>
      <c r="B547" t="s">
        <v>39</v>
      </c>
      <c r="C547">
        <f t="shared" si="5"/>
        <v>5678</v>
      </c>
      <c r="D547" t="str">
        <f t="shared" si="6"/>
        <v/>
      </c>
    </row>
    <row r="548" spans="1:4" x14ac:dyDescent="0.3">
      <c r="A548" t="s">
        <v>273</v>
      </c>
      <c r="B548">
        <v>15.584079944865609</v>
      </c>
      <c r="C548">
        <f t="shared" si="5"/>
        <v>3511</v>
      </c>
      <c r="D548" t="str">
        <f t="shared" si="6"/>
        <v/>
      </c>
    </row>
    <row r="549" spans="1:4" x14ac:dyDescent="0.3">
      <c r="A549" t="s">
        <v>274</v>
      </c>
      <c r="B549">
        <v>10.135853514471354</v>
      </c>
      <c r="C549" t="str">
        <f t="shared" si="5"/>
        <v>#</v>
      </c>
      <c r="D549" t="str">
        <f t="shared" si="6"/>
        <v/>
      </c>
    </row>
    <row r="550" spans="1:4" x14ac:dyDescent="0.3">
      <c r="A550" t="s">
        <v>275</v>
      </c>
      <c r="B550">
        <v>6.2250472788400923</v>
      </c>
      <c r="C550">
        <f t="shared" si="5"/>
        <v>3125</v>
      </c>
      <c r="D550" t="str">
        <f t="shared" si="6"/>
        <v/>
      </c>
    </row>
    <row r="551" spans="1:4" x14ac:dyDescent="0.3">
      <c r="A551" t="s">
        <v>295</v>
      </c>
      <c r="B551" t="s">
        <v>39</v>
      </c>
      <c r="C551">
        <f t="shared" si="5"/>
        <v>1521</v>
      </c>
      <c r="D551" t="str">
        <f t="shared" si="6"/>
        <v/>
      </c>
    </row>
    <row r="552" spans="1:4" x14ac:dyDescent="0.3">
      <c r="A552" t="s">
        <v>296</v>
      </c>
      <c r="B552">
        <v>13.49973633327474</v>
      </c>
      <c r="C552">
        <f t="shared" si="5"/>
        <v>3599</v>
      </c>
      <c r="D552" t="str">
        <f t="shared" si="6"/>
        <v/>
      </c>
    </row>
    <row r="553" spans="1:4" x14ac:dyDescent="0.3">
      <c r="A553" t="s">
        <v>297</v>
      </c>
      <c r="B553">
        <v>26.096385542168676</v>
      </c>
      <c r="C553">
        <f t="shared" si="5"/>
        <v>6724</v>
      </c>
      <c r="D553" t="str">
        <f t="shared" si="6"/>
        <v/>
      </c>
    </row>
    <row r="554" spans="1:4" x14ac:dyDescent="0.3">
      <c r="A554" t="s">
        <v>298</v>
      </c>
      <c r="B554" t="s">
        <v>39</v>
      </c>
      <c r="C554">
        <f t="shared" si="5"/>
        <v>1255</v>
      </c>
      <c r="D554" t="str">
        <f t="shared" si="6"/>
        <v/>
      </c>
    </row>
    <row r="555" spans="1:4" x14ac:dyDescent="0.3">
      <c r="A555" t="s">
        <v>299</v>
      </c>
      <c r="B555">
        <v>4.6042922797993002</v>
      </c>
      <c r="C555">
        <f t="shared" si="5"/>
        <v>8543</v>
      </c>
      <c r="D555" t="str">
        <f t="shared" si="6"/>
        <v/>
      </c>
    </row>
    <row r="556" spans="1:4" x14ac:dyDescent="0.3">
      <c r="A556" t="s">
        <v>300</v>
      </c>
      <c r="B556">
        <v>7.8521089723361737</v>
      </c>
      <c r="C556">
        <f t="shared" si="5"/>
        <v>4648</v>
      </c>
      <c r="D556" t="str">
        <f t="shared" si="6"/>
        <v/>
      </c>
    </row>
    <row r="557" spans="1:4" x14ac:dyDescent="0.3">
      <c r="A557" t="s">
        <v>301</v>
      </c>
      <c r="B557" t="s">
        <v>39</v>
      </c>
      <c r="C557">
        <f t="shared" si="5"/>
        <v>2637</v>
      </c>
      <c r="D557" t="str">
        <f t="shared" si="6"/>
        <v/>
      </c>
    </row>
    <row r="558" spans="1:4" x14ac:dyDescent="0.3">
      <c r="A558" t="s">
        <v>302</v>
      </c>
      <c r="B558">
        <v>4.8036991051933047</v>
      </c>
      <c r="C558">
        <f t="shared" si="5"/>
        <v>4201</v>
      </c>
      <c r="D558" t="str">
        <f t="shared" si="6"/>
        <v/>
      </c>
    </row>
    <row r="559" spans="1:4" x14ac:dyDescent="0.3">
      <c r="A559" t="s">
        <v>433</v>
      </c>
      <c r="B559">
        <v>11.384286477819348</v>
      </c>
      <c r="C559">
        <f t="shared" si="5"/>
        <v>4089</v>
      </c>
      <c r="D559" t="str">
        <f t="shared" si="6"/>
        <v/>
      </c>
    </row>
    <row r="560" spans="1:4" x14ac:dyDescent="0.3">
      <c r="A560" t="s">
        <v>434</v>
      </c>
      <c r="B560">
        <v>4.5726130959639066</v>
      </c>
      <c r="C560">
        <f t="shared" si="5"/>
        <v>8570</v>
      </c>
      <c r="D560" t="str">
        <f t="shared" si="6"/>
        <v/>
      </c>
    </row>
    <row r="561" spans="1:4" x14ac:dyDescent="0.3">
      <c r="A561" t="s">
        <v>435</v>
      </c>
      <c r="B561" t="s">
        <v>39</v>
      </c>
      <c r="C561" t="str">
        <f t="shared" si="5"/>
        <v>#</v>
      </c>
      <c r="D561" t="b">
        <f t="shared" si="6"/>
        <v>1</v>
      </c>
    </row>
    <row r="562" spans="1:4" x14ac:dyDescent="0.3">
      <c r="A562" t="s">
        <v>436</v>
      </c>
      <c r="B562" t="s">
        <v>39</v>
      </c>
      <c r="C562">
        <f t="shared" si="5"/>
        <v>2588</v>
      </c>
      <c r="D562" t="str">
        <f t="shared" si="6"/>
        <v/>
      </c>
    </row>
    <row r="563" spans="1:4" x14ac:dyDescent="0.3">
      <c r="A563" t="s">
        <v>437</v>
      </c>
      <c r="B563">
        <v>15.634600942172458</v>
      </c>
      <c r="C563">
        <f t="shared" si="5"/>
        <v>2628</v>
      </c>
      <c r="D563" t="str">
        <f t="shared" si="6"/>
        <v/>
      </c>
    </row>
    <row r="564" spans="1:4" x14ac:dyDescent="0.3">
      <c r="A564" t="s">
        <v>438</v>
      </c>
      <c r="B564" t="s">
        <v>39</v>
      </c>
      <c r="C564">
        <f t="shared" si="5"/>
        <v>6802</v>
      </c>
      <c r="D564" t="str">
        <f t="shared" si="6"/>
        <v/>
      </c>
    </row>
    <row r="565" spans="1:4" x14ac:dyDescent="0.3">
      <c r="A565" t="s">
        <v>439</v>
      </c>
      <c r="B565">
        <v>24.524040012907388</v>
      </c>
      <c r="C565" t="str">
        <f t="shared" si="5"/>
        <v>#</v>
      </c>
      <c r="D565" t="str">
        <f t="shared" si="6"/>
        <v/>
      </c>
    </row>
    <row r="566" spans="1:4" x14ac:dyDescent="0.3">
      <c r="A566" t="s">
        <v>440</v>
      </c>
      <c r="B566" t="s">
        <v>39</v>
      </c>
      <c r="C566">
        <f t="shared" si="5"/>
        <v>3763</v>
      </c>
      <c r="D566" t="str">
        <f t="shared" si="6"/>
        <v/>
      </c>
    </row>
    <row r="567" spans="1:4" x14ac:dyDescent="0.3">
      <c r="A567" t="s">
        <v>382</v>
      </c>
      <c r="B567">
        <v>4.9545338658961509</v>
      </c>
      <c r="C567">
        <f t="shared" si="5"/>
        <v>5533</v>
      </c>
      <c r="D567" t="str">
        <f t="shared" si="6"/>
        <v/>
      </c>
    </row>
    <row r="568" spans="1:4" x14ac:dyDescent="0.3">
      <c r="A568" t="s">
        <v>383</v>
      </c>
      <c r="B568" t="s">
        <v>39</v>
      </c>
      <c r="C568">
        <f t="shared" si="5"/>
        <v>5411</v>
      </c>
      <c r="D568" t="str">
        <f t="shared" si="6"/>
        <v/>
      </c>
    </row>
    <row r="569" spans="1:4" x14ac:dyDescent="0.3">
      <c r="A569" t="s">
        <v>384</v>
      </c>
      <c r="B569" t="s">
        <v>39</v>
      </c>
      <c r="C569">
        <f t="shared" si="5"/>
        <v>3075</v>
      </c>
      <c r="D569" t="str">
        <f t="shared" si="6"/>
        <v/>
      </c>
    </row>
    <row r="570" spans="1:4" x14ac:dyDescent="0.3">
      <c r="A570" t="s">
        <v>385</v>
      </c>
      <c r="B570">
        <v>8.0678497612429627</v>
      </c>
      <c r="C570">
        <f t="shared" si="5"/>
        <v>4752</v>
      </c>
      <c r="D570" t="str">
        <f t="shared" si="6"/>
        <v/>
      </c>
    </row>
    <row r="571" spans="1:4" x14ac:dyDescent="0.3">
      <c r="A571" t="s">
        <v>386</v>
      </c>
      <c r="B571">
        <v>4.9135603129088841</v>
      </c>
      <c r="C571">
        <f t="shared" si="5"/>
        <v>15056</v>
      </c>
      <c r="D571" t="str">
        <f t="shared" si="6"/>
        <v/>
      </c>
    </row>
    <row r="572" spans="1:4" x14ac:dyDescent="0.3">
      <c r="A572" t="s">
        <v>348</v>
      </c>
      <c r="B572">
        <v>11.950046115113294</v>
      </c>
      <c r="C572">
        <f t="shared" si="5"/>
        <v>9767</v>
      </c>
      <c r="D572" t="str">
        <f t="shared" si="6"/>
        <v/>
      </c>
    </row>
    <row r="573" spans="1:4" x14ac:dyDescent="0.3">
      <c r="A573" t="s">
        <v>349</v>
      </c>
      <c r="B573">
        <v>7.4682274247491645</v>
      </c>
      <c r="C573">
        <f t="shared" si="5"/>
        <v>7037</v>
      </c>
      <c r="D573" t="str">
        <f t="shared" si="6"/>
        <v/>
      </c>
    </row>
    <row r="574" spans="1:4" x14ac:dyDescent="0.3">
      <c r="A574" t="s">
        <v>350</v>
      </c>
      <c r="B574" t="s">
        <v>39</v>
      </c>
      <c r="C574">
        <f t="shared" si="5"/>
        <v>4906</v>
      </c>
      <c r="D574" t="str">
        <f t="shared" si="6"/>
        <v/>
      </c>
    </row>
    <row r="575" spans="1:4" x14ac:dyDescent="0.3">
      <c r="A575" t="s">
        <v>351</v>
      </c>
      <c r="B575" t="s">
        <v>39</v>
      </c>
      <c r="C575">
        <f t="shared" si="5"/>
        <v>4644</v>
      </c>
      <c r="D575" t="str">
        <f t="shared" si="6"/>
        <v/>
      </c>
    </row>
    <row r="576" spans="1:4" x14ac:dyDescent="0.3">
      <c r="A576" t="s">
        <v>352</v>
      </c>
      <c r="B576">
        <v>6.7631543351819285</v>
      </c>
      <c r="C576">
        <f t="shared" si="5"/>
        <v>7213</v>
      </c>
      <c r="D576" t="str">
        <f t="shared" si="6"/>
        <v/>
      </c>
    </row>
    <row r="577" spans="1:4" x14ac:dyDescent="0.3">
      <c r="A577" t="s">
        <v>353</v>
      </c>
      <c r="B577">
        <v>7.0891567452981334</v>
      </c>
      <c r="C577">
        <f t="shared" si="5"/>
        <v>17202</v>
      </c>
      <c r="D577" t="str">
        <f t="shared" si="6"/>
        <v/>
      </c>
    </row>
    <row r="578" spans="1:4" x14ac:dyDescent="0.3">
      <c r="A578" t="s">
        <v>354</v>
      </c>
      <c r="B578">
        <v>10.974231024131614</v>
      </c>
      <c r="C578">
        <f t="shared" si="5"/>
        <v>6775</v>
      </c>
      <c r="D578" t="str">
        <f t="shared" si="6"/>
        <v/>
      </c>
    </row>
    <row r="579" spans="1:4" x14ac:dyDescent="0.3">
      <c r="A579" t="s">
        <v>355</v>
      </c>
      <c r="B579">
        <v>24.202992843201041</v>
      </c>
      <c r="C579">
        <f t="shared" si="5"/>
        <v>5842</v>
      </c>
      <c r="D579" t="str">
        <f t="shared" si="6"/>
        <v/>
      </c>
    </row>
    <row r="580" spans="1:4" x14ac:dyDescent="0.3">
      <c r="A580" t="s">
        <v>356</v>
      </c>
      <c r="B580">
        <v>14.377485469562556</v>
      </c>
      <c r="C580" t="str">
        <f t="shared" si="5"/>
        <v>#</v>
      </c>
      <c r="D580" t="str">
        <f t="shared" si="6"/>
        <v/>
      </c>
    </row>
    <row r="581" spans="1:4" x14ac:dyDescent="0.3">
      <c r="A581" t="s">
        <v>357</v>
      </c>
      <c r="B581">
        <v>9.9993280021503921</v>
      </c>
      <c r="C581" t="str">
        <f t="shared" si="5"/>
        <v>#</v>
      </c>
      <c r="D581" t="str">
        <f t="shared" si="6"/>
        <v/>
      </c>
    </row>
    <row r="582" spans="1:4" x14ac:dyDescent="0.3">
      <c r="A582" t="s">
        <v>358</v>
      </c>
      <c r="B582">
        <v>11.081365750899677</v>
      </c>
      <c r="C582">
        <f t="shared" si="5"/>
        <v>5407</v>
      </c>
      <c r="D582" t="str">
        <f t="shared" si="6"/>
        <v/>
      </c>
    </row>
    <row r="583" spans="1:4" x14ac:dyDescent="0.3">
      <c r="A583" t="s">
        <v>359</v>
      </c>
      <c r="B583" t="s">
        <v>39</v>
      </c>
      <c r="C583">
        <f t="shared" si="5"/>
        <v>1865</v>
      </c>
      <c r="D583" t="str">
        <f t="shared" si="6"/>
        <v/>
      </c>
    </row>
    <row r="584" spans="1:4" x14ac:dyDescent="0.3">
      <c r="A584" t="s">
        <v>441</v>
      </c>
      <c r="B584" t="s">
        <v>39</v>
      </c>
      <c r="C584">
        <f t="shared" si="5"/>
        <v>6301</v>
      </c>
      <c r="D584" t="str">
        <f t="shared" si="6"/>
        <v/>
      </c>
    </row>
    <row r="585" spans="1:4" x14ac:dyDescent="0.3">
      <c r="A585" t="s">
        <v>442</v>
      </c>
      <c r="B585" t="s">
        <v>39</v>
      </c>
      <c r="C585">
        <f t="shared" si="5"/>
        <v>7530</v>
      </c>
      <c r="D585" t="str">
        <f t="shared" si="6"/>
        <v/>
      </c>
    </row>
    <row r="586" spans="1:4" x14ac:dyDescent="0.3">
      <c r="A586" t="s">
        <v>443</v>
      </c>
      <c r="B586">
        <v>9.0568816346566852</v>
      </c>
      <c r="C586">
        <f t="shared" si="5"/>
        <v>6136</v>
      </c>
      <c r="D586" t="str">
        <f t="shared" si="6"/>
        <v/>
      </c>
    </row>
    <row r="587" spans="1:4" x14ac:dyDescent="0.3">
      <c r="A587" t="s">
        <v>444</v>
      </c>
      <c r="B587" t="s">
        <v>39</v>
      </c>
      <c r="C587">
        <f t="shared" si="5"/>
        <v>6584</v>
      </c>
      <c r="D587" t="str">
        <f t="shared" si="6"/>
        <v/>
      </c>
    </row>
    <row r="588" spans="1:4" x14ac:dyDescent="0.3">
      <c r="A588" t="s">
        <v>445</v>
      </c>
      <c r="B588" t="s">
        <v>39</v>
      </c>
      <c r="C588">
        <f t="shared" si="5"/>
        <v>4473</v>
      </c>
      <c r="D588" t="str">
        <f t="shared" si="6"/>
        <v/>
      </c>
    </row>
    <row r="589" spans="1:4" x14ac:dyDescent="0.3">
      <c r="A589" t="s">
        <v>446</v>
      </c>
      <c r="B589">
        <v>11.291550367926922</v>
      </c>
      <c r="C589">
        <f t="shared" si="5"/>
        <v>3267</v>
      </c>
      <c r="D589" t="str">
        <f t="shared" si="6"/>
        <v/>
      </c>
    </row>
    <row r="590" spans="1:4" x14ac:dyDescent="0.3">
      <c r="A590" t="s">
        <v>387</v>
      </c>
      <c r="B590" t="s">
        <v>39</v>
      </c>
      <c r="C590">
        <f t="shared" si="5"/>
        <v>12418</v>
      </c>
      <c r="D590" t="str">
        <f t="shared" si="6"/>
        <v/>
      </c>
    </row>
    <row r="591" spans="1:4" x14ac:dyDescent="0.3">
      <c r="A591" t="s">
        <v>388</v>
      </c>
      <c r="B591" t="s">
        <v>39</v>
      </c>
      <c r="C591">
        <f t="shared" si="5"/>
        <v>6458</v>
      </c>
      <c r="D591" t="str">
        <f t="shared" si="6"/>
        <v/>
      </c>
    </row>
    <row r="592" spans="1:4" x14ac:dyDescent="0.3">
      <c r="A592" t="s">
        <v>389</v>
      </c>
      <c r="B592">
        <v>4.19376026272578</v>
      </c>
      <c r="C592">
        <f t="shared" si="5"/>
        <v>4906</v>
      </c>
      <c r="D592" t="str">
        <f t="shared" si="6"/>
        <v/>
      </c>
    </row>
    <row r="593" spans="1:4" x14ac:dyDescent="0.3">
      <c r="A593" t="s">
        <v>390</v>
      </c>
      <c r="B593" t="s">
        <v>39</v>
      </c>
      <c r="C593">
        <f t="shared" si="5"/>
        <v>1634</v>
      </c>
      <c r="D593" t="str">
        <f t="shared" si="6"/>
        <v/>
      </c>
    </row>
    <row r="594" spans="1:4" x14ac:dyDescent="0.3">
      <c r="A594" t="s">
        <v>391</v>
      </c>
      <c r="B594">
        <v>16.247221624722165</v>
      </c>
      <c r="C594">
        <f t="shared" si="5"/>
        <v>4053</v>
      </c>
      <c r="D594" t="str">
        <f t="shared" si="6"/>
        <v/>
      </c>
    </row>
    <row r="595" spans="1:4" x14ac:dyDescent="0.3">
      <c r="A595" t="s">
        <v>392</v>
      </c>
      <c r="B595" t="s">
        <v>39</v>
      </c>
      <c r="C595">
        <f t="shared" si="5"/>
        <v>6053</v>
      </c>
      <c r="D595" t="str">
        <f t="shared" si="6"/>
        <v/>
      </c>
    </row>
    <row r="596" spans="1:4" x14ac:dyDescent="0.3">
      <c r="A596" t="s">
        <v>393</v>
      </c>
      <c r="B596" t="s">
        <v>39</v>
      </c>
      <c r="C596">
        <f t="shared" si="5"/>
        <v>6906</v>
      </c>
      <c r="D596" t="str">
        <f t="shared" si="6"/>
        <v/>
      </c>
    </row>
    <row r="597" spans="1:4" x14ac:dyDescent="0.3">
      <c r="A597" t="s">
        <v>394</v>
      </c>
      <c r="B597">
        <v>4.1475144140074933</v>
      </c>
      <c r="C597">
        <f t="shared" si="5"/>
        <v>5810</v>
      </c>
      <c r="D597" t="str">
        <f t="shared" si="6"/>
        <v/>
      </c>
    </row>
    <row r="598" spans="1:4" x14ac:dyDescent="0.3">
      <c r="A598" t="s">
        <v>395</v>
      </c>
      <c r="B598" t="s">
        <v>39</v>
      </c>
      <c r="C598">
        <f t="shared" si="5"/>
        <v>3981</v>
      </c>
      <c r="D598" t="str">
        <f t="shared" si="6"/>
        <v/>
      </c>
    </row>
    <row r="599" spans="1:4" x14ac:dyDescent="0.3">
      <c r="A599" t="s">
        <v>396</v>
      </c>
      <c r="B599">
        <v>18.087068410894275</v>
      </c>
      <c r="C599">
        <f t="shared" si="5"/>
        <v>3579</v>
      </c>
      <c r="D599" t="str">
        <f t="shared" si="6"/>
        <v/>
      </c>
    </row>
    <row r="600" spans="1:4" x14ac:dyDescent="0.3">
      <c r="A600" t="s">
        <v>397</v>
      </c>
      <c r="B600">
        <v>6.0534101526004358</v>
      </c>
      <c r="C600">
        <f t="shared" si="5"/>
        <v>7118</v>
      </c>
      <c r="D600" t="str">
        <f t="shared" si="6"/>
        <v/>
      </c>
    </row>
    <row r="601" spans="1:4" x14ac:dyDescent="0.3">
      <c r="A601" t="s">
        <v>360</v>
      </c>
      <c r="B601">
        <v>17.436231235507098</v>
      </c>
      <c r="C601">
        <f t="shared" si="5"/>
        <v>10268</v>
      </c>
      <c r="D601" t="str">
        <f t="shared" si="6"/>
        <v/>
      </c>
    </row>
    <row r="602" spans="1:4" x14ac:dyDescent="0.3">
      <c r="A602" t="s">
        <v>361</v>
      </c>
      <c r="B602">
        <v>11.276467977337406</v>
      </c>
      <c r="C602">
        <f t="shared" si="5"/>
        <v>11664</v>
      </c>
      <c r="D602" t="str">
        <f t="shared" si="6"/>
        <v/>
      </c>
    </row>
    <row r="603" spans="1:4" x14ac:dyDescent="0.3">
      <c r="A603" t="s">
        <v>363</v>
      </c>
      <c r="B603" t="s">
        <v>39</v>
      </c>
      <c r="C603">
        <f t="shared" si="5"/>
        <v>4399</v>
      </c>
      <c r="D603" t="str">
        <f t="shared" si="6"/>
        <v/>
      </c>
    </row>
    <row r="604" spans="1:4" x14ac:dyDescent="0.3">
      <c r="A604" t="s">
        <v>364</v>
      </c>
      <c r="B604" t="s">
        <v>39</v>
      </c>
      <c r="C604">
        <f t="shared" si="5"/>
        <v>8531</v>
      </c>
      <c r="D604" t="str">
        <f t="shared" si="6"/>
        <v/>
      </c>
    </row>
    <row r="605" spans="1:4" x14ac:dyDescent="0.3">
      <c r="A605" t="s">
        <v>367</v>
      </c>
      <c r="B605" t="s">
        <v>39</v>
      </c>
      <c r="C605">
        <f t="shared" si="5"/>
        <v>6602</v>
      </c>
      <c r="D605" t="str">
        <f t="shared" si="6"/>
        <v/>
      </c>
    </row>
    <row r="606" spans="1:4" x14ac:dyDescent="0.3">
      <c r="A606" t="s">
        <v>368</v>
      </c>
      <c r="B606">
        <v>18.694742846278164</v>
      </c>
      <c r="C606">
        <f t="shared" si="5"/>
        <v>3632</v>
      </c>
      <c r="D606" t="str">
        <f t="shared" si="6"/>
        <v/>
      </c>
    </row>
    <row r="607" spans="1:4" x14ac:dyDescent="0.3">
      <c r="A607" t="s">
        <v>398</v>
      </c>
      <c r="B607">
        <v>10.793754866204974</v>
      </c>
      <c r="C607">
        <f t="shared" si="5"/>
        <v>7150</v>
      </c>
      <c r="D607" t="str">
        <f t="shared" si="6"/>
        <v/>
      </c>
    </row>
    <row r="608" spans="1:4" x14ac:dyDescent="0.3">
      <c r="A608" t="s">
        <v>399</v>
      </c>
      <c r="B608">
        <v>6.3431485441684492</v>
      </c>
      <c r="C608">
        <f t="shared" si="5"/>
        <v>12972</v>
      </c>
      <c r="D608" t="str">
        <f t="shared" si="6"/>
        <v/>
      </c>
    </row>
    <row r="609" spans="1:4" x14ac:dyDescent="0.3">
      <c r="A609" t="s">
        <v>400</v>
      </c>
      <c r="B609" t="s">
        <v>39</v>
      </c>
      <c r="C609">
        <f t="shared" ref="C609:C672" si="7">VLOOKUP(A609,J$5:P$414,5,FALSE)</f>
        <v>6722</v>
      </c>
      <c r="D609" t="str">
        <f t="shared" si="6"/>
        <v/>
      </c>
    </row>
    <row r="610" spans="1:4" x14ac:dyDescent="0.3">
      <c r="A610" t="s">
        <v>401</v>
      </c>
      <c r="B610" t="s">
        <v>39</v>
      </c>
      <c r="C610">
        <f t="shared" si="7"/>
        <v>8191</v>
      </c>
      <c r="D610" t="str">
        <f t="shared" ref="D610:D673" si="8">IF(B610=C610,TRUE,"")</f>
        <v/>
      </c>
    </row>
    <row r="611" spans="1:4" x14ac:dyDescent="0.3">
      <c r="A611" t="s">
        <v>402</v>
      </c>
      <c r="B611" t="s">
        <v>39</v>
      </c>
      <c r="C611">
        <f t="shared" si="7"/>
        <v>4258</v>
      </c>
      <c r="D611" t="str">
        <f t="shared" si="8"/>
        <v/>
      </c>
    </row>
    <row r="612" spans="1:4" x14ac:dyDescent="0.3">
      <c r="A612" t="s">
        <v>403</v>
      </c>
      <c r="B612">
        <v>7.2782301650212586</v>
      </c>
      <c r="C612">
        <f t="shared" si="7"/>
        <v>8687</v>
      </c>
      <c r="D612" t="str">
        <f t="shared" si="8"/>
        <v/>
      </c>
    </row>
    <row r="613" spans="1:4" x14ac:dyDescent="0.3">
      <c r="A613" t="s">
        <v>404</v>
      </c>
      <c r="B613" t="s">
        <v>39</v>
      </c>
      <c r="C613" t="str">
        <f t="shared" si="7"/>
        <v>#</v>
      </c>
      <c r="D613" t="b">
        <f t="shared" si="8"/>
        <v>1</v>
      </c>
    </row>
    <row r="614" spans="1:4" x14ac:dyDescent="0.3">
      <c r="A614" t="s">
        <v>405</v>
      </c>
      <c r="B614">
        <v>19.49689058210544</v>
      </c>
      <c r="C614" t="str">
        <f t="shared" si="7"/>
        <v>#</v>
      </c>
      <c r="D614" t="str">
        <f t="shared" si="8"/>
        <v/>
      </c>
    </row>
    <row r="615" spans="1:4" x14ac:dyDescent="0.3">
      <c r="A615" t="s">
        <v>406</v>
      </c>
      <c r="B615">
        <v>3.9157626743413769</v>
      </c>
      <c r="C615">
        <f t="shared" si="7"/>
        <v>10378</v>
      </c>
      <c r="D615" t="str">
        <f t="shared" si="8"/>
        <v/>
      </c>
    </row>
    <row r="616" spans="1:4" x14ac:dyDescent="0.3">
      <c r="A616" t="s">
        <v>407</v>
      </c>
      <c r="B616">
        <v>10.695661065475988</v>
      </c>
      <c r="C616">
        <f t="shared" si="7"/>
        <v>13888</v>
      </c>
      <c r="D616" t="str">
        <f t="shared" si="8"/>
        <v/>
      </c>
    </row>
    <row r="617" spans="1:4" x14ac:dyDescent="0.3">
      <c r="A617" t="s">
        <v>408</v>
      </c>
      <c r="B617" t="s">
        <v>39</v>
      </c>
      <c r="C617">
        <f t="shared" si="7"/>
        <v>5232</v>
      </c>
      <c r="D617" t="str">
        <f t="shared" si="8"/>
        <v/>
      </c>
    </row>
    <row r="618" spans="1:4" x14ac:dyDescent="0.3">
      <c r="A618" t="s">
        <v>409</v>
      </c>
      <c r="B618">
        <v>5.5686864346082219</v>
      </c>
      <c r="C618">
        <f t="shared" si="7"/>
        <v>11201</v>
      </c>
      <c r="D618" t="str">
        <f t="shared" si="8"/>
        <v/>
      </c>
    </row>
    <row r="619" spans="1:4" x14ac:dyDescent="0.3">
      <c r="A619" t="s">
        <v>276</v>
      </c>
      <c r="B619">
        <v>22.501273560876207</v>
      </c>
      <c r="C619">
        <f t="shared" si="7"/>
        <v>4565</v>
      </c>
      <c r="D619" t="str">
        <f t="shared" si="8"/>
        <v/>
      </c>
    </row>
    <row r="620" spans="1:4" x14ac:dyDescent="0.3">
      <c r="A620" t="s">
        <v>277</v>
      </c>
      <c r="B620" t="s">
        <v>39</v>
      </c>
      <c r="C620">
        <f t="shared" si="7"/>
        <v>7338</v>
      </c>
      <c r="D620" t="str">
        <f t="shared" si="8"/>
        <v/>
      </c>
    </row>
    <row r="621" spans="1:4" x14ac:dyDescent="0.3">
      <c r="A621" t="s">
        <v>278</v>
      </c>
      <c r="B621" t="s">
        <v>39</v>
      </c>
      <c r="C621" t="str">
        <f t="shared" si="7"/>
        <v>#</v>
      </c>
      <c r="D621" t="b">
        <f t="shared" si="8"/>
        <v>1</v>
      </c>
    </row>
    <row r="622" spans="1:4" x14ac:dyDescent="0.3">
      <c r="A622" t="s">
        <v>279</v>
      </c>
      <c r="B622" t="s">
        <v>39</v>
      </c>
      <c r="C622">
        <f t="shared" si="7"/>
        <v>3435</v>
      </c>
      <c r="D622" t="str">
        <f t="shared" si="8"/>
        <v/>
      </c>
    </row>
    <row r="623" spans="1:4" x14ac:dyDescent="0.3">
      <c r="A623" t="s">
        <v>280</v>
      </c>
      <c r="B623">
        <v>14.472252448313384</v>
      </c>
      <c r="C623">
        <f t="shared" si="7"/>
        <v>5674</v>
      </c>
      <c r="D623" t="str">
        <f t="shared" si="8"/>
        <v/>
      </c>
    </row>
    <row r="624" spans="1:4" x14ac:dyDescent="0.3">
      <c r="A624" t="s">
        <v>281</v>
      </c>
      <c r="B624">
        <v>12.201957837442626</v>
      </c>
      <c r="C624">
        <f t="shared" si="7"/>
        <v>7527</v>
      </c>
      <c r="D624" t="str">
        <f t="shared" si="8"/>
        <v/>
      </c>
    </row>
    <row r="625" spans="1:4" x14ac:dyDescent="0.3">
      <c r="A625" t="s">
        <v>282</v>
      </c>
      <c r="B625">
        <v>7.8771845889736305</v>
      </c>
      <c r="C625">
        <f t="shared" si="7"/>
        <v>10299</v>
      </c>
      <c r="D625" t="str">
        <f t="shared" si="8"/>
        <v/>
      </c>
    </row>
    <row r="626" spans="1:4" x14ac:dyDescent="0.3">
      <c r="A626" t="s">
        <v>283</v>
      </c>
      <c r="B626">
        <v>13.33539603960396</v>
      </c>
      <c r="C626">
        <f t="shared" si="7"/>
        <v>1351</v>
      </c>
      <c r="D626" t="str">
        <f t="shared" si="8"/>
        <v/>
      </c>
    </row>
    <row r="627" spans="1:4" x14ac:dyDescent="0.3">
      <c r="A627" t="s">
        <v>284</v>
      </c>
      <c r="B627">
        <v>13.806613383482214</v>
      </c>
      <c r="C627">
        <f t="shared" si="7"/>
        <v>1096</v>
      </c>
      <c r="D627" t="str">
        <f t="shared" si="8"/>
        <v/>
      </c>
    </row>
    <row r="628" spans="1:4" x14ac:dyDescent="0.3">
      <c r="A628" t="s">
        <v>285</v>
      </c>
      <c r="B628" t="s">
        <v>39</v>
      </c>
      <c r="C628">
        <f t="shared" si="7"/>
        <v>3623</v>
      </c>
      <c r="D628" t="str">
        <f t="shared" si="8"/>
        <v/>
      </c>
    </row>
    <row r="629" spans="1:4" x14ac:dyDescent="0.3">
      <c r="A629" t="s">
        <v>286</v>
      </c>
      <c r="B629">
        <v>12.214603270288599</v>
      </c>
      <c r="C629">
        <f t="shared" si="7"/>
        <v>7363</v>
      </c>
      <c r="D629" t="str">
        <f t="shared" si="8"/>
        <v/>
      </c>
    </row>
    <row r="630" spans="1:4" x14ac:dyDescent="0.3">
      <c r="A630" t="s">
        <v>287</v>
      </c>
      <c r="B630">
        <v>14.001081860800577</v>
      </c>
      <c r="C630">
        <f t="shared" si="7"/>
        <v>3072</v>
      </c>
      <c r="D630" t="str">
        <f t="shared" si="8"/>
        <v/>
      </c>
    </row>
    <row r="631" spans="1:4" x14ac:dyDescent="0.3">
      <c r="A631" t="s">
        <v>303</v>
      </c>
      <c r="B631" t="s">
        <v>39</v>
      </c>
      <c r="C631">
        <f t="shared" si="7"/>
        <v>5280</v>
      </c>
      <c r="D631" t="str">
        <f t="shared" si="8"/>
        <v/>
      </c>
    </row>
    <row r="632" spans="1:4" x14ac:dyDescent="0.3">
      <c r="A632" t="s">
        <v>304</v>
      </c>
      <c r="B632" t="s">
        <v>39</v>
      </c>
      <c r="C632">
        <f t="shared" si="7"/>
        <v>9670</v>
      </c>
      <c r="D632" t="str">
        <f t="shared" si="8"/>
        <v/>
      </c>
    </row>
    <row r="633" spans="1:4" x14ac:dyDescent="0.3">
      <c r="A633" t="s">
        <v>305</v>
      </c>
      <c r="B633" t="s">
        <v>39</v>
      </c>
      <c r="C633">
        <f t="shared" si="7"/>
        <v>4331</v>
      </c>
      <c r="D633" t="str">
        <f t="shared" si="8"/>
        <v/>
      </c>
    </row>
    <row r="634" spans="1:4" x14ac:dyDescent="0.3">
      <c r="A634" t="s">
        <v>306</v>
      </c>
      <c r="B634">
        <v>9.8069679849340865</v>
      </c>
      <c r="C634">
        <f t="shared" si="7"/>
        <v>4174</v>
      </c>
      <c r="D634" t="str">
        <f t="shared" si="8"/>
        <v/>
      </c>
    </row>
    <row r="635" spans="1:4" x14ac:dyDescent="0.3">
      <c r="A635" t="s">
        <v>307</v>
      </c>
      <c r="B635">
        <v>15.175154548130704</v>
      </c>
      <c r="C635">
        <f t="shared" si="7"/>
        <v>1329</v>
      </c>
      <c r="D635" t="str">
        <f t="shared" si="8"/>
        <v/>
      </c>
    </row>
    <row r="636" spans="1:4" x14ac:dyDescent="0.3">
      <c r="A636" t="s">
        <v>308</v>
      </c>
      <c r="B636">
        <v>14.154997219554117</v>
      </c>
      <c r="C636">
        <f t="shared" si="7"/>
        <v>5981</v>
      </c>
      <c r="D636" t="str">
        <f t="shared" si="8"/>
        <v/>
      </c>
    </row>
    <row r="637" spans="1:4" x14ac:dyDescent="0.3">
      <c r="A637" t="s">
        <v>309</v>
      </c>
      <c r="B637" t="s">
        <v>39</v>
      </c>
      <c r="C637">
        <f t="shared" si="7"/>
        <v>5957</v>
      </c>
      <c r="D637" t="str">
        <f t="shared" si="8"/>
        <v/>
      </c>
    </row>
    <row r="638" spans="1:4" x14ac:dyDescent="0.3">
      <c r="A638" t="s">
        <v>310</v>
      </c>
      <c r="B638" t="s">
        <v>39</v>
      </c>
      <c r="C638">
        <f t="shared" si="7"/>
        <v>6447</v>
      </c>
      <c r="D638" t="str">
        <f t="shared" si="8"/>
        <v/>
      </c>
    </row>
    <row r="639" spans="1:4" x14ac:dyDescent="0.3">
      <c r="A639" t="s">
        <v>311</v>
      </c>
      <c r="B639">
        <v>19.278654248241779</v>
      </c>
      <c r="C639">
        <f t="shared" si="7"/>
        <v>7692</v>
      </c>
      <c r="D639" t="str">
        <f t="shared" si="8"/>
        <v/>
      </c>
    </row>
    <row r="640" spans="1:4" x14ac:dyDescent="0.3">
      <c r="A640" t="s">
        <v>312</v>
      </c>
      <c r="B640">
        <v>13.042181254101784</v>
      </c>
      <c r="C640">
        <f t="shared" si="7"/>
        <v>9119</v>
      </c>
      <c r="D640" t="str">
        <f t="shared" si="8"/>
        <v/>
      </c>
    </row>
    <row r="641" spans="1:4" x14ac:dyDescent="0.3">
      <c r="A641" t="s">
        <v>313</v>
      </c>
      <c r="B641" t="s">
        <v>39</v>
      </c>
      <c r="C641">
        <f t="shared" si="7"/>
        <v>8599</v>
      </c>
      <c r="D641" t="str">
        <f t="shared" si="8"/>
        <v/>
      </c>
    </row>
    <row r="642" spans="1:4" x14ac:dyDescent="0.3">
      <c r="A642" t="s">
        <v>314</v>
      </c>
      <c r="B642">
        <v>9.6954151971785834</v>
      </c>
      <c r="C642">
        <f t="shared" si="7"/>
        <v>4381</v>
      </c>
      <c r="D642" t="str">
        <f t="shared" si="8"/>
        <v/>
      </c>
    </row>
    <row r="643" spans="1:4" x14ac:dyDescent="0.3">
      <c r="A643" t="s">
        <v>315</v>
      </c>
      <c r="B643">
        <v>11.438822670882995</v>
      </c>
      <c r="C643">
        <f t="shared" si="7"/>
        <v>8148</v>
      </c>
      <c r="D643" t="str">
        <f t="shared" si="8"/>
        <v/>
      </c>
    </row>
    <row r="644" spans="1:4" x14ac:dyDescent="0.3">
      <c r="A644" t="s">
        <v>316</v>
      </c>
      <c r="B644">
        <v>20.323675280605585</v>
      </c>
      <c r="C644">
        <f t="shared" si="7"/>
        <v>4151</v>
      </c>
      <c r="D644" t="str">
        <f t="shared" si="8"/>
        <v/>
      </c>
    </row>
    <row r="645" spans="1:4" x14ac:dyDescent="0.3">
      <c r="A645" t="s">
        <v>370</v>
      </c>
      <c r="B645" t="s">
        <v>39</v>
      </c>
      <c r="C645">
        <f t="shared" si="7"/>
        <v>4178</v>
      </c>
      <c r="D645" t="str">
        <f t="shared" si="8"/>
        <v/>
      </c>
    </row>
    <row r="646" spans="1:4" x14ac:dyDescent="0.3">
      <c r="A646" t="s">
        <v>371</v>
      </c>
      <c r="B646" t="s">
        <v>39</v>
      </c>
      <c r="C646">
        <f t="shared" si="7"/>
        <v>5316</v>
      </c>
      <c r="D646" t="str">
        <f t="shared" si="8"/>
        <v/>
      </c>
    </row>
    <row r="647" spans="1:4" x14ac:dyDescent="0.3">
      <c r="A647" t="s">
        <v>372</v>
      </c>
      <c r="B647" t="s">
        <v>39</v>
      </c>
      <c r="C647">
        <f t="shared" si="7"/>
        <v>14449</v>
      </c>
      <c r="D647" t="str">
        <f t="shared" si="8"/>
        <v/>
      </c>
    </row>
    <row r="648" spans="1:4" x14ac:dyDescent="0.3">
      <c r="A648" t="s">
        <v>373</v>
      </c>
      <c r="B648" t="s">
        <v>39</v>
      </c>
      <c r="C648">
        <f t="shared" si="7"/>
        <v>14304</v>
      </c>
      <c r="D648" t="str">
        <f t="shared" si="8"/>
        <v/>
      </c>
    </row>
    <row r="649" spans="1:4" x14ac:dyDescent="0.3">
      <c r="A649" t="s">
        <v>374</v>
      </c>
      <c r="B649">
        <v>17.820962089837529</v>
      </c>
      <c r="C649">
        <f t="shared" si="7"/>
        <v>2684</v>
      </c>
      <c r="D649" t="str">
        <f t="shared" si="8"/>
        <v/>
      </c>
    </row>
    <row r="650" spans="1:4" x14ac:dyDescent="0.3">
      <c r="A650" t="s">
        <v>375</v>
      </c>
      <c r="B650" t="s">
        <v>39</v>
      </c>
      <c r="C650">
        <f t="shared" si="7"/>
        <v>10356</v>
      </c>
      <c r="D650" t="str">
        <f t="shared" si="8"/>
        <v/>
      </c>
    </row>
    <row r="651" spans="1:4" x14ac:dyDescent="0.3">
      <c r="A651" t="s">
        <v>376</v>
      </c>
      <c r="B651" t="s">
        <v>39</v>
      </c>
      <c r="C651" t="str">
        <f t="shared" si="7"/>
        <v>#</v>
      </c>
      <c r="D651" t="b">
        <f t="shared" si="8"/>
        <v>1</v>
      </c>
    </row>
    <row r="652" spans="1:4" x14ac:dyDescent="0.3">
      <c r="A652" t="s">
        <v>288</v>
      </c>
      <c r="B652" t="s">
        <v>39</v>
      </c>
      <c r="C652">
        <f t="shared" si="7"/>
        <v>5636</v>
      </c>
      <c r="D652" t="str">
        <f t="shared" si="8"/>
        <v/>
      </c>
    </row>
    <row r="653" spans="1:4" x14ac:dyDescent="0.3">
      <c r="A653" t="s">
        <v>289</v>
      </c>
      <c r="B653" t="s">
        <v>39</v>
      </c>
      <c r="C653">
        <f t="shared" si="7"/>
        <v>1726</v>
      </c>
      <c r="D653" t="str">
        <f t="shared" si="8"/>
        <v/>
      </c>
    </row>
    <row r="654" spans="1:4" x14ac:dyDescent="0.3">
      <c r="A654" t="s">
        <v>290</v>
      </c>
      <c r="B654" t="s">
        <v>39</v>
      </c>
      <c r="C654">
        <f t="shared" si="7"/>
        <v>8213</v>
      </c>
      <c r="D654" t="str">
        <f t="shared" si="8"/>
        <v/>
      </c>
    </row>
    <row r="655" spans="1:4" x14ac:dyDescent="0.3">
      <c r="A655" t="s">
        <v>291</v>
      </c>
      <c r="B655" t="s">
        <v>39</v>
      </c>
      <c r="C655">
        <f t="shared" si="7"/>
        <v>2434</v>
      </c>
      <c r="D655" t="str">
        <f t="shared" si="8"/>
        <v/>
      </c>
    </row>
    <row r="656" spans="1:4" x14ac:dyDescent="0.3">
      <c r="A656" t="s">
        <v>292</v>
      </c>
      <c r="B656" t="s">
        <v>39</v>
      </c>
      <c r="C656">
        <f t="shared" si="7"/>
        <v>4506</v>
      </c>
      <c r="D656" t="str">
        <f t="shared" si="8"/>
        <v/>
      </c>
    </row>
    <row r="657" spans="1:4" x14ac:dyDescent="0.3">
      <c r="A657" t="s">
        <v>293</v>
      </c>
      <c r="B657">
        <v>15.479907857691325</v>
      </c>
      <c r="C657">
        <f t="shared" si="7"/>
        <v>3272</v>
      </c>
      <c r="D657" t="str">
        <f t="shared" si="8"/>
        <v/>
      </c>
    </row>
    <row r="658" spans="1:4" x14ac:dyDescent="0.3">
      <c r="A658" t="s">
        <v>294</v>
      </c>
      <c r="B658" t="s">
        <v>39</v>
      </c>
      <c r="C658">
        <f t="shared" si="7"/>
        <v>6935</v>
      </c>
      <c r="D658" t="str">
        <f t="shared" si="8"/>
        <v/>
      </c>
    </row>
    <row r="659" spans="1:4" x14ac:dyDescent="0.3">
      <c r="A659" t="s">
        <v>317</v>
      </c>
      <c r="B659" t="s">
        <v>39</v>
      </c>
      <c r="C659">
        <f t="shared" si="7"/>
        <v>8635</v>
      </c>
      <c r="D659" t="str">
        <f t="shared" si="8"/>
        <v/>
      </c>
    </row>
    <row r="660" spans="1:4" x14ac:dyDescent="0.3">
      <c r="A660" t="s">
        <v>318</v>
      </c>
      <c r="B660">
        <v>5.1989816427710034</v>
      </c>
      <c r="C660">
        <f t="shared" si="7"/>
        <v>6223</v>
      </c>
      <c r="D660" t="str">
        <f t="shared" si="8"/>
        <v/>
      </c>
    </row>
    <row r="661" spans="1:4" x14ac:dyDescent="0.3">
      <c r="A661" t="s">
        <v>319</v>
      </c>
      <c r="B661" t="s">
        <v>39</v>
      </c>
      <c r="C661">
        <f t="shared" si="7"/>
        <v>7727</v>
      </c>
      <c r="D661" t="str">
        <f t="shared" si="8"/>
        <v/>
      </c>
    </row>
    <row r="662" spans="1:4" x14ac:dyDescent="0.3">
      <c r="A662" t="s">
        <v>320</v>
      </c>
      <c r="B662">
        <v>6.4709081022294725</v>
      </c>
      <c r="C662">
        <f t="shared" si="7"/>
        <v>5155</v>
      </c>
      <c r="D662" t="str">
        <f t="shared" si="8"/>
        <v/>
      </c>
    </row>
    <row r="663" spans="1:4" x14ac:dyDescent="0.3">
      <c r="A663" t="s">
        <v>321</v>
      </c>
      <c r="B663">
        <v>20.156365655070317</v>
      </c>
      <c r="C663">
        <f t="shared" si="7"/>
        <v>4870</v>
      </c>
      <c r="D663" t="str">
        <f t="shared" si="8"/>
        <v/>
      </c>
    </row>
    <row r="664" spans="1:4" x14ac:dyDescent="0.3">
      <c r="A664" t="s">
        <v>322</v>
      </c>
      <c r="B664">
        <v>12.693483661379707</v>
      </c>
      <c r="C664">
        <f t="shared" si="7"/>
        <v>3773</v>
      </c>
      <c r="D664" t="str">
        <f t="shared" si="8"/>
        <v/>
      </c>
    </row>
    <row r="665" spans="1:4" x14ac:dyDescent="0.3">
      <c r="A665" t="s">
        <v>323</v>
      </c>
      <c r="B665" t="s">
        <v>39</v>
      </c>
      <c r="C665">
        <f t="shared" si="7"/>
        <v>1244</v>
      </c>
      <c r="D665" t="str">
        <f t="shared" si="8"/>
        <v/>
      </c>
    </row>
    <row r="666" spans="1:4" x14ac:dyDescent="0.3">
      <c r="A666" t="s">
        <v>410</v>
      </c>
      <c r="B666">
        <v>5.3399632472165166</v>
      </c>
      <c r="C666">
        <f t="shared" si="7"/>
        <v>11136</v>
      </c>
      <c r="D666" t="str">
        <f t="shared" si="8"/>
        <v/>
      </c>
    </row>
    <row r="667" spans="1:4" x14ac:dyDescent="0.3">
      <c r="A667" t="s">
        <v>411</v>
      </c>
      <c r="B667">
        <v>4.2408235541282746</v>
      </c>
      <c r="C667">
        <f t="shared" si="7"/>
        <v>5877</v>
      </c>
      <c r="D667" t="str">
        <f t="shared" si="8"/>
        <v/>
      </c>
    </row>
    <row r="668" spans="1:4" x14ac:dyDescent="0.3">
      <c r="A668" t="s">
        <v>412</v>
      </c>
      <c r="B668" t="s">
        <v>39</v>
      </c>
      <c r="C668">
        <f t="shared" si="7"/>
        <v>7799</v>
      </c>
      <c r="D668" t="str">
        <f t="shared" si="8"/>
        <v/>
      </c>
    </row>
    <row r="669" spans="1:4" x14ac:dyDescent="0.3">
      <c r="A669" t="s">
        <v>413</v>
      </c>
      <c r="B669">
        <v>4.8853405809410573</v>
      </c>
      <c r="C669">
        <f t="shared" si="7"/>
        <v>9440</v>
      </c>
      <c r="D669" t="str">
        <f t="shared" si="8"/>
        <v/>
      </c>
    </row>
    <row r="670" spans="1:4" x14ac:dyDescent="0.3">
      <c r="A670" t="s">
        <v>414</v>
      </c>
      <c r="B670">
        <v>5.1900687333426854</v>
      </c>
      <c r="C670">
        <f t="shared" si="7"/>
        <v>6622</v>
      </c>
      <c r="D670" t="str">
        <f t="shared" si="8"/>
        <v/>
      </c>
    </row>
    <row r="671" spans="1:4" x14ac:dyDescent="0.3">
      <c r="A671" t="s">
        <v>447</v>
      </c>
      <c r="B671" t="s">
        <v>39</v>
      </c>
      <c r="C671">
        <f t="shared" si="7"/>
        <v>4845</v>
      </c>
      <c r="D671" t="str">
        <f t="shared" si="8"/>
        <v/>
      </c>
    </row>
    <row r="672" spans="1:4" x14ac:dyDescent="0.3">
      <c r="A672" t="s">
        <v>448</v>
      </c>
      <c r="B672">
        <v>21.116571116571116</v>
      </c>
      <c r="C672">
        <f t="shared" si="7"/>
        <v>3998</v>
      </c>
      <c r="D672" t="str">
        <f t="shared" si="8"/>
        <v/>
      </c>
    </row>
    <row r="673" spans="1:4" x14ac:dyDescent="0.3">
      <c r="A673" t="s">
        <v>449</v>
      </c>
      <c r="B673">
        <v>14.047473779017402</v>
      </c>
      <c r="C673">
        <f t="shared" ref="C673:C736" si="9">VLOOKUP(A673,J$5:P$414,5,FALSE)</f>
        <v>5966</v>
      </c>
      <c r="D673" t="str">
        <f t="shared" si="8"/>
        <v/>
      </c>
    </row>
    <row r="674" spans="1:4" x14ac:dyDescent="0.3">
      <c r="A674" t="s">
        <v>324</v>
      </c>
      <c r="B674">
        <v>17.422880563744876</v>
      </c>
      <c r="C674">
        <f t="shared" si="9"/>
        <v>2813</v>
      </c>
      <c r="D674" t="str">
        <f t="shared" ref="D674:D737" si="10">IF(B674=C674,TRUE,"")</f>
        <v/>
      </c>
    </row>
    <row r="675" spans="1:4" x14ac:dyDescent="0.3">
      <c r="A675" t="s">
        <v>325</v>
      </c>
      <c r="B675">
        <v>8.9166888474846946</v>
      </c>
      <c r="C675">
        <f t="shared" si="9"/>
        <v>5384</v>
      </c>
      <c r="D675" t="str">
        <f t="shared" si="10"/>
        <v/>
      </c>
    </row>
    <row r="676" spans="1:4" x14ac:dyDescent="0.3">
      <c r="A676" t="s">
        <v>326</v>
      </c>
      <c r="B676" t="s">
        <v>39</v>
      </c>
      <c r="C676">
        <f t="shared" si="9"/>
        <v>2760</v>
      </c>
      <c r="D676" t="str">
        <f t="shared" si="10"/>
        <v/>
      </c>
    </row>
    <row r="677" spans="1:4" x14ac:dyDescent="0.3">
      <c r="A677" t="s">
        <v>327</v>
      </c>
      <c r="B677">
        <v>10.072204799066444</v>
      </c>
      <c r="C677">
        <f t="shared" si="9"/>
        <v>4900</v>
      </c>
      <c r="D677" t="str">
        <f t="shared" si="10"/>
        <v/>
      </c>
    </row>
    <row r="678" spans="1:4" x14ac:dyDescent="0.3">
      <c r="A678" t="s">
        <v>328</v>
      </c>
      <c r="B678">
        <v>9.2443080897787819</v>
      </c>
      <c r="C678">
        <f t="shared" si="9"/>
        <v>5021</v>
      </c>
      <c r="D678" t="str">
        <f t="shared" si="10"/>
        <v/>
      </c>
    </row>
    <row r="679" spans="1:4" x14ac:dyDescent="0.3">
      <c r="A679" t="s">
        <v>329</v>
      </c>
      <c r="B679">
        <v>11.300102774922918</v>
      </c>
      <c r="C679">
        <f t="shared" si="9"/>
        <v>3302</v>
      </c>
      <c r="D679" t="str">
        <f t="shared" si="10"/>
        <v/>
      </c>
    </row>
    <row r="680" spans="1:4" x14ac:dyDescent="0.3">
      <c r="A680" t="s">
        <v>330</v>
      </c>
      <c r="B680">
        <v>13.806921675774134</v>
      </c>
      <c r="C680">
        <f t="shared" si="9"/>
        <v>3178</v>
      </c>
      <c r="D680" t="str">
        <f t="shared" si="10"/>
        <v/>
      </c>
    </row>
    <row r="681" spans="1:4" x14ac:dyDescent="0.3">
      <c r="A681" t="s">
        <v>331</v>
      </c>
      <c r="B681">
        <v>8.6492558270148834</v>
      </c>
      <c r="C681">
        <f t="shared" si="9"/>
        <v>5442</v>
      </c>
      <c r="D681" t="str">
        <f t="shared" si="10"/>
        <v/>
      </c>
    </row>
    <row r="682" spans="1:4" x14ac:dyDescent="0.3">
      <c r="A682" t="s">
        <v>377</v>
      </c>
      <c r="B682" t="s">
        <v>39</v>
      </c>
      <c r="C682">
        <f t="shared" si="9"/>
        <v>5621</v>
      </c>
      <c r="D682" t="str">
        <f t="shared" si="10"/>
        <v/>
      </c>
    </row>
    <row r="683" spans="1:4" x14ac:dyDescent="0.3">
      <c r="A683" t="s">
        <v>378</v>
      </c>
      <c r="B683">
        <v>6.8265319511875084</v>
      </c>
      <c r="C683">
        <f t="shared" si="9"/>
        <v>8234</v>
      </c>
      <c r="D683" t="str">
        <f t="shared" si="10"/>
        <v/>
      </c>
    </row>
    <row r="684" spans="1:4" x14ac:dyDescent="0.3">
      <c r="A684" t="s">
        <v>379</v>
      </c>
      <c r="B684">
        <v>7.2710951526032312</v>
      </c>
      <c r="C684">
        <f t="shared" si="9"/>
        <v>2573</v>
      </c>
      <c r="D684" t="str">
        <f t="shared" si="10"/>
        <v/>
      </c>
    </row>
    <row r="685" spans="1:4" x14ac:dyDescent="0.3">
      <c r="A685" t="s">
        <v>415</v>
      </c>
      <c r="B685">
        <v>7.0172728115440464</v>
      </c>
      <c r="C685">
        <f t="shared" si="9"/>
        <v>12560</v>
      </c>
      <c r="D685" t="str">
        <f t="shared" si="10"/>
        <v/>
      </c>
    </row>
    <row r="686" spans="1:4" x14ac:dyDescent="0.3">
      <c r="A686" t="s">
        <v>416</v>
      </c>
      <c r="B686" t="s">
        <v>39</v>
      </c>
      <c r="C686">
        <f t="shared" si="9"/>
        <v>5625</v>
      </c>
      <c r="D686" t="str">
        <f t="shared" si="10"/>
        <v/>
      </c>
    </row>
    <row r="687" spans="1:4" x14ac:dyDescent="0.3">
      <c r="A687" t="s">
        <v>417</v>
      </c>
      <c r="B687" t="s">
        <v>39</v>
      </c>
      <c r="C687">
        <f t="shared" si="9"/>
        <v>6865</v>
      </c>
      <c r="D687" t="str">
        <f t="shared" si="10"/>
        <v/>
      </c>
    </row>
    <row r="688" spans="1:4" x14ac:dyDescent="0.3">
      <c r="A688" t="s">
        <v>418</v>
      </c>
      <c r="B688">
        <v>9.5327102803738324</v>
      </c>
      <c r="C688">
        <f t="shared" si="9"/>
        <v>2588</v>
      </c>
      <c r="D688" t="str">
        <f t="shared" si="10"/>
        <v/>
      </c>
    </row>
    <row r="689" spans="1:4" x14ac:dyDescent="0.3">
      <c r="A689" t="s">
        <v>419</v>
      </c>
      <c r="B689">
        <v>5.2319220185007129</v>
      </c>
      <c r="C689">
        <f t="shared" si="9"/>
        <v>8129</v>
      </c>
      <c r="D689" t="str">
        <f t="shared" si="10"/>
        <v/>
      </c>
    </row>
    <row r="690" spans="1:4" x14ac:dyDescent="0.3">
      <c r="A690" t="s">
        <v>420</v>
      </c>
      <c r="B690" t="s">
        <v>39</v>
      </c>
      <c r="C690">
        <f t="shared" si="9"/>
        <v>4923</v>
      </c>
      <c r="D690" t="str">
        <f t="shared" si="10"/>
        <v/>
      </c>
    </row>
    <row r="691" spans="1:4" x14ac:dyDescent="0.3">
      <c r="A691" t="s">
        <v>421</v>
      </c>
      <c r="B691">
        <v>5.7224081801091291</v>
      </c>
      <c r="C691">
        <f t="shared" si="9"/>
        <v>3842</v>
      </c>
      <c r="D691" t="str">
        <f t="shared" si="10"/>
        <v/>
      </c>
    </row>
    <row r="692" spans="1:4" x14ac:dyDescent="0.3">
      <c r="A692" t="s">
        <v>422</v>
      </c>
      <c r="B692" t="s">
        <v>39</v>
      </c>
      <c r="C692">
        <f t="shared" si="9"/>
        <v>5545</v>
      </c>
      <c r="D692" t="str">
        <f t="shared" si="10"/>
        <v/>
      </c>
    </row>
    <row r="693" spans="1:4" x14ac:dyDescent="0.3">
      <c r="A693" t="s">
        <v>423</v>
      </c>
      <c r="B693" t="s">
        <v>39</v>
      </c>
      <c r="C693">
        <f t="shared" si="9"/>
        <v>3183</v>
      </c>
      <c r="D693" t="str">
        <f t="shared" si="10"/>
        <v/>
      </c>
    </row>
    <row r="694" spans="1:4" x14ac:dyDescent="0.3">
      <c r="A694" t="s">
        <v>424</v>
      </c>
      <c r="B694" t="s">
        <v>39</v>
      </c>
      <c r="C694">
        <f t="shared" si="9"/>
        <v>5777</v>
      </c>
      <c r="D694" t="str">
        <f t="shared" si="10"/>
        <v/>
      </c>
    </row>
    <row r="695" spans="1:4" x14ac:dyDescent="0.3">
      <c r="A695" t="s">
        <v>425</v>
      </c>
      <c r="B695" t="s">
        <v>39</v>
      </c>
      <c r="C695">
        <f t="shared" si="9"/>
        <v>2477</v>
      </c>
      <c r="D695" t="str">
        <f t="shared" si="10"/>
        <v/>
      </c>
    </row>
    <row r="696" spans="1:4" x14ac:dyDescent="0.3">
      <c r="A696" t="s">
        <v>332</v>
      </c>
      <c r="B696" t="s">
        <v>39</v>
      </c>
      <c r="C696">
        <f t="shared" si="9"/>
        <v>2895</v>
      </c>
      <c r="D696" t="str">
        <f t="shared" si="10"/>
        <v/>
      </c>
    </row>
    <row r="697" spans="1:4" x14ac:dyDescent="0.3">
      <c r="A697" t="s">
        <v>333</v>
      </c>
      <c r="B697">
        <v>14.869059165858388</v>
      </c>
      <c r="C697">
        <f t="shared" si="9"/>
        <v>8812</v>
      </c>
      <c r="D697" t="str">
        <f t="shared" si="10"/>
        <v/>
      </c>
    </row>
    <row r="698" spans="1:4" x14ac:dyDescent="0.3">
      <c r="A698" t="s">
        <v>334</v>
      </c>
      <c r="B698">
        <v>6.8328010435877831</v>
      </c>
      <c r="C698">
        <f t="shared" si="9"/>
        <v>5159</v>
      </c>
      <c r="D698" t="str">
        <f t="shared" si="10"/>
        <v/>
      </c>
    </row>
    <row r="699" spans="1:4" x14ac:dyDescent="0.3">
      <c r="A699" t="s">
        <v>335</v>
      </c>
      <c r="B699" t="s">
        <v>39</v>
      </c>
      <c r="C699">
        <f t="shared" si="9"/>
        <v>3893</v>
      </c>
      <c r="D699" t="str">
        <f t="shared" si="10"/>
        <v/>
      </c>
    </row>
    <row r="700" spans="1:4" x14ac:dyDescent="0.3">
      <c r="A700" t="s">
        <v>336</v>
      </c>
      <c r="B700">
        <v>4.1228991596638656</v>
      </c>
      <c r="C700">
        <f t="shared" si="9"/>
        <v>6695</v>
      </c>
      <c r="D700" t="str">
        <f t="shared" si="10"/>
        <v/>
      </c>
    </row>
    <row r="701" spans="1:4" x14ac:dyDescent="0.3">
      <c r="A701" t="s">
        <v>426</v>
      </c>
      <c r="B701" t="s">
        <v>39</v>
      </c>
      <c r="C701" t="str">
        <f t="shared" si="9"/>
        <v>#</v>
      </c>
      <c r="D701" t="b">
        <f t="shared" si="10"/>
        <v>1</v>
      </c>
    </row>
    <row r="702" spans="1:4" x14ac:dyDescent="0.3">
      <c r="A702" t="s">
        <v>427</v>
      </c>
      <c r="B702" t="s">
        <v>39</v>
      </c>
      <c r="C702">
        <f t="shared" si="9"/>
        <v>7469</v>
      </c>
      <c r="D702" t="str">
        <f t="shared" si="10"/>
        <v/>
      </c>
    </row>
    <row r="703" spans="1:4" x14ac:dyDescent="0.3">
      <c r="A703" t="s">
        <v>428</v>
      </c>
      <c r="B703" t="s">
        <v>39</v>
      </c>
      <c r="C703">
        <f t="shared" si="9"/>
        <v>7198</v>
      </c>
      <c r="D703" t="str">
        <f t="shared" si="10"/>
        <v/>
      </c>
    </row>
    <row r="704" spans="1:4" x14ac:dyDescent="0.3">
      <c r="A704" t="s">
        <v>429</v>
      </c>
      <c r="B704" t="s">
        <v>39</v>
      </c>
      <c r="C704">
        <f t="shared" si="9"/>
        <v>7474</v>
      </c>
      <c r="D704" t="str">
        <f t="shared" si="10"/>
        <v/>
      </c>
    </row>
    <row r="705" spans="1:4" x14ac:dyDescent="0.3">
      <c r="A705" t="s">
        <v>430</v>
      </c>
      <c r="B705">
        <v>5.3865252703783195</v>
      </c>
      <c r="C705">
        <f t="shared" si="9"/>
        <v>5792</v>
      </c>
      <c r="D705" t="str">
        <f t="shared" si="10"/>
        <v/>
      </c>
    </row>
    <row r="706" spans="1:4" x14ac:dyDescent="0.3">
      <c r="A706" t="s">
        <v>431</v>
      </c>
      <c r="B706" t="s">
        <v>39</v>
      </c>
      <c r="C706">
        <f t="shared" si="9"/>
        <v>6986</v>
      </c>
      <c r="D706" t="str">
        <f t="shared" si="10"/>
        <v/>
      </c>
    </row>
    <row r="707" spans="1:4" x14ac:dyDescent="0.3">
      <c r="A707" t="s">
        <v>432</v>
      </c>
      <c r="B707" t="s">
        <v>39</v>
      </c>
      <c r="C707">
        <f t="shared" si="9"/>
        <v>6920</v>
      </c>
      <c r="D707" t="str">
        <f t="shared" si="10"/>
        <v/>
      </c>
    </row>
    <row r="708" spans="1:4" x14ac:dyDescent="0.3">
      <c r="A708" t="s">
        <v>337</v>
      </c>
      <c r="B708">
        <v>18.362191139318504</v>
      </c>
      <c r="C708">
        <f t="shared" si="9"/>
        <v>3624</v>
      </c>
      <c r="D708" t="str">
        <f t="shared" si="10"/>
        <v/>
      </c>
    </row>
    <row r="709" spans="1:4" x14ac:dyDescent="0.3">
      <c r="A709" t="s">
        <v>338</v>
      </c>
      <c r="B709" t="s">
        <v>39</v>
      </c>
      <c r="C709">
        <f t="shared" si="9"/>
        <v>1971</v>
      </c>
      <c r="D709" t="str">
        <f t="shared" si="10"/>
        <v/>
      </c>
    </row>
    <row r="710" spans="1:4" x14ac:dyDescent="0.3">
      <c r="A710" t="s">
        <v>339</v>
      </c>
      <c r="B710">
        <v>7.2843942505133468</v>
      </c>
      <c r="C710">
        <f t="shared" si="9"/>
        <v>3827</v>
      </c>
      <c r="D710" t="str">
        <f t="shared" si="10"/>
        <v/>
      </c>
    </row>
    <row r="711" spans="1:4" x14ac:dyDescent="0.3">
      <c r="A711" t="s">
        <v>340</v>
      </c>
      <c r="B711">
        <v>5.9661016949152543</v>
      </c>
      <c r="C711">
        <f t="shared" si="9"/>
        <v>4873</v>
      </c>
      <c r="D711" t="str">
        <f t="shared" si="10"/>
        <v/>
      </c>
    </row>
    <row r="712" spans="1:4" x14ac:dyDescent="0.3">
      <c r="A712" t="s">
        <v>341</v>
      </c>
      <c r="B712">
        <v>18.259935553168635</v>
      </c>
      <c r="C712">
        <f t="shared" si="9"/>
        <v>6443</v>
      </c>
      <c r="D712" t="str">
        <f t="shared" si="10"/>
        <v/>
      </c>
    </row>
    <row r="713" spans="1:4" x14ac:dyDescent="0.3">
      <c r="A713" t="s">
        <v>342</v>
      </c>
      <c r="B713">
        <v>10.158976347421481</v>
      </c>
      <c r="C713">
        <f t="shared" si="9"/>
        <v>5072</v>
      </c>
      <c r="D713" t="str">
        <f t="shared" si="10"/>
        <v/>
      </c>
    </row>
    <row r="714" spans="1:4" x14ac:dyDescent="0.3">
      <c r="A714" t="s">
        <v>365</v>
      </c>
      <c r="B714">
        <v>6.9130150425114456</v>
      </c>
      <c r="C714">
        <f t="shared" si="9"/>
        <v>8969</v>
      </c>
      <c r="D714" t="str">
        <f t="shared" si="10"/>
        <v/>
      </c>
    </row>
    <row r="715" spans="1:4" x14ac:dyDescent="0.3">
      <c r="A715" t="s">
        <v>369</v>
      </c>
      <c r="B715" t="s">
        <v>39</v>
      </c>
      <c r="C715">
        <f t="shared" si="9"/>
        <v>7469</v>
      </c>
      <c r="D715" t="str">
        <f t="shared" si="10"/>
        <v/>
      </c>
    </row>
    <row r="716" spans="1:4" x14ac:dyDescent="0.3">
      <c r="A716" t="s">
        <v>362</v>
      </c>
      <c r="B716" t="s">
        <v>39</v>
      </c>
      <c r="C716">
        <f t="shared" si="9"/>
        <v>7566</v>
      </c>
      <c r="D716" t="str">
        <f t="shared" si="10"/>
        <v/>
      </c>
    </row>
    <row r="717" spans="1:4" x14ac:dyDescent="0.3">
      <c r="A717" t="s">
        <v>366</v>
      </c>
      <c r="B717" t="s">
        <v>39</v>
      </c>
      <c r="C717">
        <f t="shared" si="9"/>
        <v>6393</v>
      </c>
      <c r="D717" t="str">
        <f t="shared" si="10"/>
        <v/>
      </c>
    </row>
    <row r="718" spans="1:4" x14ac:dyDescent="0.3">
      <c r="A718" t="s">
        <v>380</v>
      </c>
      <c r="B718">
        <v>5.6068279872444196</v>
      </c>
      <c r="C718">
        <f t="shared" si="9"/>
        <v>15773</v>
      </c>
      <c r="D718" t="str">
        <f t="shared" si="10"/>
        <v/>
      </c>
    </row>
    <row r="719" spans="1:4" x14ac:dyDescent="0.3">
      <c r="A719" t="s">
        <v>381</v>
      </c>
      <c r="B719">
        <v>5.7425359914973111</v>
      </c>
      <c r="C719">
        <f t="shared" si="9"/>
        <v>6948</v>
      </c>
      <c r="D719" t="str">
        <f t="shared" si="10"/>
        <v/>
      </c>
    </row>
    <row r="720" spans="1:4" x14ac:dyDescent="0.3">
      <c r="A720" t="s">
        <v>450</v>
      </c>
      <c r="B720">
        <v>9.5345796374173943</v>
      </c>
      <c r="C720">
        <f t="shared" si="9"/>
        <v>6287</v>
      </c>
      <c r="D720" t="str">
        <f t="shared" si="10"/>
        <v/>
      </c>
    </row>
    <row r="721" spans="1:4" x14ac:dyDescent="0.3">
      <c r="A721" t="s">
        <v>83</v>
      </c>
      <c r="B721">
        <v>16.355307645564888</v>
      </c>
      <c r="C721">
        <f t="shared" si="9"/>
        <v>26996</v>
      </c>
      <c r="D721" t="str">
        <f t="shared" si="10"/>
        <v/>
      </c>
    </row>
    <row r="722" spans="1:4" x14ac:dyDescent="0.3">
      <c r="A722" t="s">
        <v>84</v>
      </c>
      <c r="B722">
        <v>11.604646160464615</v>
      </c>
      <c r="C722">
        <f t="shared" si="9"/>
        <v>11220</v>
      </c>
      <c r="D722" t="str">
        <f t="shared" si="10"/>
        <v/>
      </c>
    </row>
    <row r="723" spans="1:4" x14ac:dyDescent="0.3">
      <c r="A723" t="s">
        <v>85</v>
      </c>
      <c r="B723">
        <v>14.753626433380779</v>
      </c>
      <c r="C723">
        <f t="shared" si="9"/>
        <v>49010</v>
      </c>
      <c r="D723" t="str">
        <f t="shared" si="10"/>
        <v/>
      </c>
    </row>
    <row r="724" spans="1:4" x14ac:dyDescent="0.3">
      <c r="A724" t="s">
        <v>86</v>
      </c>
      <c r="B724">
        <v>12.238601302708261</v>
      </c>
      <c r="C724">
        <f t="shared" si="9"/>
        <v>20748</v>
      </c>
      <c r="D724" t="str">
        <f t="shared" si="10"/>
        <v/>
      </c>
    </row>
    <row r="725" spans="1:4" x14ac:dyDescent="0.3">
      <c r="A725" t="s">
        <v>87</v>
      </c>
      <c r="B725">
        <v>10.37504584322582</v>
      </c>
      <c r="C725">
        <f t="shared" si="9"/>
        <v>18673</v>
      </c>
      <c r="D725" t="str">
        <f t="shared" si="10"/>
        <v/>
      </c>
    </row>
    <row r="726" spans="1:4" x14ac:dyDescent="0.3">
      <c r="A726" t="s">
        <v>88</v>
      </c>
      <c r="B726">
        <v>9.536017483399176</v>
      </c>
      <c r="C726">
        <f t="shared" si="9"/>
        <v>16302</v>
      </c>
      <c r="D726" t="str">
        <f t="shared" si="10"/>
        <v/>
      </c>
    </row>
    <row r="727" spans="1:4" x14ac:dyDescent="0.3">
      <c r="A727" t="s">
        <v>89</v>
      </c>
      <c r="B727">
        <v>11.473350597147606</v>
      </c>
      <c r="C727">
        <f t="shared" si="9"/>
        <v>9712</v>
      </c>
      <c r="D727" t="str">
        <f t="shared" si="10"/>
        <v/>
      </c>
    </row>
    <row r="728" spans="1:4" x14ac:dyDescent="0.3">
      <c r="A728" t="s">
        <v>90</v>
      </c>
      <c r="B728">
        <v>15.24550247039077</v>
      </c>
      <c r="C728">
        <f t="shared" si="9"/>
        <v>13138</v>
      </c>
      <c r="D728" t="str">
        <f t="shared" si="10"/>
        <v/>
      </c>
    </row>
    <row r="729" spans="1:4" x14ac:dyDescent="0.3">
      <c r="A729" t="s">
        <v>91</v>
      </c>
      <c r="B729">
        <v>5.6706736838016818</v>
      </c>
      <c r="C729">
        <f t="shared" si="9"/>
        <v>14104</v>
      </c>
      <c r="D729" t="str">
        <f t="shared" si="10"/>
        <v/>
      </c>
    </row>
    <row r="730" spans="1:4" x14ac:dyDescent="0.3">
      <c r="A730" t="s">
        <v>92</v>
      </c>
      <c r="B730">
        <v>12.804752475247524</v>
      </c>
      <c r="C730">
        <f t="shared" si="9"/>
        <v>13846</v>
      </c>
      <c r="D730" t="str">
        <f t="shared" si="10"/>
        <v/>
      </c>
    </row>
    <row r="731" spans="1:4" x14ac:dyDescent="0.3">
      <c r="A731" t="s">
        <v>94</v>
      </c>
      <c r="B731">
        <v>14.30172850220583</v>
      </c>
      <c r="C731">
        <f t="shared" si="9"/>
        <v>5401</v>
      </c>
      <c r="D731" t="str">
        <f t="shared" si="10"/>
        <v/>
      </c>
    </row>
    <row r="732" spans="1:4" x14ac:dyDescent="0.3">
      <c r="A732" t="s">
        <v>95</v>
      </c>
      <c r="B732">
        <v>19.361151726464964</v>
      </c>
      <c r="C732">
        <f t="shared" si="9"/>
        <v>28893</v>
      </c>
      <c r="D732" t="str">
        <f t="shared" si="10"/>
        <v/>
      </c>
    </row>
    <row r="733" spans="1:4" x14ac:dyDescent="0.3">
      <c r="A733" t="s">
        <v>1003</v>
      </c>
      <c r="B733">
        <v>13.743693239152371</v>
      </c>
      <c r="C733" t="e">
        <f t="shared" si="9"/>
        <v>#N/A</v>
      </c>
      <c r="D733" t="e">
        <f t="shared" si="10"/>
        <v>#N/A</v>
      </c>
    </row>
    <row r="734" spans="1:4" x14ac:dyDescent="0.3">
      <c r="A734" t="s">
        <v>96</v>
      </c>
      <c r="B734">
        <v>11.95065897471976</v>
      </c>
      <c r="C734">
        <f t="shared" si="9"/>
        <v>7547</v>
      </c>
      <c r="D734" t="str">
        <f t="shared" si="10"/>
        <v/>
      </c>
    </row>
    <row r="735" spans="1:4" x14ac:dyDescent="0.3">
      <c r="A735" t="s">
        <v>98</v>
      </c>
      <c r="B735">
        <v>10.480445521190573</v>
      </c>
      <c r="C735">
        <f t="shared" si="9"/>
        <v>17666</v>
      </c>
      <c r="D735" t="str">
        <f t="shared" si="10"/>
        <v/>
      </c>
    </row>
    <row r="736" spans="1:4" x14ac:dyDescent="0.3">
      <c r="A736" t="s">
        <v>105</v>
      </c>
      <c r="B736">
        <v>10.106049806691288</v>
      </c>
      <c r="C736">
        <f t="shared" si="9"/>
        <v>16032</v>
      </c>
      <c r="D736" t="str">
        <f t="shared" si="10"/>
        <v/>
      </c>
    </row>
    <row r="737" spans="1:4" x14ac:dyDescent="0.3">
      <c r="A737" t="s">
        <v>106</v>
      </c>
      <c r="B737">
        <v>9.1941145716633059</v>
      </c>
      <c r="C737">
        <f t="shared" ref="C737:C789" si="11">VLOOKUP(A737,J$5:P$414,5,FALSE)</f>
        <v>15278</v>
      </c>
      <c r="D737" t="str">
        <f t="shared" si="10"/>
        <v/>
      </c>
    </row>
    <row r="738" spans="1:4" x14ac:dyDescent="0.3">
      <c r="A738" t="s">
        <v>107</v>
      </c>
      <c r="B738">
        <v>16.728456088317682</v>
      </c>
      <c r="C738">
        <f t="shared" si="11"/>
        <v>10779</v>
      </c>
      <c r="D738" t="str">
        <f t="shared" ref="D738:D789" si="12">IF(B738=C738,TRUE,"")</f>
        <v/>
      </c>
    </row>
    <row r="739" spans="1:4" x14ac:dyDescent="0.3">
      <c r="A739" t="s">
        <v>108</v>
      </c>
      <c r="B739">
        <v>12.79003479992172</v>
      </c>
      <c r="C739">
        <f t="shared" si="11"/>
        <v>44910</v>
      </c>
      <c r="D739" t="str">
        <f t="shared" si="12"/>
        <v/>
      </c>
    </row>
    <row r="740" spans="1:4" x14ac:dyDescent="0.3">
      <c r="A740" t="s">
        <v>72</v>
      </c>
      <c r="B740">
        <v>18.973020017406441</v>
      </c>
      <c r="C740">
        <f t="shared" si="11"/>
        <v>14641</v>
      </c>
      <c r="D740" t="str">
        <f t="shared" si="12"/>
        <v/>
      </c>
    </row>
    <row r="741" spans="1:4" x14ac:dyDescent="0.3">
      <c r="A741" t="s">
        <v>73</v>
      </c>
      <c r="B741">
        <v>10.529617645116556</v>
      </c>
      <c r="C741">
        <f t="shared" si="11"/>
        <v>4867</v>
      </c>
      <c r="D741" t="str">
        <f t="shared" si="12"/>
        <v/>
      </c>
    </row>
    <row r="742" spans="1:4" x14ac:dyDescent="0.3">
      <c r="A742" t="s">
        <v>74</v>
      </c>
      <c r="B742">
        <v>26.169693321293604</v>
      </c>
      <c r="C742">
        <f t="shared" si="11"/>
        <v>7743</v>
      </c>
      <c r="D742" t="str">
        <f t="shared" si="12"/>
        <v/>
      </c>
    </row>
    <row r="743" spans="1:4" x14ac:dyDescent="0.3">
      <c r="A743" t="s">
        <v>75</v>
      </c>
      <c r="B743">
        <v>18.880568438071734</v>
      </c>
      <c r="C743">
        <f t="shared" si="11"/>
        <v>11737</v>
      </c>
      <c r="D743" t="str">
        <f t="shared" si="12"/>
        <v/>
      </c>
    </row>
    <row r="744" spans="1:4" x14ac:dyDescent="0.3">
      <c r="A744" t="s">
        <v>130</v>
      </c>
      <c r="B744">
        <v>12.541679650981614</v>
      </c>
      <c r="C744">
        <f t="shared" si="11"/>
        <v>126092</v>
      </c>
      <c r="D744" t="str">
        <f t="shared" si="12"/>
        <v/>
      </c>
    </row>
    <row r="745" spans="1:4" x14ac:dyDescent="0.3">
      <c r="A745" t="s">
        <v>131</v>
      </c>
      <c r="B745">
        <v>14.0784625388339</v>
      </c>
      <c r="C745">
        <f t="shared" si="11"/>
        <v>24512</v>
      </c>
      <c r="D745" t="str">
        <f t="shared" si="12"/>
        <v/>
      </c>
    </row>
    <row r="746" spans="1:4" x14ac:dyDescent="0.3">
      <c r="A746" t="s">
        <v>132</v>
      </c>
      <c r="B746">
        <v>12.887856768297251</v>
      </c>
      <c r="C746">
        <f t="shared" si="11"/>
        <v>23392</v>
      </c>
      <c r="D746" t="str">
        <f t="shared" si="12"/>
        <v/>
      </c>
    </row>
    <row r="747" spans="1:4" x14ac:dyDescent="0.3">
      <c r="A747" t="s">
        <v>133</v>
      </c>
      <c r="B747">
        <v>23.055024431697472</v>
      </c>
      <c r="C747">
        <f t="shared" si="11"/>
        <v>22984</v>
      </c>
      <c r="D747" t="str">
        <f t="shared" si="12"/>
        <v/>
      </c>
    </row>
    <row r="748" spans="1:4" x14ac:dyDescent="0.3">
      <c r="A748" t="s">
        <v>134</v>
      </c>
      <c r="B748">
        <v>7.0140123392240934</v>
      </c>
      <c r="C748">
        <f t="shared" si="11"/>
        <v>10558</v>
      </c>
      <c r="D748" t="str">
        <f t="shared" si="12"/>
        <v/>
      </c>
    </row>
    <row r="749" spans="1:4" x14ac:dyDescent="0.3">
      <c r="A749" t="s">
        <v>135</v>
      </c>
      <c r="B749">
        <v>20.554145049122418</v>
      </c>
      <c r="C749">
        <f t="shared" si="11"/>
        <v>20484</v>
      </c>
      <c r="D749" t="str">
        <f t="shared" si="12"/>
        <v/>
      </c>
    </row>
    <row r="750" spans="1:4" x14ac:dyDescent="0.3">
      <c r="A750" t="s">
        <v>136</v>
      </c>
      <c r="B750">
        <v>22.73923468293729</v>
      </c>
      <c r="C750">
        <f t="shared" si="11"/>
        <v>16647</v>
      </c>
      <c r="D750" t="str">
        <f t="shared" si="12"/>
        <v/>
      </c>
    </row>
    <row r="751" spans="1:4" x14ac:dyDescent="0.3">
      <c r="A751" t="s">
        <v>109</v>
      </c>
      <c r="B751">
        <v>13.848780525490378</v>
      </c>
      <c r="C751">
        <f t="shared" si="11"/>
        <v>58399</v>
      </c>
      <c r="D751" t="str">
        <f t="shared" si="12"/>
        <v/>
      </c>
    </row>
    <row r="752" spans="1:4" x14ac:dyDescent="0.3">
      <c r="A752" t="s">
        <v>110</v>
      </c>
      <c r="B752">
        <v>13.357783000594022</v>
      </c>
      <c r="C752">
        <f t="shared" si="11"/>
        <v>11873</v>
      </c>
      <c r="D752" t="str">
        <f t="shared" si="12"/>
        <v/>
      </c>
    </row>
    <row r="753" spans="1:4" x14ac:dyDescent="0.3">
      <c r="A753" t="s">
        <v>111</v>
      </c>
      <c r="B753">
        <v>7.1209343314121334</v>
      </c>
      <c r="C753">
        <f t="shared" si="11"/>
        <v>42513</v>
      </c>
      <c r="D753" t="str">
        <f t="shared" si="12"/>
        <v/>
      </c>
    </row>
    <row r="754" spans="1:4" x14ac:dyDescent="0.3">
      <c r="A754" t="s">
        <v>112</v>
      </c>
      <c r="B754">
        <v>12.770590827781088</v>
      </c>
      <c r="C754">
        <f t="shared" si="11"/>
        <v>40048</v>
      </c>
      <c r="D754" t="str">
        <f t="shared" si="12"/>
        <v/>
      </c>
    </row>
    <row r="755" spans="1:4" x14ac:dyDescent="0.3">
      <c r="A755" t="s">
        <v>113</v>
      </c>
      <c r="B755">
        <v>18.916169392186337</v>
      </c>
      <c r="C755">
        <f t="shared" si="11"/>
        <v>14410</v>
      </c>
      <c r="D755" t="str">
        <f t="shared" si="12"/>
        <v/>
      </c>
    </row>
    <row r="756" spans="1:4" x14ac:dyDescent="0.3">
      <c r="A756" t="s">
        <v>71</v>
      </c>
      <c r="B756">
        <v>11.398215044623884</v>
      </c>
      <c r="C756">
        <f t="shared" si="11"/>
        <v>9536</v>
      </c>
      <c r="D756" t="str">
        <f t="shared" si="12"/>
        <v/>
      </c>
    </row>
    <row r="757" spans="1:4" x14ac:dyDescent="0.3">
      <c r="A757" t="s">
        <v>150</v>
      </c>
      <c r="B757" t="s">
        <v>39</v>
      </c>
      <c r="C757" t="str">
        <f t="shared" si="11"/>
        <v>#</v>
      </c>
      <c r="D757" t="b">
        <f t="shared" si="12"/>
        <v>1</v>
      </c>
    </row>
    <row r="758" spans="1:4" x14ac:dyDescent="0.3">
      <c r="A758" t="s">
        <v>163</v>
      </c>
      <c r="B758">
        <v>8.9525654106213359</v>
      </c>
      <c r="C758">
        <f t="shared" si="11"/>
        <v>23995</v>
      </c>
      <c r="D758" t="str">
        <f t="shared" si="12"/>
        <v/>
      </c>
    </row>
    <row r="759" spans="1:4" x14ac:dyDescent="0.3">
      <c r="A759" t="s">
        <v>164</v>
      </c>
      <c r="B759">
        <v>6.7443914050602132</v>
      </c>
      <c r="C759">
        <f t="shared" si="11"/>
        <v>36402</v>
      </c>
      <c r="D759" t="str">
        <f t="shared" si="12"/>
        <v/>
      </c>
    </row>
    <row r="760" spans="1:4" x14ac:dyDescent="0.3">
      <c r="A760" t="s">
        <v>165</v>
      </c>
      <c r="B760">
        <v>17.834192632444147</v>
      </c>
      <c r="C760">
        <f t="shared" si="11"/>
        <v>18033</v>
      </c>
      <c r="D760" t="str">
        <f t="shared" si="12"/>
        <v/>
      </c>
    </row>
    <row r="761" spans="1:4" x14ac:dyDescent="0.3">
      <c r="A761" t="s">
        <v>166</v>
      </c>
      <c r="B761">
        <v>7.3451096548443031</v>
      </c>
      <c r="C761">
        <f t="shared" si="11"/>
        <v>29823</v>
      </c>
      <c r="D761" t="str">
        <f t="shared" si="12"/>
        <v/>
      </c>
    </row>
    <row r="762" spans="1:4" x14ac:dyDescent="0.3">
      <c r="A762" t="s">
        <v>167</v>
      </c>
      <c r="B762">
        <v>5.3880404356843465</v>
      </c>
      <c r="C762">
        <f t="shared" si="11"/>
        <v>21351</v>
      </c>
      <c r="D762" t="str">
        <f t="shared" si="12"/>
        <v/>
      </c>
    </row>
    <row r="763" spans="1:4" x14ac:dyDescent="0.3">
      <c r="A763" t="s">
        <v>149</v>
      </c>
      <c r="B763">
        <v>14.794421735994229</v>
      </c>
      <c r="C763">
        <f t="shared" si="11"/>
        <v>13492</v>
      </c>
      <c r="D763" t="str">
        <f t="shared" si="12"/>
        <v/>
      </c>
    </row>
    <row r="764" spans="1:4" x14ac:dyDescent="0.3">
      <c r="A764" t="s">
        <v>168</v>
      </c>
      <c r="B764">
        <v>8.9239323087381948</v>
      </c>
      <c r="C764">
        <f t="shared" si="11"/>
        <v>31145</v>
      </c>
      <c r="D764" t="str">
        <f t="shared" si="12"/>
        <v/>
      </c>
    </row>
    <row r="765" spans="1:4" x14ac:dyDescent="0.3">
      <c r="A765" t="s">
        <v>169</v>
      </c>
      <c r="B765">
        <v>6.08350274386303</v>
      </c>
      <c r="C765">
        <f t="shared" si="11"/>
        <v>51729</v>
      </c>
      <c r="D765" t="str">
        <f t="shared" si="12"/>
        <v/>
      </c>
    </row>
    <row r="766" spans="1:4" x14ac:dyDescent="0.3">
      <c r="A766" t="s">
        <v>170</v>
      </c>
      <c r="B766">
        <v>14.623022815293849</v>
      </c>
      <c r="C766">
        <f t="shared" si="11"/>
        <v>36191</v>
      </c>
      <c r="D766" t="str">
        <f t="shared" si="12"/>
        <v/>
      </c>
    </row>
    <row r="767" spans="1:4" x14ac:dyDescent="0.3">
      <c r="A767" t="s">
        <v>171</v>
      </c>
      <c r="B767">
        <v>6.0836040193072458</v>
      </c>
      <c r="C767">
        <f t="shared" si="11"/>
        <v>24301</v>
      </c>
      <c r="D767" t="str">
        <f t="shared" si="12"/>
        <v/>
      </c>
    </row>
    <row r="768" spans="1:4" x14ac:dyDescent="0.3">
      <c r="A768" t="s">
        <v>151</v>
      </c>
      <c r="B768">
        <v>10.780805725056709</v>
      </c>
      <c r="C768">
        <f t="shared" si="11"/>
        <v>31960</v>
      </c>
      <c r="D768" t="str">
        <f t="shared" si="12"/>
        <v/>
      </c>
    </row>
    <row r="769" spans="1:4" x14ac:dyDescent="0.3">
      <c r="A769" t="s">
        <v>152</v>
      </c>
      <c r="B769">
        <v>10.108759553203997</v>
      </c>
      <c r="C769">
        <f t="shared" si="11"/>
        <v>12264</v>
      </c>
      <c r="D769" t="str">
        <f t="shared" si="12"/>
        <v/>
      </c>
    </row>
    <row r="770" spans="1:4" x14ac:dyDescent="0.3">
      <c r="A770" t="s">
        <v>153</v>
      </c>
      <c r="B770">
        <v>7.3628445721468978</v>
      </c>
      <c r="C770">
        <f t="shared" si="11"/>
        <v>13014</v>
      </c>
      <c r="D770" t="str">
        <f t="shared" si="12"/>
        <v/>
      </c>
    </row>
    <row r="771" spans="1:4" x14ac:dyDescent="0.3">
      <c r="A771" t="s">
        <v>172</v>
      </c>
      <c r="B771">
        <v>8.2645430707973198</v>
      </c>
      <c r="C771">
        <f t="shared" si="11"/>
        <v>24467</v>
      </c>
      <c r="D771" t="str">
        <f t="shared" si="12"/>
        <v/>
      </c>
    </row>
    <row r="772" spans="1:4" x14ac:dyDescent="0.3">
      <c r="A772" t="s">
        <v>173</v>
      </c>
      <c r="B772">
        <v>12.03554901543168</v>
      </c>
      <c r="C772">
        <f t="shared" si="11"/>
        <v>13983</v>
      </c>
      <c r="D772" t="str">
        <f t="shared" si="12"/>
        <v/>
      </c>
    </row>
    <row r="773" spans="1:4" x14ac:dyDescent="0.3">
      <c r="A773" t="s">
        <v>174</v>
      </c>
      <c r="B773">
        <v>5.5152860993561541</v>
      </c>
      <c r="C773">
        <f t="shared" si="11"/>
        <v>31545</v>
      </c>
      <c r="D773" t="str">
        <f t="shared" si="12"/>
        <v/>
      </c>
    </row>
    <row r="774" spans="1:4" x14ac:dyDescent="0.3">
      <c r="A774" t="s">
        <v>175</v>
      </c>
      <c r="B774">
        <v>7.5543819477785572</v>
      </c>
      <c r="C774">
        <f t="shared" si="11"/>
        <v>32232</v>
      </c>
      <c r="D774" t="str">
        <f t="shared" si="12"/>
        <v/>
      </c>
    </row>
    <row r="775" spans="1:4" x14ac:dyDescent="0.3">
      <c r="A775" t="s">
        <v>154</v>
      </c>
      <c r="B775">
        <v>18.066724625081505</v>
      </c>
      <c r="C775">
        <f t="shared" si="11"/>
        <v>11914</v>
      </c>
      <c r="D775" t="str">
        <f t="shared" si="12"/>
        <v/>
      </c>
    </row>
    <row r="776" spans="1:4" x14ac:dyDescent="0.3">
      <c r="A776" t="s">
        <v>155</v>
      </c>
      <c r="B776">
        <v>12.751501501501503</v>
      </c>
      <c r="C776">
        <f t="shared" si="11"/>
        <v>10635</v>
      </c>
      <c r="D776" t="str">
        <f t="shared" si="12"/>
        <v/>
      </c>
    </row>
    <row r="777" spans="1:4" x14ac:dyDescent="0.3">
      <c r="A777" t="s">
        <v>176</v>
      </c>
      <c r="B777">
        <v>7.2652315591981838</v>
      </c>
      <c r="C777">
        <f t="shared" si="11"/>
        <v>11719</v>
      </c>
      <c r="D777" t="str">
        <f t="shared" si="12"/>
        <v/>
      </c>
    </row>
    <row r="778" spans="1:4" x14ac:dyDescent="0.3">
      <c r="A778" t="s">
        <v>156</v>
      </c>
      <c r="B778">
        <v>6.526552895811859</v>
      </c>
      <c r="C778">
        <f t="shared" si="11"/>
        <v>15677</v>
      </c>
      <c r="D778" t="str">
        <f t="shared" si="12"/>
        <v/>
      </c>
    </row>
    <row r="779" spans="1:4" x14ac:dyDescent="0.3">
      <c r="A779" t="s">
        <v>157</v>
      </c>
      <c r="B779">
        <v>10.678845933233911</v>
      </c>
      <c r="C779">
        <f t="shared" si="11"/>
        <v>17821</v>
      </c>
      <c r="D779" t="str">
        <f t="shared" si="12"/>
        <v/>
      </c>
    </row>
    <row r="780" spans="1:4" x14ac:dyDescent="0.3">
      <c r="A780" t="s">
        <v>177</v>
      </c>
      <c r="B780">
        <v>9.9836867862969019</v>
      </c>
      <c r="C780">
        <f t="shared" si="11"/>
        <v>16169</v>
      </c>
      <c r="D780" t="str">
        <f t="shared" si="12"/>
        <v/>
      </c>
    </row>
    <row r="781" spans="1:4" x14ac:dyDescent="0.3">
      <c r="A781" t="s">
        <v>158</v>
      </c>
      <c r="B781">
        <v>8.4713702103064605</v>
      </c>
      <c r="C781">
        <f t="shared" si="11"/>
        <v>41174</v>
      </c>
      <c r="D781" t="str">
        <f t="shared" si="12"/>
        <v/>
      </c>
    </row>
    <row r="782" spans="1:4" x14ac:dyDescent="0.3">
      <c r="A782" t="s">
        <v>178</v>
      </c>
      <c r="B782">
        <v>5.0294063348893641</v>
      </c>
      <c r="C782">
        <f t="shared" si="11"/>
        <v>41143</v>
      </c>
      <c r="D782" t="str">
        <f t="shared" si="12"/>
        <v/>
      </c>
    </row>
    <row r="783" spans="1:4" x14ac:dyDescent="0.3">
      <c r="A783" t="s">
        <v>179</v>
      </c>
      <c r="B783">
        <v>1.9813336331946474</v>
      </c>
      <c r="C783">
        <f t="shared" si="11"/>
        <v>14570</v>
      </c>
      <c r="D783" t="str">
        <f t="shared" si="12"/>
        <v/>
      </c>
    </row>
    <row r="784" spans="1:4" x14ac:dyDescent="0.3">
      <c r="A784" t="s">
        <v>159</v>
      </c>
      <c r="B784">
        <v>6.2391037644476013</v>
      </c>
      <c r="C784">
        <f t="shared" si="11"/>
        <v>23196</v>
      </c>
      <c r="D784" t="str">
        <f t="shared" si="12"/>
        <v/>
      </c>
    </row>
    <row r="785" spans="1:4" x14ac:dyDescent="0.3">
      <c r="A785" t="s">
        <v>180</v>
      </c>
      <c r="B785">
        <v>12.935621033738595</v>
      </c>
      <c r="C785">
        <f t="shared" si="11"/>
        <v>13549</v>
      </c>
      <c r="D785" t="str">
        <f t="shared" si="12"/>
        <v/>
      </c>
    </row>
    <row r="786" spans="1:4" x14ac:dyDescent="0.3">
      <c r="A786" t="s">
        <v>160</v>
      </c>
      <c r="B786">
        <v>16.551745510327407</v>
      </c>
      <c r="C786">
        <f t="shared" si="11"/>
        <v>33571</v>
      </c>
      <c r="D786" t="str">
        <f t="shared" si="12"/>
        <v/>
      </c>
    </row>
    <row r="787" spans="1:4" x14ac:dyDescent="0.3">
      <c r="A787" t="s">
        <v>181</v>
      </c>
      <c r="B787">
        <v>7.9159699336006621</v>
      </c>
      <c r="C787">
        <f t="shared" si="11"/>
        <v>24416</v>
      </c>
      <c r="D787" t="str">
        <f t="shared" si="12"/>
        <v/>
      </c>
    </row>
    <row r="788" spans="1:4" x14ac:dyDescent="0.3">
      <c r="A788" t="s">
        <v>161</v>
      </c>
      <c r="B788">
        <v>4.0106408527461159</v>
      </c>
      <c r="C788">
        <f t="shared" si="11"/>
        <v>21418</v>
      </c>
      <c r="D788" t="str">
        <f t="shared" si="12"/>
        <v/>
      </c>
    </row>
    <row r="789" spans="1:4" x14ac:dyDescent="0.3">
      <c r="A789" t="s">
        <v>162</v>
      </c>
      <c r="B789">
        <v>9.283002427335532</v>
      </c>
      <c r="C789">
        <f t="shared" si="11"/>
        <v>16335</v>
      </c>
      <c r="D789" t="str">
        <f t="shared" si="12"/>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5F21B-A3E2-455C-B186-4EEB29AD3655}">
  <sheetPr codeName="Sheet4"/>
  <dimension ref="A2:AI1054"/>
  <sheetViews>
    <sheetView topLeftCell="A1029" workbookViewId="0">
      <selection activeCell="A1053" sqref="A1053:I1053"/>
    </sheetView>
  </sheetViews>
  <sheetFormatPr defaultRowHeight="14.4" x14ac:dyDescent="0.3"/>
  <cols>
    <col min="1" max="1" width="24.33203125" customWidth="1"/>
    <col min="2" max="2" width="19.88671875" customWidth="1"/>
    <col min="3" max="9" width="10.5546875" bestFit="1" customWidth="1"/>
  </cols>
  <sheetData>
    <row r="2" spans="1:35" x14ac:dyDescent="0.3">
      <c r="A2" t="s">
        <v>7</v>
      </c>
    </row>
    <row r="3" spans="1:35" x14ac:dyDescent="0.3">
      <c r="A3" t="s">
        <v>1031</v>
      </c>
    </row>
    <row r="4" spans="1:35" x14ac:dyDescent="0.3">
      <c r="A4" t="s">
        <v>9</v>
      </c>
      <c r="R4">
        <f>P12+T12+X12</f>
        <v>17800</v>
      </c>
      <c r="S4">
        <f>Q12+U12+Y12</f>
        <v>48000</v>
      </c>
      <c r="T4">
        <f>100*R4/S4</f>
        <v>37.083333333333336</v>
      </c>
    </row>
    <row r="5" spans="1:35" x14ac:dyDescent="0.3">
      <c r="A5" t="s">
        <v>11</v>
      </c>
    </row>
    <row r="6" spans="1:35" x14ac:dyDescent="0.3">
      <c r="A6" t="s">
        <v>13</v>
      </c>
    </row>
    <row r="8" spans="1:35" x14ac:dyDescent="0.3">
      <c r="A8" t="s">
        <v>15</v>
      </c>
      <c r="D8" t="s">
        <v>16</v>
      </c>
      <c r="E8" t="s">
        <v>17</v>
      </c>
      <c r="F8" t="s">
        <v>29</v>
      </c>
      <c r="G8" t="s">
        <v>19</v>
      </c>
      <c r="H8" t="s">
        <v>16</v>
      </c>
      <c r="I8" t="s">
        <v>17</v>
      </c>
      <c r="J8" t="s">
        <v>30</v>
      </c>
      <c r="K8" t="s">
        <v>19</v>
      </c>
      <c r="L8" t="s">
        <v>16</v>
      </c>
      <c r="M8" t="s">
        <v>17</v>
      </c>
      <c r="N8" t="s">
        <v>31</v>
      </c>
      <c r="O8" t="s">
        <v>19</v>
      </c>
      <c r="P8" t="s">
        <v>16</v>
      </c>
      <c r="Q8" t="s">
        <v>17</v>
      </c>
      <c r="R8" t="s">
        <v>32</v>
      </c>
      <c r="S8" t="s">
        <v>19</v>
      </c>
      <c r="T8" t="s">
        <v>16</v>
      </c>
      <c r="U8" t="s">
        <v>17</v>
      </c>
      <c r="V8" t="s">
        <v>33</v>
      </c>
      <c r="W8" t="s">
        <v>19</v>
      </c>
      <c r="X8" t="s">
        <v>16</v>
      </c>
      <c r="Y8" t="s">
        <v>17</v>
      </c>
      <c r="Z8" t="s">
        <v>34</v>
      </c>
      <c r="AA8" t="s">
        <v>19</v>
      </c>
      <c r="AB8" t="s">
        <v>16</v>
      </c>
      <c r="AC8" t="s">
        <v>17</v>
      </c>
      <c r="AD8" t="s">
        <v>35</v>
      </c>
      <c r="AE8" t="s">
        <v>19</v>
      </c>
      <c r="AF8" t="s">
        <v>16</v>
      </c>
      <c r="AG8" t="s">
        <v>17</v>
      </c>
      <c r="AH8" t="s">
        <v>36</v>
      </c>
      <c r="AI8" t="s">
        <v>19</v>
      </c>
    </row>
    <row r="10" spans="1:35" x14ac:dyDescent="0.3">
      <c r="A10" t="s">
        <v>64</v>
      </c>
      <c r="B10" t="str">
        <f>IFERROR(VLOOKUP(A10,'class and classification'!$A$1:$B$338,2,FALSE),VLOOKUP(A10,'class and classification'!$A$340:$B$378,2,FALSE))</f>
        <v>Predominantly Urban</v>
      </c>
      <c r="C10" t="str">
        <f>IFERROR(VLOOKUP(A10,'class and classification'!$A$1:$C$338,3,FALSE),VLOOKUP(A10,'class and classification'!$A$340:$C$378,3,FALSE))</f>
        <v>UA</v>
      </c>
      <c r="D10">
        <v>5600</v>
      </c>
      <c r="E10">
        <v>12900</v>
      </c>
      <c r="F10">
        <v>43.2</v>
      </c>
      <c r="G10">
        <v>6.5</v>
      </c>
      <c r="H10">
        <v>5400</v>
      </c>
      <c r="I10">
        <v>13000</v>
      </c>
      <c r="J10">
        <v>41.8</v>
      </c>
      <c r="K10">
        <v>6.3</v>
      </c>
      <c r="L10">
        <v>8200</v>
      </c>
      <c r="M10">
        <v>15200</v>
      </c>
      <c r="N10">
        <v>54</v>
      </c>
      <c r="O10">
        <v>6.5</v>
      </c>
      <c r="P10">
        <v>7100</v>
      </c>
      <c r="Q10">
        <v>13600</v>
      </c>
      <c r="R10">
        <v>52.1</v>
      </c>
      <c r="S10">
        <v>7</v>
      </c>
      <c r="T10">
        <v>8400</v>
      </c>
      <c r="U10">
        <v>14800</v>
      </c>
      <c r="V10">
        <v>56.8</v>
      </c>
      <c r="W10">
        <v>6.4</v>
      </c>
      <c r="X10">
        <v>7500</v>
      </c>
      <c r="Y10">
        <v>14500</v>
      </c>
      <c r="Z10">
        <v>51.5</v>
      </c>
      <c r="AA10">
        <v>6.7</v>
      </c>
      <c r="AB10">
        <v>6600</v>
      </c>
      <c r="AC10">
        <v>13500</v>
      </c>
      <c r="AD10">
        <v>49.2</v>
      </c>
      <c r="AE10">
        <v>8.3000000000000007</v>
      </c>
      <c r="AF10">
        <v>8900</v>
      </c>
      <c r="AG10">
        <v>15600</v>
      </c>
      <c r="AH10">
        <v>56.9</v>
      </c>
      <c r="AI10">
        <v>7.8</v>
      </c>
    </row>
    <row r="11" spans="1:35" x14ac:dyDescent="0.3">
      <c r="A11" t="s">
        <v>65</v>
      </c>
      <c r="B11" t="str">
        <f>IFERROR(VLOOKUP(A11,'class and classification'!$A$1:$B$338,2,FALSE),VLOOKUP(A11,'class and classification'!$A$340:$B$378,2,FALSE))</f>
        <v>Predominantly Rural</v>
      </c>
      <c r="C11" t="str">
        <f>IFERROR(VLOOKUP(A11,'class and classification'!$A$1:$C$338,3,FALSE),VLOOKUP(A11,'class and classification'!$A$340:$C$378,3,FALSE))</f>
        <v>UA</v>
      </c>
      <c r="D11">
        <v>34200</v>
      </c>
      <c r="E11">
        <v>81700</v>
      </c>
      <c r="F11">
        <v>41.9</v>
      </c>
      <c r="G11">
        <v>6</v>
      </c>
      <c r="H11">
        <v>30500</v>
      </c>
      <c r="I11">
        <v>81200</v>
      </c>
      <c r="J11">
        <v>37.6</v>
      </c>
      <c r="K11">
        <v>6.1</v>
      </c>
      <c r="L11">
        <v>26000</v>
      </c>
      <c r="M11">
        <v>73900</v>
      </c>
      <c r="N11">
        <v>35.200000000000003</v>
      </c>
      <c r="O11">
        <v>6.8</v>
      </c>
      <c r="P11">
        <v>34800</v>
      </c>
      <c r="Q11">
        <v>81700</v>
      </c>
      <c r="R11">
        <v>42.6</v>
      </c>
      <c r="S11">
        <v>6.6</v>
      </c>
      <c r="T11">
        <v>41100</v>
      </c>
      <c r="U11">
        <v>82900</v>
      </c>
      <c r="V11">
        <v>49.6</v>
      </c>
      <c r="W11">
        <v>6.2</v>
      </c>
      <c r="X11">
        <v>38600</v>
      </c>
      <c r="Y11">
        <v>86000</v>
      </c>
      <c r="Z11">
        <v>44.9</v>
      </c>
      <c r="AA11">
        <v>5.9</v>
      </c>
      <c r="AB11">
        <v>45200</v>
      </c>
      <c r="AC11">
        <v>91900</v>
      </c>
      <c r="AD11">
        <v>49.2</v>
      </c>
      <c r="AE11">
        <v>6.5</v>
      </c>
      <c r="AF11">
        <v>42800</v>
      </c>
      <c r="AG11">
        <v>87700</v>
      </c>
      <c r="AH11">
        <v>48.8</v>
      </c>
      <c r="AI11">
        <v>6.6</v>
      </c>
    </row>
    <row r="12" spans="1:35" x14ac:dyDescent="0.3">
      <c r="A12"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v>4900</v>
      </c>
      <c r="E12">
        <v>14800</v>
      </c>
      <c r="F12">
        <v>33.4</v>
      </c>
      <c r="G12">
        <v>5.0999999999999996</v>
      </c>
      <c r="H12">
        <v>5600</v>
      </c>
      <c r="I12">
        <v>15800</v>
      </c>
      <c r="J12">
        <v>35.299999999999997</v>
      </c>
      <c r="K12">
        <v>5</v>
      </c>
      <c r="L12">
        <v>5600</v>
      </c>
      <c r="M12">
        <v>15000</v>
      </c>
      <c r="N12">
        <v>37</v>
      </c>
      <c r="O12">
        <v>6.1</v>
      </c>
      <c r="P12">
        <v>5300</v>
      </c>
      <c r="Q12">
        <v>16200</v>
      </c>
      <c r="R12">
        <v>32.700000000000003</v>
      </c>
      <c r="S12">
        <v>5.5</v>
      </c>
      <c r="T12">
        <v>4800</v>
      </c>
      <c r="U12">
        <v>14200</v>
      </c>
      <c r="V12">
        <v>33.799999999999997</v>
      </c>
      <c r="W12">
        <v>6.2</v>
      </c>
      <c r="X12">
        <v>7700</v>
      </c>
      <c r="Y12">
        <v>17600</v>
      </c>
      <c r="Z12">
        <v>43.9</v>
      </c>
      <c r="AA12">
        <v>6</v>
      </c>
      <c r="AB12">
        <v>5600</v>
      </c>
      <c r="AC12">
        <v>15600</v>
      </c>
      <c r="AD12">
        <v>36.200000000000003</v>
      </c>
      <c r="AE12">
        <v>6.9</v>
      </c>
      <c r="AF12">
        <v>7200</v>
      </c>
      <c r="AG12">
        <v>17200</v>
      </c>
      <c r="AH12">
        <v>42.2</v>
      </c>
      <c r="AI12">
        <v>6.9</v>
      </c>
    </row>
    <row r="13" spans="1:35" x14ac:dyDescent="0.3">
      <c r="A13"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v>6500</v>
      </c>
      <c r="E13">
        <v>19900</v>
      </c>
      <c r="F13">
        <v>32.5</v>
      </c>
      <c r="G13">
        <v>5.6</v>
      </c>
      <c r="H13">
        <v>6600</v>
      </c>
      <c r="I13">
        <v>16400</v>
      </c>
      <c r="J13">
        <v>40.5</v>
      </c>
      <c r="K13">
        <v>6.5</v>
      </c>
      <c r="L13">
        <v>6900</v>
      </c>
      <c r="M13">
        <v>17400</v>
      </c>
      <c r="N13">
        <v>39.799999999999997</v>
      </c>
      <c r="O13">
        <v>6.9</v>
      </c>
      <c r="P13">
        <v>9000</v>
      </c>
      <c r="Q13">
        <v>22500</v>
      </c>
      <c r="R13">
        <v>39.9</v>
      </c>
      <c r="S13">
        <v>5.9</v>
      </c>
      <c r="T13">
        <v>7800</v>
      </c>
      <c r="U13">
        <v>21200</v>
      </c>
      <c r="V13">
        <v>36.9</v>
      </c>
      <c r="W13">
        <v>6</v>
      </c>
      <c r="X13">
        <v>9800</v>
      </c>
      <c r="Y13">
        <v>22300</v>
      </c>
      <c r="Z13">
        <v>44</v>
      </c>
      <c r="AA13">
        <v>6.2</v>
      </c>
      <c r="AB13">
        <v>9100</v>
      </c>
      <c r="AC13">
        <v>20200</v>
      </c>
      <c r="AD13">
        <v>44.9</v>
      </c>
      <c r="AE13">
        <v>8.1999999999999993</v>
      </c>
      <c r="AF13">
        <v>9200</v>
      </c>
      <c r="AG13">
        <v>23400</v>
      </c>
      <c r="AH13">
        <v>39.299999999999997</v>
      </c>
      <c r="AI13">
        <v>8</v>
      </c>
    </row>
    <row r="14" spans="1:35" x14ac:dyDescent="0.3">
      <c r="A14" t="s">
        <v>68</v>
      </c>
      <c r="B14" t="str">
        <f>IFERROR(VLOOKUP(A14,'class and classification'!$A$1:$B$338,2,FALSE),VLOOKUP(A14,'class and classification'!$A$340:$B$378,2,FALSE))</f>
        <v>Predominantly Rural</v>
      </c>
      <c r="C14" t="str">
        <f>IFERROR(VLOOKUP(A14,'class and classification'!$A$1:$C$338,3,FALSE),VLOOKUP(A14,'class and classification'!$A$340:$C$378,3,FALSE))</f>
        <v>UA</v>
      </c>
      <c r="D14">
        <v>19200</v>
      </c>
      <c r="E14">
        <v>39200</v>
      </c>
      <c r="F14">
        <v>48.9</v>
      </c>
      <c r="G14">
        <v>6.4</v>
      </c>
      <c r="H14">
        <v>19100</v>
      </c>
      <c r="I14">
        <v>37000</v>
      </c>
      <c r="J14">
        <v>51.5</v>
      </c>
      <c r="K14">
        <v>6.8</v>
      </c>
      <c r="L14">
        <v>21800</v>
      </c>
      <c r="M14">
        <v>42700</v>
      </c>
      <c r="N14">
        <v>51.2</v>
      </c>
      <c r="O14">
        <v>6.4</v>
      </c>
      <c r="P14">
        <v>20300</v>
      </c>
      <c r="Q14">
        <v>38600</v>
      </c>
      <c r="R14">
        <v>52.6</v>
      </c>
      <c r="S14">
        <v>6.9</v>
      </c>
      <c r="T14">
        <v>20600</v>
      </c>
      <c r="U14">
        <v>43200</v>
      </c>
      <c r="V14">
        <v>47.7</v>
      </c>
      <c r="W14">
        <v>6.7</v>
      </c>
      <c r="X14">
        <v>22000</v>
      </c>
      <c r="Y14">
        <v>43900</v>
      </c>
      <c r="Z14">
        <v>50.1</v>
      </c>
      <c r="AA14">
        <v>6.7</v>
      </c>
      <c r="AB14">
        <v>23100</v>
      </c>
      <c r="AC14">
        <v>47500</v>
      </c>
      <c r="AD14">
        <v>48.7</v>
      </c>
      <c r="AE14">
        <v>7.6</v>
      </c>
      <c r="AF14">
        <v>26100</v>
      </c>
      <c r="AG14">
        <v>49600</v>
      </c>
      <c r="AH14">
        <v>52.8</v>
      </c>
      <c r="AI14">
        <v>7.2</v>
      </c>
    </row>
    <row r="15" spans="1:35" x14ac:dyDescent="0.3">
      <c r="A15" t="s">
        <v>69</v>
      </c>
      <c r="B15" t="str">
        <f>IFERROR(VLOOKUP(A15,'class and classification'!$A$1:$B$338,2,FALSE),VLOOKUP(A15,'class and classification'!$A$340:$B$378,2,FALSE))</f>
        <v>Urban with Significant Rural</v>
      </c>
      <c r="C15" t="str">
        <f>IFERROR(VLOOKUP(A15,'class and classification'!$A$1:$C$338,3,FALSE),VLOOKUP(A15,'class and classification'!$A$340:$C$378,3,FALSE))</f>
        <v>UA</v>
      </c>
      <c r="D15">
        <v>7900</v>
      </c>
      <c r="E15">
        <v>20000</v>
      </c>
      <c r="F15">
        <v>39.6</v>
      </c>
      <c r="G15">
        <v>6</v>
      </c>
      <c r="H15">
        <v>5400</v>
      </c>
      <c r="I15">
        <v>17500</v>
      </c>
      <c r="J15">
        <v>30.9</v>
      </c>
      <c r="K15">
        <v>6.3</v>
      </c>
      <c r="L15">
        <v>7700</v>
      </c>
      <c r="M15">
        <v>18700</v>
      </c>
      <c r="N15">
        <v>41.4</v>
      </c>
      <c r="O15">
        <v>7</v>
      </c>
      <c r="P15">
        <v>8200</v>
      </c>
      <c r="Q15">
        <v>19400</v>
      </c>
      <c r="R15">
        <v>42.6</v>
      </c>
      <c r="S15">
        <v>7</v>
      </c>
      <c r="T15">
        <v>8300</v>
      </c>
      <c r="U15">
        <v>21400</v>
      </c>
      <c r="V15">
        <v>38.700000000000003</v>
      </c>
      <c r="W15">
        <v>6.3</v>
      </c>
      <c r="X15">
        <v>9300</v>
      </c>
      <c r="Y15">
        <v>23800</v>
      </c>
      <c r="Z15">
        <v>39.1</v>
      </c>
      <c r="AA15">
        <v>6</v>
      </c>
      <c r="AB15">
        <v>9600</v>
      </c>
      <c r="AC15">
        <v>25000</v>
      </c>
      <c r="AD15">
        <v>38.5</v>
      </c>
      <c r="AE15">
        <v>7.2</v>
      </c>
      <c r="AF15">
        <v>10800</v>
      </c>
      <c r="AG15">
        <v>24900</v>
      </c>
      <c r="AH15">
        <v>43.3</v>
      </c>
      <c r="AI15">
        <v>7.9</v>
      </c>
    </row>
    <row r="16" spans="1:35" x14ac:dyDescent="0.3">
      <c r="A16" t="s">
        <v>70</v>
      </c>
      <c r="B16" t="str">
        <f>IFERROR(VLOOKUP(A16,'class and classification'!$A$1:$B$338,2,FALSE),VLOOKUP(A16,'class and classification'!$A$340:$B$378,2,FALSE))</f>
        <v>Predominantly Urban</v>
      </c>
      <c r="C16" t="str">
        <f>IFERROR(VLOOKUP(A16,'class and classification'!$A$1:$C$338,3,FALSE),VLOOKUP(A16,'class and classification'!$A$340:$C$378,3,FALSE))</f>
        <v>UA</v>
      </c>
      <c r="D16">
        <v>11900</v>
      </c>
      <c r="E16">
        <v>26000</v>
      </c>
      <c r="F16">
        <v>45.9</v>
      </c>
      <c r="G16">
        <v>6.9</v>
      </c>
      <c r="H16">
        <v>12100</v>
      </c>
      <c r="I16">
        <v>24900</v>
      </c>
      <c r="J16">
        <v>48.8</v>
      </c>
      <c r="K16">
        <v>7.7</v>
      </c>
      <c r="L16">
        <v>12100</v>
      </c>
      <c r="M16">
        <v>25500</v>
      </c>
      <c r="N16">
        <v>47.4</v>
      </c>
      <c r="O16">
        <v>7.9</v>
      </c>
      <c r="P16">
        <v>12300</v>
      </c>
      <c r="Q16">
        <v>27900</v>
      </c>
      <c r="R16">
        <v>44.1</v>
      </c>
      <c r="S16">
        <v>6.9</v>
      </c>
      <c r="T16">
        <v>13400</v>
      </c>
      <c r="U16">
        <v>30400</v>
      </c>
      <c r="V16">
        <v>43.9</v>
      </c>
      <c r="W16">
        <v>6.6</v>
      </c>
      <c r="X16">
        <v>12400</v>
      </c>
      <c r="Y16">
        <v>29300</v>
      </c>
      <c r="Z16">
        <v>42.4</v>
      </c>
      <c r="AA16">
        <v>6.9</v>
      </c>
      <c r="AB16">
        <v>15300</v>
      </c>
      <c r="AC16">
        <v>27400</v>
      </c>
      <c r="AD16">
        <v>55.7</v>
      </c>
      <c r="AE16">
        <v>8</v>
      </c>
      <c r="AF16">
        <v>15400</v>
      </c>
      <c r="AG16">
        <v>32200</v>
      </c>
      <c r="AH16">
        <v>47.8</v>
      </c>
      <c r="AI16">
        <v>7.6</v>
      </c>
    </row>
    <row r="17" spans="1:35" x14ac:dyDescent="0.3">
      <c r="A17" t="s">
        <v>71</v>
      </c>
      <c r="B17" t="str">
        <f>IFERROR(VLOOKUP(A17,'class and classification'!$A$1:$B$338,2,FALSE),VLOOKUP(A17,'class and classification'!$A$340:$B$378,2,FALSE))</f>
        <v>Predominantly Urban</v>
      </c>
      <c r="C17" t="str">
        <f>IFERROR(VLOOKUP(A17,'class and classification'!$A$1:$C$338,3,FALSE),VLOOKUP(A17,'class and classification'!$A$340:$C$378,3,FALSE))</f>
        <v>MD</v>
      </c>
      <c r="D17">
        <v>12900</v>
      </c>
      <c r="E17">
        <v>31300</v>
      </c>
      <c r="F17">
        <v>41.2</v>
      </c>
      <c r="G17">
        <v>6.1</v>
      </c>
      <c r="H17">
        <v>12200</v>
      </c>
      <c r="I17">
        <v>27500</v>
      </c>
      <c r="J17">
        <v>44.6</v>
      </c>
      <c r="K17">
        <v>6.8</v>
      </c>
      <c r="L17">
        <v>13900</v>
      </c>
      <c r="M17">
        <v>28900</v>
      </c>
      <c r="N17">
        <v>48.3</v>
      </c>
      <c r="O17">
        <v>6.8</v>
      </c>
      <c r="P17">
        <v>15200</v>
      </c>
      <c r="Q17">
        <v>32200</v>
      </c>
      <c r="R17">
        <v>47.3</v>
      </c>
      <c r="S17">
        <v>6.5</v>
      </c>
      <c r="T17">
        <v>15400</v>
      </c>
      <c r="U17">
        <v>31000</v>
      </c>
      <c r="V17">
        <v>49.8</v>
      </c>
      <c r="W17">
        <v>6.7</v>
      </c>
      <c r="X17">
        <v>16800</v>
      </c>
      <c r="Y17">
        <v>33800</v>
      </c>
      <c r="Z17">
        <v>49.7</v>
      </c>
      <c r="AA17">
        <v>6.7</v>
      </c>
      <c r="AB17">
        <v>14600</v>
      </c>
      <c r="AC17">
        <v>31400</v>
      </c>
      <c r="AD17">
        <v>46.4</v>
      </c>
      <c r="AE17">
        <v>8</v>
      </c>
      <c r="AF17">
        <v>18200</v>
      </c>
      <c r="AG17">
        <v>38600</v>
      </c>
      <c r="AH17">
        <v>47.1</v>
      </c>
      <c r="AI17">
        <v>7.7</v>
      </c>
    </row>
    <row r="18" spans="1:35" x14ac:dyDescent="0.3">
      <c r="A18" t="s">
        <v>72</v>
      </c>
      <c r="B18" t="str">
        <f>IFERROR(VLOOKUP(A18,'class and classification'!$A$1:$B$338,2,FALSE),VLOOKUP(A18,'class and classification'!$A$340:$B$378,2,FALSE))</f>
        <v>Predominantly Urban</v>
      </c>
      <c r="C18" t="str">
        <f>IFERROR(VLOOKUP(A18,'class and classification'!$A$1:$C$338,3,FALSE),VLOOKUP(A18,'class and classification'!$A$340:$C$378,3,FALSE))</f>
        <v>MD</v>
      </c>
      <c r="D18">
        <v>17800</v>
      </c>
      <c r="E18">
        <v>41500</v>
      </c>
      <c r="F18">
        <v>43</v>
      </c>
      <c r="G18">
        <v>6.1</v>
      </c>
      <c r="H18">
        <v>18100</v>
      </c>
      <c r="I18">
        <v>45700</v>
      </c>
      <c r="J18">
        <v>39.6</v>
      </c>
      <c r="K18">
        <v>6</v>
      </c>
      <c r="L18">
        <v>17500</v>
      </c>
      <c r="M18">
        <v>45600</v>
      </c>
      <c r="N18">
        <v>38.4</v>
      </c>
      <c r="O18">
        <v>7</v>
      </c>
      <c r="P18">
        <v>25300</v>
      </c>
      <c r="Q18">
        <v>48900</v>
      </c>
      <c r="R18">
        <v>51.8</v>
      </c>
      <c r="S18">
        <v>6.7</v>
      </c>
      <c r="T18">
        <v>23400</v>
      </c>
      <c r="U18">
        <v>50900</v>
      </c>
      <c r="V18">
        <v>46.1</v>
      </c>
      <c r="W18">
        <v>6.9</v>
      </c>
      <c r="X18">
        <v>21200</v>
      </c>
      <c r="Y18">
        <v>46200</v>
      </c>
      <c r="Z18">
        <v>45.8</v>
      </c>
      <c r="AA18">
        <v>7.3</v>
      </c>
      <c r="AB18">
        <v>16100</v>
      </c>
      <c r="AC18">
        <v>41400</v>
      </c>
      <c r="AD18">
        <v>39</v>
      </c>
      <c r="AE18">
        <v>8.6999999999999993</v>
      </c>
      <c r="AF18">
        <v>21100</v>
      </c>
      <c r="AG18">
        <v>44300</v>
      </c>
      <c r="AH18">
        <v>47.5</v>
      </c>
      <c r="AI18">
        <v>8.9</v>
      </c>
    </row>
    <row r="19" spans="1:35" x14ac:dyDescent="0.3">
      <c r="A19" t="s">
        <v>73</v>
      </c>
      <c r="B19" t="str">
        <f>IFERROR(VLOOKUP(A19,'class and classification'!$A$1:$B$338,2,FALSE),VLOOKUP(A19,'class and classification'!$A$340:$B$378,2,FALSE))</f>
        <v>Predominantly Urban</v>
      </c>
      <c r="C19" t="str">
        <f>IFERROR(VLOOKUP(A19,'class and classification'!$A$1:$C$338,3,FALSE),VLOOKUP(A19,'class and classification'!$A$340:$C$378,3,FALSE))</f>
        <v>MD</v>
      </c>
      <c r="D19">
        <v>13800</v>
      </c>
      <c r="E19">
        <v>27500</v>
      </c>
      <c r="F19">
        <v>50.4</v>
      </c>
      <c r="G19">
        <v>6.8</v>
      </c>
      <c r="H19">
        <v>15800</v>
      </c>
      <c r="I19">
        <v>28900</v>
      </c>
      <c r="J19">
        <v>54.7</v>
      </c>
      <c r="K19">
        <v>6.7</v>
      </c>
      <c r="L19">
        <v>15200</v>
      </c>
      <c r="M19">
        <v>27700</v>
      </c>
      <c r="N19">
        <v>54.7</v>
      </c>
      <c r="O19">
        <v>7.1</v>
      </c>
      <c r="P19">
        <v>14400</v>
      </c>
      <c r="Q19">
        <v>27800</v>
      </c>
      <c r="R19">
        <v>51.8</v>
      </c>
      <c r="S19">
        <v>7.2</v>
      </c>
      <c r="T19">
        <v>16100</v>
      </c>
      <c r="U19">
        <v>30400</v>
      </c>
      <c r="V19">
        <v>52.9</v>
      </c>
      <c r="W19">
        <v>7.3</v>
      </c>
      <c r="X19">
        <v>17400</v>
      </c>
      <c r="Y19">
        <v>29400</v>
      </c>
      <c r="Z19">
        <v>59</v>
      </c>
      <c r="AA19">
        <v>7.5</v>
      </c>
      <c r="AB19">
        <v>17700</v>
      </c>
      <c r="AC19">
        <v>29400</v>
      </c>
      <c r="AD19">
        <v>60.3</v>
      </c>
      <c r="AE19">
        <v>8.3000000000000007</v>
      </c>
      <c r="AF19">
        <v>17000</v>
      </c>
      <c r="AG19">
        <v>34000</v>
      </c>
      <c r="AH19">
        <v>49.9</v>
      </c>
      <c r="AI19">
        <v>7.6</v>
      </c>
    </row>
    <row r="20" spans="1:35" x14ac:dyDescent="0.3">
      <c r="A20" t="s">
        <v>74</v>
      </c>
      <c r="B20" t="str">
        <f>IFERROR(VLOOKUP(A20,'class and classification'!$A$1:$B$338,2,FALSE),VLOOKUP(A20,'class and classification'!$A$340:$B$378,2,FALSE))</f>
        <v>Predominantly Urban</v>
      </c>
      <c r="C20" t="str">
        <f>IFERROR(VLOOKUP(A20,'class and classification'!$A$1:$C$338,3,FALSE),VLOOKUP(A20,'class and classification'!$A$340:$C$378,3,FALSE))</f>
        <v>MD</v>
      </c>
      <c r="D20">
        <v>8900</v>
      </c>
      <c r="E20">
        <v>22000</v>
      </c>
      <c r="F20">
        <v>40.700000000000003</v>
      </c>
      <c r="G20">
        <v>5.8</v>
      </c>
      <c r="H20">
        <v>10100</v>
      </c>
      <c r="I20">
        <v>22600</v>
      </c>
      <c r="J20">
        <v>44.7</v>
      </c>
      <c r="K20">
        <v>6.2</v>
      </c>
      <c r="L20">
        <v>9200</v>
      </c>
      <c r="M20">
        <v>23300</v>
      </c>
      <c r="N20">
        <v>39.700000000000003</v>
      </c>
      <c r="O20">
        <v>6.1</v>
      </c>
      <c r="P20">
        <v>10600</v>
      </c>
      <c r="Q20">
        <v>23900</v>
      </c>
      <c r="R20">
        <v>44.3</v>
      </c>
      <c r="S20">
        <v>6.1</v>
      </c>
      <c r="T20">
        <v>11100</v>
      </c>
      <c r="U20">
        <v>25300</v>
      </c>
      <c r="V20">
        <v>43.7</v>
      </c>
      <c r="W20">
        <v>6.2</v>
      </c>
      <c r="X20">
        <v>9900</v>
      </c>
      <c r="Y20">
        <v>23000</v>
      </c>
      <c r="Z20">
        <v>43.2</v>
      </c>
      <c r="AA20">
        <v>6.5</v>
      </c>
      <c r="AB20">
        <v>10700</v>
      </c>
      <c r="AC20">
        <v>25000</v>
      </c>
      <c r="AD20">
        <v>43</v>
      </c>
      <c r="AE20">
        <v>7.2</v>
      </c>
      <c r="AF20">
        <v>10900</v>
      </c>
      <c r="AG20">
        <v>23700</v>
      </c>
      <c r="AH20">
        <v>46</v>
      </c>
      <c r="AI20">
        <v>8.1999999999999993</v>
      </c>
    </row>
    <row r="21" spans="1:35" x14ac:dyDescent="0.3">
      <c r="A21" t="s">
        <v>75</v>
      </c>
      <c r="B21" t="str">
        <f>IFERROR(VLOOKUP(A21,'class and classification'!$A$1:$B$338,2,FALSE),VLOOKUP(A21,'class and classification'!$A$340:$B$378,2,FALSE))</f>
        <v>Predominantly Urban</v>
      </c>
      <c r="C21" t="str">
        <f>IFERROR(VLOOKUP(A21,'class and classification'!$A$1:$C$338,3,FALSE),VLOOKUP(A21,'class and classification'!$A$340:$C$378,3,FALSE))</f>
        <v>MD</v>
      </c>
      <c r="D21">
        <v>16600</v>
      </c>
      <c r="E21">
        <v>45400</v>
      </c>
      <c r="F21">
        <v>36.700000000000003</v>
      </c>
      <c r="G21">
        <v>5.7</v>
      </c>
      <c r="H21">
        <v>17000</v>
      </c>
      <c r="I21">
        <v>44100</v>
      </c>
      <c r="J21">
        <v>38.5</v>
      </c>
      <c r="K21">
        <v>6.1</v>
      </c>
      <c r="L21">
        <v>23500</v>
      </c>
      <c r="M21">
        <v>47200</v>
      </c>
      <c r="N21">
        <v>49.8</v>
      </c>
      <c r="O21">
        <v>6.5</v>
      </c>
      <c r="P21">
        <v>21000</v>
      </c>
      <c r="Q21">
        <v>46300</v>
      </c>
      <c r="R21">
        <v>45.4</v>
      </c>
      <c r="S21">
        <v>5.8</v>
      </c>
      <c r="T21">
        <v>23700</v>
      </c>
      <c r="U21">
        <v>49400</v>
      </c>
      <c r="V21">
        <v>47.9</v>
      </c>
      <c r="W21">
        <v>5.5</v>
      </c>
      <c r="X21">
        <v>24900</v>
      </c>
      <c r="Y21">
        <v>53200</v>
      </c>
      <c r="Z21">
        <v>46.8</v>
      </c>
      <c r="AA21">
        <v>5.7</v>
      </c>
      <c r="AB21">
        <v>25900</v>
      </c>
      <c r="AC21">
        <v>55200</v>
      </c>
      <c r="AD21">
        <v>47</v>
      </c>
      <c r="AE21">
        <v>6.5</v>
      </c>
      <c r="AF21">
        <v>23000</v>
      </c>
      <c r="AG21">
        <v>50100</v>
      </c>
      <c r="AH21">
        <v>45.9</v>
      </c>
      <c r="AI21">
        <v>7.3</v>
      </c>
    </row>
    <row r="22" spans="1:35" x14ac:dyDescent="0.3">
      <c r="A22" t="s">
        <v>76</v>
      </c>
      <c r="B22" t="str">
        <f>IFERROR(VLOOKUP(A22,'class and classification'!$A$1:$B$338,2,FALSE),VLOOKUP(A22,'class and classification'!$A$340:$B$378,2,FALSE))</f>
        <v>Predominantly Urban</v>
      </c>
      <c r="C22" t="str">
        <f>IFERROR(VLOOKUP(A22,'class and classification'!$A$1:$C$338,3,FALSE),VLOOKUP(A22,'class and classification'!$A$340:$C$378,3,FALSE))</f>
        <v>UA</v>
      </c>
      <c r="D22">
        <v>8700</v>
      </c>
      <c r="E22">
        <v>22600</v>
      </c>
      <c r="F22">
        <v>38.4</v>
      </c>
      <c r="G22">
        <v>5.9</v>
      </c>
      <c r="H22">
        <v>8400</v>
      </c>
      <c r="I22">
        <v>20400</v>
      </c>
      <c r="J22">
        <v>40.9</v>
      </c>
      <c r="K22">
        <v>6</v>
      </c>
      <c r="L22">
        <v>8900</v>
      </c>
      <c r="M22">
        <v>21800</v>
      </c>
      <c r="N22">
        <v>41</v>
      </c>
      <c r="O22">
        <v>6</v>
      </c>
      <c r="P22">
        <v>8500</v>
      </c>
      <c r="Q22">
        <v>20500</v>
      </c>
      <c r="R22">
        <v>41.4</v>
      </c>
      <c r="S22">
        <v>6.2</v>
      </c>
      <c r="T22">
        <v>9500</v>
      </c>
      <c r="U22">
        <v>19800</v>
      </c>
      <c r="V22">
        <v>48.3</v>
      </c>
      <c r="W22">
        <v>6.3</v>
      </c>
      <c r="X22">
        <v>10100</v>
      </c>
      <c r="Y22">
        <v>21400</v>
      </c>
      <c r="Z22">
        <v>47.3</v>
      </c>
      <c r="AA22">
        <v>6.1</v>
      </c>
      <c r="AB22">
        <v>10600</v>
      </c>
      <c r="AC22">
        <v>23700</v>
      </c>
      <c r="AD22">
        <v>44.9</v>
      </c>
      <c r="AE22">
        <v>7.5</v>
      </c>
      <c r="AF22">
        <v>9300</v>
      </c>
      <c r="AG22">
        <v>22000</v>
      </c>
      <c r="AH22">
        <v>42.4</v>
      </c>
      <c r="AI22">
        <v>8.8000000000000007</v>
      </c>
    </row>
    <row r="23" spans="1:35" x14ac:dyDescent="0.3">
      <c r="A23" t="s">
        <v>77</v>
      </c>
      <c r="B23" t="str">
        <f>IFERROR(VLOOKUP(A23,'class and classification'!$A$1:$B$338,2,FALSE),VLOOKUP(A23,'class and classification'!$A$340:$B$378,2,FALSE))</f>
        <v>Predominantly Urban</v>
      </c>
      <c r="C23" t="str">
        <f>IFERROR(VLOOKUP(A23,'class and classification'!$A$1:$C$338,3,FALSE),VLOOKUP(A23,'class and classification'!$A$340:$C$378,3,FALSE))</f>
        <v>UA</v>
      </c>
      <c r="D23">
        <v>9200</v>
      </c>
      <c r="E23">
        <v>24900</v>
      </c>
      <c r="F23">
        <v>36.9</v>
      </c>
      <c r="G23">
        <v>6</v>
      </c>
      <c r="H23">
        <v>9800</v>
      </c>
      <c r="I23">
        <v>22600</v>
      </c>
      <c r="J23">
        <v>43.3</v>
      </c>
      <c r="K23">
        <v>6.4</v>
      </c>
      <c r="L23">
        <v>9800</v>
      </c>
      <c r="M23">
        <v>22500</v>
      </c>
      <c r="N23">
        <v>43.6</v>
      </c>
      <c r="O23">
        <v>6</v>
      </c>
      <c r="P23">
        <v>9800</v>
      </c>
      <c r="Q23">
        <v>23900</v>
      </c>
      <c r="R23">
        <v>41.1</v>
      </c>
      <c r="S23">
        <v>5.9</v>
      </c>
      <c r="T23">
        <v>12800</v>
      </c>
      <c r="U23">
        <v>27900</v>
      </c>
      <c r="V23">
        <v>45.7</v>
      </c>
      <c r="W23">
        <v>5.4</v>
      </c>
      <c r="X23">
        <v>12700</v>
      </c>
      <c r="Y23">
        <v>26800</v>
      </c>
      <c r="Z23">
        <v>47.4</v>
      </c>
      <c r="AA23">
        <v>5.3</v>
      </c>
      <c r="AB23">
        <v>12700</v>
      </c>
      <c r="AC23">
        <v>25800</v>
      </c>
      <c r="AD23">
        <v>49.3</v>
      </c>
      <c r="AE23">
        <v>6.9</v>
      </c>
      <c r="AF23">
        <v>12300</v>
      </c>
      <c r="AG23">
        <v>26500</v>
      </c>
      <c r="AH23">
        <v>46.4</v>
      </c>
      <c r="AI23">
        <v>7.2</v>
      </c>
    </row>
    <row r="24" spans="1:35" x14ac:dyDescent="0.3">
      <c r="A24" t="s">
        <v>78</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22100</v>
      </c>
      <c r="E24">
        <v>42900</v>
      </c>
      <c r="F24">
        <v>51.4</v>
      </c>
      <c r="G24">
        <v>9</v>
      </c>
      <c r="H24">
        <v>22100</v>
      </c>
      <c r="I24">
        <v>41300</v>
      </c>
      <c r="J24">
        <v>53.6</v>
      </c>
      <c r="K24">
        <v>9.8000000000000007</v>
      </c>
      <c r="L24">
        <v>22200</v>
      </c>
      <c r="M24">
        <v>43100</v>
      </c>
      <c r="N24">
        <v>51.5</v>
      </c>
      <c r="O24">
        <v>10.3</v>
      </c>
      <c r="P24">
        <v>20700</v>
      </c>
      <c r="Q24">
        <v>36800</v>
      </c>
      <c r="R24">
        <v>56.4</v>
      </c>
      <c r="S24">
        <v>11</v>
      </c>
      <c r="T24">
        <v>22100</v>
      </c>
      <c r="U24">
        <v>36700</v>
      </c>
      <c r="V24">
        <v>60.2</v>
      </c>
      <c r="W24">
        <v>10.7</v>
      </c>
      <c r="X24">
        <v>26100</v>
      </c>
      <c r="Y24">
        <v>46400</v>
      </c>
      <c r="Z24">
        <v>56.3</v>
      </c>
      <c r="AA24">
        <v>9.6999999999999993</v>
      </c>
      <c r="AB24">
        <v>17900</v>
      </c>
      <c r="AC24">
        <v>37700</v>
      </c>
      <c r="AD24">
        <v>47.4</v>
      </c>
      <c r="AE24">
        <v>11.7</v>
      </c>
      <c r="AF24">
        <v>29100</v>
      </c>
      <c r="AG24">
        <v>53900</v>
      </c>
      <c r="AH24">
        <v>54</v>
      </c>
      <c r="AI24">
        <v>9.6999999999999993</v>
      </c>
    </row>
    <row r="25" spans="1:35" x14ac:dyDescent="0.3">
      <c r="A25" t="s">
        <v>79</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16700</v>
      </c>
      <c r="E25">
        <v>36800</v>
      </c>
      <c r="F25">
        <v>45.3</v>
      </c>
      <c r="G25">
        <v>9.8000000000000007</v>
      </c>
      <c r="H25">
        <v>16900</v>
      </c>
      <c r="I25">
        <v>36900</v>
      </c>
      <c r="J25">
        <v>45.9</v>
      </c>
      <c r="K25">
        <v>10</v>
      </c>
      <c r="L25">
        <v>13400</v>
      </c>
      <c r="M25">
        <v>31600</v>
      </c>
      <c r="N25">
        <v>42.3</v>
      </c>
      <c r="O25">
        <v>11.1</v>
      </c>
      <c r="P25">
        <v>18400</v>
      </c>
      <c r="Q25">
        <v>35100</v>
      </c>
      <c r="R25">
        <v>52.5</v>
      </c>
      <c r="S25">
        <v>10.8</v>
      </c>
      <c r="T25">
        <v>18700</v>
      </c>
      <c r="U25">
        <v>34400</v>
      </c>
      <c r="V25">
        <v>54.2</v>
      </c>
      <c r="W25">
        <v>11.5</v>
      </c>
      <c r="X25">
        <v>17700</v>
      </c>
      <c r="Y25">
        <v>32000</v>
      </c>
      <c r="Z25">
        <v>55.3</v>
      </c>
      <c r="AA25">
        <v>12.8</v>
      </c>
      <c r="AB25">
        <v>21700</v>
      </c>
      <c r="AC25">
        <v>34500</v>
      </c>
      <c r="AD25">
        <v>62.9</v>
      </c>
      <c r="AE25">
        <v>12.4</v>
      </c>
      <c r="AF25">
        <v>29700</v>
      </c>
      <c r="AG25">
        <v>47700</v>
      </c>
      <c r="AH25">
        <v>62.1</v>
      </c>
      <c r="AI25">
        <v>9.4</v>
      </c>
    </row>
    <row r="26" spans="1:35" x14ac:dyDescent="0.3">
      <c r="A26" t="s">
        <v>80</v>
      </c>
      <c r="B26" t="str">
        <f>IFERROR(VLOOKUP(A26,'class and classification'!$A$1:$B$338,2,FALSE),VLOOKUP(A26,'class and classification'!$A$340:$B$378,2,FALSE))</f>
        <v>Predominantly Urban</v>
      </c>
      <c r="C26" t="str">
        <f>IFERROR(VLOOKUP(A26,'class and classification'!$A$1:$C$338,3,FALSE),VLOOKUP(A26,'class and classification'!$A$340:$C$378,3,FALSE))</f>
        <v>UA</v>
      </c>
      <c r="D26">
        <v>6900</v>
      </c>
      <c r="E26">
        <v>17900</v>
      </c>
      <c r="F26">
        <v>38.4</v>
      </c>
      <c r="G26">
        <v>6.3</v>
      </c>
      <c r="H26">
        <v>7600</v>
      </c>
      <c r="I26">
        <v>16500</v>
      </c>
      <c r="J26">
        <v>46.4</v>
      </c>
      <c r="K26">
        <v>6.3</v>
      </c>
      <c r="L26">
        <v>8400</v>
      </c>
      <c r="M26">
        <v>19800</v>
      </c>
      <c r="N26">
        <v>42.5</v>
      </c>
      <c r="O26">
        <v>6.5</v>
      </c>
      <c r="P26">
        <v>9600</v>
      </c>
      <c r="Q26">
        <v>19600</v>
      </c>
      <c r="R26">
        <v>48.7</v>
      </c>
      <c r="S26">
        <v>6.6</v>
      </c>
      <c r="T26">
        <v>8300</v>
      </c>
      <c r="U26">
        <v>18700</v>
      </c>
      <c r="V26">
        <v>44.4</v>
      </c>
      <c r="W26">
        <v>6.8</v>
      </c>
      <c r="X26">
        <v>11100</v>
      </c>
      <c r="Y26">
        <v>19100</v>
      </c>
      <c r="Z26">
        <v>58</v>
      </c>
      <c r="AA26">
        <v>7.2</v>
      </c>
      <c r="AB26">
        <v>10700</v>
      </c>
      <c r="AC26">
        <v>21600</v>
      </c>
      <c r="AD26">
        <v>49.7</v>
      </c>
      <c r="AE26">
        <v>7.7</v>
      </c>
      <c r="AF26">
        <v>11700</v>
      </c>
      <c r="AG26">
        <v>21900</v>
      </c>
      <c r="AH26">
        <v>53.6</v>
      </c>
      <c r="AI26">
        <v>8.5</v>
      </c>
    </row>
    <row r="27" spans="1:35" x14ac:dyDescent="0.3">
      <c r="A27" t="s">
        <v>81</v>
      </c>
      <c r="B27" t="str">
        <f>IFERROR(VLOOKUP(A27,'class and classification'!$A$1:$B$338,2,FALSE),VLOOKUP(A27,'class and classification'!$A$340:$B$378,2,FALSE))</f>
        <v>Predominantly Urban</v>
      </c>
      <c r="C27" t="str">
        <f>IFERROR(VLOOKUP(A27,'class and classification'!$A$1:$C$338,3,FALSE),VLOOKUP(A27,'class and classification'!$A$340:$C$378,3,FALSE))</f>
        <v>UA</v>
      </c>
      <c r="D27">
        <v>12200</v>
      </c>
      <c r="E27">
        <v>22100</v>
      </c>
      <c r="F27">
        <v>55</v>
      </c>
      <c r="G27">
        <v>7.7</v>
      </c>
      <c r="H27">
        <v>13700</v>
      </c>
      <c r="I27">
        <v>25300</v>
      </c>
      <c r="J27">
        <v>54.4</v>
      </c>
      <c r="K27">
        <v>7.3</v>
      </c>
      <c r="L27">
        <v>12400</v>
      </c>
      <c r="M27">
        <v>24900</v>
      </c>
      <c r="N27">
        <v>49.8</v>
      </c>
      <c r="O27">
        <v>7.9</v>
      </c>
      <c r="P27">
        <v>15100</v>
      </c>
      <c r="Q27">
        <v>25600</v>
      </c>
      <c r="R27">
        <v>59.1</v>
      </c>
      <c r="S27">
        <v>7.7</v>
      </c>
      <c r="T27">
        <v>12900</v>
      </c>
      <c r="U27">
        <v>22600</v>
      </c>
      <c r="V27">
        <v>56.9</v>
      </c>
      <c r="W27">
        <v>8</v>
      </c>
      <c r="X27">
        <v>17400</v>
      </c>
      <c r="Y27">
        <v>27000</v>
      </c>
      <c r="Z27">
        <v>64.400000000000006</v>
      </c>
      <c r="AA27">
        <v>7.6</v>
      </c>
      <c r="AB27">
        <v>13700</v>
      </c>
      <c r="AC27">
        <v>23700</v>
      </c>
      <c r="AD27">
        <v>57.9</v>
      </c>
      <c r="AE27">
        <v>9.1</v>
      </c>
      <c r="AF27">
        <v>19100</v>
      </c>
      <c r="AG27">
        <v>31400</v>
      </c>
      <c r="AH27">
        <v>60.7</v>
      </c>
      <c r="AI27">
        <v>9</v>
      </c>
    </row>
    <row r="28" spans="1:35" x14ac:dyDescent="0.3">
      <c r="A28" t="s">
        <v>82</v>
      </c>
      <c r="B28" t="str">
        <f>IFERROR(VLOOKUP(A28,'class and classification'!$A$1:$B$338,2,FALSE),VLOOKUP(A28,'class and classification'!$A$340:$B$378,2,FALSE))</f>
        <v>Predominantly Rural</v>
      </c>
      <c r="C28" t="str">
        <f>IFERROR(VLOOKUP(A28,'class and classification'!$A$1:$C$338,3,FALSE),VLOOKUP(A28,'class and classification'!$A$340:$C$378,3,FALSE))</f>
        <v>SC</v>
      </c>
      <c r="D28">
        <v>29700</v>
      </c>
      <c r="E28">
        <v>62200</v>
      </c>
      <c r="F28">
        <v>47.8</v>
      </c>
      <c r="G28">
        <v>6.6</v>
      </c>
      <c r="H28">
        <v>33600</v>
      </c>
      <c r="I28">
        <v>62000</v>
      </c>
      <c r="J28">
        <v>54.2</v>
      </c>
      <c r="K28">
        <v>6.7</v>
      </c>
      <c r="L28">
        <v>35600</v>
      </c>
      <c r="M28">
        <v>63300</v>
      </c>
      <c r="N28">
        <v>56.2</v>
      </c>
      <c r="O28">
        <v>6.6</v>
      </c>
      <c r="P28">
        <v>34300</v>
      </c>
      <c r="Q28">
        <v>64100</v>
      </c>
      <c r="R28">
        <v>53.5</v>
      </c>
      <c r="S28">
        <v>6.7</v>
      </c>
      <c r="T28">
        <v>43500</v>
      </c>
      <c r="U28">
        <v>69300</v>
      </c>
      <c r="V28">
        <v>62.7</v>
      </c>
      <c r="W28">
        <v>6.1</v>
      </c>
      <c r="X28">
        <v>43600</v>
      </c>
      <c r="Y28">
        <v>73400</v>
      </c>
      <c r="Z28">
        <v>59.4</v>
      </c>
      <c r="AA28">
        <v>6.2</v>
      </c>
      <c r="AB28">
        <v>48200</v>
      </c>
      <c r="AC28">
        <v>78100</v>
      </c>
      <c r="AD28">
        <v>61.6</v>
      </c>
      <c r="AE28">
        <v>6.8</v>
      </c>
      <c r="AF28">
        <v>29900</v>
      </c>
      <c r="AG28">
        <v>64600</v>
      </c>
      <c r="AH28">
        <v>46.3</v>
      </c>
      <c r="AI28">
        <v>7.2</v>
      </c>
    </row>
    <row r="29" spans="1:35" x14ac:dyDescent="0.3">
      <c r="A29" t="s">
        <v>83</v>
      </c>
      <c r="B29" t="str">
        <f>IFERROR(VLOOKUP(A29,'class and classification'!$A$1:$B$338,2,FALSE),VLOOKUP(A29,'class and classification'!$A$340:$B$378,2,FALSE))</f>
        <v>Predominantly Urban</v>
      </c>
      <c r="C29" t="str">
        <f>IFERROR(VLOOKUP(A29,'class and classification'!$A$1:$C$338,3,FALSE),VLOOKUP(A29,'class and classification'!$A$340:$C$378,3,FALSE))</f>
        <v>MD</v>
      </c>
      <c r="D29">
        <v>18300</v>
      </c>
      <c r="E29">
        <v>40800</v>
      </c>
      <c r="F29">
        <v>44.7</v>
      </c>
      <c r="G29">
        <v>6.2</v>
      </c>
      <c r="H29">
        <v>19100</v>
      </c>
      <c r="I29">
        <v>39900</v>
      </c>
      <c r="J29">
        <v>47.8</v>
      </c>
      <c r="K29">
        <v>6.5</v>
      </c>
      <c r="L29">
        <v>19900</v>
      </c>
      <c r="M29">
        <v>42000</v>
      </c>
      <c r="N29">
        <v>47.4</v>
      </c>
      <c r="O29">
        <v>6.7</v>
      </c>
      <c r="P29">
        <v>20000</v>
      </c>
      <c r="Q29">
        <v>43900</v>
      </c>
      <c r="R29">
        <v>45.5</v>
      </c>
      <c r="S29">
        <v>6.9</v>
      </c>
      <c r="T29">
        <v>16100</v>
      </c>
      <c r="U29">
        <v>39500</v>
      </c>
      <c r="V29">
        <v>40.799999999999997</v>
      </c>
      <c r="W29">
        <v>6.8</v>
      </c>
      <c r="X29">
        <v>19700</v>
      </c>
      <c r="Y29">
        <v>41000</v>
      </c>
      <c r="Z29">
        <v>48</v>
      </c>
      <c r="AA29">
        <v>6.9</v>
      </c>
      <c r="AB29">
        <v>18800</v>
      </c>
      <c r="AC29">
        <v>41800</v>
      </c>
      <c r="AD29">
        <v>44.9</v>
      </c>
      <c r="AE29">
        <v>8.9</v>
      </c>
      <c r="AF29">
        <v>19300</v>
      </c>
      <c r="AG29">
        <v>42900</v>
      </c>
      <c r="AH29">
        <v>44.9</v>
      </c>
      <c r="AI29">
        <v>8.8000000000000007</v>
      </c>
    </row>
    <row r="30" spans="1:35" x14ac:dyDescent="0.3">
      <c r="A30" t="s">
        <v>84</v>
      </c>
      <c r="B30" t="str">
        <f>IFERROR(VLOOKUP(A30,'class and classification'!$A$1:$B$338,2,FALSE),VLOOKUP(A30,'class and classification'!$A$340:$B$378,2,FALSE))</f>
        <v>Predominantly Urban</v>
      </c>
      <c r="C30" t="str">
        <f>IFERROR(VLOOKUP(A30,'class and classification'!$A$1:$C$338,3,FALSE),VLOOKUP(A30,'class and classification'!$A$340:$C$378,3,FALSE))</f>
        <v>MD</v>
      </c>
      <c r="D30">
        <v>12300</v>
      </c>
      <c r="E30">
        <v>25200</v>
      </c>
      <c r="F30">
        <v>48.6</v>
      </c>
      <c r="G30">
        <v>7.4</v>
      </c>
      <c r="H30">
        <v>11900</v>
      </c>
      <c r="I30">
        <v>27500</v>
      </c>
      <c r="J30">
        <v>43.4</v>
      </c>
      <c r="K30">
        <v>7.1</v>
      </c>
      <c r="L30">
        <v>12900</v>
      </c>
      <c r="M30">
        <v>27100</v>
      </c>
      <c r="N30">
        <v>47.4</v>
      </c>
      <c r="O30">
        <v>6.9</v>
      </c>
      <c r="P30">
        <v>12500</v>
      </c>
      <c r="Q30">
        <v>24800</v>
      </c>
      <c r="R30">
        <v>50.2</v>
      </c>
      <c r="S30">
        <v>7.2</v>
      </c>
      <c r="T30">
        <v>13300</v>
      </c>
      <c r="U30">
        <v>26100</v>
      </c>
      <c r="V30">
        <v>51</v>
      </c>
      <c r="W30">
        <v>6.8</v>
      </c>
      <c r="X30">
        <v>12600</v>
      </c>
      <c r="Y30">
        <v>25100</v>
      </c>
      <c r="Z30">
        <v>50.3</v>
      </c>
      <c r="AA30">
        <v>7</v>
      </c>
      <c r="AB30">
        <v>14100</v>
      </c>
      <c r="AC30">
        <v>25000</v>
      </c>
      <c r="AD30">
        <v>56.4</v>
      </c>
      <c r="AE30">
        <v>8.3000000000000007</v>
      </c>
      <c r="AF30">
        <v>14900</v>
      </c>
      <c r="AG30">
        <v>26800</v>
      </c>
      <c r="AH30">
        <v>55.6</v>
      </c>
      <c r="AI30">
        <v>8.8000000000000007</v>
      </c>
    </row>
    <row r="31" spans="1:35" x14ac:dyDescent="0.3">
      <c r="A31" t="s">
        <v>85</v>
      </c>
      <c r="B31" t="str">
        <f>IFERROR(VLOOKUP(A31,'class and classification'!$A$1:$B$338,2,FALSE),VLOOKUP(A31,'class and classification'!$A$340:$B$378,2,FALSE))</f>
        <v>Predominantly Urban</v>
      </c>
      <c r="C31" t="str">
        <f>IFERROR(VLOOKUP(A31,'class and classification'!$A$1:$C$338,3,FALSE),VLOOKUP(A31,'class and classification'!$A$340:$C$378,3,FALSE))</f>
        <v>MD</v>
      </c>
      <c r="D31">
        <v>32700</v>
      </c>
      <c r="E31">
        <v>86200</v>
      </c>
      <c r="F31">
        <v>37.9</v>
      </c>
      <c r="G31">
        <v>5.2</v>
      </c>
      <c r="H31">
        <v>26900</v>
      </c>
      <c r="I31">
        <v>77000</v>
      </c>
      <c r="J31">
        <v>35</v>
      </c>
      <c r="K31">
        <v>5.6</v>
      </c>
      <c r="L31">
        <v>30200</v>
      </c>
      <c r="M31">
        <v>78700</v>
      </c>
      <c r="N31">
        <v>38.4</v>
      </c>
      <c r="O31">
        <v>5.7</v>
      </c>
      <c r="P31">
        <v>35000</v>
      </c>
      <c r="Q31">
        <v>78900</v>
      </c>
      <c r="R31">
        <v>44.3</v>
      </c>
      <c r="S31">
        <v>6.5</v>
      </c>
      <c r="T31">
        <v>35000</v>
      </c>
      <c r="U31">
        <v>80100</v>
      </c>
      <c r="V31">
        <v>43.7</v>
      </c>
      <c r="W31">
        <v>6.6</v>
      </c>
      <c r="X31">
        <v>34500</v>
      </c>
      <c r="Y31">
        <v>81600</v>
      </c>
      <c r="Z31">
        <v>42.3</v>
      </c>
      <c r="AA31">
        <v>6.9</v>
      </c>
      <c r="AB31">
        <v>43800</v>
      </c>
      <c r="AC31">
        <v>87600</v>
      </c>
      <c r="AD31">
        <v>50</v>
      </c>
      <c r="AE31">
        <v>8.5</v>
      </c>
      <c r="AF31">
        <v>50900</v>
      </c>
      <c r="AG31">
        <v>100500</v>
      </c>
      <c r="AH31">
        <v>50.7</v>
      </c>
      <c r="AI31">
        <v>8.5</v>
      </c>
    </row>
    <row r="32" spans="1:35" x14ac:dyDescent="0.3">
      <c r="A32" t="s">
        <v>86</v>
      </c>
      <c r="B32" t="str">
        <f>IFERROR(VLOOKUP(A32,'class and classification'!$A$1:$B$338,2,FALSE),VLOOKUP(A32,'class and classification'!$A$340:$B$378,2,FALSE))</f>
        <v>Predominantly Urban</v>
      </c>
      <c r="C32" t="str">
        <f>IFERROR(VLOOKUP(A32,'class and classification'!$A$1:$C$338,3,FALSE),VLOOKUP(A32,'class and classification'!$A$340:$C$378,3,FALSE))</f>
        <v>MD</v>
      </c>
      <c r="D32">
        <v>12100</v>
      </c>
      <c r="E32">
        <v>30200</v>
      </c>
      <c r="F32">
        <v>40.1</v>
      </c>
      <c r="G32">
        <v>6.6</v>
      </c>
      <c r="H32">
        <v>11200</v>
      </c>
      <c r="I32">
        <v>30300</v>
      </c>
      <c r="J32">
        <v>37</v>
      </c>
      <c r="K32">
        <v>6.5</v>
      </c>
      <c r="L32">
        <v>14500</v>
      </c>
      <c r="M32">
        <v>31300</v>
      </c>
      <c r="N32">
        <v>46.3</v>
      </c>
      <c r="O32">
        <v>7</v>
      </c>
      <c r="P32">
        <v>14700</v>
      </c>
      <c r="Q32">
        <v>33000</v>
      </c>
      <c r="R32">
        <v>44.7</v>
      </c>
      <c r="S32">
        <v>6.6</v>
      </c>
      <c r="T32">
        <v>18200</v>
      </c>
      <c r="U32">
        <v>39200</v>
      </c>
      <c r="V32">
        <v>46.5</v>
      </c>
      <c r="W32">
        <v>6.2</v>
      </c>
      <c r="X32">
        <v>19900</v>
      </c>
      <c r="Y32">
        <v>36900</v>
      </c>
      <c r="Z32">
        <v>53.8</v>
      </c>
      <c r="AA32">
        <v>6.4</v>
      </c>
      <c r="AB32">
        <v>18800</v>
      </c>
      <c r="AC32">
        <v>34900</v>
      </c>
      <c r="AD32">
        <v>53.9</v>
      </c>
      <c r="AE32">
        <v>8.3000000000000007</v>
      </c>
      <c r="AF32">
        <v>18700</v>
      </c>
      <c r="AG32">
        <v>39700</v>
      </c>
      <c r="AH32">
        <v>47</v>
      </c>
      <c r="AI32">
        <v>8.6</v>
      </c>
    </row>
    <row r="33" spans="1:35" x14ac:dyDescent="0.3">
      <c r="A33" t="s">
        <v>87</v>
      </c>
      <c r="B33" t="str">
        <f>IFERROR(VLOOKUP(A33,'class and classification'!$A$1:$B$338,2,FALSE),VLOOKUP(A33,'class and classification'!$A$340:$B$378,2,FALSE))</f>
        <v>Predominantly Urban</v>
      </c>
      <c r="C33" t="str">
        <f>IFERROR(VLOOKUP(A33,'class and classification'!$A$1:$C$338,3,FALSE),VLOOKUP(A33,'class and classification'!$A$340:$C$378,3,FALSE))</f>
        <v>MD</v>
      </c>
      <c r="D33">
        <v>12600</v>
      </c>
      <c r="E33">
        <v>32700</v>
      </c>
      <c r="F33">
        <v>38.5</v>
      </c>
      <c r="G33">
        <v>5.7</v>
      </c>
      <c r="H33">
        <v>13500</v>
      </c>
      <c r="I33">
        <v>34100</v>
      </c>
      <c r="J33">
        <v>39.5</v>
      </c>
      <c r="K33">
        <v>5.7</v>
      </c>
      <c r="L33">
        <v>13200</v>
      </c>
      <c r="M33">
        <v>34300</v>
      </c>
      <c r="N33">
        <v>38.5</v>
      </c>
      <c r="O33">
        <v>5.7</v>
      </c>
      <c r="P33">
        <v>13000</v>
      </c>
      <c r="Q33">
        <v>32800</v>
      </c>
      <c r="R33">
        <v>39.799999999999997</v>
      </c>
      <c r="S33">
        <v>6.1</v>
      </c>
      <c r="T33">
        <v>15800</v>
      </c>
      <c r="U33">
        <v>33300</v>
      </c>
      <c r="V33">
        <v>47.4</v>
      </c>
      <c r="W33">
        <v>6.1</v>
      </c>
      <c r="X33">
        <v>17400</v>
      </c>
      <c r="Y33">
        <v>34100</v>
      </c>
      <c r="Z33">
        <v>51</v>
      </c>
      <c r="AA33">
        <v>6.2</v>
      </c>
      <c r="AB33">
        <v>16000</v>
      </c>
      <c r="AC33">
        <v>34300</v>
      </c>
      <c r="AD33">
        <v>46.8</v>
      </c>
      <c r="AE33">
        <v>7.7</v>
      </c>
      <c r="AF33">
        <v>16500</v>
      </c>
      <c r="AG33">
        <v>39500</v>
      </c>
      <c r="AH33">
        <v>41.6</v>
      </c>
      <c r="AI33">
        <v>7.4</v>
      </c>
    </row>
    <row r="34" spans="1:35" x14ac:dyDescent="0.3">
      <c r="A34" t="s">
        <v>88</v>
      </c>
      <c r="B34" t="str">
        <f>IFERROR(VLOOKUP(A34,'class and classification'!$A$1:$B$338,2,FALSE),VLOOKUP(A34,'class and classification'!$A$340:$B$378,2,FALSE))</f>
        <v>Predominantly Urban</v>
      </c>
      <c r="C34" t="str">
        <f>IFERROR(VLOOKUP(A34,'class and classification'!$A$1:$C$338,3,FALSE),VLOOKUP(A34,'class and classification'!$A$340:$C$378,3,FALSE))</f>
        <v>MD</v>
      </c>
      <c r="D34">
        <v>14700</v>
      </c>
      <c r="E34">
        <v>34000</v>
      </c>
      <c r="F34">
        <v>43.2</v>
      </c>
      <c r="G34">
        <v>6.3</v>
      </c>
      <c r="H34">
        <v>14800</v>
      </c>
      <c r="I34">
        <v>35700</v>
      </c>
      <c r="J34">
        <v>41.5</v>
      </c>
      <c r="K34">
        <v>6.6</v>
      </c>
      <c r="L34">
        <v>15900</v>
      </c>
      <c r="M34">
        <v>37200</v>
      </c>
      <c r="N34">
        <v>42.8</v>
      </c>
      <c r="O34">
        <v>6.4</v>
      </c>
      <c r="P34">
        <v>15700</v>
      </c>
      <c r="Q34">
        <v>34300</v>
      </c>
      <c r="R34">
        <v>45.8</v>
      </c>
      <c r="S34">
        <v>7.1</v>
      </c>
      <c r="T34">
        <v>21300</v>
      </c>
      <c r="U34">
        <v>36600</v>
      </c>
      <c r="V34">
        <v>58.1</v>
      </c>
      <c r="W34">
        <v>6.9</v>
      </c>
      <c r="X34">
        <v>22600</v>
      </c>
      <c r="Y34">
        <v>40100</v>
      </c>
      <c r="Z34">
        <v>56.3</v>
      </c>
      <c r="AA34">
        <v>6.7</v>
      </c>
      <c r="AB34">
        <v>16600</v>
      </c>
      <c r="AC34">
        <v>37000</v>
      </c>
      <c r="AD34">
        <v>44.8</v>
      </c>
      <c r="AE34">
        <v>8.4</v>
      </c>
      <c r="AF34">
        <v>18700</v>
      </c>
      <c r="AG34">
        <v>40000</v>
      </c>
      <c r="AH34">
        <v>46.8</v>
      </c>
      <c r="AI34">
        <v>9.8000000000000007</v>
      </c>
    </row>
    <row r="35" spans="1:35" x14ac:dyDescent="0.3">
      <c r="A35" t="s">
        <v>89</v>
      </c>
      <c r="B35" t="str">
        <f>IFERROR(VLOOKUP(A35,'class and classification'!$A$1:$B$338,2,FALSE),VLOOKUP(A35,'class and classification'!$A$340:$B$378,2,FALSE))</f>
        <v>Predominantly Urban</v>
      </c>
      <c r="C35" t="str">
        <f>IFERROR(VLOOKUP(A35,'class and classification'!$A$1:$C$338,3,FALSE),VLOOKUP(A35,'class and classification'!$A$340:$C$378,3,FALSE))</f>
        <v>MD</v>
      </c>
      <c r="D35">
        <v>16600</v>
      </c>
      <c r="E35">
        <v>30100</v>
      </c>
      <c r="F35">
        <v>55.1</v>
      </c>
      <c r="G35">
        <v>6.8</v>
      </c>
      <c r="H35">
        <v>17200</v>
      </c>
      <c r="I35">
        <v>31300</v>
      </c>
      <c r="J35">
        <v>54.9</v>
      </c>
      <c r="K35">
        <v>6.8</v>
      </c>
      <c r="L35">
        <v>17800</v>
      </c>
      <c r="M35">
        <v>34200</v>
      </c>
      <c r="N35">
        <v>52</v>
      </c>
      <c r="O35">
        <v>7</v>
      </c>
      <c r="P35">
        <v>20300</v>
      </c>
      <c r="Q35">
        <v>36700</v>
      </c>
      <c r="R35">
        <v>55.3</v>
      </c>
      <c r="S35">
        <v>6.8</v>
      </c>
      <c r="T35">
        <v>20600</v>
      </c>
      <c r="U35">
        <v>33700</v>
      </c>
      <c r="V35">
        <v>61.2</v>
      </c>
      <c r="W35">
        <v>7.6</v>
      </c>
      <c r="X35">
        <v>22400</v>
      </c>
      <c r="Y35">
        <v>39300</v>
      </c>
      <c r="Z35">
        <v>56.8</v>
      </c>
      <c r="AA35">
        <v>7.8</v>
      </c>
      <c r="AB35">
        <v>23400</v>
      </c>
      <c r="AC35">
        <v>36800</v>
      </c>
      <c r="AD35">
        <v>63.4</v>
      </c>
      <c r="AE35">
        <v>9.1</v>
      </c>
      <c r="AF35">
        <v>20600</v>
      </c>
      <c r="AG35">
        <v>40500</v>
      </c>
      <c r="AH35">
        <v>50.9</v>
      </c>
      <c r="AI35">
        <v>8.6</v>
      </c>
    </row>
    <row r="36" spans="1:35" x14ac:dyDescent="0.3">
      <c r="A36" t="s">
        <v>90</v>
      </c>
      <c r="B36" t="str">
        <f>IFERROR(VLOOKUP(A36,'class and classification'!$A$1:$B$338,2,FALSE),VLOOKUP(A36,'class and classification'!$A$340:$B$378,2,FALSE))</f>
        <v>Predominantly Urban</v>
      </c>
      <c r="C36" t="str">
        <f>IFERROR(VLOOKUP(A36,'class and classification'!$A$1:$C$338,3,FALSE),VLOOKUP(A36,'class and classification'!$A$340:$C$378,3,FALSE))</f>
        <v>MD</v>
      </c>
      <c r="D36">
        <v>13100</v>
      </c>
      <c r="E36">
        <v>32200</v>
      </c>
      <c r="F36">
        <v>40.799999999999997</v>
      </c>
      <c r="G36">
        <v>6</v>
      </c>
      <c r="H36">
        <v>16800</v>
      </c>
      <c r="I36">
        <v>35000</v>
      </c>
      <c r="J36">
        <v>48</v>
      </c>
      <c r="K36">
        <v>5.8</v>
      </c>
      <c r="L36">
        <v>17600</v>
      </c>
      <c r="M36">
        <v>37300</v>
      </c>
      <c r="N36">
        <v>47.1</v>
      </c>
      <c r="O36">
        <v>5.9</v>
      </c>
      <c r="P36">
        <v>17600</v>
      </c>
      <c r="Q36">
        <v>37100</v>
      </c>
      <c r="R36">
        <v>47.4</v>
      </c>
      <c r="S36">
        <v>5.9</v>
      </c>
      <c r="T36">
        <v>15800</v>
      </c>
      <c r="U36">
        <v>34200</v>
      </c>
      <c r="V36">
        <v>46.1</v>
      </c>
      <c r="W36">
        <v>6.2</v>
      </c>
      <c r="X36">
        <v>21300</v>
      </c>
      <c r="Y36">
        <v>37600</v>
      </c>
      <c r="Z36">
        <v>56.5</v>
      </c>
      <c r="AA36">
        <v>6.3</v>
      </c>
      <c r="AB36">
        <v>17900</v>
      </c>
      <c r="AC36">
        <v>35200</v>
      </c>
      <c r="AD36">
        <v>50.9</v>
      </c>
      <c r="AE36">
        <v>7.6</v>
      </c>
      <c r="AF36">
        <v>21600</v>
      </c>
      <c r="AG36">
        <v>39600</v>
      </c>
      <c r="AH36">
        <v>54.6</v>
      </c>
      <c r="AI36">
        <v>7.5</v>
      </c>
    </row>
    <row r="37" spans="1:35" x14ac:dyDescent="0.3">
      <c r="A37" t="s">
        <v>91</v>
      </c>
      <c r="B37" t="str">
        <f>IFERROR(VLOOKUP(A37,'class and classification'!$A$1:$B$338,2,FALSE),VLOOKUP(A37,'class and classification'!$A$340:$B$378,2,FALSE))</f>
        <v>Predominantly Urban</v>
      </c>
      <c r="C37" t="str">
        <f>IFERROR(VLOOKUP(A37,'class and classification'!$A$1:$C$338,3,FALSE),VLOOKUP(A37,'class and classification'!$A$340:$C$378,3,FALSE))</f>
        <v>MD</v>
      </c>
      <c r="D37">
        <v>13500</v>
      </c>
      <c r="E37">
        <v>26500</v>
      </c>
      <c r="F37">
        <v>50.8</v>
      </c>
      <c r="G37">
        <v>6.9</v>
      </c>
      <c r="H37">
        <v>13600</v>
      </c>
      <c r="I37">
        <v>23500</v>
      </c>
      <c r="J37">
        <v>57.7</v>
      </c>
      <c r="K37">
        <v>7.2</v>
      </c>
      <c r="L37">
        <v>17200</v>
      </c>
      <c r="M37">
        <v>28700</v>
      </c>
      <c r="N37">
        <v>60.1</v>
      </c>
      <c r="O37">
        <v>7.1</v>
      </c>
      <c r="P37">
        <v>14200</v>
      </c>
      <c r="Q37">
        <v>26500</v>
      </c>
      <c r="R37">
        <v>53.5</v>
      </c>
      <c r="S37">
        <v>7.3</v>
      </c>
      <c r="T37">
        <v>13800</v>
      </c>
      <c r="U37">
        <v>26900</v>
      </c>
      <c r="V37">
        <v>51.2</v>
      </c>
      <c r="W37">
        <v>7.6</v>
      </c>
      <c r="X37">
        <v>16500</v>
      </c>
      <c r="Y37">
        <v>27500</v>
      </c>
      <c r="Z37">
        <v>60</v>
      </c>
      <c r="AA37">
        <v>7.6</v>
      </c>
      <c r="AB37">
        <v>15700</v>
      </c>
      <c r="AC37">
        <v>28400</v>
      </c>
      <c r="AD37">
        <v>55.3</v>
      </c>
      <c r="AE37">
        <v>9.4</v>
      </c>
      <c r="AF37">
        <v>20200</v>
      </c>
      <c r="AG37">
        <v>33700</v>
      </c>
      <c r="AH37">
        <v>59.8</v>
      </c>
      <c r="AI37">
        <v>8.9</v>
      </c>
    </row>
    <row r="38" spans="1:35" x14ac:dyDescent="0.3">
      <c r="A38" t="s">
        <v>92</v>
      </c>
      <c r="B38" t="str">
        <f>IFERROR(VLOOKUP(A38,'class and classification'!$A$1:$B$338,2,FALSE),VLOOKUP(A38,'class and classification'!$A$340:$B$378,2,FALSE))</f>
        <v>Predominantly Urban</v>
      </c>
      <c r="C38" t="str">
        <f>IFERROR(VLOOKUP(A38,'class and classification'!$A$1:$C$338,3,FALSE),VLOOKUP(A38,'class and classification'!$A$340:$C$378,3,FALSE))</f>
        <v>MD</v>
      </c>
      <c r="D38">
        <v>18100</v>
      </c>
      <c r="E38">
        <v>40100</v>
      </c>
      <c r="F38">
        <v>45.1</v>
      </c>
      <c r="G38">
        <v>6.9</v>
      </c>
      <c r="H38">
        <v>20700</v>
      </c>
      <c r="I38">
        <v>41500</v>
      </c>
      <c r="J38">
        <v>50</v>
      </c>
      <c r="K38">
        <v>7</v>
      </c>
      <c r="L38">
        <v>22300</v>
      </c>
      <c r="M38">
        <v>46500</v>
      </c>
      <c r="N38">
        <v>48</v>
      </c>
      <c r="O38">
        <v>6.7</v>
      </c>
      <c r="P38">
        <v>25700</v>
      </c>
      <c r="Q38">
        <v>45000</v>
      </c>
      <c r="R38">
        <v>57</v>
      </c>
      <c r="S38">
        <v>7.1</v>
      </c>
      <c r="T38">
        <v>21800</v>
      </c>
      <c r="U38">
        <v>45700</v>
      </c>
      <c r="V38">
        <v>47.7</v>
      </c>
      <c r="W38">
        <v>7.2</v>
      </c>
      <c r="X38">
        <v>23900</v>
      </c>
      <c r="Y38">
        <v>45300</v>
      </c>
      <c r="Z38">
        <v>52.8</v>
      </c>
      <c r="AA38">
        <v>7.2</v>
      </c>
      <c r="AB38">
        <v>28000</v>
      </c>
      <c r="AC38">
        <v>50900</v>
      </c>
      <c r="AD38">
        <v>55.1</v>
      </c>
      <c r="AE38">
        <v>8.4</v>
      </c>
      <c r="AF38">
        <v>26200</v>
      </c>
      <c r="AG38">
        <v>45200</v>
      </c>
      <c r="AH38">
        <v>57.9</v>
      </c>
      <c r="AI38">
        <v>9</v>
      </c>
    </row>
    <row r="39" spans="1:35" x14ac:dyDescent="0.3">
      <c r="A39" t="s">
        <v>93</v>
      </c>
      <c r="B39" t="str">
        <f>IFERROR(VLOOKUP(A39,'class and classification'!$A$1:$B$338,2,FALSE),VLOOKUP(A39,'class and classification'!$A$340:$B$378,2,FALSE))</f>
        <v>Predominantly Urban</v>
      </c>
      <c r="C39" t="str">
        <f>IFERROR(VLOOKUP(A39,'class and classification'!$A$1:$C$338,3,FALSE),VLOOKUP(A39,'class and classification'!$A$340:$C$378,3,FALSE))</f>
        <v>SC</v>
      </c>
      <c r="D39">
        <v>61400</v>
      </c>
      <c r="E39">
        <v>152500</v>
      </c>
      <c r="F39">
        <v>40.299999999999997</v>
      </c>
      <c r="G39">
        <v>4.8</v>
      </c>
      <c r="H39">
        <v>69300</v>
      </c>
      <c r="I39">
        <v>148500</v>
      </c>
      <c r="J39">
        <v>46.6</v>
      </c>
      <c r="K39">
        <v>5.3</v>
      </c>
      <c r="L39">
        <v>73400</v>
      </c>
      <c r="M39">
        <v>151000</v>
      </c>
      <c r="N39">
        <v>48.6</v>
      </c>
      <c r="O39">
        <v>5.2</v>
      </c>
      <c r="P39">
        <v>93700</v>
      </c>
      <c r="Q39">
        <v>161000</v>
      </c>
      <c r="R39">
        <v>58.2</v>
      </c>
      <c r="S39">
        <v>5</v>
      </c>
      <c r="T39">
        <v>84200</v>
      </c>
      <c r="U39">
        <v>157500</v>
      </c>
      <c r="V39">
        <v>53.5</v>
      </c>
      <c r="W39">
        <v>5.0999999999999996</v>
      </c>
      <c r="X39">
        <v>91600</v>
      </c>
      <c r="Y39">
        <v>168000</v>
      </c>
      <c r="Z39">
        <v>54.5</v>
      </c>
      <c r="AA39">
        <v>5.0999999999999996</v>
      </c>
      <c r="AB39">
        <v>101300</v>
      </c>
      <c r="AC39">
        <v>184300</v>
      </c>
      <c r="AD39">
        <v>55</v>
      </c>
      <c r="AE39">
        <v>5.4</v>
      </c>
      <c r="AF39">
        <v>86400</v>
      </c>
      <c r="AG39">
        <v>178200</v>
      </c>
      <c r="AH39">
        <v>48.5</v>
      </c>
      <c r="AI39">
        <v>5.4</v>
      </c>
    </row>
    <row r="40" spans="1:35" x14ac:dyDescent="0.3">
      <c r="A40" t="s">
        <v>94</v>
      </c>
      <c r="B40" t="str">
        <f>IFERROR(VLOOKUP(A40,'class and classification'!$A$1:$B$338,2,FALSE),VLOOKUP(A40,'class and classification'!$A$340:$B$378,2,FALSE))</f>
        <v>Predominantly Urban</v>
      </c>
      <c r="C40" t="str">
        <f>IFERROR(VLOOKUP(A40,'class and classification'!$A$1:$C$338,3,FALSE),VLOOKUP(A40,'class and classification'!$A$340:$C$378,3,FALSE))</f>
        <v>MD</v>
      </c>
      <c r="D40">
        <v>6900</v>
      </c>
      <c r="E40">
        <v>23800</v>
      </c>
      <c r="F40">
        <v>29.2</v>
      </c>
      <c r="G40">
        <v>5.4</v>
      </c>
      <c r="H40">
        <v>9200</v>
      </c>
      <c r="I40">
        <v>23600</v>
      </c>
      <c r="J40">
        <v>38.9</v>
      </c>
      <c r="K40">
        <v>5.9</v>
      </c>
      <c r="L40">
        <v>10300</v>
      </c>
      <c r="M40">
        <v>24200</v>
      </c>
      <c r="N40">
        <v>42.7</v>
      </c>
      <c r="O40">
        <v>6.6</v>
      </c>
      <c r="P40">
        <v>10200</v>
      </c>
      <c r="Q40">
        <v>23900</v>
      </c>
      <c r="R40">
        <v>42.9</v>
      </c>
      <c r="S40">
        <v>6.4</v>
      </c>
      <c r="T40">
        <v>8600</v>
      </c>
      <c r="U40">
        <v>22600</v>
      </c>
      <c r="V40">
        <v>38</v>
      </c>
      <c r="W40">
        <v>6.9</v>
      </c>
      <c r="X40">
        <v>10600</v>
      </c>
      <c r="Y40">
        <v>21100</v>
      </c>
      <c r="Z40">
        <v>50.4</v>
      </c>
      <c r="AA40">
        <v>7.2</v>
      </c>
      <c r="AB40">
        <v>14400</v>
      </c>
      <c r="AC40">
        <v>25100</v>
      </c>
      <c r="AD40">
        <v>57.3</v>
      </c>
      <c r="AE40">
        <v>8.1</v>
      </c>
      <c r="AF40">
        <v>15300</v>
      </c>
      <c r="AG40">
        <v>28600</v>
      </c>
      <c r="AH40">
        <v>53.6</v>
      </c>
      <c r="AI40">
        <v>9.1</v>
      </c>
    </row>
    <row r="41" spans="1:35" x14ac:dyDescent="0.3">
      <c r="A41" t="s">
        <v>95</v>
      </c>
      <c r="B41" t="str">
        <f>IFERROR(VLOOKUP(A41,'class and classification'!$A$1:$B$338,2,FALSE),VLOOKUP(A41,'class and classification'!$A$340:$B$378,2,FALSE))</f>
        <v>Predominantly Urban</v>
      </c>
      <c r="C41" t="str">
        <f>IFERROR(VLOOKUP(A41,'class and classification'!$A$1:$C$338,3,FALSE),VLOOKUP(A41,'class and classification'!$A$340:$C$378,3,FALSE))</f>
        <v>MD</v>
      </c>
      <c r="D41">
        <v>18600</v>
      </c>
      <c r="E41">
        <v>81000</v>
      </c>
      <c r="F41">
        <v>23</v>
      </c>
      <c r="G41">
        <v>4.9000000000000004</v>
      </c>
      <c r="H41">
        <v>24900</v>
      </c>
      <c r="I41">
        <v>76500</v>
      </c>
      <c r="J41">
        <v>32.6</v>
      </c>
      <c r="K41">
        <v>5.7</v>
      </c>
      <c r="L41">
        <v>26900</v>
      </c>
      <c r="M41">
        <v>71300</v>
      </c>
      <c r="N41">
        <v>37.700000000000003</v>
      </c>
      <c r="O41">
        <v>6.1</v>
      </c>
      <c r="P41">
        <v>34100</v>
      </c>
      <c r="Q41">
        <v>80500</v>
      </c>
      <c r="R41">
        <v>42.3</v>
      </c>
      <c r="S41">
        <v>6.1</v>
      </c>
      <c r="T41">
        <v>35800</v>
      </c>
      <c r="U41">
        <v>80800</v>
      </c>
      <c r="V41">
        <v>44.3</v>
      </c>
      <c r="W41">
        <v>6.2</v>
      </c>
      <c r="X41">
        <v>37100</v>
      </c>
      <c r="Y41">
        <v>82400</v>
      </c>
      <c r="Z41">
        <v>45</v>
      </c>
      <c r="AA41">
        <v>6.5</v>
      </c>
      <c r="AB41">
        <v>37600</v>
      </c>
      <c r="AC41">
        <v>80200</v>
      </c>
      <c r="AD41">
        <v>46.8</v>
      </c>
      <c r="AE41">
        <v>7.3</v>
      </c>
      <c r="AF41">
        <v>48300</v>
      </c>
      <c r="AG41">
        <v>91600</v>
      </c>
      <c r="AH41">
        <v>52.7</v>
      </c>
      <c r="AI41">
        <v>7.9</v>
      </c>
    </row>
    <row r="42" spans="1:35" x14ac:dyDescent="0.3">
      <c r="A42" t="s">
        <v>96</v>
      </c>
      <c r="B42" t="str">
        <f>IFERROR(VLOOKUP(A42,'class and classification'!$A$1:$B$338,2,FALSE),VLOOKUP(A42,'class and classification'!$A$340:$B$378,2,FALSE))</f>
        <v>Predominantly Urban</v>
      </c>
      <c r="C42" t="str">
        <f>IFERROR(VLOOKUP(A42,'class and classification'!$A$1:$C$338,3,FALSE),VLOOKUP(A42,'class and classification'!$A$340:$C$378,3,FALSE))</f>
        <v>MD</v>
      </c>
      <c r="D42">
        <v>16700</v>
      </c>
      <c r="E42">
        <v>36700</v>
      </c>
      <c r="F42">
        <v>45.5</v>
      </c>
      <c r="G42">
        <v>6.8</v>
      </c>
      <c r="H42">
        <v>18100</v>
      </c>
      <c r="I42">
        <v>37200</v>
      </c>
      <c r="J42">
        <v>48.6</v>
      </c>
      <c r="K42">
        <v>6.8</v>
      </c>
      <c r="L42">
        <v>16800</v>
      </c>
      <c r="M42">
        <v>40400</v>
      </c>
      <c r="N42">
        <v>41.6</v>
      </c>
      <c r="O42">
        <v>6.5</v>
      </c>
      <c r="P42">
        <v>17800</v>
      </c>
      <c r="Q42">
        <v>40200</v>
      </c>
      <c r="R42">
        <v>44.4</v>
      </c>
      <c r="S42">
        <v>6.4</v>
      </c>
      <c r="T42">
        <v>20300</v>
      </c>
      <c r="U42">
        <v>40900</v>
      </c>
      <c r="V42">
        <v>49.6</v>
      </c>
      <c r="W42">
        <v>6.4</v>
      </c>
      <c r="X42">
        <v>17700</v>
      </c>
      <c r="Y42">
        <v>34800</v>
      </c>
      <c r="Z42">
        <v>50.8</v>
      </c>
      <c r="AA42">
        <v>7.3</v>
      </c>
      <c r="AB42">
        <v>16200</v>
      </c>
      <c r="AC42">
        <v>32600</v>
      </c>
      <c r="AD42">
        <v>49.6</v>
      </c>
      <c r="AE42">
        <v>8.3000000000000007</v>
      </c>
      <c r="AF42">
        <v>21700</v>
      </c>
      <c r="AG42">
        <v>41200</v>
      </c>
      <c r="AH42">
        <v>52.7</v>
      </c>
      <c r="AI42">
        <v>8.5</v>
      </c>
    </row>
    <row r="43" spans="1:35" x14ac:dyDescent="0.3">
      <c r="A43" t="s">
        <v>97</v>
      </c>
      <c r="B43" t="str">
        <f>IFERROR(VLOOKUP(A43,'class and classification'!$A$1:$B$338,2,FALSE),VLOOKUP(A43,'class and classification'!$A$340:$B$378,2,FALSE))</f>
        <v>Predominantly Urban</v>
      </c>
      <c r="C43" t="str">
        <f>IFERROR(VLOOKUP(A43,'class and classification'!$A$1:$C$338,3,FALSE),VLOOKUP(A43,'class and classification'!$A$340:$C$378,3,FALSE))</f>
        <v>MD</v>
      </c>
      <c r="D43">
        <v>9900</v>
      </c>
      <c r="E43">
        <v>25800</v>
      </c>
      <c r="F43">
        <v>38.299999999999997</v>
      </c>
      <c r="G43">
        <v>6</v>
      </c>
      <c r="H43">
        <v>13500</v>
      </c>
      <c r="I43">
        <v>29800</v>
      </c>
      <c r="J43">
        <v>45.2</v>
      </c>
      <c r="K43">
        <v>6</v>
      </c>
      <c r="L43">
        <v>13400</v>
      </c>
      <c r="M43">
        <v>28700</v>
      </c>
      <c r="N43">
        <v>46.5</v>
      </c>
      <c r="O43">
        <v>6.5</v>
      </c>
      <c r="P43">
        <v>11800</v>
      </c>
      <c r="Q43">
        <v>28700</v>
      </c>
      <c r="R43">
        <v>41.1</v>
      </c>
      <c r="S43">
        <v>6.4</v>
      </c>
      <c r="T43">
        <v>11600</v>
      </c>
      <c r="U43">
        <v>28000</v>
      </c>
      <c r="V43">
        <v>41.4</v>
      </c>
      <c r="W43">
        <v>6.7</v>
      </c>
      <c r="X43">
        <v>12100</v>
      </c>
      <c r="Y43">
        <v>24700</v>
      </c>
      <c r="Z43">
        <v>48.8</v>
      </c>
      <c r="AA43">
        <v>7.4</v>
      </c>
      <c r="AB43">
        <v>12000</v>
      </c>
      <c r="AC43">
        <v>22800</v>
      </c>
      <c r="AD43">
        <v>52.6</v>
      </c>
      <c r="AE43">
        <v>8.9</v>
      </c>
      <c r="AF43">
        <v>10800</v>
      </c>
      <c r="AG43">
        <v>23700</v>
      </c>
      <c r="AH43">
        <v>45.5</v>
      </c>
      <c r="AI43">
        <v>9.9</v>
      </c>
    </row>
    <row r="44" spans="1:35" x14ac:dyDescent="0.3">
      <c r="A44" t="s">
        <v>98</v>
      </c>
      <c r="B44" t="str">
        <f>IFERROR(VLOOKUP(A44,'class and classification'!$A$1:$B$338,2,FALSE),VLOOKUP(A44,'class and classification'!$A$340:$B$378,2,FALSE))</f>
        <v>Predominantly Urban</v>
      </c>
      <c r="C44" t="str">
        <f>IFERROR(VLOOKUP(A44,'class and classification'!$A$1:$C$338,3,FALSE),VLOOKUP(A44,'class and classification'!$A$340:$C$378,3,FALSE))</f>
        <v>MD</v>
      </c>
      <c r="D44">
        <v>17700</v>
      </c>
      <c r="E44">
        <v>46700</v>
      </c>
      <c r="F44">
        <v>37.9</v>
      </c>
      <c r="G44">
        <v>6.4</v>
      </c>
      <c r="H44">
        <v>20600</v>
      </c>
      <c r="I44">
        <v>46500</v>
      </c>
      <c r="J44">
        <v>44.4</v>
      </c>
      <c r="K44">
        <v>6.8</v>
      </c>
      <c r="L44">
        <v>21800</v>
      </c>
      <c r="M44">
        <v>49400</v>
      </c>
      <c r="N44">
        <v>44.1</v>
      </c>
      <c r="O44">
        <v>6.6</v>
      </c>
      <c r="P44">
        <v>20700</v>
      </c>
      <c r="Q44">
        <v>46900</v>
      </c>
      <c r="R44">
        <v>44.1</v>
      </c>
      <c r="S44">
        <v>7</v>
      </c>
      <c r="T44">
        <v>22300</v>
      </c>
      <c r="U44">
        <v>45500</v>
      </c>
      <c r="V44">
        <v>49</v>
      </c>
      <c r="W44">
        <v>7.2</v>
      </c>
      <c r="X44">
        <v>25400</v>
      </c>
      <c r="Y44">
        <v>44300</v>
      </c>
      <c r="Z44">
        <v>57.3</v>
      </c>
      <c r="AA44">
        <v>6.8</v>
      </c>
      <c r="AB44">
        <v>19200</v>
      </c>
      <c r="AC44">
        <v>47400</v>
      </c>
      <c r="AD44">
        <v>40.6</v>
      </c>
      <c r="AE44">
        <v>7.7</v>
      </c>
      <c r="AF44">
        <v>29900</v>
      </c>
      <c r="AG44">
        <v>60100</v>
      </c>
      <c r="AH44">
        <v>49.8</v>
      </c>
      <c r="AI44">
        <v>7.9</v>
      </c>
    </row>
    <row r="45" spans="1:35" x14ac:dyDescent="0.3">
      <c r="A45" t="s">
        <v>99</v>
      </c>
      <c r="B45" t="str">
        <f>IFERROR(VLOOKUP(A45,'class and classification'!$A$1:$B$338,2,FALSE),VLOOKUP(A45,'class and classification'!$A$340:$B$378,2,FALSE))</f>
        <v>Predominantly Rural</v>
      </c>
      <c r="C45" t="str">
        <f>IFERROR(VLOOKUP(A45,'class and classification'!$A$1:$C$338,3,FALSE),VLOOKUP(A45,'class and classification'!$A$340:$C$378,3,FALSE))</f>
        <v>UA</v>
      </c>
      <c r="D45">
        <v>21600</v>
      </c>
      <c r="E45">
        <v>39100</v>
      </c>
      <c r="F45">
        <v>55.2</v>
      </c>
      <c r="G45">
        <v>7.5</v>
      </c>
      <c r="H45">
        <v>19800</v>
      </c>
      <c r="I45">
        <v>37400</v>
      </c>
      <c r="J45">
        <v>53</v>
      </c>
      <c r="K45">
        <v>7.5</v>
      </c>
      <c r="L45">
        <v>21600</v>
      </c>
      <c r="M45">
        <v>37800</v>
      </c>
      <c r="N45">
        <v>57</v>
      </c>
      <c r="O45">
        <v>7.6</v>
      </c>
      <c r="P45">
        <v>23100</v>
      </c>
      <c r="Q45">
        <v>39100</v>
      </c>
      <c r="R45">
        <v>59</v>
      </c>
      <c r="S45">
        <v>7.4</v>
      </c>
      <c r="T45">
        <v>24400</v>
      </c>
      <c r="U45">
        <v>42400</v>
      </c>
      <c r="V45">
        <v>57.5</v>
      </c>
      <c r="W45">
        <v>7</v>
      </c>
      <c r="X45">
        <v>24400</v>
      </c>
      <c r="Y45">
        <v>43000</v>
      </c>
      <c r="Z45">
        <v>56.7</v>
      </c>
      <c r="AA45">
        <v>7.3</v>
      </c>
      <c r="AB45">
        <v>20200</v>
      </c>
      <c r="AC45">
        <v>41000</v>
      </c>
      <c r="AD45">
        <v>49.3</v>
      </c>
      <c r="AE45">
        <v>8.1999999999999993</v>
      </c>
      <c r="AF45">
        <v>28900</v>
      </c>
      <c r="AG45">
        <v>44300</v>
      </c>
      <c r="AH45">
        <v>65.2</v>
      </c>
      <c r="AI45">
        <v>7.1</v>
      </c>
    </row>
    <row r="46" spans="1:35" x14ac:dyDescent="0.3">
      <c r="A46" t="s">
        <v>100</v>
      </c>
      <c r="B46" t="str">
        <f>IFERROR(VLOOKUP(A46,'class and classification'!$A$1:$B$338,2,FALSE),VLOOKUP(A46,'class and classification'!$A$340:$B$378,2,FALSE))</f>
        <v>Predominantly Urban</v>
      </c>
      <c r="C46" t="str">
        <f>IFERROR(VLOOKUP(A46,'class and classification'!$A$1:$C$338,3,FALSE),VLOOKUP(A46,'class and classification'!$A$340:$C$378,3,FALSE))</f>
        <v>UA</v>
      </c>
      <c r="D46">
        <v>14900</v>
      </c>
      <c r="E46">
        <v>38200</v>
      </c>
      <c r="F46">
        <v>39</v>
      </c>
      <c r="G46">
        <v>6.1</v>
      </c>
      <c r="H46">
        <v>16000</v>
      </c>
      <c r="I46">
        <v>42800</v>
      </c>
      <c r="J46">
        <v>37.299999999999997</v>
      </c>
      <c r="K46">
        <v>6</v>
      </c>
      <c r="L46">
        <v>16500</v>
      </c>
      <c r="M46">
        <v>39900</v>
      </c>
      <c r="N46">
        <v>41.4</v>
      </c>
      <c r="O46">
        <v>6.9</v>
      </c>
      <c r="P46">
        <v>15500</v>
      </c>
      <c r="Q46">
        <v>36900</v>
      </c>
      <c r="R46">
        <v>42</v>
      </c>
      <c r="S46">
        <v>7.2</v>
      </c>
      <c r="T46">
        <v>22300</v>
      </c>
      <c r="U46">
        <v>45700</v>
      </c>
      <c r="V46">
        <v>48.9</v>
      </c>
      <c r="W46">
        <v>6.6</v>
      </c>
      <c r="X46">
        <v>23300</v>
      </c>
      <c r="Y46">
        <v>47400</v>
      </c>
      <c r="Z46">
        <v>49</v>
      </c>
      <c r="AA46">
        <v>6.8</v>
      </c>
      <c r="AB46">
        <v>24300</v>
      </c>
      <c r="AC46">
        <v>48800</v>
      </c>
      <c r="AD46">
        <v>49.9</v>
      </c>
      <c r="AE46">
        <v>8</v>
      </c>
      <c r="AF46">
        <v>30200</v>
      </c>
      <c r="AG46">
        <v>55800</v>
      </c>
      <c r="AH46">
        <v>54</v>
      </c>
      <c r="AI46">
        <v>7.7</v>
      </c>
    </row>
    <row r="47" spans="1:35" x14ac:dyDescent="0.3">
      <c r="A47" t="s">
        <v>101</v>
      </c>
      <c r="B47" t="str">
        <f>IFERROR(VLOOKUP(A47,'class and classification'!$A$1:$B$338,2,FALSE),VLOOKUP(A47,'class and classification'!$A$340:$B$378,2,FALSE))</f>
        <v>Predominantly Urban</v>
      </c>
      <c r="C47" t="str">
        <f>IFERROR(VLOOKUP(A47,'class and classification'!$A$1:$C$338,3,FALSE),VLOOKUP(A47,'class and classification'!$A$340:$C$378,3,FALSE))</f>
        <v>UA</v>
      </c>
      <c r="D47">
        <v>7600</v>
      </c>
      <c r="E47">
        <v>18900</v>
      </c>
      <c r="F47">
        <v>40.1</v>
      </c>
      <c r="G47">
        <v>6.9</v>
      </c>
      <c r="H47">
        <v>7500</v>
      </c>
      <c r="I47">
        <v>18800</v>
      </c>
      <c r="J47">
        <v>40.1</v>
      </c>
      <c r="K47">
        <v>6.6</v>
      </c>
      <c r="L47">
        <v>8700</v>
      </c>
      <c r="M47">
        <v>19800</v>
      </c>
      <c r="N47">
        <v>43.9</v>
      </c>
      <c r="O47">
        <v>6.9</v>
      </c>
      <c r="P47">
        <v>9200</v>
      </c>
      <c r="Q47">
        <v>22500</v>
      </c>
      <c r="R47">
        <v>40.9</v>
      </c>
      <c r="S47">
        <v>6.4</v>
      </c>
      <c r="T47">
        <v>12900</v>
      </c>
      <c r="U47">
        <v>26300</v>
      </c>
      <c r="V47">
        <v>49</v>
      </c>
      <c r="W47">
        <v>6.4</v>
      </c>
      <c r="X47">
        <v>12400</v>
      </c>
      <c r="Y47">
        <v>25800</v>
      </c>
      <c r="Z47">
        <v>48</v>
      </c>
      <c r="AA47">
        <v>6.3</v>
      </c>
      <c r="AB47">
        <v>12300</v>
      </c>
      <c r="AC47">
        <v>25900</v>
      </c>
      <c r="AD47">
        <v>47.5</v>
      </c>
      <c r="AE47">
        <v>7.5</v>
      </c>
      <c r="AF47">
        <v>14000</v>
      </c>
      <c r="AG47">
        <v>29100</v>
      </c>
      <c r="AH47">
        <v>48.2</v>
      </c>
      <c r="AI47">
        <v>7.5</v>
      </c>
    </row>
    <row r="48" spans="1:35" x14ac:dyDescent="0.3">
      <c r="A48" t="s">
        <v>102</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10500</v>
      </c>
      <c r="E48">
        <v>21600</v>
      </c>
      <c r="F48">
        <v>48.3</v>
      </c>
      <c r="G48">
        <v>7.2</v>
      </c>
      <c r="H48">
        <v>7900</v>
      </c>
      <c r="I48">
        <v>18600</v>
      </c>
      <c r="J48">
        <v>42.3</v>
      </c>
      <c r="K48">
        <v>7.8</v>
      </c>
      <c r="L48">
        <v>10900</v>
      </c>
      <c r="M48">
        <v>22800</v>
      </c>
      <c r="N48">
        <v>48</v>
      </c>
      <c r="O48">
        <v>7.2</v>
      </c>
      <c r="P48">
        <v>12100</v>
      </c>
      <c r="Q48">
        <v>22900</v>
      </c>
      <c r="R48">
        <v>52.9</v>
      </c>
      <c r="S48">
        <v>6.9</v>
      </c>
      <c r="T48">
        <v>13800</v>
      </c>
      <c r="U48">
        <v>30100</v>
      </c>
      <c r="V48">
        <v>45.8</v>
      </c>
      <c r="W48">
        <v>6.6</v>
      </c>
      <c r="X48">
        <v>12200</v>
      </c>
      <c r="Y48">
        <v>29100</v>
      </c>
      <c r="Z48">
        <v>41.9</v>
      </c>
      <c r="AA48">
        <v>6.6</v>
      </c>
      <c r="AB48">
        <v>11900</v>
      </c>
      <c r="AC48">
        <v>25400</v>
      </c>
      <c r="AD48">
        <v>46.8</v>
      </c>
      <c r="AE48">
        <v>8.3000000000000007</v>
      </c>
      <c r="AF48">
        <v>12700</v>
      </c>
      <c r="AG48">
        <v>24200</v>
      </c>
      <c r="AH48">
        <v>52.7</v>
      </c>
      <c r="AI48">
        <v>9.6</v>
      </c>
    </row>
    <row r="49" spans="1:35" x14ac:dyDescent="0.3">
      <c r="A49" t="s">
        <v>103</v>
      </c>
      <c r="B49" t="str">
        <f>IFERROR(VLOOKUP(A49,'class and classification'!$A$1:$B$338,2,FALSE),VLOOKUP(A49,'class and classification'!$A$340:$B$378,2,FALSE))</f>
        <v>Predominantly Urban</v>
      </c>
      <c r="C49" t="str">
        <f>IFERROR(VLOOKUP(A49,'class and classification'!$A$1:$C$338,3,FALSE),VLOOKUP(A49,'class and classification'!$A$340:$C$378,3,FALSE))</f>
        <v>UA</v>
      </c>
      <c r="D49">
        <v>12200</v>
      </c>
      <c r="E49">
        <v>22000</v>
      </c>
      <c r="F49">
        <v>55.5</v>
      </c>
      <c r="G49">
        <v>6.9</v>
      </c>
      <c r="H49">
        <v>15100</v>
      </c>
      <c r="I49">
        <v>24600</v>
      </c>
      <c r="J49">
        <v>61.2</v>
      </c>
      <c r="K49">
        <v>6.4</v>
      </c>
      <c r="L49">
        <v>15000</v>
      </c>
      <c r="M49">
        <v>23900</v>
      </c>
      <c r="N49">
        <v>62.8</v>
      </c>
      <c r="O49">
        <v>6.9</v>
      </c>
      <c r="P49">
        <v>16000</v>
      </c>
      <c r="Q49">
        <v>25200</v>
      </c>
      <c r="R49">
        <v>63.6</v>
      </c>
      <c r="S49">
        <v>6.7</v>
      </c>
      <c r="T49">
        <v>14100</v>
      </c>
      <c r="U49">
        <v>21500</v>
      </c>
      <c r="V49">
        <v>65.7</v>
      </c>
      <c r="W49">
        <v>7.6</v>
      </c>
      <c r="X49">
        <v>15100</v>
      </c>
      <c r="Y49">
        <v>24200</v>
      </c>
      <c r="Z49">
        <v>62.3</v>
      </c>
      <c r="AA49">
        <v>7.7</v>
      </c>
      <c r="AB49">
        <v>14400</v>
      </c>
      <c r="AC49">
        <v>24700</v>
      </c>
      <c r="AD49">
        <v>58.2</v>
      </c>
      <c r="AE49">
        <v>9.1</v>
      </c>
      <c r="AF49">
        <v>18800</v>
      </c>
      <c r="AG49">
        <v>27100</v>
      </c>
      <c r="AH49">
        <v>69.3</v>
      </c>
      <c r="AI49">
        <v>7.9</v>
      </c>
    </row>
    <row r="50" spans="1:35" x14ac:dyDescent="0.3">
      <c r="A50" t="s">
        <v>104</v>
      </c>
      <c r="B50" t="str">
        <f>IFERROR(VLOOKUP(A50,'class and classification'!$A$1:$B$338,2,FALSE),VLOOKUP(A50,'class and classification'!$A$340:$B$378,2,FALSE))</f>
        <v>Predominantly Rural</v>
      </c>
      <c r="C50" t="str">
        <f>IFERROR(VLOOKUP(A50,'class and classification'!$A$1:$C$338,3,FALSE),VLOOKUP(A50,'class and classification'!$A$340:$C$378,3,FALSE))</f>
        <v>SC</v>
      </c>
      <c r="D50">
        <v>35700</v>
      </c>
      <c r="E50">
        <v>67500</v>
      </c>
      <c r="F50">
        <v>52.8</v>
      </c>
      <c r="G50">
        <v>7.5</v>
      </c>
      <c r="H50">
        <v>43200</v>
      </c>
      <c r="I50">
        <v>70900</v>
      </c>
      <c r="J50">
        <v>60.9</v>
      </c>
      <c r="K50">
        <v>7</v>
      </c>
      <c r="L50">
        <v>47400</v>
      </c>
      <c r="M50">
        <v>74800</v>
      </c>
      <c r="N50">
        <v>63.4</v>
      </c>
      <c r="O50">
        <v>6.9</v>
      </c>
      <c r="P50">
        <v>36500</v>
      </c>
      <c r="Q50">
        <v>66700</v>
      </c>
      <c r="R50">
        <v>54.7</v>
      </c>
      <c r="S50">
        <v>7.4</v>
      </c>
      <c r="T50">
        <v>45100</v>
      </c>
      <c r="U50">
        <v>74200</v>
      </c>
      <c r="V50">
        <v>60.8</v>
      </c>
      <c r="W50">
        <v>7</v>
      </c>
      <c r="X50">
        <v>49900</v>
      </c>
      <c r="Y50">
        <v>79400</v>
      </c>
      <c r="Z50">
        <v>62.8</v>
      </c>
      <c r="AA50">
        <v>6.5</v>
      </c>
      <c r="AB50">
        <v>41200</v>
      </c>
      <c r="AC50">
        <v>73300</v>
      </c>
      <c r="AD50">
        <v>56.3</v>
      </c>
      <c r="AE50">
        <v>7.7</v>
      </c>
      <c r="AF50">
        <v>49400</v>
      </c>
      <c r="AG50">
        <v>72100</v>
      </c>
      <c r="AH50">
        <v>68.5</v>
      </c>
      <c r="AI50">
        <v>7</v>
      </c>
    </row>
    <row r="51" spans="1:35" x14ac:dyDescent="0.3">
      <c r="A51" t="s">
        <v>105</v>
      </c>
      <c r="B51" t="str">
        <f>IFERROR(VLOOKUP(A51,'class and classification'!$A$1:$B$338,2,FALSE),VLOOKUP(A51,'class and classification'!$A$340:$B$378,2,FALSE))</f>
        <v>Predominantly Urban</v>
      </c>
      <c r="C51" t="str">
        <f>IFERROR(VLOOKUP(A51,'class and classification'!$A$1:$C$338,3,FALSE),VLOOKUP(A51,'class and classification'!$A$340:$C$378,3,FALSE))</f>
        <v>MD</v>
      </c>
      <c r="D51">
        <v>15600</v>
      </c>
      <c r="E51">
        <v>34300</v>
      </c>
      <c r="F51">
        <v>45.6</v>
      </c>
      <c r="G51">
        <v>6.1</v>
      </c>
      <c r="H51">
        <v>16400</v>
      </c>
      <c r="I51">
        <v>39200</v>
      </c>
      <c r="J51">
        <v>41.8</v>
      </c>
      <c r="K51">
        <v>5.8</v>
      </c>
      <c r="L51">
        <v>13300</v>
      </c>
      <c r="M51">
        <v>33600</v>
      </c>
      <c r="N51">
        <v>39.4</v>
      </c>
      <c r="O51">
        <v>6.8</v>
      </c>
      <c r="P51">
        <v>18900</v>
      </c>
      <c r="Q51">
        <v>39300</v>
      </c>
      <c r="R51">
        <v>48.2</v>
      </c>
      <c r="S51">
        <v>6.6</v>
      </c>
      <c r="T51">
        <v>23100</v>
      </c>
      <c r="U51">
        <v>42300</v>
      </c>
      <c r="V51">
        <v>54.5</v>
      </c>
      <c r="W51">
        <v>6.4</v>
      </c>
      <c r="X51">
        <v>24000</v>
      </c>
      <c r="Y51">
        <v>43700</v>
      </c>
      <c r="Z51">
        <v>54.9</v>
      </c>
      <c r="AA51">
        <v>6.1</v>
      </c>
      <c r="AB51">
        <v>21000</v>
      </c>
      <c r="AC51">
        <v>39800</v>
      </c>
      <c r="AD51">
        <v>52.8</v>
      </c>
      <c r="AE51">
        <v>7.7</v>
      </c>
      <c r="AF51">
        <v>21500</v>
      </c>
      <c r="AG51">
        <v>50200</v>
      </c>
      <c r="AH51">
        <v>42.8</v>
      </c>
      <c r="AI51">
        <v>7</v>
      </c>
    </row>
    <row r="52" spans="1:35"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15100</v>
      </c>
      <c r="E52">
        <v>36700</v>
      </c>
      <c r="F52">
        <v>41.1</v>
      </c>
      <c r="G52">
        <v>6.9</v>
      </c>
      <c r="H52">
        <v>18600</v>
      </c>
      <c r="I52">
        <v>38900</v>
      </c>
      <c r="J52">
        <v>47.8</v>
      </c>
      <c r="K52">
        <v>7.2</v>
      </c>
      <c r="L52">
        <v>18700</v>
      </c>
      <c r="M52">
        <v>42300</v>
      </c>
      <c r="N52">
        <v>44.2</v>
      </c>
      <c r="O52">
        <v>6.7</v>
      </c>
      <c r="P52">
        <v>19400</v>
      </c>
      <c r="Q52">
        <v>43300</v>
      </c>
      <c r="R52">
        <v>44.7</v>
      </c>
      <c r="S52">
        <v>6.6</v>
      </c>
      <c r="T52">
        <v>24500</v>
      </c>
      <c r="U52">
        <v>49700</v>
      </c>
      <c r="V52">
        <v>49.3</v>
      </c>
      <c r="W52">
        <v>6.2</v>
      </c>
      <c r="X52">
        <v>31600</v>
      </c>
      <c r="Y52">
        <v>57600</v>
      </c>
      <c r="Z52">
        <v>54.8</v>
      </c>
      <c r="AA52">
        <v>6.4</v>
      </c>
      <c r="AB52">
        <v>22000</v>
      </c>
      <c r="AC52">
        <v>48500</v>
      </c>
      <c r="AD52">
        <v>45.4</v>
      </c>
      <c r="AE52">
        <v>8.8000000000000007</v>
      </c>
      <c r="AF52">
        <v>27700</v>
      </c>
      <c r="AG52">
        <v>57900</v>
      </c>
      <c r="AH52">
        <v>47.8</v>
      </c>
      <c r="AI52">
        <v>7.5</v>
      </c>
    </row>
    <row r="53" spans="1:35" x14ac:dyDescent="0.3">
      <c r="A53" t="s">
        <v>107</v>
      </c>
      <c r="B53" t="str">
        <f>IFERROR(VLOOKUP(A53,'class and classification'!$A$1:$B$338,2,FALSE),VLOOKUP(A53,'class and classification'!$A$340:$B$378,2,FALSE))</f>
        <v>Predominantly Urban</v>
      </c>
      <c r="C53" t="str">
        <f>IFERROR(VLOOKUP(A53,'class and classification'!$A$1:$C$338,3,FALSE),VLOOKUP(A53,'class and classification'!$A$340:$C$378,3,FALSE))</f>
        <v>MD</v>
      </c>
      <c r="D53">
        <v>13600</v>
      </c>
      <c r="E53">
        <v>38900</v>
      </c>
      <c r="F53">
        <v>35</v>
      </c>
      <c r="G53">
        <v>6.1</v>
      </c>
      <c r="H53">
        <v>15700</v>
      </c>
      <c r="I53">
        <v>38400</v>
      </c>
      <c r="J53">
        <v>40.799999999999997</v>
      </c>
      <c r="K53">
        <v>6.4</v>
      </c>
      <c r="L53">
        <v>13200</v>
      </c>
      <c r="M53">
        <v>36200</v>
      </c>
      <c r="N53">
        <v>36.4</v>
      </c>
      <c r="O53">
        <v>6.9</v>
      </c>
      <c r="P53">
        <v>21300</v>
      </c>
      <c r="Q53">
        <v>38700</v>
      </c>
      <c r="R53">
        <v>55.1</v>
      </c>
      <c r="S53">
        <v>6.7</v>
      </c>
      <c r="T53">
        <v>21400</v>
      </c>
      <c r="U53">
        <v>43500</v>
      </c>
      <c r="V53">
        <v>49.3</v>
      </c>
      <c r="W53">
        <v>6.5</v>
      </c>
      <c r="X53">
        <v>22600</v>
      </c>
      <c r="Y53">
        <v>45100</v>
      </c>
      <c r="Z53">
        <v>50.2</v>
      </c>
      <c r="AA53">
        <v>6.7</v>
      </c>
      <c r="AB53">
        <v>25100</v>
      </c>
      <c r="AC53">
        <v>42100</v>
      </c>
      <c r="AD53">
        <v>59.6</v>
      </c>
      <c r="AE53">
        <v>8</v>
      </c>
      <c r="AF53">
        <v>22000</v>
      </c>
      <c r="AG53">
        <v>45900</v>
      </c>
      <c r="AH53">
        <v>48</v>
      </c>
      <c r="AI53">
        <v>7.9</v>
      </c>
    </row>
    <row r="54" spans="1:35" x14ac:dyDescent="0.3">
      <c r="A54" t="s">
        <v>108</v>
      </c>
      <c r="B54" t="str">
        <f>IFERROR(VLOOKUP(A54,'class and classification'!$A$1:$B$338,2,FALSE),VLOOKUP(A54,'class and classification'!$A$340:$B$378,2,FALSE))</f>
        <v>Predominantly Urban</v>
      </c>
      <c r="C54" t="str">
        <f>IFERROR(VLOOKUP(A54,'class and classification'!$A$1:$C$338,3,FALSE),VLOOKUP(A54,'class and classification'!$A$340:$C$378,3,FALSE))</f>
        <v>MD</v>
      </c>
      <c r="D54">
        <v>35000</v>
      </c>
      <c r="E54">
        <v>73100</v>
      </c>
      <c r="F54">
        <v>47.9</v>
      </c>
      <c r="G54">
        <v>7</v>
      </c>
      <c r="H54">
        <v>39300</v>
      </c>
      <c r="I54">
        <v>82600</v>
      </c>
      <c r="J54">
        <v>47.6</v>
      </c>
      <c r="K54">
        <v>6.7</v>
      </c>
      <c r="L54">
        <v>38700</v>
      </c>
      <c r="M54">
        <v>85400</v>
      </c>
      <c r="N54">
        <v>45.3</v>
      </c>
      <c r="O54">
        <v>6.5</v>
      </c>
      <c r="P54">
        <v>43000</v>
      </c>
      <c r="Q54">
        <v>86400</v>
      </c>
      <c r="R54">
        <v>49.7</v>
      </c>
      <c r="S54">
        <v>6.8</v>
      </c>
      <c r="T54">
        <v>42200</v>
      </c>
      <c r="U54">
        <v>86700</v>
      </c>
      <c r="V54">
        <v>48.7</v>
      </c>
      <c r="W54">
        <v>7.2</v>
      </c>
      <c r="X54">
        <v>52500</v>
      </c>
      <c r="Y54">
        <v>92600</v>
      </c>
      <c r="Z54">
        <v>56.7</v>
      </c>
      <c r="AA54">
        <v>6.8</v>
      </c>
      <c r="AB54">
        <v>41900</v>
      </c>
      <c r="AC54">
        <v>83800</v>
      </c>
      <c r="AD54">
        <v>50</v>
      </c>
      <c r="AE54">
        <v>7.8</v>
      </c>
      <c r="AF54">
        <v>60800</v>
      </c>
      <c r="AG54">
        <v>102300</v>
      </c>
      <c r="AH54">
        <v>59.4</v>
      </c>
      <c r="AI54">
        <v>7</v>
      </c>
    </row>
    <row r="55" spans="1:35" x14ac:dyDescent="0.3">
      <c r="A55" t="s">
        <v>109</v>
      </c>
      <c r="B55" t="str">
        <f>IFERROR(VLOOKUP(A55,'class and classification'!$A$1:$B$338,2,FALSE),VLOOKUP(A55,'class and classification'!$A$340:$B$378,2,FALSE))</f>
        <v>Predominantly Urban</v>
      </c>
      <c r="C55" t="str">
        <f>IFERROR(VLOOKUP(A55,'class and classification'!$A$1:$C$338,3,FALSE),VLOOKUP(A55,'class and classification'!$A$340:$C$378,3,FALSE))</f>
        <v>MD</v>
      </c>
      <c r="D55">
        <v>26700</v>
      </c>
      <c r="E55">
        <v>61600</v>
      </c>
      <c r="F55">
        <v>43.4</v>
      </c>
      <c r="G55">
        <v>6.8</v>
      </c>
      <c r="H55">
        <v>27500</v>
      </c>
      <c r="I55">
        <v>67200</v>
      </c>
      <c r="J55">
        <v>41</v>
      </c>
      <c r="K55">
        <v>6.5</v>
      </c>
      <c r="L55">
        <v>27500</v>
      </c>
      <c r="M55">
        <v>67700</v>
      </c>
      <c r="N55">
        <v>40.6</v>
      </c>
      <c r="O55">
        <v>6.9</v>
      </c>
      <c r="P55">
        <v>34700</v>
      </c>
      <c r="Q55">
        <v>71000</v>
      </c>
      <c r="R55">
        <v>48.8</v>
      </c>
      <c r="S55">
        <v>6.8</v>
      </c>
      <c r="T55">
        <v>30000</v>
      </c>
      <c r="U55">
        <v>65700</v>
      </c>
      <c r="V55">
        <v>45.6</v>
      </c>
      <c r="W55">
        <v>7.1</v>
      </c>
      <c r="X55">
        <v>31100</v>
      </c>
      <c r="Y55">
        <v>64800</v>
      </c>
      <c r="Z55">
        <v>48</v>
      </c>
      <c r="AA55">
        <v>7.2</v>
      </c>
      <c r="AB55">
        <v>40900</v>
      </c>
      <c r="AC55">
        <v>77100</v>
      </c>
      <c r="AD55">
        <v>53</v>
      </c>
      <c r="AE55">
        <v>8.1</v>
      </c>
      <c r="AF55">
        <v>34600</v>
      </c>
      <c r="AG55">
        <v>67700</v>
      </c>
      <c r="AH55">
        <v>51.1</v>
      </c>
      <c r="AI55">
        <v>8.6999999999999993</v>
      </c>
    </row>
    <row r="56" spans="1:35" x14ac:dyDescent="0.3">
      <c r="A56" t="s">
        <v>110</v>
      </c>
      <c r="B56" t="str">
        <f>IFERROR(VLOOKUP(A56,'class and classification'!$A$1:$B$338,2,FALSE),VLOOKUP(A56,'class and classification'!$A$340:$B$378,2,FALSE))</f>
        <v>Predominantly Urban</v>
      </c>
      <c r="C56" t="str">
        <f>IFERROR(VLOOKUP(A56,'class and classification'!$A$1:$C$338,3,FALSE),VLOOKUP(A56,'class and classification'!$A$340:$C$378,3,FALSE))</f>
        <v>MD</v>
      </c>
      <c r="D56">
        <v>13400</v>
      </c>
      <c r="E56">
        <v>22900</v>
      </c>
      <c r="F56">
        <v>58.4</v>
      </c>
      <c r="G56">
        <v>7.3</v>
      </c>
      <c r="H56">
        <v>14400</v>
      </c>
      <c r="I56">
        <v>25700</v>
      </c>
      <c r="J56">
        <v>56</v>
      </c>
      <c r="K56">
        <v>7</v>
      </c>
      <c r="L56">
        <v>12700</v>
      </c>
      <c r="M56">
        <v>27100</v>
      </c>
      <c r="N56">
        <v>46.8</v>
      </c>
      <c r="O56">
        <v>7.4</v>
      </c>
      <c r="P56">
        <v>16800</v>
      </c>
      <c r="Q56">
        <v>31400</v>
      </c>
      <c r="R56">
        <v>53.4</v>
      </c>
      <c r="S56">
        <v>6.8</v>
      </c>
      <c r="T56">
        <v>16100</v>
      </c>
      <c r="U56">
        <v>28400</v>
      </c>
      <c r="V56">
        <v>56.6</v>
      </c>
      <c r="W56">
        <v>7.2</v>
      </c>
      <c r="X56">
        <v>19600</v>
      </c>
      <c r="Y56">
        <v>36100</v>
      </c>
      <c r="Z56">
        <v>54.3</v>
      </c>
      <c r="AA56">
        <v>6.1</v>
      </c>
      <c r="AB56">
        <v>16900</v>
      </c>
      <c r="AC56">
        <v>31000</v>
      </c>
      <c r="AD56">
        <v>54.5</v>
      </c>
      <c r="AE56">
        <v>8.5</v>
      </c>
      <c r="AF56">
        <v>15300</v>
      </c>
      <c r="AG56">
        <v>27800</v>
      </c>
      <c r="AH56">
        <v>55</v>
      </c>
      <c r="AI56">
        <v>9</v>
      </c>
    </row>
    <row r="57" spans="1:35" x14ac:dyDescent="0.3">
      <c r="A57" t="s">
        <v>111</v>
      </c>
      <c r="B57" t="str">
        <f>IFERROR(VLOOKUP(A57,'class and classification'!$A$1:$B$338,2,FALSE),VLOOKUP(A57,'class and classification'!$A$340:$B$378,2,FALSE))</f>
        <v>Predominantly Urban</v>
      </c>
      <c r="C57" t="str">
        <f>IFERROR(VLOOKUP(A57,'class and classification'!$A$1:$C$338,3,FALSE),VLOOKUP(A57,'class and classification'!$A$340:$C$378,3,FALSE))</f>
        <v>MD</v>
      </c>
      <c r="D57">
        <v>21500</v>
      </c>
      <c r="E57">
        <v>52400</v>
      </c>
      <c r="F57">
        <v>41.1</v>
      </c>
      <c r="G57">
        <v>6.8</v>
      </c>
      <c r="H57">
        <v>22200</v>
      </c>
      <c r="I57">
        <v>50000</v>
      </c>
      <c r="J57">
        <v>44.4</v>
      </c>
      <c r="K57">
        <v>7.4</v>
      </c>
      <c r="L57">
        <v>30800</v>
      </c>
      <c r="M57">
        <v>62300</v>
      </c>
      <c r="N57">
        <v>49.5</v>
      </c>
      <c r="O57">
        <v>7</v>
      </c>
      <c r="P57">
        <v>30100</v>
      </c>
      <c r="Q57">
        <v>56700</v>
      </c>
      <c r="R57">
        <v>53</v>
      </c>
      <c r="S57">
        <v>7.2</v>
      </c>
      <c r="T57">
        <v>37900</v>
      </c>
      <c r="U57">
        <v>72500</v>
      </c>
      <c r="V57">
        <v>52.2</v>
      </c>
      <c r="W57">
        <v>6.1</v>
      </c>
      <c r="X57">
        <v>40100</v>
      </c>
      <c r="Y57">
        <v>67200</v>
      </c>
      <c r="Z57">
        <v>59.6</v>
      </c>
      <c r="AA57">
        <v>6.2</v>
      </c>
      <c r="AB57">
        <v>31100</v>
      </c>
      <c r="AC57">
        <v>61100</v>
      </c>
      <c r="AD57">
        <v>50.9</v>
      </c>
      <c r="AE57">
        <v>7.8</v>
      </c>
      <c r="AF57">
        <v>36200</v>
      </c>
      <c r="AG57">
        <v>67000</v>
      </c>
      <c r="AH57">
        <v>54</v>
      </c>
      <c r="AI57">
        <v>7.7</v>
      </c>
    </row>
    <row r="58" spans="1:35" x14ac:dyDescent="0.3">
      <c r="A58" t="s">
        <v>112</v>
      </c>
      <c r="B58" t="str">
        <f>IFERROR(VLOOKUP(A58,'class and classification'!$A$1:$B$338,2,FALSE),VLOOKUP(A58,'class and classification'!$A$340:$B$378,2,FALSE))</f>
        <v>Predominantly Urban</v>
      </c>
      <c r="C58" t="str">
        <f>IFERROR(VLOOKUP(A58,'class and classification'!$A$1:$C$338,3,FALSE),VLOOKUP(A58,'class and classification'!$A$340:$C$378,3,FALSE))</f>
        <v>MD</v>
      </c>
      <c r="D58">
        <v>45700</v>
      </c>
      <c r="E58">
        <v>101900</v>
      </c>
      <c r="F58">
        <v>44.8</v>
      </c>
      <c r="G58">
        <v>5.8</v>
      </c>
      <c r="H58">
        <v>48100</v>
      </c>
      <c r="I58">
        <v>91900</v>
      </c>
      <c r="J58">
        <v>52.3</v>
      </c>
      <c r="K58">
        <v>6.3</v>
      </c>
      <c r="L58">
        <v>44900</v>
      </c>
      <c r="M58">
        <v>89500</v>
      </c>
      <c r="N58">
        <v>50.2</v>
      </c>
      <c r="O58">
        <v>6.7</v>
      </c>
      <c r="P58">
        <v>58300</v>
      </c>
      <c r="Q58">
        <v>98100</v>
      </c>
      <c r="R58">
        <v>59.4</v>
      </c>
      <c r="S58">
        <v>6.4</v>
      </c>
      <c r="T58">
        <v>56800</v>
      </c>
      <c r="U58">
        <v>99300</v>
      </c>
      <c r="V58">
        <v>57.2</v>
      </c>
      <c r="W58">
        <v>6.4</v>
      </c>
      <c r="X58">
        <v>65300</v>
      </c>
      <c r="Y58">
        <v>110400</v>
      </c>
      <c r="Z58">
        <v>59.2</v>
      </c>
      <c r="AA58">
        <v>6.1</v>
      </c>
      <c r="AB58">
        <v>74000</v>
      </c>
      <c r="AC58">
        <v>111300</v>
      </c>
      <c r="AD58">
        <v>66.5</v>
      </c>
      <c r="AE58">
        <v>6.5</v>
      </c>
      <c r="AF58">
        <v>66200</v>
      </c>
      <c r="AG58">
        <v>125500</v>
      </c>
      <c r="AH58">
        <v>52.7</v>
      </c>
      <c r="AI58">
        <v>6.8</v>
      </c>
    </row>
    <row r="59" spans="1:35" x14ac:dyDescent="0.3">
      <c r="A59" t="s">
        <v>113</v>
      </c>
      <c r="B59" t="str">
        <f>IFERROR(VLOOKUP(A59,'class and classification'!$A$1:$B$338,2,FALSE),VLOOKUP(A59,'class and classification'!$A$340:$B$378,2,FALSE))</f>
        <v>Predominantly Urban</v>
      </c>
      <c r="C59" t="str">
        <f>IFERROR(VLOOKUP(A59,'class and classification'!$A$1:$C$338,3,FALSE),VLOOKUP(A59,'class and classification'!$A$340:$C$378,3,FALSE))</f>
        <v>MD</v>
      </c>
      <c r="D59">
        <v>22700</v>
      </c>
      <c r="E59">
        <v>49800</v>
      </c>
      <c r="F59">
        <v>45.7</v>
      </c>
      <c r="G59">
        <v>6</v>
      </c>
      <c r="H59">
        <v>25500</v>
      </c>
      <c r="I59">
        <v>51700</v>
      </c>
      <c r="J59">
        <v>49.4</v>
      </c>
      <c r="K59">
        <v>5.9</v>
      </c>
      <c r="L59">
        <v>27800</v>
      </c>
      <c r="M59">
        <v>55200</v>
      </c>
      <c r="N59">
        <v>50.3</v>
      </c>
      <c r="O59">
        <v>6.1</v>
      </c>
      <c r="P59">
        <v>22400</v>
      </c>
      <c r="Q59">
        <v>47100</v>
      </c>
      <c r="R59">
        <v>47.6</v>
      </c>
      <c r="S59">
        <v>6.7</v>
      </c>
      <c r="T59">
        <v>25400</v>
      </c>
      <c r="U59">
        <v>49700</v>
      </c>
      <c r="V59">
        <v>51.1</v>
      </c>
      <c r="W59">
        <v>6.5</v>
      </c>
      <c r="X59">
        <v>26200</v>
      </c>
      <c r="Y59">
        <v>51600</v>
      </c>
      <c r="Z59">
        <v>50.7</v>
      </c>
      <c r="AA59">
        <v>6.7</v>
      </c>
      <c r="AB59">
        <v>28200</v>
      </c>
      <c r="AC59">
        <v>51700</v>
      </c>
      <c r="AD59">
        <v>54.6</v>
      </c>
      <c r="AE59">
        <v>7.5</v>
      </c>
      <c r="AF59">
        <v>34000</v>
      </c>
      <c r="AG59">
        <v>58800</v>
      </c>
      <c r="AH59">
        <v>57.8</v>
      </c>
      <c r="AI59">
        <v>7</v>
      </c>
    </row>
    <row r="60" spans="1:35" x14ac:dyDescent="0.3">
      <c r="A60" t="s">
        <v>114</v>
      </c>
      <c r="B60" t="str">
        <f>IFERROR(VLOOKUP(A60,'class and classification'!$A$1:$B$338,2,FALSE),VLOOKUP(A60,'class and classification'!$A$340:$B$378,2,FALSE))</f>
        <v>Predominantly Urban</v>
      </c>
      <c r="C60" t="str">
        <f>IFERROR(VLOOKUP(A60,'class and classification'!$A$1:$C$338,3,FALSE),VLOOKUP(A60,'class and classification'!$A$340:$C$378,3,FALSE))</f>
        <v>UA</v>
      </c>
      <c r="D60">
        <v>14700</v>
      </c>
      <c r="E60">
        <v>28500</v>
      </c>
      <c r="F60">
        <v>51.6</v>
      </c>
      <c r="G60">
        <v>7.1</v>
      </c>
      <c r="H60">
        <v>14700</v>
      </c>
      <c r="I60">
        <v>28600</v>
      </c>
      <c r="J60">
        <v>51.4</v>
      </c>
      <c r="K60">
        <v>7.6</v>
      </c>
      <c r="L60">
        <v>18100</v>
      </c>
      <c r="M60">
        <v>36300</v>
      </c>
      <c r="N60">
        <v>49.7</v>
      </c>
      <c r="O60">
        <v>7</v>
      </c>
      <c r="P60">
        <v>18700</v>
      </c>
      <c r="Q60">
        <v>36400</v>
      </c>
      <c r="R60">
        <v>51.2</v>
      </c>
      <c r="S60">
        <v>6.8</v>
      </c>
      <c r="T60">
        <v>17400</v>
      </c>
      <c r="U60">
        <v>37300</v>
      </c>
      <c r="V60">
        <v>46.7</v>
      </c>
      <c r="W60">
        <v>6.6</v>
      </c>
      <c r="X60">
        <v>19300</v>
      </c>
      <c r="Y60">
        <v>39000</v>
      </c>
      <c r="Z60">
        <v>49.4</v>
      </c>
      <c r="AA60">
        <v>6.5</v>
      </c>
      <c r="AB60">
        <v>18600</v>
      </c>
      <c r="AC60">
        <v>36000</v>
      </c>
      <c r="AD60">
        <v>51.5</v>
      </c>
      <c r="AE60">
        <v>8.4</v>
      </c>
      <c r="AF60">
        <v>19600</v>
      </c>
      <c r="AG60">
        <v>40800</v>
      </c>
      <c r="AH60">
        <v>48</v>
      </c>
      <c r="AI60">
        <v>7.9</v>
      </c>
    </row>
    <row r="61" spans="1:35" x14ac:dyDescent="0.3">
      <c r="A61" t="s">
        <v>115</v>
      </c>
      <c r="B61" t="str">
        <f>IFERROR(VLOOKUP(A61,'class and classification'!$A$1:$B$338,2,FALSE),VLOOKUP(A61,'class and classification'!$A$340:$B$378,2,FALSE))</f>
        <v>Predominantly Urban</v>
      </c>
      <c r="C61" t="str">
        <f>IFERROR(VLOOKUP(A61,'class and classification'!$A$1:$C$338,3,FALSE),VLOOKUP(A61,'class and classification'!$A$340:$C$378,3,FALSE))</f>
        <v>UA</v>
      </c>
      <c r="D61">
        <v>22400</v>
      </c>
      <c r="E61">
        <v>48200</v>
      </c>
      <c r="F61">
        <v>46.5</v>
      </c>
      <c r="G61">
        <v>6</v>
      </c>
      <c r="H61">
        <v>17600</v>
      </c>
      <c r="I61">
        <v>42900</v>
      </c>
      <c r="J61">
        <v>41.1</v>
      </c>
      <c r="K61">
        <v>6.6</v>
      </c>
      <c r="L61">
        <v>26000</v>
      </c>
      <c r="M61">
        <v>53100</v>
      </c>
      <c r="N61">
        <v>48.9</v>
      </c>
      <c r="O61">
        <v>6.1</v>
      </c>
      <c r="P61">
        <v>25600</v>
      </c>
      <c r="Q61">
        <v>53600</v>
      </c>
      <c r="R61">
        <v>47.8</v>
      </c>
      <c r="S61">
        <v>6.8</v>
      </c>
      <c r="T61">
        <v>19800</v>
      </c>
      <c r="U61">
        <v>43600</v>
      </c>
      <c r="V61">
        <v>45.6</v>
      </c>
      <c r="W61">
        <v>7.7</v>
      </c>
      <c r="X61">
        <v>28400</v>
      </c>
      <c r="Y61">
        <v>48600</v>
      </c>
      <c r="Z61">
        <v>58.5</v>
      </c>
      <c r="AA61">
        <v>7.8</v>
      </c>
      <c r="AB61">
        <v>30800</v>
      </c>
      <c r="AC61">
        <v>52000</v>
      </c>
      <c r="AD61">
        <v>59.4</v>
      </c>
      <c r="AE61">
        <v>9.1</v>
      </c>
      <c r="AF61">
        <v>36300</v>
      </c>
      <c r="AG61">
        <v>66800</v>
      </c>
      <c r="AH61">
        <v>54.4</v>
      </c>
      <c r="AI61">
        <v>8.3000000000000007</v>
      </c>
    </row>
    <row r="62" spans="1:35" x14ac:dyDescent="0.3">
      <c r="A62" t="s">
        <v>116</v>
      </c>
      <c r="B62" t="str">
        <f>IFERROR(VLOOKUP(A62,'class and classification'!$A$1:$B$338,2,FALSE),VLOOKUP(A62,'class and classification'!$A$340:$B$378,2,FALSE))</f>
        <v>Predominantly Urban</v>
      </c>
      <c r="C62" t="str">
        <f>IFERROR(VLOOKUP(A62,'class and classification'!$A$1:$C$338,3,FALSE),VLOOKUP(A62,'class and classification'!$A$340:$C$378,3,FALSE))</f>
        <v>UA</v>
      </c>
      <c r="D62">
        <v>15700</v>
      </c>
      <c r="E62">
        <v>41400</v>
      </c>
      <c r="F62">
        <v>38</v>
      </c>
      <c r="G62">
        <v>6.3</v>
      </c>
      <c r="H62">
        <v>21200</v>
      </c>
      <c r="I62">
        <v>48400</v>
      </c>
      <c r="J62">
        <v>43.7</v>
      </c>
      <c r="K62">
        <v>5.9</v>
      </c>
      <c r="L62">
        <v>20600</v>
      </c>
      <c r="M62">
        <v>50400</v>
      </c>
      <c r="N62">
        <v>40.9</v>
      </c>
      <c r="O62">
        <v>6.2</v>
      </c>
      <c r="P62">
        <v>20500</v>
      </c>
      <c r="Q62">
        <v>52500</v>
      </c>
      <c r="R62">
        <v>39.1</v>
      </c>
      <c r="S62">
        <v>6</v>
      </c>
      <c r="T62">
        <v>23500</v>
      </c>
      <c r="U62">
        <v>53500</v>
      </c>
      <c r="V62">
        <v>44</v>
      </c>
      <c r="W62">
        <v>6.1</v>
      </c>
      <c r="X62">
        <v>23400</v>
      </c>
      <c r="Y62">
        <v>51700</v>
      </c>
      <c r="Z62">
        <v>45.3</v>
      </c>
      <c r="AA62">
        <v>6.2</v>
      </c>
      <c r="AB62">
        <v>29200</v>
      </c>
      <c r="AC62">
        <v>45800</v>
      </c>
      <c r="AD62">
        <v>63.7</v>
      </c>
      <c r="AE62">
        <v>7.5</v>
      </c>
      <c r="AF62">
        <v>26900</v>
      </c>
      <c r="AG62">
        <v>55800</v>
      </c>
      <c r="AH62">
        <v>48.2</v>
      </c>
      <c r="AI62">
        <v>7.8</v>
      </c>
    </row>
    <row r="63" spans="1:35" x14ac:dyDescent="0.3">
      <c r="A63" t="s">
        <v>117</v>
      </c>
      <c r="B63" t="str">
        <f>IFERROR(VLOOKUP(A63,'class and classification'!$A$1:$B$338,2,FALSE),VLOOKUP(A63,'class and classification'!$A$340:$B$378,2,FALSE))</f>
        <v>Predominantly Rural</v>
      </c>
      <c r="C63" t="str">
        <f>IFERROR(VLOOKUP(A63,'class and classification'!$A$1:$C$338,3,FALSE),VLOOKUP(A63,'class and classification'!$A$340:$C$378,3,FALSE))</f>
        <v>UA</v>
      </c>
      <c r="D63">
        <v>1900</v>
      </c>
      <c r="E63">
        <v>2400</v>
      </c>
      <c r="F63">
        <v>78.900000000000006</v>
      </c>
      <c r="G63">
        <v>14.4</v>
      </c>
      <c r="H63">
        <v>1700</v>
      </c>
      <c r="I63">
        <v>3100</v>
      </c>
      <c r="J63">
        <v>55.4</v>
      </c>
      <c r="K63">
        <v>15.2</v>
      </c>
      <c r="L63">
        <v>3200</v>
      </c>
      <c r="M63">
        <v>4600</v>
      </c>
      <c r="N63">
        <v>69.599999999999994</v>
      </c>
      <c r="O63">
        <v>12.4</v>
      </c>
      <c r="P63">
        <v>2200</v>
      </c>
      <c r="Q63">
        <v>3100</v>
      </c>
      <c r="R63">
        <v>71.3</v>
      </c>
      <c r="S63">
        <v>14.4</v>
      </c>
      <c r="T63">
        <v>3200</v>
      </c>
      <c r="U63">
        <v>4600</v>
      </c>
      <c r="V63">
        <v>68.8</v>
      </c>
      <c r="W63">
        <v>12</v>
      </c>
      <c r="X63">
        <v>2400</v>
      </c>
      <c r="Y63">
        <v>4300</v>
      </c>
      <c r="Z63">
        <v>55</v>
      </c>
      <c r="AA63">
        <v>13.3</v>
      </c>
      <c r="AB63">
        <v>2200</v>
      </c>
      <c r="AC63">
        <v>3200</v>
      </c>
      <c r="AD63">
        <v>69</v>
      </c>
      <c r="AE63">
        <v>16</v>
      </c>
      <c r="AF63">
        <v>1600</v>
      </c>
      <c r="AG63">
        <v>3200</v>
      </c>
      <c r="AH63">
        <v>48.9</v>
      </c>
      <c r="AI63">
        <v>18.5</v>
      </c>
    </row>
    <row r="64" spans="1:35" x14ac:dyDescent="0.3">
      <c r="A64" t="s">
        <v>118</v>
      </c>
      <c r="B64" t="str">
        <f>IFERROR(VLOOKUP(A64,'class and classification'!$A$1:$B$338,2,FALSE),VLOOKUP(A64,'class and classification'!$A$340:$B$378,2,FALSE))</f>
        <v>Urban with Significant Rural</v>
      </c>
      <c r="C64" t="str">
        <f>IFERROR(VLOOKUP(A64,'class and classification'!$A$1:$C$338,3,FALSE),VLOOKUP(A64,'class and classification'!$A$340:$C$378,3,FALSE))</f>
        <v>SC</v>
      </c>
      <c r="D64">
        <v>55800</v>
      </c>
      <c r="E64">
        <v>102200</v>
      </c>
      <c r="F64">
        <v>54.6</v>
      </c>
      <c r="G64">
        <v>6.1</v>
      </c>
      <c r="H64">
        <v>55200</v>
      </c>
      <c r="I64">
        <v>102600</v>
      </c>
      <c r="J64">
        <v>53.8</v>
      </c>
      <c r="K64">
        <v>6.5</v>
      </c>
      <c r="L64">
        <v>57700</v>
      </c>
      <c r="M64">
        <v>100400</v>
      </c>
      <c r="N64">
        <v>57.5</v>
      </c>
      <c r="O64">
        <v>6.5</v>
      </c>
      <c r="P64">
        <v>57000</v>
      </c>
      <c r="Q64">
        <v>110300</v>
      </c>
      <c r="R64">
        <v>51.7</v>
      </c>
      <c r="S64">
        <v>5.9</v>
      </c>
      <c r="T64">
        <v>58000</v>
      </c>
      <c r="U64">
        <v>113800</v>
      </c>
      <c r="V64">
        <v>51</v>
      </c>
      <c r="W64">
        <v>5.8</v>
      </c>
      <c r="X64">
        <v>67900</v>
      </c>
      <c r="Y64">
        <v>121700</v>
      </c>
      <c r="Z64">
        <v>55.8</v>
      </c>
      <c r="AA64">
        <v>5.9</v>
      </c>
      <c r="AB64">
        <v>59300</v>
      </c>
      <c r="AC64">
        <v>114100</v>
      </c>
      <c r="AD64">
        <v>52</v>
      </c>
      <c r="AE64">
        <v>6.6</v>
      </c>
      <c r="AF64">
        <v>68500</v>
      </c>
      <c r="AG64">
        <v>127400</v>
      </c>
      <c r="AH64">
        <v>53.8</v>
      </c>
      <c r="AI64">
        <v>6.1</v>
      </c>
    </row>
    <row r="65" spans="1:35" x14ac:dyDescent="0.3">
      <c r="A65" t="s">
        <v>119</v>
      </c>
      <c r="B65" t="str">
        <f>IFERROR(VLOOKUP(A65,'class and classification'!$A$1:$B$338,2,FALSE),VLOOKUP(A65,'class and classification'!$A$340:$B$378,2,FALSE))</f>
        <v>Urban with Significant Rural</v>
      </c>
      <c r="C65" t="str">
        <f>IFERROR(VLOOKUP(A65,'class and classification'!$A$1:$C$338,3,FALSE),VLOOKUP(A65,'class and classification'!$A$340:$C$378,3,FALSE))</f>
        <v>SC</v>
      </c>
      <c r="D65">
        <v>39200</v>
      </c>
      <c r="E65">
        <v>69100</v>
      </c>
      <c r="F65">
        <v>56.7</v>
      </c>
      <c r="G65">
        <v>7.3</v>
      </c>
      <c r="H65">
        <v>46200</v>
      </c>
      <c r="I65">
        <v>78700</v>
      </c>
      <c r="J65">
        <v>58.8</v>
      </c>
      <c r="K65">
        <v>6.8</v>
      </c>
      <c r="L65">
        <v>48500</v>
      </c>
      <c r="M65">
        <v>77700</v>
      </c>
      <c r="N65">
        <v>62.5</v>
      </c>
      <c r="O65">
        <v>6.9</v>
      </c>
      <c r="P65">
        <v>52800</v>
      </c>
      <c r="Q65">
        <v>84700</v>
      </c>
      <c r="R65">
        <v>62.3</v>
      </c>
      <c r="S65">
        <v>6.8</v>
      </c>
      <c r="T65">
        <v>46900</v>
      </c>
      <c r="U65">
        <v>84200</v>
      </c>
      <c r="V65">
        <v>55.7</v>
      </c>
      <c r="W65">
        <v>7.5</v>
      </c>
      <c r="X65">
        <v>51100</v>
      </c>
      <c r="Y65">
        <v>82500</v>
      </c>
      <c r="Z65">
        <v>62</v>
      </c>
      <c r="AA65">
        <v>7.1</v>
      </c>
      <c r="AB65">
        <v>48900</v>
      </c>
      <c r="AC65">
        <v>76300</v>
      </c>
      <c r="AD65">
        <v>64.099999999999994</v>
      </c>
      <c r="AE65">
        <v>7.9</v>
      </c>
      <c r="AF65">
        <v>59300</v>
      </c>
      <c r="AG65">
        <v>93200</v>
      </c>
      <c r="AH65">
        <v>63.6</v>
      </c>
      <c r="AI65">
        <v>6.8</v>
      </c>
    </row>
    <row r="66" spans="1:35" x14ac:dyDescent="0.3">
      <c r="A66" t="s">
        <v>120</v>
      </c>
      <c r="B66" t="str">
        <f>IFERROR(VLOOKUP(A66,'class and classification'!$A$1:$B$338,2,FALSE),VLOOKUP(A66,'class and classification'!$A$340:$B$378,2,FALSE))</f>
        <v>Predominantly Rural</v>
      </c>
      <c r="C66" t="str">
        <f>IFERROR(VLOOKUP(A66,'class and classification'!$A$1:$C$338,3,FALSE),VLOOKUP(A66,'class and classification'!$A$340:$C$378,3,FALSE))</f>
        <v>SC</v>
      </c>
      <c r="D66">
        <v>47400</v>
      </c>
      <c r="E66">
        <v>91300</v>
      </c>
      <c r="F66">
        <v>51.9</v>
      </c>
      <c r="G66">
        <v>5.9</v>
      </c>
      <c r="H66">
        <v>45700</v>
      </c>
      <c r="I66">
        <v>89600</v>
      </c>
      <c r="J66">
        <v>51</v>
      </c>
      <c r="K66">
        <v>6.4</v>
      </c>
      <c r="L66">
        <v>52800</v>
      </c>
      <c r="M66">
        <v>106500</v>
      </c>
      <c r="N66">
        <v>49.5</v>
      </c>
      <c r="O66">
        <v>6.1</v>
      </c>
      <c r="P66">
        <v>55400</v>
      </c>
      <c r="Q66">
        <v>108500</v>
      </c>
      <c r="R66">
        <v>51.1</v>
      </c>
      <c r="S66">
        <v>6.2</v>
      </c>
      <c r="T66">
        <v>58100</v>
      </c>
      <c r="U66">
        <v>104600</v>
      </c>
      <c r="V66">
        <v>55.5</v>
      </c>
      <c r="W66">
        <v>6.4</v>
      </c>
      <c r="X66">
        <v>69200</v>
      </c>
      <c r="Y66">
        <v>119700</v>
      </c>
      <c r="Z66">
        <v>57.8</v>
      </c>
      <c r="AA66">
        <v>6.3</v>
      </c>
      <c r="AB66">
        <v>59000</v>
      </c>
      <c r="AC66">
        <v>117600</v>
      </c>
      <c r="AD66">
        <v>50.1</v>
      </c>
      <c r="AE66">
        <v>6.6</v>
      </c>
      <c r="AF66">
        <v>72300</v>
      </c>
      <c r="AG66">
        <v>134800</v>
      </c>
      <c r="AH66">
        <v>53.7</v>
      </c>
      <c r="AI66">
        <v>6.1</v>
      </c>
    </row>
    <row r="67" spans="1:35" x14ac:dyDescent="0.3">
      <c r="A67" t="s">
        <v>121</v>
      </c>
      <c r="B67" t="str">
        <f>IFERROR(VLOOKUP(A67,'class and classification'!$A$1:$B$338,2,FALSE),VLOOKUP(A67,'class and classification'!$A$340:$B$378,2,FALSE))</f>
        <v>Urban with Significant Rural</v>
      </c>
      <c r="C67" t="str">
        <f>IFERROR(VLOOKUP(A67,'class and classification'!$A$1:$C$338,3,FALSE),VLOOKUP(A67,'class and classification'!$A$340:$C$378,3,FALSE))</f>
        <v>SC</v>
      </c>
      <c r="D67">
        <v>48300</v>
      </c>
      <c r="E67">
        <v>112000</v>
      </c>
      <c r="F67">
        <v>43.1</v>
      </c>
      <c r="G67">
        <v>6.1</v>
      </c>
      <c r="H67">
        <v>46100</v>
      </c>
      <c r="I67">
        <v>106600</v>
      </c>
      <c r="J67">
        <v>43.3</v>
      </c>
      <c r="K67">
        <v>6.5</v>
      </c>
      <c r="L67">
        <v>55500</v>
      </c>
      <c r="M67">
        <v>105200</v>
      </c>
      <c r="N67">
        <v>52.8</v>
      </c>
      <c r="O67">
        <v>6.2</v>
      </c>
      <c r="P67">
        <v>50800</v>
      </c>
      <c r="Q67">
        <v>106400</v>
      </c>
      <c r="R67">
        <v>47.8</v>
      </c>
      <c r="S67">
        <v>6.5</v>
      </c>
      <c r="T67">
        <v>62800</v>
      </c>
      <c r="U67">
        <v>125000</v>
      </c>
      <c r="V67">
        <v>50.2</v>
      </c>
      <c r="W67">
        <v>5.9</v>
      </c>
      <c r="X67">
        <v>62300</v>
      </c>
      <c r="Y67">
        <v>108700</v>
      </c>
      <c r="Z67">
        <v>57.3</v>
      </c>
      <c r="AA67">
        <v>6</v>
      </c>
      <c r="AB67">
        <v>75800</v>
      </c>
      <c r="AC67">
        <v>126400</v>
      </c>
      <c r="AD67">
        <v>60</v>
      </c>
      <c r="AE67">
        <v>6.3</v>
      </c>
      <c r="AF67">
        <v>68700</v>
      </c>
      <c r="AG67">
        <v>129700</v>
      </c>
      <c r="AH67">
        <v>53</v>
      </c>
      <c r="AI67">
        <v>6.2</v>
      </c>
    </row>
    <row r="68" spans="1:35" x14ac:dyDescent="0.3">
      <c r="A68" t="s">
        <v>122</v>
      </c>
      <c r="B68" t="str">
        <f>IFERROR(VLOOKUP(A68,'class and classification'!$A$1:$B$338,2,FALSE),VLOOKUP(A68,'class and classification'!$A$340:$B$378,2,FALSE))</f>
        <v>Urban with Significant Rural</v>
      </c>
      <c r="C68" t="str">
        <f>IFERROR(VLOOKUP(A68,'class and classification'!$A$1:$C$338,3,FALSE),VLOOKUP(A68,'class and classification'!$A$340:$C$378,3,FALSE))</f>
        <v>UA</v>
      </c>
      <c r="D68">
        <v>21800</v>
      </c>
      <c r="E68">
        <v>40100</v>
      </c>
      <c r="F68">
        <v>54.5</v>
      </c>
      <c r="G68">
        <v>9.1</v>
      </c>
      <c r="H68">
        <v>19700</v>
      </c>
      <c r="I68">
        <v>39900</v>
      </c>
      <c r="J68">
        <v>49.4</v>
      </c>
      <c r="K68">
        <v>9.3000000000000007</v>
      </c>
      <c r="L68">
        <v>20600</v>
      </c>
      <c r="M68">
        <v>36900</v>
      </c>
      <c r="N68">
        <v>55.7</v>
      </c>
      <c r="O68">
        <v>10.6</v>
      </c>
      <c r="P68">
        <v>33000</v>
      </c>
      <c r="Q68">
        <v>50500</v>
      </c>
      <c r="R68">
        <v>65.400000000000006</v>
      </c>
      <c r="S68">
        <v>9.1</v>
      </c>
      <c r="T68">
        <v>23400</v>
      </c>
      <c r="U68">
        <v>40600</v>
      </c>
      <c r="V68">
        <v>57.6</v>
      </c>
      <c r="W68">
        <v>10.199999999999999</v>
      </c>
      <c r="X68">
        <v>22400</v>
      </c>
      <c r="Y68">
        <v>39700</v>
      </c>
      <c r="Z68">
        <v>56.3</v>
      </c>
      <c r="AA68">
        <v>11.2</v>
      </c>
      <c r="AB68">
        <v>30600</v>
      </c>
      <c r="AC68">
        <v>41800</v>
      </c>
      <c r="AD68">
        <v>73.099999999999994</v>
      </c>
      <c r="AE68">
        <v>10.4</v>
      </c>
      <c r="AF68">
        <v>30600</v>
      </c>
      <c r="AG68">
        <v>50400</v>
      </c>
      <c r="AH68">
        <v>60.8</v>
      </c>
      <c r="AI68">
        <v>9.5</v>
      </c>
    </row>
    <row r="69" spans="1:35" x14ac:dyDescent="0.3">
      <c r="A69" t="s">
        <v>123</v>
      </c>
      <c r="B69" t="str">
        <f>IFERROR(VLOOKUP(A69,'class and classification'!$A$1:$B$338,2,FALSE),VLOOKUP(A69,'class and classification'!$A$340:$B$378,2,FALSE))</f>
        <v>Urban with Significant Rural</v>
      </c>
      <c r="C69" t="str">
        <f>IFERROR(VLOOKUP(A69,'class and classification'!$A$1:$C$338,3,FALSE),VLOOKUP(A69,'class and classification'!$A$340:$C$378,3,FALSE))</f>
        <v>UA</v>
      </c>
      <c r="D69">
        <v>19600</v>
      </c>
      <c r="E69">
        <v>39300</v>
      </c>
      <c r="F69">
        <v>49.8</v>
      </c>
      <c r="G69">
        <v>9.5</v>
      </c>
      <c r="H69">
        <v>24800</v>
      </c>
      <c r="I69">
        <v>40400</v>
      </c>
      <c r="J69">
        <v>61.3</v>
      </c>
      <c r="K69">
        <v>9.3000000000000007</v>
      </c>
      <c r="L69">
        <v>22200</v>
      </c>
      <c r="M69">
        <v>34000</v>
      </c>
      <c r="N69">
        <v>65.400000000000006</v>
      </c>
      <c r="O69">
        <v>10.1</v>
      </c>
      <c r="P69">
        <v>28400</v>
      </c>
      <c r="Q69">
        <v>47400</v>
      </c>
      <c r="R69">
        <v>60</v>
      </c>
      <c r="S69">
        <v>9.4</v>
      </c>
      <c r="T69">
        <v>32700</v>
      </c>
      <c r="U69">
        <v>49900</v>
      </c>
      <c r="V69">
        <v>65.5</v>
      </c>
      <c r="W69">
        <v>8.9</v>
      </c>
      <c r="X69">
        <v>34500</v>
      </c>
      <c r="Y69">
        <v>54300</v>
      </c>
      <c r="Z69">
        <v>63.5</v>
      </c>
      <c r="AA69">
        <v>9.1999999999999993</v>
      </c>
      <c r="AB69">
        <v>25100</v>
      </c>
      <c r="AC69">
        <v>46500</v>
      </c>
      <c r="AD69">
        <v>54.1</v>
      </c>
      <c r="AE69">
        <v>10.1</v>
      </c>
      <c r="AF69">
        <v>29500</v>
      </c>
      <c r="AG69">
        <v>50900</v>
      </c>
      <c r="AH69">
        <v>58.1</v>
      </c>
      <c r="AI69">
        <v>9.5</v>
      </c>
    </row>
    <row r="70" spans="1:35" x14ac:dyDescent="0.3">
      <c r="A70" t="s">
        <v>124</v>
      </c>
      <c r="B70" t="str">
        <f>IFERROR(VLOOKUP(A70,'class and classification'!$A$1:$B$338,2,FALSE),VLOOKUP(A70,'class and classification'!$A$340:$B$378,2,FALSE))</f>
        <v>Predominantly Rural</v>
      </c>
      <c r="C70" t="str">
        <f>IFERROR(VLOOKUP(A70,'class and classification'!$A$1:$C$338,3,FALSE),VLOOKUP(A70,'class and classification'!$A$340:$C$378,3,FALSE))</f>
        <v>UA</v>
      </c>
      <c r="D70">
        <v>7600</v>
      </c>
      <c r="E70">
        <v>17000</v>
      </c>
      <c r="F70">
        <v>44.8</v>
      </c>
      <c r="G70">
        <v>7.4</v>
      </c>
      <c r="H70">
        <v>9100</v>
      </c>
      <c r="I70">
        <v>19500</v>
      </c>
      <c r="J70">
        <v>46.7</v>
      </c>
      <c r="K70">
        <v>6.9</v>
      </c>
      <c r="L70">
        <v>8400</v>
      </c>
      <c r="M70">
        <v>18300</v>
      </c>
      <c r="N70">
        <v>45.9</v>
      </c>
      <c r="O70">
        <v>7.9</v>
      </c>
      <c r="P70">
        <v>12400</v>
      </c>
      <c r="Q70">
        <v>19900</v>
      </c>
      <c r="R70">
        <v>62.3</v>
      </c>
      <c r="S70">
        <v>7.7</v>
      </c>
      <c r="T70">
        <v>14600</v>
      </c>
      <c r="U70">
        <v>23900</v>
      </c>
      <c r="V70">
        <v>61.1</v>
      </c>
      <c r="W70">
        <v>7</v>
      </c>
      <c r="X70">
        <v>17400</v>
      </c>
      <c r="Y70">
        <v>27700</v>
      </c>
      <c r="Z70">
        <v>62.6</v>
      </c>
      <c r="AA70">
        <v>6.6</v>
      </c>
      <c r="AB70">
        <v>16300</v>
      </c>
      <c r="AC70">
        <v>26300</v>
      </c>
      <c r="AD70">
        <v>62.1</v>
      </c>
      <c r="AE70">
        <v>7.8</v>
      </c>
      <c r="AF70">
        <v>18400</v>
      </c>
      <c r="AG70">
        <v>29500</v>
      </c>
      <c r="AH70">
        <v>62.1</v>
      </c>
      <c r="AI70">
        <v>8.3000000000000007</v>
      </c>
    </row>
    <row r="71" spans="1:35" x14ac:dyDescent="0.3">
      <c r="A71" t="s">
        <v>125</v>
      </c>
      <c r="B71" t="str">
        <f>IFERROR(VLOOKUP(A71,'class and classification'!$A$1:$B$338,2,FALSE),VLOOKUP(A71,'class and classification'!$A$340:$B$378,2,FALSE))</f>
        <v>Predominantly Rural</v>
      </c>
      <c r="C71" t="str">
        <f>IFERROR(VLOOKUP(A71,'class and classification'!$A$1:$C$338,3,FALSE),VLOOKUP(A71,'class and classification'!$A$340:$C$378,3,FALSE))</f>
        <v>UA</v>
      </c>
      <c r="D71">
        <v>14800</v>
      </c>
      <c r="E71">
        <v>27600</v>
      </c>
      <c r="F71">
        <v>53.7</v>
      </c>
      <c r="G71">
        <v>8.1999999999999993</v>
      </c>
      <c r="H71">
        <v>19600</v>
      </c>
      <c r="I71">
        <v>33400</v>
      </c>
      <c r="J71">
        <v>58.8</v>
      </c>
      <c r="K71">
        <v>7.8</v>
      </c>
      <c r="L71">
        <v>17600</v>
      </c>
      <c r="M71">
        <v>34600</v>
      </c>
      <c r="N71">
        <v>50.8</v>
      </c>
      <c r="O71">
        <v>8.1</v>
      </c>
      <c r="P71">
        <v>19700</v>
      </c>
      <c r="Q71">
        <v>37800</v>
      </c>
      <c r="R71">
        <v>52</v>
      </c>
      <c r="S71">
        <v>7.7</v>
      </c>
      <c r="T71">
        <v>23700</v>
      </c>
      <c r="U71">
        <v>36500</v>
      </c>
      <c r="V71">
        <v>64.8</v>
      </c>
      <c r="W71">
        <v>7.3</v>
      </c>
      <c r="X71">
        <v>19700</v>
      </c>
      <c r="Y71">
        <v>33000</v>
      </c>
      <c r="Z71">
        <v>59.6</v>
      </c>
      <c r="AA71">
        <v>7.6</v>
      </c>
      <c r="AB71">
        <v>21500</v>
      </c>
      <c r="AC71">
        <v>41900</v>
      </c>
      <c r="AD71">
        <v>51.3</v>
      </c>
      <c r="AE71">
        <v>8.3000000000000007</v>
      </c>
      <c r="AF71">
        <v>28700</v>
      </c>
      <c r="AG71">
        <v>47100</v>
      </c>
      <c r="AH71">
        <v>60.9</v>
      </c>
      <c r="AI71">
        <v>8.1</v>
      </c>
    </row>
    <row r="72" spans="1:35" x14ac:dyDescent="0.3">
      <c r="A72" t="s">
        <v>126</v>
      </c>
      <c r="B72" t="str">
        <f>IFERROR(VLOOKUP(A72,'class and classification'!$A$1:$B$338,2,FALSE),VLOOKUP(A72,'class and classification'!$A$340:$B$378,2,FALSE))</f>
        <v>Predominantly Urban</v>
      </c>
      <c r="C72" t="str">
        <f>IFERROR(VLOOKUP(A72,'class and classification'!$A$1:$C$338,3,FALSE),VLOOKUP(A72,'class and classification'!$A$340:$C$378,3,FALSE))</f>
        <v>UA</v>
      </c>
      <c r="D72">
        <v>14700</v>
      </c>
      <c r="E72">
        <v>33500</v>
      </c>
      <c r="F72">
        <v>43.9</v>
      </c>
      <c r="G72">
        <v>7.6</v>
      </c>
      <c r="H72">
        <v>14600</v>
      </c>
      <c r="I72">
        <v>36600</v>
      </c>
      <c r="J72">
        <v>40</v>
      </c>
      <c r="K72">
        <v>6.9</v>
      </c>
      <c r="L72">
        <v>19200</v>
      </c>
      <c r="M72">
        <v>39900</v>
      </c>
      <c r="N72">
        <v>48.2</v>
      </c>
      <c r="O72">
        <v>6.3</v>
      </c>
      <c r="P72">
        <v>15400</v>
      </c>
      <c r="Q72">
        <v>36700</v>
      </c>
      <c r="R72">
        <v>41.9</v>
      </c>
      <c r="S72">
        <v>6.6</v>
      </c>
      <c r="T72">
        <v>19400</v>
      </c>
      <c r="U72">
        <v>44600</v>
      </c>
      <c r="V72">
        <v>43.5</v>
      </c>
      <c r="W72">
        <v>5.7</v>
      </c>
      <c r="X72">
        <v>22100</v>
      </c>
      <c r="Y72">
        <v>43100</v>
      </c>
      <c r="Z72">
        <v>51.3</v>
      </c>
      <c r="AA72">
        <v>6.3</v>
      </c>
      <c r="AB72">
        <v>20700</v>
      </c>
      <c r="AC72">
        <v>39800</v>
      </c>
      <c r="AD72">
        <v>52</v>
      </c>
      <c r="AE72">
        <v>7.8</v>
      </c>
      <c r="AF72">
        <v>24700</v>
      </c>
      <c r="AG72">
        <v>43500</v>
      </c>
      <c r="AH72">
        <v>56.9</v>
      </c>
      <c r="AI72">
        <v>8.1</v>
      </c>
    </row>
    <row r="73" spans="1:35" x14ac:dyDescent="0.3">
      <c r="A73" t="s">
        <v>127</v>
      </c>
      <c r="B73" t="str">
        <f>IFERROR(VLOOKUP(A73,'class and classification'!$A$1:$B$338,2,FALSE),VLOOKUP(A73,'class and classification'!$A$340:$B$378,2,FALSE))</f>
        <v>Predominantly Urban</v>
      </c>
      <c r="C73" t="str">
        <f>IFERROR(VLOOKUP(A73,'class and classification'!$A$1:$C$338,3,FALSE),VLOOKUP(A73,'class and classification'!$A$340:$C$378,3,FALSE))</f>
        <v>UA</v>
      </c>
      <c r="D73">
        <v>10400</v>
      </c>
      <c r="E73">
        <v>23000</v>
      </c>
      <c r="F73">
        <v>45</v>
      </c>
      <c r="G73">
        <v>6.7</v>
      </c>
      <c r="H73">
        <v>11500</v>
      </c>
      <c r="I73">
        <v>23300</v>
      </c>
      <c r="J73">
        <v>49.5</v>
      </c>
      <c r="K73">
        <v>7.1</v>
      </c>
      <c r="L73">
        <v>13100</v>
      </c>
      <c r="M73">
        <v>23400</v>
      </c>
      <c r="N73">
        <v>56</v>
      </c>
      <c r="O73">
        <v>7.2</v>
      </c>
      <c r="P73">
        <v>11700</v>
      </c>
      <c r="Q73">
        <v>23800</v>
      </c>
      <c r="R73">
        <v>49.1</v>
      </c>
      <c r="S73">
        <v>7.3</v>
      </c>
      <c r="T73">
        <v>12800</v>
      </c>
      <c r="U73">
        <v>26200</v>
      </c>
      <c r="V73">
        <v>49.1</v>
      </c>
      <c r="W73">
        <v>6.7</v>
      </c>
      <c r="X73">
        <v>12300</v>
      </c>
      <c r="Y73">
        <v>23200</v>
      </c>
      <c r="Z73">
        <v>53.1</v>
      </c>
      <c r="AA73">
        <v>7.2</v>
      </c>
      <c r="AB73">
        <v>11600</v>
      </c>
      <c r="AC73">
        <v>24000</v>
      </c>
      <c r="AD73">
        <v>48.2</v>
      </c>
      <c r="AE73">
        <v>8.6</v>
      </c>
      <c r="AF73">
        <v>17400</v>
      </c>
      <c r="AG73">
        <v>31400</v>
      </c>
      <c r="AH73">
        <v>55.2</v>
      </c>
      <c r="AI73">
        <v>8.6999999999999993</v>
      </c>
    </row>
    <row r="74" spans="1:35" x14ac:dyDescent="0.3">
      <c r="A74" t="s">
        <v>128</v>
      </c>
      <c r="B74" t="str">
        <f>IFERROR(VLOOKUP(A74,'class and classification'!$A$1:$B$338,2,FALSE),VLOOKUP(A74,'class and classification'!$A$340:$B$378,2,FALSE))</f>
        <v>Urban with Significant Rural</v>
      </c>
      <c r="C74" t="str">
        <f>IFERROR(VLOOKUP(A74,'class and classification'!$A$1:$C$338,3,FALSE),VLOOKUP(A74,'class and classification'!$A$340:$C$378,3,FALSE))</f>
        <v>SC</v>
      </c>
      <c r="D74">
        <v>50400</v>
      </c>
      <c r="E74">
        <v>108200</v>
      </c>
      <c r="F74">
        <v>46.6</v>
      </c>
      <c r="G74">
        <v>6.1</v>
      </c>
      <c r="H74">
        <v>47000</v>
      </c>
      <c r="I74">
        <v>88500</v>
      </c>
      <c r="J74">
        <v>53.1</v>
      </c>
      <c r="K74">
        <v>6.8</v>
      </c>
      <c r="L74">
        <v>52200</v>
      </c>
      <c r="M74">
        <v>92800</v>
      </c>
      <c r="N74">
        <v>56.2</v>
      </c>
      <c r="O74">
        <v>6.8</v>
      </c>
      <c r="P74">
        <v>64000</v>
      </c>
      <c r="Q74">
        <v>110600</v>
      </c>
      <c r="R74">
        <v>57.9</v>
      </c>
      <c r="S74">
        <v>6.2</v>
      </c>
      <c r="T74">
        <v>53000</v>
      </c>
      <c r="U74">
        <v>99800</v>
      </c>
      <c r="V74">
        <v>53.1</v>
      </c>
      <c r="W74">
        <v>6.7</v>
      </c>
      <c r="X74">
        <v>67600</v>
      </c>
      <c r="Y74">
        <v>121400</v>
      </c>
      <c r="Z74">
        <v>55.7</v>
      </c>
      <c r="AA74">
        <v>6.3</v>
      </c>
      <c r="AB74">
        <v>75800</v>
      </c>
      <c r="AC74">
        <v>128100</v>
      </c>
      <c r="AD74">
        <v>59.2</v>
      </c>
      <c r="AE74">
        <v>6.4</v>
      </c>
      <c r="AF74">
        <v>78700</v>
      </c>
      <c r="AG74">
        <v>122700</v>
      </c>
      <c r="AH74">
        <v>64.2</v>
      </c>
      <c r="AI74">
        <v>6.1</v>
      </c>
    </row>
    <row r="75" spans="1:35" x14ac:dyDescent="0.3">
      <c r="A75" t="s">
        <v>129</v>
      </c>
      <c r="B75" t="str">
        <f>IFERROR(VLOOKUP(A75,'class and classification'!$A$1:$B$338,2,FALSE),VLOOKUP(A75,'class and classification'!$A$340:$B$378,2,FALSE))</f>
        <v>Urban with Significant Rural</v>
      </c>
      <c r="C75" t="str">
        <f>IFERROR(VLOOKUP(A75,'class and classification'!$A$1:$C$338,3,FALSE),VLOOKUP(A75,'class and classification'!$A$340:$C$378,3,FALSE))</f>
        <v>SC</v>
      </c>
      <c r="D75">
        <v>33200</v>
      </c>
      <c r="E75">
        <v>60800</v>
      </c>
      <c r="F75">
        <v>54.6</v>
      </c>
      <c r="G75">
        <v>7.3</v>
      </c>
      <c r="H75">
        <v>28600</v>
      </c>
      <c r="I75">
        <v>51700</v>
      </c>
      <c r="J75">
        <v>55.3</v>
      </c>
      <c r="K75">
        <v>8.3000000000000007</v>
      </c>
      <c r="L75">
        <v>37600</v>
      </c>
      <c r="M75">
        <v>69000</v>
      </c>
      <c r="N75">
        <v>54.5</v>
      </c>
      <c r="O75">
        <v>7.1</v>
      </c>
      <c r="P75">
        <v>36000</v>
      </c>
      <c r="Q75">
        <v>61000</v>
      </c>
      <c r="R75">
        <v>59</v>
      </c>
      <c r="S75">
        <v>7.9</v>
      </c>
      <c r="T75">
        <v>43800</v>
      </c>
      <c r="U75">
        <v>71900</v>
      </c>
      <c r="V75">
        <v>60.9</v>
      </c>
      <c r="W75">
        <v>7.1</v>
      </c>
      <c r="X75">
        <v>47600</v>
      </c>
      <c r="Y75">
        <v>73900</v>
      </c>
      <c r="Z75">
        <v>64.400000000000006</v>
      </c>
      <c r="AA75">
        <v>6.6</v>
      </c>
      <c r="AB75">
        <v>40700</v>
      </c>
      <c r="AC75">
        <v>67700</v>
      </c>
      <c r="AD75">
        <v>60.2</v>
      </c>
      <c r="AE75">
        <v>7.5</v>
      </c>
      <c r="AF75">
        <v>47400</v>
      </c>
      <c r="AG75">
        <v>72200</v>
      </c>
      <c r="AH75">
        <v>65.7</v>
      </c>
      <c r="AI75">
        <v>6.6</v>
      </c>
    </row>
    <row r="76" spans="1:35" x14ac:dyDescent="0.3">
      <c r="A76" t="s">
        <v>130</v>
      </c>
      <c r="B76" t="str">
        <f>IFERROR(VLOOKUP(A76,'class and classification'!$A$1:$B$338,2,FALSE),VLOOKUP(A76,'class and classification'!$A$340:$B$378,2,FALSE))</f>
        <v>Predominantly Urban</v>
      </c>
      <c r="C76" t="str">
        <f>IFERROR(VLOOKUP(A76,'class and classification'!$A$1:$C$338,3,FALSE),VLOOKUP(A76,'class and classification'!$A$340:$C$378,3,FALSE))</f>
        <v>MD</v>
      </c>
      <c r="D76">
        <v>57600</v>
      </c>
      <c r="E76">
        <v>151100</v>
      </c>
      <c r="F76">
        <v>38.1</v>
      </c>
      <c r="G76">
        <v>5.3</v>
      </c>
      <c r="H76">
        <v>57400</v>
      </c>
      <c r="I76">
        <v>150000</v>
      </c>
      <c r="J76">
        <v>38.299999999999997</v>
      </c>
      <c r="K76">
        <v>5.7</v>
      </c>
      <c r="L76">
        <v>48900</v>
      </c>
      <c r="M76">
        <v>126300</v>
      </c>
      <c r="N76">
        <v>38.700000000000003</v>
      </c>
      <c r="O76">
        <v>5.8</v>
      </c>
      <c r="P76">
        <v>56400</v>
      </c>
      <c r="Q76">
        <v>133300</v>
      </c>
      <c r="R76">
        <v>42.3</v>
      </c>
      <c r="S76">
        <v>5.7</v>
      </c>
      <c r="T76">
        <v>67700</v>
      </c>
      <c r="U76">
        <v>138500</v>
      </c>
      <c r="V76">
        <v>48.9</v>
      </c>
      <c r="W76">
        <v>5.8</v>
      </c>
      <c r="X76">
        <v>78100</v>
      </c>
      <c r="Y76">
        <v>159800</v>
      </c>
      <c r="Z76">
        <v>48.9</v>
      </c>
      <c r="AA76">
        <v>5.5</v>
      </c>
      <c r="AB76">
        <v>68900</v>
      </c>
      <c r="AC76">
        <v>158700</v>
      </c>
      <c r="AD76">
        <v>43.4</v>
      </c>
      <c r="AE76">
        <v>6.7</v>
      </c>
      <c r="AF76">
        <v>72100</v>
      </c>
      <c r="AG76">
        <v>164500</v>
      </c>
      <c r="AH76">
        <v>43.8</v>
      </c>
      <c r="AI76">
        <v>6.3</v>
      </c>
    </row>
    <row r="77" spans="1:35" x14ac:dyDescent="0.3">
      <c r="A77" t="s">
        <v>131</v>
      </c>
      <c r="B77" t="str">
        <f>IFERROR(VLOOKUP(A77,'class and classification'!$A$1:$B$338,2,FALSE),VLOOKUP(A77,'class and classification'!$A$340:$B$378,2,FALSE))</f>
        <v>Predominantly Urban</v>
      </c>
      <c r="C77" t="str">
        <f>IFERROR(VLOOKUP(A77,'class and classification'!$A$1:$C$338,3,FALSE),VLOOKUP(A77,'class and classification'!$A$340:$C$378,3,FALSE))</f>
        <v>MD</v>
      </c>
      <c r="D77">
        <v>15600</v>
      </c>
      <c r="E77">
        <v>41300</v>
      </c>
      <c r="F77">
        <v>37.9</v>
      </c>
      <c r="G77">
        <v>7</v>
      </c>
      <c r="H77">
        <v>14900</v>
      </c>
      <c r="I77">
        <v>38100</v>
      </c>
      <c r="J77">
        <v>39.1</v>
      </c>
      <c r="K77">
        <v>7.1</v>
      </c>
      <c r="L77">
        <v>21700</v>
      </c>
      <c r="M77">
        <v>41800</v>
      </c>
      <c r="N77">
        <v>51.8</v>
      </c>
      <c r="O77">
        <v>6.9</v>
      </c>
      <c r="P77">
        <v>24300</v>
      </c>
      <c r="Q77">
        <v>46300</v>
      </c>
      <c r="R77">
        <v>52.4</v>
      </c>
      <c r="S77">
        <v>7.3</v>
      </c>
      <c r="T77">
        <v>24800</v>
      </c>
      <c r="U77">
        <v>52800</v>
      </c>
      <c r="V77">
        <v>47</v>
      </c>
      <c r="W77">
        <v>6.9</v>
      </c>
      <c r="X77">
        <v>28000</v>
      </c>
      <c r="Y77">
        <v>50400</v>
      </c>
      <c r="Z77">
        <v>55.5</v>
      </c>
      <c r="AA77">
        <v>6.8</v>
      </c>
      <c r="AB77">
        <v>27400</v>
      </c>
      <c r="AC77">
        <v>54000</v>
      </c>
      <c r="AD77">
        <v>50.8</v>
      </c>
      <c r="AE77">
        <v>7.8</v>
      </c>
      <c r="AF77">
        <v>30700</v>
      </c>
      <c r="AG77">
        <v>55700</v>
      </c>
      <c r="AH77">
        <v>55</v>
      </c>
      <c r="AI77">
        <v>7.9</v>
      </c>
    </row>
    <row r="78" spans="1:35" x14ac:dyDescent="0.3">
      <c r="A78" t="s">
        <v>132</v>
      </c>
      <c r="B78" t="str">
        <f>IFERROR(VLOOKUP(A78,'class and classification'!$A$1:$B$338,2,FALSE),VLOOKUP(A78,'class and classification'!$A$340:$B$378,2,FALSE))</f>
        <v>Predominantly Urban</v>
      </c>
      <c r="C78" t="str">
        <f>IFERROR(VLOOKUP(A78,'class and classification'!$A$1:$C$338,3,FALSE),VLOOKUP(A78,'class and classification'!$A$340:$C$378,3,FALSE))</f>
        <v>MD</v>
      </c>
      <c r="D78">
        <v>18900</v>
      </c>
      <c r="E78">
        <v>39800</v>
      </c>
      <c r="F78">
        <v>47.5</v>
      </c>
      <c r="G78">
        <v>7</v>
      </c>
      <c r="H78">
        <v>17700</v>
      </c>
      <c r="I78">
        <v>41400</v>
      </c>
      <c r="J78">
        <v>42.8</v>
      </c>
      <c r="K78">
        <v>6.8</v>
      </c>
      <c r="L78">
        <v>21300</v>
      </c>
      <c r="M78">
        <v>48700</v>
      </c>
      <c r="N78">
        <v>43.8</v>
      </c>
      <c r="O78">
        <v>7</v>
      </c>
      <c r="P78">
        <v>27400</v>
      </c>
      <c r="Q78">
        <v>48100</v>
      </c>
      <c r="R78">
        <v>56.9</v>
      </c>
      <c r="S78">
        <v>7</v>
      </c>
      <c r="T78">
        <v>19300</v>
      </c>
      <c r="U78">
        <v>41600</v>
      </c>
      <c r="V78">
        <v>46.3</v>
      </c>
      <c r="W78">
        <v>7.3</v>
      </c>
      <c r="X78">
        <v>21500</v>
      </c>
      <c r="Y78">
        <v>41400</v>
      </c>
      <c r="Z78">
        <v>51.8</v>
      </c>
      <c r="AA78">
        <v>7.5</v>
      </c>
      <c r="AB78">
        <v>18500</v>
      </c>
      <c r="AC78">
        <v>40700</v>
      </c>
      <c r="AD78">
        <v>45.6</v>
      </c>
      <c r="AE78">
        <v>9.4</v>
      </c>
      <c r="AF78">
        <v>32400</v>
      </c>
      <c r="AG78">
        <v>49800</v>
      </c>
      <c r="AH78">
        <v>65.099999999999994</v>
      </c>
      <c r="AI78">
        <v>9.6999999999999993</v>
      </c>
    </row>
    <row r="79" spans="1:35" x14ac:dyDescent="0.3">
      <c r="A79" t="s">
        <v>133</v>
      </c>
      <c r="B79" t="str">
        <f>IFERROR(VLOOKUP(A79,'class and classification'!$A$1:$B$338,2,FALSE),VLOOKUP(A79,'class and classification'!$A$340:$B$378,2,FALSE))</f>
        <v>Predominantly Urban</v>
      </c>
      <c r="C79" t="str">
        <f>IFERROR(VLOOKUP(A79,'class and classification'!$A$1:$C$338,3,FALSE),VLOOKUP(A79,'class and classification'!$A$340:$C$378,3,FALSE))</f>
        <v>MD</v>
      </c>
      <c r="D79">
        <v>14700</v>
      </c>
      <c r="E79">
        <v>40400</v>
      </c>
      <c r="F79">
        <v>36.5</v>
      </c>
      <c r="G79">
        <v>6</v>
      </c>
      <c r="H79">
        <v>17300</v>
      </c>
      <c r="I79">
        <v>39000</v>
      </c>
      <c r="J79">
        <v>44.4</v>
      </c>
      <c r="K79">
        <v>6.7</v>
      </c>
      <c r="L79">
        <v>15400</v>
      </c>
      <c r="M79">
        <v>40800</v>
      </c>
      <c r="N79">
        <v>37.799999999999997</v>
      </c>
      <c r="O79">
        <v>6.8</v>
      </c>
      <c r="P79">
        <v>20800</v>
      </c>
      <c r="Q79">
        <v>47700</v>
      </c>
      <c r="R79">
        <v>43.6</v>
      </c>
      <c r="S79">
        <v>6.4</v>
      </c>
      <c r="T79">
        <v>17700</v>
      </c>
      <c r="U79">
        <v>41400</v>
      </c>
      <c r="V79">
        <v>42.8</v>
      </c>
      <c r="W79">
        <v>6.6</v>
      </c>
      <c r="X79">
        <v>18700</v>
      </c>
      <c r="Y79">
        <v>40300</v>
      </c>
      <c r="Z79">
        <v>46.4</v>
      </c>
      <c r="AA79">
        <v>7.2</v>
      </c>
      <c r="AB79">
        <v>18200</v>
      </c>
      <c r="AC79">
        <v>40100</v>
      </c>
      <c r="AD79">
        <v>45.5</v>
      </c>
      <c r="AE79">
        <v>9.1</v>
      </c>
      <c r="AF79">
        <v>23800</v>
      </c>
      <c r="AG79">
        <v>52300</v>
      </c>
      <c r="AH79">
        <v>45.6</v>
      </c>
      <c r="AI79">
        <v>10.3</v>
      </c>
    </row>
    <row r="80" spans="1:35" x14ac:dyDescent="0.3">
      <c r="A80" t="s">
        <v>134</v>
      </c>
      <c r="B80" t="str">
        <f>IFERROR(VLOOKUP(A80,'class and classification'!$A$1:$B$338,2,FALSE),VLOOKUP(A80,'class and classification'!$A$340:$B$378,2,FALSE))</f>
        <v>Predominantly Urban</v>
      </c>
      <c r="C80" t="str">
        <f>IFERROR(VLOOKUP(A80,'class and classification'!$A$1:$C$338,3,FALSE),VLOOKUP(A80,'class and classification'!$A$340:$C$378,3,FALSE))</f>
        <v>MD</v>
      </c>
      <c r="D80">
        <v>11400</v>
      </c>
      <c r="E80">
        <v>21900</v>
      </c>
      <c r="F80">
        <v>52</v>
      </c>
      <c r="G80">
        <v>7.2</v>
      </c>
      <c r="H80">
        <v>8600</v>
      </c>
      <c r="I80">
        <v>20300</v>
      </c>
      <c r="J80">
        <v>42.3</v>
      </c>
      <c r="K80">
        <v>7.5</v>
      </c>
      <c r="L80">
        <v>11700</v>
      </c>
      <c r="M80">
        <v>22300</v>
      </c>
      <c r="N80">
        <v>52.4</v>
      </c>
      <c r="O80">
        <v>7.1</v>
      </c>
      <c r="P80">
        <v>12600</v>
      </c>
      <c r="Q80">
        <v>25800</v>
      </c>
      <c r="R80">
        <v>49.1</v>
      </c>
      <c r="S80">
        <v>7</v>
      </c>
      <c r="T80">
        <v>14200</v>
      </c>
      <c r="U80">
        <v>25300</v>
      </c>
      <c r="V80">
        <v>56.2</v>
      </c>
      <c r="W80">
        <v>7.2</v>
      </c>
      <c r="X80">
        <v>13800</v>
      </c>
      <c r="Y80">
        <v>23800</v>
      </c>
      <c r="Z80">
        <v>57.9</v>
      </c>
      <c r="AA80">
        <v>7.5</v>
      </c>
      <c r="AB80">
        <v>13600</v>
      </c>
      <c r="AC80">
        <v>23100</v>
      </c>
      <c r="AD80">
        <v>58.9</v>
      </c>
      <c r="AE80">
        <v>8.6999999999999993</v>
      </c>
      <c r="AF80">
        <v>11600</v>
      </c>
      <c r="AG80">
        <v>20000</v>
      </c>
      <c r="AH80">
        <v>57.9</v>
      </c>
      <c r="AI80">
        <v>9.1999999999999993</v>
      </c>
    </row>
    <row r="81" spans="1:35" x14ac:dyDescent="0.3">
      <c r="A81" t="s">
        <v>135</v>
      </c>
      <c r="B81" t="str">
        <f>IFERROR(VLOOKUP(A81,'class and classification'!$A$1:$B$338,2,FALSE),VLOOKUP(A81,'class and classification'!$A$340:$B$378,2,FALSE))</f>
        <v>Predominantly Urban</v>
      </c>
      <c r="C81" t="str">
        <f>IFERROR(VLOOKUP(A81,'class and classification'!$A$1:$C$338,3,FALSE),VLOOKUP(A81,'class and classification'!$A$340:$C$378,3,FALSE))</f>
        <v>MD</v>
      </c>
      <c r="D81">
        <v>15800</v>
      </c>
      <c r="E81">
        <v>38000</v>
      </c>
      <c r="F81">
        <v>41.6</v>
      </c>
      <c r="G81">
        <v>6.6</v>
      </c>
      <c r="H81">
        <v>13500</v>
      </c>
      <c r="I81">
        <v>34400</v>
      </c>
      <c r="J81">
        <v>39.200000000000003</v>
      </c>
      <c r="K81">
        <v>6.5</v>
      </c>
      <c r="L81">
        <v>12000</v>
      </c>
      <c r="M81">
        <v>30600</v>
      </c>
      <c r="N81">
        <v>39</v>
      </c>
      <c r="O81">
        <v>7.5</v>
      </c>
      <c r="P81">
        <v>13900</v>
      </c>
      <c r="Q81">
        <v>33300</v>
      </c>
      <c r="R81">
        <v>41.8</v>
      </c>
      <c r="S81">
        <v>7.3</v>
      </c>
      <c r="T81">
        <v>16400</v>
      </c>
      <c r="U81">
        <v>38100</v>
      </c>
      <c r="V81">
        <v>43.1</v>
      </c>
      <c r="W81">
        <v>6.9</v>
      </c>
      <c r="X81">
        <v>17800</v>
      </c>
      <c r="Y81">
        <v>36400</v>
      </c>
      <c r="Z81">
        <v>48.8</v>
      </c>
      <c r="AA81">
        <v>7.2</v>
      </c>
      <c r="AB81">
        <v>17200</v>
      </c>
      <c r="AC81">
        <v>38700</v>
      </c>
      <c r="AD81">
        <v>44.4</v>
      </c>
      <c r="AE81">
        <v>8.4</v>
      </c>
      <c r="AF81">
        <v>23200</v>
      </c>
      <c r="AG81">
        <v>41700</v>
      </c>
      <c r="AH81">
        <v>55.5</v>
      </c>
      <c r="AI81">
        <v>9.6</v>
      </c>
    </row>
    <row r="82" spans="1:35" x14ac:dyDescent="0.3">
      <c r="A82" t="s">
        <v>136</v>
      </c>
      <c r="B82" t="str">
        <f>IFERROR(VLOOKUP(A82,'class and classification'!$A$1:$B$338,2,FALSE),VLOOKUP(A82,'class and classification'!$A$340:$B$378,2,FALSE))</f>
        <v>Predominantly Urban</v>
      </c>
      <c r="C82" t="str">
        <f>IFERROR(VLOOKUP(A82,'class and classification'!$A$1:$C$338,3,FALSE),VLOOKUP(A82,'class and classification'!$A$340:$C$378,3,FALSE))</f>
        <v>MD</v>
      </c>
      <c r="D82">
        <v>13400</v>
      </c>
      <c r="E82">
        <v>35100</v>
      </c>
      <c r="F82">
        <v>38.200000000000003</v>
      </c>
      <c r="G82">
        <v>5.9</v>
      </c>
      <c r="H82">
        <v>15100</v>
      </c>
      <c r="I82">
        <v>38300</v>
      </c>
      <c r="J82">
        <v>39.5</v>
      </c>
      <c r="K82">
        <v>6.1</v>
      </c>
      <c r="L82">
        <v>12700</v>
      </c>
      <c r="M82">
        <v>34300</v>
      </c>
      <c r="N82">
        <v>37</v>
      </c>
      <c r="O82">
        <v>6.5</v>
      </c>
      <c r="P82">
        <v>13300</v>
      </c>
      <c r="Q82">
        <v>36500</v>
      </c>
      <c r="R82">
        <v>36.4</v>
      </c>
      <c r="S82">
        <v>6.3</v>
      </c>
      <c r="T82">
        <v>15700</v>
      </c>
      <c r="U82">
        <v>34100</v>
      </c>
      <c r="V82">
        <v>46.1</v>
      </c>
      <c r="W82">
        <v>6.8</v>
      </c>
      <c r="X82">
        <v>12400</v>
      </c>
      <c r="Y82">
        <v>35600</v>
      </c>
      <c r="Z82">
        <v>34.799999999999997</v>
      </c>
      <c r="AA82">
        <v>6.6</v>
      </c>
      <c r="AB82">
        <v>18600</v>
      </c>
      <c r="AC82">
        <v>34600</v>
      </c>
      <c r="AD82">
        <v>53.7</v>
      </c>
      <c r="AE82">
        <v>8.1999999999999993</v>
      </c>
      <c r="AF82">
        <v>20100</v>
      </c>
      <c r="AG82">
        <v>42100</v>
      </c>
      <c r="AH82">
        <v>47.7</v>
      </c>
      <c r="AI82">
        <v>9.4</v>
      </c>
    </row>
    <row r="83" spans="1:35" x14ac:dyDescent="0.3">
      <c r="A83" t="s">
        <v>137</v>
      </c>
      <c r="B83" t="str">
        <f>IFERROR(VLOOKUP(A83,'class and classification'!$A$1:$B$338,2,FALSE),VLOOKUP(A83,'class and classification'!$A$340:$B$378,2,FALSE))</f>
        <v>Urban with Significant Rural</v>
      </c>
      <c r="C83" t="str">
        <f>IFERROR(VLOOKUP(A83,'class and classification'!$A$1:$C$338,3,FALSE),VLOOKUP(A83,'class and classification'!$A$340:$C$378,3,FALSE))</f>
        <v>SC</v>
      </c>
      <c r="D83">
        <v>31200</v>
      </c>
      <c r="E83">
        <v>54800</v>
      </c>
      <c r="F83">
        <v>56.9</v>
      </c>
      <c r="G83">
        <v>7.4</v>
      </c>
      <c r="H83">
        <v>35600</v>
      </c>
      <c r="I83">
        <v>65400</v>
      </c>
      <c r="J83">
        <v>54.5</v>
      </c>
      <c r="K83">
        <v>7.1</v>
      </c>
      <c r="L83">
        <v>32100</v>
      </c>
      <c r="M83">
        <v>61300</v>
      </c>
      <c r="N83">
        <v>52.4</v>
      </c>
      <c r="O83">
        <v>7.7</v>
      </c>
      <c r="P83">
        <v>26900</v>
      </c>
      <c r="Q83">
        <v>51000</v>
      </c>
      <c r="R83">
        <v>52.6</v>
      </c>
      <c r="S83">
        <v>7.9</v>
      </c>
      <c r="T83">
        <v>31100</v>
      </c>
      <c r="U83">
        <v>59000</v>
      </c>
      <c r="V83">
        <v>52.6</v>
      </c>
      <c r="W83">
        <v>7.7</v>
      </c>
      <c r="X83">
        <v>36600</v>
      </c>
      <c r="Y83">
        <v>71900</v>
      </c>
      <c r="Z83">
        <v>50.9</v>
      </c>
      <c r="AA83">
        <v>7</v>
      </c>
      <c r="AB83">
        <v>45400</v>
      </c>
      <c r="AC83">
        <v>76500</v>
      </c>
      <c r="AD83">
        <v>59.4</v>
      </c>
      <c r="AE83">
        <v>7.2</v>
      </c>
      <c r="AF83">
        <v>48000</v>
      </c>
      <c r="AG83">
        <v>75000</v>
      </c>
      <c r="AH83">
        <v>64</v>
      </c>
      <c r="AI83">
        <v>7.2</v>
      </c>
    </row>
    <row r="84" spans="1:35" x14ac:dyDescent="0.3">
      <c r="A84" t="s">
        <v>138</v>
      </c>
      <c r="B84" t="str">
        <f>IFERROR(VLOOKUP(A84,'class and classification'!$A$1:$B$338,2,FALSE),VLOOKUP(A84,'class and classification'!$A$340:$B$378,2,FALSE))</f>
        <v>Urban with Significant Rural</v>
      </c>
      <c r="C84" t="str">
        <f>IFERROR(VLOOKUP(A84,'class and classification'!$A$1:$C$338,3,FALSE),VLOOKUP(A84,'class and classification'!$A$340:$C$378,3,FALSE))</f>
        <v>UA</v>
      </c>
      <c r="D84">
        <v>9000</v>
      </c>
      <c r="E84">
        <v>15800</v>
      </c>
      <c r="F84">
        <v>57.3</v>
      </c>
      <c r="G84">
        <v>13.1</v>
      </c>
      <c r="H84">
        <v>9300</v>
      </c>
      <c r="I84">
        <v>15600</v>
      </c>
      <c r="J84">
        <v>59.7</v>
      </c>
      <c r="K84">
        <v>14.2</v>
      </c>
      <c r="L84">
        <v>9300</v>
      </c>
      <c r="M84">
        <v>16600</v>
      </c>
      <c r="N84">
        <v>55.9</v>
      </c>
      <c r="O84">
        <v>14.8</v>
      </c>
      <c r="P84">
        <v>10600</v>
      </c>
      <c r="Q84">
        <v>18800</v>
      </c>
      <c r="R84">
        <v>56.5</v>
      </c>
      <c r="S84">
        <v>14.2</v>
      </c>
      <c r="T84">
        <v>7600</v>
      </c>
      <c r="U84">
        <v>16500</v>
      </c>
      <c r="V84">
        <v>46</v>
      </c>
      <c r="W84">
        <v>14.6</v>
      </c>
      <c r="X84">
        <v>9100</v>
      </c>
      <c r="Y84">
        <v>18800</v>
      </c>
      <c r="Z84">
        <v>48.6</v>
      </c>
      <c r="AA84">
        <v>13</v>
      </c>
      <c r="AB84">
        <v>14400</v>
      </c>
      <c r="AC84">
        <v>19800</v>
      </c>
      <c r="AD84">
        <v>73.099999999999994</v>
      </c>
      <c r="AE84">
        <v>12.5</v>
      </c>
      <c r="AF84">
        <v>13700</v>
      </c>
      <c r="AG84">
        <v>23700</v>
      </c>
      <c r="AH84">
        <v>57.7</v>
      </c>
      <c r="AI84">
        <v>12.8</v>
      </c>
    </row>
    <row r="85" spans="1:35" x14ac:dyDescent="0.3">
      <c r="A85" t="s">
        <v>139</v>
      </c>
      <c r="B85" t="str">
        <f>IFERROR(VLOOKUP(A85,'class and classification'!$A$1:$B$338,2,FALSE),VLOOKUP(A85,'class and classification'!$A$340:$B$378,2,FALSE))</f>
        <v>Predominantly Rural</v>
      </c>
      <c r="C85" t="str">
        <f>IFERROR(VLOOKUP(A85,'class and classification'!$A$1:$C$338,3,FALSE),VLOOKUP(A85,'class and classification'!$A$340:$C$378,3,FALSE))</f>
        <v>UA</v>
      </c>
      <c r="D85">
        <v>22000</v>
      </c>
      <c r="E85">
        <v>35000</v>
      </c>
      <c r="F85">
        <v>63</v>
      </c>
      <c r="G85">
        <v>9.4</v>
      </c>
      <c r="H85">
        <v>20900</v>
      </c>
      <c r="I85">
        <v>31500</v>
      </c>
      <c r="J85">
        <v>66.400000000000006</v>
      </c>
      <c r="K85">
        <v>9.1</v>
      </c>
      <c r="L85">
        <v>16200</v>
      </c>
      <c r="M85">
        <v>31400</v>
      </c>
      <c r="N85">
        <v>51.6</v>
      </c>
      <c r="O85">
        <v>10</v>
      </c>
      <c r="P85">
        <v>24600</v>
      </c>
      <c r="Q85">
        <v>35300</v>
      </c>
      <c r="R85">
        <v>69.8</v>
      </c>
      <c r="S85">
        <v>8.4</v>
      </c>
      <c r="T85">
        <v>17800</v>
      </c>
      <c r="U85">
        <v>28800</v>
      </c>
      <c r="V85">
        <v>61.7</v>
      </c>
      <c r="W85">
        <v>10.5</v>
      </c>
      <c r="X85">
        <v>22600</v>
      </c>
      <c r="Y85">
        <v>33500</v>
      </c>
      <c r="Z85">
        <v>67.599999999999994</v>
      </c>
      <c r="AA85">
        <v>9.6</v>
      </c>
      <c r="AB85">
        <v>22200</v>
      </c>
      <c r="AC85">
        <v>34700</v>
      </c>
      <c r="AD85">
        <v>63.9</v>
      </c>
      <c r="AE85">
        <v>10.4</v>
      </c>
      <c r="AF85">
        <v>14000</v>
      </c>
      <c r="AG85">
        <v>26400</v>
      </c>
      <c r="AH85">
        <v>52.9</v>
      </c>
      <c r="AI85">
        <v>12.5</v>
      </c>
    </row>
    <row r="86" spans="1:35" x14ac:dyDescent="0.3">
      <c r="A86" t="s">
        <v>140</v>
      </c>
      <c r="B86" t="str">
        <f>IFERROR(VLOOKUP(A86,'class and classification'!$A$1:$B$338,2,FALSE),VLOOKUP(A86,'class and classification'!$A$340:$B$378,2,FALSE))</f>
        <v>Predominantly Urban</v>
      </c>
      <c r="C86" t="str">
        <f>IFERROR(VLOOKUP(A86,'class and classification'!$A$1:$C$338,3,FALSE),VLOOKUP(A86,'class and classification'!$A$340:$C$378,3,FALSE))</f>
        <v>UA</v>
      </c>
      <c r="D86">
        <v>11800</v>
      </c>
      <c r="E86">
        <v>24000</v>
      </c>
      <c r="F86">
        <v>49.3</v>
      </c>
      <c r="G86">
        <v>6.9</v>
      </c>
      <c r="H86">
        <v>11800</v>
      </c>
      <c r="I86">
        <v>27000</v>
      </c>
      <c r="J86">
        <v>43.8</v>
      </c>
      <c r="K86">
        <v>6.2</v>
      </c>
      <c r="L86">
        <v>14900</v>
      </c>
      <c r="M86">
        <v>29300</v>
      </c>
      <c r="N86">
        <v>50.9</v>
      </c>
      <c r="O86">
        <v>6.3</v>
      </c>
      <c r="P86">
        <v>13500</v>
      </c>
      <c r="Q86">
        <v>26300</v>
      </c>
      <c r="R86">
        <v>51.4</v>
      </c>
      <c r="S86">
        <v>6.3</v>
      </c>
      <c r="T86">
        <v>12100</v>
      </c>
      <c r="U86">
        <v>23600</v>
      </c>
      <c r="V86">
        <v>51.3</v>
      </c>
      <c r="W86">
        <v>7.1</v>
      </c>
      <c r="X86">
        <v>15900</v>
      </c>
      <c r="Y86">
        <v>29300</v>
      </c>
      <c r="Z86">
        <v>54.3</v>
      </c>
      <c r="AA86">
        <v>6.2</v>
      </c>
      <c r="AB86">
        <v>16300</v>
      </c>
      <c r="AC86">
        <v>30900</v>
      </c>
      <c r="AD86">
        <v>52.8</v>
      </c>
      <c r="AE86">
        <v>8.3000000000000007</v>
      </c>
      <c r="AF86">
        <v>14100</v>
      </c>
      <c r="AG86">
        <v>29400</v>
      </c>
      <c r="AH86">
        <v>47.8</v>
      </c>
      <c r="AI86">
        <v>9.9</v>
      </c>
    </row>
    <row r="87" spans="1:35" x14ac:dyDescent="0.3">
      <c r="A87" t="s">
        <v>141</v>
      </c>
      <c r="B87" t="str">
        <f>IFERROR(VLOOKUP(A87,'class and classification'!$A$1:$B$338,2,FALSE),VLOOKUP(A87,'class and classification'!$A$340:$B$378,2,FALSE))</f>
        <v>Predominantly Urban</v>
      </c>
      <c r="C87" t="str">
        <f>IFERROR(VLOOKUP(A87,'class and classification'!$A$1:$C$338,3,FALSE),VLOOKUP(A87,'class and classification'!$A$340:$C$378,3,FALSE))</f>
        <v>UA</v>
      </c>
      <c r="D87">
        <v>12100</v>
      </c>
      <c r="E87">
        <v>23700</v>
      </c>
      <c r="F87">
        <v>51.1</v>
      </c>
      <c r="G87">
        <v>7</v>
      </c>
      <c r="H87">
        <v>10500</v>
      </c>
      <c r="I87">
        <v>21700</v>
      </c>
      <c r="J87">
        <v>48.6</v>
      </c>
      <c r="K87">
        <v>7.4</v>
      </c>
      <c r="L87">
        <v>12200</v>
      </c>
      <c r="M87">
        <v>24200</v>
      </c>
      <c r="N87">
        <v>50.4</v>
      </c>
      <c r="O87">
        <v>7.4</v>
      </c>
      <c r="P87">
        <v>13900</v>
      </c>
      <c r="Q87">
        <v>27400</v>
      </c>
      <c r="R87">
        <v>50.9</v>
      </c>
      <c r="S87">
        <v>7.3</v>
      </c>
      <c r="T87">
        <v>18200</v>
      </c>
      <c r="U87">
        <v>32000</v>
      </c>
      <c r="V87">
        <v>56.9</v>
      </c>
      <c r="W87">
        <v>6.9</v>
      </c>
      <c r="X87">
        <v>13600</v>
      </c>
      <c r="Y87">
        <v>27600</v>
      </c>
      <c r="Z87">
        <v>49.4</v>
      </c>
      <c r="AA87">
        <v>7.2</v>
      </c>
      <c r="AB87">
        <v>16600</v>
      </c>
      <c r="AC87">
        <v>29100</v>
      </c>
      <c r="AD87">
        <v>57.1</v>
      </c>
      <c r="AE87">
        <v>8.3000000000000007</v>
      </c>
      <c r="AF87">
        <v>23000</v>
      </c>
      <c r="AG87">
        <v>37400</v>
      </c>
      <c r="AH87">
        <v>61.6</v>
      </c>
      <c r="AI87">
        <v>8.5</v>
      </c>
    </row>
    <row r="88" spans="1:35" x14ac:dyDescent="0.3">
      <c r="A88" t="s">
        <v>142</v>
      </c>
      <c r="B88" t="str">
        <f>IFERROR(VLOOKUP(A88,'class and classification'!$A$1:$B$338,2,FALSE),VLOOKUP(A88,'class and classification'!$A$340:$B$378,2,FALSE))</f>
        <v>Predominantly Urban</v>
      </c>
      <c r="C88" t="str">
        <f>IFERROR(VLOOKUP(A88,'class and classification'!$A$1:$C$338,3,FALSE),VLOOKUP(A88,'class and classification'!$A$340:$C$378,3,FALSE))</f>
        <v>UA</v>
      </c>
      <c r="D88">
        <v>8000</v>
      </c>
      <c r="E88">
        <v>19900</v>
      </c>
      <c r="F88">
        <v>40</v>
      </c>
      <c r="G88">
        <v>8.1</v>
      </c>
      <c r="H88">
        <v>11300</v>
      </c>
      <c r="I88">
        <v>21100</v>
      </c>
      <c r="J88">
        <v>53.8</v>
      </c>
      <c r="K88">
        <v>8.1</v>
      </c>
      <c r="L88">
        <v>14200</v>
      </c>
      <c r="M88">
        <v>24800</v>
      </c>
      <c r="N88">
        <v>57.1</v>
      </c>
      <c r="O88">
        <v>7.2</v>
      </c>
      <c r="P88">
        <v>13900</v>
      </c>
      <c r="Q88">
        <v>25900</v>
      </c>
      <c r="R88">
        <v>53.4</v>
      </c>
      <c r="S88">
        <v>6.7</v>
      </c>
      <c r="T88">
        <v>12600</v>
      </c>
      <c r="U88">
        <v>22200</v>
      </c>
      <c r="V88">
        <v>56.9</v>
      </c>
      <c r="W88">
        <v>6.9</v>
      </c>
      <c r="X88">
        <v>11300</v>
      </c>
      <c r="Y88">
        <v>21100</v>
      </c>
      <c r="Z88">
        <v>53.6</v>
      </c>
      <c r="AA88">
        <v>6.8</v>
      </c>
      <c r="AB88">
        <v>13800</v>
      </c>
      <c r="AC88">
        <v>24100</v>
      </c>
      <c r="AD88">
        <v>57.2</v>
      </c>
      <c r="AE88">
        <v>7.9</v>
      </c>
      <c r="AF88">
        <v>16400</v>
      </c>
      <c r="AG88">
        <v>26900</v>
      </c>
      <c r="AH88">
        <v>61</v>
      </c>
      <c r="AI88">
        <v>7.6</v>
      </c>
    </row>
    <row r="89" spans="1:35" x14ac:dyDescent="0.3">
      <c r="A89" t="s">
        <v>143</v>
      </c>
      <c r="B89" t="str">
        <f>IFERROR(VLOOKUP(A89,'class and classification'!$A$1:$B$338,2,FALSE),VLOOKUP(A89,'class and classification'!$A$340:$B$378,2,FALSE))</f>
        <v>Predominantly Urban</v>
      </c>
      <c r="C89" t="str">
        <f>IFERROR(VLOOKUP(A89,'class and classification'!$A$1:$C$338,3,FALSE),VLOOKUP(A89,'class and classification'!$A$340:$C$378,3,FALSE))</f>
        <v>UA</v>
      </c>
      <c r="D89">
        <v>8300</v>
      </c>
      <c r="E89">
        <v>17000</v>
      </c>
      <c r="F89">
        <v>48.9</v>
      </c>
      <c r="G89">
        <v>7.8</v>
      </c>
      <c r="H89">
        <v>12200</v>
      </c>
      <c r="I89">
        <v>24500</v>
      </c>
      <c r="J89">
        <v>49.8</v>
      </c>
      <c r="K89">
        <v>6.8</v>
      </c>
      <c r="L89">
        <v>11400</v>
      </c>
      <c r="M89">
        <v>22000</v>
      </c>
      <c r="N89">
        <v>51.9</v>
      </c>
      <c r="O89">
        <v>7.3</v>
      </c>
      <c r="P89">
        <v>11300</v>
      </c>
      <c r="Q89">
        <v>22100</v>
      </c>
      <c r="R89">
        <v>51.3</v>
      </c>
      <c r="S89">
        <v>7.6</v>
      </c>
      <c r="T89">
        <v>11100</v>
      </c>
      <c r="U89">
        <v>20600</v>
      </c>
      <c r="V89">
        <v>54.1</v>
      </c>
      <c r="W89">
        <v>7.4</v>
      </c>
      <c r="X89">
        <v>13600</v>
      </c>
      <c r="Y89">
        <v>23100</v>
      </c>
      <c r="Z89">
        <v>58.7</v>
      </c>
      <c r="AA89">
        <v>7.3</v>
      </c>
      <c r="AB89">
        <v>11300</v>
      </c>
      <c r="AC89">
        <v>18400</v>
      </c>
      <c r="AD89">
        <v>61.6</v>
      </c>
      <c r="AE89">
        <v>9.6</v>
      </c>
      <c r="AF89">
        <v>13600</v>
      </c>
      <c r="AG89">
        <v>22000</v>
      </c>
      <c r="AH89">
        <v>62</v>
      </c>
      <c r="AI89">
        <v>8.6</v>
      </c>
    </row>
    <row r="90" spans="1:35" x14ac:dyDescent="0.3">
      <c r="A90" t="s">
        <v>144</v>
      </c>
      <c r="B90" t="str">
        <f>IFERROR(VLOOKUP(A90,'class and classification'!$A$1:$B$338,2,FALSE),VLOOKUP(A90,'class and classification'!$A$340:$B$378,2,FALSE))</f>
        <v>Predominantly Rural</v>
      </c>
      <c r="C90" t="str">
        <f>IFERROR(VLOOKUP(A90,'class and classification'!$A$1:$C$338,3,FALSE),VLOOKUP(A90,'class and classification'!$A$340:$C$378,3,FALSE))</f>
        <v>SC</v>
      </c>
      <c r="D90">
        <v>48300</v>
      </c>
      <c r="E90">
        <v>74800</v>
      </c>
      <c r="F90">
        <v>64.599999999999994</v>
      </c>
      <c r="G90">
        <v>6.5</v>
      </c>
      <c r="H90">
        <v>49000</v>
      </c>
      <c r="I90">
        <v>80000</v>
      </c>
      <c r="J90">
        <v>61.2</v>
      </c>
      <c r="K90">
        <v>6.6</v>
      </c>
      <c r="L90">
        <v>40600</v>
      </c>
      <c r="M90">
        <v>71900</v>
      </c>
      <c r="N90">
        <v>56.5</v>
      </c>
      <c r="O90">
        <v>7.2</v>
      </c>
      <c r="P90">
        <v>37200</v>
      </c>
      <c r="Q90">
        <v>66300</v>
      </c>
      <c r="R90">
        <v>56</v>
      </c>
      <c r="S90">
        <v>7.8</v>
      </c>
      <c r="T90">
        <v>50700</v>
      </c>
      <c r="U90">
        <v>76900</v>
      </c>
      <c r="V90">
        <v>66</v>
      </c>
      <c r="W90">
        <v>7.3</v>
      </c>
      <c r="X90">
        <v>53200</v>
      </c>
      <c r="Y90">
        <v>84600</v>
      </c>
      <c r="Z90">
        <v>62.9</v>
      </c>
      <c r="AA90">
        <v>7.1</v>
      </c>
      <c r="AB90">
        <v>53100</v>
      </c>
      <c r="AC90">
        <v>83600</v>
      </c>
      <c r="AD90">
        <v>63.5</v>
      </c>
      <c r="AE90">
        <v>7.6</v>
      </c>
      <c r="AF90">
        <v>55300</v>
      </c>
      <c r="AG90">
        <v>89000</v>
      </c>
      <c r="AH90">
        <v>62.2</v>
      </c>
      <c r="AI90">
        <v>7.1</v>
      </c>
    </row>
    <row r="91" spans="1:35" x14ac:dyDescent="0.3">
      <c r="A91" t="s">
        <v>145</v>
      </c>
      <c r="B91" t="str">
        <f>IFERROR(VLOOKUP(A91,'class and classification'!$A$1:$B$338,2,FALSE),VLOOKUP(A91,'class and classification'!$A$340:$B$378,2,FALSE))</f>
        <v>Urban with Significant Rural</v>
      </c>
      <c r="C91" t="str">
        <f>IFERROR(VLOOKUP(A91,'class and classification'!$A$1:$C$338,3,FALSE),VLOOKUP(A91,'class and classification'!$A$340:$C$378,3,FALSE))</f>
        <v>SC</v>
      </c>
      <c r="D91">
        <v>77200</v>
      </c>
      <c r="E91">
        <v>152800</v>
      </c>
      <c r="F91">
        <v>50.5</v>
      </c>
      <c r="G91">
        <v>5.2</v>
      </c>
      <c r="H91">
        <v>96900</v>
      </c>
      <c r="I91">
        <v>168300</v>
      </c>
      <c r="J91">
        <v>57.5</v>
      </c>
      <c r="K91">
        <v>5</v>
      </c>
      <c r="L91">
        <v>106200</v>
      </c>
      <c r="M91">
        <v>180800</v>
      </c>
      <c r="N91">
        <v>58.8</v>
      </c>
      <c r="O91">
        <v>5</v>
      </c>
      <c r="P91">
        <v>98600</v>
      </c>
      <c r="Q91">
        <v>168300</v>
      </c>
      <c r="R91">
        <v>58.6</v>
      </c>
      <c r="S91">
        <v>5.0999999999999996</v>
      </c>
      <c r="T91">
        <v>99100</v>
      </c>
      <c r="U91">
        <v>171000</v>
      </c>
      <c r="V91">
        <v>57.9</v>
      </c>
      <c r="W91">
        <v>5.0999999999999996</v>
      </c>
      <c r="X91">
        <v>104000</v>
      </c>
      <c r="Y91">
        <v>187700</v>
      </c>
      <c r="Z91">
        <v>55.4</v>
      </c>
      <c r="AA91">
        <v>5</v>
      </c>
      <c r="AB91">
        <v>109900</v>
      </c>
      <c r="AC91">
        <v>195800</v>
      </c>
      <c r="AD91">
        <v>56.1</v>
      </c>
      <c r="AE91">
        <v>5.4</v>
      </c>
      <c r="AF91">
        <v>114100</v>
      </c>
      <c r="AG91">
        <v>191500</v>
      </c>
      <c r="AH91">
        <v>59.6</v>
      </c>
      <c r="AI91">
        <v>5.3</v>
      </c>
    </row>
    <row r="92" spans="1:35" x14ac:dyDescent="0.3">
      <c r="A92" t="s">
        <v>146</v>
      </c>
      <c r="B92" t="str">
        <f>IFERROR(VLOOKUP(A92,'class and classification'!$A$1:$B$338,2,FALSE),VLOOKUP(A92,'class and classification'!$A$340:$B$378,2,FALSE))</f>
        <v>Predominantly Urban</v>
      </c>
      <c r="C92" t="str">
        <f>IFERROR(VLOOKUP(A92,'class and classification'!$A$1:$C$338,3,FALSE),VLOOKUP(A92,'class and classification'!$A$340:$C$378,3,FALSE))</f>
        <v>SC</v>
      </c>
      <c r="D92">
        <v>79400</v>
      </c>
      <c r="E92">
        <v>115000</v>
      </c>
      <c r="F92">
        <v>69.099999999999994</v>
      </c>
      <c r="G92">
        <v>5.3</v>
      </c>
      <c r="H92">
        <v>63200</v>
      </c>
      <c r="I92">
        <v>104700</v>
      </c>
      <c r="J92">
        <v>60.4</v>
      </c>
      <c r="K92">
        <v>6.2</v>
      </c>
      <c r="L92">
        <v>64000</v>
      </c>
      <c r="M92">
        <v>112700</v>
      </c>
      <c r="N92">
        <v>56.8</v>
      </c>
      <c r="O92">
        <v>6.3</v>
      </c>
      <c r="P92">
        <v>74700</v>
      </c>
      <c r="Q92">
        <v>123500</v>
      </c>
      <c r="R92">
        <v>60.5</v>
      </c>
      <c r="S92">
        <v>5.8</v>
      </c>
      <c r="T92">
        <v>69400</v>
      </c>
      <c r="U92">
        <v>128200</v>
      </c>
      <c r="V92">
        <v>54.1</v>
      </c>
      <c r="W92">
        <v>6.1</v>
      </c>
      <c r="X92">
        <v>82200</v>
      </c>
      <c r="Y92">
        <v>132300</v>
      </c>
      <c r="Z92">
        <v>62.1</v>
      </c>
      <c r="AA92">
        <v>6.1</v>
      </c>
      <c r="AB92">
        <v>81800</v>
      </c>
      <c r="AC92">
        <v>142500</v>
      </c>
      <c r="AD92">
        <v>57.4</v>
      </c>
      <c r="AE92">
        <v>6.2</v>
      </c>
      <c r="AF92">
        <v>74800</v>
      </c>
      <c r="AG92">
        <v>131700</v>
      </c>
      <c r="AH92">
        <v>56.8</v>
      </c>
      <c r="AI92">
        <v>6.1</v>
      </c>
    </row>
    <row r="93" spans="1:35" x14ac:dyDescent="0.3">
      <c r="A93" t="s">
        <v>147</v>
      </c>
      <c r="B93" t="str">
        <f>IFERROR(VLOOKUP(A93,'class and classification'!$A$1:$B$338,2,FALSE),VLOOKUP(A93,'class and classification'!$A$340:$B$378,2,FALSE))</f>
        <v>Predominantly Rural</v>
      </c>
      <c r="C93" t="str">
        <f>IFERROR(VLOOKUP(A93,'class and classification'!$A$1:$C$338,3,FALSE),VLOOKUP(A93,'class and classification'!$A$340:$C$378,3,FALSE))</f>
        <v>SC</v>
      </c>
      <c r="D93">
        <v>51100</v>
      </c>
      <c r="E93">
        <v>101000</v>
      </c>
      <c r="F93">
        <v>50.6</v>
      </c>
      <c r="G93">
        <v>5.9</v>
      </c>
      <c r="H93">
        <v>49800</v>
      </c>
      <c r="I93">
        <v>103500</v>
      </c>
      <c r="J93">
        <v>48.1</v>
      </c>
      <c r="K93">
        <v>5.9</v>
      </c>
      <c r="L93">
        <v>47100</v>
      </c>
      <c r="M93">
        <v>94300</v>
      </c>
      <c r="N93">
        <v>49.9</v>
      </c>
      <c r="O93">
        <v>6.5</v>
      </c>
      <c r="P93">
        <v>61200</v>
      </c>
      <c r="Q93">
        <v>106800</v>
      </c>
      <c r="R93">
        <v>57.3</v>
      </c>
      <c r="S93">
        <v>6.5</v>
      </c>
      <c r="T93">
        <v>58300</v>
      </c>
      <c r="U93">
        <v>112800</v>
      </c>
      <c r="V93">
        <v>51.7</v>
      </c>
      <c r="W93">
        <v>6.2</v>
      </c>
      <c r="X93">
        <v>73800</v>
      </c>
      <c r="Y93">
        <v>121200</v>
      </c>
      <c r="Z93">
        <v>60.9</v>
      </c>
      <c r="AA93">
        <v>6.1</v>
      </c>
      <c r="AB93">
        <v>78600</v>
      </c>
      <c r="AC93">
        <v>128400</v>
      </c>
      <c r="AD93">
        <v>61.2</v>
      </c>
      <c r="AE93">
        <v>6.4</v>
      </c>
      <c r="AF93">
        <v>75000</v>
      </c>
      <c r="AG93">
        <v>125400</v>
      </c>
      <c r="AH93">
        <v>59.8</v>
      </c>
      <c r="AI93">
        <v>6.4</v>
      </c>
    </row>
    <row r="94" spans="1:35" x14ac:dyDescent="0.3">
      <c r="A94" t="s">
        <v>148</v>
      </c>
      <c r="B94" t="str">
        <f>IFERROR(VLOOKUP(A94,'class and classification'!$A$1:$B$338,2,FALSE),VLOOKUP(A94,'class and classification'!$A$340:$B$378,2,FALSE))</f>
        <v>Predominantly Rural</v>
      </c>
      <c r="C94" t="str">
        <f>IFERROR(VLOOKUP(A94,'class and classification'!$A$1:$C$338,3,FALSE),VLOOKUP(A94,'class and classification'!$A$340:$C$378,3,FALSE))</f>
        <v>SC</v>
      </c>
      <c r="D94">
        <v>46600</v>
      </c>
      <c r="E94">
        <v>89300</v>
      </c>
      <c r="F94">
        <v>52.2</v>
      </c>
      <c r="G94">
        <v>6</v>
      </c>
      <c r="H94">
        <v>49000</v>
      </c>
      <c r="I94">
        <v>94100</v>
      </c>
      <c r="J94">
        <v>52.1</v>
      </c>
      <c r="K94">
        <v>6</v>
      </c>
      <c r="L94">
        <v>54600</v>
      </c>
      <c r="M94">
        <v>93500</v>
      </c>
      <c r="N94">
        <v>58.3</v>
      </c>
      <c r="O94">
        <v>6.3</v>
      </c>
      <c r="P94">
        <v>46200</v>
      </c>
      <c r="Q94">
        <v>84000</v>
      </c>
      <c r="R94">
        <v>55</v>
      </c>
      <c r="S94">
        <v>6.6</v>
      </c>
      <c r="T94">
        <v>60500</v>
      </c>
      <c r="U94">
        <v>95000</v>
      </c>
      <c r="V94">
        <v>63.7</v>
      </c>
      <c r="W94">
        <v>6</v>
      </c>
      <c r="X94">
        <v>58500</v>
      </c>
      <c r="Y94">
        <v>98200</v>
      </c>
      <c r="Z94">
        <v>59.6</v>
      </c>
      <c r="AA94">
        <v>6.3</v>
      </c>
      <c r="AB94">
        <v>61200</v>
      </c>
      <c r="AC94">
        <v>109800</v>
      </c>
      <c r="AD94">
        <v>55.7</v>
      </c>
      <c r="AE94">
        <v>6.6</v>
      </c>
      <c r="AF94">
        <v>61300</v>
      </c>
      <c r="AG94">
        <v>106200</v>
      </c>
      <c r="AH94">
        <v>57.7</v>
      </c>
      <c r="AI94">
        <v>6.7</v>
      </c>
    </row>
    <row r="95" spans="1:35" x14ac:dyDescent="0.3">
      <c r="A95" t="s">
        <v>149</v>
      </c>
      <c r="B95" t="str">
        <f>IFERROR(VLOOKUP(A95,'class and classification'!$A$1:$B$338,2,FALSE),VLOOKUP(A95,'class and classification'!$A$340:$B$378,2,FALSE))</f>
        <v>Predominantly Urban</v>
      </c>
      <c r="C95" t="str">
        <f>IFERROR(VLOOKUP(A95,'class and classification'!$A$1:$C$338,3,FALSE),VLOOKUP(A95,'class and classification'!$A$340:$C$378,3,FALSE))</f>
        <v>L</v>
      </c>
      <c r="D95">
        <v>12700</v>
      </c>
      <c r="E95">
        <v>31800</v>
      </c>
      <c r="F95">
        <v>40.1</v>
      </c>
      <c r="G95">
        <v>8.3000000000000007</v>
      </c>
      <c r="H95">
        <v>16900</v>
      </c>
      <c r="I95">
        <v>37300</v>
      </c>
      <c r="J95">
        <v>45.3</v>
      </c>
      <c r="K95">
        <v>9</v>
      </c>
      <c r="L95">
        <v>16100</v>
      </c>
      <c r="M95">
        <v>30000</v>
      </c>
      <c r="N95">
        <v>53.7</v>
      </c>
      <c r="O95">
        <v>9.9</v>
      </c>
      <c r="P95">
        <v>14700</v>
      </c>
      <c r="Q95">
        <v>36200</v>
      </c>
      <c r="R95">
        <v>40.700000000000003</v>
      </c>
      <c r="S95">
        <v>9.6</v>
      </c>
      <c r="T95">
        <v>16600</v>
      </c>
      <c r="U95">
        <v>33000</v>
      </c>
      <c r="V95">
        <v>50.3</v>
      </c>
      <c r="W95">
        <v>10.5</v>
      </c>
      <c r="X95">
        <v>18100</v>
      </c>
      <c r="Y95">
        <v>29800</v>
      </c>
      <c r="Z95">
        <v>60.6</v>
      </c>
      <c r="AA95">
        <v>12.1</v>
      </c>
      <c r="AB95">
        <v>18800</v>
      </c>
      <c r="AC95">
        <v>39900</v>
      </c>
      <c r="AD95">
        <v>47.2</v>
      </c>
      <c r="AE95">
        <v>12.7</v>
      </c>
      <c r="AF95">
        <v>16200</v>
      </c>
      <c r="AG95">
        <v>32200</v>
      </c>
      <c r="AH95">
        <v>50.4</v>
      </c>
      <c r="AI95">
        <v>18.5</v>
      </c>
    </row>
    <row r="96" spans="1:35" x14ac:dyDescent="0.3">
      <c r="A96" t="s">
        <v>150</v>
      </c>
      <c r="B96" t="str">
        <f>IFERROR(VLOOKUP(A96,'class and classification'!$A$1:$B$338,2,FALSE),VLOOKUP(A96,'class and classification'!$A$340:$B$378,2,FALSE))</f>
        <v>Predominantly Urban</v>
      </c>
      <c r="C96" t="str">
        <f>IFERROR(VLOOKUP(A96,'class and classification'!$A$1:$C$338,3,FALSE),VLOOKUP(A96,'class and classification'!$A$340:$C$378,3,FALSE))</f>
        <v>L</v>
      </c>
      <c r="D96" t="s">
        <v>37</v>
      </c>
      <c r="E96" t="s">
        <v>39</v>
      </c>
      <c r="F96" t="s">
        <v>37</v>
      </c>
      <c r="G96" t="s">
        <v>37</v>
      </c>
      <c r="H96" t="s">
        <v>37</v>
      </c>
      <c r="I96" t="s">
        <v>37</v>
      </c>
      <c r="J96" t="s">
        <v>37</v>
      </c>
      <c r="K96" t="s">
        <v>37</v>
      </c>
      <c r="L96" t="s">
        <v>37</v>
      </c>
      <c r="M96" t="s">
        <v>37</v>
      </c>
      <c r="N96" t="s">
        <v>37</v>
      </c>
      <c r="O96" t="s">
        <v>40</v>
      </c>
      <c r="P96" t="s">
        <v>37</v>
      </c>
      <c r="Q96" s="51"/>
      <c r="R96" t="s">
        <v>37</v>
      </c>
      <c r="S96" t="s">
        <v>37</v>
      </c>
      <c r="T96" t="s">
        <v>37</v>
      </c>
      <c r="U96" t="s">
        <v>37</v>
      </c>
      <c r="V96" t="s">
        <v>37</v>
      </c>
      <c r="W96" t="s">
        <v>40</v>
      </c>
      <c r="X96" t="s">
        <v>37</v>
      </c>
      <c r="Y96" t="s">
        <v>37</v>
      </c>
      <c r="Z96" t="s">
        <v>37</v>
      </c>
      <c r="AA96" t="s">
        <v>40</v>
      </c>
      <c r="AB96" t="s">
        <v>37</v>
      </c>
      <c r="AC96" t="s">
        <v>37</v>
      </c>
      <c r="AD96" t="s">
        <v>37</v>
      </c>
      <c r="AE96" t="s">
        <v>40</v>
      </c>
      <c r="AF96">
        <v>8000</v>
      </c>
      <c r="AG96">
        <v>8000</v>
      </c>
      <c r="AH96">
        <v>100</v>
      </c>
      <c r="AI96" t="s">
        <v>40</v>
      </c>
    </row>
    <row r="97" spans="1:35" x14ac:dyDescent="0.3">
      <c r="A97" t="s">
        <v>151</v>
      </c>
      <c r="B97" t="str">
        <f>IFERROR(VLOOKUP(A97,'class and classification'!$A$1:$B$338,2,FALSE),VLOOKUP(A97,'class and classification'!$A$340:$B$378,2,FALSE))</f>
        <v>Predominantly Urban</v>
      </c>
      <c r="C97" t="str">
        <f>IFERROR(VLOOKUP(A97,'class and classification'!$A$1:$C$338,3,FALSE),VLOOKUP(A97,'class and classification'!$A$340:$C$378,3,FALSE))</f>
        <v>L</v>
      </c>
      <c r="D97">
        <v>14500</v>
      </c>
      <c r="E97">
        <v>33100</v>
      </c>
      <c r="F97">
        <v>43.8</v>
      </c>
      <c r="G97">
        <v>8.8000000000000007</v>
      </c>
      <c r="H97">
        <v>13300</v>
      </c>
      <c r="I97">
        <v>34900</v>
      </c>
      <c r="J97">
        <v>38.200000000000003</v>
      </c>
      <c r="K97">
        <v>9</v>
      </c>
      <c r="L97">
        <v>18100</v>
      </c>
      <c r="M97">
        <v>40700</v>
      </c>
      <c r="N97">
        <v>44.6</v>
      </c>
      <c r="O97">
        <v>8.9</v>
      </c>
      <c r="P97">
        <v>13900</v>
      </c>
      <c r="Q97">
        <v>34800</v>
      </c>
      <c r="R97">
        <v>40.1</v>
      </c>
      <c r="S97">
        <v>9.6999999999999993</v>
      </c>
      <c r="T97">
        <v>19500</v>
      </c>
      <c r="U97">
        <v>38200</v>
      </c>
      <c r="V97">
        <v>51.1</v>
      </c>
      <c r="W97">
        <v>9.9</v>
      </c>
      <c r="X97">
        <v>13000</v>
      </c>
      <c r="Y97">
        <v>30600</v>
      </c>
      <c r="Z97">
        <v>42.4</v>
      </c>
      <c r="AA97">
        <v>11.5</v>
      </c>
      <c r="AB97">
        <v>25000</v>
      </c>
      <c r="AC97">
        <v>43200</v>
      </c>
      <c r="AD97">
        <v>57.9</v>
      </c>
      <c r="AE97">
        <v>12.4</v>
      </c>
      <c r="AF97">
        <v>26300</v>
      </c>
      <c r="AG97">
        <v>35800</v>
      </c>
      <c r="AH97">
        <v>73.400000000000006</v>
      </c>
      <c r="AI97">
        <v>15.6</v>
      </c>
    </row>
    <row r="98" spans="1:35" x14ac:dyDescent="0.3">
      <c r="A98" t="s">
        <v>152</v>
      </c>
      <c r="B98" t="str">
        <f>IFERROR(VLOOKUP(A98,'class and classification'!$A$1:$B$338,2,FALSE),VLOOKUP(A98,'class and classification'!$A$340:$B$378,2,FALSE))</f>
        <v>Predominantly Urban</v>
      </c>
      <c r="C98" t="str">
        <f>IFERROR(VLOOKUP(A98,'class and classification'!$A$1:$C$338,3,FALSE),VLOOKUP(A98,'class and classification'!$A$340:$C$378,3,FALSE))</f>
        <v>L</v>
      </c>
      <c r="D98">
        <v>8900</v>
      </c>
      <c r="E98">
        <v>17300</v>
      </c>
      <c r="F98">
        <v>51.6</v>
      </c>
      <c r="G98">
        <v>10.199999999999999</v>
      </c>
      <c r="H98">
        <v>7700</v>
      </c>
      <c r="I98">
        <v>17400</v>
      </c>
      <c r="J98">
        <v>43.9</v>
      </c>
      <c r="K98">
        <v>11</v>
      </c>
      <c r="L98">
        <v>9000</v>
      </c>
      <c r="M98">
        <v>18500</v>
      </c>
      <c r="N98">
        <v>48.9</v>
      </c>
      <c r="O98">
        <v>11.5</v>
      </c>
      <c r="P98">
        <v>8500</v>
      </c>
      <c r="Q98">
        <v>17500</v>
      </c>
      <c r="R98">
        <v>48.4</v>
      </c>
      <c r="S98">
        <v>12.5</v>
      </c>
      <c r="T98">
        <v>10500</v>
      </c>
      <c r="U98">
        <v>18700</v>
      </c>
      <c r="V98">
        <v>56.3</v>
      </c>
      <c r="W98">
        <v>12.2</v>
      </c>
      <c r="X98">
        <v>11900</v>
      </c>
      <c r="Y98">
        <v>20700</v>
      </c>
      <c r="Z98">
        <v>57.5</v>
      </c>
      <c r="AA98">
        <v>12.6</v>
      </c>
      <c r="AB98">
        <v>8400</v>
      </c>
      <c r="AC98">
        <v>15800</v>
      </c>
      <c r="AD98">
        <v>53.3</v>
      </c>
      <c r="AE98">
        <v>15.7</v>
      </c>
      <c r="AF98">
        <v>7000</v>
      </c>
      <c r="AG98">
        <v>15900</v>
      </c>
      <c r="AH98">
        <v>44.1</v>
      </c>
      <c r="AI98">
        <v>16.2</v>
      </c>
    </row>
    <row r="99" spans="1:35" x14ac:dyDescent="0.3">
      <c r="A99" t="s">
        <v>153</v>
      </c>
      <c r="B99" t="str">
        <f>IFERROR(VLOOKUP(A99,'class and classification'!$A$1:$B$338,2,FALSE),VLOOKUP(A99,'class and classification'!$A$340:$B$378,2,FALSE))</f>
        <v>Predominantly Urban</v>
      </c>
      <c r="C99" t="str">
        <f>IFERROR(VLOOKUP(A99,'class and classification'!$A$1:$C$338,3,FALSE),VLOOKUP(A99,'class and classification'!$A$340:$C$378,3,FALSE))</f>
        <v>L</v>
      </c>
      <c r="D99">
        <v>11000</v>
      </c>
      <c r="E99">
        <v>30300</v>
      </c>
      <c r="F99">
        <v>36.4</v>
      </c>
      <c r="G99">
        <v>9.1999999999999993</v>
      </c>
      <c r="H99">
        <v>17200</v>
      </c>
      <c r="I99">
        <v>31000</v>
      </c>
      <c r="J99">
        <v>55.5</v>
      </c>
      <c r="K99">
        <v>9.5</v>
      </c>
      <c r="L99">
        <v>13900</v>
      </c>
      <c r="M99">
        <v>28900</v>
      </c>
      <c r="N99">
        <v>47.9</v>
      </c>
      <c r="O99">
        <v>9.6999999999999993</v>
      </c>
      <c r="P99">
        <v>14200</v>
      </c>
      <c r="Q99">
        <v>31100</v>
      </c>
      <c r="R99">
        <v>45.7</v>
      </c>
      <c r="S99">
        <v>9.1</v>
      </c>
      <c r="T99">
        <v>12500</v>
      </c>
      <c r="U99">
        <v>28600</v>
      </c>
      <c r="V99">
        <v>43.9</v>
      </c>
      <c r="W99">
        <v>10.4</v>
      </c>
      <c r="X99">
        <v>16900</v>
      </c>
      <c r="Y99">
        <v>29800</v>
      </c>
      <c r="Z99">
        <v>56.6</v>
      </c>
      <c r="AA99">
        <v>11.7</v>
      </c>
      <c r="AB99">
        <v>17100</v>
      </c>
      <c r="AC99">
        <v>30700</v>
      </c>
      <c r="AD99">
        <v>55.8</v>
      </c>
      <c r="AE99">
        <v>13.4</v>
      </c>
      <c r="AF99">
        <v>16100</v>
      </c>
      <c r="AG99">
        <v>29700</v>
      </c>
      <c r="AH99">
        <v>54.3</v>
      </c>
      <c r="AI99">
        <v>12.7</v>
      </c>
    </row>
    <row r="100" spans="1:35" x14ac:dyDescent="0.3">
      <c r="A100" t="s">
        <v>154</v>
      </c>
      <c r="B100" t="str">
        <f>IFERROR(VLOOKUP(A100,'class and classification'!$A$1:$B$338,2,FALSE),VLOOKUP(A100,'class and classification'!$A$340:$B$378,2,FALSE))</f>
        <v>Predominantly Urban</v>
      </c>
      <c r="C100" t="str">
        <f>IFERROR(VLOOKUP(A100,'class and classification'!$A$1:$C$338,3,FALSE),VLOOKUP(A100,'class and classification'!$A$340:$C$378,3,FALSE))</f>
        <v>L</v>
      </c>
      <c r="D100">
        <v>9800</v>
      </c>
      <c r="E100">
        <v>27300</v>
      </c>
      <c r="F100">
        <v>35.700000000000003</v>
      </c>
      <c r="G100">
        <v>9.6999999999999993</v>
      </c>
      <c r="H100">
        <v>11200</v>
      </c>
      <c r="I100">
        <v>25000</v>
      </c>
      <c r="J100">
        <v>44.9</v>
      </c>
      <c r="K100">
        <v>10.5</v>
      </c>
      <c r="L100">
        <v>12500</v>
      </c>
      <c r="M100">
        <v>29100</v>
      </c>
      <c r="N100">
        <v>42.8</v>
      </c>
      <c r="O100">
        <v>10.1</v>
      </c>
      <c r="P100">
        <v>12400</v>
      </c>
      <c r="Q100">
        <v>27500</v>
      </c>
      <c r="R100">
        <v>45.1</v>
      </c>
      <c r="S100">
        <v>10.6</v>
      </c>
      <c r="T100">
        <v>12000</v>
      </c>
      <c r="U100">
        <v>21100</v>
      </c>
      <c r="V100">
        <v>56.6</v>
      </c>
      <c r="W100">
        <v>13.3</v>
      </c>
      <c r="X100">
        <v>16500</v>
      </c>
      <c r="Y100">
        <v>28400</v>
      </c>
      <c r="Z100">
        <v>58.2</v>
      </c>
      <c r="AA100">
        <v>12.1</v>
      </c>
      <c r="AB100">
        <v>16500</v>
      </c>
      <c r="AC100">
        <v>29000</v>
      </c>
      <c r="AD100">
        <v>56.7</v>
      </c>
      <c r="AE100">
        <v>13.9</v>
      </c>
      <c r="AF100">
        <v>13300</v>
      </c>
      <c r="AG100">
        <v>26800</v>
      </c>
      <c r="AH100">
        <v>49.6</v>
      </c>
      <c r="AI100">
        <v>14.8</v>
      </c>
    </row>
    <row r="101" spans="1:35" x14ac:dyDescent="0.3">
      <c r="A101" t="s">
        <v>155</v>
      </c>
      <c r="B101" t="str">
        <f>IFERROR(VLOOKUP(A101,'class and classification'!$A$1:$B$338,2,FALSE),VLOOKUP(A101,'class and classification'!$A$340:$B$378,2,FALSE))</f>
        <v>Predominantly Urban</v>
      </c>
      <c r="C101" t="str">
        <f>IFERROR(VLOOKUP(A101,'class and classification'!$A$1:$C$338,3,FALSE),VLOOKUP(A101,'class and classification'!$A$340:$C$378,3,FALSE))</f>
        <v>L</v>
      </c>
      <c r="D101">
        <v>8800</v>
      </c>
      <c r="E101">
        <v>17900</v>
      </c>
      <c r="F101">
        <v>49.2</v>
      </c>
      <c r="G101">
        <v>9</v>
      </c>
      <c r="H101">
        <v>6700</v>
      </c>
      <c r="I101">
        <v>16100</v>
      </c>
      <c r="J101">
        <v>41.4</v>
      </c>
      <c r="K101">
        <v>9.5</v>
      </c>
      <c r="L101">
        <v>9000</v>
      </c>
      <c r="M101">
        <v>20800</v>
      </c>
      <c r="N101">
        <v>43.2</v>
      </c>
      <c r="O101">
        <v>10.199999999999999</v>
      </c>
      <c r="P101">
        <v>10100</v>
      </c>
      <c r="Q101">
        <v>20100</v>
      </c>
      <c r="R101">
        <v>50.4</v>
      </c>
      <c r="S101">
        <v>11</v>
      </c>
      <c r="T101">
        <v>8900</v>
      </c>
      <c r="U101">
        <v>19700</v>
      </c>
      <c r="V101">
        <v>45</v>
      </c>
      <c r="W101">
        <v>10.8</v>
      </c>
      <c r="X101">
        <v>8000</v>
      </c>
      <c r="Y101">
        <v>17400</v>
      </c>
      <c r="Z101">
        <v>46</v>
      </c>
      <c r="AA101">
        <v>11.9</v>
      </c>
      <c r="AB101">
        <v>9300</v>
      </c>
      <c r="AC101">
        <v>16900</v>
      </c>
      <c r="AD101">
        <v>54.9</v>
      </c>
      <c r="AE101">
        <v>14.9</v>
      </c>
      <c r="AF101">
        <v>9600</v>
      </c>
      <c r="AG101">
        <v>20500</v>
      </c>
      <c r="AH101">
        <v>46.9</v>
      </c>
      <c r="AI101">
        <v>16.3</v>
      </c>
    </row>
    <row r="102" spans="1:35" x14ac:dyDescent="0.3">
      <c r="A102" t="s">
        <v>156</v>
      </c>
      <c r="B102" t="str">
        <f>IFERROR(VLOOKUP(A102,'class and classification'!$A$1:$B$338,2,FALSE),VLOOKUP(A102,'class and classification'!$A$340:$B$378,2,FALSE))</f>
        <v>Predominantly Urban</v>
      </c>
      <c r="C102" t="str">
        <f>IFERROR(VLOOKUP(A102,'class and classification'!$A$1:$C$338,3,FALSE),VLOOKUP(A102,'class and classification'!$A$340:$C$378,3,FALSE))</f>
        <v>L</v>
      </c>
      <c r="D102">
        <v>25300</v>
      </c>
      <c r="E102">
        <v>38700</v>
      </c>
      <c r="F102">
        <v>65.3</v>
      </c>
      <c r="G102">
        <v>10.5</v>
      </c>
      <c r="H102">
        <v>19700</v>
      </c>
      <c r="I102">
        <v>38500</v>
      </c>
      <c r="J102">
        <v>51.1</v>
      </c>
      <c r="K102">
        <v>11.5</v>
      </c>
      <c r="L102">
        <v>15000</v>
      </c>
      <c r="M102">
        <v>30900</v>
      </c>
      <c r="N102">
        <v>48.7</v>
      </c>
      <c r="O102">
        <v>13.5</v>
      </c>
      <c r="P102">
        <v>16800</v>
      </c>
      <c r="Q102">
        <v>27000</v>
      </c>
      <c r="R102">
        <v>62.3</v>
      </c>
      <c r="S102">
        <v>13.6</v>
      </c>
      <c r="T102">
        <v>20200</v>
      </c>
      <c r="U102">
        <v>38800</v>
      </c>
      <c r="V102">
        <v>52</v>
      </c>
      <c r="W102">
        <v>11.5</v>
      </c>
      <c r="X102">
        <v>23500</v>
      </c>
      <c r="Y102">
        <v>45400</v>
      </c>
      <c r="Z102">
        <v>51.8</v>
      </c>
      <c r="AA102">
        <v>10.4</v>
      </c>
      <c r="AB102">
        <v>20000</v>
      </c>
      <c r="AC102">
        <v>36100</v>
      </c>
      <c r="AD102">
        <v>55.3</v>
      </c>
      <c r="AE102">
        <v>13</v>
      </c>
      <c r="AF102">
        <v>32500</v>
      </c>
      <c r="AG102">
        <v>46600</v>
      </c>
      <c r="AH102">
        <v>69.7</v>
      </c>
      <c r="AI102">
        <v>12.4</v>
      </c>
    </row>
    <row r="103" spans="1:35" x14ac:dyDescent="0.3">
      <c r="A103" t="s">
        <v>157</v>
      </c>
      <c r="B103" t="str">
        <f>IFERROR(VLOOKUP(A103,'class and classification'!$A$1:$B$338,2,FALSE),VLOOKUP(A103,'class and classification'!$A$340:$B$378,2,FALSE))</f>
        <v>Predominantly Urban</v>
      </c>
      <c r="C103" t="str">
        <f>IFERROR(VLOOKUP(A103,'class and classification'!$A$1:$C$338,3,FALSE),VLOOKUP(A103,'class and classification'!$A$340:$C$378,3,FALSE))</f>
        <v>L</v>
      </c>
      <c r="D103">
        <v>21000</v>
      </c>
      <c r="E103">
        <v>37600</v>
      </c>
      <c r="F103">
        <v>55.7</v>
      </c>
      <c r="G103">
        <v>9</v>
      </c>
      <c r="H103">
        <v>22600</v>
      </c>
      <c r="I103">
        <v>34400</v>
      </c>
      <c r="J103">
        <v>65.8</v>
      </c>
      <c r="K103">
        <v>9.8000000000000007</v>
      </c>
      <c r="L103">
        <v>20700</v>
      </c>
      <c r="M103">
        <v>37900</v>
      </c>
      <c r="N103">
        <v>54.7</v>
      </c>
      <c r="O103">
        <v>10.1</v>
      </c>
      <c r="P103">
        <v>17600</v>
      </c>
      <c r="Q103">
        <v>30000</v>
      </c>
      <c r="R103">
        <v>58.6</v>
      </c>
      <c r="S103">
        <v>11.5</v>
      </c>
      <c r="T103">
        <v>21000</v>
      </c>
      <c r="U103">
        <v>34900</v>
      </c>
      <c r="V103">
        <v>60.1</v>
      </c>
      <c r="W103">
        <v>10.9</v>
      </c>
      <c r="X103">
        <v>23700</v>
      </c>
      <c r="Y103">
        <v>39900</v>
      </c>
      <c r="Z103">
        <v>59.3</v>
      </c>
      <c r="AA103">
        <v>10.1</v>
      </c>
      <c r="AB103">
        <v>23400</v>
      </c>
      <c r="AC103">
        <v>38800</v>
      </c>
      <c r="AD103">
        <v>60.4</v>
      </c>
      <c r="AE103">
        <v>11.9</v>
      </c>
      <c r="AF103">
        <v>28500</v>
      </c>
      <c r="AG103">
        <v>48200</v>
      </c>
      <c r="AH103">
        <v>59.1</v>
      </c>
      <c r="AI103">
        <v>11.2</v>
      </c>
    </row>
    <row r="104" spans="1:35" x14ac:dyDescent="0.3">
      <c r="A104" t="s">
        <v>158</v>
      </c>
      <c r="B104" t="str">
        <f>IFERROR(VLOOKUP(A104,'class and classification'!$A$1:$B$338,2,FALSE),VLOOKUP(A104,'class and classification'!$A$340:$B$378,2,FALSE))</f>
        <v>Predominantly Urban</v>
      </c>
      <c r="C104" t="str">
        <f>IFERROR(VLOOKUP(A104,'class and classification'!$A$1:$C$338,3,FALSE),VLOOKUP(A104,'class and classification'!$A$340:$C$378,3,FALSE))</f>
        <v>L</v>
      </c>
      <c r="D104">
        <v>14600</v>
      </c>
      <c r="E104">
        <v>35700</v>
      </c>
      <c r="F104">
        <v>40.799999999999997</v>
      </c>
      <c r="G104">
        <v>9.4</v>
      </c>
      <c r="H104">
        <v>13200</v>
      </c>
      <c r="I104">
        <v>30600</v>
      </c>
      <c r="J104">
        <v>42.9</v>
      </c>
      <c r="K104">
        <v>9.9</v>
      </c>
      <c r="L104">
        <v>17000</v>
      </c>
      <c r="M104">
        <v>36300</v>
      </c>
      <c r="N104">
        <v>46.7</v>
      </c>
      <c r="O104">
        <v>9.9</v>
      </c>
      <c r="P104">
        <v>18700</v>
      </c>
      <c r="Q104">
        <v>38600</v>
      </c>
      <c r="R104">
        <v>48.5</v>
      </c>
      <c r="S104">
        <v>10.9</v>
      </c>
      <c r="T104">
        <v>15900</v>
      </c>
      <c r="U104">
        <v>36500</v>
      </c>
      <c r="V104">
        <v>43.7</v>
      </c>
      <c r="W104">
        <v>12.2</v>
      </c>
      <c r="X104">
        <v>14400</v>
      </c>
      <c r="Y104">
        <v>33100</v>
      </c>
      <c r="Z104">
        <v>43.4</v>
      </c>
      <c r="AA104">
        <v>13.1</v>
      </c>
      <c r="AB104">
        <v>15300</v>
      </c>
      <c r="AC104">
        <v>34300</v>
      </c>
      <c r="AD104">
        <v>44.6</v>
      </c>
      <c r="AE104">
        <v>15.6</v>
      </c>
      <c r="AF104">
        <v>22200</v>
      </c>
      <c r="AG104">
        <v>44700</v>
      </c>
      <c r="AH104">
        <v>49.7</v>
      </c>
      <c r="AI104">
        <v>14.6</v>
      </c>
    </row>
    <row r="105" spans="1:35" x14ac:dyDescent="0.3">
      <c r="A105" t="s">
        <v>159</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13600</v>
      </c>
      <c r="E105">
        <v>30800</v>
      </c>
      <c r="F105">
        <v>44.1</v>
      </c>
      <c r="G105">
        <v>9.1999999999999993</v>
      </c>
      <c r="H105">
        <v>17600</v>
      </c>
      <c r="I105">
        <v>38000</v>
      </c>
      <c r="J105">
        <v>46.2</v>
      </c>
      <c r="K105">
        <v>9.1</v>
      </c>
      <c r="L105">
        <v>15900</v>
      </c>
      <c r="M105">
        <v>28100</v>
      </c>
      <c r="N105">
        <v>56.7</v>
      </c>
      <c r="O105">
        <v>11.8</v>
      </c>
      <c r="P105">
        <v>15600</v>
      </c>
      <c r="Q105">
        <v>29800</v>
      </c>
      <c r="R105">
        <v>52.5</v>
      </c>
      <c r="S105">
        <v>11.6</v>
      </c>
      <c r="T105">
        <v>21300</v>
      </c>
      <c r="U105">
        <v>38800</v>
      </c>
      <c r="V105">
        <v>55</v>
      </c>
      <c r="W105">
        <v>10.6</v>
      </c>
      <c r="X105">
        <v>26500</v>
      </c>
      <c r="Y105">
        <v>46800</v>
      </c>
      <c r="Z105">
        <v>56.6</v>
      </c>
      <c r="AA105">
        <v>9.9</v>
      </c>
      <c r="AB105">
        <v>30700</v>
      </c>
      <c r="AC105">
        <v>44100</v>
      </c>
      <c r="AD105">
        <v>69.5</v>
      </c>
      <c r="AE105">
        <v>11.6</v>
      </c>
      <c r="AF105">
        <v>30400</v>
      </c>
      <c r="AG105">
        <v>56900</v>
      </c>
      <c r="AH105">
        <v>53.5</v>
      </c>
      <c r="AI105">
        <v>11.1</v>
      </c>
    </row>
    <row r="106" spans="1:35" x14ac:dyDescent="0.3">
      <c r="A106" t="s">
        <v>160</v>
      </c>
      <c r="B106" t="str">
        <f>IFERROR(VLOOKUP(A106,'class and classification'!$A$1:$B$338,2,FALSE),VLOOKUP(A106,'class and classification'!$A$340:$B$378,2,FALSE))</f>
        <v>Predominantly Urban</v>
      </c>
      <c r="C106" t="str">
        <f>IFERROR(VLOOKUP(A106,'class and classification'!$A$1:$C$338,3,FALSE),VLOOKUP(A106,'class and classification'!$A$340:$C$378,3,FALSE))</f>
        <v>L</v>
      </c>
      <c r="D106">
        <v>14800</v>
      </c>
      <c r="E106">
        <v>34800</v>
      </c>
      <c r="F106">
        <v>42.6</v>
      </c>
      <c r="G106">
        <v>9.1</v>
      </c>
      <c r="H106">
        <v>16700</v>
      </c>
      <c r="I106">
        <v>33600</v>
      </c>
      <c r="J106">
        <v>49.6</v>
      </c>
      <c r="K106">
        <v>10</v>
      </c>
      <c r="L106">
        <v>15900</v>
      </c>
      <c r="M106">
        <v>31600</v>
      </c>
      <c r="N106">
        <v>50.1</v>
      </c>
      <c r="O106">
        <v>11.6</v>
      </c>
      <c r="P106">
        <v>12200</v>
      </c>
      <c r="Q106">
        <v>33900</v>
      </c>
      <c r="R106">
        <v>36.1</v>
      </c>
      <c r="S106">
        <v>10.7</v>
      </c>
      <c r="T106">
        <v>16200</v>
      </c>
      <c r="U106">
        <v>38500</v>
      </c>
      <c r="V106">
        <v>42.2</v>
      </c>
      <c r="W106">
        <v>11.4</v>
      </c>
      <c r="X106">
        <v>14500</v>
      </c>
      <c r="Y106">
        <v>29600</v>
      </c>
      <c r="Z106">
        <v>49</v>
      </c>
      <c r="AA106">
        <v>12.9</v>
      </c>
      <c r="AB106">
        <v>13200</v>
      </c>
      <c r="AC106">
        <v>39500</v>
      </c>
      <c r="AD106">
        <v>33.5</v>
      </c>
      <c r="AE106">
        <v>14.4</v>
      </c>
      <c r="AF106">
        <v>22700</v>
      </c>
      <c r="AG106">
        <v>39400</v>
      </c>
      <c r="AH106">
        <v>57.6</v>
      </c>
      <c r="AI106">
        <v>13.6</v>
      </c>
    </row>
    <row r="107" spans="1:35" x14ac:dyDescent="0.3">
      <c r="A107" t="s">
        <v>161</v>
      </c>
      <c r="B107" t="str">
        <f>IFERROR(VLOOKUP(A107,'class and classification'!$A$1:$B$338,2,FALSE),VLOOKUP(A107,'class and classification'!$A$340:$B$378,2,FALSE))</f>
        <v>Predominantly Urban</v>
      </c>
      <c r="C107" t="str">
        <f>IFERROR(VLOOKUP(A107,'class and classification'!$A$1:$C$338,3,FALSE),VLOOKUP(A107,'class and classification'!$A$340:$C$378,3,FALSE))</f>
        <v>L</v>
      </c>
      <c r="D107">
        <v>12000</v>
      </c>
      <c r="E107">
        <v>22700</v>
      </c>
      <c r="F107">
        <v>52.7</v>
      </c>
      <c r="G107">
        <v>13.6</v>
      </c>
      <c r="H107">
        <v>13800</v>
      </c>
      <c r="I107">
        <v>27100</v>
      </c>
      <c r="J107">
        <v>50.9</v>
      </c>
      <c r="K107">
        <v>12.2</v>
      </c>
      <c r="L107">
        <v>10700</v>
      </c>
      <c r="M107">
        <v>25500</v>
      </c>
      <c r="N107">
        <v>41.9</v>
      </c>
      <c r="O107">
        <v>13.7</v>
      </c>
      <c r="P107">
        <v>18000</v>
      </c>
      <c r="Q107">
        <v>30700</v>
      </c>
      <c r="R107">
        <v>58.6</v>
      </c>
      <c r="S107">
        <v>13.1</v>
      </c>
      <c r="T107">
        <v>11300</v>
      </c>
      <c r="U107">
        <v>24000</v>
      </c>
      <c r="V107">
        <v>47.2</v>
      </c>
      <c r="W107">
        <v>14.3</v>
      </c>
      <c r="X107">
        <v>21100</v>
      </c>
      <c r="Y107">
        <v>34700</v>
      </c>
      <c r="Z107">
        <v>60.7</v>
      </c>
      <c r="AA107">
        <v>12.2</v>
      </c>
      <c r="AB107">
        <v>17900</v>
      </c>
      <c r="AC107">
        <v>27500</v>
      </c>
      <c r="AD107">
        <v>65.099999999999994</v>
      </c>
      <c r="AE107">
        <v>15.4</v>
      </c>
      <c r="AF107">
        <v>24500</v>
      </c>
      <c r="AG107">
        <v>35500</v>
      </c>
      <c r="AH107">
        <v>69</v>
      </c>
      <c r="AI107">
        <v>13.4</v>
      </c>
    </row>
    <row r="108" spans="1:35" x14ac:dyDescent="0.3">
      <c r="A108" t="s">
        <v>162</v>
      </c>
      <c r="B108" t="str">
        <f>IFERROR(VLOOKUP(A108,'class and classification'!$A$1:$B$338,2,FALSE),VLOOKUP(A108,'class and classification'!$A$340:$B$378,2,FALSE))</f>
        <v>Predominantly Urban</v>
      </c>
      <c r="C108" t="str">
        <f>IFERROR(VLOOKUP(A108,'class and classification'!$A$1:$C$338,3,FALSE),VLOOKUP(A108,'class and classification'!$A$340:$C$378,3,FALSE))</f>
        <v>L</v>
      </c>
      <c r="D108">
        <v>15600</v>
      </c>
      <c r="E108">
        <v>30800</v>
      </c>
      <c r="F108">
        <v>50.8</v>
      </c>
      <c r="G108">
        <v>8.4</v>
      </c>
      <c r="H108">
        <v>14800</v>
      </c>
      <c r="I108">
        <v>29900</v>
      </c>
      <c r="J108">
        <v>49.6</v>
      </c>
      <c r="K108">
        <v>9.1</v>
      </c>
      <c r="L108">
        <v>9900</v>
      </c>
      <c r="M108">
        <v>28300</v>
      </c>
      <c r="N108">
        <v>34.9</v>
      </c>
      <c r="O108">
        <v>9.1999999999999993</v>
      </c>
      <c r="P108">
        <v>7300</v>
      </c>
      <c r="Q108">
        <v>25600</v>
      </c>
      <c r="R108">
        <v>28.6</v>
      </c>
      <c r="S108">
        <v>9.8000000000000007</v>
      </c>
      <c r="T108">
        <v>17200</v>
      </c>
      <c r="U108">
        <v>33500</v>
      </c>
      <c r="V108">
        <v>51.5</v>
      </c>
      <c r="W108">
        <v>10.4</v>
      </c>
      <c r="X108">
        <v>19200</v>
      </c>
      <c r="Y108">
        <v>38000</v>
      </c>
      <c r="Z108">
        <v>50.6</v>
      </c>
      <c r="AA108">
        <v>11.5</v>
      </c>
      <c r="AB108">
        <v>12200</v>
      </c>
      <c r="AC108">
        <v>28600</v>
      </c>
      <c r="AD108">
        <v>42.6</v>
      </c>
      <c r="AE108">
        <v>16.399999999999999</v>
      </c>
      <c r="AF108">
        <v>12500</v>
      </c>
      <c r="AG108">
        <v>26800</v>
      </c>
      <c r="AH108">
        <v>46.8</v>
      </c>
      <c r="AI108">
        <v>16.100000000000001</v>
      </c>
    </row>
    <row r="109" spans="1:35" x14ac:dyDescent="0.3">
      <c r="A109" t="s">
        <v>163</v>
      </c>
      <c r="B109" t="str">
        <f>IFERROR(VLOOKUP(A109,'class and classification'!$A$1:$B$338,2,FALSE),VLOOKUP(A109,'class and classification'!$A$340:$B$378,2,FALSE))</f>
        <v>Predominantly Urban</v>
      </c>
      <c r="C109" t="str">
        <f>IFERROR(VLOOKUP(A109,'class and classification'!$A$1:$C$338,3,FALSE),VLOOKUP(A109,'class and classification'!$A$340:$C$378,3,FALSE))</f>
        <v>L</v>
      </c>
      <c r="D109">
        <v>11000</v>
      </c>
      <c r="E109">
        <v>27400</v>
      </c>
      <c r="F109">
        <v>40</v>
      </c>
      <c r="G109">
        <v>8.8000000000000007</v>
      </c>
      <c r="H109">
        <v>9800</v>
      </c>
      <c r="I109">
        <v>22300</v>
      </c>
      <c r="J109">
        <v>44.1</v>
      </c>
      <c r="K109">
        <v>9.8000000000000007</v>
      </c>
      <c r="L109">
        <v>8100</v>
      </c>
      <c r="M109">
        <v>21100</v>
      </c>
      <c r="N109">
        <v>38.200000000000003</v>
      </c>
      <c r="O109">
        <v>9.8000000000000007</v>
      </c>
      <c r="P109">
        <v>9500</v>
      </c>
      <c r="Q109">
        <v>21500</v>
      </c>
      <c r="R109">
        <v>44.3</v>
      </c>
      <c r="S109">
        <v>10.4</v>
      </c>
      <c r="T109">
        <v>7900</v>
      </c>
      <c r="U109">
        <v>22900</v>
      </c>
      <c r="V109">
        <v>34.4</v>
      </c>
      <c r="W109">
        <v>10.4</v>
      </c>
      <c r="X109">
        <v>12000</v>
      </c>
      <c r="Y109">
        <v>23100</v>
      </c>
      <c r="Z109">
        <v>52</v>
      </c>
      <c r="AA109">
        <v>11.8</v>
      </c>
      <c r="AB109">
        <v>16200</v>
      </c>
      <c r="AC109">
        <v>28000</v>
      </c>
      <c r="AD109">
        <v>57.7</v>
      </c>
      <c r="AE109">
        <v>14.1</v>
      </c>
      <c r="AF109">
        <v>9900</v>
      </c>
      <c r="AG109">
        <v>22900</v>
      </c>
      <c r="AH109">
        <v>43</v>
      </c>
      <c r="AI109">
        <v>15.2</v>
      </c>
    </row>
    <row r="110" spans="1:35" x14ac:dyDescent="0.3">
      <c r="A110" t="s">
        <v>164</v>
      </c>
      <c r="B110" t="str">
        <f>IFERROR(VLOOKUP(A110,'class and classification'!$A$1:$B$338,2,FALSE),VLOOKUP(A110,'class and classification'!$A$340:$B$378,2,FALSE))</f>
        <v>Predominantly Urban</v>
      </c>
      <c r="C110" t="str">
        <f>IFERROR(VLOOKUP(A110,'class and classification'!$A$1:$C$338,3,FALSE),VLOOKUP(A110,'class and classification'!$A$340:$C$378,3,FALSE))</f>
        <v>L</v>
      </c>
      <c r="D110">
        <v>16000</v>
      </c>
      <c r="E110">
        <v>32500</v>
      </c>
      <c r="F110">
        <v>49.2</v>
      </c>
      <c r="G110">
        <v>11.3</v>
      </c>
      <c r="H110">
        <v>16200</v>
      </c>
      <c r="I110">
        <v>37000</v>
      </c>
      <c r="J110">
        <v>43.8</v>
      </c>
      <c r="K110">
        <v>10.8</v>
      </c>
      <c r="L110">
        <v>23800</v>
      </c>
      <c r="M110">
        <v>44000</v>
      </c>
      <c r="N110">
        <v>54</v>
      </c>
      <c r="O110">
        <v>10.4</v>
      </c>
      <c r="P110">
        <v>21500</v>
      </c>
      <c r="Q110">
        <v>40900</v>
      </c>
      <c r="R110">
        <v>52.6</v>
      </c>
      <c r="S110">
        <v>10.9</v>
      </c>
      <c r="T110">
        <v>26600</v>
      </c>
      <c r="U110">
        <v>48900</v>
      </c>
      <c r="V110">
        <v>54.4</v>
      </c>
      <c r="W110">
        <v>10</v>
      </c>
      <c r="X110">
        <v>27400</v>
      </c>
      <c r="Y110">
        <v>44900</v>
      </c>
      <c r="Z110">
        <v>61</v>
      </c>
      <c r="AA110">
        <v>11.5</v>
      </c>
      <c r="AB110">
        <v>20000</v>
      </c>
      <c r="AC110">
        <v>38700</v>
      </c>
      <c r="AD110">
        <v>51.7</v>
      </c>
      <c r="AE110">
        <v>14</v>
      </c>
      <c r="AF110">
        <v>22400</v>
      </c>
      <c r="AG110">
        <v>48700</v>
      </c>
      <c r="AH110">
        <v>46</v>
      </c>
      <c r="AI110">
        <v>11.8</v>
      </c>
    </row>
    <row r="111" spans="1:35" x14ac:dyDescent="0.3">
      <c r="A111" t="s">
        <v>165</v>
      </c>
      <c r="B111" t="str">
        <f>IFERROR(VLOOKUP(A111,'class and classification'!$A$1:$B$338,2,FALSE),VLOOKUP(A111,'class and classification'!$A$340:$B$378,2,FALSE))</f>
        <v>Predominantly Urban</v>
      </c>
      <c r="C111" t="str">
        <f>IFERROR(VLOOKUP(A111,'class and classification'!$A$1:$C$338,3,FALSE),VLOOKUP(A111,'class and classification'!$A$340:$C$378,3,FALSE))</f>
        <v>L</v>
      </c>
      <c r="D111">
        <v>16300</v>
      </c>
      <c r="E111">
        <v>26600</v>
      </c>
      <c r="F111">
        <v>61.6</v>
      </c>
      <c r="G111">
        <v>10.4</v>
      </c>
      <c r="H111">
        <v>14500</v>
      </c>
      <c r="I111">
        <v>24400</v>
      </c>
      <c r="J111">
        <v>59.6</v>
      </c>
      <c r="K111">
        <v>11.1</v>
      </c>
      <c r="L111">
        <v>16600</v>
      </c>
      <c r="M111">
        <v>28800</v>
      </c>
      <c r="N111">
        <v>57.5</v>
      </c>
      <c r="O111">
        <v>10.4</v>
      </c>
      <c r="P111">
        <v>13900</v>
      </c>
      <c r="Q111">
        <v>26300</v>
      </c>
      <c r="R111">
        <v>52.9</v>
      </c>
      <c r="S111">
        <v>10.1</v>
      </c>
      <c r="T111">
        <v>16900</v>
      </c>
      <c r="U111">
        <v>28100</v>
      </c>
      <c r="V111">
        <v>60</v>
      </c>
      <c r="W111">
        <v>10.1</v>
      </c>
      <c r="X111">
        <v>16300</v>
      </c>
      <c r="Y111">
        <v>29500</v>
      </c>
      <c r="Z111">
        <v>55.4</v>
      </c>
      <c r="AA111">
        <v>10.1</v>
      </c>
      <c r="AB111">
        <v>19100</v>
      </c>
      <c r="AC111">
        <v>32100</v>
      </c>
      <c r="AD111">
        <v>59.4</v>
      </c>
      <c r="AE111">
        <v>11.5</v>
      </c>
      <c r="AF111">
        <v>20300</v>
      </c>
      <c r="AG111">
        <v>34200</v>
      </c>
      <c r="AH111">
        <v>59.2</v>
      </c>
      <c r="AI111">
        <v>10.7</v>
      </c>
    </row>
    <row r="112" spans="1:35" x14ac:dyDescent="0.3">
      <c r="A112" t="s">
        <v>166</v>
      </c>
      <c r="B112" t="str">
        <f>IFERROR(VLOOKUP(A112,'class and classification'!$A$1:$B$338,2,FALSE),VLOOKUP(A112,'class and classification'!$A$340:$B$378,2,FALSE))</f>
        <v>Predominantly Urban</v>
      </c>
      <c r="C112" t="str">
        <f>IFERROR(VLOOKUP(A112,'class and classification'!$A$1:$C$338,3,FALSE),VLOOKUP(A112,'class and classification'!$A$340:$C$378,3,FALSE))</f>
        <v>L</v>
      </c>
      <c r="D112">
        <v>16000</v>
      </c>
      <c r="E112">
        <v>36200</v>
      </c>
      <c r="F112">
        <v>44.3</v>
      </c>
      <c r="G112">
        <v>8.1999999999999993</v>
      </c>
      <c r="H112">
        <v>19900</v>
      </c>
      <c r="I112">
        <v>39400</v>
      </c>
      <c r="J112">
        <v>50.6</v>
      </c>
      <c r="K112">
        <v>8.6</v>
      </c>
      <c r="L112">
        <v>18300</v>
      </c>
      <c r="M112">
        <v>33800</v>
      </c>
      <c r="N112">
        <v>54.1</v>
      </c>
      <c r="O112">
        <v>9.8000000000000007</v>
      </c>
      <c r="P112">
        <v>16500</v>
      </c>
      <c r="Q112">
        <v>35100</v>
      </c>
      <c r="R112">
        <v>47</v>
      </c>
      <c r="S112">
        <v>9.5</v>
      </c>
      <c r="T112">
        <v>15500</v>
      </c>
      <c r="U112">
        <v>33100</v>
      </c>
      <c r="V112">
        <v>46.9</v>
      </c>
      <c r="W112">
        <v>11.1</v>
      </c>
      <c r="X112">
        <v>16800</v>
      </c>
      <c r="Y112">
        <v>31100</v>
      </c>
      <c r="Z112">
        <v>53.8</v>
      </c>
      <c r="AA112">
        <v>14.6</v>
      </c>
      <c r="AB112">
        <v>21700</v>
      </c>
      <c r="AC112">
        <v>41400</v>
      </c>
      <c r="AD112">
        <v>52.3</v>
      </c>
      <c r="AE112">
        <v>15.7</v>
      </c>
      <c r="AF112">
        <v>14400</v>
      </c>
      <c r="AG112">
        <v>27000</v>
      </c>
      <c r="AH112">
        <v>53.4</v>
      </c>
      <c r="AI112">
        <v>19.600000000000001</v>
      </c>
    </row>
    <row r="113" spans="1:35" x14ac:dyDescent="0.3">
      <c r="A113" t="s">
        <v>167</v>
      </c>
      <c r="B113" t="str">
        <f>IFERROR(VLOOKUP(A113,'class and classification'!$A$1:$B$338,2,FALSE),VLOOKUP(A113,'class and classification'!$A$340:$B$378,2,FALSE))</f>
        <v>Predominantly Urban</v>
      </c>
      <c r="C113" t="str">
        <f>IFERROR(VLOOKUP(A113,'class and classification'!$A$1:$C$338,3,FALSE),VLOOKUP(A113,'class and classification'!$A$340:$C$378,3,FALSE))</f>
        <v>L</v>
      </c>
      <c r="D113">
        <v>16200</v>
      </c>
      <c r="E113">
        <v>32100</v>
      </c>
      <c r="F113">
        <v>50.5</v>
      </c>
      <c r="G113">
        <v>9.6999999999999993</v>
      </c>
      <c r="H113">
        <v>15800</v>
      </c>
      <c r="I113">
        <v>32200</v>
      </c>
      <c r="J113">
        <v>49.1</v>
      </c>
      <c r="K113">
        <v>10.1</v>
      </c>
      <c r="L113">
        <v>18400</v>
      </c>
      <c r="M113">
        <v>31800</v>
      </c>
      <c r="N113">
        <v>58</v>
      </c>
      <c r="O113">
        <v>10.8</v>
      </c>
      <c r="P113">
        <v>19500</v>
      </c>
      <c r="Q113">
        <v>33500</v>
      </c>
      <c r="R113">
        <v>58.3</v>
      </c>
      <c r="S113">
        <v>10.7</v>
      </c>
      <c r="T113">
        <v>21900</v>
      </c>
      <c r="U113">
        <v>42900</v>
      </c>
      <c r="V113">
        <v>51.1</v>
      </c>
      <c r="W113">
        <v>10.3</v>
      </c>
      <c r="X113">
        <v>17400</v>
      </c>
      <c r="Y113">
        <v>30100</v>
      </c>
      <c r="Z113">
        <v>57.9</v>
      </c>
      <c r="AA113">
        <v>11.6</v>
      </c>
      <c r="AB113">
        <v>20400</v>
      </c>
      <c r="AC113">
        <v>34000</v>
      </c>
      <c r="AD113">
        <v>60</v>
      </c>
      <c r="AE113">
        <v>12.2</v>
      </c>
      <c r="AF113">
        <v>27500</v>
      </c>
      <c r="AG113">
        <v>39700</v>
      </c>
      <c r="AH113">
        <v>69.099999999999994</v>
      </c>
      <c r="AI113">
        <v>11.3</v>
      </c>
    </row>
    <row r="114" spans="1:35" x14ac:dyDescent="0.3">
      <c r="A114" t="s">
        <v>168</v>
      </c>
      <c r="B114" t="str">
        <f>IFERROR(VLOOKUP(A114,'class and classification'!$A$1:$B$338,2,FALSE),VLOOKUP(A114,'class and classification'!$A$340:$B$378,2,FALSE))</f>
        <v>Predominantly Urban</v>
      </c>
      <c r="C114" t="str">
        <f>IFERROR(VLOOKUP(A114,'class and classification'!$A$1:$C$338,3,FALSE),VLOOKUP(A114,'class and classification'!$A$340:$C$378,3,FALSE))</f>
        <v>L</v>
      </c>
      <c r="D114">
        <v>25200</v>
      </c>
      <c r="E114">
        <v>44600</v>
      </c>
      <c r="F114">
        <v>56.4</v>
      </c>
      <c r="G114">
        <v>10.4</v>
      </c>
      <c r="H114">
        <v>22900</v>
      </c>
      <c r="I114">
        <v>43700</v>
      </c>
      <c r="J114">
        <v>52.5</v>
      </c>
      <c r="K114">
        <v>9.6999999999999993</v>
      </c>
      <c r="L114">
        <v>25600</v>
      </c>
      <c r="M114">
        <v>46400</v>
      </c>
      <c r="N114">
        <v>55.2</v>
      </c>
      <c r="O114">
        <v>9.3000000000000007</v>
      </c>
      <c r="P114">
        <v>24100</v>
      </c>
      <c r="Q114">
        <v>42200</v>
      </c>
      <c r="R114">
        <v>57</v>
      </c>
      <c r="S114">
        <v>9.5</v>
      </c>
      <c r="T114">
        <v>21900</v>
      </c>
      <c r="U114">
        <v>47600</v>
      </c>
      <c r="V114">
        <v>46.1</v>
      </c>
      <c r="W114">
        <v>9.9</v>
      </c>
      <c r="X114">
        <v>23000</v>
      </c>
      <c r="Y114">
        <v>43500</v>
      </c>
      <c r="Z114">
        <v>53</v>
      </c>
      <c r="AA114">
        <v>10.3</v>
      </c>
      <c r="AB114">
        <v>26300</v>
      </c>
      <c r="AC114">
        <v>45500</v>
      </c>
      <c r="AD114">
        <v>57.9</v>
      </c>
      <c r="AE114">
        <v>11.5</v>
      </c>
      <c r="AF114">
        <v>29500</v>
      </c>
      <c r="AG114">
        <v>59900</v>
      </c>
      <c r="AH114">
        <v>49.3</v>
      </c>
      <c r="AI114">
        <v>10.6</v>
      </c>
    </row>
    <row r="115" spans="1:35" x14ac:dyDescent="0.3">
      <c r="A115" t="s">
        <v>169</v>
      </c>
      <c r="B115" t="str">
        <f>IFERROR(VLOOKUP(A115,'class and classification'!$A$1:$B$338,2,FALSE),VLOOKUP(A115,'class and classification'!$A$340:$B$378,2,FALSE))</f>
        <v>Predominantly Urban</v>
      </c>
      <c r="C115" t="str">
        <f>IFERROR(VLOOKUP(A115,'class and classification'!$A$1:$C$338,3,FALSE),VLOOKUP(A115,'class and classification'!$A$340:$C$378,3,FALSE))</f>
        <v>L</v>
      </c>
      <c r="D115">
        <v>17800</v>
      </c>
      <c r="E115">
        <v>38100</v>
      </c>
      <c r="F115">
        <v>46.8</v>
      </c>
      <c r="G115">
        <v>10.5</v>
      </c>
      <c r="H115">
        <v>19300</v>
      </c>
      <c r="I115">
        <v>35000</v>
      </c>
      <c r="J115">
        <v>55.2</v>
      </c>
      <c r="K115">
        <v>9.9</v>
      </c>
      <c r="L115">
        <v>23400</v>
      </c>
      <c r="M115">
        <v>40800</v>
      </c>
      <c r="N115">
        <v>57.3</v>
      </c>
      <c r="O115">
        <v>9.9</v>
      </c>
      <c r="P115">
        <v>23800</v>
      </c>
      <c r="Q115">
        <v>37600</v>
      </c>
      <c r="R115">
        <v>63.4</v>
      </c>
      <c r="S115">
        <v>11.4</v>
      </c>
      <c r="T115">
        <v>16400</v>
      </c>
      <c r="U115">
        <v>33300</v>
      </c>
      <c r="V115">
        <v>49.1</v>
      </c>
      <c r="W115">
        <v>14.1</v>
      </c>
      <c r="X115">
        <v>19300</v>
      </c>
      <c r="Y115">
        <v>30400</v>
      </c>
      <c r="Z115">
        <v>63.6</v>
      </c>
      <c r="AA115">
        <v>13.9</v>
      </c>
      <c r="AB115">
        <v>24500</v>
      </c>
      <c r="AC115">
        <v>38100</v>
      </c>
      <c r="AD115">
        <v>64.2</v>
      </c>
      <c r="AE115">
        <v>14</v>
      </c>
      <c r="AF115">
        <v>17400</v>
      </c>
      <c r="AG115">
        <v>30700</v>
      </c>
      <c r="AH115">
        <v>56.7</v>
      </c>
      <c r="AI115">
        <v>16.7</v>
      </c>
    </row>
    <row r="116" spans="1:35" x14ac:dyDescent="0.3">
      <c r="A116" t="s">
        <v>170</v>
      </c>
      <c r="B116" t="str">
        <f>IFERROR(VLOOKUP(A116,'class and classification'!$A$1:$B$338,2,FALSE),VLOOKUP(A116,'class and classification'!$A$340:$B$378,2,FALSE))</f>
        <v>Predominantly Urban</v>
      </c>
      <c r="C116" t="str">
        <f>IFERROR(VLOOKUP(A116,'class and classification'!$A$1:$C$338,3,FALSE),VLOOKUP(A116,'class and classification'!$A$340:$C$378,3,FALSE))</f>
        <v>L</v>
      </c>
      <c r="D116">
        <v>17700</v>
      </c>
      <c r="E116">
        <v>39500</v>
      </c>
      <c r="F116">
        <v>44.9</v>
      </c>
      <c r="G116">
        <v>10.1</v>
      </c>
      <c r="H116">
        <v>21800</v>
      </c>
      <c r="I116">
        <v>39000</v>
      </c>
      <c r="J116">
        <v>55.9</v>
      </c>
      <c r="K116">
        <v>9.5</v>
      </c>
      <c r="L116">
        <v>21000</v>
      </c>
      <c r="M116">
        <v>41700</v>
      </c>
      <c r="N116">
        <v>50.5</v>
      </c>
      <c r="O116">
        <v>10</v>
      </c>
      <c r="P116">
        <v>17200</v>
      </c>
      <c r="Q116">
        <v>42000</v>
      </c>
      <c r="R116">
        <v>40.9</v>
      </c>
      <c r="S116">
        <v>9.9</v>
      </c>
      <c r="T116">
        <v>21300</v>
      </c>
      <c r="U116">
        <v>46000</v>
      </c>
      <c r="V116">
        <v>46.4</v>
      </c>
      <c r="W116">
        <v>9.9</v>
      </c>
      <c r="X116">
        <v>18800</v>
      </c>
      <c r="Y116">
        <v>48500</v>
      </c>
      <c r="Z116">
        <v>38.799999999999997</v>
      </c>
      <c r="AA116">
        <v>10.7</v>
      </c>
      <c r="AB116">
        <v>24900</v>
      </c>
      <c r="AC116">
        <v>56600</v>
      </c>
      <c r="AD116">
        <v>44.1</v>
      </c>
      <c r="AE116">
        <v>12</v>
      </c>
      <c r="AF116">
        <v>24600</v>
      </c>
      <c r="AG116">
        <v>50300</v>
      </c>
      <c r="AH116">
        <v>48.8</v>
      </c>
      <c r="AI116">
        <v>12</v>
      </c>
    </row>
    <row r="117" spans="1:35" x14ac:dyDescent="0.3">
      <c r="A117" t="s">
        <v>171</v>
      </c>
      <c r="B117" t="str">
        <f>IFERROR(VLOOKUP(A117,'class and classification'!$A$1:$B$338,2,FALSE),VLOOKUP(A117,'class and classification'!$A$340:$B$378,2,FALSE))</f>
        <v>Predominantly Urban</v>
      </c>
      <c r="C117" t="str">
        <f>IFERROR(VLOOKUP(A117,'class and classification'!$A$1:$C$338,3,FALSE),VLOOKUP(A117,'class and classification'!$A$340:$C$378,3,FALSE))</f>
        <v>L</v>
      </c>
      <c r="D117">
        <v>15400</v>
      </c>
      <c r="E117">
        <v>36800</v>
      </c>
      <c r="F117">
        <v>41.9</v>
      </c>
      <c r="G117">
        <v>9.6</v>
      </c>
      <c r="H117">
        <v>17700</v>
      </c>
      <c r="I117">
        <v>37300</v>
      </c>
      <c r="J117">
        <v>47.3</v>
      </c>
      <c r="K117">
        <v>9.9</v>
      </c>
      <c r="L117">
        <v>19100</v>
      </c>
      <c r="M117">
        <v>36700</v>
      </c>
      <c r="N117">
        <v>52.1</v>
      </c>
      <c r="O117">
        <v>10.6</v>
      </c>
      <c r="P117">
        <v>14900</v>
      </c>
      <c r="Q117">
        <v>34200</v>
      </c>
      <c r="R117">
        <v>43.5</v>
      </c>
      <c r="S117">
        <v>9.9</v>
      </c>
      <c r="T117">
        <v>20100</v>
      </c>
      <c r="U117">
        <v>41700</v>
      </c>
      <c r="V117">
        <v>48.2</v>
      </c>
      <c r="W117">
        <v>9.8000000000000007</v>
      </c>
      <c r="X117">
        <v>23300</v>
      </c>
      <c r="Y117">
        <v>41000</v>
      </c>
      <c r="Z117">
        <v>56.9</v>
      </c>
      <c r="AA117">
        <v>9.6</v>
      </c>
      <c r="AB117">
        <v>19400</v>
      </c>
      <c r="AC117">
        <v>33600</v>
      </c>
      <c r="AD117">
        <v>57.6</v>
      </c>
      <c r="AE117">
        <v>13.6</v>
      </c>
      <c r="AF117">
        <v>35200</v>
      </c>
      <c r="AG117">
        <v>56600</v>
      </c>
      <c r="AH117">
        <v>62.3</v>
      </c>
      <c r="AI117">
        <v>9.8000000000000007</v>
      </c>
    </row>
    <row r="118" spans="1:35" x14ac:dyDescent="0.3">
      <c r="A118" t="s">
        <v>172</v>
      </c>
      <c r="B118" t="str">
        <f>IFERROR(VLOOKUP(A118,'class and classification'!$A$1:$B$338,2,FALSE),VLOOKUP(A118,'class and classification'!$A$340:$B$378,2,FALSE))</f>
        <v>Predominantly Urban</v>
      </c>
      <c r="C118" t="str">
        <f>IFERROR(VLOOKUP(A118,'class and classification'!$A$1:$C$338,3,FALSE),VLOOKUP(A118,'class and classification'!$A$340:$C$378,3,FALSE))</f>
        <v>L</v>
      </c>
      <c r="D118">
        <v>10400</v>
      </c>
      <c r="E118">
        <v>18900</v>
      </c>
      <c r="F118">
        <v>54.7</v>
      </c>
      <c r="G118">
        <v>11</v>
      </c>
      <c r="H118">
        <v>12300</v>
      </c>
      <c r="I118">
        <v>22200</v>
      </c>
      <c r="J118">
        <v>55.4</v>
      </c>
      <c r="K118">
        <v>10.6</v>
      </c>
      <c r="L118">
        <v>16100</v>
      </c>
      <c r="M118">
        <v>25100</v>
      </c>
      <c r="N118">
        <v>64.2</v>
      </c>
      <c r="O118">
        <v>10.4</v>
      </c>
      <c r="P118">
        <v>15600</v>
      </c>
      <c r="Q118">
        <v>23500</v>
      </c>
      <c r="R118">
        <v>66.400000000000006</v>
      </c>
      <c r="S118">
        <v>10.9</v>
      </c>
      <c r="T118">
        <v>15900</v>
      </c>
      <c r="U118">
        <v>24100</v>
      </c>
      <c r="V118">
        <v>66.099999999999994</v>
      </c>
      <c r="W118">
        <v>10.199999999999999</v>
      </c>
      <c r="X118">
        <v>15300</v>
      </c>
      <c r="Y118">
        <v>24900</v>
      </c>
      <c r="Z118">
        <v>61.7</v>
      </c>
      <c r="AA118">
        <v>13.3</v>
      </c>
      <c r="AB118">
        <v>11600</v>
      </c>
      <c r="AC118">
        <v>22900</v>
      </c>
      <c r="AD118">
        <v>50.6</v>
      </c>
      <c r="AE118">
        <v>16.8</v>
      </c>
      <c r="AF118">
        <v>13400</v>
      </c>
      <c r="AG118">
        <v>21100</v>
      </c>
      <c r="AH118">
        <v>63.5</v>
      </c>
      <c r="AI118">
        <v>14.9</v>
      </c>
    </row>
    <row r="119" spans="1:35" x14ac:dyDescent="0.3">
      <c r="A119" t="s">
        <v>173</v>
      </c>
      <c r="B119" t="str">
        <f>IFERROR(VLOOKUP(A119,'class and classification'!$A$1:$B$338,2,FALSE),VLOOKUP(A119,'class and classification'!$A$340:$B$378,2,FALSE))</f>
        <v>Predominantly Urban</v>
      </c>
      <c r="C119" t="str">
        <f>IFERROR(VLOOKUP(A119,'class and classification'!$A$1:$C$338,3,FALSE),VLOOKUP(A119,'class and classification'!$A$340:$C$378,3,FALSE))</f>
        <v>L</v>
      </c>
      <c r="D119">
        <v>13100</v>
      </c>
      <c r="E119">
        <v>26200</v>
      </c>
      <c r="F119">
        <v>49.9</v>
      </c>
      <c r="G119">
        <v>10.199999999999999</v>
      </c>
      <c r="H119">
        <v>13700</v>
      </c>
      <c r="I119">
        <v>28400</v>
      </c>
      <c r="J119">
        <v>48.3</v>
      </c>
      <c r="K119">
        <v>10.3</v>
      </c>
      <c r="L119">
        <v>18900</v>
      </c>
      <c r="M119">
        <v>31400</v>
      </c>
      <c r="N119">
        <v>60.1</v>
      </c>
      <c r="O119">
        <v>10.199999999999999</v>
      </c>
      <c r="P119">
        <v>14100</v>
      </c>
      <c r="Q119">
        <v>25600</v>
      </c>
      <c r="R119">
        <v>54.9</v>
      </c>
      <c r="S119">
        <v>10.9</v>
      </c>
      <c r="T119">
        <v>17000</v>
      </c>
      <c r="U119">
        <v>28500</v>
      </c>
      <c r="V119">
        <v>59.7</v>
      </c>
      <c r="W119">
        <v>10</v>
      </c>
      <c r="X119">
        <v>17900</v>
      </c>
      <c r="Y119">
        <v>34700</v>
      </c>
      <c r="Z119">
        <v>51.6</v>
      </c>
      <c r="AA119">
        <v>9.6999999999999993</v>
      </c>
      <c r="AB119">
        <v>14500</v>
      </c>
      <c r="AC119">
        <v>26500</v>
      </c>
      <c r="AD119">
        <v>54.8</v>
      </c>
      <c r="AE119">
        <v>11.9</v>
      </c>
      <c r="AF119">
        <v>24200</v>
      </c>
      <c r="AG119">
        <v>34300</v>
      </c>
      <c r="AH119">
        <v>70.400000000000006</v>
      </c>
      <c r="AI119">
        <v>9.5</v>
      </c>
    </row>
    <row r="120" spans="1:35" x14ac:dyDescent="0.3">
      <c r="A120" t="s">
        <v>174</v>
      </c>
      <c r="B120" t="str">
        <f>IFERROR(VLOOKUP(A120,'class and classification'!$A$1:$B$338,2,FALSE),VLOOKUP(A120,'class and classification'!$A$340:$B$378,2,FALSE))</f>
        <v>Predominantly Urban</v>
      </c>
      <c r="C120" t="str">
        <f>IFERROR(VLOOKUP(A120,'class and classification'!$A$1:$C$338,3,FALSE),VLOOKUP(A120,'class and classification'!$A$340:$C$378,3,FALSE))</f>
        <v>L</v>
      </c>
      <c r="D120">
        <v>16000</v>
      </c>
      <c r="E120">
        <v>29700</v>
      </c>
      <c r="F120">
        <v>53.9</v>
      </c>
      <c r="G120">
        <v>9.8000000000000007</v>
      </c>
      <c r="H120">
        <v>15800</v>
      </c>
      <c r="I120">
        <v>35400</v>
      </c>
      <c r="J120">
        <v>44.5</v>
      </c>
      <c r="K120">
        <v>9.5</v>
      </c>
      <c r="L120">
        <v>16000</v>
      </c>
      <c r="M120">
        <v>31900</v>
      </c>
      <c r="N120">
        <v>50.2</v>
      </c>
      <c r="O120">
        <v>11</v>
      </c>
      <c r="P120">
        <v>18800</v>
      </c>
      <c r="Q120">
        <v>34200</v>
      </c>
      <c r="R120">
        <v>55</v>
      </c>
      <c r="S120">
        <v>10.5</v>
      </c>
      <c r="T120">
        <v>18400</v>
      </c>
      <c r="U120">
        <v>33200</v>
      </c>
      <c r="V120">
        <v>55.5</v>
      </c>
      <c r="W120">
        <v>10.5</v>
      </c>
      <c r="X120">
        <v>23400</v>
      </c>
      <c r="Y120">
        <v>40900</v>
      </c>
      <c r="Z120">
        <v>57.1</v>
      </c>
      <c r="AA120">
        <v>11.4</v>
      </c>
      <c r="AB120">
        <v>18700</v>
      </c>
      <c r="AC120">
        <v>32200</v>
      </c>
      <c r="AD120">
        <v>58</v>
      </c>
      <c r="AE120">
        <v>15.5</v>
      </c>
      <c r="AF120">
        <v>14400</v>
      </c>
      <c r="AG120">
        <v>29700</v>
      </c>
      <c r="AH120">
        <v>48.4</v>
      </c>
      <c r="AI120">
        <v>16.100000000000001</v>
      </c>
    </row>
    <row r="121" spans="1:35" x14ac:dyDescent="0.3">
      <c r="A121" t="s">
        <v>175</v>
      </c>
      <c r="B121" t="str">
        <f>IFERROR(VLOOKUP(A121,'class and classification'!$A$1:$B$338,2,FALSE),VLOOKUP(A121,'class and classification'!$A$340:$B$378,2,FALSE))</f>
        <v>Predominantly Urban</v>
      </c>
      <c r="C121" t="str">
        <f>IFERROR(VLOOKUP(A121,'class and classification'!$A$1:$C$338,3,FALSE),VLOOKUP(A121,'class and classification'!$A$340:$C$378,3,FALSE))</f>
        <v>L</v>
      </c>
      <c r="D121">
        <v>15000</v>
      </c>
      <c r="E121">
        <v>26800</v>
      </c>
      <c r="F121">
        <v>55.8</v>
      </c>
      <c r="G121">
        <v>10.7</v>
      </c>
      <c r="H121">
        <v>15100</v>
      </c>
      <c r="I121">
        <v>32100</v>
      </c>
      <c r="J121">
        <v>47</v>
      </c>
      <c r="K121">
        <v>9.8000000000000007</v>
      </c>
      <c r="L121">
        <v>22100</v>
      </c>
      <c r="M121">
        <v>35700</v>
      </c>
      <c r="N121">
        <v>62.1</v>
      </c>
      <c r="O121">
        <v>11</v>
      </c>
      <c r="P121">
        <v>17800</v>
      </c>
      <c r="Q121">
        <v>26900</v>
      </c>
      <c r="R121">
        <v>66.400000000000006</v>
      </c>
      <c r="S121">
        <v>12.4</v>
      </c>
      <c r="T121">
        <v>22500</v>
      </c>
      <c r="U121">
        <v>33200</v>
      </c>
      <c r="V121">
        <v>67.7</v>
      </c>
      <c r="W121">
        <v>12.5</v>
      </c>
      <c r="X121">
        <v>15500</v>
      </c>
      <c r="Y121">
        <v>32900</v>
      </c>
      <c r="Z121">
        <v>47.2</v>
      </c>
      <c r="AA121">
        <v>14</v>
      </c>
      <c r="AB121">
        <v>15100</v>
      </c>
      <c r="AC121">
        <v>28800</v>
      </c>
      <c r="AD121">
        <v>52.5</v>
      </c>
      <c r="AE121">
        <v>16.8</v>
      </c>
      <c r="AF121">
        <v>12300</v>
      </c>
      <c r="AG121">
        <v>26000</v>
      </c>
      <c r="AH121">
        <v>47.3</v>
      </c>
      <c r="AI121">
        <v>15.1</v>
      </c>
    </row>
    <row r="122" spans="1:35" x14ac:dyDescent="0.3">
      <c r="A122" t="s">
        <v>176</v>
      </c>
      <c r="B122" t="str">
        <f>IFERROR(VLOOKUP(A122,'class and classification'!$A$1:$B$338,2,FALSE),VLOOKUP(A122,'class and classification'!$A$340:$B$378,2,FALSE))</f>
        <v>Predominantly Urban</v>
      </c>
      <c r="C122" t="str">
        <f>IFERROR(VLOOKUP(A122,'class and classification'!$A$1:$C$338,3,FALSE),VLOOKUP(A122,'class and classification'!$A$340:$C$378,3,FALSE))</f>
        <v>L</v>
      </c>
      <c r="D122">
        <v>10200</v>
      </c>
      <c r="E122">
        <v>15600</v>
      </c>
      <c r="F122">
        <v>65</v>
      </c>
      <c r="G122">
        <v>10.9</v>
      </c>
      <c r="H122">
        <v>9800</v>
      </c>
      <c r="I122">
        <v>17400</v>
      </c>
      <c r="J122">
        <v>56.6</v>
      </c>
      <c r="K122">
        <v>11.3</v>
      </c>
      <c r="L122">
        <v>9600</v>
      </c>
      <c r="M122">
        <v>20100</v>
      </c>
      <c r="N122">
        <v>47.4</v>
      </c>
      <c r="O122">
        <v>11.1</v>
      </c>
      <c r="P122">
        <v>12200</v>
      </c>
      <c r="Q122">
        <v>18400</v>
      </c>
      <c r="R122">
        <v>66.2</v>
      </c>
      <c r="S122">
        <v>10.8</v>
      </c>
      <c r="T122">
        <v>10600</v>
      </c>
      <c r="U122">
        <v>18300</v>
      </c>
      <c r="V122">
        <v>57.9</v>
      </c>
      <c r="W122">
        <v>12</v>
      </c>
      <c r="X122">
        <v>12200</v>
      </c>
      <c r="Y122">
        <v>19800</v>
      </c>
      <c r="Z122">
        <v>61.8</v>
      </c>
      <c r="AA122">
        <v>11.7</v>
      </c>
      <c r="AB122">
        <v>8600</v>
      </c>
      <c r="AC122">
        <v>14900</v>
      </c>
      <c r="AD122">
        <v>57.7</v>
      </c>
      <c r="AE122">
        <v>13.7</v>
      </c>
      <c r="AF122">
        <v>9200</v>
      </c>
      <c r="AG122">
        <v>16100</v>
      </c>
      <c r="AH122">
        <v>57.5</v>
      </c>
      <c r="AI122">
        <v>14.4</v>
      </c>
    </row>
    <row r="123" spans="1:35" x14ac:dyDescent="0.3">
      <c r="A123" t="s">
        <v>177</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10100</v>
      </c>
      <c r="E123">
        <v>17900</v>
      </c>
      <c r="F123">
        <v>56.3</v>
      </c>
      <c r="G123">
        <v>12.1</v>
      </c>
      <c r="H123">
        <v>10800</v>
      </c>
      <c r="I123">
        <v>18900</v>
      </c>
      <c r="J123">
        <v>57.2</v>
      </c>
      <c r="K123">
        <v>11.2</v>
      </c>
      <c r="L123">
        <v>8500</v>
      </c>
      <c r="M123">
        <v>18700</v>
      </c>
      <c r="N123">
        <v>45.5</v>
      </c>
      <c r="O123">
        <v>12.3</v>
      </c>
      <c r="P123">
        <v>13100</v>
      </c>
      <c r="Q123">
        <v>23600</v>
      </c>
      <c r="R123">
        <v>55.5</v>
      </c>
      <c r="S123">
        <v>11.9</v>
      </c>
      <c r="T123">
        <v>13500</v>
      </c>
      <c r="U123">
        <v>19200</v>
      </c>
      <c r="V123">
        <v>70.3</v>
      </c>
      <c r="W123">
        <v>11.9</v>
      </c>
      <c r="X123">
        <v>13500</v>
      </c>
      <c r="Y123">
        <v>17300</v>
      </c>
      <c r="Z123">
        <v>78.3</v>
      </c>
      <c r="AA123">
        <v>10.4</v>
      </c>
      <c r="AB123">
        <v>8900</v>
      </c>
      <c r="AC123">
        <v>15400</v>
      </c>
      <c r="AD123">
        <v>57.7</v>
      </c>
      <c r="AE123">
        <v>15.9</v>
      </c>
      <c r="AF123">
        <v>14300</v>
      </c>
      <c r="AG123">
        <v>22400</v>
      </c>
      <c r="AH123">
        <v>63.7</v>
      </c>
      <c r="AI123">
        <v>12.9</v>
      </c>
    </row>
    <row r="124" spans="1:35" x14ac:dyDescent="0.3">
      <c r="A124" t="s">
        <v>178</v>
      </c>
      <c r="B124" t="str">
        <f>IFERROR(VLOOKUP(A124,'class and classification'!$A$1:$B$338,2,FALSE),VLOOKUP(A124,'class and classification'!$A$340:$B$378,2,FALSE))</f>
        <v>Predominantly Urban</v>
      </c>
      <c r="C124" t="str">
        <f>IFERROR(VLOOKUP(A124,'class and classification'!$A$1:$C$338,3,FALSE),VLOOKUP(A124,'class and classification'!$A$340:$C$378,3,FALSE))</f>
        <v>L</v>
      </c>
      <c r="D124">
        <v>17700</v>
      </c>
      <c r="E124">
        <v>33600</v>
      </c>
      <c r="F124">
        <v>52.7</v>
      </c>
      <c r="G124">
        <v>9.3000000000000007</v>
      </c>
      <c r="H124">
        <v>16000</v>
      </c>
      <c r="I124">
        <v>33100</v>
      </c>
      <c r="J124">
        <v>48.3</v>
      </c>
      <c r="K124">
        <v>9.4</v>
      </c>
      <c r="L124">
        <v>14400</v>
      </c>
      <c r="M124">
        <v>27900</v>
      </c>
      <c r="N124">
        <v>51.4</v>
      </c>
      <c r="O124">
        <v>10.6</v>
      </c>
      <c r="P124">
        <v>14300</v>
      </c>
      <c r="Q124">
        <v>29400</v>
      </c>
      <c r="R124">
        <v>48.4</v>
      </c>
      <c r="S124">
        <v>10</v>
      </c>
      <c r="T124">
        <v>15800</v>
      </c>
      <c r="U124">
        <v>35600</v>
      </c>
      <c r="V124">
        <v>44.3</v>
      </c>
      <c r="W124">
        <v>9.1999999999999993</v>
      </c>
      <c r="X124">
        <v>18300</v>
      </c>
      <c r="Y124">
        <v>32600</v>
      </c>
      <c r="Z124">
        <v>56.1</v>
      </c>
      <c r="AA124">
        <v>10.7</v>
      </c>
      <c r="AB124">
        <v>17300</v>
      </c>
      <c r="AC124">
        <v>29400</v>
      </c>
      <c r="AD124">
        <v>58.7</v>
      </c>
      <c r="AE124">
        <v>12.9</v>
      </c>
      <c r="AF124">
        <v>22400</v>
      </c>
      <c r="AG124">
        <v>47700</v>
      </c>
      <c r="AH124">
        <v>47</v>
      </c>
      <c r="AI124">
        <v>11.6</v>
      </c>
    </row>
    <row r="125" spans="1:35" x14ac:dyDescent="0.3">
      <c r="A125" t="s">
        <v>179</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10300</v>
      </c>
      <c r="E125">
        <v>15400</v>
      </c>
      <c r="F125">
        <v>66.599999999999994</v>
      </c>
      <c r="G125">
        <v>11.3</v>
      </c>
      <c r="H125">
        <v>8800</v>
      </c>
      <c r="I125">
        <v>13400</v>
      </c>
      <c r="J125">
        <v>65.7</v>
      </c>
      <c r="K125">
        <v>12.3</v>
      </c>
      <c r="L125">
        <v>9500</v>
      </c>
      <c r="M125">
        <v>15700</v>
      </c>
      <c r="N125">
        <v>60.4</v>
      </c>
      <c r="O125">
        <v>13.2</v>
      </c>
      <c r="P125">
        <v>8800</v>
      </c>
      <c r="Q125">
        <v>16000</v>
      </c>
      <c r="R125">
        <v>54.9</v>
      </c>
      <c r="S125">
        <v>12.9</v>
      </c>
      <c r="T125">
        <v>8900</v>
      </c>
      <c r="U125">
        <v>15700</v>
      </c>
      <c r="V125">
        <v>56.5</v>
      </c>
      <c r="W125">
        <v>13.7</v>
      </c>
      <c r="X125">
        <v>12300</v>
      </c>
      <c r="Y125">
        <v>18200</v>
      </c>
      <c r="Z125">
        <v>67.5</v>
      </c>
      <c r="AA125">
        <v>12.7</v>
      </c>
      <c r="AB125">
        <v>13300</v>
      </c>
      <c r="AC125">
        <v>20600</v>
      </c>
      <c r="AD125">
        <v>64.8</v>
      </c>
      <c r="AE125">
        <v>13</v>
      </c>
      <c r="AF125">
        <v>12300</v>
      </c>
      <c r="AG125">
        <v>23100</v>
      </c>
      <c r="AH125">
        <v>53.4</v>
      </c>
      <c r="AI125">
        <v>12.5</v>
      </c>
    </row>
    <row r="126" spans="1:35" x14ac:dyDescent="0.3">
      <c r="A126" t="s">
        <v>180</v>
      </c>
      <c r="B126" t="str">
        <f>IFERROR(VLOOKUP(A126,'class and classification'!$A$1:$B$338,2,FALSE),VLOOKUP(A126,'class and classification'!$A$340:$B$378,2,FALSE))</f>
        <v>Predominantly Urban</v>
      </c>
      <c r="C126" t="str">
        <f>IFERROR(VLOOKUP(A126,'class and classification'!$A$1:$C$338,3,FALSE),VLOOKUP(A126,'class and classification'!$A$340:$C$378,3,FALSE))</f>
        <v>L</v>
      </c>
      <c r="D126">
        <v>8800</v>
      </c>
      <c r="E126">
        <v>18000</v>
      </c>
      <c r="F126">
        <v>48.9</v>
      </c>
      <c r="G126">
        <v>13.2</v>
      </c>
      <c r="H126">
        <v>9000</v>
      </c>
      <c r="I126">
        <v>18700</v>
      </c>
      <c r="J126">
        <v>48.2</v>
      </c>
      <c r="K126">
        <v>12.6</v>
      </c>
      <c r="L126">
        <v>9700</v>
      </c>
      <c r="M126">
        <v>16500</v>
      </c>
      <c r="N126">
        <v>58.7</v>
      </c>
      <c r="O126">
        <v>12.7</v>
      </c>
      <c r="P126">
        <v>9700</v>
      </c>
      <c r="Q126">
        <v>16900</v>
      </c>
      <c r="R126">
        <v>57.1</v>
      </c>
      <c r="S126">
        <v>12.6</v>
      </c>
      <c r="T126">
        <v>6000</v>
      </c>
      <c r="U126">
        <v>12700</v>
      </c>
      <c r="V126">
        <v>47.4</v>
      </c>
      <c r="W126">
        <v>14.6</v>
      </c>
      <c r="X126">
        <v>12000</v>
      </c>
      <c r="Y126">
        <v>24500</v>
      </c>
      <c r="Z126">
        <v>49.2</v>
      </c>
      <c r="AA126">
        <v>10.1</v>
      </c>
      <c r="AB126">
        <v>12600</v>
      </c>
      <c r="AC126">
        <v>21300</v>
      </c>
      <c r="AD126">
        <v>59.3</v>
      </c>
      <c r="AE126">
        <v>13.6</v>
      </c>
      <c r="AF126">
        <v>15900</v>
      </c>
      <c r="AG126">
        <v>25800</v>
      </c>
      <c r="AH126">
        <v>61.9</v>
      </c>
      <c r="AI126">
        <v>11.5</v>
      </c>
    </row>
    <row r="127" spans="1:35" x14ac:dyDescent="0.3">
      <c r="A127" t="s">
        <v>181</v>
      </c>
      <c r="B127" t="str">
        <f>IFERROR(VLOOKUP(A127,'class and classification'!$A$1:$B$338,2,FALSE),VLOOKUP(A127,'class and classification'!$A$340:$B$378,2,FALSE))</f>
        <v>Predominantly Urban</v>
      </c>
      <c r="C127" t="str">
        <f>IFERROR(VLOOKUP(A127,'class and classification'!$A$1:$C$338,3,FALSE),VLOOKUP(A127,'class and classification'!$A$340:$C$378,3,FALSE))</f>
        <v>L</v>
      </c>
      <c r="D127">
        <v>11600</v>
      </c>
      <c r="E127">
        <v>27800</v>
      </c>
      <c r="F127">
        <v>41.8</v>
      </c>
      <c r="G127">
        <v>11.2</v>
      </c>
      <c r="H127">
        <v>15100</v>
      </c>
      <c r="I127">
        <v>28900</v>
      </c>
      <c r="J127">
        <v>52.2</v>
      </c>
      <c r="K127">
        <v>12.3</v>
      </c>
      <c r="L127">
        <v>9400</v>
      </c>
      <c r="M127">
        <v>19800</v>
      </c>
      <c r="N127">
        <v>47.2</v>
      </c>
      <c r="O127">
        <v>14.4</v>
      </c>
      <c r="P127">
        <v>14100</v>
      </c>
      <c r="Q127">
        <v>25500</v>
      </c>
      <c r="R127">
        <v>55.2</v>
      </c>
      <c r="S127">
        <v>11.7</v>
      </c>
      <c r="T127">
        <v>19700</v>
      </c>
      <c r="U127">
        <v>34500</v>
      </c>
      <c r="V127">
        <v>57.2</v>
      </c>
      <c r="W127">
        <v>10.7</v>
      </c>
      <c r="X127">
        <v>15300</v>
      </c>
      <c r="Y127">
        <v>35300</v>
      </c>
      <c r="Z127">
        <v>43.4</v>
      </c>
      <c r="AA127">
        <v>11.8</v>
      </c>
      <c r="AB127">
        <v>12000</v>
      </c>
      <c r="AC127">
        <v>31400</v>
      </c>
      <c r="AD127">
        <v>38</v>
      </c>
      <c r="AE127">
        <v>13.6</v>
      </c>
      <c r="AF127">
        <v>12800</v>
      </c>
      <c r="AG127">
        <v>25100</v>
      </c>
      <c r="AH127">
        <v>51</v>
      </c>
      <c r="AI127">
        <v>16.8</v>
      </c>
    </row>
    <row r="128" spans="1:35" x14ac:dyDescent="0.3">
      <c r="A128" t="s">
        <v>182</v>
      </c>
      <c r="B128" t="str">
        <f>IFERROR(VLOOKUP(A128,'class and classification'!$A$1:$B$338,2,FALSE),VLOOKUP(A128,'class and classification'!$A$340:$B$378,2,FALSE))</f>
        <v>Predominantly Urban</v>
      </c>
      <c r="C128" t="str">
        <f>IFERROR(VLOOKUP(A128,'class and classification'!$A$1:$C$338,3,FALSE),VLOOKUP(A128,'class and classification'!$A$340:$C$378,3,FALSE))</f>
        <v>UA</v>
      </c>
      <c r="D128">
        <v>8400</v>
      </c>
      <c r="E128">
        <v>12600</v>
      </c>
      <c r="F128">
        <v>66.5</v>
      </c>
      <c r="G128">
        <v>6.8</v>
      </c>
      <c r="H128">
        <v>9400</v>
      </c>
      <c r="I128">
        <v>12800</v>
      </c>
      <c r="J128">
        <v>73.7</v>
      </c>
      <c r="K128">
        <v>6.2</v>
      </c>
      <c r="L128">
        <v>9000</v>
      </c>
      <c r="M128">
        <v>12800</v>
      </c>
      <c r="N128">
        <v>70</v>
      </c>
      <c r="O128">
        <v>6.7</v>
      </c>
      <c r="P128">
        <v>8800</v>
      </c>
      <c r="Q128">
        <v>12200</v>
      </c>
      <c r="R128">
        <v>72.2</v>
      </c>
      <c r="S128">
        <v>6.9</v>
      </c>
      <c r="T128">
        <v>10300</v>
      </c>
      <c r="U128">
        <v>14600</v>
      </c>
      <c r="V128">
        <v>70.599999999999994</v>
      </c>
      <c r="W128">
        <v>6.7</v>
      </c>
      <c r="X128">
        <v>10400</v>
      </c>
      <c r="Y128">
        <v>14000</v>
      </c>
      <c r="Z128">
        <v>74.5</v>
      </c>
      <c r="AA128">
        <v>6.7</v>
      </c>
      <c r="AB128">
        <v>9300</v>
      </c>
      <c r="AC128">
        <v>14000</v>
      </c>
      <c r="AD128">
        <v>66.5</v>
      </c>
      <c r="AE128">
        <v>8.4</v>
      </c>
      <c r="AF128">
        <v>10400</v>
      </c>
      <c r="AG128">
        <v>15700</v>
      </c>
      <c r="AH128">
        <v>65.8</v>
      </c>
      <c r="AI128">
        <v>8.1</v>
      </c>
    </row>
    <row r="129" spans="1:35" x14ac:dyDescent="0.3">
      <c r="A129" t="s">
        <v>183</v>
      </c>
      <c r="B129" t="str">
        <f>IFERROR(VLOOKUP(A129,'class and classification'!$A$1:$B$338,2,FALSE),VLOOKUP(A129,'class and classification'!$A$340:$B$378,2,FALSE))</f>
        <v>Predominantly Urban</v>
      </c>
      <c r="C129" t="str">
        <f>IFERROR(VLOOKUP(A129,'class and classification'!$A$1:$C$338,3,FALSE),VLOOKUP(A129,'class and classification'!$A$340:$C$378,3,FALSE))</f>
        <v>UA</v>
      </c>
      <c r="D129">
        <v>23000</v>
      </c>
      <c r="E129">
        <v>40500</v>
      </c>
      <c r="F129">
        <v>56.8</v>
      </c>
      <c r="G129">
        <v>6.4</v>
      </c>
      <c r="H129">
        <v>24300</v>
      </c>
      <c r="I129">
        <v>50500</v>
      </c>
      <c r="J129">
        <v>48.1</v>
      </c>
      <c r="K129">
        <v>6.2</v>
      </c>
      <c r="L129">
        <v>25400</v>
      </c>
      <c r="M129">
        <v>45600</v>
      </c>
      <c r="N129">
        <v>55.7</v>
      </c>
      <c r="O129">
        <v>6.6</v>
      </c>
      <c r="P129">
        <v>23600</v>
      </c>
      <c r="Q129">
        <v>42600</v>
      </c>
      <c r="R129">
        <v>55.6</v>
      </c>
      <c r="S129">
        <v>7.2</v>
      </c>
      <c r="T129">
        <v>25900</v>
      </c>
      <c r="U129">
        <v>45000</v>
      </c>
      <c r="V129">
        <v>57.6</v>
      </c>
      <c r="W129">
        <v>7.3</v>
      </c>
      <c r="X129">
        <v>31300</v>
      </c>
      <c r="Y129">
        <v>47000</v>
      </c>
      <c r="Z129">
        <v>66.5</v>
      </c>
      <c r="AA129">
        <v>7.1</v>
      </c>
      <c r="AB129">
        <v>29200</v>
      </c>
      <c r="AC129">
        <v>44600</v>
      </c>
      <c r="AD129">
        <v>65.400000000000006</v>
      </c>
      <c r="AE129">
        <v>8.3000000000000007</v>
      </c>
      <c r="AF129">
        <v>38100</v>
      </c>
      <c r="AG129">
        <v>56200</v>
      </c>
      <c r="AH129">
        <v>67.8</v>
      </c>
      <c r="AI129">
        <v>7.5</v>
      </c>
    </row>
    <row r="130" spans="1:35" x14ac:dyDescent="0.3">
      <c r="A130" t="s">
        <v>184</v>
      </c>
      <c r="B130" t="str">
        <f>IFERROR(VLOOKUP(A130,'class and classification'!$A$1:$B$338,2,FALSE),VLOOKUP(A130,'class and classification'!$A$340:$B$378,2,FALSE))</f>
        <v>Predominantly Rural</v>
      </c>
      <c r="C130" t="str">
        <f>IFERROR(VLOOKUP(A130,'class and classification'!$A$1:$C$338,3,FALSE),VLOOKUP(A130,'class and classification'!$A$340:$C$378,3,FALSE))</f>
        <v>UA</v>
      </c>
      <c r="D130">
        <v>7400</v>
      </c>
      <c r="E130">
        <v>15900</v>
      </c>
      <c r="F130">
        <v>46.9</v>
      </c>
      <c r="G130">
        <v>6.3</v>
      </c>
      <c r="H130">
        <v>9100</v>
      </c>
      <c r="I130">
        <v>18000</v>
      </c>
      <c r="J130">
        <v>50.3</v>
      </c>
      <c r="K130">
        <v>6</v>
      </c>
      <c r="L130">
        <v>10300</v>
      </c>
      <c r="M130">
        <v>19300</v>
      </c>
      <c r="N130">
        <v>53.2</v>
      </c>
      <c r="O130">
        <v>6.1</v>
      </c>
      <c r="P130">
        <v>10000</v>
      </c>
      <c r="Q130">
        <v>20400</v>
      </c>
      <c r="R130">
        <v>49.2</v>
      </c>
      <c r="S130">
        <v>5.8</v>
      </c>
      <c r="T130">
        <v>10800</v>
      </c>
      <c r="U130">
        <v>21200</v>
      </c>
      <c r="V130">
        <v>50.8</v>
      </c>
      <c r="W130">
        <v>5.8</v>
      </c>
      <c r="X130">
        <v>11200</v>
      </c>
      <c r="Y130">
        <v>23100</v>
      </c>
      <c r="Z130">
        <v>48.8</v>
      </c>
      <c r="AA130">
        <v>6.2</v>
      </c>
      <c r="AB130">
        <v>9400</v>
      </c>
      <c r="AC130">
        <v>19400</v>
      </c>
      <c r="AD130">
        <v>48.3</v>
      </c>
      <c r="AE130">
        <v>7.6</v>
      </c>
      <c r="AF130">
        <v>13000</v>
      </c>
      <c r="AG130">
        <v>27400</v>
      </c>
      <c r="AH130">
        <v>47.3</v>
      </c>
      <c r="AI130">
        <v>7.5</v>
      </c>
    </row>
    <row r="131" spans="1:35" x14ac:dyDescent="0.3">
      <c r="A131" t="s">
        <v>185</v>
      </c>
      <c r="B131" t="str">
        <f>IFERROR(VLOOKUP(A131,'class and classification'!$A$1:$B$338,2,FALSE),VLOOKUP(A131,'class and classification'!$A$340:$B$378,2,FALSE))</f>
        <v>Predominantly Urban</v>
      </c>
      <c r="C131" t="str">
        <f>IFERROR(VLOOKUP(A131,'class and classification'!$A$1:$C$338,3,FALSE),VLOOKUP(A131,'class and classification'!$A$340:$C$378,3,FALSE))</f>
        <v>UA</v>
      </c>
      <c r="D131">
        <v>21800</v>
      </c>
      <c r="E131">
        <v>39800</v>
      </c>
      <c r="F131">
        <v>54.9</v>
      </c>
      <c r="G131">
        <v>5.9</v>
      </c>
      <c r="H131">
        <v>22100</v>
      </c>
      <c r="I131">
        <v>42800</v>
      </c>
      <c r="J131">
        <v>51.8</v>
      </c>
      <c r="K131">
        <v>6</v>
      </c>
      <c r="L131">
        <v>22500</v>
      </c>
      <c r="M131">
        <v>40300</v>
      </c>
      <c r="N131">
        <v>55.7</v>
      </c>
      <c r="O131">
        <v>6.8</v>
      </c>
      <c r="P131">
        <v>21000</v>
      </c>
      <c r="Q131">
        <v>36200</v>
      </c>
      <c r="R131">
        <v>57.9</v>
      </c>
      <c r="S131">
        <v>7.6</v>
      </c>
      <c r="T131">
        <v>20400</v>
      </c>
      <c r="U131">
        <v>36800</v>
      </c>
      <c r="V131">
        <v>55.5</v>
      </c>
      <c r="W131">
        <v>8.1</v>
      </c>
      <c r="X131">
        <v>25400</v>
      </c>
      <c r="Y131">
        <v>40700</v>
      </c>
      <c r="Z131">
        <v>62.4</v>
      </c>
      <c r="AA131">
        <v>8.1</v>
      </c>
      <c r="AB131">
        <v>19100</v>
      </c>
      <c r="AC131">
        <v>36100</v>
      </c>
      <c r="AD131">
        <v>53</v>
      </c>
      <c r="AE131">
        <v>9.4</v>
      </c>
      <c r="AF131">
        <v>26200</v>
      </c>
      <c r="AG131">
        <v>43200</v>
      </c>
      <c r="AH131">
        <v>60.7</v>
      </c>
      <c r="AI131">
        <v>9.4</v>
      </c>
    </row>
    <row r="132" spans="1:35" x14ac:dyDescent="0.3">
      <c r="A132" t="s">
        <v>186</v>
      </c>
      <c r="B132" t="str">
        <f>IFERROR(VLOOKUP(A132,'class and classification'!$A$1:$B$338,2,FALSE),VLOOKUP(A132,'class and classification'!$A$340:$B$378,2,FALSE))</f>
        <v>Predominantly Urban</v>
      </c>
      <c r="C132" t="str">
        <f>IFERROR(VLOOKUP(A132,'class and classification'!$A$1:$C$338,3,FALSE),VLOOKUP(A132,'class and classification'!$A$340:$C$378,3,FALSE))</f>
        <v>UA</v>
      </c>
      <c r="D132">
        <v>14600</v>
      </c>
      <c r="E132">
        <v>30000</v>
      </c>
      <c r="F132">
        <v>48.8</v>
      </c>
      <c r="G132">
        <v>6.8</v>
      </c>
      <c r="H132">
        <v>15600</v>
      </c>
      <c r="I132">
        <v>28300</v>
      </c>
      <c r="J132">
        <v>55.2</v>
      </c>
      <c r="K132">
        <v>7.4</v>
      </c>
      <c r="L132">
        <v>16200</v>
      </c>
      <c r="M132">
        <v>28600</v>
      </c>
      <c r="N132">
        <v>56.5</v>
      </c>
      <c r="O132">
        <v>7.7</v>
      </c>
      <c r="P132">
        <v>13500</v>
      </c>
      <c r="Q132">
        <v>26400</v>
      </c>
      <c r="R132">
        <v>51.1</v>
      </c>
      <c r="S132">
        <v>7.8</v>
      </c>
      <c r="T132">
        <v>17800</v>
      </c>
      <c r="U132">
        <v>32400</v>
      </c>
      <c r="V132">
        <v>55</v>
      </c>
      <c r="W132">
        <v>7.5</v>
      </c>
      <c r="X132">
        <v>19900</v>
      </c>
      <c r="Y132">
        <v>31700</v>
      </c>
      <c r="Z132">
        <v>62.9</v>
      </c>
      <c r="AA132">
        <v>7.4</v>
      </c>
      <c r="AB132">
        <v>23100</v>
      </c>
      <c r="AC132">
        <v>35300</v>
      </c>
      <c r="AD132">
        <v>65.599999999999994</v>
      </c>
      <c r="AE132">
        <v>7.9</v>
      </c>
      <c r="AF132">
        <v>29400</v>
      </c>
      <c r="AG132">
        <v>43100</v>
      </c>
      <c r="AH132">
        <v>68.099999999999994</v>
      </c>
      <c r="AI132">
        <v>7.3</v>
      </c>
    </row>
    <row r="133" spans="1:35" x14ac:dyDescent="0.3">
      <c r="A133" t="s">
        <v>187</v>
      </c>
      <c r="B133" t="str">
        <f>IFERROR(VLOOKUP(A133,'class and classification'!$A$1:$B$338,2,FALSE),VLOOKUP(A133,'class and classification'!$A$340:$B$378,2,FALSE))</f>
        <v>Predominantly Urban</v>
      </c>
      <c r="C133" t="str">
        <f>IFERROR(VLOOKUP(A133,'class and classification'!$A$1:$C$338,3,FALSE),VLOOKUP(A133,'class and classification'!$A$340:$C$378,3,FALSE))</f>
        <v>UA</v>
      </c>
      <c r="D133">
        <v>15600</v>
      </c>
      <c r="E133">
        <v>27300</v>
      </c>
      <c r="F133">
        <v>57.2</v>
      </c>
      <c r="G133">
        <v>6.5</v>
      </c>
      <c r="H133">
        <v>14400</v>
      </c>
      <c r="I133">
        <v>29000</v>
      </c>
      <c r="J133">
        <v>49.8</v>
      </c>
      <c r="K133">
        <v>6.8</v>
      </c>
      <c r="L133">
        <v>13800</v>
      </c>
      <c r="M133">
        <v>28000</v>
      </c>
      <c r="N133">
        <v>49.1</v>
      </c>
      <c r="O133">
        <v>6.9</v>
      </c>
      <c r="P133">
        <v>19600</v>
      </c>
      <c r="Q133">
        <v>32800</v>
      </c>
      <c r="R133">
        <v>59.9</v>
      </c>
      <c r="S133">
        <v>6.4</v>
      </c>
      <c r="T133">
        <v>16700</v>
      </c>
      <c r="U133">
        <v>30400</v>
      </c>
      <c r="V133">
        <v>54.7</v>
      </c>
      <c r="W133">
        <v>7.9</v>
      </c>
      <c r="X133">
        <v>15700</v>
      </c>
      <c r="Y133">
        <v>31000</v>
      </c>
      <c r="Z133">
        <v>50.5</v>
      </c>
      <c r="AA133">
        <v>7.4</v>
      </c>
      <c r="AB133">
        <v>15700</v>
      </c>
      <c r="AC133">
        <v>30200</v>
      </c>
      <c r="AD133">
        <v>52.1</v>
      </c>
      <c r="AE133">
        <v>8.6</v>
      </c>
      <c r="AF133">
        <v>17100</v>
      </c>
      <c r="AG133">
        <v>36400</v>
      </c>
      <c r="AH133">
        <v>46.9</v>
      </c>
      <c r="AI133">
        <v>8.4</v>
      </c>
    </row>
    <row r="134" spans="1:35" x14ac:dyDescent="0.3">
      <c r="A134" t="s">
        <v>188</v>
      </c>
      <c r="B134" t="str">
        <f>IFERROR(VLOOKUP(A134,'class and classification'!$A$1:$B$338,2,FALSE),VLOOKUP(A134,'class and classification'!$A$340:$B$378,2,FALSE))</f>
        <v>Predominantly Urban</v>
      </c>
      <c r="C134" t="str">
        <f>IFERROR(VLOOKUP(A134,'class and classification'!$A$1:$C$338,3,FALSE),VLOOKUP(A134,'class and classification'!$A$340:$C$378,3,FALSE))</f>
        <v>UA</v>
      </c>
      <c r="D134">
        <v>8300</v>
      </c>
      <c r="E134">
        <v>14500</v>
      </c>
      <c r="F134">
        <v>57.3</v>
      </c>
      <c r="G134">
        <v>7.3</v>
      </c>
      <c r="H134">
        <v>9000</v>
      </c>
      <c r="I134">
        <v>16200</v>
      </c>
      <c r="J134">
        <v>55.5</v>
      </c>
      <c r="K134">
        <v>7.8</v>
      </c>
      <c r="L134">
        <v>10400</v>
      </c>
      <c r="M134">
        <v>17900</v>
      </c>
      <c r="N134">
        <v>58.2</v>
      </c>
      <c r="O134">
        <v>8.1999999999999993</v>
      </c>
      <c r="P134">
        <v>9000</v>
      </c>
      <c r="Q134">
        <v>15500</v>
      </c>
      <c r="R134">
        <v>58.2</v>
      </c>
      <c r="S134">
        <v>9.3000000000000007</v>
      </c>
      <c r="T134">
        <v>12000</v>
      </c>
      <c r="U134">
        <v>20400</v>
      </c>
      <c r="V134">
        <v>59.1</v>
      </c>
      <c r="W134">
        <v>8.6999999999999993</v>
      </c>
      <c r="X134">
        <v>12100</v>
      </c>
      <c r="Y134">
        <v>19400</v>
      </c>
      <c r="Z134">
        <v>62.6</v>
      </c>
      <c r="AA134">
        <v>8</v>
      </c>
      <c r="AB134">
        <v>12500</v>
      </c>
      <c r="AC134">
        <v>18800</v>
      </c>
      <c r="AD134">
        <v>66.599999999999994</v>
      </c>
      <c r="AE134">
        <v>9.4</v>
      </c>
      <c r="AF134">
        <v>13100</v>
      </c>
      <c r="AG134">
        <v>21200</v>
      </c>
      <c r="AH134">
        <v>61.6</v>
      </c>
      <c r="AI134">
        <v>9.6999999999999993</v>
      </c>
    </row>
    <row r="135" spans="1:35" x14ac:dyDescent="0.3">
      <c r="A135" t="s">
        <v>189</v>
      </c>
      <c r="B135" t="str">
        <f>IFERROR(VLOOKUP(A135,'class and classification'!$A$1:$B$338,2,FALSE),VLOOKUP(A135,'class and classification'!$A$340:$B$378,2,FALSE))</f>
        <v>Predominantly Urban</v>
      </c>
      <c r="C135" t="str">
        <f>IFERROR(VLOOKUP(A135,'class and classification'!$A$1:$C$338,3,FALSE),VLOOKUP(A135,'class and classification'!$A$340:$C$378,3,FALSE))</f>
        <v>UA</v>
      </c>
      <c r="D135">
        <v>8500</v>
      </c>
      <c r="E135">
        <v>16600</v>
      </c>
      <c r="F135">
        <v>51.1</v>
      </c>
      <c r="G135">
        <v>7</v>
      </c>
      <c r="H135">
        <v>9000</v>
      </c>
      <c r="I135">
        <v>16100</v>
      </c>
      <c r="J135">
        <v>55.7</v>
      </c>
      <c r="K135">
        <v>7</v>
      </c>
      <c r="L135">
        <v>8300</v>
      </c>
      <c r="M135">
        <v>17300</v>
      </c>
      <c r="N135">
        <v>48</v>
      </c>
      <c r="O135">
        <v>7.2</v>
      </c>
      <c r="P135">
        <v>9900</v>
      </c>
      <c r="Q135">
        <v>17000</v>
      </c>
      <c r="R135">
        <v>58.2</v>
      </c>
      <c r="S135">
        <v>6.9</v>
      </c>
      <c r="T135">
        <v>9300</v>
      </c>
      <c r="U135">
        <v>17700</v>
      </c>
      <c r="V135">
        <v>52.3</v>
      </c>
      <c r="W135">
        <v>7.2</v>
      </c>
      <c r="X135">
        <v>12800</v>
      </c>
      <c r="Y135">
        <v>21200</v>
      </c>
      <c r="Z135">
        <v>60.7</v>
      </c>
      <c r="AA135">
        <v>7.1</v>
      </c>
      <c r="AB135">
        <v>9900</v>
      </c>
      <c r="AC135">
        <v>17400</v>
      </c>
      <c r="AD135">
        <v>57</v>
      </c>
      <c r="AE135">
        <v>10.3</v>
      </c>
      <c r="AF135">
        <v>8900</v>
      </c>
      <c r="AG135">
        <v>18700</v>
      </c>
      <c r="AH135">
        <v>47.6</v>
      </c>
      <c r="AI135">
        <v>11.2</v>
      </c>
    </row>
    <row r="136" spans="1:35" x14ac:dyDescent="0.3">
      <c r="A136" t="s">
        <v>190</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13900</v>
      </c>
      <c r="E136">
        <v>26400</v>
      </c>
      <c r="F136">
        <v>52.7</v>
      </c>
      <c r="G136">
        <v>7.8</v>
      </c>
      <c r="H136">
        <v>20200</v>
      </c>
      <c r="I136">
        <v>31200</v>
      </c>
      <c r="J136">
        <v>64.900000000000006</v>
      </c>
      <c r="K136">
        <v>7</v>
      </c>
      <c r="L136">
        <v>19000</v>
      </c>
      <c r="M136">
        <v>34800</v>
      </c>
      <c r="N136">
        <v>54.5</v>
      </c>
      <c r="O136">
        <v>6.5</v>
      </c>
      <c r="P136">
        <v>18800</v>
      </c>
      <c r="Q136">
        <v>35600</v>
      </c>
      <c r="R136">
        <v>52.8</v>
      </c>
      <c r="S136">
        <v>6.4</v>
      </c>
      <c r="T136">
        <v>20500</v>
      </c>
      <c r="U136">
        <v>39000</v>
      </c>
      <c r="V136">
        <v>52.6</v>
      </c>
      <c r="W136">
        <v>6.4</v>
      </c>
      <c r="X136">
        <v>17800</v>
      </c>
      <c r="Y136">
        <v>35300</v>
      </c>
      <c r="Z136">
        <v>50.3</v>
      </c>
      <c r="AA136">
        <v>7</v>
      </c>
      <c r="AB136">
        <v>18100</v>
      </c>
      <c r="AC136">
        <v>32300</v>
      </c>
      <c r="AD136">
        <v>56.1</v>
      </c>
      <c r="AE136">
        <v>8.8000000000000007</v>
      </c>
      <c r="AF136">
        <v>20900</v>
      </c>
      <c r="AG136">
        <v>32600</v>
      </c>
      <c r="AH136">
        <v>64</v>
      </c>
      <c r="AI136">
        <v>9.3000000000000007</v>
      </c>
    </row>
    <row r="137" spans="1:35" x14ac:dyDescent="0.3">
      <c r="A137" t="s">
        <v>191</v>
      </c>
      <c r="B137" t="str">
        <f>IFERROR(VLOOKUP(A137,'class and classification'!$A$1:$B$338,2,FALSE),VLOOKUP(A137,'class and classification'!$A$340:$B$378,2,FALSE))</f>
        <v>Urban with Significant Rural</v>
      </c>
      <c r="C137" t="str">
        <f>IFERROR(VLOOKUP(A137,'class and classification'!$A$1:$C$338,3,FALSE),VLOOKUP(A137,'class and classification'!$A$340:$C$378,3,FALSE))</f>
        <v>UA</v>
      </c>
      <c r="D137">
        <v>7500</v>
      </c>
      <c r="E137">
        <v>12500</v>
      </c>
      <c r="F137">
        <v>59.5</v>
      </c>
      <c r="G137">
        <v>8.6</v>
      </c>
      <c r="H137">
        <v>8400</v>
      </c>
      <c r="I137">
        <v>12900</v>
      </c>
      <c r="J137">
        <v>65</v>
      </c>
      <c r="K137">
        <v>8.5</v>
      </c>
      <c r="L137">
        <v>8600</v>
      </c>
      <c r="M137">
        <v>13500</v>
      </c>
      <c r="N137">
        <v>63.8</v>
      </c>
      <c r="O137">
        <v>9</v>
      </c>
      <c r="P137">
        <v>9100</v>
      </c>
      <c r="Q137">
        <v>15300</v>
      </c>
      <c r="R137">
        <v>59.6</v>
      </c>
      <c r="S137">
        <v>8.9</v>
      </c>
      <c r="T137">
        <v>7800</v>
      </c>
      <c r="U137">
        <v>13500</v>
      </c>
      <c r="V137">
        <v>57.7</v>
      </c>
      <c r="W137">
        <v>9.6999999999999993</v>
      </c>
      <c r="X137">
        <v>12500</v>
      </c>
      <c r="Y137">
        <v>17500</v>
      </c>
      <c r="Z137">
        <v>71.5</v>
      </c>
      <c r="AA137">
        <v>7.9</v>
      </c>
      <c r="AB137">
        <v>10600</v>
      </c>
      <c r="AC137">
        <v>16100</v>
      </c>
      <c r="AD137">
        <v>65.599999999999994</v>
      </c>
      <c r="AE137">
        <v>10.199999999999999</v>
      </c>
      <c r="AF137">
        <v>11300</v>
      </c>
      <c r="AG137">
        <v>16600</v>
      </c>
      <c r="AH137">
        <v>67.900000000000006</v>
      </c>
      <c r="AI137">
        <v>10.3</v>
      </c>
    </row>
    <row r="138" spans="1:35" x14ac:dyDescent="0.3">
      <c r="A138" t="s">
        <v>192</v>
      </c>
      <c r="B138" t="str">
        <f>IFERROR(VLOOKUP(A138,'class and classification'!$A$1:$B$338,2,FALSE),VLOOKUP(A138,'class and classification'!$A$340:$B$378,2,FALSE))</f>
        <v>Predominantly Urban</v>
      </c>
      <c r="C138" t="str">
        <f>IFERROR(VLOOKUP(A138,'class and classification'!$A$1:$C$338,3,FALSE),VLOOKUP(A138,'class and classification'!$A$340:$C$378,3,FALSE))</f>
        <v>UA</v>
      </c>
      <c r="D138">
        <v>8000</v>
      </c>
      <c r="E138">
        <v>11400</v>
      </c>
      <c r="F138">
        <v>70.599999999999994</v>
      </c>
      <c r="G138">
        <v>7.9</v>
      </c>
      <c r="H138">
        <v>6700</v>
      </c>
      <c r="I138">
        <v>10100</v>
      </c>
      <c r="J138">
        <v>66.5</v>
      </c>
      <c r="K138">
        <v>8.4</v>
      </c>
      <c r="L138">
        <v>7100</v>
      </c>
      <c r="M138">
        <v>10300</v>
      </c>
      <c r="N138">
        <v>68.599999999999994</v>
      </c>
      <c r="O138">
        <v>8.6</v>
      </c>
      <c r="P138">
        <v>8400</v>
      </c>
      <c r="Q138">
        <v>12100</v>
      </c>
      <c r="R138">
        <v>69.599999999999994</v>
      </c>
      <c r="S138">
        <v>7.4</v>
      </c>
      <c r="T138">
        <v>10800</v>
      </c>
      <c r="U138">
        <v>16200</v>
      </c>
      <c r="V138">
        <v>67.099999999999994</v>
      </c>
      <c r="W138">
        <v>6.9</v>
      </c>
      <c r="X138">
        <v>9600</v>
      </c>
      <c r="Y138">
        <v>14900</v>
      </c>
      <c r="Z138">
        <v>64.5</v>
      </c>
      <c r="AA138">
        <v>7.3</v>
      </c>
      <c r="AB138">
        <v>7300</v>
      </c>
      <c r="AC138">
        <v>11300</v>
      </c>
      <c r="AD138">
        <v>64.7</v>
      </c>
      <c r="AE138">
        <v>9.5</v>
      </c>
      <c r="AF138">
        <v>8100</v>
      </c>
      <c r="AG138">
        <v>14000</v>
      </c>
      <c r="AH138">
        <v>57.7</v>
      </c>
      <c r="AI138">
        <v>9.4</v>
      </c>
    </row>
    <row r="139" spans="1:35" x14ac:dyDescent="0.3">
      <c r="A139" t="s">
        <v>193</v>
      </c>
      <c r="B139" t="str">
        <f>IFERROR(VLOOKUP(A139,'class and classification'!$A$1:$B$338,2,FALSE),VLOOKUP(A139,'class and classification'!$A$340:$B$378,2,FALSE))</f>
        <v>Predominantly Urban</v>
      </c>
      <c r="C139" t="str">
        <f>IFERROR(VLOOKUP(A139,'class and classification'!$A$1:$C$338,3,FALSE),VLOOKUP(A139,'class and classification'!$A$340:$C$378,3,FALSE))</f>
        <v>UA</v>
      </c>
      <c r="D139">
        <v>7000</v>
      </c>
      <c r="E139">
        <v>12400</v>
      </c>
      <c r="F139">
        <v>56.5</v>
      </c>
      <c r="G139">
        <v>9.4</v>
      </c>
      <c r="H139">
        <v>6800</v>
      </c>
      <c r="I139">
        <v>10900</v>
      </c>
      <c r="J139">
        <v>62.3</v>
      </c>
      <c r="K139">
        <v>9.8000000000000007</v>
      </c>
      <c r="L139">
        <v>9800</v>
      </c>
      <c r="M139">
        <v>14900</v>
      </c>
      <c r="N139">
        <v>65.7</v>
      </c>
      <c r="O139">
        <v>8.6999999999999993</v>
      </c>
      <c r="P139">
        <v>9900</v>
      </c>
      <c r="Q139">
        <v>15500</v>
      </c>
      <c r="R139">
        <v>64.2</v>
      </c>
      <c r="S139">
        <v>8.5</v>
      </c>
      <c r="T139">
        <v>10700</v>
      </c>
      <c r="U139">
        <v>16800</v>
      </c>
      <c r="V139">
        <v>63.9</v>
      </c>
      <c r="W139">
        <v>7.9</v>
      </c>
      <c r="X139">
        <v>10900</v>
      </c>
      <c r="Y139">
        <v>15100</v>
      </c>
      <c r="Z139">
        <v>72</v>
      </c>
      <c r="AA139">
        <v>7.7</v>
      </c>
      <c r="AB139">
        <v>10900</v>
      </c>
      <c r="AC139">
        <v>15700</v>
      </c>
      <c r="AD139">
        <v>69.2</v>
      </c>
      <c r="AE139">
        <v>8.6999999999999993</v>
      </c>
      <c r="AF139">
        <v>12400</v>
      </c>
      <c r="AG139">
        <v>16400</v>
      </c>
      <c r="AH139">
        <v>76</v>
      </c>
      <c r="AI139">
        <v>8.6</v>
      </c>
    </row>
    <row r="140" spans="1:35" x14ac:dyDescent="0.3">
      <c r="A140" t="s">
        <v>1626</v>
      </c>
      <c r="B140" t="str">
        <f>IFERROR(VLOOKUP(A140,'class and classification'!$A$1:$B$338,2,FALSE),VLOOKUP(A140,'class and classification'!$A$340:$B$378,2,FALSE))</f>
        <v>Urban with Significant Rural</v>
      </c>
      <c r="C140" t="str">
        <f>IFERROR(VLOOKUP(A140,'class and classification'!$A$1:$C$338,3,FALSE),VLOOKUP(A140,'class and classification'!$A$340:$C$378,3,FALSE))</f>
        <v>UA</v>
      </c>
      <c r="D140">
        <v>30300</v>
      </c>
      <c r="E140">
        <v>46700</v>
      </c>
      <c r="F140">
        <v>64.900000000000006</v>
      </c>
      <c r="G140">
        <v>7.3</v>
      </c>
      <c r="H140">
        <v>28700</v>
      </c>
      <c r="I140">
        <v>50300</v>
      </c>
      <c r="J140">
        <v>57</v>
      </c>
      <c r="K140">
        <v>7.1</v>
      </c>
      <c r="L140">
        <v>34000</v>
      </c>
      <c r="M140">
        <v>52800</v>
      </c>
      <c r="N140">
        <v>64.5</v>
      </c>
      <c r="O140">
        <v>7.5</v>
      </c>
      <c r="P140">
        <v>36800</v>
      </c>
      <c r="Q140">
        <v>49400</v>
      </c>
      <c r="R140">
        <v>74.400000000000006</v>
      </c>
      <c r="S140">
        <v>6.8</v>
      </c>
      <c r="T140">
        <v>41100</v>
      </c>
      <c r="U140">
        <v>55100</v>
      </c>
      <c r="V140">
        <v>74.599999999999994</v>
      </c>
      <c r="W140">
        <v>6.7</v>
      </c>
      <c r="X140">
        <v>38200</v>
      </c>
      <c r="Y140">
        <v>55600</v>
      </c>
      <c r="Z140">
        <v>68.7</v>
      </c>
      <c r="AA140">
        <v>7.6</v>
      </c>
      <c r="AB140">
        <v>28000</v>
      </c>
      <c r="AC140">
        <v>52300</v>
      </c>
      <c r="AD140">
        <v>53.6</v>
      </c>
      <c r="AE140">
        <v>9.1</v>
      </c>
      <c r="AF140">
        <v>38400</v>
      </c>
      <c r="AG140">
        <v>64100</v>
      </c>
      <c r="AH140">
        <v>59.9</v>
      </c>
      <c r="AI140">
        <v>7.4</v>
      </c>
    </row>
    <row r="141" spans="1:35" x14ac:dyDescent="0.3">
      <c r="A141" t="s">
        <v>195</v>
      </c>
      <c r="B141" t="str">
        <f>IFERROR(VLOOKUP(A141,'class and classification'!$A$1:$B$338,2,FALSE),VLOOKUP(A141,'class and classification'!$A$340:$B$378,2,FALSE))</f>
        <v>Urban with Significant Rural</v>
      </c>
      <c r="C141" t="str">
        <f>IFERROR(VLOOKUP(A141,'class and classification'!$A$1:$C$338,3,FALSE),VLOOKUP(A141,'class and classification'!$A$340:$C$378,3,FALSE))</f>
        <v>SC</v>
      </c>
      <c r="D141">
        <v>29800</v>
      </c>
      <c r="E141">
        <v>60100</v>
      </c>
      <c r="F141">
        <v>49.5</v>
      </c>
      <c r="G141">
        <v>7.1</v>
      </c>
      <c r="H141">
        <v>32500</v>
      </c>
      <c r="I141">
        <v>65900</v>
      </c>
      <c r="J141">
        <v>49.3</v>
      </c>
      <c r="K141">
        <v>6.9</v>
      </c>
      <c r="L141">
        <v>36600</v>
      </c>
      <c r="M141">
        <v>71000</v>
      </c>
      <c r="N141">
        <v>51.6</v>
      </c>
      <c r="O141">
        <v>7.2</v>
      </c>
      <c r="P141">
        <v>32700</v>
      </c>
      <c r="Q141">
        <v>64700</v>
      </c>
      <c r="R141">
        <v>50.5</v>
      </c>
      <c r="S141">
        <v>7.5</v>
      </c>
      <c r="T141">
        <v>30700</v>
      </c>
      <c r="U141">
        <v>63300</v>
      </c>
      <c r="V141">
        <v>48.6</v>
      </c>
      <c r="W141">
        <v>7.9</v>
      </c>
      <c r="X141">
        <v>45300</v>
      </c>
      <c r="Y141">
        <v>77000</v>
      </c>
      <c r="Z141">
        <v>58.8</v>
      </c>
      <c r="AA141">
        <v>7.5</v>
      </c>
      <c r="AB141">
        <v>44200</v>
      </c>
      <c r="AC141">
        <v>83600</v>
      </c>
      <c r="AD141">
        <v>52.9</v>
      </c>
      <c r="AE141">
        <v>7.7</v>
      </c>
      <c r="AF141">
        <v>41200</v>
      </c>
      <c r="AG141">
        <v>75000</v>
      </c>
      <c r="AH141">
        <v>54.9</v>
      </c>
      <c r="AI141">
        <v>7.6</v>
      </c>
    </row>
    <row r="142" spans="1:35" x14ac:dyDescent="0.3">
      <c r="A142" t="s">
        <v>196</v>
      </c>
      <c r="B142" t="str">
        <f>IFERROR(VLOOKUP(A142,'class and classification'!$A$1:$B$338,2,FALSE),VLOOKUP(A142,'class and classification'!$A$340:$B$378,2,FALSE))</f>
        <v>Urban with Significant Rural</v>
      </c>
      <c r="C142" t="str">
        <f>IFERROR(VLOOKUP(A142,'class and classification'!$A$1:$C$338,3,FALSE),VLOOKUP(A142,'class and classification'!$A$340:$C$378,3,FALSE))</f>
        <v>SC</v>
      </c>
      <c r="D142">
        <v>83100</v>
      </c>
      <c r="E142">
        <v>136400</v>
      </c>
      <c r="F142">
        <v>60.9</v>
      </c>
      <c r="G142">
        <v>5.2</v>
      </c>
      <c r="H142">
        <v>88700</v>
      </c>
      <c r="I142">
        <v>143500</v>
      </c>
      <c r="J142">
        <v>61.8</v>
      </c>
      <c r="K142">
        <v>5.3</v>
      </c>
      <c r="L142">
        <v>83800</v>
      </c>
      <c r="M142">
        <v>142800</v>
      </c>
      <c r="N142">
        <v>58.7</v>
      </c>
      <c r="O142">
        <v>5.6</v>
      </c>
      <c r="P142">
        <v>91400</v>
      </c>
      <c r="Q142">
        <v>143500</v>
      </c>
      <c r="R142">
        <v>63.7</v>
      </c>
      <c r="S142">
        <v>5.3</v>
      </c>
      <c r="T142">
        <v>108200</v>
      </c>
      <c r="U142">
        <v>159300</v>
      </c>
      <c r="V142">
        <v>67.900000000000006</v>
      </c>
      <c r="W142">
        <v>5</v>
      </c>
      <c r="X142">
        <v>107000</v>
      </c>
      <c r="Y142">
        <v>170400</v>
      </c>
      <c r="Z142">
        <v>62.8</v>
      </c>
      <c r="AA142">
        <v>4.9000000000000004</v>
      </c>
      <c r="AB142">
        <v>111100</v>
      </c>
      <c r="AC142">
        <v>183000</v>
      </c>
      <c r="AD142">
        <v>60.7</v>
      </c>
      <c r="AE142">
        <v>5.0999999999999996</v>
      </c>
      <c r="AF142">
        <v>113000</v>
      </c>
      <c r="AG142">
        <v>176300</v>
      </c>
      <c r="AH142">
        <v>64.099999999999994</v>
      </c>
      <c r="AI142">
        <v>4.9000000000000004</v>
      </c>
    </row>
    <row r="143" spans="1:35" x14ac:dyDescent="0.3">
      <c r="A143" t="s">
        <v>197</v>
      </c>
      <c r="B143" t="str">
        <f>IFERROR(VLOOKUP(A143,'class and classification'!$A$1:$B$338,2,FALSE),VLOOKUP(A143,'class and classification'!$A$340:$B$378,2,FALSE))</f>
        <v>Urban with Significant Rural</v>
      </c>
      <c r="C143" t="str">
        <f>IFERROR(VLOOKUP(A143,'class and classification'!$A$1:$C$338,3,FALSE),VLOOKUP(A143,'class and classification'!$A$340:$C$378,3,FALSE))</f>
        <v>SC</v>
      </c>
      <c r="D143">
        <v>92300</v>
      </c>
      <c r="E143">
        <v>181900</v>
      </c>
      <c r="F143">
        <v>50.7</v>
      </c>
      <c r="G143">
        <v>4.9000000000000004</v>
      </c>
      <c r="H143">
        <v>108300</v>
      </c>
      <c r="I143">
        <v>204000</v>
      </c>
      <c r="J143">
        <v>53.1</v>
      </c>
      <c r="K143">
        <v>4.5999999999999996</v>
      </c>
      <c r="L143">
        <v>107700</v>
      </c>
      <c r="M143">
        <v>190400</v>
      </c>
      <c r="N143">
        <v>56.6</v>
      </c>
      <c r="O143">
        <v>5</v>
      </c>
      <c r="P143">
        <v>113000</v>
      </c>
      <c r="Q143">
        <v>192600</v>
      </c>
      <c r="R143">
        <v>58.7</v>
      </c>
      <c r="S143">
        <v>5</v>
      </c>
      <c r="T143">
        <v>110800</v>
      </c>
      <c r="U143">
        <v>196200</v>
      </c>
      <c r="V143">
        <v>56.5</v>
      </c>
      <c r="W143">
        <v>5</v>
      </c>
      <c r="X143">
        <v>130000</v>
      </c>
      <c r="Y143">
        <v>217200</v>
      </c>
      <c r="Z143">
        <v>59.9</v>
      </c>
      <c r="AA143">
        <v>5</v>
      </c>
      <c r="AB143">
        <v>115700</v>
      </c>
      <c r="AC143">
        <v>188000</v>
      </c>
      <c r="AD143">
        <v>61.5</v>
      </c>
      <c r="AE143">
        <v>5.6</v>
      </c>
      <c r="AF143">
        <v>128600</v>
      </c>
      <c r="AG143">
        <v>230900</v>
      </c>
      <c r="AH143">
        <v>55.7</v>
      </c>
      <c r="AI143">
        <v>5</v>
      </c>
    </row>
    <row r="144" spans="1:35" x14ac:dyDescent="0.3">
      <c r="A144" t="s">
        <v>198</v>
      </c>
      <c r="B144" t="str">
        <f>IFERROR(VLOOKUP(A144,'class and classification'!$A$1:$B$338,2,FALSE),VLOOKUP(A144,'class and classification'!$A$340:$B$378,2,FALSE))</f>
        <v>Predominantly Rural</v>
      </c>
      <c r="C144" t="str">
        <f>IFERROR(VLOOKUP(A144,'class and classification'!$A$1:$C$338,3,FALSE),VLOOKUP(A144,'class and classification'!$A$340:$C$378,3,FALSE))</f>
        <v>SC</v>
      </c>
      <c r="D144">
        <v>29000</v>
      </c>
      <c r="E144">
        <v>54900</v>
      </c>
      <c r="F144">
        <v>52.8</v>
      </c>
      <c r="G144">
        <v>8.4</v>
      </c>
      <c r="H144">
        <v>33900</v>
      </c>
      <c r="I144">
        <v>58200</v>
      </c>
      <c r="J144">
        <v>58.3</v>
      </c>
      <c r="K144">
        <v>8.1</v>
      </c>
      <c r="L144">
        <v>47600</v>
      </c>
      <c r="M144">
        <v>74400</v>
      </c>
      <c r="N144">
        <v>64.099999999999994</v>
      </c>
      <c r="O144">
        <v>7.4</v>
      </c>
      <c r="P144">
        <v>44000</v>
      </c>
      <c r="Q144">
        <v>69000</v>
      </c>
      <c r="R144">
        <v>63.7</v>
      </c>
      <c r="S144">
        <v>8.1</v>
      </c>
      <c r="T144">
        <v>40100</v>
      </c>
      <c r="U144">
        <v>60800</v>
      </c>
      <c r="V144">
        <v>65.900000000000006</v>
      </c>
      <c r="W144">
        <v>8.6</v>
      </c>
      <c r="X144">
        <v>45900</v>
      </c>
      <c r="Y144">
        <v>68900</v>
      </c>
      <c r="Z144">
        <v>66.599999999999994</v>
      </c>
      <c r="AA144">
        <v>7.6</v>
      </c>
      <c r="AB144">
        <v>47200</v>
      </c>
      <c r="AC144">
        <v>81600</v>
      </c>
      <c r="AD144">
        <v>57.9</v>
      </c>
      <c r="AE144">
        <v>7.8</v>
      </c>
      <c r="AF144">
        <v>42100</v>
      </c>
      <c r="AG144">
        <v>73000</v>
      </c>
      <c r="AH144">
        <v>57.8</v>
      </c>
      <c r="AI144">
        <v>7.9</v>
      </c>
    </row>
    <row r="145" spans="1:35" x14ac:dyDescent="0.3">
      <c r="A145" t="s">
        <v>199</v>
      </c>
      <c r="B145" t="str">
        <f>IFERROR(VLOOKUP(A145,'class and classification'!$A$1:$B$338,2,FALSE),VLOOKUP(A145,'class and classification'!$A$340:$B$378,2,FALSE))</f>
        <v>Predominantly Urban</v>
      </c>
      <c r="C145" t="str">
        <f>IFERROR(VLOOKUP(A145,'class and classification'!$A$1:$C$338,3,FALSE),VLOOKUP(A145,'class and classification'!$A$340:$C$378,3,FALSE))</f>
        <v>SC</v>
      </c>
      <c r="D145">
        <v>55400</v>
      </c>
      <c r="E145">
        <v>104400</v>
      </c>
      <c r="F145">
        <v>53.1</v>
      </c>
      <c r="G145">
        <v>6</v>
      </c>
      <c r="H145">
        <v>75000</v>
      </c>
      <c r="I145">
        <v>120400</v>
      </c>
      <c r="J145">
        <v>62.3</v>
      </c>
      <c r="K145">
        <v>5.6</v>
      </c>
      <c r="L145">
        <v>74500</v>
      </c>
      <c r="M145">
        <v>111100</v>
      </c>
      <c r="N145">
        <v>67.099999999999994</v>
      </c>
      <c r="O145">
        <v>5.8</v>
      </c>
      <c r="P145">
        <v>69500</v>
      </c>
      <c r="Q145">
        <v>104600</v>
      </c>
      <c r="R145">
        <v>66.400000000000006</v>
      </c>
      <c r="S145">
        <v>6.1</v>
      </c>
      <c r="T145">
        <v>67300</v>
      </c>
      <c r="U145">
        <v>103300</v>
      </c>
      <c r="V145">
        <v>65.099999999999994</v>
      </c>
      <c r="W145">
        <v>6.8</v>
      </c>
      <c r="X145">
        <v>75700</v>
      </c>
      <c r="Y145">
        <v>116200</v>
      </c>
      <c r="Z145">
        <v>65.2</v>
      </c>
      <c r="AA145">
        <v>6.3</v>
      </c>
      <c r="AB145">
        <v>82300</v>
      </c>
      <c r="AC145">
        <v>126900</v>
      </c>
      <c r="AD145">
        <v>64.8</v>
      </c>
      <c r="AE145">
        <v>6.5</v>
      </c>
      <c r="AF145">
        <v>98600</v>
      </c>
      <c r="AG145">
        <v>137500</v>
      </c>
      <c r="AH145">
        <v>71.7</v>
      </c>
      <c r="AI145">
        <v>5.5</v>
      </c>
    </row>
    <row r="146" spans="1:35" x14ac:dyDescent="0.3">
      <c r="A146" t="s">
        <v>200</v>
      </c>
      <c r="B146" t="str">
        <f>IFERROR(VLOOKUP(A146,'class and classification'!$A$1:$B$338,2,FALSE),VLOOKUP(A146,'class and classification'!$A$340:$B$378,2,FALSE))</f>
        <v>Predominantly Urban</v>
      </c>
      <c r="C146" t="str">
        <f>IFERROR(VLOOKUP(A146,'class and classification'!$A$1:$C$338,3,FALSE),VLOOKUP(A146,'class and classification'!$A$340:$C$378,3,FALSE))</f>
        <v>SC</v>
      </c>
      <c r="D146">
        <v>48100</v>
      </c>
      <c r="E146">
        <v>83900</v>
      </c>
      <c r="F146">
        <v>57.3</v>
      </c>
      <c r="G146">
        <v>6.6</v>
      </c>
      <c r="H146">
        <v>52900</v>
      </c>
      <c r="I146">
        <v>94900</v>
      </c>
      <c r="J146">
        <v>55.7</v>
      </c>
      <c r="K146">
        <v>6.6</v>
      </c>
      <c r="L146">
        <v>61500</v>
      </c>
      <c r="M146">
        <v>106800</v>
      </c>
      <c r="N146">
        <v>57.5</v>
      </c>
      <c r="O146">
        <v>6.5</v>
      </c>
      <c r="P146">
        <v>61100</v>
      </c>
      <c r="Q146">
        <v>91500</v>
      </c>
      <c r="R146">
        <v>66.8</v>
      </c>
      <c r="S146">
        <v>6.8</v>
      </c>
      <c r="T146">
        <v>55900</v>
      </c>
      <c r="U146">
        <v>93600</v>
      </c>
      <c r="V146">
        <v>59.7</v>
      </c>
      <c r="W146">
        <v>7.4</v>
      </c>
      <c r="X146">
        <v>72200</v>
      </c>
      <c r="Y146">
        <v>114200</v>
      </c>
      <c r="Z146">
        <v>63.2</v>
      </c>
      <c r="AA146">
        <v>6.6</v>
      </c>
      <c r="AB146">
        <v>78900</v>
      </c>
      <c r="AC146">
        <v>123900</v>
      </c>
      <c r="AD146">
        <v>63.7</v>
      </c>
      <c r="AE146">
        <v>6.8</v>
      </c>
      <c r="AF146">
        <v>69900</v>
      </c>
      <c r="AG146">
        <v>112100</v>
      </c>
      <c r="AH146">
        <v>62.3</v>
      </c>
      <c r="AI146">
        <v>7.1</v>
      </c>
    </row>
    <row r="147" spans="1:35" x14ac:dyDescent="0.3">
      <c r="A147" t="s">
        <v>201</v>
      </c>
      <c r="B147" t="str">
        <f>IFERROR(VLOOKUP(A147,'class and classification'!$A$1:$B$338,2,FALSE),VLOOKUP(A147,'class and classification'!$A$340:$B$378,2,FALSE))</f>
        <v>Urban with Significant Rural</v>
      </c>
      <c r="C147" t="str">
        <f>IFERROR(VLOOKUP(A147,'class and classification'!$A$1:$C$338,3,FALSE),VLOOKUP(A147,'class and classification'!$A$340:$C$378,3,FALSE))</f>
        <v>UA</v>
      </c>
      <c r="D147">
        <v>11000</v>
      </c>
      <c r="E147">
        <v>19800</v>
      </c>
      <c r="F147">
        <v>55.5</v>
      </c>
      <c r="G147">
        <v>6.7</v>
      </c>
      <c r="H147">
        <v>13500</v>
      </c>
      <c r="I147">
        <v>22400</v>
      </c>
      <c r="J147">
        <v>60</v>
      </c>
      <c r="K147">
        <v>6.3</v>
      </c>
      <c r="L147">
        <v>14500</v>
      </c>
      <c r="M147">
        <v>22800</v>
      </c>
      <c r="N147">
        <v>63.8</v>
      </c>
      <c r="O147">
        <v>6.5</v>
      </c>
      <c r="P147">
        <v>12500</v>
      </c>
      <c r="Q147">
        <v>21400</v>
      </c>
      <c r="R147">
        <v>58.3</v>
      </c>
      <c r="S147">
        <v>6.9</v>
      </c>
      <c r="T147">
        <v>17500</v>
      </c>
      <c r="U147">
        <v>26900</v>
      </c>
      <c r="V147">
        <v>65.099999999999994</v>
      </c>
      <c r="W147">
        <v>6.5</v>
      </c>
      <c r="X147">
        <v>16800</v>
      </c>
      <c r="Y147">
        <v>25500</v>
      </c>
      <c r="Z147">
        <v>65.599999999999994</v>
      </c>
      <c r="AA147">
        <v>6.8</v>
      </c>
      <c r="AB147">
        <v>15900</v>
      </c>
      <c r="AC147">
        <v>22500</v>
      </c>
      <c r="AD147">
        <v>70.7</v>
      </c>
      <c r="AE147">
        <v>8</v>
      </c>
      <c r="AF147">
        <v>16000</v>
      </c>
      <c r="AG147">
        <v>26200</v>
      </c>
      <c r="AH147">
        <v>60.9</v>
      </c>
      <c r="AI147">
        <v>8.6999999999999993</v>
      </c>
    </row>
    <row r="148" spans="1:35" x14ac:dyDescent="0.3">
      <c r="A148" t="s">
        <v>202</v>
      </c>
      <c r="B148" t="str">
        <f>IFERROR(VLOOKUP(A148,'class and classification'!$A$1:$B$338,2,FALSE),VLOOKUP(A148,'class and classification'!$A$340:$B$378,2,FALSE))</f>
        <v>Predominantly Urban</v>
      </c>
      <c r="C148" t="str">
        <f>IFERROR(VLOOKUP(A148,'class and classification'!$A$1:$C$338,3,FALSE),VLOOKUP(A148,'class and classification'!$A$340:$C$378,3,FALSE))</f>
        <v>UA</v>
      </c>
      <c r="D148">
        <v>23900</v>
      </c>
      <c r="E148">
        <v>52400</v>
      </c>
      <c r="F148">
        <v>45.7</v>
      </c>
      <c r="G148">
        <v>7.6</v>
      </c>
      <c r="H148">
        <v>40300</v>
      </c>
      <c r="I148">
        <v>66900</v>
      </c>
      <c r="J148">
        <v>60.2</v>
      </c>
      <c r="K148">
        <v>6.7</v>
      </c>
      <c r="L148">
        <v>38600</v>
      </c>
      <c r="M148">
        <v>69000</v>
      </c>
      <c r="N148">
        <v>55.9</v>
      </c>
      <c r="O148">
        <v>6.8</v>
      </c>
      <c r="P148">
        <v>46200</v>
      </c>
      <c r="Q148">
        <v>68900</v>
      </c>
      <c r="R148">
        <v>67</v>
      </c>
      <c r="S148">
        <v>6.4</v>
      </c>
      <c r="T148">
        <v>39800</v>
      </c>
      <c r="U148">
        <v>66600</v>
      </c>
      <c r="V148">
        <v>59.7</v>
      </c>
      <c r="W148">
        <v>6.3</v>
      </c>
      <c r="X148">
        <v>46800</v>
      </c>
      <c r="Y148">
        <v>84200</v>
      </c>
      <c r="Z148">
        <v>55.6</v>
      </c>
      <c r="AA148">
        <v>5.9</v>
      </c>
      <c r="AB148">
        <v>40600</v>
      </c>
      <c r="AC148">
        <v>73600</v>
      </c>
      <c r="AD148">
        <v>55.1</v>
      </c>
      <c r="AE148">
        <v>7.4</v>
      </c>
      <c r="AF148">
        <v>55700</v>
      </c>
      <c r="AG148">
        <v>81600</v>
      </c>
      <c r="AH148">
        <v>68.3</v>
      </c>
      <c r="AI148">
        <v>6.5</v>
      </c>
    </row>
    <row r="149" spans="1:35" x14ac:dyDescent="0.3">
      <c r="A149" t="s">
        <v>203</v>
      </c>
      <c r="B149" t="str">
        <f>IFERROR(VLOOKUP(A149,'class and classification'!$A$1:$B$338,2,FALSE),VLOOKUP(A149,'class and classification'!$A$340:$B$378,2,FALSE))</f>
        <v>Predominantly Rural</v>
      </c>
      <c r="C149" t="str">
        <f>IFERROR(VLOOKUP(A149,'class and classification'!$A$1:$C$338,3,FALSE),VLOOKUP(A149,'class and classification'!$A$340:$C$378,3,FALSE))</f>
        <v>UA</v>
      </c>
      <c r="D149">
        <v>35100</v>
      </c>
      <c r="E149">
        <v>69700</v>
      </c>
      <c r="F149">
        <v>50.4</v>
      </c>
      <c r="G149">
        <v>6.5</v>
      </c>
      <c r="H149">
        <v>29700</v>
      </c>
      <c r="I149">
        <v>61900</v>
      </c>
      <c r="J149">
        <v>48</v>
      </c>
      <c r="K149">
        <v>7.1</v>
      </c>
      <c r="L149">
        <v>38700</v>
      </c>
      <c r="M149">
        <v>70100</v>
      </c>
      <c r="N149">
        <v>55.2</v>
      </c>
      <c r="O149">
        <v>6.8</v>
      </c>
      <c r="P149">
        <v>43600</v>
      </c>
      <c r="Q149">
        <v>72800</v>
      </c>
      <c r="R149">
        <v>59.9</v>
      </c>
      <c r="S149">
        <v>6.6</v>
      </c>
      <c r="T149">
        <v>50500</v>
      </c>
      <c r="U149">
        <v>86200</v>
      </c>
      <c r="V149">
        <v>58.6</v>
      </c>
      <c r="W149">
        <v>6.3</v>
      </c>
      <c r="X149">
        <v>45500</v>
      </c>
      <c r="Y149">
        <v>80200</v>
      </c>
      <c r="Z149">
        <v>56.7</v>
      </c>
      <c r="AA149">
        <v>6.9</v>
      </c>
      <c r="AB149">
        <v>40200</v>
      </c>
      <c r="AC149">
        <v>74800</v>
      </c>
      <c r="AD149">
        <v>53.7</v>
      </c>
      <c r="AE149">
        <v>7.6</v>
      </c>
      <c r="AF149">
        <v>48600</v>
      </c>
      <c r="AG149">
        <v>93000</v>
      </c>
      <c r="AH149">
        <v>52.2</v>
      </c>
      <c r="AI149">
        <v>6.7</v>
      </c>
    </row>
    <row r="150" spans="1:35" x14ac:dyDescent="0.3">
      <c r="A150" t="s">
        <v>204</v>
      </c>
      <c r="B150" t="str">
        <f>IFERROR(VLOOKUP(A150,'class and classification'!$A$1:$B$338,2,FALSE),VLOOKUP(A150,'class and classification'!$A$340:$B$378,2,FALSE))</f>
        <v>Predominantly Rural</v>
      </c>
      <c r="C150" t="str">
        <f>IFERROR(VLOOKUP(A150,'class and classification'!$A$1:$C$338,3,FALSE),VLOOKUP(A150,'class and classification'!$A$340:$C$378,3,FALSE))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row>
    <row r="151" spans="1:35" x14ac:dyDescent="0.3">
      <c r="A151" t="s">
        <v>205</v>
      </c>
      <c r="B151" t="str">
        <f>IFERROR(VLOOKUP(A151,'class and classification'!$A$1:$B$338,2,FALSE),VLOOKUP(A151,'class and classification'!$A$340:$B$378,2,FALSE))</f>
        <v>Urban with Significant Rural</v>
      </c>
      <c r="C151" t="str">
        <f>IFERROR(VLOOKUP(A151,'class and classification'!$A$1:$C$338,3,FALSE),VLOOKUP(A151,'class and classification'!$A$340:$C$378,3,FALSE))</f>
        <v>UA</v>
      </c>
      <c r="D151">
        <v>11400</v>
      </c>
      <c r="E151">
        <v>21900</v>
      </c>
      <c r="F151">
        <v>51.9</v>
      </c>
      <c r="G151">
        <v>7.9</v>
      </c>
      <c r="H151">
        <v>13500</v>
      </c>
      <c r="I151">
        <v>22700</v>
      </c>
      <c r="J151">
        <v>59.8</v>
      </c>
      <c r="K151">
        <v>8</v>
      </c>
      <c r="L151">
        <v>14700</v>
      </c>
      <c r="M151">
        <v>22500</v>
      </c>
      <c r="N151">
        <v>65.5</v>
      </c>
      <c r="O151">
        <v>7.8</v>
      </c>
      <c r="P151">
        <v>16400</v>
      </c>
      <c r="Q151">
        <v>26200</v>
      </c>
      <c r="R151">
        <v>62.8</v>
      </c>
      <c r="S151">
        <v>7.3</v>
      </c>
      <c r="T151">
        <v>15100</v>
      </c>
      <c r="U151">
        <v>25400</v>
      </c>
      <c r="V151">
        <v>59.2</v>
      </c>
      <c r="W151">
        <v>7.2</v>
      </c>
      <c r="X151">
        <v>17500</v>
      </c>
      <c r="Y151">
        <v>26900</v>
      </c>
      <c r="Z151">
        <v>65.2</v>
      </c>
      <c r="AA151">
        <v>6.8</v>
      </c>
      <c r="AB151">
        <v>16300</v>
      </c>
      <c r="AC151">
        <v>26800</v>
      </c>
      <c r="AD151">
        <v>60.6</v>
      </c>
      <c r="AE151">
        <v>7.9</v>
      </c>
      <c r="AF151">
        <v>22100</v>
      </c>
      <c r="AG151">
        <v>33100</v>
      </c>
      <c r="AH151">
        <v>66.599999999999994</v>
      </c>
      <c r="AI151">
        <v>7.5</v>
      </c>
    </row>
    <row r="152" spans="1:35" x14ac:dyDescent="0.3">
      <c r="A152" t="s">
        <v>206</v>
      </c>
      <c r="B152" t="str">
        <f>IFERROR(VLOOKUP(A152,'class and classification'!$A$1:$B$338,2,FALSE),VLOOKUP(A152,'class and classification'!$A$340:$B$378,2,FALSE))</f>
        <v>Predominantly Urban</v>
      </c>
      <c r="C152" t="str">
        <f>IFERROR(VLOOKUP(A152,'class and classification'!$A$1:$C$338,3,FALSE),VLOOKUP(A152,'class and classification'!$A$340:$C$378,3,FALSE))</f>
        <v>UA</v>
      </c>
      <c r="D152">
        <v>20300</v>
      </c>
      <c r="E152">
        <v>40400</v>
      </c>
      <c r="F152">
        <v>50.3</v>
      </c>
      <c r="G152">
        <v>5.5</v>
      </c>
      <c r="H152">
        <v>20500</v>
      </c>
      <c r="I152">
        <v>39600</v>
      </c>
      <c r="J152">
        <v>51.8</v>
      </c>
      <c r="K152">
        <v>5.5</v>
      </c>
      <c r="L152">
        <v>20200</v>
      </c>
      <c r="M152">
        <v>41500</v>
      </c>
      <c r="N152">
        <v>48.8</v>
      </c>
      <c r="O152">
        <v>6.1</v>
      </c>
      <c r="P152">
        <v>21300</v>
      </c>
      <c r="Q152">
        <v>39600</v>
      </c>
      <c r="R152">
        <v>53.7</v>
      </c>
      <c r="S152">
        <v>6.4</v>
      </c>
      <c r="T152">
        <v>22800</v>
      </c>
      <c r="U152">
        <v>39900</v>
      </c>
      <c r="V152">
        <v>57.1</v>
      </c>
      <c r="W152">
        <v>6.3</v>
      </c>
      <c r="X152">
        <v>22400</v>
      </c>
      <c r="Y152">
        <v>45500</v>
      </c>
      <c r="Z152">
        <v>49.2</v>
      </c>
      <c r="AA152">
        <v>6.5</v>
      </c>
      <c r="AB152">
        <v>26400</v>
      </c>
      <c r="AC152">
        <v>46700</v>
      </c>
      <c r="AD152">
        <v>56.5</v>
      </c>
      <c r="AE152">
        <v>7.4</v>
      </c>
      <c r="AF152">
        <v>34600</v>
      </c>
      <c r="AG152">
        <v>58200</v>
      </c>
      <c r="AH152">
        <v>59.6</v>
      </c>
      <c r="AI152">
        <v>7.3</v>
      </c>
    </row>
    <row r="153" spans="1:35" x14ac:dyDescent="0.3">
      <c r="A153" t="s">
        <v>207</v>
      </c>
      <c r="B153" t="str">
        <f>IFERROR(VLOOKUP(A153,'class and classification'!$A$1:$B$338,2,FALSE),VLOOKUP(A153,'class and classification'!$A$340:$B$378,2,FALSE))</f>
        <v>Predominantly Urban</v>
      </c>
      <c r="C153" t="str">
        <f>IFERROR(VLOOKUP(A153,'class and classification'!$A$1:$C$338,3,FALSE),VLOOKUP(A153,'class and classification'!$A$340:$C$378,3,FALSE))</f>
        <v>UA</v>
      </c>
      <c r="D153">
        <v>20900</v>
      </c>
      <c r="E153">
        <v>39900</v>
      </c>
      <c r="F153">
        <v>52.3</v>
      </c>
      <c r="G153">
        <v>5.3</v>
      </c>
      <c r="H153">
        <v>24900</v>
      </c>
      <c r="I153">
        <v>45800</v>
      </c>
      <c r="J153">
        <v>54.3</v>
      </c>
      <c r="K153">
        <v>5.0999999999999996</v>
      </c>
      <c r="L153">
        <v>26400</v>
      </c>
      <c r="M153">
        <v>46200</v>
      </c>
      <c r="N153">
        <v>57.2</v>
      </c>
      <c r="O153">
        <v>5.4</v>
      </c>
      <c r="P153">
        <v>24700</v>
      </c>
      <c r="Q153">
        <v>41800</v>
      </c>
      <c r="R153">
        <v>59.1</v>
      </c>
      <c r="S153">
        <v>5.5</v>
      </c>
      <c r="T153">
        <v>25500</v>
      </c>
      <c r="U153">
        <v>45500</v>
      </c>
      <c r="V153">
        <v>56.1</v>
      </c>
      <c r="W153">
        <v>5.4</v>
      </c>
      <c r="X153">
        <v>32100</v>
      </c>
      <c r="Y153">
        <v>48800</v>
      </c>
      <c r="Z153">
        <v>65.7</v>
      </c>
      <c r="AA153">
        <v>5.5</v>
      </c>
      <c r="AB153">
        <v>30300</v>
      </c>
      <c r="AC153">
        <v>54700</v>
      </c>
      <c r="AD153">
        <v>55.4</v>
      </c>
      <c r="AE153">
        <v>6.3</v>
      </c>
      <c r="AF153">
        <v>29000</v>
      </c>
      <c r="AG153">
        <v>50700</v>
      </c>
      <c r="AH153">
        <v>57.3</v>
      </c>
      <c r="AI153">
        <v>6.7</v>
      </c>
    </row>
    <row r="154" spans="1:35" x14ac:dyDescent="0.3">
      <c r="A154" t="s">
        <v>208</v>
      </c>
      <c r="B154" t="str">
        <f>IFERROR(VLOOKUP(A154,'class and classification'!$A$1:$B$338,2,FALSE),VLOOKUP(A154,'class and classification'!$A$340:$B$378,2,FALSE))</f>
        <v>Predominantly Urban</v>
      </c>
      <c r="C154" t="str">
        <f>IFERROR(VLOOKUP(A154,'class and classification'!$A$1:$C$338,3,FALSE),VLOOKUP(A154,'class and classification'!$A$340:$C$378,3,FALSE))</f>
        <v>UA</v>
      </c>
      <c r="D154">
        <v>18400</v>
      </c>
      <c r="E154">
        <v>30300</v>
      </c>
      <c r="F154">
        <v>60.6</v>
      </c>
      <c r="G154">
        <v>7.7</v>
      </c>
      <c r="H154">
        <v>19700</v>
      </c>
      <c r="I154">
        <v>30400</v>
      </c>
      <c r="J154">
        <v>64.8</v>
      </c>
      <c r="K154">
        <v>7.5</v>
      </c>
      <c r="L154">
        <v>19800</v>
      </c>
      <c r="M154">
        <v>32100</v>
      </c>
      <c r="N154">
        <v>61.9</v>
      </c>
      <c r="O154">
        <v>8.1</v>
      </c>
      <c r="P154">
        <v>20900</v>
      </c>
      <c r="Q154">
        <v>31800</v>
      </c>
      <c r="R154">
        <v>65.7</v>
      </c>
      <c r="S154">
        <v>7</v>
      </c>
      <c r="T154">
        <v>26100</v>
      </c>
      <c r="U154">
        <v>38400</v>
      </c>
      <c r="V154">
        <v>68.099999999999994</v>
      </c>
      <c r="W154">
        <v>6.5</v>
      </c>
      <c r="X154">
        <v>26900</v>
      </c>
      <c r="Y154">
        <v>38700</v>
      </c>
      <c r="Z154">
        <v>69.5</v>
      </c>
      <c r="AA154">
        <v>6.6</v>
      </c>
      <c r="AB154">
        <v>25100</v>
      </c>
      <c r="AC154">
        <v>39800</v>
      </c>
      <c r="AD154">
        <v>63</v>
      </c>
      <c r="AE154">
        <v>7.8</v>
      </c>
      <c r="AF154">
        <v>23700</v>
      </c>
      <c r="AG154">
        <v>35300</v>
      </c>
      <c r="AH154">
        <v>67.099999999999994</v>
      </c>
      <c r="AI154">
        <v>7.5</v>
      </c>
    </row>
    <row r="155" spans="1:35" x14ac:dyDescent="0.3">
      <c r="A155" t="s">
        <v>209</v>
      </c>
      <c r="B155" t="str">
        <f>IFERROR(VLOOKUP(A155,'class and classification'!$A$1:$B$338,2,FALSE),VLOOKUP(A155,'class and classification'!$A$340:$B$378,2,FALSE))</f>
        <v>Predominantly Urban</v>
      </c>
      <c r="C155" t="str">
        <f>IFERROR(VLOOKUP(A155,'class and classification'!$A$1:$C$338,3,FALSE),VLOOKUP(A155,'class and classification'!$A$340:$C$378,3,FALSE))</f>
        <v>UA</v>
      </c>
      <c r="D155">
        <v>15700</v>
      </c>
      <c r="E155">
        <v>28600</v>
      </c>
      <c r="F155">
        <v>54.9</v>
      </c>
      <c r="G155">
        <v>6.5</v>
      </c>
      <c r="H155">
        <v>16100</v>
      </c>
      <c r="I155">
        <v>29400</v>
      </c>
      <c r="J155">
        <v>54.6</v>
      </c>
      <c r="K155">
        <v>6.5</v>
      </c>
      <c r="L155">
        <v>15700</v>
      </c>
      <c r="M155">
        <v>24800</v>
      </c>
      <c r="N155">
        <v>63.1</v>
      </c>
      <c r="O155">
        <v>7.4</v>
      </c>
      <c r="P155">
        <v>16200</v>
      </c>
      <c r="Q155">
        <v>27000</v>
      </c>
      <c r="R155">
        <v>59.7</v>
      </c>
      <c r="S155">
        <v>6.7</v>
      </c>
      <c r="T155">
        <v>18200</v>
      </c>
      <c r="U155">
        <v>30500</v>
      </c>
      <c r="V155">
        <v>59.4</v>
      </c>
      <c r="W155">
        <v>6.6</v>
      </c>
      <c r="X155">
        <v>17700</v>
      </c>
      <c r="Y155">
        <v>28900</v>
      </c>
      <c r="Z155">
        <v>61.4</v>
      </c>
      <c r="AA155">
        <v>6.7</v>
      </c>
      <c r="AB155">
        <v>14200</v>
      </c>
      <c r="AC155">
        <v>27400</v>
      </c>
      <c r="AD155">
        <v>51.7</v>
      </c>
      <c r="AE155">
        <v>8.4</v>
      </c>
      <c r="AF155">
        <v>19600</v>
      </c>
      <c r="AG155">
        <v>36500</v>
      </c>
      <c r="AH155">
        <v>53.7</v>
      </c>
      <c r="AI155">
        <v>7.4</v>
      </c>
    </row>
    <row r="156" spans="1:35" x14ac:dyDescent="0.3">
      <c r="A156" t="s">
        <v>210</v>
      </c>
      <c r="B156" t="str">
        <f>IFERROR(VLOOKUP(A156,'class and classification'!$A$1:$B$338,2,FALSE),VLOOKUP(A156,'class and classification'!$A$340:$B$378,2,FALSE))</f>
        <v>Predominantly Urban</v>
      </c>
      <c r="C156" t="str">
        <f>IFERROR(VLOOKUP(A156,'class and classification'!$A$1:$C$338,3,FALSE),VLOOKUP(A156,'class and classification'!$A$340:$C$378,3,FALSE))</f>
        <v>UA</v>
      </c>
      <c r="D156">
        <v>8100</v>
      </c>
      <c r="E156">
        <v>18100</v>
      </c>
      <c r="F156">
        <v>44.9</v>
      </c>
      <c r="G156">
        <v>6.5</v>
      </c>
      <c r="H156">
        <v>9500</v>
      </c>
      <c r="I156">
        <v>18000</v>
      </c>
      <c r="J156">
        <v>52.7</v>
      </c>
      <c r="K156">
        <v>6.4</v>
      </c>
      <c r="L156">
        <v>10400</v>
      </c>
      <c r="M156">
        <v>18500</v>
      </c>
      <c r="N156">
        <v>56</v>
      </c>
      <c r="O156">
        <v>6.4</v>
      </c>
      <c r="P156">
        <v>10300</v>
      </c>
      <c r="Q156">
        <v>19100</v>
      </c>
      <c r="R156">
        <v>54.1</v>
      </c>
      <c r="S156">
        <v>6.3</v>
      </c>
      <c r="T156">
        <v>12600</v>
      </c>
      <c r="U156">
        <v>21600</v>
      </c>
      <c r="V156">
        <v>58</v>
      </c>
      <c r="W156">
        <v>6</v>
      </c>
      <c r="X156">
        <v>11500</v>
      </c>
      <c r="Y156">
        <v>21200</v>
      </c>
      <c r="Z156">
        <v>54.6</v>
      </c>
      <c r="AA156">
        <v>6.6</v>
      </c>
      <c r="AB156">
        <v>9400</v>
      </c>
      <c r="AC156">
        <v>18900</v>
      </c>
      <c r="AD156">
        <v>49.7</v>
      </c>
      <c r="AE156">
        <v>7.8</v>
      </c>
      <c r="AF156">
        <v>9300</v>
      </c>
      <c r="AG156">
        <v>18700</v>
      </c>
      <c r="AH156">
        <v>49.9</v>
      </c>
      <c r="AI156">
        <v>7.2</v>
      </c>
    </row>
    <row r="157" spans="1:35" x14ac:dyDescent="0.3">
      <c r="A157" t="s">
        <v>211</v>
      </c>
      <c r="B157" t="str">
        <f>IFERROR(VLOOKUP(A157,'class and classification'!$A$1:$B$338,2,FALSE),VLOOKUP(A157,'class and classification'!$A$340:$B$378,2,FALSE))</f>
        <v>Predominantly Rural</v>
      </c>
      <c r="C157" t="str">
        <f>IFERROR(VLOOKUP(A157,'class and classification'!$A$1:$C$338,3,FALSE),VLOOKUP(A157,'class and classification'!$A$340:$C$378,3,FALSE))</f>
        <v>UA</v>
      </c>
      <c r="D157">
        <v>31400</v>
      </c>
      <c r="E157">
        <v>51000</v>
      </c>
      <c r="F157">
        <v>61.6</v>
      </c>
      <c r="G157">
        <v>6.7</v>
      </c>
      <c r="H157">
        <v>32900</v>
      </c>
      <c r="I157">
        <v>56100</v>
      </c>
      <c r="J157">
        <v>58.6</v>
      </c>
      <c r="K157">
        <v>6.5</v>
      </c>
      <c r="L157">
        <v>29700</v>
      </c>
      <c r="M157">
        <v>54700</v>
      </c>
      <c r="N157">
        <v>54.4</v>
      </c>
      <c r="O157">
        <v>7.1</v>
      </c>
      <c r="P157">
        <v>32000</v>
      </c>
      <c r="Q157">
        <v>50900</v>
      </c>
      <c r="R157">
        <v>62.9</v>
      </c>
      <c r="S157">
        <v>7.1</v>
      </c>
      <c r="T157">
        <v>40600</v>
      </c>
      <c r="U157">
        <v>63000</v>
      </c>
      <c r="V157">
        <v>64.400000000000006</v>
      </c>
      <c r="W157">
        <v>6.6</v>
      </c>
      <c r="X157">
        <v>33200</v>
      </c>
      <c r="Y157">
        <v>62000</v>
      </c>
      <c r="Z157">
        <v>53.6</v>
      </c>
      <c r="AA157">
        <v>7.2</v>
      </c>
      <c r="AB157">
        <v>41200</v>
      </c>
      <c r="AC157">
        <v>64700</v>
      </c>
      <c r="AD157">
        <v>63.6</v>
      </c>
      <c r="AE157">
        <v>7.6</v>
      </c>
      <c r="AF157">
        <v>43200</v>
      </c>
      <c r="AG157">
        <v>64200</v>
      </c>
      <c r="AH157">
        <v>67.3</v>
      </c>
      <c r="AI157">
        <v>6.9</v>
      </c>
    </row>
    <row r="158" spans="1:35" x14ac:dyDescent="0.3">
      <c r="A158" t="s">
        <v>212</v>
      </c>
      <c r="B158" t="str">
        <f>IFERROR(VLOOKUP(A158,'class and classification'!$A$1:$B$338,2,FALSE),VLOOKUP(A158,'class and classification'!$A$340:$B$378,2,FALSE))</f>
        <v>Predominantly Rural</v>
      </c>
      <c r="C158" t="str">
        <f>IFERROR(VLOOKUP(A158,'class and classification'!$A$1:$C$338,3,FALSE),VLOOKUP(A158,'class and classification'!$A$340:$C$378,3,FALSE))</f>
        <v>SC</v>
      </c>
      <c r="D158">
        <v>41400</v>
      </c>
      <c r="E158">
        <v>75400</v>
      </c>
      <c r="F158">
        <v>54.9</v>
      </c>
      <c r="G158">
        <v>7.2</v>
      </c>
      <c r="H158">
        <v>50400</v>
      </c>
      <c r="I158">
        <v>81700</v>
      </c>
      <c r="J158">
        <v>61.7</v>
      </c>
      <c r="K158">
        <v>7.2</v>
      </c>
      <c r="L158">
        <v>49500</v>
      </c>
      <c r="M158">
        <v>90600</v>
      </c>
      <c r="N158">
        <v>54.7</v>
      </c>
      <c r="O158">
        <v>6.7</v>
      </c>
      <c r="P158">
        <v>57800</v>
      </c>
      <c r="Q158">
        <v>90100</v>
      </c>
      <c r="R158">
        <v>64.2</v>
      </c>
      <c r="S158">
        <v>6.5</v>
      </c>
      <c r="T158">
        <v>58700</v>
      </c>
      <c r="U158">
        <v>96000</v>
      </c>
      <c r="V158">
        <v>61.1</v>
      </c>
      <c r="W158">
        <v>6.4</v>
      </c>
      <c r="X158">
        <v>60000</v>
      </c>
      <c r="Y158">
        <v>90000</v>
      </c>
      <c r="Z158">
        <v>66.7</v>
      </c>
      <c r="AA158">
        <v>6.5</v>
      </c>
      <c r="AB158">
        <v>63100</v>
      </c>
      <c r="AC158">
        <v>97800</v>
      </c>
      <c r="AD158">
        <v>64.5</v>
      </c>
      <c r="AE158">
        <v>6.7</v>
      </c>
      <c r="AF158">
        <v>65000</v>
      </c>
      <c r="AG158">
        <v>112800</v>
      </c>
      <c r="AH158">
        <v>57.6</v>
      </c>
      <c r="AI158">
        <v>6.2</v>
      </c>
    </row>
    <row r="159" spans="1:35" x14ac:dyDescent="0.3">
      <c r="A159" t="s">
        <v>1625</v>
      </c>
      <c r="B159" t="str">
        <f>IFERROR(VLOOKUP(A159,'class and classification'!$A$1:$B$338,2,FALSE),VLOOKUP(A159,'class and classification'!$A$340:$B$378,2,FALSE))</f>
        <v>Predominantly Rural</v>
      </c>
      <c r="C159" t="str">
        <f>IFERROR(VLOOKUP(A159,'class and classification'!$A$1:$C$338,3,FALSE),VLOOKUP(A159,'class and classification'!$A$340:$C$378,3,FALSE))</f>
        <v>UA</v>
      </c>
      <c r="D159">
        <v>22000</v>
      </c>
      <c r="E159">
        <v>37900</v>
      </c>
      <c r="F159">
        <v>58.1</v>
      </c>
      <c r="G159">
        <v>7.9</v>
      </c>
      <c r="H159">
        <v>27300</v>
      </c>
      <c r="I159">
        <v>43800</v>
      </c>
      <c r="J159">
        <v>62.3</v>
      </c>
      <c r="K159">
        <v>7.7</v>
      </c>
      <c r="L159">
        <v>30200</v>
      </c>
      <c r="M159">
        <v>47400</v>
      </c>
      <c r="N159">
        <v>63.7</v>
      </c>
      <c r="O159">
        <v>7.8</v>
      </c>
      <c r="P159">
        <v>32100</v>
      </c>
      <c r="Q159">
        <v>46400</v>
      </c>
      <c r="R159">
        <v>69.099999999999994</v>
      </c>
      <c r="S159">
        <v>7.4</v>
      </c>
      <c r="T159">
        <v>22000</v>
      </c>
      <c r="U159">
        <v>39500</v>
      </c>
      <c r="V159">
        <v>55.7</v>
      </c>
      <c r="W159">
        <v>8.1999999999999993</v>
      </c>
      <c r="X159">
        <v>25000</v>
      </c>
      <c r="Y159">
        <v>43200</v>
      </c>
      <c r="Z159">
        <v>57.9</v>
      </c>
      <c r="AA159">
        <v>8.4</v>
      </c>
      <c r="AB159">
        <v>26000</v>
      </c>
      <c r="AC159">
        <v>40400</v>
      </c>
      <c r="AD159">
        <v>64.400000000000006</v>
      </c>
      <c r="AE159">
        <v>8.8000000000000007</v>
      </c>
      <c r="AF159">
        <v>21000</v>
      </c>
      <c r="AG159">
        <v>39900</v>
      </c>
      <c r="AH159">
        <v>52.7</v>
      </c>
      <c r="AI159">
        <v>9</v>
      </c>
    </row>
    <row r="160" spans="1:35" x14ac:dyDescent="0.3">
      <c r="A160" t="s">
        <v>214</v>
      </c>
      <c r="B160" t="str">
        <f>IFERROR(VLOOKUP(A160,'class and classification'!$A$1:$B$338,2,FALSE),VLOOKUP(A160,'class and classification'!$A$340:$B$378,2,FALSE))</f>
        <v>Urban with Significant Rural</v>
      </c>
      <c r="C160" t="str">
        <f>IFERROR(VLOOKUP(A160,'class and classification'!$A$1:$C$338,3,FALSE),VLOOKUP(A160,'class and classification'!$A$340:$C$378,3,FALSE))</f>
        <v>SC</v>
      </c>
      <c r="D160">
        <v>41800</v>
      </c>
      <c r="E160">
        <v>62900</v>
      </c>
      <c r="F160">
        <v>66.400000000000006</v>
      </c>
      <c r="G160">
        <v>7.1</v>
      </c>
      <c r="H160">
        <v>35300</v>
      </c>
      <c r="I160">
        <v>58500</v>
      </c>
      <c r="J160">
        <v>60.3</v>
      </c>
      <c r="K160">
        <v>7.4</v>
      </c>
      <c r="L160">
        <v>42300</v>
      </c>
      <c r="M160">
        <v>73100</v>
      </c>
      <c r="N160">
        <v>57.9</v>
      </c>
      <c r="O160">
        <v>6.9</v>
      </c>
      <c r="P160">
        <v>41500</v>
      </c>
      <c r="Q160">
        <v>71500</v>
      </c>
      <c r="R160">
        <v>58.1</v>
      </c>
      <c r="S160">
        <v>6.8</v>
      </c>
      <c r="T160">
        <v>44400</v>
      </c>
      <c r="U160">
        <v>69100</v>
      </c>
      <c r="V160">
        <v>64.3</v>
      </c>
      <c r="W160">
        <v>7.2</v>
      </c>
      <c r="X160">
        <v>47600</v>
      </c>
      <c r="Y160">
        <v>73200</v>
      </c>
      <c r="Z160">
        <v>65.099999999999994</v>
      </c>
      <c r="AA160">
        <v>7</v>
      </c>
      <c r="AB160">
        <v>47100</v>
      </c>
      <c r="AC160">
        <v>76500</v>
      </c>
      <c r="AD160">
        <v>61.5</v>
      </c>
      <c r="AE160">
        <v>7.1</v>
      </c>
      <c r="AF160">
        <v>47500</v>
      </c>
      <c r="AG160">
        <v>83000</v>
      </c>
      <c r="AH160">
        <v>57.3</v>
      </c>
      <c r="AI160">
        <v>6.5</v>
      </c>
    </row>
    <row r="161" spans="1:35" x14ac:dyDescent="0.3">
      <c r="A161" t="s">
        <v>215</v>
      </c>
      <c r="B161" t="str">
        <f>IFERROR(VLOOKUP(A161,'class and classification'!$A$1:$B$338,2,FALSE),VLOOKUP(A161,'class and classification'!$A$340:$B$378,2,FALSE))</f>
        <v>Predominantly Rural</v>
      </c>
      <c r="C161" t="str">
        <f>IFERROR(VLOOKUP(A161,'class and classification'!$A$1:$C$338,3,FALSE),VLOOKUP(A161,'class and classification'!$A$340:$C$378,3,FALSE))</f>
        <v>SC</v>
      </c>
      <c r="D161">
        <v>33300</v>
      </c>
      <c r="E161">
        <v>59400</v>
      </c>
      <c r="F161">
        <v>56.1</v>
      </c>
      <c r="G161">
        <v>7.5</v>
      </c>
      <c r="H161">
        <v>40200</v>
      </c>
      <c r="I161">
        <v>66900</v>
      </c>
      <c r="J161">
        <v>60.1</v>
      </c>
      <c r="K161">
        <v>7.1</v>
      </c>
      <c r="L161">
        <v>38000</v>
      </c>
      <c r="M161">
        <v>67500</v>
      </c>
      <c r="N161">
        <v>56.3</v>
      </c>
      <c r="O161">
        <v>7.5</v>
      </c>
      <c r="P161">
        <v>36400</v>
      </c>
      <c r="Q161">
        <v>64600</v>
      </c>
      <c r="R161">
        <v>56.3</v>
      </c>
      <c r="S161">
        <v>7.6</v>
      </c>
      <c r="T161">
        <v>37600</v>
      </c>
      <c r="U161">
        <v>64300</v>
      </c>
      <c r="V161">
        <v>58.4</v>
      </c>
      <c r="W161">
        <v>7.2</v>
      </c>
      <c r="X161">
        <v>37600</v>
      </c>
      <c r="Y161">
        <v>67000</v>
      </c>
      <c r="Z161">
        <v>56.2</v>
      </c>
      <c r="AA161">
        <v>7.3</v>
      </c>
      <c r="AB161">
        <v>42800</v>
      </c>
      <c r="AC161">
        <v>71700</v>
      </c>
      <c r="AD161">
        <v>59.6</v>
      </c>
      <c r="AE161">
        <v>7.8</v>
      </c>
      <c r="AF161">
        <v>44300</v>
      </c>
      <c r="AG161">
        <v>80200</v>
      </c>
      <c r="AH161">
        <v>55.3</v>
      </c>
      <c r="AI161">
        <v>6.8</v>
      </c>
    </row>
    <row r="162" spans="1:35" x14ac:dyDescent="0.3">
      <c r="A162" t="s">
        <v>1010</v>
      </c>
      <c r="B162" t="e">
        <f>IFERROR(VLOOKUP(A162,'class and classification'!$A$1:$B$338,2,FALSE),VLOOKUP(A162,'class and classification'!$A$340:$B$378,2,FALSE))</f>
        <v>#N/A</v>
      </c>
      <c r="C162" t="e">
        <f>IFERROR(VLOOKUP(A162,'class and classification'!$A$1:$C$338,3,FALSE),VLOOKUP(A162,'class and classification'!$A$340:$C$378,3,FALSE))</f>
        <v>#N/A</v>
      </c>
      <c r="F162">
        <v>48.9</v>
      </c>
      <c r="J162">
        <v>50.6</v>
      </c>
      <c r="N162">
        <v>51.8</v>
      </c>
      <c r="R162">
        <v>53.8</v>
      </c>
      <c r="V162">
        <v>54.1</v>
      </c>
      <c r="Z162">
        <v>56.1</v>
      </c>
      <c r="AD162">
        <v>55.6</v>
      </c>
      <c r="AH162">
        <v>56</v>
      </c>
      <c r="AI162">
        <v>10.4</v>
      </c>
    </row>
    <row r="163" spans="1:35" x14ac:dyDescent="0.3">
      <c r="A163" t="s">
        <v>270</v>
      </c>
      <c r="B163" t="str">
        <f>IFERROR(VLOOKUP(A163,'class and classification'!$A$1:$B$338,2,FALSE),VLOOKUP(A163,'class and classification'!$A$340:$B$378,2,FALSE))</f>
        <v>Predominantly Rural</v>
      </c>
      <c r="C163" t="str">
        <f>IFERROR(VLOOKUP(A163,'class and classification'!$A$1:$C$338,3,FALSE),VLOOKUP(A163,'class and classification'!$A$340:$C$378,3,FALSE))</f>
        <v>SD</v>
      </c>
      <c r="D163">
        <v>5400</v>
      </c>
      <c r="E163">
        <v>10600</v>
      </c>
      <c r="F163">
        <v>50.3</v>
      </c>
      <c r="G163">
        <v>16.600000000000001</v>
      </c>
      <c r="H163">
        <v>8200</v>
      </c>
      <c r="I163">
        <v>13700</v>
      </c>
      <c r="J163">
        <v>60</v>
      </c>
      <c r="K163">
        <v>14.2</v>
      </c>
      <c r="L163">
        <v>6100</v>
      </c>
      <c r="M163">
        <v>9900</v>
      </c>
      <c r="N163">
        <v>61.6</v>
      </c>
      <c r="O163">
        <v>17.399999999999999</v>
      </c>
      <c r="P163">
        <v>5000</v>
      </c>
      <c r="Q163">
        <v>11100</v>
      </c>
      <c r="R163">
        <v>45</v>
      </c>
      <c r="S163">
        <v>17.5</v>
      </c>
      <c r="T163">
        <v>6900</v>
      </c>
      <c r="U163">
        <v>12500</v>
      </c>
      <c r="V163">
        <v>55</v>
      </c>
      <c r="W163">
        <v>15</v>
      </c>
      <c r="X163">
        <v>8400</v>
      </c>
      <c r="Y163">
        <v>12400</v>
      </c>
      <c r="Z163">
        <v>67.7</v>
      </c>
      <c r="AA163">
        <v>14.1</v>
      </c>
      <c r="AB163">
        <v>8200</v>
      </c>
      <c r="AC163">
        <v>12800</v>
      </c>
      <c r="AD163">
        <v>63.8</v>
      </c>
      <c r="AE163">
        <v>15.9</v>
      </c>
      <c r="AF163">
        <v>5700</v>
      </c>
      <c r="AG163">
        <v>12200</v>
      </c>
      <c r="AH163">
        <v>46.6</v>
      </c>
      <c r="AI163">
        <v>17</v>
      </c>
    </row>
    <row r="164" spans="1:35" x14ac:dyDescent="0.3">
      <c r="A164" t="s">
        <v>271</v>
      </c>
      <c r="B164" t="str">
        <f>IFERROR(VLOOKUP(A164,'class and classification'!$A$1:$B$338,2,FALSE),VLOOKUP(A164,'class and classification'!$A$340:$B$378,2,FALSE))</f>
        <v>Urban with Significant Rural</v>
      </c>
      <c r="C164" t="str">
        <f>IFERROR(VLOOKUP(A164,'class and classification'!$A$1:$C$338,3,FALSE),VLOOKUP(A164,'class and classification'!$A$340:$C$378,3,FALSE))</f>
        <v>SD</v>
      </c>
      <c r="D164">
        <v>6400</v>
      </c>
      <c r="E164">
        <v>12800</v>
      </c>
      <c r="F164">
        <v>49.5</v>
      </c>
      <c r="G164">
        <v>13.9</v>
      </c>
      <c r="H164">
        <v>5200</v>
      </c>
      <c r="I164">
        <v>11900</v>
      </c>
      <c r="J164">
        <v>43.6</v>
      </c>
      <c r="K164">
        <v>15.4</v>
      </c>
      <c r="L164">
        <v>7300</v>
      </c>
      <c r="M164">
        <v>13600</v>
      </c>
      <c r="N164">
        <v>54</v>
      </c>
      <c r="O164">
        <v>14.1</v>
      </c>
      <c r="P164">
        <v>6600</v>
      </c>
      <c r="Q164">
        <v>11500</v>
      </c>
      <c r="R164">
        <v>56.9</v>
      </c>
      <c r="S164">
        <v>16.2</v>
      </c>
      <c r="T164">
        <v>5700</v>
      </c>
      <c r="U164">
        <v>9900</v>
      </c>
      <c r="V164">
        <v>56.9</v>
      </c>
      <c r="W164">
        <v>17.2</v>
      </c>
      <c r="X164">
        <v>3000</v>
      </c>
      <c r="Y164">
        <v>11500</v>
      </c>
      <c r="Z164">
        <v>26.2</v>
      </c>
      <c r="AA164">
        <v>14.4</v>
      </c>
      <c r="AB164">
        <v>4000</v>
      </c>
      <c r="AC164">
        <v>9700</v>
      </c>
      <c r="AD164">
        <v>41.3</v>
      </c>
      <c r="AE164" t="s">
        <v>38</v>
      </c>
      <c r="AF164">
        <v>5900</v>
      </c>
      <c r="AG164">
        <v>14500</v>
      </c>
      <c r="AH164">
        <v>41.1</v>
      </c>
      <c r="AI164">
        <v>15.2</v>
      </c>
    </row>
    <row r="165" spans="1:35" x14ac:dyDescent="0.3">
      <c r="A165" t="s">
        <v>272</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7000</v>
      </c>
      <c r="E165">
        <v>13500</v>
      </c>
      <c r="F165">
        <v>51.3</v>
      </c>
      <c r="G165">
        <v>13.9</v>
      </c>
      <c r="H165">
        <v>6300</v>
      </c>
      <c r="I165">
        <v>13100</v>
      </c>
      <c r="J165">
        <v>47.9</v>
      </c>
      <c r="K165">
        <v>14.6</v>
      </c>
      <c r="L165">
        <v>6900</v>
      </c>
      <c r="M165">
        <v>15000</v>
      </c>
      <c r="N165">
        <v>45.7</v>
      </c>
      <c r="O165">
        <v>13.7</v>
      </c>
      <c r="P165">
        <v>8000</v>
      </c>
      <c r="Q165">
        <v>16200</v>
      </c>
      <c r="R165">
        <v>49.5</v>
      </c>
      <c r="S165">
        <v>13.1</v>
      </c>
      <c r="T165">
        <v>9700</v>
      </c>
      <c r="U165">
        <v>16700</v>
      </c>
      <c r="V165">
        <v>58</v>
      </c>
      <c r="W165">
        <v>12.4</v>
      </c>
      <c r="X165">
        <v>10500</v>
      </c>
      <c r="Y165">
        <v>18200</v>
      </c>
      <c r="Z165">
        <v>57.8</v>
      </c>
      <c r="AA165">
        <v>13.6</v>
      </c>
      <c r="AB165">
        <v>15100</v>
      </c>
      <c r="AC165">
        <v>25500</v>
      </c>
      <c r="AD165">
        <v>59.4</v>
      </c>
      <c r="AE165">
        <v>13.1</v>
      </c>
      <c r="AF165">
        <v>5100</v>
      </c>
      <c r="AG165">
        <v>9500</v>
      </c>
      <c r="AH165">
        <v>54.4</v>
      </c>
      <c r="AI165">
        <v>21.3</v>
      </c>
    </row>
    <row r="166" spans="1:35" x14ac:dyDescent="0.3">
      <c r="A166" t="s">
        <v>273</v>
      </c>
      <c r="B166" t="str">
        <f>IFERROR(VLOOKUP(A166,'class and classification'!$A$1:$B$338,2,FALSE),VLOOKUP(A166,'class and classification'!$A$340:$B$378,2,FALSE))</f>
        <v>Predominantly Rural</v>
      </c>
      <c r="C166" t="str">
        <f>IFERROR(VLOOKUP(A166,'class and classification'!$A$1:$C$338,3,FALSE),VLOOKUP(A166,'class and classification'!$A$340:$C$378,3,FALSE))</f>
        <v>SD</v>
      </c>
      <c r="D166">
        <v>3400</v>
      </c>
      <c r="E166">
        <v>9600</v>
      </c>
      <c r="F166">
        <v>35.700000000000003</v>
      </c>
      <c r="G166">
        <v>16.3</v>
      </c>
      <c r="H166">
        <v>4200</v>
      </c>
      <c r="I166">
        <v>7900</v>
      </c>
      <c r="J166">
        <v>53.4</v>
      </c>
      <c r="K166">
        <v>18.2</v>
      </c>
      <c r="L166">
        <v>3300</v>
      </c>
      <c r="M166">
        <v>7300</v>
      </c>
      <c r="N166">
        <v>44.7</v>
      </c>
      <c r="O166" t="s">
        <v>38</v>
      </c>
      <c r="P166">
        <v>5700</v>
      </c>
      <c r="Q166">
        <v>11200</v>
      </c>
      <c r="R166">
        <v>50.7</v>
      </c>
      <c r="S166">
        <v>16.600000000000001</v>
      </c>
      <c r="T166">
        <v>9400</v>
      </c>
      <c r="U166">
        <v>13900</v>
      </c>
      <c r="V166">
        <v>68</v>
      </c>
      <c r="W166">
        <v>13.5</v>
      </c>
      <c r="X166">
        <v>6300</v>
      </c>
      <c r="Y166">
        <v>11000</v>
      </c>
      <c r="Z166">
        <v>57</v>
      </c>
      <c r="AA166">
        <v>16.899999999999999</v>
      </c>
      <c r="AB166">
        <v>6100</v>
      </c>
      <c r="AC166">
        <v>11100</v>
      </c>
      <c r="AD166">
        <v>55</v>
      </c>
      <c r="AE166">
        <v>18.399999999999999</v>
      </c>
      <c r="AF166">
        <v>3500</v>
      </c>
      <c r="AG166">
        <v>9600</v>
      </c>
      <c r="AH166">
        <v>36.1</v>
      </c>
      <c r="AI166" t="s">
        <v>38</v>
      </c>
    </row>
    <row r="167" spans="1:35" x14ac:dyDescent="0.3">
      <c r="A167" t="s">
        <v>274</v>
      </c>
      <c r="B167" t="str">
        <f>IFERROR(VLOOKUP(A167,'class and classification'!$A$1:$B$338,2,FALSE),VLOOKUP(A167,'class and classification'!$A$340:$B$378,2,FALSE))</f>
        <v>Predominantly Rural</v>
      </c>
      <c r="C167" t="str">
        <f>IFERROR(VLOOKUP(A167,'class and classification'!$A$1:$C$338,3,FALSE),VLOOKUP(A167,'class and classification'!$A$340:$C$378,3,FALSE))</f>
        <v>SD</v>
      </c>
      <c r="D167">
        <v>3800</v>
      </c>
      <c r="E167">
        <v>6000</v>
      </c>
      <c r="F167">
        <v>63.5</v>
      </c>
      <c r="G167">
        <v>22.2</v>
      </c>
      <c r="H167">
        <v>3300</v>
      </c>
      <c r="I167">
        <v>4100</v>
      </c>
      <c r="J167">
        <v>80.900000000000006</v>
      </c>
      <c r="K167" t="s">
        <v>38</v>
      </c>
      <c r="L167">
        <v>5400</v>
      </c>
      <c r="M167">
        <v>6700</v>
      </c>
      <c r="N167">
        <v>80.099999999999994</v>
      </c>
      <c r="O167">
        <v>16</v>
      </c>
      <c r="P167">
        <v>2200</v>
      </c>
      <c r="Q167">
        <v>4300</v>
      </c>
      <c r="R167">
        <v>51.7</v>
      </c>
      <c r="S167" t="s">
        <v>38</v>
      </c>
      <c r="T167">
        <v>3300</v>
      </c>
      <c r="U167">
        <v>5400</v>
      </c>
      <c r="V167">
        <v>61.6</v>
      </c>
      <c r="W167">
        <v>22.5</v>
      </c>
      <c r="X167">
        <v>4200</v>
      </c>
      <c r="Y167">
        <v>6300</v>
      </c>
      <c r="Z167">
        <v>67</v>
      </c>
      <c r="AA167">
        <v>20.6</v>
      </c>
      <c r="AB167">
        <v>4700</v>
      </c>
      <c r="AC167">
        <v>5200</v>
      </c>
      <c r="AD167">
        <v>89.7</v>
      </c>
      <c r="AE167">
        <v>16.5</v>
      </c>
      <c r="AF167">
        <v>2400</v>
      </c>
      <c r="AG167">
        <v>6800</v>
      </c>
      <c r="AH167">
        <v>35.6</v>
      </c>
      <c r="AI167" t="s">
        <v>38</v>
      </c>
    </row>
    <row r="168" spans="1:35" x14ac:dyDescent="0.3">
      <c r="A168" t="s">
        <v>275</v>
      </c>
      <c r="B168" t="str">
        <f>IFERROR(VLOOKUP(A168,'class and classification'!$A$1:$B$338,2,FALSE),VLOOKUP(A168,'class and classification'!$A$340:$B$378,2,FALSE))</f>
        <v>Predominantly Rural</v>
      </c>
      <c r="C168" t="str">
        <f>IFERROR(VLOOKUP(A168,'class and classification'!$A$1:$C$338,3,FALSE),VLOOKUP(A168,'class and classification'!$A$340:$C$378,3,FALSE))</f>
        <v>SD</v>
      </c>
      <c r="D168">
        <v>3800</v>
      </c>
      <c r="E168">
        <v>9600</v>
      </c>
      <c r="F168">
        <v>39.700000000000003</v>
      </c>
      <c r="G168">
        <v>17</v>
      </c>
      <c r="H168">
        <v>6400</v>
      </c>
      <c r="I168">
        <v>11300</v>
      </c>
      <c r="J168">
        <v>56.7</v>
      </c>
      <c r="K168">
        <v>15.4</v>
      </c>
      <c r="L168">
        <v>6700</v>
      </c>
      <c r="M168">
        <v>10800</v>
      </c>
      <c r="N168">
        <v>61.6</v>
      </c>
      <c r="O168">
        <v>15.1</v>
      </c>
      <c r="P168">
        <v>6900</v>
      </c>
      <c r="Q168">
        <v>9800</v>
      </c>
      <c r="R168">
        <v>70</v>
      </c>
      <c r="S168">
        <v>15.2</v>
      </c>
      <c r="T168">
        <v>8500</v>
      </c>
      <c r="U168">
        <v>11000</v>
      </c>
      <c r="V168">
        <v>77.3</v>
      </c>
      <c r="W168">
        <v>13.5</v>
      </c>
      <c r="X168">
        <v>11100</v>
      </c>
      <c r="Y168">
        <v>14000</v>
      </c>
      <c r="Z168">
        <v>79.599999999999994</v>
      </c>
      <c r="AA168">
        <v>10.9</v>
      </c>
      <c r="AB168">
        <v>10100</v>
      </c>
      <c r="AC168">
        <v>13900</v>
      </c>
      <c r="AD168">
        <v>72.599999999999994</v>
      </c>
      <c r="AE168">
        <v>14.4</v>
      </c>
      <c r="AF168">
        <v>7200</v>
      </c>
      <c r="AG168">
        <v>12100</v>
      </c>
      <c r="AH168">
        <v>59.8</v>
      </c>
      <c r="AI168">
        <v>14.8</v>
      </c>
    </row>
    <row r="169" spans="1:35" x14ac:dyDescent="0.3">
      <c r="A169" t="s">
        <v>276</v>
      </c>
      <c r="B169" t="str">
        <f>IFERROR(VLOOKUP(A169,'class and classification'!$A$1:$B$338,2,FALSE),VLOOKUP(A169,'class and classification'!$A$340:$B$378,2,FALSE))</f>
        <v>Predominantly Urban</v>
      </c>
      <c r="C169" t="str">
        <f>IFERROR(VLOOKUP(A169,'class and classification'!$A$1:$C$338,3,FALSE),VLOOKUP(A169,'class and classification'!$A$340:$C$378,3,FALSE))</f>
        <v>SD</v>
      </c>
      <c r="D169">
        <v>5200</v>
      </c>
      <c r="E169">
        <v>14100</v>
      </c>
      <c r="F169">
        <v>36.5</v>
      </c>
      <c r="G169">
        <v>15.5</v>
      </c>
      <c r="H169">
        <v>3400</v>
      </c>
      <c r="I169">
        <v>13600</v>
      </c>
      <c r="J169">
        <v>25.3</v>
      </c>
      <c r="K169" t="s">
        <v>38</v>
      </c>
      <c r="L169">
        <v>7200</v>
      </c>
      <c r="M169">
        <v>13100</v>
      </c>
      <c r="N169">
        <v>54.8</v>
      </c>
      <c r="O169">
        <v>17.5</v>
      </c>
      <c r="P169">
        <v>6300</v>
      </c>
      <c r="Q169">
        <v>11100</v>
      </c>
      <c r="R169">
        <v>56.4</v>
      </c>
      <c r="S169">
        <v>18.399999999999999</v>
      </c>
      <c r="T169">
        <v>5800</v>
      </c>
      <c r="U169">
        <v>15100</v>
      </c>
      <c r="V169">
        <v>38.700000000000003</v>
      </c>
      <c r="W169">
        <v>16.100000000000001</v>
      </c>
      <c r="X169">
        <v>7900</v>
      </c>
      <c r="Y169">
        <v>15800</v>
      </c>
      <c r="Z169">
        <v>49.9</v>
      </c>
      <c r="AA169">
        <v>16.3</v>
      </c>
      <c r="AB169">
        <v>5800</v>
      </c>
      <c r="AC169">
        <v>11200</v>
      </c>
      <c r="AD169">
        <v>51.8</v>
      </c>
      <c r="AE169">
        <v>21.4</v>
      </c>
      <c r="AF169">
        <v>3900</v>
      </c>
      <c r="AG169">
        <v>11200</v>
      </c>
      <c r="AH169">
        <v>35.299999999999997</v>
      </c>
      <c r="AI169" t="s">
        <v>38</v>
      </c>
    </row>
    <row r="170" spans="1:35" x14ac:dyDescent="0.3">
      <c r="A170" t="s">
        <v>277</v>
      </c>
      <c r="B170" t="str">
        <f>IFERROR(VLOOKUP(A170,'class and classification'!$A$1:$B$338,2,FALSE),VLOOKUP(A170,'class and classification'!$A$340:$B$378,2,FALSE))</f>
        <v>Urban with Significant Rural</v>
      </c>
      <c r="C170" t="str">
        <f>IFERROR(VLOOKUP(A170,'class and classification'!$A$1:$C$338,3,FALSE),VLOOKUP(A170,'class and classification'!$A$340:$C$378,3,FALSE))</f>
        <v>SD</v>
      </c>
      <c r="D170">
        <v>7700</v>
      </c>
      <c r="E170">
        <v>14200</v>
      </c>
      <c r="F170">
        <v>54.1</v>
      </c>
      <c r="G170">
        <v>15.1</v>
      </c>
      <c r="H170">
        <v>9400</v>
      </c>
      <c r="I170">
        <v>13300</v>
      </c>
      <c r="J170">
        <v>70.5</v>
      </c>
      <c r="K170">
        <v>16.899999999999999</v>
      </c>
      <c r="L170">
        <v>7800</v>
      </c>
      <c r="M170">
        <v>15500</v>
      </c>
      <c r="N170">
        <v>50</v>
      </c>
      <c r="O170">
        <v>17.3</v>
      </c>
      <c r="P170">
        <v>8300</v>
      </c>
      <c r="Q170">
        <v>12700</v>
      </c>
      <c r="R170">
        <v>65.5</v>
      </c>
      <c r="S170">
        <v>16.7</v>
      </c>
      <c r="T170">
        <v>4700</v>
      </c>
      <c r="U170">
        <v>7600</v>
      </c>
      <c r="V170">
        <v>62.1</v>
      </c>
      <c r="W170">
        <v>25.4</v>
      </c>
      <c r="X170">
        <v>5800</v>
      </c>
      <c r="Y170">
        <v>11700</v>
      </c>
      <c r="Z170">
        <v>49.3</v>
      </c>
      <c r="AA170">
        <v>20</v>
      </c>
      <c r="AB170">
        <v>7100</v>
      </c>
      <c r="AC170">
        <v>20500</v>
      </c>
      <c r="AD170">
        <v>34.6</v>
      </c>
      <c r="AE170">
        <v>15.3</v>
      </c>
      <c r="AF170">
        <v>8000</v>
      </c>
      <c r="AG170">
        <v>16800</v>
      </c>
      <c r="AH170">
        <v>47.7</v>
      </c>
      <c r="AI170">
        <v>16.100000000000001</v>
      </c>
    </row>
    <row r="171" spans="1:35" x14ac:dyDescent="0.3">
      <c r="A171" t="s">
        <v>278</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v>2600</v>
      </c>
      <c r="E171">
        <v>5300</v>
      </c>
      <c r="F171">
        <v>49.8</v>
      </c>
      <c r="G171" t="s">
        <v>38</v>
      </c>
      <c r="H171">
        <v>4400</v>
      </c>
      <c r="I171">
        <v>7900</v>
      </c>
      <c r="J171">
        <v>55.9</v>
      </c>
      <c r="K171">
        <v>21.2</v>
      </c>
      <c r="L171">
        <v>5600</v>
      </c>
      <c r="M171">
        <v>8300</v>
      </c>
      <c r="N171">
        <v>67.400000000000006</v>
      </c>
      <c r="O171">
        <v>20.5</v>
      </c>
      <c r="P171">
        <v>7700</v>
      </c>
      <c r="Q171">
        <v>12200</v>
      </c>
      <c r="R171">
        <v>62.8</v>
      </c>
      <c r="S171">
        <v>17.899999999999999</v>
      </c>
      <c r="T171">
        <v>2800</v>
      </c>
      <c r="U171">
        <v>9700</v>
      </c>
      <c r="V171">
        <v>28.4</v>
      </c>
      <c r="W171" t="s">
        <v>38</v>
      </c>
      <c r="X171">
        <v>4900</v>
      </c>
      <c r="Y171">
        <v>9100</v>
      </c>
      <c r="Z171">
        <v>53.4</v>
      </c>
      <c r="AA171" t="s">
        <v>38</v>
      </c>
      <c r="AB171">
        <v>10100</v>
      </c>
      <c r="AC171">
        <v>13000</v>
      </c>
      <c r="AD171">
        <v>77.599999999999994</v>
      </c>
      <c r="AE171">
        <v>17.8</v>
      </c>
      <c r="AF171">
        <v>6100</v>
      </c>
      <c r="AG171">
        <v>11900</v>
      </c>
      <c r="AH171">
        <v>51.1</v>
      </c>
      <c r="AI171">
        <v>18.5</v>
      </c>
    </row>
    <row r="172" spans="1:35" x14ac:dyDescent="0.3">
      <c r="A172" t="s">
        <v>279</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2700</v>
      </c>
      <c r="E172">
        <v>9200</v>
      </c>
      <c r="F172">
        <v>29.8</v>
      </c>
      <c r="G172" t="s">
        <v>38</v>
      </c>
      <c r="H172">
        <v>3400</v>
      </c>
      <c r="I172">
        <v>6900</v>
      </c>
      <c r="J172">
        <v>49.3</v>
      </c>
      <c r="K172" t="s">
        <v>38</v>
      </c>
      <c r="L172">
        <v>4200</v>
      </c>
      <c r="M172">
        <v>10700</v>
      </c>
      <c r="N172">
        <v>38.9</v>
      </c>
      <c r="O172">
        <v>19.100000000000001</v>
      </c>
      <c r="P172">
        <v>5200</v>
      </c>
      <c r="Q172">
        <v>12600</v>
      </c>
      <c r="R172">
        <v>41.2</v>
      </c>
      <c r="S172">
        <v>20.100000000000001</v>
      </c>
      <c r="T172">
        <v>4400</v>
      </c>
      <c r="U172">
        <v>6900</v>
      </c>
      <c r="V172">
        <v>63.3</v>
      </c>
      <c r="W172">
        <v>24.4</v>
      </c>
      <c r="X172">
        <v>5900</v>
      </c>
      <c r="Y172">
        <v>9800</v>
      </c>
      <c r="Z172">
        <v>60.6</v>
      </c>
      <c r="AA172">
        <v>20.9</v>
      </c>
      <c r="AB172">
        <v>4800</v>
      </c>
      <c r="AC172">
        <v>8500</v>
      </c>
      <c r="AD172">
        <v>55.9</v>
      </c>
      <c r="AE172" t="s">
        <v>38</v>
      </c>
      <c r="AF172">
        <v>6900</v>
      </c>
      <c r="AG172">
        <v>12900</v>
      </c>
      <c r="AH172">
        <v>53</v>
      </c>
      <c r="AI172">
        <v>22.4</v>
      </c>
    </row>
    <row r="173" spans="1:35" x14ac:dyDescent="0.3">
      <c r="A173" t="s">
        <v>280</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v>5000</v>
      </c>
      <c r="E173">
        <v>15300</v>
      </c>
      <c r="F173">
        <v>32.4</v>
      </c>
      <c r="G173">
        <v>15.3</v>
      </c>
      <c r="H173">
        <v>9200</v>
      </c>
      <c r="I173">
        <v>20400</v>
      </c>
      <c r="J173">
        <v>45</v>
      </c>
      <c r="K173">
        <v>14.7</v>
      </c>
      <c r="L173">
        <v>10100</v>
      </c>
      <c r="M173">
        <v>18400</v>
      </c>
      <c r="N173">
        <v>54.8</v>
      </c>
      <c r="O173">
        <v>16.7</v>
      </c>
      <c r="P173">
        <v>10900</v>
      </c>
      <c r="Q173">
        <v>17000</v>
      </c>
      <c r="R173">
        <v>64.3</v>
      </c>
      <c r="S173">
        <v>14.9</v>
      </c>
      <c r="T173">
        <v>10200</v>
      </c>
      <c r="U173">
        <v>18700</v>
      </c>
      <c r="V173">
        <v>54.6</v>
      </c>
      <c r="W173">
        <v>14.4</v>
      </c>
      <c r="X173">
        <v>10900</v>
      </c>
      <c r="Y173">
        <v>23700</v>
      </c>
      <c r="Z173">
        <v>46</v>
      </c>
      <c r="AA173">
        <v>13.5</v>
      </c>
      <c r="AB173">
        <v>14800</v>
      </c>
      <c r="AC173">
        <v>25600</v>
      </c>
      <c r="AD173">
        <v>57.6</v>
      </c>
      <c r="AE173">
        <v>13.7</v>
      </c>
      <c r="AF173">
        <v>12000</v>
      </c>
      <c r="AG173">
        <v>19700</v>
      </c>
      <c r="AH173">
        <v>60.8</v>
      </c>
      <c r="AI173">
        <v>15.7</v>
      </c>
    </row>
    <row r="174" spans="1:35" x14ac:dyDescent="0.3">
      <c r="A174" t="s">
        <v>281</v>
      </c>
      <c r="B174" t="str">
        <f>IFERROR(VLOOKUP(A174,'class and classification'!$A$1:$B$338,2,FALSE),VLOOKUP(A174,'class and classification'!$A$340:$B$378,2,FALSE))</f>
        <v>Predominantly Urban</v>
      </c>
      <c r="C174" t="str">
        <f>IFERROR(VLOOKUP(A174,'class and classification'!$A$1:$C$338,3,FALSE),VLOOKUP(A174,'class and classification'!$A$340:$C$378,3,FALSE))</f>
        <v>SD</v>
      </c>
      <c r="D174">
        <v>6300</v>
      </c>
      <c r="E174">
        <v>15300</v>
      </c>
      <c r="F174">
        <v>41</v>
      </c>
      <c r="G174">
        <v>15.8</v>
      </c>
      <c r="H174">
        <v>3700</v>
      </c>
      <c r="I174">
        <v>10000</v>
      </c>
      <c r="J174">
        <v>37.200000000000003</v>
      </c>
      <c r="K174" t="s">
        <v>38</v>
      </c>
      <c r="L174">
        <v>5900</v>
      </c>
      <c r="M174">
        <v>12400</v>
      </c>
      <c r="N174">
        <v>47.4</v>
      </c>
      <c r="O174">
        <v>18.8</v>
      </c>
      <c r="P174">
        <v>5600</v>
      </c>
      <c r="Q174">
        <v>13000</v>
      </c>
      <c r="R174">
        <v>42.9</v>
      </c>
      <c r="S174">
        <v>17.7</v>
      </c>
      <c r="T174">
        <v>9500</v>
      </c>
      <c r="U174">
        <v>16400</v>
      </c>
      <c r="V174">
        <v>58.2</v>
      </c>
      <c r="W174">
        <v>16.8</v>
      </c>
      <c r="X174">
        <v>6600</v>
      </c>
      <c r="Y174">
        <v>11300</v>
      </c>
      <c r="Z174">
        <v>58.2</v>
      </c>
      <c r="AA174">
        <v>17.7</v>
      </c>
      <c r="AB174">
        <v>7900</v>
      </c>
      <c r="AC174">
        <v>13100</v>
      </c>
      <c r="AD174">
        <v>60</v>
      </c>
      <c r="AE174">
        <v>22</v>
      </c>
      <c r="AF174">
        <v>5900</v>
      </c>
      <c r="AG174">
        <v>15000</v>
      </c>
      <c r="AH174">
        <v>39.4</v>
      </c>
      <c r="AI174">
        <v>20</v>
      </c>
    </row>
    <row r="175" spans="1:35" x14ac:dyDescent="0.3">
      <c r="A175" t="s">
        <v>282</v>
      </c>
      <c r="B175" t="str">
        <f>IFERROR(VLOOKUP(A175,'class and classification'!$A$1:$B$338,2,FALSE),VLOOKUP(A175,'class and classification'!$A$340:$B$378,2,FALSE))</f>
        <v>Predominantly Urban</v>
      </c>
      <c r="C175" t="str">
        <f>IFERROR(VLOOKUP(A175,'class and classification'!$A$1:$C$338,3,FALSE),VLOOKUP(A175,'class and classification'!$A$340:$C$378,3,FALSE))</f>
        <v>SD</v>
      </c>
      <c r="D175">
        <v>4700</v>
      </c>
      <c r="E175">
        <v>17900</v>
      </c>
      <c r="F175">
        <v>26.2</v>
      </c>
      <c r="G175">
        <v>12.8</v>
      </c>
      <c r="H175">
        <v>8400</v>
      </c>
      <c r="I175">
        <v>19100</v>
      </c>
      <c r="J175">
        <v>43.8</v>
      </c>
      <c r="K175">
        <v>14.7</v>
      </c>
      <c r="L175">
        <v>9200</v>
      </c>
      <c r="M175">
        <v>19700</v>
      </c>
      <c r="N175">
        <v>46.6</v>
      </c>
      <c r="O175">
        <v>14.1</v>
      </c>
      <c r="P175">
        <v>13700</v>
      </c>
      <c r="Q175">
        <v>21600</v>
      </c>
      <c r="R175">
        <v>63.3</v>
      </c>
      <c r="S175">
        <v>13.8</v>
      </c>
      <c r="T175">
        <v>13400</v>
      </c>
      <c r="U175">
        <v>22900</v>
      </c>
      <c r="V175">
        <v>58.5</v>
      </c>
      <c r="W175">
        <v>15.1</v>
      </c>
      <c r="X175">
        <v>12400</v>
      </c>
      <c r="Y175">
        <v>23200</v>
      </c>
      <c r="Z175">
        <v>53.4</v>
      </c>
      <c r="AA175">
        <v>16.8</v>
      </c>
      <c r="AB175">
        <v>12100</v>
      </c>
      <c r="AC175">
        <v>26700</v>
      </c>
      <c r="AD175">
        <v>45.2</v>
      </c>
      <c r="AE175">
        <v>14.2</v>
      </c>
      <c r="AF175">
        <v>10400</v>
      </c>
      <c r="AG175">
        <v>27300</v>
      </c>
      <c r="AH175">
        <v>38.200000000000003</v>
      </c>
      <c r="AI175">
        <v>14.2</v>
      </c>
    </row>
    <row r="176" spans="1:35" x14ac:dyDescent="0.3">
      <c r="A176" t="s">
        <v>283</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2100</v>
      </c>
      <c r="E176">
        <v>5100</v>
      </c>
      <c r="F176">
        <v>40.700000000000003</v>
      </c>
      <c r="G176" t="s">
        <v>38</v>
      </c>
      <c r="H176">
        <v>3500</v>
      </c>
      <c r="I176">
        <v>5000</v>
      </c>
      <c r="J176">
        <v>71.2</v>
      </c>
      <c r="K176" t="s">
        <v>38</v>
      </c>
      <c r="L176">
        <v>3300</v>
      </c>
      <c r="M176">
        <v>3700</v>
      </c>
      <c r="N176">
        <v>86.9</v>
      </c>
      <c r="O176" t="s">
        <v>38</v>
      </c>
      <c r="P176">
        <v>2000</v>
      </c>
      <c r="Q176">
        <v>2900</v>
      </c>
      <c r="R176">
        <v>68.900000000000006</v>
      </c>
      <c r="S176" t="s">
        <v>38</v>
      </c>
      <c r="T176">
        <v>3700</v>
      </c>
      <c r="U176">
        <v>6100</v>
      </c>
      <c r="V176">
        <v>61</v>
      </c>
      <c r="W176" t="s">
        <v>38</v>
      </c>
      <c r="X176">
        <v>3800</v>
      </c>
      <c r="Y176">
        <v>4500</v>
      </c>
      <c r="Z176">
        <v>83</v>
      </c>
      <c r="AA176" t="s">
        <v>38</v>
      </c>
      <c r="AB176">
        <v>3200</v>
      </c>
      <c r="AC176">
        <v>5700</v>
      </c>
      <c r="AD176">
        <v>55.4</v>
      </c>
      <c r="AE176" t="s">
        <v>38</v>
      </c>
      <c r="AF176">
        <v>3900</v>
      </c>
      <c r="AG176">
        <v>6300</v>
      </c>
      <c r="AH176">
        <v>62.5</v>
      </c>
      <c r="AI176" t="s">
        <v>38</v>
      </c>
    </row>
    <row r="177" spans="1:35" x14ac:dyDescent="0.3">
      <c r="A177" t="s">
        <v>284</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6700</v>
      </c>
      <c r="E177">
        <v>14600</v>
      </c>
      <c r="F177">
        <v>45.8</v>
      </c>
      <c r="G177">
        <v>17.3</v>
      </c>
      <c r="H177">
        <v>3400</v>
      </c>
      <c r="I177">
        <v>7900</v>
      </c>
      <c r="J177">
        <v>42.7</v>
      </c>
      <c r="K177" t="s">
        <v>38</v>
      </c>
      <c r="L177">
        <v>3500</v>
      </c>
      <c r="M177">
        <v>9200</v>
      </c>
      <c r="N177">
        <v>38.6</v>
      </c>
      <c r="O177">
        <v>18.7</v>
      </c>
      <c r="P177">
        <v>5900</v>
      </c>
      <c r="Q177">
        <v>11000</v>
      </c>
      <c r="R177">
        <v>54</v>
      </c>
      <c r="S177">
        <v>23.7</v>
      </c>
      <c r="T177">
        <v>4500</v>
      </c>
      <c r="U177">
        <v>9100</v>
      </c>
      <c r="V177">
        <v>49.1</v>
      </c>
      <c r="W177">
        <v>20</v>
      </c>
      <c r="X177">
        <v>5700</v>
      </c>
      <c r="Y177">
        <v>10400</v>
      </c>
      <c r="Z177">
        <v>54.9</v>
      </c>
      <c r="AA177">
        <v>18.399999999999999</v>
      </c>
      <c r="AB177">
        <v>3400</v>
      </c>
      <c r="AC177">
        <v>5800</v>
      </c>
      <c r="AD177">
        <v>58.9</v>
      </c>
      <c r="AE177" t="s">
        <v>38</v>
      </c>
      <c r="AF177">
        <v>7900</v>
      </c>
      <c r="AG177">
        <v>12900</v>
      </c>
      <c r="AH177">
        <v>61.2</v>
      </c>
      <c r="AI177">
        <v>23.2</v>
      </c>
    </row>
    <row r="178" spans="1:35" x14ac:dyDescent="0.3">
      <c r="A178" t="s">
        <v>285</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5500</v>
      </c>
      <c r="E178">
        <v>13100</v>
      </c>
      <c r="F178">
        <v>41.7</v>
      </c>
      <c r="G178">
        <v>16.3</v>
      </c>
      <c r="H178">
        <v>7400</v>
      </c>
      <c r="I178">
        <v>13900</v>
      </c>
      <c r="J178">
        <v>53.1</v>
      </c>
      <c r="K178">
        <v>17</v>
      </c>
      <c r="L178">
        <v>4300</v>
      </c>
      <c r="M178">
        <v>10400</v>
      </c>
      <c r="N178">
        <v>41.7</v>
      </c>
      <c r="O178">
        <v>19.3</v>
      </c>
      <c r="P178">
        <v>9400</v>
      </c>
      <c r="Q178">
        <v>13100</v>
      </c>
      <c r="R178">
        <v>72.3</v>
      </c>
      <c r="S178">
        <v>14.8</v>
      </c>
      <c r="T178">
        <v>10000</v>
      </c>
      <c r="U178">
        <v>15400</v>
      </c>
      <c r="V178">
        <v>64.7</v>
      </c>
      <c r="W178">
        <v>14.6</v>
      </c>
      <c r="X178">
        <v>13300</v>
      </c>
      <c r="Y178">
        <v>17300</v>
      </c>
      <c r="Z178">
        <v>76.900000000000006</v>
      </c>
      <c r="AA178">
        <v>13.8</v>
      </c>
      <c r="AB178">
        <v>10400</v>
      </c>
      <c r="AC178">
        <v>15000</v>
      </c>
      <c r="AD178">
        <v>69.400000000000006</v>
      </c>
      <c r="AE178">
        <v>17.399999999999999</v>
      </c>
      <c r="AF178">
        <v>6900</v>
      </c>
      <c r="AG178">
        <v>16100</v>
      </c>
      <c r="AH178">
        <v>43</v>
      </c>
      <c r="AI178">
        <v>17.2</v>
      </c>
    </row>
    <row r="179" spans="1:35" x14ac:dyDescent="0.3">
      <c r="A179" t="s">
        <v>286</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6400</v>
      </c>
      <c r="E179">
        <v>13700</v>
      </c>
      <c r="F179">
        <v>46.4</v>
      </c>
      <c r="G179">
        <v>16.100000000000001</v>
      </c>
      <c r="H179">
        <v>6300</v>
      </c>
      <c r="I179">
        <v>14800</v>
      </c>
      <c r="J179">
        <v>42.8</v>
      </c>
      <c r="K179">
        <v>18</v>
      </c>
      <c r="L179">
        <v>5700</v>
      </c>
      <c r="M179">
        <v>15800</v>
      </c>
      <c r="N179">
        <v>36.299999999999997</v>
      </c>
      <c r="O179">
        <v>15.9</v>
      </c>
      <c r="P179">
        <v>8900</v>
      </c>
      <c r="Q179">
        <v>18000</v>
      </c>
      <c r="R179">
        <v>49.6</v>
      </c>
      <c r="S179">
        <v>15.9</v>
      </c>
      <c r="T179">
        <v>7800</v>
      </c>
      <c r="U179">
        <v>18000</v>
      </c>
      <c r="V179">
        <v>43.5</v>
      </c>
      <c r="W179">
        <v>14.8</v>
      </c>
      <c r="X179">
        <v>10500</v>
      </c>
      <c r="Y179">
        <v>20200</v>
      </c>
      <c r="Z179">
        <v>52.1</v>
      </c>
      <c r="AA179">
        <v>14.9</v>
      </c>
      <c r="AB179">
        <v>13600</v>
      </c>
      <c r="AC179">
        <v>24600</v>
      </c>
      <c r="AD179">
        <v>55.3</v>
      </c>
      <c r="AE179">
        <v>16.2</v>
      </c>
      <c r="AF179">
        <v>6000</v>
      </c>
      <c r="AG179">
        <v>13200</v>
      </c>
      <c r="AH179">
        <v>45.1</v>
      </c>
      <c r="AI179">
        <v>20.3</v>
      </c>
    </row>
    <row r="180" spans="1:35" x14ac:dyDescent="0.3">
      <c r="A180" t="s">
        <v>287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6700</v>
      </c>
      <c r="E180">
        <v>14700</v>
      </c>
      <c r="F180">
        <v>45.4</v>
      </c>
      <c r="G180">
        <v>15.4</v>
      </c>
      <c r="H180">
        <v>6700</v>
      </c>
      <c r="I180">
        <v>15700</v>
      </c>
      <c r="J180">
        <v>42.7</v>
      </c>
      <c r="K180">
        <v>16.399999999999999</v>
      </c>
      <c r="L180">
        <v>6700</v>
      </c>
      <c r="M180">
        <v>13700</v>
      </c>
      <c r="N180">
        <v>48.6</v>
      </c>
      <c r="O180">
        <v>17.3</v>
      </c>
      <c r="P180">
        <v>9800</v>
      </c>
      <c r="Q180">
        <v>15800</v>
      </c>
      <c r="R180">
        <v>61.6</v>
      </c>
      <c r="S180">
        <v>16.3</v>
      </c>
      <c r="T180">
        <v>7400</v>
      </c>
      <c r="U180">
        <v>11500</v>
      </c>
      <c r="V180">
        <v>64</v>
      </c>
      <c r="W180">
        <v>17.8</v>
      </c>
      <c r="X180">
        <v>4000</v>
      </c>
      <c r="Y180">
        <v>11000</v>
      </c>
      <c r="Z180">
        <v>36.299999999999997</v>
      </c>
      <c r="AA180">
        <v>18.5</v>
      </c>
      <c r="AB180">
        <v>8300</v>
      </c>
      <c r="AC180">
        <v>14600</v>
      </c>
      <c r="AD180">
        <v>56.7</v>
      </c>
      <c r="AE180">
        <v>17.399999999999999</v>
      </c>
      <c r="AF180">
        <v>8500</v>
      </c>
      <c r="AG180">
        <v>15000</v>
      </c>
      <c r="AH180">
        <v>56.9</v>
      </c>
      <c r="AI180">
        <v>17.7</v>
      </c>
    </row>
    <row r="181" spans="1:35" x14ac:dyDescent="0.3">
      <c r="A181" t="s">
        <v>288</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4000</v>
      </c>
      <c r="E181">
        <v>5600</v>
      </c>
      <c r="F181">
        <v>70.099999999999994</v>
      </c>
      <c r="G181">
        <v>24</v>
      </c>
      <c r="H181">
        <v>3800</v>
      </c>
      <c r="I181">
        <v>5900</v>
      </c>
      <c r="J181">
        <v>64.5</v>
      </c>
      <c r="K181">
        <v>21.5</v>
      </c>
      <c r="L181">
        <v>4700</v>
      </c>
      <c r="M181">
        <v>7400</v>
      </c>
      <c r="N181">
        <v>64</v>
      </c>
      <c r="O181">
        <v>23.5</v>
      </c>
      <c r="P181">
        <v>3300</v>
      </c>
      <c r="Q181">
        <v>5700</v>
      </c>
      <c r="R181">
        <v>58</v>
      </c>
      <c r="S181" t="s">
        <v>38</v>
      </c>
      <c r="T181">
        <v>3400</v>
      </c>
      <c r="U181">
        <v>6200</v>
      </c>
      <c r="V181">
        <v>54.6</v>
      </c>
      <c r="W181" t="s">
        <v>38</v>
      </c>
      <c r="X181">
        <v>4000</v>
      </c>
      <c r="Y181">
        <v>8900</v>
      </c>
      <c r="Z181">
        <v>44.7</v>
      </c>
      <c r="AA181">
        <v>21.3</v>
      </c>
      <c r="AB181">
        <v>3600</v>
      </c>
      <c r="AC181">
        <v>4300</v>
      </c>
      <c r="AD181">
        <v>84.9</v>
      </c>
      <c r="AE181" t="s">
        <v>38</v>
      </c>
      <c r="AF181">
        <v>6500</v>
      </c>
      <c r="AG181">
        <v>9500</v>
      </c>
      <c r="AH181">
        <v>68.900000000000006</v>
      </c>
      <c r="AI181">
        <v>19.8</v>
      </c>
    </row>
    <row r="182" spans="1:35" x14ac:dyDescent="0.3">
      <c r="A182" t="s">
        <v>289</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5300</v>
      </c>
      <c r="E182">
        <v>8700</v>
      </c>
      <c r="F182">
        <v>60.3</v>
      </c>
      <c r="G182">
        <v>23.3</v>
      </c>
      <c r="H182">
        <v>7000</v>
      </c>
      <c r="I182">
        <v>9600</v>
      </c>
      <c r="J182">
        <v>73.400000000000006</v>
      </c>
      <c r="K182">
        <v>18.5</v>
      </c>
      <c r="L182">
        <v>7600</v>
      </c>
      <c r="M182">
        <v>10500</v>
      </c>
      <c r="N182">
        <v>71.900000000000006</v>
      </c>
      <c r="O182">
        <v>17</v>
      </c>
      <c r="P182">
        <v>7800</v>
      </c>
      <c r="Q182">
        <v>12200</v>
      </c>
      <c r="R182">
        <v>64.2</v>
      </c>
      <c r="S182">
        <v>17.5</v>
      </c>
      <c r="T182">
        <v>5200</v>
      </c>
      <c r="U182">
        <v>9000</v>
      </c>
      <c r="V182">
        <v>57.6</v>
      </c>
      <c r="W182">
        <v>19.399999999999999</v>
      </c>
      <c r="X182">
        <v>7000</v>
      </c>
      <c r="Y182">
        <v>9500</v>
      </c>
      <c r="Z182">
        <v>73.3</v>
      </c>
      <c r="AA182">
        <v>16.399999999999999</v>
      </c>
      <c r="AB182">
        <v>6600</v>
      </c>
      <c r="AC182">
        <v>11600</v>
      </c>
      <c r="AD182">
        <v>56.8</v>
      </c>
      <c r="AE182">
        <v>17.7</v>
      </c>
      <c r="AF182">
        <v>4800</v>
      </c>
      <c r="AG182">
        <v>8400</v>
      </c>
      <c r="AH182">
        <v>57.1</v>
      </c>
      <c r="AI182">
        <v>22.3</v>
      </c>
    </row>
    <row r="183" spans="1:35" x14ac:dyDescent="0.3">
      <c r="A183" t="s">
        <v>290</v>
      </c>
      <c r="B183" t="str">
        <f>IFERROR(VLOOKUP(A183,'class and classification'!$A$1:$B$338,2,FALSE),VLOOKUP(A183,'class and classification'!$A$340:$B$378,2,FALSE))</f>
        <v>Urban with Significant Rural</v>
      </c>
      <c r="C183" t="str">
        <f>IFERROR(VLOOKUP(A183,'class and classification'!$A$1:$C$338,3,FALSE),VLOOKUP(A183,'class and classification'!$A$340:$C$378,3,FALSE))</f>
        <v>SD</v>
      </c>
      <c r="D183">
        <v>8700</v>
      </c>
      <c r="E183">
        <v>13700</v>
      </c>
      <c r="F183">
        <v>63.4</v>
      </c>
      <c r="G183">
        <v>16</v>
      </c>
      <c r="H183">
        <v>8000</v>
      </c>
      <c r="I183">
        <v>15400</v>
      </c>
      <c r="J183">
        <v>52</v>
      </c>
      <c r="K183">
        <v>15.1</v>
      </c>
      <c r="L183">
        <v>14400</v>
      </c>
      <c r="M183">
        <v>19100</v>
      </c>
      <c r="N183">
        <v>75.599999999999994</v>
      </c>
      <c r="O183">
        <v>12</v>
      </c>
      <c r="P183">
        <v>6500</v>
      </c>
      <c r="Q183">
        <v>11900</v>
      </c>
      <c r="R183">
        <v>54.6</v>
      </c>
      <c r="S183">
        <v>16.5</v>
      </c>
      <c r="T183">
        <v>12500</v>
      </c>
      <c r="U183">
        <v>16400</v>
      </c>
      <c r="V183">
        <v>76.400000000000006</v>
      </c>
      <c r="W183">
        <v>13</v>
      </c>
      <c r="X183">
        <v>15700</v>
      </c>
      <c r="Y183">
        <v>18900</v>
      </c>
      <c r="Z183">
        <v>83.1</v>
      </c>
      <c r="AA183">
        <v>10.8</v>
      </c>
      <c r="AB183">
        <v>11500</v>
      </c>
      <c r="AC183">
        <v>16500</v>
      </c>
      <c r="AD183">
        <v>69.599999999999994</v>
      </c>
      <c r="AE183">
        <v>15.5</v>
      </c>
      <c r="AF183">
        <v>11400</v>
      </c>
      <c r="AG183">
        <v>13900</v>
      </c>
      <c r="AH183">
        <v>82</v>
      </c>
      <c r="AI183">
        <v>11.6</v>
      </c>
    </row>
    <row r="184" spans="1:35" x14ac:dyDescent="0.3">
      <c r="A184" t="s">
        <v>291</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2100</v>
      </c>
      <c r="E184">
        <v>5000</v>
      </c>
      <c r="F184">
        <v>43</v>
      </c>
      <c r="G184" t="s">
        <v>38</v>
      </c>
      <c r="H184">
        <v>1700</v>
      </c>
      <c r="I184">
        <v>2800</v>
      </c>
      <c r="J184">
        <v>60.1</v>
      </c>
      <c r="K184" t="s">
        <v>38</v>
      </c>
      <c r="L184">
        <v>2600</v>
      </c>
      <c r="M184">
        <v>7400</v>
      </c>
      <c r="N184">
        <v>35.6</v>
      </c>
      <c r="O184" t="s">
        <v>38</v>
      </c>
      <c r="P184">
        <v>4700</v>
      </c>
      <c r="Q184">
        <v>10100</v>
      </c>
      <c r="R184">
        <v>46.6</v>
      </c>
      <c r="S184" t="s">
        <v>38</v>
      </c>
      <c r="T184">
        <v>4600</v>
      </c>
      <c r="U184">
        <v>9500</v>
      </c>
      <c r="V184">
        <v>48.3</v>
      </c>
      <c r="W184" t="s">
        <v>38</v>
      </c>
      <c r="X184">
        <v>3300</v>
      </c>
      <c r="Y184">
        <v>5600</v>
      </c>
      <c r="Z184">
        <v>58.1</v>
      </c>
      <c r="AA184" t="s">
        <v>38</v>
      </c>
      <c r="AB184">
        <v>1800</v>
      </c>
      <c r="AC184">
        <v>3400</v>
      </c>
      <c r="AD184">
        <v>54.7</v>
      </c>
      <c r="AE184" t="s">
        <v>38</v>
      </c>
      <c r="AF184">
        <v>2800</v>
      </c>
      <c r="AG184">
        <v>4700</v>
      </c>
      <c r="AH184">
        <v>57.9</v>
      </c>
      <c r="AI184" t="s">
        <v>38</v>
      </c>
    </row>
    <row r="185" spans="1:35" x14ac:dyDescent="0.3">
      <c r="A185" t="s">
        <v>292</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2400</v>
      </c>
      <c r="E185">
        <v>4700</v>
      </c>
      <c r="F185">
        <v>50.7</v>
      </c>
      <c r="G185" t="s">
        <v>38</v>
      </c>
      <c r="H185">
        <v>5100</v>
      </c>
      <c r="I185">
        <v>6700</v>
      </c>
      <c r="J185">
        <v>75.900000000000006</v>
      </c>
      <c r="K185">
        <v>18.8</v>
      </c>
      <c r="L185">
        <v>4100</v>
      </c>
      <c r="M185">
        <v>6600</v>
      </c>
      <c r="N185">
        <v>61.8</v>
      </c>
      <c r="O185">
        <v>20.8</v>
      </c>
      <c r="P185">
        <v>3400</v>
      </c>
      <c r="Q185">
        <v>5300</v>
      </c>
      <c r="R185">
        <v>63.3</v>
      </c>
      <c r="S185">
        <v>22.3</v>
      </c>
      <c r="T185">
        <v>3000</v>
      </c>
      <c r="U185">
        <v>4700</v>
      </c>
      <c r="V185">
        <v>64.599999999999994</v>
      </c>
      <c r="W185" t="s">
        <v>38</v>
      </c>
      <c r="X185">
        <v>6100</v>
      </c>
      <c r="Y185">
        <v>8300</v>
      </c>
      <c r="Z185">
        <v>73.7</v>
      </c>
      <c r="AA185">
        <v>18.8</v>
      </c>
      <c r="AB185">
        <v>3400</v>
      </c>
      <c r="AC185">
        <v>6200</v>
      </c>
      <c r="AD185">
        <v>54.6</v>
      </c>
      <c r="AE185">
        <v>25.2</v>
      </c>
      <c r="AF185">
        <v>5700</v>
      </c>
      <c r="AG185">
        <v>6800</v>
      </c>
      <c r="AH185">
        <v>83.6</v>
      </c>
      <c r="AI185">
        <v>17.100000000000001</v>
      </c>
    </row>
    <row r="186" spans="1:35" x14ac:dyDescent="0.3">
      <c r="A186" t="s">
        <v>293</v>
      </c>
      <c r="B186" t="str">
        <f>IFERROR(VLOOKUP(A186,'class and classification'!$A$1:$B$338,2,FALSE),VLOOKUP(A186,'class and classification'!$A$340:$B$378,2,FALSE))</f>
        <v>Urban with Significant Rural</v>
      </c>
      <c r="C186" t="str">
        <f>IFERROR(VLOOKUP(A186,'class and classification'!$A$1:$C$338,3,FALSE),VLOOKUP(A186,'class and classification'!$A$340:$C$378,3,FALSE))</f>
        <v>SD</v>
      </c>
      <c r="D186">
        <v>6600</v>
      </c>
      <c r="E186">
        <v>18500</v>
      </c>
      <c r="F186">
        <v>35.5</v>
      </c>
      <c r="G186">
        <v>14.8</v>
      </c>
      <c r="H186">
        <v>12300</v>
      </c>
      <c r="I186">
        <v>21200</v>
      </c>
      <c r="J186">
        <v>58.1</v>
      </c>
      <c r="K186">
        <v>13.7</v>
      </c>
      <c r="L186">
        <v>9500</v>
      </c>
      <c r="M186">
        <v>15600</v>
      </c>
      <c r="N186">
        <v>60.6</v>
      </c>
      <c r="O186">
        <v>15.3</v>
      </c>
      <c r="P186">
        <v>5400</v>
      </c>
      <c r="Q186">
        <v>12200</v>
      </c>
      <c r="R186">
        <v>44.3</v>
      </c>
      <c r="S186">
        <v>16.899999999999999</v>
      </c>
      <c r="T186">
        <v>8000</v>
      </c>
      <c r="U186">
        <v>14500</v>
      </c>
      <c r="V186">
        <v>55.6</v>
      </c>
      <c r="W186">
        <v>15.8</v>
      </c>
      <c r="X186">
        <v>8800</v>
      </c>
      <c r="Y186">
        <v>15600</v>
      </c>
      <c r="Z186">
        <v>56.5</v>
      </c>
      <c r="AA186">
        <v>14.6</v>
      </c>
      <c r="AB186">
        <v>7200</v>
      </c>
      <c r="AC186">
        <v>17100</v>
      </c>
      <c r="AD186">
        <v>42.1</v>
      </c>
      <c r="AE186">
        <v>17.100000000000001</v>
      </c>
      <c r="AF186">
        <v>12500</v>
      </c>
      <c r="AG186">
        <v>19600</v>
      </c>
      <c r="AH186">
        <v>63.7</v>
      </c>
      <c r="AI186">
        <v>15.1</v>
      </c>
    </row>
    <row r="187" spans="1:35" x14ac:dyDescent="0.3">
      <c r="A187" t="s">
        <v>294</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6700</v>
      </c>
      <c r="E187">
        <v>11300</v>
      </c>
      <c r="F187">
        <v>59.2</v>
      </c>
      <c r="G187">
        <v>16.100000000000001</v>
      </c>
      <c r="H187">
        <v>5200</v>
      </c>
      <c r="I187">
        <v>9300</v>
      </c>
      <c r="J187">
        <v>56.1</v>
      </c>
      <c r="K187">
        <v>19.899999999999999</v>
      </c>
      <c r="L187">
        <v>4500</v>
      </c>
      <c r="M187">
        <v>8200</v>
      </c>
      <c r="N187">
        <v>54.9</v>
      </c>
      <c r="O187">
        <v>22.4</v>
      </c>
      <c r="P187">
        <v>5400</v>
      </c>
      <c r="Q187">
        <v>9300</v>
      </c>
      <c r="R187">
        <v>58.3</v>
      </c>
      <c r="S187">
        <v>20.100000000000001</v>
      </c>
      <c r="T187">
        <v>8300</v>
      </c>
      <c r="U187">
        <v>13900</v>
      </c>
      <c r="V187">
        <v>59.8</v>
      </c>
      <c r="W187">
        <v>16.2</v>
      </c>
      <c r="X187">
        <v>5100</v>
      </c>
      <c r="Y187">
        <v>12700</v>
      </c>
      <c r="Z187">
        <v>40.4</v>
      </c>
      <c r="AA187">
        <v>15.6</v>
      </c>
      <c r="AB187">
        <v>7100</v>
      </c>
      <c r="AC187">
        <v>14200</v>
      </c>
      <c r="AD187">
        <v>50</v>
      </c>
      <c r="AE187">
        <v>18.5</v>
      </c>
      <c r="AF187">
        <v>5700</v>
      </c>
      <c r="AG187">
        <v>9100</v>
      </c>
      <c r="AH187">
        <v>62.8</v>
      </c>
      <c r="AI187">
        <v>23.7</v>
      </c>
    </row>
    <row r="188" spans="1:35" x14ac:dyDescent="0.3">
      <c r="A188" t="s">
        <v>295</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v>7700</v>
      </c>
      <c r="E188">
        <v>14900</v>
      </c>
      <c r="F188">
        <v>51.8</v>
      </c>
      <c r="G188">
        <v>16.8</v>
      </c>
      <c r="H188">
        <v>6200</v>
      </c>
      <c r="I188">
        <v>14700</v>
      </c>
      <c r="J188">
        <v>41.9</v>
      </c>
      <c r="K188">
        <v>16.8</v>
      </c>
      <c r="L188">
        <v>9800</v>
      </c>
      <c r="M188">
        <v>17900</v>
      </c>
      <c r="N188">
        <v>54.5</v>
      </c>
      <c r="O188">
        <v>16.7</v>
      </c>
      <c r="P188">
        <v>8800</v>
      </c>
      <c r="Q188">
        <v>17200</v>
      </c>
      <c r="R188">
        <v>51.5</v>
      </c>
      <c r="S188">
        <v>14</v>
      </c>
      <c r="T188">
        <v>10800</v>
      </c>
      <c r="U188">
        <v>19200</v>
      </c>
      <c r="V188">
        <v>56.3</v>
      </c>
      <c r="W188">
        <v>13.9</v>
      </c>
      <c r="X188">
        <v>14200</v>
      </c>
      <c r="Y188">
        <v>21300</v>
      </c>
      <c r="Z188">
        <v>66.400000000000006</v>
      </c>
      <c r="AA188">
        <v>14.1</v>
      </c>
      <c r="AB188">
        <v>11100</v>
      </c>
      <c r="AC188">
        <v>20400</v>
      </c>
      <c r="AD188">
        <v>54.6</v>
      </c>
      <c r="AE188">
        <v>16.5</v>
      </c>
      <c r="AF188">
        <v>9200</v>
      </c>
      <c r="AG188">
        <v>22200</v>
      </c>
      <c r="AH188">
        <v>41.5</v>
      </c>
      <c r="AI188">
        <v>15.1</v>
      </c>
    </row>
    <row r="189" spans="1:35" x14ac:dyDescent="0.3">
      <c r="A189" t="s">
        <v>296</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3300</v>
      </c>
      <c r="E189">
        <v>11800</v>
      </c>
      <c r="F189">
        <v>28.2</v>
      </c>
      <c r="G189" t="s">
        <v>38</v>
      </c>
      <c r="H189">
        <v>8200</v>
      </c>
      <c r="I189">
        <v>16500</v>
      </c>
      <c r="J189">
        <v>49.7</v>
      </c>
      <c r="K189">
        <v>19.2</v>
      </c>
      <c r="L189">
        <v>6800</v>
      </c>
      <c r="M189">
        <v>14100</v>
      </c>
      <c r="N189">
        <v>48.2</v>
      </c>
      <c r="O189">
        <v>17.899999999999999</v>
      </c>
      <c r="P189">
        <v>5100</v>
      </c>
      <c r="Q189">
        <v>11600</v>
      </c>
      <c r="R189">
        <v>44.3</v>
      </c>
      <c r="S189">
        <v>17.5</v>
      </c>
      <c r="T189">
        <v>5200</v>
      </c>
      <c r="U189">
        <v>11800</v>
      </c>
      <c r="V189">
        <v>44.5</v>
      </c>
      <c r="W189">
        <v>17.2</v>
      </c>
      <c r="X189">
        <v>5200</v>
      </c>
      <c r="Y189">
        <v>12200</v>
      </c>
      <c r="Z189">
        <v>42.3</v>
      </c>
      <c r="AA189" t="s">
        <v>38</v>
      </c>
      <c r="AB189">
        <v>4600</v>
      </c>
      <c r="AC189">
        <v>13800</v>
      </c>
      <c r="AD189">
        <v>33.4</v>
      </c>
      <c r="AE189" t="s">
        <v>38</v>
      </c>
      <c r="AF189">
        <v>9100</v>
      </c>
      <c r="AG189">
        <v>16700</v>
      </c>
      <c r="AH189">
        <v>54.2</v>
      </c>
      <c r="AI189">
        <v>20.8</v>
      </c>
    </row>
    <row r="190" spans="1:35" x14ac:dyDescent="0.3">
      <c r="A190" t="s">
        <v>297</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10200</v>
      </c>
      <c r="E190">
        <v>16000</v>
      </c>
      <c r="F190">
        <v>64</v>
      </c>
      <c r="G190">
        <v>15.9</v>
      </c>
      <c r="H190">
        <v>8400</v>
      </c>
      <c r="I190">
        <v>14500</v>
      </c>
      <c r="J190">
        <v>58.1</v>
      </c>
      <c r="K190">
        <v>16.600000000000001</v>
      </c>
      <c r="L190">
        <v>7500</v>
      </c>
      <c r="M190">
        <v>15800</v>
      </c>
      <c r="N190">
        <v>47.2</v>
      </c>
      <c r="O190">
        <v>15.7</v>
      </c>
      <c r="P190">
        <v>6300</v>
      </c>
      <c r="Q190">
        <v>16900</v>
      </c>
      <c r="R190">
        <v>37.4</v>
      </c>
      <c r="S190">
        <v>14.8</v>
      </c>
      <c r="T190">
        <v>7800</v>
      </c>
      <c r="U190">
        <v>16300</v>
      </c>
      <c r="V190">
        <v>47.8</v>
      </c>
      <c r="W190">
        <v>15.9</v>
      </c>
      <c r="X190">
        <v>10200</v>
      </c>
      <c r="Y190">
        <v>21200</v>
      </c>
      <c r="Z190">
        <v>48.4</v>
      </c>
      <c r="AA190">
        <v>14</v>
      </c>
      <c r="AB190">
        <v>10700</v>
      </c>
      <c r="AC190">
        <v>18300</v>
      </c>
      <c r="AD190">
        <v>58.5</v>
      </c>
      <c r="AE190">
        <v>17.100000000000001</v>
      </c>
      <c r="AF190">
        <v>11100</v>
      </c>
      <c r="AG190">
        <v>19000</v>
      </c>
      <c r="AH190">
        <v>58.5</v>
      </c>
      <c r="AI190">
        <v>14.4</v>
      </c>
    </row>
    <row r="191" spans="1:35" x14ac:dyDescent="0.3">
      <c r="A191" t="s">
        <v>298</v>
      </c>
      <c r="B191" t="str">
        <f>IFERROR(VLOOKUP(A191,'class and classification'!$A$1:$B$338,2,FALSE),VLOOKUP(A191,'class and classification'!$A$340:$B$378,2,FALSE))</f>
        <v>Predominantly Rural</v>
      </c>
      <c r="C191" t="str">
        <f>IFERROR(VLOOKUP(A191,'class and classification'!$A$1:$C$338,3,FALSE),VLOOKUP(A191,'class and classification'!$A$340:$C$378,3,FALSE))</f>
        <v>SD</v>
      </c>
      <c r="D191">
        <v>4400</v>
      </c>
      <c r="E191">
        <v>6900</v>
      </c>
      <c r="F191">
        <v>63.8</v>
      </c>
      <c r="G191">
        <v>21.6</v>
      </c>
      <c r="H191">
        <v>5900</v>
      </c>
      <c r="I191">
        <v>8000</v>
      </c>
      <c r="J191">
        <v>73.7</v>
      </c>
      <c r="K191">
        <v>18.399999999999999</v>
      </c>
      <c r="L191">
        <v>4300</v>
      </c>
      <c r="M191">
        <v>5400</v>
      </c>
      <c r="N191">
        <v>79.2</v>
      </c>
      <c r="O191">
        <v>23</v>
      </c>
      <c r="P191">
        <v>4200</v>
      </c>
      <c r="Q191">
        <v>6300</v>
      </c>
      <c r="R191">
        <v>66.3</v>
      </c>
      <c r="S191">
        <v>23.2</v>
      </c>
      <c r="T191">
        <v>4700</v>
      </c>
      <c r="U191">
        <v>8300</v>
      </c>
      <c r="V191">
        <v>56.5</v>
      </c>
      <c r="W191">
        <v>20.3</v>
      </c>
      <c r="X191">
        <v>7500</v>
      </c>
      <c r="Y191">
        <v>10900</v>
      </c>
      <c r="Z191">
        <v>68.5</v>
      </c>
      <c r="AA191">
        <v>17.2</v>
      </c>
      <c r="AB191">
        <v>4700</v>
      </c>
      <c r="AC191">
        <v>8500</v>
      </c>
      <c r="AD191">
        <v>54.7</v>
      </c>
      <c r="AE191">
        <v>20.8</v>
      </c>
      <c r="AF191">
        <v>5800</v>
      </c>
      <c r="AG191">
        <v>11100</v>
      </c>
      <c r="AH191">
        <v>52.5</v>
      </c>
      <c r="AI191">
        <v>19.2</v>
      </c>
    </row>
    <row r="192" spans="1:35" x14ac:dyDescent="0.3">
      <c r="A192" t="s">
        <v>299</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9700</v>
      </c>
      <c r="E192">
        <v>16200</v>
      </c>
      <c r="F192">
        <v>59.7</v>
      </c>
      <c r="G192">
        <v>15.6</v>
      </c>
      <c r="H192">
        <v>8400</v>
      </c>
      <c r="I192">
        <v>15500</v>
      </c>
      <c r="J192">
        <v>54.2</v>
      </c>
      <c r="K192">
        <v>18.5</v>
      </c>
      <c r="L192">
        <v>10900</v>
      </c>
      <c r="M192">
        <v>13400</v>
      </c>
      <c r="N192">
        <v>80.8</v>
      </c>
      <c r="O192">
        <v>15.7</v>
      </c>
      <c r="P192">
        <v>11700</v>
      </c>
      <c r="Q192">
        <v>19200</v>
      </c>
      <c r="R192">
        <v>61.2</v>
      </c>
      <c r="S192">
        <v>15.5</v>
      </c>
      <c r="T192">
        <v>9900</v>
      </c>
      <c r="U192">
        <v>19900</v>
      </c>
      <c r="V192">
        <v>49.7</v>
      </c>
      <c r="W192">
        <v>14.1</v>
      </c>
      <c r="X192">
        <v>9200</v>
      </c>
      <c r="Y192">
        <v>15100</v>
      </c>
      <c r="Z192">
        <v>60.8</v>
      </c>
      <c r="AA192">
        <v>15.3</v>
      </c>
      <c r="AB192">
        <v>6600</v>
      </c>
      <c r="AC192">
        <v>13400</v>
      </c>
      <c r="AD192">
        <v>49.5</v>
      </c>
      <c r="AE192">
        <v>21.9</v>
      </c>
      <c r="AF192">
        <v>7500</v>
      </c>
      <c r="AG192">
        <v>16200</v>
      </c>
      <c r="AH192">
        <v>46.3</v>
      </c>
      <c r="AI192">
        <v>15.7</v>
      </c>
    </row>
    <row r="193" spans="1:35" x14ac:dyDescent="0.3">
      <c r="A193" t="s">
        <v>300</v>
      </c>
      <c r="B193" t="str">
        <f>IFERROR(VLOOKUP(A193,'class and classification'!$A$1:$B$338,2,FALSE),VLOOKUP(A193,'class and classification'!$A$340:$B$378,2,FALSE))</f>
        <v>Predominantly Rural</v>
      </c>
      <c r="C193" t="str">
        <f>IFERROR(VLOOKUP(A193,'class and classification'!$A$1:$C$338,3,FALSE),VLOOKUP(A193,'class and classification'!$A$340:$C$378,3,FALSE))</f>
        <v>SD</v>
      </c>
      <c r="D193">
        <v>3700</v>
      </c>
      <c r="E193">
        <v>8700</v>
      </c>
      <c r="F193">
        <v>42.2</v>
      </c>
      <c r="G193" t="s">
        <v>38</v>
      </c>
      <c r="H193">
        <v>4000</v>
      </c>
      <c r="I193">
        <v>9100</v>
      </c>
      <c r="J193">
        <v>43.9</v>
      </c>
      <c r="K193">
        <v>18.7</v>
      </c>
      <c r="L193">
        <v>7500</v>
      </c>
      <c r="M193">
        <v>11800</v>
      </c>
      <c r="N193">
        <v>63.4</v>
      </c>
      <c r="O193">
        <v>17.8</v>
      </c>
      <c r="P193">
        <v>4600</v>
      </c>
      <c r="Q193">
        <v>10500</v>
      </c>
      <c r="R193">
        <v>44.2</v>
      </c>
      <c r="S193">
        <v>19.100000000000001</v>
      </c>
      <c r="T193">
        <v>7400</v>
      </c>
      <c r="U193">
        <v>15900</v>
      </c>
      <c r="V193">
        <v>46.3</v>
      </c>
      <c r="W193">
        <v>17.600000000000001</v>
      </c>
      <c r="X193">
        <v>7600</v>
      </c>
      <c r="Y193">
        <v>16300</v>
      </c>
      <c r="Z193">
        <v>46.6</v>
      </c>
      <c r="AA193">
        <v>16.5</v>
      </c>
      <c r="AB193">
        <v>6900</v>
      </c>
      <c r="AC193">
        <v>12500</v>
      </c>
      <c r="AD193">
        <v>54.7</v>
      </c>
      <c r="AE193">
        <v>19.100000000000001</v>
      </c>
      <c r="AF193">
        <v>6200</v>
      </c>
      <c r="AG193">
        <v>12200</v>
      </c>
      <c r="AH193">
        <v>51.2</v>
      </c>
      <c r="AI193">
        <v>20.399999999999999</v>
      </c>
    </row>
    <row r="194" spans="1:35" x14ac:dyDescent="0.3">
      <c r="A194" t="s">
        <v>301</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10300</v>
      </c>
      <c r="E194">
        <v>17500</v>
      </c>
      <c r="F194">
        <v>58.9</v>
      </c>
      <c r="G194">
        <v>14.5</v>
      </c>
      <c r="H194">
        <v>6500</v>
      </c>
      <c r="I194">
        <v>11600</v>
      </c>
      <c r="J194">
        <v>55.7</v>
      </c>
      <c r="K194">
        <v>19.899999999999999</v>
      </c>
      <c r="L194">
        <v>5400</v>
      </c>
      <c r="M194">
        <v>10400</v>
      </c>
      <c r="N194">
        <v>51.8</v>
      </c>
      <c r="O194">
        <v>21.4</v>
      </c>
      <c r="P194">
        <v>8100</v>
      </c>
      <c r="Q194">
        <v>14200</v>
      </c>
      <c r="R194">
        <v>57.1</v>
      </c>
      <c r="S194">
        <v>16.899999999999999</v>
      </c>
      <c r="T194">
        <v>8300</v>
      </c>
      <c r="U194">
        <v>14100</v>
      </c>
      <c r="V194">
        <v>58.7</v>
      </c>
      <c r="W194">
        <v>16.3</v>
      </c>
      <c r="X194">
        <v>4800</v>
      </c>
      <c r="Y194">
        <v>10300</v>
      </c>
      <c r="Z194">
        <v>46</v>
      </c>
      <c r="AA194" t="s">
        <v>38</v>
      </c>
      <c r="AB194">
        <v>6200</v>
      </c>
      <c r="AC194">
        <v>13300</v>
      </c>
      <c r="AD194">
        <v>46.9</v>
      </c>
      <c r="AE194">
        <v>18.2</v>
      </c>
      <c r="AF194">
        <v>10000</v>
      </c>
      <c r="AG194">
        <v>16200</v>
      </c>
      <c r="AH194">
        <v>61.9</v>
      </c>
      <c r="AI194">
        <v>20.3</v>
      </c>
    </row>
    <row r="195" spans="1:35" x14ac:dyDescent="0.3">
      <c r="A195" t="s">
        <v>302</v>
      </c>
      <c r="B195" t="str">
        <f>IFERROR(VLOOKUP(A195,'class and classification'!$A$1:$B$338,2,FALSE),VLOOKUP(A195,'class and classification'!$A$340:$B$378,2,FALSE))</f>
        <v>Urban with Significant Rural</v>
      </c>
      <c r="C195" t="str">
        <f>IFERROR(VLOOKUP(A195,'class and classification'!$A$1:$C$338,3,FALSE),VLOOKUP(A195,'class and classification'!$A$340:$C$378,3,FALSE))</f>
        <v>SD</v>
      </c>
      <c r="D195">
        <v>6500</v>
      </c>
      <c r="E195">
        <v>10100</v>
      </c>
      <c r="F195">
        <v>64.099999999999994</v>
      </c>
      <c r="G195">
        <v>17.8</v>
      </c>
      <c r="H195">
        <v>7700</v>
      </c>
      <c r="I195">
        <v>12800</v>
      </c>
      <c r="J195">
        <v>60.4</v>
      </c>
      <c r="K195">
        <v>18.100000000000001</v>
      </c>
      <c r="L195">
        <v>5600</v>
      </c>
      <c r="M195">
        <v>11500</v>
      </c>
      <c r="N195">
        <v>49.1</v>
      </c>
      <c r="O195">
        <v>18.5</v>
      </c>
      <c r="P195">
        <v>8000</v>
      </c>
      <c r="Q195">
        <v>14400</v>
      </c>
      <c r="R195">
        <v>55.5</v>
      </c>
      <c r="S195">
        <v>17.5</v>
      </c>
      <c r="T195">
        <v>3900</v>
      </c>
      <c r="U195">
        <v>8200</v>
      </c>
      <c r="V195">
        <v>47.3</v>
      </c>
      <c r="W195">
        <v>21.9</v>
      </c>
      <c r="X195">
        <v>9300</v>
      </c>
      <c r="Y195">
        <v>14500</v>
      </c>
      <c r="Z195">
        <v>64.5</v>
      </c>
      <c r="AA195">
        <v>15.9</v>
      </c>
      <c r="AB195">
        <v>8500</v>
      </c>
      <c r="AC195">
        <v>13900</v>
      </c>
      <c r="AD195">
        <v>61.1</v>
      </c>
      <c r="AE195">
        <v>17.7</v>
      </c>
      <c r="AF195">
        <v>9500</v>
      </c>
      <c r="AG195">
        <v>13800</v>
      </c>
      <c r="AH195">
        <v>69.099999999999994</v>
      </c>
      <c r="AI195">
        <v>15.5</v>
      </c>
    </row>
    <row r="196" spans="1:35" x14ac:dyDescent="0.3">
      <c r="A196" t="s">
        <v>303</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6600</v>
      </c>
      <c r="E196">
        <v>9100</v>
      </c>
      <c r="F196">
        <v>73</v>
      </c>
      <c r="G196">
        <v>17.8</v>
      </c>
      <c r="H196">
        <v>7000</v>
      </c>
      <c r="I196">
        <v>11000</v>
      </c>
      <c r="J196">
        <v>63.6</v>
      </c>
      <c r="K196">
        <v>17.5</v>
      </c>
      <c r="L196">
        <v>9700</v>
      </c>
      <c r="M196">
        <v>13000</v>
      </c>
      <c r="N196">
        <v>74.7</v>
      </c>
      <c r="O196">
        <v>16.399999999999999</v>
      </c>
      <c r="P196">
        <v>6500</v>
      </c>
      <c r="Q196">
        <v>10800</v>
      </c>
      <c r="R196">
        <v>60</v>
      </c>
      <c r="S196">
        <v>18.100000000000001</v>
      </c>
      <c r="T196">
        <v>5700</v>
      </c>
      <c r="U196">
        <v>9400</v>
      </c>
      <c r="V196">
        <v>60</v>
      </c>
      <c r="W196">
        <v>22</v>
      </c>
      <c r="X196">
        <v>4800</v>
      </c>
      <c r="Y196">
        <v>9000</v>
      </c>
      <c r="Z196">
        <v>52.9</v>
      </c>
      <c r="AA196">
        <v>22.4</v>
      </c>
      <c r="AB196">
        <v>6300</v>
      </c>
      <c r="AC196">
        <v>11000</v>
      </c>
      <c r="AD196">
        <v>57.2</v>
      </c>
      <c r="AE196">
        <v>21.7</v>
      </c>
      <c r="AF196">
        <v>6900</v>
      </c>
      <c r="AG196">
        <v>10500</v>
      </c>
      <c r="AH196">
        <v>65.900000000000006</v>
      </c>
      <c r="AI196">
        <v>17.899999999999999</v>
      </c>
    </row>
    <row r="197" spans="1:35" x14ac:dyDescent="0.3">
      <c r="A197" t="s">
        <v>304</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v>7800</v>
      </c>
      <c r="E197">
        <v>16400</v>
      </c>
      <c r="F197">
        <v>47.4</v>
      </c>
      <c r="G197">
        <v>15.7</v>
      </c>
      <c r="H197">
        <v>10700</v>
      </c>
      <c r="I197">
        <v>21600</v>
      </c>
      <c r="J197">
        <v>49.4</v>
      </c>
      <c r="K197">
        <v>13.6</v>
      </c>
      <c r="L197">
        <v>9600</v>
      </c>
      <c r="M197">
        <v>20100</v>
      </c>
      <c r="N197">
        <v>47.7</v>
      </c>
      <c r="O197">
        <v>13.8</v>
      </c>
      <c r="P197">
        <v>12400</v>
      </c>
      <c r="Q197">
        <v>24600</v>
      </c>
      <c r="R197">
        <v>50.4</v>
      </c>
      <c r="S197">
        <v>14</v>
      </c>
      <c r="T197">
        <v>9100</v>
      </c>
      <c r="U197">
        <v>18200</v>
      </c>
      <c r="V197">
        <v>50</v>
      </c>
      <c r="W197">
        <v>15.3</v>
      </c>
      <c r="X197">
        <v>10200</v>
      </c>
      <c r="Y197">
        <v>19800</v>
      </c>
      <c r="Z197">
        <v>51.3</v>
      </c>
      <c r="AA197">
        <v>15.7</v>
      </c>
      <c r="AB197">
        <v>15500</v>
      </c>
      <c r="AC197">
        <v>21600</v>
      </c>
      <c r="AD197">
        <v>71.7</v>
      </c>
      <c r="AE197">
        <v>16.7</v>
      </c>
      <c r="AF197">
        <v>16000</v>
      </c>
      <c r="AG197">
        <v>20800</v>
      </c>
      <c r="AH197">
        <v>76.7</v>
      </c>
      <c r="AI197">
        <v>13.8</v>
      </c>
    </row>
    <row r="198" spans="1:35" x14ac:dyDescent="0.3">
      <c r="A198" t="s">
        <v>305</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6500</v>
      </c>
      <c r="E198">
        <v>9800</v>
      </c>
      <c r="F198">
        <v>66.400000000000006</v>
      </c>
      <c r="G198">
        <v>17.5</v>
      </c>
      <c r="H198">
        <v>4500</v>
      </c>
      <c r="I198">
        <v>7900</v>
      </c>
      <c r="J198">
        <v>56.6</v>
      </c>
      <c r="K198">
        <v>20.3</v>
      </c>
      <c r="L198">
        <v>4700</v>
      </c>
      <c r="M198">
        <v>8400</v>
      </c>
      <c r="N198">
        <v>55.4</v>
      </c>
      <c r="O198">
        <v>22.3</v>
      </c>
      <c r="P198">
        <v>4800</v>
      </c>
      <c r="Q198">
        <v>7500</v>
      </c>
      <c r="R198">
        <v>63.5</v>
      </c>
      <c r="S198">
        <v>24.4</v>
      </c>
      <c r="T198">
        <v>6700</v>
      </c>
      <c r="U198">
        <v>9700</v>
      </c>
      <c r="V198">
        <v>69</v>
      </c>
      <c r="W198">
        <v>22</v>
      </c>
      <c r="X198">
        <v>9900</v>
      </c>
      <c r="Y198">
        <v>12700</v>
      </c>
      <c r="Z198">
        <v>77.8</v>
      </c>
      <c r="AA198">
        <v>15.1</v>
      </c>
      <c r="AB198">
        <v>6400</v>
      </c>
      <c r="AC198">
        <v>8700</v>
      </c>
      <c r="AD198">
        <v>74.2</v>
      </c>
      <c r="AE198">
        <v>19.7</v>
      </c>
      <c r="AF198">
        <v>6300</v>
      </c>
      <c r="AG198">
        <v>11600</v>
      </c>
      <c r="AH198">
        <v>54.2</v>
      </c>
      <c r="AI198">
        <v>19.899999999999999</v>
      </c>
    </row>
    <row r="199" spans="1:35" x14ac:dyDescent="0.3">
      <c r="A199" t="s">
        <v>306</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6800</v>
      </c>
      <c r="E199">
        <v>13300</v>
      </c>
      <c r="F199">
        <v>51.1</v>
      </c>
      <c r="G199">
        <v>19.2</v>
      </c>
      <c r="H199">
        <v>10000</v>
      </c>
      <c r="I199">
        <v>14700</v>
      </c>
      <c r="J199">
        <v>67.7</v>
      </c>
      <c r="K199">
        <v>17</v>
      </c>
      <c r="L199">
        <v>6600</v>
      </c>
      <c r="M199">
        <v>10700</v>
      </c>
      <c r="N199">
        <v>61.5</v>
      </c>
      <c r="O199">
        <v>19.5</v>
      </c>
      <c r="P199">
        <v>9800</v>
      </c>
      <c r="Q199">
        <v>14100</v>
      </c>
      <c r="R199">
        <v>69.099999999999994</v>
      </c>
      <c r="S199">
        <v>16</v>
      </c>
      <c r="T199">
        <v>12400</v>
      </c>
      <c r="U199">
        <v>20600</v>
      </c>
      <c r="V199">
        <v>60.2</v>
      </c>
      <c r="W199">
        <v>15.6</v>
      </c>
      <c r="X199">
        <v>9500</v>
      </c>
      <c r="Y199">
        <v>11600</v>
      </c>
      <c r="Z199">
        <v>82</v>
      </c>
      <c r="AA199">
        <v>16</v>
      </c>
      <c r="AB199">
        <v>8400</v>
      </c>
      <c r="AC199">
        <v>12900</v>
      </c>
      <c r="AD199">
        <v>65.400000000000006</v>
      </c>
      <c r="AE199">
        <v>18.3</v>
      </c>
      <c r="AF199">
        <v>8300</v>
      </c>
      <c r="AG199">
        <v>15500</v>
      </c>
      <c r="AH199">
        <v>53.6</v>
      </c>
      <c r="AI199">
        <v>16.8</v>
      </c>
    </row>
    <row r="200" spans="1:35" x14ac:dyDescent="0.3">
      <c r="A200" t="s">
        <v>307</v>
      </c>
      <c r="B200" t="str">
        <f>IFERROR(VLOOKUP(A200,'class and classification'!$A$1:$B$338,2,FALSE),VLOOKUP(A200,'class and classification'!$A$340:$B$378,2,FALSE))</f>
        <v>Predominantly Rural</v>
      </c>
      <c r="C200" t="str">
        <f>IFERROR(VLOOKUP(A200,'class and classification'!$A$1:$C$338,3,FALSE),VLOOKUP(A200,'class and classification'!$A$340:$C$378,3,FALSE))</f>
        <v>SD</v>
      </c>
      <c r="D200">
        <v>3500</v>
      </c>
      <c r="E200">
        <v>6200</v>
      </c>
      <c r="F200">
        <v>56.1</v>
      </c>
      <c r="G200">
        <v>22.9</v>
      </c>
      <c r="H200">
        <v>6100</v>
      </c>
      <c r="I200">
        <v>8400</v>
      </c>
      <c r="J200">
        <v>72.2</v>
      </c>
      <c r="K200">
        <v>17.600000000000001</v>
      </c>
      <c r="L200">
        <v>5300</v>
      </c>
      <c r="M200">
        <v>7100</v>
      </c>
      <c r="N200">
        <v>74.900000000000006</v>
      </c>
      <c r="O200">
        <v>20.6</v>
      </c>
      <c r="P200">
        <v>3800</v>
      </c>
      <c r="Q200">
        <v>5700</v>
      </c>
      <c r="R200">
        <v>65.5</v>
      </c>
      <c r="S200">
        <v>22</v>
      </c>
      <c r="T200">
        <v>3400</v>
      </c>
      <c r="U200">
        <v>6100</v>
      </c>
      <c r="V200">
        <v>56.4</v>
      </c>
      <c r="W200">
        <v>23.6</v>
      </c>
      <c r="X200">
        <v>4400</v>
      </c>
      <c r="Y200">
        <v>6500</v>
      </c>
      <c r="Z200">
        <v>67.400000000000006</v>
      </c>
      <c r="AA200">
        <v>22.3</v>
      </c>
      <c r="AB200">
        <v>4300</v>
      </c>
      <c r="AC200">
        <v>6600</v>
      </c>
      <c r="AD200">
        <v>65.8</v>
      </c>
      <c r="AE200" t="s">
        <v>38</v>
      </c>
      <c r="AF200">
        <v>5800</v>
      </c>
      <c r="AG200">
        <v>10100</v>
      </c>
      <c r="AH200">
        <v>57.3</v>
      </c>
      <c r="AI200">
        <v>21.2</v>
      </c>
    </row>
    <row r="201" spans="1:35" x14ac:dyDescent="0.3">
      <c r="A201" t="s">
        <v>308</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5600</v>
      </c>
      <c r="E201">
        <v>10400</v>
      </c>
      <c r="F201">
        <v>54.3</v>
      </c>
      <c r="G201">
        <v>18.100000000000001</v>
      </c>
      <c r="H201">
        <v>5400</v>
      </c>
      <c r="I201">
        <v>8500</v>
      </c>
      <c r="J201">
        <v>63.3</v>
      </c>
      <c r="K201">
        <v>19.3</v>
      </c>
      <c r="L201">
        <v>8000</v>
      </c>
      <c r="M201">
        <v>10900</v>
      </c>
      <c r="N201">
        <v>73.5</v>
      </c>
      <c r="O201">
        <v>17.3</v>
      </c>
      <c r="P201">
        <v>12200</v>
      </c>
      <c r="Q201">
        <v>16500</v>
      </c>
      <c r="R201">
        <v>74.099999999999994</v>
      </c>
      <c r="S201">
        <v>15.2</v>
      </c>
      <c r="T201">
        <v>6000</v>
      </c>
      <c r="U201">
        <v>13400</v>
      </c>
      <c r="V201">
        <v>44.9</v>
      </c>
      <c r="W201">
        <v>19.899999999999999</v>
      </c>
      <c r="X201">
        <v>8500</v>
      </c>
      <c r="Y201">
        <v>15700</v>
      </c>
      <c r="Z201">
        <v>54.3</v>
      </c>
      <c r="AA201">
        <v>16.7</v>
      </c>
      <c r="AB201">
        <v>6700</v>
      </c>
      <c r="AC201">
        <v>11700</v>
      </c>
      <c r="AD201">
        <v>57.2</v>
      </c>
      <c r="AE201">
        <v>18.7</v>
      </c>
      <c r="AF201">
        <v>11600</v>
      </c>
      <c r="AG201">
        <v>17600</v>
      </c>
      <c r="AH201">
        <v>65.5</v>
      </c>
      <c r="AI201">
        <v>16</v>
      </c>
    </row>
    <row r="202" spans="1:35" x14ac:dyDescent="0.3">
      <c r="A202" t="s">
        <v>309</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2400</v>
      </c>
      <c r="E202">
        <v>4000</v>
      </c>
      <c r="F202">
        <v>60.3</v>
      </c>
      <c r="G202" t="s">
        <v>38</v>
      </c>
      <c r="H202">
        <v>2700</v>
      </c>
      <c r="I202">
        <v>6500</v>
      </c>
      <c r="J202">
        <v>41</v>
      </c>
      <c r="K202" t="s">
        <v>38</v>
      </c>
      <c r="L202">
        <v>4700</v>
      </c>
      <c r="M202">
        <v>7500</v>
      </c>
      <c r="N202">
        <v>62.3</v>
      </c>
      <c r="O202">
        <v>20.7</v>
      </c>
      <c r="P202">
        <v>3400</v>
      </c>
      <c r="Q202">
        <v>5400</v>
      </c>
      <c r="R202">
        <v>62.3</v>
      </c>
      <c r="S202" t="s">
        <v>38</v>
      </c>
      <c r="T202">
        <v>3600</v>
      </c>
      <c r="U202">
        <v>6700</v>
      </c>
      <c r="V202">
        <v>53.6</v>
      </c>
      <c r="W202" t="s">
        <v>38</v>
      </c>
      <c r="X202">
        <v>3900</v>
      </c>
      <c r="Y202">
        <v>7200</v>
      </c>
      <c r="Z202">
        <v>53.9</v>
      </c>
      <c r="AA202" t="s">
        <v>38</v>
      </c>
      <c r="AB202" t="s">
        <v>37</v>
      </c>
      <c r="AC202" s="51"/>
      <c r="AD202" t="s">
        <v>37</v>
      </c>
      <c r="AE202" t="s">
        <v>37</v>
      </c>
      <c r="AF202">
        <v>4500</v>
      </c>
      <c r="AG202">
        <v>7100</v>
      </c>
      <c r="AH202">
        <v>63.6</v>
      </c>
      <c r="AI202" t="s">
        <v>38</v>
      </c>
    </row>
    <row r="203" spans="1:35" x14ac:dyDescent="0.3">
      <c r="A203" t="s">
        <v>310</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v>4800</v>
      </c>
      <c r="E203">
        <v>10600</v>
      </c>
      <c r="F203">
        <v>45.4</v>
      </c>
      <c r="G203">
        <v>19.5</v>
      </c>
      <c r="H203">
        <v>3700</v>
      </c>
      <c r="I203">
        <v>9900</v>
      </c>
      <c r="J203">
        <v>37.299999999999997</v>
      </c>
      <c r="K203" t="s">
        <v>38</v>
      </c>
      <c r="L203">
        <v>3800</v>
      </c>
      <c r="M203">
        <v>9300</v>
      </c>
      <c r="N203">
        <v>41.2</v>
      </c>
      <c r="O203" t="s">
        <v>38</v>
      </c>
      <c r="P203">
        <v>4100</v>
      </c>
      <c r="Q203">
        <v>7200</v>
      </c>
      <c r="R203">
        <v>56.1</v>
      </c>
      <c r="S203">
        <v>23.6</v>
      </c>
      <c r="T203">
        <v>6900</v>
      </c>
      <c r="U203">
        <v>9500</v>
      </c>
      <c r="V203">
        <v>72</v>
      </c>
      <c r="W203">
        <v>22</v>
      </c>
      <c r="X203">
        <v>10700</v>
      </c>
      <c r="Y203">
        <v>14400</v>
      </c>
      <c r="Z203">
        <v>74.2</v>
      </c>
      <c r="AA203">
        <v>18.3</v>
      </c>
      <c r="AB203">
        <v>7000</v>
      </c>
      <c r="AC203">
        <v>12400</v>
      </c>
      <c r="AD203">
        <v>56.5</v>
      </c>
      <c r="AE203" t="s">
        <v>38</v>
      </c>
      <c r="AF203">
        <v>5000</v>
      </c>
      <c r="AG203">
        <v>12100</v>
      </c>
      <c r="AH203">
        <v>41.4</v>
      </c>
      <c r="AI203" t="s">
        <v>38</v>
      </c>
    </row>
    <row r="204" spans="1:35" x14ac:dyDescent="0.3">
      <c r="A204" t="s">
        <v>311</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10900</v>
      </c>
      <c r="E204">
        <v>20600</v>
      </c>
      <c r="F204">
        <v>52.8</v>
      </c>
      <c r="G204">
        <v>11.1</v>
      </c>
      <c r="H204">
        <v>5100</v>
      </c>
      <c r="I204">
        <v>13800</v>
      </c>
      <c r="J204">
        <v>36.6</v>
      </c>
      <c r="K204">
        <v>15.1</v>
      </c>
      <c r="L204">
        <v>7700</v>
      </c>
      <c r="M204">
        <v>17300</v>
      </c>
      <c r="N204">
        <v>44.6</v>
      </c>
      <c r="O204">
        <v>14.5</v>
      </c>
      <c r="P204">
        <v>9300</v>
      </c>
      <c r="Q204">
        <v>20200</v>
      </c>
      <c r="R204">
        <v>46</v>
      </c>
      <c r="S204">
        <v>14.6</v>
      </c>
      <c r="T204">
        <v>8500</v>
      </c>
      <c r="U204">
        <v>20500</v>
      </c>
      <c r="V204">
        <v>41.4</v>
      </c>
      <c r="W204">
        <v>14.4</v>
      </c>
      <c r="X204">
        <v>10300</v>
      </c>
      <c r="Y204">
        <v>25400</v>
      </c>
      <c r="Z204">
        <v>40.6</v>
      </c>
      <c r="AA204">
        <v>13.9</v>
      </c>
      <c r="AB204">
        <v>13600</v>
      </c>
      <c r="AC204">
        <v>24700</v>
      </c>
      <c r="AD204">
        <v>55</v>
      </c>
      <c r="AE204">
        <v>15.4</v>
      </c>
      <c r="AF204">
        <v>7100</v>
      </c>
      <c r="AG204">
        <v>23200</v>
      </c>
      <c r="AH204">
        <v>30.5</v>
      </c>
      <c r="AI204">
        <v>14.1</v>
      </c>
    </row>
    <row r="205" spans="1:35" x14ac:dyDescent="0.3">
      <c r="A205" t="s">
        <v>312</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4900</v>
      </c>
      <c r="E205">
        <v>11100</v>
      </c>
      <c r="F205">
        <v>44.5</v>
      </c>
      <c r="G205">
        <v>18.100000000000001</v>
      </c>
      <c r="H205">
        <v>6100</v>
      </c>
      <c r="I205">
        <v>13900</v>
      </c>
      <c r="J205">
        <v>43.8</v>
      </c>
      <c r="K205">
        <v>18.399999999999999</v>
      </c>
      <c r="L205">
        <v>4800</v>
      </c>
      <c r="M205">
        <v>16900</v>
      </c>
      <c r="N205">
        <v>28.3</v>
      </c>
      <c r="O205" t="s">
        <v>38</v>
      </c>
      <c r="P205">
        <v>7300</v>
      </c>
      <c r="Q205">
        <v>20700</v>
      </c>
      <c r="R205">
        <v>35.299999999999997</v>
      </c>
      <c r="S205">
        <v>14.6</v>
      </c>
      <c r="T205">
        <v>5900</v>
      </c>
      <c r="U205">
        <v>15100</v>
      </c>
      <c r="V205">
        <v>39.1</v>
      </c>
      <c r="W205">
        <v>17.8</v>
      </c>
      <c r="X205">
        <v>11700</v>
      </c>
      <c r="Y205">
        <v>22100</v>
      </c>
      <c r="Z205">
        <v>52.8</v>
      </c>
      <c r="AA205">
        <v>14.6</v>
      </c>
      <c r="AB205">
        <v>9500</v>
      </c>
      <c r="AC205">
        <v>22500</v>
      </c>
      <c r="AD205">
        <v>42</v>
      </c>
      <c r="AE205">
        <v>16.100000000000001</v>
      </c>
      <c r="AF205">
        <v>15700</v>
      </c>
      <c r="AG205">
        <v>23400</v>
      </c>
      <c r="AH205">
        <v>67.3</v>
      </c>
      <c r="AI205">
        <v>14.4</v>
      </c>
    </row>
    <row r="206" spans="1:35" x14ac:dyDescent="0.3">
      <c r="A206" t="s">
        <v>313</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5100</v>
      </c>
      <c r="E206">
        <v>9800</v>
      </c>
      <c r="F206">
        <v>51.9</v>
      </c>
      <c r="G206">
        <v>18.5</v>
      </c>
      <c r="H206">
        <v>4400</v>
      </c>
      <c r="I206">
        <v>9300</v>
      </c>
      <c r="J206">
        <v>47.5</v>
      </c>
      <c r="K206">
        <v>21.4</v>
      </c>
      <c r="L206">
        <v>10100</v>
      </c>
      <c r="M206">
        <v>14900</v>
      </c>
      <c r="N206">
        <v>68.2</v>
      </c>
      <c r="O206">
        <v>15.4</v>
      </c>
      <c r="P206">
        <v>6600</v>
      </c>
      <c r="Q206">
        <v>10800</v>
      </c>
      <c r="R206">
        <v>61.5</v>
      </c>
      <c r="S206">
        <v>19.899999999999999</v>
      </c>
      <c r="T206">
        <v>11000</v>
      </c>
      <c r="U206">
        <v>16100</v>
      </c>
      <c r="V206">
        <v>68.400000000000006</v>
      </c>
      <c r="W206">
        <v>15.2</v>
      </c>
      <c r="X206">
        <v>7600</v>
      </c>
      <c r="Y206">
        <v>12000</v>
      </c>
      <c r="Z206">
        <v>63.5</v>
      </c>
      <c r="AA206">
        <v>17.5</v>
      </c>
      <c r="AB206">
        <v>5600</v>
      </c>
      <c r="AC206">
        <v>9600</v>
      </c>
      <c r="AD206">
        <v>58.4</v>
      </c>
      <c r="AE206">
        <v>18.899999999999999</v>
      </c>
      <c r="AF206">
        <v>11800</v>
      </c>
      <c r="AG206">
        <v>17100</v>
      </c>
      <c r="AH206">
        <v>68.900000000000006</v>
      </c>
      <c r="AI206">
        <v>14.5</v>
      </c>
    </row>
    <row r="207" spans="1:35" x14ac:dyDescent="0.3">
      <c r="A207" t="s">
        <v>314</v>
      </c>
      <c r="B207" t="str">
        <f>IFERROR(VLOOKUP(A207,'class and classification'!$A$1:$B$338,2,FALSE),VLOOKUP(A207,'class and classification'!$A$340:$B$378,2,FALSE))</f>
        <v>Predominantly Rural</v>
      </c>
      <c r="C207" t="str">
        <f>IFERROR(VLOOKUP(A207,'class and classification'!$A$1:$C$338,3,FALSE),VLOOKUP(A207,'class and classification'!$A$340:$C$378,3,FALSE))</f>
        <v>SD</v>
      </c>
      <c r="D207">
        <v>4600</v>
      </c>
      <c r="E207">
        <v>9900</v>
      </c>
      <c r="F207">
        <v>46.6</v>
      </c>
      <c r="G207">
        <v>18.8</v>
      </c>
      <c r="H207">
        <v>6100</v>
      </c>
      <c r="I207">
        <v>10400</v>
      </c>
      <c r="J207">
        <v>58.7</v>
      </c>
      <c r="K207">
        <v>18.2</v>
      </c>
      <c r="L207">
        <v>5400</v>
      </c>
      <c r="M207">
        <v>12400</v>
      </c>
      <c r="N207">
        <v>43.3</v>
      </c>
      <c r="O207">
        <v>17.2</v>
      </c>
      <c r="P207">
        <v>6200</v>
      </c>
      <c r="Q207">
        <v>12700</v>
      </c>
      <c r="R207">
        <v>49</v>
      </c>
      <c r="S207">
        <v>17.899999999999999</v>
      </c>
      <c r="T207">
        <v>6400</v>
      </c>
      <c r="U207">
        <v>10200</v>
      </c>
      <c r="V207">
        <v>62.8</v>
      </c>
      <c r="W207">
        <v>18.899999999999999</v>
      </c>
      <c r="X207">
        <v>9000</v>
      </c>
      <c r="Y207">
        <v>13800</v>
      </c>
      <c r="Z207">
        <v>65.099999999999994</v>
      </c>
      <c r="AA207">
        <v>17.7</v>
      </c>
      <c r="AB207">
        <v>4600</v>
      </c>
      <c r="AC207">
        <v>9700</v>
      </c>
      <c r="AD207">
        <v>47.3</v>
      </c>
      <c r="AE207">
        <v>21.4</v>
      </c>
      <c r="AF207">
        <v>10500</v>
      </c>
      <c r="AG207">
        <v>17500</v>
      </c>
      <c r="AH207">
        <v>60</v>
      </c>
      <c r="AI207">
        <v>17.2</v>
      </c>
    </row>
    <row r="208" spans="1:35" x14ac:dyDescent="0.3">
      <c r="A208" t="s">
        <v>315</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10000</v>
      </c>
      <c r="E208">
        <v>16000</v>
      </c>
      <c r="F208">
        <v>62.3</v>
      </c>
      <c r="G208">
        <v>13.9</v>
      </c>
      <c r="H208">
        <v>11300</v>
      </c>
      <c r="I208">
        <v>17700</v>
      </c>
      <c r="J208">
        <v>63.9</v>
      </c>
      <c r="K208">
        <v>14</v>
      </c>
      <c r="L208">
        <v>12200</v>
      </c>
      <c r="M208">
        <v>21200</v>
      </c>
      <c r="N208">
        <v>57.4</v>
      </c>
      <c r="O208">
        <v>13.4</v>
      </c>
      <c r="P208">
        <v>13600</v>
      </c>
      <c r="Q208">
        <v>22200</v>
      </c>
      <c r="R208">
        <v>61.5</v>
      </c>
      <c r="S208">
        <v>12.9</v>
      </c>
      <c r="T208">
        <v>13300</v>
      </c>
      <c r="U208">
        <v>21300</v>
      </c>
      <c r="V208">
        <v>62.4</v>
      </c>
      <c r="W208">
        <v>13.8</v>
      </c>
      <c r="X208">
        <v>11600</v>
      </c>
      <c r="Y208">
        <v>19900</v>
      </c>
      <c r="Z208">
        <v>58.1</v>
      </c>
      <c r="AA208">
        <v>15.3</v>
      </c>
      <c r="AB208">
        <v>11000</v>
      </c>
      <c r="AC208">
        <v>24100</v>
      </c>
      <c r="AD208">
        <v>45.7</v>
      </c>
      <c r="AE208">
        <v>15.1</v>
      </c>
      <c r="AF208">
        <v>11200</v>
      </c>
      <c r="AG208">
        <v>22000</v>
      </c>
      <c r="AH208">
        <v>50.9</v>
      </c>
      <c r="AI208">
        <v>15.1</v>
      </c>
    </row>
    <row r="209" spans="1:35" x14ac:dyDescent="0.3">
      <c r="A209" t="s">
        <v>316</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7100</v>
      </c>
      <c r="E209">
        <v>13300</v>
      </c>
      <c r="F209">
        <v>53.5</v>
      </c>
      <c r="G209">
        <v>16.5</v>
      </c>
      <c r="H209">
        <v>9000</v>
      </c>
      <c r="I209">
        <v>14600</v>
      </c>
      <c r="J209">
        <v>61.5</v>
      </c>
      <c r="K209">
        <v>13.6</v>
      </c>
      <c r="L209">
        <v>8700</v>
      </c>
      <c r="M209">
        <v>14400</v>
      </c>
      <c r="N209">
        <v>60.1</v>
      </c>
      <c r="O209">
        <v>16.5</v>
      </c>
      <c r="P209">
        <v>8300</v>
      </c>
      <c r="Q209">
        <v>14600</v>
      </c>
      <c r="R209">
        <v>56.7</v>
      </c>
      <c r="S209">
        <v>16.399999999999999</v>
      </c>
      <c r="T209">
        <v>6100</v>
      </c>
      <c r="U209">
        <v>11900</v>
      </c>
      <c r="V209">
        <v>51.6</v>
      </c>
      <c r="W209">
        <v>19.600000000000001</v>
      </c>
      <c r="X209">
        <v>8400</v>
      </c>
      <c r="Y209">
        <v>12100</v>
      </c>
      <c r="Z209">
        <v>69.3</v>
      </c>
      <c r="AA209">
        <v>19.7</v>
      </c>
      <c r="AB209">
        <v>7700</v>
      </c>
      <c r="AC209">
        <v>14600</v>
      </c>
      <c r="AD209">
        <v>52.6</v>
      </c>
      <c r="AE209">
        <v>17.3</v>
      </c>
      <c r="AF209">
        <v>11000</v>
      </c>
      <c r="AG209">
        <v>19500</v>
      </c>
      <c r="AH209">
        <v>56.6</v>
      </c>
      <c r="AI209">
        <v>15.4</v>
      </c>
    </row>
    <row r="210" spans="1:35" x14ac:dyDescent="0.3">
      <c r="A210" t="s">
        <v>317</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v>6800</v>
      </c>
      <c r="E210">
        <v>20000</v>
      </c>
      <c r="F210">
        <v>34</v>
      </c>
      <c r="G210">
        <v>13.3</v>
      </c>
      <c r="H210">
        <v>7700</v>
      </c>
      <c r="I210">
        <v>20100</v>
      </c>
      <c r="J210">
        <v>38.200000000000003</v>
      </c>
      <c r="K210">
        <v>14.2</v>
      </c>
      <c r="L210">
        <v>6900</v>
      </c>
      <c r="M210">
        <v>19700</v>
      </c>
      <c r="N210">
        <v>35.299999999999997</v>
      </c>
      <c r="O210">
        <v>13.8</v>
      </c>
      <c r="P210">
        <v>9400</v>
      </c>
      <c r="Q210">
        <v>22600</v>
      </c>
      <c r="R210">
        <v>41.5</v>
      </c>
      <c r="S210">
        <v>13.9</v>
      </c>
      <c r="T210">
        <v>9600</v>
      </c>
      <c r="U210">
        <v>22300</v>
      </c>
      <c r="V210">
        <v>42.8</v>
      </c>
      <c r="W210">
        <v>13.6</v>
      </c>
      <c r="X210">
        <v>11000</v>
      </c>
      <c r="Y210">
        <v>19800</v>
      </c>
      <c r="Z210">
        <v>55.6</v>
      </c>
      <c r="AA210">
        <v>14.5</v>
      </c>
      <c r="AB210">
        <v>11300</v>
      </c>
      <c r="AC210">
        <v>19700</v>
      </c>
      <c r="AD210">
        <v>57.4</v>
      </c>
      <c r="AE210">
        <v>16.899999999999999</v>
      </c>
      <c r="AF210">
        <v>10300</v>
      </c>
      <c r="AG210">
        <v>14700</v>
      </c>
      <c r="AH210">
        <v>70.2</v>
      </c>
      <c r="AI210">
        <v>19.100000000000001</v>
      </c>
    </row>
    <row r="211" spans="1:35" x14ac:dyDescent="0.3">
      <c r="A211" t="s">
        <v>318</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v>6300</v>
      </c>
      <c r="E211">
        <v>16300</v>
      </c>
      <c r="F211">
        <v>39</v>
      </c>
      <c r="G211">
        <v>16.2</v>
      </c>
      <c r="H211">
        <v>9300</v>
      </c>
      <c r="I211">
        <v>22300</v>
      </c>
      <c r="J211">
        <v>41.7</v>
      </c>
      <c r="K211">
        <v>15.7</v>
      </c>
      <c r="L211">
        <v>10400</v>
      </c>
      <c r="M211">
        <v>18700</v>
      </c>
      <c r="N211">
        <v>55.3</v>
      </c>
      <c r="O211">
        <v>14.9</v>
      </c>
      <c r="P211">
        <v>3800</v>
      </c>
      <c r="Q211">
        <v>14500</v>
      </c>
      <c r="R211">
        <v>26.5</v>
      </c>
      <c r="S211" t="s">
        <v>38</v>
      </c>
      <c r="T211">
        <v>9500</v>
      </c>
      <c r="U211">
        <v>18700</v>
      </c>
      <c r="V211">
        <v>50.9</v>
      </c>
      <c r="W211">
        <v>16.100000000000001</v>
      </c>
      <c r="X211">
        <v>10700</v>
      </c>
      <c r="Y211">
        <v>15900</v>
      </c>
      <c r="Z211">
        <v>67.3</v>
      </c>
      <c r="AA211">
        <v>15.3</v>
      </c>
      <c r="AB211">
        <v>14500</v>
      </c>
      <c r="AC211">
        <v>23100</v>
      </c>
      <c r="AD211">
        <v>62.9</v>
      </c>
      <c r="AE211">
        <v>16.2</v>
      </c>
      <c r="AF211">
        <v>11900</v>
      </c>
      <c r="AG211">
        <v>22600</v>
      </c>
      <c r="AH211">
        <v>52.7</v>
      </c>
      <c r="AI211">
        <v>14.9</v>
      </c>
    </row>
    <row r="212" spans="1:35" x14ac:dyDescent="0.3">
      <c r="A212" t="s">
        <v>319</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7600</v>
      </c>
      <c r="E212">
        <v>18000</v>
      </c>
      <c r="F212">
        <v>42.2</v>
      </c>
      <c r="G212">
        <v>16.399999999999999</v>
      </c>
      <c r="H212">
        <v>6300</v>
      </c>
      <c r="I212">
        <v>14200</v>
      </c>
      <c r="J212">
        <v>44.8</v>
      </c>
      <c r="K212">
        <v>17.8</v>
      </c>
      <c r="L212">
        <v>8700</v>
      </c>
      <c r="M212">
        <v>10300</v>
      </c>
      <c r="N212">
        <v>85</v>
      </c>
      <c r="O212">
        <v>16.5</v>
      </c>
      <c r="P212">
        <v>6800</v>
      </c>
      <c r="Q212">
        <v>11500</v>
      </c>
      <c r="R212">
        <v>58.9</v>
      </c>
      <c r="S212">
        <v>20.100000000000001</v>
      </c>
      <c r="T212">
        <v>6600</v>
      </c>
      <c r="U212">
        <v>13300</v>
      </c>
      <c r="V212">
        <v>50</v>
      </c>
      <c r="W212">
        <v>16.100000000000001</v>
      </c>
      <c r="X212">
        <v>6800</v>
      </c>
      <c r="Y212">
        <v>13200</v>
      </c>
      <c r="Z212">
        <v>51.5</v>
      </c>
      <c r="AA212">
        <v>16.100000000000001</v>
      </c>
      <c r="AB212">
        <v>7400</v>
      </c>
      <c r="AC212">
        <v>12400</v>
      </c>
      <c r="AD212">
        <v>59.9</v>
      </c>
      <c r="AE212">
        <v>19.2</v>
      </c>
      <c r="AF212">
        <v>9300</v>
      </c>
      <c r="AG212">
        <v>16700</v>
      </c>
      <c r="AH212">
        <v>55.8</v>
      </c>
      <c r="AI212">
        <v>16.5</v>
      </c>
    </row>
    <row r="213" spans="1:35" x14ac:dyDescent="0.3">
      <c r="A213" t="s">
        <v>320</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6700</v>
      </c>
      <c r="E213">
        <v>17100</v>
      </c>
      <c r="F213">
        <v>39.299999999999997</v>
      </c>
      <c r="G213">
        <v>15.1</v>
      </c>
      <c r="H213">
        <v>4800</v>
      </c>
      <c r="I213">
        <v>11800</v>
      </c>
      <c r="J213">
        <v>40.799999999999997</v>
      </c>
      <c r="K213">
        <v>19.3</v>
      </c>
      <c r="L213">
        <v>6700</v>
      </c>
      <c r="M213">
        <v>13100</v>
      </c>
      <c r="N213">
        <v>51.1</v>
      </c>
      <c r="O213">
        <v>16.8</v>
      </c>
      <c r="P213">
        <v>6900</v>
      </c>
      <c r="Q213">
        <v>14700</v>
      </c>
      <c r="R213">
        <v>47.2</v>
      </c>
      <c r="S213">
        <v>17.899999999999999</v>
      </c>
      <c r="T213">
        <v>9800</v>
      </c>
      <c r="U213">
        <v>15200</v>
      </c>
      <c r="V213">
        <v>64.7</v>
      </c>
      <c r="W213">
        <v>16.600000000000001</v>
      </c>
      <c r="X213">
        <v>10400</v>
      </c>
      <c r="Y213">
        <v>15200</v>
      </c>
      <c r="Z213">
        <v>68</v>
      </c>
      <c r="AA213">
        <v>15.2</v>
      </c>
      <c r="AB213">
        <v>10800</v>
      </c>
      <c r="AC213">
        <v>17300</v>
      </c>
      <c r="AD213">
        <v>62.7</v>
      </c>
      <c r="AE213">
        <v>15.6</v>
      </c>
      <c r="AF213">
        <v>7300</v>
      </c>
      <c r="AG213">
        <v>15400</v>
      </c>
      <c r="AH213">
        <v>47.4</v>
      </c>
      <c r="AI213">
        <v>16.3</v>
      </c>
    </row>
    <row r="214" spans="1:35" x14ac:dyDescent="0.3">
      <c r="A214" t="s">
        <v>321</v>
      </c>
      <c r="B214" t="str">
        <f>IFERROR(VLOOKUP(A214,'class and classification'!$A$1:$B$338,2,FALSE),VLOOKUP(A214,'class and classification'!$A$340:$B$378,2,FALSE))</f>
        <v>Predominantly Urban</v>
      </c>
      <c r="C214" t="str">
        <f>IFERROR(VLOOKUP(A214,'class and classification'!$A$1:$C$338,3,FALSE),VLOOKUP(A214,'class and classification'!$A$340:$C$378,3,FALSE))</f>
        <v>SD</v>
      </c>
      <c r="D214">
        <v>8800</v>
      </c>
      <c r="E214">
        <v>14600</v>
      </c>
      <c r="F214">
        <v>60.6</v>
      </c>
      <c r="G214">
        <v>16.899999999999999</v>
      </c>
      <c r="H214">
        <v>7200</v>
      </c>
      <c r="I214">
        <v>13900</v>
      </c>
      <c r="J214">
        <v>51.7</v>
      </c>
      <c r="K214">
        <v>18.2</v>
      </c>
      <c r="L214">
        <v>7500</v>
      </c>
      <c r="M214">
        <v>16700</v>
      </c>
      <c r="N214">
        <v>45.1</v>
      </c>
      <c r="O214">
        <v>14.9</v>
      </c>
      <c r="P214">
        <v>11200</v>
      </c>
      <c r="Q214">
        <v>19000</v>
      </c>
      <c r="R214">
        <v>59</v>
      </c>
      <c r="S214">
        <v>15.8</v>
      </c>
      <c r="T214">
        <v>10600</v>
      </c>
      <c r="U214">
        <v>25000</v>
      </c>
      <c r="V214">
        <v>42.2</v>
      </c>
      <c r="W214">
        <v>14</v>
      </c>
      <c r="X214">
        <v>7700</v>
      </c>
      <c r="Y214">
        <v>16700</v>
      </c>
      <c r="Z214">
        <v>46.5</v>
      </c>
      <c r="AA214">
        <v>16.3</v>
      </c>
      <c r="AB214">
        <v>10900</v>
      </c>
      <c r="AC214">
        <v>21200</v>
      </c>
      <c r="AD214">
        <v>51.5</v>
      </c>
      <c r="AE214">
        <v>16.100000000000001</v>
      </c>
      <c r="AF214">
        <v>6300</v>
      </c>
      <c r="AG214">
        <v>20000</v>
      </c>
      <c r="AH214">
        <v>31.3</v>
      </c>
      <c r="AI214">
        <v>16.600000000000001</v>
      </c>
    </row>
    <row r="215" spans="1:35" x14ac:dyDescent="0.3">
      <c r="A215" t="s">
        <v>322</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6000</v>
      </c>
      <c r="E215">
        <v>16600</v>
      </c>
      <c r="F215">
        <v>36</v>
      </c>
      <c r="G215">
        <v>15.5</v>
      </c>
      <c r="H215">
        <v>6300</v>
      </c>
      <c r="I215">
        <v>16300</v>
      </c>
      <c r="J215">
        <v>38.4</v>
      </c>
      <c r="K215">
        <v>15.7</v>
      </c>
      <c r="L215">
        <v>7400</v>
      </c>
      <c r="M215">
        <v>14800</v>
      </c>
      <c r="N215">
        <v>49.9</v>
      </c>
      <c r="O215">
        <v>16.600000000000001</v>
      </c>
      <c r="P215">
        <v>6300</v>
      </c>
      <c r="Q215">
        <v>13600</v>
      </c>
      <c r="R215">
        <v>46.3</v>
      </c>
      <c r="S215">
        <v>18.100000000000001</v>
      </c>
      <c r="T215">
        <v>9100</v>
      </c>
      <c r="U215">
        <v>18500</v>
      </c>
      <c r="V215">
        <v>49.1</v>
      </c>
      <c r="W215">
        <v>15.3</v>
      </c>
      <c r="X215">
        <v>8200</v>
      </c>
      <c r="Y215">
        <v>15600</v>
      </c>
      <c r="Z215">
        <v>52.4</v>
      </c>
      <c r="AA215">
        <v>15.9</v>
      </c>
      <c r="AB215">
        <v>10500</v>
      </c>
      <c r="AC215">
        <v>18600</v>
      </c>
      <c r="AD215">
        <v>56.6</v>
      </c>
      <c r="AE215">
        <v>17.399999999999999</v>
      </c>
      <c r="AF215">
        <v>13100</v>
      </c>
      <c r="AG215">
        <v>26100</v>
      </c>
      <c r="AH215">
        <v>50.1</v>
      </c>
      <c r="AI215">
        <v>15.3</v>
      </c>
    </row>
    <row r="216" spans="1:35" x14ac:dyDescent="0.3">
      <c r="A216" t="s">
        <v>323</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6000</v>
      </c>
      <c r="E216">
        <v>9500</v>
      </c>
      <c r="F216">
        <v>62.9</v>
      </c>
      <c r="G216">
        <v>19.7</v>
      </c>
      <c r="H216">
        <v>4600</v>
      </c>
      <c r="I216">
        <v>8100</v>
      </c>
      <c r="J216">
        <v>56.5</v>
      </c>
      <c r="K216" t="s">
        <v>38</v>
      </c>
      <c r="L216">
        <v>7900</v>
      </c>
      <c r="M216">
        <v>11800</v>
      </c>
      <c r="N216">
        <v>66.599999999999994</v>
      </c>
      <c r="O216">
        <v>19.3</v>
      </c>
      <c r="P216">
        <v>6400</v>
      </c>
      <c r="Q216">
        <v>10500</v>
      </c>
      <c r="R216">
        <v>60.8</v>
      </c>
      <c r="S216">
        <v>19.5</v>
      </c>
      <c r="T216">
        <v>7600</v>
      </c>
      <c r="U216">
        <v>12000</v>
      </c>
      <c r="V216">
        <v>63.1</v>
      </c>
      <c r="W216">
        <v>18.899999999999999</v>
      </c>
      <c r="X216">
        <v>7600</v>
      </c>
      <c r="Y216">
        <v>12400</v>
      </c>
      <c r="Z216">
        <v>61.3</v>
      </c>
      <c r="AA216">
        <v>17.399999999999999</v>
      </c>
      <c r="AB216">
        <v>10300</v>
      </c>
      <c r="AC216">
        <v>14100</v>
      </c>
      <c r="AD216">
        <v>72.8</v>
      </c>
      <c r="AE216">
        <v>16.2</v>
      </c>
      <c r="AF216">
        <v>10500</v>
      </c>
      <c r="AG216">
        <v>14200</v>
      </c>
      <c r="AH216">
        <v>74.3</v>
      </c>
      <c r="AI216">
        <v>14.9</v>
      </c>
    </row>
    <row r="217" spans="1:35" x14ac:dyDescent="0.3">
      <c r="A217" t="s">
        <v>324</v>
      </c>
      <c r="B217" t="str">
        <f>IFERROR(VLOOKUP(A217,'class and classification'!$A$1:$B$338,2,FALSE),VLOOKUP(A217,'class and classification'!$A$340:$B$378,2,FALSE))</f>
        <v>Urban with Significant Rural</v>
      </c>
      <c r="C217" t="str">
        <f>IFERROR(VLOOKUP(A217,'class and classification'!$A$1:$C$338,3,FALSE),VLOOKUP(A217,'class and classification'!$A$340:$C$378,3,FALSE))</f>
        <v>SD</v>
      </c>
      <c r="D217">
        <v>6700</v>
      </c>
      <c r="E217">
        <v>15600</v>
      </c>
      <c r="F217">
        <v>42.8</v>
      </c>
      <c r="G217">
        <v>15.9</v>
      </c>
      <c r="H217">
        <v>4800</v>
      </c>
      <c r="I217">
        <v>13100</v>
      </c>
      <c r="J217">
        <v>36.700000000000003</v>
      </c>
      <c r="K217">
        <v>17.2</v>
      </c>
      <c r="L217">
        <v>3000</v>
      </c>
      <c r="M217">
        <v>8500</v>
      </c>
      <c r="N217">
        <v>34.700000000000003</v>
      </c>
      <c r="O217" t="s">
        <v>38</v>
      </c>
      <c r="P217">
        <v>6500</v>
      </c>
      <c r="Q217">
        <v>13500</v>
      </c>
      <c r="R217">
        <v>47.9</v>
      </c>
      <c r="S217">
        <v>18.8</v>
      </c>
      <c r="T217">
        <v>4800</v>
      </c>
      <c r="U217">
        <v>12400</v>
      </c>
      <c r="V217">
        <v>38.5</v>
      </c>
      <c r="W217" t="s">
        <v>38</v>
      </c>
      <c r="X217">
        <v>11300</v>
      </c>
      <c r="Y217">
        <v>17500</v>
      </c>
      <c r="Z217">
        <v>64.3</v>
      </c>
      <c r="AA217">
        <v>19.2</v>
      </c>
      <c r="AB217">
        <v>12900</v>
      </c>
      <c r="AC217">
        <v>16400</v>
      </c>
      <c r="AD217">
        <v>78.900000000000006</v>
      </c>
      <c r="AE217">
        <v>20</v>
      </c>
      <c r="AF217">
        <v>9000</v>
      </c>
      <c r="AG217">
        <v>13800</v>
      </c>
      <c r="AH217">
        <v>65.099999999999994</v>
      </c>
      <c r="AI217">
        <v>19.5</v>
      </c>
    </row>
    <row r="218" spans="1:35" x14ac:dyDescent="0.3">
      <c r="A218" t="s">
        <v>325</v>
      </c>
      <c r="B218" t="str">
        <f>IFERROR(VLOOKUP(A218,'class and classification'!$A$1:$B$338,2,FALSE),VLOOKUP(A218,'class and classification'!$A$340:$B$378,2,FALSE))</f>
        <v>Urban with Significant Rural</v>
      </c>
      <c r="C218" t="str">
        <f>IFERROR(VLOOKUP(A218,'class and classification'!$A$1:$C$338,3,FALSE),VLOOKUP(A218,'class and classification'!$A$340:$C$378,3,FALSE))</f>
        <v>SD</v>
      </c>
      <c r="D218">
        <v>5500</v>
      </c>
      <c r="E218">
        <v>13500</v>
      </c>
      <c r="F218">
        <v>40.9</v>
      </c>
      <c r="G218">
        <v>18.2</v>
      </c>
      <c r="H218">
        <v>4300</v>
      </c>
      <c r="I218">
        <v>10400</v>
      </c>
      <c r="J218">
        <v>41.4</v>
      </c>
      <c r="K218" t="s">
        <v>38</v>
      </c>
      <c r="L218">
        <v>6300</v>
      </c>
      <c r="M218">
        <v>11600</v>
      </c>
      <c r="N218">
        <v>54</v>
      </c>
      <c r="O218">
        <v>18.100000000000001</v>
      </c>
      <c r="P218">
        <v>8700</v>
      </c>
      <c r="Q218">
        <v>12100</v>
      </c>
      <c r="R218">
        <v>71.8</v>
      </c>
      <c r="S218">
        <v>16.7</v>
      </c>
      <c r="T218">
        <v>9100</v>
      </c>
      <c r="U218">
        <v>11900</v>
      </c>
      <c r="V218">
        <v>75.8</v>
      </c>
      <c r="W218">
        <v>14.4</v>
      </c>
      <c r="X218">
        <v>9000</v>
      </c>
      <c r="Y218">
        <v>15700</v>
      </c>
      <c r="Z218">
        <v>57.5</v>
      </c>
      <c r="AA218">
        <v>15.7</v>
      </c>
      <c r="AB218">
        <v>9900</v>
      </c>
      <c r="AC218">
        <v>15600</v>
      </c>
      <c r="AD218">
        <v>63.4</v>
      </c>
      <c r="AE218">
        <v>17.5</v>
      </c>
      <c r="AF218">
        <v>13000</v>
      </c>
      <c r="AG218">
        <v>17900</v>
      </c>
      <c r="AH218">
        <v>72.7</v>
      </c>
      <c r="AI218">
        <v>15.7</v>
      </c>
    </row>
    <row r="219" spans="1:35" x14ac:dyDescent="0.3">
      <c r="A219" t="s">
        <v>326</v>
      </c>
      <c r="B219" t="str">
        <f>IFERROR(VLOOKUP(A219,'class and classification'!$A$1:$B$338,2,FALSE),VLOOKUP(A219,'class and classification'!$A$340:$B$378,2,FALSE))</f>
        <v>Urban with Significant Rural</v>
      </c>
      <c r="C219" t="str">
        <f>IFERROR(VLOOKUP(A219,'class and classification'!$A$1:$C$338,3,FALSE),VLOOKUP(A219,'class and classification'!$A$340:$C$378,3,FALSE))</f>
        <v>SD</v>
      </c>
      <c r="D219">
        <v>4300</v>
      </c>
      <c r="E219">
        <v>8100</v>
      </c>
      <c r="F219">
        <v>53.4</v>
      </c>
      <c r="G219">
        <v>20.399999999999999</v>
      </c>
      <c r="H219">
        <v>5200</v>
      </c>
      <c r="I219">
        <v>6600</v>
      </c>
      <c r="J219">
        <v>79.400000000000006</v>
      </c>
      <c r="K219">
        <v>22.9</v>
      </c>
      <c r="L219">
        <v>6200</v>
      </c>
      <c r="M219">
        <v>10300</v>
      </c>
      <c r="N219">
        <v>59.9</v>
      </c>
      <c r="O219">
        <v>20</v>
      </c>
      <c r="P219">
        <v>6500</v>
      </c>
      <c r="Q219">
        <v>11100</v>
      </c>
      <c r="R219">
        <v>58.6</v>
      </c>
      <c r="S219">
        <v>20.100000000000001</v>
      </c>
      <c r="T219">
        <v>5600</v>
      </c>
      <c r="U219">
        <v>8800</v>
      </c>
      <c r="V219">
        <v>64</v>
      </c>
      <c r="W219">
        <v>22.2</v>
      </c>
      <c r="X219">
        <v>6700</v>
      </c>
      <c r="Y219">
        <v>12300</v>
      </c>
      <c r="Z219">
        <v>54.6</v>
      </c>
      <c r="AA219">
        <v>19.100000000000001</v>
      </c>
      <c r="AB219">
        <v>4000</v>
      </c>
      <c r="AC219">
        <v>9400</v>
      </c>
      <c r="AD219">
        <v>42.2</v>
      </c>
      <c r="AE219" t="s">
        <v>38</v>
      </c>
      <c r="AF219">
        <v>4300</v>
      </c>
      <c r="AG219">
        <v>9800</v>
      </c>
      <c r="AH219">
        <v>44.1</v>
      </c>
      <c r="AI219">
        <v>22.3</v>
      </c>
    </row>
    <row r="220" spans="1:35" x14ac:dyDescent="0.3">
      <c r="A220" t="s">
        <v>327</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5200</v>
      </c>
      <c r="E220">
        <v>16000</v>
      </c>
      <c r="F220">
        <v>32.4</v>
      </c>
      <c r="G220">
        <v>15.5</v>
      </c>
      <c r="H220">
        <v>7900</v>
      </c>
      <c r="I220">
        <v>15200</v>
      </c>
      <c r="J220">
        <v>51.8</v>
      </c>
      <c r="K220">
        <v>17.3</v>
      </c>
      <c r="L220">
        <v>9800</v>
      </c>
      <c r="M220">
        <v>15600</v>
      </c>
      <c r="N220">
        <v>63</v>
      </c>
      <c r="O220">
        <v>19.3</v>
      </c>
      <c r="P220">
        <v>10600</v>
      </c>
      <c r="Q220">
        <v>21400</v>
      </c>
      <c r="R220">
        <v>49.4</v>
      </c>
      <c r="S220">
        <v>15.5</v>
      </c>
      <c r="T220">
        <v>10900</v>
      </c>
      <c r="U220">
        <v>22500</v>
      </c>
      <c r="V220">
        <v>48.6</v>
      </c>
      <c r="W220">
        <v>16.100000000000001</v>
      </c>
      <c r="X220">
        <v>9600</v>
      </c>
      <c r="Y220">
        <v>20200</v>
      </c>
      <c r="Z220">
        <v>47.7</v>
      </c>
      <c r="AA220">
        <v>16.8</v>
      </c>
      <c r="AB220">
        <v>8100</v>
      </c>
      <c r="AC220">
        <v>17100</v>
      </c>
      <c r="AD220">
        <v>47.6</v>
      </c>
      <c r="AE220">
        <v>18.2</v>
      </c>
      <c r="AF220">
        <v>11200</v>
      </c>
      <c r="AG220">
        <v>17500</v>
      </c>
      <c r="AH220">
        <v>63.6</v>
      </c>
      <c r="AI220">
        <v>16.7</v>
      </c>
    </row>
    <row r="221" spans="1:35" x14ac:dyDescent="0.3">
      <c r="A221" t="s">
        <v>328</v>
      </c>
      <c r="B221" t="str">
        <f>IFERROR(VLOOKUP(A221,'class and classification'!$A$1:$B$338,2,FALSE),VLOOKUP(A221,'class and classification'!$A$340:$B$378,2,FALSE))</f>
        <v>Urban with Significant Rural</v>
      </c>
      <c r="C221" t="str">
        <f>IFERROR(VLOOKUP(A221,'class and classification'!$A$1:$C$338,3,FALSE),VLOOKUP(A221,'class and classification'!$A$340:$C$378,3,FALSE))</f>
        <v>SD</v>
      </c>
      <c r="D221">
        <v>8000</v>
      </c>
      <c r="E221">
        <v>15500</v>
      </c>
      <c r="F221">
        <v>51.8</v>
      </c>
      <c r="G221">
        <v>15.7</v>
      </c>
      <c r="H221">
        <v>7500</v>
      </c>
      <c r="I221">
        <v>13300</v>
      </c>
      <c r="J221">
        <v>56.5</v>
      </c>
      <c r="K221">
        <v>17.5</v>
      </c>
      <c r="L221">
        <v>7900</v>
      </c>
      <c r="M221">
        <v>14000</v>
      </c>
      <c r="N221">
        <v>56.2</v>
      </c>
      <c r="O221">
        <v>17.5</v>
      </c>
      <c r="P221">
        <v>11200</v>
      </c>
      <c r="Q221">
        <v>19500</v>
      </c>
      <c r="R221">
        <v>57.4</v>
      </c>
      <c r="S221">
        <v>15.5</v>
      </c>
      <c r="T221">
        <v>5000</v>
      </c>
      <c r="U221">
        <v>10700</v>
      </c>
      <c r="V221">
        <v>47.1</v>
      </c>
      <c r="W221">
        <v>21.3</v>
      </c>
      <c r="X221">
        <v>8100</v>
      </c>
      <c r="Y221">
        <v>14400</v>
      </c>
      <c r="Z221">
        <v>56.5</v>
      </c>
      <c r="AA221">
        <v>19.399999999999999</v>
      </c>
      <c r="AB221">
        <v>7500</v>
      </c>
      <c r="AC221">
        <v>18600</v>
      </c>
      <c r="AD221">
        <v>40.299999999999997</v>
      </c>
      <c r="AE221">
        <v>17.3</v>
      </c>
      <c r="AF221">
        <v>10200</v>
      </c>
      <c r="AG221">
        <v>13800</v>
      </c>
      <c r="AH221">
        <v>73.900000000000006</v>
      </c>
      <c r="AI221">
        <v>16.600000000000001</v>
      </c>
    </row>
    <row r="222" spans="1:35" x14ac:dyDescent="0.3">
      <c r="A222" t="s">
        <v>329</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9000</v>
      </c>
      <c r="E222">
        <v>16800</v>
      </c>
      <c r="F222">
        <v>53.9</v>
      </c>
      <c r="G222">
        <v>14.9</v>
      </c>
      <c r="H222">
        <v>7800</v>
      </c>
      <c r="I222">
        <v>14300</v>
      </c>
      <c r="J222">
        <v>54.6</v>
      </c>
      <c r="K222">
        <v>15.6</v>
      </c>
      <c r="L222">
        <v>8300</v>
      </c>
      <c r="M222">
        <v>13300</v>
      </c>
      <c r="N222">
        <v>62.6</v>
      </c>
      <c r="O222">
        <v>17.3</v>
      </c>
      <c r="P222">
        <v>8300</v>
      </c>
      <c r="Q222">
        <v>11900</v>
      </c>
      <c r="R222">
        <v>69.900000000000006</v>
      </c>
      <c r="S222">
        <v>18</v>
      </c>
      <c r="T222">
        <v>9600</v>
      </c>
      <c r="U222">
        <v>16100</v>
      </c>
      <c r="V222">
        <v>59.4</v>
      </c>
      <c r="W222">
        <v>16.8</v>
      </c>
      <c r="X222">
        <v>11700</v>
      </c>
      <c r="Y222">
        <v>21200</v>
      </c>
      <c r="Z222">
        <v>55</v>
      </c>
      <c r="AA222">
        <v>15.4</v>
      </c>
      <c r="AB222">
        <v>12600</v>
      </c>
      <c r="AC222">
        <v>23900</v>
      </c>
      <c r="AD222">
        <v>52.9</v>
      </c>
      <c r="AE222">
        <v>14.6</v>
      </c>
      <c r="AF222">
        <v>12900</v>
      </c>
      <c r="AG222">
        <v>20600</v>
      </c>
      <c r="AH222">
        <v>62.6</v>
      </c>
      <c r="AI222">
        <v>13.7</v>
      </c>
    </row>
    <row r="223" spans="1:35" x14ac:dyDescent="0.3">
      <c r="A223" t="s">
        <v>330</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v>8900</v>
      </c>
      <c r="E223">
        <v>13700</v>
      </c>
      <c r="F223">
        <v>65</v>
      </c>
      <c r="G223">
        <v>17.100000000000001</v>
      </c>
      <c r="H223">
        <v>6000</v>
      </c>
      <c r="I223">
        <v>8900</v>
      </c>
      <c r="J223">
        <v>67.599999999999994</v>
      </c>
      <c r="K223">
        <v>22.2</v>
      </c>
      <c r="L223">
        <v>6300</v>
      </c>
      <c r="M223">
        <v>11300</v>
      </c>
      <c r="N223">
        <v>56.3</v>
      </c>
      <c r="O223">
        <v>19.399999999999999</v>
      </c>
      <c r="P223">
        <v>7200</v>
      </c>
      <c r="Q223">
        <v>10900</v>
      </c>
      <c r="R223">
        <v>66.3</v>
      </c>
      <c r="S223">
        <v>18.5</v>
      </c>
      <c r="T223">
        <v>3700</v>
      </c>
      <c r="U223">
        <v>8200</v>
      </c>
      <c r="V223">
        <v>45.4</v>
      </c>
      <c r="W223">
        <v>20.8</v>
      </c>
      <c r="X223">
        <v>5200</v>
      </c>
      <c r="Y223">
        <v>9200</v>
      </c>
      <c r="Z223">
        <v>56.9</v>
      </c>
      <c r="AA223">
        <v>23.5</v>
      </c>
      <c r="AB223">
        <v>9200</v>
      </c>
      <c r="AC223">
        <v>12000</v>
      </c>
      <c r="AD223">
        <v>76.5</v>
      </c>
      <c r="AE223">
        <v>19.100000000000001</v>
      </c>
      <c r="AF223">
        <v>12600</v>
      </c>
      <c r="AG223">
        <v>15900</v>
      </c>
      <c r="AH223">
        <v>79.599999999999994</v>
      </c>
      <c r="AI223">
        <v>14.2</v>
      </c>
    </row>
    <row r="224" spans="1:35" x14ac:dyDescent="0.3">
      <c r="A224" t="s">
        <v>331</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2700</v>
      </c>
      <c r="E224">
        <v>9100</v>
      </c>
      <c r="F224">
        <v>30</v>
      </c>
      <c r="G224" t="s">
        <v>38</v>
      </c>
      <c r="H224">
        <v>3500</v>
      </c>
      <c r="I224">
        <v>6800</v>
      </c>
      <c r="J224">
        <v>51</v>
      </c>
      <c r="K224" t="s">
        <v>38</v>
      </c>
      <c r="L224">
        <v>4400</v>
      </c>
      <c r="M224">
        <v>8200</v>
      </c>
      <c r="N224">
        <v>53.9</v>
      </c>
      <c r="O224">
        <v>21.3</v>
      </c>
      <c r="P224">
        <v>5100</v>
      </c>
      <c r="Q224">
        <v>10300</v>
      </c>
      <c r="R224">
        <v>49.9</v>
      </c>
      <c r="S224">
        <v>18.899999999999999</v>
      </c>
      <c r="T224">
        <v>4300</v>
      </c>
      <c r="U224">
        <v>9300</v>
      </c>
      <c r="V224">
        <v>46.5</v>
      </c>
      <c r="W224">
        <v>23</v>
      </c>
      <c r="X224">
        <v>6000</v>
      </c>
      <c r="Y224">
        <v>11100</v>
      </c>
      <c r="Z224">
        <v>54.3</v>
      </c>
      <c r="AA224">
        <v>19.100000000000001</v>
      </c>
      <c r="AB224">
        <v>11600</v>
      </c>
      <c r="AC224">
        <v>15000</v>
      </c>
      <c r="AD224">
        <v>77.2</v>
      </c>
      <c r="AE224">
        <v>15.3</v>
      </c>
      <c r="AF224">
        <v>5500</v>
      </c>
      <c r="AG224">
        <v>13300</v>
      </c>
      <c r="AH224">
        <v>41.4</v>
      </c>
      <c r="AI224">
        <v>20.6</v>
      </c>
    </row>
    <row r="225" spans="1:35" x14ac:dyDescent="0.3">
      <c r="A225" t="s">
        <v>332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v>4000</v>
      </c>
      <c r="E225">
        <v>8200</v>
      </c>
      <c r="F225">
        <v>48.3</v>
      </c>
      <c r="G225" t="s">
        <v>38</v>
      </c>
      <c r="H225">
        <v>2200</v>
      </c>
      <c r="I225">
        <v>3600</v>
      </c>
      <c r="J225">
        <v>60.2</v>
      </c>
      <c r="K225" t="s">
        <v>38</v>
      </c>
      <c r="L225">
        <v>3300</v>
      </c>
      <c r="M225">
        <v>5300</v>
      </c>
      <c r="N225">
        <v>62.2</v>
      </c>
      <c r="O225" t="s">
        <v>38</v>
      </c>
      <c r="P225">
        <v>5200</v>
      </c>
      <c r="Q225">
        <v>7200</v>
      </c>
      <c r="R225">
        <v>71.400000000000006</v>
      </c>
      <c r="S225">
        <v>20.3</v>
      </c>
      <c r="T225">
        <v>4200</v>
      </c>
      <c r="U225">
        <v>8000</v>
      </c>
      <c r="V225">
        <v>52.9</v>
      </c>
      <c r="W225">
        <v>21.4</v>
      </c>
      <c r="X225">
        <v>6600</v>
      </c>
      <c r="Y225">
        <v>9600</v>
      </c>
      <c r="Z225">
        <v>69.3</v>
      </c>
      <c r="AA225">
        <v>18.5</v>
      </c>
      <c r="AB225">
        <v>4600</v>
      </c>
      <c r="AC225">
        <v>9800</v>
      </c>
      <c r="AD225">
        <v>47.6</v>
      </c>
      <c r="AE225">
        <v>19.2</v>
      </c>
      <c r="AF225">
        <v>7300</v>
      </c>
      <c r="AG225">
        <v>10600</v>
      </c>
      <c r="AH225">
        <v>69.3</v>
      </c>
      <c r="AI225">
        <v>16.8</v>
      </c>
    </row>
    <row r="226" spans="1:35" x14ac:dyDescent="0.3">
      <c r="A226" t="s">
        <v>333</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8300</v>
      </c>
      <c r="E226">
        <v>17300</v>
      </c>
      <c r="F226">
        <v>47.9</v>
      </c>
      <c r="G226">
        <v>15.3</v>
      </c>
      <c r="H226">
        <v>7300</v>
      </c>
      <c r="I226">
        <v>16100</v>
      </c>
      <c r="J226">
        <v>45.2</v>
      </c>
      <c r="K226">
        <v>14.9</v>
      </c>
      <c r="L226">
        <v>7800</v>
      </c>
      <c r="M226">
        <v>21100</v>
      </c>
      <c r="N226">
        <v>36.9</v>
      </c>
      <c r="O226">
        <v>14.4</v>
      </c>
      <c r="P226">
        <v>7100</v>
      </c>
      <c r="Q226">
        <v>16200</v>
      </c>
      <c r="R226">
        <v>44.1</v>
      </c>
      <c r="S226">
        <v>16.899999999999999</v>
      </c>
      <c r="T226">
        <v>12200</v>
      </c>
      <c r="U226">
        <v>21000</v>
      </c>
      <c r="V226">
        <v>58.1</v>
      </c>
      <c r="W226">
        <v>14.4</v>
      </c>
      <c r="X226">
        <v>10700</v>
      </c>
      <c r="Y226">
        <v>17100</v>
      </c>
      <c r="Z226">
        <v>62.8</v>
      </c>
      <c r="AA226">
        <v>14.8</v>
      </c>
      <c r="AB226">
        <v>7900</v>
      </c>
      <c r="AC226">
        <v>15000</v>
      </c>
      <c r="AD226">
        <v>52.3</v>
      </c>
      <c r="AE226">
        <v>17.3</v>
      </c>
      <c r="AF226">
        <v>10600</v>
      </c>
      <c r="AG226">
        <v>18600</v>
      </c>
      <c r="AH226">
        <v>57.1</v>
      </c>
      <c r="AI226">
        <v>16.2</v>
      </c>
    </row>
    <row r="227" spans="1:35" x14ac:dyDescent="0.3">
      <c r="A227" t="s">
        <v>334</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5700</v>
      </c>
      <c r="E227">
        <v>10900</v>
      </c>
      <c r="F227">
        <v>51.9</v>
      </c>
      <c r="G227">
        <v>16.8</v>
      </c>
      <c r="H227">
        <v>4000</v>
      </c>
      <c r="I227">
        <v>7100</v>
      </c>
      <c r="J227">
        <v>56.4</v>
      </c>
      <c r="K227">
        <v>21.7</v>
      </c>
      <c r="L227">
        <v>9900</v>
      </c>
      <c r="M227">
        <v>14700</v>
      </c>
      <c r="N227">
        <v>67.099999999999994</v>
      </c>
      <c r="O227">
        <v>14.4</v>
      </c>
      <c r="P227">
        <v>9500</v>
      </c>
      <c r="Q227">
        <v>12100</v>
      </c>
      <c r="R227">
        <v>78.3</v>
      </c>
      <c r="S227">
        <v>14.5</v>
      </c>
      <c r="T227">
        <v>9000</v>
      </c>
      <c r="U227">
        <v>14600</v>
      </c>
      <c r="V227">
        <v>61.6</v>
      </c>
      <c r="W227">
        <v>16.100000000000001</v>
      </c>
      <c r="X227">
        <v>7400</v>
      </c>
      <c r="Y227">
        <v>12100</v>
      </c>
      <c r="Z227">
        <v>61.1</v>
      </c>
      <c r="AA227">
        <v>17.399999999999999</v>
      </c>
      <c r="AB227">
        <v>7900</v>
      </c>
      <c r="AC227">
        <v>12800</v>
      </c>
      <c r="AD227">
        <v>61.4</v>
      </c>
      <c r="AE227">
        <v>17.100000000000001</v>
      </c>
      <c r="AF227">
        <v>10200</v>
      </c>
      <c r="AG227">
        <v>15800</v>
      </c>
      <c r="AH227">
        <v>64.7</v>
      </c>
      <c r="AI227">
        <v>14.6</v>
      </c>
    </row>
    <row r="228" spans="1:35"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6900</v>
      </c>
      <c r="E228">
        <v>9600</v>
      </c>
      <c r="F228">
        <v>71.8</v>
      </c>
      <c r="G228">
        <v>15.1</v>
      </c>
      <c r="H228">
        <v>7400</v>
      </c>
      <c r="I228">
        <v>10400</v>
      </c>
      <c r="J228">
        <v>71.599999999999994</v>
      </c>
      <c r="K228">
        <v>15.9</v>
      </c>
      <c r="L228">
        <v>8600</v>
      </c>
      <c r="M228">
        <v>13800</v>
      </c>
      <c r="N228">
        <v>62</v>
      </c>
      <c r="O228">
        <v>13.9</v>
      </c>
      <c r="P228">
        <v>5800</v>
      </c>
      <c r="Q228">
        <v>12700</v>
      </c>
      <c r="R228">
        <v>45.6</v>
      </c>
      <c r="S228">
        <v>17</v>
      </c>
      <c r="T228">
        <v>9300</v>
      </c>
      <c r="U228">
        <v>16200</v>
      </c>
      <c r="V228">
        <v>57.4</v>
      </c>
      <c r="W228">
        <v>14.6</v>
      </c>
      <c r="X228">
        <v>10600</v>
      </c>
      <c r="Y228">
        <v>16400</v>
      </c>
      <c r="Z228">
        <v>64.7</v>
      </c>
      <c r="AA228">
        <v>13.7</v>
      </c>
      <c r="AB228">
        <v>8400</v>
      </c>
      <c r="AC228">
        <v>14100</v>
      </c>
      <c r="AD228">
        <v>60</v>
      </c>
      <c r="AE228">
        <v>16</v>
      </c>
      <c r="AF228">
        <v>7900</v>
      </c>
      <c r="AG228">
        <v>12000</v>
      </c>
      <c r="AH228">
        <v>65.8</v>
      </c>
      <c r="AI228">
        <v>14.9</v>
      </c>
    </row>
    <row r="229" spans="1:35" x14ac:dyDescent="0.3">
      <c r="A229" t="s">
        <v>336</v>
      </c>
      <c r="B229" t="str">
        <f>IFERROR(VLOOKUP(A229,'class and classification'!$A$1:$B$338,2,FALSE),VLOOKUP(A229,'class and classification'!$A$340:$B$378,2,FALSE))</f>
        <v>Predominantly Urban</v>
      </c>
      <c r="C229" t="str">
        <f>IFERROR(VLOOKUP(A229,'class and classification'!$A$1:$C$338,3,FALSE),VLOOKUP(A229,'class and classification'!$A$340:$C$378,3,FALSE))</f>
        <v>SD</v>
      </c>
      <c r="D229">
        <v>8400</v>
      </c>
      <c r="E229">
        <v>14800</v>
      </c>
      <c r="F229">
        <v>57</v>
      </c>
      <c r="G229">
        <v>13.9</v>
      </c>
      <c r="H229">
        <v>7700</v>
      </c>
      <c r="I229">
        <v>14500</v>
      </c>
      <c r="J229">
        <v>52.9</v>
      </c>
      <c r="K229">
        <v>16.8</v>
      </c>
      <c r="L229">
        <v>8100</v>
      </c>
      <c r="M229">
        <v>14100</v>
      </c>
      <c r="N229">
        <v>57.3</v>
      </c>
      <c r="O229">
        <v>14.8</v>
      </c>
      <c r="P229">
        <v>8400</v>
      </c>
      <c r="Q229">
        <v>12700</v>
      </c>
      <c r="R229">
        <v>65.900000000000006</v>
      </c>
      <c r="S229">
        <v>17.600000000000001</v>
      </c>
      <c r="T229">
        <v>9100</v>
      </c>
      <c r="U229">
        <v>12100</v>
      </c>
      <c r="V229">
        <v>75</v>
      </c>
      <c r="W229">
        <v>15.3</v>
      </c>
      <c r="X229">
        <v>12200</v>
      </c>
      <c r="Y229">
        <v>18700</v>
      </c>
      <c r="Z229">
        <v>65.2</v>
      </c>
      <c r="AA229">
        <v>12.7</v>
      </c>
      <c r="AB229">
        <v>11900</v>
      </c>
      <c r="AC229">
        <v>16000</v>
      </c>
      <c r="AD229">
        <v>74.3</v>
      </c>
      <c r="AE229">
        <v>14.3</v>
      </c>
      <c r="AF229">
        <v>11400</v>
      </c>
      <c r="AG229">
        <v>15200</v>
      </c>
      <c r="AH229">
        <v>74.599999999999994</v>
      </c>
      <c r="AI229">
        <v>12.2</v>
      </c>
    </row>
    <row r="230" spans="1:35" x14ac:dyDescent="0.3">
      <c r="A230" t="s">
        <v>337</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4800</v>
      </c>
      <c r="E230">
        <v>8300</v>
      </c>
      <c r="F230">
        <v>58</v>
      </c>
      <c r="G230">
        <v>20.2</v>
      </c>
      <c r="H230">
        <v>6100</v>
      </c>
      <c r="I230">
        <v>10200</v>
      </c>
      <c r="J230">
        <v>59.8</v>
      </c>
      <c r="K230">
        <v>17.3</v>
      </c>
      <c r="L230">
        <v>8200</v>
      </c>
      <c r="M230">
        <v>12600</v>
      </c>
      <c r="N230">
        <v>65.3</v>
      </c>
      <c r="O230">
        <v>16.2</v>
      </c>
      <c r="P230">
        <v>6300</v>
      </c>
      <c r="Q230">
        <v>8300</v>
      </c>
      <c r="R230">
        <v>76</v>
      </c>
      <c r="S230">
        <v>16.399999999999999</v>
      </c>
      <c r="T230">
        <v>3800</v>
      </c>
      <c r="U230">
        <v>7400</v>
      </c>
      <c r="V230">
        <v>50.7</v>
      </c>
      <c r="W230">
        <v>20</v>
      </c>
      <c r="X230">
        <v>6600</v>
      </c>
      <c r="Y230">
        <v>11100</v>
      </c>
      <c r="Z230">
        <v>58.9</v>
      </c>
      <c r="AA230">
        <v>18.2</v>
      </c>
      <c r="AB230">
        <v>5900</v>
      </c>
      <c r="AC230">
        <v>10400</v>
      </c>
      <c r="AD230">
        <v>56</v>
      </c>
      <c r="AE230">
        <v>19.5</v>
      </c>
      <c r="AF230">
        <v>4900</v>
      </c>
      <c r="AG230">
        <v>7800</v>
      </c>
      <c r="AH230">
        <v>62.8</v>
      </c>
      <c r="AI230">
        <v>22.3</v>
      </c>
    </row>
    <row r="231" spans="1:35" x14ac:dyDescent="0.3">
      <c r="A231" t="s">
        <v>338</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4400</v>
      </c>
      <c r="E231">
        <v>6200</v>
      </c>
      <c r="F231">
        <v>72.2</v>
      </c>
      <c r="G231">
        <v>20.100000000000001</v>
      </c>
      <c r="H231">
        <v>3400</v>
      </c>
      <c r="I231">
        <v>6700</v>
      </c>
      <c r="J231">
        <v>50.8</v>
      </c>
      <c r="K231">
        <v>21.4</v>
      </c>
      <c r="L231">
        <v>2100</v>
      </c>
      <c r="M231">
        <v>9000</v>
      </c>
      <c r="N231">
        <v>22.9</v>
      </c>
      <c r="O231" t="s">
        <v>38</v>
      </c>
      <c r="P231">
        <v>2800</v>
      </c>
      <c r="Q231">
        <v>7400</v>
      </c>
      <c r="R231">
        <v>37.4</v>
      </c>
      <c r="S231" t="s">
        <v>38</v>
      </c>
      <c r="T231">
        <v>3500</v>
      </c>
      <c r="U231">
        <v>9100</v>
      </c>
      <c r="V231">
        <v>39</v>
      </c>
      <c r="W231" t="s">
        <v>38</v>
      </c>
      <c r="X231">
        <v>6200</v>
      </c>
      <c r="Y231">
        <v>11300</v>
      </c>
      <c r="Z231">
        <v>54.6</v>
      </c>
      <c r="AA231">
        <v>19.100000000000001</v>
      </c>
      <c r="AB231">
        <v>6300</v>
      </c>
      <c r="AC231">
        <v>10200</v>
      </c>
      <c r="AD231">
        <v>62</v>
      </c>
      <c r="AE231">
        <v>18.7</v>
      </c>
      <c r="AF231">
        <v>7900</v>
      </c>
      <c r="AG231">
        <v>11300</v>
      </c>
      <c r="AH231">
        <v>69.7</v>
      </c>
      <c r="AI231">
        <v>16.5</v>
      </c>
    </row>
    <row r="232" spans="1:35" x14ac:dyDescent="0.3">
      <c r="A232" t="s">
        <v>339</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5300</v>
      </c>
      <c r="E232">
        <v>9600</v>
      </c>
      <c r="F232">
        <v>55.3</v>
      </c>
      <c r="G232">
        <v>17.5</v>
      </c>
      <c r="H232">
        <v>7100</v>
      </c>
      <c r="I232">
        <v>14100</v>
      </c>
      <c r="J232">
        <v>50.4</v>
      </c>
      <c r="K232">
        <v>15.3</v>
      </c>
      <c r="L232">
        <v>3600</v>
      </c>
      <c r="M232">
        <v>7900</v>
      </c>
      <c r="N232">
        <v>45.2</v>
      </c>
      <c r="O232">
        <v>19.899999999999999</v>
      </c>
      <c r="P232">
        <v>3500</v>
      </c>
      <c r="Q232">
        <v>7600</v>
      </c>
      <c r="R232">
        <v>45.5</v>
      </c>
      <c r="S232">
        <v>19.899999999999999</v>
      </c>
      <c r="T232">
        <v>5200</v>
      </c>
      <c r="U232">
        <v>7800</v>
      </c>
      <c r="V232">
        <v>66.400000000000006</v>
      </c>
      <c r="W232">
        <v>19.3</v>
      </c>
      <c r="X232">
        <v>4400</v>
      </c>
      <c r="Y232">
        <v>8700</v>
      </c>
      <c r="Z232">
        <v>50.7</v>
      </c>
      <c r="AA232">
        <v>18.5</v>
      </c>
      <c r="AB232">
        <v>10300</v>
      </c>
      <c r="AC232">
        <v>15600</v>
      </c>
      <c r="AD232">
        <v>66</v>
      </c>
      <c r="AE232">
        <v>16.2</v>
      </c>
      <c r="AF232">
        <v>5900</v>
      </c>
      <c r="AG232">
        <v>10400</v>
      </c>
      <c r="AH232">
        <v>56.2</v>
      </c>
      <c r="AI232">
        <v>21.7</v>
      </c>
    </row>
    <row r="233" spans="1:35" x14ac:dyDescent="0.3">
      <c r="A233" t="s">
        <v>340</v>
      </c>
      <c r="B233" t="str">
        <f>IFERROR(VLOOKUP(A233,'class and classification'!$A$1:$B$338,2,FALSE),VLOOKUP(A233,'class and classification'!$A$340:$B$378,2,FALSE))</f>
        <v>Predominantly Urban</v>
      </c>
      <c r="C233" t="str">
        <f>IFERROR(VLOOKUP(A233,'class and classification'!$A$1:$C$338,3,FALSE),VLOOKUP(A233,'class and classification'!$A$340:$C$378,3,FALSE))</f>
        <v>SD</v>
      </c>
      <c r="D233">
        <v>5800</v>
      </c>
      <c r="E233">
        <v>10400</v>
      </c>
      <c r="F233">
        <v>55.6</v>
      </c>
      <c r="G233">
        <v>19.5</v>
      </c>
      <c r="H233">
        <v>5900</v>
      </c>
      <c r="I233">
        <v>10300</v>
      </c>
      <c r="J233">
        <v>57.3</v>
      </c>
      <c r="K233">
        <v>19</v>
      </c>
      <c r="L233">
        <v>4000</v>
      </c>
      <c r="M233">
        <v>7400</v>
      </c>
      <c r="N233">
        <v>54</v>
      </c>
      <c r="O233">
        <v>21.8</v>
      </c>
      <c r="P233">
        <v>4700</v>
      </c>
      <c r="Q233">
        <v>8200</v>
      </c>
      <c r="R233">
        <v>57.5</v>
      </c>
      <c r="S233">
        <v>19.399999999999999</v>
      </c>
      <c r="T233">
        <v>6500</v>
      </c>
      <c r="U233">
        <v>12000</v>
      </c>
      <c r="V233">
        <v>54.4</v>
      </c>
      <c r="W233">
        <v>16.5</v>
      </c>
      <c r="X233">
        <v>7900</v>
      </c>
      <c r="Y233">
        <v>14300</v>
      </c>
      <c r="Z233">
        <v>55.6</v>
      </c>
      <c r="AA233">
        <v>15</v>
      </c>
      <c r="AB233">
        <v>8300</v>
      </c>
      <c r="AC233">
        <v>16000</v>
      </c>
      <c r="AD233">
        <v>51.8</v>
      </c>
      <c r="AE233">
        <v>16.8</v>
      </c>
      <c r="AF233">
        <v>8800</v>
      </c>
      <c r="AG233">
        <v>12300</v>
      </c>
      <c r="AH233">
        <v>71.400000000000006</v>
      </c>
      <c r="AI233">
        <v>18.100000000000001</v>
      </c>
    </row>
    <row r="234" spans="1:35" x14ac:dyDescent="0.3">
      <c r="A234" t="s">
        <v>341</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6100</v>
      </c>
      <c r="E234">
        <v>10200</v>
      </c>
      <c r="F234">
        <v>60.1</v>
      </c>
      <c r="G234">
        <v>17.2</v>
      </c>
      <c r="H234">
        <v>7500</v>
      </c>
      <c r="I234">
        <v>12900</v>
      </c>
      <c r="J234">
        <v>58.1</v>
      </c>
      <c r="K234">
        <v>17.100000000000001</v>
      </c>
      <c r="L234">
        <v>8800</v>
      </c>
      <c r="M234">
        <v>15000</v>
      </c>
      <c r="N234">
        <v>58.5</v>
      </c>
      <c r="O234">
        <v>15.9</v>
      </c>
      <c r="P234">
        <v>5500</v>
      </c>
      <c r="Q234">
        <v>10800</v>
      </c>
      <c r="R234">
        <v>51.2</v>
      </c>
      <c r="S234">
        <v>18.5</v>
      </c>
      <c r="T234">
        <v>6700</v>
      </c>
      <c r="U234">
        <v>12500</v>
      </c>
      <c r="V234">
        <v>53.4</v>
      </c>
      <c r="W234">
        <v>20.8</v>
      </c>
      <c r="X234">
        <v>5700</v>
      </c>
      <c r="Y234">
        <v>11100</v>
      </c>
      <c r="Z234">
        <v>51.4</v>
      </c>
      <c r="AA234">
        <v>18.2</v>
      </c>
      <c r="AB234">
        <v>10500</v>
      </c>
      <c r="AC234">
        <v>15400</v>
      </c>
      <c r="AD234">
        <v>68.099999999999994</v>
      </c>
      <c r="AE234">
        <v>14.6</v>
      </c>
      <c r="AF234">
        <v>9400</v>
      </c>
      <c r="AG234">
        <v>15500</v>
      </c>
      <c r="AH234">
        <v>60.7</v>
      </c>
      <c r="AI234">
        <v>15.5</v>
      </c>
    </row>
    <row r="235" spans="1:35" x14ac:dyDescent="0.3">
      <c r="A235" t="s">
        <v>342</v>
      </c>
      <c r="B235" t="str">
        <f>IFERROR(VLOOKUP(A235,'class and classification'!$A$1:$B$338,2,FALSE),VLOOKUP(A235,'class and classification'!$A$340:$B$378,2,FALSE))</f>
        <v>Urban with Significant Rural</v>
      </c>
      <c r="C235" t="str">
        <f>IFERROR(VLOOKUP(A235,'class and classification'!$A$1:$C$338,3,FALSE),VLOOKUP(A235,'class and classification'!$A$340:$C$378,3,FALSE))</f>
        <v>SD</v>
      </c>
      <c r="D235">
        <v>4800</v>
      </c>
      <c r="E235">
        <v>10200</v>
      </c>
      <c r="F235">
        <v>46.6</v>
      </c>
      <c r="G235">
        <v>16.3</v>
      </c>
      <c r="H235">
        <v>5700</v>
      </c>
      <c r="I235">
        <v>11300</v>
      </c>
      <c r="J235">
        <v>50.7</v>
      </c>
      <c r="K235">
        <v>17.600000000000001</v>
      </c>
      <c r="L235">
        <v>5500</v>
      </c>
      <c r="M235">
        <v>9500</v>
      </c>
      <c r="N235">
        <v>58.5</v>
      </c>
      <c r="O235">
        <v>21.1</v>
      </c>
      <c r="P235">
        <v>4100</v>
      </c>
      <c r="Q235">
        <v>8800</v>
      </c>
      <c r="R235">
        <v>46.7</v>
      </c>
      <c r="S235">
        <v>20</v>
      </c>
      <c r="T235">
        <v>5400</v>
      </c>
      <c r="U235">
        <v>10300</v>
      </c>
      <c r="V235">
        <v>52.4</v>
      </c>
      <c r="W235">
        <v>17.3</v>
      </c>
      <c r="X235">
        <v>5800</v>
      </c>
      <c r="Y235">
        <v>15400</v>
      </c>
      <c r="Z235">
        <v>37.799999999999997</v>
      </c>
      <c r="AA235">
        <v>15</v>
      </c>
      <c r="AB235">
        <v>4200</v>
      </c>
      <c r="AC235">
        <v>8900</v>
      </c>
      <c r="AD235">
        <v>47</v>
      </c>
      <c r="AE235" t="s">
        <v>38</v>
      </c>
      <c r="AF235">
        <v>11200</v>
      </c>
      <c r="AG235">
        <v>17700</v>
      </c>
      <c r="AH235">
        <v>63.4</v>
      </c>
      <c r="AI235">
        <v>15.5</v>
      </c>
    </row>
    <row r="236" spans="1:35" x14ac:dyDescent="0.3">
      <c r="A236" t="s">
        <v>343</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7400</v>
      </c>
      <c r="E236">
        <v>12300</v>
      </c>
      <c r="F236">
        <v>59.8</v>
      </c>
      <c r="G236">
        <v>17.3</v>
      </c>
      <c r="H236">
        <v>10200</v>
      </c>
      <c r="I236">
        <v>16200</v>
      </c>
      <c r="J236">
        <v>62.8</v>
      </c>
      <c r="K236">
        <v>16.2</v>
      </c>
      <c r="L236">
        <v>7900</v>
      </c>
      <c r="M236">
        <v>13200</v>
      </c>
      <c r="N236">
        <v>60.1</v>
      </c>
      <c r="O236">
        <v>18.100000000000001</v>
      </c>
      <c r="P236">
        <v>5900</v>
      </c>
      <c r="Q236">
        <v>14000</v>
      </c>
      <c r="R236">
        <v>42.6</v>
      </c>
      <c r="S236">
        <v>18</v>
      </c>
      <c r="T236">
        <v>7900</v>
      </c>
      <c r="U236">
        <v>15100</v>
      </c>
      <c r="V236">
        <v>52</v>
      </c>
      <c r="W236">
        <v>16.100000000000001</v>
      </c>
      <c r="X236">
        <v>13400</v>
      </c>
      <c r="Y236">
        <v>18700</v>
      </c>
      <c r="Z236">
        <v>71.7</v>
      </c>
      <c r="AA236">
        <v>13.8</v>
      </c>
      <c r="AB236">
        <v>8900</v>
      </c>
      <c r="AC236">
        <v>15400</v>
      </c>
      <c r="AD236">
        <v>58.1</v>
      </c>
      <c r="AE236">
        <v>20.6</v>
      </c>
      <c r="AF236">
        <v>13900</v>
      </c>
      <c r="AG236">
        <v>18800</v>
      </c>
      <c r="AH236">
        <v>74</v>
      </c>
      <c r="AI236">
        <v>15.7</v>
      </c>
    </row>
    <row r="237" spans="1:35" x14ac:dyDescent="0.3">
      <c r="A237" t="s">
        <v>344</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7800</v>
      </c>
      <c r="E237">
        <v>11600</v>
      </c>
      <c r="F237">
        <v>67.099999999999994</v>
      </c>
      <c r="G237">
        <v>16.3</v>
      </c>
      <c r="H237">
        <v>6900</v>
      </c>
      <c r="I237">
        <v>9300</v>
      </c>
      <c r="J237">
        <v>73.8</v>
      </c>
      <c r="K237">
        <v>16.3</v>
      </c>
      <c r="L237">
        <v>5900</v>
      </c>
      <c r="M237">
        <v>8500</v>
      </c>
      <c r="N237">
        <v>69.5</v>
      </c>
      <c r="O237">
        <v>20.2</v>
      </c>
      <c r="P237">
        <v>7400</v>
      </c>
      <c r="Q237">
        <v>11100</v>
      </c>
      <c r="R237">
        <v>66.400000000000006</v>
      </c>
      <c r="S237">
        <v>19.3</v>
      </c>
      <c r="T237">
        <v>6700</v>
      </c>
      <c r="U237">
        <v>9200</v>
      </c>
      <c r="V237">
        <v>73.099999999999994</v>
      </c>
      <c r="W237">
        <v>21.1</v>
      </c>
      <c r="X237">
        <v>8500</v>
      </c>
      <c r="Y237">
        <v>10100</v>
      </c>
      <c r="Z237">
        <v>83.9</v>
      </c>
      <c r="AA237">
        <v>15</v>
      </c>
      <c r="AB237">
        <v>10000</v>
      </c>
      <c r="AC237">
        <v>13600</v>
      </c>
      <c r="AD237">
        <v>73.599999999999994</v>
      </c>
      <c r="AE237">
        <v>15.5</v>
      </c>
      <c r="AF237">
        <v>7400</v>
      </c>
      <c r="AG237">
        <v>10800</v>
      </c>
      <c r="AH237">
        <v>68.3</v>
      </c>
      <c r="AI237">
        <v>17.5</v>
      </c>
    </row>
    <row r="238" spans="1:35" x14ac:dyDescent="0.3">
      <c r="A238" t="s">
        <v>345</v>
      </c>
      <c r="B238" t="str">
        <f>IFERROR(VLOOKUP(A238,'class and classification'!$A$1:$B$338,2,FALSE),VLOOKUP(A238,'class and classification'!$A$340:$B$378,2,FALSE))</f>
        <v>Predominantly Rural</v>
      </c>
      <c r="C238" t="str">
        <f>IFERROR(VLOOKUP(A238,'class and classification'!$A$1:$C$338,3,FALSE),VLOOKUP(A238,'class and classification'!$A$340:$C$378,3,FALSE))</f>
        <v>SD</v>
      </c>
      <c r="D238">
        <v>8300</v>
      </c>
      <c r="E238">
        <v>13900</v>
      </c>
      <c r="F238">
        <v>59.3</v>
      </c>
      <c r="G238">
        <v>17.3</v>
      </c>
      <c r="H238">
        <v>8100</v>
      </c>
      <c r="I238">
        <v>17600</v>
      </c>
      <c r="J238">
        <v>46</v>
      </c>
      <c r="K238">
        <v>15.4</v>
      </c>
      <c r="L238">
        <v>6500</v>
      </c>
      <c r="M238">
        <v>15600</v>
      </c>
      <c r="N238">
        <v>41.9</v>
      </c>
      <c r="O238">
        <v>15.5</v>
      </c>
      <c r="P238">
        <v>6900</v>
      </c>
      <c r="Q238">
        <v>13700</v>
      </c>
      <c r="R238">
        <v>50.4</v>
      </c>
      <c r="S238">
        <v>18.5</v>
      </c>
      <c r="T238">
        <v>9700</v>
      </c>
      <c r="U238">
        <v>18900</v>
      </c>
      <c r="V238">
        <v>51.4</v>
      </c>
      <c r="W238">
        <v>16.3</v>
      </c>
      <c r="X238">
        <v>13000</v>
      </c>
      <c r="Y238">
        <v>25400</v>
      </c>
      <c r="Z238">
        <v>51.3</v>
      </c>
      <c r="AA238">
        <v>15.3</v>
      </c>
      <c r="AB238">
        <v>5700</v>
      </c>
      <c r="AC238">
        <v>13100</v>
      </c>
      <c r="AD238">
        <v>43.9</v>
      </c>
      <c r="AE238" t="s">
        <v>38</v>
      </c>
      <c r="AF238">
        <v>8700</v>
      </c>
      <c r="AG238">
        <v>18900</v>
      </c>
      <c r="AH238">
        <v>46</v>
      </c>
      <c r="AI238">
        <v>17.5</v>
      </c>
    </row>
    <row r="239" spans="1:35" x14ac:dyDescent="0.3">
      <c r="A239" t="s">
        <v>346</v>
      </c>
      <c r="B239" t="str">
        <f>IFERROR(VLOOKUP(A239,'class and classification'!$A$1:$B$338,2,FALSE),VLOOKUP(A239,'class and classification'!$A$340:$B$378,2,FALSE))</f>
        <v>Predominantly Rural</v>
      </c>
      <c r="C239" t="str">
        <f>IFERROR(VLOOKUP(A239,'class and classification'!$A$1:$C$338,3,FALSE),VLOOKUP(A239,'class and classification'!$A$340:$C$378,3,FALSE))</f>
        <v>SD</v>
      </c>
      <c r="D239">
        <v>13500</v>
      </c>
      <c r="E239">
        <v>20600</v>
      </c>
      <c r="F239">
        <v>65.7</v>
      </c>
      <c r="G239">
        <v>12</v>
      </c>
      <c r="H239">
        <v>14500</v>
      </c>
      <c r="I239">
        <v>21400</v>
      </c>
      <c r="J239">
        <v>67.900000000000006</v>
      </c>
      <c r="K239">
        <v>12.3</v>
      </c>
      <c r="L239">
        <v>11500</v>
      </c>
      <c r="M239">
        <v>19600</v>
      </c>
      <c r="N239">
        <v>58.7</v>
      </c>
      <c r="O239">
        <v>13.5</v>
      </c>
      <c r="P239">
        <v>10200</v>
      </c>
      <c r="Q239">
        <v>16000</v>
      </c>
      <c r="R239">
        <v>63.7</v>
      </c>
      <c r="S239">
        <v>15.1</v>
      </c>
      <c r="T239">
        <v>17100</v>
      </c>
      <c r="U239">
        <v>21500</v>
      </c>
      <c r="V239">
        <v>79.2</v>
      </c>
      <c r="W239">
        <v>12.4</v>
      </c>
      <c r="X239">
        <v>12000</v>
      </c>
      <c r="Y239">
        <v>20400</v>
      </c>
      <c r="Z239">
        <v>58.7</v>
      </c>
      <c r="AA239">
        <v>13.8</v>
      </c>
      <c r="AB239">
        <v>17600</v>
      </c>
      <c r="AC239">
        <v>26000</v>
      </c>
      <c r="AD239">
        <v>67.599999999999994</v>
      </c>
      <c r="AE239">
        <v>14</v>
      </c>
      <c r="AF239">
        <v>12900</v>
      </c>
      <c r="AG239">
        <v>23100</v>
      </c>
      <c r="AH239">
        <v>55.8</v>
      </c>
      <c r="AI239">
        <v>14.7</v>
      </c>
    </row>
    <row r="240" spans="1:35" x14ac:dyDescent="0.3">
      <c r="A240" t="s">
        <v>347</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11400</v>
      </c>
      <c r="E240">
        <v>16400</v>
      </c>
      <c r="F240">
        <v>69.5</v>
      </c>
      <c r="G240">
        <v>12.9</v>
      </c>
      <c r="H240">
        <v>9300</v>
      </c>
      <c r="I240">
        <v>15400</v>
      </c>
      <c r="J240">
        <v>59.9</v>
      </c>
      <c r="K240">
        <v>13.6</v>
      </c>
      <c r="L240">
        <v>8800</v>
      </c>
      <c r="M240">
        <v>15000</v>
      </c>
      <c r="N240">
        <v>58.2</v>
      </c>
      <c r="O240">
        <v>14.9</v>
      </c>
      <c r="P240">
        <v>6700</v>
      </c>
      <c r="Q240">
        <v>11500</v>
      </c>
      <c r="R240">
        <v>58.3</v>
      </c>
      <c r="S240">
        <v>16.600000000000001</v>
      </c>
      <c r="T240">
        <v>9400</v>
      </c>
      <c r="U240">
        <v>12200</v>
      </c>
      <c r="V240">
        <v>77.2</v>
      </c>
      <c r="W240">
        <v>16.100000000000001</v>
      </c>
      <c r="X240">
        <v>6300</v>
      </c>
      <c r="Y240">
        <v>10000</v>
      </c>
      <c r="Z240">
        <v>62.8</v>
      </c>
      <c r="AA240">
        <v>20.2</v>
      </c>
      <c r="AB240">
        <v>10800</v>
      </c>
      <c r="AC240">
        <v>15600</v>
      </c>
      <c r="AD240">
        <v>69.7</v>
      </c>
      <c r="AE240">
        <v>15.2</v>
      </c>
      <c r="AF240">
        <v>12400</v>
      </c>
      <c r="AG240">
        <v>17400</v>
      </c>
      <c r="AH240">
        <v>71.7</v>
      </c>
      <c r="AI240">
        <v>13.3</v>
      </c>
    </row>
    <row r="241" spans="1:35" x14ac:dyDescent="0.3">
      <c r="A241" t="s">
        <v>348</v>
      </c>
      <c r="B241" t="str">
        <f>IFERROR(VLOOKUP(A241,'class and classification'!$A$1:$B$338,2,FALSE),VLOOKUP(A241,'class and classification'!$A$340:$B$378,2,FALSE))</f>
        <v>Predominantly Urban</v>
      </c>
      <c r="C241" t="str">
        <f>IFERROR(VLOOKUP(A241,'class and classification'!$A$1:$C$338,3,FALSE),VLOOKUP(A241,'class and classification'!$A$340:$C$378,3,FALSE))</f>
        <v>SD</v>
      </c>
      <c r="D241">
        <v>9800</v>
      </c>
      <c r="E241">
        <v>22000</v>
      </c>
      <c r="F241">
        <v>44.5</v>
      </c>
      <c r="G241">
        <v>14.2</v>
      </c>
      <c r="H241">
        <v>12800</v>
      </c>
      <c r="I241">
        <v>24300</v>
      </c>
      <c r="J241">
        <v>52.7</v>
      </c>
      <c r="K241">
        <v>14.4</v>
      </c>
      <c r="L241">
        <v>17700</v>
      </c>
      <c r="M241">
        <v>28900</v>
      </c>
      <c r="N241">
        <v>61.3</v>
      </c>
      <c r="O241">
        <v>12.3</v>
      </c>
      <c r="P241">
        <v>14300</v>
      </c>
      <c r="Q241">
        <v>29800</v>
      </c>
      <c r="R241">
        <v>48</v>
      </c>
      <c r="S241">
        <v>13.7</v>
      </c>
      <c r="T241">
        <v>11900</v>
      </c>
      <c r="U241">
        <v>25500</v>
      </c>
      <c r="V241">
        <v>46.6</v>
      </c>
      <c r="W241">
        <v>13.7</v>
      </c>
      <c r="X241">
        <v>13100</v>
      </c>
      <c r="Y241">
        <v>25200</v>
      </c>
      <c r="Z241">
        <v>51.8</v>
      </c>
      <c r="AA241">
        <v>13.9</v>
      </c>
      <c r="AB241">
        <v>14300</v>
      </c>
      <c r="AC241">
        <v>28600</v>
      </c>
      <c r="AD241">
        <v>50.2</v>
      </c>
      <c r="AE241">
        <v>15.3</v>
      </c>
      <c r="AF241">
        <v>12000</v>
      </c>
      <c r="AG241">
        <v>20600</v>
      </c>
      <c r="AH241">
        <v>58.5</v>
      </c>
      <c r="AI241">
        <v>15.7</v>
      </c>
    </row>
    <row r="242" spans="1:35" x14ac:dyDescent="0.3">
      <c r="A242" t="s">
        <v>349</v>
      </c>
      <c r="B242" t="str">
        <f>IFERROR(VLOOKUP(A242,'class and classification'!$A$1:$B$338,2,FALSE),VLOOKUP(A242,'class and classification'!$A$340:$B$378,2,FALSE))</f>
        <v>Predominantly Rural</v>
      </c>
      <c r="C242" t="str">
        <f>IFERROR(VLOOKUP(A242,'class and classification'!$A$1:$C$338,3,FALSE),VLOOKUP(A242,'class and classification'!$A$340:$C$378,3,FALSE))</f>
        <v>SD</v>
      </c>
      <c r="D242">
        <v>8000</v>
      </c>
      <c r="E242">
        <v>15300</v>
      </c>
      <c r="F242">
        <v>52.1</v>
      </c>
      <c r="G242">
        <v>16.100000000000001</v>
      </c>
      <c r="H242">
        <v>10100</v>
      </c>
      <c r="I242">
        <v>16500</v>
      </c>
      <c r="J242">
        <v>60.8</v>
      </c>
      <c r="K242">
        <v>14.4</v>
      </c>
      <c r="L242">
        <v>12300</v>
      </c>
      <c r="M242">
        <v>22600</v>
      </c>
      <c r="N242">
        <v>54.2</v>
      </c>
      <c r="O242">
        <v>13.2</v>
      </c>
      <c r="P242">
        <v>7700</v>
      </c>
      <c r="Q242">
        <v>11900</v>
      </c>
      <c r="R242">
        <v>64.900000000000006</v>
      </c>
      <c r="S242">
        <v>17.100000000000001</v>
      </c>
      <c r="T242">
        <v>11500</v>
      </c>
      <c r="U242">
        <v>18400</v>
      </c>
      <c r="V242">
        <v>62.7</v>
      </c>
      <c r="W242">
        <v>15.8</v>
      </c>
      <c r="X242">
        <v>13800</v>
      </c>
      <c r="Y242">
        <v>24300</v>
      </c>
      <c r="Z242">
        <v>56.8</v>
      </c>
      <c r="AA242">
        <v>14.3</v>
      </c>
      <c r="AB242">
        <v>17700</v>
      </c>
      <c r="AC242">
        <v>23200</v>
      </c>
      <c r="AD242">
        <v>76.400000000000006</v>
      </c>
      <c r="AE242">
        <v>13.5</v>
      </c>
      <c r="AF242">
        <v>13700</v>
      </c>
      <c r="AG242">
        <v>19500</v>
      </c>
      <c r="AH242">
        <v>70.2</v>
      </c>
      <c r="AI242">
        <v>14.9</v>
      </c>
    </row>
    <row r="243" spans="1:35" x14ac:dyDescent="0.3">
      <c r="A243" t="s">
        <v>350</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4800</v>
      </c>
      <c r="E243">
        <v>5700</v>
      </c>
      <c r="F243">
        <v>83.5</v>
      </c>
      <c r="G243">
        <v>21.9</v>
      </c>
      <c r="H243">
        <v>6600</v>
      </c>
      <c r="I243">
        <v>9600</v>
      </c>
      <c r="J243">
        <v>68.099999999999994</v>
      </c>
      <c r="K243">
        <v>23.6</v>
      </c>
      <c r="L243">
        <v>8600</v>
      </c>
      <c r="M243">
        <v>10800</v>
      </c>
      <c r="N243">
        <v>79.400000000000006</v>
      </c>
      <c r="O243">
        <v>20.5</v>
      </c>
      <c r="P243">
        <v>5700</v>
      </c>
      <c r="Q243">
        <v>7600</v>
      </c>
      <c r="R243">
        <v>75</v>
      </c>
      <c r="S243">
        <v>21.9</v>
      </c>
      <c r="T243">
        <v>4300</v>
      </c>
      <c r="U243">
        <v>7100</v>
      </c>
      <c r="V243">
        <v>60.2</v>
      </c>
      <c r="W243" t="s">
        <v>38</v>
      </c>
      <c r="X243">
        <v>7800</v>
      </c>
      <c r="Y243">
        <v>10600</v>
      </c>
      <c r="Z243">
        <v>73.5</v>
      </c>
      <c r="AA243">
        <v>21</v>
      </c>
      <c r="AB243">
        <v>5000</v>
      </c>
      <c r="AC243">
        <v>12200</v>
      </c>
      <c r="AD243">
        <v>41.3</v>
      </c>
      <c r="AE243" t="s">
        <v>38</v>
      </c>
      <c r="AF243">
        <v>6200</v>
      </c>
      <c r="AG243">
        <v>8800</v>
      </c>
      <c r="AH243">
        <v>70.400000000000006</v>
      </c>
      <c r="AI243">
        <v>21.1</v>
      </c>
    </row>
    <row r="244" spans="1:35" x14ac:dyDescent="0.3">
      <c r="A244" t="s">
        <v>351</v>
      </c>
      <c r="B244" t="str">
        <f>IFERROR(VLOOKUP(A244,'class and classification'!$A$1:$B$338,2,FALSE),VLOOKUP(A244,'class and classification'!$A$340:$B$378,2,FALSE))</f>
        <v>Predominantly Urban</v>
      </c>
      <c r="C244" t="str">
        <f>IFERROR(VLOOKUP(A244,'class and classification'!$A$1:$C$338,3,FALSE),VLOOKUP(A244,'class and classification'!$A$340:$C$378,3,FALSE))</f>
        <v>SD</v>
      </c>
      <c r="D244">
        <v>5100</v>
      </c>
      <c r="E244">
        <v>10600</v>
      </c>
      <c r="F244">
        <v>48.1</v>
      </c>
      <c r="G244">
        <v>20.9</v>
      </c>
      <c r="H244">
        <v>9900</v>
      </c>
      <c r="I244">
        <v>13700</v>
      </c>
      <c r="J244">
        <v>72.099999999999994</v>
      </c>
      <c r="K244">
        <v>17.600000000000001</v>
      </c>
      <c r="L244">
        <v>12700</v>
      </c>
      <c r="M244">
        <v>16500</v>
      </c>
      <c r="N244">
        <v>77.3</v>
      </c>
      <c r="O244">
        <v>17.100000000000001</v>
      </c>
      <c r="P244">
        <v>5800</v>
      </c>
      <c r="Q244">
        <v>8000</v>
      </c>
      <c r="R244">
        <v>72.8</v>
      </c>
      <c r="S244">
        <v>22.5</v>
      </c>
      <c r="T244">
        <v>7500</v>
      </c>
      <c r="U244">
        <v>11000</v>
      </c>
      <c r="V244">
        <v>67.599999999999994</v>
      </c>
      <c r="W244">
        <v>20.5</v>
      </c>
      <c r="X244">
        <v>9000</v>
      </c>
      <c r="Y244">
        <v>13600</v>
      </c>
      <c r="Z244">
        <v>66.099999999999994</v>
      </c>
      <c r="AA244">
        <v>19.399999999999999</v>
      </c>
      <c r="AB244">
        <v>7100</v>
      </c>
      <c r="AC244">
        <v>10300</v>
      </c>
      <c r="AD244">
        <v>69.099999999999994</v>
      </c>
      <c r="AE244">
        <v>20.8</v>
      </c>
      <c r="AF244">
        <v>8900</v>
      </c>
      <c r="AG244">
        <v>14500</v>
      </c>
      <c r="AH244">
        <v>61.3</v>
      </c>
      <c r="AI244">
        <v>19.100000000000001</v>
      </c>
    </row>
    <row r="245" spans="1:35" x14ac:dyDescent="0.3">
      <c r="A245" t="s">
        <v>352</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11400</v>
      </c>
      <c r="E245">
        <v>18000</v>
      </c>
      <c r="F245">
        <v>63.2</v>
      </c>
      <c r="G245">
        <v>13.2</v>
      </c>
      <c r="H245">
        <v>10100</v>
      </c>
      <c r="I245">
        <v>16300</v>
      </c>
      <c r="J245">
        <v>62</v>
      </c>
      <c r="K245">
        <v>14.5</v>
      </c>
      <c r="L245">
        <v>6800</v>
      </c>
      <c r="M245">
        <v>12100</v>
      </c>
      <c r="N245">
        <v>56.2</v>
      </c>
      <c r="O245">
        <v>20.3</v>
      </c>
      <c r="P245">
        <v>10600</v>
      </c>
      <c r="Q245">
        <v>17200</v>
      </c>
      <c r="R245">
        <v>61.3</v>
      </c>
      <c r="S245">
        <v>15.5</v>
      </c>
      <c r="T245">
        <v>10200</v>
      </c>
      <c r="U245">
        <v>17400</v>
      </c>
      <c r="V245">
        <v>58.8</v>
      </c>
      <c r="W245">
        <v>17.100000000000001</v>
      </c>
      <c r="X245">
        <v>10200</v>
      </c>
      <c r="Y245">
        <v>19800</v>
      </c>
      <c r="Z245">
        <v>51.7</v>
      </c>
      <c r="AA245">
        <v>16.600000000000001</v>
      </c>
      <c r="AB245">
        <v>9800</v>
      </c>
      <c r="AC245">
        <v>14200</v>
      </c>
      <c r="AD245">
        <v>69</v>
      </c>
      <c r="AE245">
        <v>17.8</v>
      </c>
      <c r="AF245">
        <v>13000</v>
      </c>
      <c r="AG245">
        <v>19400</v>
      </c>
      <c r="AH245">
        <v>66.8</v>
      </c>
      <c r="AI245">
        <v>16.100000000000001</v>
      </c>
    </row>
    <row r="246" spans="1:35" x14ac:dyDescent="0.3">
      <c r="A246" t="s">
        <v>353</v>
      </c>
      <c r="B246" t="str">
        <f>IFERROR(VLOOKUP(A246,'class and classification'!$A$1:$B$338,2,FALSE),VLOOKUP(A246,'class and classification'!$A$340:$B$378,2,FALSE))</f>
        <v>Urban with Significant Rural</v>
      </c>
      <c r="C246" t="str">
        <f>IFERROR(VLOOKUP(A246,'class and classification'!$A$1:$C$338,3,FALSE),VLOOKUP(A246,'class and classification'!$A$340:$C$378,3,FALSE))</f>
        <v>SD</v>
      </c>
      <c r="D246">
        <v>7200</v>
      </c>
      <c r="E246">
        <v>17300</v>
      </c>
      <c r="F246">
        <v>41.9</v>
      </c>
      <c r="G246">
        <v>16.100000000000001</v>
      </c>
      <c r="H246">
        <v>10500</v>
      </c>
      <c r="I246">
        <v>17800</v>
      </c>
      <c r="J246">
        <v>59</v>
      </c>
      <c r="K246">
        <v>14.7</v>
      </c>
      <c r="L246">
        <v>8900</v>
      </c>
      <c r="M246">
        <v>18100</v>
      </c>
      <c r="N246">
        <v>49.3</v>
      </c>
      <c r="O246">
        <v>14.9</v>
      </c>
      <c r="P246">
        <v>15200</v>
      </c>
      <c r="Q246">
        <v>24300</v>
      </c>
      <c r="R246">
        <v>62.5</v>
      </c>
      <c r="S246">
        <v>13</v>
      </c>
      <c r="T246">
        <v>17800</v>
      </c>
      <c r="U246">
        <v>28700</v>
      </c>
      <c r="V246">
        <v>62</v>
      </c>
      <c r="W246">
        <v>11.5</v>
      </c>
      <c r="X246">
        <v>12700</v>
      </c>
      <c r="Y246">
        <v>25200</v>
      </c>
      <c r="Z246">
        <v>50.5</v>
      </c>
      <c r="AA246">
        <v>12.8</v>
      </c>
      <c r="AB246">
        <v>16700</v>
      </c>
      <c r="AC246">
        <v>31900</v>
      </c>
      <c r="AD246">
        <v>52.4</v>
      </c>
      <c r="AE246">
        <v>13</v>
      </c>
      <c r="AF246">
        <v>17300</v>
      </c>
      <c r="AG246">
        <v>32700</v>
      </c>
      <c r="AH246">
        <v>52.9</v>
      </c>
      <c r="AI246">
        <v>14.9</v>
      </c>
    </row>
    <row r="247" spans="1:35" x14ac:dyDescent="0.3">
      <c r="A247" t="s">
        <v>354</v>
      </c>
      <c r="B247" t="str">
        <f>IFERROR(VLOOKUP(A247,'class and classification'!$A$1:$B$338,2,FALSE),VLOOKUP(A247,'class and classification'!$A$340:$B$378,2,FALSE))</f>
        <v>Urban with Significant Rural</v>
      </c>
      <c r="C247" t="str">
        <f>IFERROR(VLOOKUP(A247,'class and classification'!$A$1:$C$338,3,FALSE),VLOOKUP(A247,'class and classification'!$A$340:$C$378,3,FALSE))</f>
        <v>SD</v>
      </c>
      <c r="D247">
        <v>4000</v>
      </c>
      <c r="E247">
        <v>13400</v>
      </c>
      <c r="F247">
        <v>30</v>
      </c>
      <c r="G247" t="s">
        <v>38</v>
      </c>
      <c r="H247">
        <v>5400</v>
      </c>
      <c r="I247">
        <v>12400</v>
      </c>
      <c r="J247">
        <v>43.2</v>
      </c>
      <c r="K247">
        <v>18.3</v>
      </c>
      <c r="L247">
        <v>7700</v>
      </c>
      <c r="M247">
        <v>11200</v>
      </c>
      <c r="N247">
        <v>68.7</v>
      </c>
      <c r="O247">
        <v>19.8</v>
      </c>
      <c r="P247">
        <v>3600</v>
      </c>
      <c r="Q247">
        <v>5600</v>
      </c>
      <c r="R247">
        <v>63.9</v>
      </c>
      <c r="S247" t="s">
        <v>38</v>
      </c>
      <c r="T247">
        <v>5400</v>
      </c>
      <c r="U247">
        <v>11100</v>
      </c>
      <c r="V247">
        <v>48.6</v>
      </c>
      <c r="W247">
        <v>21.4</v>
      </c>
      <c r="X247">
        <v>4900</v>
      </c>
      <c r="Y247">
        <v>11200</v>
      </c>
      <c r="Z247">
        <v>43.9</v>
      </c>
      <c r="AA247">
        <v>21.2</v>
      </c>
      <c r="AB247">
        <v>7800</v>
      </c>
      <c r="AC247">
        <v>12900</v>
      </c>
      <c r="AD247">
        <v>60.3</v>
      </c>
      <c r="AE247">
        <v>20.9</v>
      </c>
      <c r="AF247">
        <v>8600</v>
      </c>
      <c r="AG247">
        <v>13600</v>
      </c>
      <c r="AH247">
        <v>63.4</v>
      </c>
      <c r="AI247">
        <v>18.2</v>
      </c>
    </row>
    <row r="248" spans="1:35" x14ac:dyDescent="0.3">
      <c r="A248" t="s">
        <v>355</v>
      </c>
      <c r="B248" t="str">
        <f>IFERROR(VLOOKUP(A248,'class and classification'!$A$1:$B$338,2,FALSE),VLOOKUP(A248,'class and classification'!$A$340:$B$378,2,FALSE))</f>
        <v>Predominantly Urban</v>
      </c>
      <c r="C248" t="str">
        <f>IFERROR(VLOOKUP(A248,'class and classification'!$A$1:$C$338,3,FALSE),VLOOKUP(A248,'class and classification'!$A$340:$C$378,3,FALSE))</f>
        <v>SD</v>
      </c>
      <c r="D248">
        <v>7500</v>
      </c>
      <c r="E248">
        <v>13900</v>
      </c>
      <c r="F248">
        <v>54.3</v>
      </c>
      <c r="G248">
        <v>18.100000000000001</v>
      </c>
      <c r="H248">
        <v>6100</v>
      </c>
      <c r="I248">
        <v>10700</v>
      </c>
      <c r="J248">
        <v>56.8</v>
      </c>
      <c r="K248">
        <v>21.7</v>
      </c>
      <c r="L248">
        <v>5700</v>
      </c>
      <c r="M248">
        <v>8800</v>
      </c>
      <c r="N248">
        <v>64.400000000000006</v>
      </c>
      <c r="O248">
        <v>20.5</v>
      </c>
      <c r="P248">
        <v>5700</v>
      </c>
      <c r="Q248">
        <v>11100</v>
      </c>
      <c r="R248">
        <v>51.7</v>
      </c>
      <c r="S248">
        <v>20.399999999999999</v>
      </c>
      <c r="T248">
        <v>5500</v>
      </c>
      <c r="U248">
        <v>8100</v>
      </c>
      <c r="V248">
        <v>68.099999999999994</v>
      </c>
      <c r="W248">
        <v>23.6</v>
      </c>
      <c r="X248">
        <v>3900</v>
      </c>
      <c r="Y248">
        <v>8600</v>
      </c>
      <c r="Z248">
        <v>44.7</v>
      </c>
      <c r="AA248" t="s">
        <v>38</v>
      </c>
      <c r="AB248">
        <v>6700</v>
      </c>
      <c r="AC248">
        <v>16000</v>
      </c>
      <c r="AD248">
        <v>41.9</v>
      </c>
      <c r="AE248" t="s">
        <v>38</v>
      </c>
      <c r="AF248">
        <v>5200</v>
      </c>
      <c r="AG248">
        <v>12300</v>
      </c>
      <c r="AH248">
        <v>42.7</v>
      </c>
      <c r="AI248">
        <v>21.2</v>
      </c>
    </row>
    <row r="249" spans="1:35" x14ac:dyDescent="0.3">
      <c r="A249" t="s">
        <v>356</v>
      </c>
      <c r="B249" t="str">
        <f>IFERROR(VLOOKUP(A249,'class and classification'!$A$1:$B$338,2,FALSE),VLOOKUP(A249,'class and classification'!$A$340:$B$378,2,FALSE))</f>
        <v>Predominantly Rural</v>
      </c>
      <c r="C249" t="str">
        <f>IFERROR(VLOOKUP(A249,'class and classification'!$A$1:$C$338,3,FALSE),VLOOKUP(A249,'class and classification'!$A$340:$C$378,3,FALSE))</f>
        <v>SD</v>
      </c>
      <c r="D249">
        <v>5600</v>
      </c>
      <c r="E249">
        <v>10100</v>
      </c>
      <c r="F249">
        <v>55.4</v>
      </c>
      <c r="G249">
        <v>19.100000000000001</v>
      </c>
      <c r="H249">
        <v>5100</v>
      </c>
      <c r="I249">
        <v>8500</v>
      </c>
      <c r="J249">
        <v>59.9</v>
      </c>
      <c r="K249">
        <v>24</v>
      </c>
      <c r="L249">
        <v>4400</v>
      </c>
      <c r="M249">
        <v>7800</v>
      </c>
      <c r="N249">
        <v>56</v>
      </c>
      <c r="O249" t="s">
        <v>38</v>
      </c>
      <c r="P249">
        <v>6600</v>
      </c>
      <c r="Q249">
        <v>11700</v>
      </c>
      <c r="R249">
        <v>56.3</v>
      </c>
      <c r="S249">
        <v>19.399999999999999</v>
      </c>
      <c r="T249">
        <v>2300</v>
      </c>
      <c r="U249">
        <v>5400</v>
      </c>
      <c r="V249">
        <v>42</v>
      </c>
      <c r="W249" t="s">
        <v>38</v>
      </c>
      <c r="X249">
        <v>5500</v>
      </c>
      <c r="Y249">
        <v>6900</v>
      </c>
      <c r="Z249">
        <v>79.599999999999994</v>
      </c>
      <c r="AA249">
        <v>21.9</v>
      </c>
      <c r="AB249">
        <v>6200</v>
      </c>
      <c r="AC249">
        <v>8000</v>
      </c>
      <c r="AD249">
        <v>77.5</v>
      </c>
      <c r="AE249">
        <v>23.6</v>
      </c>
      <c r="AF249">
        <v>9400</v>
      </c>
      <c r="AG249">
        <v>14000</v>
      </c>
      <c r="AH249">
        <v>67.400000000000006</v>
      </c>
      <c r="AI249">
        <v>22.3</v>
      </c>
    </row>
    <row r="250" spans="1:35" x14ac:dyDescent="0.3">
      <c r="A250" t="s">
        <v>357</v>
      </c>
      <c r="B250" t="str">
        <f>IFERROR(VLOOKUP(A250,'class and classification'!$A$1:$B$338,2,FALSE),VLOOKUP(A250,'class and classification'!$A$340:$B$378,2,FALSE))</f>
        <v>Predominantly Urban</v>
      </c>
      <c r="C250" t="str">
        <f>IFERROR(VLOOKUP(A250,'class and classification'!$A$1:$C$338,3,FALSE),VLOOKUP(A250,'class and classification'!$A$340:$C$378,3,FALSE))</f>
        <v>SD</v>
      </c>
      <c r="D250">
        <v>2100</v>
      </c>
      <c r="E250">
        <v>4600</v>
      </c>
      <c r="F250">
        <v>45.9</v>
      </c>
      <c r="G250" t="s">
        <v>38</v>
      </c>
      <c r="H250">
        <v>5200</v>
      </c>
      <c r="I250">
        <v>9700</v>
      </c>
      <c r="J250">
        <v>53.9</v>
      </c>
      <c r="K250">
        <v>22.4</v>
      </c>
      <c r="L250">
        <v>5500</v>
      </c>
      <c r="M250">
        <v>12200</v>
      </c>
      <c r="N250">
        <v>45.3</v>
      </c>
      <c r="O250" t="s">
        <v>38</v>
      </c>
      <c r="P250">
        <v>9000</v>
      </c>
      <c r="Q250">
        <v>14600</v>
      </c>
      <c r="R250">
        <v>62.1</v>
      </c>
      <c r="S250">
        <v>21.3</v>
      </c>
      <c r="T250">
        <v>3800</v>
      </c>
      <c r="U250">
        <v>5100</v>
      </c>
      <c r="V250">
        <v>74.8</v>
      </c>
      <c r="W250" t="s">
        <v>38</v>
      </c>
      <c r="X250">
        <v>6700</v>
      </c>
      <c r="Y250">
        <v>8700</v>
      </c>
      <c r="Z250">
        <v>76.900000000000006</v>
      </c>
      <c r="AA250">
        <v>20.6</v>
      </c>
      <c r="AB250">
        <v>3500</v>
      </c>
      <c r="AC250">
        <v>5900</v>
      </c>
      <c r="AD250">
        <v>58.6</v>
      </c>
      <c r="AE250" t="s">
        <v>38</v>
      </c>
      <c r="AF250">
        <v>3100</v>
      </c>
      <c r="AG250">
        <v>3300</v>
      </c>
      <c r="AH250">
        <v>95.4</v>
      </c>
      <c r="AI250" t="s">
        <v>38</v>
      </c>
    </row>
    <row r="251" spans="1:35" x14ac:dyDescent="0.3">
      <c r="A251" t="s">
        <v>358</v>
      </c>
      <c r="B251" t="str">
        <f>IFERROR(VLOOKUP(A251,'class and classification'!$A$1:$B$338,2,FALSE),VLOOKUP(A251,'class and classification'!$A$340:$B$378,2,FALSE))</f>
        <v>Predominantly Rural</v>
      </c>
      <c r="C251" t="str">
        <f>IFERROR(VLOOKUP(A251,'class and classification'!$A$1:$C$338,3,FALSE),VLOOKUP(A251,'class and classification'!$A$340:$C$378,3,FALSE))</f>
        <v>SD</v>
      </c>
      <c r="D251">
        <v>8600</v>
      </c>
      <c r="E251">
        <v>16600</v>
      </c>
      <c r="F251">
        <v>51.7</v>
      </c>
      <c r="G251">
        <v>15.5</v>
      </c>
      <c r="H251">
        <v>11100</v>
      </c>
      <c r="I251">
        <v>22000</v>
      </c>
      <c r="J251">
        <v>50.2</v>
      </c>
      <c r="K251">
        <v>14.4</v>
      </c>
      <c r="L251">
        <v>11800</v>
      </c>
      <c r="M251">
        <v>24000</v>
      </c>
      <c r="N251">
        <v>49.2</v>
      </c>
      <c r="O251">
        <v>12.5</v>
      </c>
      <c r="P251">
        <v>10900</v>
      </c>
      <c r="Q251">
        <v>20700</v>
      </c>
      <c r="R251">
        <v>52.5</v>
      </c>
      <c r="S251">
        <v>13</v>
      </c>
      <c r="T251">
        <v>15300</v>
      </c>
      <c r="U251">
        <v>27100</v>
      </c>
      <c r="V251">
        <v>56.3</v>
      </c>
      <c r="W251">
        <v>12.8</v>
      </c>
      <c r="X251">
        <v>8700</v>
      </c>
      <c r="Y251">
        <v>22700</v>
      </c>
      <c r="Z251">
        <v>38.299999999999997</v>
      </c>
      <c r="AA251">
        <v>14</v>
      </c>
      <c r="AB251">
        <v>8000</v>
      </c>
      <c r="AC251">
        <v>21300</v>
      </c>
      <c r="AD251">
        <v>37.4</v>
      </c>
      <c r="AE251">
        <v>14.8</v>
      </c>
      <c r="AF251">
        <v>10200</v>
      </c>
      <c r="AG251">
        <v>24100</v>
      </c>
      <c r="AH251">
        <v>42.1</v>
      </c>
      <c r="AI251">
        <v>15.9</v>
      </c>
    </row>
    <row r="252" spans="1:35" x14ac:dyDescent="0.3">
      <c r="A252" t="s">
        <v>359</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3000</v>
      </c>
      <c r="E252">
        <v>5200</v>
      </c>
      <c r="F252">
        <v>58.2</v>
      </c>
      <c r="G252" t="s">
        <v>38</v>
      </c>
      <c r="H252">
        <v>4200</v>
      </c>
      <c r="I252">
        <v>6800</v>
      </c>
      <c r="J252">
        <v>61.6</v>
      </c>
      <c r="K252">
        <v>24.6</v>
      </c>
      <c r="L252">
        <v>4200</v>
      </c>
      <c r="M252">
        <v>7800</v>
      </c>
      <c r="N252">
        <v>53.5</v>
      </c>
      <c r="O252" t="s">
        <v>38</v>
      </c>
      <c r="P252">
        <v>3500</v>
      </c>
      <c r="Q252">
        <v>5900</v>
      </c>
      <c r="R252">
        <v>59.3</v>
      </c>
      <c r="S252" t="s">
        <v>38</v>
      </c>
      <c r="T252">
        <v>3700</v>
      </c>
      <c r="U252">
        <v>6100</v>
      </c>
      <c r="V252">
        <v>60.3</v>
      </c>
      <c r="W252" t="s">
        <v>38</v>
      </c>
      <c r="X252">
        <v>7700</v>
      </c>
      <c r="Y252">
        <v>10800</v>
      </c>
      <c r="Z252">
        <v>71.7</v>
      </c>
      <c r="AA252">
        <v>18.8</v>
      </c>
      <c r="AB252">
        <v>7000</v>
      </c>
      <c r="AC252">
        <v>11300</v>
      </c>
      <c r="AD252">
        <v>62.2</v>
      </c>
      <c r="AE252">
        <v>21.8</v>
      </c>
      <c r="AF252">
        <v>6500</v>
      </c>
      <c r="AG252">
        <v>8800</v>
      </c>
      <c r="AH252">
        <v>73.8</v>
      </c>
      <c r="AI252">
        <v>19.3</v>
      </c>
    </row>
    <row r="253" spans="1:35" x14ac:dyDescent="0.3">
      <c r="A253" t="s">
        <v>360</v>
      </c>
      <c r="B253" t="str">
        <f>IFERROR(VLOOKUP(A253,'class and classification'!$A$1:$B$338,2,FALSE),VLOOKUP(A253,'class and classification'!$A$340:$B$378,2,FALSE))</f>
        <v>Predominantly Urban</v>
      </c>
      <c r="C253" t="str">
        <f>IFERROR(VLOOKUP(A253,'class and classification'!$A$1:$C$338,3,FALSE),VLOOKUP(A253,'class and classification'!$A$340:$C$378,3,FALSE))</f>
        <v>SD</v>
      </c>
      <c r="D253">
        <v>5200</v>
      </c>
      <c r="E253">
        <v>8800</v>
      </c>
      <c r="F253">
        <v>59.3</v>
      </c>
      <c r="G253">
        <v>20.5</v>
      </c>
      <c r="H253">
        <v>2300</v>
      </c>
      <c r="I253">
        <v>5800</v>
      </c>
      <c r="J253">
        <v>39.299999999999997</v>
      </c>
      <c r="K253" t="s">
        <v>38</v>
      </c>
      <c r="L253">
        <v>5700</v>
      </c>
      <c r="M253">
        <v>14000</v>
      </c>
      <c r="N253">
        <v>40.700000000000003</v>
      </c>
      <c r="O253">
        <v>17.600000000000001</v>
      </c>
      <c r="P253">
        <v>4700</v>
      </c>
      <c r="Q253">
        <v>10000</v>
      </c>
      <c r="R253">
        <v>46.9</v>
      </c>
      <c r="S253" t="s">
        <v>38</v>
      </c>
      <c r="T253">
        <v>6000</v>
      </c>
      <c r="U253">
        <v>12300</v>
      </c>
      <c r="V253">
        <v>48.6</v>
      </c>
      <c r="W253" t="s">
        <v>38</v>
      </c>
      <c r="X253">
        <v>7400</v>
      </c>
      <c r="Y253">
        <v>12700</v>
      </c>
      <c r="Z253">
        <v>58.2</v>
      </c>
      <c r="AA253">
        <v>21.6</v>
      </c>
      <c r="AB253">
        <v>8800</v>
      </c>
      <c r="AC253">
        <v>14500</v>
      </c>
      <c r="AD253">
        <v>60.9</v>
      </c>
      <c r="AE253">
        <v>21.4</v>
      </c>
      <c r="AF253">
        <v>8000</v>
      </c>
      <c r="AG253">
        <v>11900</v>
      </c>
      <c r="AH253">
        <v>67.3</v>
      </c>
      <c r="AI253">
        <v>20.6</v>
      </c>
    </row>
    <row r="254" spans="1:35" x14ac:dyDescent="0.3">
      <c r="A254" t="s">
        <v>361</v>
      </c>
      <c r="B254" t="str">
        <f>IFERROR(VLOOKUP(A254,'class and classification'!$A$1:$B$338,2,FALSE),VLOOKUP(A254,'class and classification'!$A$340:$B$378,2,FALSE))</f>
        <v>Urban with Significant Rural</v>
      </c>
      <c r="C254" t="str">
        <f>IFERROR(VLOOKUP(A254,'class and classification'!$A$1:$C$338,3,FALSE),VLOOKUP(A254,'class and classification'!$A$340:$C$378,3,FALSE))</f>
        <v>SD</v>
      </c>
      <c r="D254">
        <v>9900</v>
      </c>
      <c r="E254">
        <v>14900</v>
      </c>
      <c r="F254">
        <v>66.8</v>
      </c>
      <c r="G254">
        <v>15</v>
      </c>
      <c r="H254">
        <v>8900</v>
      </c>
      <c r="I254">
        <v>13000</v>
      </c>
      <c r="J254">
        <v>68.8</v>
      </c>
      <c r="K254">
        <v>16.600000000000001</v>
      </c>
      <c r="L254">
        <v>11700</v>
      </c>
      <c r="M254">
        <v>16500</v>
      </c>
      <c r="N254">
        <v>71</v>
      </c>
      <c r="O254">
        <v>16.2</v>
      </c>
      <c r="P254">
        <v>15200</v>
      </c>
      <c r="Q254">
        <v>21100</v>
      </c>
      <c r="R254">
        <v>72.3</v>
      </c>
      <c r="S254">
        <v>12.5</v>
      </c>
      <c r="T254">
        <v>10600</v>
      </c>
      <c r="U254">
        <v>16400</v>
      </c>
      <c r="V254">
        <v>64.3</v>
      </c>
      <c r="W254">
        <v>15.6</v>
      </c>
      <c r="X254">
        <v>9000</v>
      </c>
      <c r="Y254">
        <v>15000</v>
      </c>
      <c r="Z254">
        <v>59.9</v>
      </c>
      <c r="AA254">
        <v>17.8</v>
      </c>
      <c r="AB254">
        <v>10300</v>
      </c>
      <c r="AC254">
        <v>15300</v>
      </c>
      <c r="AD254">
        <v>67.5</v>
      </c>
      <c r="AE254">
        <v>19.100000000000001</v>
      </c>
      <c r="AF254">
        <v>12100</v>
      </c>
      <c r="AG254">
        <v>17700</v>
      </c>
      <c r="AH254">
        <v>68.400000000000006</v>
      </c>
      <c r="AI254">
        <v>15.6</v>
      </c>
    </row>
    <row r="255" spans="1:35" x14ac:dyDescent="0.3">
      <c r="A255" t="s">
        <v>362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9200</v>
      </c>
      <c r="E255">
        <v>11600</v>
      </c>
      <c r="F255">
        <v>79.3</v>
      </c>
      <c r="G255">
        <v>15</v>
      </c>
      <c r="H255">
        <v>10100</v>
      </c>
      <c r="I255">
        <v>15500</v>
      </c>
      <c r="J255">
        <v>65.099999999999994</v>
      </c>
      <c r="K255">
        <v>15.2</v>
      </c>
      <c r="L255">
        <v>7000</v>
      </c>
      <c r="M255">
        <v>13800</v>
      </c>
      <c r="N255">
        <v>51</v>
      </c>
      <c r="O255">
        <v>15.9</v>
      </c>
      <c r="P255">
        <v>10400</v>
      </c>
      <c r="Q255">
        <v>16700</v>
      </c>
      <c r="R255">
        <v>62</v>
      </c>
      <c r="S255">
        <v>15</v>
      </c>
      <c r="T255">
        <v>10600</v>
      </c>
      <c r="U255">
        <v>17100</v>
      </c>
      <c r="V255">
        <v>62.1</v>
      </c>
      <c r="W255">
        <v>15.2</v>
      </c>
      <c r="X255">
        <v>12500</v>
      </c>
      <c r="Y255">
        <v>22400</v>
      </c>
      <c r="Z255">
        <v>55.9</v>
      </c>
      <c r="AA255">
        <v>14</v>
      </c>
      <c r="AB255">
        <v>6300</v>
      </c>
      <c r="AC255">
        <v>14500</v>
      </c>
      <c r="AD255">
        <v>43.5</v>
      </c>
      <c r="AE255">
        <v>19.8</v>
      </c>
      <c r="AF255">
        <v>8800</v>
      </c>
      <c r="AG255">
        <v>15200</v>
      </c>
      <c r="AH255">
        <v>57.7</v>
      </c>
      <c r="AI255">
        <v>18.600000000000001</v>
      </c>
    </row>
    <row r="256" spans="1:35" x14ac:dyDescent="0.3">
      <c r="A256" t="s">
        <v>363</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6800</v>
      </c>
      <c r="E256">
        <v>10300</v>
      </c>
      <c r="F256">
        <v>66</v>
      </c>
      <c r="G256">
        <v>19.8</v>
      </c>
      <c r="H256">
        <v>4900</v>
      </c>
      <c r="I256">
        <v>8700</v>
      </c>
      <c r="J256">
        <v>56</v>
      </c>
      <c r="K256" t="s">
        <v>38</v>
      </c>
      <c r="L256">
        <v>6300</v>
      </c>
      <c r="M256">
        <v>9500</v>
      </c>
      <c r="N256">
        <v>66.099999999999994</v>
      </c>
      <c r="O256">
        <v>23.2</v>
      </c>
      <c r="P256">
        <v>6700</v>
      </c>
      <c r="Q256">
        <v>13000</v>
      </c>
      <c r="R256">
        <v>51.2</v>
      </c>
      <c r="S256">
        <v>17.899999999999999</v>
      </c>
      <c r="T256">
        <v>3400</v>
      </c>
      <c r="U256">
        <v>10500</v>
      </c>
      <c r="V256">
        <v>32.9</v>
      </c>
      <c r="W256" t="s">
        <v>38</v>
      </c>
      <c r="X256">
        <v>8400</v>
      </c>
      <c r="Y256">
        <v>11700</v>
      </c>
      <c r="Z256">
        <v>71.8</v>
      </c>
      <c r="AA256">
        <v>24.5</v>
      </c>
      <c r="AB256">
        <v>5900</v>
      </c>
      <c r="AC256">
        <v>11300</v>
      </c>
      <c r="AD256">
        <v>52.6</v>
      </c>
      <c r="AE256">
        <v>22.5</v>
      </c>
      <c r="AF256">
        <v>2800</v>
      </c>
      <c r="AG256">
        <v>6600</v>
      </c>
      <c r="AH256">
        <v>42.3</v>
      </c>
      <c r="AI256" t="s">
        <v>38</v>
      </c>
    </row>
    <row r="257" spans="1:35" x14ac:dyDescent="0.3">
      <c r="A257" t="s">
        <v>364</v>
      </c>
      <c r="B257" t="str">
        <f>IFERROR(VLOOKUP(A257,'class and classification'!$A$1:$B$338,2,FALSE),VLOOKUP(A257,'class and classification'!$A$340:$B$378,2,FALSE))</f>
        <v>Urban with Significant Rural</v>
      </c>
      <c r="C257" t="str">
        <f>IFERROR(VLOOKUP(A257,'class and classification'!$A$1:$C$338,3,FALSE),VLOOKUP(A257,'class and classification'!$A$340:$C$378,3,FALSE))</f>
        <v>SD</v>
      </c>
      <c r="D257">
        <v>12200</v>
      </c>
      <c r="E257">
        <v>16900</v>
      </c>
      <c r="F257">
        <v>72.2</v>
      </c>
      <c r="G257">
        <v>13.7</v>
      </c>
      <c r="H257">
        <v>7700</v>
      </c>
      <c r="I257">
        <v>10800</v>
      </c>
      <c r="J257">
        <v>71.2</v>
      </c>
      <c r="K257">
        <v>17.8</v>
      </c>
      <c r="L257">
        <v>7100</v>
      </c>
      <c r="M257">
        <v>11200</v>
      </c>
      <c r="N257">
        <v>63.5</v>
      </c>
      <c r="O257">
        <v>19.3</v>
      </c>
      <c r="P257">
        <v>9700</v>
      </c>
      <c r="Q257">
        <v>16000</v>
      </c>
      <c r="R257">
        <v>60.6</v>
      </c>
      <c r="S257">
        <v>15.3</v>
      </c>
      <c r="T257">
        <v>7700</v>
      </c>
      <c r="U257">
        <v>12800</v>
      </c>
      <c r="V257">
        <v>60.2</v>
      </c>
      <c r="W257">
        <v>17</v>
      </c>
      <c r="X257">
        <v>7400</v>
      </c>
      <c r="Y257">
        <v>12300</v>
      </c>
      <c r="Z257">
        <v>60.7</v>
      </c>
      <c r="AA257">
        <v>19.5</v>
      </c>
      <c r="AB257">
        <v>9700</v>
      </c>
      <c r="AC257">
        <v>14400</v>
      </c>
      <c r="AD257">
        <v>67.400000000000006</v>
      </c>
      <c r="AE257">
        <v>17.100000000000001</v>
      </c>
      <c r="AF257">
        <v>6000</v>
      </c>
      <c r="AG257">
        <v>9600</v>
      </c>
      <c r="AH257">
        <v>62.3</v>
      </c>
      <c r="AI257">
        <v>23</v>
      </c>
    </row>
    <row r="258" spans="1:35" x14ac:dyDescent="0.3">
      <c r="A258" t="s">
        <v>365</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7700</v>
      </c>
      <c r="E258">
        <v>11800</v>
      </c>
      <c r="F258">
        <v>65.3</v>
      </c>
      <c r="G258">
        <v>17.600000000000001</v>
      </c>
      <c r="H258">
        <v>9400</v>
      </c>
      <c r="I258">
        <v>14200</v>
      </c>
      <c r="J258">
        <v>66.599999999999994</v>
      </c>
      <c r="K258">
        <v>16.600000000000001</v>
      </c>
      <c r="L258">
        <v>4700</v>
      </c>
      <c r="M258">
        <v>10000</v>
      </c>
      <c r="N258">
        <v>47</v>
      </c>
      <c r="O258">
        <v>21.3</v>
      </c>
      <c r="P258">
        <v>8400</v>
      </c>
      <c r="Q258">
        <v>12100</v>
      </c>
      <c r="R258">
        <v>69.8</v>
      </c>
      <c r="S258">
        <v>18</v>
      </c>
      <c r="T258">
        <v>5800</v>
      </c>
      <c r="U258">
        <v>10800</v>
      </c>
      <c r="V258">
        <v>53.8</v>
      </c>
      <c r="W258">
        <v>23</v>
      </c>
      <c r="X258">
        <v>8500</v>
      </c>
      <c r="Y258">
        <v>12900</v>
      </c>
      <c r="Z258">
        <v>66</v>
      </c>
      <c r="AA258">
        <v>20.8</v>
      </c>
      <c r="AB258">
        <v>10200</v>
      </c>
      <c r="AC258">
        <v>13700</v>
      </c>
      <c r="AD258">
        <v>74.099999999999994</v>
      </c>
      <c r="AE258">
        <v>15.9</v>
      </c>
      <c r="AF258">
        <v>11400</v>
      </c>
      <c r="AG258">
        <v>16100</v>
      </c>
      <c r="AH258">
        <v>71</v>
      </c>
      <c r="AI258">
        <v>14.2</v>
      </c>
    </row>
    <row r="259" spans="1:35" x14ac:dyDescent="0.3">
      <c r="A259" t="s">
        <v>366</v>
      </c>
      <c r="B259" t="str">
        <f>IFERROR(VLOOKUP(A259,'class and classification'!$A$1:$B$338,2,FALSE),VLOOKUP(A259,'class and classification'!$A$340:$B$378,2,FALSE))</f>
        <v>Predominantly Urban</v>
      </c>
      <c r="C259" t="str">
        <f>IFERROR(VLOOKUP(A259,'class and classification'!$A$1:$C$338,3,FALSE),VLOOKUP(A259,'class and classification'!$A$340:$C$378,3,FALSE))</f>
        <v>SD</v>
      </c>
      <c r="D259">
        <v>7400</v>
      </c>
      <c r="E259">
        <v>10300</v>
      </c>
      <c r="F259">
        <v>72.099999999999994</v>
      </c>
      <c r="G259">
        <v>15.3</v>
      </c>
      <c r="H259">
        <v>3900</v>
      </c>
      <c r="I259">
        <v>9000</v>
      </c>
      <c r="J259">
        <v>43.5</v>
      </c>
      <c r="K259">
        <v>20.7</v>
      </c>
      <c r="L259">
        <v>4100</v>
      </c>
      <c r="M259">
        <v>11500</v>
      </c>
      <c r="N259">
        <v>35.5</v>
      </c>
      <c r="O259" t="s">
        <v>38</v>
      </c>
      <c r="P259">
        <v>2900</v>
      </c>
      <c r="Q259">
        <v>8000</v>
      </c>
      <c r="R259">
        <v>35.6</v>
      </c>
      <c r="S259" t="s">
        <v>38</v>
      </c>
      <c r="T259">
        <v>7500</v>
      </c>
      <c r="U259">
        <v>12900</v>
      </c>
      <c r="V259">
        <v>58.1</v>
      </c>
      <c r="W259">
        <v>17.399999999999999</v>
      </c>
      <c r="X259">
        <v>6200</v>
      </c>
      <c r="Y259">
        <v>10000</v>
      </c>
      <c r="Z259">
        <v>62</v>
      </c>
      <c r="AA259">
        <v>20.8</v>
      </c>
      <c r="AB259">
        <v>7500</v>
      </c>
      <c r="AC259">
        <v>12900</v>
      </c>
      <c r="AD259">
        <v>58.6</v>
      </c>
      <c r="AE259">
        <v>19.7</v>
      </c>
      <c r="AF259">
        <v>8700</v>
      </c>
      <c r="AG259">
        <v>21700</v>
      </c>
      <c r="AH259">
        <v>40.1</v>
      </c>
      <c r="AI259">
        <v>17.3</v>
      </c>
    </row>
    <row r="260" spans="1:35" x14ac:dyDescent="0.3">
      <c r="A260" t="s">
        <v>367</v>
      </c>
      <c r="B260" t="str">
        <f>IFERROR(VLOOKUP(A260,'class and classification'!$A$1:$B$338,2,FALSE),VLOOKUP(A260,'class and classification'!$A$340:$B$378,2,FALSE))</f>
        <v>Predominantly Urban</v>
      </c>
      <c r="C260" t="str">
        <f>IFERROR(VLOOKUP(A260,'class and classification'!$A$1:$C$338,3,FALSE),VLOOKUP(A260,'class and classification'!$A$340:$C$378,3,FALSE))</f>
        <v>SD</v>
      </c>
      <c r="D260">
        <v>5100</v>
      </c>
      <c r="E260">
        <v>7800</v>
      </c>
      <c r="F260">
        <v>65.900000000000006</v>
      </c>
      <c r="G260">
        <v>21.3</v>
      </c>
      <c r="H260">
        <v>5100</v>
      </c>
      <c r="I260">
        <v>7200</v>
      </c>
      <c r="J260">
        <v>71.400000000000006</v>
      </c>
      <c r="K260" t="s">
        <v>38</v>
      </c>
      <c r="L260">
        <v>6000</v>
      </c>
      <c r="M260">
        <v>9300</v>
      </c>
      <c r="N260">
        <v>65</v>
      </c>
      <c r="O260">
        <v>23.4</v>
      </c>
      <c r="P260">
        <v>3800</v>
      </c>
      <c r="Q260">
        <v>6700</v>
      </c>
      <c r="R260">
        <v>57</v>
      </c>
      <c r="S260" t="s">
        <v>38</v>
      </c>
      <c r="T260" t="s">
        <v>37</v>
      </c>
      <c r="U260" s="51"/>
      <c r="V260" t="s">
        <v>37</v>
      </c>
      <c r="W260" t="s">
        <v>37</v>
      </c>
      <c r="X260">
        <v>5200</v>
      </c>
      <c r="Y260">
        <v>11000</v>
      </c>
      <c r="Z260">
        <v>46.7</v>
      </c>
      <c r="AA260">
        <v>22.4</v>
      </c>
      <c r="AB260">
        <v>5000</v>
      </c>
      <c r="AC260">
        <v>12700</v>
      </c>
      <c r="AD260">
        <v>39.4</v>
      </c>
      <c r="AE260" t="s">
        <v>38</v>
      </c>
      <c r="AF260">
        <v>3500</v>
      </c>
      <c r="AG260">
        <v>9100</v>
      </c>
      <c r="AH260">
        <v>38.6</v>
      </c>
      <c r="AI260" t="s">
        <v>38</v>
      </c>
    </row>
    <row r="261" spans="1:35" x14ac:dyDescent="0.3">
      <c r="A261" t="s">
        <v>368</v>
      </c>
      <c r="B261" t="str">
        <f>IFERROR(VLOOKUP(A261,'class and classification'!$A$1:$B$338,2,FALSE),VLOOKUP(A261,'class and classification'!$A$340:$B$378,2,FALSE))</f>
        <v>Predominantly Urban</v>
      </c>
      <c r="C261" t="str">
        <f>IFERROR(VLOOKUP(A261,'class and classification'!$A$1:$C$338,3,FALSE),VLOOKUP(A261,'class and classification'!$A$340:$C$378,3,FALSE))</f>
        <v>SD</v>
      </c>
      <c r="D261">
        <v>7100</v>
      </c>
      <c r="E261">
        <v>9400</v>
      </c>
      <c r="F261">
        <v>75</v>
      </c>
      <c r="G261">
        <v>19.5</v>
      </c>
      <c r="H261">
        <v>6000</v>
      </c>
      <c r="I261">
        <v>10300</v>
      </c>
      <c r="J261">
        <v>58</v>
      </c>
      <c r="K261">
        <v>22.8</v>
      </c>
      <c r="L261">
        <v>5000</v>
      </c>
      <c r="M261">
        <v>7300</v>
      </c>
      <c r="N261">
        <v>68.900000000000006</v>
      </c>
      <c r="O261" t="s">
        <v>38</v>
      </c>
      <c r="P261">
        <v>4300</v>
      </c>
      <c r="Q261">
        <v>8100</v>
      </c>
      <c r="R261">
        <v>52.8</v>
      </c>
      <c r="S261" t="s">
        <v>38</v>
      </c>
      <c r="T261">
        <v>10300</v>
      </c>
      <c r="U261">
        <v>13500</v>
      </c>
      <c r="V261">
        <v>76.3</v>
      </c>
      <c r="W261">
        <v>17.8</v>
      </c>
      <c r="X261">
        <v>5100</v>
      </c>
      <c r="Y261">
        <v>8600</v>
      </c>
      <c r="Z261">
        <v>59.9</v>
      </c>
      <c r="AA261" t="s">
        <v>38</v>
      </c>
      <c r="AB261">
        <v>7400</v>
      </c>
      <c r="AC261">
        <v>16000</v>
      </c>
      <c r="AD261">
        <v>46.6</v>
      </c>
      <c r="AE261">
        <v>20.399999999999999</v>
      </c>
      <c r="AF261">
        <v>5000</v>
      </c>
      <c r="AG261">
        <v>9700</v>
      </c>
      <c r="AH261">
        <v>51</v>
      </c>
      <c r="AI261">
        <v>20</v>
      </c>
    </row>
    <row r="262" spans="1:35" x14ac:dyDescent="0.3">
      <c r="A262" t="s">
        <v>369</v>
      </c>
      <c r="B262" t="str">
        <f>IFERROR(VLOOKUP(A262,'class and classification'!$A$1:$B$338,2,FALSE),VLOOKUP(A262,'class and classification'!$A$340:$B$378,2,FALSE))</f>
        <v>Predominantly Urban</v>
      </c>
      <c r="C262" t="str">
        <f>IFERROR(VLOOKUP(A262,'class and classification'!$A$1:$C$338,3,FALSE),VLOOKUP(A262,'class and classification'!$A$340:$C$378,3,FALSE))</f>
        <v>SD</v>
      </c>
      <c r="D262">
        <v>8700</v>
      </c>
      <c r="E262">
        <v>13100</v>
      </c>
      <c r="F262">
        <v>66.5</v>
      </c>
      <c r="G262">
        <v>16.899999999999999</v>
      </c>
      <c r="H262">
        <v>4900</v>
      </c>
      <c r="I262">
        <v>10300</v>
      </c>
      <c r="J262">
        <v>47.7</v>
      </c>
      <c r="K262">
        <v>19.600000000000001</v>
      </c>
      <c r="L262">
        <v>6300</v>
      </c>
      <c r="M262">
        <v>9700</v>
      </c>
      <c r="N262">
        <v>65.8</v>
      </c>
      <c r="O262">
        <v>19.8</v>
      </c>
      <c r="P262">
        <v>8700</v>
      </c>
      <c r="Q262">
        <v>11900</v>
      </c>
      <c r="R262">
        <v>73.5</v>
      </c>
      <c r="S262">
        <v>16.600000000000001</v>
      </c>
      <c r="T262">
        <v>6200</v>
      </c>
      <c r="U262">
        <v>12500</v>
      </c>
      <c r="V262">
        <v>49.3</v>
      </c>
      <c r="W262">
        <v>20.399999999999999</v>
      </c>
      <c r="X262">
        <v>12400</v>
      </c>
      <c r="Y262">
        <v>15700</v>
      </c>
      <c r="Z262">
        <v>79.3</v>
      </c>
      <c r="AA262">
        <v>14.7</v>
      </c>
      <c r="AB262">
        <v>10500</v>
      </c>
      <c r="AC262">
        <v>17300</v>
      </c>
      <c r="AD262">
        <v>60.7</v>
      </c>
      <c r="AE262">
        <v>17.5</v>
      </c>
      <c r="AF262">
        <v>8600</v>
      </c>
      <c r="AG262">
        <v>14100</v>
      </c>
      <c r="AH262">
        <v>60.6</v>
      </c>
      <c r="AI262">
        <v>22</v>
      </c>
    </row>
    <row r="263" spans="1:35" x14ac:dyDescent="0.3">
      <c r="A263" t="s">
        <v>370</v>
      </c>
      <c r="B263" t="str">
        <f>IFERROR(VLOOKUP(A263,'class and classification'!$A$1:$B$338,2,FALSE),VLOOKUP(A263,'class and classification'!$A$340:$B$378,2,FALSE))</f>
        <v>Predominantly Rural</v>
      </c>
      <c r="C263" t="str">
        <f>IFERROR(VLOOKUP(A263,'class and classification'!$A$1:$C$338,3,FALSE),VLOOKUP(A263,'class and classification'!$A$340:$C$378,3,FALSE))</f>
        <v>SD</v>
      </c>
      <c r="D263">
        <v>7100</v>
      </c>
      <c r="E263">
        <v>14500</v>
      </c>
      <c r="F263">
        <v>49.4</v>
      </c>
      <c r="G263">
        <v>15.5</v>
      </c>
      <c r="H263">
        <v>5300</v>
      </c>
      <c r="I263">
        <v>12800</v>
      </c>
      <c r="J263">
        <v>41.3</v>
      </c>
      <c r="K263">
        <v>14.7</v>
      </c>
      <c r="L263">
        <v>5300</v>
      </c>
      <c r="M263">
        <v>12100</v>
      </c>
      <c r="N263">
        <v>44</v>
      </c>
      <c r="O263">
        <v>19.5</v>
      </c>
      <c r="P263">
        <v>9300</v>
      </c>
      <c r="Q263">
        <v>18400</v>
      </c>
      <c r="R263">
        <v>50.6</v>
      </c>
      <c r="S263">
        <v>17.600000000000001</v>
      </c>
      <c r="T263">
        <v>6000</v>
      </c>
      <c r="U263">
        <v>15300</v>
      </c>
      <c r="V263">
        <v>39.1</v>
      </c>
      <c r="W263">
        <v>15.7</v>
      </c>
      <c r="X263">
        <v>11700</v>
      </c>
      <c r="Y263">
        <v>19600</v>
      </c>
      <c r="Z263">
        <v>59.6</v>
      </c>
      <c r="AA263">
        <v>15.4</v>
      </c>
      <c r="AB263">
        <v>11300</v>
      </c>
      <c r="AC263">
        <v>16400</v>
      </c>
      <c r="AD263">
        <v>68.900000000000006</v>
      </c>
      <c r="AE263">
        <v>16.899999999999999</v>
      </c>
      <c r="AF263">
        <v>11000</v>
      </c>
      <c r="AG263">
        <v>19400</v>
      </c>
      <c r="AH263">
        <v>56.9</v>
      </c>
      <c r="AI263">
        <v>18</v>
      </c>
    </row>
    <row r="264" spans="1:35" x14ac:dyDescent="0.3">
      <c r="A264" t="s">
        <v>371</v>
      </c>
      <c r="B264" t="str">
        <f>IFERROR(VLOOKUP(A264,'class and classification'!$A$1:$B$338,2,FALSE),VLOOKUP(A264,'class and classification'!$A$340:$B$378,2,FALSE))</f>
        <v>Urban with Significant Rural</v>
      </c>
      <c r="C264" t="str">
        <f>IFERROR(VLOOKUP(A264,'class and classification'!$A$1:$C$338,3,FALSE),VLOOKUP(A264,'class and classification'!$A$340:$C$378,3,FALSE))</f>
        <v>SD</v>
      </c>
      <c r="D264">
        <v>9300</v>
      </c>
      <c r="E264">
        <v>12600</v>
      </c>
      <c r="F264">
        <v>73.7</v>
      </c>
      <c r="G264">
        <v>14</v>
      </c>
      <c r="H264">
        <v>7900</v>
      </c>
      <c r="I264">
        <v>13400</v>
      </c>
      <c r="J264">
        <v>59</v>
      </c>
      <c r="K264">
        <v>16.3</v>
      </c>
      <c r="L264">
        <v>7900</v>
      </c>
      <c r="M264">
        <v>11900</v>
      </c>
      <c r="N264">
        <v>66.099999999999994</v>
      </c>
      <c r="O264">
        <v>16.899999999999999</v>
      </c>
      <c r="P264">
        <v>8300</v>
      </c>
      <c r="Q264">
        <v>10500</v>
      </c>
      <c r="R264">
        <v>78.5</v>
      </c>
      <c r="S264">
        <v>16.8</v>
      </c>
      <c r="T264">
        <v>5700</v>
      </c>
      <c r="U264">
        <v>9500</v>
      </c>
      <c r="V264">
        <v>59.9</v>
      </c>
      <c r="W264">
        <v>20.5</v>
      </c>
      <c r="X264">
        <v>10100</v>
      </c>
      <c r="Y264">
        <v>12500</v>
      </c>
      <c r="Z264">
        <v>81.099999999999994</v>
      </c>
      <c r="AA264">
        <v>15.7</v>
      </c>
      <c r="AB264">
        <v>12900</v>
      </c>
      <c r="AC264">
        <v>16800</v>
      </c>
      <c r="AD264">
        <v>76.5</v>
      </c>
      <c r="AE264">
        <v>15.2</v>
      </c>
      <c r="AF264">
        <v>6300</v>
      </c>
      <c r="AG264">
        <v>14200</v>
      </c>
      <c r="AH264">
        <v>44.4</v>
      </c>
      <c r="AI264">
        <v>16.2</v>
      </c>
    </row>
    <row r="265" spans="1:35" x14ac:dyDescent="0.3">
      <c r="A265" t="s">
        <v>372</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4700</v>
      </c>
      <c r="E265">
        <v>9900</v>
      </c>
      <c r="F265">
        <v>47.1</v>
      </c>
      <c r="G265">
        <v>18.5</v>
      </c>
      <c r="H265">
        <v>6200</v>
      </c>
      <c r="I265">
        <v>13200</v>
      </c>
      <c r="J265">
        <v>47</v>
      </c>
      <c r="K265">
        <v>18.5</v>
      </c>
      <c r="L265">
        <v>5300</v>
      </c>
      <c r="M265">
        <v>11700</v>
      </c>
      <c r="N265">
        <v>45.3</v>
      </c>
      <c r="O265">
        <v>20.3</v>
      </c>
      <c r="P265">
        <v>7000</v>
      </c>
      <c r="Q265">
        <v>11700</v>
      </c>
      <c r="R265">
        <v>59.5</v>
      </c>
      <c r="S265">
        <v>20.100000000000001</v>
      </c>
      <c r="T265">
        <v>7500</v>
      </c>
      <c r="U265">
        <v>15000</v>
      </c>
      <c r="V265">
        <v>50.4</v>
      </c>
      <c r="W265">
        <v>17.600000000000001</v>
      </c>
      <c r="X265">
        <v>7200</v>
      </c>
      <c r="Y265">
        <v>15300</v>
      </c>
      <c r="Z265">
        <v>47.2</v>
      </c>
      <c r="AA265">
        <v>19.2</v>
      </c>
      <c r="AB265">
        <v>7100</v>
      </c>
      <c r="AC265">
        <v>16100</v>
      </c>
      <c r="AD265">
        <v>44.4</v>
      </c>
      <c r="AE265">
        <v>22.3</v>
      </c>
      <c r="AF265">
        <v>6900</v>
      </c>
      <c r="AG265">
        <v>12500</v>
      </c>
      <c r="AH265">
        <v>55.3</v>
      </c>
      <c r="AI265">
        <v>21.8</v>
      </c>
    </row>
    <row r="266" spans="1:35" x14ac:dyDescent="0.3">
      <c r="A266" t="s">
        <v>373</v>
      </c>
      <c r="B266" t="str">
        <f>IFERROR(VLOOKUP(A266,'class and classification'!$A$1:$B$338,2,FALSE),VLOOKUP(A266,'class and classification'!$A$340:$B$378,2,FALSE))</f>
        <v>Predominantly Rural</v>
      </c>
      <c r="C266" t="str">
        <f>IFERROR(VLOOKUP(A266,'class and classification'!$A$1:$C$338,3,FALSE),VLOOKUP(A266,'class and classification'!$A$340:$C$378,3,FALSE))</f>
        <v>SD</v>
      </c>
      <c r="D266">
        <v>6800</v>
      </c>
      <c r="E266">
        <v>15700</v>
      </c>
      <c r="F266">
        <v>43.3</v>
      </c>
      <c r="G266">
        <v>15.6</v>
      </c>
      <c r="H266">
        <v>8300</v>
      </c>
      <c r="I266">
        <v>17500</v>
      </c>
      <c r="J266">
        <v>47.7</v>
      </c>
      <c r="K266">
        <v>15.3</v>
      </c>
      <c r="L266">
        <v>7300</v>
      </c>
      <c r="M266">
        <v>14600</v>
      </c>
      <c r="N266">
        <v>50.1</v>
      </c>
      <c r="O266">
        <v>16.600000000000001</v>
      </c>
      <c r="P266">
        <v>9600</v>
      </c>
      <c r="Q266">
        <v>17500</v>
      </c>
      <c r="R266">
        <v>54.6</v>
      </c>
      <c r="S266">
        <v>17</v>
      </c>
      <c r="T266">
        <v>11300</v>
      </c>
      <c r="U266">
        <v>21000</v>
      </c>
      <c r="V266">
        <v>53.6</v>
      </c>
      <c r="W266">
        <v>14.1</v>
      </c>
      <c r="X266">
        <v>12900</v>
      </c>
      <c r="Y266">
        <v>22600</v>
      </c>
      <c r="Z266">
        <v>57.2</v>
      </c>
      <c r="AA266">
        <v>13.4</v>
      </c>
      <c r="AB266">
        <v>10100</v>
      </c>
      <c r="AC266">
        <v>19900</v>
      </c>
      <c r="AD266">
        <v>50.7</v>
      </c>
      <c r="AE266">
        <v>15.7</v>
      </c>
      <c r="AF266">
        <v>9000</v>
      </c>
      <c r="AG266">
        <v>20000</v>
      </c>
      <c r="AH266">
        <v>44.9</v>
      </c>
      <c r="AI266">
        <v>15.4</v>
      </c>
    </row>
    <row r="267" spans="1:35" x14ac:dyDescent="0.3">
      <c r="A267" t="s">
        <v>374</v>
      </c>
      <c r="B267" t="str">
        <f>IFERROR(VLOOKUP(A267,'class and classification'!$A$1:$B$338,2,FALSE),VLOOKUP(A267,'class and classification'!$A$340:$B$378,2,FALSE))</f>
        <v>Predominantly Rural</v>
      </c>
      <c r="C267" t="str">
        <f>IFERROR(VLOOKUP(A267,'class and classification'!$A$1:$C$338,3,FALSE),VLOOKUP(A267,'class and classification'!$A$340:$C$378,3,FALSE))</f>
        <v>SD</v>
      </c>
      <c r="D267">
        <v>5700</v>
      </c>
      <c r="E267">
        <v>12000</v>
      </c>
      <c r="F267">
        <v>47.4</v>
      </c>
      <c r="G267">
        <v>17.899999999999999</v>
      </c>
      <c r="H267">
        <v>4900</v>
      </c>
      <c r="I267">
        <v>11400</v>
      </c>
      <c r="J267">
        <v>42.8</v>
      </c>
      <c r="K267">
        <v>18</v>
      </c>
      <c r="L267">
        <v>2900</v>
      </c>
      <c r="M267">
        <v>10600</v>
      </c>
      <c r="N267">
        <v>27.4</v>
      </c>
      <c r="O267" t="s">
        <v>38</v>
      </c>
      <c r="P267">
        <v>5900</v>
      </c>
      <c r="Q267">
        <v>9100</v>
      </c>
      <c r="R267">
        <v>64.3</v>
      </c>
      <c r="S267">
        <v>23.5</v>
      </c>
      <c r="T267">
        <v>6500</v>
      </c>
      <c r="U267">
        <v>11400</v>
      </c>
      <c r="V267">
        <v>56.7</v>
      </c>
      <c r="W267">
        <v>19.8</v>
      </c>
      <c r="X267">
        <v>9300</v>
      </c>
      <c r="Y267">
        <v>11200</v>
      </c>
      <c r="Z267">
        <v>83.2</v>
      </c>
      <c r="AA267">
        <v>16.399999999999999</v>
      </c>
      <c r="AB267">
        <v>7000</v>
      </c>
      <c r="AC267">
        <v>13800</v>
      </c>
      <c r="AD267">
        <v>50.7</v>
      </c>
      <c r="AE267">
        <v>19.2</v>
      </c>
      <c r="AF267">
        <v>7900</v>
      </c>
      <c r="AG267">
        <v>10700</v>
      </c>
      <c r="AH267">
        <v>74</v>
      </c>
      <c r="AI267">
        <v>19.7</v>
      </c>
    </row>
    <row r="268" spans="1:35" x14ac:dyDescent="0.3">
      <c r="A268" t="s">
        <v>375</v>
      </c>
      <c r="B268" t="str">
        <f>IFERROR(VLOOKUP(A268,'class and classification'!$A$1:$B$338,2,FALSE),VLOOKUP(A268,'class and classification'!$A$340:$B$378,2,FALSE))</f>
        <v>Predominantly Urban</v>
      </c>
      <c r="C268" t="str">
        <f>IFERROR(VLOOKUP(A268,'class and classification'!$A$1:$C$338,3,FALSE),VLOOKUP(A268,'class and classification'!$A$340:$C$378,3,FALSE))</f>
        <v>SD</v>
      </c>
      <c r="D268">
        <v>8700</v>
      </c>
      <c r="E268">
        <v>23200</v>
      </c>
      <c r="F268">
        <v>37.6</v>
      </c>
      <c r="G268">
        <v>12.7</v>
      </c>
      <c r="H268">
        <v>8800</v>
      </c>
      <c r="I268">
        <v>20500</v>
      </c>
      <c r="J268">
        <v>42.9</v>
      </c>
      <c r="K268">
        <v>12.5</v>
      </c>
      <c r="L268">
        <v>9500</v>
      </c>
      <c r="M268">
        <v>21800</v>
      </c>
      <c r="N268">
        <v>43.5</v>
      </c>
      <c r="O268">
        <v>13.5</v>
      </c>
      <c r="P268">
        <v>13200</v>
      </c>
      <c r="Q268">
        <v>25100</v>
      </c>
      <c r="R268">
        <v>52.5</v>
      </c>
      <c r="S268">
        <v>13.7</v>
      </c>
      <c r="T268">
        <v>10700</v>
      </c>
      <c r="U268">
        <v>20900</v>
      </c>
      <c r="V268">
        <v>51.2</v>
      </c>
      <c r="W268">
        <v>15.5</v>
      </c>
      <c r="X268">
        <v>11700</v>
      </c>
      <c r="Y268">
        <v>24200</v>
      </c>
      <c r="Z268">
        <v>48.3</v>
      </c>
      <c r="AA268">
        <v>14.4</v>
      </c>
      <c r="AB268">
        <v>15800</v>
      </c>
      <c r="AC268">
        <v>25800</v>
      </c>
      <c r="AD268">
        <v>61</v>
      </c>
      <c r="AE268">
        <v>17.2</v>
      </c>
      <c r="AF268">
        <v>22600</v>
      </c>
      <c r="AG268">
        <v>27800</v>
      </c>
      <c r="AH268">
        <v>81.400000000000006</v>
      </c>
      <c r="AI268">
        <v>11.9</v>
      </c>
    </row>
    <row r="269" spans="1:35" x14ac:dyDescent="0.3">
      <c r="A269" t="s">
        <v>376</v>
      </c>
      <c r="B269" t="str">
        <f>IFERROR(VLOOKUP(A269,'class and classification'!$A$1:$B$338,2,FALSE),VLOOKUP(A269,'class and classification'!$A$340:$B$378,2,FALSE))</f>
        <v>Predominantly Rural</v>
      </c>
      <c r="C269" t="str">
        <f>IFERROR(VLOOKUP(A269,'class and classification'!$A$1:$C$338,3,FALSE),VLOOKUP(A269,'class and classification'!$A$340:$C$378,3,FALSE))</f>
        <v>SD</v>
      </c>
      <c r="D269">
        <v>8700</v>
      </c>
      <c r="E269">
        <v>13100</v>
      </c>
      <c r="F269">
        <v>66.599999999999994</v>
      </c>
      <c r="G269">
        <v>15.6</v>
      </c>
      <c r="H269">
        <v>8400</v>
      </c>
      <c r="I269">
        <v>14800</v>
      </c>
      <c r="J269">
        <v>56.7</v>
      </c>
      <c r="K269">
        <v>16.899999999999999</v>
      </c>
      <c r="L269">
        <v>8900</v>
      </c>
      <c r="M269">
        <v>11700</v>
      </c>
      <c r="N269">
        <v>76.400000000000006</v>
      </c>
      <c r="O269">
        <v>15.2</v>
      </c>
      <c r="P269">
        <v>8000</v>
      </c>
      <c r="Q269">
        <v>14300</v>
      </c>
      <c r="R269">
        <v>55.9</v>
      </c>
      <c r="S269">
        <v>15.8</v>
      </c>
      <c r="T269">
        <v>10600</v>
      </c>
      <c r="U269">
        <v>19600</v>
      </c>
      <c r="V269">
        <v>54.1</v>
      </c>
      <c r="W269">
        <v>14.9</v>
      </c>
      <c r="X269">
        <v>10800</v>
      </c>
      <c r="Y269">
        <v>15900</v>
      </c>
      <c r="Z269">
        <v>68.400000000000006</v>
      </c>
      <c r="AA269">
        <v>15.4</v>
      </c>
      <c r="AB269">
        <v>14400</v>
      </c>
      <c r="AC269">
        <v>19600</v>
      </c>
      <c r="AD269">
        <v>73.5</v>
      </c>
      <c r="AE269">
        <v>13.7</v>
      </c>
      <c r="AF269">
        <v>11300</v>
      </c>
      <c r="AG269">
        <v>20800</v>
      </c>
      <c r="AH269">
        <v>54.1</v>
      </c>
      <c r="AI269">
        <v>15.8</v>
      </c>
    </row>
    <row r="270" spans="1:35" x14ac:dyDescent="0.3">
      <c r="A270" t="s">
        <v>377</v>
      </c>
      <c r="B270" t="str">
        <f>IFERROR(VLOOKUP(A270,'class and classification'!$A$1:$B$338,2,FALSE),VLOOKUP(A270,'class and classification'!$A$340:$B$378,2,FALSE))</f>
        <v>Predominantly Rural</v>
      </c>
      <c r="C270" t="str">
        <f>IFERROR(VLOOKUP(A270,'class and classification'!$A$1:$C$338,3,FALSE),VLOOKUP(A270,'class and classification'!$A$340:$C$378,3,FALSE))</f>
        <v>SD</v>
      </c>
      <c r="D270">
        <v>3600</v>
      </c>
      <c r="E270">
        <v>8500</v>
      </c>
      <c r="F270">
        <v>42.6</v>
      </c>
      <c r="G270" t="s">
        <v>38</v>
      </c>
      <c r="H270">
        <v>4900</v>
      </c>
      <c r="I270">
        <v>10200</v>
      </c>
      <c r="J270">
        <v>47.8</v>
      </c>
      <c r="K270">
        <v>20</v>
      </c>
      <c r="L270">
        <v>6000</v>
      </c>
      <c r="M270">
        <v>8600</v>
      </c>
      <c r="N270">
        <v>70</v>
      </c>
      <c r="O270">
        <v>20.100000000000001</v>
      </c>
      <c r="P270">
        <v>4100</v>
      </c>
      <c r="Q270">
        <v>9300</v>
      </c>
      <c r="R270">
        <v>43.9</v>
      </c>
      <c r="S270">
        <v>20.3</v>
      </c>
      <c r="T270">
        <v>6000</v>
      </c>
      <c r="U270">
        <v>11600</v>
      </c>
      <c r="V270">
        <v>51.9</v>
      </c>
      <c r="W270">
        <v>16.8</v>
      </c>
      <c r="X270">
        <v>6600</v>
      </c>
      <c r="Y270">
        <v>10000</v>
      </c>
      <c r="Z270">
        <v>65.8</v>
      </c>
      <c r="AA270">
        <v>17.600000000000001</v>
      </c>
      <c r="AB270">
        <v>5800</v>
      </c>
      <c r="AC270">
        <v>9800</v>
      </c>
      <c r="AD270">
        <v>58.7</v>
      </c>
      <c r="AE270">
        <v>21.1</v>
      </c>
      <c r="AF270">
        <v>7900</v>
      </c>
      <c r="AG270">
        <v>15400</v>
      </c>
      <c r="AH270">
        <v>51.4</v>
      </c>
      <c r="AI270">
        <v>17.600000000000001</v>
      </c>
    </row>
    <row r="271" spans="1:35" x14ac:dyDescent="0.3">
      <c r="A271" t="s">
        <v>378</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11400</v>
      </c>
      <c r="E271">
        <v>21700</v>
      </c>
      <c r="F271">
        <v>52.7</v>
      </c>
      <c r="G271">
        <v>11.9</v>
      </c>
      <c r="H271">
        <v>11600</v>
      </c>
      <c r="I271">
        <v>20500</v>
      </c>
      <c r="J271">
        <v>56.5</v>
      </c>
      <c r="K271">
        <v>12</v>
      </c>
      <c r="L271">
        <v>10100</v>
      </c>
      <c r="M271">
        <v>18700</v>
      </c>
      <c r="N271">
        <v>54</v>
      </c>
      <c r="O271">
        <v>13.5</v>
      </c>
      <c r="P271">
        <v>10900</v>
      </c>
      <c r="Q271">
        <v>19900</v>
      </c>
      <c r="R271">
        <v>55</v>
      </c>
      <c r="S271">
        <v>12.4</v>
      </c>
      <c r="T271">
        <v>13700</v>
      </c>
      <c r="U271">
        <v>21200</v>
      </c>
      <c r="V271">
        <v>64.599999999999994</v>
      </c>
      <c r="W271">
        <v>12.6</v>
      </c>
      <c r="X271">
        <v>10500</v>
      </c>
      <c r="Y271">
        <v>20100</v>
      </c>
      <c r="Z271">
        <v>52.3</v>
      </c>
      <c r="AA271">
        <v>14.1</v>
      </c>
      <c r="AB271">
        <v>10600</v>
      </c>
      <c r="AC271">
        <v>24700</v>
      </c>
      <c r="AD271">
        <v>43.1</v>
      </c>
      <c r="AE271">
        <v>14</v>
      </c>
      <c r="AF271">
        <v>16200</v>
      </c>
      <c r="AG271">
        <v>24000</v>
      </c>
      <c r="AH271">
        <v>67.7</v>
      </c>
      <c r="AI271">
        <v>15.5</v>
      </c>
    </row>
    <row r="272" spans="1:35" x14ac:dyDescent="0.3">
      <c r="A272" t="s">
        <v>379</v>
      </c>
      <c r="B272" t="str">
        <f>IFERROR(VLOOKUP(A272,'class and classification'!$A$1:$B$338,2,FALSE),VLOOKUP(A272,'class and classification'!$A$340:$B$378,2,FALSE))</f>
        <v>Predominantly Rural</v>
      </c>
      <c r="C272" t="str">
        <f>IFERROR(VLOOKUP(A272,'class and classification'!$A$1:$C$338,3,FALSE),VLOOKUP(A272,'class and classification'!$A$340:$C$378,3,FALSE))</f>
        <v>SD</v>
      </c>
      <c r="D272">
        <v>4800</v>
      </c>
      <c r="E272">
        <v>10200</v>
      </c>
      <c r="F272">
        <v>47.6</v>
      </c>
      <c r="G272">
        <v>20</v>
      </c>
      <c r="H272">
        <v>3200</v>
      </c>
      <c r="I272">
        <v>8800</v>
      </c>
      <c r="J272">
        <v>36.700000000000003</v>
      </c>
      <c r="K272" t="s">
        <v>38</v>
      </c>
      <c r="L272">
        <v>5800</v>
      </c>
      <c r="M272">
        <v>12200</v>
      </c>
      <c r="N272">
        <v>47.6</v>
      </c>
      <c r="O272">
        <v>17.899999999999999</v>
      </c>
      <c r="P272">
        <v>3800</v>
      </c>
      <c r="Q272">
        <v>7900</v>
      </c>
      <c r="R272">
        <v>48</v>
      </c>
      <c r="S272">
        <v>22.5</v>
      </c>
      <c r="T272">
        <v>4300</v>
      </c>
      <c r="U272">
        <v>6600</v>
      </c>
      <c r="V272">
        <v>65.099999999999994</v>
      </c>
      <c r="W272" t="s">
        <v>38</v>
      </c>
      <c r="X272">
        <v>5200</v>
      </c>
      <c r="Y272">
        <v>9000</v>
      </c>
      <c r="Z272">
        <v>58</v>
      </c>
      <c r="AA272">
        <v>20.2</v>
      </c>
      <c r="AB272">
        <v>3800</v>
      </c>
      <c r="AC272">
        <v>7100</v>
      </c>
      <c r="AD272">
        <v>53.4</v>
      </c>
      <c r="AE272">
        <v>22.4</v>
      </c>
      <c r="AF272">
        <v>4800</v>
      </c>
      <c r="AG272">
        <v>8000</v>
      </c>
      <c r="AH272">
        <v>60.1</v>
      </c>
      <c r="AI272">
        <v>21.5</v>
      </c>
    </row>
    <row r="273" spans="1:35" x14ac:dyDescent="0.3">
      <c r="A273" t="s">
        <v>380</v>
      </c>
      <c r="B273" t="str">
        <f>IFERROR(VLOOKUP(A273,'class and classification'!$A$1:$B$338,2,FALSE),VLOOKUP(A273,'class and classification'!$A$340:$B$378,2,FALSE))</f>
        <v>Predominantly Rural</v>
      </c>
      <c r="C273" t="str">
        <f>IFERROR(VLOOKUP(A273,'class and classification'!$A$1:$C$338,3,FALSE),VLOOKUP(A273,'class and classification'!$A$340:$C$378,3,FALSE))</f>
        <v>SD</v>
      </c>
      <c r="D273">
        <v>17000</v>
      </c>
      <c r="E273">
        <v>33100</v>
      </c>
      <c r="F273">
        <v>51.2</v>
      </c>
      <c r="G273">
        <v>9.8000000000000007</v>
      </c>
      <c r="H273">
        <v>18800</v>
      </c>
      <c r="I273">
        <v>34100</v>
      </c>
      <c r="J273">
        <v>55.2</v>
      </c>
      <c r="K273">
        <v>9.6999999999999993</v>
      </c>
      <c r="L273">
        <v>18300</v>
      </c>
      <c r="M273">
        <v>33500</v>
      </c>
      <c r="N273">
        <v>54.6</v>
      </c>
      <c r="O273">
        <v>10.8</v>
      </c>
      <c r="P273">
        <v>14700</v>
      </c>
      <c r="Q273">
        <v>25900</v>
      </c>
      <c r="R273">
        <v>56.7</v>
      </c>
      <c r="S273">
        <v>12.4</v>
      </c>
      <c r="T273">
        <v>24300</v>
      </c>
      <c r="U273">
        <v>36300</v>
      </c>
      <c r="V273">
        <v>66.900000000000006</v>
      </c>
      <c r="W273">
        <v>9.6</v>
      </c>
      <c r="X273">
        <v>23700</v>
      </c>
      <c r="Y273">
        <v>37100</v>
      </c>
      <c r="Z273">
        <v>63.9</v>
      </c>
      <c r="AA273">
        <v>10.4</v>
      </c>
      <c r="AB273">
        <v>20400</v>
      </c>
      <c r="AC273">
        <v>36700</v>
      </c>
      <c r="AD273">
        <v>55.5</v>
      </c>
      <c r="AE273">
        <v>11.8</v>
      </c>
      <c r="AF273">
        <v>16200</v>
      </c>
      <c r="AG273">
        <v>30600</v>
      </c>
      <c r="AH273">
        <v>53</v>
      </c>
      <c r="AI273">
        <v>12.8</v>
      </c>
    </row>
    <row r="274" spans="1:35" x14ac:dyDescent="0.3">
      <c r="A274" t="s">
        <v>381</v>
      </c>
      <c r="B274" t="str">
        <f>IFERROR(VLOOKUP(A274,'class and classification'!$A$1:$B$338,2,FALSE),VLOOKUP(A274,'class and classification'!$A$340:$B$378,2,FALSE))</f>
        <v>Predominantly Rural</v>
      </c>
      <c r="C274" t="str">
        <f>IFERROR(VLOOKUP(A274,'class and classification'!$A$1:$C$338,3,FALSE),VLOOKUP(A274,'class and classification'!$A$340:$C$378,3,FALSE))</f>
        <v>SD</v>
      </c>
      <c r="D274">
        <v>9800</v>
      </c>
      <c r="E274">
        <v>15800</v>
      </c>
      <c r="F274">
        <v>61.9</v>
      </c>
      <c r="G274">
        <v>14.2</v>
      </c>
      <c r="H274">
        <v>10600</v>
      </c>
      <c r="I274">
        <v>20500</v>
      </c>
      <c r="J274">
        <v>51.4</v>
      </c>
      <c r="K274">
        <v>13.2</v>
      </c>
      <c r="L274">
        <v>14300</v>
      </c>
      <c r="M274">
        <v>20500</v>
      </c>
      <c r="N274">
        <v>69.8</v>
      </c>
      <c r="O274">
        <v>13.4</v>
      </c>
      <c r="P274">
        <v>12700</v>
      </c>
      <c r="Q274">
        <v>21000</v>
      </c>
      <c r="R274">
        <v>60.5</v>
      </c>
      <c r="S274">
        <v>13.4</v>
      </c>
      <c r="T274">
        <v>12200</v>
      </c>
      <c r="U274">
        <v>19300</v>
      </c>
      <c r="V274">
        <v>63.2</v>
      </c>
      <c r="W274">
        <v>14.1</v>
      </c>
      <c r="X274">
        <v>12400</v>
      </c>
      <c r="Y274">
        <v>21900</v>
      </c>
      <c r="Z274">
        <v>56.6</v>
      </c>
      <c r="AA274">
        <v>14.5</v>
      </c>
      <c r="AB274">
        <v>20600</v>
      </c>
      <c r="AC274">
        <v>31500</v>
      </c>
      <c r="AD274">
        <v>65.5</v>
      </c>
      <c r="AE274">
        <v>12.4</v>
      </c>
      <c r="AF274">
        <v>16200</v>
      </c>
      <c r="AG274">
        <v>28300</v>
      </c>
      <c r="AH274">
        <v>57.3</v>
      </c>
      <c r="AI274">
        <v>12.5</v>
      </c>
    </row>
    <row r="275" spans="1:35" x14ac:dyDescent="0.3">
      <c r="A275" t="s">
        <v>382</v>
      </c>
      <c r="B275" t="str">
        <f>IFERROR(VLOOKUP(A275,'class and classification'!$A$1:$B$338,2,FALSE),VLOOKUP(A275,'class and classification'!$A$340:$B$378,2,FALSE))</f>
        <v>Predominantly Urban</v>
      </c>
      <c r="C275" t="str">
        <f>IFERROR(VLOOKUP(A275,'class and classification'!$A$1:$C$338,3,FALSE),VLOOKUP(A275,'class and classification'!$A$340:$C$378,3,FALSE))</f>
        <v>SD</v>
      </c>
      <c r="D275">
        <v>6600</v>
      </c>
      <c r="E275">
        <v>12600</v>
      </c>
      <c r="F275">
        <v>52.6</v>
      </c>
      <c r="G275">
        <v>15.9</v>
      </c>
      <c r="H275">
        <v>7300</v>
      </c>
      <c r="I275">
        <v>15200</v>
      </c>
      <c r="J275">
        <v>48.4</v>
      </c>
      <c r="K275">
        <v>14.8</v>
      </c>
      <c r="L275">
        <v>6400</v>
      </c>
      <c r="M275">
        <v>14400</v>
      </c>
      <c r="N275">
        <v>44.2</v>
      </c>
      <c r="O275">
        <v>16.5</v>
      </c>
      <c r="P275">
        <v>3900</v>
      </c>
      <c r="Q275">
        <v>10800</v>
      </c>
      <c r="R275">
        <v>35.799999999999997</v>
      </c>
      <c r="S275">
        <v>17.8</v>
      </c>
      <c r="T275">
        <v>4600</v>
      </c>
      <c r="U275">
        <v>11400</v>
      </c>
      <c r="V275">
        <v>40.4</v>
      </c>
      <c r="W275">
        <v>19.2</v>
      </c>
      <c r="X275">
        <v>9100</v>
      </c>
      <c r="Y275">
        <v>16600</v>
      </c>
      <c r="Z275">
        <v>54.7</v>
      </c>
      <c r="AA275">
        <v>17.2</v>
      </c>
      <c r="AB275">
        <v>7700</v>
      </c>
      <c r="AC275">
        <v>17000</v>
      </c>
      <c r="AD275">
        <v>45.3</v>
      </c>
      <c r="AE275">
        <v>18.8</v>
      </c>
      <c r="AF275">
        <v>9600</v>
      </c>
      <c r="AG275">
        <v>17400</v>
      </c>
      <c r="AH275">
        <v>55.3</v>
      </c>
      <c r="AI275">
        <v>17.2</v>
      </c>
    </row>
    <row r="276" spans="1:35" x14ac:dyDescent="0.3">
      <c r="A276" t="s">
        <v>383</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4000</v>
      </c>
      <c r="E276">
        <v>11800</v>
      </c>
      <c r="F276">
        <v>33.700000000000003</v>
      </c>
      <c r="G276">
        <v>15.4</v>
      </c>
      <c r="H276">
        <v>5500</v>
      </c>
      <c r="I276">
        <v>13600</v>
      </c>
      <c r="J276">
        <v>40.299999999999997</v>
      </c>
      <c r="K276">
        <v>16.2</v>
      </c>
      <c r="L276">
        <v>8200</v>
      </c>
      <c r="M276">
        <v>18600</v>
      </c>
      <c r="N276">
        <v>44</v>
      </c>
      <c r="O276">
        <v>16</v>
      </c>
      <c r="P276">
        <v>5100</v>
      </c>
      <c r="Q276">
        <v>15900</v>
      </c>
      <c r="R276">
        <v>32</v>
      </c>
      <c r="S276">
        <v>15.9</v>
      </c>
      <c r="T276">
        <v>8700</v>
      </c>
      <c r="U276">
        <v>18000</v>
      </c>
      <c r="V276">
        <v>48.3</v>
      </c>
      <c r="W276">
        <v>17.899999999999999</v>
      </c>
      <c r="X276">
        <v>8800</v>
      </c>
      <c r="Y276">
        <v>13600</v>
      </c>
      <c r="Z276">
        <v>64.400000000000006</v>
      </c>
      <c r="AA276">
        <v>21</v>
      </c>
      <c r="AB276">
        <v>5900</v>
      </c>
      <c r="AC276">
        <v>14500</v>
      </c>
      <c r="AD276">
        <v>41.1</v>
      </c>
      <c r="AE276">
        <v>19.3</v>
      </c>
      <c r="AF276">
        <v>7400</v>
      </c>
      <c r="AG276">
        <v>12500</v>
      </c>
      <c r="AH276">
        <v>59.3</v>
      </c>
      <c r="AI276">
        <v>20.100000000000001</v>
      </c>
    </row>
    <row r="277" spans="1:35" x14ac:dyDescent="0.3">
      <c r="A277" t="s">
        <v>384</v>
      </c>
      <c r="B277" t="str">
        <f>IFERROR(VLOOKUP(A277,'class and classification'!$A$1:$B$338,2,FALSE),VLOOKUP(A277,'class and classification'!$A$340:$B$378,2,FALSE))</f>
        <v>Urban with Significant Rural</v>
      </c>
      <c r="C277" t="str">
        <f>IFERROR(VLOOKUP(A277,'class and classification'!$A$1:$C$338,3,FALSE),VLOOKUP(A277,'class and classification'!$A$340:$C$378,3,FALSE))</f>
        <v>SD</v>
      </c>
      <c r="D277">
        <v>4800</v>
      </c>
      <c r="E277">
        <v>10000</v>
      </c>
      <c r="F277">
        <v>47.7</v>
      </c>
      <c r="G277">
        <v>17.899999999999999</v>
      </c>
      <c r="H277">
        <v>5100</v>
      </c>
      <c r="I277">
        <v>9900</v>
      </c>
      <c r="J277">
        <v>51.5</v>
      </c>
      <c r="K277">
        <v>17.600000000000001</v>
      </c>
      <c r="L277">
        <v>8100</v>
      </c>
      <c r="M277">
        <v>13500</v>
      </c>
      <c r="N277">
        <v>59.8</v>
      </c>
      <c r="O277">
        <v>15.8</v>
      </c>
      <c r="P277">
        <v>9200</v>
      </c>
      <c r="Q277">
        <v>12400</v>
      </c>
      <c r="R277">
        <v>74.099999999999994</v>
      </c>
      <c r="S277">
        <v>13.9</v>
      </c>
      <c r="T277">
        <v>5900</v>
      </c>
      <c r="U277">
        <v>12300</v>
      </c>
      <c r="V277">
        <v>47.7</v>
      </c>
      <c r="W277">
        <v>18.2</v>
      </c>
      <c r="X277">
        <v>5300</v>
      </c>
      <c r="Y277">
        <v>12700</v>
      </c>
      <c r="Z277">
        <v>41.8</v>
      </c>
      <c r="AA277">
        <v>17.399999999999999</v>
      </c>
      <c r="AB277">
        <v>10700</v>
      </c>
      <c r="AC277">
        <v>14500</v>
      </c>
      <c r="AD277">
        <v>74</v>
      </c>
      <c r="AE277">
        <v>16.2</v>
      </c>
      <c r="AF277">
        <v>4200</v>
      </c>
      <c r="AG277">
        <v>12700</v>
      </c>
      <c r="AH277">
        <v>32.9</v>
      </c>
      <c r="AI277" t="s">
        <v>38</v>
      </c>
    </row>
    <row r="278" spans="1:35" x14ac:dyDescent="0.3">
      <c r="A278" t="s">
        <v>385</v>
      </c>
      <c r="B278" t="str">
        <f>IFERROR(VLOOKUP(A278,'class and classification'!$A$1:$B$338,2,FALSE),VLOOKUP(A278,'class and classification'!$A$340:$B$378,2,FALSE))</f>
        <v>Predominantly Rural</v>
      </c>
      <c r="C278" t="str">
        <f>IFERROR(VLOOKUP(A278,'class and classification'!$A$1:$C$338,3,FALSE),VLOOKUP(A278,'class and classification'!$A$340:$C$378,3,FALSE))</f>
        <v>SD</v>
      </c>
      <c r="D278">
        <v>4100</v>
      </c>
      <c r="E278">
        <v>10300</v>
      </c>
      <c r="F278">
        <v>40.200000000000003</v>
      </c>
      <c r="G278">
        <v>18.8</v>
      </c>
      <c r="H278">
        <v>5400</v>
      </c>
      <c r="I278">
        <v>10500</v>
      </c>
      <c r="J278">
        <v>51.1</v>
      </c>
      <c r="K278">
        <v>17.899999999999999</v>
      </c>
      <c r="L278">
        <v>4700</v>
      </c>
      <c r="M278">
        <v>9400</v>
      </c>
      <c r="N278">
        <v>50.2</v>
      </c>
      <c r="O278">
        <v>19.600000000000001</v>
      </c>
      <c r="P278">
        <v>6400</v>
      </c>
      <c r="Q278">
        <v>11900</v>
      </c>
      <c r="R278">
        <v>53.6</v>
      </c>
      <c r="S278">
        <v>19.600000000000001</v>
      </c>
      <c r="T278">
        <v>3700</v>
      </c>
      <c r="U278">
        <v>8700</v>
      </c>
      <c r="V278">
        <v>43.1</v>
      </c>
      <c r="W278">
        <v>19.8</v>
      </c>
      <c r="X278">
        <v>9000</v>
      </c>
      <c r="Y278">
        <v>14500</v>
      </c>
      <c r="Z278">
        <v>61.8</v>
      </c>
      <c r="AA278">
        <v>16.8</v>
      </c>
      <c r="AB278">
        <v>6400</v>
      </c>
      <c r="AC278">
        <v>12400</v>
      </c>
      <c r="AD278">
        <v>51.7</v>
      </c>
      <c r="AE278">
        <v>19.2</v>
      </c>
      <c r="AF278">
        <v>6000</v>
      </c>
      <c r="AG278">
        <v>10500</v>
      </c>
      <c r="AH278">
        <v>56.9</v>
      </c>
      <c r="AI278">
        <v>21.7</v>
      </c>
    </row>
    <row r="279" spans="1:35" x14ac:dyDescent="0.3">
      <c r="A279" t="s">
        <v>386</v>
      </c>
      <c r="B279" t="str">
        <f>IFERROR(VLOOKUP(A279,'class and classification'!$A$1:$B$338,2,FALSE),VLOOKUP(A279,'class and classification'!$A$340:$B$378,2,FALSE))</f>
        <v>Predominantly Rural</v>
      </c>
      <c r="C279" t="str">
        <f>IFERROR(VLOOKUP(A279,'class and classification'!$A$1:$C$338,3,FALSE),VLOOKUP(A279,'class and classification'!$A$340:$C$378,3,FALSE))</f>
        <v>SD</v>
      </c>
      <c r="D279">
        <v>10300</v>
      </c>
      <c r="E279">
        <v>15500</v>
      </c>
      <c r="F279">
        <v>66.5</v>
      </c>
      <c r="G279">
        <v>12.1</v>
      </c>
      <c r="H279">
        <v>9200</v>
      </c>
      <c r="I279">
        <v>16700</v>
      </c>
      <c r="J279">
        <v>54.9</v>
      </c>
      <c r="K279">
        <v>12.9</v>
      </c>
      <c r="L279">
        <v>9300</v>
      </c>
      <c r="M279">
        <v>15100</v>
      </c>
      <c r="N279">
        <v>61.4</v>
      </c>
      <c r="O279">
        <v>13.9</v>
      </c>
      <c r="P279">
        <v>8200</v>
      </c>
      <c r="Q279">
        <v>13700</v>
      </c>
      <c r="R279">
        <v>59.7</v>
      </c>
      <c r="S279">
        <v>14.8</v>
      </c>
      <c r="T279">
        <v>7900</v>
      </c>
      <c r="U279">
        <v>12900</v>
      </c>
      <c r="V279">
        <v>60.7</v>
      </c>
      <c r="W279">
        <v>15.1</v>
      </c>
      <c r="X279">
        <v>13100</v>
      </c>
      <c r="Y279">
        <v>19600</v>
      </c>
      <c r="Z279">
        <v>67.2</v>
      </c>
      <c r="AA279">
        <v>13.4</v>
      </c>
      <c r="AB279">
        <v>13400</v>
      </c>
      <c r="AC279">
        <v>25200</v>
      </c>
      <c r="AD279">
        <v>53.3</v>
      </c>
      <c r="AE279">
        <v>13.4</v>
      </c>
      <c r="AF279">
        <v>14000</v>
      </c>
      <c r="AG279">
        <v>21900</v>
      </c>
      <c r="AH279">
        <v>63.8</v>
      </c>
      <c r="AI279">
        <v>12.1</v>
      </c>
    </row>
    <row r="280" spans="1:35" x14ac:dyDescent="0.3">
      <c r="A280" t="s">
        <v>387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v>7700</v>
      </c>
      <c r="E280">
        <v>15700</v>
      </c>
      <c r="F280">
        <v>49</v>
      </c>
      <c r="G280">
        <v>15.5</v>
      </c>
      <c r="H280">
        <v>11200</v>
      </c>
      <c r="I280">
        <v>17300</v>
      </c>
      <c r="J280">
        <v>64.900000000000006</v>
      </c>
      <c r="K280">
        <v>14.3</v>
      </c>
      <c r="L280">
        <v>10400</v>
      </c>
      <c r="M280">
        <v>15300</v>
      </c>
      <c r="N280">
        <v>67.7</v>
      </c>
      <c r="O280">
        <v>15.3</v>
      </c>
      <c r="P280">
        <v>15700</v>
      </c>
      <c r="Q280">
        <v>19500</v>
      </c>
      <c r="R280">
        <v>80.599999999999994</v>
      </c>
      <c r="S280">
        <v>13.5</v>
      </c>
      <c r="T280">
        <v>14000</v>
      </c>
      <c r="U280">
        <v>20600</v>
      </c>
      <c r="V280">
        <v>68</v>
      </c>
      <c r="W280">
        <v>14.8</v>
      </c>
      <c r="X280">
        <v>16500</v>
      </c>
      <c r="Y280">
        <v>24900</v>
      </c>
      <c r="Z280">
        <v>66.3</v>
      </c>
      <c r="AA280">
        <v>13</v>
      </c>
      <c r="AB280">
        <v>16900</v>
      </c>
      <c r="AC280">
        <v>27800</v>
      </c>
      <c r="AD280">
        <v>60.7</v>
      </c>
      <c r="AE280">
        <v>14.3</v>
      </c>
      <c r="AF280">
        <v>15000</v>
      </c>
      <c r="AG280">
        <v>25200</v>
      </c>
      <c r="AH280">
        <v>59.5</v>
      </c>
      <c r="AI280">
        <v>13.6</v>
      </c>
    </row>
    <row r="281" spans="1:35" x14ac:dyDescent="0.3">
      <c r="A281" t="s">
        <v>388</v>
      </c>
      <c r="B281" t="str">
        <f>IFERROR(VLOOKUP(A281,'class and classification'!$A$1:$B$338,2,FALSE),VLOOKUP(A281,'class and classification'!$A$340:$B$378,2,FALSE))</f>
        <v>Predominantly Rural</v>
      </c>
      <c r="C281" t="str">
        <f>IFERROR(VLOOKUP(A281,'class and classification'!$A$1:$C$338,3,FALSE),VLOOKUP(A281,'class and classification'!$A$340:$C$378,3,FALSE))</f>
        <v>SD</v>
      </c>
      <c r="D281">
        <v>8800</v>
      </c>
      <c r="E281">
        <v>14000</v>
      </c>
      <c r="F281">
        <v>62.7</v>
      </c>
      <c r="G281">
        <v>15.8</v>
      </c>
      <c r="H281">
        <v>11400</v>
      </c>
      <c r="I281">
        <v>17300</v>
      </c>
      <c r="J281">
        <v>66.2</v>
      </c>
      <c r="K281">
        <v>15.2</v>
      </c>
      <c r="L281">
        <v>6400</v>
      </c>
      <c r="M281">
        <v>13300</v>
      </c>
      <c r="N281">
        <v>48</v>
      </c>
      <c r="O281">
        <v>19.600000000000001</v>
      </c>
      <c r="P281">
        <v>5600</v>
      </c>
      <c r="Q281">
        <v>10800</v>
      </c>
      <c r="R281">
        <v>51.7</v>
      </c>
      <c r="S281">
        <v>19.600000000000001</v>
      </c>
      <c r="T281">
        <v>6700</v>
      </c>
      <c r="U281">
        <v>9700</v>
      </c>
      <c r="V281">
        <v>68.3</v>
      </c>
      <c r="W281">
        <v>20.9</v>
      </c>
      <c r="X281">
        <v>8000</v>
      </c>
      <c r="Y281">
        <v>11800</v>
      </c>
      <c r="Z281">
        <v>67.5</v>
      </c>
      <c r="AA281">
        <v>18</v>
      </c>
      <c r="AB281">
        <v>9200</v>
      </c>
      <c r="AC281">
        <v>12100</v>
      </c>
      <c r="AD281">
        <v>75.900000000000006</v>
      </c>
      <c r="AE281">
        <v>15.8</v>
      </c>
      <c r="AF281">
        <v>11100</v>
      </c>
      <c r="AG281">
        <v>15500</v>
      </c>
      <c r="AH281">
        <v>71.2</v>
      </c>
      <c r="AI281">
        <v>15.9</v>
      </c>
    </row>
    <row r="282" spans="1:35" x14ac:dyDescent="0.3">
      <c r="A282" t="s">
        <v>389</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v>8500</v>
      </c>
      <c r="E282">
        <v>14500</v>
      </c>
      <c r="F282">
        <v>58.4</v>
      </c>
      <c r="G282">
        <v>17.399999999999999</v>
      </c>
      <c r="H282">
        <v>9700</v>
      </c>
      <c r="I282">
        <v>14200</v>
      </c>
      <c r="J282">
        <v>67.900000000000006</v>
      </c>
      <c r="K282">
        <v>16.399999999999999</v>
      </c>
      <c r="L282">
        <v>8500</v>
      </c>
      <c r="M282">
        <v>11800</v>
      </c>
      <c r="N282">
        <v>71.400000000000006</v>
      </c>
      <c r="O282">
        <v>16.7</v>
      </c>
      <c r="P282">
        <v>8100</v>
      </c>
      <c r="Q282">
        <v>13700</v>
      </c>
      <c r="R282">
        <v>59.6</v>
      </c>
      <c r="S282">
        <v>15.6</v>
      </c>
      <c r="T282">
        <v>14500</v>
      </c>
      <c r="U282">
        <v>21000</v>
      </c>
      <c r="V282">
        <v>69.099999999999994</v>
      </c>
      <c r="W282">
        <v>14.2</v>
      </c>
      <c r="X282">
        <v>10200</v>
      </c>
      <c r="Y282">
        <v>15000</v>
      </c>
      <c r="Z282">
        <v>68.400000000000006</v>
      </c>
      <c r="AA282">
        <v>15.9</v>
      </c>
      <c r="AB282">
        <v>9300</v>
      </c>
      <c r="AC282">
        <v>13300</v>
      </c>
      <c r="AD282">
        <v>69.900000000000006</v>
      </c>
      <c r="AE282">
        <v>19.2</v>
      </c>
      <c r="AF282">
        <v>8300</v>
      </c>
      <c r="AG282">
        <v>12400</v>
      </c>
      <c r="AH282">
        <v>67</v>
      </c>
      <c r="AI282">
        <v>19.2</v>
      </c>
    </row>
    <row r="283" spans="1:35" x14ac:dyDescent="0.3">
      <c r="A283" t="s">
        <v>390</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v>9100</v>
      </c>
      <c r="E283">
        <v>11800</v>
      </c>
      <c r="F283">
        <v>76.900000000000006</v>
      </c>
      <c r="G283">
        <v>17.2</v>
      </c>
      <c r="H283">
        <v>7700</v>
      </c>
      <c r="I283">
        <v>14500</v>
      </c>
      <c r="J283">
        <v>53.2</v>
      </c>
      <c r="K283">
        <v>18.2</v>
      </c>
      <c r="L283">
        <v>9200</v>
      </c>
      <c r="M283">
        <v>13000</v>
      </c>
      <c r="N283">
        <v>70.7</v>
      </c>
      <c r="O283">
        <v>16.899999999999999</v>
      </c>
      <c r="P283">
        <v>5300</v>
      </c>
      <c r="Q283">
        <v>8200</v>
      </c>
      <c r="R283">
        <v>63.9</v>
      </c>
      <c r="S283">
        <v>19.600000000000001</v>
      </c>
      <c r="T283">
        <v>5600</v>
      </c>
      <c r="U283">
        <v>8600</v>
      </c>
      <c r="V283">
        <v>64.7</v>
      </c>
      <c r="W283">
        <v>22.7</v>
      </c>
      <c r="X283">
        <v>8400</v>
      </c>
      <c r="Y283">
        <v>13900</v>
      </c>
      <c r="Z283">
        <v>60.2</v>
      </c>
      <c r="AA283">
        <v>16.2</v>
      </c>
      <c r="AB283">
        <v>9500</v>
      </c>
      <c r="AC283">
        <v>13300</v>
      </c>
      <c r="AD283">
        <v>71.599999999999994</v>
      </c>
      <c r="AE283">
        <v>16.7</v>
      </c>
      <c r="AF283">
        <v>6200</v>
      </c>
      <c r="AG283">
        <v>11600</v>
      </c>
      <c r="AH283">
        <v>54</v>
      </c>
      <c r="AI283">
        <v>17.8</v>
      </c>
    </row>
    <row r="284" spans="1:35" x14ac:dyDescent="0.3">
      <c r="A284" t="s">
        <v>391</v>
      </c>
      <c r="B284" t="str">
        <f>IFERROR(VLOOKUP(A284,'class and classification'!$A$1:$B$338,2,FALSE),VLOOKUP(A284,'class and classification'!$A$340:$B$378,2,FALSE))</f>
        <v>Predominantly Urban</v>
      </c>
      <c r="C284" t="str">
        <f>IFERROR(VLOOKUP(A284,'class and classification'!$A$1:$C$338,3,FALSE),VLOOKUP(A284,'class and classification'!$A$340:$C$378,3,FALSE))</f>
        <v>SD</v>
      </c>
      <c r="D284">
        <v>7100</v>
      </c>
      <c r="E284">
        <v>13300</v>
      </c>
      <c r="F284">
        <v>53.5</v>
      </c>
      <c r="G284">
        <v>20.399999999999999</v>
      </c>
      <c r="H284">
        <v>6500</v>
      </c>
      <c r="I284">
        <v>10000</v>
      </c>
      <c r="J284">
        <v>64.7</v>
      </c>
      <c r="K284">
        <v>22.7</v>
      </c>
      <c r="L284">
        <v>9500</v>
      </c>
      <c r="M284">
        <v>12600</v>
      </c>
      <c r="N284">
        <v>75.3</v>
      </c>
      <c r="O284">
        <v>18.399999999999999</v>
      </c>
      <c r="P284">
        <v>6900</v>
      </c>
      <c r="Q284">
        <v>12200</v>
      </c>
      <c r="R284">
        <v>56.5</v>
      </c>
      <c r="S284">
        <v>21.2</v>
      </c>
      <c r="T284">
        <v>10000</v>
      </c>
      <c r="U284">
        <v>16700</v>
      </c>
      <c r="V284">
        <v>60.2</v>
      </c>
      <c r="W284">
        <v>18.5</v>
      </c>
      <c r="X284">
        <v>10600</v>
      </c>
      <c r="Y284">
        <v>19000</v>
      </c>
      <c r="Z284">
        <v>55.7</v>
      </c>
      <c r="AA284">
        <v>15.6</v>
      </c>
      <c r="AB284">
        <v>6500</v>
      </c>
      <c r="AC284">
        <v>16800</v>
      </c>
      <c r="AD284">
        <v>38.799999999999997</v>
      </c>
      <c r="AE284">
        <v>16.899999999999999</v>
      </c>
      <c r="AF284">
        <v>8300</v>
      </c>
      <c r="AG284">
        <v>17500</v>
      </c>
      <c r="AH284">
        <v>47.7</v>
      </c>
      <c r="AI284">
        <v>17.600000000000001</v>
      </c>
    </row>
    <row r="285" spans="1:35" x14ac:dyDescent="0.3">
      <c r="A285" t="s">
        <v>392</v>
      </c>
      <c r="B285" t="str">
        <f>IFERROR(VLOOKUP(A285,'class and classification'!$A$1:$B$338,2,FALSE),VLOOKUP(A285,'class and classification'!$A$340:$B$378,2,FALSE))</f>
        <v>Urban with Significant Rural</v>
      </c>
      <c r="C285" t="str">
        <f>IFERROR(VLOOKUP(A285,'class and classification'!$A$1:$C$338,3,FALSE),VLOOKUP(A285,'class and classification'!$A$340:$C$378,3,FALSE))</f>
        <v>SD</v>
      </c>
      <c r="D285">
        <v>5300</v>
      </c>
      <c r="E285">
        <v>7500</v>
      </c>
      <c r="F285">
        <v>70.8</v>
      </c>
      <c r="G285">
        <v>21</v>
      </c>
      <c r="H285">
        <v>2700</v>
      </c>
      <c r="I285">
        <v>4200</v>
      </c>
      <c r="J285">
        <v>64.400000000000006</v>
      </c>
      <c r="K285" t="s">
        <v>38</v>
      </c>
      <c r="L285" t="s">
        <v>37</v>
      </c>
      <c r="M285" s="51"/>
      <c r="N285" t="s">
        <v>37</v>
      </c>
      <c r="O285" t="s">
        <v>37</v>
      </c>
      <c r="P285">
        <v>4900</v>
      </c>
      <c r="Q285">
        <v>8600</v>
      </c>
      <c r="R285">
        <v>57.7</v>
      </c>
      <c r="S285">
        <v>23.5</v>
      </c>
      <c r="T285">
        <v>6900</v>
      </c>
      <c r="U285">
        <v>8500</v>
      </c>
      <c r="V285">
        <v>81.599999999999994</v>
      </c>
      <c r="W285">
        <v>16.2</v>
      </c>
      <c r="X285">
        <v>9700</v>
      </c>
      <c r="Y285">
        <v>11500</v>
      </c>
      <c r="Z285">
        <v>83.9</v>
      </c>
      <c r="AA285">
        <v>14.4</v>
      </c>
      <c r="AB285">
        <v>4800</v>
      </c>
      <c r="AC285">
        <v>6100</v>
      </c>
      <c r="AD285">
        <v>79.599999999999994</v>
      </c>
      <c r="AE285">
        <v>20.399999999999999</v>
      </c>
      <c r="AF285">
        <v>6100</v>
      </c>
      <c r="AG285">
        <v>8500</v>
      </c>
      <c r="AH285">
        <v>71.7</v>
      </c>
      <c r="AI285">
        <v>16.399999999999999</v>
      </c>
    </row>
    <row r="286" spans="1:35" x14ac:dyDescent="0.3">
      <c r="A286" t="s">
        <v>393</v>
      </c>
      <c r="B286" t="str">
        <f>IFERROR(VLOOKUP(A286,'class and classification'!$A$1:$B$338,2,FALSE),VLOOKUP(A286,'class and classification'!$A$340:$B$378,2,FALSE))</f>
        <v>Predominantly Urban</v>
      </c>
      <c r="C286" t="str">
        <f>IFERROR(VLOOKUP(A286,'class and classification'!$A$1:$C$338,3,FALSE),VLOOKUP(A286,'class and classification'!$A$340:$C$378,3,FALSE))</f>
        <v>SD</v>
      </c>
      <c r="D286">
        <v>6000</v>
      </c>
      <c r="E286">
        <v>11500</v>
      </c>
      <c r="F286">
        <v>51.8</v>
      </c>
      <c r="G286">
        <v>18.5</v>
      </c>
      <c r="H286">
        <v>6600</v>
      </c>
      <c r="I286">
        <v>15900</v>
      </c>
      <c r="J286">
        <v>41.4</v>
      </c>
      <c r="K286">
        <v>16.600000000000001</v>
      </c>
      <c r="L286">
        <v>2500</v>
      </c>
      <c r="M286">
        <v>13900</v>
      </c>
      <c r="N286">
        <v>17.899999999999999</v>
      </c>
      <c r="O286" t="s">
        <v>38</v>
      </c>
      <c r="P286">
        <v>12200</v>
      </c>
      <c r="Q286">
        <v>19600</v>
      </c>
      <c r="R286">
        <v>62.4</v>
      </c>
      <c r="S286">
        <v>15.4</v>
      </c>
      <c r="T286">
        <v>8100</v>
      </c>
      <c r="U286">
        <v>15700</v>
      </c>
      <c r="V286">
        <v>51.8</v>
      </c>
      <c r="W286">
        <v>18.8</v>
      </c>
      <c r="X286">
        <v>6500</v>
      </c>
      <c r="Y286">
        <v>15400</v>
      </c>
      <c r="Z286">
        <v>42.1</v>
      </c>
      <c r="AA286">
        <v>19</v>
      </c>
      <c r="AB286">
        <v>11700</v>
      </c>
      <c r="AC286">
        <v>25000</v>
      </c>
      <c r="AD286">
        <v>46.8</v>
      </c>
      <c r="AE286">
        <v>17.3</v>
      </c>
      <c r="AF286">
        <v>12200</v>
      </c>
      <c r="AG286">
        <v>19200</v>
      </c>
      <c r="AH286">
        <v>63.5</v>
      </c>
      <c r="AI286">
        <v>16.399999999999999</v>
      </c>
    </row>
    <row r="287" spans="1:35" x14ac:dyDescent="0.3">
      <c r="A287" t="s">
        <v>394</v>
      </c>
      <c r="B287" t="str">
        <f>IFERROR(VLOOKUP(A287,'class and classification'!$A$1:$B$338,2,FALSE),VLOOKUP(A287,'class and classification'!$A$340:$B$378,2,FALSE))</f>
        <v>Urban with Significant Rural</v>
      </c>
      <c r="C287" t="str">
        <f>IFERROR(VLOOKUP(A287,'class and classification'!$A$1:$C$338,3,FALSE),VLOOKUP(A287,'class and classification'!$A$340:$C$378,3,FALSE))</f>
        <v>SD</v>
      </c>
      <c r="D287">
        <v>13800</v>
      </c>
      <c r="E287">
        <v>19100</v>
      </c>
      <c r="F287">
        <v>72.2</v>
      </c>
      <c r="G287">
        <v>12.3</v>
      </c>
      <c r="H287">
        <v>11700</v>
      </c>
      <c r="I287">
        <v>19900</v>
      </c>
      <c r="J287">
        <v>58.5</v>
      </c>
      <c r="K287">
        <v>13.9</v>
      </c>
      <c r="L287">
        <v>12300</v>
      </c>
      <c r="M287">
        <v>18900</v>
      </c>
      <c r="N287">
        <v>65.5</v>
      </c>
      <c r="O287">
        <v>14.6</v>
      </c>
      <c r="P287">
        <v>9300</v>
      </c>
      <c r="Q287">
        <v>16100</v>
      </c>
      <c r="R287">
        <v>57.4</v>
      </c>
      <c r="S287">
        <v>15.5</v>
      </c>
      <c r="T287">
        <v>14600</v>
      </c>
      <c r="U287">
        <v>17900</v>
      </c>
      <c r="V287">
        <v>82</v>
      </c>
      <c r="W287">
        <v>12.2</v>
      </c>
      <c r="X287">
        <v>12200</v>
      </c>
      <c r="Y287">
        <v>17100</v>
      </c>
      <c r="Z287">
        <v>71.599999999999994</v>
      </c>
      <c r="AA287">
        <v>13.8</v>
      </c>
      <c r="AB287">
        <v>14700</v>
      </c>
      <c r="AC287">
        <v>22200</v>
      </c>
      <c r="AD287">
        <v>66.099999999999994</v>
      </c>
      <c r="AE287">
        <v>13.3</v>
      </c>
      <c r="AF287">
        <v>12300</v>
      </c>
      <c r="AG287">
        <v>20700</v>
      </c>
      <c r="AH287">
        <v>59.3</v>
      </c>
      <c r="AI287">
        <v>13.2</v>
      </c>
    </row>
    <row r="288" spans="1:35" x14ac:dyDescent="0.3">
      <c r="A288" t="s">
        <v>395</v>
      </c>
      <c r="B288" t="str">
        <f>IFERROR(VLOOKUP(A288,'class and classification'!$A$1:$B$338,2,FALSE),VLOOKUP(A288,'class and classification'!$A$340:$B$378,2,FALSE))</f>
        <v>Predominantly Urban</v>
      </c>
      <c r="C288" t="str">
        <f>IFERROR(VLOOKUP(A288,'class and classification'!$A$1:$C$338,3,FALSE),VLOOKUP(A288,'class and classification'!$A$340:$C$378,3,FALSE))</f>
        <v>SD</v>
      </c>
      <c r="D288">
        <v>5100</v>
      </c>
      <c r="E288">
        <v>7800</v>
      </c>
      <c r="F288">
        <v>65.8</v>
      </c>
      <c r="G288">
        <v>19.399999999999999</v>
      </c>
      <c r="H288">
        <v>5500</v>
      </c>
      <c r="I288">
        <v>6400</v>
      </c>
      <c r="J288">
        <v>85.4</v>
      </c>
      <c r="K288">
        <v>18.5</v>
      </c>
      <c r="L288">
        <v>7400</v>
      </c>
      <c r="M288">
        <v>12700</v>
      </c>
      <c r="N288">
        <v>58.2</v>
      </c>
      <c r="O288">
        <v>21.1</v>
      </c>
      <c r="P288">
        <v>9000</v>
      </c>
      <c r="Q288">
        <v>11500</v>
      </c>
      <c r="R288">
        <v>77.8</v>
      </c>
      <c r="S288">
        <v>17.8</v>
      </c>
      <c r="T288">
        <v>9000</v>
      </c>
      <c r="U288">
        <v>11700</v>
      </c>
      <c r="V288">
        <v>76.5</v>
      </c>
      <c r="W288">
        <v>16.3</v>
      </c>
      <c r="X288">
        <v>8400</v>
      </c>
      <c r="Y288">
        <v>13500</v>
      </c>
      <c r="Z288">
        <v>62.2</v>
      </c>
      <c r="AA288">
        <v>17.600000000000001</v>
      </c>
      <c r="AB288">
        <v>9100</v>
      </c>
      <c r="AC288">
        <v>15100</v>
      </c>
      <c r="AD288">
        <v>59.9</v>
      </c>
      <c r="AE288">
        <v>18.2</v>
      </c>
      <c r="AF288">
        <v>11500</v>
      </c>
      <c r="AG288">
        <v>16200</v>
      </c>
      <c r="AH288">
        <v>71.2</v>
      </c>
      <c r="AI288">
        <v>18.100000000000001</v>
      </c>
    </row>
    <row r="289" spans="1:35" x14ac:dyDescent="0.3">
      <c r="A289" t="s">
        <v>396</v>
      </c>
      <c r="B289" t="str">
        <f>IFERROR(VLOOKUP(A289,'class and classification'!$A$1:$B$338,2,FALSE),VLOOKUP(A289,'class and classification'!$A$340:$B$378,2,FALSE))</f>
        <v>Urban with Significant Rural</v>
      </c>
      <c r="C289" t="str">
        <f>IFERROR(VLOOKUP(A289,'class and classification'!$A$1:$C$338,3,FALSE),VLOOKUP(A289,'class and classification'!$A$340:$C$378,3,FALSE))</f>
        <v>SD</v>
      </c>
      <c r="D289">
        <v>6800</v>
      </c>
      <c r="E289">
        <v>12900</v>
      </c>
      <c r="F289">
        <v>52.5</v>
      </c>
      <c r="G289">
        <v>17.600000000000001</v>
      </c>
      <c r="H289">
        <v>9600</v>
      </c>
      <c r="I289">
        <v>15600</v>
      </c>
      <c r="J289">
        <v>61.4</v>
      </c>
      <c r="K289">
        <v>16.600000000000001</v>
      </c>
      <c r="L289">
        <v>8800</v>
      </c>
      <c r="M289">
        <v>15800</v>
      </c>
      <c r="N289">
        <v>55.8</v>
      </c>
      <c r="O289">
        <v>18.100000000000001</v>
      </c>
      <c r="P289">
        <v>8900</v>
      </c>
      <c r="Q289">
        <v>14500</v>
      </c>
      <c r="R289">
        <v>61.5</v>
      </c>
      <c r="S289">
        <v>17.399999999999999</v>
      </c>
      <c r="T289">
        <v>9700</v>
      </c>
      <c r="U289">
        <v>14400</v>
      </c>
      <c r="V289">
        <v>67.5</v>
      </c>
      <c r="W289">
        <v>14.9</v>
      </c>
      <c r="X289">
        <v>10000</v>
      </c>
      <c r="Y289">
        <v>13800</v>
      </c>
      <c r="Z289">
        <v>72.5</v>
      </c>
      <c r="AA289">
        <v>16</v>
      </c>
      <c r="AB289">
        <v>11800</v>
      </c>
      <c r="AC289">
        <v>16700</v>
      </c>
      <c r="AD289">
        <v>70.3</v>
      </c>
      <c r="AE289">
        <v>15.6</v>
      </c>
      <c r="AF289">
        <v>13000</v>
      </c>
      <c r="AG289">
        <v>16300</v>
      </c>
      <c r="AH289">
        <v>79.599999999999994</v>
      </c>
      <c r="AI289">
        <v>12.5</v>
      </c>
    </row>
    <row r="290" spans="1:35" x14ac:dyDescent="0.3">
      <c r="A290" t="s">
        <v>397</v>
      </c>
      <c r="B290" t="str">
        <f>IFERROR(VLOOKUP(A290,'class and classification'!$A$1:$B$338,2,FALSE),VLOOKUP(A290,'class and classification'!$A$340:$B$378,2,FALSE))</f>
        <v>Predominantly Rural</v>
      </c>
      <c r="C290" t="str">
        <f>IFERROR(VLOOKUP(A290,'class and classification'!$A$1:$C$338,3,FALSE),VLOOKUP(A290,'class and classification'!$A$340:$C$378,3,FALSE))</f>
        <v>SD</v>
      </c>
      <c r="D290">
        <v>5000</v>
      </c>
      <c r="E290">
        <v>8300</v>
      </c>
      <c r="F290">
        <v>60.4</v>
      </c>
      <c r="G290">
        <v>22.6</v>
      </c>
      <c r="H290">
        <v>6100</v>
      </c>
      <c r="I290">
        <v>8000</v>
      </c>
      <c r="J290">
        <v>76.5</v>
      </c>
      <c r="K290">
        <v>21.5</v>
      </c>
      <c r="L290">
        <v>7800</v>
      </c>
      <c r="M290">
        <v>12300</v>
      </c>
      <c r="N290">
        <v>62.9</v>
      </c>
      <c r="O290">
        <v>18.899999999999999</v>
      </c>
      <c r="P290">
        <v>5600</v>
      </c>
      <c r="Q290">
        <v>8900</v>
      </c>
      <c r="R290">
        <v>62.7</v>
      </c>
      <c r="S290">
        <v>21.7</v>
      </c>
      <c r="T290">
        <v>9000</v>
      </c>
      <c r="U290">
        <v>14600</v>
      </c>
      <c r="V290">
        <v>61.9</v>
      </c>
      <c r="W290">
        <v>17.399999999999999</v>
      </c>
      <c r="X290">
        <v>6500</v>
      </c>
      <c r="Y290">
        <v>14500</v>
      </c>
      <c r="Z290">
        <v>45.1</v>
      </c>
      <c r="AA290">
        <v>16.7</v>
      </c>
      <c r="AB290">
        <v>7700</v>
      </c>
      <c r="AC290">
        <v>14700</v>
      </c>
      <c r="AD290">
        <v>52.8</v>
      </c>
      <c r="AE290">
        <v>19.600000000000001</v>
      </c>
      <c r="AF290">
        <v>9000</v>
      </c>
      <c r="AG290">
        <v>13200</v>
      </c>
      <c r="AH290">
        <v>68.3</v>
      </c>
      <c r="AI290">
        <v>20.399999999999999</v>
      </c>
    </row>
    <row r="291" spans="1:35" x14ac:dyDescent="0.3">
      <c r="A291" t="s">
        <v>398</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6100</v>
      </c>
      <c r="E291">
        <v>11300</v>
      </c>
      <c r="F291">
        <v>53.9</v>
      </c>
      <c r="G291">
        <v>16.5</v>
      </c>
      <c r="H291">
        <v>8000</v>
      </c>
      <c r="I291">
        <v>14400</v>
      </c>
      <c r="J291">
        <v>55.8</v>
      </c>
      <c r="K291">
        <v>16.5</v>
      </c>
      <c r="L291">
        <v>9900</v>
      </c>
      <c r="M291">
        <v>16400</v>
      </c>
      <c r="N291">
        <v>60.1</v>
      </c>
      <c r="O291">
        <v>14.8</v>
      </c>
      <c r="P291">
        <v>11400</v>
      </c>
      <c r="Q291">
        <v>18300</v>
      </c>
      <c r="R291">
        <v>62.7</v>
      </c>
      <c r="S291">
        <v>16</v>
      </c>
      <c r="T291">
        <v>9600</v>
      </c>
      <c r="U291">
        <v>17400</v>
      </c>
      <c r="V291">
        <v>55.1</v>
      </c>
      <c r="W291">
        <v>16.5</v>
      </c>
      <c r="X291">
        <v>6400</v>
      </c>
      <c r="Y291">
        <v>13000</v>
      </c>
      <c r="Z291">
        <v>49.4</v>
      </c>
      <c r="AA291">
        <v>20.399999999999999</v>
      </c>
      <c r="AB291">
        <v>8900</v>
      </c>
      <c r="AC291">
        <v>18500</v>
      </c>
      <c r="AD291">
        <v>48.1</v>
      </c>
      <c r="AE291">
        <v>17.899999999999999</v>
      </c>
      <c r="AF291">
        <v>13000</v>
      </c>
      <c r="AG291">
        <v>23800</v>
      </c>
      <c r="AH291">
        <v>54.4</v>
      </c>
      <c r="AI291">
        <v>15.2</v>
      </c>
    </row>
    <row r="292" spans="1:35" x14ac:dyDescent="0.3">
      <c r="A292" t="s">
        <v>399</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v>11400</v>
      </c>
      <c r="E292">
        <v>22000</v>
      </c>
      <c r="F292">
        <v>51.8</v>
      </c>
      <c r="G292">
        <v>14.8</v>
      </c>
      <c r="H292">
        <v>7600</v>
      </c>
      <c r="I292">
        <v>19800</v>
      </c>
      <c r="J292">
        <v>38.200000000000003</v>
      </c>
      <c r="K292">
        <v>15.7</v>
      </c>
      <c r="L292">
        <v>6800</v>
      </c>
      <c r="M292">
        <v>18700</v>
      </c>
      <c r="N292">
        <v>36.200000000000003</v>
      </c>
      <c r="O292">
        <v>18.100000000000001</v>
      </c>
      <c r="P292">
        <v>12000</v>
      </c>
      <c r="Q292">
        <v>19000</v>
      </c>
      <c r="R292">
        <v>63.2</v>
      </c>
      <c r="S292">
        <v>16.7</v>
      </c>
      <c r="T292">
        <v>13700</v>
      </c>
      <c r="U292">
        <v>20800</v>
      </c>
      <c r="V292">
        <v>66.099999999999994</v>
      </c>
      <c r="W292">
        <v>15.5</v>
      </c>
      <c r="X292">
        <v>11000</v>
      </c>
      <c r="Y292">
        <v>27300</v>
      </c>
      <c r="Z292">
        <v>40.5</v>
      </c>
      <c r="AA292">
        <v>13.6</v>
      </c>
      <c r="AB292">
        <v>14400</v>
      </c>
      <c r="AC292">
        <v>19900</v>
      </c>
      <c r="AD292">
        <v>72.099999999999994</v>
      </c>
      <c r="AE292">
        <v>15.1</v>
      </c>
      <c r="AF292">
        <v>16500</v>
      </c>
      <c r="AG292">
        <v>27000</v>
      </c>
      <c r="AH292">
        <v>60.9</v>
      </c>
      <c r="AI292">
        <v>13.1</v>
      </c>
    </row>
    <row r="293" spans="1:35" x14ac:dyDescent="0.3">
      <c r="A293" t="s">
        <v>400</v>
      </c>
      <c r="B293" t="str">
        <f>IFERROR(VLOOKUP(A293,'class and classification'!$A$1:$B$338,2,FALSE),VLOOKUP(A293,'class and classification'!$A$340:$B$378,2,FALSE))</f>
        <v>Predominantly Urban</v>
      </c>
      <c r="C293" t="str">
        <f>IFERROR(VLOOKUP(A293,'class and classification'!$A$1:$C$338,3,FALSE),VLOOKUP(A293,'class and classification'!$A$340:$C$378,3,FALSE))</f>
        <v>SD</v>
      </c>
      <c r="D293">
        <v>10300</v>
      </c>
      <c r="E293">
        <v>15000</v>
      </c>
      <c r="F293">
        <v>69</v>
      </c>
      <c r="G293">
        <v>17.5</v>
      </c>
      <c r="H293">
        <v>12400</v>
      </c>
      <c r="I293">
        <v>16000</v>
      </c>
      <c r="J293">
        <v>77.599999999999994</v>
      </c>
      <c r="K293">
        <v>14.9</v>
      </c>
      <c r="L293">
        <v>12700</v>
      </c>
      <c r="M293">
        <v>15600</v>
      </c>
      <c r="N293">
        <v>81.599999999999994</v>
      </c>
      <c r="O293">
        <v>14.1</v>
      </c>
      <c r="P293">
        <v>10800</v>
      </c>
      <c r="Q293">
        <v>12900</v>
      </c>
      <c r="R293">
        <v>84.4</v>
      </c>
      <c r="S293">
        <v>15.5</v>
      </c>
      <c r="T293">
        <v>6300</v>
      </c>
      <c r="U293">
        <v>10300</v>
      </c>
      <c r="V293">
        <v>61.1</v>
      </c>
      <c r="W293">
        <v>19.899999999999999</v>
      </c>
      <c r="X293">
        <v>12500</v>
      </c>
      <c r="Y293">
        <v>15300</v>
      </c>
      <c r="Z293">
        <v>81.5</v>
      </c>
      <c r="AA293">
        <v>15.9</v>
      </c>
      <c r="AB293">
        <v>4000</v>
      </c>
      <c r="AC293">
        <v>5400</v>
      </c>
      <c r="AD293">
        <v>74.5</v>
      </c>
      <c r="AE293" t="s">
        <v>38</v>
      </c>
      <c r="AF293">
        <v>8900</v>
      </c>
      <c r="AG293">
        <v>16200</v>
      </c>
      <c r="AH293">
        <v>55</v>
      </c>
      <c r="AI293" t="s">
        <v>38</v>
      </c>
    </row>
    <row r="294" spans="1:35" x14ac:dyDescent="0.3">
      <c r="A294" t="s">
        <v>401</v>
      </c>
      <c r="B294" t="str">
        <f>IFERROR(VLOOKUP(A294,'class and classification'!$A$1:$B$338,2,FALSE),VLOOKUP(A294,'class and classification'!$A$340:$B$378,2,FALSE))</f>
        <v>Urban with Significant Rural</v>
      </c>
      <c r="C294" t="str">
        <f>IFERROR(VLOOKUP(A294,'class and classification'!$A$1:$C$338,3,FALSE),VLOOKUP(A294,'class and classification'!$A$340:$C$378,3,FALSE))</f>
        <v>SD</v>
      </c>
      <c r="D294">
        <v>4300</v>
      </c>
      <c r="E294">
        <v>14800</v>
      </c>
      <c r="F294">
        <v>29.2</v>
      </c>
      <c r="G294">
        <v>15.3</v>
      </c>
      <c r="H294">
        <v>6200</v>
      </c>
      <c r="I294">
        <v>17200</v>
      </c>
      <c r="J294">
        <v>36.200000000000003</v>
      </c>
      <c r="K294">
        <v>14.5</v>
      </c>
      <c r="L294">
        <v>7800</v>
      </c>
      <c r="M294">
        <v>11600</v>
      </c>
      <c r="N294">
        <v>67</v>
      </c>
      <c r="O294">
        <v>21.1</v>
      </c>
      <c r="P294">
        <v>5200</v>
      </c>
      <c r="Q294">
        <v>11600</v>
      </c>
      <c r="R294">
        <v>45</v>
      </c>
      <c r="S294">
        <v>18.399999999999999</v>
      </c>
      <c r="T294">
        <v>10300</v>
      </c>
      <c r="U294">
        <v>15000</v>
      </c>
      <c r="V294">
        <v>68.5</v>
      </c>
      <c r="W294">
        <v>16.100000000000001</v>
      </c>
      <c r="X294">
        <v>4800</v>
      </c>
      <c r="Y294">
        <v>13300</v>
      </c>
      <c r="Z294">
        <v>36.200000000000003</v>
      </c>
      <c r="AA294">
        <v>17.8</v>
      </c>
      <c r="AB294">
        <v>7800</v>
      </c>
      <c r="AC294">
        <v>12300</v>
      </c>
      <c r="AD294">
        <v>63.7</v>
      </c>
      <c r="AE294">
        <v>18.899999999999999</v>
      </c>
      <c r="AF294">
        <v>7000</v>
      </c>
      <c r="AG294">
        <v>14300</v>
      </c>
      <c r="AH294">
        <v>49.3</v>
      </c>
      <c r="AI294">
        <v>16.3</v>
      </c>
    </row>
    <row r="295" spans="1:35" x14ac:dyDescent="0.3">
      <c r="A295" t="s">
        <v>402</v>
      </c>
      <c r="B295" t="str">
        <f>IFERROR(VLOOKUP(A295,'class and classification'!$A$1:$B$338,2,FALSE),VLOOKUP(A295,'class and classification'!$A$340:$B$378,2,FALSE))</f>
        <v>Predominantly Urban</v>
      </c>
      <c r="C295" t="str">
        <f>IFERROR(VLOOKUP(A295,'class and classification'!$A$1:$C$338,3,FALSE),VLOOKUP(A295,'class and classification'!$A$340:$C$378,3,FALSE))</f>
        <v>SD</v>
      </c>
      <c r="D295">
        <v>7100</v>
      </c>
      <c r="E295">
        <v>12500</v>
      </c>
      <c r="F295">
        <v>56.5</v>
      </c>
      <c r="G295">
        <v>20.7</v>
      </c>
      <c r="H295">
        <v>10900</v>
      </c>
      <c r="I295">
        <v>19800</v>
      </c>
      <c r="J295">
        <v>55.1</v>
      </c>
      <c r="K295">
        <v>18.399999999999999</v>
      </c>
      <c r="L295">
        <v>5700</v>
      </c>
      <c r="M295">
        <v>15100</v>
      </c>
      <c r="N295">
        <v>37.700000000000003</v>
      </c>
      <c r="O295" t="s">
        <v>38</v>
      </c>
      <c r="P295">
        <v>7000</v>
      </c>
      <c r="Q295">
        <v>13500</v>
      </c>
      <c r="R295">
        <v>52</v>
      </c>
      <c r="S295">
        <v>22.5</v>
      </c>
      <c r="T295">
        <v>9500</v>
      </c>
      <c r="U295">
        <v>15300</v>
      </c>
      <c r="V295">
        <v>62.1</v>
      </c>
      <c r="W295">
        <v>20.3</v>
      </c>
      <c r="X295">
        <v>13800</v>
      </c>
      <c r="Y295">
        <v>17000</v>
      </c>
      <c r="Z295">
        <v>81</v>
      </c>
      <c r="AA295">
        <v>15.7</v>
      </c>
      <c r="AB295">
        <v>7700</v>
      </c>
      <c r="AC295">
        <v>11700</v>
      </c>
      <c r="AD295">
        <v>65.900000000000006</v>
      </c>
      <c r="AE295" t="s">
        <v>38</v>
      </c>
      <c r="AF295">
        <v>8100</v>
      </c>
      <c r="AG295">
        <v>17900</v>
      </c>
      <c r="AH295">
        <v>45.3</v>
      </c>
      <c r="AI295" t="s">
        <v>38</v>
      </c>
    </row>
    <row r="296" spans="1:35" x14ac:dyDescent="0.3">
      <c r="A296" t="s">
        <v>403</v>
      </c>
      <c r="B296" t="str">
        <f>IFERROR(VLOOKUP(A296,'class and classification'!$A$1:$B$338,2,FALSE),VLOOKUP(A296,'class and classification'!$A$340:$B$378,2,FALSE))</f>
        <v>Urban with Significant Rural</v>
      </c>
      <c r="C296" t="str">
        <f>IFERROR(VLOOKUP(A296,'class and classification'!$A$1:$C$338,3,FALSE),VLOOKUP(A296,'class and classification'!$A$340:$C$378,3,FALSE))</f>
        <v>SD</v>
      </c>
      <c r="D296">
        <v>10000</v>
      </c>
      <c r="E296">
        <v>20300</v>
      </c>
      <c r="F296">
        <v>49.1</v>
      </c>
      <c r="G296">
        <v>14.3</v>
      </c>
      <c r="H296">
        <v>12100</v>
      </c>
      <c r="I296">
        <v>21700</v>
      </c>
      <c r="J296">
        <v>55.5</v>
      </c>
      <c r="K296">
        <v>13.1</v>
      </c>
      <c r="L296">
        <v>9600</v>
      </c>
      <c r="M296">
        <v>18100</v>
      </c>
      <c r="N296">
        <v>52.9</v>
      </c>
      <c r="O296">
        <v>15.3</v>
      </c>
      <c r="P296">
        <v>13100</v>
      </c>
      <c r="Q296">
        <v>22800</v>
      </c>
      <c r="R296">
        <v>57.5</v>
      </c>
      <c r="S296">
        <v>15.5</v>
      </c>
      <c r="T296">
        <v>17600</v>
      </c>
      <c r="U296">
        <v>24400</v>
      </c>
      <c r="V296">
        <v>72.099999999999994</v>
      </c>
      <c r="W296">
        <v>14.7</v>
      </c>
      <c r="X296">
        <v>19900</v>
      </c>
      <c r="Y296">
        <v>28400</v>
      </c>
      <c r="Z296">
        <v>70.099999999999994</v>
      </c>
      <c r="AA296">
        <v>14.8</v>
      </c>
      <c r="AB296">
        <v>14300</v>
      </c>
      <c r="AC296">
        <v>21600</v>
      </c>
      <c r="AD296">
        <v>66</v>
      </c>
      <c r="AE296">
        <v>20.3</v>
      </c>
      <c r="AF296">
        <v>18300</v>
      </c>
      <c r="AG296">
        <v>27600</v>
      </c>
      <c r="AH296">
        <v>66.3</v>
      </c>
      <c r="AI296">
        <v>15.4</v>
      </c>
    </row>
    <row r="297" spans="1:35" x14ac:dyDescent="0.3">
      <c r="A297" t="s">
        <v>404</v>
      </c>
      <c r="B297" t="str">
        <f>IFERROR(VLOOKUP(A297,'class and classification'!$A$1:$B$338,2,FALSE),VLOOKUP(A297,'class and classification'!$A$340:$B$378,2,FALSE))</f>
        <v>Predominantly Rural</v>
      </c>
      <c r="C297" t="str">
        <f>IFERROR(VLOOKUP(A297,'class and classification'!$A$1:$C$338,3,FALSE),VLOOKUP(A297,'class and classification'!$A$340:$C$378,3,FALSE))</f>
        <v>SD</v>
      </c>
      <c r="D297">
        <v>4700</v>
      </c>
      <c r="E297">
        <v>12400</v>
      </c>
      <c r="F297">
        <v>37.700000000000003</v>
      </c>
      <c r="G297" t="s">
        <v>38</v>
      </c>
      <c r="H297">
        <v>8800</v>
      </c>
      <c r="I297">
        <v>15600</v>
      </c>
      <c r="J297">
        <v>56.3</v>
      </c>
      <c r="K297">
        <v>18.7</v>
      </c>
      <c r="L297">
        <v>6600</v>
      </c>
      <c r="M297">
        <v>13400</v>
      </c>
      <c r="N297">
        <v>49.5</v>
      </c>
      <c r="O297">
        <v>20.399999999999999</v>
      </c>
      <c r="P297">
        <v>4100</v>
      </c>
      <c r="Q297">
        <v>12300</v>
      </c>
      <c r="R297">
        <v>32.9</v>
      </c>
      <c r="S297" t="s">
        <v>38</v>
      </c>
      <c r="T297">
        <v>6200</v>
      </c>
      <c r="U297">
        <v>11400</v>
      </c>
      <c r="V297">
        <v>54.6</v>
      </c>
      <c r="W297" t="s">
        <v>38</v>
      </c>
      <c r="X297">
        <v>9600</v>
      </c>
      <c r="Y297">
        <v>12000</v>
      </c>
      <c r="Z297">
        <v>79.599999999999994</v>
      </c>
      <c r="AA297">
        <v>20.399999999999999</v>
      </c>
      <c r="AB297">
        <v>6300</v>
      </c>
      <c r="AC297">
        <v>11500</v>
      </c>
      <c r="AD297">
        <v>54.5</v>
      </c>
      <c r="AE297" t="s">
        <v>38</v>
      </c>
      <c r="AF297">
        <v>7800</v>
      </c>
      <c r="AG297">
        <v>14200</v>
      </c>
      <c r="AH297">
        <v>54.6</v>
      </c>
      <c r="AI297">
        <v>18.100000000000001</v>
      </c>
    </row>
    <row r="298" spans="1:35" x14ac:dyDescent="0.3">
      <c r="A298" t="s">
        <v>405</v>
      </c>
      <c r="B298" t="str">
        <f>IFERROR(VLOOKUP(A298,'class and classification'!$A$1:$B$338,2,FALSE),VLOOKUP(A298,'class and classification'!$A$340:$B$378,2,FALSE))</f>
        <v>Urban with Significant Rural</v>
      </c>
      <c r="C298" t="str">
        <f>IFERROR(VLOOKUP(A298,'class and classification'!$A$1:$C$338,3,FALSE),VLOOKUP(A298,'class and classification'!$A$340:$C$378,3,FALSE))</f>
        <v>SD</v>
      </c>
      <c r="D298">
        <v>7600</v>
      </c>
      <c r="E298">
        <v>12800</v>
      </c>
      <c r="F298">
        <v>59.1</v>
      </c>
      <c r="G298">
        <v>18.2</v>
      </c>
      <c r="H298">
        <v>8700</v>
      </c>
      <c r="I298">
        <v>16800</v>
      </c>
      <c r="J298">
        <v>51.6</v>
      </c>
      <c r="K298">
        <v>16.100000000000001</v>
      </c>
      <c r="L298">
        <v>9700</v>
      </c>
      <c r="M298">
        <v>15800</v>
      </c>
      <c r="N298">
        <v>61.7</v>
      </c>
      <c r="O298">
        <v>14.9</v>
      </c>
      <c r="P298">
        <v>9300</v>
      </c>
      <c r="Q298">
        <v>16600</v>
      </c>
      <c r="R298">
        <v>56</v>
      </c>
      <c r="S298">
        <v>16.7</v>
      </c>
      <c r="T298">
        <v>6000</v>
      </c>
      <c r="U298">
        <v>12600</v>
      </c>
      <c r="V298">
        <v>47.9</v>
      </c>
      <c r="W298">
        <v>18.2</v>
      </c>
      <c r="X298">
        <v>8600</v>
      </c>
      <c r="Y298">
        <v>15300</v>
      </c>
      <c r="Z298">
        <v>56.1</v>
      </c>
      <c r="AA298">
        <v>18.7</v>
      </c>
      <c r="AB298">
        <v>9100</v>
      </c>
      <c r="AC298">
        <v>14700</v>
      </c>
      <c r="AD298">
        <v>62.2</v>
      </c>
      <c r="AE298">
        <v>19.399999999999999</v>
      </c>
      <c r="AF298">
        <v>9300</v>
      </c>
      <c r="AG298">
        <v>17800</v>
      </c>
      <c r="AH298">
        <v>52.1</v>
      </c>
      <c r="AI298">
        <v>18.8</v>
      </c>
    </row>
    <row r="299" spans="1:35" x14ac:dyDescent="0.3">
      <c r="A299" t="s">
        <v>406</v>
      </c>
      <c r="B299" t="str">
        <f>IFERROR(VLOOKUP(A299,'class and classification'!$A$1:$B$338,2,FALSE),VLOOKUP(A299,'class and classification'!$A$340:$B$378,2,FALSE))</f>
        <v>Predominantly Rural</v>
      </c>
      <c r="C299" t="str">
        <f>IFERROR(VLOOKUP(A299,'class and classification'!$A$1:$C$338,3,FALSE),VLOOKUP(A299,'class and classification'!$A$340:$C$378,3,FALSE))</f>
        <v>SD</v>
      </c>
      <c r="D299">
        <v>9100</v>
      </c>
      <c r="E299">
        <v>16600</v>
      </c>
      <c r="F299">
        <v>54.6</v>
      </c>
      <c r="G299">
        <v>15.4</v>
      </c>
      <c r="H299">
        <v>7200</v>
      </c>
      <c r="I299">
        <v>16600</v>
      </c>
      <c r="J299">
        <v>43.4</v>
      </c>
      <c r="K299">
        <v>15.4</v>
      </c>
      <c r="L299">
        <v>7800</v>
      </c>
      <c r="M299">
        <v>17200</v>
      </c>
      <c r="N299">
        <v>45.6</v>
      </c>
      <c r="O299">
        <v>16</v>
      </c>
      <c r="P299">
        <v>8600</v>
      </c>
      <c r="Q299">
        <v>17700</v>
      </c>
      <c r="R299">
        <v>48.4</v>
      </c>
      <c r="S299">
        <v>16.600000000000001</v>
      </c>
      <c r="T299">
        <v>9500</v>
      </c>
      <c r="U299">
        <v>22400</v>
      </c>
      <c r="V299">
        <v>42.4</v>
      </c>
      <c r="W299">
        <v>14.1</v>
      </c>
      <c r="X299">
        <v>8900</v>
      </c>
      <c r="Y299">
        <v>21600</v>
      </c>
      <c r="Z299">
        <v>41.4</v>
      </c>
      <c r="AA299">
        <v>13.9</v>
      </c>
      <c r="AB299">
        <v>9900</v>
      </c>
      <c r="AC299">
        <v>19000</v>
      </c>
      <c r="AD299">
        <v>52.3</v>
      </c>
      <c r="AE299">
        <v>16.8</v>
      </c>
      <c r="AF299">
        <v>10200</v>
      </c>
      <c r="AG299">
        <v>18500</v>
      </c>
      <c r="AH299">
        <v>55</v>
      </c>
      <c r="AI299">
        <v>18.100000000000001</v>
      </c>
    </row>
    <row r="300" spans="1:35" x14ac:dyDescent="0.3">
      <c r="A300" t="s">
        <v>407</v>
      </c>
      <c r="B300" t="str">
        <f>IFERROR(VLOOKUP(A300,'class and classification'!$A$1:$B$338,2,FALSE),VLOOKUP(A300,'class and classification'!$A$340:$B$378,2,FALSE))</f>
        <v>Predominantly Urban</v>
      </c>
      <c r="C300" t="str">
        <f>IFERROR(VLOOKUP(A300,'class and classification'!$A$1:$C$338,3,FALSE),VLOOKUP(A300,'class and classification'!$A$340:$C$378,3,FALSE))</f>
        <v>SD</v>
      </c>
      <c r="D300">
        <v>7100</v>
      </c>
      <c r="E300">
        <v>21800</v>
      </c>
      <c r="F300">
        <v>32.700000000000003</v>
      </c>
      <c r="G300">
        <v>13.3</v>
      </c>
      <c r="H300">
        <v>10000</v>
      </c>
      <c r="I300">
        <v>22300</v>
      </c>
      <c r="J300">
        <v>44.7</v>
      </c>
      <c r="K300">
        <v>12.7</v>
      </c>
      <c r="L300">
        <v>11400</v>
      </c>
      <c r="M300">
        <v>19800</v>
      </c>
      <c r="N300">
        <v>57.3</v>
      </c>
      <c r="O300">
        <v>16.600000000000001</v>
      </c>
      <c r="P300">
        <v>16700</v>
      </c>
      <c r="Q300">
        <v>23100</v>
      </c>
      <c r="R300">
        <v>72.400000000000006</v>
      </c>
      <c r="S300">
        <v>14</v>
      </c>
      <c r="T300">
        <v>11000</v>
      </c>
      <c r="U300">
        <v>24700</v>
      </c>
      <c r="V300">
        <v>44.4</v>
      </c>
      <c r="W300">
        <v>15</v>
      </c>
      <c r="X300">
        <v>18600</v>
      </c>
      <c r="Y300">
        <v>30700</v>
      </c>
      <c r="Z300">
        <v>60.5</v>
      </c>
      <c r="AA300">
        <v>14</v>
      </c>
      <c r="AB300">
        <v>12700</v>
      </c>
      <c r="AC300">
        <v>25900</v>
      </c>
      <c r="AD300">
        <v>49.1</v>
      </c>
      <c r="AE300">
        <v>15.1</v>
      </c>
      <c r="AF300">
        <v>5000</v>
      </c>
      <c r="AG300">
        <v>17900</v>
      </c>
      <c r="AH300">
        <v>28</v>
      </c>
      <c r="AI300">
        <v>14.5</v>
      </c>
    </row>
    <row r="301" spans="1:35" x14ac:dyDescent="0.3">
      <c r="A301" t="s">
        <v>408</v>
      </c>
      <c r="B301" t="str">
        <f>IFERROR(VLOOKUP(A301,'class and classification'!$A$1:$B$338,2,FALSE),VLOOKUP(A301,'class and classification'!$A$340:$B$378,2,FALSE))</f>
        <v>Urban with Significant Rural</v>
      </c>
      <c r="C301" t="str">
        <f>IFERROR(VLOOKUP(A301,'class and classification'!$A$1:$C$338,3,FALSE),VLOOKUP(A301,'class and classification'!$A$340:$C$378,3,FALSE))</f>
        <v>SD</v>
      </c>
      <c r="D301">
        <v>9100</v>
      </c>
      <c r="E301">
        <v>13100</v>
      </c>
      <c r="F301">
        <v>69.2</v>
      </c>
      <c r="G301">
        <v>18.100000000000001</v>
      </c>
      <c r="H301">
        <v>8100</v>
      </c>
      <c r="I301">
        <v>9400</v>
      </c>
      <c r="J301">
        <v>86</v>
      </c>
      <c r="K301">
        <v>15.2</v>
      </c>
      <c r="L301">
        <v>13000</v>
      </c>
      <c r="M301">
        <v>18500</v>
      </c>
      <c r="N301">
        <v>70.599999999999994</v>
      </c>
      <c r="O301">
        <v>13.8</v>
      </c>
      <c r="P301">
        <v>7000</v>
      </c>
      <c r="Q301">
        <v>13200</v>
      </c>
      <c r="R301">
        <v>52.9</v>
      </c>
      <c r="S301">
        <v>18.8</v>
      </c>
      <c r="T301">
        <v>6100</v>
      </c>
      <c r="U301">
        <v>11400</v>
      </c>
      <c r="V301">
        <v>53.4</v>
      </c>
      <c r="W301">
        <v>22.4</v>
      </c>
      <c r="X301">
        <v>5400</v>
      </c>
      <c r="Y301">
        <v>7200</v>
      </c>
      <c r="Z301">
        <v>74.8</v>
      </c>
      <c r="AA301">
        <v>24.6</v>
      </c>
      <c r="AB301">
        <v>13800</v>
      </c>
      <c r="AC301">
        <v>17400</v>
      </c>
      <c r="AD301">
        <v>79.099999999999994</v>
      </c>
      <c r="AE301">
        <v>17.8</v>
      </c>
      <c r="AF301">
        <v>17600</v>
      </c>
      <c r="AG301">
        <v>23900</v>
      </c>
      <c r="AH301">
        <v>73.3</v>
      </c>
      <c r="AI301">
        <v>15.6</v>
      </c>
    </row>
    <row r="302" spans="1:35" x14ac:dyDescent="0.3">
      <c r="A302" t="s">
        <v>409</v>
      </c>
      <c r="B302" t="str">
        <f>IFERROR(VLOOKUP(A302,'class and classification'!$A$1:$B$338,2,FALSE),VLOOKUP(A302,'class and classification'!$A$340:$B$378,2,FALSE))</f>
        <v>Urban with Significant Rural</v>
      </c>
      <c r="C302" t="str">
        <f>IFERROR(VLOOKUP(A302,'class and classification'!$A$1:$C$338,3,FALSE),VLOOKUP(A302,'class and classification'!$A$340:$C$378,3,FALSE))</f>
        <v>SD</v>
      </c>
      <c r="D302">
        <v>5600</v>
      </c>
      <c r="E302">
        <v>9300</v>
      </c>
      <c r="F302">
        <v>60.3</v>
      </c>
      <c r="G302">
        <v>22</v>
      </c>
      <c r="H302">
        <v>8300</v>
      </c>
      <c r="I302">
        <v>14300</v>
      </c>
      <c r="J302">
        <v>58.3</v>
      </c>
      <c r="K302">
        <v>18.600000000000001</v>
      </c>
      <c r="L302">
        <v>6800</v>
      </c>
      <c r="M302">
        <v>10300</v>
      </c>
      <c r="N302">
        <v>65.599999999999994</v>
      </c>
      <c r="O302">
        <v>20.3</v>
      </c>
      <c r="P302">
        <v>7700</v>
      </c>
      <c r="Q302">
        <v>11800</v>
      </c>
      <c r="R302">
        <v>65.900000000000006</v>
      </c>
      <c r="S302">
        <v>17</v>
      </c>
      <c r="T302">
        <v>5000</v>
      </c>
      <c r="U302">
        <v>10500</v>
      </c>
      <c r="V302">
        <v>47.8</v>
      </c>
      <c r="W302">
        <v>18.8</v>
      </c>
      <c r="X302">
        <v>10600</v>
      </c>
      <c r="Y302">
        <v>16200</v>
      </c>
      <c r="Z302">
        <v>65.400000000000006</v>
      </c>
      <c r="AA302">
        <v>17.600000000000001</v>
      </c>
      <c r="AB302">
        <v>6700</v>
      </c>
      <c r="AC302">
        <v>10100</v>
      </c>
      <c r="AD302">
        <v>67</v>
      </c>
      <c r="AE302">
        <v>22.3</v>
      </c>
      <c r="AF302">
        <v>7000</v>
      </c>
      <c r="AG302">
        <v>11600</v>
      </c>
      <c r="AH302">
        <v>60.1</v>
      </c>
      <c r="AI302">
        <v>18.8</v>
      </c>
    </row>
    <row r="303" spans="1:35" x14ac:dyDescent="0.3">
      <c r="A303" t="s">
        <v>410</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v>3700</v>
      </c>
      <c r="E303">
        <v>8900</v>
      </c>
      <c r="F303">
        <v>41.3</v>
      </c>
      <c r="G303">
        <v>20.6</v>
      </c>
      <c r="H303">
        <v>7400</v>
      </c>
      <c r="I303">
        <v>15000</v>
      </c>
      <c r="J303">
        <v>49.1</v>
      </c>
      <c r="K303">
        <v>16.600000000000001</v>
      </c>
      <c r="L303">
        <v>9600</v>
      </c>
      <c r="M303">
        <v>15700</v>
      </c>
      <c r="N303">
        <v>60.8</v>
      </c>
      <c r="O303">
        <v>16.2</v>
      </c>
      <c r="P303">
        <v>7100</v>
      </c>
      <c r="Q303">
        <v>13300</v>
      </c>
      <c r="R303">
        <v>53.4</v>
      </c>
      <c r="S303">
        <v>18.2</v>
      </c>
      <c r="T303">
        <v>8800</v>
      </c>
      <c r="U303">
        <v>14900</v>
      </c>
      <c r="V303">
        <v>59.3</v>
      </c>
      <c r="W303">
        <v>17.600000000000001</v>
      </c>
      <c r="X303">
        <v>10100</v>
      </c>
      <c r="Y303">
        <v>15300</v>
      </c>
      <c r="Z303">
        <v>65.8</v>
      </c>
      <c r="AA303">
        <v>15.9</v>
      </c>
      <c r="AB303">
        <v>12200</v>
      </c>
      <c r="AC303">
        <v>20300</v>
      </c>
      <c r="AD303">
        <v>60.3</v>
      </c>
      <c r="AE303">
        <v>15.8</v>
      </c>
      <c r="AF303">
        <v>12100</v>
      </c>
      <c r="AG303">
        <v>16700</v>
      </c>
      <c r="AH303">
        <v>72.400000000000006</v>
      </c>
      <c r="AI303">
        <v>15.3</v>
      </c>
    </row>
    <row r="304" spans="1:35" x14ac:dyDescent="0.3">
      <c r="A304" t="s">
        <v>411</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v>8600</v>
      </c>
      <c r="E304">
        <v>15300</v>
      </c>
      <c r="F304">
        <v>56.5</v>
      </c>
      <c r="G304">
        <v>18.7</v>
      </c>
      <c r="H304">
        <v>6000</v>
      </c>
      <c r="I304">
        <v>10800</v>
      </c>
      <c r="J304">
        <v>55.5</v>
      </c>
      <c r="K304">
        <v>20.8</v>
      </c>
      <c r="L304">
        <v>11200</v>
      </c>
      <c r="M304">
        <v>16400</v>
      </c>
      <c r="N304">
        <v>68</v>
      </c>
      <c r="O304">
        <v>15.2</v>
      </c>
      <c r="P304">
        <v>15200</v>
      </c>
      <c r="Q304">
        <v>19200</v>
      </c>
      <c r="R304">
        <v>79.2</v>
      </c>
      <c r="S304">
        <v>17.399999999999999</v>
      </c>
      <c r="T304">
        <v>10400</v>
      </c>
      <c r="U304">
        <v>12900</v>
      </c>
      <c r="V304">
        <v>80.900000000000006</v>
      </c>
      <c r="W304">
        <v>20.6</v>
      </c>
      <c r="X304">
        <v>14700</v>
      </c>
      <c r="Y304">
        <v>24600</v>
      </c>
      <c r="Z304">
        <v>59.7</v>
      </c>
      <c r="AA304">
        <v>14.8</v>
      </c>
      <c r="AB304">
        <v>11600</v>
      </c>
      <c r="AC304">
        <v>23400</v>
      </c>
      <c r="AD304">
        <v>49.6</v>
      </c>
      <c r="AE304">
        <v>15.9</v>
      </c>
      <c r="AF304">
        <v>10400</v>
      </c>
      <c r="AG304">
        <v>20000</v>
      </c>
      <c r="AH304">
        <v>52.1</v>
      </c>
      <c r="AI304">
        <v>18.8</v>
      </c>
    </row>
    <row r="305" spans="1:35" x14ac:dyDescent="0.3">
      <c r="A305" t="s">
        <v>412</v>
      </c>
      <c r="B305" t="str">
        <f>IFERROR(VLOOKUP(A305,'class and classification'!$A$1:$B$338,2,FALSE),VLOOKUP(A305,'class and classification'!$A$340:$B$378,2,FALSE))</f>
        <v>Predominantly Rural</v>
      </c>
      <c r="C305" t="str">
        <f>IFERROR(VLOOKUP(A305,'class and classification'!$A$1:$C$338,3,FALSE),VLOOKUP(A305,'class and classification'!$A$340:$C$378,3,FALSE))</f>
        <v>SD</v>
      </c>
      <c r="D305">
        <v>7300</v>
      </c>
      <c r="E305">
        <v>13500</v>
      </c>
      <c r="F305">
        <v>54.4</v>
      </c>
      <c r="G305">
        <v>16.7</v>
      </c>
      <c r="H305">
        <v>8400</v>
      </c>
      <c r="I305">
        <v>11900</v>
      </c>
      <c r="J305">
        <v>70.5</v>
      </c>
      <c r="K305">
        <v>17.2</v>
      </c>
      <c r="L305">
        <v>9000</v>
      </c>
      <c r="M305">
        <v>16100</v>
      </c>
      <c r="N305">
        <v>56.2</v>
      </c>
      <c r="O305">
        <v>16.899999999999999</v>
      </c>
      <c r="P305">
        <v>8400</v>
      </c>
      <c r="Q305">
        <v>15600</v>
      </c>
      <c r="R305">
        <v>54.1</v>
      </c>
      <c r="S305">
        <v>15.8</v>
      </c>
      <c r="T305">
        <v>6000</v>
      </c>
      <c r="U305">
        <v>10000</v>
      </c>
      <c r="V305">
        <v>60.4</v>
      </c>
      <c r="W305">
        <v>20.399999999999999</v>
      </c>
      <c r="X305">
        <v>6500</v>
      </c>
      <c r="Y305">
        <v>8200</v>
      </c>
      <c r="Z305">
        <v>78.5</v>
      </c>
      <c r="AA305">
        <v>18</v>
      </c>
      <c r="AB305">
        <v>8200</v>
      </c>
      <c r="AC305">
        <v>11200</v>
      </c>
      <c r="AD305">
        <v>73.2</v>
      </c>
      <c r="AE305">
        <v>21</v>
      </c>
      <c r="AF305">
        <v>6900</v>
      </c>
      <c r="AG305">
        <v>13600</v>
      </c>
      <c r="AH305">
        <v>50.8</v>
      </c>
      <c r="AI305">
        <v>16.8</v>
      </c>
    </row>
    <row r="306" spans="1:35" x14ac:dyDescent="0.3">
      <c r="A306" t="s">
        <v>413</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3800</v>
      </c>
      <c r="E306">
        <v>7400</v>
      </c>
      <c r="F306">
        <v>50.7</v>
      </c>
      <c r="G306">
        <v>20.399999999999999</v>
      </c>
      <c r="H306">
        <v>8300</v>
      </c>
      <c r="I306">
        <v>14300</v>
      </c>
      <c r="J306">
        <v>58</v>
      </c>
      <c r="K306">
        <v>15.9</v>
      </c>
      <c r="L306">
        <v>9600</v>
      </c>
      <c r="M306">
        <v>13300</v>
      </c>
      <c r="N306">
        <v>72.2</v>
      </c>
      <c r="O306">
        <v>17.2</v>
      </c>
      <c r="P306">
        <v>7900</v>
      </c>
      <c r="Q306">
        <v>11700</v>
      </c>
      <c r="R306">
        <v>67.900000000000006</v>
      </c>
      <c r="S306">
        <v>18</v>
      </c>
      <c r="T306">
        <v>6100</v>
      </c>
      <c r="U306">
        <v>13300</v>
      </c>
      <c r="V306">
        <v>45.7</v>
      </c>
      <c r="W306">
        <v>19.5</v>
      </c>
      <c r="X306">
        <v>9000</v>
      </c>
      <c r="Y306">
        <v>12900</v>
      </c>
      <c r="Z306">
        <v>70.099999999999994</v>
      </c>
      <c r="AA306">
        <v>16.100000000000001</v>
      </c>
      <c r="AB306">
        <v>9500</v>
      </c>
      <c r="AC306">
        <v>13800</v>
      </c>
      <c r="AD306">
        <v>68.599999999999994</v>
      </c>
      <c r="AE306">
        <v>16.3</v>
      </c>
      <c r="AF306">
        <v>7600</v>
      </c>
      <c r="AG306">
        <v>11900</v>
      </c>
      <c r="AH306">
        <v>64.2</v>
      </c>
      <c r="AI306">
        <v>16.399999999999999</v>
      </c>
    </row>
    <row r="307" spans="1:35" x14ac:dyDescent="0.3">
      <c r="A307" t="s">
        <v>414</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5600</v>
      </c>
      <c r="E307">
        <v>9900</v>
      </c>
      <c r="F307">
        <v>56.8</v>
      </c>
      <c r="G307">
        <v>18.7</v>
      </c>
      <c r="H307">
        <v>3900</v>
      </c>
      <c r="I307">
        <v>6200</v>
      </c>
      <c r="J307">
        <v>62.9</v>
      </c>
      <c r="K307">
        <v>23.7</v>
      </c>
      <c r="L307">
        <v>8200</v>
      </c>
      <c r="M307">
        <v>12800</v>
      </c>
      <c r="N307">
        <v>64.3</v>
      </c>
      <c r="O307">
        <v>17.7</v>
      </c>
      <c r="P307">
        <v>5400</v>
      </c>
      <c r="Q307">
        <v>9300</v>
      </c>
      <c r="R307">
        <v>57.6</v>
      </c>
      <c r="S307">
        <v>22.8</v>
      </c>
      <c r="T307">
        <v>8800</v>
      </c>
      <c r="U307">
        <v>9800</v>
      </c>
      <c r="V307">
        <v>89.6</v>
      </c>
      <c r="W307">
        <v>13</v>
      </c>
      <c r="X307">
        <v>5600</v>
      </c>
      <c r="Y307">
        <v>7900</v>
      </c>
      <c r="Z307">
        <v>71.2</v>
      </c>
      <c r="AA307">
        <v>20.9</v>
      </c>
      <c r="AB307">
        <v>5700</v>
      </c>
      <c r="AC307">
        <v>12800</v>
      </c>
      <c r="AD307">
        <v>44.2</v>
      </c>
      <c r="AE307">
        <v>19.100000000000001</v>
      </c>
      <c r="AF307">
        <v>5100</v>
      </c>
      <c r="AG307">
        <v>10700</v>
      </c>
      <c r="AH307">
        <v>47.2</v>
      </c>
      <c r="AI307">
        <v>21.9</v>
      </c>
    </row>
    <row r="308" spans="1:35" x14ac:dyDescent="0.3">
      <c r="A308" t="s">
        <v>415</v>
      </c>
      <c r="B308" t="str">
        <f>IFERROR(VLOOKUP(A308,'class and classification'!$A$1:$B$338,2,FALSE),VLOOKUP(A308,'class and classification'!$A$340:$B$378,2,FALSE))</f>
        <v>Predominantly Urban</v>
      </c>
      <c r="C308" t="str">
        <f>IFERROR(VLOOKUP(A308,'class and classification'!$A$1:$C$338,3,FALSE),VLOOKUP(A308,'class and classification'!$A$340:$C$378,3,FALSE))</f>
        <v>SD</v>
      </c>
      <c r="D308">
        <v>7400</v>
      </c>
      <c r="E308">
        <v>12800</v>
      </c>
      <c r="F308">
        <v>57.6</v>
      </c>
      <c r="G308">
        <v>16.600000000000001</v>
      </c>
      <c r="H308">
        <v>7600</v>
      </c>
      <c r="I308">
        <v>11200</v>
      </c>
      <c r="J308">
        <v>68.2</v>
      </c>
      <c r="K308">
        <v>16.100000000000001</v>
      </c>
      <c r="L308">
        <v>7300</v>
      </c>
      <c r="M308">
        <v>13300</v>
      </c>
      <c r="N308">
        <v>55.3</v>
      </c>
      <c r="O308">
        <v>18.399999999999999</v>
      </c>
      <c r="P308">
        <v>8200</v>
      </c>
      <c r="Q308">
        <v>13900</v>
      </c>
      <c r="R308">
        <v>58.7</v>
      </c>
      <c r="S308">
        <v>16.8</v>
      </c>
      <c r="T308">
        <v>5000</v>
      </c>
      <c r="U308">
        <v>8300</v>
      </c>
      <c r="V308">
        <v>59.3</v>
      </c>
      <c r="W308">
        <v>21.5</v>
      </c>
      <c r="X308">
        <v>4800</v>
      </c>
      <c r="Y308">
        <v>12100</v>
      </c>
      <c r="Z308">
        <v>39.299999999999997</v>
      </c>
      <c r="AA308">
        <v>19.5</v>
      </c>
      <c r="AB308">
        <v>6200</v>
      </c>
      <c r="AC308">
        <v>13600</v>
      </c>
      <c r="AD308">
        <v>45.5</v>
      </c>
      <c r="AE308">
        <v>20.399999999999999</v>
      </c>
      <c r="AF308">
        <v>12000</v>
      </c>
      <c r="AG308">
        <v>15500</v>
      </c>
      <c r="AH308">
        <v>77.599999999999994</v>
      </c>
      <c r="AI308">
        <v>13.3</v>
      </c>
    </row>
    <row r="309" spans="1:35" x14ac:dyDescent="0.3">
      <c r="A309" t="s">
        <v>416</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v>3300</v>
      </c>
      <c r="E309">
        <v>5500</v>
      </c>
      <c r="F309">
        <v>60.5</v>
      </c>
      <c r="G309" t="s">
        <v>38</v>
      </c>
      <c r="H309">
        <v>2900</v>
      </c>
      <c r="I309">
        <v>5600</v>
      </c>
      <c r="J309">
        <v>51.5</v>
      </c>
      <c r="K309" t="s">
        <v>38</v>
      </c>
      <c r="L309">
        <v>3800</v>
      </c>
      <c r="M309">
        <v>4500</v>
      </c>
      <c r="N309">
        <v>84.7</v>
      </c>
      <c r="O309" t="s">
        <v>38</v>
      </c>
      <c r="P309">
        <v>3600</v>
      </c>
      <c r="Q309">
        <v>5000</v>
      </c>
      <c r="R309">
        <v>72.599999999999994</v>
      </c>
      <c r="S309" t="s">
        <v>38</v>
      </c>
      <c r="T309">
        <v>4500</v>
      </c>
      <c r="U309">
        <v>7600</v>
      </c>
      <c r="V309">
        <v>60</v>
      </c>
      <c r="W309" t="s">
        <v>38</v>
      </c>
      <c r="X309">
        <v>3700</v>
      </c>
      <c r="Y309">
        <v>5600</v>
      </c>
      <c r="Z309">
        <v>67.099999999999994</v>
      </c>
      <c r="AA309" t="s">
        <v>38</v>
      </c>
      <c r="AB309">
        <v>4800</v>
      </c>
      <c r="AC309">
        <v>6800</v>
      </c>
      <c r="AD309">
        <v>71</v>
      </c>
      <c r="AE309" t="s">
        <v>38</v>
      </c>
      <c r="AF309">
        <v>5700</v>
      </c>
      <c r="AG309">
        <v>7900</v>
      </c>
      <c r="AH309">
        <v>71.900000000000006</v>
      </c>
      <c r="AI309">
        <v>25.4</v>
      </c>
    </row>
    <row r="310" spans="1:35" x14ac:dyDescent="0.3">
      <c r="A310" t="s">
        <v>417</v>
      </c>
      <c r="B310" t="str">
        <f>IFERROR(VLOOKUP(A310,'class and classification'!$A$1:$B$338,2,FALSE),VLOOKUP(A310,'class and classification'!$A$340:$B$378,2,FALSE))</f>
        <v>Predominantly Urban</v>
      </c>
      <c r="C310" t="str">
        <f>IFERROR(VLOOKUP(A310,'class and classification'!$A$1:$C$338,3,FALSE),VLOOKUP(A310,'class and classification'!$A$340:$C$378,3,FALSE))</f>
        <v>SD</v>
      </c>
      <c r="D310">
        <v>6000</v>
      </c>
      <c r="E310">
        <v>15000</v>
      </c>
      <c r="F310">
        <v>40.4</v>
      </c>
      <c r="G310">
        <v>16.3</v>
      </c>
      <c r="H310">
        <v>10000</v>
      </c>
      <c r="I310">
        <v>19200</v>
      </c>
      <c r="J310">
        <v>52.1</v>
      </c>
      <c r="K310">
        <v>16.600000000000001</v>
      </c>
      <c r="L310">
        <v>11400</v>
      </c>
      <c r="M310">
        <v>19400</v>
      </c>
      <c r="N310">
        <v>58.9</v>
      </c>
      <c r="O310">
        <v>16.3</v>
      </c>
      <c r="P310">
        <v>9000</v>
      </c>
      <c r="Q310">
        <v>14300</v>
      </c>
      <c r="R310">
        <v>62.7</v>
      </c>
      <c r="S310">
        <v>19.3</v>
      </c>
      <c r="T310">
        <v>8200</v>
      </c>
      <c r="U310">
        <v>12100</v>
      </c>
      <c r="V310">
        <v>68.3</v>
      </c>
      <c r="W310">
        <v>22.1</v>
      </c>
      <c r="X310">
        <v>14400</v>
      </c>
      <c r="Y310">
        <v>17800</v>
      </c>
      <c r="Z310">
        <v>80.8</v>
      </c>
      <c r="AA310">
        <v>14.1</v>
      </c>
      <c r="AB310">
        <v>16400</v>
      </c>
      <c r="AC310">
        <v>23000</v>
      </c>
      <c r="AD310">
        <v>71.3</v>
      </c>
      <c r="AE310">
        <v>16.5</v>
      </c>
      <c r="AF310">
        <v>16000</v>
      </c>
      <c r="AG310">
        <v>21600</v>
      </c>
      <c r="AH310">
        <v>74.400000000000006</v>
      </c>
      <c r="AI310">
        <v>15.6</v>
      </c>
    </row>
    <row r="311" spans="1:35" x14ac:dyDescent="0.3">
      <c r="A311" t="s">
        <v>418</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v>3500</v>
      </c>
      <c r="E311">
        <v>9100</v>
      </c>
      <c r="F311">
        <v>38.6</v>
      </c>
      <c r="G311" t="s">
        <v>38</v>
      </c>
      <c r="H311">
        <v>4000</v>
      </c>
      <c r="I311">
        <v>8300</v>
      </c>
      <c r="J311">
        <v>48.4</v>
      </c>
      <c r="K311">
        <v>21.9</v>
      </c>
      <c r="L311">
        <v>3300</v>
      </c>
      <c r="M311">
        <v>3900</v>
      </c>
      <c r="N311">
        <v>85.9</v>
      </c>
      <c r="O311">
        <v>20.6</v>
      </c>
      <c r="P311">
        <v>4600</v>
      </c>
      <c r="Q311">
        <v>8200</v>
      </c>
      <c r="R311">
        <v>55.5</v>
      </c>
      <c r="S311" t="s">
        <v>38</v>
      </c>
      <c r="T311">
        <v>3300</v>
      </c>
      <c r="U311">
        <v>4800</v>
      </c>
      <c r="V311">
        <v>68.900000000000006</v>
      </c>
      <c r="W311" t="s">
        <v>38</v>
      </c>
      <c r="X311">
        <v>4400</v>
      </c>
      <c r="Y311">
        <v>5600</v>
      </c>
      <c r="Z311">
        <v>78.900000000000006</v>
      </c>
      <c r="AA311">
        <v>23.1</v>
      </c>
      <c r="AB311">
        <v>5200</v>
      </c>
      <c r="AC311">
        <v>9100</v>
      </c>
      <c r="AD311">
        <v>57.5</v>
      </c>
      <c r="AE311">
        <v>22.2</v>
      </c>
      <c r="AF311">
        <v>9100</v>
      </c>
      <c r="AG311">
        <v>11500</v>
      </c>
      <c r="AH311">
        <v>79.5</v>
      </c>
      <c r="AI311">
        <v>16.899999999999999</v>
      </c>
    </row>
    <row r="312" spans="1:35" x14ac:dyDescent="0.3">
      <c r="A312" t="s">
        <v>419</v>
      </c>
      <c r="B312" t="str">
        <f>IFERROR(VLOOKUP(A312,'class and classification'!$A$1:$B$338,2,FALSE),VLOOKUP(A312,'class and classification'!$A$340:$B$378,2,FALSE))</f>
        <v>Predominantly Urban</v>
      </c>
      <c r="C312" t="str">
        <f>IFERROR(VLOOKUP(A312,'class and classification'!$A$1:$C$338,3,FALSE),VLOOKUP(A312,'class and classification'!$A$340:$C$378,3,FALSE))</f>
        <v>SD</v>
      </c>
      <c r="D312">
        <v>8000</v>
      </c>
      <c r="E312">
        <v>12400</v>
      </c>
      <c r="F312">
        <v>64.599999999999994</v>
      </c>
      <c r="G312">
        <v>18</v>
      </c>
      <c r="H312">
        <v>9000</v>
      </c>
      <c r="I312">
        <v>13700</v>
      </c>
      <c r="J312">
        <v>65.5</v>
      </c>
      <c r="K312">
        <v>16.5</v>
      </c>
      <c r="L312">
        <v>10600</v>
      </c>
      <c r="M312">
        <v>16200</v>
      </c>
      <c r="N312">
        <v>65.599999999999994</v>
      </c>
      <c r="O312">
        <v>15.5</v>
      </c>
      <c r="P312">
        <v>8600</v>
      </c>
      <c r="Q312">
        <v>13800</v>
      </c>
      <c r="R312">
        <v>62.2</v>
      </c>
      <c r="S312">
        <v>17.399999999999999</v>
      </c>
      <c r="T312">
        <v>12200</v>
      </c>
      <c r="U312">
        <v>18300</v>
      </c>
      <c r="V312">
        <v>66.8</v>
      </c>
      <c r="W312">
        <v>18.100000000000001</v>
      </c>
      <c r="X312">
        <v>10200</v>
      </c>
      <c r="Y312">
        <v>14900</v>
      </c>
      <c r="Z312">
        <v>68.599999999999994</v>
      </c>
      <c r="AA312">
        <v>17.8</v>
      </c>
      <c r="AB312">
        <v>9500</v>
      </c>
      <c r="AC312">
        <v>15800</v>
      </c>
      <c r="AD312">
        <v>59.9</v>
      </c>
      <c r="AE312">
        <v>21.5</v>
      </c>
      <c r="AF312">
        <v>15100</v>
      </c>
      <c r="AG312">
        <v>20300</v>
      </c>
      <c r="AH312">
        <v>74.3</v>
      </c>
      <c r="AI312">
        <v>13.9</v>
      </c>
    </row>
    <row r="313" spans="1:35" x14ac:dyDescent="0.3">
      <c r="A313" t="s">
        <v>420</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6000</v>
      </c>
      <c r="E313">
        <v>9700</v>
      </c>
      <c r="F313">
        <v>61.5</v>
      </c>
      <c r="G313">
        <v>19.5</v>
      </c>
      <c r="H313">
        <v>5800</v>
      </c>
      <c r="I313">
        <v>10700</v>
      </c>
      <c r="J313">
        <v>53.9</v>
      </c>
      <c r="K313">
        <v>19.5</v>
      </c>
      <c r="L313">
        <v>4000</v>
      </c>
      <c r="M313">
        <v>6300</v>
      </c>
      <c r="N313">
        <v>63.5</v>
      </c>
      <c r="O313" t="s">
        <v>38</v>
      </c>
      <c r="P313">
        <v>5100</v>
      </c>
      <c r="Q313">
        <v>6100</v>
      </c>
      <c r="R313">
        <v>84.2</v>
      </c>
      <c r="S313">
        <v>17.3</v>
      </c>
      <c r="T313">
        <v>5200</v>
      </c>
      <c r="U313">
        <v>8300</v>
      </c>
      <c r="V313">
        <v>63.2</v>
      </c>
      <c r="W313">
        <v>24.4</v>
      </c>
      <c r="X313">
        <v>4800</v>
      </c>
      <c r="Y313">
        <v>8100</v>
      </c>
      <c r="Z313">
        <v>59</v>
      </c>
      <c r="AA313" t="s">
        <v>38</v>
      </c>
      <c r="AB313">
        <v>4500</v>
      </c>
      <c r="AC313">
        <v>8000</v>
      </c>
      <c r="AD313">
        <v>56.7</v>
      </c>
      <c r="AE313" t="s">
        <v>38</v>
      </c>
      <c r="AF313">
        <v>5100</v>
      </c>
      <c r="AG313">
        <v>10600</v>
      </c>
      <c r="AH313">
        <v>48.5</v>
      </c>
      <c r="AI313" t="s">
        <v>38</v>
      </c>
    </row>
    <row r="314" spans="1:35" x14ac:dyDescent="0.3">
      <c r="A314" t="s">
        <v>421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v>5500</v>
      </c>
      <c r="E314">
        <v>8400</v>
      </c>
      <c r="F314">
        <v>65.400000000000006</v>
      </c>
      <c r="G314">
        <v>20.8</v>
      </c>
      <c r="H314">
        <v>4800</v>
      </c>
      <c r="I314">
        <v>7200</v>
      </c>
      <c r="J314">
        <v>66.2</v>
      </c>
      <c r="K314">
        <v>20.7</v>
      </c>
      <c r="L314">
        <v>7000</v>
      </c>
      <c r="M314">
        <v>10400</v>
      </c>
      <c r="N314">
        <v>67.2</v>
      </c>
      <c r="O314">
        <v>17.7</v>
      </c>
      <c r="P314">
        <v>4500</v>
      </c>
      <c r="Q314">
        <v>8000</v>
      </c>
      <c r="R314">
        <v>55.9</v>
      </c>
      <c r="S314">
        <v>20.7</v>
      </c>
      <c r="T314">
        <v>4600</v>
      </c>
      <c r="U314">
        <v>6900</v>
      </c>
      <c r="V314">
        <v>66</v>
      </c>
      <c r="W314">
        <v>25.8</v>
      </c>
      <c r="X314">
        <v>4900</v>
      </c>
      <c r="Y314">
        <v>7200</v>
      </c>
      <c r="Z314">
        <v>68.099999999999994</v>
      </c>
      <c r="AA314">
        <v>23.6</v>
      </c>
      <c r="AB314">
        <v>6900</v>
      </c>
      <c r="AC314">
        <v>9200</v>
      </c>
      <c r="AD314">
        <v>74.8</v>
      </c>
      <c r="AE314">
        <v>19.5</v>
      </c>
      <c r="AF314">
        <v>5500</v>
      </c>
      <c r="AG314">
        <v>11500</v>
      </c>
      <c r="AH314">
        <v>48</v>
      </c>
      <c r="AI314">
        <v>18.8</v>
      </c>
    </row>
    <row r="315" spans="1:35" x14ac:dyDescent="0.3">
      <c r="A315" t="s">
        <v>422</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5000</v>
      </c>
      <c r="E315">
        <v>7200</v>
      </c>
      <c r="F315">
        <v>69</v>
      </c>
      <c r="G315">
        <v>21.4</v>
      </c>
      <c r="H315">
        <v>6400</v>
      </c>
      <c r="I315">
        <v>9200</v>
      </c>
      <c r="J315">
        <v>69</v>
      </c>
      <c r="K315">
        <v>18.5</v>
      </c>
      <c r="L315">
        <v>5100</v>
      </c>
      <c r="M315">
        <v>7600</v>
      </c>
      <c r="N315">
        <v>67.099999999999994</v>
      </c>
      <c r="O315">
        <v>20.6</v>
      </c>
      <c r="P315">
        <v>6900</v>
      </c>
      <c r="Q315">
        <v>10400</v>
      </c>
      <c r="R315">
        <v>66.400000000000006</v>
      </c>
      <c r="S315">
        <v>22.4</v>
      </c>
      <c r="T315">
        <v>7700</v>
      </c>
      <c r="U315">
        <v>10800</v>
      </c>
      <c r="V315">
        <v>72</v>
      </c>
      <c r="W315">
        <v>22</v>
      </c>
      <c r="X315">
        <v>10300</v>
      </c>
      <c r="Y315">
        <v>14700</v>
      </c>
      <c r="Z315">
        <v>69.7</v>
      </c>
      <c r="AA315">
        <v>17.3</v>
      </c>
      <c r="AB315">
        <v>9500</v>
      </c>
      <c r="AC315">
        <v>12600</v>
      </c>
      <c r="AD315">
        <v>75.2</v>
      </c>
      <c r="AE315">
        <v>22.6</v>
      </c>
      <c r="AF315">
        <v>4700</v>
      </c>
      <c r="AG315">
        <v>5200</v>
      </c>
      <c r="AH315">
        <v>90.9</v>
      </c>
      <c r="AI315" t="s">
        <v>38</v>
      </c>
    </row>
    <row r="316" spans="1:35" x14ac:dyDescent="0.3">
      <c r="A316" t="s">
        <v>423</v>
      </c>
      <c r="B316" t="str">
        <f>IFERROR(VLOOKUP(A316,'class and classification'!$A$1:$B$338,2,FALSE),VLOOKUP(A316,'class and classification'!$A$340:$B$378,2,FALSE))</f>
        <v>Urban with Significant Rural</v>
      </c>
      <c r="C316" t="str">
        <f>IFERROR(VLOOKUP(A316,'class and classification'!$A$1:$C$338,3,FALSE),VLOOKUP(A316,'class and classification'!$A$340:$C$378,3,FALSE))</f>
        <v>SD</v>
      </c>
      <c r="D316">
        <v>2300</v>
      </c>
      <c r="E316">
        <v>4200</v>
      </c>
      <c r="F316">
        <v>56.2</v>
      </c>
      <c r="G316" t="s">
        <v>38</v>
      </c>
      <c r="H316">
        <v>6300</v>
      </c>
      <c r="I316">
        <v>7900</v>
      </c>
      <c r="J316">
        <v>80.099999999999994</v>
      </c>
      <c r="K316">
        <v>20.9</v>
      </c>
      <c r="L316">
        <v>8200</v>
      </c>
      <c r="M316">
        <v>11200</v>
      </c>
      <c r="N316">
        <v>73.900000000000006</v>
      </c>
      <c r="O316">
        <v>19.2</v>
      </c>
      <c r="P316">
        <v>6400</v>
      </c>
      <c r="Q316">
        <v>8100</v>
      </c>
      <c r="R316">
        <v>78.7</v>
      </c>
      <c r="S316">
        <v>20.7</v>
      </c>
      <c r="T316">
        <v>6100</v>
      </c>
      <c r="U316">
        <v>11700</v>
      </c>
      <c r="V316">
        <v>51.7</v>
      </c>
      <c r="W316">
        <v>20.399999999999999</v>
      </c>
      <c r="X316">
        <v>6600</v>
      </c>
      <c r="Y316">
        <v>10200</v>
      </c>
      <c r="Z316">
        <v>64.5</v>
      </c>
      <c r="AA316">
        <v>22.1</v>
      </c>
      <c r="AB316">
        <v>7300</v>
      </c>
      <c r="AC316">
        <v>9400</v>
      </c>
      <c r="AD316">
        <v>77.7</v>
      </c>
      <c r="AE316" t="s">
        <v>38</v>
      </c>
      <c r="AF316">
        <v>7900</v>
      </c>
      <c r="AG316">
        <v>8600</v>
      </c>
      <c r="AH316">
        <v>91.7</v>
      </c>
      <c r="AI316">
        <v>13.1</v>
      </c>
    </row>
    <row r="317" spans="1:35" x14ac:dyDescent="0.3">
      <c r="A317" t="s">
        <v>424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2500</v>
      </c>
      <c r="E317">
        <v>8200</v>
      </c>
      <c r="F317">
        <v>30.9</v>
      </c>
      <c r="G317" t="s">
        <v>38</v>
      </c>
      <c r="H317">
        <v>11500</v>
      </c>
      <c r="I317">
        <v>17300</v>
      </c>
      <c r="J317">
        <v>66.8</v>
      </c>
      <c r="K317">
        <v>14.4</v>
      </c>
      <c r="L317">
        <v>5400</v>
      </c>
      <c r="M317">
        <v>8700</v>
      </c>
      <c r="N317">
        <v>61.7</v>
      </c>
      <c r="O317">
        <v>23.8</v>
      </c>
      <c r="P317">
        <v>8600</v>
      </c>
      <c r="Q317">
        <v>10700</v>
      </c>
      <c r="R317">
        <v>80.099999999999994</v>
      </c>
      <c r="S317">
        <v>16.7</v>
      </c>
      <c r="T317">
        <v>4200</v>
      </c>
      <c r="U317">
        <v>5100</v>
      </c>
      <c r="V317">
        <v>82.7</v>
      </c>
      <c r="W317" t="s">
        <v>38</v>
      </c>
      <c r="X317">
        <v>5300</v>
      </c>
      <c r="Y317">
        <v>9200</v>
      </c>
      <c r="Z317">
        <v>57.7</v>
      </c>
      <c r="AA317">
        <v>21.7</v>
      </c>
      <c r="AB317">
        <v>10000</v>
      </c>
      <c r="AC317">
        <v>13300</v>
      </c>
      <c r="AD317">
        <v>75.599999999999994</v>
      </c>
      <c r="AE317">
        <v>15.9</v>
      </c>
      <c r="AF317">
        <v>11300</v>
      </c>
      <c r="AG317">
        <v>17100</v>
      </c>
      <c r="AH317">
        <v>65.8</v>
      </c>
      <c r="AI317">
        <v>17.600000000000001</v>
      </c>
    </row>
    <row r="318" spans="1:35" x14ac:dyDescent="0.3">
      <c r="A318" t="s">
        <v>425</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5900</v>
      </c>
      <c r="E318">
        <v>11900</v>
      </c>
      <c r="F318">
        <v>49.2</v>
      </c>
      <c r="G318">
        <v>17.600000000000001</v>
      </c>
      <c r="H318">
        <v>6700</v>
      </c>
      <c r="I318">
        <v>10200</v>
      </c>
      <c r="J318">
        <v>66</v>
      </c>
      <c r="K318">
        <v>17.899999999999999</v>
      </c>
      <c r="L318">
        <v>8300</v>
      </c>
      <c r="M318">
        <v>9700</v>
      </c>
      <c r="N318">
        <v>85.3</v>
      </c>
      <c r="O318">
        <v>13.6</v>
      </c>
      <c r="P318">
        <v>4000</v>
      </c>
      <c r="Q318">
        <v>6000</v>
      </c>
      <c r="R318">
        <v>67.900000000000006</v>
      </c>
      <c r="S318">
        <v>24.5</v>
      </c>
      <c r="T318">
        <v>6100</v>
      </c>
      <c r="U318">
        <v>9300</v>
      </c>
      <c r="V318">
        <v>65.7</v>
      </c>
      <c r="W318">
        <v>24</v>
      </c>
      <c r="X318">
        <v>6300</v>
      </c>
      <c r="Y318">
        <v>10700</v>
      </c>
      <c r="Z318">
        <v>58.9</v>
      </c>
      <c r="AA318">
        <v>24.1</v>
      </c>
      <c r="AB318">
        <v>2000</v>
      </c>
      <c r="AC318">
        <v>6200</v>
      </c>
      <c r="AD318">
        <v>31.9</v>
      </c>
      <c r="AE318" t="s">
        <v>38</v>
      </c>
      <c r="AF318">
        <v>6100</v>
      </c>
      <c r="AG318">
        <v>7700</v>
      </c>
      <c r="AH318">
        <v>79</v>
      </c>
      <c r="AI318">
        <v>19.399999999999999</v>
      </c>
    </row>
    <row r="319" spans="1:35" x14ac:dyDescent="0.3">
      <c r="A319" t="s">
        <v>426</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v>4300</v>
      </c>
      <c r="E319">
        <v>9500</v>
      </c>
      <c r="F319">
        <v>45.2</v>
      </c>
      <c r="G319">
        <v>20.8</v>
      </c>
      <c r="H319">
        <v>5900</v>
      </c>
      <c r="I319">
        <v>10500</v>
      </c>
      <c r="J319">
        <v>56.2</v>
      </c>
      <c r="K319">
        <v>20.7</v>
      </c>
      <c r="L319">
        <v>6500</v>
      </c>
      <c r="M319">
        <v>13000</v>
      </c>
      <c r="N319">
        <v>49.8</v>
      </c>
      <c r="O319">
        <v>20</v>
      </c>
      <c r="P319">
        <v>3800</v>
      </c>
      <c r="Q319">
        <v>9100</v>
      </c>
      <c r="R319">
        <v>41.7</v>
      </c>
      <c r="S319" t="s">
        <v>38</v>
      </c>
      <c r="T319">
        <v>5200</v>
      </c>
      <c r="U319">
        <v>12100</v>
      </c>
      <c r="V319">
        <v>43.2</v>
      </c>
      <c r="W319" t="s">
        <v>38</v>
      </c>
      <c r="X319">
        <v>6100</v>
      </c>
      <c r="Y319">
        <v>7900</v>
      </c>
      <c r="Z319">
        <v>77.599999999999994</v>
      </c>
      <c r="AA319" t="s">
        <v>38</v>
      </c>
      <c r="AB319">
        <v>6500</v>
      </c>
      <c r="AC319">
        <v>7700</v>
      </c>
      <c r="AD319">
        <v>83.9</v>
      </c>
      <c r="AE319">
        <v>18.600000000000001</v>
      </c>
      <c r="AF319">
        <v>6100</v>
      </c>
      <c r="AG319">
        <v>10400</v>
      </c>
      <c r="AH319">
        <v>59.4</v>
      </c>
      <c r="AI319">
        <v>20.100000000000001</v>
      </c>
    </row>
    <row r="320" spans="1:35" x14ac:dyDescent="0.3">
      <c r="A320" t="s">
        <v>427</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v>5100</v>
      </c>
      <c r="E320">
        <v>11400</v>
      </c>
      <c r="F320">
        <v>45.1</v>
      </c>
      <c r="G320">
        <v>19.899999999999999</v>
      </c>
      <c r="H320">
        <v>10900</v>
      </c>
      <c r="I320">
        <v>21500</v>
      </c>
      <c r="J320">
        <v>50.6</v>
      </c>
      <c r="K320">
        <v>14.9</v>
      </c>
      <c r="L320">
        <v>11400</v>
      </c>
      <c r="M320">
        <v>22200</v>
      </c>
      <c r="N320">
        <v>51.4</v>
      </c>
      <c r="O320">
        <v>13.9</v>
      </c>
      <c r="P320">
        <v>12000</v>
      </c>
      <c r="Q320">
        <v>18200</v>
      </c>
      <c r="R320">
        <v>65.900000000000006</v>
      </c>
      <c r="S320">
        <v>15.1</v>
      </c>
      <c r="T320">
        <v>11500</v>
      </c>
      <c r="U320">
        <v>19100</v>
      </c>
      <c r="V320">
        <v>60.4</v>
      </c>
      <c r="W320">
        <v>16.7</v>
      </c>
      <c r="X320">
        <v>13300</v>
      </c>
      <c r="Y320">
        <v>25400</v>
      </c>
      <c r="Z320">
        <v>52.3</v>
      </c>
      <c r="AA320">
        <v>14.9</v>
      </c>
      <c r="AB320">
        <v>12700</v>
      </c>
      <c r="AC320">
        <v>23000</v>
      </c>
      <c r="AD320">
        <v>55.2</v>
      </c>
      <c r="AE320">
        <v>17.2</v>
      </c>
      <c r="AF320">
        <v>12200</v>
      </c>
      <c r="AG320">
        <v>21200</v>
      </c>
      <c r="AH320">
        <v>57.4</v>
      </c>
      <c r="AI320">
        <v>18</v>
      </c>
    </row>
    <row r="321" spans="1:35" x14ac:dyDescent="0.3">
      <c r="A321" t="s">
        <v>428</v>
      </c>
      <c r="B321" t="str">
        <f>IFERROR(VLOOKUP(A321,'class and classification'!$A$1:$B$338,2,FALSE),VLOOKUP(A321,'class and classification'!$A$340:$B$378,2,FALSE))</f>
        <v>Predominantly Rural</v>
      </c>
      <c r="C321" t="str">
        <f>IFERROR(VLOOKUP(A321,'class and classification'!$A$1:$C$338,3,FALSE),VLOOKUP(A321,'class and classification'!$A$340:$C$378,3,FALSE))</f>
        <v>SD</v>
      </c>
      <c r="D321">
        <v>4500</v>
      </c>
      <c r="E321">
        <v>8000</v>
      </c>
      <c r="F321">
        <v>56.4</v>
      </c>
      <c r="G321">
        <v>20.7</v>
      </c>
      <c r="H321">
        <v>4800</v>
      </c>
      <c r="I321">
        <v>12300</v>
      </c>
      <c r="J321">
        <v>39.299999999999997</v>
      </c>
      <c r="K321">
        <v>19.100000000000001</v>
      </c>
      <c r="L321">
        <v>7200</v>
      </c>
      <c r="M321">
        <v>11700</v>
      </c>
      <c r="N321">
        <v>61.7</v>
      </c>
      <c r="O321">
        <v>23.1</v>
      </c>
      <c r="P321">
        <v>9700</v>
      </c>
      <c r="Q321">
        <v>13400</v>
      </c>
      <c r="R321">
        <v>72.099999999999994</v>
      </c>
      <c r="S321">
        <v>17.899999999999999</v>
      </c>
      <c r="T321">
        <v>9100</v>
      </c>
      <c r="U321">
        <v>13600</v>
      </c>
      <c r="V321">
        <v>67.3</v>
      </c>
      <c r="W321">
        <v>17.399999999999999</v>
      </c>
      <c r="X321">
        <v>8500</v>
      </c>
      <c r="Y321">
        <v>13200</v>
      </c>
      <c r="Z321">
        <v>64.7</v>
      </c>
      <c r="AA321">
        <v>19.5</v>
      </c>
      <c r="AB321">
        <v>12000</v>
      </c>
      <c r="AC321">
        <v>20300</v>
      </c>
      <c r="AD321">
        <v>58.9</v>
      </c>
      <c r="AE321">
        <v>17</v>
      </c>
      <c r="AF321">
        <v>11900</v>
      </c>
      <c r="AG321">
        <v>17800</v>
      </c>
      <c r="AH321">
        <v>66.7</v>
      </c>
      <c r="AI321">
        <v>17.2</v>
      </c>
    </row>
    <row r="322" spans="1:35" x14ac:dyDescent="0.3">
      <c r="A322" t="s">
        <v>429</v>
      </c>
      <c r="B322" t="str">
        <f>IFERROR(VLOOKUP(A322,'class and classification'!$A$1:$B$338,2,FALSE),VLOOKUP(A322,'class and classification'!$A$340:$B$378,2,FALSE))</f>
        <v>Predominantly Urban</v>
      </c>
      <c r="C322" t="str">
        <f>IFERROR(VLOOKUP(A322,'class and classification'!$A$1:$C$338,3,FALSE),VLOOKUP(A322,'class and classification'!$A$340:$C$378,3,FALSE))</f>
        <v>SD</v>
      </c>
      <c r="D322">
        <v>9700</v>
      </c>
      <c r="E322">
        <v>15100</v>
      </c>
      <c r="F322">
        <v>64.2</v>
      </c>
      <c r="G322">
        <v>15</v>
      </c>
      <c r="H322">
        <v>9300</v>
      </c>
      <c r="I322">
        <v>13200</v>
      </c>
      <c r="J322">
        <v>70.099999999999994</v>
      </c>
      <c r="K322">
        <v>18.3</v>
      </c>
      <c r="L322">
        <v>12000</v>
      </c>
      <c r="M322">
        <v>14800</v>
      </c>
      <c r="N322">
        <v>81.3</v>
      </c>
      <c r="O322">
        <v>15.6</v>
      </c>
      <c r="P322">
        <v>9800</v>
      </c>
      <c r="Q322">
        <v>12000</v>
      </c>
      <c r="R322">
        <v>81.099999999999994</v>
      </c>
      <c r="S322">
        <v>19.2</v>
      </c>
      <c r="T322">
        <v>9000</v>
      </c>
      <c r="U322">
        <v>14700</v>
      </c>
      <c r="V322">
        <v>61.5</v>
      </c>
      <c r="W322">
        <v>20.8</v>
      </c>
      <c r="X322">
        <v>9900</v>
      </c>
      <c r="Y322">
        <v>16600</v>
      </c>
      <c r="Z322">
        <v>59.3</v>
      </c>
      <c r="AA322">
        <v>17.600000000000001</v>
      </c>
      <c r="AB322">
        <v>10600</v>
      </c>
      <c r="AC322">
        <v>17100</v>
      </c>
      <c r="AD322">
        <v>61.9</v>
      </c>
      <c r="AE322">
        <v>20.3</v>
      </c>
      <c r="AF322">
        <v>9900</v>
      </c>
      <c r="AG322">
        <v>12300</v>
      </c>
      <c r="AH322">
        <v>80.400000000000006</v>
      </c>
      <c r="AI322">
        <v>17.8</v>
      </c>
    </row>
    <row r="323" spans="1:35" x14ac:dyDescent="0.3">
      <c r="A323" t="s">
        <v>430</v>
      </c>
      <c r="B323" t="str">
        <f>IFERROR(VLOOKUP(A323,'class and classification'!$A$1:$B$338,2,FALSE),VLOOKUP(A323,'class and classification'!$A$340:$B$378,2,FALSE))</f>
        <v>Predominantly Rural</v>
      </c>
      <c r="C323" t="str">
        <f>IFERROR(VLOOKUP(A323,'class and classification'!$A$1:$C$338,3,FALSE),VLOOKUP(A323,'class and classification'!$A$340:$C$378,3,FALSE))</f>
        <v>SD</v>
      </c>
      <c r="D323">
        <v>9900</v>
      </c>
      <c r="E323">
        <v>13800</v>
      </c>
      <c r="F323">
        <v>71.599999999999994</v>
      </c>
      <c r="G323">
        <v>14.7</v>
      </c>
      <c r="H323">
        <v>6500</v>
      </c>
      <c r="I323">
        <v>10500</v>
      </c>
      <c r="J323">
        <v>62.1</v>
      </c>
      <c r="K323">
        <v>17.399999999999999</v>
      </c>
      <c r="L323">
        <v>7000</v>
      </c>
      <c r="M323">
        <v>14600</v>
      </c>
      <c r="N323">
        <v>48.4</v>
      </c>
      <c r="O323">
        <v>17.3</v>
      </c>
      <c r="P323">
        <v>10700</v>
      </c>
      <c r="Q323">
        <v>14100</v>
      </c>
      <c r="R323">
        <v>75.900000000000006</v>
      </c>
      <c r="S323">
        <v>15.8</v>
      </c>
      <c r="T323">
        <v>5200</v>
      </c>
      <c r="U323">
        <v>11700</v>
      </c>
      <c r="V323">
        <v>44.1</v>
      </c>
      <c r="W323">
        <v>19.5</v>
      </c>
      <c r="X323">
        <v>8400</v>
      </c>
      <c r="Y323">
        <v>13900</v>
      </c>
      <c r="Z323">
        <v>60.3</v>
      </c>
      <c r="AA323">
        <v>17.8</v>
      </c>
      <c r="AB323">
        <v>11400</v>
      </c>
      <c r="AC323">
        <v>18400</v>
      </c>
      <c r="AD323">
        <v>62.2</v>
      </c>
      <c r="AE323">
        <v>17.399999999999999</v>
      </c>
      <c r="AF323">
        <v>8500</v>
      </c>
      <c r="AG323">
        <v>12600</v>
      </c>
      <c r="AH323">
        <v>67.5</v>
      </c>
      <c r="AI323">
        <v>22.3</v>
      </c>
    </row>
    <row r="324" spans="1:35" x14ac:dyDescent="0.3">
      <c r="A324" t="s">
        <v>431</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v>8800</v>
      </c>
      <c r="E324">
        <v>13200</v>
      </c>
      <c r="F324">
        <v>66.5</v>
      </c>
      <c r="G324">
        <v>15.4</v>
      </c>
      <c r="H324">
        <v>7500</v>
      </c>
      <c r="I324">
        <v>12400</v>
      </c>
      <c r="J324">
        <v>60.7</v>
      </c>
      <c r="K324">
        <v>16.899999999999999</v>
      </c>
      <c r="L324">
        <v>6900</v>
      </c>
      <c r="M324">
        <v>13100</v>
      </c>
      <c r="N324">
        <v>52.1</v>
      </c>
      <c r="O324">
        <v>17.600000000000001</v>
      </c>
      <c r="P324">
        <v>8100</v>
      </c>
      <c r="Q324">
        <v>14200</v>
      </c>
      <c r="R324">
        <v>56.9</v>
      </c>
      <c r="S324">
        <v>17.7</v>
      </c>
      <c r="T324">
        <v>8000</v>
      </c>
      <c r="U324">
        <v>11300</v>
      </c>
      <c r="V324">
        <v>70.3</v>
      </c>
      <c r="W324">
        <v>22.4</v>
      </c>
      <c r="X324">
        <v>16700</v>
      </c>
      <c r="Y324">
        <v>24400</v>
      </c>
      <c r="Z324">
        <v>68.400000000000006</v>
      </c>
      <c r="AA324">
        <v>15.2</v>
      </c>
      <c r="AB324">
        <v>14800</v>
      </c>
      <c r="AC324">
        <v>19100</v>
      </c>
      <c r="AD324">
        <v>77.5</v>
      </c>
      <c r="AE324">
        <v>16.399999999999999</v>
      </c>
      <c r="AF324">
        <v>8800</v>
      </c>
      <c r="AG324">
        <v>18100</v>
      </c>
      <c r="AH324">
        <v>48.7</v>
      </c>
      <c r="AI324">
        <v>18.5</v>
      </c>
    </row>
    <row r="325" spans="1:35" x14ac:dyDescent="0.3">
      <c r="A325" t="s">
        <v>432</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v>5800</v>
      </c>
      <c r="E325">
        <v>13000</v>
      </c>
      <c r="F325">
        <v>44.9</v>
      </c>
      <c r="G325">
        <v>17.5</v>
      </c>
      <c r="H325">
        <v>8000</v>
      </c>
      <c r="I325">
        <v>14600</v>
      </c>
      <c r="J325">
        <v>54.8</v>
      </c>
      <c r="K325">
        <v>17</v>
      </c>
      <c r="L325">
        <v>10400</v>
      </c>
      <c r="M325">
        <v>17300</v>
      </c>
      <c r="N325">
        <v>59.9</v>
      </c>
      <c r="O325">
        <v>15.6</v>
      </c>
      <c r="P325">
        <v>7100</v>
      </c>
      <c r="Q325">
        <v>10400</v>
      </c>
      <c r="R325">
        <v>68.099999999999994</v>
      </c>
      <c r="S325">
        <v>19.5</v>
      </c>
      <c r="T325">
        <v>7800</v>
      </c>
      <c r="U325">
        <v>11100</v>
      </c>
      <c r="V325">
        <v>70.2</v>
      </c>
      <c r="W325">
        <v>19.100000000000001</v>
      </c>
      <c r="X325">
        <v>9300</v>
      </c>
      <c r="Y325">
        <v>12800</v>
      </c>
      <c r="Z325">
        <v>72.5</v>
      </c>
      <c r="AA325">
        <v>17.5</v>
      </c>
      <c r="AB325">
        <v>11000</v>
      </c>
      <c r="AC325">
        <v>18400</v>
      </c>
      <c r="AD325">
        <v>59.9</v>
      </c>
      <c r="AE325">
        <v>17</v>
      </c>
      <c r="AF325">
        <v>12500</v>
      </c>
      <c r="AG325">
        <v>19700</v>
      </c>
      <c r="AH325">
        <v>63.2</v>
      </c>
      <c r="AI325">
        <v>17.899999999999999</v>
      </c>
    </row>
    <row r="326" spans="1:35" x14ac:dyDescent="0.3">
      <c r="A326" t="s">
        <v>433</v>
      </c>
      <c r="B326" t="str">
        <f>IFERROR(VLOOKUP(A326,'class and classification'!$A$1:$B$338,2,FALSE),VLOOKUP(A326,'class and classification'!$A$340:$B$378,2,FALSE))</f>
        <v>Predominantly Rural</v>
      </c>
      <c r="C326" t="str">
        <f>IFERROR(VLOOKUP(A326,'class and classification'!$A$1:$C$338,3,FALSE),VLOOKUP(A326,'class and classification'!$A$340:$C$378,3,FALSE))</f>
        <v>SD</v>
      </c>
      <c r="D326">
        <v>4900</v>
      </c>
      <c r="E326">
        <v>10200</v>
      </c>
      <c r="F326">
        <v>47.8</v>
      </c>
      <c r="G326">
        <v>21.4</v>
      </c>
      <c r="H326">
        <v>11500</v>
      </c>
      <c r="I326">
        <v>17700</v>
      </c>
      <c r="J326">
        <v>64.900000000000006</v>
      </c>
      <c r="K326">
        <v>17.7</v>
      </c>
      <c r="L326">
        <v>6700</v>
      </c>
      <c r="M326">
        <v>14300</v>
      </c>
      <c r="N326">
        <v>46.8</v>
      </c>
      <c r="O326">
        <v>17</v>
      </c>
      <c r="P326">
        <v>7500</v>
      </c>
      <c r="Q326">
        <v>13400</v>
      </c>
      <c r="R326">
        <v>56.2</v>
      </c>
      <c r="S326">
        <v>14.8</v>
      </c>
      <c r="T326">
        <v>14400</v>
      </c>
      <c r="U326">
        <v>18900</v>
      </c>
      <c r="V326">
        <v>76.400000000000006</v>
      </c>
      <c r="W326">
        <v>11.2</v>
      </c>
      <c r="X326">
        <v>12700</v>
      </c>
      <c r="Y326">
        <v>18400</v>
      </c>
      <c r="Z326">
        <v>68.900000000000006</v>
      </c>
      <c r="AA326">
        <v>13.2</v>
      </c>
      <c r="AB326">
        <v>13800</v>
      </c>
      <c r="AC326">
        <v>18000</v>
      </c>
      <c r="AD326">
        <v>76.900000000000006</v>
      </c>
      <c r="AE326">
        <v>12.8</v>
      </c>
      <c r="AF326">
        <v>9600</v>
      </c>
      <c r="AG326">
        <v>18700</v>
      </c>
      <c r="AH326">
        <v>51.1</v>
      </c>
      <c r="AI326">
        <v>14.9</v>
      </c>
    </row>
    <row r="327" spans="1:35" x14ac:dyDescent="0.3">
      <c r="A327" t="s">
        <v>434</v>
      </c>
      <c r="B327" t="str">
        <f>IFERROR(VLOOKUP(A327,'class and classification'!$A$1:$B$338,2,FALSE),VLOOKUP(A327,'class and classification'!$A$340:$B$378,2,FALSE))</f>
        <v>Predominantly Urban</v>
      </c>
      <c r="C327" t="str">
        <f>IFERROR(VLOOKUP(A327,'class and classification'!$A$1:$C$338,3,FALSE),VLOOKUP(A327,'class and classification'!$A$340:$C$378,3,FALSE))</f>
        <v>SD</v>
      </c>
      <c r="D327">
        <v>5900</v>
      </c>
      <c r="E327">
        <v>8200</v>
      </c>
      <c r="F327">
        <v>71.7</v>
      </c>
      <c r="G327">
        <v>21.4</v>
      </c>
      <c r="H327">
        <v>13300</v>
      </c>
      <c r="I327">
        <v>17200</v>
      </c>
      <c r="J327">
        <v>77.599999999999994</v>
      </c>
      <c r="K327">
        <v>14.2</v>
      </c>
      <c r="L327">
        <v>11500</v>
      </c>
      <c r="M327">
        <v>16300</v>
      </c>
      <c r="N327">
        <v>70.400000000000006</v>
      </c>
      <c r="O327">
        <v>15.8</v>
      </c>
      <c r="P327">
        <v>12000</v>
      </c>
      <c r="Q327">
        <v>17900</v>
      </c>
      <c r="R327">
        <v>67.2</v>
      </c>
      <c r="S327">
        <v>15.6</v>
      </c>
      <c r="T327">
        <v>9200</v>
      </c>
      <c r="U327">
        <v>18000</v>
      </c>
      <c r="V327">
        <v>51.2</v>
      </c>
      <c r="W327">
        <v>16.100000000000001</v>
      </c>
      <c r="X327">
        <v>12500</v>
      </c>
      <c r="Y327">
        <v>16500</v>
      </c>
      <c r="Z327">
        <v>76.099999999999994</v>
      </c>
      <c r="AA327">
        <v>14.6</v>
      </c>
      <c r="AB327">
        <v>15500</v>
      </c>
      <c r="AC327">
        <v>21300</v>
      </c>
      <c r="AD327">
        <v>72.599999999999994</v>
      </c>
      <c r="AE327">
        <v>14.6</v>
      </c>
      <c r="AF327">
        <v>14900</v>
      </c>
      <c r="AG327">
        <v>22600</v>
      </c>
      <c r="AH327">
        <v>66</v>
      </c>
      <c r="AI327">
        <v>14.9</v>
      </c>
    </row>
    <row r="328" spans="1:35" x14ac:dyDescent="0.3">
      <c r="A328" t="s">
        <v>435</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v>2400</v>
      </c>
      <c r="E328">
        <v>6500</v>
      </c>
      <c r="F328">
        <v>36.4</v>
      </c>
      <c r="G328" t="s">
        <v>38</v>
      </c>
      <c r="H328">
        <v>5500</v>
      </c>
      <c r="I328">
        <v>7700</v>
      </c>
      <c r="J328">
        <v>71.5</v>
      </c>
      <c r="K328">
        <v>22.1</v>
      </c>
      <c r="L328">
        <v>3800</v>
      </c>
      <c r="M328">
        <v>7700</v>
      </c>
      <c r="N328">
        <v>49.4</v>
      </c>
      <c r="O328" t="s">
        <v>38</v>
      </c>
      <c r="P328">
        <v>3900</v>
      </c>
      <c r="Q328">
        <v>7900</v>
      </c>
      <c r="R328">
        <v>48.9</v>
      </c>
      <c r="S328" t="s">
        <v>38</v>
      </c>
      <c r="T328">
        <v>6000</v>
      </c>
      <c r="U328">
        <v>9300</v>
      </c>
      <c r="V328">
        <v>64.5</v>
      </c>
      <c r="W328">
        <v>20.5</v>
      </c>
      <c r="X328">
        <v>4000</v>
      </c>
      <c r="Y328">
        <v>7400</v>
      </c>
      <c r="Z328">
        <v>54.1</v>
      </c>
      <c r="AA328">
        <v>22.4</v>
      </c>
      <c r="AB328">
        <v>6300</v>
      </c>
      <c r="AC328">
        <v>10900</v>
      </c>
      <c r="AD328">
        <v>57.6</v>
      </c>
      <c r="AE328">
        <v>19.399999999999999</v>
      </c>
      <c r="AF328">
        <v>7200</v>
      </c>
      <c r="AG328">
        <v>13700</v>
      </c>
      <c r="AH328">
        <v>52.6</v>
      </c>
      <c r="AI328">
        <v>17</v>
      </c>
    </row>
    <row r="329" spans="1:35" x14ac:dyDescent="0.3">
      <c r="A329" t="s">
        <v>436</v>
      </c>
      <c r="B329" t="str">
        <f>IFERROR(VLOOKUP(A329,'class and classification'!$A$1:$B$338,2,FALSE),VLOOKUP(A329,'class and classification'!$A$340:$B$378,2,FALSE))</f>
        <v>Predominantly Rural</v>
      </c>
      <c r="C329" t="str">
        <f>IFERROR(VLOOKUP(A329,'class and classification'!$A$1:$C$338,3,FALSE),VLOOKUP(A329,'class and classification'!$A$340:$C$378,3,FALSE))</f>
        <v>SD</v>
      </c>
      <c r="D329">
        <v>5300</v>
      </c>
      <c r="E329">
        <v>10100</v>
      </c>
      <c r="F329">
        <v>52.5</v>
      </c>
      <c r="G329">
        <v>20</v>
      </c>
      <c r="H329">
        <v>3100</v>
      </c>
      <c r="I329">
        <v>7400</v>
      </c>
      <c r="J329">
        <v>41.5</v>
      </c>
      <c r="K329" t="s">
        <v>38</v>
      </c>
      <c r="L329">
        <v>5300</v>
      </c>
      <c r="M329">
        <v>11900</v>
      </c>
      <c r="N329">
        <v>44.6</v>
      </c>
      <c r="O329" t="s">
        <v>38</v>
      </c>
      <c r="P329">
        <v>6000</v>
      </c>
      <c r="Q329">
        <v>9100</v>
      </c>
      <c r="R329">
        <v>66.7</v>
      </c>
      <c r="S329">
        <v>19.7</v>
      </c>
      <c r="T329">
        <v>5600</v>
      </c>
      <c r="U329">
        <v>8900</v>
      </c>
      <c r="V329">
        <v>63</v>
      </c>
      <c r="W329">
        <v>23.7</v>
      </c>
      <c r="X329">
        <v>4200</v>
      </c>
      <c r="Y329">
        <v>8800</v>
      </c>
      <c r="Z329">
        <v>48</v>
      </c>
      <c r="AA329" t="s">
        <v>38</v>
      </c>
      <c r="AB329">
        <v>4300</v>
      </c>
      <c r="AC329">
        <v>7800</v>
      </c>
      <c r="AD329">
        <v>55.2</v>
      </c>
      <c r="AE329" t="s">
        <v>38</v>
      </c>
      <c r="AF329">
        <v>6000</v>
      </c>
      <c r="AG329">
        <v>9300</v>
      </c>
      <c r="AH329">
        <v>64</v>
      </c>
      <c r="AI329">
        <v>19.2</v>
      </c>
    </row>
    <row r="330" spans="1:35" x14ac:dyDescent="0.3">
      <c r="A330" t="s">
        <v>437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6200</v>
      </c>
      <c r="E330">
        <v>9600</v>
      </c>
      <c r="F330">
        <v>65.2</v>
      </c>
      <c r="G330">
        <v>16.8</v>
      </c>
      <c r="H330">
        <v>3600</v>
      </c>
      <c r="I330">
        <v>8600</v>
      </c>
      <c r="J330">
        <v>41.4</v>
      </c>
      <c r="K330">
        <v>21.1</v>
      </c>
      <c r="L330">
        <v>7900</v>
      </c>
      <c r="M330">
        <v>11300</v>
      </c>
      <c r="N330">
        <v>70</v>
      </c>
      <c r="O330">
        <v>17.600000000000001</v>
      </c>
      <c r="P330">
        <v>7700</v>
      </c>
      <c r="Q330">
        <v>10600</v>
      </c>
      <c r="R330">
        <v>72.099999999999994</v>
      </c>
      <c r="S330">
        <v>19.600000000000001</v>
      </c>
      <c r="T330">
        <v>3100</v>
      </c>
      <c r="U330">
        <v>5700</v>
      </c>
      <c r="V330">
        <v>54.2</v>
      </c>
      <c r="W330" t="s">
        <v>38</v>
      </c>
      <c r="X330">
        <v>4000</v>
      </c>
      <c r="Y330">
        <v>7700</v>
      </c>
      <c r="Z330">
        <v>52.3</v>
      </c>
      <c r="AA330" t="s">
        <v>38</v>
      </c>
      <c r="AB330">
        <v>10000</v>
      </c>
      <c r="AC330">
        <v>13800</v>
      </c>
      <c r="AD330">
        <v>72.5</v>
      </c>
      <c r="AE330">
        <v>17.2</v>
      </c>
      <c r="AF330">
        <v>9200</v>
      </c>
      <c r="AG330">
        <v>13700</v>
      </c>
      <c r="AH330">
        <v>66.8</v>
      </c>
      <c r="AI330">
        <v>18.8</v>
      </c>
    </row>
    <row r="331" spans="1:35" x14ac:dyDescent="0.3">
      <c r="A331" t="s">
        <v>438</v>
      </c>
      <c r="B331" t="str">
        <f>IFERROR(VLOOKUP(A331,'class and classification'!$A$1:$B$338,2,FALSE),VLOOKUP(A331,'class and classification'!$A$340:$B$378,2,FALSE))</f>
        <v>Predominantly Rural</v>
      </c>
      <c r="C331" t="str">
        <f>IFERROR(VLOOKUP(A331,'class and classification'!$A$1:$C$338,3,FALSE),VLOOKUP(A331,'class and classification'!$A$340:$C$378,3,FALSE))</f>
        <v>SD</v>
      </c>
      <c r="D331">
        <v>10600</v>
      </c>
      <c r="E331">
        <v>16000</v>
      </c>
      <c r="F331">
        <v>66.400000000000006</v>
      </c>
      <c r="G331">
        <v>16.399999999999999</v>
      </c>
      <c r="H331">
        <v>7200</v>
      </c>
      <c r="I331">
        <v>11200</v>
      </c>
      <c r="J331">
        <v>63.9</v>
      </c>
      <c r="K331">
        <v>18.100000000000001</v>
      </c>
      <c r="L331">
        <v>6500</v>
      </c>
      <c r="M331">
        <v>12900</v>
      </c>
      <c r="N331">
        <v>50.5</v>
      </c>
      <c r="O331">
        <v>17.100000000000001</v>
      </c>
      <c r="P331">
        <v>9600</v>
      </c>
      <c r="Q331">
        <v>14500</v>
      </c>
      <c r="R331">
        <v>66.3</v>
      </c>
      <c r="S331">
        <v>16.100000000000001</v>
      </c>
      <c r="T331">
        <v>10800</v>
      </c>
      <c r="U331">
        <v>17800</v>
      </c>
      <c r="V331">
        <v>60.4</v>
      </c>
      <c r="W331">
        <v>15.2</v>
      </c>
      <c r="X331">
        <v>11500</v>
      </c>
      <c r="Y331">
        <v>15500</v>
      </c>
      <c r="Z331">
        <v>73.900000000000006</v>
      </c>
      <c r="AA331">
        <v>14.3</v>
      </c>
      <c r="AB331">
        <v>6900</v>
      </c>
      <c r="AC331">
        <v>14500</v>
      </c>
      <c r="AD331">
        <v>47.4</v>
      </c>
      <c r="AE331">
        <v>18.2</v>
      </c>
      <c r="AF331">
        <v>7100</v>
      </c>
      <c r="AG331">
        <v>15000</v>
      </c>
      <c r="AH331">
        <v>47.7</v>
      </c>
      <c r="AI331">
        <v>14</v>
      </c>
    </row>
    <row r="332" spans="1:35" x14ac:dyDescent="0.3">
      <c r="A332" t="s">
        <v>439</v>
      </c>
      <c r="B332" t="str">
        <f>IFERROR(VLOOKUP(A332,'class and classification'!$A$1:$B$338,2,FALSE),VLOOKUP(A332,'class and classification'!$A$340:$B$378,2,FALSE))</f>
        <v>Predominantly Rural</v>
      </c>
      <c r="C332" t="str">
        <f>IFERROR(VLOOKUP(A332,'class and classification'!$A$1:$C$338,3,FALSE),VLOOKUP(A332,'class and classification'!$A$340:$C$378,3,FALSE))</f>
        <v>SD</v>
      </c>
      <c r="D332">
        <v>3300</v>
      </c>
      <c r="E332">
        <v>8500</v>
      </c>
      <c r="F332">
        <v>38.9</v>
      </c>
      <c r="G332" t="s">
        <v>38</v>
      </c>
      <c r="H332">
        <v>2700</v>
      </c>
      <c r="I332">
        <v>6800</v>
      </c>
      <c r="J332">
        <v>39.4</v>
      </c>
      <c r="K332" t="s">
        <v>38</v>
      </c>
      <c r="L332">
        <v>3400</v>
      </c>
      <c r="M332">
        <v>7900</v>
      </c>
      <c r="N332">
        <v>42.6</v>
      </c>
      <c r="O332">
        <v>20.7</v>
      </c>
      <c r="P332">
        <v>8700</v>
      </c>
      <c r="Q332">
        <v>12000</v>
      </c>
      <c r="R332">
        <v>72.7</v>
      </c>
      <c r="S332">
        <v>17.5</v>
      </c>
      <c r="T332">
        <v>7000</v>
      </c>
      <c r="U332">
        <v>10500</v>
      </c>
      <c r="V332">
        <v>66.2</v>
      </c>
      <c r="W332">
        <v>20.7</v>
      </c>
      <c r="X332">
        <v>6100</v>
      </c>
      <c r="Y332">
        <v>8400</v>
      </c>
      <c r="Z332">
        <v>73</v>
      </c>
      <c r="AA332">
        <v>21.1</v>
      </c>
      <c r="AB332">
        <v>3800</v>
      </c>
      <c r="AC332">
        <v>5800</v>
      </c>
      <c r="AD332">
        <v>64.400000000000006</v>
      </c>
      <c r="AE332" t="s">
        <v>38</v>
      </c>
      <c r="AF332">
        <v>5200</v>
      </c>
      <c r="AG332">
        <v>9500</v>
      </c>
      <c r="AH332">
        <v>54.6</v>
      </c>
      <c r="AI332" t="s">
        <v>38</v>
      </c>
    </row>
    <row r="333" spans="1:35" x14ac:dyDescent="0.3">
      <c r="A333" t="s">
        <v>440</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v>2800</v>
      </c>
      <c r="E333">
        <v>6400</v>
      </c>
      <c r="F333">
        <v>44.1</v>
      </c>
      <c r="G333" t="s">
        <v>38</v>
      </c>
      <c r="H333">
        <v>3500</v>
      </c>
      <c r="I333">
        <v>5000</v>
      </c>
      <c r="J333">
        <v>70.7</v>
      </c>
      <c r="K333">
        <v>23</v>
      </c>
      <c r="L333">
        <v>4500</v>
      </c>
      <c r="M333">
        <v>8200</v>
      </c>
      <c r="N333">
        <v>54.4</v>
      </c>
      <c r="O333">
        <v>20.8</v>
      </c>
      <c r="P333">
        <v>2300</v>
      </c>
      <c r="Q333">
        <v>4700</v>
      </c>
      <c r="R333">
        <v>49.8</v>
      </c>
      <c r="S333" t="s">
        <v>38</v>
      </c>
      <c r="T333">
        <v>2600</v>
      </c>
      <c r="U333">
        <v>6800</v>
      </c>
      <c r="V333">
        <v>38.1</v>
      </c>
      <c r="W333" t="s">
        <v>38</v>
      </c>
      <c r="X333">
        <v>5000</v>
      </c>
      <c r="Y333">
        <v>7300</v>
      </c>
      <c r="Z333">
        <v>67.900000000000006</v>
      </c>
      <c r="AA333">
        <v>21.6</v>
      </c>
      <c r="AB333">
        <v>2500</v>
      </c>
      <c r="AC333">
        <v>5600</v>
      </c>
      <c r="AD333">
        <v>44.7</v>
      </c>
      <c r="AE333" t="s">
        <v>38</v>
      </c>
      <c r="AF333">
        <v>5900</v>
      </c>
      <c r="AG333">
        <v>10300</v>
      </c>
      <c r="AH333">
        <v>57.1</v>
      </c>
      <c r="AI333" t="s">
        <v>38</v>
      </c>
    </row>
    <row r="334" spans="1:35" x14ac:dyDescent="0.3">
      <c r="A334" t="s">
        <v>441</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v>4700</v>
      </c>
      <c r="E334">
        <v>7000</v>
      </c>
      <c r="F334">
        <v>66.8</v>
      </c>
      <c r="G334">
        <v>21.8</v>
      </c>
      <c r="H334">
        <v>5100</v>
      </c>
      <c r="I334">
        <v>11300</v>
      </c>
      <c r="J334">
        <v>45.5</v>
      </c>
      <c r="K334">
        <v>17.8</v>
      </c>
      <c r="L334">
        <v>7500</v>
      </c>
      <c r="M334">
        <v>13400</v>
      </c>
      <c r="N334">
        <v>55.9</v>
      </c>
      <c r="O334">
        <v>16.7</v>
      </c>
      <c r="P334">
        <v>7400</v>
      </c>
      <c r="Q334">
        <v>13700</v>
      </c>
      <c r="R334">
        <v>54.1</v>
      </c>
      <c r="S334">
        <v>17.3</v>
      </c>
      <c r="T334">
        <v>4000</v>
      </c>
      <c r="U334">
        <v>7300</v>
      </c>
      <c r="V334">
        <v>55.7</v>
      </c>
      <c r="W334">
        <v>21.8</v>
      </c>
      <c r="X334">
        <v>8600</v>
      </c>
      <c r="Y334">
        <v>13400</v>
      </c>
      <c r="Z334">
        <v>63.9</v>
      </c>
      <c r="AA334">
        <v>16.899999999999999</v>
      </c>
      <c r="AB334">
        <v>9100</v>
      </c>
      <c r="AC334">
        <v>15000</v>
      </c>
      <c r="AD334">
        <v>60.7</v>
      </c>
      <c r="AE334">
        <v>16.399999999999999</v>
      </c>
      <c r="AF334">
        <v>8900</v>
      </c>
      <c r="AG334">
        <v>12200</v>
      </c>
      <c r="AH334">
        <v>73</v>
      </c>
      <c r="AI334">
        <v>15.4</v>
      </c>
    </row>
    <row r="335" spans="1:35" x14ac:dyDescent="0.3">
      <c r="A335" t="s">
        <v>442</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v>8500</v>
      </c>
      <c r="E335">
        <v>13800</v>
      </c>
      <c r="F335">
        <v>62.1</v>
      </c>
      <c r="G335">
        <v>15.2</v>
      </c>
      <c r="H335">
        <v>4000</v>
      </c>
      <c r="I335">
        <v>7000</v>
      </c>
      <c r="J335">
        <v>56.7</v>
      </c>
      <c r="K335">
        <v>22.9</v>
      </c>
      <c r="L335">
        <v>2500</v>
      </c>
      <c r="M335">
        <v>5900</v>
      </c>
      <c r="N335">
        <v>42.5</v>
      </c>
      <c r="O335" t="s">
        <v>38</v>
      </c>
      <c r="P335">
        <v>2600</v>
      </c>
      <c r="Q335">
        <v>5300</v>
      </c>
      <c r="R335">
        <v>49</v>
      </c>
      <c r="S335" t="s">
        <v>38</v>
      </c>
      <c r="T335">
        <v>5600</v>
      </c>
      <c r="U335">
        <v>10800</v>
      </c>
      <c r="V335">
        <v>51.5</v>
      </c>
      <c r="W335">
        <v>20.9</v>
      </c>
      <c r="X335">
        <v>7400</v>
      </c>
      <c r="Y335">
        <v>10000</v>
      </c>
      <c r="Z335">
        <v>74.3</v>
      </c>
      <c r="AA335">
        <v>17.899999999999999</v>
      </c>
      <c r="AB335">
        <v>6700</v>
      </c>
      <c r="AC335">
        <v>8000</v>
      </c>
      <c r="AD335">
        <v>82.9</v>
      </c>
      <c r="AE335">
        <v>16.899999999999999</v>
      </c>
      <c r="AF335">
        <v>7800</v>
      </c>
      <c r="AG335">
        <v>11200</v>
      </c>
      <c r="AH335">
        <v>69.7</v>
      </c>
      <c r="AI335">
        <v>16.399999999999999</v>
      </c>
    </row>
    <row r="336" spans="1:35" x14ac:dyDescent="0.3">
      <c r="A336" t="s">
        <v>443</v>
      </c>
      <c r="B336" t="str">
        <f>IFERROR(VLOOKUP(A336,'class and classification'!$A$1:$B$338,2,FALSE),VLOOKUP(A336,'class and classification'!$A$340:$B$378,2,FALSE))</f>
        <v>Predominantly Rural</v>
      </c>
      <c r="C336" t="str">
        <f>IFERROR(VLOOKUP(A336,'class and classification'!$A$1:$C$338,3,FALSE),VLOOKUP(A336,'class and classification'!$A$340:$C$378,3,FALSE))</f>
        <v>SD</v>
      </c>
      <c r="D336">
        <v>6500</v>
      </c>
      <c r="E336">
        <v>9200</v>
      </c>
      <c r="F336">
        <v>70.900000000000006</v>
      </c>
      <c r="G336">
        <v>18.600000000000001</v>
      </c>
      <c r="H336">
        <v>5700</v>
      </c>
      <c r="I336">
        <v>9400</v>
      </c>
      <c r="J336">
        <v>60.8</v>
      </c>
      <c r="K336">
        <v>18.100000000000001</v>
      </c>
      <c r="L336">
        <v>7900</v>
      </c>
      <c r="M336">
        <v>14200</v>
      </c>
      <c r="N336">
        <v>55.9</v>
      </c>
      <c r="O336">
        <v>14</v>
      </c>
      <c r="P336">
        <v>6900</v>
      </c>
      <c r="Q336">
        <v>13100</v>
      </c>
      <c r="R336">
        <v>52.9</v>
      </c>
      <c r="S336">
        <v>15.1</v>
      </c>
      <c r="T336">
        <v>6400</v>
      </c>
      <c r="U336">
        <v>10400</v>
      </c>
      <c r="V336">
        <v>61.8</v>
      </c>
      <c r="W336">
        <v>19</v>
      </c>
      <c r="X336">
        <v>5400</v>
      </c>
      <c r="Y336">
        <v>11000</v>
      </c>
      <c r="Z336">
        <v>49.3</v>
      </c>
      <c r="AA336">
        <v>19.600000000000001</v>
      </c>
      <c r="AB336">
        <v>2400</v>
      </c>
      <c r="AC336">
        <v>9100</v>
      </c>
      <c r="AD336">
        <v>26.9</v>
      </c>
      <c r="AE336" t="s">
        <v>38</v>
      </c>
      <c r="AF336">
        <v>5000</v>
      </c>
      <c r="AG336">
        <v>12300</v>
      </c>
      <c r="AH336">
        <v>41</v>
      </c>
      <c r="AI336">
        <v>17</v>
      </c>
    </row>
    <row r="337" spans="1:35" x14ac:dyDescent="0.3">
      <c r="A337" t="s">
        <v>444</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v>10100</v>
      </c>
      <c r="E337">
        <v>15400</v>
      </c>
      <c r="F337">
        <v>65.400000000000006</v>
      </c>
      <c r="G337">
        <v>15.3</v>
      </c>
      <c r="H337">
        <v>6100</v>
      </c>
      <c r="I337">
        <v>9800</v>
      </c>
      <c r="J337">
        <v>62.4</v>
      </c>
      <c r="K337">
        <v>17.3</v>
      </c>
      <c r="L337">
        <v>7200</v>
      </c>
      <c r="M337">
        <v>14500</v>
      </c>
      <c r="N337">
        <v>49.5</v>
      </c>
      <c r="O337">
        <v>17.100000000000001</v>
      </c>
      <c r="P337">
        <v>10400</v>
      </c>
      <c r="Q337">
        <v>17100</v>
      </c>
      <c r="R337">
        <v>61.1</v>
      </c>
      <c r="S337">
        <v>15.1</v>
      </c>
      <c r="T337">
        <v>8800</v>
      </c>
      <c r="U337">
        <v>16100</v>
      </c>
      <c r="V337">
        <v>54.4</v>
      </c>
      <c r="W337">
        <v>16</v>
      </c>
      <c r="X337">
        <v>10900</v>
      </c>
      <c r="Y337">
        <v>17400</v>
      </c>
      <c r="Z337">
        <v>62.9</v>
      </c>
      <c r="AA337">
        <v>14.6</v>
      </c>
      <c r="AB337">
        <v>12000</v>
      </c>
      <c r="AC337">
        <v>19600</v>
      </c>
      <c r="AD337">
        <v>61.4</v>
      </c>
      <c r="AE337">
        <v>15.7</v>
      </c>
      <c r="AF337">
        <v>9000</v>
      </c>
      <c r="AG337">
        <v>15200</v>
      </c>
      <c r="AH337">
        <v>59.3</v>
      </c>
      <c r="AI337">
        <v>17</v>
      </c>
    </row>
    <row r="338" spans="1:35" x14ac:dyDescent="0.3">
      <c r="A338" t="s">
        <v>445</v>
      </c>
      <c r="B338" t="str">
        <f>IFERROR(VLOOKUP(A338,'class and classification'!$A$1:$B$338,2,FALSE),VLOOKUP(A338,'class and classification'!$A$340:$B$378,2,FALSE))</f>
        <v>Urban with Significant Rural</v>
      </c>
      <c r="C338" t="str">
        <f>IFERROR(VLOOKUP(A338,'class and classification'!$A$1:$C$338,3,FALSE),VLOOKUP(A338,'class and classification'!$A$340:$C$378,3,FALSE))</f>
        <v>SD</v>
      </c>
      <c r="D338">
        <v>6500</v>
      </c>
      <c r="E338">
        <v>9900</v>
      </c>
      <c r="F338">
        <v>65.099999999999994</v>
      </c>
      <c r="G338">
        <v>18.3</v>
      </c>
      <c r="H338">
        <v>8800</v>
      </c>
      <c r="I338">
        <v>13200</v>
      </c>
      <c r="J338">
        <v>66.7</v>
      </c>
      <c r="K338">
        <v>15.6</v>
      </c>
      <c r="L338">
        <v>10300</v>
      </c>
      <c r="M338">
        <v>13900</v>
      </c>
      <c r="N338">
        <v>73.8</v>
      </c>
      <c r="O338">
        <v>14.8</v>
      </c>
      <c r="P338">
        <v>8000</v>
      </c>
      <c r="Q338">
        <v>11800</v>
      </c>
      <c r="R338">
        <v>67.7</v>
      </c>
      <c r="S338">
        <v>15.1</v>
      </c>
      <c r="T338">
        <v>11000</v>
      </c>
      <c r="U338">
        <v>14300</v>
      </c>
      <c r="V338">
        <v>77.400000000000006</v>
      </c>
      <c r="W338">
        <v>14.7</v>
      </c>
      <c r="X338">
        <v>9100</v>
      </c>
      <c r="Y338">
        <v>12900</v>
      </c>
      <c r="Z338">
        <v>70.599999999999994</v>
      </c>
      <c r="AA338">
        <v>16.600000000000001</v>
      </c>
      <c r="AB338">
        <v>9100</v>
      </c>
      <c r="AC338">
        <v>14300</v>
      </c>
      <c r="AD338">
        <v>63.2</v>
      </c>
      <c r="AE338">
        <v>15.8</v>
      </c>
      <c r="AF338">
        <v>9600</v>
      </c>
      <c r="AG338">
        <v>18200</v>
      </c>
      <c r="AH338">
        <v>52.9</v>
      </c>
      <c r="AI338">
        <v>13.4</v>
      </c>
    </row>
    <row r="339" spans="1:35" x14ac:dyDescent="0.3">
      <c r="A339" t="s">
        <v>446</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5500</v>
      </c>
      <c r="E339">
        <v>7700</v>
      </c>
      <c r="F339">
        <v>72.099999999999994</v>
      </c>
      <c r="G339">
        <v>17.899999999999999</v>
      </c>
      <c r="H339">
        <v>5500</v>
      </c>
      <c r="I339">
        <v>7700</v>
      </c>
      <c r="J339">
        <v>70.900000000000006</v>
      </c>
      <c r="K339">
        <v>19.399999999999999</v>
      </c>
      <c r="L339">
        <v>6900</v>
      </c>
      <c r="M339">
        <v>11200</v>
      </c>
      <c r="N339">
        <v>61.9</v>
      </c>
      <c r="O339">
        <v>16.600000000000001</v>
      </c>
      <c r="P339">
        <v>6100</v>
      </c>
      <c r="Q339">
        <v>10400</v>
      </c>
      <c r="R339">
        <v>58.6</v>
      </c>
      <c r="S339">
        <v>16.8</v>
      </c>
      <c r="T339">
        <v>8600</v>
      </c>
      <c r="U339">
        <v>10200</v>
      </c>
      <c r="V339">
        <v>83.8</v>
      </c>
      <c r="W339">
        <v>12.8</v>
      </c>
      <c r="X339">
        <v>6200</v>
      </c>
      <c r="Y339">
        <v>8600</v>
      </c>
      <c r="Z339">
        <v>72.5</v>
      </c>
      <c r="AA339">
        <v>17.5</v>
      </c>
      <c r="AB339">
        <v>7800</v>
      </c>
      <c r="AC339">
        <v>10500</v>
      </c>
      <c r="AD339">
        <v>74.099999999999994</v>
      </c>
      <c r="AE339">
        <v>17.2</v>
      </c>
      <c r="AF339">
        <v>7100</v>
      </c>
      <c r="AG339">
        <v>13900</v>
      </c>
      <c r="AH339">
        <v>51.5</v>
      </c>
      <c r="AI339">
        <v>16.100000000000001</v>
      </c>
    </row>
    <row r="340" spans="1:35" x14ac:dyDescent="0.3">
      <c r="A340" t="s">
        <v>447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7000</v>
      </c>
      <c r="E340">
        <v>12000</v>
      </c>
      <c r="F340">
        <v>58</v>
      </c>
      <c r="G340">
        <v>17.100000000000001</v>
      </c>
      <c r="H340">
        <v>10300</v>
      </c>
      <c r="I340">
        <v>15600</v>
      </c>
      <c r="J340">
        <v>66.099999999999994</v>
      </c>
      <c r="K340">
        <v>14.7</v>
      </c>
      <c r="L340">
        <v>9000</v>
      </c>
      <c r="M340">
        <v>16000</v>
      </c>
      <c r="N340">
        <v>56.5</v>
      </c>
      <c r="O340">
        <v>15.4</v>
      </c>
      <c r="P340">
        <v>6200</v>
      </c>
      <c r="Q340">
        <v>14600</v>
      </c>
      <c r="R340">
        <v>42.4</v>
      </c>
      <c r="S340">
        <v>15.7</v>
      </c>
      <c r="T340">
        <v>7300</v>
      </c>
      <c r="U340">
        <v>14000</v>
      </c>
      <c r="V340">
        <v>52.4</v>
      </c>
      <c r="W340">
        <v>16.100000000000001</v>
      </c>
      <c r="X340">
        <v>7700</v>
      </c>
      <c r="Y340">
        <v>11600</v>
      </c>
      <c r="Z340">
        <v>66.8</v>
      </c>
      <c r="AA340">
        <v>18.100000000000001</v>
      </c>
      <c r="AB340">
        <v>7700</v>
      </c>
      <c r="AC340">
        <v>11700</v>
      </c>
      <c r="AD340">
        <v>65.900000000000006</v>
      </c>
      <c r="AE340">
        <v>18.2</v>
      </c>
      <c r="AF340">
        <v>10000</v>
      </c>
      <c r="AG340">
        <v>17700</v>
      </c>
      <c r="AH340">
        <v>56.2</v>
      </c>
      <c r="AI340">
        <v>14.3</v>
      </c>
    </row>
    <row r="341" spans="1:35" x14ac:dyDescent="0.3">
      <c r="A341" t="s">
        <v>448</v>
      </c>
      <c r="B341" t="str">
        <f>IFERROR(VLOOKUP(A341,'class and classification'!$A$1:$B$338,2,FALSE),VLOOKUP(A341,'class and classification'!$A$340:$B$378,2,FALSE))</f>
        <v>Predominantly Rural</v>
      </c>
      <c r="C341" t="str">
        <f>IFERROR(VLOOKUP(A341,'class and classification'!$A$1:$C$338,3,FALSE),VLOOKUP(A341,'class and classification'!$A$340:$C$378,3,FALSE))</f>
        <v>SD</v>
      </c>
      <c r="D341">
        <v>6500</v>
      </c>
      <c r="E341">
        <v>10400</v>
      </c>
      <c r="F341">
        <v>62.2</v>
      </c>
      <c r="G341">
        <v>17.399999999999999</v>
      </c>
      <c r="H341">
        <v>6300</v>
      </c>
      <c r="I341">
        <v>12800</v>
      </c>
      <c r="J341">
        <v>49.3</v>
      </c>
      <c r="K341">
        <v>16.600000000000001</v>
      </c>
      <c r="L341">
        <v>10700</v>
      </c>
      <c r="M341">
        <v>17200</v>
      </c>
      <c r="N341">
        <v>62.6</v>
      </c>
      <c r="O341">
        <v>15.2</v>
      </c>
      <c r="P341">
        <v>11300</v>
      </c>
      <c r="Q341">
        <v>23300</v>
      </c>
      <c r="R341">
        <v>48.6</v>
      </c>
      <c r="S341">
        <v>13.7</v>
      </c>
      <c r="T341">
        <v>9100</v>
      </c>
      <c r="U341">
        <v>14600</v>
      </c>
      <c r="V341">
        <v>62.1</v>
      </c>
      <c r="W341">
        <v>15.6</v>
      </c>
      <c r="X341">
        <v>8300</v>
      </c>
      <c r="Y341">
        <v>16500</v>
      </c>
      <c r="Z341">
        <v>50.4</v>
      </c>
      <c r="AA341">
        <v>14.1</v>
      </c>
      <c r="AB341">
        <v>6900</v>
      </c>
      <c r="AC341">
        <v>14400</v>
      </c>
      <c r="AD341">
        <v>47.7</v>
      </c>
      <c r="AE341">
        <v>17.600000000000001</v>
      </c>
      <c r="AF341">
        <v>12300</v>
      </c>
      <c r="AG341">
        <v>20700</v>
      </c>
      <c r="AH341">
        <v>59.3</v>
      </c>
      <c r="AI341">
        <v>13.1</v>
      </c>
    </row>
    <row r="342" spans="1:35" x14ac:dyDescent="0.3">
      <c r="A342" t="s">
        <v>449</v>
      </c>
      <c r="B342" t="str">
        <f>IFERROR(VLOOKUP(A342,'class and classification'!$A$1:$B$338,2,FALSE),VLOOKUP(A342,'class and classification'!$A$340:$B$378,2,FALSE))</f>
        <v>Predominantly Rural</v>
      </c>
      <c r="C342" t="str">
        <f>IFERROR(VLOOKUP(A342,'class and classification'!$A$1:$C$338,3,FALSE),VLOOKUP(A342,'class and classification'!$A$340:$C$378,3,FALSE))</f>
        <v>SD</v>
      </c>
      <c r="D342">
        <v>10600</v>
      </c>
      <c r="E342">
        <v>21500</v>
      </c>
      <c r="F342">
        <v>49.3</v>
      </c>
      <c r="G342">
        <v>12.3</v>
      </c>
      <c r="H342">
        <v>11600</v>
      </c>
      <c r="I342">
        <v>20300</v>
      </c>
      <c r="J342">
        <v>57</v>
      </c>
      <c r="K342">
        <v>12.9</v>
      </c>
      <c r="L342">
        <v>9700</v>
      </c>
      <c r="M342">
        <v>17800</v>
      </c>
      <c r="N342">
        <v>54.4</v>
      </c>
      <c r="O342">
        <v>15.1</v>
      </c>
      <c r="P342">
        <v>11400</v>
      </c>
      <c r="Q342">
        <v>15500</v>
      </c>
      <c r="R342">
        <v>73.099999999999994</v>
      </c>
      <c r="S342">
        <v>14.5</v>
      </c>
      <c r="T342">
        <v>10400</v>
      </c>
      <c r="U342">
        <v>16400</v>
      </c>
      <c r="V342">
        <v>63.4</v>
      </c>
      <c r="W342">
        <v>14.6</v>
      </c>
      <c r="X342">
        <v>11500</v>
      </c>
      <c r="Y342">
        <v>21000</v>
      </c>
      <c r="Z342">
        <v>54.5</v>
      </c>
      <c r="AA342">
        <v>13.8</v>
      </c>
      <c r="AB342">
        <v>15600</v>
      </c>
      <c r="AC342">
        <v>29000</v>
      </c>
      <c r="AD342">
        <v>53.8</v>
      </c>
      <c r="AE342">
        <v>12.8</v>
      </c>
      <c r="AF342">
        <v>14200</v>
      </c>
      <c r="AG342">
        <v>26800</v>
      </c>
      <c r="AH342">
        <v>53.1</v>
      </c>
      <c r="AI342">
        <v>12.5</v>
      </c>
    </row>
    <row r="343" spans="1:35" x14ac:dyDescent="0.3">
      <c r="A343" t="s">
        <v>450</v>
      </c>
      <c r="B343" t="str">
        <f>IFERROR(VLOOKUP(A343,'class and classification'!$A$1:$B$338,2,FALSE),VLOOKUP(A343,'class and classification'!$A$340:$B$378,2,FALSE))</f>
        <v>Predominantly Rural</v>
      </c>
      <c r="C343" t="str">
        <f>IFERROR(VLOOKUP(A343,'class and classification'!$A$1:$C$338,3,FALSE),VLOOKUP(A343,'class and classification'!$A$340:$C$378,3,FALSE))</f>
        <v>SD</v>
      </c>
      <c r="D343">
        <v>9300</v>
      </c>
      <c r="E343">
        <v>15500</v>
      </c>
      <c r="F343">
        <v>59.9</v>
      </c>
      <c r="G343">
        <v>15.6</v>
      </c>
      <c r="H343">
        <v>12000</v>
      </c>
      <c r="I343">
        <v>18200</v>
      </c>
      <c r="J343">
        <v>65.900000000000006</v>
      </c>
      <c r="K343">
        <v>13.4</v>
      </c>
      <c r="L343">
        <v>8500</v>
      </c>
      <c r="M343">
        <v>16500</v>
      </c>
      <c r="N343">
        <v>51.5</v>
      </c>
      <c r="O343">
        <v>14.9</v>
      </c>
      <c r="P343">
        <v>7500</v>
      </c>
      <c r="Q343">
        <v>11200</v>
      </c>
      <c r="R343">
        <v>67.099999999999994</v>
      </c>
      <c r="S343">
        <v>15.6</v>
      </c>
      <c r="T343">
        <v>10800</v>
      </c>
      <c r="U343">
        <v>19400</v>
      </c>
      <c r="V343">
        <v>55.8</v>
      </c>
      <c r="W343">
        <v>12.5</v>
      </c>
      <c r="X343">
        <v>10100</v>
      </c>
      <c r="Y343">
        <v>17800</v>
      </c>
      <c r="Z343">
        <v>56.5</v>
      </c>
      <c r="AA343">
        <v>13.9</v>
      </c>
      <c r="AB343">
        <v>12600</v>
      </c>
      <c r="AC343">
        <v>16600</v>
      </c>
      <c r="AD343">
        <v>75.8</v>
      </c>
      <c r="AE343">
        <v>14.2</v>
      </c>
      <c r="AF343">
        <v>7900</v>
      </c>
      <c r="AG343">
        <v>15100</v>
      </c>
      <c r="AH343">
        <v>52.5</v>
      </c>
      <c r="AI343">
        <v>15.5</v>
      </c>
    </row>
    <row r="345" spans="1:35" x14ac:dyDescent="0.3">
      <c r="A345" t="s">
        <v>466</v>
      </c>
      <c r="B345" t="s">
        <v>466</v>
      </c>
      <c r="D345">
        <f>SUMIF($B$10:$B$343,$B345,D$10:D$343)-SUMIFS(D$10:D$343,$B$10:$B$343,$B345,$C$10:$C$343,"SC")</f>
        <v>674400</v>
      </c>
      <c r="E345">
        <f>SUMIF($B$10:$B$343,$B345,E$10:E$343)-SUMIFS(E$10:E$343,$B$10:$B$343,$B345,$C$10:$C$343,"SC")</f>
        <v>1250500</v>
      </c>
      <c r="F345">
        <f>100*(D345/E345)</f>
        <v>53.930427828868453</v>
      </c>
      <c r="H345">
        <f>SUMIF($B$10:$B$343,$B345,H$10:H$343)-SUMIFS(H$10:H$343,$B$10:$B$343,$B345,$C$10:$C$343,"SC")</f>
        <v>711000</v>
      </c>
      <c r="I345">
        <f>SUMIF($B$10:$B$343,$B345,I$10:I$343)-SUMIFS(I$10:I$343,$B$10:$B$343,$B345,$C$10:$C$343,"SC")</f>
        <v>1286700</v>
      </c>
      <c r="J345">
        <f>100*(H345/I345)</f>
        <v>55.257635812543718</v>
      </c>
      <c r="L345">
        <f>SUMIF($B$10:$B$343,$B345,L$10:L$343)-SUMIFS(L$10:L$343,$B$10:$B$343,$B345,$C$10:$C$343,"SC")</f>
        <v>730500</v>
      </c>
      <c r="M345">
        <f>SUMIF($B$10:$B$343,$B345,M$10:M$343)-SUMIFS(M$10:M$343,$B$10:$B$343,$B345,$C$10:$C$343,"SC")</f>
        <v>1336800</v>
      </c>
      <c r="N345">
        <f>100*(L345/M345)</f>
        <v>54.64542190305206</v>
      </c>
      <c r="P345">
        <f>SUMIF($B$10:$B$343,$B345,P$10:P$343)-SUMIFS(P$10:P$343,$B$10:$B$343,$B345,$C$10:$C$343,"SC")</f>
        <v>752300</v>
      </c>
      <c r="Q345">
        <f>SUMIF($B$10:$B$343,$B345,Q$10:Q$343)-SUMIFS(Q$10:Q$343,$B$10:$B$343,$B345,$C$10:$C$343,"SC")</f>
        <v>1314000</v>
      </c>
      <c r="R345">
        <f>100*(P345/Q345)</f>
        <v>57.252663622526633</v>
      </c>
      <c r="T345">
        <f>SUMIF($B$10:$B$343,$B345,T$10:T$343)-SUMIFS(T$10:T$343,$B$10:$B$343,$B345,$C$10:$C$343,"SC")</f>
        <v>819500</v>
      </c>
      <c r="U345">
        <f>SUMIF($B$10:$B$343,$B345,U$10:U$343)-SUMIFS(U$10:U$343,$B$10:$B$343,$B345,$C$10:$C$343,"SC")</f>
        <v>1409900</v>
      </c>
      <c r="V345">
        <f>100*(T345/U345)</f>
        <v>58.124689694304564</v>
      </c>
      <c r="X345">
        <f>SUMIF($B$10:$B$343,$B345,X$10:X$343)-SUMIFS(X$10:X$343,$B$10:$B$343,$B345,$C$10:$C$343,"SC")</f>
        <v>851000</v>
      </c>
      <c r="Y345">
        <f>SUMIF($B$10:$B$343,$B345,Y$10:Y$343)-SUMIFS(Y$10:Y$343,$B$10:$B$343,$B345,$C$10:$C$343,"SC")</f>
        <v>1449700</v>
      </c>
      <c r="Z345">
        <f>100*(X345/Y345)</f>
        <v>58.701800372490865</v>
      </c>
      <c r="AB345">
        <f>SUMIF($B$10:$B$343,$B345,AB$10:AB$343)-SUMIFS(AB$10:AB$343,$B$10:$B$343,$B345,$C$10:$C$343,"SC")</f>
        <v>878200</v>
      </c>
      <c r="AC345">
        <f>SUMIF($B$10:$B$343,$B345,AC$10:AC$343)-SUMIFS(AC$10:AC$343,$B$10:$B$343,$B345,$C$10:$C$343,"SC")</f>
        <v>1497000</v>
      </c>
      <c r="AD345">
        <f>100*(AB345/AC345)</f>
        <v>58.663994655978627</v>
      </c>
      <c r="AF345">
        <f>SUMIF($B$10:$B$343,$B345,AF$10:AF$343)-SUMIFS(AF$10:AF$343,$B$10:$B$343,$B345,$C$10:$C$343,"SC")</f>
        <v>908600</v>
      </c>
      <c r="AG345">
        <f>SUMIF($B$10:$B$343,$B345,AG$10:AG$343)-SUMIFS(AG$10:AG$343,$B$10:$B$343,$B345,$C$10:$C$343,"SC")</f>
        <v>1593600</v>
      </c>
      <c r="AH345">
        <f>100*(AF345/AG345)</f>
        <v>57.015562248995991</v>
      </c>
    </row>
    <row r="347" spans="1:35" x14ac:dyDescent="0.3">
      <c r="A347" t="s">
        <v>7</v>
      </c>
    </row>
    <row r="348" spans="1:35" x14ac:dyDescent="0.3">
      <c r="A348" t="s">
        <v>1031</v>
      </c>
    </row>
    <row r="349" spans="1:35" x14ac:dyDescent="0.3">
      <c r="A349" t="s">
        <v>9</v>
      </c>
      <c r="T349">
        <f>P357+T357+X357</f>
        <v>91900</v>
      </c>
      <c r="U349">
        <f>Q357+U357+Y357</f>
        <v>121800</v>
      </c>
      <c r="V349">
        <f>100*T349/U349</f>
        <v>75.451559934318553</v>
      </c>
      <c r="X349">
        <f>V349-T4</f>
        <v>38.368226600985217</v>
      </c>
    </row>
    <row r="350" spans="1:35" x14ac:dyDescent="0.3">
      <c r="A350" t="s">
        <v>11</v>
      </c>
    </row>
    <row r="351" spans="1:35" x14ac:dyDescent="0.3">
      <c r="A351" t="s">
        <v>13</v>
      </c>
    </row>
    <row r="353" spans="1:35" x14ac:dyDescent="0.3">
      <c r="A353" t="s">
        <v>15</v>
      </c>
      <c r="D353" t="s">
        <v>16</v>
      </c>
      <c r="E353" t="s">
        <v>17</v>
      </c>
      <c r="F353" t="s">
        <v>29</v>
      </c>
      <c r="G353" t="s">
        <v>19</v>
      </c>
      <c r="H353" t="s">
        <v>16</v>
      </c>
      <c r="I353" t="s">
        <v>17</v>
      </c>
      <c r="J353" t="s">
        <v>30</v>
      </c>
      <c r="K353" t="s">
        <v>19</v>
      </c>
      <c r="L353" t="s">
        <v>16</v>
      </c>
      <c r="M353" t="s">
        <v>17</v>
      </c>
      <c r="N353" t="s">
        <v>31</v>
      </c>
      <c r="O353" t="s">
        <v>19</v>
      </c>
      <c r="P353" t="s">
        <v>16</v>
      </c>
      <c r="Q353" t="s">
        <v>17</v>
      </c>
      <c r="R353" t="s">
        <v>32</v>
      </c>
      <c r="S353" t="s">
        <v>19</v>
      </c>
      <c r="T353" t="s">
        <v>16</v>
      </c>
      <c r="U353" t="s">
        <v>17</v>
      </c>
      <c r="V353" t="s">
        <v>33</v>
      </c>
      <c r="W353" t="s">
        <v>19</v>
      </c>
      <c r="X353" t="s">
        <v>16</v>
      </c>
      <c r="Y353" t="s">
        <v>17</v>
      </c>
      <c r="Z353" t="s">
        <v>34</v>
      </c>
      <c r="AA353" t="s">
        <v>19</v>
      </c>
      <c r="AB353" t="s">
        <v>16</v>
      </c>
      <c r="AC353" t="s">
        <v>17</v>
      </c>
      <c r="AD353" t="s">
        <v>35</v>
      </c>
      <c r="AE353" t="s">
        <v>19</v>
      </c>
      <c r="AF353" t="s">
        <v>16</v>
      </c>
      <c r="AG353" t="s">
        <v>17</v>
      </c>
      <c r="AH353" t="s">
        <v>36</v>
      </c>
      <c r="AI353" t="s">
        <v>19</v>
      </c>
    </row>
    <row r="355" spans="1:35" x14ac:dyDescent="0.3">
      <c r="A355" t="s">
        <v>64</v>
      </c>
      <c r="B355" t="str">
        <f>IFERROR(VLOOKUP(A355,'class and classification'!$A$1:$B$338,2,FALSE),VLOOKUP(A355,'class and classification'!$A$340:$B$378,2,FALSE))</f>
        <v>Predominantly Urban</v>
      </c>
      <c r="C355" t="str">
        <f>IFERROR(VLOOKUP(A355,'class and classification'!$A$1:$C$338,3,FALSE),VLOOKUP(A355,'class and classification'!$A$340:$C$378,3,FALSE))</f>
        <v>UA</v>
      </c>
      <c r="D355">
        <v>41200</v>
      </c>
      <c r="E355">
        <v>52100</v>
      </c>
      <c r="F355">
        <v>79.099999999999994</v>
      </c>
      <c r="G355">
        <v>2.7</v>
      </c>
      <c r="H355">
        <v>41300</v>
      </c>
      <c r="I355">
        <v>51500</v>
      </c>
      <c r="J355">
        <v>80.2</v>
      </c>
      <c r="K355">
        <v>2.7</v>
      </c>
      <c r="L355">
        <v>39500</v>
      </c>
      <c r="M355">
        <v>48700</v>
      </c>
      <c r="N355">
        <v>81</v>
      </c>
      <c r="O355">
        <v>3</v>
      </c>
      <c r="P355">
        <v>40600</v>
      </c>
      <c r="Q355">
        <v>50500</v>
      </c>
      <c r="R355">
        <v>80.400000000000006</v>
      </c>
      <c r="S355">
        <v>2.9</v>
      </c>
      <c r="T355">
        <v>39500</v>
      </c>
      <c r="U355">
        <v>48400</v>
      </c>
      <c r="V355">
        <v>81.5</v>
      </c>
      <c r="W355">
        <v>2.8</v>
      </c>
      <c r="X355">
        <v>39500</v>
      </c>
      <c r="Y355">
        <v>48800</v>
      </c>
      <c r="Z355">
        <v>81</v>
      </c>
      <c r="AA355">
        <v>2.9</v>
      </c>
      <c r="AB355">
        <v>35000</v>
      </c>
      <c r="AC355">
        <v>43300</v>
      </c>
      <c r="AD355">
        <v>80.7</v>
      </c>
      <c r="AE355">
        <v>3.5</v>
      </c>
      <c r="AF355">
        <v>39200</v>
      </c>
      <c r="AG355">
        <v>47000</v>
      </c>
      <c r="AH355">
        <v>83.3</v>
      </c>
      <c r="AI355">
        <v>3.4</v>
      </c>
    </row>
    <row r="356" spans="1:35" x14ac:dyDescent="0.3">
      <c r="A356" t="s">
        <v>65</v>
      </c>
      <c r="B356" t="str">
        <f>IFERROR(VLOOKUP(A356,'class and classification'!$A$1:$B$338,2,FALSE),VLOOKUP(A356,'class and classification'!$A$340:$B$378,2,FALSE))</f>
        <v>Predominantly Rural</v>
      </c>
      <c r="C356" t="str">
        <f>IFERROR(VLOOKUP(A356,'class and classification'!$A$1:$C$338,3,FALSE),VLOOKUP(A356,'class and classification'!$A$340:$C$378,3,FALSE))</f>
        <v>UA</v>
      </c>
      <c r="D356">
        <v>188100</v>
      </c>
      <c r="E356">
        <v>241500</v>
      </c>
      <c r="F356">
        <v>77.900000000000006</v>
      </c>
      <c r="G356">
        <v>2.9</v>
      </c>
      <c r="H356">
        <v>186700</v>
      </c>
      <c r="I356">
        <v>241900</v>
      </c>
      <c r="J356">
        <v>77.2</v>
      </c>
      <c r="K356">
        <v>3.1</v>
      </c>
      <c r="L356">
        <v>204000</v>
      </c>
      <c r="M356">
        <v>249000</v>
      </c>
      <c r="N356">
        <v>81.900000000000006</v>
      </c>
      <c r="O356">
        <v>3.1</v>
      </c>
      <c r="P356">
        <v>196100</v>
      </c>
      <c r="Q356">
        <v>241000</v>
      </c>
      <c r="R356">
        <v>81.400000000000006</v>
      </c>
      <c r="S356">
        <v>3.1</v>
      </c>
      <c r="T356">
        <v>199600</v>
      </c>
      <c r="U356">
        <v>239400</v>
      </c>
      <c r="V356">
        <v>83.4</v>
      </c>
      <c r="W356">
        <v>2.8</v>
      </c>
      <c r="X356">
        <v>191100</v>
      </c>
      <c r="Y356">
        <v>236400</v>
      </c>
      <c r="Z356">
        <v>80.8</v>
      </c>
      <c r="AA356">
        <v>2.9</v>
      </c>
      <c r="AB356">
        <v>176000</v>
      </c>
      <c r="AC356">
        <v>218700</v>
      </c>
      <c r="AD356">
        <v>80.400000000000006</v>
      </c>
      <c r="AE356">
        <v>3.2</v>
      </c>
      <c r="AF356">
        <v>184300</v>
      </c>
      <c r="AG356">
        <v>231500</v>
      </c>
      <c r="AH356">
        <v>79.599999999999994</v>
      </c>
      <c r="AI356">
        <v>3.2</v>
      </c>
    </row>
    <row r="357" spans="1:35" x14ac:dyDescent="0.3">
      <c r="A357" t="s">
        <v>66</v>
      </c>
      <c r="B357" t="str">
        <f>IFERROR(VLOOKUP(A357,'class and classification'!$A$1:$B$338,2,FALSE),VLOOKUP(A357,'class and classification'!$A$340:$B$378,2,FALSE))</f>
        <v>Predominantly Urban</v>
      </c>
      <c r="C357" t="str">
        <f>IFERROR(VLOOKUP(A357,'class and classification'!$A$1:$C$338,3,FALSE),VLOOKUP(A357,'class and classification'!$A$340:$C$378,3,FALSE))</f>
        <v>UA</v>
      </c>
      <c r="D357">
        <v>31300</v>
      </c>
      <c r="E357">
        <v>43100</v>
      </c>
      <c r="F357">
        <v>72.599999999999994</v>
      </c>
      <c r="G357">
        <v>2.9</v>
      </c>
      <c r="H357">
        <v>31400</v>
      </c>
      <c r="I357">
        <v>41700</v>
      </c>
      <c r="J357">
        <v>75.2</v>
      </c>
      <c r="K357">
        <v>2.9</v>
      </c>
      <c r="L357">
        <v>31100</v>
      </c>
      <c r="M357">
        <v>41900</v>
      </c>
      <c r="N357">
        <v>74.400000000000006</v>
      </c>
      <c r="O357">
        <v>3.4</v>
      </c>
      <c r="P357">
        <v>29900</v>
      </c>
      <c r="Q357">
        <v>40200</v>
      </c>
      <c r="R357">
        <v>74.400000000000006</v>
      </c>
      <c r="S357">
        <v>3.3</v>
      </c>
      <c r="T357">
        <v>31800</v>
      </c>
      <c r="U357">
        <v>43100</v>
      </c>
      <c r="V357">
        <v>73.8</v>
      </c>
      <c r="W357">
        <v>3.4</v>
      </c>
      <c r="X357">
        <v>30200</v>
      </c>
      <c r="Y357">
        <v>38500</v>
      </c>
      <c r="Z357">
        <v>78.3</v>
      </c>
      <c r="AA357">
        <v>3.4</v>
      </c>
      <c r="AB357">
        <v>26800</v>
      </c>
      <c r="AC357">
        <v>34500</v>
      </c>
      <c r="AD357">
        <v>77.5</v>
      </c>
      <c r="AE357">
        <v>4</v>
      </c>
      <c r="AF357">
        <v>31200</v>
      </c>
      <c r="AG357">
        <v>39000</v>
      </c>
      <c r="AH357">
        <v>80.099999999999994</v>
      </c>
      <c r="AI357">
        <v>3.6</v>
      </c>
    </row>
    <row r="358" spans="1:35" x14ac:dyDescent="0.3">
      <c r="A358" t="s">
        <v>67</v>
      </c>
      <c r="B358" t="str">
        <f>IFERROR(VLOOKUP(A358,'class and classification'!$A$1:$B$338,2,FALSE),VLOOKUP(A358,'class and classification'!$A$340:$B$378,2,FALSE))</f>
        <v>Predominantly Urban</v>
      </c>
      <c r="C358" t="str">
        <f>IFERROR(VLOOKUP(A358,'class and classification'!$A$1:$C$338,3,FALSE),VLOOKUP(A358,'class and classification'!$A$340:$C$378,3,FALSE))</f>
        <v>UA</v>
      </c>
      <c r="D358">
        <v>47800</v>
      </c>
      <c r="E358">
        <v>68300</v>
      </c>
      <c r="F358">
        <v>70.099999999999994</v>
      </c>
      <c r="G358">
        <v>3</v>
      </c>
      <c r="H358">
        <v>48700</v>
      </c>
      <c r="I358">
        <v>71000</v>
      </c>
      <c r="J358">
        <v>68.599999999999994</v>
      </c>
      <c r="K358">
        <v>3.1</v>
      </c>
      <c r="L358">
        <v>51400</v>
      </c>
      <c r="M358">
        <v>71400</v>
      </c>
      <c r="N358">
        <v>72</v>
      </c>
      <c r="O358">
        <v>3.2</v>
      </c>
      <c r="P358">
        <v>47700</v>
      </c>
      <c r="Q358">
        <v>65600</v>
      </c>
      <c r="R358">
        <v>72.7</v>
      </c>
      <c r="S358">
        <v>3.2</v>
      </c>
      <c r="T358">
        <v>47300</v>
      </c>
      <c r="U358">
        <v>65900</v>
      </c>
      <c r="V358">
        <v>71.8</v>
      </c>
      <c r="W358">
        <v>3.2</v>
      </c>
      <c r="X358">
        <v>45400</v>
      </c>
      <c r="Y358">
        <v>65400</v>
      </c>
      <c r="Z358">
        <v>69.400000000000006</v>
      </c>
      <c r="AA358">
        <v>3.4</v>
      </c>
      <c r="AB358">
        <v>40600</v>
      </c>
      <c r="AC358">
        <v>55900</v>
      </c>
      <c r="AD358">
        <v>72.7</v>
      </c>
      <c r="AE358">
        <v>4.4000000000000004</v>
      </c>
      <c r="AF358">
        <v>47000</v>
      </c>
      <c r="AG358">
        <v>62800</v>
      </c>
      <c r="AH358">
        <v>74.900000000000006</v>
      </c>
      <c r="AI358">
        <v>4.3</v>
      </c>
    </row>
    <row r="359" spans="1:35" x14ac:dyDescent="0.3">
      <c r="A359" t="s">
        <v>68</v>
      </c>
      <c r="B359" t="str">
        <f>IFERROR(VLOOKUP(A359,'class and classification'!$A$1:$B$338,2,FALSE),VLOOKUP(A359,'class and classification'!$A$340:$B$378,2,FALSE))</f>
        <v>Predominantly Rural</v>
      </c>
      <c r="C359" t="str">
        <f>IFERROR(VLOOKUP(A359,'class and classification'!$A$1:$C$338,3,FALSE),VLOOKUP(A359,'class and classification'!$A$340:$C$378,3,FALSE))</f>
        <v>UA</v>
      </c>
      <c r="D359">
        <v>119100</v>
      </c>
      <c r="E359">
        <v>150500</v>
      </c>
      <c r="F359">
        <v>79.099999999999994</v>
      </c>
      <c r="G359">
        <v>2.7</v>
      </c>
      <c r="H359">
        <v>119300</v>
      </c>
      <c r="I359">
        <v>149300</v>
      </c>
      <c r="J359">
        <v>79.900000000000006</v>
      </c>
      <c r="K359">
        <v>2.8</v>
      </c>
      <c r="L359">
        <v>112800</v>
      </c>
      <c r="M359">
        <v>143800</v>
      </c>
      <c r="N359">
        <v>78.400000000000006</v>
      </c>
      <c r="O359">
        <v>2.9</v>
      </c>
      <c r="P359">
        <v>116400</v>
      </c>
      <c r="Q359">
        <v>148100</v>
      </c>
      <c r="R359">
        <v>78.599999999999994</v>
      </c>
      <c r="S359">
        <v>2.9</v>
      </c>
      <c r="T359">
        <v>111300</v>
      </c>
      <c r="U359">
        <v>140700</v>
      </c>
      <c r="V359">
        <v>79.099999999999994</v>
      </c>
      <c r="W359">
        <v>3.1</v>
      </c>
      <c r="X359">
        <v>110200</v>
      </c>
      <c r="Y359">
        <v>138600</v>
      </c>
      <c r="Z359">
        <v>79.5</v>
      </c>
      <c r="AA359">
        <v>3.1</v>
      </c>
      <c r="AB359">
        <v>101500</v>
      </c>
      <c r="AC359">
        <v>125700</v>
      </c>
      <c r="AD359">
        <v>80.7</v>
      </c>
      <c r="AE359">
        <v>3.6</v>
      </c>
      <c r="AF359">
        <v>99300</v>
      </c>
      <c r="AG359">
        <v>129400</v>
      </c>
      <c r="AH359">
        <v>76.7</v>
      </c>
      <c r="AI359">
        <v>3.7</v>
      </c>
    </row>
    <row r="360" spans="1:35" x14ac:dyDescent="0.3">
      <c r="A360" t="s">
        <v>69</v>
      </c>
      <c r="B360" t="str">
        <f>IFERROR(VLOOKUP(A360,'class and classification'!$A$1:$B$338,2,FALSE),VLOOKUP(A360,'class and classification'!$A$340:$B$378,2,FALSE))</f>
        <v>Urban with Significant Rural</v>
      </c>
      <c r="C360" t="str">
        <f>IFERROR(VLOOKUP(A360,'class and classification'!$A$1:$C$338,3,FALSE),VLOOKUP(A360,'class and classification'!$A$340:$C$378,3,FALSE))</f>
        <v>UA</v>
      </c>
      <c r="D360">
        <v>47700</v>
      </c>
      <c r="E360">
        <v>62300</v>
      </c>
      <c r="F360">
        <v>76.5</v>
      </c>
      <c r="G360">
        <v>3</v>
      </c>
      <c r="H360">
        <v>49400</v>
      </c>
      <c r="I360">
        <v>63400</v>
      </c>
      <c r="J360">
        <v>77.900000000000006</v>
      </c>
      <c r="K360">
        <v>3.1</v>
      </c>
      <c r="L360">
        <v>47300</v>
      </c>
      <c r="M360">
        <v>61800</v>
      </c>
      <c r="N360">
        <v>76.5</v>
      </c>
      <c r="O360">
        <v>3.4</v>
      </c>
      <c r="P360">
        <v>47000</v>
      </c>
      <c r="Q360">
        <v>61200</v>
      </c>
      <c r="R360">
        <v>76.8</v>
      </c>
      <c r="S360">
        <v>3.4</v>
      </c>
      <c r="T360">
        <v>47100</v>
      </c>
      <c r="U360">
        <v>58900</v>
      </c>
      <c r="V360">
        <v>80</v>
      </c>
      <c r="W360">
        <v>3.1</v>
      </c>
      <c r="X360">
        <v>44700</v>
      </c>
      <c r="Y360">
        <v>56300</v>
      </c>
      <c r="Z360">
        <v>79.400000000000006</v>
      </c>
      <c r="AA360">
        <v>3.3</v>
      </c>
      <c r="AB360">
        <v>38200</v>
      </c>
      <c r="AC360">
        <v>47200</v>
      </c>
      <c r="AD360">
        <v>81</v>
      </c>
      <c r="AE360">
        <v>4.0999999999999996</v>
      </c>
      <c r="AF360">
        <v>40700</v>
      </c>
      <c r="AG360">
        <v>53600</v>
      </c>
      <c r="AH360">
        <v>76</v>
      </c>
      <c r="AI360">
        <v>4.3</v>
      </c>
    </row>
    <row r="361" spans="1:35" x14ac:dyDescent="0.3">
      <c r="A361" t="s">
        <v>70</v>
      </c>
      <c r="B361" t="str">
        <f>IFERROR(VLOOKUP(A361,'class and classification'!$A$1:$B$338,2,FALSE),VLOOKUP(A361,'class and classification'!$A$340:$B$378,2,FALSE))</f>
        <v>Predominantly Urban</v>
      </c>
      <c r="C361" t="str">
        <f>IFERROR(VLOOKUP(A361,'class and classification'!$A$1:$C$338,3,FALSE),VLOOKUP(A361,'class and classification'!$A$340:$C$378,3,FALSE))</f>
        <v>UA</v>
      </c>
      <c r="D361">
        <v>72100</v>
      </c>
      <c r="E361">
        <v>92800</v>
      </c>
      <c r="F361">
        <v>77.7</v>
      </c>
      <c r="G361">
        <v>3.1</v>
      </c>
      <c r="H361">
        <v>76400</v>
      </c>
      <c r="I361">
        <v>95400</v>
      </c>
      <c r="J361">
        <v>80.099999999999994</v>
      </c>
      <c r="K361">
        <v>3.2</v>
      </c>
      <c r="L361">
        <v>73600</v>
      </c>
      <c r="M361">
        <v>95400</v>
      </c>
      <c r="N361">
        <v>77.2</v>
      </c>
      <c r="O361">
        <v>3.5</v>
      </c>
      <c r="P361">
        <v>74200</v>
      </c>
      <c r="Q361">
        <v>92500</v>
      </c>
      <c r="R361">
        <v>80.2</v>
      </c>
      <c r="S361">
        <v>3.2</v>
      </c>
      <c r="T361">
        <v>70900</v>
      </c>
      <c r="U361">
        <v>89700</v>
      </c>
      <c r="V361">
        <v>79.099999999999994</v>
      </c>
      <c r="W361">
        <v>3.2</v>
      </c>
      <c r="X361">
        <v>73100</v>
      </c>
      <c r="Y361">
        <v>90500</v>
      </c>
      <c r="Z361">
        <v>80.7</v>
      </c>
      <c r="AA361">
        <v>3.2</v>
      </c>
      <c r="AB361">
        <v>64800</v>
      </c>
      <c r="AC361">
        <v>81400</v>
      </c>
      <c r="AD361">
        <v>79.599999999999994</v>
      </c>
      <c r="AE361">
        <v>3.8</v>
      </c>
      <c r="AF361">
        <v>69200</v>
      </c>
      <c r="AG361">
        <v>86600</v>
      </c>
      <c r="AH361">
        <v>79.900000000000006</v>
      </c>
      <c r="AI361">
        <v>3.5</v>
      </c>
    </row>
    <row r="362" spans="1:35" x14ac:dyDescent="0.3">
      <c r="A362" t="s">
        <v>71</v>
      </c>
      <c r="B362" t="str">
        <f>IFERROR(VLOOKUP(A362,'class and classification'!$A$1:$B$338,2,FALSE),VLOOKUP(A362,'class and classification'!$A$340:$B$378,2,FALSE))</f>
        <v>Predominantly Urban</v>
      </c>
      <c r="C362" t="str">
        <f>IFERROR(VLOOKUP(A362,'class and classification'!$A$1:$C$338,3,FALSE),VLOOKUP(A362,'class and classification'!$A$340:$C$378,3,FALSE))</f>
        <v>MD</v>
      </c>
      <c r="D362">
        <v>76900</v>
      </c>
      <c r="E362">
        <v>96300</v>
      </c>
      <c r="F362">
        <v>79.900000000000006</v>
      </c>
      <c r="G362">
        <v>2.9</v>
      </c>
      <c r="H362">
        <v>80500</v>
      </c>
      <c r="I362">
        <v>99300</v>
      </c>
      <c r="J362">
        <v>81.099999999999994</v>
      </c>
      <c r="K362">
        <v>2.9</v>
      </c>
      <c r="L362">
        <v>78200</v>
      </c>
      <c r="M362">
        <v>97000</v>
      </c>
      <c r="N362">
        <v>80.7</v>
      </c>
      <c r="O362">
        <v>3</v>
      </c>
      <c r="P362">
        <v>78700</v>
      </c>
      <c r="Q362">
        <v>95800</v>
      </c>
      <c r="R362">
        <v>82.1</v>
      </c>
      <c r="S362">
        <v>3</v>
      </c>
      <c r="T362">
        <v>80000</v>
      </c>
      <c r="U362">
        <v>97100</v>
      </c>
      <c r="V362">
        <v>82.3</v>
      </c>
      <c r="W362">
        <v>3</v>
      </c>
      <c r="X362">
        <v>75600</v>
      </c>
      <c r="Y362">
        <v>92700</v>
      </c>
      <c r="Z362">
        <v>81.599999999999994</v>
      </c>
      <c r="AA362">
        <v>3.2</v>
      </c>
      <c r="AB362">
        <v>67100</v>
      </c>
      <c r="AC362">
        <v>80300</v>
      </c>
      <c r="AD362">
        <v>83.5</v>
      </c>
      <c r="AE362">
        <v>3.7</v>
      </c>
      <c r="AF362">
        <v>72100</v>
      </c>
      <c r="AG362">
        <v>88300</v>
      </c>
      <c r="AH362">
        <v>81.599999999999994</v>
      </c>
      <c r="AI362">
        <v>3.8</v>
      </c>
    </row>
    <row r="363" spans="1:35" x14ac:dyDescent="0.3">
      <c r="A363" t="s">
        <v>72</v>
      </c>
      <c r="B363" t="str">
        <f>IFERROR(VLOOKUP(A363,'class and classification'!$A$1:$B$338,2,FALSE),VLOOKUP(A363,'class and classification'!$A$340:$B$378,2,FALSE))</f>
        <v>Predominantly Urban</v>
      </c>
      <c r="C363" t="str">
        <f>IFERROR(VLOOKUP(A363,'class and classification'!$A$1:$C$338,3,FALSE),VLOOKUP(A363,'class and classification'!$A$340:$C$378,3,FALSE))</f>
        <v>MD</v>
      </c>
      <c r="D363">
        <v>108800</v>
      </c>
      <c r="E363">
        <v>153900</v>
      </c>
      <c r="F363">
        <v>70.7</v>
      </c>
      <c r="G363">
        <v>3</v>
      </c>
      <c r="H363">
        <v>110600</v>
      </c>
      <c r="I363">
        <v>150800</v>
      </c>
      <c r="J363">
        <v>73.400000000000006</v>
      </c>
      <c r="K363">
        <v>3.1</v>
      </c>
      <c r="L363">
        <v>117000</v>
      </c>
      <c r="M363">
        <v>152600</v>
      </c>
      <c r="N363">
        <v>76.599999999999994</v>
      </c>
      <c r="O363">
        <v>3.4</v>
      </c>
      <c r="P363">
        <v>108700</v>
      </c>
      <c r="Q363">
        <v>152100</v>
      </c>
      <c r="R363">
        <v>71.5</v>
      </c>
      <c r="S363">
        <v>3.5</v>
      </c>
      <c r="T363">
        <v>111900</v>
      </c>
      <c r="U363">
        <v>147300</v>
      </c>
      <c r="V363">
        <v>76</v>
      </c>
      <c r="W363">
        <v>3.5</v>
      </c>
      <c r="X363">
        <v>112000</v>
      </c>
      <c r="Y363">
        <v>151200</v>
      </c>
      <c r="Z363">
        <v>74.099999999999994</v>
      </c>
      <c r="AA363">
        <v>3.6</v>
      </c>
      <c r="AB363">
        <v>113200</v>
      </c>
      <c r="AC363">
        <v>140400</v>
      </c>
      <c r="AD363">
        <v>80.599999999999994</v>
      </c>
      <c r="AE363">
        <v>3.9</v>
      </c>
      <c r="AF363">
        <v>116200</v>
      </c>
      <c r="AG363">
        <v>152800</v>
      </c>
      <c r="AH363">
        <v>76</v>
      </c>
      <c r="AI363">
        <v>4.0999999999999996</v>
      </c>
    </row>
    <row r="364" spans="1:35" x14ac:dyDescent="0.3">
      <c r="A364" t="s">
        <v>73</v>
      </c>
      <c r="B364" t="str">
        <f>IFERROR(VLOOKUP(A364,'class and classification'!$A$1:$B$338,2,FALSE),VLOOKUP(A364,'class and classification'!$A$340:$B$378,2,FALSE))</f>
        <v>Predominantly Urban</v>
      </c>
      <c r="C364" t="str">
        <f>IFERROR(VLOOKUP(A364,'class and classification'!$A$1:$C$338,3,FALSE),VLOOKUP(A364,'class and classification'!$A$340:$C$378,3,FALSE))</f>
        <v>MD</v>
      </c>
      <c r="D364">
        <v>80200</v>
      </c>
      <c r="E364">
        <v>100100</v>
      </c>
      <c r="F364">
        <v>80.099999999999994</v>
      </c>
      <c r="G364">
        <v>2.9</v>
      </c>
      <c r="H364">
        <v>80100</v>
      </c>
      <c r="I364">
        <v>97500</v>
      </c>
      <c r="J364">
        <v>82.2</v>
      </c>
      <c r="K364">
        <v>2.9</v>
      </c>
      <c r="L364">
        <v>81900</v>
      </c>
      <c r="M364">
        <v>99100</v>
      </c>
      <c r="N364">
        <v>82.6</v>
      </c>
      <c r="O364">
        <v>2.9</v>
      </c>
      <c r="P364">
        <v>81100</v>
      </c>
      <c r="Q364">
        <v>97900</v>
      </c>
      <c r="R364">
        <v>82.9</v>
      </c>
      <c r="S364">
        <v>3</v>
      </c>
      <c r="T364">
        <v>77500</v>
      </c>
      <c r="U364">
        <v>95600</v>
      </c>
      <c r="V364">
        <v>81.099999999999994</v>
      </c>
      <c r="W364">
        <v>3.3</v>
      </c>
      <c r="X364">
        <v>81600</v>
      </c>
      <c r="Y364">
        <v>96600</v>
      </c>
      <c r="Z364">
        <v>84.5</v>
      </c>
      <c r="AA364">
        <v>3.1</v>
      </c>
      <c r="AB364">
        <v>70700</v>
      </c>
      <c r="AC364">
        <v>86900</v>
      </c>
      <c r="AD364">
        <v>81.400000000000006</v>
      </c>
      <c r="AE364">
        <v>4</v>
      </c>
      <c r="AF364">
        <v>70700</v>
      </c>
      <c r="AG364">
        <v>88500</v>
      </c>
      <c r="AH364">
        <v>79.900000000000006</v>
      </c>
      <c r="AI364">
        <v>3.7</v>
      </c>
    </row>
    <row r="365" spans="1:35" x14ac:dyDescent="0.3">
      <c r="A365" t="s">
        <v>74</v>
      </c>
      <c r="B365" t="str">
        <f>IFERROR(VLOOKUP(A365,'class and classification'!$A$1:$B$338,2,FALSE),VLOOKUP(A365,'class and classification'!$A$340:$B$378,2,FALSE))</f>
        <v>Predominantly Urban</v>
      </c>
      <c r="C365" t="str">
        <f>IFERROR(VLOOKUP(A365,'class and classification'!$A$1:$C$338,3,FALSE),VLOOKUP(A365,'class and classification'!$A$340:$C$378,3,FALSE))</f>
        <v>MD</v>
      </c>
      <c r="D365">
        <v>55600</v>
      </c>
      <c r="E365">
        <v>71500</v>
      </c>
      <c r="F365">
        <v>77.8</v>
      </c>
      <c r="G365">
        <v>2.8</v>
      </c>
      <c r="H365">
        <v>55000</v>
      </c>
      <c r="I365">
        <v>69700</v>
      </c>
      <c r="J365">
        <v>78.900000000000006</v>
      </c>
      <c r="K365">
        <v>3</v>
      </c>
      <c r="L365">
        <v>55400</v>
      </c>
      <c r="M365">
        <v>70400</v>
      </c>
      <c r="N365">
        <v>78.599999999999994</v>
      </c>
      <c r="O365">
        <v>3</v>
      </c>
      <c r="P365">
        <v>52500</v>
      </c>
      <c r="Q365">
        <v>68000</v>
      </c>
      <c r="R365">
        <v>77.2</v>
      </c>
      <c r="S365">
        <v>3.2</v>
      </c>
      <c r="T365">
        <v>51900</v>
      </c>
      <c r="U365">
        <v>65500</v>
      </c>
      <c r="V365">
        <v>79.2</v>
      </c>
      <c r="W365">
        <v>3.2</v>
      </c>
      <c r="X365">
        <v>51700</v>
      </c>
      <c r="Y365">
        <v>66700</v>
      </c>
      <c r="Z365">
        <v>77.5</v>
      </c>
      <c r="AA365">
        <v>3.4</v>
      </c>
      <c r="AB365">
        <v>42500</v>
      </c>
      <c r="AC365">
        <v>56300</v>
      </c>
      <c r="AD365">
        <v>75.5</v>
      </c>
      <c r="AE365">
        <v>4.3</v>
      </c>
      <c r="AF365">
        <v>52300</v>
      </c>
      <c r="AG365">
        <v>65400</v>
      </c>
      <c r="AH365">
        <v>80.099999999999994</v>
      </c>
      <c r="AI365">
        <v>4</v>
      </c>
    </row>
    <row r="366" spans="1:35" x14ac:dyDescent="0.3">
      <c r="A366" t="s">
        <v>75</v>
      </c>
      <c r="B366" t="str">
        <f>IFERROR(VLOOKUP(A366,'class and classification'!$A$1:$B$338,2,FALSE),VLOOKUP(A366,'class and classification'!$A$340:$B$378,2,FALSE))</f>
        <v>Predominantly Urban</v>
      </c>
      <c r="C366" t="str">
        <f>IFERROR(VLOOKUP(A366,'class and classification'!$A$1:$C$338,3,FALSE),VLOOKUP(A366,'class and classification'!$A$340:$C$378,3,FALSE))</f>
        <v>MD</v>
      </c>
      <c r="D366">
        <v>96700</v>
      </c>
      <c r="E366">
        <v>128900</v>
      </c>
      <c r="F366">
        <v>75</v>
      </c>
      <c r="G366">
        <v>3.1</v>
      </c>
      <c r="H366">
        <v>97900</v>
      </c>
      <c r="I366">
        <v>130200</v>
      </c>
      <c r="J366">
        <v>75.2</v>
      </c>
      <c r="K366">
        <v>3.2</v>
      </c>
      <c r="L366">
        <v>97500</v>
      </c>
      <c r="M366">
        <v>127000</v>
      </c>
      <c r="N366">
        <v>76.7</v>
      </c>
      <c r="O366">
        <v>3.4</v>
      </c>
      <c r="P366">
        <v>102700</v>
      </c>
      <c r="Q366">
        <v>128000</v>
      </c>
      <c r="R366">
        <v>80.2</v>
      </c>
      <c r="S366">
        <v>2.8</v>
      </c>
      <c r="T366">
        <v>98800</v>
      </c>
      <c r="U366">
        <v>125400</v>
      </c>
      <c r="V366">
        <v>78.7</v>
      </c>
      <c r="W366">
        <v>2.9</v>
      </c>
      <c r="X366">
        <v>95300</v>
      </c>
      <c r="Y366">
        <v>120400</v>
      </c>
      <c r="Z366">
        <v>79.2</v>
      </c>
      <c r="AA366">
        <v>3.2</v>
      </c>
      <c r="AB366">
        <v>84000</v>
      </c>
      <c r="AC366">
        <v>104700</v>
      </c>
      <c r="AD366">
        <v>80.2</v>
      </c>
      <c r="AE366">
        <v>3.7</v>
      </c>
      <c r="AF366">
        <v>95200</v>
      </c>
      <c r="AG366">
        <v>121200</v>
      </c>
      <c r="AH366">
        <v>78.599999999999994</v>
      </c>
      <c r="AI366">
        <v>3.8</v>
      </c>
    </row>
    <row r="367" spans="1:35" x14ac:dyDescent="0.3">
      <c r="A367" t="s">
        <v>76</v>
      </c>
      <c r="B367" t="str">
        <f>IFERROR(VLOOKUP(A367,'class and classification'!$A$1:$B$338,2,FALSE),VLOOKUP(A367,'class and classification'!$A$340:$B$378,2,FALSE))</f>
        <v>Predominantly Urban</v>
      </c>
      <c r="C367" t="str">
        <f>IFERROR(VLOOKUP(A367,'class and classification'!$A$1:$C$338,3,FALSE),VLOOKUP(A367,'class and classification'!$A$340:$C$378,3,FALSE))</f>
        <v>UA</v>
      </c>
      <c r="D367">
        <v>49400</v>
      </c>
      <c r="E367">
        <v>68400</v>
      </c>
      <c r="F367">
        <v>72.2</v>
      </c>
      <c r="G367">
        <v>3.2</v>
      </c>
      <c r="H367">
        <v>50700</v>
      </c>
      <c r="I367">
        <v>70400</v>
      </c>
      <c r="J367">
        <v>72</v>
      </c>
      <c r="K367">
        <v>3</v>
      </c>
      <c r="L367">
        <v>51400</v>
      </c>
      <c r="M367">
        <v>70300</v>
      </c>
      <c r="N367">
        <v>73.2</v>
      </c>
      <c r="O367">
        <v>3.1</v>
      </c>
      <c r="P367">
        <v>51000</v>
      </c>
      <c r="Q367">
        <v>71800</v>
      </c>
      <c r="R367">
        <v>71</v>
      </c>
      <c r="S367">
        <v>3.1</v>
      </c>
      <c r="T367">
        <v>52100</v>
      </c>
      <c r="U367">
        <v>72100</v>
      </c>
      <c r="V367">
        <v>72.2</v>
      </c>
      <c r="W367">
        <v>3</v>
      </c>
      <c r="X367">
        <v>52100</v>
      </c>
      <c r="Y367">
        <v>70000</v>
      </c>
      <c r="Z367">
        <v>74.400000000000006</v>
      </c>
      <c r="AA367">
        <v>3</v>
      </c>
      <c r="AB367">
        <v>41200</v>
      </c>
      <c r="AC367">
        <v>55800</v>
      </c>
      <c r="AD367">
        <v>73.8</v>
      </c>
      <c r="AE367">
        <v>4.4000000000000004</v>
      </c>
      <c r="AF367">
        <v>50200</v>
      </c>
      <c r="AG367">
        <v>66000</v>
      </c>
      <c r="AH367">
        <v>75.900000000000006</v>
      </c>
      <c r="AI367">
        <v>4.4000000000000004</v>
      </c>
    </row>
    <row r="368" spans="1:35" x14ac:dyDescent="0.3">
      <c r="A368" t="s">
        <v>77</v>
      </c>
      <c r="B368" t="str">
        <f>IFERROR(VLOOKUP(A368,'class and classification'!$A$1:$B$338,2,FALSE),VLOOKUP(A368,'class and classification'!$A$340:$B$378,2,FALSE))</f>
        <v>Predominantly Urban</v>
      </c>
      <c r="C368" t="str">
        <f>IFERROR(VLOOKUP(A368,'class and classification'!$A$1:$C$338,3,FALSE),VLOOKUP(A368,'class and classification'!$A$340:$C$378,3,FALSE))</f>
        <v>UA</v>
      </c>
      <c r="D368">
        <v>45000</v>
      </c>
      <c r="E368">
        <v>58700</v>
      </c>
      <c r="F368">
        <v>76.7</v>
      </c>
      <c r="G368">
        <v>3.5</v>
      </c>
      <c r="H368">
        <v>50700</v>
      </c>
      <c r="I368">
        <v>61200</v>
      </c>
      <c r="J368">
        <v>82.8</v>
      </c>
      <c r="K368">
        <v>3</v>
      </c>
      <c r="L368">
        <v>48800</v>
      </c>
      <c r="M368">
        <v>59700</v>
      </c>
      <c r="N368">
        <v>81.7</v>
      </c>
      <c r="O368">
        <v>2.9</v>
      </c>
      <c r="P368">
        <v>49700</v>
      </c>
      <c r="Q368">
        <v>58300</v>
      </c>
      <c r="R368">
        <v>85.2</v>
      </c>
      <c r="S368">
        <v>2.8</v>
      </c>
      <c r="T368">
        <v>45300</v>
      </c>
      <c r="U368">
        <v>54800</v>
      </c>
      <c r="V368">
        <v>82.6</v>
      </c>
      <c r="W368">
        <v>2.9</v>
      </c>
      <c r="X368">
        <v>46600</v>
      </c>
      <c r="Y368">
        <v>54600</v>
      </c>
      <c r="Z368">
        <v>85.3</v>
      </c>
      <c r="AA368">
        <v>2.7</v>
      </c>
      <c r="AB368">
        <v>35500</v>
      </c>
      <c r="AC368">
        <v>43200</v>
      </c>
      <c r="AD368">
        <v>82.2</v>
      </c>
      <c r="AE368">
        <v>4.0999999999999996</v>
      </c>
      <c r="AF368">
        <v>44800</v>
      </c>
      <c r="AG368">
        <v>53600</v>
      </c>
      <c r="AH368">
        <v>83.5</v>
      </c>
      <c r="AI368">
        <v>3.9</v>
      </c>
    </row>
    <row r="369" spans="1:35" x14ac:dyDescent="0.3">
      <c r="A369" t="s">
        <v>78</v>
      </c>
      <c r="B369" t="str">
        <f>IFERROR(VLOOKUP(A369,'class and classification'!$A$1:$B$338,2,FALSE),VLOOKUP(A369,'class and classification'!$A$340:$B$378,2,FALSE))</f>
        <v>Urban with Significant Rural</v>
      </c>
      <c r="C369" t="str">
        <f>IFERROR(VLOOKUP(A369,'class and classification'!$A$1:$C$338,3,FALSE),VLOOKUP(A369,'class and classification'!$A$340:$C$378,3,FALSE))</f>
        <v>UA</v>
      </c>
      <c r="D369">
        <v>151300</v>
      </c>
      <c r="E369">
        <v>186800</v>
      </c>
      <c r="F369">
        <v>81</v>
      </c>
      <c r="G369">
        <v>3.4</v>
      </c>
      <c r="H369">
        <v>148700</v>
      </c>
      <c r="I369">
        <v>185800</v>
      </c>
      <c r="J369">
        <v>80.099999999999994</v>
      </c>
      <c r="K369">
        <v>3.8</v>
      </c>
      <c r="L369">
        <v>148600</v>
      </c>
      <c r="M369">
        <v>180600</v>
      </c>
      <c r="N369">
        <v>82.3</v>
      </c>
      <c r="O369">
        <v>3.9</v>
      </c>
      <c r="P369">
        <v>149000</v>
      </c>
      <c r="Q369">
        <v>187100</v>
      </c>
      <c r="R369">
        <v>79.599999999999994</v>
      </c>
      <c r="S369">
        <v>4</v>
      </c>
      <c r="T369">
        <v>151100</v>
      </c>
      <c r="U369">
        <v>186400</v>
      </c>
      <c r="V369">
        <v>81.099999999999994</v>
      </c>
      <c r="W369">
        <v>3.8</v>
      </c>
      <c r="X369">
        <v>154500</v>
      </c>
      <c r="Y369">
        <v>176300</v>
      </c>
      <c r="Z369">
        <v>87.6</v>
      </c>
      <c r="AA369">
        <v>3.3</v>
      </c>
      <c r="AB369">
        <v>153100</v>
      </c>
      <c r="AC369">
        <v>186000</v>
      </c>
      <c r="AD369">
        <v>82.3</v>
      </c>
      <c r="AE369">
        <v>4</v>
      </c>
      <c r="AF369">
        <v>131900</v>
      </c>
      <c r="AG369">
        <v>168600</v>
      </c>
      <c r="AH369">
        <v>78.2</v>
      </c>
      <c r="AI369">
        <v>4.0999999999999996</v>
      </c>
    </row>
    <row r="370" spans="1:35" x14ac:dyDescent="0.3">
      <c r="A370" t="s">
        <v>79</v>
      </c>
      <c r="B370" t="str">
        <f>IFERROR(VLOOKUP(A370,'class and classification'!$A$1:$B$338,2,FALSE),VLOOKUP(A370,'class and classification'!$A$340:$B$378,2,FALSE))</f>
        <v>Urban with Significant Rural</v>
      </c>
      <c r="C370" t="str">
        <f>IFERROR(VLOOKUP(A370,'class and classification'!$A$1:$C$338,3,FALSE),VLOOKUP(A370,'class and classification'!$A$340:$C$378,3,FALSE))</f>
        <v>UA</v>
      </c>
      <c r="D370">
        <v>134600</v>
      </c>
      <c r="E370">
        <v>167700</v>
      </c>
      <c r="F370">
        <v>80.3</v>
      </c>
      <c r="G370">
        <v>3.7</v>
      </c>
      <c r="H370">
        <v>132600</v>
      </c>
      <c r="I370">
        <v>166600</v>
      </c>
      <c r="J370">
        <v>79.599999999999994</v>
      </c>
      <c r="K370">
        <v>3.9</v>
      </c>
      <c r="L370">
        <v>134000</v>
      </c>
      <c r="M370">
        <v>170400</v>
      </c>
      <c r="N370">
        <v>78.599999999999994</v>
      </c>
      <c r="O370">
        <v>4</v>
      </c>
      <c r="P370">
        <v>131600</v>
      </c>
      <c r="Q370">
        <v>168600</v>
      </c>
      <c r="R370">
        <v>78</v>
      </c>
      <c r="S370">
        <v>4.0999999999999996</v>
      </c>
      <c r="T370">
        <v>138600</v>
      </c>
      <c r="U370">
        <v>170900</v>
      </c>
      <c r="V370">
        <v>81.099999999999994</v>
      </c>
      <c r="W370">
        <v>4.0999999999999996</v>
      </c>
      <c r="X370">
        <v>137300</v>
      </c>
      <c r="Y370">
        <v>169500</v>
      </c>
      <c r="Z370">
        <v>81</v>
      </c>
      <c r="AA370">
        <v>4.3</v>
      </c>
      <c r="AB370">
        <v>144100</v>
      </c>
      <c r="AC370">
        <v>168900</v>
      </c>
      <c r="AD370">
        <v>85.3</v>
      </c>
      <c r="AE370">
        <v>4.2</v>
      </c>
      <c r="AF370">
        <v>124100</v>
      </c>
      <c r="AG370">
        <v>153100</v>
      </c>
      <c r="AH370">
        <v>81.099999999999994</v>
      </c>
      <c r="AI370">
        <v>4.3</v>
      </c>
    </row>
    <row r="371" spans="1:35" x14ac:dyDescent="0.3">
      <c r="A371" t="s">
        <v>80</v>
      </c>
      <c r="B371" t="str">
        <f>IFERROR(VLOOKUP(A371,'class and classification'!$A$1:$B$338,2,FALSE),VLOOKUP(A371,'class and classification'!$A$340:$B$378,2,FALSE))</f>
        <v>Predominantly Urban</v>
      </c>
      <c r="C371" t="str">
        <f>IFERROR(VLOOKUP(A371,'class and classification'!$A$1:$C$338,3,FALSE),VLOOKUP(A371,'class and classification'!$A$340:$C$378,3,FALSE))</f>
        <v>UA</v>
      </c>
      <c r="D371">
        <v>47200</v>
      </c>
      <c r="E371">
        <v>60200</v>
      </c>
      <c r="F371">
        <v>78.5</v>
      </c>
      <c r="G371">
        <v>2.9</v>
      </c>
      <c r="H371">
        <v>50900</v>
      </c>
      <c r="I371">
        <v>61200</v>
      </c>
      <c r="J371">
        <v>83.1</v>
      </c>
      <c r="K371">
        <v>2.5</v>
      </c>
      <c r="L371">
        <v>48200</v>
      </c>
      <c r="M371">
        <v>58800</v>
      </c>
      <c r="N371">
        <v>81.900000000000006</v>
      </c>
      <c r="O371">
        <v>3</v>
      </c>
      <c r="P371">
        <v>49300</v>
      </c>
      <c r="Q371">
        <v>58900</v>
      </c>
      <c r="R371">
        <v>83.8</v>
      </c>
      <c r="S371">
        <v>2.9</v>
      </c>
      <c r="T371">
        <v>48500</v>
      </c>
      <c r="U371">
        <v>58900</v>
      </c>
      <c r="V371">
        <v>82.4</v>
      </c>
      <c r="W371">
        <v>3</v>
      </c>
      <c r="X371">
        <v>49400</v>
      </c>
      <c r="Y371">
        <v>58700</v>
      </c>
      <c r="Z371">
        <v>84.1</v>
      </c>
      <c r="AA371">
        <v>3.1</v>
      </c>
      <c r="AB371">
        <v>39100</v>
      </c>
      <c r="AC371">
        <v>47000</v>
      </c>
      <c r="AD371">
        <v>83.2</v>
      </c>
      <c r="AE371">
        <v>3.8</v>
      </c>
      <c r="AF371">
        <v>46400</v>
      </c>
      <c r="AG371">
        <v>54700</v>
      </c>
      <c r="AH371">
        <v>84.9</v>
      </c>
      <c r="AI371">
        <v>3.8</v>
      </c>
    </row>
    <row r="372" spans="1:35" x14ac:dyDescent="0.3">
      <c r="A372" t="s">
        <v>81</v>
      </c>
      <c r="B372" t="str">
        <f>IFERROR(VLOOKUP(A372,'class and classification'!$A$1:$B$338,2,FALSE),VLOOKUP(A372,'class and classification'!$A$340:$B$378,2,FALSE))</f>
        <v>Predominantly Urban</v>
      </c>
      <c r="C372" t="str">
        <f>IFERROR(VLOOKUP(A372,'class and classification'!$A$1:$C$338,3,FALSE),VLOOKUP(A372,'class and classification'!$A$340:$C$378,3,FALSE))</f>
        <v>UA</v>
      </c>
      <c r="D372">
        <v>87300</v>
      </c>
      <c r="E372">
        <v>105300</v>
      </c>
      <c r="F372">
        <v>82.9</v>
      </c>
      <c r="G372">
        <v>2.7</v>
      </c>
      <c r="H372">
        <v>86600</v>
      </c>
      <c r="I372">
        <v>103300</v>
      </c>
      <c r="J372">
        <v>83.8</v>
      </c>
      <c r="K372">
        <v>2.7</v>
      </c>
      <c r="L372">
        <v>88000</v>
      </c>
      <c r="M372">
        <v>106500</v>
      </c>
      <c r="N372">
        <v>82.7</v>
      </c>
      <c r="O372">
        <v>2.9</v>
      </c>
      <c r="P372">
        <v>85500</v>
      </c>
      <c r="Q372">
        <v>103700</v>
      </c>
      <c r="R372">
        <v>82.4</v>
      </c>
      <c r="S372">
        <v>2.9</v>
      </c>
      <c r="T372">
        <v>85000</v>
      </c>
      <c r="U372">
        <v>106200</v>
      </c>
      <c r="V372">
        <v>80</v>
      </c>
      <c r="W372">
        <v>3</v>
      </c>
      <c r="X372">
        <v>86900</v>
      </c>
      <c r="Y372">
        <v>102300</v>
      </c>
      <c r="Z372">
        <v>84.9</v>
      </c>
      <c r="AA372">
        <v>2.9</v>
      </c>
      <c r="AB372">
        <v>78900</v>
      </c>
      <c r="AC372">
        <v>92900</v>
      </c>
      <c r="AD372">
        <v>84.9</v>
      </c>
      <c r="AE372">
        <v>3.3</v>
      </c>
      <c r="AF372">
        <v>83400</v>
      </c>
      <c r="AG372">
        <v>97100</v>
      </c>
      <c r="AH372">
        <v>85.9</v>
      </c>
      <c r="AI372">
        <v>3.5</v>
      </c>
    </row>
    <row r="373" spans="1:35" x14ac:dyDescent="0.3">
      <c r="A373" t="s">
        <v>82</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v>193900</v>
      </c>
      <c r="E373">
        <v>235800</v>
      </c>
      <c r="F373">
        <v>82.2</v>
      </c>
      <c r="G373">
        <v>2.6</v>
      </c>
      <c r="H373">
        <v>197200</v>
      </c>
      <c r="I373">
        <v>234300</v>
      </c>
      <c r="J373">
        <v>84.2</v>
      </c>
      <c r="K373">
        <v>2.5</v>
      </c>
      <c r="L373">
        <v>187700</v>
      </c>
      <c r="M373">
        <v>232300</v>
      </c>
      <c r="N373">
        <v>80.8</v>
      </c>
      <c r="O373">
        <v>2.8</v>
      </c>
      <c r="P373">
        <v>193500</v>
      </c>
      <c r="Q373">
        <v>228400</v>
      </c>
      <c r="R373">
        <v>84.7</v>
      </c>
      <c r="S373">
        <v>2.6</v>
      </c>
      <c r="T373">
        <v>187300</v>
      </c>
      <c r="U373">
        <v>221500</v>
      </c>
      <c r="V373">
        <v>84.6</v>
      </c>
      <c r="W373">
        <v>2.6</v>
      </c>
      <c r="X373">
        <v>182200</v>
      </c>
      <c r="Y373">
        <v>214200</v>
      </c>
      <c r="Z373">
        <v>85</v>
      </c>
      <c r="AA373">
        <v>2.6</v>
      </c>
      <c r="AB373">
        <v>162900</v>
      </c>
      <c r="AC373">
        <v>195600</v>
      </c>
      <c r="AD373">
        <v>83.3</v>
      </c>
      <c r="AE373">
        <v>3.2</v>
      </c>
      <c r="AF373">
        <v>184100</v>
      </c>
      <c r="AG373">
        <v>217900</v>
      </c>
      <c r="AH373">
        <v>84.5</v>
      </c>
      <c r="AI373">
        <v>2.8</v>
      </c>
    </row>
    <row r="374" spans="1:35" x14ac:dyDescent="0.3">
      <c r="A374" t="s">
        <v>83</v>
      </c>
      <c r="B374" t="str">
        <f>IFERROR(VLOOKUP(A374,'class and classification'!$A$1:$B$338,2,FALSE),VLOOKUP(A374,'class and classification'!$A$340:$B$378,2,FALSE))</f>
        <v>Predominantly Urban</v>
      </c>
      <c r="C374" t="str">
        <f>IFERROR(VLOOKUP(A374,'class and classification'!$A$1:$C$338,3,FALSE),VLOOKUP(A374,'class and classification'!$A$340:$C$378,3,FALSE))</f>
        <v>MD</v>
      </c>
      <c r="D374">
        <v>101400</v>
      </c>
      <c r="E374">
        <v>134400</v>
      </c>
      <c r="F374">
        <v>75.400000000000006</v>
      </c>
      <c r="G374">
        <v>3</v>
      </c>
      <c r="H374">
        <v>103200</v>
      </c>
      <c r="I374">
        <v>133400</v>
      </c>
      <c r="J374">
        <v>77.400000000000006</v>
      </c>
      <c r="K374">
        <v>3.1</v>
      </c>
      <c r="L374">
        <v>104600</v>
      </c>
      <c r="M374">
        <v>132900</v>
      </c>
      <c r="N374">
        <v>78.7</v>
      </c>
      <c r="O374">
        <v>3.2</v>
      </c>
      <c r="P374">
        <v>103200</v>
      </c>
      <c r="Q374">
        <v>130400</v>
      </c>
      <c r="R374">
        <v>79.099999999999994</v>
      </c>
      <c r="S374">
        <v>3.4</v>
      </c>
      <c r="T374">
        <v>106000</v>
      </c>
      <c r="U374">
        <v>135500</v>
      </c>
      <c r="V374">
        <v>78.2</v>
      </c>
      <c r="W374">
        <v>3.2</v>
      </c>
      <c r="X374">
        <v>102200</v>
      </c>
      <c r="Y374">
        <v>135700</v>
      </c>
      <c r="Z374">
        <v>75.3</v>
      </c>
      <c r="AA374">
        <v>3.3</v>
      </c>
      <c r="AB374">
        <v>87000</v>
      </c>
      <c r="AC374">
        <v>115400</v>
      </c>
      <c r="AD374">
        <v>75.400000000000006</v>
      </c>
      <c r="AE374">
        <v>4.5</v>
      </c>
      <c r="AF374">
        <v>100800</v>
      </c>
      <c r="AG374">
        <v>132200</v>
      </c>
      <c r="AH374">
        <v>76.3</v>
      </c>
      <c r="AI374">
        <v>4.4000000000000004</v>
      </c>
    </row>
    <row r="375" spans="1:35" x14ac:dyDescent="0.3">
      <c r="A375" t="s">
        <v>84</v>
      </c>
      <c r="B375" t="str">
        <f>IFERROR(VLOOKUP(A375,'class and classification'!$A$1:$B$338,2,FALSE),VLOOKUP(A375,'class and classification'!$A$340:$B$378,2,FALSE))</f>
        <v>Predominantly Urban</v>
      </c>
      <c r="C375" t="str">
        <f>IFERROR(VLOOKUP(A375,'class and classification'!$A$1:$C$338,3,FALSE),VLOOKUP(A375,'class and classification'!$A$340:$C$378,3,FALSE))</f>
        <v>MD</v>
      </c>
      <c r="D375">
        <v>70300</v>
      </c>
      <c r="E375">
        <v>89500</v>
      </c>
      <c r="F375">
        <v>78.5</v>
      </c>
      <c r="G375">
        <v>3.3</v>
      </c>
      <c r="H375">
        <v>71300</v>
      </c>
      <c r="I375">
        <v>89000</v>
      </c>
      <c r="J375">
        <v>80.099999999999994</v>
      </c>
      <c r="K375">
        <v>3.2</v>
      </c>
      <c r="L375">
        <v>70800</v>
      </c>
      <c r="M375">
        <v>88600</v>
      </c>
      <c r="N375">
        <v>79.900000000000006</v>
      </c>
      <c r="O375">
        <v>3.1</v>
      </c>
      <c r="P375">
        <v>72400</v>
      </c>
      <c r="Q375">
        <v>90600</v>
      </c>
      <c r="R375">
        <v>79.900000000000006</v>
      </c>
      <c r="S375">
        <v>3.1</v>
      </c>
      <c r="T375">
        <v>69300</v>
      </c>
      <c r="U375">
        <v>88500</v>
      </c>
      <c r="V375">
        <v>78.3</v>
      </c>
      <c r="W375">
        <v>3.1</v>
      </c>
      <c r="X375">
        <v>71700</v>
      </c>
      <c r="Y375">
        <v>89000</v>
      </c>
      <c r="Z375">
        <v>80.599999999999994</v>
      </c>
      <c r="AA375">
        <v>3</v>
      </c>
      <c r="AB375">
        <v>62500</v>
      </c>
      <c r="AC375">
        <v>79400</v>
      </c>
      <c r="AD375">
        <v>78.7</v>
      </c>
      <c r="AE375">
        <v>3.7</v>
      </c>
      <c r="AF375">
        <v>71400</v>
      </c>
      <c r="AG375">
        <v>87600</v>
      </c>
      <c r="AH375">
        <v>81.5</v>
      </c>
      <c r="AI375">
        <v>3.7</v>
      </c>
    </row>
    <row r="376" spans="1:35" x14ac:dyDescent="0.3">
      <c r="A376" t="s">
        <v>85</v>
      </c>
      <c r="B376" t="str">
        <f>IFERROR(VLOOKUP(A376,'class and classification'!$A$1:$B$338,2,FALSE),VLOOKUP(A376,'class and classification'!$A$340:$B$378,2,FALSE))</f>
        <v>Predominantly Urban</v>
      </c>
      <c r="C376" t="str">
        <f>IFERROR(VLOOKUP(A376,'class and classification'!$A$1:$C$338,3,FALSE),VLOOKUP(A376,'class and classification'!$A$340:$C$378,3,FALSE))</f>
        <v>MD</v>
      </c>
      <c r="D376">
        <v>192200</v>
      </c>
      <c r="E376">
        <v>274200</v>
      </c>
      <c r="F376">
        <v>70.099999999999994</v>
      </c>
      <c r="G376">
        <v>2.8</v>
      </c>
      <c r="H376">
        <v>205600</v>
      </c>
      <c r="I376">
        <v>290700</v>
      </c>
      <c r="J376">
        <v>70.7</v>
      </c>
      <c r="K376">
        <v>2.8</v>
      </c>
      <c r="L376">
        <v>208600</v>
      </c>
      <c r="M376">
        <v>298200</v>
      </c>
      <c r="N376">
        <v>69.900000000000006</v>
      </c>
      <c r="O376">
        <v>2.9</v>
      </c>
      <c r="P376">
        <v>221300</v>
      </c>
      <c r="Q376">
        <v>299900</v>
      </c>
      <c r="R376">
        <v>73.8</v>
      </c>
      <c r="S376">
        <v>3</v>
      </c>
      <c r="T376">
        <v>231800</v>
      </c>
      <c r="U376">
        <v>304600</v>
      </c>
      <c r="V376">
        <v>76.099999999999994</v>
      </c>
      <c r="W376">
        <v>3</v>
      </c>
      <c r="X376">
        <v>222700</v>
      </c>
      <c r="Y376">
        <v>304100</v>
      </c>
      <c r="Z376">
        <v>73.2</v>
      </c>
      <c r="AA376">
        <v>3.3</v>
      </c>
      <c r="AB376">
        <v>206900</v>
      </c>
      <c r="AC376">
        <v>287300</v>
      </c>
      <c r="AD376">
        <v>72</v>
      </c>
      <c r="AE376">
        <v>4.3</v>
      </c>
      <c r="AF376">
        <v>218100</v>
      </c>
      <c r="AG376">
        <v>284800</v>
      </c>
      <c r="AH376">
        <v>76.599999999999994</v>
      </c>
      <c r="AI376">
        <v>4.2</v>
      </c>
    </row>
    <row r="377" spans="1:35" x14ac:dyDescent="0.3">
      <c r="A377" t="s">
        <v>86</v>
      </c>
      <c r="B377" t="str">
        <f>IFERROR(VLOOKUP(A377,'class and classification'!$A$1:$B$338,2,FALSE),VLOOKUP(A377,'class and classification'!$A$340:$B$378,2,FALSE))</f>
        <v>Predominantly Urban</v>
      </c>
      <c r="C377" t="str">
        <f>IFERROR(VLOOKUP(A377,'class and classification'!$A$1:$C$338,3,FALSE),VLOOKUP(A377,'class and classification'!$A$340:$C$378,3,FALSE))</f>
        <v>MD</v>
      </c>
      <c r="D377">
        <v>77700</v>
      </c>
      <c r="E377">
        <v>110900</v>
      </c>
      <c r="F377">
        <v>70</v>
      </c>
      <c r="G377">
        <v>3.3</v>
      </c>
      <c r="H377">
        <v>79800</v>
      </c>
      <c r="I377">
        <v>110500</v>
      </c>
      <c r="J377">
        <v>72.3</v>
      </c>
      <c r="K377">
        <v>3.3</v>
      </c>
      <c r="L377">
        <v>82700</v>
      </c>
      <c r="M377">
        <v>110600</v>
      </c>
      <c r="N377">
        <v>74.8</v>
      </c>
      <c r="O377">
        <v>3.3</v>
      </c>
      <c r="P377">
        <v>81100</v>
      </c>
      <c r="Q377">
        <v>109000</v>
      </c>
      <c r="R377">
        <v>74.400000000000006</v>
      </c>
      <c r="S377">
        <v>3.3</v>
      </c>
      <c r="T377">
        <v>77900</v>
      </c>
      <c r="U377">
        <v>103200</v>
      </c>
      <c r="V377">
        <v>75.5</v>
      </c>
      <c r="W377">
        <v>3.4</v>
      </c>
      <c r="X377">
        <v>81000</v>
      </c>
      <c r="Y377">
        <v>106100</v>
      </c>
      <c r="Z377">
        <v>76.400000000000006</v>
      </c>
      <c r="AA377">
        <v>3.3</v>
      </c>
      <c r="AB377">
        <v>70900</v>
      </c>
      <c r="AC377">
        <v>91000</v>
      </c>
      <c r="AD377">
        <v>77.900000000000006</v>
      </c>
      <c r="AE377">
        <v>4.3</v>
      </c>
      <c r="AF377">
        <v>73200</v>
      </c>
      <c r="AG377">
        <v>101500</v>
      </c>
      <c r="AH377">
        <v>72.099999999999994</v>
      </c>
      <c r="AI377">
        <v>4.5999999999999996</v>
      </c>
    </row>
    <row r="378" spans="1:35" x14ac:dyDescent="0.3">
      <c r="A378" t="s">
        <v>87</v>
      </c>
      <c r="B378" t="str">
        <f>IFERROR(VLOOKUP(A378,'class and classification'!$A$1:$B$338,2,FALSE),VLOOKUP(A378,'class and classification'!$A$340:$B$378,2,FALSE))</f>
        <v>Predominantly Urban</v>
      </c>
      <c r="C378" t="str">
        <f>IFERROR(VLOOKUP(A378,'class and classification'!$A$1:$C$338,3,FALSE),VLOOKUP(A378,'class and classification'!$A$340:$C$378,3,FALSE))</f>
        <v>MD</v>
      </c>
      <c r="D378">
        <v>72200</v>
      </c>
      <c r="E378">
        <v>100600</v>
      </c>
      <c r="F378">
        <v>71.8</v>
      </c>
      <c r="G378">
        <v>3.1</v>
      </c>
      <c r="H378">
        <v>72800</v>
      </c>
      <c r="I378">
        <v>99500</v>
      </c>
      <c r="J378">
        <v>73.099999999999994</v>
      </c>
      <c r="K378">
        <v>3.1</v>
      </c>
      <c r="L378">
        <v>70200</v>
      </c>
      <c r="M378">
        <v>98600</v>
      </c>
      <c r="N378">
        <v>71.2</v>
      </c>
      <c r="O378">
        <v>3.2</v>
      </c>
      <c r="P378">
        <v>77400</v>
      </c>
      <c r="Q378">
        <v>101500</v>
      </c>
      <c r="R378">
        <v>76.3</v>
      </c>
      <c r="S378">
        <v>3.2</v>
      </c>
      <c r="T378">
        <v>78500</v>
      </c>
      <c r="U378">
        <v>99000</v>
      </c>
      <c r="V378">
        <v>79.3</v>
      </c>
      <c r="W378">
        <v>2.9</v>
      </c>
      <c r="X378">
        <v>74900</v>
      </c>
      <c r="Y378">
        <v>97700</v>
      </c>
      <c r="Z378">
        <v>76.7</v>
      </c>
      <c r="AA378">
        <v>3.2</v>
      </c>
      <c r="AB378">
        <v>70800</v>
      </c>
      <c r="AC378">
        <v>90600</v>
      </c>
      <c r="AD378">
        <v>78.2</v>
      </c>
      <c r="AE378">
        <v>3.8</v>
      </c>
      <c r="AF378">
        <v>70000</v>
      </c>
      <c r="AG378">
        <v>91900</v>
      </c>
      <c r="AH378">
        <v>76.2</v>
      </c>
      <c r="AI378">
        <v>4.3</v>
      </c>
    </row>
    <row r="379" spans="1:35" x14ac:dyDescent="0.3">
      <c r="A379" t="s">
        <v>88</v>
      </c>
      <c r="B379" t="str">
        <f>IFERROR(VLOOKUP(A379,'class and classification'!$A$1:$B$338,2,FALSE),VLOOKUP(A379,'class and classification'!$A$340:$B$378,2,FALSE))</f>
        <v>Predominantly Urban</v>
      </c>
      <c r="C379" t="str">
        <f>IFERROR(VLOOKUP(A379,'class and classification'!$A$1:$C$338,3,FALSE),VLOOKUP(A379,'class and classification'!$A$340:$C$378,3,FALSE))</f>
        <v>MD</v>
      </c>
      <c r="D379">
        <v>95200</v>
      </c>
      <c r="E379">
        <v>122400</v>
      </c>
      <c r="F379">
        <v>77.8</v>
      </c>
      <c r="G379">
        <v>2.9</v>
      </c>
      <c r="H379">
        <v>96200</v>
      </c>
      <c r="I379">
        <v>123300</v>
      </c>
      <c r="J379">
        <v>78</v>
      </c>
      <c r="K379">
        <v>3</v>
      </c>
      <c r="L379">
        <v>95400</v>
      </c>
      <c r="M379">
        <v>123200</v>
      </c>
      <c r="N379">
        <v>77.5</v>
      </c>
      <c r="O379">
        <v>3.1</v>
      </c>
      <c r="P379">
        <v>106100</v>
      </c>
      <c r="Q379">
        <v>128700</v>
      </c>
      <c r="R379">
        <v>82.4</v>
      </c>
      <c r="S379">
        <v>2.9</v>
      </c>
      <c r="T379">
        <v>102800</v>
      </c>
      <c r="U379">
        <v>126100</v>
      </c>
      <c r="V379">
        <v>81.5</v>
      </c>
      <c r="W379">
        <v>3</v>
      </c>
      <c r="X379">
        <v>102600</v>
      </c>
      <c r="Y379">
        <v>122700</v>
      </c>
      <c r="Z379">
        <v>83.6</v>
      </c>
      <c r="AA379">
        <v>2.9</v>
      </c>
      <c r="AB379">
        <v>97300</v>
      </c>
      <c r="AC379">
        <v>116900</v>
      </c>
      <c r="AD379">
        <v>83.2</v>
      </c>
      <c r="AE379">
        <v>3.7</v>
      </c>
      <c r="AF379">
        <v>100200</v>
      </c>
      <c r="AG379">
        <v>123900</v>
      </c>
      <c r="AH379">
        <v>80.900000000000006</v>
      </c>
      <c r="AI379">
        <v>4.4000000000000004</v>
      </c>
    </row>
    <row r="380" spans="1:35" x14ac:dyDescent="0.3">
      <c r="A380" t="s">
        <v>89</v>
      </c>
      <c r="B380" t="str">
        <f>IFERROR(VLOOKUP(A380,'class and classification'!$A$1:$B$338,2,FALSE),VLOOKUP(A380,'class and classification'!$A$340:$B$378,2,FALSE))</f>
        <v>Predominantly Urban</v>
      </c>
      <c r="C380" t="str">
        <f>IFERROR(VLOOKUP(A380,'class and classification'!$A$1:$C$338,3,FALSE),VLOOKUP(A380,'class and classification'!$A$340:$C$378,3,FALSE))</f>
        <v>MD</v>
      </c>
      <c r="D380">
        <v>117300</v>
      </c>
      <c r="E380">
        <v>143400</v>
      </c>
      <c r="F380">
        <v>81.8</v>
      </c>
      <c r="G380">
        <v>2.5</v>
      </c>
      <c r="H380">
        <v>118600</v>
      </c>
      <c r="I380">
        <v>143300</v>
      </c>
      <c r="J380">
        <v>82.7</v>
      </c>
      <c r="K380">
        <v>2.5</v>
      </c>
      <c r="L380">
        <v>119900</v>
      </c>
      <c r="M380">
        <v>141100</v>
      </c>
      <c r="N380">
        <v>85</v>
      </c>
      <c r="O380">
        <v>2.5</v>
      </c>
      <c r="P380">
        <v>114200</v>
      </c>
      <c r="Q380">
        <v>137800</v>
      </c>
      <c r="R380">
        <v>82.9</v>
      </c>
      <c r="S380">
        <v>2.7</v>
      </c>
      <c r="T380">
        <v>119600</v>
      </c>
      <c r="U380">
        <v>140600</v>
      </c>
      <c r="V380">
        <v>85</v>
      </c>
      <c r="W380">
        <v>2.8</v>
      </c>
      <c r="X380">
        <v>111000</v>
      </c>
      <c r="Y380">
        <v>134500</v>
      </c>
      <c r="Z380">
        <v>82.5</v>
      </c>
      <c r="AA380">
        <v>3.3</v>
      </c>
      <c r="AB380">
        <v>102000</v>
      </c>
      <c r="AC380">
        <v>128500</v>
      </c>
      <c r="AD380">
        <v>79.400000000000006</v>
      </c>
      <c r="AE380">
        <v>4.0999999999999996</v>
      </c>
      <c r="AF380">
        <v>110100</v>
      </c>
      <c r="AG380">
        <v>134900</v>
      </c>
      <c r="AH380">
        <v>81.599999999999994</v>
      </c>
      <c r="AI380">
        <v>3.5</v>
      </c>
    </row>
    <row r="381" spans="1:35" x14ac:dyDescent="0.3">
      <c r="A381" t="s">
        <v>90</v>
      </c>
      <c r="B381" t="str">
        <f>IFERROR(VLOOKUP(A381,'class and classification'!$A$1:$B$338,2,FALSE),VLOOKUP(A381,'class and classification'!$A$340:$B$378,2,FALSE))</f>
        <v>Predominantly Urban</v>
      </c>
      <c r="C381" t="str">
        <f>IFERROR(VLOOKUP(A381,'class and classification'!$A$1:$C$338,3,FALSE),VLOOKUP(A381,'class and classification'!$A$340:$C$378,3,FALSE))</f>
        <v>MD</v>
      </c>
      <c r="D381">
        <v>83200</v>
      </c>
      <c r="E381">
        <v>106600</v>
      </c>
      <c r="F381">
        <v>78</v>
      </c>
      <c r="G381">
        <v>2.8</v>
      </c>
      <c r="H381">
        <v>81600</v>
      </c>
      <c r="I381">
        <v>103400</v>
      </c>
      <c r="J381">
        <v>78.900000000000006</v>
      </c>
      <c r="K381">
        <v>2.8</v>
      </c>
      <c r="L381">
        <v>80100</v>
      </c>
      <c r="M381">
        <v>101700</v>
      </c>
      <c r="N381">
        <v>78.8</v>
      </c>
      <c r="O381">
        <v>3</v>
      </c>
      <c r="P381">
        <v>83100</v>
      </c>
      <c r="Q381">
        <v>102200</v>
      </c>
      <c r="R381">
        <v>81.3</v>
      </c>
      <c r="S381">
        <v>2.9</v>
      </c>
      <c r="T381">
        <v>87600</v>
      </c>
      <c r="U381">
        <v>106000</v>
      </c>
      <c r="V381">
        <v>82.6</v>
      </c>
      <c r="W381">
        <v>2.8</v>
      </c>
      <c r="X381">
        <v>83500</v>
      </c>
      <c r="Y381">
        <v>101600</v>
      </c>
      <c r="Z381">
        <v>82.2</v>
      </c>
      <c r="AA381">
        <v>3</v>
      </c>
      <c r="AB381">
        <v>78000</v>
      </c>
      <c r="AC381">
        <v>97600</v>
      </c>
      <c r="AD381">
        <v>79.900000000000006</v>
      </c>
      <c r="AE381">
        <v>3.7</v>
      </c>
      <c r="AF381">
        <v>82700</v>
      </c>
      <c r="AG381">
        <v>99800</v>
      </c>
      <c r="AH381">
        <v>82.9</v>
      </c>
      <c r="AI381">
        <v>3.7</v>
      </c>
    </row>
    <row r="382" spans="1:35" x14ac:dyDescent="0.3">
      <c r="A382" t="s">
        <v>91</v>
      </c>
      <c r="B382" t="str">
        <f>IFERROR(VLOOKUP(A382,'class and classification'!$A$1:$B$338,2,FALSE),VLOOKUP(A382,'class and classification'!$A$340:$B$378,2,FALSE))</f>
        <v>Predominantly Urban</v>
      </c>
      <c r="C382" t="str">
        <f>IFERROR(VLOOKUP(A382,'class and classification'!$A$1:$C$338,3,FALSE),VLOOKUP(A382,'class and classification'!$A$340:$C$378,3,FALSE))</f>
        <v>MD</v>
      </c>
      <c r="D382">
        <v>94700</v>
      </c>
      <c r="E382">
        <v>117600</v>
      </c>
      <c r="F382">
        <v>80.5</v>
      </c>
      <c r="G382">
        <v>2.6</v>
      </c>
      <c r="H382">
        <v>99900</v>
      </c>
      <c r="I382">
        <v>120200</v>
      </c>
      <c r="J382">
        <v>83.1</v>
      </c>
      <c r="K382">
        <v>2.5</v>
      </c>
      <c r="L382">
        <v>98900</v>
      </c>
      <c r="M382">
        <v>117100</v>
      </c>
      <c r="N382">
        <v>84.5</v>
      </c>
      <c r="O382">
        <v>2.6</v>
      </c>
      <c r="P382">
        <v>98400</v>
      </c>
      <c r="Q382">
        <v>118000</v>
      </c>
      <c r="R382">
        <v>83.4</v>
      </c>
      <c r="S382">
        <v>2.6</v>
      </c>
      <c r="T382">
        <v>96900</v>
      </c>
      <c r="U382">
        <v>117300</v>
      </c>
      <c r="V382">
        <v>82.6</v>
      </c>
      <c r="W382">
        <v>2.7</v>
      </c>
      <c r="X382">
        <v>97200</v>
      </c>
      <c r="Y382">
        <v>117200</v>
      </c>
      <c r="Z382">
        <v>83</v>
      </c>
      <c r="AA382">
        <v>2.9</v>
      </c>
      <c r="AB382">
        <v>86200</v>
      </c>
      <c r="AC382">
        <v>103600</v>
      </c>
      <c r="AD382">
        <v>83.2</v>
      </c>
      <c r="AE382">
        <v>3.6</v>
      </c>
      <c r="AF382">
        <v>90100</v>
      </c>
      <c r="AG382">
        <v>110500</v>
      </c>
      <c r="AH382">
        <v>81.599999999999994</v>
      </c>
      <c r="AI382">
        <v>3.6</v>
      </c>
    </row>
    <row r="383" spans="1:35" x14ac:dyDescent="0.3">
      <c r="A383" t="s">
        <v>92</v>
      </c>
      <c r="B383" t="str">
        <f>IFERROR(VLOOKUP(A383,'class and classification'!$A$1:$B$338,2,FALSE),VLOOKUP(A383,'class and classification'!$A$340:$B$378,2,FALSE))</f>
        <v>Predominantly Urban</v>
      </c>
      <c r="C383" t="str">
        <f>IFERROR(VLOOKUP(A383,'class and classification'!$A$1:$C$338,3,FALSE),VLOOKUP(A383,'class and classification'!$A$340:$C$378,3,FALSE))</f>
        <v>MD</v>
      </c>
      <c r="D383">
        <v>131600</v>
      </c>
      <c r="E383">
        <v>160400</v>
      </c>
      <c r="F383">
        <v>82</v>
      </c>
      <c r="G383">
        <v>2.7</v>
      </c>
      <c r="H383">
        <v>132800</v>
      </c>
      <c r="I383">
        <v>157000</v>
      </c>
      <c r="J383">
        <v>84.6</v>
      </c>
      <c r="K383">
        <v>2.6</v>
      </c>
      <c r="L383">
        <v>129300</v>
      </c>
      <c r="M383">
        <v>154400</v>
      </c>
      <c r="N383">
        <v>83.8</v>
      </c>
      <c r="O383">
        <v>2.8</v>
      </c>
      <c r="P383">
        <v>128700</v>
      </c>
      <c r="Q383">
        <v>156400</v>
      </c>
      <c r="R383">
        <v>82.3</v>
      </c>
      <c r="S383">
        <v>3</v>
      </c>
      <c r="T383">
        <v>130000</v>
      </c>
      <c r="U383">
        <v>156900</v>
      </c>
      <c r="V383">
        <v>82.8</v>
      </c>
      <c r="W383">
        <v>3</v>
      </c>
      <c r="X383">
        <v>133000</v>
      </c>
      <c r="Y383">
        <v>156800</v>
      </c>
      <c r="Z383">
        <v>84.8</v>
      </c>
      <c r="AA383">
        <v>2.8</v>
      </c>
      <c r="AB383">
        <v>116100</v>
      </c>
      <c r="AC383">
        <v>139100</v>
      </c>
      <c r="AD383">
        <v>83.5</v>
      </c>
      <c r="AE383">
        <v>3.8</v>
      </c>
      <c r="AF383">
        <v>128500</v>
      </c>
      <c r="AG383">
        <v>155100</v>
      </c>
      <c r="AH383">
        <v>82.9</v>
      </c>
      <c r="AI383">
        <v>3.7</v>
      </c>
    </row>
    <row r="384" spans="1:35" x14ac:dyDescent="0.3">
      <c r="A384" t="s">
        <v>93</v>
      </c>
      <c r="B384" t="str">
        <f>IFERROR(VLOOKUP(A384,'class and classification'!$A$1:$B$338,2,FALSE),VLOOKUP(A384,'class and classification'!$A$340:$B$378,2,FALSE))</f>
        <v>Predominantly Urban</v>
      </c>
      <c r="C384" t="str">
        <f>IFERROR(VLOOKUP(A384,'class and classification'!$A$1:$C$338,3,FALSE),VLOOKUP(A384,'class and classification'!$A$340:$C$378,3,FALSE))</f>
        <v>SC</v>
      </c>
      <c r="D384">
        <v>443800</v>
      </c>
      <c r="E384">
        <v>572100</v>
      </c>
      <c r="F384">
        <v>77.599999999999994</v>
      </c>
      <c r="G384">
        <v>2.2000000000000002</v>
      </c>
      <c r="H384">
        <v>466000</v>
      </c>
      <c r="I384">
        <v>578000</v>
      </c>
      <c r="J384">
        <v>80.599999999999994</v>
      </c>
      <c r="K384">
        <v>2.2000000000000002</v>
      </c>
      <c r="L384">
        <v>471700</v>
      </c>
      <c r="M384">
        <v>576200</v>
      </c>
      <c r="N384">
        <v>81.900000000000006</v>
      </c>
      <c r="O384">
        <v>2.1</v>
      </c>
      <c r="P384">
        <v>464700</v>
      </c>
      <c r="Q384">
        <v>562600</v>
      </c>
      <c r="R384">
        <v>82.6</v>
      </c>
      <c r="S384">
        <v>2.1</v>
      </c>
      <c r="T384">
        <v>461700</v>
      </c>
      <c r="U384">
        <v>563100</v>
      </c>
      <c r="V384">
        <v>82</v>
      </c>
      <c r="W384">
        <v>2.1</v>
      </c>
      <c r="X384">
        <v>459600</v>
      </c>
      <c r="Y384">
        <v>551000</v>
      </c>
      <c r="Z384">
        <v>83.4</v>
      </c>
      <c r="AA384">
        <v>2.1</v>
      </c>
      <c r="AB384">
        <v>443100</v>
      </c>
      <c r="AC384">
        <v>532700</v>
      </c>
      <c r="AD384">
        <v>83.2</v>
      </c>
      <c r="AE384">
        <v>2.4</v>
      </c>
      <c r="AF384">
        <v>436800</v>
      </c>
      <c r="AG384">
        <v>537800</v>
      </c>
      <c r="AH384">
        <v>81.2</v>
      </c>
      <c r="AI384">
        <v>2.2999999999999998</v>
      </c>
    </row>
    <row r="385" spans="1:35" x14ac:dyDescent="0.3">
      <c r="A385" t="s">
        <v>94</v>
      </c>
      <c r="B385" t="str">
        <f>IFERROR(VLOOKUP(A385,'class and classification'!$A$1:$B$338,2,FALSE),VLOOKUP(A385,'class and classification'!$A$340:$B$378,2,FALSE))</f>
        <v>Predominantly Urban</v>
      </c>
      <c r="C385" t="str">
        <f>IFERROR(VLOOKUP(A385,'class and classification'!$A$1:$C$338,3,FALSE),VLOOKUP(A385,'class and classification'!$A$340:$C$378,3,FALSE))</f>
        <v>MD</v>
      </c>
      <c r="D385">
        <v>53600</v>
      </c>
      <c r="E385">
        <v>69200</v>
      </c>
      <c r="F385">
        <v>77.400000000000006</v>
      </c>
      <c r="G385">
        <v>3.1</v>
      </c>
      <c r="H385">
        <v>54000</v>
      </c>
      <c r="I385">
        <v>68000</v>
      </c>
      <c r="J385">
        <v>79.400000000000006</v>
      </c>
      <c r="K385">
        <v>3</v>
      </c>
      <c r="L385">
        <v>54400</v>
      </c>
      <c r="M385">
        <v>67700</v>
      </c>
      <c r="N385">
        <v>80.400000000000006</v>
      </c>
      <c r="O385">
        <v>3.2</v>
      </c>
      <c r="P385">
        <v>55100</v>
      </c>
      <c r="Q385">
        <v>69300</v>
      </c>
      <c r="R385">
        <v>79.599999999999994</v>
      </c>
      <c r="S385">
        <v>3.2</v>
      </c>
      <c r="T385">
        <v>57000</v>
      </c>
      <c r="U385">
        <v>70700</v>
      </c>
      <c r="V385">
        <v>80.5</v>
      </c>
      <c r="W385">
        <v>3.3</v>
      </c>
      <c r="X385">
        <v>59000</v>
      </c>
      <c r="Y385">
        <v>70900</v>
      </c>
      <c r="Z385">
        <v>83.2</v>
      </c>
      <c r="AA385">
        <v>3.1</v>
      </c>
      <c r="AB385">
        <v>49700</v>
      </c>
      <c r="AC385">
        <v>59100</v>
      </c>
      <c r="AD385">
        <v>84</v>
      </c>
      <c r="AE385">
        <v>3.9</v>
      </c>
      <c r="AF385">
        <v>52900</v>
      </c>
      <c r="AG385">
        <v>62700</v>
      </c>
      <c r="AH385">
        <v>84.5</v>
      </c>
      <c r="AI385">
        <v>4.3</v>
      </c>
    </row>
    <row r="386" spans="1:35" x14ac:dyDescent="0.3">
      <c r="A386" t="s">
        <v>95</v>
      </c>
      <c r="B386" t="str">
        <f>IFERROR(VLOOKUP(A386,'class and classification'!$A$1:$B$338,2,FALSE),VLOOKUP(A386,'class and classification'!$A$340:$B$378,2,FALSE))</f>
        <v>Predominantly Urban</v>
      </c>
      <c r="C386" t="str">
        <f>IFERROR(VLOOKUP(A386,'class and classification'!$A$1:$C$338,3,FALSE),VLOOKUP(A386,'class and classification'!$A$340:$C$378,3,FALSE))</f>
        <v>MD</v>
      </c>
      <c r="D386">
        <v>169600</v>
      </c>
      <c r="E386">
        <v>236800</v>
      </c>
      <c r="F386">
        <v>71.599999999999994</v>
      </c>
      <c r="G386">
        <v>3.3</v>
      </c>
      <c r="H386">
        <v>171100</v>
      </c>
      <c r="I386">
        <v>247800</v>
      </c>
      <c r="J386">
        <v>69.099999999999994</v>
      </c>
      <c r="K386">
        <v>3.2</v>
      </c>
      <c r="L386">
        <v>184100</v>
      </c>
      <c r="M386">
        <v>256900</v>
      </c>
      <c r="N386">
        <v>71.7</v>
      </c>
      <c r="O386">
        <v>3.1</v>
      </c>
      <c r="P386">
        <v>187000</v>
      </c>
      <c r="Q386">
        <v>249900</v>
      </c>
      <c r="R386">
        <v>74.8</v>
      </c>
      <c r="S386">
        <v>3.2</v>
      </c>
      <c r="T386">
        <v>189800</v>
      </c>
      <c r="U386">
        <v>249900</v>
      </c>
      <c r="V386">
        <v>75.900000000000006</v>
      </c>
      <c r="W386">
        <v>3.2</v>
      </c>
      <c r="X386">
        <v>185800</v>
      </c>
      <c r="Y386">
        <v>247300</v>
      </c>
      <c r="Z386">
        <v>75.099999999999994</v>
      </c>
      <c r="AA386">
        <v>3.4</v>
      </c>
      <c r="AB386">
        <v>189300</v>
      </c>
      <c r="AC386">
        <v>240800</v>
      </c>
      <c r="AD386">
        <v>78.599999999999994</v>
      </c>
      <c r="AE386">
        <v>3.5</v>
      </c>
      <c r="AF386">
        <v>193100</v>
      </c>
      <c r="AG386">
        <v>238600</v>
      </c>
      <c r="AH386">
        <v>81</v>
      </c>
      <c r="AI386">
        <v>3.9</v>
      </c>
    </row>
    <row r="387" spans="1:35" x14ac:dyDescent="0.3">
      <c r="A387" t="s">
        <v>96</v>
      </c>
      <c r="B387" t="str">
        <f>IFERROR(VLOOKUP(A387,'class and classification'!$A$1:$B$338,2,FALSE),VLOOKUP(A387,'class and classification'!$A$340:$B$378,2,FALSE))</f>
        <v>Predominantly Urban</v>
      </c>
      <c r="C387" t="str">
        <f>IFERROR(VLOOKUP(A387,'class and classification'!$A$1:$C$338,3,FALSE),VLOOKUP(A387,'class and classification'!$A$340:$C$378,3,FALSE))</f>
        <v>MD</v>
      </c>
      <c r="D387">
        <v>98700</v>
      </c>
      <c r="E387">
        <v>127200</v>
      </c>
      <c r="F387">
        <v>77.599999999999994</v>
      </c>
      <c r="G387">
        <v>3.2</v>
      </c>
      <c r="H387">
        <v>101700</v>
      </c>
      <c r="I387">
        <v>126200</v>
      </c>
      <c r="J387">
        <v>80.599999999999994</v>
      </c>
      <c r="K387">
        <v>3</v>
      </c>
      <c r="L387">
        <v>96400</v>
      </c>
      <c r="M387">
        <v>121300</v>
      </c>
      <c r="N387">
        <v>79.400000000000006</v>
      </c>
      <c r="O387">
        <v>3.1</v>
      </c>
      <c r="P387">
        <v>95200</v>
      </c>
      <c r="Q387">
        <v>120900</v>
      </c>
      <c r="R387">
        <v>78.8</v>
      </c>
      <c r="S387">
        <v>3.1</v>
      </c>
      <c r="T387">
        <v>101000</v>
      </c>
      <c r="U387">
        <v>120600</v>
      </c>
      <c r="V387">
        <v>83.7</v>
      </c>
      <c r="W387">
        <v>2.8</v>
      </c>
      <c r="X387">
        <v>102200</v>
      </c>
      <c r="Y387">
        <v>125800</v>
      </c>
      <c r="Z387">
        <v>81.2</v>
      </c>
      <c r="AA387">
        <v>3.1</v>
      </c>
      <c r="AB387">
        <v>90500</v>
      </c>
      <c r="AC387">
        <v>109700</v>
      </c>
      <c r="AD387">
        <v>82.5</v>
      </c>
      <c r="AE387">
        <v>3.5</v>
      </c>
      <c r="AF387">
        <v>96100</v>
      </c>
      <c r="AG387">
        <v>116100</v>
      </c>
      <c r="AH387">
        <v>82.8</v>
      </c>
      <c r="AI387">
        <v>3.6</v>
      </c>
    </row>
    <row r="388" spans="1:35" x14ac:dyDescent="0.3">
      <c r="A388" t="s">
        <v>97</v>
      </c>
      <c r="B388" t="str">
        <f>IFERROR(VLOOKUP(A388,'class and classification'!$A$1:$B$338,2,FALSE),VLOOKUP(A388,'class and classification'!$A$340:$B$378,2,FALSE))</f>
        <v>Predominantly Urban</v>
      </c>
      <c r="C388" t="str">
        <f>IFERROR(VLOOKUP(A388,'class and classification'!$A$1:$C$338,3,FALSE),VLOOKUP(A388,'class and classification'!$A$340:$C$378,3,FALSE))</f>
        <v>MD</v>
      </c>
      <c r="D388">
        <v>63700</v>
      </c>
      <c r="E388">
        <v>84900</v>
      </c>
      <c r="F388">
        <v>75.099999999999994</v>
      </c>
      <c r="G388">
        <v>3.1</v>
      </c>
      <c r="H388">
        <v>63000</v>
      </c>
      <c r="I388">
        <v>80600</v>
      </c>
      <c r="J388">
        <v>78.2</v>
      </c>
      <c r="K388">
        <v>3.1</v>
      </c>
      <c r="L388">
        <v>66000</v>
      </c>
      <c r="M388">
        <v>82300</v>
      </c>
      <c r="N388">
        <v>80.099999999999994</v>
      </c>
      <c r="O388">
        <v>3.1</v>
      </c>
      <c r="P388">
        <v>65800</v>
      </c>
      <c r="Q388">
        <v>82200</v>
      </c>
      <c r="R388">
        <v>80.099999999999994</v>
      </c>
      <c r="S388">
        <v>3.1</v>
      </c>
      <c r="T388">
        <v>67600</v>
      </c>
      <c r="U388">
        <v>80800</v>
      </c>
      <c r="V388">
        <v>83.7</v>
      </c>
      <c r="W388">
        <v>3</v>
      </c>
      <c r="X388">
        <v>69200</v>
      </c>
      <c r="Y388">
        <v>84300</v>
      </c>
      <c r="Z388">
        <v>82.1</v>
      </c>
      <c r="AA388">
        <v>3.2</v>
      </c>
      <c r="AB388">
        <v>61400</v>
      </c>
      <c r="AC388">
        <v>75300</v>
      </c>
      <c r="AD388">
        <v>81.5</v>
      </c>
      <c r="AE388">
        <v>3.9</v>
      </c>
      <c r="AF388">
        <v>70000</v>
      </c>
      <c r="AG388">
        <v>83700</v>
      </c>
      <c r="AH388">
        <v>83.6</v>
      </c>
      <c r="AI388">
        <v>3.9</v>
      </c>
    </row>
    <row r="389" spans="1:35" x14ac:dyDescent="0.3">
      <c r="A389" t="s">
        <v>98</v>
      </c>
      <c r="B389" t="str">
        <f>IFERROR(VLOOKUP(A389,'class and classification'!$A$1:$B$338,2,FALSE),VLOOKUP(A389,'class and classification'!$A$340:$B$378,2,FALSE))</f>
        <v>Predominantly Urban</v>
      </c>
      <c r="C389" t="str">
        <f>IFERROR(VLOOKUP(A389,'class and classification'!$A$1:$C$338,3,FALSE),VLOOKUP(A389,'class and classification'!$A$340:$C$378,3,FALSE))</f>
        <v>MD</v>
      </c>
      <c r="D389">
        <v>114300</v>
      </c>
      <c r="E389">
        <v>147200</v>
      </c>
      <c r="F389">
        <v>77.599999999999994</v>
      </c>
      <c r="G389">
        <v>3.2</v>
      </c>
      <c r="H389">
        <v>114900</v>
      </c>
      <c r="I389">
        <v>147500</v>
      </c>
      <c r="J389">
        <v>77.900000000000006</v>
      </c>
      <c r="K389">
        <v>3.3</v>
      </c>
      <c r="L389">
        <v>112600</v>
      </c>
      <c r="M389">
        <v>143000</v>
      </c>
      <c r="N389">
        <v>78.8</v>
      </c>
      <c r="O389">
        <v>3.2</v>
      </c>
      <c r="P389">
        <v>118300</v>
      </c>
      <c r="Q389">
        <v>144600</v>
      </c>
      <c r="R389">
        <v>81.8</v>
      </c>
      <c r="S389">
        <v>3.1</v>
      </c>
      <c r="T389">
        <v>119700</v>
      </c>
      <c r="U389">
        <v>144800</v>
      </c>
      <c r="V389">
        <v>82.6</v>
      </c>
      <c r="W389">
        <v>3.2</v>
      </c>
      <c r="X389">
        <v>120500</v>
      </c>
      <c r="Y389">
        <v>145900</v>
      </c>
      <c r="Z389">
        <v>82.6</v>
      </c>
      <c r="AA389">
        <v>3</v>
      </c>
      <c r="AB389">
        <v>109500</v>
      </c>
      <c r="AC389">
        <v>136100</v>
      </c>
      <c r="AD389">
        <v>80.400000000000006</v>
      </c>
      <c r="AE389">
        <v>3.8</v>
      </c>
      <c r="AF389">
        <v>105000</v>
      </c>
      <c r="AG389">
        <v>130800</v>
      </c>
      <c r="AH389">
        <v>80.3</v>
      </c>
      <c r="AI389">
        <v>4</v>
      </c>
    </row>
    <row r="390" spans="1:35" x14ac:dyDescent="0.3">
      <c r="A390" t="s">
        <v>99</v>
      </c>
      <c r="B390" t="str">
        <f>IFERROR(VLOOKUP(A390,'class and classification'!$A$1:$B$338,2,FALSE),VLOOKUP(A390,'class and classification'!$A$340:$B$378,2,FALSE))</f>
        <v>Predominantly Rural</v>
      </c>
      <c r="C390" t="str">
        <f>IFERROR(VLOOKUP(A390,'class and classification'!$A$1:$C$338,3,FALSE),VLOOKUP(A390,'class and classification'!$A$340:$C$378,3,FALSE))</f>
        <v>UA</v>
      </c>
      <c r="D390">
        <v>131100</v>
      </c>
      <c r="E390">
        <v>159600</v>
      </c>
      <c r="F390">
        <v>82.1</v>
      </c>
      <c r="G390">
        <v>2.9</v>
      </c>
      <c r="H390">
        <v>130200</v>
      </c>
      <c r="I390">
        <v>159100</v>
      </c>
      <c r="J390">
        <v>81.8</v>
      </c>
      <c r="K390">
        <v>2.9</v>
      </c>
      <c r="L390">
        <v>129600</v>
      </c>
      <c r="M390">
        <v>156600</v>
      </c>
      <c r="N390">
        <v>82.7</v>
      </c>
      <c r="O390">
        <v>2.9</v>
      </c>
      <c r="P390">
        <v>127800</v>
      </c>
      <c r="Q390">
        <v>155100</v>
      </c>
      <c r="R390">
        <v>82.4</v>
      </c>
      <c r="S390">
        <v>2.9</v>
      </c>
      <c r="T390">
        <v>124200</v>
      </c>
      <c r="U390">
        <v>150400</v>
      </c>
      <c r="V390">
        <v>82.6</v>
      </c>
      <c r="W390">
        <v>2.9</v>
      </c>
      <c r="X390">
        <v>127900</v>
      </c>
      <c r="Y390">
        <v>149800</v>
      </c>
      <c r="Z390">
        <v>85.4</v>
      </c>
      <c r="AA390">
        <v>2.9</v>
      </c>
      <c r="AB390">
        <v>113000</v>
      </c>
      <c r="AC390">
        <v>136800</v>
      </c>
      <c r="AD390">
        <v>82.6</v>
      </c>
      <c r="AE390">
        <v>3.5</v>
      </c>
      <c r="AF390">
        <v>117500</v>
      </c>
      <c r="AG390">
        <v>145000</v>
      </c>
      <c r="AH390">
        <v>81</v>
      </c>
      <c r="AI390">
        <v>3.3</v>
      </c>
    </row>
    <row r="391" spans="1:35" x14ac:dyDescent="0.3">
      <c r="A391" t="s">
        <v>100</v>
      </c>
      <c r="B391" t="str">
        <f>IFERROR(VLOOKUP(A391,'class and classification'!$A$1:$B$338,2,FALSE),VLOOKUP(A391,'class and classification'!$A$340:$B$378,2,FALSE))</f>
        <v>Predominantly Urban</v>
      </c>
      <c r="C391" t="str">
        <f>IFERROR(VLOOKUP(A391,'class and classification'!$A$1:$C$338,3,FALSE),VLOOKUP(A391,'class and classification'!$A$340:$C$378,3,FALSE))</f>
        <v>UA</v>
      </c>
      <c r="D391">
        <v>93400</v>
      </c>
      <c r="E391">
        <v>128600</v>
      </c>
      <c r="F391">
        <v>72.599999999999994</v>
      </c>
      <c r="G391">
        <v>3.1</v>
      </c>
      <c r="H391">
        <v>95700</v>
      </c>
      <c r="I391">
        <v>123900</v>
      </c>
      <c r="J391">
        <v>77.3</v>
      </c>
      <c r="K391">
        <v>3.1</v>
      </c>
      <c r="L391">
        <v>99100</v>
      </c>
      <c r="M391">
        <v>128600</v>
      </c>
      <c r="N391">
        <v>77</v>
      </c>
      <c r="O391">
        <v>3.4</v>
      </c>
      <c r="P391">
        <v>100800</v>
      </c>
      <c r="Q391">
        <v>130300</v>
      </c>
      <c r="R391">
        <v>77.3</v>
      </c>
      <c r="S391">
        <v>3.3</v>
      </c>
      <c r="T391">
        <v>100500</v>
      </c>
      <c r="U391">
        <v>122400</v>
      </c>
      <c r="V391">
        <v>82.1</v>
      </c>
      <c r="W391">
        <v>3.2</v>
      </c>
      <c r="X391">
        <v>95300</v>
      </c>
      <c r="Y391">
        <v>119800</v>
      </c>
      <c r="Z391">
        <v>79.599999999999994</v>
      </c>
      <c r="AA391">
        <v>3.6</v>
      </c>
      <c r="AB391">
        <v>83900</v>
      </c>
      <c r="AC391">
        <v>102100</v>
      </c>
      <c r="AD391">
        <v>82.2</v>
      </c>
      <c r="AE391">
        <v>4.2</v>
      </c>
      <c r="AF391">
        <v>87900</v>
      </c>
      <c r="AG391">
        <v>110600</v>
      </c>
      <c r="AH391">
        <v>79.400000000000006</v>
      </c>
      <c r="AI391">
        <v>4.4000000000000004</v>
      </c>
    </row>
    <row r="392" spans="1:35" x14ac:dyDescent="0.3">
      <c r="A392" t="s">
        <v>101</v>
      </c>
      <c r="B392" t="str">
        <f>IFERROR(VLOOKUP(A392,'class and classification'!$A$1:$B$338,2,FALSE),VLOOKUP(A392,'class and classification'!$A$340:$B$378,2,FALSE))</f>
        <v>Predominantly Urban</v>
      </c>
      <c r="C392" t="str">
        <f>IFERROR(VLOOKUP(A392,'class and classification'!$A$1:$C$338,3,FALSE),VLOOKUP(A392,'class and classification'!$A$340:$C$378,3,FALSE))</f>
        <v>UA</v>
      </c>
      <c r="D392">
        <v>60200</v>
      </c>
      <c r="E392">
        <v>79100</v>
      </c>
      <c r="F392">
        <v>76.2</v>
      </c>
      <c r="G392">
        <v>2.9</v>
      </c>
      <c r="H392">
        <v>62600</v>
      </c>
      <c r="I392">
        <v>79800</v>
      </c>
      <c r="J392">
        <v>78.5</v>
      </c>
      <c r="K392">
        <v>2.7</v>
      </c>
      <c r="L392">
        <v>60400</v>
      </c>
      <c r="M392">
        <v>76900</v>
      </c>
      <c r="N392">
        <v>78.599999999999994</v>
      </c>
      <c r="O392">
        <v>2.9</v>
      </c>
      <c r="P392">
        <v>58200</v>
      </c>
      <c r="Q392">
        <v>73500</v>
      </c>
      <c r="R392">
        <v>79.2</v>
      </c>
      <c r="S392">
        <v>2.9</v>
      </c>
      <c r="T392">
        <v>57000</v>
      </c>
      <c r="U392">
        <v>69800</v>
      </c>
      <c r="V392">
        <v>81.7</v>
      </c>
      <c r="W392">
        <v>3</v>
      </c>
      <c r="X392">
        <v>54700</v>
      </c>
      <c r="Y392">
        <v>68900</v>
      </c>
      <c r="Z392">
        <v>79.400000000000006</v>
      </c>
      <c r="AA392">
        <v>3.2</v>
      </c>
      <c r="AB392">
        <v>47100</v>
      </c>
      <c r="AC392">
        <v>57100</v>
      </c>
      <c r="AD392">
        <v>82.6</v>
      </c>
      <c r="AE392">
        <v>4</v>
      </c>
      <c r="AF392">
        <v>52700</v>
      </c>
      <c r="AG392">
        <v>63000</v>
      </c>
      <c r="AH392">
        <v>83.6</v>
      </c>
      <c r="AI392">
        <v>3.9</v>
      </c>
    </row>
    <row r="393" spans="1:35" x14ac:dyDescent="0.3">
      <c r="A393" t="s">
        <v>102</v>
      </c>
      <c r="B393" t="str">
        <f>IFERROR(VLOOKUP(A393,'class and classification'!$A$1:$B$338,2,FALSE),VLOOKUP(A393,'class and classification'!$A$340:$B$378,2,FALSE))</f>
        <v>Urban with Significant Rural</v>
      </c>
      <c r="C393" t="str">
        <f>IFERROR(VLOOKUP(A393,'class and classification'!$A$1:$C$338,3,FALSE),VLOOKUP(A393,'class and classification'!$A$340:$C$378,3,FALSE))</f>
        <v>UA</v>
      </c>
      <c r="D393">
        <v>65900</v>
      </c>
      <c r="E393">
        <v>81600</v>
      </c>
      <c r="F393">
        <v>80.7</v>
      </c>
      <c r="G393">
        <v>3</v>
      </c>
      <c r="H393">
        <v>65800</v>
      </c>
      <c r="I393">
        <v>83800</v>
      </c>
      <c r="J393">
        <v>78.5</v>
      </c>
      <c r="K393">
        <v>3.1</v>
      </c>
      <c r="L393">
        <v>64300</v>
      </c>
      <c r="M393">
        <v>80800</v>
      </c>
      <c r="N393">
        <v>79.599999999999994</v>
      </c>
      <c r="O393">
        <v>3.1</v>
      </c>
      <c r="P393">
        <v>65000</v>
      </c>
      <c r="Q393">
        <v>80000</v>
      </c>
      <c r="R393">
        <v>81.3</v>
      </c>
      <c r="S393">
        <v>3</v>
      </c>
      <c r="T393">
        <v>58900</v>
      </c>
      <c r="U393">
        <v>72500</v>
      </c>
      <c r="V393">
        <v>81.2</v>
      </c>
      <c r="W393">
        <v>3.3</v>
      </c>
      <c r="X393">
        <v>61200</v>
      </c>
      <c r="Y393">
        <v>72500</v>
      </c>
      <c r="Z393">
        <v>84.4</v>
      </c>
      <c r="AA393">
        <v>3.2</v>
      </c>
      <c r="AB393">
        <v>55500</v>
      </c>
      <c r="AC393">
        <v>68200</v>
      </c>
      <c r="AD393">
        <v>81.5</v>
      </c>
      <c r="AE393">
        <v>4.0999999999999996</v>
      </c>
      <c r="AF393">
        <v>60800</v>
      </c>
      <c r="AG393">
        <v>77600</v>
      </c>
      <c r="AH393">
        <v>78.400000000000006</v>
      </c>
      <c r="AI393">
        <v>4.5</v>
      </c>
    </row>
    <row r="394" spans="1:35" x14ac:dyDescent="0.3">
      <c r="A394" t="s">
        <v>103</v>
      </c>
      <c r="B394" t="str">
        <f>IFERROR(VLOOKUP(A394,'class and classification'!$A$1:$B$338,2,FALSE),VLOOKUP(A394,'class and classification'!$A$340:$B$378,2,FALSE))</f>
        <v>Predominantly Urban</v>
      </c>
      <c r="C394" t="str">
        <f>IFERROR(VLOOKUP(A394,'class and classification'!$A$1:$C$338,3,FALSE),VLOOKUP(A394,'class and classification'!$A$340:$C$378,3,FALSE))</f>
        <v>UA</v>
      </c>
      <c r="D394">
        <v>84300</v>
      </c>
      <c r="E394">
        <v>109900</v>
      </c>
      <c r="F394">
        <v>76.7</v>
      </c>
      <c r="G394">
        <v>2.7</v>
      </c>
      <c r="H394">
        <v>87900</v>
      </c>
      <c r="I394">
        <v>109600</v>
      </c>
      <c r="J394">
        <v>80.2</v>
      </c>
      <c r="K394">
        <v>2.5</v>
      </c>
      <c r="L394">
        <v>90600</v>
      </c>
      <c r="M394">
        <v>111400</v>
      </c>
      <c r="N394">
        <v>81.400000000000006</v>
      </c>
      <c r="O394">
        <v>2.6</v>
      </c>
      <c r="P394">
        <v>85000</v>
      </c>
      <c r="Q394">
        <v>109900</v>
      </c>
      <c r="R394">
        <v>77.3</v>
      </c>
      <c r="S394">
        <v>2.9</v>
      </c>
      <c r="T394">
        <v>93500</v>
      </c>
      <c r="U394">
        <v>113700</v>
      </c>
      <c r="V394">
        <v>82.2</v>
      </c>
      <c r="W394">
        <v>2.7</v>
      </c>
      <c r="X394">
        <v>91200</v>
      </c>
      <c r="Y394">
        <v>110100</v>
      </c>
      <c r="Z394">
        <v>82.8</v>
      </c>
      <c r="AA394">
        <v>2.9</v>
      </c>
      <c r="AB394">
        <v>77900</v>
      </c>
      <c r="AC394">
        <v>95600</v>
      </c>
      <c r="AD394">
        <v>81.5</v>
      </c>
      <c r="AE394">
        <v>3.7</v>
      </c>
      <c r="AF394">
        <v>89500</v>
      </c>
      <c r="AG394">
        <v>107500</v>
      </c>
      <c r="AH394">
        <v>83.2</v>
      </c>
      <c r="AI394">
        <v>3.4</v>
      </c>
    </row>
    <row r="395" spans="1:35" x14ac:dyDescent="0.3">
      <c r="A395" t="s">
        <v>104</v>
      </c>
      <c r="B395" t="str">
        <f>IFERROR(VLOOKUP(A395,'class and classification'!$A$1:$B$338,2,FALSE),VLOOKUP(A395,'class and classification'!$A$340:$B$378,2,FALSE))</f>
        <v>Predominantly Rural</v>
      </c>
      <c r="C395" t="str">
        <f>IFERROR(VLOOKUP(A395,'class and classification'!$A$1:$C$338,3,FALSE),VLOOKUP(A395,'class and classification'!$A$340:$C$378,3,FALSE))</f>
        <v>SC</v>
      </c>
      <c r="D395">
        <v>232900</v>
      </c>
      <c r="E395">
        <v>286900</v>
      </c>
      <c r="F395">
        <v>81.2</v>
      </c>
      <c r="G395">
        <v>2.9</v>
      </c>
      <c r="H395">
        <v>240400</v>
      </c>
      <c r="I395">
        <v>281200</v>
      </c>
      <c r="J395">
        <v>85.5</v>
      </c>
      <c r="K395">
        <v>2.5</v>
      </c>
      <c r="L395">
        <v>241500</v>
      </c>
      <c r="M395">
        <v>278000</v>
      </c>
      <c r="N395">
        <v>86.9</v>
      </c>
      <c r="O395">
        <v>2.5</v>
      </c>
      <c r="P395">
        <v>239100</v>
      </c>
      <c r="Q395">
        <v>286000</v>
      </c>
      <c r="R395">
        <v>83.6</v>
      </c>
      <c r="S395">
        <v>2.7</v>
      </c>
      <c r="T395">
        <v>227800</v>
      </c>
      <c r="U395">
        <v>273700</v>
      </c>
      <c r="V395">
        <v>83.2</v>
      </c>
      <c r="W395">
        <v>2.8</v>
      </c>
      <c r="X395">
        <v>226200</v>
      </c>
      <c r="Y395">
        <v>268800</v>
      </c>
      <c r="Z395">
        <v>84.2</v>
      </c>
      <c r="AA395">
        <v>2.7</v>
      </c>
      <c r="AB395">
        <v>227600</v>
      </c>
      <c r="AC395">
        <v>275900</v>
      </c>
      <c r="AD395">
        <v>82.5</v>
      </c>
      <c r="AE395">
        <v>3</v>
      </c>
      <c r="AF395">
        <v>222900</v>
      </c>
      <c r="AG395">
        <v>273600</v>
      </c>
      <c r="AH395">
        <v>81.5</v>
      </c>
      <c r="AI395">
        <v>3</v>
      </c>
    </row>
    <row r="396" spans="1:35" x14ac:dyDescent="0.3">
      <c r="A396" t="s">
        <v>105</v>
      </c>
      <c r="B396" t="str">
        <f>IFERROR(VLOOKUP(A396,'class and classification'!$A$1:$B$338,2,FALSE),VLOOKUP(A396,'class and classification'!$A$340:$B$378,2,FALSE))</f>
        <v>Predominantly Urban</v>
      </c>
      <c r="C396" t="str">
        <f>IFERROR(VLOOKUP(A396,'class and classification'!$A$1:$C$338,3,FALSE),VLOOKUP(A396,'class and classification'!$A$340:$C$378,3,FALSE))</f>
        <v>MD</v>
      </c>
      <c r="D396">
        <v>91800</v>
      </c>
      <c r="E396">
        <v>113500</v>
      </c>
      <c r="F396">
        <v>80.900000000000006</v>
      </c>
      <c r="G396">
        <v>2.7</v>
      </c>
      <c r="H396">
        <v>93300</v>
      </c>
      <c r="I396">
        <v>112000</v>
      </c>
      <c r="J396">
        <v>83.4</v>
      </c>
      <c r="K396">
        <v>2.6</v>
      </c>
      <c r="L396">
        <v>95000</v>
      </c>
      <c r="M396">
        <v>119100</v>
      </c>
      <c r="N396">
        <v>79.8</v>
      </c>
      <c r="O396">
        <v>3</v>
      </c>
      <c r="P396">
        <v>90800</v>
      </c>
      <c r="Q396">
        <v>115700</v>
      </c>
      <c r="R396">
        <v>78.400000000000006</v>
      </c>
      <c r="S396">
        <v>3.3</v>
      </c>
      <c r="T396">
        <v>85900</v>
      </c>
      <c r="U396">
        <v>110900</v>
      </c>
      <c r="V396">
        <v>77.400000000000006</v>
      </c>
      <c r="W396">
        <v>3.4</v>
      </c>
      <c r="X396">
        <v>87700</v>
      </c>
      <c r="Y396">
        <v>107400</v>
      </c>
      <c r="Z396">
        <v>81.599999999999994</v>
      </c>
      <c r="AA396">
        <v>3.1</v>
      </c>
      <c r="AB396">
        <v>78100</v>
      </c>
      <c r="AC396">
        <v>103300</v>
      </c>
      <c r="AD396">
        <v>75.7</v>
      </c>
      <c r="AE396">
        <v>4.2</v>
      </c>
      <c r="AF396">
        <v>86700</v>
      </c>
      <c r="AG396">
        <v>102500</v>
      </c>
      <c r="AH396">
        <v>84.6</v>
      </c>
      <c r="AI396">
        <v>3.4</v>
      </c>
    </row>
    <row r="397" spans="1:35" x14ac:dyDescent="0.3">
      <c r="A397" t="s">
        <v>106</v>
      </c>
      <c r="B397" t="str">
        <f>IFERROR(VLOOKUP(A397,'class and classification'!$A$1:$B$338,2,FALSE),VLOOKUP(A397,'class and classification'!$A$340:$B$378,2,FALSE))</f>
        <v>Predominantly Urban</v>
      </c>
      <c r="C397" t="str">
        <f>IFERROR(VLOOKUP(A397,'class and classification'!$A$1:$C$338,3,FALSE),VLOOKUP(A397,'class and classification'!$A$340:$C$378,3,FALSE))</f>
        <v>MD</v>
      </c>
      <c r="D397">
        <v>114300</v>
      </c>
      <c r="E397">
        <v>149500</v>
      </c>
      <c r="F397">
        <v>76.5</v>
      </c>
      <c r="G397">
        <v>3</v>
      </c>
      <c r="H397">
        <v>112500</v>
      </c>
      <c r="I397">
        <v>147700</v>
      </c>
      <c r="J397">
        <v>76.2</v>
      </c>
      <c r="K397">
        <v>3.2</v>
      </c>
      <c r="L397">
        <v>116200</v>
      </c>
      <c r="M397">
        <v>145700</v>
      </c>
      <c r="N397">
        <v>79.8</v>
      </c>
      <c r="O397">
        <v>3</v>
      </c>
      <c r="P397">
        <v>116400</v>
      </c>
      <c r="Q397">
        <v>143300</v>
      </c>
      <c r="R397">
        <v>81.2</v>
      </c>
      <c r="S397">
        <v>2.9</v>
      </c>
      <c r="T397">
        <v>111100</v>
      </c>
      <c r="U397">
        <v>136400</v>
      </c>
      <c r="V397">
        <v>81.400000000000006</v>
      </c>
      <c r="W397">
        <v>3</v>
      </c>
      <c r="X397">
        <v>101600</v>
      </c>
      <c r="Y397">
        <v>127800</v>
      </c>
      <c r="Z397">
        <v>79.5</v>
      </c>
      <c r="AA397">
        <v>3.5</v>
      </c>
      <c r="AB397">
        <v>98800</v>
      </c>
      <c r="AC397">
        <v>119900</v>
      </c>
      <c r="AD397">
        <v>82.3</v>
      </c>
      <c r="AE397">
        <v>4.3</v>
      </c>
      <c r="AF397">
        <v>100400</v>
      </c>
      <c r="AG397">
        <v>126800</v>
      </c>
      <c r="AH397">
        <v>79.099999999999994</v>
      </c>
      <c r="AI397">
        <v>4</v>
      </c>
    </row>
    <row r="398" spans="1:35" x14ac:dyDescent="0.3">
      <c r="A398" t="s">
        <v>107</v>
      </c>
      <c r="B398" t="str">
        <f>IFERROR(VLOOKUP(A398,'class and classification'!$A$1:$B$338,2,FALSE),VLOOKUP(A398,'class and classification'!$A$340:$B$378,2,FALSE))</f>
        <v>Predominantly Urban</v>
      </c>
      <c r="C398" t="str">
        <f>IFERROR(VLOOKUP(A398,'class and classification'!$A$1:$C$338,3,FALSE),VLOOKUP(A398,'class and classification'!$A$340:$C$378,3,FALSE))</f>
        <v>MD</v>
      </c>
      <c r="D398">
        <v>93300</v>
      </c>
      <c r="E398">
        <v>119400</v>
      </c>
      <c r="F398">
        <v>78.099999999999994</v>
      </c>
      <c r="G398">
        <v>3.1</v>
      </c>
      <c r="H398">
        <v>98800</v>
      </c>
      <c r="I398">
        <v>120000</v>
      </c>
      <c r="J398">
        <v>82.3</v>
      </c>
      <c r="K398">
        <v>2.9</v>
      </c>
      <c r="L398">
        <v>91900</v>
      </c>
      <c r="M398">
        <v>121600</v>
      </c>
      <c r="N398">
        <v>75.599999999999994</v>
      </c>
      <c r="O398">
        <v>3.4</v>
      </c>
      <c r="P398">
        <v>95600</v>
      </c>
      <c r="Q398">
        <v>119700</v>
      </c>
      <c r="R398">
        <v>79.8</v>
      </c>
      <c r="S398">
        <v>3.1</v>
      </c>
      <c r="T398">
        <v>94200</v>
      </c>
      <c r="U398">
        <v>114000</v>
      </c>
      <c r="V398">
        <v>82.6</v>
      </c>
      <c r="W398">
        <v>3.1</v>
      </c>
      <c r="X398">
        <v>91100</v>
      </c>
      <c r="Y398">
        <v>115000</v>
      </c>
      <c r="Z398">
        <v>79.2</v>
      </c>
      <c r="AA398">
        <v>3.5</v>
      </c>
      <c r="AB398">
        <v>87400</v>
      </c>
      <c r="AC398">
        <v>105000</v>
      </c>
      <c r="AD398">
        <v>83.3</v>
      </c>
      <c r="AE398">
        <v>3.9</v>
      </c>
      <c r="AF398">
        <v>93100</v>
      </c>
      <c r="AG398">
        <v>112600</v>
      </c>
      <c r="AH398">
        <v>82.7</v>
      </c>
      <c r="AI398">
        <v>3.8</v>
      </c>
    </row>
    <row r="399" spans="1:35" x14ac:dyDescent="0.3">
      <c r="A399" t="s">
        <v>108</v>
      </c>
      <c r="B399" t="str">
        <f>IFERROR(VLOOKUP(A399,'class and classification'!$A$1:$B$338,2,FALSE),VLOOKUP(A399,'class and classification'!$A$340:$B$378,2,FALSE))</f>
        <v>Predominantly Urban</v>
      </c>
      <c r="C399" t="str">
        <f>IFERROR(VLOOKUP(A399,'class and classification'!$A$1:$C$338,3,FALSE),VLOOKUP(A399,'class and classification'!$A$340:$C$378,3,FALSE))</f>
        <v>MD</v>
      </c>
      <c r="D399">
        <v>222900</v>
      </c>
      <c r="E399">
        <v>295900</v>
      </c>
      <c r="F399">
        <v>75.3</v>
      </c>
      <c r="G399">
        <v>3.1</v>
      </c>
      <c r="H399">
        <v>220100</v>
      </c>
      <c r="I399">
        <v>286300</v>
      </c>
      <c r="J399">
        <v>76.900000000000006</v>
      </c>
      <c r="K399">
        <v>3.1</v>
      </c>
      <c r="L399">
        <v>213700</v>
      </c>
      <c r="M399">
        <v>287900</v>
      </c>
      <c r="N399">
        <v>74.3</v>
      </c>
      <c r="O399">
        <v>3.2</v>
      </c>
      <c r="P399">
        <v>220800</v>
      </c>
      <c r="Q399">
        <v>285400</v>
      </c>
      <c r="R399">
        <v>77.3</v>
      </c>
      <c r="S399">
        <v>3.2</v>
      </c>
      <c r="T399">
        <v>232400</v>
      </c>
      <c r="U399">
        <v>289500</v>
      </c>
      <c r="V399">
        <v>80.3</v>
      </c>
      <c r="W399">
        <v>3.2</v>
      </c>
      <c r="X399">
        <v>228700</v>
      </c>
      <c r="Y399">
        <v>286600</v>
      </c>
      <c r="Z399">
        <v>79.8</v>
      </c>
      <c r="AA399">
        <v>3.2</v>
      </c>
      <c r="AB399">
        <v>220100</v>
      </c>
      <c r="AC399">
        <v>289100</v>
      </c>
      <c r="AD399">
        <v>76.099999999999994</v>
      </c>
      <c r="AE399">
        <v>3.7</v>
      </c>
      <c r="AF399">
        <v>220800</v>
      </c>
      <c r="AG399">
        <v>274300</v>
      </c>
      <c r="AH399">
        <v>80.5</v>
      </c>
      <c r="AI399">
        <v>3.4</v>
      </c>
    </row>
    <row r="400" spans="1:35" x14ac:dyDescent="0.3">
      <c r="A400" t="s">
        <v>109</v>
      </c>
      <c r="B400" t="str">
        <f>IFERROR(VLOOKUP(A400,'class and classification'!$A$1:$B$338,2,FALSE),VLOOKUP(A400,'class and classification'!$A$340:$B$378,2,FALSE))</f>
        <v>Predominantly Urban</v>
      </c>
      <c r="C400" t="str">
        <f>IFERROR(VLOOKUP(A400,'class and classification'!$A$1:$C$338,3,FALSE),VLOOKUP(A400,'class and classification'!$A$340:$C$378,3,FALSE))</f>
        <v>MD</v>
      </c>
      <c r="D400">
        <v>186100</v>
      </c>
      <c r="E400">
        <v>264100</v>
      </c>
      <c r="F400">
        <v>70.5</v>
      </c>
      <c r="G400">
        <v>3.1</v>
      </c>
      <c r="H400">
        <v>185300</v>
      </c>
      <c r="I400">
        <v>258600</v>
      </c>
      <c r="J400">
        <v>71.7</v>
      </c>
      <c r="K400">
        <v>3.1</v>
      </c>
      <c r="L400">
        <v>191600</v>
      </c>
      <c r="M400">
        <v>257600</v>
      </c>
      <c r="N400">
        <v>74.400000000000006</v>
      </c>
      <c r="O400">
        <v>3.2</v>
      </c>
      <c r="P400">
        <v>184900</v>
      </c>
      <c r="Q400">
        <v>252400</v>
      </c>
      <c r="R400">
        <v>73.2</v>
      </c>
      <c r="S400">
        <v>3.3</v>
      </c>
      <c r="T400">
        <v>181100</v>
      </c>
      <c r="U400">
        <v>255400</v>
      </c>
      <c r="V400">
        <v>70.900000000000006</v>
      </c>
      <c r="W400">
        <v>3.4</v>
      </c>
      <c r="X400">
        <v>184300</v>
      </c>
      <c r="Y400">
        <v>259200</v>
      </c>
      <c r="Z400">
        <v>71.099999999999994</v>
      </c>
      <c r="AA400">
        <v>3.4</v>
      </c>
      <c r="AB400">
        <v>178600</v>
      </c>
      <c r="AC400">
        <v>232800</v>
      </c>
      <c r="AD400">
        <v>76.7</v>
      </c>
      <c r="AE400">
        <v>3.9</v>
      </c>
      <c r="AF400">
        <v>197200</v>
      </c>
      <c r="AG400">
        <v>256700</v>
      </c>
      <c r="AH400">
        <v>76.8</v>
      </c>
      <c r="AI400">
        <v>4</v>
      </c>
    </row>
    <row r="401" spans="1:35" x14ac:dyDescent="0.3">
      <c r="A401" t="s">
        <v>110</v>
      </c>
      <c r="B401" t="str">
        <f>IFERROR(VLOOKUP(A401,'class and classification'!$A$1:$B$338,2,FALSE),VLOOKUP(A401,'class and classification'!$A$340:$B$378,2,FALSE))</f>
        <v>Predominantly Urban</v>
      </c>
      <c r="C401" t="str">
        <f>IFERROR(VLOOKUP(A401,'class and classification'!$A$1:$C$338,3,FALSE),VLOOKUP(A401,'class and classification'!$A$340:$C$378,3,FALSE))</f>
        <v>MD</v>
      </c>
      <c r="D401">
        <v>85000</v>
      </c>
      <c r="E401">
        <v>105500</v>
      </c>
      <c r="F401">
        <v>80.599999999999994</v>
      </c>
      <c r="G401">
        <v>2.8</v>
      </c>
      <c r="H401">
        <v>83400</v>
      </c>
      <c r="I401">
        <v>103100</v>
      </c>
      <c r="J401">
        <v>80.900000000000006</v>
      </c>
      <c r="K401">
        <v>2.8</v>
      </c>
      <c r="L401">
        <v>85000</v>
      </c>
      <c r="M401">
        <v>103600</v>
      </c>
      <c r="N401">
        <v>82</v>
      </c>
      <c r="O401">
        <v>2.9</v>
      </c>
      <c r="P401">
        <v>82400</v>
      </c>
      <c r="Q401">
        <v>99000</v>
      </c>
      <c r="R401">
        <v>83.2</v>
      </c>
      <c r="S401">
        <v>2.9</v>
      </c>
      <c r="T401">
        <v>83800</v>
      </c>
      <c r="U401">
        <v>100900</v>
      </c>
      <c r="V401">
        <v>83</v>
      </c>
      <c r="W401">
        <v>2.9</v>
      </c>
      <c r="X401">
        <v>73400</v>
      </c>
      <c r="Y401">
        <v>93300</v>
      </c>
      <c r="Z401">
        <v>78.7</v>
      </c>
      <c r="AA401">
        <v>3.1</v>
      </c>
      <c r="AB401">
        <v>66700</v>
      </c>
      <c r="AC401">
        <v>83900</v>
      </c>
      <c r="AD401">
        <v>79.599999999999994</v>
      </c>
      <c r="AE401">
        <v>4</v>
      </c>
      <c r="AF401">
        <v>78700</v>
      </c>
      <c r="AG401">
        <v>98200</v>
      </c>
      <c r="AH401">
        <v>80.2</v>
      </c>
      <c r="AI401">
        <v>3.7</v>
      </c>
    </row>
    <row r="402" spans="1:35" x14ac:dyDescent="0.3">
      <c r="A402" t="s">
        <v>111</v>
      </c>
      <c r="B402" t="str">
        <f>IFERROR(VLOOKUP(A402,'class and classification'!$A$1:$B$338,2,FALSE),VLOOKUP(A402,'class and classification'!$A$340:$B$378,2,FALSE))</f>
        <v>Predominantly Urban</v>
      </c>
      <c r="C402" t="str">
        <f>IFERROR(VLOOKUP(A402,'class and classification'!$A$1:$C$338,3,FALSE),VLOOKUP(A402,'class and classification'!$A$340:$C$378,3,FALSE))</f>
        <v>MD</v>
      </c>
      <c r="D402">
        <v>164400</v>
      </c>
      <c r="E402">
        <v>215600</v>
      </c>
      <c r="F402">
        <v>76.2</v>
      </c>
      <c r="G402">
        <v>3</v>
      </c>
      <c r="H402">
        <v>166700</v>
      </c>
      <c r="I402">
        <v>218700</v>
      </c>
      <c r="J402">
        <v>76.2</v>
      </c>
      <c r="K402">
        <v>3.1</v>
      </c>
      <c r="L402">
        <v>157600</v>
      </c>
      <c r="M402">
        <v>206100</v>
      </c>
      <c r="N402">
        <v>76.5</v>
      </c>
      <c r="O402">
        <v>3.3</v>
      </c>
      <c r="P402">
        <v>161600</v>
      </c>
      <c r="Q402">
        <v>213400</v>
      </c>
      <c r="R402">
        <v>75.7</v>
      </c>
      <c r="S402">
        <v>3.2</v>
      </c>
      <c r="T402">
        <v>154900</v>
      </c>
      <c r="U402">
        <v>198200</v>
      </c>
      <c r="V402">
        <v>78.099999999999994</v>
      </c>
      <c r="W402">
        <v>3.2</v>
      </c>
      <c r="X402">
        <v>157100</v>
      </c>
      <c r="Y402">
        <v>201900</v>
      </c>
      <c r="Z402">
        <v>77.8</v>
      </c>
      <c r="AA402">
        <v>3.1</v>
      </c>
      <c r="AB402">
        <v>155200</v>
      </c>
      <c r="AC402">
        <v>199100</v>
      </c>
      <c r="AD402">
        <v>77.900000000000006</v>
      </c>
      <c r="AE402">
        <v>3.6</v>
      </c>
      <c r="AF402">
        <v>161500</v>
      </c>
      <c r="AG402">
        <v>203300</v>
      </c>
      <c r="AH402">
        <v>79.400000000000006</v>
      </c>
      <c r="AI402">
        <v>3.5</v>
      </c>
    </row>
    <row r="403" spans="1:35" x14ac:dyDescent="0.3">
      <c r="A403" t="s">
        <v>112</v>
      </c>
      <c r="B403" t="str">
        <f>IFERROR(VLOOKUP(A403,'class and classification'!$A$1:$B$338,2,FALSE),VLOOKUP(A403,'class and classification'!$A$340:$B$378,2,FALSE))</f>
        <v>Predominantly Urban</v>
      </c>
      <c r="C403" t="str">
        <f>IFERROR(VLOOKUP(A403,'class and classification'!$A$1:$C$338,3,FALSE),VLOOKUP(A403,'class and classification'!$A$340:$C$378,3,FALSE))</f>
        <v>MD</v>
      </c>
      <c r="D403">
        <v>299500</v>
      </c>
      <c r="E403">
        <v>398900</v>
      </c>
      <c r="F403">
        <v>75.099999999999994</v>
      </c>
      <c r="G403">
        <v>2.6</v>
      </c>
      <c r="H403">
        <v>329300</v>
      </c>
      <c r="I403">
        <v>412300</v>
      </c>
      <c r="J403">
        <v>79.900000000000006</v>
      </c>
      <c r="K403">
        <v>2.4</v>
      </c>
      <c r="L403">
        <v>331100</v>
      </c>
      <c r="M403">
        <v>417200</v>
      </c>
      <c r="N403">
        <v>79.400000000000006</v>
      </c>
      <c r="O403">
        <v>2.5</v>
      </c>
      <c r="P403">
        <v>331000</v>
      </c>
      <c r="Q403">
        <v>409900</v>
      </c>
      <c r="R403">
        <v>80.7</v>
      </c>
      <c r="S403">
        <v>2.6</v>
      </c>
      <c r="T403">
        <v>330600</v>
      </c>
      <c r="U403">
        <v>416100</v>
      </c>
      <c r="V403">
        <v>79.400000000000006</v>
      </c>
      <c r="W403">
        <v>2.6</v>
      </c>
      <c r="X403">
        <v>316300</v>
      </c>
      <c r="Y403">
        <v>400700</v>
      </c>
      <c r="Z403">
        <v>78.900000000000006</v>
      </c>
      <c r="AA403">
        <v>2.7</v>
      </c>
      <c r="AB403">
        <v>333500</v>
      </c>
      <c r="AC403">
        <v>398000</v>
      </c>
      <c r="AD403">
        <v>83.8</v>
      </c>
      <c r="AE403">
        <v>2.6</v>
      </c>
      <c r="AF403">
        <v>305100</v>
      </c>
      <c r="AG403">
        <v>384000</v>
      </c>
      <c r="AH403">
        <v>79.400000000000006</v>
      </c>
      <c r="AI403">
        <v>3.1</v>
      </c>
    </row>
    <row r="404" spans="1:35" x14ac:dyDescent="0.3">
      <c r="A404" t="s">
        <v>113</v>
      </c>
      <c r="B404" t="str">
        <f>IFERROR(VLOOKUP(A404,'class and classification'!$A$1:$B$338,2,FALSE),VLOOKUP(A404,'class and classification'!$A$340:$B$378,2,FALSE))</f>
        <v>Predominantly Urban</v>
      </c>
      <c r="C404" t="str">
        <f>IFERROR(VLOOKUP(A404,'class and classification'!$A$1:$C$338,3,FALSE),VLOOKUP(A404,'class and classification'!$A$340:$C$378,3,FALSE))</f>
        <v>MD</v>
      </c>
      <c r="D404">
        <v>123600</v>
      </c>
      <c r="E404">
        <v>155100</v>
      </c>
      <c r="F404">
        <v>79.7</v>
      </c>
      <c r="G404">
        <v>2.8</v>
      </c>
      <c r="H404">
        <v>119200</v>
      </c>
      <c r="I404">
        <v>154800</v>
      </c>
      <c r="J404">
        <v>77</v>
      </c>
      <c r="K404">
        <v>3</v>
      </c>
      <c r="L404">
        <v>125300</v>
      </c>
      <c r="M404">
        <v>153500</v>
      </c>
      <c r="N404">
        <v>81.599999999999994</v>
      </c>
      <c r="O404">
        <v>2.8</v>
      </c>
      <c r="P404">
        <v>132600</v>
      </c>
      <c r="Q404">
        <v>161200</v>
      </c>
      <c r="R404">
        <v>82.3</v>
      </c>
      <c r="S404">
        <v>2.8</v>
      </c>
      <c r="T404">
        <v>127000</v>
      </c>
      <c r="U404">
        <v>156200</v>
      </c>
      <c r="V404">
        <v>81.3</v>
      </c>
      <c r="W404">
        <v>3</v>
      </c>
      <c r="X404">
        <v>130200</v>
      </c>
      <c r="Y404">
        <v>155700</v>
      </c>
      <c r="Z404">
        <v>83.6</v>
      </c>
      <c r="AA404">
        <v>2.9</v>
      </c>
      <c r="AB404">
        <v>118900</v>
      </c>
      <c r="AC404">
        <v>143800</v>
      </c>
      <c r="AD404">
        <v>82.7</v>
      </c>
      <c r="AE404">
        <v>3.4</v>
      </c>
      <c r="AF404">
        <v>123000</v>
      </c>
      <c r="AG404">
        <v>149200</v>
      </c>
      <c r="AH404">
        <v>82.4</v>
      </c>
      <c r="AI404">
        <v>3.5</v>
      </c>
    </row>
    <row r="405" spans="1:35" x14ac:dyDescent="0.3">
      <c r="A405" t="s">
        <v>114</v>
      </c>
      <c r="B405" t="str">
        <f>IFERROR(VLOOKUP(A405,'class and classification'!$A$1:$B$338,2,FALSE),VLOOKUP(A405,'class and classification'!$A$340:$B$378,2,FALSE))</f>
        <v>Predominantly Urban</v>
      </c>
      <c r="C405" t="str">
        <f>IFERROR(VLOOKUP(A405,'class and classification'!$A$1:$C$338,3,FALSE),VLOOKUP(A405,'class and classification'!$A$340:$C$378,3,FALSE))</f>
        <v>UA</v>
      </c>
      <c r="D405">
        <v>99700</v>
      </c>
      <c r="E405">
        <v>128400</v>
      </c>
      <c r="F405">
        <v>77.7</v>
      </c>
      <c r="G405">
        <v>2.8</v>
      </c>
      <c r="H405">
        <v>101200</v>
      </c>
      <c r="I405">
        <v>129100</v>
      </c>
      <c r="J405">
        <v>78.400000000000006</v>
      </c>
      <c r="K405">
        <v>3</v>
      </c>
      <c r="L405">
        <v>100600</v>
      </c>
      <c r="M405">
        <v>123700</v>
      </c>
      <c r="N405">
        <v>81.400000000000006</v>
      </c>
      <c r="O405">
        <v>3</v>
      </c>
      <c r="P405">
        <v>94000</v>
      </c>
      <c r="Q405">
        <v>121600</v>
      </c>
      <c r="R405">
        <v>77.3</v>
      </c>
      <c r="S405">
        <v>3.2</v>
      </c>
      <c r="T405">
        <v>100900</v>
      </c>
      <c r="U405">
        <v>122400</v>
      </c>
      <c r="V405">
        <v>82.5</v>
      </c>
      <c r="W405">
        <v>2.8</v>
      </c>
      <c r="X405">
        <v>100000</v>
      </c>
      <c r="Y405">
        <v>121900</v>
      </c>
      <c r="Z405">
        <v>82.1</v>
      </c>
      <c r="AA405">
        <v>2.9</v>
      </c>
      <c r="AB405">
        <v>87500</v>
      </c>
      <c r="AC405">
        <v>105900</v>
      </c>
      <c r="AD405">
        <v>82.6</v>
      </c>
      <c r="AE405">
        <v>3.7</v>
      </c>
      <c r="AF405">
        <v>97700</v>
      </c>
      <c r="AG405">
        <v>118000</v>
      </c>
      <c r="AH405">
        <v>82.8</v>
      </c>
      <c r="AI405">
        <v>3.4</v>
      </c>
    </row>
    <row r="406" spans="1:35" x14ac:dyDescent="0.3">
      <c r="A406" t="s">
        <v>115</v>
      </c>
      <c r="B406" t="str">
        <f>IFERROR(VLOOKUP(A406,'class and classification'!$A$1:$B$338,2,FALSE),VLOOKUP(A406,'class and classification'!$A$340:$B$378,2,FALSE))</f>
        <v>Predominantly Urban</v>
      </c>
      <c r="C406" t="str">
        <f>IFERROR(VLOOKUP(A406,'class and classification'!$A$1:$C$338,3,FALSE),VLOOKUP(A406,'class and classification'!$A$340:$C$378,3,FALSE))</f>
        <v>UA</v>
      </c>
      <c r="D406">
        <v>120000</v>
      </c>
      <c r="E406">
        <v>175800</v>
      </c>
      <c r="F406">
        <v>68.2</v>
      </c>
      <c r="G406">
        <v>3</v>
      </c>
      <c r="H406">
        <v>124800</v>
      </c>
      <c r="I406">
        <v>185300</v>
      </c>
      <c r="J406">
        <v>67.3</v>
      </c>
      <c r="K406">
        <v>3.1</v>
      </c>
      <c r="L406">
        <v>117300</v>
      </c>
      <c r="M406">
        <v>171500</v>
      </c>
      <c r="N406">
        <v>68.400000000000006</v>
      </c>
      <c r="O406">
        <v>3.2</v>
      </c>
      <c r="P406">
        <v>130700</v>
      </c>
      <c r="Q406">
        <v>178500</v>
      </c>
      <c r="R406">
        <v>73.2</v>
      </c>
      <c r="S406">
        <v>3.3</v>
      </c>
      <c r="T406">
        <v>135700</v>
      </c>
      <c r="U406">
        <v>189000</v>
      </c>
      <c r="V406">
        <v>71.8</v>
      </c>
      <c r="W406">
        <v>3.4</v>
      </c>
      <c r="X406">
        <v>139100</v>
      </c>
      <c r="Y406">
        <v>186600</v>
      </c>
      <c r="Z406">
        <v>74.599999999999994</v>
      </c>
      <c r="AA406">
        <v>3.6</v>
      </c>
      <c r="AB406">
        <v>123900</v>
      </c>
      <c r="AC406">
        <v>162300</v>
      </c>
      <c r="AD406">
        <v>76.3</v>
      </c>
      <c r="AE406">
        <v>4.4000000000000004</v>
      </c>
      <c r="AF406">
        <v>112400</v>
      </c>
      <c r="AG406">
        <v>166300</v>
      </c>
      <c r="AH406">
        <v>67.599999999999994</v>
      </c>
      <c r="AI406">
        <v>4.9000000000000004</v>
      </c>
    </row>
    <row r="407" spans="1:35" x14ac:dyDescent="0.3">
      <c r="A407" t="s">
        <v>116</v>
      </c>
      <c r="B407" t="str">
        <f>IFERROR(VLOOKUP(A407,'class and classification'!$A$1:$B$338,2,FALSE),VLOOKUP(A407,'class and classification'!$A$340:$B$378,2,FALSE))</f>
        <v>Predominantly Urban</v>
      </c>
      <c r="C407" t="str">
        <f>IFERROR(VLOOKUP(A407,'class and classification'!$A$1:$C$338,3,FALSE),VLOOKUP(A407,'class and classification'!$A$340:$C$378,3,FALSE))</f>
        <v>UA</v>
      </c>
      <c r="D407">
        <v>119100</v>
      </c>
      <c r="E407">
        <v>173200</v>
      </c>
      <c r="F407">
        <v>68.8</v>
      </c>
      <c r="G407">
        <v>3</v>
      </c>
      <c r="H407">
        <v>117700</v>
      </c>
      <c r="I407">
        <v>167400</v>
      </c>
      <c r="J407">
        <v>70.3</v>
      </c>
      <c r="K407">
        <v>3</v>
      </c>
      <c r="L407">
        <v>118400</v>
      </c>
      <c r="M407">
        <v>169600</v>
      </c>
      <c r="N407">
        <v>69.8</v>
      </c>
      <c r="O407">
        <v>3.2</v>
      </c>
      <c r="P407">
        <v>108500</v>
      </c>
      <c r="Q407">
        <v>170300</v>
      </c>
      <c r="R407">
        <v>63.7</v>
      </c>
      <c r="S407">
        <v>3.5</v>
      </c>
      <c r="T407">
        <v>118100</v>
      </c>
      <c r="U407">
        <v>169900</v>
      </c>
      <c r="V407">
        <v>69.5</v>
      </c>
      <c r="W407">
        <v>3.3</v>
      </c>
      <c r="X407">
        <v>119800</v>
      </c>
      <c r="Y407">
        <v>172600</v>
      </c>
      <c r="Z407">
        <v>69.400000000000006</v>
      </c>
      <c r="AA407">
        <v>3.3</v>
      </c>
      <c r="AB407">
        <v>115800</v>
      </c>
      <c r="AC407">
        <v>155600</v>
      </c>
      <c r="AD407">
        <v>74.400000000000006</v>
      </c>
      <c r="AE407">
        <v>4</v>
      </c>
      <c r="AF407">
        <v>131800</v>
      </c>
      <c r="AG407">
        <v>165500</v>
      </c>
      <c r="AH407">
        <v>79.599999999999994</v>
      </c>
      <c r="AI407">
        <v>3.7</v>
      </c>
    </row>
    <row r="408" spans="1:35" x14ac:dyDescent="0.3">
      <c r="A408" t="s">
        <v>117</v>
      </c>
      <c r="B408" t="str">
        <f>IFERROR(VLOOKUP(A408,'class and classification'!$A$1:$B$338,2,FALSE),VLOOKUP(A408,'class and classification'!$A$340:$B$378,2,FALSE))</f>
        <v>Predominantly Rural</v>
      </c>
      <c r="C408" t="str">
        <f>IFERROR(VLOOKUP(A408,'class and classification'!$A$1:$C$338,3,FALSE),VLOOKUP(A408,'class and classification'!$A$340:$C$378,3,FALSE))</f>
        <v>UA</v>
      </c>
      <c r="D408">
        <v>14800</v>
      </c>
      <c r="E408">
        <v>18400</v>
      </c>
      <c r="F408">
        <v>80.3</v>
      </c>
      <c r="G408">
        <v>5.0999999999999996</v>
      </c>
      <c r="H408">
        <v>13900</v>
      </c>
      <c r="I408">
        <v>17300</v>
      </c>
      <c r="J408">
        <v>80.400000000000006</v>
      </c>
      <c r="K408">
        <v>5.0999999999999996</v>
      </c>
      <c r="L408">
        <v>13500</v>
      </c>
      <c r="M408">
        <v>16500</v>
      </c>
      <c r="N408">
        <v>82.3</v>
      </c>
      <c r="O408">
        <v>5.4</v>
      </c>
      <c r="P408">
        <v>14500</v>
      </c>
      <c r="Q408">
        <v>17400</v>
      </c>
      <c r="R408">
        <v>83.3</v>
      </c>
      <c r="S408">
        <v>5.0999999999999996</v>
      </c>
      <c r="T408">
        <v>12900</v>
      </c>
      <c r="U408">
        <v>16100</v>
      </c>
      <c r="V408">
        <v>80.2</v>
      </c>
      <c r="W408">
        <v>5.4</v>
      </c>
      <c r="X408">
        <v>13300</v>
      </c>
      <c r="Y408">
        <v>16000</v>
      </c>
      <c r="Z408">
        <v>83.1</v>
      </c>
      <c r="AA408">
        <v>5.2</v>
      </c>
      <c r="AB408">
        <v>9900</v>
      </c>
      <c r="AC408">
        <v>12900</v>
      </c>
      <c r="AD408">
        <v>76.7</v>
      </c>
      <c r="AE408">
        <v>7.6</v>
      </c>
      <c r="AF408">
        <v>13300</v>
      </c>
      <c r="AG408">
        <v>16600</v>
      </c>
      <c r="AH408">
        <v>80.5</v>
      </c>
      <c r="AI408">
        <v>6.4</v>
      </c>
    </row>
    <row r="409" spans="1:35" x14ac:dyDescent="0.3">
      <c r="A409" t="s">
        <v>118</v>
      </c>
      <c r="B409" t="str">
        <f>IFERROR(VLOOKUP(A409,'class and classification'!$A$1:$B$338,2,FALSE),VLOOKUP(A409,'class and classification'!$A$340:$B$378,2,FALSE))</f>
        <v>Urban with Significant Rural</v>
      </c>
      <c r="C409" t="str">
        <f>IFERROR(VLOOKUP(A409,'class and classification'!$A$1:$C$338,3,FALSE),VLOOKUP(A409,'class and classification'!$A$340:$C$378,3,FALSE))</f>
        <v>SC</v>
      </c>
      <c r="D409">
        <v>308500</v>
      </c>
      <c r="E409">
        <v>379900</v>
      </c>
      <c r="F409">
        <v>81.2</v>
      </c>
      <c r="G409">
        <v>2.5</v>
      </c>
      <c r="H409">
        <v>313500</v>
      </c>
      <c r="I409">
        <v>380700</v>
      </c>
      <c r="J409">
        <v>82.4</v>
      </c>
      <c r="K409">
        <v>2.6</v>
      </c>
      <c r="L409">
        <v>321700</v>
      </c>
      <c r="M409">
        <v>381100</v>
      </c>
      <c r="N409">
        <v>84.4</v>
      </c>
      <c r="O409">
        <v>2.5</v>
      </c>
      <c r="P409">
        <v>320600</v>
      </c>
      <c r="Q409">
        <v>373500</v>
      </c>
      <c r="R409">
        <v>85.8</v>
      </c>
      <c r="S409">
        <v>2.2999999999999998</v>
      </c>
      <c r="T409">
        <v>321700</v>
      </c>
      <c r="U409">
        <v>367800</v>
      </c>
      <c r="V409">
        <v>87.5</v>
      </c>
      <c r="W409">
        <v>2.1</v>
      </c>
      <c r="X409">
        <v>309600</v>
      </c>
      <c r="Y409">
        <v>358300</v>
      </c>
      <c r="Z409">
        <v>86.4</v>
      </c>
      <c r="AA409">
        <v>2.4</v>
      </c>
      <c r="AB409">
        <v>309300</v>
      </c>
      <c r="AC409">
        <v>365800</v>
      </c>
      <c r="AD409">
        <v>84.6</v>
      </c>
      <c r="AE409">
        <v>2.7</v>
      </c>
      <c r="AF409">
        <v>295200</v>
      </c>
      <c r="AG409">
        <v>353400</v>
      </c>
      <c r="AH409">
        <v>83.5</v>
      </c>
      <c r="AI409">
        <v>2.7</v>
      </c>
    </row>
    <row r="410" spans="1:35" x14ac:dyDescent="0.3">
      <c r="A410" t="s">
        <v>119</v>
      </c>
      <c r="B410" t="str">
        <f>IFERROR(VLOOKUP(A410,'class and classification'!$A$1:$B$338,2,FALSE),VLOOKUP(A410,'class and classification'!$A$340:$B$378,2,FALSE))</f>
        <v>Urban with Significant Rural</v>
      </c>
      <c r="C410" t="str">
        <f>IFERROR(VLOOKUP(A410,'class and classification'!$A$1:$C$338,3,FALSE),VLOOKUP(A410,'class and classification'!$A$340:$C$378,3,FALSE))</f>
        <v>SC</v>
      </c>
      <c r="D410">
        <v>279000</v>
      </c>
      <c r="E410">
        <v>342000</v>
      </c>
      <c r="F410">
        <v>81.599999999999994</v>
      </c>
      <c r="G410">
        <v>2.6</v>
      </c>
      <c r="H410">
        <v>273800</v>
      </c>
      <c r="I410">
        <v>337900</v>
      </c>
      <c r="J410">
        <v>81</v>
      </c>
      <c r="K410">
        <v>2.6</v>
      </c>
      <c r="L410">
        <v>273300</v>
      </c>
      <c r="M410">
        <v>338400</v>
      </c>
      <c r="N410">
        <v>80.8</v>
      </c>
      <c r="O410">
        <v>2.7</v>
      </c>
      <c r="P410">
        <v>271400</v>
      </c>
      <c r="Q410">
        <v>334300</v>
      </c>
      <c r="R410">
        <v>81.2</v>
      </c>
      <c r="S410">
        <v>2.8</v>
      </c>
      <c r="T410">
        <v>275200</v>
      </c>
      <c r="U410">
        <v>332700</v>
      </c>
      <c r="V410">
        <v>82.7</v>
      </c>
      <c r="W410">
        <v>2.9</v>
      </c>
      <c r="X410">
        <v>287200</v>
      </c>
      <c r="Y410">
        <v>337700</v>
      </c>
      <c r="Z410">
        <v>85.1</v>
      </c>
      <c r="AA410">
        <v>2.6</v>
      </c>
      <c r="AB410">
        <v>284500</v>
      </c>
      <c r="AC410">
        <v>341900</v>
      </c>
      <c r="AD410">
        <v>83.2</v>
      </c>
      <c r="AE410">
        <v>2.8</v>
      </c>
      <c r="AF410">
        <v>270100</v>
      </c>
      <c r="AG410">
        <v>326000</v>
      </c>
      <c r="AH410">
        <v>82.9</v>
      </c>
      <c r="AI410">
        <v>2.9</v>
      </c>
    </row>
    <row r="411" spans="1:35" x14ac:dyDescent="0.3">
      <c r="A411" t="s">
        <v>120</v>
      </c>
      <c r="B411" t="str">
        <f>IFERROR(VLOOKUP(A411,'class and classification'!$A$1:$B$338,2,FALSE),VLOOKUP(A411,'class and classification'!$A$340:$B$378,2,FALSE))</f>
        <v>Predominantly Rural</v>
      </c>
      <c r="C411" t="str">
        <f>IFERROR(VLOOKUP(A411,'class and classification'!$A$1:$C$338,3,FALSE),VLOOKUP(A411,'class and classification'!$A$340:$C$378,3,FALSE))</f>
        <v>SC</v>
      </c>
      <c r="D411">
        <v>278500</v>
      </c>
      <c r="E411">
        <v>343700</v>
      </c>
      <c r="F411">
        <v>81</v>
      </c>
      <c r="G411">
        <v>2.4</v>
      </c>
      <c r="H411">
        <v>278300</v>
      </c>
      <c r="I411">
        <v>346000</v>
      </c>
      <c r="J411">
        <v>80.400000000000006</v>
      </c>
      <c r="K411">
        <v>2.7</v>
      </c>
      <c r="L411">
        <v>270500</v>
      </c>
      <c r="M411">
        <v>332600</v>
      </c>
      <c r="N411">
        <v>81.3</v>
      </c>
      <c r="O411">
        <v>2.7</v>
      </c>
      <c r="P411">
        <v>274700</v>
      </c>
      <c r="Q411">
        <v>332100</v>
      </c>
      <c r="R411">
        <v>82.7</v>
      </c>
      <c r="S411">
        <v>2.7</v>
      </c>
      <c r="T411">
        <v>276100</v>
      </c>
      <c r="U411">
        <v>336300</v>
      </c>
      <c r="V411">
        <v>82.1</v>
      </c>
      <c r="W411">
        <v>2.7</v>
      </c>
      <c r="X411">
        <v>268300</v>
      </c>
      <c r="Y411">
        <v>322000</v>
      </c>
      <c r="Z411">
        <v>83.3</v>
      </c>
      <c r="AA411">
        <v>2.8</v>
      </c>
      <c r="AB411">
        <v>253300</v>
      </c>
      <c r="AC411">
        <v>321200</v>
      </c>
      <c r="AD411">
        <v>78.900000000000006</v>
      </c>
      <c r="AE411">
        <v>3.1</v>
      </c>
      <c r="AF411">
        <v>252100</v>
      </c>
      <c r="AG411">
        <v>305400</v>
      </c>
      <c r="AH411">
        <v>82.5</v>
      </c>
      <c r="AI411">
        <v>3.1</v>
      </c>
    </row>
    <row r="412" spans="1:35" x14ac:dyDescent="0.3">
      <c r="A412" t="s">
        <v>121</v>
      </c>
      <c r="B412" t="str">
        <f>IFERROR(VLOOKUP(A412,'class and classification'!$A$1:$B$338,2,FALSE),VLOOKUP(A412,'class and classification'!$A$340:$B$378,2,FALSE))</f>
        <v>Urban with Significant Rural</v>
      </c>
      <c r="C412" t="str">
        <f>IFERROR(VLOOKUP(A412,'class and classification'!$A$1:$C$338,3,FALSE),VLOOKUP(A412,'class and classification'!$A$340:$C$378,3,FALSE))</f>
        <v>SC</v>
      </c>
      <c r="D412">
        <v>305600</v>
      </c>
      <c r="E412">
        <v>379700</v>
      </c>
      <c r="F412">
        <v>80.5</v>
      </c>
      <c r="G412">
        <v>2.7</v>
      </c>
      <c r="H412">
        <v>317700</v>
      </c>
      <c r="I412">
        <v>388700</v>
      </c>
      <c r="J412">
        <v>81.7</v>
      </c>
      <c r="K412">
        <v>2.6</v>
      </c>
      <c r="L412">
        <v>324400</v>
      </c>
      <c r="M412">
        <v>389400</v>
      </c>
      <c r="N412">
        <v>83.3</v>
      </c>
      <c r="O412">
        <v>2.5</v>
      </c>
      <c r="P412">
        <v>326300</v>
      </c>
      <c r="Q412">
        <v>390000</v>
      </c>
      <c r="R412">
        <v>83.7</v>
      </c>
      <c r="S412">
        <v>2.5</v>
      </c>
      <c r="T412">
        <v>300000</v>
      </c>
      <c r="U412">
        <v>372300</v>
      </c>
      <c r="V412">
        <v>80.599999999999994</v>
      </c>
      <c r="W412">
        <v>2.7</v>
      </c>
      <c r="X412">
        <v>327400</v>
      </c>
      <c r="Y412">
        <v>386700</v>
      </c>
      <c r="Z412">
        <v>84.7</v>
      </c>
      <c r="AA412">
        <v>2.2999999999999998</v>
      </c>
      <c r="AB412">
        <v>296100</v>
      </c>
      <c r="AC412">
        <v>373300</v>
      </c>
      <c r="AD412">
        <v>79.3</v>
      </c>
      <c r="AE412">
        <v>2.9</v>
      </c>
      <c r="AF412">
        <v>295700</v>
      </c>
      <c r="AG412">
        <v>368600</v>
      </c>
      <c r="AH412">
        <v>80.2</v>
      </c>
      <c r="AI412">
        <v>2.9</v>
      </c>
    </row>
    <row r="413" spans="1:35" x14ac:dyDescent="0.3">
      <c r="A413" t="s">
        <v>122</v>
      </c>
      <c r="B413" t="str">
        <f>IFERROR(VLOOKUP(A413,'class and classification'!$A$1:$B$338,2,FALSE),VLOOKUP(A413,'class and classification'!$A$340:$B$378,2,FALSE))</f>
        <v>Urban with Significant Rural</v>
      </c>
      <c r="C413" t="str">
        <f>IFERROR(VLOOKUP(A413,'class and classification'!$A$1:$C$338,3,FALSE),VLOOKUP(A413,'class and classification'!$A$340:$C$378,3,FALSE))</f>
        <v>UA</v>
      </c>
      <c r="D413">
        <v>136200</v>
      </c>
      <c r="E413">
        <v>160500</v>
      </c>
      <c r="F413">
        <v>84.9</v>
      </c>
      <c r="G413">
        <v>3.3</v>
      </c>
      <c r="H413">
        <v>135900</v>
      </c>
      <c r="I413">
        <v>160100</v>
      </c>
      <c r="J413">
        <v>84.9</v>
      </c>
      <c r="K413">
        <v>3.3</v>
      </c>
      <c r="L413">
        <v>137100</v>
      </c>
      <c r="M413">
        <v>167400</v>
      </c>
      <c r="N413">
        <v>81.900000000000006</v>
      </c>
      <c r="O413">
        <v>4</v>
      </c>
      <c r="P413">
        <v>129500</v>
      </c>
      <c r="Q413">
        <v>159200</v>
      </c>
      <c r="R413">
        <v>81.400000000000006</v>
      </c>
      <c r="S413">
        <v>4.2</v>
      </c>
      <c r="T413">
        <v>138000</v>
      </c>
      <c r="U413">
        <v>167700</v>
      </c>
      <c r="V413">
        <v>82.3</v>
      </c>
      <c r="W413">
        <v>3.9</v>
      </c>
      <c r="X413">
        <v>147200</v>
      </c>
      <c r="Y413">
        <v>167800</v>
      </c>
      <c r="Z413">
        <v>87.7</v>
      </c>
      <c r="AA413">
        <v>3.6</v>
      </c>
      <c r="AB413">
        <v>142200</v>
      </c>
      <c r="AC413">
        <v>170000</v>
      </c>
      <c r="AD413">
        <v>83.7</v>
      </c>
      <c r="AE413">
        <v>4.4000000000000004</v>
      </c>
      <c r="AF413">
        <v>132300</v>
      </c>
      <c r="AG413">
        <v>160500</v>
      </c>
      <c r="AH413">
        <v>82.4</v>
      </c>
      <c r="AI413">
        <v>4.0999999999999996</v>
      </c>
    </row>
    <row r="414" spans="1:35" x14ac:dyDescent="0.3">
      <c r="A414" t="s">
        <v>123</v>
      </c>
      <c r="B414" t="str">
        <f>IFERROR(VLOOKUP(A414,'class and classification'!$A$1:$B$338,2,FALSE),VLOOKUP(A414,'class and classification'!$A$340:$B$378,2,FALSE))</f>
        <v>Urban with Significant Rural</v>
      </c>
      <c r="C414" t="str">
        <f>IFERROR(VLOOKUP(A414,'class and classification'!$A$1:$C$338,3,FALSE),VLOOKUP(A414,'class and classification'!$A$340:$C$378,3,FALSE))</f>
        <v>UA</v>
      </c>
      <c r="D414">
        <v>171400</v>
      </c>
      <c r="E414">
        <v>204200</v>
      </c>
      <c r="F414">
        <v>84</v>
      </c>
      <c r="G414">
        <v>3.2</v>
      </c>
      <c r="H414">
        <v>168600</v>
      </c>
      <c r="I414">
        <v>202000</v>
      </c>
      <c r="J414">
        <v>83.4</v>
      </c>
      <c r="K414">
        <v>3.2</v>
      </c>
      <c r="L414">
        <v>175000</v>
      </c>
      <c r="M414">
        <v>209700</v>
      </c>
      <c r="N414">
        <v>83.5</v>
      </c>
      <c r="O414">
        <v>3.2</v>
      </c>
      <c r="P414">
        <v>156500</v>
      </c>
      <c r="Q414">
        <v>196000</v>
      </c>
      <c r="R414">
        <v>79.900000000000006</v>
      </c>
      <c r="S414">
        <v>3.8</v>
      </c>
      <c r="T414">
        <v>162700</v>
      </c>
      <c r="U414">
        <v>195900</v>
      </c>
      <c r="V414">
        <v>83</v>
      </c>
      <c r="W414">
        <v>3.6</v>
      </c>
      <c r="X414">
        <v>163500</v>
      </c>
      <c r="Y414">
        <v>190700</v>
      </c>
      <c r="Z414">
        <v>85.8</v>
      </c>
      <c r="AA414">
        <v>3.5</v>
      </c>
      <c r="AB414">
        <v>165600</v>
      </c>
      <c r="AC414">
        <v>199600</v>
      </c>
      <c r="AD414">
        <v>82.9</v>
      </c>
      <c r="AE414">
        <v>3.8</v>
      </c>
      <c r="AF414">
        <v>155500</v>
      </c>
      <c r="AG414">
        <v>193500</v>
      </c>
      <c r="AH414">
        <v>80.3</v>
      </c>
      <c r="AI414">
        <v>3.9</v>
      </c>
    </row>
    <row r="415" spans="1:35" x14ac:dyDescent="0.3">
      <c r="A415" t="s">
        <v>124</v>
      </c>
      <c r="B415" t="str">
        <f>IFERROR(VLOOKUP(A415,'class and classification'!$A$1:$B$338,2,FALSE),VLOOKUP(A415,'class and classification'!$A$340:$B$378,2,FALSE))</f>
        <v>Predominantly Rural</v>
      </c>
      <c r="C415" t="str">
        <f>IFERROR(VLOOKUP(A415,'class and classification'!$A$1:$C$338,3,FALSE),VLOOKUP(A415,'class and classification'!$A$340:$C$378,3,FALSE))</f>
        <v>UA</v>
      </c>
      <c r="D415">
        <v>78000</v>
      </c>
      <c r="E415">
        <v>94600</v>
      </c>
      <c r="F415">
        <v>82.4</v>
      </c>
      <c r="G415">
        <v>2.5</v>
      </c>
      <c r="H415">
        <v>75900</v>
      </c>
      <c r="I415">
        <v>89800</v>
      </c>
      <c r="J415">
        <v>84.6</v>
      </c>
      <c r="K415">
        <v>2.2999999999999998</v>
      </c>
      <c r="L415">
        <v>74500</v>
      </c>
      <c r="M415">
        <v>91000</v>
      </c>
      <c r="N415">
        <v>81.8</v>
      </c>
      <c r="O415">
        <v>2.7</v>
      </c>
      <c r="P415">
        <v>74900</v>
      </c>
      <c r="Q415">
        <v>90900</v>
      </c>
      <c r="R415">
        <v>82.4</v>
      </c>
      <c r="S415">
        <v>2.9</v>
      </c>
      <c r="T415">
        <v>73400</v>
      </c>
      <c r="U415">
        <v>84700</v>
      </c>
      <c r="V415">
        <v>86.7</v>
      </c>
      <c r="W415">
        <v>2.6</v>
      </c>
      <c r="X415">
        <v>73300</v>
      </c>
      <c r="Y415">
        <v>81600</v>
      </c>
      <c r="Z415">
        <v>89.9</v>
      </c>
      <c r="AA415">
        <v>2.4</v>
      </c>
      <c r="AB415">
        <v>61200</v>
      </c>
      <c r="AC415">
        <v>74000</v>
      </c>
      <c r="AD415">
        <v>82.7</v>
      </c>
      <c r="AE415">
        <v>3.6</v>
      </c>
      <c r="AF415">
        <v>66700</v>
      </c>
      <c r="AG415">
        <v>79100</v>
      </c>
      <c r="AH415">
        <v>84.3</v>
      </c>
      <c r="AI415">
        <v>3.5</v>
      </c>
    </row>
    <row r="416" spans="1:35" x14ac:dyDescent="0.3">
      <c r="A416" t="s">
        <v>125</v>
      </c>
      <c r="B416" t="str">
        <f>IFERROR(VLOOKUP(A416,'class and classification'!$A$1:$B$338,2,FALSE),VLOOKUP(A416,'class and classification'!$A$340:$B$378,2,FALSE))</f>
        <v>Predominantly Rural</v>
      </c>
      <c r="C416" t="str">
        <f>IFERROR(VLOOKUP(A416,'class and classification'!$A$1:$C$338,3,FALSE),VLOOKUP(A416,'class and classification'!$A$340:$C$378,3,FALSE))</f>
        <v>UA</v>
      </c>
      <c r="D416">
        <v>127600</v>
      </c>
      <c r="E416">
        <v>155100</v>
      </c>
      <c r="F416">
        <v>82.3</v>
      </c>
      <c r="G416">
        <v>2.7</v>
      </c>
      <c r="H416">
        <v>126400</v>
      </c>
      <c r="I416">
        <v>148700</v>
      </c>
      <c r="J416">
        <v>85</v>
      </c>
      <c r="K416">
        <v>2.7</v>
      </c>
      <c r="L416">
        <v>127200</v>
      </c>
      <c r="M416">
        <v>147600</v>
      </c>
      <c r="N416">
        <v>86.2</v>
      </c>
      <c r="O416">
        <v>2.7</v>
      </c>
      <c r="P416">
        <v>122800</v>
      </c>
      <c r="Q416">
        <v>145400</v>
      </c>
      <c r="R416">
        <v>84.5</v>
      </c>
      <c r="S416">
        <v>2.8</v>
      </c>
      <c r="T416">
        <v>126700</v>
      </c>
      <c r="U416">
        <v>146100</v>
      </c>
      <c r="V416">
        <v>86.7</v>
      </c>
      <c r="W416">
        <v>2.6</v>
      </c>
      <c r="X416">
        <v>126900</v>
      </c>
      <c r="Y416">
        <v>148200</v>
      </c>
      <c r="Z416">
        <v>85.7</v>
      </c>
      <c r="AA416">
        <v>2.6</v>
      </c>
      <c r="AB416">
        <v>103200</v>
      </c>
      <c r="AC416">
        <v>122400</v>
      </c>
      <c r="AD416">
        <v>84.3</v>
      </c>
      <c r="AE416">
        <v>3.4</v>
      </c>
      <c r="AF416">
        <v>106400</v>
      </c>
      <c r="AG416">
        <v>132700</v>
      </c>
      <c r="AH416">
        <v>80.2</v>
      </c>
      <c r="AI416">
        <v>3.8</v>
      </c>
    </row>
    <row r="417" spans="1:35" x14ac:dyDescent="0.3">
      <c r="A417" t="s">
        <v>126</v>
      </c>
      <c r="B417" t="str">
        <f>IFERROR(VLOOKUP(A417,'class and classification'!$A$1:$B$338,2,FALSE),VLOOKUP(A417,'class and classification'!$A$340:$B$378,2,FALSE))</f>
        <v>Predominantly Urban</v>
      </c>
      <c r="C417" t="str">
        <f>IFERROR(VLOOKUP(A417,'class and classification'!$A$1:$C$338,3,FALSE),VLOOKUP(A417,'class and classification'!$A$340:$C$378,3,FALSE))</f>
        <v>UA</v>
      </c>
      <c r="D417">
        <v>92700</v>
      </c>
      <c r="E417">
        <v>122900</v>
      </c>
      <c r="F417">
        <v>75.5</v>
      </c>
      <c r="G417">
        <v>3.6</v>
      </c>
      <c r="H417">
        <v>92700</v>
      </c>
      <c r="I417">
        <v>120600</v>
      </c>
      <c r="J417">
        <v>76.900000000000006</v>
      </c>
      <c r="K417">
        <v>3.4</v>
      </c>
      <c r="L417">
        <v>94100</v>
      </c>
      <c r="M417">
        <v>118300</v>
      </c>
      <c r="N417">
        <v>79.599999999999994</v>
      </c>
      <c r="O417">
        <v>3</v>
      </c>
      <c r="P417">
        <v>95100</v>
      </c>
      <c r="Q417">
        <v>119600</v>
      </c>
      <c r="R417">
        <v>79.599999999999994</v>
      </c>
      <c r="S417">
        <v>3.1</v>
      </c>
      <c r="T417">
        <v>88300</v>
      </c>
      <c r="U417">
        <v>112200</v>
      </c>
      <c r="V417">
        <v>78.7</v>
      </c>
      <c r="W417">
        <v>3.1</v>
      </c>
      <c r="X417">
        <v>92500</v>
      </c>
      <c r="Y417">
        <v>115000</v>
      </c>
      <c r="Z417">
        <v>80.400000000000006</v>
      </c>
      <c r="AA417">
        <v>3.1</v>
      </c>
      <c r="AB417">
        <v>89500</v>
      </c>
      <c r="AC417">
        <v>107100</v>
      </c>
      <c r="AD417">
        <v>83.6</v>
      </c>
      <c r="AE417">
        <v>3.5</v>
      </c>
      <c r="AF417">
        <v>94400</v>
      </c>
      <c r="AG417">
        <v>111900</v>
      </c>
      <c r="AH417">
        <v>84.3</v>
      </c>
      <c r="AI417">
        <v>3.6</v>
      </c>
    </row>
    <row r="418" spans="1:35" x14ac:dyDescent="0.3">
      <c r="A418" t="s">
        <v>127</v>
      </c>
      <c r="B418" t="str">
        <f>IFERROR(VLOOKUP(A418,'class and classification'!$A$1:$B$338,2,FALSE),VLOOKUP(A418,'class and classification'!$A$340:$B$378,2,FALSE))</f>
        <v>Predominantly Urban</v>
      </c>
      <c r="C418" t="str">
        <f>IFERROR(VLOOKUP(A418,'class and classification'!$A$1:$C$338,3,FALSE),VLOOKUP(A418,'class and classification'!$A$340:$C$378,3,FALSE))</f>
        <v>UA</v>
      </c>
      <c r="D418">
        <v>66200</v>
      </c>
      <c r="E418">
        <v>83300</v>
      </c>
      <c r="F418">
        <v>79.5</v>
      </c>
      <c r="G418">
        <v>2.9</v>
      </c>
      <c r="H418">
        <v>66500</v>
      </c>
      <c r="I418">
        <v>83200</v>
      </c>
      <c r="J418">
        <v>79.900000000000006</v>
      </c>
      <c r="K418">
        <v>3</v>
      </c>
      <c r="L418">
        <v>69500</v>
      </c>
      <c r="M418">
        <v>85200</v>
      </c>
      <c r="N418">
        <v>81.5</v>
      </c>
      <c r="O418">
        <v>3</v>
      </c>
      <c r="P418">
        <v>68000</v>
      </c>
      <c r="Q418">
        <v>84700</v>
      </c>
      <c r="R418">
        <v>80.2</v>
      </c>
      <c r="S418">
        <v>3.1</v>
      </c>
      <c r="T418">
        <v>66200</v>
      </c>
      <c r="U418">
        <v>82300</v>
      </c>
      <c r="V418">
        <v>80.400000000000006</v>
      </c>
      <c r="W418">
        <v>3</v>
      </c>
      <c r="X418">
        <v>71500</v>
      </c>
      <c r="Y418">
        <v>85900</v>
      </c>
      <c r="Z418">
        <v>83.3</v>
      </c>
      <c r="AA418">
        <v>2.8</v>
      </c>
      <c r="AB418">
        <v>61700</v>
      </c>
      <c r="AC418">
        <v>76600</v>
      </c>
      <c r="AD418">
        <v>80.599999999999994</v>
      </c>
      <c r="AE418">
        <v>3.8</v>
      </c>
      <c r="AF418">
        <v>62900</v>
      </c>
      <c r="AG418">
        <v>78100</v>
      </c>
      <c r="AH418">
        <v>80.5</v>
      </c>
      <c r="AI418">
        <v>4.0999999999999996</v>
      </c>
    </row>
    <row r="419" spans="1:35" x14ac:dyDescent="0.3">
      <c r="A419" t="s">
        <v>128</v>
      </c>
      <c r="B419" t="str">
        <f>IFERROR(VLOOKUP(A419,'class and classification'!$A$1:$B$338,2,FALSE),VLOOKUP(A419,'class and classification'!$A$340:$B$378,2,FALSE))</f>
        <v>Urban with Significant Rural</v>
      </c>
      <c r="C419" t="str">
        <f>IFERROR(VLOOKUP(A419,'class and classification'!$A$1:$C$338,3,FALSE),VLOOKUP(A419,'class and classification'!$A$340:$C$378,3,FALSE))</f>
        <v>SC</v>
      </c>
      <c r="D419">
        <v>334600</v>
      </c>
      <c r="E419">
        <v>419300</v>
      </c>
      <c r="F419">
        <v>79.8</v>
      </c>
      <c r="G419">
        <v>2.6</v>
      </c>
      <c r="H419">
        <v>358700</v>
      </c>
      <c r="I419">
        <v>436100</v>
      </c>
      <c r="J419">
        <v>82.2</v>
      </c>
      <c r="K419">
        <v>2.4</v>
      </c>
      <c r="L419">
        <v>359100</v>
      </c>
      <c r="M419">
        <v>432000</v>
      </c>
      <c r="N419">
        <v>83.1</v>
      </c>
      <c r="O419">
        <v>2.4</v>
      </c>
      <c r="P419">
        <v>354100</v>
      </c>
      <c r="Q419">
        <v>415400</v>
      </c>
      <c r="R419">
        <v>85.2</v>
      </c>
      <c r="S419">
        <v>2.2999999999999998</v>
      </c>
      <c r="T419">
        <v>358000</v>
      </c>
      <c r="U419">
        <v>421600</v>
      </c>
      <c r="V419">
        <v>84.9</v>
      </c>
      <c r="W419">
        <v>2.2999999999999998</v>
      </c>
      <c r="X419">
        <v>345800</v>
      </c>
      <c r="Y419">
        <v>401500</v>
      </c>
      <c r="Z419">
        <v>86.1</v>
      </c>
      <c r="AA419">
        <v>2.4</v>
      </c>
      <c r="AB419">
        <v>326900</v>
      </c>
      <c r="AC419">
        <v>393600</v>
      </c>
      <c r="AD419">
        <v>83</v>
      </c>
      <c r="AE419">
        <v>2.8</v>
      </c>
      <c r="AF419">
        <v>323400</v>
      </c>
      <c r="AG419">
        <v>396900</v>
      </c>
      <c r="AH419">
        <v>81.5</v>
      </c>
      <c r="AI419">
        <v>2.8</v>
      </c>
    </row>
    <row r="420" spans="1:35" x14ac:dyDescent="0.3">
      <c r="A420" t="s">
        <v>129</v>
      </c>
      <c r="B420" t="str">
        <f>IFERROR(VLOOKUP(A420,'class and classification'!$A$1:$B$338,2,FALSE),VLOOKUP(A420,'class and classification'!$A$340:$B$378,2,FALSE))</f>
        <v>Urban with Significant Rural</v>
      </c>
      <c r="C420" t="str">
        <f>IFERROR(VLOOKUP(A420,'class and classification'!$A$1:$C$338,3,FALSE),VLOOKUP(A420,'class and classification'!$A$340:$C$378,3,FALSE))</f>
        <v>SC</v>
      </c>
      <c r="D420">
        <v>226000</v>
      </c>
      <c r="E420">
        <v>277000</v>
      </c>
      <c r="F420">
        <v>81.599999999999994</v>
      </c>
      <c r="G420">
        <v>2.7</v>
      </c>
      <c r="H420">
        <v>238300</v>
      </c>
      <c r="I420">
        <v>287400</v>
      </c>
      <c r="J420">
        <v>82.9</v>
      </c>
      <c r="K420">
        <v>2.7</v>
      </c>
      <c r="L420">
        <v>217700</v>
      </c>
      <c r="M420">
        <v>267100</v>
      </c>
      <c r="N420">
        <v>81.5</v>
      </c>
      <c r="O420">
        <v>2.8</v>
      </c>
      <c r="P420">
        <v>233500</v>
      </c>
      <c r="Q420">
        <v>276800</v>
      </c>
      <c r="R420">
        <v>84.4</v>
      </c>
      <c r="S420">
        <v>2.8</v>
      </c>
      <c r="T420">
        <v>232000</v>
      </c>
      <c r="U420">
        <v>268900</v>
      </c>
      <c r="V420">
        <v>86.3</v>
      </c>
      <c r="W420">
        <v>2.6</v>
      </c>
      <c r="X420">
        <v>227000</v>
      </c>
      <c r="Y420">
        <v>265600</v>
      </c>
      <c r="Z420">
        <v>85.5</v>
      </c>
      <c r="AA420">
        <v>2.6</v>
      </c>
      <c r="AB420">
        <v>222800</v>
      </c>
      <c r="AC420">
        <v>264100</v>
      </c>
      <c r="AD420">
        <v>84.4</v>
      </c>
      <c r="AE420">
        <v>2.8</v>
      </c>
      <c r="AF420">
        <v>223700</v>
      </c>
      <c r="AG420">
        <v>266600</v>
      </c>
      <c r="AH420">
        <v>83.9</v>
      </c>
      <c r="AI420">
        <v>2.6</v>
      </c>
    </row>
    <row r="421" spans="1:35" x14ac:dyDescent="0.3">
      <c r="A421" t="s">
        <v>130</v>
      </c>
      <c r="B421" t="str">
        <f>IFERROR(VLOOKUP(A421,'class and classification'!$A$1:$B$338,2,FALSE),VLOOKUP(A421,'class and classification'!$A$340:$B$378,2,FALSE))</f>
        <v>Predominantly Urban</v>
      </c>
      <c r="C421" t="str">
        <f>IFERROR(VLOOKUP(A421,'class and classification'!$A$1:$C$338,3,FALSE),VLOOKUP(A421,'class and classification'!$A$340:$C$378,3,FALSE))</f>
        <v>MD</v>
      </c>
      <c r="D421">
        <v>375400</v>
      </c>
      <c r="E421">
        <v>545500</v>
      </c>
      <c r="F421">
        <v>68.8</v>
      </c>
      <c r="G421">
        <v>2.8</v>
      </c>
      <c r="H421">
        <v>376100</v>
      </c>
      <c r="I421">
        <v>551700</v>
      </c>
      <c r="J421">
        <v>68.2</v>
      </c>
      <c r="K421">
        <v>2.9</v>
      </c>
      <c r="L421">
        <v>406700</v>
      </c>
      <c r="M421">
        <v>591300</v>
      </c>
      <c r="N421">
        <v>68.8</v>
      </c>
      <c r="O421">
        <v>2.6</v>
      </c>
      <c r="P421">
        <v>402600</v>
      </c>
      <c r="Q421">
        <v>589300</v>
      </c>
      <c r="R421">
        <v>68.3</v>
      </c>
      <c r="S421">
        <v>2.6</v>
      </c>
      <c r="T421">
        <v>406100</v>
      </c>
      <c r="U421">
        <v>588500</v>
      </c>
      <c r="V421">
        <v>69</v>
      </c>
      <c r="W421">
        <v>2.7</v>
      </c>
      <c r="X421">
        <v>395700</v>
      </c>
      <c r="Y421">
        <v>566500</v>
      </c>
      <c r="Z421">
        <v>69.8</v>
      </c>
      <c r="AA421">
        <v>2.8</v>
      </c>
      <c r="AB421">
        <v>409600</v>
      </c>
      <c r="AC421">
        <v>573000</v>
      </c>
      <c r="AD421">
        <v>71.5</v>
      </c>
      <c r="AE421">
        <v>3.3</v>
      </c>
      <c r="AF421">
        <v>398800</v>
      </c>
      <c r="AG421">
        <v>569700</v>
      </c>
      <c r="AH421">
        <v>70</v>
      </c>
      <c r="AI421">
        <v>3.1</v>
      </c>
    </row>
    <row r="422" spans="1:35" x14ac:dyDescent="0.3">
      <c r="A422" t="s">
        <v>131</v>
      </c>
      <c r="B422" t="str">
        <f>IFERROR(VLOOKUP(A422,'class and classification'!$A$1:$B$338,2,FALSE),VLOOKUP(A422,'class and classification'!$A$340:$B$378,2,FALSE))</f>
        <v>Predominantly Urban</v>
      </c>
      <c r="C422" t="str">
        <f>IFERROR(VLOOKUP(A422,'class and classification'!$A$1:$C$338,3,FALSE),VLOOKUP(A422,'class and classification'!$A$340:$C$378,3,FALSE))</f>
        <v>MD</v>
      </c>
      <c r="D422">
        <v>124600</v>
      </c>
      <c r="E422">
        <v>176600</v>
      </c>
      <c r="F422">
        <v>70.599999999999994</v>
      </c>
      <c r="G422">
        <v>3.3</v>
      </c>
      <c r="H422">
        <v>129600</v>
      </c>
      <c r="I422">
        <v>186400</v>
      </c>
      <c r="J422">
        <v>69.5</v>
      </c>
      <c r="K422">
        <v>3.1</v>
      </c>
      <c r="L422">
        <v>137900</v>
      </c>
      <c r="M422">
        <v>188500</v>
      </c>
      <c r="N422">
        <v>73.099999999999994</v>
      </c>
      <c r="O422">
        <v>3</v>
      </c>
      <c r="P422">
        <v>141900</v>
      </c>
      <c r="Q422">
        <v>189600</v>
      </c>
      <c r="R422">
        <v>74.8</v>
      </c>
      <c r="S422">
        <v>3.2</v>
      </c>
      <c r="T422">
        <v>146700</v>
      </c>
      <c r="U422">
        <v>186400</v>
      </c>
      <c r="V422">
        <v>78.7</v>
      </c>
      <c r="W422">
        <v>3.1</v>
      </c>
      <c r="X422">
        <v>147900</v>
      </c>
      <c r="Y422">
        <v>191400</v>
      </c>
      <c r="Z422">
        <v>77.3</v>
      </c>
      <c r="AA422">
        <v>3.1</v>
      </c>
      <c r="AB422">
        <v>133500</v>
      </c>
      <c r="AC422">
        <v>170100</v>
      </c>
      <c r="AD422">
        <v>78.5</v>
      </c>
      <c r="AE422">
        <v>3.8</v>
      </c>
      <c r="AF422">
        <v>147000</v>
      </c>
      <c r="AG422">
        <v>191000</v>
      </c>
      <c r="AH422">
        <v>77</v>
      </c>
      <c r="AI422">
        <v>3.8</v>
      </c>
    </row>
    <row r="423" spans="1:35" x14ac:dyDescent="0.3">
      <c r="A423" t="s">
        <v>132</v>
      </c>
      <c r="B423" t="str">
        <f>IFERROR(VLOOKUP(A423,'class and classification'!$A$1:$B$338,2,FALSE),VLOOKUP(A423,'class and classification'!$A$340:$B$378,2,FALSE))</f>
        <v>Predominantly Urban</v>
      </c>
      <c r="C423" t="str">
        <f>IFERROR(VLOOKUP(A423,'class and classification'!$A$1:$C$338,3,FALSE),VLOOKUP(A423,'class and classification'!$A$340:$C$378,3,FALSE))</f>
        <v>MD</v>
      </c>
      <c r="D423">
        <v>120400</v>
      </c>
      <c r="E423">
        <v>151400</v>
      </c>
      <c r="F423">
        <v>79.5</v>
      </c>
      <c r="G423">
        <v>3</v>
      </c>
      <c r="H423">
        <v>116300</v>
      </c>
      <c r="I423">
        <v>150500</v>
      </c>
      <c r="J423">
        <v>77.3</v>
      </c>
      <c r="K423">
        <v>3.1</v>
      </c>
      <c r="L423">
        <v>110900</v>
      </c>
      <c r="M423">
        <v>142200</v>
      </c>
      <c r="N423">
        <v>78</v>
      </c>
      <c r="O423">
        <v>3.4</v>
      </c>
      <c r="P423">
        <v>109700</v>
      </c>
      <c r="Q423">
        <v>142800</v>
      </c>
      <c r="R423">
        <v>76.8</v>
      </c>
      <c r="S423">
        <v>3.5</v>
      </c>
      <c r="T423">
        <v>113900</v>
      </c>
      <c r="U423">
        <v>150300</v>
      </c>
      <c r="V423">
        <v>75.8</v>
      </c>
      <c r="W423">
        <v>3.3</v>
      </c>
      <c r="X423">
        <v>115700</v>
      </c>
      <c r="Y423">
        <v>147700</v>
      </c>
      <c r="Z423">
        <v>78.3</v>
      </c>
      <c r="AA423">
        <v>3.4</v>
      </c>
      <c r="AB423">
        <v>106300</v>
      </c>
      <c r="AC423">
        <v>137400</v>
      </c>
      <c r="AD423">
        <v>77.400000000000006</v>
      </c>
      <c r="AE423">
        <v>4.2</v>
      </c>
      <c r="AF423">
        <v>117200</v>
      </c>
      <c r="AG423">
        <v>140600</v>
      </c>
      <c r="AH423">
        <v>83.3</v>
      </c>
      <c r="AI423">
        <v>4.3</v>
      </c>
    </row>
    <row r="424" spans="1:35" x14ac:dyDescent="0.3">
      <c r="A424" t="s">
        <v>133</v>
      </c>
      <c r="B424" t="str">
        <f>IFERROR(VLOOKUP(A424,'class and classification'!$A$1:$B$338,2,FALSE),VLOOKUP(A424,'class and classification'!$A$340:$B$378,2,FALSE))</f>
        <v>Predominantly Urban</v>
      </c>
      <c r="C424" t="str">
        <f>IFERROR(VLOOKUP(A424,'class and classification'!$A$1:$C$338,3,FALSE),VLOOKUP(A424,'class and classification'!$A$340:$C$378,3,FALSE))</f>
        <v>MD</v>
      </c>
      <c r="D424">
        <v>108700</v>
      </c>
      <c r="E424">
        <v>155000</v>
      </c>
      <c r="F424">
        <v>70.099999999999994</v>
      </c>
      <c r="G424">
        <v>3.1</v>
      </c>
      <c r="H424">
        <v>114400</v>
      </c>
      <c r="I424">
        <v>157400</v>
      </c>
      <c r="J424">
        <v>72.7</v>
      </c>
      <c r="K424">
        <v>3.1</v>
      </c>
      <c r="L424">
        <v>106000</v>
      </c>
      <c r="M424">
        <v>156200</v>
      </c>
      <c r="N424">
        <v>67.900000000000006</v>
      </c>
      <c r="O424">
        <v>3.5</v>
      </c>
      <c r="P424">
        <v>108200</v>
      </c>
      <c r="Q424">
        <v>151800</v>
      </c>
      <c r="R424">
        <v>71.2</v>
      </c>
      <c r="S424">
        <v>3.4</v>
      </c>
      <c r="T424">
        <v>120600</v>
      </c>
      <c r="U424">
        <v>158700</v>
      </c>
      <c r="V424">
        <v>76</v>
      </c>
      <c r="W424">
        <v>3</v>
      </c>
      <c r="X424">
        <v>125200</v>
      </c>
      <c r="Y424">
        <v>162800</v>
      </c>
      <c r="Z424">
        <v>76.900000000000006</v>
      </c>
      <c r="AA424">
        <v>3.1</v>
      </c>
      <c r="AB424">
        <v>107000</v>
      </c>
      <c r="AC424">
        <v>137000</v>
      </c>
      <c r="AD424">
        <v>78</v>
      </c>
      <c r="AE424">
        <v>4.3</v>
      </c>
      <c r="AF424">
        <v>126200</v>
      </c>
      <c r="AG424">
        <v>152700</v>
      </c>
      <c r="AH424">
        <v>82.7</v>
      </c>
      <c r="AI424">
        <v>4.8</v>
      </c>
    </row>
    <row r="425" spans="1:35" x14ac:dyDescent="0.3">
      <c r="A425" t="s">
        <v>134</v>
      </c>
      <c r="B425" t="str">
        <f>IFERROR(VLOOKUP(A425,'class and classification'!$A$1:$B$338,2,FALSE),VLOOKUP(A425,'class and classification'!$A$340:$B$378,2,FALSE))</f>
        <v>Predominantly Urban</v>
      </c>
      <c r="C425" t="str">
        <f>IFERROR(VLOOKUP(A425,'class and classification'!$A$1:$C$338,3,FALSE),VLOOKUP(A425,'class and classification'!$A$340:$C$378,3,FALSE))</f>
        <v>MD</v>
      </c>
      <c r="D425">
        <v>79400</v>
      </c>
      <c r="E425">
        <v>103600</v>
      </c>
      <c r="F425">
        <v>76.599999999999994</v>
      </c>
      <c r="G425">
        <v>2.9</v>
      </c>
      <c r="H425">
        <v>82200</v>
      </c>
      <c r="I425">
        <v>105100</v>
      </c>
      <c r="J425">
        <v>78.2</v>
      </c>
      <c r="K425">
        <v>2.9</v>
      </c>
      <c r="L425">
        <v>83100</v>
      </c>
      <c r="M425">
        <v>105700</v>
      </c>
      <c r="N425">
        <v>78.599999999999994</v>
      </c>
      <c r="O425">
        <v>2.7</v>
      </c>
      <c r="P425">
        <v>86100</v>
      </c>
      <c r="Q425">
        <v>101900</v>
      </c>
      <c r="R425">
        <v>84.5</v>
      </c>
      <c r="S425">
        <v>2.6</v>
      </c>
      <c r="T425">
        <v>81600</v>
      </c>
      <c r="U425">
        <v>100100</v>
      </c>
      <c r="V425">
        <v>81.599999999999994</v>
      </c>
      <c r="W425">
        <v>2.8</v>
      </c>
      <c r="X425">
        <v>83500</v>
      </c>
      <c r="Y425">
        <v>103100</v>
      </c>
      <c r="Z425">
        <v>81</v>
      </c>
      <c r="AA425">
        <v>2.9</v>
      </c>
      <c r="AB425">
        <v>73300</v>
      </c>
      <c r="AC425">
        <v>88700</v>
      </c>
      <c r="AD425">
        <v>82.6</v>
      </c>
      <c r="AE425">
        <v>3.5</v>
      </c>
      <c r="AF425">
        <v>86000</v>
      </c>
      <c r="AG425">
        <v>105600</v>
      </c>
      <c r="AH425">
        <v>81.400000000000006</v>
      </c>
      <c r="AI425">
        <v>3.3</v>
      </c>
    </row>
    <row r="426" spans="1:35" x14ac:dyDescent="0.3">
      <c r="A426" t="s">
        <v>135</v>
      </c>
      <c r="B426" t="str">
        <f>IFERROR(VLOOKUP(A426,'class and classification'!$A$1:$B$338,2,FALSE),VLOOKUP(A426,'class and classification'!$A$340:$B$378,2,FALSE))</f>
        <v>Predominantly Urban</v>
      </c>
      <c r="C426" t="str">
        <f>IFERROR(VLOOKUP(A426,'class and classification'!$A$1:$C$338,3,FALSE),VLOOKUP(A426,'class and classification'!$A$340:$C$378,3,FALSE))</f>
        <v>MD</v>
      </c>
      <c r="D426">
        <v>96000</v>
      </c>
      <c r="E426">
        <v>128800</v>
      </c>
      <c r="F426">
        <v>74.599999999999994</v>
      </c>
      <c r="G426">
        <v>3.2</v>
      </c>
      <c r="H426">
        <v>94400</v>
      </c>
      <c r="I426">
        <v>132700</v>
      </c>
      <c r="J426">
        <v>71.2</v>
      </c>
      <c r="K426">
        <v>3.2</v>
      </c>
      <c r="L426">
        <v>100100</v>
      </c>
      <c r="M426">
        <v>137600</v>
      </c>
      <c r="N426">
        <v>72.8</v>
      </c>
      <c r="O426">
        <v>3.3</v>
      </c>
      <c r="P426">
        <v>105900</v>
      </c>
      <c r="Q426">
        <v>134100</v>
      </c>
      <c r="R426">
        <v>79</v>
      </c>
      <c r="S426">
        <v>3.1</v>
      </c>
      <c r="T426">
        <v>102800</v>
      </c>
      <c r="U426">
        <v>130300</v>
      </c>
      <c r="V426">
        <v>78.900000000000006</v>
      </c>
      <c r="W426">
        <v>3.2</v>
      </c>
      <c r="X426">
        <v>102700</v>
      </c>
      <c r="Y426">
        <v>134000</v>
      </c>
      <c r="Z426">
        <v>76.599999999999994</v>
      </c>
      <c r="AA426">
        <v>3.2</v>
      </c>
      <c r="AB426">
        <v>92100</v>
      </c>
      <c r="AC426">
        <v>114600</v>
      </c>
      <c r="AD426">
        <v>80.400000000000006</v>
      </c>
      <c r="AE426">
        <v>3.8</v>
      </c>
      <c r="AF426">
        <v>95400</v>
      </c>
      <c r="AG426">
        <v>127100</v>
      </c>
      <c r="AH426">
        <v>75</v>
      </c>
      <c r="AI426">
        <v>4.8</v>
      </c>
    </row>
    <row r="427" spans="1:35" x14ac:dyDescent="0.3">
      <c r="A427" t="s">
        <v>136</v>
      </c>
      <c r="B427" t="str">
        <f>IFERROR(VLOOKUP(A427,'class and classification'!$A$1:$B$338,2,FALSE),VLOOKUP(A427,'class and classification'!$A$340:$B$378,2,FALSE))</f>
        <v>Predominantly Urban</v>
      </c>
      <c r="C427" t="str">
        <f>IFERROR(VLOOKUP(A427,'class and classification'!$A$1:$C$338,3,FALSE),VLOOKUP(A427,'class and classification'!$A$340:$C$378,3,FALSE))</f>
        <v>MD</v>
      </c>
      <c r="D427">
        <v>86100</v>
      </c>
      <c r="E427">
        <v>122200</v>
      </c>
      <c r="F427">
        <v>70.400000000000006</v>
      </c>
      <c r="G427">
        <v>3.1</v>
      </c>
      <c r="H427">
        <v>86700</v>
      </c>
      <c r="I427">
        <v>120000</v>
      </c>
      <c r="J427">
        <v>72.2</v>
      </c>
      <c r="K427">
        <v>3.2</v>
      </c>
      <c r="L427">
        <v>90300</v>
      </c>
      <c r="M427">
        <v>126300</v>
      </c>
      <c r="N427">
        <v>71.5</v>
      </c>
      <c r="O427">
        <v>3.3</v>
      </c>
      <c r="P427">
        <v>92400</v>
      </c>
      <c r="Q427">
        <v>123700</v>
      </c>
      <c r="R427">
        <v>74.7</v>
      </c>
      <c r="S427">
        <v>3.2</v>
      </c>
      <c r="T427">
        <v>91000</v>
      </c>
      <c r="U427">
        <v>127600</v>
      </c>
      <c r="V427">
        <v>71.3</v>
      </c>
      <c r="W427">
        <v>3.3</v>
      </c>
      <c r="X427">
        <v>96800</v>
      </c>
      <c r="Y427">
        <v>126800</v>
      </c>
      <c r="Z427">
        <v>76.3</v>
      </c>
      <c r="AA427">
        <v>3.2</v>
      </c>
      <c r="AB427">
        <v>86100</v>
      </c>
      <c r="AC427">
        <v>109400</v>
      </c>
      <c r="AD427">
        <v>78.7</v>
      </c>
      <c r="AE427">
        <v>4</v>
      </c>
      <c r="AF427">
        <v>94700</v>
      </c>
      <c r="AG427">
        <v>118800</v>
      </c>
      <c r="AH427">
        <v>79.8</v>
      </c>
      <c r="AI427">
        <v>4.5999999999999996</v>
      </c>
    </row>
    <row r="428" spans="1:35" x14ac:dyDescent="0.3">
      <c r="A428" t="s">
        <v>137</v>
      </c>
      <c r="B428" t="str">
        <f>IFERROR(VLOOKUP(A428,'class and classification'!$A$1:$B$338,2,FALSE),VLOOKUP(A428,'class and classification'!$A$340:$B$378,2,FALSE))</f>
        <v>Urban with Significant Rural</v>
      </c>
      <c r="C428" t="str">
        <f>IFERROR(VLOOKUP(A428,'class and classification'!$A$1:$C$338,3,FALSE),VLOOKUP(A428,'class and classification'!$A$340:$C$378,3,FALSE))</f>
        <v>SC</v>
      </c>
      <c r="D428">
        <v>241300</v>
      </c>
      <c r="E428">
        <v>293400</v>
      </c>
      <c r="F428">
        <v>82.2</v>
      </c>
      <c r="G428">
        <v>2.6</v>
      </c>
      <c r="H428">
        <v>228900</v>
      </c>
      <c r="I428">
        <v>282700</v>
      </c>
      <c r="J428">
        <v>81</v>
      </c>
      <c r="K428">
        <v>2.7</v>
      </c>
      <c r="L428">
        <v>233500</v>
      </c>
      <c r="M428">
        <v>287300</v>
      </c>
      <c r="N428">
        <v>81.3</v>
      </c>
      <c r="O428">
        <v>2.8</v>
      </c>
      <c r="P428">
        <v>241800</v>
      </c>
      <c r="Q428">
        <v>298400</v>
      </c>
      <c r="R428">
        <v>81</v>
      </c>
      <c r="S428">
        <v>2.6</v>
      </c>
      <c r="T428">
        <v>244400</v>
      </c>
      <c r="U428">
        <v>287500</v>
      </c>
      <c r="V428">
        <v>85</v>
      </c>
      <c r="W428">
        <v>2.5</v>
      </c>
      <c r="X428">
        <v>233800</v>
      </c>
      <c r="Y428">
        <v>274400</v>
      </c>
      <c r="Z428">
        <v>85.2</v>
      </c>
      <c r="AA428">
        <v>2.6</v>
      </c>
      <c r="AB428">
        <v>220400</v>
      </c>
      <c r="AC428">
        <v>264400</v>
      </c>
      <c r="AD428">
        <v>83.4</v>
      </c>
      <c r="AE428">
        <v>2.8</v>
      </c>
      <c r="AF428">
        <v>221900</v>
      </c>
      <c r="AG428">
        <v>266400</v>
      </c>
      <c r="AH428">
        <v>83.3</v>
      </c>
      <c r="AI428">
        <v>2.8</v>
      </c>
    </row>
    <row r="429" spans="1:35" x14ac:dyDescent="0.3">
      <c r="A429" t="s">
        <v>138</v>
      </c>
      <c r="B429" t="str">
        <f>IFERROR(VLOOKUP(A429,'class and classification'!$A$1:$B$338,2,FALSE),VLOOKUP(A429,'class and classification'!$A$340:$B$378,2,FALSE))</f>
        <v>Urban with Significant Rural</v>
      </c>
      <c r="C429" t="str">
        <f>IFERROR(VLOOKUP(A429,'class and classification'!$A$1:$C$338,3,FALSE),VLOOKUP(A429,'class and classification'!$A$340:$C$378,3,FALSE))</f>
        <v>UA</v>
      </c>
      <c r="D429">
        <v>70800</v>
      </c>
      <c r="E429">
        <v>85000</v>
      </c>
      <c r="F429">
        <v>83.2</v>
      </c>
      <c r="G429">
        <v>4.4000000000000004</v>
      </c>
      <c r="H429">
        <v>69000</v>
      </c>
      <c r="I429">
        <v>84000</v>
      </c>
      <c r="J429">
        <v>82.1</v>
      </c>
      <c r="K429">
        <v>4.7</v>
      </c>
      <c r="L429">
        <v>69900</v>
      </c>
      <c r="M429">
        <v>84200</v>
      </c>
      <c r="N429">
        <v>83</v>
      </c>
      <c r="O429">
        <v>5.0999999999999996</v>
      </c>
      <c r="P429">
        <v>74200</v>
      </c>
      <c r="Q429">
        <v>85900</v>
      </c>
      <c r="R429">
        <v>86.5</v>
      </c>
      <c r="S429">
        <v>4.5999999999999996</v>
      </c>
      <c r="T429">
        <v>77900</v>
      </c>
      <c r="U429">
        <v>90000</v>
      </c>
      <c r="V429">
        <v>86.6</v>
      </c>
      <c r="W429">
        <v>4.4000000000000004</v>
      </c>
      <c r="X429">
        <v>72100</v>
      </c>
      <c r="Y429">
        <v>87000</v>
      </c>
      <c r="Z429">
        <v>82.9</v>
      </c>
      <c r="AA429">
        <v>4.5</v>
      </c>
      <c r="AB429">
        <v>71900</v>
      </c>
      <c r="AC429">
        <v>82400</v>
      </c>
      <c r="AD429">
        <v>87.2</v>
      </c>
      <c r="AE429">
        <v>4.5999999999999996</v>
      </c>
      <c r="AF429">
        <v>63000</v>
      </c>
      <c r="AG429">
        <v>81300</v>
      </c>
      <c r="AH429">
        <v>77.5</v>
      </c>
      <c r="AI429">
        <v>5.7</v>
      </c>
    </row>
    <row r="430" spans="1:35" x14ac:dyDescent="0.3">
      <c r="A430" t="s">
        <v>139</v>
      </c>
      <c r="B430" t="str">
        <f>IFERROR(VLOOKUP(A430,'class and classification'!$A$1:$B$338,2,FALSE),VLOOKUP(A430,'class and classification'!$A$340:$B$378,2,FALSE))</f>
        <v>Predominantly Rural</v>
      </c>
      <c r="C430" t="str">
        <f>IFERROR(VLOOKUP(A430,'class and classification'!$A$1:$C$338,3,FALSE),VLOOKUP(A430,'class and classification'!$A$340:$C$378,3,FALSE))</f>
        <v>UA</v>
      </c>
      <c r="D430">
        <v>115600</v>
      </c>
      <c r="E430">
        <v>133700</v>
      </c>
      <c r="F430">
        <v>86.5</v>
      </c>
      <c r="G430">
        <v>3.5</v>
      </c>
      <c r="H430">
        <v>115300</v>
      </c>
      <c r="I430">
        <v>139900</v>
      </c>
      <c r="J430">
        <v>82.4</v>
      </c>
      <c r="K430">
        <v>3.5</v>
      </c>
      <c r="L430">
        <v>120100</v>
      </c>
      <c r="M430">
        <v>142000</v>
      </c>
      <c r="N430">
        <v>84.6</v>
      </c>
      <c r="O430">
        <v>3.4</v>
      </c>
      <c r="P430">
        <v>118700</v>
      </c>
      <c r="Q430">
        <v>137600</v>
      </c>
      <c r="R430">
        <v>86.3</v>
      </c>
      <c r="S430">
        <v>3.2</v>
      </c>
      <c r="T430">
        <v>125500</v>
      </c>
      <c r="U430">
        <v>145700</v>
      </c>
      <c r="V430">
        <v>86.1</v>
      </c>
      <c r="W430">
        <v>3.4</v>
      </c>
      <c r="X430">
        <v>121000</v>
      </c>
      <c r="Y430">
        <v>144100</v>
      </c>
      <c r="Z430">
        <v>84</v>
      </c>
      <c r="AA430">
        <v>3.6</v>
      </c>
      <c r="AB430">
        <v>119600</v>
      </c>
      <c r="AC430">
        <v>138700</v>
      </c>
      <c r="AD430">
        <v>86.2</v>
      </c>
      <c r="AE430">
        <v>3.6</v>
      </c>
      <c r="AF430">
        <v>133700</v>
      </c>
      <c r="AG430">
        <v>156300</v>
      </c>
      <c r="AH430">
        <v>85.5</v>
      </c>
      <c r="AI430">
        <v>3.7</v>
      </c>
    </row>
    <row r="431" spans="1:35" x14ac:dyDescent="0.3">
      <c r="A431" t="s">
        <v>140</v>
      </c>
      <c r="B431" t="str">
        <f>IFERROR(VLOOKUP(A431,'class and classification'!$A$1:$B$338,2,FALSE),VLOOKUP(A431,'class and classification'!$A$340:$B$378,2,FALSE))</f>
        <v>Predominantly Urban</v>
      </c>
      <c r="C431" t="str">
        <f>IFERROR(VLOOKUP(A431,'class and classification'!$A$1:$C$338,3,FALSE),VLOOKUP(A431,'class and classification'!$A$340:$C$378,3,FALSE))</f>
        <v>UA</v>
      </c>
      <c r="D431">
        <v>77500</v>
      </c>
      <c r="E431">
        <v>110200</v>
      </c>
      <c r="F431">
        <v>70.3</v>
      </c>
      <c r="G431">
        <v>3</v>
      </c>
      <c r="H431">
        <v>81100</v>
      </c>
      <c r="I431">
        <v>110200</v>
      </c>
      <c r="J431">
        <v>73.599999999999994</v>
      </c>
      <c r="K431">
        <v>2.8</v>
      </c>
      <c r="L431">
        <v>76800</v>
      </c>
      <c r="M431">
        <v>106800</v>
      </c>
      <c r="N431">
        <v>71.900000000000006</v>
      </c>
      <c r="O431">
        <v>3</v>
      </c>
      <c r="P431">
        <v>83400</v>
      </c>
      <c r="Q431">
        <v>109100</v>
      </c>
      <c r="R431">
        <v>76.400000000000006</v>
      </c>
      <c r="S431">
        <v>2.7</v>
      </c>
      <c r="T431">
        <v>86300</v>
      </c>
      <c r="U431">
        <v>114200</v>
      </c>
      <c r="V431">
        <v>75.599999999999994</v>
      </c>
      <c r="W431">
        <v>2.9</v>
      </c>
      <c r="X431">
        <v>81900</v>
      </c>
      <c r="Y431">
        <v>109600</v>
      </c>
      <c r="Z431">
        <v>74.7</v>
      </c>
      <c r="AA431">
        <v>2.8</v>
      </c>
      <c r="AB431">
        <v>74200</v>
      </c>
      <c r="AC431">
        <v>99900</v>
      </c>
      <c r="AD431">
        <v>74.3</v>
      </c>
      <c r="AE431">
        <v>4</v>
      </c>
      <c r="AF431">
        <v>84100</v>
      </c>
      <c r="AG431">
        <v>110100</v>
      </c>
      <c r="AH431">
        <v>76.400000000000006</v>
      </c>
      <c r="AI431">
        <v>4.4000000000000004</v>
      </c>
    </row>
    <row r="432" spans="1:35" x14ac:dyDescent="0.3">
      <c r="A432" t="s">
        <v>141</v>
      </c>
      <c r="B432" t="str">
        <f>IFERROR(VLOOKUP(A432,'class and classification'!$A$1:$B$338,2,FALSE),VLOOKUP(A432,'class and classification'!$A$340:$B$378,2,FALSE))</f>
        <v>Predominantly Urban</v>
      </c>
      <c r="C432" t="str">
        <f>IFERROR(VLOOKUP(A432,'class and classification'!$A$1:$C$338,3,FALSE),VLOOKUP(A432,'class and classification'!$A$340:$C$378,3,FALSE))</f>
        <v>UA</v>
      </c>
      <c r="D432">
        <v>76400</v>
      </c>
      <c r="E432">
        <v>94800</v>
      </c>
      <c r="F432">
        <v>80.599999999999994</v>
      </c>
      <c r="G432">
        <v>2.8</v>
      </c>
      <c r="H432">
        <v>79500</v>
      </c>
      <c r="I432">
        <v>98400</v>
      </c>
      <c r="J432">
        <v>80.8</v>
      </c>
      <c r="K432">
        <v>2.8</v>
      </c>
      <c r="L432">
        <v>79800</v>
      </c>
      <c r="M432">
        <v>98500</v>
      </c>
      <c r="N432">
        <v>81</v>
      </c>
      <c r="O432">
        <v>2.9</v>
      </c>
      <c r="P432">
        <v>75600</v>
      </c>
      <c r="Q432">
        <v>95700</v>
      </c>
      <c r="R432">
        <v>79</v>
      </c>
      <c r="S432">
        <v>3.2</v>
      </c>
      <c r="T432">
        <v>74100</v>
      </c>
      <c r="U432">
        <v>91000</v>
      </c>
      <c r="V432">
        <v>81.400000000000006</v>
      </c>
      <c r="W432">
        <v>3.3</v>
      </c>
      <c r="X432">
        <v>78400</v>
      </c>
      <c r="Y432">
        <v>95600</v>
      </c>
      <c r="Z432">
        <v>82</v>
      </c>
      <c r="AA432">
        <v>3</v>
      </c>
      <c r="AB432">
        <v>65400</v>
      </c>
      <c r="AC432">
        <v>81800</v>
      </c>
      <c r="AD432">
        <v>79.900000000000006</v>
      </c>
      <c r="AE432">
        <v>3.8</v>
      </c>
      <c r="AF432">
        <v>69700</v>
      </c>
      <c r="AG432">
        <v>86200</v>
      </c>
      <c r="AH432">
        <v>81</v>
      </c>
      <c r="AI432">
        <v>4.2</v>
      </c>
    </row>
    <row r="433" spans="1:35" x14ac:dyDescent="0.3">
      <c r="A433" t="s">
        <v>142</v>
      </c>
      <c r="B433" t="str">
        <f>IFERROR(VLOOKUP(A433,'class and classification'!$A$1:$B$338,2,FALSE),VLOOKUP(A433,'class and classification'!$A$340:$B$378,2,FALSE))</f>
        <v>Predominantly Urban</v>
      </c>
      <c r="C433" t="str">
        <f>IFERROR(VLOOKUP(A433,'class and classification'!$A$1:$C$338,3,FALSE),VLOOKUP(A433,'class and classification'!$A$340:$C$378,3,FALSE))</f>
        <v>UA</v>
      </c>
      <c r="D433">
        <v>69600</v>
      </c>
      <c r="E433">
        <v>89800</v>
      </c>
      <c r="F433">
        <v>77.5</v>
      </c>
      <c r="G433">
        <v>3.3</v>
      </c>
      <c r="H433">
        <v>71800</v>
      </c>
      <c r="I433">
        <v>88300</v>
      </c>
      <c r="J433">
        <v>81.3</v>
      </c>
      <c r="K433">
        <v>3.2</v>
      </c>
      <c r="L433">
        <v>69000</v>
      </c>
      <c r="M433">
        <v>84500</v>
      </c>
      <c r="N433">
        <v>81.7</v>
      </c>
      <c r="O433">
        <v>3.1</v>
      </c>
      <c r="P433">
        <v>70900</v>
      </c>
      <c r="Q433">
        <v>84400</v>
      </c>
      <c r="R433">
        <v>84</v>
      </c>
      <c r="S433">
        <v>2.8</v>
      </c>
      <c r="T433">
        <v>75800</v>
      </c>
      <c r="U433">
        <v>87500</v>
      </c>
      <c r="V433">
        <v>86.6</v>
      </c>
      <c r="W433">
        <v>2.4</v>
      </c>
      <c r="X433">
        <v>74400</v>
      </c>
      <c r="Y433">
        <v>90000</v>
      </c>
      <c r="Z433">
        <v>82.7</v>
      </c>
      <c r="AA433">
        <v>2.6</v>
      </c>
      <c r="AB433">
        <v>63300</v>
      </c>
      <c r="AC433">
        <v>74500</v>
      </c>
      <c r="AD433">
        <v>85</v>
      </c>
      <c r="AE433">
        <v>3.2</v>
      </c>
      <c r="AF433">
        <v>71200</v>
      </c>
      <c r="AG433">
        <v>84000</v>
      </c>
      <c r="AH433">
        <v>84.8</v>
      </c>
      <c r="AI433">
        <v>3.2</v>
      </c>
    </row>
    <row r="434" spans="1:35" x14ac:dyDescent="0.3">
      <c r="A434" t="s">
        <v>143</v>
      </c>
      <c r="B434" t="str">
        <f>IFERROR(VLOOKUP(A434,'class and classification'!$A$1:$B$338,2,FALSE),VLOOKUP(A434,'class and classification'!$A$340:$B$378,2,FALSE))</f>
        <v>Predominantly Urban</v>
      </c>
      <c r="C434" t="str">
        <f>IFERROR(VLOOKUP(A434,'class and classification'!$A$1:$C$338,3,FALSE),VLOOKUP(A434,'class and classification'!$A$340:$C$378,3,FALSE))</f>
        <v>UA</v>
      </c>
      <c r="D434">
        <v>68800</v>
      </c>
      <c r="E434">
        <v>87900</v>
      </c>
      <c r="F434">
        <v>78.3</v>
      </c>
      <c r="G434">
        <v>2.9</v>
      </c>
      <c r="H434">
        <v>65000</v>
      </c>
      <c r="I434">
        <v>81400</v>
      </c>
      <c r="J434">
        <v>79.900000000000006</v>
      </c>
      <c r="K434">
        <v>3</v>
      </c>
      <c r="L434">
        <v>65700</v>
      </c>
      <c r="M434">
        <v>84200</v>
      </c>
      <c r="N434">
        <v>78</v>
      </c>
      <c r="O434">
        <v>3.1</v>
      </c>
      <c r="P434">
        <v>68800</v>
      </c>
      <c r="Q434">
        <v>84700</v>
      </c>
      <c r="R434">
        <v>81.099999999999994</v>
      </c>
      <c r="S434">
        <v>3.1</v>
      </c>
      <c r="T434">
        <v>69900</v>
      </c>
      <c r="U434">
        <v>86400</v>
      </c>
      <c r="V434">
        <v>81</v>
      </c>
      <c r="W434">
        <v>2.9</v>
      </c>
      <c r="X434">
        <v>70600</v>
      </c>
      <c r="Y434">
        <v>85700</v>
      </c>
      <c r="Z434">
        <v>82.3</v>
      </c>
      <c r="AA434">
        <v>3</v>
      </c>
      <c r="AB434">
        <v>63800</v>
      </c>
      <c r="AC434">
        <v>80200</v>
      </c>
      <c r="AD434">
        <v>79.5</v>
      </c>
      <c r="AE434">
        <v>3.9</v>
      </c>
      <c r="AF434">
        <v>70700</v>
      </c>
      <c r="AG434">
        <v>88300</v>
      </c>
      <c r="AH434">
        <v>80</v>
      </c>
      <c r="AI434">
        <v>3.6</v>
      </c>
    </row>
    <row r="435" spans="1:35" x14ac:dyDescent="0.3">
      <c r="A435" t="s">
        <v>144</v>
      </c>
      <c r="B435" t="str">
        <f>IFERROR(VLOOKUP(A435,'class and classification'!$A$1:$B$338,2,FALSE),VLOOKUP(A435,'class and classification'!$A$340:$B$378,2,FALSE))</f>
        <v>Predominantly Rural</v>
      </c>
      <c r="C435" t="str">
        <f>IFERROR(VLOOKUP(A435,'class and classification'!$A$1:$C$338,3,FALSE),VLOOKUP(A435,'class and classification'!$A$340:$C$378,3,FALSE))</f>
        <v>SC</v>
      </c>
      <c r="D435">
        <v>269200</v>
      </c>
      <c r="E435">
        <v>324300</v>
      </c>
      <c r="F435">
        <v>83</v>
      </c>
      <c r="G435">
        <v>2.5</v>
      </c>
      <c r="H435">
        <v>274100</v>
      </c>
      <c r="I435">
        <v>320700</v>
      </c>
      <c r="J435">
        <v>85.5</v>
      </c>
      <c r="K435">
        <v>2.4</v>
      </c>
      <c r="L435">
        <v>269900</v>
      </c>
      <c r="M435">
        <v>322900</v>
      </c>
      <c r="N435">
        <v>83.6</v>
      </c>
      <c r="O435">
        <v>2.6</v>
      </c>
      <c r="P435">
        <v>279700</v>
      </c>
      <c r="Q435">
        <v>332700</v>
      </c>
      <c r="R435">
        <v>84.1</v>
      </c>
      <c r="S435">
        <v>2.5</v>
      </c>
      <c r="T435">
        <v>271800</v>
      </c>
      <c r="U435">
        <v>322000</v>
      </c>
      <c r="V435">
        <v>84.4</v>
      </c>
      <c r="W435">
        <v>2.8</v>
      </c>
      <c r="X435">
        <v>267000</v>
      </c>
      <c r="Y435">
        <v>317100</v>
      </c>
      <c r="Z435">
        <v>84.2</v>
      </c>
      <c r="AA435">
        <v>2.7</v>
      </c>
      <c r="AB435">
        <v>256900</v>
      </c>
      <c r="AC435">
        <v>319300</v>
      </c>
      <c r="AD435">
        <v>80.5</v>
      </c>
      <c r="AE435">
        <v>3.2</v>
      </c>
      <c r="AF435">
        <v>259300</v>
      </c>
      <c r="AG435">
        <v>307900</v>
      </c>
      <c r="AH435">
        <v>84.2</v>
      </c>
      <c r="AI435">
        <v>2.8</v>
      </c>
    </row>
    <row r="436" spans="1:35" x14ac:dyDescent="0.3">
      <c r="A436" t="s">
        <v>145</v>
      </c>
      <c r="B436" t="str">
        <f>IFERROR(VLOOKUP(A436,'class and classification'!$A$1:$B$338,2,FALSE),VLOOKUP(A436,'class and classification'!$A$340:$B$378,2,FALSE))</f>
        <v>Urban with Significant Rural</v>
      </c>
      <c r="C436" t="str">
        <f>IFERROR(VLOOKUP(A436,'class and classification'!$A$1:$C$338,3,FALSE),VLOOKUP(A436,'class and classification'!$A$340:$C$378,3,FALSE))</f>
        <v>SC</v>
      </c>
      <c r="D436">
        <v>568900</v>
      </c>
      <c r="E436">
        <v>719200</v>
      </c>
      <c r="F436">
        <v>79.099999999999994</v>
      </c>
      <c r="G436">
        <v>2</v>
      </c>
      <c r="H436">
        <v>577800</v>
      </c>
      <c r="I436">
        <v>705600</v>
      </c>
      <c r="J436">
        <v>81.900000000000006</v>
      </c>
      <c r="K436">
        <v>1.9</v>
      </c>
      <c r="L436">
        <v>563400</v>
      </c>
      <c r="M436">
        <v>700400</v>
      </c>
      <c r="N436">
        <v>80.400000000000006</v>
      </c>
      <c r="O436">
        <v>2.1</v>
      </c>
      <c r="P436">
        <v>592000</v>
      </c>
      <c r="Q436">
        <v>714900</v>
      </c>
      <c r="R436">
        <v>82.8</v>
      </c>
      <c r="S436">
        <v>1.9</v>
      </c>
      <c r="T436">
        <v>595600</v>
      </c>
      <c r="U436">
        <v>717200</v>
      </c>
      <c r="V436">
        <v>83</v>
      </c>
      <c r="W436">
        <v>1.9</v>
      </c>
      <c r="X436">
        <v>586900</v>
      </c>
      <c r="Y436">
        <v>702600</v>
      </c>
      <c r="Z436">
        <v>83.5</v>
      </c>
      <c r="AA436">
        <v>1.9</v>
      </c>
      <c r="AB436">
        <v>566100</v>
      </c>
      <c r="AC436">
        <v>695900</v>
      </c>
      <c r="AD436">
        <v>81.3</v>
      </c>
      <c r="AE436">
        <v>2.2000000000000002</v>
      </c>
      <c r="AF436">
        <v>583800</v>
      </c>
      <c r="AG436">
        <v>698900</v>
      </c>
      <c r="AH436">
        <v>83.5</v>
      </c>
      <c r="AI436">
        <v>2</v>
      </c>
    </row>
    <row r="437" spans="1:35" x14ac:dyDescent="0.3">
      <c r="A437" t="s">
        <v>146</v>
      </c>
      <c r="B437" t="str">
        <f>IFERROR(VLOOKUP(A437,'class and classification'!$A$1:$B$338,2,FALSE),VLOOKUP(A437,'class and classification'!$A$340:$B$378,2,FALSE))</f>
        <v>Predominantly Urban</v>
      </c>
      <c r="C437" t="str">
        <f>IFERROR(VLOOKUP(A437,'class and classification'!$A$1:$C$338,3,FALSE),VLOOKUP(A437,'class and classification'!$A$340:$C$378,3,FALSE))</f>
        <v>SC</v>
      </c>
      <c r="D437">
        <v>481100</v>
      </c>
      <c r="E437">
        <v>605400</v>
      </c>
      <c r="F437">
        <v>79.5</v>
      </c>
      <c r="G437">
        <v>2</v>
      </c>
      <c r="H437">
        <v>521900</v>
      </c>
      <c r="I437">
        <v>621000</v>
      </c>
      <c r="J437">
        <v>84</v>
      </c>
      <c r="K437">
        <v>1.9</v>
      </c>
      <c r="L437">
        <v>513300</v>
      </c>
      <c r="M437">
        <v>619000</v>
      </c>
      <c r="N437">
        <v>82.9</v>
      </c>
      <c r="O437">
        <v>2</v>
      </c>
      <c r="P437">
        <v>506800</v>
      </c>
      <c r="Q437">
        <v>609100</v>
      </c>
      <c r="R437">
        <v>83.2</v>
      </c>
      <c r="S437">
        <v>2.1</v>
      </c>
      <c r="T437">
        <v>511200</v>
      </c>
      <c r="U437">
        <v>612100</v>
      </c>
      <c r="V437">
        <v>83.5</v>
      </c>
      <c r="W437">
        <v>2.1</v>
      </c>
      <c r="X437">
        <v>499800</v>
      </c>
      <c r="Y437">
        <v>604900</v>
      </c>
      <c r="Z437">
        <v>82.6</v>
      </c>
      <c r="AA437">
        <v>2.2999999999999998</v>
      </c>
      <c r="AB437">
        <v>506400</v>
      </c>
      <c r="AC437">
        <v>598600</v>
      </c>
      <c r="AD437">
        <v>84.6</v>
      </c>
      <c r="AE437">
        <v>2.1</v>
      </c>
      <c r="AF437">
        <v>514800</v>
      </c>
      <c r="AG437">
        <v>610400</v>
      </c>
      <c r="AH437">
        <v>84.3</v>
      </c>
      <c r="AI437">
        <v>2.1</v>
      </c>
    </row>
    <row r="438" spans="1:35" x14ac:dyDescent="0.3">
      <c r="A438" t="s">
        <v>147</v>
      </c>
      <c r="B438" t="str">
        <f>IFERROR(VLOOKUP(A438,'class and classification'!$A$1:$B$338,2,FALSE),VLOOKUP(A438,'class and classification'!$A$340:$B$378,2,FALSE))</f>
        <v>Predominantly Rural</v>
      </c>
      <c r="C438" t="str">
        <f>IFERROR(VLOOKUP(A438,'class and classification'!$A$1:$C$338,3,FALSE),VLOOKUP(A438,'class and classification'!$A$340:$C$378,3,FALSE))</f>
        <v>SC</v>
      </c>
      <c r="D438">
        <v>333500</v>
      </c>
      <c r="E438">
        <v>415400</v>
      </c>
      <c r="F438">
        <v>80.3</v>
      </c>
      <c r="G438">
        <v>2.4</v>
      </c>
      <c r="H438">
        <v>340900</v>
      </c>
      <c r="I438">
        <v>416100</v>
      </c>
      <c r="J438">
        <v>81.900000000000006</v>
      </c>
      <c r="K438">
        <v>2.2999999999999998</v>
      </c>
      <c r="L438">
        <v>351800</v>
      </c>
      <c r="M438">
        <v>422900</v>
      </c>
      <c r="N438">
        <v>83.2</v>
      </c>
      <c r="O438">
        <v>2.2999999999999998</v>
      </c>
      <c r="P438">
        <v>333100</v>
      </c>
      <c r="Q438">
        <v>415000</v>
      </c>
      <c r="R438">
        <v>80.3</v>
      </c>
      <c r="S438">
        <v>2.7</v>
      </c>
      <c r="T438">
        <v>335700</v>
      </c>
      <c r="U438">
        <v>410000</v>
      </c>
      <c r="V438">
        <v>81.900000000000006</v>
      </c>
      <c r="W438">
        <v>2.5</v>
      </c>
      <c r="X438">
        <v>329900</v>
      </c>
      <c r="Y438">
        <v>400300</v>
      </c>
      <c r="Z438">
        <v>82.4</v>
      </c>
      <c r="AA438">
        <v>2.6</v>
      </c>
      <c r="AB438">
        <v>320200</v>
      </c>
      <c r="AC438">
        <v>392000</v>
      </c>
      <c r="AD438">
        <v>81.7</v>
      </c>
      <c r="AE438">
        <v>2.8</v>
      </c>
      <c r="AF438">
        <v>326500</v>
      </c>
      <c r="AG438">
        <v>395200</v>
      </c>
      <c r="AH438">
        <v>82.6</v>
      </c>
      <c r="AI438">
        <v>2.7</v>
      </c>
    </row>
    <row r="439" spans="1:35" x14ac:dyDescent="0.3">
      <c r="A439" t="s">
        <v>148</v>
      </c>
      <c r="B439" t="str">
        <f>IFERROR(VLOOKUP(A439,'class and classification'!$A$1:$B$338,2,FALSE),VLOOKUP(A439,'class and classification'!$A$340:$B$378,2,FALSE))</f>
        <v>Predominantly Rural</v>
      </c>
      <c r="C439" t="str">
        <f>IFERROR(VLOOKUP(A439,'class and classification'!$A$1:$C$338,3,FALSE),VLOOKUP(A439,'class and classification'!$A$340:$C$378,3,FALSE))</f>
        <v>SC</v>
      </c>
      <c r="D439">
        <v>281900</v>
      </c>
      <c r="E439">
        <v>344900</v>
      </c>
      <c r="F439">
        <v>81.7</v>
      </c>
      <c r="G439">
        <v>2.4</v>
      </c>
      <c r="H439">
        <v>284700</v>
      </c>
      <c r="I439">
        <v>341800</v>
      </c>
      <c r="J439">
        <v>83.3</v>
      </c>
      <c r="K439">
        <v>2.4</v>
      </c>
      <c r="L439">
        <v>283300</v>
      </c>
      <c r="M439">
        <v>344600</v>
      </c>
      <c r="N439">
        <v>82.2</v>
      </c>
      <c r="O439">
        <v>2.5</v>
      </c>
      <c r="P439">
        <v>293700</v>
      </c>
      <c r="Q439">
        <v>354400</v>
      </c>
      <c r="R439">
        <v>82.9</v>
      </c>
      <c r="S439">
        <v>2.4</v>
      </c>
      <c r="T439">
        <v>282300</v>
      </c>
      <c r="U439">
        <v>340800</v>
      </c>
      <c r="V439">
        <v>82.8</v>
      </c>
      <c r="W439">
        <v>2.5</v>
      </c>
      <c r="X439">
        <v>283800</v>
      </c>
      <c r="Y439">
        <v>338200</v>
      </c>
      <c r="Z439">
        <v>83.9</v>
      </c>
      <c r="AA439">
        <v>2.6</v>
      </c>
      <c r="AB439">
        <v>271600</v>
      </c>
      <c r="AC439">
        <v>325000</v>
      </c>
      <c r="AD439">
        <v>83.6</v>
      </c>
      <c r="AE439">
        <v>2.8</v>
      </c>
      <c r="AF439">
        <v>277800</v>
      </c>
      <c r="AG439">
        <v>328800</v>
      </c>
      <c r="AH439">
        <v>84.5</v>
      </c>
      <c r="AI439">
        <v>2.7</v>
      </c>
    </row>
    <row r="440" spans="1:35" x14ac:dyDescent="0.3">
      <c r="A440" t="s">
        <v>149</v>
      </c>
      <c r="B440" t="str">
        <f>IFERROR(VLOOKUP(A440,'class and classification'!$A$1:$B$338,2,FALSE),VLOOKUP(A440,'class and classification'!$A$340:$B$378,2,FALSE))</f>
        <v>Predominantly Urban</v>
      </c>
      <c r="C440" t="str">
        <f>IFERROR(VLOOKUP(A440,'class and classification'!$A$1:$C$338,3,FALSE),VLOOKUP(A440,'class and classification'!$A$340:$C$378,3,FALSE))</f>
        <v>L</v>
      </c>
      <c r="D440">
        <v>97700</v>
      </c>
      <c r="E440">
        <v>133600</v>
      </c>
      <c r="F440">
        <v>73.099999999999994</v>
      </c>
      <c r="G440">
        <v>4</v>
      </c>
      <c r="H440">
        <v>100800</v>
      </c>
      <c r="I440">
        <v>133700</v>
      </c>
      <c r="J440">
        <v>75.400000000000006</v>
      </c>
      <c r="K440">
        <v>4.3</v>
      </c>
      <c r="L440">
        <v>103500</v>
      </c>
      <c r="M440">
        <v>142000</v>
      </c>
      <c r="N440">
        <v>72.900000000000006</v>
      </c>
      <c r="O440">
        <v>4.3</v>
      </c>
      <c r="P440">
        <v>100400</v>
      </c>
      <c r="Q440">
        <v>137400</v>
      </c>
      <c r="R440">
        <v>73.099999999999994</v>
      </c>
      <c r="S440">
        <v>4.5</v>
      </c>
      <c r="T440">
        <v>113300</v>
      </c>
      <c r="U440">
        <v>146000</v>
      </c>
      <c r="V440">
        <v>77.599999999999994</v>
      </c>
      <c r="W440">
        <v>4.4000000000000004</v>
      </c>
      <c r="X440">
        <v>111300</v>
      </c>
      <c r="Y440">
        <v>152800</v>
      </c>
      <c r="Z440">
        <v>72.900000000000006</v>
      </c>
      <c r="AA440">
        <v>4.9000000000000004</v>
      </c>
      <c r="AB440">
        <v>101500</v>
      </c>
      <c r="AC440">
        <v>134300</v>
      </c>
      <c r="AD440">
        <v>75.599999999999994</v>
      </c>
      <c r="AE440">
        <v>6.2</v>
      </c>
      <c r="AF440">
        <v>117300</v>
      </c>
      <c r="AG440">
        <v>152200</v>
      </c>
      <c r="AH440">
        <v>77</v>
      </c>
      <c r="AI440">
        <v>7.3</v>
      </c>
    </row>
    <row r="441" spans="1:35" x14ac:dyDescent="0.3">
      <c r="A441" t="s">
        <v>150</v>
      </c>
      <c r="B441" t="str">
        <f>IFERROR(VLOOKUP(A441,'class and classification'!$A$1:$B$338,2,FALSE),VLOOKUP(A441,'class and classification'!$A$340:$B$378,2,FALSE))</f>
        <v>Predominantly Urban</v>
      </c>
      <c r="C441" t="str">
        <f>IFERROR(VLOOKUP(A441,'class and classification'!$A$1:$C$338,3,FALSE),VLOOKUP(A441,'class and classification'!$A$340:$C$378,3,FALSE))</f>
        <v>L</v>
      </c>
      <c r="D441" t="s">
        <v>37</v>
      </c>
      <c r="E441" t="s">
        <v>37</v>
      </c>
      <c r="F441" t="s">
        <v>37</v>
      </c>
      <c r="G441" t="s">
        <v>37</v>
      </c>
      <c r="H441" t="s">
        <v>39</v>
      </c>
      <c r="I441" s="51"/>
      <c r="J441">
        <v>78.5</v>
      </c>
      <c r="K441" t="s">
        <v>38</v>
      </c>
      <c r="L441">
        <v>4000</v>
      </c>
      <c r="M441">
        <v>5300</v>
      </c>
      <c r="N441">
        <v>76.2</v>
      </c>
      <c r="O441" t="s">
        <v>38</v>
      </c>
      <c r="P441">
        <v>6500</v>
      </c>
      <c r="Q441">
        <v>8900</v>
      </c>
      <c r="R441">
        <v>72.8</v>
      </c>
      <c r="S441" t="s">
        <v>38</v>
      </c>
      <c r="T441">
        <v>5700</v>
      </c>
      <c r="U441">
        <v>7500</v>
      </c>
      <c r="V441">
        <v>76</v>
      </c>
      <c r="W441" t="s">
        <v>38</v>
      </c>
      <c r="X441">
        <v>7400</v>
      </c>
      <c r="Y441">
        <v>8500</v>
      </c>
      <c r="Z441">
        <v>87.2</v>
      </c>
      <c r="AA441" t="s">
        <v>38</v>
      </c>
      <c r="AB441">
        <v>7100</v>
      </c>
      <c r="AC441">
        <v>7100</v>
      </c>
      <c r="AD441">
        <v>100</v>
      </c>
      <c r="AE441" t="s">
        <v>40</v>
      </c>
      <c r="AF441">
        <v>17800</v>
      </c>
      <c r="AG441">
        <v>17800</v>
      </c>
      <c r="AH441">
        <v>100</v>
      </c>
      <c r="AI441" t="s">
        <v>40</v>
      </c>
    </row>
    <row r="442" spans="1:35" x14ac:dyDescent="0.3">
      <c r="A442" t="s">
        <v>151</v>
      </c>
      <c r="B442" t="str">
        <f>IFERROR(VLOOKUP(A442,'class and classification'!$A$1:$B$338,2,FALSE),VLOOKUP(A442,'class and classification'!$A$340:$B$378,2,FALSE))</f>
        <v>Predominantly Urban</v>
      </c>
      <c r="C442" t="str">
        <f>IFERROR(VLOOKUP(A442,'class and classification'!$A$1:$C$338,3,FALSE),VLOOKUP(A442,'class and classification'!$A$340:$C$378,3,FALSE))</f>
        <v>L</v>
      </c>
      <c r="D442">
        <v>113800</v>
      </c>
      <c r="E442">
        <v>154400</v>
      </c>
      <c r="F442">
        <v>73.7</v>
      </c>
      <c r="G442">
        <v>3.8</v>
      </c>
      <c r="H442">
        <v>118700</v>
      </c>
      <c r="I442">
        <v>155900</v>
      </c>
      <c r="J442">
        <v>76.099999999999994</v>
      </c>
      <c r="K442">
        <v>3.9</v>
      </c>
      <c r="L442">
        <v>116600</v>
      </c>
      <c r="M442">
        <v>153500</v>
      </c>
      <c r="N442">
        <v>75.900000000000006</v>
      </c>
      <c r="O442">
        <v>4</v>
      </c>
      <c r="P442">
        <v>130900</v>
      </c>
      <c r="Q442">
        <v>163700</v>
      </c>
      <c r="R442">
        <v>79.900000000000006</v>
      </c>
      <c r="S442">
        <v>3.9</v>
      </c>
      <c r="T442">
        <v>120900</v>
      </c>
      <c r="U442">
        <v>162700</v>
      </c>
      <c r="V442">
        <v>74.3</v>
      </c>
      <c r="W442">
        <v>4.4000000000000004</v>
      </c>
      <c r="X442">
        <v>134200</v>
      </c>
      <c r="Y442">
        <v>173200</v>
      </c>
      <c r="Z442">
        <v>77.5</v>
      </c>
      <c r="AA442">
        <v>4.2</v>
      </c>
      <c r="AB442">
        <v>116400</v>
      </c>
      <c r="AC442">
        <v>151500</v>
      </c>
      <c r="AD442">
        <v>76.8</v>
      </c>
      <c r="AE442">
        <v>5.9</v>
      </c>
      <c r="AF442">
        <v>146800</v>
      </c>
      <c r="AG442">
        <v>177200</v>
      </c>
      <c r="AH442">
        <v>82.8</v>
      </c>
      <c r="AI442">
        <v>6</v>
      </c>
    </row>
    <row r="443" spans="1:35" x14ac:dyDescent="0.3">
      <c r="A443" t="s">
        <v>152</v>
      </c>
      <c r="B443" t="str">
        <f>IFERROR(VLOOKUP(A443,'class and classification'!$A$1:$B$338,2,FALSE),VLOOKUP(A443,'class and classification'!$A$340:$B$378,2,FALSE))</f>
        <v>Predominantly Urban</v>
      </c>
      <c r="C443" t="str">
        <f>IFERROR(VLOOKUP(A443,'class and classification'!$A$1:$C$338,3,FALSE),VLOOKUP(A443,'class and classification'!$A$340:$C$378,3,FALSE))</f>
        <v>L</v>
      </c>
      <c r="D443">
        <v>89900</v>
      </c>
      <c r="E443">
        <v>112300</v>
      </c>
      <c r="F443">
        <v>80.099999999999994</v>
      </c>
      <c r="G443">
        <v>3.6</v>
      </c>
      <c r="H443">
        <v>91600</v>
      </c>
      <c r="I443">
        <v>111800</v>
      </c>
      <c r="J443">
        <v>82</v>
      </c>
      <c r="K443">
        <v>3.6</v>
      </c>
      <c r="L443">
        <v>90100</v>
      </c>
      <c r="M443">
        <v>111400</v>
      </c>
      <c r="N443">
        <v>80.900000000000006</v>
      </c>
      <c r="O443">
        <v>3.9</v>
      </c>
      <c r="P443">
        <v>90300</v>
      </c>
      <c r="Q443">
        <v>111900</v>
      </c>
      <c r="R443">
        <v>80.7</v>
      </c>
      <c r="S443">
        <v>4.2</v>
      </c>
      <c r="T443">
        <v>85200</v>
      </c>
      <c r="U443">
        <v>105200</v>
      </c>
      <c r="V443">
        <v>81</v>
      </c>
      <c r="W443">
        <v>4.2</v>
      </c>
      <c r="X443">
        <v>82800</v>
      </c>
      <c r="Y443">
        <v>104100</v>
      </c>
      <c r="Z443">
        <v>79.599999999999994</v>
      </c>
      <c r="AA443">
        <v>4.7</v>
      </c>
      <c r="AB443">
        <v>81500</v>
      </c>
      <c r="AC443">
        <v>96600</v>
      </c>
      <c r="AD443">
        <v>84.4</v>
      </c>
      <c r="AE443">
        <v>5.2</v>
      </c>
      <c r="AF443">
        <v>88900</v>
      </c>
      <c r="AG443">
        <v>109800</v>
      </c>
      <c r="AH443">
        <v>80.900000000000006</v>
      </c>
      <c r="AI443">
        <v>5.3</v>
      </c>
    </row>
    <row r="444" spans="1:35" x14ac:dyDescent="0.3">
      <c r="A444" t="s">
        <v>153</v>
      </c>
      <c r="B444" t="str">
        <f>IFERROR(VLOOKUP(A444,'class and classification'!$A$1:$B$338,2,FALSE),VLOOKUP(A444,'class and classification'!$A$340:$B$378,2,FALSE))</f>
        <v>Predominantly Urban</v>
      </c>
      <c r="C444" t="str">
        <f>IFERROR(VLOOKUP(A444,'class and classification'!$A$1:$C$338,3,FALSE),VLOOKUP(A444,'class and classification'!$A$340:$C$378,3,FALSE))</f>
        <v>L</v>
      </c>
      <c r="D444">
        <v>113400</v>
      </c>
      <c r="E444">
        <v>152100</v>
      </c>
      <c r="F444">
        <v>74.599999999999994</v>
      </c>
      <c r="G444">
        <v>3.9</v>
      </c>
      <c r="H444">
        <v>115200</v>
      </c>
      <c r="I444">
        <v>153400</v>
      </c>
      <c r="J444">
        <v>75.099999999999994</v>
      </c>
      <c r="K444">
        <v>4</v>
      </c>
      <c r="L444">
        <v>125800</v>
      </c>
      <c r="M444">
        <v>162000</v>
      </c>
      <c r="N444">
        <v>77.599999999999994</v>
      </c>
      <c r="O444">
        <v>3.7</v>
      </c>
      <c r="P444">
        <v>113100</v>
      </c>
      <c r="Q444">
        <v>156500</v>
      </c>
      <c r="R444">
        <v>72.3</v>
      </c>
      <c r="S444">
        <v>3.9</v>
      </c>
      <c r="T444">
        <v>131700</v>
      </c>
      <c r="U444">
        <v>167800</v>
      </c>
      <c r="V444">
        <v>78.5</v>
      </c>
      <c r="W444">
        <v>3.8</v>
      </c>
      <c r="X444">
        <v>131300</v>
      </c>
      <c r="Y444">
        <v>162500</v>
      </c>
      <c r="Z444">
        <v>80.8</v>
      </c>
      <c r="AA444">
        <v>4.2</v>
      </c>
      <c r="AB444">
        <v>115600</v>
      </c>
      <c r="AC444">
        <v>152500</v>
      </c>
      <c r="AD444">
        <v>75.8</v>
      </c>
      <c r="AE444">
        <v>5.6</v>
      </c>
      <c r="AF444">
        <v>134500</v>
      </c>
      <c r="AG444">
        <v>166500</v>
      </c>
      <c r="AH444">
        <v>80.8</v>
      </c>
      <c r="AI444">
        <v>4.7</v>
      </c>
    </row>
    <row r="445" spans="1:35" x14ac:dyDescent="0.3">
      <c r="A445" t="s">
        <v>154</v>
      </c>
      <c r="B445" t="str">
        <f>IFERROR(VLOOKUP(A445,'class and classification'!$A$1:$B$338,2,FALSE),VLOOKUP(A445,'class and classification'!$A$340:$B$378,2,FALSE))</f>
        <v>Predominantly Urban</v>
      </c>
      <c r="C445" t="str">
        <f>IFERROR(VLOOKUP(A445,'class and classification'!$A$1:$C$338,3,FALSE),VLOOKUP(A445,'class and classification'!$A$340:$C$378,3,FALSE))</f>
        <v>L</v>
      </c>
      <c r="D445">
        <v>101800</v>
      </c>
      <c r="E445">
        <v>134900</v>
      </c>
      <c r="F445">
        <v>75.5</v>
      </c>
      <c r="G445">
        <v>4.0999999999999996</v>
      </c>
      <c r="H445">
        <v>111000</v>
      </c>
      <c r="I445">
        <v>143000</v>
      </c>
      <c r="J445">
        <v>77.599999999999994</v>
      </c>
      <c r="K445">
        <v>3.9</v>
      </c>
      <c r="L445">
        <v>107300</v>
      </c>
      <c r="M445">
        <v>140200</v>
      </c>
      <c r="N445">
        <v>76.5</v>
      </c>
      <c r="O445">
        <v>4.2</v>
      </c>
      <c r="P445">
        <v>120300</v>
      </c>
      <c r="Q445">
        <v>144800</v>
      </c>
      <c r="R445">
        <v>83</v>
      </c>
      <c r="S445">
        <v>3.7</v>
      </c>
      <c r="T445">
        <v>120500</v>
      </c>
      <c r="U445">
        <v>152300</v>
      </c>
      <c r="V445">
        <v>79.099999999999994</v>
      </c>
      <c r="W445">
        <v>4.3</v>
      </c>
      <c r="X445">
        <v>118000</v>
      </c>
      <c r="Y445">
        <v>146000</v>
      </c>
      <c r="Z445">
        <v>80.8</v>
      </c>
      <c r="AA445">
        <v>4.2</v>
      </c>
      <c r="AB445">
        <v>101800</v>
      </c>
      <c r="AC445">
        <v>126400</v>
      </c>
      <c r="AD445">
        <v>80.5</v>
      </c>
      <c r="AE445">
        <v>5.9</v>
      </c>
      <c r="AF445">
        <v>124300</v>
      </c>
      <c r="AG445">
        <v>156200</v>
      </c>
      <c r="AH445">
        <v>79.599999999999994</v>
      </c>
      <c r="AI445">
        <v>5.0999999999999996</v>
      </c>
    </row>
    <row r="446" spans="1:35" x14ac:dyDescent="0.3">
      <c r="A446" t="s">
        <v>155</v>
      </c>
      <c r="B446" t="str">
        <f>IFERROR(VLOOKUP(A446,'class and classification'!$A$1:$B$338,2,FALSE),VLOOKUP(A446,'class and classification'!$A$340:$B$378,2,FALSE))</f>
        <v>Predominantly Urban</v>
      </c>
      <c r="C446" t="str">
        <f>IFERROR(VLOOKUP(A446,'class and classification'!$A$1:$C$338,3,FALSE),VLOOKUP(A446,'class and classification'!$A$340:$C$378,3,FALSE))</f>
        <v>L</v>
      </c>
      <c r="D446">
        <v>66300</v>
      </c>
      <c r="E446">
        <v>90900</v>
      </c>
      <c r="F446">
        <v>72.900000000000006</v>
      </c>
      <c r="G446">
        <v>3.7</v>
      </c>
      <c r="H446">
        <v>67100</v>
      </c>
      <c r="I446">
        <v>92300</v>
      </c>
      <c r="J446">
        <v>72.7</v>
      </c>
      <c r="K446">
        <v>3.8</v>
      </c>
      <c r="L446">
        <v>62500</v>
      </c>
      <c r="M446">
        <v>86300</v>
      </c>
      <c r="N446">
        <v>72.400000000000006</v>
      </c>
      <c r="O446">
        <v>4.4000000000000004</v>
      </c>
      <c r="P446">
        <v>60700</v>
      </c>
      <c r="Q446">
        <v>83400</v>
      </c>
      <c r="R446">
        <v>72.8</v>
      </c>
      <c r="S446">
        <v>4.8</v>
      </c>
      <c r="T446">
        <v>52400</v>
      </c>
      <c r="U446">
        <v>83600</v>
      </c>
      <c r="V446">
        <v>62.6</v>
      </c>
      <c r="W446">
        <v>5.3</v>
      </c>
      <c r="X446">
        <v>60200</v>
      </c>
      <c r="Y446">
        <v>85400</v>
      </c>
      <c r="Z446">
        <v>70.5</v>
      </c>
      <c r="AA446">
        <v>5.2</v>
      </c>
      <c r="AB446">
        <v>58100</v>
      </c>
      <c r="AC446">
        <v>75300</v>
      </c>
      <c r="AD446">
        <v>77.099999999999994</v>
      </c>
      <c r="AE446">
        <v>5.9</v>
      </c>
      <c r="AF446">
        <v>53900</v>
      </c>
      <c r="AG446">
        <v>79200</v>
      </c>
      <c r="AH446">
        <v>68</v>
      </c>
      <c r="AI446">
        <v>7.2</v>
      </c>
    </row>
    <row r="447" spans="1:35" x14ac:dyDescent="0.3">
      <c r="A447" t="s">
        <v>156</v>
      </c>
      <c r="B447" t="str">
        <f>IFERROR(VLOOKUP(A447,'class and classification'!$A$1:$B$338,2,FALSE),VLOOKUP(A447,'class and classification'!$A$340:$B$378,2,FALSE))</f>
        <v>Predominantly Urban</v>
      </c>
      <c r="C447" t="str">
        <f>IFERROR(VLOOKUP(A447,'class and classification'!$A$1:$C$338,3,FALSE),VLOOKUP(A447,'class and classification'!$A$340:$C$378,3,FALSE))</f>
        <v>L</v>
      </c>
      <c r="D447">
        <v>162700</v>
      </c>
      <c r="E447">
        <v>196000</v>
      </c>
      <c r="F447">
        <v>83</v>
      </c>
      <c r="G447">
        <v>3.8</v>
      </c>
      <c r="H447">
        <v>162900</v>
      </c>
      <c r="I447">
        <v>194500</v>
      </c>
      <c r="J447">
        <v>83.8</v>
      </c>
      <c r="K447">
        <v>3.9</v>
      </c>
      <c r="L447">
        <v>178100</v>
      </c>
      <c r="M447">
        <v>209200</v>
      </c>
      <c r="N447">
        <v>85.1</v>
      </c>
      <c r="O447">
        <v>4</v>
      </c>
      <c r="P447">
        <v>177900</v>
      </c>
      <c r="Q447">
        <v>214800</v>
      </c>
      <c r="R447">
        <v>82.8</v>
      </c>
      <c r="S447">
        <v>4.2</v>
      </c>
      <c r="T447">
        <v>165300</v>
      </c>
      <c r="U447">
        <v>204300</v>
      </c>
      <c r="V447">
        <v>80.900000000000006</v>
      </c>
      <c r="W447">
        <v>4.0999999999999996</v>
      </c>
      <c r="X447">
        <v>166000</v>
      </c>
      <c r="Y447">
        <v>196500</v>
      </c>
      <c r="Z447">
        <v>84.5</v>
      </c>
      <c r="AA447">
        <v>3.7</v>
      </c>
      <c r="AB447">
        <v>165000</v>
      </c>
      <c r="AC447">
        <v>200800</v>
      </c>
      <c r="AD447">
        <v>82.2</v>
      </c>
      <c r="AE447">
        <v>4.5999999999999996</v>
      </c>
      <c r="AF447">
        <v>165200</v>
      </c>
      <c r="AG447">
        <v>196400</v>
      </c>
      <c r="AH447">
        <v>84.1</v>
      </c>
      <c r="AI447">
        <v>4.8</v>
      </c>
    </row>
    <row r="448" spans="1:35" x14ac:dyDescent="0.3">
      <c r="A448" t="s">
        <v>157</v>
      </c>
      <c r="B448" t="str">
        <f>IFERROR(VLOOKUP(A448,'class and classification'!$A$1:$B$338,2,FALSE),VLOOKUP(A448,'class and classification'!$A$340:$B$378,2,FALSE))</f>
        <v>Predominantly Urban</v>
      </c>
      <c r="C448" t="str">
        <f>IFERROR(VLOOKUP(A448,'class and classification'!$A$1:$C$338,3,FALSE),VLOOKUP(A448,'class and classification'!$A$340:$C$378,3,FALSE))</f>
        <v>L</v>
      </c>
      <c r="D448">
        <v>129100</v>
      </c>
      <c r="E448">
        <v>162200</v>
      </c>
      <c r="F448">
        <v>79.599999999999994</v>
      </c>
      <c r="G448">
        <v>3.6</v>
      </c>
      <c r="H448">
        <v>131900</v>
      </c>
      <c r="I448">
        <v>169300</v>
      </c>
      <c r="J448">
        <v>77.900000000000006</v>
      </c>
      <c r="K448">
        <v>4.0999999999999996</v>
      </c>
      <c r="L448">
        <v>134300</v>
      </c>
      <c r="M448">
        <v>169900</v>
      </c>
      <c r="N448">
        <v>79.099999999999994</v>
      </c>
      <c r="O448">
        <v>4.0999999999999996</v>
      </c>
      <c r="P448">
        <v>154500</v>
      </c>
      <c r="Q448">
        <v>176900</v>
      </c>
      <c r="R448">
        <v>87.3</v>
      </c>
      <c r="S448">
        <v>3.3</v>
      </c>
      <c r="T448">
        <v>144200</v>
      </c>
      <c r="U448">
        <v>174800</v>
      </c>
      <c r="V448">
        <v>82.5</v>
      </c>
      <c r="W448">
        <v>3.8</v>
      </c>
      <c r="X448">
        <v>145900</v>
      </c>
      <c r="Y448">
        <v>172600</v>
      </c>
      <c r="Z448">
        <v>84.5</v>
      </c>
      <c r="AA448">
        <v>3.7</v>
      </c>
      <c r="AB448">
        <v>147800</v>
      </c>
      <c r="AC448">
        <v>169700</v>
      </c>
      <c r="AD448">
        <v>87.1</v>
      </c>
      <c r="AE448">
        <v>3.9</v>
      </c>
      <c r="AF448">
        <v>137000</v>
      </c>
      <c r="AG448">
        <v>172100</v>
      </c>
      <c r="AH448">
        <v>79.599999999999994</v>
      </c>
      <c r="AI448">
        <v>4.7</v>
      </c>
    </row>
    <row r="449" spans="1:35" x14ac:dyDescent="0.3">
      <c r="A449" t="s">
        <v>158</v>
      </c>
      <c r="B449" t="str">
        <f>IFERROR(VLOOKUP(A449,'class and classification'!$A$1:$B$338,2,FALSE),VLOOKUP(A449,'class and classification'!$A$340:$B$378,2,FALSE))</f>
        <v>Predominantly Urban</v>
      </c>
      <c r="C449" t="str">
        <f>IFERROR(VLOOKUP(A449,'class and classification'!$A$1:$C$338,3,FALSE),VLOOKUP(A449,'class and classification'!$A$340:$C$378,3,FALSE))</f>
        <v>L</v>
      </c>
      <c r="D449">
        <v>124000</v>
      </c>
      <c r="E449">
        <v>191900</v>
      </c>
      <c r="F449">
        <v>64.599999999999994</v>
      </c>
      <c r="G449">
        <v>4.0999999999999996</v>
      </c>
      <c r="H449">
        <v>142000</v>
      </c>
      <c r="I449">
        <v>203400</v>
      </c>
      <c r="J449">
        <v>69.8</v>
      </c>
      <c r="K449">
        <v>3.8</v>
      </c>
      <c r="L449">
        <v>154500</v>
      </c>
      <c r="M449">
        <v>204700</v>
      </c>
      <c r="N449">
        <v>75.5</v>
      </c>
      <c r="O449">
        <v>3.8</v>
      </c>
      <c r="P449">
        <v>146500</v>
      </c>
      <c r="Q449">
        <v>201900</v>
      </c>
      <c r="R449">
        <v>72.599999999999994</v>
      </c>
      <c r="S449">
        <v>4.4000000000000004</v>
      </c>
      <c r="T449">
        <v>152700</v>
      </c>
      <c r="U449">
        <v>207800</v>
      </c>
      <c r="V449">
        <v>73.5</v>
      </c>
      <c r="W449">
        <v>4.8</v>
      </c>
      <c r="X449">
        <v>163800</v>
      </c>
      <c r="Y449">
        <v>217700</v>
      </c>
      <c r="Z449">
        <v>75.2</v>
      </c>
      <c r="AA449">
        <v>4.7</v>
      </c>
      <c r="AB449">
        <v>163000</v>
      </c>
      <c r="AC449">
        <v>203700</v>
      </c>
      <c r="AD449">
        <v>80.099999999999994</v>
      </c>
      <c r="AE449">
        <v>5.9</v>
      </c>
      <c r="AF449">
        <v>160800</v>
      </c>
      <c r="AG449">
        <v>202800</v>
      </c>
      <c r="AH449">
        <v>79.3</v>
      </c>
      <c r="AI449">
        <v>5.9</v>
      </c>
    </row>
    <row r="450" spans="1:35" x14ac:dyDescent="0.3">
      <c r="A450" t="s">
        <v>159</v>
      </c>
      <c r="B450" t="str">
        <f>IFERROR(VLOOKUP(A450,'class and classification'!$A$1:$B$338,2,FALSE),VLOOKUP(A450,'class and classification'!$A$340:$B$378,2,FALSE))</f>
        <v>Predominantly Urban</v>
      </c>
      <c r="C450" t="str">
        <f>IFERROR(VLOOKUP(A450,'class and classification'!$A$1:$C$338,3,FALSE),VLOOKUP(A450,'class and classification'!$A$340:$C$378,3,FALSE))</f>
        <v>L</v>
      </c>
      <c r="D450">
        <v>144200</v>
      </c>
      <c r="E450">
        <v>187100</v>
      </c>
      <c r="F450">
        <v>77</v>
      </c>
      <c r="G450">
        <v>3.4</v>
      </c>
      <c r="H450">
        <v>148300</v>
      </c>
      <c r="I450">
        <v>185400</v>
      </c>
      <c r="J450">
        <v>80</v>
      </c>
      <c r="K450">
        <v>3.5</v>
      </c>
      <c r="L450">
        <v>152200</v>
      </c>
      <c r="M450">
        <v>194800</v>
      </c>
      <c r="N450">
        <v>78.099999999999994</v>
      </c>
      <c r="O450">
        <v>3.9</v>
      </c>
      <c r="P450">
        <v>164100</v>
      </c>
      <c r="Q450">
        <v>197300</v>
      </c>
      <c r="R450">
        <v>83.1</v>
      </c>
      <c r="S450">
        <v>3.5</v>
      </c>
      <c r="T450">
        <v>155500</v>
      </c>
      <c r="U450">
        <v>190700</v>
      </c>
      <c r="V450">
        <v>81.599999999999994</v>
      </c>
      <c r="W450">
        <v>3.7</v>
      </c>
      <c r="X450">
        <v>154900</v>
      </c>
      <c r="Y450">
        <v>185300</v>
      </c>
      <c r="Z450">
        <v>83.6</v>
      </c>
      <c r="AA450">
        <v>3.8</v>
      </c>
      <c r="AB450">
        <v>154000</v>
      </c>
      <c r="AC450">
        <v>184100</v>
      </c>
      <c r="AD450">
        <v>83.6</v>
      </c>
      <c r="AE450">
        <v>4.4000000000000004</v>
      </c>
      <c r="AF450">
        <v>147100</v>
      </c>
      <c r="AG450">
        <v>175200</v>
      </c>
      <c r="AH450">
        <v>84</v>
      </c>
      <c r="AI450">
        <v>4.5999999999999996</v>
      </c>
    </row>
    <row r="451" spans="1:35" x14ac:dyDescent="0.3">
      <c r="A451" t="s">
        <v>160</v>
      </c>
      <c r="B451" t="str">
        <f>IFERROR(VLOOKUP(A451,'class and classification'!$A$1:$B$338,2,FALSE),VLOOKUP(A451,'class and classification'!$A$340:$B$378,2,FALSE))</f>
        <v>Predominantly Urban</v>
      </c>
      <c r="C451" t="str">
        <f>IFERROR(VLOOKUP(A451,'class and classification'!$A$1:$C$338,3,FALSE),VLOOKUP(A451,'class and classification'!$A$340:$C$378,3,FALSE))</f>
        <v>L</v>
      </c>
      <c r="D451">
        <v>128000</v>
      </c>
      <c r="E451">
        <v>173100</v>
      </c>
      <c r="F451">
        <v>74</v>
      </c>
      <c r="G451">
        <v>3.9</v>
      </c>
      <c r="H451">
        <v>134200</v>
      </c>
      <c r="I451">
        <v>180700</v>
      </c>
      <c r="J451">
        <v>74.3</v>
      </c>
      <c r="K451">
        <v>4</v>
      </c>
      <c r="L451">
        <v>136200</v>
      </c>
      <c r="M451">
        <v>188100</v>
      </c>
      <c r="N451">
        <v>72.400000000000006</v>
      </c>
      <c r="O451">
        <v>4.4000000000000004</v>
      </c>
      <c r="P451">
        <v>127300</v>
      </c>
      <c r="Q451">
        <v>190000</v>
      </c>
      <c r="R451">
        <v>67</v>
      </c>
      <c r="S451">
        <v>4.5999999999999996</v>
      </c>
      <c r="T451">
        <v>151000</v>
      </c>
      <c r="U451">
        <v>190000</v>
      </c>
      <c r="V451">
        <v>79.5</v>
      </c>
      <c r="W451">
        <v>4.5</v>
      </c>
      <c r="X451">
        <v>153000</v>
      </c>
      <c r="Y451">
        <v>204700</v>
      </c>
      <c r="Z451">
        <v>74.8</v>
      </c>
      <c r="AA451">
        <v>4.5999999999999996</v>
      </c>
      <c r="AB451">
        <v>156700</v>
      </c>
      <c r="AC451">
        <v>194900</v>
      </c>
      <c r="AD451">
        <v>80.400000000000006</v>
      </c>
      <c r="AE451">
        <v>5.8</v>
      </c>
      <c r="AF451">
        <v>151100</v>
      </c>
      <c r="AG451">
        <v>199200</v>
      </c>
      <c r="AH451">
        <v>75.900000000000006</v>
      </c>
      <c r="AI451">
        <v>5.4</v>
      </c>
    </row>
    <row r="452" spans="1:35" x14ac:dyDescent="0.3">
      <c r="A452" t="s">
        <v>161</v>
      </c>
      <c r="B452" t="str">
        <f>IFERROR(VLOOKUP(A452,'class and classification'!$A$1:$B$338,2,FALSE),VLOOKUP(A452,'class and classification'!$A$340:$B$378,2,FALSE))</f>
        <v>Predominantly Urban</v>
      </c>
      <c r="C452" t="str">
        <f>IFERROR(VLOOKUP(A452,'class and classification'!$A$1:$C$338,3,FALSE),VLOOKUP(A452,'class and classification'!$A$340:$C$378,3,FALSE))</f>
        <v>L</v>
      </c>
      <c r="D452">
        <v>166100</v>
      </c>
      <c r="E452">
        <v>201500</v>
      </c>
      <c r="F452">
        <v>82.4</v>
      </c>
      <c r="G452">
        <v>3.6</v>
      </c>
      <c r="H452">
        <v>166200</v>
      </c>
      <c r="I452">
        <v>200500</v>
      </c>
      <c r="J452">
        <v>82.9</v>
      </c>
      <c r="K452">
        <v>3.6</v>
      </c>
      <c r="L452">
        <v>173800</v>
      </c>
      <c r="M452">
        <v>203700</v>
      </c>
      <c r="N452">
        <v>85.3</v>
      </c>
      <c r="O452">
        <v>3.6</v>
      </c>
      <c r="P452">
        <v>164700</v>
      </c>
      <c r="Q452">
        <v>198600</v>
      </c>
      <c r="R452">
        <v>82.9</v>
      </c>
      <c r="S452">
        <v>3.9</v>
      </c>
      <c r="T452">
        <v>175600</v>
      </c>
      <c r="U452">
        <v>208300</v>
      </c>
      <c r="V452">
        <v>84.3</v>
      </c>
      <c r="W452">
        <v>3.6</v>
      </c>
      <c r="X452">
        <v>165300</v>
      </c>
      <c r="Y452">
        <v>196700</v>
      </c>
      <c r="Z452">
        <v>84</v>
      </c>
      <c r="AA452">
        <v>4</v>
      </c>
      <c r="AB452">
        <v>170000</v>
      </c>
      <c r="AC452">
        <v>196500</v>
      </c>
      <c r="AD452">
        <v>86.5</v>
      </c>
      <c r="AE452">
        <v>4</v>
      </c>
      <c r="AF452">
        <v>162100</v>
      </c>
      <c r="AG452">
        <v>198500</v>
      </c>
      <c r="AH452">
        <v>81.7</v>
      </c>
      <c r="AI452">
        <v>4.5</v>
      </c>
    </row>
    <row r="453" spans="1:35" x14ac:dyDescent="0.3">
      <c r="A453" t="s">
        <v>162</v>
      </c>
      <c r="B453" t="str">
        <f>IFERROR(VLOOKUP(A453,'class and classification'!$A$1:$B$338,2,FALSE),VLOOKUP(A453,'class and classification'!$A$340:$B$378,2,FALSE))</f>
        <v>Predominantly Urban</v>
      </c>
      <c r="C453" t="str">
        <f>IFERROR(VLOOKUP(A453,'class and classification'!$A$1:$C$338,3,FALSE),VLOOKUP(A453,'class and classification'!$A$340:$C$378,3,FALSE))</f>
        <v>L</v>
      </c>
      <c r="D453">
        <v>92500</v>
      </c>
      <c r="E453">
        <v>131400</v>
      </c>
      <c r="F453">
        <v>70.400000000000006</v>
      </c>
      <c r="G453">
        <v>3.8</v>
      </c>
      <c r="H453">
        <v>93900</v>
      </c>
      <c r="I453">
        <v>135800</v>
      </c>
      <c r="J453">
        <v>69.2</v>
      </c>
      <c r="K453">
        <v>4.3</v>
      </c>
      <c r="L453">
        <v>102700</v>
      </c>
      <c r="M453">
        <v>138300</v>
      </c>
      <c r="N453">
        <v>74.3</v>
      </c>
      <c r="O453">
        <v>4.0999999999999996</v>
      </c>
      <c r="P453">
        <v>100500</v>
      </c>
      <c r="Q453">
        <v>137300</v>
      </c>
      <c r="R453">
        <v>73.2</v>
      </c>
      <c r="S453">
        <v>4.4000000000000004</v>
      </c>
      <c r="T453">
        <v>100300</v>
      </c>
      <c r="U453">
        <v>138400</v>
      </c>
      <c r="V453">
        <v>72.5</v>
      </c>
      <c r="W453">
        <v>5</v>
      </c>
      <c r="X453">
        <v>103000</v>
      </c>
      <c r="Y453">
        <v>133200</v>
      </c>
      <c r="Z453">
        <v>77.400000000000006</v>
      </c>
      <c r="AA453">
        <v>5.0999999999999996</v>
      </c>
      <c r="AB453">
        <v>91600</v>
      </c>
      <c r="AC453">
        <v>130900</v>
      </c>
      <c r="AD453">
        <v>69.900000000000006</v>
      </c>
      <c r="AE453">
        <v>7.2</v>
      </c>
      <c r="AF453">
        <v>98100</v>
      </c>
      <c r="AG453">
        <v>126100</v>
      </c>
      <c r="AH453">
        <v>77.8</v>
      </c>
      <c r="AI453">
        <v>6.8</v>
      </c>
    </row>
    <row r="454" spans="1:35" x14ac:dyDescent="0.3">
      <c r="A454" t="s">
        <v>163</v>
      </c>
      <c r="B454" t="str">
        <f>IFERROR(VLOOKUP(A454,'class and classification'!$A$1:$B$338,2,FALSE),VLOOKUP(A454,'class and classification'!$A$340:$B$378,2,FALSE))</f>
        <v>Predominantly Urban</v>
      </c>
      <c r="C454" t="str">
        <f>IFERROR(VLOOKUP(A454,'class and classification'!$A$1:$C$338,3,FALSE),VLOOKUP(A454,'class and classification'!$A$340:$C$378,3,FALSE))</f>
        <v>L</v>
      </c>
      <c r="D454">
        <v>68100</v>
      </c>
      <c r="E454">
        <v>96900</v>
      </c>
      <c r="F454">
        <v>70.3</v>
      </c>
      <c r="G454">
        <v>4.5</v>
      </c>
      <c r="H454">
        <v>74900</v>
      </c>
      <c r="I454">
        <v>105600</v>
      </c>
      <c r="J454">
        <v>70.900000000000006</v>
      </c>
      <c r="K454">
        <v>4.2</v>
      </c>
      <c r="L454">
        <v>79400</v>
      </c>
      <c r="M454">
        <v>108800</v>
      </c>
      <c r="N454">
        <v>73</v>
      </c>
      <c r="O454">
        <v>4</v>
      </c>
      <c r="P454">
        <v>79200</v>
      </c>
      <c r="Q454">
        <v>108500</v>
      </c>
      <c r="R454">
        <v>73.099999999999994</v>
      </c>
      <c r="S454">
        <v>4.2</v>
      </c>
      <c r="T454">
        <v>85700</v>
      </c>
      <c r="U454">
        <v>112100</v>
      </c>
      <c r="V454">
        <v>76.400000000000006</v>
      </c>
      <c r="W454">
        <v>4.3</v>
      </c>
      <c r="X454">
        <v>83400</v>
      </c>
      <c r="Y454">
        <v>113000</v>
      </c>
      <c r="Z454">
        <v>73.8</v>
      </c>
      <c r="AA454">
        <v>4.8</v>
      </c>
      <c r="AB454">
        <v>71800</v>
      </c>
      <c r="AC454">
        <v>102300</v>
      </c>
      <c r="AD454">
        <v>70.2</v>
      </c>
      <c r="AE454">
        <v>7.1</v>
      </c>
      <c r="AF454">
        <v>82400</v>
      </c>
      <c r="AG454">
        <v>116300</v>
      </c>
      <c r="AH454">
        <v>70.8</v>
      </c>
      <c r="AI454">
        <v>6.6</v>
      </c>
    </row>
    <row r="455" spans="1:35" x14ac:dyDescent="0.3">
      <c r="A455" t="s">
        <v>164</v>
      </c>
      <c r="B455" t="str">
        <f>IFERROR(VLOOKUP(A455,'class and classification'!$A$1:$B$338,2,FALSE),VLOOKUP(A455,'class and classification'!$A$340:$B$378,2,FALSE))</f>
        <v>Predominantly Urban</v>
      </c>
      <c r="C455" t="str">
        <f>IFERROR(VLOOKUP(A455,'class and classification'!$A$1:$C$338,3,FALSE),VLOOKUP(A455,'class and classification'!$A$340:$C$378,3,FALSE))</f>
        <v>L</v>
      </c>
      <c r="D455">
        <v>153800</v>
      </c>
      <c r="E455">
        <v>208400</v>
      </c>
      <c r="F455">
        <v>73.8</v>
      </c>
      <c r="G455">
        <v>4</v>
      </c>
      <c r="H455">
        <v>151000</v>
      </c>
      <c r="I455">
        <v>205600</v>
      </c>
      <c r="J455">
        <v>73.5</v>
      </c>
      <c r="K455">
        <v>4.2</v>
      </c>
      <c r="L455">
        <v>149800</v>
      </c>
      <c r="M455">
        <v>202400</v>
      </c>
      <c r="N455">
        <v>74</v>
      </c>
      <c r="O455">
        <v>4.4000000000000004</v>
      </c>
      <c r="P455">
        <v>164100</v>
      </c>
      <c r="Q455">
        <v>207600</v>
      </c>
      <c r="R455">
        <v>79</v>
      </c>
      <c r="S455">
        <v>3.9</v>
      </c>
      <c r="T455">
        <v>156900</v>
      </c>
      <c r="U455">
        <v>205300</v>
      </c>
      <c r="V455">
        <v>76.400000000000006</v>
      </c>
      <c r="W455">
        <v>4.3</v>
      </c>
      <c r="X455">
        <v>161500</v>
      </c>
      <c r="Y455">
        <v>211000</v>
      </c>
      <c r="Z455">
        <v>76.5</v>
      </c>
      <c r="AA455">
        <v>4.7</v>
      </c>
      <c r="AB455">
        <v>168500</v>
      </c>
      <c r="AC455">
        <v>214500</v>
      </c>
      <c r="AD455">
        <v>78.599999999999994</v>
      </c>
      <c r="AE455">
        <v>4.9000000000000004</v>
      </c>
      <c r="AF455">
        <v>156300</v>
      </c>
      <c r="AG455">
        <v>207500</v>
      </c>
      <c r="AH455">
        <v>75.3</v>
      </c>
      <c r="AI455">
        <v>4.8</v>
      </c>
    </row>
    <row r="456" spans="1:35" x14ac:dyDescent="0.3">
      <c r="A456" t="s">
        <v>165</v>
      </c>
      <c r="B456" t="str">
        <f>IFERROR(VLOOKUP(A456,'class and classification'!$A$1:$B$338,2,FALSE),VLOOKUP(A456,'class and classification'!$A$340:$B$378,2,FALSE))</f>
        <v>Predominantly Urban</v>
      </c>
      <c r="C456" t="str">
        <f>IFERROR(VLOOKUP(A456,'class and classification'!$A$1:$C$338,3,FALSE),VLOOKUP(A456,'class and classification'!$A$340:$C$378,3,FALSE))</f>
        <v>L</v>
      </c>
      <c r="D456">
        <v>96200</v>
      </c>
      <c r="E456">
        <v>122600</v>
      </c>
      <c r="F456">
        <v>78.5</v>
      </c>
      <c r="G456">
        <v>4.2</v>
      </c>
      <c r="H456">
        <v>100100</v>
      </c>
      <c r="I456">
        <v>127400</v>
      </c>
      <c r="J456">
        <v>78.599999999999994</v>
      </c>
      <c r="K456">
        <v>4.0999999999999996</v>
      </c>
      <c r="L456">
        <v>104600</v>
      </c>
      <c r="M456">
        <v>126100</v>
      </c>
      <c r="N456">
        <v>82.9</v>
      </c>
      <c r="O456">
        <v>3.8</v>
      </c>
      <c r="P456">
        <v>103700</v>
      </c>
      <c r="Q456">
        <v>129700</v>
      </c>
      <c r="R456">
        <v>80</v>
      </c>
      <c r="S456">
        <v>3.7</v>
      </c>
      <c r="T456">
        <v>101900</v>
      </c>
      <c r="U456">
        <v>127400</v>
      </c>
      <c r="V456">
        <v>80</v>
      </c>
      <c r="W456">
        <v>3.9</v>
      </c>
      <c r="X456">
        <v>102300</v>
      </c>
      <c r="Y456">
        <v>126700</v>
      </c>
      <c r="Z456">
        <v>80.7</v>
      </c>
      <c r="AA456">
        <v>3.9</v>
      </c>
      <c r="AB456">
        <v>95000</v>
      </c>
      <c r="AC456">
        <v>115100</v>
      </c>
      <c r="AD456">
        <v>82.6</v>
      </c>
      <c r="AE456">
        <v>4.5</v>
      </c>
      <c r="AF456">
        <v>95900</v>
      </c>
      <c r="AG456">
        <v>123200</v>
      </c>
      <c r="AH456">
        <v>77.900000000000006</v>
      </c>
      <c r="AI456">
        <v>4.7</v>
      </c>
    </row>
    <row r="457" spans="1:35" x14ac:dyDescent="0.3">
      <c r="A457" t="s">
        <v>166</v>
      </c>
      <c r="B457" t="str">
        <f>IFERROR(VLOOKUP(A457,'class and classification'!$A$1:$B$338,2,FALSE),VLOOKUP(A457,'class and classification'!$A$340:$B$378,2,FALSE))</f>
        <v>Predominantly Urban</v>
      </c>
      <c r="C457" t="str">
        <f>IFERROR(VLOOKUP(A457,'class and classification'!$A$1:$C$338,3,FALSE),VLOOKUP(A457,'class and classification'!$A$340:$C$378,3,FALSE))</f>
        <v>L</v>
      </c>
      <c r="D457">
        <v>129800</v>
      </c>
      <c r="E457">
        <v>177600</v>
      </c>
      <c r="F457">
        <v>73.099999999999994</v>
      </c>
      <c r="G457">
        <v>3.5</v>
      </c>
      <c r="H457">
        <v>132100</v>
      </c>
      <c r="I457">
        <v>178800</v>
      </c>
      <c r="J457">
        <v>73.900000000000006</v>
      </c>
      <c r="K457">
        <v>3.5</v>
      </c>
      <c r="L457">
        <v>131700</v>
      </c>
      <c r="M457">
        <v>182800</v>
      </c>
      <c r="N457">
        <v>72</v>
      </c>
      <c r="O457">
        <v>3.8</v>
      </c>
      <c r="P457">
        <v>133500</v>
      </c>
      <c r="Q457">
        <v>181400</v>
      </c>
      <c r="R457">
        <v>73.599999999999994</v>
      </c>
      <c r="S457">
        <v>3.8</v>
      </c>
      <c r="T457">
        <v>141500</v>
      </c>
      <c r="U457">
        <v>186200</v>
      </c>
      <c r="V457">
        <v>76</v>
      </c>
      <c r="W457">
        <v>4.0999999999999996</v>
      </c>
      <c r="X457">
        <v>143500</v>
      </c>
      <c r="Y457">
        <v>188400</v>
      </c>
      <c r="Z457">
        <v>76.2</v>
      </c>
      <c r="AA457">
        <v>5.2</v>
      </c>
      <c r="AB457">
        <v>127300</v>
      </c>
      <c r="AC457">
        <v>169200</v>
      </c>
      <c r="AD457">
        <v>75.2</v>
      </c>
      <c r="AE457">
        <v>6.5</v>
      </c>
      <c r="AF457">
        <v>136600</v>
      </c>
      <c r="AG457">
        <v>189000</v>
      </c>
      <c r="AH457">
        <v>72.3</v>
      </c>
      <c r="AI457">
        <v>6.7</v>
      </c>
    </row>
    <row r="458" spans="1:35" x14ac:dyDescent="0.3">
      <c r="A458" t="s">
        <v>167</v>
      </c>
      <c r="B458" t="str">
        <f>IFERROR(VLOOKUP(A458,'class and classification'!$A$1:$B$338,2,FALSE),VLOOKUP(A458,'class and classification'!$A$340:$B$378,2,FALSE))</f>
        <v>Predominantly Urban</v>
      </c>
      <c r="C458" t="str">
        <f>IFERROR(VLOOKUP(A458,'class and classification'!$A$1:$C$338,3,FALSE),VLOOKUP(A458,'class and classification'!$A$340:$C$378,3,FALSE))</f>
        <v>L</v>
      </c>
      <c r="D458">
        <v>135400</v>
      </c>
      <c r="E458">
        <v>169200</v>
      </c>
      <c r="F458">
        <v>80</v>
      </c>
      <c r="G458">
        <v>3.4</v>
      </c>
      <c r="H458">
        <v>136000</v>
      </c>
      <c r="I458">
        <v>167800</v>
      </c>
      <c r="J458">
        <v>81</v>
      </c>
      <c r="K458">
        <v>3.5</v>
      </c>
      <c r="L458">
        <v>136900</v>
      </c>
      <c r="M458">
        <v>167800</v>
      </c>
      <c r="N458">
        <v>81.599999999999994</v>
      </c>
      <c r="O458">
        <v>3.7</v>
      </c>
      <c r="P458">
        <v>138200</v>
      </c>
      <c r="Q458">
        <v>168800</v>
      </c>
      <c r="R458">
        <v>81.900000000000006</v>
      </c>
      <c r="S458">
        <v>3.8</v>
      </c>
      <c r="T458">
        <v>136900</v>
      </c>
      <c r="U458">
        <v>162700</v>
      </c>
      <c r="V458">
        <v>84.2</v>
      </c>
      <c r="W458">
        <v>3.7</v>
      </c>
      <c r="X458">
        <v>147600</v>
      </c>
      <c r="Y458">
        <v>177500</v>
      </c>
      <c r="Z458">
        <v>83.2</v>
      </c>
      <c r="AA458">
        <v>3.6</v>
      </c>
      <c r="AB458">
        <v>137200</v>
      </c>
      <c r="AC458">
        <v>170200</v>
      </c>
      <c r="AD458">
        <v>80.599999999999994</v>
      </c>
      <c r="AE458">
        <v>4.3</v>
      </c>
      <c r="AF458">
        <v>140200</v>
      </c>
      <c r="AG458">
        <v>170400</v>
      </c>
      <c r="AH458">
        <v>82.3</v>
      </c>
      <c r="AI458">
        <v>4.4000000000000004</v>
      </c>
    </row>
    <row r="459" spans="1:35" x14ac:dyDescent="0.3">
      <c r="A459" t="s">
        <v>168</v>
      </c>
      <c r="B459" t="str">
        <f>IFERROR(VLOOKUP(A459,'class and classification'!$A$1:$B$338,2,FALSE),VLOOKUP(A459,'class and classification'!$A$340:$B$378,2,FALSE))</f>
        <v>Predominantly Urban</v>
      </c>
      <c r="C459" t="str">
        <f>IFERROR(VLOOKUP(A459,'class and classification'!$A$1:$C$338,3,FALSE),VLOOKUP(A459,'class and classification'!$A$340:$C$378,3,FALSE))</f>
        <v>L</v>
      </c>
      <c r="D459">
        <v>152500</v>
      </c>
      <c r="E459">
        <v>198700</v>
      </c>
      <c r="F459">
        <v>76.8</v>
      </c>
      <c r="G459">
        <v>4.0999999999999996</v>
      </c>
      <c r="H459">
        <v>161000</v>
      </c>
      <c r="I459">
        <v>199900</v>
      </c>
      <c r="J459">
        <v>80.5</v>
      </c>
      <c r="K459">
        <v>3.7</v>
      </c>
      <c r="L459">
        <v>161700</v>
      </c>
      <c r="M459">
        <v>196900</v>
      </c>
      <c r="N459">
        <v>82.1</v>
      </c>
      <c r="O459">
        <v>3.6</v>
      </c>
      <c r="P459">
        <v>157300</v>
      </c>
      <c r="Q459">
        <v>202300</v>
      </c>
      <c r="R459">
        <v>77.8</v>
      </c>
      <c r="S459">
        <v>3.8</v>
      </c>
      <c r="T459">
        <v>167600</v>
      </c>
      <c r="U459">
        <v>199200</v>
      </c>
      <c r="V459">
        <v>84.2</v>
      </c>
      <c r="W459">
        <v>3.6</v>
      </c>
      <c r="X459">
        <v>165500</v>
      </c>
      <c r="Y459">
        <v>202600</v>
      </c>
      <c r="Z459">
        <v>81.7</v>
      </c>
      <c r="AA459">
        <v>3.8</v>
      </c>
      <c r="AB459">
        <v>153200</v>
      </c>
      <c r="AC459">
        <v>192300</v>
      </c>
      <c r="AD459">
        <v>79.7</v>
      </c>
      <c r="AE459">
        <v>4.7</v>
      </c>
      <c r="AF459">
        <v>155400</v>
      </c>
      <c r="AG459">
        <v>189600</v>
      </c>
      <c r="AH459">
        <v>81.900000000000006</v>
      </c>
      <c r="AI459">
        <v>4.3</v>
      </c>
    </row>
    <row r="460" spans="1:35" x14ac:dyDescent="0.3">
      <c r="A460" t="s">
        <v>169</v>
      </c>
      <c r="B460" t="str">
        <f>IFERROR(VLOOKUP(A460,'class and classification'!$A$1:$B$338,2,FALSE),VLOOKUP(A460,'class and classification'!$A$340:$B$378,2,FALSE))</f>
        <v>Predominantly Urban</v>
      </c>
      <c r="C460" t="str">
        <f>IFERROR(VLOOKUP(A460,'class and classification'!$A$1:$C$338,3,FALSE),VLOOKUP(A460,'class and classification'!$A$340:$C$378,3,FALSE))</f>
        <v>L</v>
      </c>
      <c r="D460">
        <v>138300</v>
      </c>
      <c r="E460">
        <v>190900</v>
      </c>
      <c r="F460">
        <v>72.400000000000006</v>
      </c>
      <c r="G460">
        <v>4.3</v>
      </c>
      <c r="H460">
        <v>145100</v>
      </c>
      <c r="I460">
        <v>189400</v>
      </c>
      <c r="J460">
        <v>76.599999999999994</v>
      </c>
      <c r="K460">
        <v>3.7</v>
      </c>
      <c r="L460">
        <v>141500</v>
      </c>
      <c r="M460">
        <v>181900</v>
      </c>
      <c r="N460">
        <v>77.8</v>
      </c>
      <c r="O460">
        <v>3.9</v>
      </c>
      <c r="P460">
        <v>147100</v>
      </c>
      <c r="Q460">
        <v>187200</v>
      </c>
      <c r="R460">
        <v>78.599999999999994</v>
      </c>
      <c r="S460">
        <v>4.3</v>
      </c>
      <c r="T460">
        <v>149700</v>
      </c>
      <c r="U460">
        <v>193100</v>
      </c>
      <c r="V460">
        <v>77.5</v>
      </c>
      <c r="W460">
        <v>5</v>
      </c>
      <c r="X460">
        <v>141200</v>
      </c>
      <c r="Y460">
        <v>188700</v>
      </c>
      <c r="Z460">
        <v>74.8</v>
      </c>
      <c r="AA460">
        <v>5.3</v>
      </c>
      <c r="AB460">
        <v>143000</v>
      </c>
      <c r="AC460">
        <v>182700</v>
      </c>
      <c r="AD460">
        <v>78.3</v>
      </c>
      <c r="AE460">
        <v>5.5</v>
      </c>
      <c r="AF460">
        <v>150900</v>
      </c>
      <c r="AG460">
        <v>192800</v>
      </c>
      <c r="AH460">
        <v>78.3</v>
      </c>
      <c r="AI460">
        <v>5.3</v>
      </c>
    </row>
    <row r="461" spans="1:35" x14ac:dyDescent="0.3">
      <c r="A461" t="s">
        <v>170</v>
      </c>
      <c r="B461" t="str">
        <f>IFERROR(VLOOKUP(A461,'class and classification'!$A$1:$B$338,2,FALSE),VLOOKUP(A461,'class and classification'!$A$340:$B$378,2,FALSE))</f>
        <v>Predominantly Urban</v>
      </c>
      <c r="C461" t="str">
        <f>IFERROR(VLOOKUP(A461,'class and classification'!$A$1:$C$338,3,FALSE),VLOOKUP(A461,'class and classification'!$A$340:$C$378,3,FALSE))</f>
        <v>L</v>
      </c>
      <c r="D461">
        <v>125300</v>
      </c>
      <c r="E461">
        <v>167900</v>
      </c>
      <c r="F461">
        <v>74.599999999999994</v>
      </c>
      <c r="G461">
        <v>4.2</v>
      </c>
      <c r="H461">
        <v>131100</v>
      </c>
      <c r="I461">
        <v>169600</v>
      </c>
      <c r="J461">
        <v>77.3</v>
      </c>
      <c r="K461">
        <v>4</v>
      </c>
      <c r="L461">
        <v>125600</v>
      </c>
      <c r="M461">
        <v>165200</v>
      </c>
      <c r="N461">
        <v>76</v>
      </c>
      <c r="O461">
        <v>4.4000000000000004</v>
      </c>
      <c r="P461">
        <v>130400</v>
      </c>
      <c r="Q461">
        <v>172300</v>
      </c>
      <c r="R461">
        <v>75.7</v>
      </c>
      <c r="S461">
        <v>4.4000000000000004</v>
      </c>
      <c r="T461">
        <v>126700</v>
      </c>
      <c r="U461">
        <v>166800</v>
      </c>
      <c r="V461">
        <v>76</v>
      </c>
      <c r="W461">
        <v>4.5999999999999996</v>
      </c>
      <c r="X461">
        <v>121600</v>
      </c>
      <c r="Y461">
        <v>165400</v>
      </c>
      <c r="Z461">
        <v>73.5</v>
      </c>
      <c r="AA461">
        <v>5.3</v>
      </c>
      <c r="AB461">
        <v>122400</v>
      </c>
      <c r="AC461">
        <v>158600</v>
      </c>
      <c r="AD461">
        <v>77.2</v>
      </c>
      <c r="AE461">
        <v>5.8</v>
      </c>
      <c r="AF461">
        <v>128800</v>
      </c>
      <c r="AG461">
        <v>166800</v>
      </c>
      <c r="AH461">
        <v>77.2</v>
      </c>
      <c r="AI461">
        <v>5.3</v>
      </c>
    </row>
    <row r="462" spans="1:35" x14ac:dyDescent="0.3">
      <c r="A462" t="s">
        <v>171</v>
      </c>
      <c r="B462" t="str">
        <f>IFERROR(VLOOKUP(A462,'class and classification'!$A$1:$B$338,2,FALSE),VLOOKUP(A462,'class and classification'!$A$340:$B$378,2,FALSE))</f>
        <v>Predominantly Urban</v>
      </c>
      <c r="C462" t="str">
        <f>IFERROR(VLOOKUP(A462,'class and classification'!$A$1:$C$338,3,FALSE),VLOOKUP(A462,'class and classification'!$A$340:$C$378,3,FALSE))</f>
        <v>L</v>
      </c>
      <c r="D462">
        <v>103500</v>
      </c>
      <c r="E462">
        <v>141200</v>
      </c>
      <c r="F462">
        <v>73.3</v>
      </c>
      <c r="G462">
        <v>4.5999999999999996</v>
      </c>
      <c r="H462">
        <v>115900</v>
      </c>
      <c r="I462">
        <v>147200</v>
      </c>
      <c r="J462">
        <v>78.8</v>
      </c>
      <c r="K462">
        <v>4.0999999999999996</v>
      </c>
      <c r="L462">
        <v>116100</v>
      </c>
      <c r="M462">
        <v>147700</v>
      </c>
      <c r="N462">
        <v>78.599999999999994</v>
      </c>
      <c r="O462">
        <v>4.3</v>
      </c>
      <c r="P462">
        <v>123900</v>
      </c>
      <c r="Q462">
        <v>155000</v>
      </c>
      <c r="R462">
        <v>79.900000000000006</v>
      </c>
      <c r="S462">
        <v>3.9</v>
      </c>
      <c r="T462">
        <v>118000</v>
      </c>
      <c r="U462">
        <v>152800</v>
      </c>
      <c r="V462">
        <v>77.2</v>
      </c>
      <c r="W462">
        <v>4.4000000000000004</v>
      </c>
      <c r="X462">
        <v>127200</v>
      </c>
      <c r="Y462">
        <v>153900</v>
      </c>
      <c r="Z462">
        <v>82.6</v>
      </c>
      <c r="AA462">
        <v>3.8</v>
      </c>
      <c r="AB462">
        <v>115400</v>
      </c>
      <c r="AC462">
        <v>148300</v>
      </c>
      <c r="AD462">
        <v>77.8</v>
      </c>
      <c r="AE462">
        <v>5.3</v>
      </c>
      <c r="AF462">
        <v>116900</v>
      </c>
      <c r="AG462">
        <v>143800</v>
      </c>
      <c r="AH462">
        <v>81.3</v>
      </c>
      <c r="AI462">
        <v>4.9000000000000004</v>
      </c>
    </row>
    <row r="463" spans="1:35" x14ac:dyDescent="0.3">
      <c r="A463" t="s">
        <v>172</v>
      </c>
      <c r="B463" t="str">
        <f>IFERROR(VLOOKUP(A463,'class and classification'!$A$1:$B$338,2,FALSE),VLOOKUP(A463,'class and classification'!$A$340:$B$378,2,FALSE))</f>
        <v>Predominantly Urban</v>
      </c>
      <c r="C463" t="str">
        <f>IFERROR(VLOOKUP(A463,'class and classification'!$A$1:$C$338,3,FALSE),VLOOKUP(A463,'class and classification'!$A$340:$C$378,3,FALSE))</f>
        <v>L</v>
      </c>
      <c r="D463">
        <v>103100</v>
      </c>
      <c r="E463">
        <v>137100</v>
      </c>
      <c r="F463">
        <v>75.2</v>
      </c>
      <c r="G463">
        <v>3.7</v>
      </c>
      <c r="H463">
        <v>103300</v>
      </c>
      <c r="I463">
        <v>134300</v>
      </c>
      <c r="J463">
        <v>76.900000000000006</v>
      </c>
      <c r="K463">
        <v>3.8</v>
      </c>
      <c r="L463">
        <v>97900</v>
      </c>
      <c r="M463">
        <v>133100</v>
      </c>
      <c r="N463">
        <v>73.5</v>
      </c>
      <c r="O463">
        <v>4.4000000000000004</v>
      </c>
      <c r="P463">
        <v>107600</v>
      </c>
      <c r="Q463">
        <v>132700</v>
      </c>
      <c r="R463">
        <v>81</v>
      </c>
      <c r="S463">
        <v>3.8</v>
      </c>
      <c r="T463">
        <v>104300</v>
      </c>
      <c r="U463">
        <v>130000</v>
      </c>
      <c r="V463">
        <v>80.2</v>
      </c>
      <c r="W463">
        <v>3.8</v>
      </c>
      <c r="X463">
        <v>91900</v>
      </c>
      <c r="Y463">
        <v>129000</v>
      </c>
      <c r="Z463">
        <v>71.2</v>
      </c>
      <c r="AA463">
        <v>5.5</v>
      </c>
      <c r="AB463">
        <v>89200</v>
      </c>
      <c r="AC463">
        <v>118100</v>
      </c>
      <c r="AD463">
        <v>75.5</v>
      </c>
      <c r="AE463">
        <v>6.3</v>
      </c>
      <c r="AF463">
        <v>103000</v>
      </c>
      <c r="AG463">
        <v>132700</v>
      </c>
      <c r="AH463">
        <v>77.599999999999994</v>
      </c>
      <c r="AI463">
        <v>5.2</v>
      </c>
    </row>
    <row r="464" spans="1:35" x14ac:dyDescent="0.3">
      <c r="A464" t="s">
        <v>173</v>
      </c>
      <c r="B464" t="str">
        <f>IFERROR(VLOOKUP(A464,'class and classification'!$A$1:$B$338,2,FALSE),VLOOKUP(A464,'class and classification'!$A$340:$B$378,2,FALSE))</f>
        <v>Predominantly Urban</v>
      </c>
      <c r="C464" t="str">
        <f>IFERROR(VLOOKUP(A464,'class and classification'!$A$1:$C$338,3,FALSE),VLOOKUP(A464,'class and classification'!$A$340:$C$378,3,FALSE))</f>
        <v>L</v>
      </c>
      <c r="D464">
        <v>103500</v>
      </c>
      <c r="E464">
        <v>127100</v>
      </c>
      <c r="F464">
        <v>81.5</v>
      </c>
      <c r="G464">
        <v>3.7</v>
      </c>
      <c r="H464">
        <v>104600</v>
      </c>
      <c r="I464">
        <v>126400</v>
      </c>
      <c r="J464">
        <v>82.7</v>
      </c>
      <c r="K464">
        <v>3.7</v>
      </c>
      <c r="L464">
        <v>106500</v>
      </c>
      <c r="M464">
        <v>126700</v>
      </c>
      <c r="N464">
        <v>84</v>
      </c>
      <c r="O464">
        <v>3.9</v>
      </c>
      <c r="P464">
        <v>107200</v>
      </c>
      <c r="Q464">
        <v>132500</v>
      </c>
      <c r="R464">
        <v>80.900000000000006</v>
      </c>
      <c r="S464">
        <v>3.8</v>
      </c>
      <c r="T464">
        <v>109000</v>
      </c>
      <c r="U464">
        <v>130900</v>
      </c>
      <c r="V464">
        <v>83.3</v>
      </c>
      <c r="W464">
        <v>3.6</v>
      </c>
      <c r="X464">
        <v>102400</v>
      </c>
      <c r="Y464">
        <v>125600</v>
      </c>
      <c r="Z464">
        <v>81.5</v>
      </c>
      <c r="AA464">
        <v>4</v>
      </c>
      <c r="AB464">
        <v>102700</v>
      </c>
      <c r="AC464">
        <v>121300</v>
      </c>
      <c r="AD464">
        <v>84.7</v>
      </c>
      <c r="AE464">
        <v>4.2</v>
      </c>
      <c r="AF464">
        <v>107700</v>
      </c>
      <c r="AG464">
        <v>128800</v>
      </c>
      <c r="AH464">
        <v>83.7</v>
      </c>
      <c r="AI464">
        <v>3.9</v>
      </c>
    </row>
    <row r="465" spans="1:35" x14ac:dyDescent="0.3">
      <c r="A465" t="s">
        <v>174</v>
      </c>
      <c r="B465" t="str">
        <f>IFERROR(VLOOKUP(A465,'class and classification'!$A$1:$B$338,2,FALSE),VLOOKUP(A465,'class and classification'!$A$340:$B$378,2,FALSE))</f>
        <v>Predominantly Urban</v>
      </c>
      <c r="C465" t="str">
        <f>IFERROR(VLOOKUP(A465,'class and classification'!$A$1:$C$338,3,FALSE),VLOOKUP(A465,'class and classification'!$A$340:$C$378,3,FALSE))</f>
        <v>L</v>
      </c>
      <c r="D465">
        <v>120700</v>
      </c>
      <c r="E465">
        <v>160300</v>
      </c>
      <c r="F465">
        <v>75.3</v>
      </c>
      <c r="G465">
        <v>3.8</v>
      </c>
      <c r="H465">
        <v>126900</v>
      </c>
      <c r="I465">
        <v>159200</v>
      </c>
      <c r="J465">
        <v>79.7</v>
      </c>
      <c r="K465">
        <v>3.7</v>
      </c>
      <c r="L465">
        <v>130100</v>
      </c>
      <c r="M465">
        <v>160800</v>
      </c>
      <c r="N465">
        <v>80.900000000000006</v>
      </c>
      <c r="O465">
        <v>4</v>
      </c>
      <c r="P465">
        <v>125600</v>
      </c>
      <c r="Q465">
        <v>160000</v>
      </c>
      <c r="R465">
        <v>78.5</v>
      </c>
      <c r="S465">
        <v>4</v>
      </c>
      <c r="T465">
        <v>131600</v>
      </c>
      <c r="U465">
        <v>165900</v>
      </c>
      <c r="V465">
        <v>79.3</v>
      </c>
      <c r="W465">
        <v>3.9</v>
      </c>
      <c r="X465">
        <v>120000</v>
      </c>
      <c r="Y465">
        <v>156600</v>
      </c>
      <c r="Z465">
        <v>76.599999999999994</v>
      </c>
      <c r="AA465">
        <v>5</v>
      </c>
      <c r="AB465">
        <v>120100</v>
      </c>
      <c r="AC465">
        <v>150600</v>
      </c>
      <c r="AD465">
        <v>79.8</v>
      </c>
      <c r="AE465">
        <v>5.9</v>
      </c>
      <c r="AF465">
        <v>136500</v>
      </c>
      <c r="AG465">
        <v>168700</v>
      </c>
      <c r="AH465">
        <v>80.900000000000006</v>
      </c>
      <c r="AI465">
        <v>5.3</v>
      </c>
    </row>
    <row r="466" spans="1:35" x14ac:dyDescent="0.3">
      <c r="A466" t="s">
        <v>175</v>
      </c>
      <c r="B466" t="str">
        <f>IFERROR(VLOOKUP(A466,'class and classification'!$A$1:$B$338,2,FALSE),VLOOKUP(A466,'class and classification'!$A$340:$B$378,2,FALSE))</f>
        <v>Predominantly Urban</v>
      </c>
      <c r="C466" t="str">
        <f>IFERROR(VLOOKUP(A466,'class and classification'!$A$1:$C$338,3,FALSE),VLOOKUP(A466,'class and classification'!$A$340:$C$378,3,FALSE))</f>
        <v>L</v>
      </c>
      <c r="D466">
        <v>117600</v>
      </c>
      <c r="E466">
        <v>152600</v>
      </c>
      <c r="F466">
        <v>77.099999999999994</v>
      </c>
      <c r="G466">
        <v>4</v>
      </c>
      <c r="H466">
        <v>117100</v>
      </c>
      <c r="I466">
        <v>146100</v>
      </c>
      <c r="J466">
        <v>80.099999999999994</v>
      </c>
      <c r="K466">
        <v>3.8</v>
      </c>
      <c r="L466">
        <v>108500</v>
      </c>
      <c r="M466">
        <v>141900</v>
      </c>
      <c r="N466">
        <v>76.400000000000006</v>
      </c>
      <c r="O466">
        <v>4.7</v>
      </c>
      <c r="P466">
        <v>114500</v>
      </c>
      <c r="Q466">
        <v>149400</v>
      </c>
      <c r="R466">
        <v>76.7</v>
      </c>
      <c r="S466">
        <v>4.5999999999999996</v>
      </c>
      <c r="T466">
        <v>116300</v>
      </c>
      <c r="U466">
        <v>146300</v>
      </c>
      <c r="V466">
        <v>79.5</v>
      </c>
      <c r="W466">
        <v>5.4</v>
      </c>
      <c r="X466">
        <v>114800</v>
      </c>
      <c r="Y466">
        <v>148000</v>
      </c>
      <c r="Z466">
        <v>77.5</v>
      </c>
      <c r="AA466">
        <v>5.6</v>
      </c>
      <c r="AB466">
        <v>112600</v>
      </c>
      <c r="AC466">
        <v>142200</v>
      </c>
      <c r="AD466">
        <v>79.2</v>
      </c>
      <c r="AE466">
        <v>6</v>
      </c>
      <c r="AF466">
        <v>123400</v>
      </c>
      <c r="AG466">
        <v>154700</v>
      </c>
      <c r="AH466">
        <v>79.8</v>
      </c>
      <c r="AI466">
        <v>5.4</v>
      </c>
    </row>
    <row r="467" spans="1:35" x14ac:dyDescent="0.3">
      <c r="A467" t="s">
        <v>176</v>
      </c>
      <c r="B467" t="str">
        <f>IFERROR(VLOOKUP(A467,'class and classification'!$A$1:$B$338,2,FALSE),VLOOKUP(A467,'class and classification'!$A$340:$B$378,2,FALSE))</f>
        <v>Predominantly Urban</v>
      </c>
      <c r="C467" t="str">
        <f>IFERROR(VLOOKUP(A467,'class and classification'!$A$1:$C$338,3,FALSE),VLOOKUP(A467,'class and classification'!$A$340:$C$378,3,FALSE))</f>
        <v>L</v>
      </c>
      <c r="D467">
        <v>73400</v>
      </c>
      <c r="E467">
        <v>95400</v>
      </c>
      <c r="F467">
        <v>76.900000000000006</v>
      </c>
      <c r="G467">
        <v>4</v>
      </c>
      <c r="H467">
        <v>72700</v>
      </c>
      <c r="I467">
        <v>93700</v>
      </c>
      <c r="J467">
        <v>77.599999999999994</v>
      </c>
      <c r="K467">
        <v>4.0999999999999996</v>
      </c>
      <c r="L467">
        <v>75000</v>
      </c>
      <c r="M467">
        <v>94300</v>
      </c>
      <c r="N467">
        <v>79.599999999999994</v>
      </c>
      <c r="O467">
        <v>4.2</v>
      </c>
      <c r="P467">
        <v>74300</v>
      </c>
      <c r="Q467">
        <v>94500</v>
      </c>
      <c r="R467">
        <v>78.599999999999994</v>
      </c>
      <c r="S467">
        <v>4.2</v>
      </c>
      <c r="T467">
        <v>75100</v>
      </c>
      <c r="U467">
        <v>100600</v>
      </c>
      <c r="V467">
        <v>74.599999999999994</v>
      </c>
      <c r="W467">
        <v>4.5</v>
      </c>
      <c r="X467">
        <v>79800</v>
      </c>
      <c r="Y467">
        <v>98000</v>
      </c>
      <c r="Z467">
        <v>81.400000000000006</v>
      </c>
      <c r="AA467">
        <v>4.2</v>
      </c>
      <c r="AB467">
        <v>77600</v>
      </c>
      <c r="AC467">
        <v>96500</v>
      </c>
      <c r="AD467">
        <v>80.400000000000006</v>
      </c>
      <c r="AE467">
        <v>4.5</v>
      </c>
      <c r="AF467">
        <v>86900</v>
      </c>
      <c r="AG467">
        <v>103000</v>
      </c>
      <c r="AH467">
        <v>84.4</v>
      </c>
      <c r="AI467">
        <v>4</v>
      </c>
    </row>
    <row r="468" spans="1:35" x14ac:dyDescent="0.3">
      <c r="A468" t="s">
        <v>177</v>
      </c>
      <c r="B468" t="str">
        <f>IFERROR(VLOOKUP(A468,'class and classification'!$A$1:$B$338,2,FALSE),VLOOKUP(A468,'class and classification'!$A$340:$B$378,2,FALSE))</f>
        <v>Predominantly Urban</v>
      </c>
      <c r="C468" t="str">
        <f>IFERROR(VLOOKUP(A468,'class and classification'!$A$1:$C$338,3,FALSE),VLOOKUP(A468,'class and classification'!$A$340:$C$378,3,FALSE))</f>
        <v>L</v>
      </c>
      <c r="D468">
        <v>92900</v>
      </c>
      <c r="E468">
        <v>119400</v>
      </c>
      <c r="F468">
        <v>77.8</v>
      </c>
      <c r="G468">
        <v>4</v>
      </c>
      <c r="H468">
        <v>97300</v>
      </c>
      <c r="I468">
        <v>118500</v>
      </c>
      <c r="J468">
        <v>82.1</v>
      </c>
      <c r="K468">
        <v>3.7</v>
      </c>
      <c r="L468">
        <v>98100</v>
      </c>
      <c r="M468">
        <v>118400</v>
      </c>
      <c r="N468">
        <v>82.9</v>
      </c>
      <c r="O468">
        <v>3.8</v>
      </c>
      <c r="P468">
        <v>93900</v>
      </c>
      <c r="Q468">
        <v>110800</v>
      </c>
      <c r="R468">
        <v>84.8</v>
      </c>
      <c r="S468">
        <v>4</v>
      </c>
      <c r="T468">
        <v>99500</v>
      </c>
      <c r="U468">
        <v>118600</v>
      </c>
      <c r="V468">
        <v>83.8</v>
      </c>
      <c r="W468">
        <v>3.9</v>
      </c>
      <c r="X468">
        <v>97500</v>
      </c>
      <c r="Y468">
        <v>120900</v>
      </c>
      <c r="Z468">
        <v>80.7</v>
      </c>
      <c r="AA468">
        <v>3.8</v>
      </c>
      <c r="AB468">
        <v>97700</v>
      </c>
      <c r="AC468">
        <v>120300</v>
      </c>
      <c r="AD468">
        <v>81.2</v>
      </c>
      <c r="AE468">
        <v>4.5999999999999996</v>
      </c>
      <c r="AF468">
        <v>96000</v>
      </c>
      <c r="AG468">
        <v>117700</v>
      </c>
      <c r="AH468">
        <v>81.599999999999994</v>
      </c>
      <c r="AI468">
        <v>4.7</v>
      </c>
    </row>
    <row r="469" spans="1:35" x14ac:dyDescent="0.3">
      <c r="A469" t="s">
        <v>178</v>
      </c>
      <c r="B469" t="str">
        <f>IFERROR(VLOOKUP(A469,'class and classification'!$A$1:$B$338,2,FALSE),VLOOKUP(A469,'class and classification'!$A$340:$B$378,2,FALSE))</f>
        <v>Predominantly Urban</v>
      </c>
      <c r="C469" t="str">
        <f>IFERROR(VLOOKUP(A469,'class and classification'!$A$1:$C$338,3,FALSE),VLOOKUP(A469,'class and classification'!$A$340:$C$378,3,FALSE))</f>
        <v>L</v>
      </c>
      <c r="D469">
        <v>114800</v>
      </c>
      <c r="E469">
        <v>156300</v>
      </c>
      <c r="F469">
        <v>73.5</v>
      </c>
      <c r="G469">
        <v>3.9</v>
      </c>
      <c r="H469">
        <v>115700</v>
      </c>
      <c r="I469">
        <v>159400</v>
      </c>
      <c r="J469">
        <v>72.599999999999994</v>
      </c>
      <c r="K469">
        <v>3.9</v>
      </c>
      <c r="L469">
        <v>126900</v>
      </c>
      <c r="M469">
        <v>166600</v>
      </c>
      <c r="N469">
        <v>76.2</v>
      </c>
      <c r="O469">
        <v>3.7</v>
      </c>
      <c r="P469">
        <v>123800</v>
      </c>
      <c r="Q469">
        <v>165900</v>
      </c>
      <c r="R469">
        <v>74.7</v>
      </c>
      <c r="S469">
        <v>3.7</v>
      </c>
      <c r="T469">
        <v>122700</v>
      </c>
      <c r="U469">
        <v>165000</v>
      </c>
      <c r="V469">
        <v>74.400000000000006</v>
      </c>
      <c r="W469">
        <v>3.8</v>
      </c>
      <c r="X469">
        <v>122700</v>
      </c>
      <c r="Y469">
        <v>168600</v>
      </c>
      <c r="Z469">
        <v>72.8</v>
      </c>
      <c r="AA469">
        <v>4.4000000000000004</v>
      </c>
      <c r="AB469">
        <v>127900</v>
      </c>
      <c r="AC469">
        <v>166700</v>
      </c>
      <c r="AD469">
        <v>76.7</v>
      </c>
      <c r="AE469">
        <v>4.9000000000000004</v>
      </c>
      <c r="AF469">
        <v>109400</v>
      </c>
      <c r="AG469">
        <v>153500</v>
      </c>
      <c r="AH469">
        <v>71.2</v>
      </c>
      <c r="AI469">
        <v>5.9</v>
      </c>
    </row>
    <row r="470" spans="1:35" x14ac:dyDescent="0.3">
      <c r="A470" t="s">
        <v>179</v>
      </c>
      <c r="B470" t="str">
        <f>IFERROR(VLOOKUP(A470,'class and classification'!$A$1:$B$338,2,FALSE),VLOOKUP(A470,'class and classification'!$A$340:$B$378,2,FALSE))</f>
        <v>Predominantly Urban</v>
      </c>
      <c r="C470" t="str">
        <f>IFERROR(VLOOKUP(A470,'class and classification'!$A$1:$C$338,3,FALSE),VLOOKUP(A470,'class and classification'!$A$340:$C$378,3,FALSE))</f>
        <v>L</v>
      </c>
      <c r="D470">
        <v>86500</v>
      </c>
      <c r="E470">
        <v>108300</v>
      </c>
      <c r="F470">
        <v>79.900000000000006</v>
      </c>
      <c r="G470">
        <v>3.7</v>
      </c>
      <c r="H470">
        <v>88200</v>
      </c>
      <c r="I470">
        <v>108500</v>
      </c>
      <c r="J470">
        <v>81.3</v>
      </c>
      <c r="K470">
        <v>3.7</v>
      </c>
      <c r="L470">
        <v>89500</v>
      </c>
      <c r="M470">
        <v>108200</v>
      </c>
      <c r="N470">
        <v>82.8</v>
      </c>
      <c r="O470">
        <v>3.9</v>
      </c>
      <c r="P470">
        <v>83900</v>
      </c>
      <c r="Q470">
        <v>108900</v>
      </c>
      <c r="R470">
        <v>77</v>
      </c>
      <c r="S470">
        <v>4.2</v>
      </c>
      <c r="T470">
        <v>85600</v>
      </c>
      <c r="U470">
        <v>104900</v>
      </c>
      <c r="V470">
        <v>81.599999999999994</v>
      </c>
      <c r="W470">
        <v>4.0999999999999996</v>
      </c>
      <c r="X470">
        <v>87500</v>
      </c>
      <c r="Y470">
        <v>104000</v>
      </c>
      <c r="Z470">
        <v>84.2</v>
      </c>
      <c r="AA470">
        <v>4.0999999999999996</v>
      </c>
      <c r="AB470">
        <v>82600</v>
      </c>
      <c r="AC470">
        <v>98600</v>
      </c>
      <c r="AD470">
        <v>83.8</v>
      </c>
      <c r="AE470">
        <v>4.3</v>
      </c>
      <c r="AF470">
        <v>80500</v>
      </c>
      <c r="AG470">
        <v>103200</v>
      </c>
      <c r="AH470">
        <v>78</v>
      </c>
      <c r="AI470">
        <v>4.5</v>
      </c>
    </row>
    <row r="471" spans="1:35" x14ac:dyDescent="0.3">
      <c r="A471" t="s">
        <v>180</v>
      </c>
      <c r="B471" t="str">
        <f>IFERROR(VLOOKUP(A471,'class and classification'!$A$1:$B$338,2,FALSE),VLOOKUP(A471,'class and classification'!$A$340:$B$378,2,FALSE))</f>
        <v>Predominantly Urban</v>
      </c>
      <c r="C471" t="str">
        <f>IFERROR(VLOOKUP(A471,'class and classification'!$A$1:$C$338,3,FALSE),VLOOKUP(A471,'class and classification'!$A$340:$C$378,3,FALSE))</f>
        <v>L</v>
      </c>
      <c r="D471">
        <v>90500</v>
      </c>
      <c r="E471">
        <v>108600</v>
      </c>
      <c r="F471">
        <v>83.3</v>
      </c>
      <c r="G471">
        <v>4.0999999999999996</v>
      </c>
      <c r="H471">
        <v>91300</v>
      </c>
      <c r="I471">
        <v>109900</v>
      </c>
      <c r="J471">
        <v>83.1</v>
      </c>
      <c r="K471">
        <v>4</v>
      </c>
      <c r="L471">
        <v>92200</v>
      </c>
      <c r="M471">
        <v>111400</v>
      </c>
      <c r="N471">
        <v>82.7</v>
      </c>
      <c r="O471">
        <v>3.8</v>
      </c>
      <c r="P471">
        <v>92400</v>
      </c>
      <c r="Q471">
        <v>112200</v>
      </c>
      <c r="R471">
        <v>82.4</v>
      </c>
      <c r="S471">
        <v>3.8</v>
      </c>
      <c r="T471">
        <v>97200</v>
      </c>
      <c r="U471">
        <v>115700</v>
      </c>
      <c r="V471">
        <v>83.9</v>
      </c>
      <c r="W471">
        <v>3.6</v>
      </c>
      <c r="X471">
        <v>90700</v>
      </c>
      <c r="Y471">
        <v>106300</v>
      </c>
      <c r="Z471">
        <v>85.3</v>
      </c>
      <c r="AA471">
        <v>3.4</v>
      </c>
      <c r="AB471">
        <v>87500</v>
      </c>
      <c r="AC471">
        <v>107200</v>
      </c>
      <c r="AD471">
        <v>81.599999999999994</v>
      </c>
      <c r="AE471">
        <v>4.9000000000000004</v>
      </c>
      <c r="AF471">
        <v>84900</v>
      </c>
      <c r="AG471">
        <v>103800</v>
      </c>
      <c r="AH471">
        <v>81.8</v>
      </c>
      <c r="AI471">
        <v>4.5</v>
      </c>
    </row>
    <row r="472" spans="1:35" x14ac:dyDescent="0.3">
      <c r="A472" t="s">
        <v>181</v>
      </c>
      <c r="B472" t="str">
        <f>IFERROR(VLOOKUP(A472,'class and classification'!$A$1:$B$338,2,FALSE),VLOOKUP(A472,'class and classification'!$A$340:$B$378,2,FALSE))</f>
        <v>Predominantly Urban</v>
      </c>
      <c r="C472" t="str">
        <f>IFERROR(VLOOKUP(A472,'class and classification'!$A$1:$C$338,3,FALSE),VLOOKUP(A472,'class and classification'!$A$340:$C$378,3,FALSE))</f>
        <v>L</v>
      </c>
      <c r="D472">
        <v>108700</v>
      </c>
      <c r="E472">
        <v>148300</v>
      </c>
      <c r="F472">
        <v>73.3</v>
      </c>
      <c r="G472">
        <v>4.5</v>
      </c>
      <c r="H472">
        <v>118700</v>
      </c>
      <c r="I472">
        <v>152400</v>
      </c>
      <c r="J472">
        <v>77.900000000000006</v>
      </c>
      <c r="K472">
        <v>4.5999999999999996</v>
      </c>
      <c r="L472">
        <v>128200</v>
      </c>
      <c r="M472">
        <v>163300</v>
      </c>
      <c r="N472">
        <v>78.5</v>
      </c>
      <c r="O472">
        <v>4.4000000000000004</v>
      </c>
      <c r="P472">
        <v>127700</v>
      </c>
      <c r="Q472">
        <v>156000</v>
      </c>
      <c r="R472">
        <v>81.900000000000006</v>
      </c>
      <c r="S472">
        <v>3.8</v>
      </c>
      <c r="T472">
        <v>125100</v>
      </c>
      <c r="U472">
        <v>151100</v>
      </c>
      <c r="V472">
        <v>82.8</v>
      </c>
      <c r="W472">
        <v>4</v>
      </c>
      <c r="X472">
        <v>125300</v>
      </c>
      <c r="Y472">
        <v>153000</v>
      </c>
      <c r="Z472">
        <v>81.900000000000006</v>
      </c>
      <c r="AA472">
        <v>4.5</v>
      </c>
      <c r="AB472">
        <v>114800</v>
      </c>
      <c r="AC472">
        <v>151600</v>
      </c>
      <c r="AD472">
        <v>75.7</v>
      </c>
      <c r="AE472">
        <v>5.4</v>
      </c>
      <c r="AF472">
        <v>133800</v>
      </c>
      <c r="AG472">
        <v>166500</v>
      </c>
      <c r="AH472">
        <v>80.3</v>
      </c>
      <c r="AI472">
        <v>5</v>
      </c>
    </row>
    <row r="473" spans="1:35" x14ac:dyDescent="0.3">
      <c r="A473" t="s">
        <v>182</v>
      </c>
      <c r="B473" t="str">
        <f>IFERROR(VLOOKUP(A473,'class and classification'!$A$1:$B$338,2,FALSE),VLOOKUP(A473,'class and classification'!$A$340:$B$378,2,FALSE))</f>
        <v>Predominantly Urban</v>
      </c>
      <c r="C473" t="str">
        <f>IFERROR(VLOOKUP(A473,'class and classification'!$A$1:$C$338,3,FALSE),VLOOKUP(A473,'class and classification'!$A$340:$C$378,3,FALSE))</f>
        <v>UA</v>
      </c>
      <c r="D473">
        <v>52700</v>
      </c>
      <c r="E473">
        <v>63800</v>
      </c>
      <c r="F473">
        <v>82.7</v>
      </c>
      <c r="G473">
        <v>2.4</v>
      </c>
      <c r="H473">
        <v>54300</v>
      </c>
      <c r="I473">
        <v>63800</v>
      </c>
      <c r="J473">
        <v>85.2</v>
      </c>
      <c r="K473">
        <v>2.2999999999999998</v>
      </c>
      <c r="L473">
        <v>54100</v>
      </c>
      <c r="M473">
        <v>62900</v>
      </c>
      <c r="N473">
        <v>86</v>
      </c>
      <c r="O473">
        <v>2.2999999999999998</v>
      </c>
      <c r="P473">
        <v>54500</v>
      </c>
      <c r="Q473">
        <v>64200</v>
      </c>
      <c r="R473">
        <v>85</v>
      </c>
      <c r="S473">
        <v>2.5</v>
      </c>
      <c r="T473">
        <v>55000</v>
      </c>
      <c r="U473">
        <v>62300</v>
      </c>
      <c r="V473">
        <v>88.4</v>
      </c>
      <c r="W473">
        <v>2.2999999999999998</v>
      </c>
      <c r="X473">
        <v>53600</v>
      </c>
      <c r="Y473">
        <v>62300</v>
      </c>
      <c r="Z473">
        <v>86.2</v>
      </c>
      <c r="AA473">
        <v>2.6</v>
      </c>
      <c r="AB473">
        <v>42300</v>
      </c>
      <c r="AC473">
        <v>51000</v>
      </c>
      <c r="AD473">
        <v>83</v>
      </c>
      <c r="AE473">
        <v>3.5</v>
      </c>
      <c r="AF473">
        <v>48700</v>
      </c>
      <c r="AG473">
        <v>61000</v>
      </c>
      <c r="AH473">
        <v>79.8</v>
      </c>
      <c r="AI473">
        <v>3.4</v>
      </c>
    </row>
    <row r="474" spans="1:35" x14ac:dyDescent="0.3">
      <c r="A474" t="s">
        <v>183</v>
      </c>
      <c r="B474" t="str">
        <f>IFERROR(VLOOKUP(A474,'class and classification'!$A$1:$B$338,2,FALSE),VLOOKUP(A474,'class and classification'!$A$340:$B$378,2,FALSE))</f>
        <v>Predominantly Urban</v>
      </c>
      <c r="C474" t="str">
        <f>IFERROR(VLOOKUP(A474,'class and classification'!$A$1:$C$338,3,FALSE),VLOOKUP(A474,'class and classification'!$A$340:$C$378,3,FALSE))</f>
        <v>UA</v>
      </c>
      <c r="D474">
        <v>120600</v>
      </c>
      <c r="E474">
        <v>154500</v>
      </c>
      <c r="F474">
        <v>78</v>
      </c>
      <c r="G474">
        <v>2.8</v>
      </c>
      <c r="H474">
        <v>117700</v>
      </c>
      <c r="I474">
        <v>147500</v>
      </c>
      <c r="J474">
        <v>79.8</v>
      </c>
      <c r="K474">
        <v>2.8</v>
      </c>
      <c r="L474">
        <v>124000</v>
      </c>
      <c r="M474">
        <v>154900</v>
      </c>
      <c r="N474">
        <v>80</v>
      </c>
      <c r="O474">
        <v>2.9</v>
      </c>
      <c r="P474">
        <v>123500</v>
      </c>
      <c r="Q474">
        <v>159000</v>
      </c>
      <c r="R474">
        <v>77.7</v>
      </c>
      <c r="S474">
        <v>3.1</v>
      </c>
      <c r="T474">
        <v>119400</v>
      </c>
      <c r="U474">
        <v>158100</v>
      </c>
      <c r="V474">
        <v>75.5</v>
      </c>
      <c r="W474">
        <v>3.4</v>
      </c>
      <c r="X474">
        <v>124200</v>
      </c>
      <c r="Y474">
        <v>155600</v>
      </c>
      <c r="Z474">
        <v>79.8</v>
      </c>
      <c r="AA474">
        <v>3.3</v>
      </c>
      <c r="AB474">
        <v>116900</v>
      </c>
      <c r="AC474">
        <v>149600</v>
      </c>
      <c r="AD474">
        <v>78.2</v>
      </c>
      <c r="AE474">
        <v>4.0999999999999996</v>
      </c>
      <c r="AF474">
        <v>120800</v>
      </c>
      <c r="AG474">
        <v>148700</v>
      </c>
      <c r="AH474">
        <v>81.2</v>
      </c>
      <c r="AI474">
        <v>3.6</v>
      </c>
    </row>
    <row r="475" spans="1:35" x14ac:dyDescent="0.3">
      <c r="A475" t="s">
        <v>184</v>
      </c>
      <c r="B475" t="str">
        <f>IFERROR(VLOOKUP(A475,'class and classification'!$A$1:$B$338,2,FALSE),VLOOKUP(A475,'class and classification'!$A$340:$B$378,2,FALSE))</f>
        <v>Predominantly Rural</v>
      </c>
      <c r="C475" t="str">
        <f>IFERROR(VLOOKUP(A475,'class and classification'!$A$1:$C$338,3,FALSE),VLOOKUP(A475,'class and classification'!$A$340:$C$378,3,FALSE))</f>
        <v>UA</v>
      </c>
      <c r="D475">
        <v>46800</v>
      </c>
      <c r="E475">
        <v>61300</v>
      </c>
      <c r="F475">
        <v>76.3</v>
      </c>
      <c r="G475">
        <v>2.8</v>
      </c>
      <c r="H475">
        <v>46100</v>
      </c>
      <c r="I475">
        <v>58500</v>
      </c>
      <c r="J475">
        <v>78.900000000000006</v>
      </c>
      <c r="K475">
        <v>2.7</v>
      </c>
      <c r="L475">
        <v>46300</v>
      </c>
      <c r="M475">
        <v>56700</v>
      </c>
      <c r="N475">
        <v>81.599999999999994</v>
      </c>
      <c r="O475">
        <v>2.8</v>
      </c>
      <c r="P475">
        <v>44700</v>
      </c>
      <c r="Q475">
        <v>55000</v>
      </c>
      <c r="R475">
        <v>81.3</v>
      </c>
      <c r="S475">
        <v>2.8</v>
      </c>
      <c r="T475">
        <v>44400</v>
      </c>
      <c r="U475">
        <v>54600</v>
      </c>
      <c r="V475">
        <v>81.400000000000006</v>
      </c>
      <c r="W475">
        <v>2.9</v>
      </c>
      <c r="X475">
        <v>45000</v>
      </c>
      <c r="Y475">
        <v>53000</v>
      </c>
      <c r="Z475">
        <v>84.9</v>
      </c>
      <c r="AA475">
        <v>3</v>
      </c>
      <c r="AB475">
        <v>35800</v>
      </c>
      <c r="AC475">
        <v>42600</v>
      </c>
      <c r="AD475">
        <v>84.1</v>
      </c>
      <c r="AE475">
        <v>3.8</v>
      </c>
      <c r="AF475">
        <v>37800</v>
      </c>
      <c r="AG475">
        <v>48800</v>
      </c>
      <c r="AH475">
        <v>77.3</v>
      </c>
      <c r="AI475">
        <v>4.4000000000000004</v>
      </c>
    </row>
    <row r="476" spans="1:35" x14ac:dyDescent="0.3">
      <c r="A476" t="s">
        <v>185</v>
      </c>
      <c r="B476" t="str">
        <f>IFERROR(VLOOKUP(A476,'class and classification'!$A$1:$B$338,2,FALSE),VLOOKUP(A476,'class and classification'!$A$340:$B$378,2,FALSE))</f>
        <v>Predominantly Urban</v>
      </c>
      <c r="C476" t="str">
        <f>IFERROR(VLOOKUP(A476,'class and classification'!$A$1:$C$338,3,FALSE),VLOOKUP(A476,'class and classification'!$A$340:$C$378,3,FALSE))</f>
        <v>UA</v>
      </c>
      <c r="D476">
        <v>100700</v>
      </c>
      <c r="E476">
        <v>132400</v>
      </c>
      <c r="F476">
        <v>76.099999999999994</v>
      </c>
      <c r="G476">
        <v>2.8</v>
      </c>
      <c r="H476">
        <v>99900</v>
      </c>
      <c r="I476">
        <v>131800</v>
      </c>
      <c r="J476">
        <v>75.8</v>
      </c>
      <c r="K476">
        <v>3</v>
      </c>
      <c r="L476">
        <v>106800</v>
      </c>
      <c r="M476">
        <v>132000</v>
      </c>
      <c r="N476">
        <v>80.900000000000006</v>
      </c>
      <c r="O476">
        <v>3</v>
      </c>
      <c r="P476">
        <v>112400</v>
      </c>
      <c r="Q476">
        <v>137900</v>
      </c>
      <c r="R476">
        <v>81.5</v>
      </c>
      <c r="S476">
        <v>3.1</v>
      </c>
      <c r="T476">
        <v>116100</v>
      </c>
      <c r="U476">
        <v>138500</v>
      </c>
      <c r="V476">
        <v>83.8</v>
      </c>
      <c r="W476">
        <v>3.1</v>
      </c>
      <c r="X476">
        <v>111000</v>
      </c>
      <c r="Y476">
        <v>134400</v>
      </c>
      <c r="Z476">
        <v>82.6</v>
      </c>
      <c r="AA476">
        <v>3.5</v>
      </c>
      <c r="AB476">
        <v>97800</v>
      </c>
      <c r="AC476">
        <v>122500</v>
      </c>
      <c r="AD476">
        <v>79.8</v>
      </c>
      <c r="AE476">
        <v>4.2</v>
      </c>
      <c r="AF476">
        <v>110900</v>
      </c>
      <c r="AG476">
        <v>132700</v>
      </c>
      <c r="AH476">
        <v>83.6</v>
      </c>
      <c r="AI476">
        <v>4.0999999999999996</v>
      </c>
    </row>
    <row r="477" spans="1:35" x14ac:dyDescent="0.3">
      <c r="A477" t="s">
        <v>186</v>
      </c>
      <c r="B477" t="str">
        <f>IFERROR(VLOOKUP(A477,'class and classification'!$A$1:$B$338,2,FALSE),VLOOKUP(A477,'class and classification'!$A$340:$B$378,2,FALSE))</f>
        <v>Predominantly Urban</v>
      </c>
      <c r="C477" t="str">
        <f>IFERROR(VLOOKUP(A477,'class and classification'!$A$1:$C$338,3,FALSE),VLOOKUP(A477,'class and classification'!$A$340:$C$378,3,FALSE))</f>
        <v>UA</v>
      </c>
      <c r="D477">
        <v>108400</v>
      </c>
      <c r="E477">
        <v>137300</v>
      </c>
      <c r="F477">
        <v>78.900000000000006</v>
      </c>
      <c r="G477">
        <v>2.7</v>
      </c>
      <c r="H477">
        <v>112400</v>
      </c>
      <c r="I477">
        <v>137600</v>
      </c>
      <c r="J477">
        <v>81.7</v>
      </c>
      <c r="K477">
        <v>2.7</v>
      </c>
      <c r="L477">
        <v>111100</v>
      </c>
      <c r="M477">
        <v>139000</v>
      </c>
      <c r="N477">
        <v>79.900000000000006</v>
      </c>
      <c r="O477">
        <v>2.9</v>
      </c>
      <c r="P477">
        <v>116800</v>
      </c>
      <c r="Q477">
        <v>142200</v>
      </c>
      <c r="R477">
        <v>82.2</v>
      </c>
      <c r="S477">
        <v>2.6</v>
      </c>
      <c r="T477">
        <v>108000</v>
      </c>
      <c r="U477">
        <v>137500</v>
      </c>
      <c r="V477">
        <v>78.599999999999994</v>
      </c>
      <c r="W477">
        <v>3</v>
      </c>
      <c r="X477">
        <v>112800</v>
      </c>
      <c r="Y477">
        <v>137700</v>
      </c>
      <c r="Z477">
        <v>81.900000000000006</v>
      </c>
      <c r="AA477">
        <v>2.9</v>
      </c>
      <c r="AB477">
        <v>95100</v>
      </c>
      <c r="AC477">
        <v>115800</v>
      </c>
      <c r="AD477">
        <v>82.1</v>
      </c>
      <c r="AE477">
        <v>3.4</v>
      </c>
      <c r="AF477">
        <v>109800</v>
      </c>
      <c r="AG477">
        <v>129000</v>
      </c>
      <c r="AH477">
        <v>85.1</v>
      </c>
      <c r="AI477">
        <v>3.1</v>
      </c>
    </row>
    <row r="478" spans="1:35" x14ac:dyDescent="0.3">
      <c r="A478" t="s">
        <v>187</v>
      </c>
      <c r="B478" t="str">
        <f>IFERROR(VLOOKUP(A478,'class and classification'!$A$1:$B$338,2,FALSE),VLOOKUP(A478,'class and classification'!$A$340:$B$378,2,FALSE))</f>
        <v>Predominantly Urban</v>
      </c>
      <c r="C478" t="str">
        <f>IFERROR(VLOOKUP(A478,'class and classification'!$A$1:$C$338,3,FALSE),VLOOKUP(A478,'class and classification'!$A$340:$C$378,3,FALSE))</f>
        <v>UA</v>
      </c>
      <c r="D478">
        <v>79200</v>
      </c>
      <c r="E478">
        <v>108500</v>
      </c>
      <c r="F478">
        <v>73</v>
      </c>
      <c r="G478">
        <v>3</v>
      </c>
      <c r="H478">
        <v>83300</v>
      </c>
      <c r="I478">
        <v>109000</v>
      </c>
      <c r="J478">
        <v>76.5</v>
      </c>
      <c r="K478">
        <v>3.1</v>
      </c>
      <c r="L478">
        <v>88700</v>
      </c>
      <c r="M478">
        <v>113200</v>
      </c>
      <c r="N478">
        <v>78.3</v>
      </c>
      <c r="O478">
        <v>2.9</v>
      </c>
      <c r="P478">
        <v>85700</v>
      </c>
      <c r="Q478">
        <v>109700</v>
      </c>
      <c r="R478">
        <v>78.099999999999994</v>
      </c>
      <c r="S478">
        <v>3</v>
      </c>
      <c r="T478">
        <v>87900</v>
      </c>
      <c r="U478">
        <v>110800</v>
      </c>
      <c r="V478">
        <v>79.3</v>
      </c>
      <c r="W478">
        <v>3.5</v>
      </c>
      <c r="X478">
        <v>85700</v>
      </c>
      <c r="Y478">
        <v>111000</v>
      </c>
      <c r="Z478">
        <v>77.2</v>
      </c>
      <c r="AA478">
        <v>3.4</v>
      </c>
      <c r="AB478">
        <v>79000</v>
      </c>
      <c r="AC478">
        <v>97800</v>
      </c>
      <c r="AD478">
        <v>80.7</v>
      </c>
      <c r="AE478">
        <v>3.9</v>
      </c>
      <c r="AF478">
        <v>90900</v>
      </c>
      <c r="AG478">
        <v>105300</v>
      </c>
      <c r="AH478">
        <v>86.3</v>
      </c>
      <c r="AI478">
        <v>3.5</v>
      </c>
    </row>
    <row r="479" spans="1:35" x14ac:dyDescent="0.3">
      <c r="A479" t="s">
        <v>188</v>
      </c>
      <c r="B479" t="str">
        <f>IFERROR(VLOOKUP(A479,'class and classification'!$A$1:$B$338,2,FALSE),VLOOKUP(A479,'class and classification'!$A$340:$B$378,2,FALSE))</f>
        <v>Predominantly Urban</v>
      </c>
      <c r="C479" t="str">
        <f>IFERROR(VLOOKUP(A479,'class and classification'!$A$1:$C$338,3,FALSE),VLOOKUP(A479,'class and classification'!$A$340:$C$378,3,FALSE))</f>
        <v>UA</v>
      </c>
      <c r="D479">
        <v>70200</v>
      </c>
      <c r="E479">
        <v>91500</v>
      </c>
      <c r="F479">
        <v>76.7</v>
      </c>
      <c r="G479">
        <v>2.6</v>
      </c>
      <c r="H479">
        <v>70100</v>
      </c>
      <c r="I479">
        <v>91900</v>
      </c>
      <c r="J479">
        <v>76.3</v>
      </c>
      <c r="K479">
        <v>2.9</v>
      </c>
      <c r="L479">
        <v>72400</v>
      </c>
      <c r="M479">
        <v>90900</v>
      </c>
      <c r="N479">
        <v>79.599999999999994</v>
      </c>
      <c r="O479">
        <v>3.1</v>
      </c>
      <c r="P479">
        <v>75600</v>
      </c>
      <c r="Q479">
        <v>93700</v>
      </c>
      <c r="R479">
        <v>80.7</v>
      </c>
      <c r="S479">
        <v>3.1</v>
      </c>
      <c r="T479">
        <v>72500</v>
      </c>
      <c r="U479">
        <v>88900</v>
      </c>
      <c r="V479">
        <v>81.5</v>
      </c>
      <c r="W479">
        <v>3.4</v>
      </c>
      <c r="X479">
        <v>75500</v>
      </c>
      <c r="Y479">
        <v>91100</v>
      </c>
      <c r="Z479">
        <v>82.8</v>
      </c>
      <c r="AA479">
        <v>2.9</v>
      </c>
      <c r="AB479">
        <v>69800</v>
      </c>
      <c r="AC479">
        <v>82600</v>
      </c>
      <c r="AD479">
        <v>84.5</v>
      </c>
      <c r="AE479">
        <v>3.5</v>
      </c>
      <c r="AF479">
        <v>76100</v>
      </c>
      <c r="AG479">
        <v>88800</v>
      </c>
      <c r="AH479">
        <v>85.6</v>
      </c>
      <c r="AI479">
        <v>3.6</v>
      </c>
    </row>
    <row r="480" spans="1:35" x14ac:dyDescent="0.3">
      <c r="A480" t="s">
        <v>189</v>
      </c>
      <c r="B480" t="str">
        <f>IFERROR(VLOOKUP(A480,'class and classification'!$A$1:$B$338,2,FALSE),VLOOKUP(A480,'class and classification'!$A$340:$B$378,2,FALSE))</f>
        <v>Predominantly Urban</v>
      </c>
      <c r="C480" t="str">
        <f>IFERROR(VLOOKUP(A480,'class and classification'!$A$1:$C$338,3,FALSE),VLOOKUP(A480,'class and classification'!$A$340:$C$378,3,FALSE))</f>
        <v>UA</v>
      </c>
      <c r="D480">
        <v>58600</v>
      </c>
      <c r="E480">
        <v>77700</v>
      </c>
      <c r="F480">
        <v>75.400000000000006</v>
      </c>
      <c r="G480">
        <v>2.9</v>
      </c>
      <c r="H480">
        <v>62400</v>
      </c>
      <c r="I480">
        <v>79200</v>
      </c>
      <c r="J480">
        <v>78.8</v>
      </c>
      <c r="K480">
        <v>2.7</v>
      </c>
      <c r="L480">
        <v>62400</v>
      </c>
      <c r="M480">
        <v>77900</v>
      </c>
      <c r="N480">
        <v>80.099999999999994</v>
      </c>
      <c r="O480">
        <v>2.8</v>
      </c>
      <c r="P480">
        <v>62900</v>
      </c>
      <c r="Q480">
        <v>78900</v>
      </c>
      <c r="R480">
        <v>79.7</v>
      </c>
      <c r="S480">
        <v>2.7</v>
      </c>
      <c r="T480">
        <v>62300</v>
      </c>
      <c r="U480">
        <v>78200</v>
      </c>
      <c r="V480">
        <v>79.7</v>
      </c>
      <c r="W480">
        <v>2.8</v>
      </c>
      <c r="X480">
        <v>58900</v>
      </c>
      <c r="Y480">
        <v>74300</v>
      </c>
      <c r="Z480">
        <v>79.2</v>
      </c>
      <c r="AA480">
        <v>3.2</v>
      </c>
      <c r="AB480">
        <v>48500</v>
      </c>
      <c r="AC480">
        <v>67400</v>
      </c>
      <c r="AD480">
        <v>71.900000000000006</v>
      </c>
      <c r="AE480">
        <v>4.8</v>
      </c>
      <c r="AF480">
        <v>57100</v>
      </c>
      <c r="AG480">
        <v>75400</v>
      </c>
      <c r="AH480">
        <v>75.7</v>
      </c>
      <c r="AI480">
        <v>4.7</v>
      </c>
    </row>
    <row r="481" spans="1:35" x14ac:dyDescent="0.3">
      <c r="A481" t="s">
        <v>190</v>
      </c>
      <c r="B481" t="str">
        <f>IFERROR(VLOOKUP(A481,'class and classification'!$A$1:$B$338,2,FALSE),VLOOKUP(A481,'class and classification'!$A$340:$B$378,2,FALSE))</f>
        <v>Predominantly Urban</v>
      </c>
      <c r="C481" t="str">
        <f>IFERROR(VLOOKUP(A481,'class and classification'!$A$1:$C$338,3,FALSE),VLOOKUP(A481,'class and classification'!$A$340:$C$378,3,FALSE))</f>
        <v>UA</v>
      </c>
      <c r="D481">
        <v>99000</v>
      </c>
      <c r="E481">
        <v>136200</v>
      </c>
      <c r="F481">
        <v>72.7</v>
      </c>
      <c r="G481">
        <v>3.2</v>
      </c>
      <c r="H481">
        <v>107000</v>
      </c>
      <c r="I481">
        <v>135100</v>
      </c>
      <c r="J481">
        <v>79.2</v>
      </c>
      <c r="K481">
        <v>2.9</v>
      </c>
      <c r="L481">
        <v>100800</v>
      </c>
      <c r="M481">
        <v>133200</v>
      </c>
      <c r="N481">
        <v>75.7</v>
      </c>
      <c r="O481">
        <v>3</v>
      </c>
      <c r="P481">
        <v>107500</v>
      </c>
      <c r="Q481">
        <v>135200</v>
      </c>
      <c r="R481">
        <v>79.5</v>
      </c>
      <c r="S481">
        <v>2.7</v>
      </c>
      <c r="T481">
        <v>105900</v>
      </c>
      <c r="U481">
        <v>132700</v>
      </c>
      <c r="V481">
        <v>79.8</v>
      </c>
      <c r="W481">
        <v>2.9</v>
      </c>
      <c r="X481">
        <v>110600</v>
      </c>
      <c r="Y481">
        <v>136000</v>
      </c>
      <c r="Z481">
        <v>81.3</v>
      </c>
      <c r="AA481">
        <v>2.8</v>
      </c>
      <c r="AB481">
        <v>97600</v>
      </c>
      <c r="AC481">
        <v>119400</v>
      </c>
      <c r="AD481">
        <v>81.7</v>
      </c>
      <c r="AE481">
        <v>3.7</v>
      </c>
      <c r="AF481">
        <v>106600</v>
      </c>
      <c r="AG481">
        <v>139300</v>
      </c>
      <c r="AH481">
        <v>76.5</v>
      </c>
      <c r="AI481">
        <v>3.9</v>
      </c>
    </row>
    <row r="482" spans="1:35" x14ac:dyDescent="0.3">
      <c r="A482" t="s">
        <v>191</v>
      </c>
      <c r="B482" t="str">
        <f>IFERROR(VLOOKUP(A482,'class and classification'!$A$1:$B$338,2,FALSE),VLOOKUP(A482,'class and classification'!$A$340:$B$378,2,FALSE))</f>
        <v>Urban with Significant Rural</v>
      </c>
      <c r="C482" t="str">
        <f>IFERROR(VLOOKUP(A482,'class and classification'!$A$1:$C$338,3,FALSE),VLOOKUP(A482,'class and classification'!$A$340:$C$378,3,FALSE))</f>
        <v>UA</v>
      </c>
      <c r="D482">
        <v>70400</v>
      </c>
      <c r="E482">
        <v>82300</v>
      </c>
      <c r="F482">
        <v>85.5</v>
      </c>
      <c r="G482">
        <v>2.5</v>
      </c>
      <c r="H482">
        <v>71400</v>
      </c>
      <c r="I482">
        <v>83200</v>
      </c>
      <c r="J482">
        <v>85.9</v>
      </c>
      <c r="K482">
        <v>2.5</v>
      </c>
      <c r="L482">
        <v>70000</v>
      </c>
      <c r="M482">
        <v>82900</v>
      </c>
      <c r="N482">
        <v>84.4</v>
      </c>
      <c r="O482">
        <v>2.8</v>
      </c>
      <c r="P482">
        <v>68400</v>
      </c>
      <c r="Q482">
        <v>80000</v>
      </c>
      <c r="R482">
        <v>85.6</v>
      </c>
      <c r="S482">
        <v>2.8</v>
      </c>
      <c r="T482">
        <v>70900</v>
      </c>
      <c r="U482">
        <v>82300</v>
      </c>
      <c r="V482">
        <v>86.1</v>
      </c>
      <c r="W482">
        <v>2.8</v>
      </c>
      <c r="X482">
        <v>67700</v>
      </c>
      <c r="Y482">
        <v>78600</v>
      </c>
      <c r="Z482">
        <v>86.2</v>
      </c>
      <c r="AA482">
        <v>2.8</v>
      </c>
      <c r="AB482">
        <v>59700</v>
      </c>
      <c r="AC482">
        <v>68400</v>
      </c>
      <c r="AD482">
        <v>87.3</v>
      </c>
      <c r="AE482">
        <v>3.4</v>
      </c>
      <c r="AF482">
        <v>67900</v>
      </c>
      <c r="AG482">
        <v>77000</v>
      </c>
      <c r="AH482">
        <v>88.2</v>
      </c>
      <c r="AI482">
        <v>3.1</v>
      </c>
    </row>
    <row r="483" spans="1:35" x14ac:dyDescent="0.3">
      <c r="A483" t="s">
        <v>192</v>
      </c>
      <c r="B483" t="str">
        <f>IFERROR(VLOOKUP(A483,'class and classification'!$A$1:$B$338,2,FALSE),VLOOKUP(A483,'class and classification'!$A$340:$B$378,2,FALSE))</f>
        <v>Predominantly Urban</v>
      </c>
      <c r="C483" t="str">
        <f>IFERROR(VLOOKUP(A483,'class and classification'!$A$1:$C$338,3,FALSE),VLOOKUP(A483,'class and classification'!$A$340:$C$378,3,FALSE))</f>
        <v>UA</v>
      </c>
      <c r="D483">
        <v>62400</v>
      </c>
      <c r="E483">
        <v>77400</v>
      </c>
      <c r="F483">
        <v>80.7</v>
      </c>
      <c r="G483">
        <v>2.7</v>
      </c>
      <c r="H483">
        <v>64400</v>
      </c>
      <c r="I483">
        <v>79000</v>
      </c>
      <c r="J483">
        <v>81.5</v>
      </c>
      <c r="K483">
        <v>2.5</v>
      </c>
      <c r="L483">
        <v>64300</v>
      </c>
      <c r="M483">
        <v>78900</v>
      </c>
      <c r="N483">
        <v>81.5</v>
      </c>
      <c r="O483">
        <v>2.6</v>
      </c>
      <c r="P483">
        <v>65600</v>
      </c>
      <c r="Q483">
        <v>77900</v>
      </c>
      <c r="R483">
        <v>84.2</v>
      </c>
      <c r="S483">
        <v>2.2999999999999998</v>
      </c>
      <c r="T483">
        <v>62300</v>
      </c>
      <c r="U483">
        <v>74200</v>
      </c>
      <c r="V483">
        <v>84</v>
      </c>
      <c r="W483">
        <v>2.5</v>
      </c>
      <c r="X483">
        <v>63700</v>
      </c>
      <c r="Y483">
        <v>75300</v>
      </c>
      <c r="Z483">
        <v>84.6</v>
      </c>
      <c r="AA483">
        <v>2.5</v>
      </c>
      <c r="AB483">
        <v>54600</v>
      </c>
      <c r="AC483">
        <v>66900</v>
      </c>
      <c r="AD483">
        <v>81.599999999999994</v>
      </c>
      <c r="AE483">
        <v>3.2</v>
      </c>
      <c r="AF483">
        <v>63100</v>
      </c>
      <c r="AG483">
        <v>77900</v>
      </c>
      <c r="AH483">
        <v>81.099999999999994</v>
      </c>
      <c r="AI483">
        <v>3.2</v>
      </c>
    </row>
    <row r="484" spans="1:35" x14ac:dyDescent="0.3">
      <c r="A484" t="s">
        <v>193</v>
      </c>
      <c r="B484" t="str">
        <f>IFERROR(VLOOKUP(A484,'class and classification'!$A$1:$B$338,2,FALSE),VLOOKUP(A484,'class and classification'!$A$340:$B$378,2,FALSE))</f>
        <v>Predominantly Urban</v>
      </c>
      <c r="C484" t="str">
        <f>IFERROR(VLOOKUP(A484,'class and classification'!$A$1:$C$338,3,FALSE),VLOOKUP(A484,'class and classification'!$A$340:$C$378,3,FALSE))</f>
        <v>UA</v>
      </c>
      <c r="D484">
        <v>70000</v>
      </c>
      <c r="E484">
        <v>86400</v>
      </c>
      <c r="F484">
        <v>80.900000000000006</v>
      </c>
      <c r="G484">
        <v>2.8</v>
      </c>
      <c r="H484">
        <v>70700</v>
      </c>
      <c r="I484">
        <v>87600</v>
      </c>
      <c r="J484">
        <v>80.8</v>
      </c>
      <c r="K484">
        <v>2.8</v>
      </c>
      <c r="L484">
        <v>67800</v>
      </c>
      <c r="M484">
        <v>83600</v>
      </c>
      <c r="N484">
        <v>81.099999999999994</v>
      </c>
      <c r="O484">
        <v>3.1</v>
      </c>
      <c r="P484">
        <v>69500</v>
      </c>
      <c r="Q484">
        <v>84200</v>
      </c>
      <c r="R484">
        <v>82.5</v>
      </c>
      <c r="S484">
        <v>2.9</v>
      </c>
      <c r="T484">
        <v>69700</v>
      </c>
      <c r="U484">
        <v>82800</v>
      </c>
      <c r="V484">
        <v>84.1</v>
      </c>
      <c r="W484">
        <v>2.7</v>
      </c>
      <c r="X484">
        <v>70700</v>
      </c>
      <c r="Y484">
        <v>85400</v>
      </c>
      <c r="Z484">
        <v>82.8</v>
      </c>
      <c r="AA484">
        <v>2.7</v>
      </c>
      <c r="AB484">
        <v>58100</v>
      </c>
      <c r="AC484">
        <v>73300</v>
      </c>
      <c r="AD484">
        <v>79.2</v>
      </c>
      <c r="AE484">
        <v>3.5</v>
      </c>
      <c r="AF484">
        <v>69200</v>
      </c>
      <c r="AG484">
        <v>85000</v>
      </c>
      <c r="AH484">
        <v>81.3</v>
      </c>
      <c r="AI484">
        <v>3.4</v>
      </c>
    </row>
    <row r="485" spans="1:35" x14ac:dyDescent="0.3">
      <c r="A485" t="s">
        <v>1626</v>
      </c>
      <c r="B485" t="str">
        <f>IFERROR(VLOOKUP(A485,'class and classification'!$A$1:$B$338,2,FALSE),VLOOKUP(A485,'class and classification'!$A$340:$B$378,2,FALSE))</f>
        <v>Urban with Significant Rural</v>
      </c>
      <c r="C485" t="str">
        <f>IFERROR(VLOOKUP(A485,'class and classification'!$A$1:$C$338,3,FALSE),VLOOKUP(A485,'class and classification'!$A$340:$C$378,3,FALSE))</f>
        <v>UA</v>
      </c>
      <c r="D485">
        <v>217500</v>
      </c>
      <c r="E485">
        <v>267400</v>
      </c>
      <c r="F485">
        <v>81.400000000000006</v>
      </c>
      <c r="G485">
        <v>2.5</v>
      </c>
      <c r="H485">
        <v>224600</v>
      </c>
      <c r="I485">
        <v>267700</v>
      </c>
      <c r="J485">
        <v>83.9</v>
      </c>
      <c r="K485">
        <v>2.4</v>
      </c>
      <c r="L485">
        <v>227600</v>
      </c>
      <c r="M485">
        <v>269300</v>
      </c>
      <c r="N485">
        <v>84.5</v>
      </c>
      <c r="O485">
        <v>2.6</v>
      </c>
      <c r="P485">
        <v>224800</v>
      </c>
      <c r="Q485">
        <v>271300</v>
      </c>
      <c r="R485">
        <v>82.9</v>
      </c>
      <c r="S485">
        <v>2.5</v>
      </c>
      <c r="T485">
        <v>217200</v>
      </c>
      <c r="U485">
        <v>264900</v>
      </c>
      <c r="V485">
        <v>82</v>
      </c>
      <c r="W485">
        <v>2.7</v>
      </c>
      <c r="X485">
        <v>220000</v>
      </c>
      <c r="Y485">
        <v>269500</v>
      </c>
      <c r="Z485">
        <v>81.599999999999994</v>
      </c>
      <c r="AA485">
        <v>2.8</v>
      </c>
      <c r="AB485">
        <v>214200</v>
      </c>
      <c r="AC485">
        <v>261800</v>
      </c>
      <c r="AD485">
        <v>81.8</v>
      </c>
      <c r="AE485">
        <v>3.1</v>
      </c>
      <c r="AF485">
        <v>215900</v>
      </c>
      <c r="AG485">
        <v>261700</v>
      </c>
      <c r="AH485">
        <v>82.5</v>
      </c>
      <c r="AI485">
        <v>2.8</v>
      </c>
    </row>
    <row r="486" spans="1:35" x14ac:dyDescent="0.3">
      <c r="A486" t="s">
        <v>195</v>
      </c>
      <c r="B486" t="str">
        <f>IFERROR(VLOOKUP(A486,'class and classification'!$A$1:$B$338,2,FALSE),VLOOKUP(A486,'class and classification'!$A$340:$B$378,2,FALSE))</f>
        <v>Urban with Significant Rural</v>
      </c>
      <c r="C486" t="str">
        <f>IFERROR(VLOOKUP(A486,'class and classification'!$A$1:$C$338,3,FALSE),VLOOKUP(A486,'class and classification'!$A$340:$C$378,3,FALSE))</f>
        <v>SC</v>
      </c>
      <c r="D486">
        <v>201500</v>
      </c>
      <c r="E486">
        <v>250100</v>
      </c>
      <c r="F486">
        <v>80.599999999999994</v>
      </c>
      <c r="G486">
        <v>2.8</v>
      </c>
      <c r="H486">
        <v>194700</v>
      </c>
      <c r="I486">
        <v>244800</v>
      </c>
      <c r="J486">
        <v>79.5</v>
      </c>
      <c r="K486">
        <v>2.9</v>
      </c>
      <c r="L486">
        <v>194900</v>
      </c>
      <c r="M486">
        <v>241100</v>
      </c>
      <c r="N486">
        <v>80.8</v>
      </c>
      <c r="O486">
        <v>3</v>
      </c>
      <c r="P486">
        <v>204000</v>
      </c>
      <c r="Q486">
        <v>247900</v>
      </c>
      <c r="R486">
        <v>82.3</v>
      </c>
      <c r="S486">
        <v>2.9</v>
      </c>
      <c r="T486">
        <v>201200</v>
      </c>
      <c r="U486">
        <v>250500</v>
      </c>
      <c r="V486">
        <v>80.3</v>
      </c>
      <c r="W486">
        <v>3.1</v>
      </c>
      <c r="X486">
        <v>195200</v>
      </c>
      <c r="Y486">
        <v>235900</v>
      </c>
      <c r="Z486">
        <v>82.8</v>
      </c>
      <c r="AA486">
        <v>3.3</v>
      </c>
      <c r="AB486">
        <v>181500</v>
      </c>
      <c r="AC486">
        <v>213100</v>
      </c>
      <c r="AD486">
        <v>85.2</v>
      </c>
      <c r="AE486">
        <v>3.3</v>
      </c>
      <c r="AF486">
        <v>204100</v>
      </c>
      <c r="AG486">
        <v>241100</v>
      </c>
      <c r="AH486">
        <v>84.7</v>
      </c>
      <c r="AI486">
        <v>3</v>
      </c>
    </row>
    <row r="487" spans="1:35" x14ac:dyDescent="0.3">
      <c r="A487" t="s">
        <v>196</v>
      </c>
      <c r="B487" t="str">
        <f>IFERROR(VLOOKUP(A487,'class and classification'!$A$1:$B$338,2,FALSE),VLOOKUP(A487,'class and classification'!$A$340:$B$378,2,FALSE))</f>
        <v>Urban with Significant Rural</v>
      </c>
      <c r="C487" t="str">
        <f>IFERROR(VLOOKUP(A487,'class and classification'!$A$1:$C$338,3,FALSE),VLOOKUP(A487,'class and classification'!$A$340:$C$378,3,FALSE))</f>
        <v>SC</v>
      </c>
      <c r="D487">
        <v>565600</v>
      </c>
      <c r="E487">
        <v>679600</v>
      </c>
      <c r="F487">
        <v>83.2</v>
      </c>
      <c r="G487">
        <v>1.8</v>
      </c>
      <c r="H487">
        <v>570400</v>
      </c>
      <c r="I487">
        <v>671300</v>
      </c>
      <c r="J487">
        <v>85</v>
      </c>
      <c r="K487">
        <v>1.8</v>
      </c>
      <c r="L487">
        <v>570100</v>
      </c>
      <c r="M487">
        <v>675600</v>
      </c>
      <c r="N487">
        <v>84.4</v>
      </c>
      <c r="O487">
        <v>1.9</v>
      </c>
      <c r="P487">
        <v>581900</v>
      </c>
      <c r="Q487">
        <v>675600</v>
      </c>
      <c r="R487">
        <v>86.1</v>
      </c>
      <c r="S487">
        <v>1.8</v>
      </c>
      <c r="T487">
        <v>553900</v>
      </c>
      <c r="U487">
        <v>654000</v>
      </c>
      <c r="V487">
        <v>84.7</v>
      </c>
      <c r="W487">
        <v>1.9</v>
      </c>
      <c r="X487">
        <v>544100</v>
      </c>
      <c r="Y487">
        <v>644100</v>
      </c>
      <c r="Z487">
        <v>84.5</v>
      </c>
      <c r="AA487">
        <v>1.9</v>
      </c>
      <c r="AB487">
        <v>524500</v>
      </c>
      <c r="AC487">
        <v>638300</v>
      </c>
      <c r="AD487">
        <v>82.2</v>
      </c>
      <c r="AE487">
        <v>2.1</v>
      </c>
      <c r="AF487">
        <v>534000</v>
      </c>
      <c r="AG487">
        <v>633800</v>
      </c>
      <c r="AH487">
        <v>84.3</v>
      </c>
      <c r="AI487">
        <v>1.9</v>
      </c>
    </row>
    <row r="488" spans="1:35" x14ac:dyDescent="0.3">
      <c r="A488" t="s">
        <v>197</v>
      </c>
      <c r="B488" t="str">
        <f>IFERROR(VLOOKUP(A488,'class and classification'!$A$1:$B$338,2,FALSE),VLOOKUP(A488,'class and classification'!$A$340:$B$378,2,FALSE))</f>
        <v>Urban with Significant Rural</v>
      </c>
      <c r="C488" t="str">
        <f>IFERROR(VLOOKUP(A488,'class and classification'!$A$1:$C$338,3,FALSE),VLOOKUP(A488,'class and classification'!$A$340:$C$378,3,FALSE))</f>
        <v>SC</v>
      </c>
      <c r="D488">
        <v>580400</v>
      </c>
      <c r="E488">
        <v>728000</v>
      </c>
      <c r="F488">
        <v>79.7</v>
      </c>
      <c r="G488">
        <v>2</v>
      </c>
      <c r="H488">
        <v>565000</v>
      </c>
      <c r="I488">
        <v>709900</v>
      </c>
      <c r="J488">
        <v>79.599999999999994</v>
      </c>
      <c r="K488">
        <v>2</v>
      </c>
      <c r="L488">
        <v>583300</v>
      </c>
      <c r="M488">
        <v>734100</v>
      </c>
      <c r="N488">
        <v>79.5</v>
      </c>
      <c r="O488">
        <v>2.1</v>
      </c>
      <c r="P488">
        <v>604200</v>
      </c>
      <c r="Q488">
        <v>734800</v>
      </c>
      <c r="R488">
        <v>82.2</v>
      </c>
      <c r="S488">
        <v>2</v>
      </c>
      <c r="T488">
        <v>592600</v>
      </c>
      <c r="U488">
        <v>731900</v>
      </c>
      <c r="V488">
        <v>81</v>
      </c>
      <c r="W488">
        <v>2.1</v>
      </c>
      <c r="X488">
        <v>600400</v>
      </c>
      <c r="Y488">
        <v>716900</v>
      </c>
      <c r="Z488">
        <v>83.7</v>
      </c>
      <c r="AA488">
        <v>2.1</v>
      </c>
      <c r="AB488">
        <v>625400</v>
      </c>
      <c r="AC488">
        <v>753700</v>
      </c>
      <c r="AD488">
        <v>83</v>
      </c>
      <c r="AE488">
        <v>2.2000000000000002</v>
      </c>
      <c r="AF488">
        <v>571900</v>
      </c>
      <c r="AG488">
        <v>711100</v>
      </c>
      <c r="AH488">
        <v>80.400000000000006</v>
      </c>
      <c r="AI488">
        <v>2.2000000000000002</v>
      </c>
    </row>
    <row r="489" spans="1:35" x14ac:dyDescent="0.3">
      <c r="A489" t="s">
        <v>198</v>
      </c>
      <c r="B489" t="str">
        <f>IFERROR(VLOOKUP(A489,'class and classification'!$A$1:$B$338,2,FALSE),VLOOKUP(A489,'class and classification'!$A$340:$B$378,2,FALSE))</f>
        <v>Predominantly Rural</v>
      </c>
      <c r="C489" t="str">
        <f>IFERROR(VLOOKUP(A489,'class and classification'!$A$1:$C$338,3,FALSE),VLOOKUP(A489,'class and classification'!$A$340:$C$378,3,FALSE))</f>
        <v>SC</v>
      </c>
      <c r="D489">
        <v>290100</v>
      </c>
      <c r="E489">
        <v>364500</v>
      </c>
      <c r="F489">
        <v>79.599999999999994</v>
      </c>
      <c r="G489">
        <v>2.6</v>
      </c>
      <c r="H489">
        <v>304100</v>
      </c>
      <c r="I489">
        <v>361500</v>
      </c>
      <c r="J489">
        <v>84.1</v>
      </c>
      <c r="K489">
        <v>2.5</v>
      </c>
      <c r="L489">
        <v>286300</v>
      </c>
      <c r="M489">
        <v>346100</v>
      </c>
      <c r="N489">
        <v>82.7</v>
      </c>
      <c r="O489">
        <v>2.7</v>
      </c>
      <c r="P489">
        <v>298400</v>
      </c>
      <c r="Q489">
        <v>351100</v>
      </c>
      <c r="R489">
        <v>85</v>
      </c>
      <c r="S489">
        <v>2.7</v>
      </c>
      <c r="T489">
        <v>303100</v>
      </c>
      <c r="U489">
        <v>360300</v>
      </c>
      <c r="V489">
        <v>84.1</v>
      </c>
      <c r="W489">
        <v>2.8</v>
      </c>
      <c r="X489">
        <v>302900</v>
      </c>
      <c r="Y489">
        <v>349700</v>
      </c>
      <c r="Z489">
        <v>86.6</v>
      </c>
      <c r="AA489">
        <v>2.4</v>
      </c>
      <c r="AB489">
        <v>289200</v>
      </c>
      <c r="AC489">
        <v>341000</v>
      </c>
      <c r="AD489">
        <v>84.8</v>
      </c>
      <c r="AE489">
        <v>2.8</v>
      </c>
      <c r="AF489">
        <v>279900</v>
      </c>
      <c r="AG489">
        <v>343200</v>
      </c>
      <c r="AH489">
        <v>81.599999999999994</v>
      </c>
      <c r="AI489">
        <v>2.8</v>
      </c>
    </row>
    <row r="490" spans="1:35" x14ac:dyDescent="0.3">
      <c r="A490" t="s">
        <v>199</v>
      </c>
      <c r="B490" t="str">
        <f>IFERROR(VLOOKUP(A490,'class and classification'!$A$1:$B$338,2,FALSE),VLOOKUP(A490,'class and classification'!$A$340:$B$378,2,FALSE))</f>
        <v>Predominantly Urban</v>
      </c>
      <c r="C490" t="str">
        <f>IFERROR(VLOOKUP(A490,'class and classification'!$A$1:$C$338,3,FALSE),VLOOKUP(A490,'class and classification'!$A$340:$C$378,3,FALSE))</f>
        <v>SC</v>
      </c>
      <c r="D490">
        <v>485300</v>
      </c>
      <c r="E490">
        <v>607400</v>
      </c>
      <c r="F490">
        <v>79.900000000000006</v>
      </c>
      <c r="G490">
        <v>2</v>
      </c>
      <c r="H490">
        <v>470300</v>
      </c>
      <c r="I490">
        <v>593700</v>
      </c>
      <c r="J490">
        <v>79.2</v>
      </c>
      <c r="K490">
        <v>2.1</v>
      </c>
      <c r="L490">
        <v>504100</v>
      </c>
      <c r="M490">
        <v>606200</v>
      </c>
      <c r="N490">
        <v>83.1</v>
      </c>
      <c r="O490">
        <v>2</v>
      </c>
      <c r="P490">
        <v>495400</v>
      </c>
      <c r="Q490">
        <v>612100</v>
      </c>
      <c r="R490">
        <v>80.900000000000006</v>
      </c>
      <c r="S490">
        <v>2.2000000000000002</v>
      </c>
      <c r="T490">
        <v>498500</v>
      </c>
      <c r="U490">
        <v>612700</v>
      </c>
      <c r="V490">
        <v>81.400000000000006</v>
      </c>
      <c r="W490">
        <v>2.2999999999999998</v>
      </c>
      <c r="X490">
        <v>515100</v>
      </c>
      <c r="Y490">
        <v>606300</v>
      </c>
      <c r="Z490">
        <v>84.9</v>
      </c>
      <c r="AA490">
        <v>2.1</v>
      </c>
      <c r="AB490">
        <v>500300</v>
      </c>
      <c r="AC490">
        <v>591100</v>
      </c>
      <c r="AD490">
        <v>84.6</v>
      </c>
      <c r="AE490">
        <v>2.2000000000000002</v>
      </c>
      <c r="AF490">
        <v>476700</v>
      </c>
      <c r="AG490">
        <v>582200</v>
      </c>
      <c r="AH490">
        <v>81.900000000000006</v>
      </c>
      <c r="AI490">
        <v>2.2999999999999998</v>
      </c>
    </row>
    <row r="491" spans="1:35" x14ac:dyDescent="0.3">
      <c r="A491" t="s">
        <v>200</v>
      </c>
      <c r="B491" t="str">
        <f>IFERROR(VLOOKUP(A491,'class and classification'!$A$1:$B$338,2,FALSE),VLOOKUP(A491,'class and classification'!$A$340:$B$378,2,FALSE))</f>
        <v>Predominantly Urban</v>
      </c>
      <c r="C491" t="str">
        <f>IFERROR(VLOOKUP(A491,'class and classification'!$A$1:$C$338,3,FALSE),VLOOKUP(A491,'class and classification'!$A$340:$C$378,3,FALSE))</f>
        <v>SC</v>
      </c>
      <c r="D491">
        <v>334500</v>
      </c>
      <c r="E491">
        <v>403100</v>
      </c>
      <c r="F491">
        <v>83</v>
      </c>
      <c r="G491">
        <v>2.2999999999999998</v>
      </c>
      <c r="H491">
        <v>335200</v>
      </c>
      <c r="I491">
        <v>397900</v>
      </c>
      <c r="J491">
        <v>84.2</v>
      </c>
      <c r="K491">
        <v>2.4</v>
      </c>
      <c r="L491">
        <v>332200</v>
      </c>
      <c r="M491">
        <v>389800</v>
      </c>
      <c r="N491">
        <v>85.2</v>
      </c>
      <c r="O491">
        <v>2.4</v>
      </c>
      <c r="P491">
        <v>339000</v>
      </c>
      <c r="Q491">
        <v>404600</v>
      </c>
      <c r="R491">
        <v>83.8</v>
      </c>
      <c r="S491">
        <v>2.6</v>
      </c>
      <c r="T491">
        <v>339600</v>
      </c>
      <c r="U491">
        <v>402700</v>
      </c>
      <c r="V491">
        <v>84.3</v>
      </c>
      <c r="W491">
        <v>2.6</v>
      </c>
      <c r="X491">
        <v>340900</v>
      </c>
      <c r="Y491">
        <v>388800</v>
      </c>
      <c r="Z491">
        <v>87.7</v>
      </c>
      <c r="AA491">
        <v>2.4</v>
      </c>
      <c r="AB491">
        <v>317600</v>
      </c>
      <c r="AC491">
        <v>375700</v>
      </c>
      <c r="AD491">
        <v>84.5</v>
      </c>
      <c r="AE491">
        <v>2.8</v>
      </c>
      <c r="AF491">
        <v>325000</v>
      </c>
      <c r="AG491">
        <v>388200</v>
      </c>
      <c r="AH491">
        <v>83.7</v>
      </c>
      <c r="AI491">
        <v>3</v>
      </c>
    </row>
    <row r="492" spans="1:35" x14ac:dyDescent="0.3">
      <c r="A492" t="s">
        <v>201</v>
      </c>
      <c r="B492" t="str">
        <f>IFERROR(VLOOKUP(A492,'class and classification'!$A$1:$B$338,2,FALSE),VLOOKUP(A492,'class and classification'!$A$340:$B$378,2,FALSE))</f>
        <v>Urban with Significant Rural</v>
      </c>
      <c r="C492" t="str">
        <f>IFERROR(VLOOKUP(A492,'class and classification'!$A$1:$C$338,3,FALSE),VLOOKUP(A492,'class and classification'!$A$340:$C$378,3,FALSE))</f>
        <v>UA</v>
      </c>
      <c r="D492">
        <v>72100</v>
      </c>
      <c r="E492">
        <v>93700</v>
      </c>
      <c r="F492">
        <v>77</v>
      </c>
      <c r="G492">
        <v>2.7</v>
      </c>
      <c r="H492">
        <v>75400</v>
      </c>
      <c r="I492">
        <v>93600</v>
      </c>
      <c r="J492">
        <v>80.5</v>
      </c>
      <c r="K492">
        <v>2.5</v>
      </c>
      <c r="L492">
        <v>75100</v>
      </c>
      <c r="M492">
        <v>95000</v>
      </c>
      <c r="N492">
        <v>79.099999999999994</v>
      </c>
      <c r="O492">
        <v>2.7</v>
      </c>
      <c r="P492">
        <v>79100</v>
      </c>
      <c r="Q492">
        <v>98100</v>
      </c>
      <c r="R492">
        <v>80.7</v>
      </c>
      <c r="S492">
        <v>2.7</v>
      </c>
      <c r="T492">
        <v>76800</v>
      </c>
      <c r="U492">
        <v>91400</v>
      </c>
      <c r="V492">
        <v>84.1</v>
      </c>
      <c r="W492">
        <v>2.7</v>
      </c>
      <c r="X492">
        <v>75500</v>
      </c>
      <c r="Y492">
        <v>92600</v>
      </c>
      <c r="Z492">
        <v>81.5</v>
      </c>
      <c r="AA492">
        <v>3</v>
      </c>
      <c r="AB492">
        <v>71300</v>
      </c>
      <c r="AC492">
        <v>84400</v>
      </c>
      <c r="AD492">
        <v>84.4</v>
      </c>
      <c r="AE492">
        <v>3.4</v>
      </c>
      <c r="AF492">
        <v>78000</v>
      </c>
      <c r="AG492">
        <v>92700</v>
      </c>
      <c r="AH492">
        <v>84.1</v>
      </c>
      <c r="AI492">
        <v>3.4</v>
      </c>
    </row>
    <row r="493" spans="1:35" x14ac:dyDescent="0.3">
      <c r="A493" t="s">
        <v>202</v>
      </c>
      <c r="B493" t="str">
        <f>IFERROR(VLOOKUP(A493,'class and classification'!$A$1:$B$338,2,FALSE),VLOOKUP(A493,'class and classification'!$A$340:$B$378,2,FALSE))</f>
        <v>Predominantly Urban</v>
      </c>
      <c r="C493" t="str">
        <f>IFERROR(VLOOKUP(A493,'class and classification'!$A$1:$C$338,3,FALSE),VLOOKUP(A493,'class and classification'!$A$340:$C$378,3,FALSE))</f>
        <v>UA</v>
      </c>
      <c r="D493">
        <v>188400</v>
      </c>
      <c r="E493">
        <v>247000</v>
      </c>
      <c r="F493">
        <v>76.2</v>
      </c>
      <c r="G493">
        <v>3.1</v>
      </c>
      <c r="H493">
        <v>192700</v>
      </c>
      <c r="I493">
        <v>238700</v>
      </c>
      <c r="J493">
        <v>80.7</v>
      </c>
      <c r="K493">
        <v>3</v>
      </c>
      <c r="L493">
        <v>194300</v>
      </c>
      <c r="M493">
        <v>239300</v>
      </c>
      <c r="N493">
        <v>81.2</v>
      </c>
      <c r="O493">
        <v>3</v>
      </c>
      <c r="P493">
        <v>196600</v>
      </c>
      <c r="Q493">
        <v>241900</v>
      </c>
      <c r="R493">
        <v>81.3</v>
      </c>
      <c r="S493">
        <v>2.9</v>
      </c>
      <c r="T493">
        <v>204100</v>
      </c>
      <c r="U493">
        <v>248700</v>
      </c>
      <c r="V493">
        <v>82.1</v>
      </c>
      <c r="W493">
        <v>2.7</v>
      </c>
      <c r="X493">
        <v>196900</v>
      </c>
      <c r="Y493">
        <v>233200</v>
      </c>
      <c r="Z493">
        <v>84.5</v>
      </c>
      <c r="AA493">
        <v>2.6</v>
      </c>
      <c r="AB493">
        <v>191200</v>
      </c>
      <c r="AC493">
        <v>230000</v>
      </c>
      <c r="AD493">
        <v>83.1</v>
      </c>
      <c r="AE493">
        <v>3.2</v>
      </c>
      <c r="AF493">
        <v>192900</v>
      </c>
      <c r="AG493">
        <v>236500</v>
      </c>
      <c r="AH493">
        <v>81.599999999999994</v>
      </c>
      <c r="AI493">
        <v>3.2</v>
      </c>
    </row>
    <row r="494" spans="1:35" x14ac:dyDescent="0.3">
      <c r="A494" t="s">
        <v>203</v>
      </c>
      <c r="B494" t="str">
        <f>IFERROR(VLOOKUP(A494,'class and classification'!$A$1:$B$338,2,FALSE),VLOOKUP(A494,'class and classification'!$A$340:$B$378,2,FALSE))</f>
        <v>Predominantly Rural</v>
      </c>
      <c r="C494" t="str">
        <f>IFERROR(VLOOKUP(A494,'class and classification'!$A$1:$C$338,3,FALSE),VLOOKUP(A494,'class and classification'!$A$340:$C$378,3,FALSE))</f>
        <v>UA</v>
      </c>
      <c r="D494">
        <v>206400</v>
      </c>
      <c r="E494">
        <v>255300</v>
      </c>
      <c r="F494">
        <v>80.8</v>
      </c>
      <c r="G494">
        <v>2.7</v>
      </c>
      <c r="H494">
        <v>209500</v>
      </c>
      <c r="I494">
        <v>258700</v>
      </c>
      <c r="J494">
        <v>81</v>
      </c>
      <c r="K494">
        <v>2.8</v>
      </c>
      <c r="L494">
        <v>204800</v>
      </c>
      <c r="M494">
        <v>246600</v>
      </c>
      <c r="N494">
        <v>83</v>
      </c>
      <c r="O494">
        <v>2.8</v>
      </c>
      <c r="P494">
        <v>205700</v>
      </c>
      <c r="Q494">
        <v>252500</v>
      </c>
      <c r="R494">
        <v>81.400000000000006</v>
      </c>
      <c r="S494">
        <v>2.9</v>
      </c>
      <c r="T494">
        <v>194800</v>
      </c>
      <c r="U494">
        <v>239500</v>
      </c>
      <c r="V494">
        <v>81.400000000000006</v>
      </c>
      <c r="W494">
        <v>3.1</v>
      </c>
      <c r="X494">
        <v>204700</v>
      </c>
      <c r="Y494">
        <v>244000</v>
      </c>
      <c r="Z494">
        <v>83.9</v>
      </c>
      <c r="AA494">
        <v>2.9</v>
      </c>
      <c r="AB494">
        <v>191300</v>
      </c>
      <c r="AC494">
        <v>235400</v>
      </c>
      <c r="AD494">
        <v>81.3</v>
      </c>
      <c r="AE494">
        <v>3.4</v>
      </c>
      <c r="AF494">
        <v>190600</v>
      </c>
      <c r="AG494">
        <v>230500</v>
      </c>
      <c r="AH494">
        <v>82.7</v>
      </c>
      <c r="AI494">
        <v>3.3</v>
      </c>
    </row>
    <row r="495" spans="1:35" x14ac:dyDescent="0.3">
      <c r="A495" t="s">
        <v>204</v>
      </c>
      <c r="B495" t="str">
        <f>IFERROR(VLOOKUP(A495,'class and classification'!$A$1:$B$338,2,FALSE),VLOOKUP(A495,'class and classification'!$A$340:$B$378,2,FALSE))</f>
        <v>Predominantly Rural</v>
      </c>
      <c r="C495" t="str">
        <f>IFERROR(VLOOKUP(A495,'class and classification'!$A$1:$C$338,3,FALSE),VLOOKUP(A495,'class and classification'!$A$340:$C$378,3,FALSE))</f>
        <v>UA</v>
      </c>
      <c r="D495" t="s">
        <v>40</v>
      </c>
      <c r="E495" t="s">
        <v>40</v>
      </c>
      <c r="F495" t="s">
        <v>40</v>
      </c>
      <c r="G495" t="s">
        <v>40</v>
      </c>
      <c r="H495" t="s">
        <v>40</v>
      </c>
      <c r="I495" t="s">
        <v>40</v>
      </c>
      <c r="J495" t="s">
        <v>40</v>
      </c>
      <c r="K495" t="s">
        <v>40</v>
      </c>
      <c r="L495" t="s">
        <v>40</v>
      </c>
      <c r="M495" t="s">
        <v>40</v>
      </c>
      <c r="N495" t="s">
        <v>40</v>
      </c>
      <c r="O495" t="s">
        <v>40</v>
      </c>
      <c r="P495" t="s">
        <v>40</v>
      </c>
      <c r="Q495" t="s">
        <v>40</v>
      </c>
      <c r="R495" t="s">
        <v>40</v>
      </c>
      <c r="S495" t="s">
        <v>40</v>
      </c>
      <c r="T495" t="s">
        <v>40</v>
      </c>
      <c r="U495" t="s">
        <v>40</v>
      </c>
      <c r="V495" t="s">
        <v>40</v>
      </c>
      <c r="W495" t="s">
        <v>40</v>
      </c>
      <c r="X495" t="s">
        <v>40</v>
      </c>
      <c r="Y495" t="s">
        <v>40</v>
      </c>
      <c r="Z495" t="s">
        <v>40</v>
      </c>
      <c r="AA495" t="s">
        <v>40</v>
      </c>
      <c r="AB495" t="s">
        <v>40</v>
      </c>
      <c r="AC495" t="s">
        <v>40</v>
      </c>
      <c r="AD495" t="s">
        <v>40</v>
      </c>
      <c r="AE495" t="s">
        <v>40</v>
      </c>
      <c r="AF495" t="s">
        <v>40</v>
      </c>
      <c r="AG495" t="s">
        <v>40</v>
      </c>
      <c r="AH495" t="s">
        <v>40</v>
      </c>
      <c r="AI495" t="s">
        <v>40</v>
      </c>
    </row>
    <row r="496" spans="1:35" x14ac:dyDescent="0.3">
      <c r="A496" t="s">
        <v>205</v>
      </c>
      <c r="B496" t="str">
        <f>IFERROR(VLOOKUP(A496,'class and classification'!$A$1:$B$338,2,FALSE),VLOOKUP(A496,'class and classification'!$A$340:$B$378,2,FALSE))</f>
        <v>Urban with Significant Rural</v>
      </c>
      <c r="C496" t="str">
        <f>IFERROR(VLOOKUP(A496,'class and classification'!$A$1:$C$338,3,FALSE),VLOOKUP(A496,'class and classification'!$A$340:$C$378,3,FALSE))</f>
        <v>UA</v>
      </c>
      <c r="D496">
        <v>78800</v>
      </c>
      <c r="E496">
        <v>96800</v>
      </c>
      <c r="F496">
        <v>81.400000000000006</v>
      </c>
      <c r="G496">
        <v>3</v>
      </c>
      <c r="H496">
        <v>82100</v>
      </c>
      <c r="I496">
        <v>99100</v>
      </c>
      <c r="J496">
        <v>82.9</v>
      </c>
      <c r="K496">
        <v>3</v>
      </c>
      <c r="L496">
        <v>82600</v>
      </c>
      <c r="M496">
        <v>100300</v>
      </c>
      <c r="N496">
        <v>82.4</v>
      </c>
      <c r="O496">
        <v>3</v>
      </c>
      <c r="P496">
        <v>82100</v>
      </c>
      <c r="Q496">
        <v>95900</v>
      </c>
      <c r="R496">
        <v>85.7</v>
      </c>
      <c r="S496">
        <v>2.8</v>
      </c>
      <c r="T496">
        <v>84300</v>
      </c>
      <c r="U496">
        <v>97500</v>
      </c>
      <c r="V496">
        <v>86.4</v>
      </c>
      <c r="W496">
        <v>2.7</v>
      </c>
      <c r="X496">
        <v>81800</v>
      </c>
      <c r="Y496">
        <v>96400</v>
      </c>
      <c r="Z496">
        <v>84.9</v>
      </c>
      <c r="AA496">
        <v>2.8</v>
      </c>
      <c r="AB496">
        <v>77200</v>
      </c>
      <c r="AC496">
        <v>87500</v>
      </c>
      <c r="AD496">
        <v>88.2</v>
      </c>
      <c r="AE496">
        <v>2.9</v>
      </c>
      <c r="AF496">
        <v>77900</v>
      </c>
      <c r="AG496">
        <v>88700</v>
      </c>
      <c r="AH496">
        <v>87.8</v>
      </c>
      <c r="AI496">
        <v>3.1</v>
      </c>
    </row>
    <row r="497" spans="1:35" x14ac:dyDescent="0.3">
      <c r="A497" t="s">
        <v>206</v>
      </c>
      <c r="B497" t="str">
        <f>IFERROR(VLOOKUP(A497,'class and classification'!$A$1:$B$338,2,FALSE),VLOOKUP(A497,'class and classification'!$A$340:$B$378,2,FALSE))</f>
        <v>Predominantly Urban</v>
      </c>
      <c r="C497" t="str">
        <f>IFERROR(VLOOKUP(A497,'class and classification'!$A$1:$C$338,3,FALSE),VLOOKUP(A497,'class and classification'!$A$340:$C$378,3,FALSE))</f>
        <v>UA</v>
      </c>
      <c r="D497">
        <v>99700</v>
      </c>
      <c r="E497">
        <v>124300</v>
      </c>
      <c r="F497">
        <v>80.2</v>
      </c>
      <c r="G497">
        <v>2.6</v>
      </c>
      <c r="H497">
        <v>101700</v>
      </c>
      <c r="I497">
        <v>126100</v>
      </c>
      <c r="J497">
        <v>80.599999999999994</v>
      </c>
      <c r="K497">
        <v>2.5</v>
      </c>
      <c r="L497">
        <v>102600</v>
      </c>
      <c r="M497">
        <v>124800</v>
      </c>
      <c r="N497">
        <v>82.2</v>
      </c>
      <c r="O497">
        <v>2.7</v>
      </c>
      <c r="P497">
        <v>102200</v>
      </c>
      <c r="Q497">
        <v>125600</v>
      </c>
      <c r="R497">
        <v>81.400000000000006</v>
      </c>
      <c r="S497">
        <v>2.8</v>
      </c>
      <c r="T497">
        <v>102700</v>
      </c>
      <c r="U497">
        <v>125500</v>
      </c>
      <c r="V497">
        <v>81.8</v>
      </c>
      <c r="W497">
        <v>2.9</v>
      </c>
      <c r="X497">
        <v>99400</v>
      </c>
      <c r="Y497">
        <v>119000</v>
      </c>
      <c r="Z497">
        <v>83.6</v>
      </c>
      <c r="AA497">
        <v>3</v>
      </c>
      <c r="AB497">
        <v>82700</v>
      </c>
      <c r="AC497">
        <v>100700</v>
      </c>
      <c r="AD497">
        <v>82.1</v>
      </c>
      <c r="AE497">
        <v>3.7</v>
      </c>
      <c r="AF497">
        <v>89000</v>
      </c>
      <c r="AG497">
        <v>105900</v>
      </c>
      <c r="AH497">
        <v>84</v>
      </c>
      <c r="AI497">
        <v>3.9</v>
      </c>
    </row>
    <row r="498" spans="1:35" x14ac:dyDescent="0.3">
      <c r="A498" t="s">
        <v>207</v>
      </c>
      <c r="B498" t="str">
        <f>IFERROR(VLOOKUP(A498,'class and classification'!$A$1:$B$338,2,FALSE),VLOOKUP(A498,'class and classification'!$A$340:$B$378,2,FALSE))</f>
        <v>Predominantly Urban</v>
      </c>
      <c r="C498" t="str">
        <f>IFERROR(VLOOKUP(A498,'class and classification'!$A$1:$C$338,3,FALSE),VLOOKUP(A498,'class and classification'!$A$340:$C$378,3,FALSE))</f>
        <v>UA</v>
      </c>
      <c r="D498">
        <v>152800</v>
      </c>
      <c r="E498">
        <v>198300</v>
      </c>
      <c r="F498">
        <v>77</v>
      </c>
      <c r="G498">
        <v>2</v>
      </c>
      <c r="H498">
        <v>152800</v>
      </c>
      <c r="I498">
        <v>191900</v>
      </c>
      <c r="J498">
        <v>79.599999999999994</v>
      </c>
      <c r="K498">
        <v>2.1</v>
      </c>
      <c r="L498">
        <v>156400</v>
      </c>
      <c r="M498">
        <v>194000</v>
      </c>
      <c r="N498">
        <v>80.599999999999994</v>
      </c>
      <c r="O498">
        <v>2.1</v>
      </c>
      <c r="P498">
        <v>161500</v>
      </c>
      <c r="Q498">
        <v>200800</v>
      </c>
      <c r="R498">
        <v>80.400000000000006</v>
      </c>
      <c r="S498">
        <v>2.1</v>
      </c>
      <c r="T498">
        <v>161400</v>
      </c>
      <c r="U498">
        <v>196700</v>
      </c>
      <c r="V498">
        <v>82</v>
      </c>
      <c r="W498">
        <v>2</v>
      </c>
      <c r="X498">
        <v>165100</v>
      </c>
      <c r="Y498">
        <v>194500</v>
      </c>
      <c r="Z498">
        <v>84.9</v>
      </c>
      <c r="AA498">
        <v>2.1</v>
      </c>
      <c r="AB498">
        <v>137700</v>
      </c>
      <c r="AC498">
        <v>165800</v>
      </c>
      <c r="AD498">
        <v>83.1</v>
      </c>
      <c r="AE498">
        <v>2.7</v>
      </c>
      <c r="AF498">
        <v>156500</v>
      </c>
      <c r="AG498">
        <v>188400</v>
      </c>
      <c r="AH498">
        <v>83.1</v>
      </c>
      <c r="AI498">
        <v>2.7</v>
      </c>
    </row>
    <row r="499" spans="1:35" x14ac:dyDescent="0.3">
      <c r="A499" t="s">
        <v>208</v>
      </c>
      <c r="B499" t="str">
        <f>IFERROR(VLOOKUP(A499,'class and classification'!$A$1:$B$338,2,FALSE),VLOOKUP(A499,'class and classification'!$A$340:$B$378,2,FALSE))</f>
        <v>Predominantly Urban</v>
      </c>
      <c r="C499" t="str">
        <f>IFERROR(VLOOKUP(A499,'class and classification'!$A$1:$C$338,3,FALSE),VLOOKUP(A499,'class and classification'!$A$340:$C$378,3,FALSE))</f>
        <v>UA</v>
      </c>
      <c r="D499">
        <v>119400</v>
      </c>
      <c r="E499">
        <v>138900</v>
      </c>
      <c r="F499">
        <v>85.9</v>
      </c>
      <c r="G499">
        <v>2.6</v>
      </c>
      <c r="H499">
        <v>114800</v>
      </c>
      <c r="I499">
        <v>138000</v>
      </c>
      <c r="J499">
        <v>83.2</v>
      </c>
      <c r="K499">
        <v>2.8</v>
      </c>
      <c r="L499">
        <v>113900</v>
      </c>
      <c r="M499">
        <v>137100</v>
      </c>
      <c r="N499">
        <v>83</v>
      </c>
      <c r="O499">
        <v>3.1</v>
      </c>
      <c r="P499">
        <v>116400</v>
      </c>
      <c r="Q499">
        <v>141200</v>
      </c>
      <c r="R499">
        <v>82.4</v>
      </c>
      <c r="S499">
        <v>2.8</v>
      </c>
      <c r="T499">
        <v>114300</v>
      </c>
      <c r="U499">
        <v>134800</v>
      </c>
      <c r="V499">
        <v>84.8</v>
      </c>
      <c r="W499">
        <v>2.7</v>
      </c>
      <c r="X499">
        <v>115700</v>
      </c>
      <c r="Y499">
        <v>134600</v>
      </c>
      <c r="Z499">
        <v>86</v>
      </c>
      <c r="AA499">
        <v>2.7</v>
      </c>
      <c r="AB499">
        <v>102300</v>
      </c>
      <c r="AC499">
        <v>117500</v>
      </c>
      <c r="AD499">
        <v>87</v>
      </c>
      <c r="AE499">
        <v>3.1</v>
      </c>
      <c r="AF499">
        <v>120600</v>
      </c>
      <c r="AG499">
        <v>141200</v>
      </c>
      <c r="AH499">
        <v>85.4</v>
      </c>
      <c r="AI499">
        <v>2.8</v>
      </c>
    </row>
    <row r="500" spans="1:35" x14ac:dyDescent="0.3">
      <c r="A500" t="s">
        <v>209</v>
      </c>
      <c r="B500" t="str">
        <f>IFERROR(VLOOKUP(A500,'class and classification'!$A$1:$B$338,2,FALSE),VLOOKUP(A500,'class and classification'!$A$340:$B$378,2,FALSE))</f>
        <v>Predominantly Urban</v>
      </c>
      <c r="C500" t="str">
        <f>IFERROR(VLOOKUP(A500,'class and classification'!$A$1:$C$338,3,FALSE),VLOOKUP(A500,'class and classification'!$A$340:$C$378,3,FALSE))</f>
        <v>UA</v>
      </c>
      <c r="D500">
        <v>92300</v>
      </c>
      <c r="E500">
        <v>111400</v>
      </c>
      <c r="F500">
        <v>82.8</v>
      </c>
      <c r="G500">
        <v>2.5</v>
      </c>
      <c r="H500">
        <v>91900</v>
      </c>
      <c r="I500">
        <v>109900</v>
      </c>
      <c r="J500">
        <v>83.6</v>
      </c>
      <c r="K500">
        <v>2.5</v>
      </c>
      <c r="L500">
        <v>95800</v>
      </c>
      <c r="M500">
        <v>114000</v>
      </c>
      <c r="N500">
        <v>84</v>
      </c>
      <c r="O500">
        <v>2.7</v>
      </c>
      <c r="P500">
        <v>95100</v>
      </c>
      <c r="Q500">
        <v>112500</v>
      </c>
      <c r="R500">
        <v>84.5</v>
      </c>
      <c r="S500">
        <v>2.5</v>
      </c>
      <c r="T500">
        <v>90500</v>
      </c>
      <c r="U500">
        <v>106600</v>
      </c>
      <c r="V500">
        <v>84.8</v>
      </c>
      <c r="W500">
        <v>2.6</v>
      </c>
      <c r="X500">
        <v>93300</v>
      </c>
      <c r="Y500">
        <v>109700</v>
      </c>
      <c r="Z500">
        <v>85.1</v>
      </c>
      <c r="AA500">
        <v>2.5</v>
      </c>
      <c r="AB500">
        <v>86200</v>
      </c>
      <c r="AC500">
        <v>99800</v>
      </c>
      <c r="AD500">
        <v>86.4</v>
      </c>
      <c r="AE500">
        <v>3</v>
      </c>
      <c r="AF500">
        <v>85200</v>
      </c>
      <c r="AG500">
        <v>103100</v>
      </c>
      <c r="AH500">
        <v>82.6</v>
      </c>
      <c r="AI500">
        <v>3.4</v>
      </c>
    </row>
    <row r="501" spans="1:35" x14ac:dyDescent="0.3">
      <c r="A501" t="s">
        <v>210</v>
      </c>
      <c r="B501" t="str">
        <f>IFERROR(VLOOKUP(A501,'class and classification'!$A$1:$B$338,2,FALSE),VLOOKUP(A501,'class and classification'!$A$340:$B$378,2,FALSE))</f>
        <v>Predominantly Urban</v>
      </c>
      <c r="C501" t="str">
        <f>IFERROR(VLOOKUP(A501,'class and classification'!$A$1:$C$338,3,FALSE),VLOOKUP(A501,'class and classification'!$A$340:$C$378,3,FALSE))</f>
        <v>UA</v>
      </c>
      <c r="D501">
        <v>44800</v>
      </c>
      <c r="E501">
        <v>56300</v>
      </c>
      <c r="F501">
        <v>79.599999999999994</v>
      </c>
      <c r="G501">
        <v>3.1</v>
      </c>
      <c r="H501">
        <v>46200</v>
      </c>
      <c r="I501">
        <v>56000</v>
      </c>
      <c r="J501">
        <v>82.5</v>
      </c>
      <c r="K501">
        <v>2.8</v>
      </c>
      <c r="L501">
        <v>45700</v>
      </c>
      <c r="M501">
        <v>56300</v>
      </c>
      <c r="N501">
        <v>81.2</v>
      </c>
      <c r="O501">
        <v>2.9</v>
      </c>
      <c r="P501">
        <v>46200</v>
      </c>
      <c r="Q501">
        <v>55700</v>
      </c>
      <c r="R501">
        <v>83</v>
      </c>
      <c r="S501">
        <v>2.8</v>
      </c>
      <c r="T501">
        <v>43700</v>
      </c>
      <c r="U501">
        <v>53100</v>
      </c>
      <c r="V501">
        <v>82.2</v>
      </c>
      <c r="W501">
        <v>3</v>
      </c>
      <c r="X501">
        <v>45200</v>
      </c>
      <c r="Y501">
        <v>54100</v>
      </c>
      <c r="Z501">
        <v>83.5</v>
      </c>
      <c r="AA501">
        <v>3.2</v>
      </c>
      <c r="AB501">
        <v>38000</v>
      </c>
      <c r="AC501">
        <v>46800</v>
      </c>
      <c r="AD501">
        <v>81.2</v>
      </c>
      <c r="AE501">
        <v>3.9</v>
      </c>
      <c r="AF501">
        <v>45800</v>
      </c>
      <c r="AG501">
        <v>54700</v>
      </c>
      <c r="AH501">
        <v>83.7</v>
      </c>
      <c r="AI501">
        <v>3.2</v>
      </c>
    </row>
    <row r="502" spans="1:35" x14ac:dyDescent="0.3">
      <c r="A502" t="s">
        <v>211</v>
      </c>
      <c r="B502" t="str">
        <f>IFERROR(VLOOKUP(A502,'class and classification'!$A$1:$B$338,2,FALSE),VLOOKUP(A502,'class and classification'!$A$340:$B$378,2,FALSE))</f>
        <v>Predominantly Rural</v>
      </c>
      <c r="C502" t="str">
        <f>IFERROR(VLOOKUP(A502,'class and classification'!$A$1:$C$338,3,FALSE),VLOOKUP(A502,'class and classification'!$A$340:$C$378,3,FALSE))</f>
        <v>UA</v>
      </c>
      <c r="D502">
        <v>193700</v>
      </c>
      <c r="E502">
        <v>233700</v>
      </c>
      <c r="F502">
        <v>82.9</v>
      </c>
      <c r="G502">
        <v>2.5</v>
      </c>
      <c r="H502">
        <v>194300</v>
      </c>
      <c r="I502">
        <v>230300</v>
      </c>
      <c r="J502">
        <v>84.4</v>
      </c>
      <c r="K502">
        <v>2.4</v>
      </c>
      <c r="L502">
        <v>201700</v>
      </c>
      <c r="M502">
        <v>233700</v>
      </c>
      <c r="N502">
        <v>86.3</v>
      </c>
      <c r="O502">
        <v>2.4</v>
      </c>
      <c r="P502">
        <v>205100</v>
      </c>
      <c r="Q502">
        <v>238000</v>
      </c>
      <c r="R502">
        <v>86.2</v>
      </c>
      <c r="S502">
        <v>2.4</v>
      </c>
      <c r="T502">
        <v>190800</v>
      </c>
      <c r="U502">
        <v>227400</v>
      </c>
      <c r="V502">
        <v>83.9</v>
      </c>
      <c r="W502">
        <v>2.7</v>
      </c>
      <c r="X502">
        <v>194700</v>
      </c>
      <c r="Y502">
        <v>227600</v>
      </c>
      <c r="Z502">
        <v>85.5</v>
      </c>
      <c r="AA502">
        <v>2.7</v>
      </c>
      <c r="AB502">
        <v>182600</v>
      </c>
      <c r="AC502">
        <v>221400</v>
      </c>
      <c r="AD502">
        <v>82.5</v>
      </c>
      <c r="AE502">
        <v>3.2</v>
      </c>
      <c r="AF502">
        <v>192100</v>
      </c>
      <c r="AG502">
        <v>224900</v>
      </c>
      <c r="AH502">
        <v>85.4</v>
      </c>
      <c r="AI502">
        <v>2.8</v>
      </c>
    </row>
    <row r="503" spans="1:35" x14ac:dyDescent="0.3">
      <c r="A503" t="s">
        <v>212</v>
      </c>
      <c r="B503" t="str">
        <f>IFERROR(VLOOKUP(A503,'class and classification'!$A$1:$B$338,2,FALSE),VLOOKUP(A503,'class and classification'!$A$340:$B$378,2,FALSE))</f>
        <v>Predominantly Rural</v>
      </c>
      <c r="C503" t="str">
        <f>IFERROR(VLOOKUP(A503,'class and classification'!$A$1:$C$338,3,FALSE),VLOOKUP(A503,'class and classification'!$A$340:$C$378,3,FALSE))</f>
        <v>SC</v>
      </c>
      <c r="D503">
        <v>298300</v>
      </c>
      <c r="E503">
        <v>365500</v>
      </c>
      <c r="F503">
        <v>81.599999999999994</v>
      </c>
      <c r="G503">
        <v>2.6</v>
      </c>
      <c r="H503">
        <v>304100</v>
      </c>
      <c r="I503">
        <v>370600</v>
      </c>
      <c r="J503">
        <v>82.1</v>
      </c>
      <c r="K503">
        <v>2.6</v>
      </c>
      <c r="L503">
        <v>285100</v>
      </c>
      <c r="M503">
        <v>364100</v>
      </c>
      <c r="N503">
        <v>78.3</v>
      </c>
      <c r="O503">
        <v>2.8</v>
      </c>
      <c r="P503">
        <v>307400</v>
      </c>
      <c r="Q503">
        <v>361800</v>
      </c>
      <c r="R503">
        <v>84.9</v>
      </c>
      <c r="S503">
        <v>2.4</v>
      </c>
      <c r="T503">
        <v>298300</v>
      </c>
      <c r="U503">
        <v>352000</v>
      </c>
      <c r="V503">
        <v>84.8</v>
      </c>
      <c r="W503">
        <v>2.5</v>
      </c>
      <c r="X503">
        <v>304000</v>
      </c>
      <c r="Y503">
        <v>357800</v>
      </c>
      <c r="Z503">
        <v>85</v>
      </c>
      <c r="AA503">
        <v>2.5</v>
      </c>
      <c r="AB503">
        <v>296300</v>
      </c>
      <c r="AC503">
        <v>355900</v>
      </c>
      <c r="AD503">
        <v>83.3</v>
      </c>
      <c r="AE503">
        <v>2.9</v>
      </c>
      <c r="AF503">
        <v>280000</v>
      </c>
      <c r="AG503">
        <v>338700</v>
      </c>
      <c r="AH503">
        <v>82.7</v>
      </c>
      <c r="AI503">
        <v>2.6</v>
      </c>
    </row>
    <row r="504" spans="1:35" x14ac:dyDescent="0.3">
      <c r="A504" t="s">
        <v>1625</v>
      </c>
      <c r="B504" t="str">
        <f>IFERROR(VLOOKUP(A504,'class and classification'!$A$1:$B$338,2,FALSE),VLOOKUP(A504,'class and classification'!$A$340:$B$378,2,FALSE))</f>
        <v>Predominantly Rural</v>
      </c>
      <c r="C504" t="str">
        <f>IFERROR(VLOOKUP(A504,'class and classification'!$A$1:$C$338,3,FALSE),VLOOKUP(A504,'class and classification'!$A$340:$C$378,3,FALSE))</f>
        <v>UA</v>
      </c>
      <c r="D504">
        <v>141400</v>
      </c>
      <c r="E504">
        <v>166200</v>
      </c>
      <c r="F504">
        <v>85.1</v>
      </c>
      <c r="G504">
        <v>2.7</v>
      </c>
      <c r="H504">
        <v>132200</v>
      </c>
      <c r="I504">
        <v>160700</v>
      </c>
      <c r="J504">
        <v>82.3</v>
      </c>
      <c r="K504">
        <v>3.2</v>
      </c>
      <c r="L504">
        <v>123000</v>
      </c>
      <c r="M504">
        <v>157200</v>
      </c>
      <c r="N504">
        <v>78.2</v>
      </c>
      <c r="O504">
        <v>3.6</v>
      </c>
      <c r="P504">
        <v>128500</v>
      </c>
      <c r="Q504">
        <v>156300</v>
      </c>
      <c r="R504">
        <v>82.3</v>
      </c>
      <c r="S504">
        <v>3.2</v>
      </c>
      <c r="T504">
        <v>135000</v>
      </c>
      <c r="U504">
        <v>162200</v>
      </c>
      <c r="V504">
        <v>83.2</v>
      </c>
      <c r="W504">
        <v>3.1</v>
      </c>
      <c r="X504">
        <v>127000</v>
      </c>
      <c r="Y504">
        <v>157800</v>
      </c>
      <c r="Z504">
        <v>80.5</v>
      </c>
      <c r="AA504">
        <v>3.5</v>
      </c>
      <c r="AB504">
        <v>120500</v>
      </c>
      <c r="AC504">
        <v>151100</v>
      </c>
      <c r="AD504">
        <v>79.7</v>
      </c>
      <c r="AE504">
        <v>3.9</v>
      </c>
      <c r="AF504">
        <v>130100</v>
      </c>
      <c r="AG504">
        <v>161900</v>
      </c>
      <c r="AH504">
        <v>80.3</v>
      </c>
      <c r="AI504">
        <v>3.6</v>
      </c>
    </row>
    <row r="505" spans="1:35" x14ac:dyDescent="0.3">
      <c r="A505" t="s">
        <v>214</v>
      </c>
      <c r="B505" t="str">
        <f>IFERROR(VLOOKUP(A505,'class and classification'!$A$1:$B$338,2,FALSE),VLOOKUP(A505,'class and classification'!$A$340:$B$378,2,FALSE))</f>
        <v>Urban with Significant Rural</v>
      </c>
      <c r="C505" t="str">
        <f>IFERROR(VLOOKUP(A505,'class and classification'!$A$1:$C$338,3,FALSE),VLOOKUP(A505,'class and classification'!$A$340:$C$378,3,FALSE))</f>
        <v>SC</v>
      </c>
      <c r="D505">
        <v>250600</v>
      </c>
      <c r="E505">
        <v>310200</v>
      </c>
      <c r="F505">
        <v>80.8</v>
      </c>
      <c r="G505">
        <v>2.7</v>
      </c>
      <c r="H505">
        <v>263800</v>
      </c>
      <c r="I505">
        <v>317000</v>
      </c>
      <c r="J505">
        <v>83.2</v>
      </c>
      <c r="K505">
        <v>2.5</v>
      </c>
      <c r="L505">
        <v>262700</v>
      </c>
      <c r="M505">
        <v>303200</v>
      </c>
      <c r="N505">
        <v>86.7</v>
      </c>
      <c r="O505">
        <v>2.4</v>
      </c>
      <c r="P505">
        <v>262000</v>
      </c>
      <c r="Q505">
        <v>306000</v>
      </c>
      <c r="R505">
        <v>85.6</v>
      </c>
      <c r="S505">
        <v>2.4</v>
      </c>
      <c r="T505">
        <v>264800</v>
      </c>
      <c r="U505">
        <v>306900</v>
      </c>
      <c r="V505">
        <v>86.3</v>
      </c>
      <c r="W505">
        <v>2.5</v>
      </c>
      <c r="X505">
        <v>259500</v>
      </c>
      <c r="Y505">
        <v>301200</v>
      </c>
      <c r="Z505">
        <v>86.2</v>
      </c>
      <c r="AA505">
        <v>2.5</v>
      </c>
      <c r="AB505">
        <v>244300</v>
      </c>
      <c r="AC505">
        <v>291600</v>
      </c>
      <c r="AD505">
        <v>83.8</v>
      </c>
      <c r="AE505">
        <v>2.8</v>
      </c>
      <c r="AF505">
        <v>248800</v>
      </c>
      <c r="AG505">
        <v>293600</v>
      </c>
      <c r="AH505">
        <v>84.7</v>
      </c>
      <c r="AI505">
        <v>2.5</v>
      </c>
    </row>
    <row r="506" spans="1:35" x14ac:dyDescent="0.3">
      <c r="A506" t="s">
        <v>215</v>
      </c>
      <c r="B506" t="str">
        <f>IFERROR(VLOOKUP(A506,'class and classification'!$A$1:$B$338,2,FALSE),VLOOKUP(A506,'class and classification'!$A$340:$B$378,2,FALSE))</f>
        <v>Predominantly Rural</v>
      </c>
      <c r="C506" t="str">
        <f>IFERROR(VLOOKUP(A506,'class and classification'!$A$1:$C$338,3,FALSE),VLOOKUP(A506,'class and classification'!$A$340:$C$378,3,FALSE))</f>
        <v>SC</v>
      </c>
      <c r="D506">
        <v>209200</v>
      </c>
      <c r="E506">
        <v>256900</v>
      </c>
      <c r="F506">
        <v>81.400000000000006</v>
      </c>
      <c r="G506">
        <v>2.8</v>
      </c>
      <c r="H506">
        <v>207500</v>
      </c>
      <c r="I506">
        <v>248900</v>
      </c>
      <c r="J506">
        <v>83.4</v>
      </c>
      <c r="K506">
        <v>2.9</v>
      </c>
      <c r="L506">
        <v>203000</v>
      </c>
      <c r="M506">
        <v>248400</v>
      </c>
      <c r="N506">
        <v>81.7</v>
      </c>
      <c r="O506">
        <v>3.1</v>
      </c>
      <c r="P506">
        <v>203400</v>
      </c>
      <c r="Q506">
        <v>251000</v>
      </c>
      <c r="R506">
        <v>81</v>
      </c>
      <c r="S506">
        <v>3.1</v>
      </c>
      <c r="T506">
        <v>213600</v>
      </c>
      <c r="U506">
        <v>250500</v>
      </c>
      <c r="V506">
        <v>85.3</v>
      </c>
      <c r="W506">
        <v>2.7</v>
      </c>
      <c r="X506">
        <v>217100</v>
      </c>
      <c r="Y506">
        <v>249000</v>
      </c>
      <c r="Z506">
        <v>87.2</v>
      </c>
      <c r="AA506">
        <v>2.6</v>
      </c>
      <c r="AB506">
        <v>196000</v>
      </c>
      <c r="AC506">
        <v>236900</v>
      </c>
      <c r="AD506">
        <v>82.7</v>
      </c>
      <c r="AE506">
        <v>3.4</v>
      </c>
      <c r="AF506">
        <v>196300</v>
      </c>
      <c r="AG506">
        <v>235300</v>
      </c>
      <c r="AH506">
        <v>83.4</v>
      </c>
      <c r="AI506">
        <v>2.9</v>
      </c>
    </row>
    <row r="507" spans="1:35" x14ac:dyDescent="0.3">
      <c r="A507" t="s">
        <v>1010</v>
      </c>
      <c r="B507" t="e">
        <f>IFERROR(VLOOKUP(A507,'class and classification'!$A$1:$B$338,2,FALSE),VLOOKUP(A507,'class and classification'!$A$340:$B$378,2,FALSE))</f>
        <v>#N/A</v>
      </c>
      <c r="C507" t="e">
        <f>IFERROR(VLOOKUP(A507,'class and classification'!$A$1:$C$338,3,FALSE),VLOOKUP(A507,'class and classification'!$A$340:$C$378,3,FALSE))</f>
        <v>#N/A</v>
      </c>
      <c r="F507">
        <v>78.2</v>
      </c>
      <c r="J507">
        <v>79.5</v>
      </c>
      <c r="N507">
        <v>79.8</v>
      </c>
      <c r="R507">
        <v>80.400000000000006</v>
      </c>
      <c r="V507">
        <v>80.900000000000006</v>
      </c>
      <c r="Z507">
        <v>81.5</v>
      </c>
      <c r="AD507">
        <v>81.099999999999994</v>
      </c>
      <c r="AH507">
        <v>81</v>
      </c>
    </row>
    <row r="508" spans="1:35" x14ac:dyDescent="0.3">
      <c r="A508" t="s">
        <v>270</v>
      </c>
      <c r="B508" t="str">
        <f>IFERROR(VLOOKUP(A508,'class and classification'!$A$1:$B$338,2,FALSE),VLOOKUP(A508,'class and classification'!$A$340:$B$378,2,FALSE))</f>
        <v>Predominantly Rural</v>
      </c>
      <c r="C508" t="str">
        <f>IFERROR(VLOOKUP(A508,'class and classification'!$A$1:$C$338,3,FALSE),VLOOKUP(A508,'class and classification'!$A$340:$C$378,3,FALSE))</f>
        <v>SD</v>
      </c>
      <c r="D508">
        <v>36800</v>
      </c>
      <c r="E508">
        <v>46000</v>
      </c>
      <c r="F508">
        <v>79.8</v>
      </c>
      <c r="G508">
        <v>6.4</v>
      </c>
      <c r="H508">
        <v>38600</v>
      </c>
      <c r="I508">
        <v>44600</v>
      </c>
      <c r="J508">
        <v>86.5</v>
      </c>
      <c r="K508">
        <v>5.4</v>
      </c>
      <c r="L508">
        <v>40700</v>
      </c>
      <c r="M508">
        <v>46600</v>
      </c>
      <c r="N508">
        <v>87.4</v>
      </c>
      <c r="O508">
        <v>5.5</v>
      </c>
      <c r="P508">
        <v>39300</v>
      </c>
      <c r="Q508">
        <v>46400</v>
      </c>
      <c r="R508">
        <v>84.7</v>
      </c>
      <c r="S508">
        <v>6.3</v>
      </c>
      <c r="T508">
        <v>38800</v>
      </c>
      <c r="U508">
        <v>44900</v>
      </c>
      <c r="V508">
        <v>86.3</v>
      </c>
      <c r="W508">
        <v>5.6</v>
      </c>
      <c r="X508">
        <v>38500</v>
      </c>
      <c r="Y508">
        <v>43600</v>
      </c>
      <c r="Z508">
        <v>88.2</v>
      </c>
      <c r="AA508">
        <v>5.3</v>
      </c>
      <c r="AB508">
        <v>31600</v>
      </c>
      <c r="AC508">
        <v>36800</v>
      </c>
      <c r="AD508">
        <v>86</v>
      </c>
      <c r="AE508">
        <v>7</v>
      </c>
      <c r="AF508">
        <v>36100</v>
      </c>
      <c r="AG508">
        <v>43600</v>
      </c>
      <c r="AH508">
        <v>82.7</v>
      </c>
      <c r="AI508">
        <v>6.6</v>
      </c>
    </row>
    <row r="509" spans="1:35" x14ac:dyDescent="0.3">
      <c r="A509" t="s">
        <v>271</v>
      </c>
      <c r="B509" t="str">
        <f>IFERROR(VLOOKUP(A509,'class and classification'!$A$1:$B$338,2,FALSE),VLOOKUP(A509,'class and classification'!$A$340:$B$378,2,FALSE))</f>
        <v>Urban with Significant Rural</v>
      </c>
      <c r="C509" t="str">
        <f>IFERROR(VLOOKUP(A509,'class and classification'!$A$1:$C$338,3,FALSE),VLOOKUP(A509,'class and classification'!$A$340:$C$378,3,FALSE))</f>
        <v>SD</v>
      </c>
      <c r="D509">
        <v>23500</v>
      </c>
      <c r="E509">
        <v>29400</v>
      </c>
      <c r="F509">
        <v>79.900000000000006</v>
      </c>
      <c r="G509">
        <v>7.3</v>
      </c>
      <c r="H509">
        <v>24400</v>
      </c>
      <c r="I509">
        <v>30800</v>
      </c>
      <c r="J509">
        <v>79.3</v>
      </c>
      <c r="K509">
        <v>7.6</v>
      </c>
      <c r="L509">
        <v>21000</v>
      </c>
      <c r="M509">
        <v>29300</v>
      </c>
      <c r="N509">
        <v>71.7</v>
      </c>
      <c r="O509">
        <v>8.6</v>
      </c>
      <c r="P509">
        <v>24400</v>
      </c>
      <c r="Q509">
        <v>29400</v>
      </c>
      <c r="R509">
        <v>82.8</v>
      </c>
      <c r="S509">
        <v>7.8</v>
      </c>
      <c r="T509">
        <v>24400</v>
      </c>
      <c r="U509">
        <v>29900</v>
      </c>
      <c r="V509">
        <v>81.8</v>
      </c>
      <c r="W509">
        <v>7.7</v>
      </c>
      <c r="X509">
        <v>22300</v>
      </c>
      <c r="Y509">
        <v>28500</v>
      </c>
      <c r="Z509">
        <v>78.2</v>
      </c>
      <c r="AA509">
        <v>8.5</v>
      </c>
      <c r="AB509">
        <v>19500</v>
      </c>
      <c r="AC509">
        <v>24400</v>
      </c>
      <c r="AD509">
        <v>79.900000000000006</v>
      </c>
      <c r="AE509">
        <v>10.7</v>
      </c>
      <c r="AF509">
        <v>19400</v>
      </c>
      <c r="AG509">
        <v>24500</v>
      </c>
      <c r="AH509">
        <v>79.2</v>
      </c>
      <c r="AI509">
        <v>9.1</v>
      </c>
    </row>
    <row r="510" spans="1:35" x14ac:dyDescent="0.3">
      <c r="A510" t="s">
        <v>272</v>
      </c>
      <c r="B510" t="str">
        <f>IFERROR(VLOOKUP(A510,'class and classification'!$A$1:$B$338,2,FALSE),VLOOKUP(A510,'class and classification'!$A$340:$B$378,2,FALSE))</f>
        <v>Urban with Significant Rural</v>
      </c>
      <c r="C510" t="str">
        <f>IFERROR(VLOOKUP(A510,'class and classification'!$A$1:$C$338,3,FALSE),VLOOKUP(A510,'class and classification'!$A$340:$C$378,3,FALSE))</f>
        <v>SD</v>
      </c>
      <c r="D510">
        <v>44500</v>
      </c>
      <c r="E510">
        <v>53400</v>
      </c>
      <c r="F510">
        <v>83.4</v>
      </c>
      <c r="G510">
        <v>5.2</v>
      </c>
      <c r="H510">
        <v>46700</v>
      </c>
      <c r="I510">
        <v>54000</v>
      </c>
      <c r="J510">
        <v>86.4</v>
      </c>
      <c r="K510">
        <v>4.9000000000000004</v>
      </c>
      <c r="L510">
        <v>39300</v>
      </c>
      <c r="M510">
        <v>53000</v>
      </c>
      <c r="N510">
        <v>74.099999999999994</v>
      </c>
      <c r="O510">
        <v>6.4</v>
      </c>
      <c r="P510">
        <v>40700</v>
      </c>
      <c r="Q510">
        <v>49400</v>
      </c>
      <c r="R510">
        <v>82.5</v>
      </c>
      <c r="S510">
        <v>5.7</v>
      </c>
      <c r="T510">
        <v>41900</v>
      </c>
      <c r="U510">
        <v>48100</v>
      </c>
      <c r="V510">
        <v>87</v>
      </c>
      <c r="W510">
        <v>5</v>
      </c>
      <c r="X510">
        <v>40800</v>
      </c>
      <c r="Y510">
        <v>46700</v>
      </c>
      <c r="Z510">
        <v>87.3</v>
      </c>
      <c r="AA510">
        <v>5.8</v>
      </c>
      <c r="AB510">
        <v>33500</v>
      </c>
      <c r="AC510">
        <v>38500</v>
      </c>
      <c r="AD510">
        <v>87</v>
      </c>
      <c r="AE510">
        <v>6.8</v>
      </c>
      <c r="AF510">
        <v>47500</v>
      </c>
      <c r="AG510">
        <v>53200</v>
      </c>
      <c r="AH510">
        <v>89.3</v>
      </c>
      <c r="AI510">
        <v>5.2</v>
      </c>
    </row>
    <row r="511" spans="1:35" x14ac:dyDescent="0.3">
      <c r="A511" t="s">
        <v>273</v>
      </c>
      <c r="B511" t="str">
        <f>IFERROR(VLOOKUP(A511,'class and classification'!$A$1:$B$338,2,FALSE),VLOOKUP(A511,'class and classification'!$A$340:$B$378,2,FALSE))</f>
        <v>Predominantly Rural</v>
      </c>
      <c r="C511" t="str">
        <f>IFERROR(VLOOKUP(A511,'class and classification'!$A$1:$C$338,3,FALSE),VLOOKUP(A511,'class and classification'!$A$340:$C$378,3,FALSE))</f>
        <v>SD</v>
      </c>
      <c r="D511">
        <v>27800</v>
      </c>
      <c r="E511">
        <v>33400</v>
      </c>
      <c r="F511">
        <v>83.3</v>
      </c>
      <c r="G511">
        <v>7.1</v>
      </c>
      <c r="H511">
        <v>25600</v>
      </c>
      <c r="I511">
        <v>33400</v>
      </c>
      <c r="J511">
        <v>76.7</v>
      </c>
      <c r="K511">
        <v>7.5</v>
      </c>
      <c r="L511">
        <v>24300</v>
      </c>
      <c r="M511">
        <v>32800</v>
      </c>
      <c r="N511">
        <v>74.099999999999994</v>
      </c>
      <c r="O511">
        <v>9.1</v>
      </c>
      <c r="P511">
        <v>24700</v>
      </c>
      <c r="Q511">
        <v>30500</v>
      </c>
      <c r="R511">
        <v>80.900000000000006</v>
      </c>
      <c r="S511">
        <v>7.9</v>
      </c>
      <c r="T511">
        <v>22200</v>
      </c>
      <c r="U511">
        <v>28000</v>
      </c>
      <c r="V511">
        <v>79.2</v>
      </c>
      <c r="W511">
        <v>8.1999999999999993</v>
      </c>
      <c r="X511">
        <v>21100</v>
      </c>
      <c r="Y511">
        <v>28000</v>
      </c>
      <c r="Z511">
        <v>75.599999999999994</v>
      </c>
      <c r="AA511">
        <v>9</v>
      </c>
      <c r="AB511">
        <v>22300</v>
      </c>
      <c r="AC511">
        <v>28100</v>
      </c>
      <c r="AD511">
        <v>79.5</v>
      </c>
      <c r="AE511">
        <v>9.4</v>
      </c>
      <c r="AF511">
        <v>24000</v>
      </c>
      <c r="AG511">
        <v>29500</v>
      </c>
      <c r="AH511">
        <v>81.400000000000006</v>
      </c>
      <c r="AI511">
        <v>8.5</v>
      </c>
    </row>
    <row r="512" spans="1:35" x14ac:dyDescent="0.3">
      <c r="A512" t="s">
        <v>274</v>
      </c>
      <c r="B512" t="str">
        <f>IFERROR(VLOOKUP(A512,'class and classification'!$A$1:$B$338,2,FALSE),VLOOKUP(A512,'class and classification'!$A$340:$B$378,2,FALSE))</f>
        <v>Predominantly Rural</v>
      </c>
      <c r="C512" t="str">
        <f>IFERROR(VLOOKUP(A512,'class and classification'!$A$1:$C$338,3,FALSE),VLOOKUP(A512,'class and classification'!$A$340:$C$378,3,FALSE))</f>
        <v>SD</v>
      </c>
      <c r="D512">
        <v>22000</v>
      </c>
      <c r="E512">
        <v>25000</v>
      </c>
      <c r="F512">
        <v>88</v>
      </c>
      <c r="G512">
        <v>7.3</v>
      </c>
      <c r="H512">
        <v>23100</v>
      </c>
      <c r="I512">
        <v>26900</v>
      </c>
      <c r="J512">
        <v>86.1</v>
      </c>
      <c r="K512">
        <v>8.1</v>
      </c>
      <c r="L512">
        <v>21400</v>
      </c>
      <c r="M512">
        <v>24000</v>
      </c>
      <c r="N512">
        <v>89.1</v>
      </c>
      <c r="O512">
        <v>6.7</v>
      </c>
      <c r="P512">
        <v>23300</v>
      </c>
      <c r="Q512">
        <v>26900</v>
      </c>
      <c r="R512">
        <v>86.6</v>
      </c>
      <c r="S512">
        <v>7.1</v>
      </c>
      <c r="T512">
        <v>22300</v>
      </c>
      <c r="U512">
        <v>25800</v>
      </c>
      <c r="V512">
        <v>86.2</v>
      </c>
      <c r="W512">
        <v>7</v>
      </c>
      <c r="X512">
        <v>22600</v>
      </c>
      <c r="Y512">
        <v>23900</v>
      </c>
      <c r="Z512">
        <v>94.8</v>
      </c>
      <c r="AA512">
        <v>4.9000000000000004</v>
      </c>
      <c r="AB512">
        <v>22300</v>
      </c>
      <c r="AC512">
        <v>25400</v>
      </c>
      <c r="AD512">
        <v>87.8</v>
      </c>
      <c r="AE512">
        <v>7.1</v>
      </c>
      <c r="AF512">
        <v>19200</v>
      </c>
      <c r="AG512">
        <v>23500</v>
      </c>
      <c r="AH512">
        <v>81.5</v>
      </c>
      <c r="AI512">
        <v>9.3000000000000007</v>
      </c>
    </row>
    <row r="513" spans="1:35" x14ac:dyDescent="0.3">
      <c r="A513" t="s">
        <v>275</v>
      </c>
      <c r="B513" t="str">
        <f>IFERROR(VLOOKUP(A513,'class and classification'!$A$1:$B$338,2,FALSE),VLOOKUP(A513,'class and classification'!$A$340:$B$378,2,FALSE))</f>
        <v>Predominantly Rural</v>
      </c>
      <c r="C513" t="str">
        <f>IFERROR(VLOOKUP(A513,'class and classification'!$A$1:$C$338,3,FALSE),VLOOKUP(A513,'class and classification'!$A$340:$C$378,3,FALSE))</f>
        <v>SD</v>
      </c>
      <c r="D513">
        <v>39300</v>
      </c>
      <c r="E513">
        <v>48600</v>
      </c>
      <c r="F513">
        <v>80.900000000000006</v>
      </c>
      <c r="G513">
        <v>6.1</v>
      </c>
      <c r="H513">
        <v>38800</v>
      </c>
      <c r="I513">
        <v>44600</v>
      </c>
      <c r="J513">
        <v>87</v>
      </c>
      <c r="K513">
        <v>5.2</v>
      </c>
      <c r="L513">
        <v>40900</v>
      </c>
      <c r="M513">
        <v>46500</v>
      </c>
      <c r="N513">
        <v>88</v>
      </c>
      <c r="O513">
        <v>4.8</v>
      </c>
      <c r="P513">
        <v>41200</v>
      </c>
      <c r="Q513">
        <v>45800</v>
      </c>
      <c r="R513">
        <v>89.9</v>
      </c>
      <c r="S513">
        <v>4.5999999999999996</v>
      </c>
      <c r="T513">
        <v>37800</v>
      </c>
      <c r="U513">
        <v>44800</v>
      </c>
      <c r="V513">
        <v>84.3</v>
      </c>
      <c r="W513">
        <v>5.7</v>
      </c>
      <c r="X513">
        <v>36900</v>
      </c>
      <c r="Y513">
        <v>43600</v>
      </c>
      <c r="Z513">
        <v>84.6</v>
      </c>
      <c r="AA513">
        <v>5.4</v>
      </c>
      <c r="AB513">
        <v>33500</v>
      </c>
      <c r="AC513">
        <v>42400</v>
      </c>
      <c r="AD513">
        <v>79.2</v>
      </c>
      <c r="AE513">
        <v>7.4</v>
      </c>
      <c r="AF513">
        <v>38000</v>
      </c>
      <c r="AG513">
        <v>43500</v>
      </c>
      <c r="AH513">
        <v>87.2</v>
      </c>
      <c r="AI513">
        <v>5.3</v>
      </c>
    </row>
    <row r="514" spans="1:35" x14ac:dyDescent="0.3">
      <c r="A514" t="s">
        <v>276</v>
      </c>
      <c r="B514" t="str">
        <f>IFERROR(VLOOKUP(A514,'class and classification'!$A$1:$B$338,2,FALSE),VLOOKUP(A514,'class and classification'!$A$340:$B$378,2,FALSE))</f>
        <v>Predominantly Urban</v>
      </c>
      <c r="C514" t="str">
        <f>IFERROR(VLOOKUP(A514,'class and classification'!$A$1:$C$338,3,FALSE),VLOOKUP(A514,'class and classification'!$A$340:$C$378,3,FALSE))</f>
        <v>SD</v>
      </c>
      <c r="D514">
        <v>28300</v>
      </c>
      <c r="E514">
        <v>39700</v>
      </c>
      <c r="F514">
        <v>71.2</v>
      </c>
      <c r="G514">
        <v>9</v>
      </c>
      <c r="H514">
        <v>35900</v>
      </c>
      <c r="I514">
        <v>41400</v>
      </c>
      <c r="J514">
        <v>86.7</v>
      </c>
      <c r="K514">
        <v>7</v>
      </c>
      <c r="L514">
        <v>33400</v>
      </c>
      <c r="M514">
        <v>40000</v>
      </c>
      <c r="N514">
        <v>83.4</v>
      </c>
      <c r="O514">
        <v>7.8</v>
      </c>
      <c r="P514">
        <v>34700</v>
      </c>
      <c r="Q514">
        <v>41600</v>
      </c>
      <c r="R514">
        <v>83.3</v>
      </c>
      <c r="S514">
        <v>7.3</v>
      </c>
      <c r="T514">
        <v>32700</v>
      </c>
      <c r="U514">
        <v>37900</v>
      </c>
      <c r="V514">
        <v>86.3</v>
      </c>
      <c r="W514">
        <v>7.1</v>
      </c>
      <c r="X514">
        <v>29500</v>
      </c>
      <c r="Y514">
        <v>37600</v>
      </c>
      <c r="Z514">
        <v>78.400000000000006</v>
      </c>
      <c r="AA514">
        <v>8.6999999999999993</v>
      </c>
      <c r="AB514">
        <v>31200</v>
      </c>
      <c r="AC514">
        <v>41100</v>
      </c>
      <c r="AD514">
        <v>76</v>
      </c>
      <c r="AE514">
        <v>9.9</v>
      </c>
      <c r="AF514">
        <v>32700</v>
      </c>
      <c r="AG514">
        <v>40300</v>
      </c>
      <c r="AH514">
        <v>81.099999999999994</v>
      </c>
      <c r="AI514">
        <v>8.4</v>
      </c>
    </row>
    <row r="515" spans="1:35" x14ac:dyDescent="0.3">
      <c r="A515" t="s">
        <v>277</v>
      </c>
      <c r="B515" t="str">
        <f>IFERROR(VLOOKUP(A515,'class and classification'!$A$1:$B$338,2,FALSE),VLOOKUP(A515,'class and classification'!$A$340:$B$378,2,FALSE))</f>
        <v>Urban with Significant Rural</v>
      </c>
      <c r="C515" t="str">
        <f>IFERROR(VLOOKUP(A515,'class and classification'!$A$1:$C$338,3,FALSE),VLOOKUP(A515,'class and classification'!$A$340:$C$378,3,FALSE))</f>
        <v>SD</v>
      </c>
      <c r="D515">
        <v>45800</v>
      </c>
      <c r="E515">
        <v>55800</v>
      </c>
      <c r="F515">
        <v>82.2</v>
      </c>
      <c r="G515">
        <v>6</v>
      </c>
      <c r="H515">
        <v>47100</v>
      </c>
      <c r="I515">
        <v>56600</v>
      </c>
      <c r="J515">
        <v>83.2</v>
      </c>
      <c r="K515">
        <v>6.8</v>
      </c>
      <c r="L515">
        <v>42100</v>
      </c>
      <c r="M515">
        <v>51200</v>
      </c>
      <c r="N515">
        <v>82.3</v>
      </c>
      <c r="O515">
        <v>7.3</v>
      </c>
      <c r="P515">
        <v>53700</v>
      </c>
      <c r="Q515">
        <v>58600</v>
      </c>
      <c r="R515">
        <v>91.7</v>
      </c>
      <c r="S515">
        <v>4.5999999999999996</v>
      </c>
      <c r="T515">
        <v>55000</v>
      </c>
      <c r="U515">
        <v>59900</v>
      </c>
      <c r="V515">
        <v>91.7</v>
      </c>
      <c r="W515">
        <v>5</v>
      </c>
      <c r="X515">
        <v>47100</v>
      </c>
      <c r="Y515">
        <v>56100</v>
      </c>
      <c r="Z515">
        <v>83.9</v>
      </c>
      <c r="AA515">
        <v>6.6</v>
      </c>
      <c r="AB515">
        <v>43700</v>
      </c>
      <c r="AC515">
        <v>48100</v>
      </c>
      <c r="AD515">
        <v>90.8</v>
      </c>
      <c r="AE515">
        <v>6.1</v>
      </c>
      <c r="AF515">
        <v>44100</v>
      </c>
      <c r="AG515">
        <v>53300</v>
      </c>
      <c r="AH515">
        <v>82.7</v>
      </c>
      <c r="AI515">
        <v>6.8</v>
      </c>
    </row>
    <row r="516" spans="1:35" x14ac:dyDescent="0.3">
      <c r="A516" t="s">
        <v>278</v>
      </c>
      <c r="B516" t="str">
        <f>IFERROR(VLOOKUP(A516,'class and classification'!$A$1:$B$338,2,FALSE),VLOOKUP(A516,'class and classification'!$A$340:$B$378,2,FALSE))</f>
        <v>Predominantly Urban</v>
      </c>
      <c r="C516" t="str">
        <f>IFERROR(VLOOKUP(A516,'class and classification'!$A$1:$C$338,3,FALSE),VLOOKUP(A516,'class and classification'!$A$340:$C$378,3,FALSE))</f>
        <v>SD</v>
      </c>
      <c r="D516">
        <v>30200</v>
      </c>
      <c r="E516">
        <v>36100</v>
      </c>
      <c r="F516">
        <v>83.6</v>
      </c>
      <c r="G516">
        <v>7.2</v>
      </c>
      <c r="H516">
        <v>29700</v>
      </c>
      <c r="I516">
        <v>35400</v>
      </c>
      <c r="J516">
        <v>83.7</v>
      </c>
      <c r="K516">
        <v>7.3</v>
      </c>
      <c r="L516">
        <v>27300</v>
      </c>
      <c r="M516">
        <v>34700</v>
      </c>
      <c r="N516">
        <v>78.599999999999994</v>
      </c>
      <c r="O516">
        <v>8.9</v>
      </c>
      <c r="P516">
        <v>24900</v>
      </c>
      <c r="Q516">
        <v>31300</v>
      </c>
      <c r="R516">
        <v>79.599999999999994</v>
      </c>
      <c r="S516">
        <v>9.4</v>
      </c>
      <c r="T516">
        <v>30300</v>
      </c>
      <c r="U516">
        <v>35500</v>
      </c>
      <c r="V516">
        <v>85.3</v>
      </c>
      <c r="W516">
        <v>8</v>
      </c>
      <c r="X516">
        <v>33500</v>
      </c>
      <c r="Y516">
        <v>36000</v>
      </c>
      <c r="Z516">
        <v>93</v>
      </c>
      <c r="AA516">
        <v>5.8</v>
      </c>
      <c r="AB516">
        <v>24900</v>
      </c>
      <c r="AC516">
        <v>31800</v>
      </c>
      <c r="AD516">
        <v>78.099999999999994</v>
      </c>
      <c r="AE516">
        <v>10.6</v>
      </c>
      <c r="AF516">
        <v>24000</v>
      </c>
      <c r="AG516">
        <v>30600</v>
      </c>
      <c r="AH516">
        <v>78.5</v>
      </c>
      <c r="AI516">
        <v>9.1</v>
      </c>
    </row>
    <row r="517" spans="1:35" x14ac:dyDescent="0.3">
      <c r="A517" t="s">
        <v>279</v>
      </c>
      <c r="B517" t="str">
        <f>IFERROR(VLOOKUP(A517,'class and classification'!$A$1:$B$338,2,FALSE),VLOOKUP(A517,'class and classification'!$A$340:$B$378,2,FALSE))</f>
        <v>Predominantly Urban</v>
      </c>
      <c r="C517" t="str">
        <f>IFERROR(VLOOKUP(A517,'class and classification'!$A$1:$C$338,3,FALSE),VLOOKUP(A517,'class and classification'!$A$340:$C$378,3,FALSE))</f>
        <v>SD</v>
      </c>
      <c r="D517">
        <v>29200</v>
      </c>
      <c r="E517">
        <v>40400</v>
      </c>
      <c r="F517">
        <v>72.2</v>
      </c>
      <c r="G517">
        <v>8.6999999999999993</v>
      </c>
      <c r="H517">
        <v>32600</v>
      </c>
      <c r="I517">
        <v>42700</v>
      </c>
      <c r="J517">
        <v>76.3</v>
      </c>
      <c r="K517">
        <v>8.9</v>
      </c>
      <c r="L517">
        <v>32600</v>
      </c>
      <c r="M517">
        <v>39100</v>
      </c>
      <c r="N517">
        <v>83.4</v>
      </c>
      <c r="O517">
        <v>8</v>
      </c>
      <c r="P517">
        <v>29300</v>
      </c>
      <c r="Q517">
        <v>35600</v>
      </c>
      <c r="R517">
        <v>82.5</v>
      </c>
      <c r="S517">
        <v>9.5</v>
      </c>
      <c r="T517">
        <v>32600</v>
      </c>
      <c r="U517">
        <v>39700</v>
      </c>
      <c r="V517">
        <v>82.1</v>
      </c>
      <c r="W517">
        <v>8</v>
      </c>
      <c r="X517">
        <v>33100</v>
      </c>
      <c r="Y517">
        <v>38200</v>
      </c>
      <c r="Z517">
        <v>86.6</v>
      </c>
      <c r="AA517">
        <v>7.4</v>
      </c>
      <c r="AB517">
        <v>31900</v>
      </c>
      <c r="AC517">
        <v>41200</v>
      </c>
      <c r="AD517">
        <v>77.599999999999994</v>
      </c>
      <c r="AE517">
        <v>11.1</v>
      </c>
      <c r="AF517">
        <v>26400</v>
      </c>
      <c r="AG517">
        <v>35700</v>
      </c>
      <c r="AH517">
        <v>73.900000000000006</v>
      </c>
      <c r="AI517">
        <v>11</v>
      </c>
    </row>
    <row r="518" spans="1:35" x14ac:dyDescent="0.3">
      <c r="A518" t="s">
        <v>280</v>
      </c>
      <c r="B518" t="str">
        <f>IFERROR(VLOOKUP(A518,'class and classification'!$A$1:$B$338,2,FALSE),VLOOKUP(A518,'class and classification'!$A$340:$B$378,2,FALSE))</f>
        <v>Urban with Significant Rural</v>
      </c>
      <c r="C518" t="str">
        <f>IFERROR(VLOOKUP(A518,'class and classification'!$A$1:$C$338,3,FALSE),VLOOKUP(A518,'class and classification'!$A$340:$C$378,3,FALSE))</f>
        <v>SD</v>
      </c>
      <c r="D518">
        <v>53900</v>
      </c>
      <c r="E518">
        <v>73400</v>
      </c>
      <c r="F518">
        <v>73.5</v>
      </c>
      <c r="G518">
        <v>6.7</v>
      </c>
      <c r="H518">
        <v>53100</v>
      </c>
      <c r="I518">
        <v>67200</v>
      </c>
      <c r="J518">
        <v>79</v>
      </c>
      <c r="K518">
        <v>6.7</v>
      </c>
      <c r="L518">
        <v>57500</v>
      </c>
      <c r="M518">
        <v>69000</v>
      </c>
      <c r="N518">
        <v>83.3</v>
      </c>
      <c r="O518">
        <v>6.6</v>
      </c>
      <c r="P518">
        <v>59500</v>
      </c>
      <c r="Q518">
        <v>72800</v>
      </c>
      <c r="R518">
        <v>81.8</v>
      </c>
      <c r="S518">
        <v>6.1</v>
      </c>
      <c r="T518">
        <v>54300</v>
      </c>
      <c r="U518">
        <v>71000</v>
      </c>
      <c r="V518">
        <v>76.599999999999994</v>
      </c>
      <c r="W518">
        <v>6.5</v>
      </c>
      <c r="X518">
        <v>48300</v>
      </c>
      <c r="Y518">
        <v>66100</v>
      </c>
      <c r="Z518">
        <v>73.099999999999994</v>
      </c>
      <c r="AA518">
        <v>7.4</v>
      </c>
      <c r="AB518">
        <v>52000</v>
      </c>
      <c r="AC518">
        <v>61600</v>
      </c>
      <c r="AD518">
        <v>84.4</v>
      </c>
      <c r="AE518">
        <v>6.6</v>
      </c>
      <c r="AF518">
        <v>51200</v>
      </c>
      <c r="AG518">
        <v>64900</v>
      </c>
      <c r="AH518">
        <v>78.8</v>
      </c>
      <c r="AI518">
        <v>7.2</v>
      </c>
    </row>
    <row r="519" spans="1:35" x14ac:dyDescent="0.3">
      <c r="A519" t="s">
        <v>281</v>
      </c>
      <c r="B519" t="str">
        <f>IFERROR(VLOOKUP(A519,'class and classification'!$A$1:$B$338,2,FALSE),VLOOKUP(A519,'class and classification'!$A$340:$B$378,2,FALSE))</f>
        <v>Predominantly Urban</v>
      </c>
      <c r="C519" t="str">
        <f>IFERROR(VLOOKUP(A519,'class and classification'!$A$1:$C$338,3,FALSE),VLOOKUP(A519,'class and classification'!$A$340:$C$378,3,FALSE))</f>
        <v>SD</v>
      </c>
      <c r="D519">
        <v>27900</v>
      </c>
      <c r="E519">
        <v>39500</v>
      </c>
      <c r="F519">
        <v>70.7</v>
      </c>
      <c r="G519">
        <v>9.1</v>
      </c>
      <c r="H519">
        <v>35400</v>
      </c>
      <c r="I519">
        <v>42700</v>
      </c>
      <c r="J519">
        <v>82.8</v>
      </c>
      <c r="K519">
        <v>7.6</v>
      </c>
      <c r="L519">
        <v>34900</v>
      </c>
      <c r="M519">
        <v>41200</v>
      </c>
      <c r="N519">
        <v>84.8</v>
      </c>
      <c r="O519">
        <v>7.6</v>
      </c>
      <c r="P519">
        <v>31000</v>
      </c>
      <c r="Q519">
        <v>39900</v>
      </c>
      <c r="R519">
        <v>77.7</v>
      </c>
      <c r="S519">
        <v>8.5</v>
      </c>
      <c r="T519">
        <v>27400</v>
      </c>
      <c r="U519">
        <v>38700</v>
      </c>
      <c r="V519">
        <v>70.8</v>
      </c>
      <c r="W519">
        <v>10.199999999999999</v>
      </c>
      <c r="X519">
        <v>30900</v>
      </c>
      <c r="Y519">
        <v>41500</v>
      </c>
      <c r="Z519">
        <v>74.3</v>
      </c>
      <c r="AA519">
        <v>8.6</v>
      </c>
      <c r="AB519">
        <v>35000</v>
      </c>
      <c r="AC519">
        <v>41200</v>
      </c>
      <c r="AD519">
        <v>85</v>
      </c>
      <c r="AE519">
        <v>9.6</v>
      </c>
      <c r="AF519">
        <v>33000</v>
      </c>
      <c r="AG519">
        <v>42900</v>
      </c>
      <c r="AH519">
        <v>76.900000000000006</v>
      </c>
      <c r="AI519">
        <v>10.4</v>
      </c>
    </row>
    <row r="520" spans="1:35" x14ac:dyDescent="0.3">
      <c r="A520" t="s">
        <v>282</v>
      </c>
      <c r="B520" t="str">
        <f>IFERROR(VLOOKUP(A520,'class and classification'!$A$1:$B$338,2,FALSE),VLOOKUP(A520,'class and classification'!$A$340:$B$378,2,FALSE))</f>
        <v>Predominantly Urban</v>
      </c>
      <c r="C520" t="str">
        <f>IFERROR(VLOOKUP(A520,'class and classification'!$A$1:$C$338,3,FALSE),VLOOKUP(A520,'class and classification'!$A$340:$C$378,3,FALSE))</f>
        <v>SD</v>
      </c>
      <c r="D520">
        <v>54300</v>
      </c>
      <c r="E520">
        <v>72200</v>
      </c>
      <c r="F520">
        <v>75.3</v>
      </c>
      <c r="G520">
        <v>6.5</v>
      </c>
      <c r="H520">
        <v>54800</v>
      </c>
      <c r="I520">
        <v>72500</v>
      </c>
      <c r="J520">
        <v>75.7</v>
      </c>
      <c r="K520">
        <v>6.6</v>
      </c>
      <c r="L520">
        <v>54300</v>
      </c>
      <c r="M520">
        <v>72900</v>
      </c>
      <c r="N520">
        <v>74.5</v>
      </c>
      <c r="O520">
        <v>6.6</v>
      </c>
      <c r="P520">
        <v>56200</v>
      </c>
      <c r="Q520">
        <v>69900</v>
      </c>
      <c r="R520">
        <v>80.400000000000006</v>
      </c>
      <c r="S520">
        <v>6.5</v>
      </c>
      <c r="T520">
        <v>55700</v>
      </c>
      <c r="U520">
        <v>68300</v>
      </c>
      <c r="V520">
        <v>81.7</v>
      </c>
      <c r="W520">
        <v>6.9</v>
      </c>
      <c r="X520">
        <v>59500</v>
      </c>
      <c r="Y520">
        <v>65700</v>
      </c>
      <c r="Z520">
        <v>90.6</v>
      </c>
      <c r="AA520">
        <v>5.7</v>
      </c>
      <c r="AB520">
        <v>49700</v>
      </c>
      <c r="AC520">
        <v>62600</v>
      </c>
      <c r="AD520">
        <v>79.400000000000006</v>
      </c>
      <c r="AE520">
        <v>7.3</v>
      </c>
      <c r="AF520">
        <v>50900</v>
      </c>
      <c r="AG520">
        <v>64400</v>
      </c>
      <c r="AH520">
        <v>79</v>
      </c>
      <c r="AI520">
        <v>7.8</v>
      </c>
    </row>
    <row r="521" spans="1:35" x14ac:dyDescent="0.3">
      <c r="A521" t="s">
        <v>283</v>
      </c>
      <c r="B521" t="str">
        <f>IFERROR(VLOOKUP(A521,'class and classification'!$A$1:$B$338,2,FALSE),VLOOKUP(A521,'class and classification'!$A$340:$B$378,2,FALSE))</f>
        <v>Predominantly Rural</v>
      </c>
      <c r="C521" t="str">
        <f>IFERROR(VLOOKUP(A521,'class and classification'!$A$1:$C$338,3,FALSE),VLOOKUP(A521,'class and classification'!$A$340:$C$378,3,FALSE))</f>
        <v>SD</v>
      </c>
      <c r="D521">
        <v>21200</v>
      </c>
      <c r="E521">
        <v>27200</v>
      </c>
      <c r="F521">
        <v>78</v>
      </c>
      <c r="G521">
        <v>10.199999999999999</v>
      </c>
      <c r="H521">
        <v>26200</v>
      </c>
      <c r="I521">
        <v>29700</v>
      </c>
      <c r="J521">
        <v>88.3</v>
      </c>
      <c r="K521">
        <v>7.8</v>
      </c>
      <c r="L521">
        <v>26100</v>
      </c>
      <c r="M521">
        <v>31300</v>
      </c>
      <c r="N521">
        <v>83.3</v>
      </c>
      <c r="O521">
        <v>9.1</v>
      </c>
      <c r="P521">
        <v>27000</v>
      </c>
      <c r="Q521">
        <v>31900</v>
      </c>
      <c r="R521">
        <v>84.7</v>
      </c>
      <c r="S521">
        <v>9.1999999999999993</v>
      </c>
      <c r="T521">
        <v>21700</v>
      </c>
      <c r="U521">
        <v>28900</v>
      </c>
      <c r="V521">
        <v>74.8</v>
      </c>
      <c r="W521">
        <v>10.5</v>
      </c>
      <c r="X521">
        <v>25000</v>
      </c>
      <c r="Y521">
        <v>31400</v>
      </c>
      <c r="Z521">
        <v>79.599999999999994</v>
      </c>
      <c r="AA521">
        <v>10</v>
      </c>
      <c r="AB521">
        <v>24100</v>
      </c>
      <c r="AC521">
        <v>30200</v>
      </c>
      <c r="AD521">
        <v>79.8</v>
      </c>
      <c r="AE521">
        <v>11.2</v>
      </c>
      <c r="AF521">
        <v>23700</v>
      </c>
      <c r="AG521">
        <v>27600</v>
      </c>
      <c r="AH521">
        <v>85.9</v>
      </c>
      <c r="AI521">
        <v>8</v>
      </c>
    </row>
    <row r="522" spans="1:35" x14ac:dyDescent="0.3">
      <c r="A522" t="s">
        <v>284</v>
      </c>
      <c r="B522" t="str">
        <f>IFERROR(VLOOKUP(A522,'class and classification'!$A$1:$B$338,2,FALSE),VLOOKUP(A522,'class and classification'!$A$340:$B$378,2,FALSE))</f>
        <v>Predominantly Urban</v>
      </c>
      <c r="C522" t="str">
        <f>IFERROR(VLOOKUP(A522,'class and classification'!$A$1:$C$338,3,FALSE),VLOOKUP(A522,'class and classification'!$A$340:$C$378,3,FALSE))</f>
        <v>SD</v>
      </c>
      <c r="D522">
        <v>23800</v>
      </c>
      <c r="E522">
        <v>29100</v>
      </c>
      <c r="F522">
        <v>81.7</v>
      </c>
      <c r="G522">
        <v>9.6</v>
      </c>
      <c r="H522">
        <v>28500</v>
      </c>
      <c r="I522">
        <v>35900</v>
      </c>
      <c r="J522">
        <v>79.3</v>
      </c>
      <c r="K522">
        <v>8.5</v>
      </c>
      <c r="L522">
        <v>28000</v>
      </c>
      <c r="M522">
        <v>34200</v>
      </c>
      <c r="N522">
        <v>82</v>
      </c>
      <c r="O522">
        <v>8</v>
      </c>
      <c r="P522">
        <v>26600</v>
      </c>
      <c r="Q522">
        <v>30800</v>
      </c>
      <c r="R522">
        <v>86.1</v>
      </c>
      <c r="S522">
        <v>9.3000000000000007</v>
      </c>
      <c r="T522">
        <v>28300</v>
      </c>
      <c r="U522">
        <v>33100</v>
      </c>
      <c r="V522">
        <v>85.6</v>
      </c>
      <c r="W522">
        <v>7.4</v>
      </c>
      <c r="X522">
        <v>27800</v>
      </c>
      <c r="Y522">
        <v>31400</v>
      </c>
      <c r="Z522">
        <v>88.7</v>
      </c>
      <c r="AA522">
        <v>6.8</v>
      </c>
      <c r="AB522">
        <v>31200</v>
      </c>
      <c r="AC522">
        <v>35300</v>
      </c>
      <c r="AD522">
        <v>88.4</v>
      </c>
      <c r="AE522">
        <v>8.5</v>
      </c>
      <c r="AF522">
        <v>23600</v>
      </c>
      <c r="AG522">
        <v>29500</v>
      </c>
      <c r="AH522">
        <v>80.2</v>
      </c>
      <c r="AI522">
        <v>12.2</v>
      </c>
    </row>
    <row r="523" spans="1:35" x14ac:dyDescent="0.3">
      <c r="A523" t="s">
        <v>285</v>
      </c>
      <c r="B523" t="str">
        <f>IFERROR(VLOOKUP(A523,'class and classification'!$A$1:$B$338,2,FALSE),VLOOKUP(A523,'class and classification'!$A$340:$B$378,2,FALSE))</f>
        <v>Predominantly Urban</v>
      </c>
      <c r="C523" t="str">
        <f>IFERROR(VLOOKUP(A523,'class and classification'!$A$1:$C$338,3,FALSE),VLOOKUP(A523,'class and classification'!$A$340:$C$378,3,FALSE))</f>
        <v>SD</v>
      </c>
      <c r="D523">
        <v>45300</v>
      </c>
      <c r="E523">
        <v>54800</v>
      </c>
      <c r="F523">
        <v>82.6</v>
      </c>
      <c r="G523">
        <v>6.2</v>
      </c>
      <c r="H523">
        <v>45100</v>
      </c>
      <c r="I523">
        <v>53200</v>
      </c>
      <c r="J523">
        <v>84.9</v>
      </c>
      <c r="K523">
        <v>6.3</v>
      </c>
      <c r="L523">
        <v>54200</v>
      </c>
      <c r="M523">
        <v>59800</v>
      </c>
      <c r="N523">
        <v>90.6</v>
      </c>
      <c r="O523">
        <v>5</v>
      </c>
      <c r="P523">
        <v>47200</v>
      </c>
      <c r="Q523">
        <v>53900</v>
      </c>
      <c r="R523">
        <v>87.6</v>
      </c>
      <c r="S523">
        <v>5.4</v>
      </c>
      <c r="T523">
        <v>44300</v>
      </c>
      <c r="U523">
        <v>50900</v>
      </c>
      <c r="V523">
        <v>87</v>
      </c>
      <c r="W523">
        <v>5.6</v>
      </c>
      <c r="X523">
        <v>44500</v>
      </c>
      <c r="Y523">
        <v>48000</v>
      </c>
      <c r="Z523">
        <v>92.8</v>
      </c>
      <c r="AA523">
        <v>4.9000000000000004</v>
      </c>
      <c r="AB523">
        <v>45000</v>
      </c>
      <c r="AC523">
        <v>51600</v>
      </c>
      <c r="AD523">
        <v>87.2</v>
      </c>
      <c r="AE523">
        <v>6.9</v>
      </c>
      <c r="AF523">
        <v>42600</v>
      </c>
      <c r="AG523">
        <v>49100</v>
      </c>
      <c r="AH523">
        <v>86.6</v>
      </c>
      <c r="AI523">
        <v>6.5</v>
      </c>
    </row>
    <row r="524" spans="1:35" x14ac:dyDescent="0.3">
      <c r="A524" t="s">
        <v>286</v>
      </c>
      <c r="B524" t="str">
        <f>IFERROR(VLOOKUP(A524,'class and classification'!$A$1:$B$338,2,FALSE),VLOOKUP(A524,'class and classification'!$A$340:$B$378,2,FALSE))</f>
        <v>Urban with Significant Rural</v>
      </c>
      <c r="C524" t="str">
        <f>IFERROR(VLOOKUP(A524,'class and classification'!$A$1:$C$338,3,FALSE),VLOOKUP(A524,'class and classification'!$A$340:$C$378,3,FALSE))</f>
        <v>SD</v>
      </c>
      <c r="D524">
        <v>41300</v>
      </c>
      <c r="E524">
        <v>54700</v>
      </c>
      <c r="F524">
        <v>75.5</v>
      </c>
      <c r="G524">
        <v>7</v>
      </c>
      <c r="H524">
        <v>40100</v>
      </c>
      <c r="I524">
        <v>53600</v>
      </c>
      <c r="J524">
        <v>74.8</v>
      </c>
      <c r="K524">
        <v>8.1999999999999993</v>
      </c>
      <c r="L524">
        <v>43200</v>
      </c>
      <c r="M524">
        <v>53600</v>
      </c>
      <c r="N524">
        <v>80.7</v>
      </c>
      <c r="O524">
        <v>7.3</v>
      </c>
      <c r="P524">
        <v>36600</v>
      </c>
      <c r="Q524">
        <v>51100</v>
      </c>
      <c r="R524">
        <v>71.8</v>
      </c>
      <c r="S524">
        <v>8.5</v>
      </c>
      <c r="T524">
        <v>39200</v>
      </c>
      <c r="U524">
        <v>49300</v>
      </c>
      <c r="V524">
        <v>79.5</v>
      </c>
      <c r="W524">
        <v>7.4</v>
      </c>
      <c r="X524">
        <v>35600</v>
      </c>
      <c r="Y524">
        <v>48000</v>
      </c>
      <c r="Z524">
        <v>74.2</v>
      </c>
      <c r="AA524">
        <v>8.6</v>
      </c>
      <c r="AB524">
        <v>33100</v>
      </c>
      <c r="AC524">
        <v>42100</v>
      </c>
      <c r="AD524">
        <v>78.5</v>
      </c>
      <c r="AE524">
        <v>9.6</v>
      </c>
      <c r="AF524">
        <v>47800</v>
      </c>
      <c r="AG524">
        <v>56100</v>
      </c>
      <c r="AH524">
        <v>85.1</v>
      </c>
      <c r="AI524">
        <v>6.9</v>
      </c>
    </row>
    <row r="525" spans="1:35" x14ac:dyDescent="0.3">
      <c r="A525" t="s">
        <v>287</v>
      </c>
      <c r="B525" t="str">
        <f>IFERROR(VLOOKUP(A525,'class and classification'!$A$1:$B$338,2,FALSE),VLOOKUP(A525,'class and classification'!$A$340:$B$378,2,FALSE))</f>
        <v>Predominantly Rural</v>
      </c>
      <c r="C525" t="str">
        <f>IFERROR(VLOOKUP(A525,'class and classification'!$A$1:$C$338,3,FALSE),VLOOKUP(A525,'class and classification'!$A$340:$C$378,3,FALSE))</f>
        <v>SD</v>
      </c>
      <c r="D525">
        <v>42600</v>
      </c>
      <c r="E525">
        <v>49300</v>
      </c>
      <c r="F525">
        <v>86.4</v>
      </c>
      <c r="G525">
        <v>5.8</v>
      </c>
      <c r="H525">
        <v>37600</v>
      </c>
      <c r="I525">
        <v>47100</v>
      </c>
      <c r="J525">
        <v>79.7</v>
      </c>
      <c r="K525">
        <v>7.7</v>
      </c>
      <c r="L525">
        <v>38100</v>
      </c>
      <c r="M525">
        <v>49300</v>
      </c>
      <c r="N525">
        <v>77.2</v>
      </c>
      <c r="O525">
        <v>7.9</v>
      </c>
      <c r="P525">
        <v>37900</v>
      </c>
      <c r="Q525">
        <v>45200</v>
      </c>
      <c r="R525">
        <v>83.7</v>
      </c>
      <c r="S525">
        <v>7.3</v>
      </c>
      <c r="T525">
        <v>40200</v>
      </c>
      <c r="U525">
        <v>50000</v>
      </c>
      <c r="V525">
        <v>80.3</v>
      </c>
      <c r="W525">
        <v>7.1</v>
      </c>
      <c r="X525">
        <v>44900</v>
      </c>
      <c r="Y525">
        <v>51000</v>
      </c>
      <c r="Z525">
        <v>88</v>
      </c>
      <c r="AA525">
        <v>5.9</v>
      </c>
      <c r="AB525">
        <v>41300</v>
      </c>
      <c r="AC525">
        <v>45900</v>
      </c>
      <c r="AD525">
        <v>89.9</v>
      </c>
      <c r="AE525">
        <v>6.8</v>
      </c>
      <c r="AF525">
        <v>37000</v>
      </c>
      <c r="AG525">
        <v>43500</v>
      </c>
      <c r="AH525">
        <v>85.1</v>
      </c>
      <c r="AI525">
        <v>6.9</v>
      </c>
    </row>
    <row r="526" spans="1:35" x14ac:dyDescent="0.3">
      <c r="A526" t="s">
        <v>288</v>
      </c>
      <c r="B526" t="str">
        <f>IFERROR(VLOOKUP(A526,'class and classification'!$A$1:$B$338,2,FALSE),VLOOKUP(A526,'class and classification'!$A$340:$B$378,2,FALSE))</f>
        <v>Predominantly Rural</v>
      </c>
      <c r="C526" t="str">
        <f>IFERROR(VLOOKUP(A526,'class and classification'!$A$1:$C$338,3,FALSE),VLOOKUP(A526,'class and classification'!$A$340:$C$378,3,FALSE))</f>
        <v>SD</v>
      </c>
      <c r="D526">
        <v>23000</v>
      </c>
      <c r="E526">
        <v>26800</v>
      </c>
      <c r="F526">
        <v>85.9</v>
      </c>
      <c r="G526">
        <v>8</v>
      </c>
      <c r="H526">
        <v>21300</v>
      </c>
      <c r="I526">
        <v>26100</v>
      </c>
      <c r="J526">
        <v>81.599999999999994</v>
      </c>
      <c r="K526">
        <v>8.3000000000000007</v>
      </c>
      <c r="L526">
        <v>20400</v>
      </c>
      <c r="M526">
        <v>25000</v>
      </c>
      <c r="N526">
        <v>81.599999999999994</v>
      </c>
      <c r="O526">
        <v>10.199999999999999</v>
      </c>
      <c r="P526">
        <v>20100</v>
      </c>
      <c r="Q526">
        <v>26200</v>
      </c>
      <c r="R526">
        <v>76.900000000000006</v>
      </c>
      <c r="S526">
        <v>10.8</v>
      </c>
      <c r="T526">
        <v>19900</v>
      </c>
      <c r="U526">
        <v>25200</v>
      </c>
      <c r="V526">
        <v>78.8</v>
      </c>
      <c r="W526">
        <v>10.6</v>
      </c>
      <c r="X526">
        <v>19600</v>
      </c>
      <c r="Y526">
        <v>23300</v>
      </c>
      <c r="Z526">
        <v>84</v>
      </c>
      <c r="AA526">
        <v>9.6</v>
      </c>
      <c r="AB526">
        <v>22100</v>
      </c>
      <c r="AC526">
        <v>26900</v>
      </c>
      <c r="AD526">
        <v>82.2</v>
      </c>
      <c r="AE526">
        <v>9.9</v>
      </c>
      <c r="AF526">
        <v>18800</v>
      </c>
      <c r="AG526">
        <v>22800</v>
      </c>
      <c r="AH526">
        <v>82.6</v>
      </c>
      <c r="AI526">
        <v>10.3</v>
      </c>
    </row>
    <row r="527" spans="1:35" x14ac:dyDescent="0.3">
      <c r="A527" t="s">
        <v>289</v>
      </c>
      <c r="B527" t="str">
        <f>IFERROR(VLOOKUP(A527,'class and classification'!$A$1:$B$338,2,FALSE),VLOOKUP(A527,'class and classification'!$A$340:$B$378,2,FALSE))</f>
        <v>Predominantly Rural</v>
      </c>
      <c r="C527" t="str">
        <f>IFERROR(VLOOKUP(A527,'class and classification'!$A$1:$C$338,3,FALSE),VLOOKUP(A527,'class and classification'!$A$340:$C$378,3,FALSE))</f>
        <v>SD</v>
      </c>
      <c r="D527">
        <v>33900</v>
      </c>
      <c r="E527">
        <v>43100</v>
      </c>
      <c r="F527">
        <v>78.599999999999994</v>
      </c>
      <c r="G527">
        <v>8.8000000000000007</v>
      </c>
      <c r="H527">
        <v>36800</v>
      </c>
      <c r="I527">
        <v>42400</v>
      </c>
      <c r="J527">
        <v>86.7</v>
      </c>
      <c r="K527">
        <v>6.7</v>
      </c>
      <c r="L527">
        <v>36200</v>
      </c>
      <c r="M527">
        <v>41500</v>
      </c>
      <c r="N527">
        <v>87.3</v>
      </c>
      <c r="O527">
        <v>6.4</v>
      </c>
      <c r="P527">
        <v>31900</v>
      </c>
      <c r="Q527">
        <v>39800</v>
      </c>
      <c r="R527">
        <v>80.2</v>
      </c>
      <c r="S527">
        <v>8.1</v>
      </c>
      <c r="T527">
        <v>35000</v>
      </c>
      <c r="U527">
        <v>41500</v>
      </c>
      <c r="V527">
        <v>84.3</v>
      </c>
      <c r="W527">
        <v>6.8</v>
      </c>
      <c r="X527">
        <v>32700</v>
      </c>
      <c r="Y527">
        <v>39600</v>
      </c>
      <c r="Z527">
        <v>82.5</v>
      </c>
      <c r="AA527">
        <v>7</v>
      </c>
      <c r="AB527">
        <v>34500</v>
      </c>
      <c r="AC527">
        <v>40700</v>
      </c>
      <c r="AD527">
        <v>84.7</v>
      </c>
      <c r="AE527">
        <v>6.9</v>
      </c>
      <c r="AF527">
        <v>34700</v>
      </c>
      <c r="AG527">
        <v>40800</v>
      </c>
      <c r="AH527">
        <v>85</v>
      </c>
      <c r="AI527">
        <v>6.9</v>
      </c>
    </row>
    <row r="528" spans="1:35" x14ac:dyDescent="0.3">
      <c r="A528" t="s">
        <v>290</v>
      </c>
      <c r="B528" t="str">
        <f>IFERROR(VLOOKUP(A528,'class and classification'!$A$1:$B$338,2,FALSE),VLOOKUP(A528,'class and classification'!$A$340:$B$378,2,FALSE))</f>
        <v>Urban with Significant Rural</v>
      </c>
      <c r="C528" t="str">
        <f>IFERROR(VLOOKUP(A528,'class and classification'!$A$1:$C$338,3,FALSE),VLOOKUP(A528,'class and classification'!$A$340:$C$378,3,FALSE))</f>
        <v>SD</v>
      </c>
      <c r="D528">
        <v>67400</v>
      </c>
      <c r="E528">
        <v>81800</v>
      </c>
      <c r="F528">
        <v>82.4</v>
      </c>
      <c r="G528">
        <v>5.3</v>
      </c>
      <c r="H528">
        <v>66000</v>
      </c>
      <c r="I528">
        <v>78000</v>
      </c>
      <c r="J528">
        <v>84.6</v>
      </c>
      <c r="K528">
        <v>4.8</v>
      </c>
      <c r="L528">
        <v>62400</v>
      </c>
      <c r="M528">
        <v>71200</v>
      </c>
      <c r="N528">
        <v>87.6</v>
      </c>
      <c r="O528">
        <v>4.8</v>
      </c>
      <c r="P528">
        <v>66500</v>
      </c>
      <c r="Q528">
        <v>78000</v>
      </c>
      <c r="R528">
        <v>85.2</v>
      </c>
      <c r="S528">
        <v>4.7</v>
      </c>
      <c r="T528">
        <v>64300</v>
      </c>
      <c r="U528">
        <v>75400</v>
      </c>
      <c r="V528">
        <v>85.3</v>
      </c>
      <c r="W528">
        <v>5.0999999999999996</v>
      </c>
      <c r="X528">
        <v>62900</v>
      </c>
      <c r="Y528">
        <v>72500</v>
      </c>
      <c r="Z528">
        <v>86.7</v>
      </c>
      <c r="AA528">
        <v>5</v>
      </c>
      <c r="AB528">
        <v>61000</v>
      </c>
      <c r="AC528">
        <v>75400</v>
      </c>
      <c r="AD528">
        <v>80.900000000000006</v>
      </c>
      <c r="AE528">
        <v>6.1</v>
      </c>
      <c r="AF528">
        <v>61400</v>
      </c>
      <c r="AG528">
        <v>78500</v>
      </c>
      <c r="AH528">
        <v>78.3</v>
      </c>
      <c r="AI528">
        <v>5.5</v>
      </c>
    </row>
    <row r="529" spans="1:35" x14ac:dyDescent="0.3">
      <c r="A529" t="s">
        <v>291</v>
      </c>
      <c r="B529" t="str">
        <f>IFERROR(VLOOKUP(A529,'class and classification'!$A$1:$B$338,2,FALSE),VLOOKUP(A529,'class and classification'!$A$340:$B$378,2,FALSE))</f>
        <v>Predominantly Rural</v>
      </c>
      <c r="C529" t="str">
        <f>IFERROR(VLOOKUP(A529,'class and classification'!$A$1:$C$338,3,FALSE),VLOOKUP(A529,'class and classification'!$A$340:$C$378,3,FALSE))</f>
        <v>SD</v>
      </c>
      <c r="D529">
        <v>19200</v>
      </c>
      <c r="E529">
        <v>24300</v>
      </c>
      <c r="F529">
        <v>79</v>
      </c>
      <c r="G529">
        <v>10.8</v>
      </c>
      <c r="H529">
        <v>22200</v>
      </c>
      <c r="I529">
        <v>25400</v>
      </c>
      <c r="J529">
        <v>87.5</v>
      </c>
      <c r="K529">
        <v>8.9</v>
      </c>
      <c r="L529">
        <v>21200</v>
      </c>
      <c r="M529">
        <v>23600</v>
      </c>
      <c r="N529">
        <v>89.8</v>
      </c>
      <c r="O529">
        <v>9.4</v>
      </c>
      <c r="P529">
        <v>19100</v>
      </c>
      <c r="Q529">
        <v>21500</v>
      </c>
      <c r="R529">
        <v>89.1</v>
      </c>
      <c r="S529">
        <v>10.5</v>
      </c>
      <c r="T529">
        <v>17100</v>
      </c>
      <c r="U529">
        <v>21000</v>
      </c>
      <c r="V529">
        <v>81.599999999999994</v>
      </c>
      <c r="W529">
        <v>11.9</v>
      </c>
      <c r="X529">
        <v>19200</v>
      </c>
      <c r="Y529">
        <v>24100</v>
      </c>
      <c r="Z529">
        <v>79.8</v>
      </c>
      <c r="AA529">
        <v>12.4</v>
      </c>
      <c r="AB529">
        <v>20700</v>
      </c>
      <c r="AC529">
        <v>25100</v>
      </c>
      <c r="AD529">
        <v>82.8</v>
      </c>
      <c r="AE529">
        <v>10.3</v>
      </c>
      <c r="AF529">
        <v>21300</v>
      </c>
      <c r="AG529">
        <v>23900</v>
      </c>
      <c r="AH529">
        <v>89</v>
      </c>
      <c r="AI529">
        <v>9.1999999999999993</v>
      </c>
    </row>
    <row r="530" spans="1:35" x14ac:dyDescent="0.3">
      <c r="A530" t="s">
        <v>292</v>
      </c>
      <c r="B530" t="str">
        <f>IFERROR(VLOOKUP(A530,'class and classification'!$A$1:$B$338,2,FALSE),VLOOKUP(A530,'class and classification'!$A$340:$B$378,2,FALSE))</f>
        <v>Predominantly Rural</v>
      </c>
      <c r="C530" t="str">
        <f>IFERROR(VLOOKUP(A530,'class and classification'!$A$1:$C$338,3,FALSE),VLOOKUP(A530,'class and classification'!$A$340:$C$378,3,FALSE))</f>
        <v>SD</v>
      </c>
      <c r="D530">
        <v>22500</v>
      </c>
      <c r="E530">
        <v>24900</v>
      </c>
      <c r="F530">
        <v>90.6</v>
      </c>
      <c r="G530">
        <v>7.6</v>
      </c>
      <c r="H530">
        <v>18800</v>
      </c>
      <c r="I530">
        <v>23500</v>
      </c>
      <c r="J530">
        <v>80</v>
      </c>
      <c r="K530">
        <v>9.4</v>
      </c>
      <c r="L530">
        <v>20200</v>
      </c>
      <c r="M530">
        <v>24900</v>
      </c>
      <c r="N530">
        <v>81.099999999999994</v>
      </c>
      <c r="O530">
        <v>8.6999999999999993</v>
      </c>
      <c r="P530">
        <v>22000</v>
      </c>
      <c r="Q530">
        <v>25000</v>
      </c>
      <c r="R530">
        <v>87.8</v>
      </c>
      <c r="S530">
        <v>7.2</v>
      </c>
      <c r="T530">
        <v>21800</v>
      </c>
      <c r="U530">
        <v>25900</v>
      </c>
      <c r="V530">
        <v>84.3</v>
      </c>
      <c r="W530">
        <v>8.4</v>
      </c>
      <c r="X530">
        <v>18000</v>
      </c>
      <c r="Y530">
        <v>22400</v>
      </c>
      <c r="Z530">
        <v>80.3</v>
      </c>
      <c r="AA530">
        <v>10.1</v>
      </c>
      <c r="AB530">
        <v>18000</v>
      </c>
      <c r="AC530">
        <v>24200</v>
      </c>
      <c r="AD530">
        <v>74.3</v>
      </c>
      <c r="AE530">
        <v>11.3</v>
      </c>
      <c r="AF530">
        <v>17900</v>
      </c>
      <c r="AG530">
        <v>24000</v>
      </c>
      <c r="AH530">
        <v>74.7</v>
      </c>
      <c r="AI530">
        <v>10.8</v>
      </c>
    </row>
    <row r="531" spans="1:35" x14ac:dyDescent="0.3">
      <c r="A531" t="s">
        <v>293</v>
      </c>
      <c r="B531" t="str">
        <f>IFERROR(VLOOKUP(A531,'class and classification'!$A$1:$B$338,2,FALSE),VLOOKUP(A531,'class and classification'!$A$340:$B$378,2,FALSE))</f>
        <v>Urban with Significant Rural</v>
      </c>
      <c r="C531" t="str">
        <f>IFERROR(VLOOKUP(A531,'class and classification'!$A$1:$C$338,3,FALSE),VLOOKUP(A531,'class and classification'!$A$340:$C$378,3,FALSE))</f>
        <v>SD</v>
      </c>
      <c r="D531">
        <v>33900</v>
      </c>
      <c r="E531">
        <v>43400</v>
      </c>
      <c r="F531">
        <v>78.099999999999994</v>
      </c>
      <c r="G531">
        <v>7.9</v>
      </c>
      <c r="H531">
        <v>38700</v>
      </c>
      <c r="I531">
        <v>42900</v>
      </c>
      <c r="J531">
        <v>90.1</v>
      </c>
      <c r="K531">
        <v>5.6</v>
      </c>
      <c r="L531">
        <v>41800</v>
      </c>
      <c r="M531">
        <v>47900</v>
      </c>
      <c r="N531">
        <v>87.3</v>
      </c>
      <c r="O531">
        <v>5.9</v>
      </c>
      <c r="P531">
        <v>42700</v>
      </c>
      <c r="Q531">
        <v>51300</v>
      </c>
      <c r="R531">
        <v>83.3</v>
      </c>
      <c r="S531">
        <v>6.4</v>
      </c>
      <c r="T531">
        <v>37500</v>
      </c>
      <c r="U531">
        <v>45700</v>
      </c>
      <c r="V531">
        <v>82</v>
      </c>
      <c r="W531">
        <v>6.8</v>
      </c>
      <c r="X531">
        <v>39100</v>
      </c>
      <c r="Y531">
        <v>44400</v>
      </c>
      <c r="Z531">
        <v>88.1</v>
      </c>
      <c r="AA531">
        <v>5.7</v>
      </c>
      <c r="AB531">
        <v>34900</v>
      </c>
      <c r="AC531">
        <v>42200</v>
      </c>
      <c r="AD531">
        <v>82.6</v>
      </c>
      <c r="AE531">
        <v>8.1</v>
      </c>
      <c r="AF531">
        <v>34400</v>
      </c>
      <c r="AG531">
        <v>40300</v>
      </c>
      <c r="AH531">
        <v>85.3</v>
      </c>
      <c r="AI531">
        <v>7.2</v>
      </c>
    </row>
    <row r="532" spans="1:35" x14ac:dyDescent="0.3">
      <c r="A532" t="s">
        <v>294</v>
      </c>
      <c r="B532" t="str">
        <f>IFERROR(VLOOKUP(A532,'class and classification'!$A$1:$B$338,2,FALSE),VLOOKUP(A532,'class and classification'!$A$340:$B$378,2,FALSE))</f>
        <v>Predominantly Rural</v>
      </c>
      <c r="C532" t="str">
        <f>IFERROR(VLOOKUP(A532,'class and classification'!$A$1:$C$338,3,FALSE),VLOOKUP(A532,'class and classification'!$A$340:$C$378,3,FALSE))</f>
        <v>SD</v>
      </c>
      <c r="D532">
        <v>33000</v>
      </c>
      <c r="E532">
        <v>42600</v>
      </c>
      <c r="F532">
        <v>77.3</v>
      </c>
      <c r="G532">
        <v>7</v>
      </c>
      <c r="H532">
        <v>36600</v>
      </c>
      <c r="I532">
        <v>42900</v>
      </c>
      <c r="J532">
        <v>85.2</v>
      </c>
      <c r="K532">
        <v>6.4</v>
      </c>
      <c r="L532">
        <v>39400</v>
      </c>
      <c r="M532">
        <v>43900</v>
      </c>
      <c r="N532">
        <v>89.8</v>
      </c>
      <c r="O532">
        <v>5.9</v>
      </c>
      <c r="P532">
        <v>36700</v>
      </c>
      <c r="Q532">
        <v>44200</v>
      </c>
      <c r="R532">
        <v>83.1</v>
      </c>
      <c r="S532">
        <v>7.1</v>
      </c>
      <c r="T532">
        <v>32000</v>
      </c>
      <c r="U532">
        <v>38900</v>
      </c>
      <c r="V532">
        <v>82.4</v>
      </c>
      <c r="W532">
        <v>7.5</v>
      </c>
      <c r="X532">
        <v>34700</v>
      </c>
      <c r="Y532">
        <v>42400</v>
      </c>
      <c r="Z532">
        <v>81.900000000000006</v>
      </c>
      <c r="AA532">
        <v>6.9</v>
      </c>
      <c r="AB532">
        <v>36500</v>
      </c>
      <c r="AC532">
        <v>41500</v>
      </c>
      <c r="AD532">
        <v>88</v>
      </c>
      <c r="AE532">
        <v>7</v>
      </c>
      <c r="AF532">
        <v>34400</v>
      </c>
      <c r="AG532">
        <v>43400</v>
      </c>
      <c r="AH532">
        <v>79.3</v>
      </c>
      <c r="AI532">
        <v>9.3000000000000007</v>
      </c>
    </row>
    <row r="533" spans="1:35" x14ac:dyDescent="0.3">
      <c r="A533" t="s">
        <v>295</v>
      </c>
      <c r="B533" t="str">
        <f>IFERROR(VLOOKUP(A533,'class and classification'!$A$1:$B$338,2,FALSE),VLOOKUP(A533,'class and classification'!$A$340:$B$378,2,FALSE))</f>
        <v>Predominantly Urban</v>
      </c>
      <c r="C533" t="str">
        <f>IFERROR(VLOOKUP(A533,'class and classification'!$A$1:$C$338,3,FALSE),VLOOKUP(A533,'class and classification'!$A$340:$C$378,3,FALSE))</f>
        <v>SD</v>
      </c>
      <c r="D533">
        <v>52800</v>
      </c>
      <c r="E533">
        <v>63300</v>
      </c>
      <c r="F533">
        <v>83.5</v>
      </c>
      <c r="G533">
        <v>6.1</v>
      </c>
      <c r="H533">
        <v>50300</v>
      </c>
      <c r="I533">
        <v>63800</v>
      </c>
      <c r="J533">
        <v>78.8</v>
      </c>
      <c r="K533">
        <v>6.8</v>
      </c>
      <c r="L533">
        <v>53200</v>
      </c>
      <c r="M533">
        <v>59800</v>
      </c>
      <c r="N533">
        <v>88.9</v>
      </c>
      <c r="O533">
        <v>5.8</v>
      </c>
      <c r="P533">
        <v>54500</v>
      </c>
      <c r="Q533">
        <v>61300</v>
      </c>
      <c r="R533">
        <v>88.9</v>
      </c>
      <c r="S533">
        <v>4.7</v>
      </c>
      <c r="T533">
        <v>52400</v>
      </c>
      <c r="U533">
        <v>56500</v>
      </c>
      <c r="V533">
        <v>92.7</v>
      </c>
      <c r="W533">
        <v>4.2</v>
      </c>
      <c r="X533">
        <v>50400</v>
      </c>
      <c r="Y533">
        <v>55400</v>
      </c>
      <c r="Z533">
        <v>91</v>
      </c>
      <c r="AA533">
        <v>5.3</v>
      </c>
      <c r="AB533">
        <v>50400</v>
      </c>
      <c r="AC533">
        <v>56700</v>
      </c>
      <c r="AD533">
        <v>88.9</v>
      </c>
      <c r="AE533">
        <v>6.3</v>
      </c>
      <c r="AF533">
        <v>47200</v>
      </c>
      <c r="AG533">
        <v>54100</v>
      </c>
      <c r="AH533">
        <v>87.3</v>
      </c>
      <c r="AI533">
        <v>6.2</v>
      </c>
    </row>
    <row r="534" spans="1:35" x14ac:dyDescent="0.3">
      <c r="A534" t="s">
        <v>296</v>
      </c>
      <c r="B534" t="str">
        <f>IFERROR(VLOOKUP(A534,'class and classification'!$A$1:$B$338,2,FALSE),VLOOKUP(A534,'class and classification'!$A$340:$B$378,2,FALSE))</f>
        <v>Urban with Significant Rural</v>
      </c>
      <c r="C534" t="str">
        <f>IFERROR(VLOOKUP(A534,'class and classification'!$A$1:$C$338,3,FALSE),VLOOKUP(A534,'class and classification'!$A$340:$C$378,3,FALSE))</f>
        <v>SD</v>
      </c>
      <c r="D534">
        <v>27900</v>
      </c>
      <c r="E534">
        <v>36900</v>
      </c>
      <c r="F534">
        <v>75.7</v>
      </c>
      <c r="G534">
        <v>9.4</v>
      </c>
      <c r="H534">
        <v>27200</v>
      </c>
      <c r="I534">
        <v>31700</v>
      </c>
      <c r="J534">
        <v>85.9</v>
      </c>
      <c r="K534">
        <v>9.6999999999999993</v>
      </c>
      <c r="L534">
        <v>30100</v>
      </c>
      <c r="M534">
        <v>35100</v>
      </c>
      <c r="N534">
        <v>85.6</v>
      </c>
      <c r="O534">
        <v>8</v>
      </c>
      <c r="P534">
        <v>29900</v>
      </c>
      <c r="Q534">
        <v>35500</v>
      </c>
      <c r="R534">
        <v>84.2</v>
      </c>
      <c r="S534">
        <v>7.6</v>
      </c>
      <c r="T534">
        <v>33000</v>
      </c>
      <c r="U534">
        <v>37400</v>
      </c>
      <c r="V534">
        <v>88.2</v>
      </c>
      <c r="W534">
        <v>6.5</v>
      </c>
      <c r="X534">
        <v>31200</v>
      </c>
      <c r="Y534">
        <v>36200</v>
      </c>
      <c r="Z534">
        <v>86.2</v>
      </c>
      <c r="AA534">
        <v>8.6999999999999993</v>
      </c>
      <c r="AB534">
        <v>28200</v>
      </c>
      <c r="AC534">
        <v>34300</v>
      </c>
      <c r="AD534">
        <v>82.2</v>
      </c>
      <c r="AE534">
        <v>11.3</v>
      </c>
      <c r="AF534">
        <v>27900</v>
      </c>
      <c r="AG534">
        <v>34200</v>
      </c>
      <c r="AH534">
        <v>81.7</v>
      </c>
      <c r="AI534">
        <v>11.4</v>
      </c>
    </row>
    <row r="535" spans="1:35" x14ac:dyDescent="0.3">
      <c r="A535" t="s">
        <v>297</v>
      </c>
      <c r="B535" t="str">
        <f>IFERROR(VLOOKUP(A535,'class and classification'!$A$1:$B$338,2,FALSE),VLOOKUP(A535,'class and classification'!$A$340:$B$378,2,FALSE))</f>
        <v>Predominantly Urban</v>
      </c>
      <c r="C535" t="str">
        <f>IFERROR(VLOOKUP(A535,'class and classification'!$A$1:$C$338,3,FALSE),VLOOKUP(A535,'class and classification'!$A$340:$C$378,3,FALSE))</f>
        <v>SD</v>
      </c>
      <c r="D535">
        <v>37000</v>
      </c>
      <c r="E535">
        <v>47000</v>
      </c>
      <c r="F535">
        <v>78.7</v>
      </c>
      <c r="G535">
        <v>7.9</v>
      </c>
      <c r="H535">
        <v>37800</v>
      </c>
      <c r="I535">
        <v>49300</v>
      </c>
      <c r="J535">
        <v>76.7</v>
      </c>
      <c r="K535">
        <v>7.8</v>
      </c>
      <c r="L535">
        <v>39400</v>
      </c>
      <c r="M535">
        <v>48800</v>
      </c>
      <c r="N535">
        <v>80.8</v>
      </c>
      <c r="O535">
        <v>7.3</v>
      </c>
      <c r="P535">
        <v>36600</v>
      </c>
      <c r="Q535">
        <v>47200</v>
      </c>
      <c r="R535">
        <v>77.599999999999994</v>
      </c>
      <c r="S535">
        <v>7.6</v>
      </c>
      <c r="T535">
        <v>40100</v>
      </c>
      <c r="U535">
        <v>49800</v>
      </c>
      <c r="V535">
        <v>80.5</v>
      </c>
      <c r="W535">
        <v>7.2</v>
      </c>
      <c r="X535">
        <v>33300</v>
      </c>
      <c r="Y535">
        <v>44200</v>
      </c>
      <c r="Z535">
        <v>75.3</v>
      </c>
      <c r="AA535">
        <v>8.4</v>
      </c>
      <c r="AB535">
        <v>35500</v>
      </c>
      <c r="AC535">
        <v>46100</v>
      </c>
      <c r="AD535">
        <v>76.900000000000006</v>
      </c>
      <c r="AE535">
        <v>8.6999999999999993</v>
      </c>
      <c r="AF535">
        <v>36000</v>
      </c>
      <c r="AG535">
        <v>45400</v>
      </c>
      <c r="AH535">
        <v>79.3</v>
      </c>
      <c r="AI535">
        <v>7.5</v>
      </c>
    </row>
    <row r="536" spans="1:35" x14ac:dyDescent="0.3">
      <c r="A536" t="s">
        <v>298</v>
      </c>
      <c r="B536" t="str">
        <f>IFERROR(VLOOKUP(A536,'class and classification'!$A$1:$B$338,2,FALSE),VLOOKUP(A536,'class and classification'!$A$340:$B$378,2,FALSE))</f>
        <v>Predominantly Rural</v>
      </c>
      <c r="C536" t="str">
        <f>IFERROR(VLOOKUP(A536,'class and classification'!$A$1:$C$338,3,FALSE),VLOOKUP(A536,'class and classification'!$A$340:$C$378,3,FALSE))</f>
        <v>SD</v>
      </c>
      <c r="D536">
        <v>27600</v>
      </c>
      <c r="E536">
        <v>34800</v>
      </c>
      <c r="F536">
        <v>79.2</v>
      </c>
      <c r="G536">
        <v>8.1999999999999993</v>
      </c>
      <c r="H536">
        <v>29200</v>
      </c>
      <c r="I536">
        <v>33600</v>
      </c>
      <c r="J536">
        <v>87</v>
      </c>
      <c r="K536">
        <v>7.1</v>
      </c>
      <c r="L536">
        <v>29800</v>
      </c>
      <c r="M536">
        <v>36700</v>
      </c>
      <c r="N536">
        <v>81.400000000000006</v>
      </c>
      <c r="O536">
        <v>8.1999999999999993</v>
      </c>
      <c r="P536">
        <v>29100</v>
      </c>
      <c r="Q536">
        <v>35700</v>
      </c>
      <c r="R536">
        <v>81.7</v>
      </c>
      <c r="S536">
        <v>8</v>
      </c>
      <c r="T536">
        <v>29700</v>
      </c>
      <c r="U536">
        <v>32600</v>
      </c>
      <c r="V536">
        <v>91</v>
      </c>
      <c r="W536">
        <v>5.7</v>
      </c>
      <c r="X536">
        <v>24600</v>
      </c>
      <c r="Y536">
        <v>29500</v>
      </c>
      <c r="Z536">
        <v>83.5</v>
      </c>
      <c r="AA536">
        <v>8.4</v>
      </c>
      <c r="AB536">
        <v>24500</v>
      </c>
      <c r="AC536">
        <v>29300</v>
      </c>
      <c r="AD536">
        <v>83.5</v>
      </c>
      <c r="AE536">
        <v>8.3000000000000007</v>
      </c>
      <c r="AF536">
        <v>21400</v>
      </c>
      <c r="AG536">
        <v>28500</v>
      </c>
      <c r="AH536">
        <v>75.3</v>
      </c>
      <c r="AI536">
        <v>9.9</v>
      </c>
    </row>
    <row r="537" spans="1:35" x14ac:dyDescent="0.3">
      <c r="A537" t="s">
        <v>299</v>
      </c>
      <c r="B537" t="str">
        <f>IFERROR(VLOOKUP(A537,'class and classification'!$A$1:$B$338,2,FALSE),VLOOKUP(A537,'class and classification'!$A$340:$B$378,2,FALSE))</f>
        <v>Predominantly Urban</v>
      </c>
      <c r="C537" t="str">
        <f>IFERROR(VLOOKUP(A537,'class and classification'!$A$1:$C$338,3,FALSE),VLOOKUP(A537,'class and classification'!$A$340:$C$378,3,FALSE))</f>
        <v>SD</v>
      </c>
      <c r="D537">
        <v>43900</v>
      </c>
      <c r="E537">
        <v>54300</v>
      </c>
      <c r="F537">
        <v>80.900000000000006</v>
      </c>
      <c r="G537">
        <v>6.8</v>
      </c>
      <c r="H537">
        <v>49000</v>
      </c>
      <c r="I537">
        <v>55400</v>
      </c>
      <c r="J537">
        <v>88.4</v>
      </c>
      <c r="K537">
        <v>6.4</v>
      </c>
      <c r="L537">
        <v>50900</v>
      </c>
      <c r="M537">
        <v>57700</v>
      </c>
      <c r="N537">
        <v>88.2</v>
      </c>
      <c r="O537">
        <v>6.2</v>
      </c>
      <c r="P537">
        <v>46700</v>
      </c>
      <c r="Q537">
        <v>53900</v>
      </c>
      <c r="R537">
        <v>86.5</v>
      </c>
      <c r="S537">
        <v>6.6</v>
      </c>
      <c r="T537">
        <v>46100</v>
      </c>
      <c r="U537">
        <v>51700</v>
      </c>
      <c r="V537">
        <v>89.3</v>
      </c>
      <c r="W537">
        <v>5.4</v>
      </c>
      <c r="X537">
        <v>49100</v>
      </c>
      <c r="Y537">
        <v>54800</v>
      </c>
      <c r="Z537">
        <v>89.5</v>
      </c>
      <c r="AA537">
        <v>5.2</v>
      </c>
      <c r="AB537">
        <v>52300</v>
      </c>
      <c r="AC537">
        <v>56500</v>
      </c>
      <c r="AD537">
        <v>92.7</v>
      </c>
      <c r="AE537">
        <v>5.4</v>
      </c>
      <c r="AF537">
        <v>45400</v>
      </c>
      <c r="AG537">
        <v>54500</v>
      </c>
      <c r="AH537">
        <v>83.4</v>
      </c>
      <c r="AI537">
        <v>6.6</v>
      </c>
    </row>
    <row r="538" spans="1:35" x14ac:dyDescent="0.3">
      <c r="A538" t="s">
        <v>300</v>
      </c>
      <c r="B538" t="str">
        <f>IFERROR(VLOOKUP(A538,'class and classification'!$A$1:$B$338,2,FALSE),VLOOKUP(A538,'class and classification'!$A$340:$B$378,2,FALSE))</f>
        <v>Predominantly Rural</v>
      </c>
      <c r="C538" t="str">
        <f>IFERROR(VLOOKUP(A538,'class and classification'!$A$1:$C$338,3,FALSE),VLOOKUP(A538,'class and classification'!$A$340:$C$378,3,FALSE))</f>
        <v>SD</v>
      </c>
      <c r="D538">
        <v>38500</v>
      </c>
      <c r="E538">
        <v>49000</v>
      </c>
      <c r="F538">
        <v>78.5</v>
      </c>
      <c r="G538">
        <v>7.6</v>
      </c>
      <c r="H538">
        <v>41200</v>
      </c>
      <c r="I538">
        <v>48100</v>
      </c>
      <c r="J538">
        <v>85.6</v>
      </c>
      <c r="K538">
        <v>6.2</v>
      </c>
      <c r="L538">
        <v>35500</v>
      </c>
      <c r="M538">
        <v>45700</v>
      </c>
      <c r="N538">
        <v>77.7</v>
      </c>
      <c r="O538">
        <v>8</v>
      </c>
      <c r="P538">
        <v>42600</v>
      </c>
      <c r="Q538">
        <v>47300</v>
      </c>
      <c r="R538">
        <v>90</v>
      </c>
      <c r="S538">
        <v>5.4</v>
      </c>
      <c r="T538">
        <v>36100</v>
      </c>
      <c r="U538">
        <v>41900</v>
      </c>
      <c r="V538">
        <v>86.2</v>
      </c>
      <c r="W538">
        <v>7.4</v>
      </c>
      <c r="X538">
        <v>33800</v>
      </c>
      <c r="Y538">
        <v>41200</v>
      </c>
      <c r="Z538">
        <v>82</v>
      </c>
      <c r="AA538">
        <v>8.1</v>
      </c>
      <c r="AB538">
        <v>37000</v>
      </c>
      <c r="AC538">
        <v>45100</v>
      </c>
      <c r="AD538">
        <v>82.1</v>
      </c>
      <c r="AE538">
        <v>7.8</v>
      </c>
      <c r="AF538">
        <v>37100</v>
      </c>
      <c r="AG538">
        <v>45400</v>
      </c>
      <c r="AH538">
        <v>81.7</v>
      </c>
      <c r="AI538">
        <v>8.8000000000000007</v>
      </c>
    </row>
    <row r="539" spans="1:35" x14ac:dyDescent="0.3">
      <c r="A539" t="s">
        <v>301</v>
      </c>
      <c r="B539" t="str">
        <f>IFERROR(VLOOKUP(A539,'class and classification'!$A$1:$B$338,2,FALSE),VLOOKUP(A539,'class and classification'!$A$340:$B$378,2,FALSE))</f>
        <v>Predominantly Urban</v>
      </c>
      <c r="C539" t="str">
        <f>IFERROR(VLOOKUP(A539,'class and classification'!$A$1:$C$338,3,FALSE),VLOOKUP(A539,'class and classification'!$A$340:$C$378,3,FALSE))</f>
        <v>SD</v>
      </c>
      <c r="D539">
        <v>37700</v>
      </c>
      <c r="E539">
        <v>43700</v>
      </c>
      <c r="F539">
        <v>86.4</v>
      </c>
      <c r="G539">
        <v>6.5</v>
      </c>
      <c r="H539">
        <v>40600</v>
      </c>
      <c r="I539">
        <v>49300</v>
      </c>
      <c r="J539">
        <v>82.4</v>
      </c>
      <c r="K539">
        <v>7.3</v>
      </c>
      <c r="L539">
        <v>39700</v>
      </c>
      <c r="M539">
        <v>47900</v>
      </c>
      <c r="N539">
        <v>82.9</v>
      </c>
      <c r="O539">
        <v>7.6</v>
      </c>
      <c r="P539">
        <v>38200</v>
      </c>
      <c r="Q539">
        <v>42600</v>
      </c>
      <c r="R539">
        <v>89.7</v>
      </c>
      <c r="S539">
        <v>6</v>
      </c>
      <c r="T539">
        <v>37300</v>
      </c>
      <c r="U539">
        <v>44300</v>
      </c>
      <c r="V539">
        <v>84.2</v>
      </c>
      <c r="W539">
        <v>6.8</v>
      </c>
      <c r="X539">
        <v>40800</v>
      </c>
      <c r="Y539">
        <v>48000</v>
      </c>
      <c r="Z539">
        <v>85.1</v>
      </c>
      <c r="AA539">
        <v>7.3</v>
      </c>
      <c r="AB539">
        <v>39400</v>
      </c>
      <c r="AC539">
        <v>46900</v>
      </c>
      <c r="AD539">
        <v>84.2</v>
      </c>
      <c r="AE539">
        <v>8</v>
      </c>
      <c r="AF539">
        <v>38800</v>
      </c>
      <c r="AG539">
        <v>42000</v>
      </c>
      <c r="AH539">
        <v>92.5</v>
      </c>
      <c r="AI539">
        <v>6.5</v>
      </c>
    </row>
    <row r="540" spans="1:35" x14ac:dyDescent="0.3">
      <c r="A540" t="s">
        <v>302</v>
      </c>
      <c r="B540" t="str">
        <f>IFERROR(VLOOKUP(A540,'class and classification'!$A$1:$B$338,2,FALSE),VLOOKUP(A540,'class and classification'!$A$340:$B$378,2,FALSE))</f>
        <v>Urban with Significant Rural</v>
      </c>
      <c r="C540" t="str">
        <f>IFERROR(VLOOKUP(A540,'class and classification'!$A$1:$C$338,3,FALSE),VLOOKUP(A540,'class and classification'!$A$340:$C$378,3,FALSE))</f>
        <v>SD</v>
      </c>
      <c r="D540">
        <v>43000</v>
      </c>
      <c r="E540">
        <v>50900</v>
      </c>
      <c r="F540">
        <v>84.5</v>
      </c>
      <c r="G540">
        <v>6.2</v>
      </c>
      <c r="H540">
        <v>38200</v>
      </c>
      <c r="I540">
        <v>49400</v>
      </c>
      <c r="J540">
        <v>77.3</v>
      </c>
      <c r="K540">
        <v>7.8</v>
      </c>
      <c r="L540">
        <v>43100</v>
      </c>
      <c r="M540">
        <v>49400</v>
      </c>
      <c r="N540">
        <v>87.2</v>
      </c>
      <c r="O540">
        <v>5.9</v>
      </c>
      <c r="P540">
        <v>43000</v>
      </c>
      <c r="Q540">
        <v>49900</v>
      </c>
      <c r="R540">
        <v>86</v>
      </c>
      <c r="S540">
        <v>6.6</v>
      </c>
      <c r="T540">
        <v>47000</v>
      </c>
      <c r="U540">
        <v>53600</v>
      </c>
      <c r="V540">
        <v>87.7</v>
      </c>
      <c r="W540">
        <v>5.6</v>
      </c>
      <c r="X540">
        <v>46400</v>
      </c>
      <c r="Y540">
        <v>49100</v>
      </c>
      <c r="Z540">
        <v>94.6</v>
      </c>
      <c r="AA540">
        <v>4.2</v>
      </c>
      <c r="AB540">
        <v>42000</v>
      </c>
      <c r="AC540">
        <v>50900</v>
      </c>
      <c r="AD540">
        <v>82.4</v>
      </c>
      <c r="AE540">
        <v>7.4</v>
      </c>
      <c r="AF540">
        <v>41300</v>
      </c>
      <c r="AG540">
        <v>49400</v>
      </c>
      <c r="AH540">
        <v>83.5</v>
      </c>
      <c r="AI540">
        <v>6.9</v>
      </c>
    </row>
    <row r="541" spans="1:35" x14ac:dyDescent="0.3">
      <c r="A541" t="s">
        <v>303</v>
      </c>
      <c r="B541" t="str">
        <f>IFERROR(VLOOKUP(A541,'class and classification'!$A$1:$B$338,2,FALSE),VLOOKUP(A541,'class and classification'!$A$340:$B$378,2,FALSE))</f>
        <v>Predominantly Urban</v>
      </c>
      <c r="C541" t="str">
        <f>IFERROR(VLOOKUP(A541,'class and classification'!$A$1:$C$338,3,FALSE),VLOOKUP(A541,'class and classification'!$A$340:$C$378,3,FALSE))</f>
        <v>SD</v>
      </c>
      <c r="D541">
        <v>39700</v>
      </c>
      <c r="E541">
        <v>47400</v>
      </c>
      <c r="F541">
        <v>83.6</v>
      </c>
      <c r="G541">
        <v>6.3</v>
      </c>
      <c r="H541">
        <v>38600</v>
      </c>
      <c r="I541">
        <v>48200</v>
      </c>
      <c r="J541">
        <v>80</v>
      </c>
      <c r="K541">
        <v>6.9</v>
      </c>
      <c r="L541">
        <v>42500</v>
      </c>
      <c r="M541">
        <v>46500</v>
      </c>
      <c r="N541">
        <v>91.3</v>
      </c>
      <c r="O541">
        <v>5.4</v>
      </c>
      <c r="P541">
        <v>40100</v>
      </c>
      <c r="Q541">
        <v>48200</v>
      </c>
      <c r="R541">
        <v>83.2</v>
      </c>
      <c r="S541">
        <v>6.8</v>
      </c>
      <c r="T541">
        <v>40500</v>
      </c>
      <c r="U541">
        <v>47600</v>
      </c>
      <c r="V541">
        <v>85.2</v>
      </c>
      <c r="W541">
        <v>7.1</v>
      </c>
      <c r="X541">
        <v>43200</v>
      </c>
      <c r="Y541">
        <v>50000</v>
      </c>
      <c r="Z541">
        <v>86.4</v>
      </c>
      <c r="AA541">
        <v>6.4</v>
      </c>
      <c r="AB541">
        <v>39300</v>
      </c>
      <c r="AC541">
        <v>46600</v>
      </c>
      <c r="AD541">
        <v>84.3</v>
      </c>
      <c r="AE541">
        <v>7.8</v>
      </c>
      <c r="AF541">
        <v>37400</v>
      </c>
      <c r="AG541">
        <v>47700</v>
      </c>
      <c r="AH541">
        <v>78.5</v>
      </c>
      <c r="AI541">
        <v>7.8</v>
      </c>
    </row>
    <row r="542" spans="1:35" x14ac:dyDescent="0.3">
      <c r="A542" t="s">
        <v>304</v>
      </c>
      <c r="B542" t="str">
        <f>IFERROR(VLOOKUP(A542,'class and classification'!$A$1:$B$338,2,FALSE),VLOOKUP(A542,'class and classification'!$A$340:$B$378,2,FALSE))</f>
        <v>Predominantly Urban</v>
      </c>
      <c r="C542" t="str">
        <f>IFERROR(VLOOKUP(A542,'class and classification'!$A$1:$C$338,3,FALSE),VLOOKUP(A542,'class and classification'!$A$340:$C$378,3,FALSE))</f>
        <v>SD</v>
      </c>
      <c r="D542">
        <v>76900</v>
      </c>
      <c r="E542">
        <v>96200</v>
      </c>
      <c r="F542">
        <v>80</v>
      </c>
      <c r="G542">
        <v>5.0999999999999996</v>
      </c>
      <c r="H542">
        <v>71300</v>
      </c>
      <c r="I542">
        <v>92000</v>
      </c>
      <c r="J542">
        <v>77.5</v>
      </c>
      <c r="K542">
        <v>5.5</v>
      </c>
      <c r="L542">
        <v>68900</v>
      </c>
      <c r="M542">
        <v>93500</v>
      </c>
      <c r="N542">
        <v>73.7</v>
      </c>
      <c r="O542">
        <v>5.7</v>
      </c>
      <c r="P542">
        <v>70300</v>
      </c>
      <c r="Q542">
        <v>90800</v>
      </c>
      <c r="R542">
        <v>77.400000000000006</v>
      </c>
      <c r="S542">
        <v>6.3</v>
      </c>
      <c r="T542">
        <v>75800</v>
      </c>
      <c r="U542">
        <v>99500</v>
      </c>
      <c r="V542">
        <v>76.099999999999994</v>
      </c>
      <c r="W542">
        <v>5.7</v>
      </c>
      <c r="X542">
        <v>82700</v>
      </c>
      <c r="Y542">
        <v>98100</v>
      </c>
      <c r="Z542">
        <v>84.3</v>
      </c>
      <c r="AA542">
        <v>5.0999999999999996</v>
      </c>
      <c r="AB542">
        <v>83300</v>
      </c>
      <c r="AC542">
        <v>95900</v>
      </c>
      <c r="AD542">
        <v>86.9</v>
      </c>
      <c r="AE542">
        <v>5.5</v>
      </c>
      <c r="AF542">
        <v>79600</v>
      </c>
      <c r="AG542">
        <v>95900</v>
      </c>
      <c r="AH542">
        <v>83</v>
      </c>
      <c r="AI542">
        <v>5.6</v>
      </c>
    </row>
    <row r="543" spans="1:35" x14ac:dyDescent="0.3">
      <c r="A543" t="s">
        <v>305</v>
      </c>
      <c r="B543" t="str">
        <f>IFERROR(VLOOKUP(A543,'class and classification'!$A$1:$B$338,2,FALSE),VLOOKUP(A543,'class and classification'!$A$340:$B$378,2,FALSE))</f>
        <v>Predominantly Rural</v>
      </c>
      <c r="C543" t="str">
        <f>IFERROR(VLOOKUP(A543,'class and classification'!$A$1:$C$338,3,FALSE),VLOOKUP(A543,'class and classification'!$A$340:$C$378,3,FALSE))</f>
        <v>SD</v>
      </c>
      <c r="D543">
        <v>34900</v>
      </c>
      <c r="E543">
        <v>41700</v>
      </c>
      <c r="F543">
        <v>83.7</v>
      </c>
      <c r="G543">
        <v>6.6</v>
      </c>
      <c r="H543">
        <v>37300</v>
      </c>
      <c r="I543">
        <v>46900</v>
      </c>
      <c r="J543">
        <v>79.5</v>
      </c>
      <c r="K543">
        <v>7</v>
      </c>
      <c r="L543">
        <v>35800</v>
      </c>
      <c r="M543">
        <v>44500</v>
      </c>
      <c r="N543">
        <v>80.400000000000006</v>
      </c>
      <c r="O543">
        <v>7.5</v>
      </c>
      <c r="P543">
        <v>38400</v>
      </c>
      <c r="Q543">
        <v>46000</v>
      </c>
      <c r="R543">
        <v>83.4</v>
      </c>
      <c r="S543">
        <v>7.3</v>
      </c>
      <c r="T543">
        <v>39100</v>
      </c>
      <c r="U543">
        <v>42800</v>
      </c>
      <c r="V543">
        <v>91.2</v>
      </c>
      <c r="W543">
        <v>6.2</v>
      </c>
      <c r="X543">
        <v>35500</v>
      </c>
      <c r="Y543">
        <v>40400</v>
      </c>
      <c r="Z543">
        <v>88</v>
      </c>
      <c r="AA543">
        <v>6.7</v>
      </c>
      <c r="AB543">
        <v>37300</v>
      </c>
      <c r="AC543">
        <v>44100</v>
      </c>
      <c r="AD543">
        <v>84.5</v>
      </c>
      <c r="AE543">
        <v>6.9</v>
      </c>
      <c r="AF543">
        <v>36600</v>
      </c>
      <c r="AG543">
        <v>42000</v>
      </c>
      <c r="AH543">
        <v>87.2</v>
      </c>
      <c r="AI543">
        <v>6.6</v>
      </c>
    </row>
    <row r="544" spans="1:35" x14ac:dyDescent="0.3">
      <c r="A544" t="s">
        <v>306</v>
      </c>
      <c r="B544" t="str">
        <f>IFERROR(VLOOKUP(A544,'class and classification'!$A$1:$B$338,2,FALSE),VLOOKUP(A544,'class and classification'!$A$340:$B$378,2,FALSE))</f>
        <v>Predominantly Rural</v>
      </c>
      <c r="C544" t="str">
        <f>IFERROR(VLOOKUP(A544,'class and classification'!$A$1:$C$338,3,FALSE),VLOOKUP(A544,'class and classification'!$A$340:$C$378,3,FALSE))</f>
        <v>SD</v>
      </c>
      <c r="D544">
        <v>42100</v>
      </c>
      <c r="E544">
        <v>53400</v>
      </c>
      <c r="F544">
        <v>78.8</v>
      </c>
      <c r="G544">
        <v>7.9</v>
      </c>
      <c r="H544">
        <v>43100</v>
      </c>
      <c r="I544">
        <v>51100</v>
      </c>
      <c r="J544">
        <v>84.3</v>
      </c>
      <c r="K544">
        <v>7</v>
      </c>
      <c r="L544">
        <v>47900</v>
      </c>
      <c r="M544">
        <v>55700</v>
      </c>
      <c r="N544">
        <v>86</v>
      </c>
      <c r="O544">
        <v>5.9</v>
      </c>
      <c r="P544">
        <v>42300</v>
      </c>
      <c r="Q544">
        <v>52600</v>
      </c>
      <c r="R544">
        <v>80.5</v>
      </c>
      <c r="S544">
        <v>7.1</v>
      </c>
      <c r="T544">
        <v>39300</v>
      </c>
      <c r="U544">
        <v>45300</v>
      </c>
      <c r="V544">
        <v>86.8</v>
      </c>
      <c r="W544">
        <v>7.3</v>
      </c>
      <c r="X544">
        <v>48500</v>
      </c>
      <c r="Y544">
        <v>54700</v>
      </c>
      <c r="Z544">
        <v>88.7</v>
      </c>
      <c r="AA544">
        <v>6.1</v>
      </c>
      <c r="AB544">
        <v>45200</v>
      </c>
      <c r="AC544">
        <v>53900</v>
      </c>
      <c r="AD544">
        <v>83.7</v>
      </c>
      <c r="AE544">
        <v>6.4</v>
      </c>
      <c r="AF544">
        <v>46000</v>
      </c>
      <c r="AG544">
        <v>53500</v>
      </c>
      <c r="AH544">
        <v>86.1</v>
      </c>
      <c r="AI544">
        <v>6.2</v>
      </c>
    </row>
    <row r="545" spans="1:35" x14ac:dyDescent="0.3">
      <c r="A545" t="s">
        <v>307</v>
      </c>
      <c r="B545" t="str">
        <f>IFERROR(VLOOKUP(A545,'class and classification'!$A$1:$B$338,2,FALSE),VLOOKUP(A545,'class and classification'!$A$340:$B$378,2,FALSE))</f>
        <v>Predominantly Rural</v>
      </c>
      <c r="C545" t="str">
        <f>IFERROR(VLOOKUP(A545,'class and classification'!$A$1:$C$338,3,FALSE),VLOOKUP(A545,'class and classification'!$A$340:$C$378,3,FALSE))</f>
        <v>SD</v>
      </c>
      <c r="D545">
        <v>20600</v>
      </c>
      <c r="E545">
        <v>24700</v>
      </c>
      <c r="F545">
        <v>83.2</v>
      </c>
      <c r="G545">
        <v>8.4</v>
      </c>
      <c r="H545">
        <v>18300</v>
      </c>
      <c r="I545">
        <v>22600</v>
      </c>
      <c r="J545">
        <v>80.8</v>
      </c>
      <c r="K545">
        <v>9.1</v>
      </c>
      <c r="L545">
        <v>18800</v>
      </c>
      <c r="M545">
        <v>23800</v>
      </c>
      <c r="N545">
        <v>78.900000000000006</v>
      </c>
      <c r="O545">
        <v>10.1</v>
      </c>
      <c r="P545">
        <v>19500</v>
      </c>
      <c r="Q545">
        <v>23300</v>
      </c>
      <c r="R545">
        <v>83.7</v>
      </c>
      <c r="S545">
        <v>8.5</v>
      </c>
      <c r="T545">
        <v>21300</v>
      </c>
      <c r="U545">
        <v>23700</v>
      </c>
      <c r="V545">
        <v>90.1</v>
      </c>
      <c r="W545">
        <v>7.1</v>
      </c>
      <c r="X545">
        <v>19900</v>
      </c>
      <c r="Y545">
        <v>22300</v>
      </c>
      <c r="Z545">
        <v>89.2</v>
      </c>
      <c r="AA545">
        <v>7.6</v>
      </c>
      <c r="AB545">
        <v>18100</v>
      </c>
      <c r="AC545">
        <v>21800</v>
      </c>
      <c r="AD545">
        <v>83.2</v>
      </c>
      <c r="AE545">
        <v>9.5</v>
      </c>
      <c r="AF545">
        <v>14800</v>
      </c>
      <c r="AG545">
        <v>19300</v>
      </c>
      <c r="AH545">
        <v>76.8</v>
      </c>
      <c r="AI545">
        <v>12.9</v>
      </c>
    </row>
    <row r="546" spans="1:35" x14ac:dyDescent="0.3">
      <c r="A546" t="s">
        <v>308</v>
      </c>
      <c r="B546" t="str">
        <f>IFERROR(VLOOKUP(A546,'class and classification'!$A$1:$B$338,2,FALSE),VLOOKUP(A546,'class and classification'!$A$340:$B$378,2,FALSE))</f>
        <v>Predominantly Rural</v>
      </c>
      <c r="C546" t="str">
        <f>IFERROR(VLOOKUP(A546,'class and classification'!$A$1:$C$338,3,FALSE),VLOOKUP(A546,'class and classification'!$A$340:$C$378,3,FALSE))</f>
        <v>SD</v>
      </c>
      <c r="D546">
        <v>38700</v>
      </c>
      <c r="E546">
        <v>49400</v>
      </c>
      <c r="F546">
        <v>78.400000000000006</v>
      </c>
      <c r="G546">
        <v>7</v>
      </c>
      <c r="H546">
        <v>43700</v>
      </c>
      <c r="I546">
        <v>51700</v>
      </c>
      <c r="J546">
        <v>84.5</v>
      </c>
      <c r="K546">
        <v>5.9</v>
      </c>
      <c r="L546">
        <v>38400</v>
      </c>
      <c r="M546">
        <v>48800</v>
      </c>
      <c r="N546">
        <v>78.7</v>
      </c>
      <c r="O546">
        <v>7.5</v>
      </c>
      <c r="P546">
        <v>40100</v>
      </c>
      <c r="Q546">
        <v>45500</v>
      </c>
      <c r="R546">
        <v>88.3</v>
      </c>
      <c r="S546">
        <v>6.8</v>
      </c>
      <c r="T546">
        <v>39300</v>
      </c>
      <c r="U546">
        <v>49600</v>
      </c>
      <c r="V546">
        <v>79.2</v>
      </c>
      <c r="W546">
        <v>8.3000000000000007</v>
      </c>
      <c r="X546">
        <v>36500</v>
      </c>
      <c r="Y546">
        <v>46800</v>
      </c>
      <c r="Z546">
        <v>78</v>
      </c>
      <c r="AA546">
        <v>8.1999999999999993</v>
      </c>
      <c r="AB546">
        <v>38500</v>
      </c>
      <c r="AC546">
        <v>52200</v>
      </c>
      <c r="AD546">
        <v>73.599999999999994</v>
      </c>
      <c r="AE546">
        <v>8</v>
      </c>
      <c r="AF546">
        <v>35800</v>
      </c>
      <c r="AG546">
        <v>42800</v>
      </c>
      <c r="AH546">
        <v>83.6</v>
      </c>
      <c r="AI546">
        <v>7.8</v>
      </c>
    </row>
    <row r="547" spans="1:35" x14ac:dyDescent="0.3">
      <c r="A547" t="s">
        <v>309</v>
      </c>
      <c r="B547" t="str">
        <f>IFERROR(VLOOKUP(A547,'class and classification'!$A$1:$B$338,2,FALSE),VLOOKUP(A547,'class and classification'!$A$340:$B$378,2,FALSE))</f>
        <v>Predominantly Urban</v>
      </c>
      <c r="C547" t="str">
        <f>IFERROR(VLOOKUP(A547,'class and classification'!$A$1:$C$338,3,FALSE),VLOOKUP(A547,'class and classification'!$A$340:$C$378,3,FALSE))</f>
        <v>SD</v>
      </c>
      <c r="D547">
        <v>26200</v>
      </c>
      <c r="E547">
        <v>29200</v>
      </c>
      <c r="F547">
        <v>89.5</v>
      </c>
      <c r="G547">
        <v>7.3</v>
      </c>
      <c r="H547">
        <v>21600</v>
      </c>
      <c r="I547">
        <v>25400</v>
      </c>
      <c r="J547">
        <v>85.3</v>
      </c>
      <c r="K547">
        <v>8.6999999999999993</v>
      </c>
      <c r="L547">
        <v>21000</v>
      </c>
      <c r="M547">
        <v>25600</v>
      </c>
      <c r="N547">
        <v>82.1</v>
      </c>
      <c r="O547">
        <v>8.6999999999999993</v>
      </c>
      <c r="P547">
        <v>20700</v>
      </c>
      <c r="Q547">
        <v>27900</v>
      </c>
      <c r="R547">
        <v>74.099999999999994</v>
      </c>
      <c r="S547">
        <v>10.7</v>
      </c>
      <c r="T547">
        <v>19800</v>
      </c>
      <c r="U547">
        <v>24100</v>
      </c>
      <c r="V547">
        <v>82.1</v>
      </c>
      <c r="W547">
        <v>13.1</v>
      </c>
      <c r="X547">
        <v>21000</v>
      </c>
      <c r="Y547">
        <v>25400</v>
      </c>
      <c r="Z547">
        <v>82.6</v>
      </c>
      <c r="AA547">
        <v>9.6999999999999993</v>
      </c>
      <c r="AB547">
        <v>22800</v>
      </c>
      <c r="AC547">
        <v>27300</v>
      </c>
      <c r="AD547">
        <v>83.6</v>
      </c>
      <c r="AE547">
        <v>13.5</v>
      </c>
      <c r="AF547">
        <v>19900</v>
      </c>
      <c r="AG547">
        <v>24900</v>
      </c>
      <c r="AH547">
        <v>79.8</v>
      </c>
      <c r="AI547">
        <v>13.7</v>
      </c>
    </row>
    <row r="548" spans="1:35" x14ac:dyDescent="0.3">
      <c r="A548" t="s">
        <v>310</v>
      </c>
      <c r="B548" t="str">
        <f>IFERROR(VLOOKUP(A548,'class and classification'!$A$1:$B$338,2,FALSE),VLOOKUP(A548,'class and classification'!$A$340:$B$378,2,FALSE))</f>
        <v>Urban with Significant Rural</v>
      </c>
      <c r="C548" t="str">
        <f>IFERROR(VLOOKUP(A548,'class and classification'!$A$1:$C$338,3,FALSE),VLOOKUP(A548,'class and classification'!$A$340:$C$378,3,FALSE))</f>
        <v>SD</v>
      </c>
      <c r="D548">
        <v>22200</v>
      </c>
      <c r="E548">
        <v>29500</v>
      </c>
      <c r="F548">
        <v>75.3</v>
      </c>
      <c r="G548">
        <v>10.4</v>
      </c>
      <c r="H548">
        <v>24200</v>
      </c>
      <c r="I548">
        <v>30700</v>
      </c>
      <c r="J548">
        <v>78.900000000000006</v>
      </c>
      <c r="K548">
        <v>10.1</v>
      </c>
      <c r="L548">
        <v>25700</v>
      </c>
      <c r="M548">
        <v>30700</v>
      </c>
      <c r="N548">
        <v>83.7</v>
      </c>
      <c r="O548">
        <v>8.6</v>
      </c>
      <c r="P548">
        <v>25300</v>
      </c>
      <c r="Q548">
        <v>32700</v>
      </c>
      <c r="R548">
        <v>77.599999999999994</v>
      </c>
      <c r="S548">
        <v>9.4</v>
      </c>
      <c r="T548">
        <v>25500</v>
      </c>
      <c r="U548">
        <v>30300</v>
      </c>
      <c r="V548">
        <v>83.9</v>
      </c>
      <c r="W548">
        <v>10.1</v>
      </c>
      <c r="X548">
        <v>21600</v>
      </c>
      <c r="Y548">
        <v>26700</v>
      </c>
      <c r="Z548">
        <v>80.7</v>
      </c>
      <c r="AA548">
        <v>11.8</v>
      </c>
      <c r="AB548">
        <v>21700</v>
      </c>
      <c r="AC548">
        <v>26300</v>
      </c>
      <c r="AD548">
        <v>82.4</v>
      </c>
      <c r="AE548">
        <v>12.6</v>
      </c>
      <c r="AF548">
        <v>25100</v>
      </c>
      <c r="AG548">
        <v>29100</v>
      </c>
      <c r="AH548">
        <v>86.3</v>
      </c>
      <c r="AI548">
        <v>10.9</v>
      </c>
    </row>
    <row r="549" spans="1:35" x14ac:dyDescent="0.3">
      <c r="A549" t="s">
        <v>311</v>
      </c>
      <c r="B549" t="str">
        <f>IFERROR(VLOOKUP(A549,'class and classification'!$A$1:$B$338,2,FALSE),VLOOKUP(A549,'class and classification'!$A$340:$B$378,2,FALSE))</f>
        <v>Predominantly Rural</v>
      </c>
      <c r="C549" t="str">
        <f>IFERROR(VLOOKUP(A549,'class and classification'!$A$1:$C$338,3,FALSE),VLOOKUP(A549,'class and classification'!$A$340:$C$378,3,FALSE))</f>
        <v>SD</v>
      </c>
      <c r="D549">
        <v>41700</v>
      </c>
      <c r="E549">
        <v>53500</v>
      </c>
      <c r="F549">
        <v>78</v>
      </c>
      <c r="G549">
        <v>5.8</v>
      </c>
      <c r="H549">
        <v>43700</v>
      </c>
      <c r="I549">
        <v>58700</v>
      </c>
      <c r="J549">
        <v>74.400000000000006</v>
      </c>
      <c r="K549">
        <v>6.8</v>
      </c>
      <c r="L549">
        <v>44800</v>
      </c>
      <c r="M549">
        <v>55900</v>
      </c>
      <c r="N549">
        <v>80.2</v>
      </c>
      <c r="O549">
        <v>6.5</v>
      </c>
      <c r="P549">
        <v>46900</v>
      </c>
      <c r="Q549">
        <v>56500</v>
      </c>
      <c r="R549">
        <v>83</v>
      </c>
      <c r="S549">
        <v>6.7</v>
      </c>
      <c r="T549">
        <v>41300</v>
      </c>
      <c r="U549">
        <v>55200</v>
      </c>
      <c r="V549">
        <v>74.7</v>
      </c>
      <c r="W549">
        <v>7.8</v>
      </c>
      <c r="X549">
        <v>42500</v>
      </c>
      <c r="Y549">
        <v>54400</v>
      </c>
      <c r="Z549">
        <v>78.2</v>
      </c>
      <c r="AA549">
        <v>7.9</v>
      </c>
      <c r="AB549">
        <v>41200</v>
      </c>
      <c r="AC549">
        <v>53900</v>
      </c>
      <c r="AD549">
        <v>76.400000000000006</v>
      </c>
      <c r="AE549">
        <v>8.5</v>
      </c>
      <c r="AF549">
        <v>34500</v>
      </c>
      <c r="AG549">
        <v>49300</v>
      </c>
      <c r="AH549">
        <v>69.900000000000006</v>
      </c>
      <c r="AI549">
        <v>9.3000000000000007</v>
      </c>
    </row>
    <row r="550" spans="1:35" x14ac:dyDescent="0.3">
      <c r="A550" t="s">
        <v>312</v>
      </c>
      <c r="B550" t="str">
        <f>IFERROR(VLOOKUP(A550,'class and classification'!$A$1:$B$338,2,FALSE),VLOOKUP(A550,'class and classification'!$A$340:$B$378,2,FALSE))</f>
        <v>Predominantly Urban</v>
      </c>
      <c r="C550" t="str">
        <f>IFERROR(VLOOKUP(A550,'class and classification'!$A$1:$C$338,3,FALSE),VLOOKUP(A550,'class and classification'!$A$340:$C$378,3,FALSE))</f>
        <v>SD</v>
      </c>
      <c r="D550">
        <v>44100</v>
      </c>
      <c r="E550">
        <v>52400</v>
      </c>
      <c r="F550">
        <v>84.1</v>
      </c>
      <c r="G550">
        <v>6.4</v>
      </c>
      <c r="H550">
        <v>42200</v>
      </c>
      <c r="I550">
        <v>51400</v>
      </c>
      <c r="J550">
        <v>82</v>
      </c>
      <c r="K550">
        <v>7.8</v>
      </c>
      <c r="L550">
        <v>39600</v>
      </c>
      <c r="M550">
        <v>48000</v>
      </c>
      <c r="N550">
        <v>82.5</v>
      </c>
      <c r="O550">
        <v>7.8</v>
      </c>
      <c r="P550">
        <v>36600</v>
      </c>
      <c r="Q550">
        <v>43600</v>
      </c>
      <c r="R550">
        <v>84</v>
      </c>
      <c r="S550">
        <v>7.6</v>
      </c>
      <c r="T550">
        <v>37700</v>
      </c>
      <c r="U550">
        <v>49000</v>
      </c>
      <c r="V550">
        <v>77</v>
      </c>
      <c r="W550">
        <v>7.7</v>
      </c>
      <c r="X550">
        <v>35900</v>
      </c>
      <c r="Y550">
        <v>42500</v>
      </c>
      <c r="Z550">
        <v>84.3</v>
      </c>
      <c r="AA550">
        <v>7.1</v>
      </c>
      <c r="AB550">
        <v>32800</v>
      </c>
      <c r="AC550">
        <v>42600</v>
      </c>
      <c r="AD550">
        <v>77</v>
      </c>
      <c r="AE550">
        <v>8.5</v>
      </c>
      <c r="AF550">
        <v>34400</v>
      </c>
      <c r="AG550">
        <v>39400</v>
      </c>
      <c r="AH550">
        <v>87.2</v>
      </c>
      <c r="AI550">
        <v>7.7</v>
      </c>
    </row>
    <row r="551" spans="1:35" x14ac:dyDescent="0.3">
      <c r="A551" t="s">
        <v>313</v>
      </c>
      <c r="B551" t="str">
        <f>IFERROR(VLOOKUP(A551,'class and classification'!$A$1:$B$338,2,FALSE),VLOOKUP(A551,'class and classification'!$A$340:$B$378,2,FALSE))</f>
        <v>Predominantly Rural</v>
      </c>
      <c r="C551" t="str">
        <f>IFERROR(VLOOKUP(A551,'class and classification'!$A$1:$C$338,3,FALSE),VLOOKUP(A551,'class and classification'!$A$340:$C$378,3,FALSE))</f>
        <v>SD</v>
      </c>
      <c r="D551">
        <v>45600</v>
      </c>
      <c r="E551">
        <v>56200</v>
      </c>
      <c r="F551">
        <v>81.3</v>
      </c>
      <c r="G551">
        <v>6</v>
      </c>
      <c r="H551">
        <v>48700</v>
      </c>
      <c r="I551">
        <v>58000</v>
      </c>
      <c r="J551">
        <v>84</v>
      </c>
      <c r="K551">
        <v>6.5</v>
      </c>
      <c r="L551">
        <v>39600</v>
      </c>
      <c r="M551">
        <v>51500</v>
      </c>
      <c r="N551">
        <v>76.900000000000006</v>
      </c>
      <c r="O551">
        <v>7.5</v>
      </c>
      <c r="P551">
        <v>48100</v>
      </c>
      <c r="Q551">
        <v>54900</v>
      </c>
      <c r="R551">
        <v>87.6</v>
      </c>
      <c r="S551">
        <v>5.9</v>
      </c>
      <c r="T551">
        <v>43700</v>
      </c>
      <c r="U551">
        <v>49800</v>
      </c>
      <c r="V551">
        <v>87.7</v>
      </c>
      <c r="W551">
        <v>6.2</v>
      </c>
      <c r="X551">
        <v>44900</v>
      </c>
      <c r="Y551">
        <v>53500</v>
      </c>
      <c r="Z551">
        <v>83.8</v>
      </c>
      <c r="AA551">
        <v>6.5</v>
      </c>
      <c r="AB551">
        <v>44900</v>
      </c>
      <c r="AC551">
        <v>56900</v>
      </c>
      <c r="AD551">
        <v>78.900000000000006</v>
      </c>
      <c r="AE551">
        <v>7.2</v>
      </c>
      <c r="AF551">
        <v>41800</v>
      </c>
      <c r="AG551">
        <v>48500</v>
      </c>
      <c r="AH551">
        <v>86.1</v>
      </c>
      <c r="AI551">
        <v>6.6</v>
      </c>
    </row>
    <row r="552" spans="1:35" x14ac:dyDescent="0.3">
      <c r="A552" t="s">
        <v>314</v>
      </c>
      <c r="B552" t="str">
        <f>IFERROR(VLOOKUP(A552,'class and classification'!$A$1:$B$338,2,FALSE),VLOOKUP(A552,'class and classification'!$A$340:$B$378,2,FALSE))</f>
        <v>Predominantly Rural</v>
      </c>
      <c r="C552" t="str">
        <f>IFERROR(VLOOKUP(A552,'class and classification'!$A$1:$C$338,3,FALSE),VLOOKUP(A552,'class and classification'!$A$340:$C$378,3,FALSE))</f>
        <v>SD</v>
      </c>
      <c r="D552">
        <v>34800</v>
      </c>
      <c r="E552">
        <v>42700</v>
      </c>
      <c r="F552">
        <v>81.400000000000006</v>
      </c>
      <c r="G552">
        <v>6.8</v>
      </c>
      <c r="H552">
        <v>33600</v>
      </c>
      <c r="I552">
        <v>42400</v>
      </c>
      <c r="J552">
        <v>79.2</v>
      </c>
      <c r="K552">
        <v>7.8</v>
      </c>
      <c r="L552">
        <v>34200</v>
      </c>
      <c r="M552">
        <v>41800</v>
      </c>
      <c r="N552">
        <v>81.8</v>
      </c>
      <c r="O552">
        <v>7.5</v>
      </c>
      <c r="P552">
        <v>35800</v>
      </c>
      <c r="Q552">
        <v>42300</v>
      </c>
      <c r="R552">
        <v>84.5</v>
      </c>
      <c r="S552">
        <v>7.3</v>
      </c>
      <c r="T552">
        <v>36700</v>
      </c>
      <c r="U552">
        <v>43400</v>
      </c>
      <c r="V552">
        <v>84.6</v>
      </c>
      <c r="W552">
        <v>6.8</v>
      </c>
      <c r="X552">
        <v>33800</v>
      </c>
      <c r="Y552">
        <v>40900</v>
      </c>
      <c r="Z552">
        <v>82.6</v>
      </c>
      <c r="AA552">
        <v>8.1</v>
      </c>
      <c r="AB552">
        <v>35900</v>
      </c>
      <c r="AC552">
        <v>44700</v>
      </c>
      <c r="AD552">
        <v>80.2</v>
      </c>
      <c r="AE552">
        <v>8.5</v>
      </c>
      <c r="AF552">
        <v>31100</v>
      </c>
      <c r="AG552">
        <v>38800</v>
      </c>
      <c r="AH552">
        <v>80</v>
      </c>
      <c r="AI552">
        <v>8.9</v>
      </c>
    </row>
    <row r="553" spans="1:35" x14ac:dyDescent="0.3">
      <c r="A553" t="s">
        <v>315</v>
      </c>
      <c r="B553" t="str">
        <f>IFERROR(VLOOKUP(A553,'class and classification'!$A$1:$B$338,2,FALSE),VLOOKUP(A553,'class and classification'!$A$340:$B$378,2,FALSE))</f>
        <v>Predominantly Rural</v>
      </c>
      <c r="C553" t="str">
        <f>IFERROR(VLOOKUP(A553,'class and classification'!$A$1:$C$338,3,FALSE),VLOOKUP(A553,'class and classification'!$A$340:$C$378,3,FALSE))</f>
        <v>SD</v>
      </c>
      <c r="D553">
        <v>56200</v>
      </c>
      <c r="E553">
        <v>68900</v>
      </c>
      <c r="F553">
        <v>81.599999999999994</v>
      </c>
      <c r="G553">
        <v>5.4</v>
      </c>
      <c r="H553">
        <v>51300</v>
      </c>
      <c r="I553">
        <v>64600</v>
      </c>
      <c r="J553">
        <v>79.400000000000006</v>
      </c>
      <c r="K553">
        <v>6.2</v>
      </c>
      <c r="L553">
        <v>52300</v>
      </c>
      <c r="M553">
        <v>62700</v>
      </c>
      <c r="N553">
        <v>83.5</v>
      </c>
      <c r="O553">
        <v>5.9</v>
      </c>
      <c r="P553">
        <v>53000</v>
      </c>
      <c r="Q553">
        <v>62000</v>
      </c>
      <c r="R553">
        <v>85.5</v>
      </c>
      <c r="S553">
        <v>5.5</v>
      </c>
      <c r="T553">
        <v>55400</v>
      </c>
      <c r="U553">
        <v>64300</v>
      </c>
      <c r="V553">
        <v>86.1</v>
      </c>
      <c r="W553">
        <v>5.6</v>
      </c>
      <c r="X553">
        <v>54600</v>
      </c>
      <c r="Y553">
        <v>62900</v>
      </c>
      <c r="Z553">
        <v>86.9</v>
      </c>
      <c r="AA553">
        <v>6</v>
      </c>
      <c r="AB553">
        <v>48900</v>
      </c>
      <c r="AC553">
        <v>59700</v>
      </c>
      <c r="AD553">
        <v>81.900000000000006</v>
      </c>
      <c r="AE553">
        <v>7.1</v>
      </c>
      <c r="AF553">
        <v>55300</v>
      </c>
      <c r="AG553">
        <v>64000</v>
      </c>
      <c r="AH553">
        <v>86.4</v>
      </c>
      <c r="AI553">
        <v>6.3</v>
      </c>
    </row>
    <row r="554" spans="1:35" x14ac:dyDescent="0.3">
      <c r="A554" t="s">
        <v>316</v>
      </c>
      <c r="B554" t="str">
        <f>IFERROR(VLOOKUP(A554,'class and classification'!$A$1:$B$338,2,FALSE),VLOOKUP(A554,'class and classification'!$A$340:$B$378,2,FALSE))</f>
        <v>Predominantly Rural</v>
      </c>
      <c r="C554" t="str">
        <f>IFERROR(VLOOKUP(A554,'class and classification'!$A$1:$C$338,3,FALSE),VLOOKUP(A554,'class and classification'!$A$340:$C$378,3,FALSE))</f>
        <v>SD</v>
      </c>
      <c r="D554">
        <v>34000</v>
      </c>
      <c r="E554">
        <v>40600</v>
      </c>
      <c r="F554">
        <v>83.7</v>
      </c>
      <c r="G554">
        <v>7.1</v>
      </c>
      <c r="H554">
        <v>34600</v>
      </c>
      <c r="I554">
        <v>40200</v>
      </c>
      <c r="J554">
        <v>86</v>
      </c>
      <c r="K554">
        <v>6.1</v>
      </c>
      <c r="L554">
        <v>34300</v>
      </c>
      <c r="M554">
        <v>42000</v>
      </c>
      <c r="N554">
        <v>81.5</v>
      </c>
      <c r="O554">
        <v>7.5</v>
      </c>
      <c r="P554">
        <v>29100</v>
      </c>
      <c r="Q554">
        <v>40200</v>
      </c>
      <c r="R554">
        <v>72.3</v>
      </c>
      <c r="S554">
        <v>8.9</v>
      </c>
      <c r="T554">
        <v>35900</v>
      </c>
      <c r="U554">
        <v>44300</v>
      </c>
      <c r="V554">
        <v>81.099999999999994</v>
      </c>
      <c r="W554">
        <v>7.7</v>
      </c>
      <c r="X554">
        <v>35100</v>
      </c>
      <c r="Y554">
        <v>41100</v>
      </c>
      <c r="Z554">
        <v>85.4</v>
      </c>
      <c r="AA554">
        <v>8</v>
      </c>
      <c r="AB554">
        <v>27900</v>
      </c>
      <c r="AC554">
        <v>37100</v>
      </c>
      <c r="AD554">
        <v>75.400000000000006</v>
      </c>
      <c r="AE554">
        <v>8.6999999999999993</v>
      </c>
      <c r="AF554">
        <v>30000</v>
      </c>
      <c r="AG554">
        <v>36300</v>
      </c>
      <c r="AH554">
        <v>82.7</v>
      </c>
      <c r="AI554">
        <v>8</v>
      </c>
    </row>
    <row r="555" spans="1:35" x14ac:dyDescent="0.3">
      <c r="A555" t="s">
        <v>317</v>
      </c>
      <c r="B555" t="str">
        <f>IFERROR(VLOOKUP(A555,'class and classification'!$A$1:$B$338,2,FALSE),VLOOKUP(A555,'class and classification'!$A$340:$B$378,2,FALSE))</f>
        <v>Predominantly Urban</v>
      </c>
      <c r="C555" t="str">
        <f>IFERROR(VLOOKUP(A555,'class and classification'!$A$1:$C$338,3,FALSE),VLOOKUP(A555,'class and classification'!$A$340:$C$378,3,FALSE))</f>
        <v>SD</v>
      </c>
      <c r="D555">
        <v>46200</v>
      </c>
      <c r="E555">
        <v>57700</v>
      </c>
      <c r="F555">
        <v>80.099999999999994</v>
      </c>
      <c r="G555">
        <v>6.7</v>
      </c>
      <c r="H555">
        <v>49000</v>
      </c>
      <c r="I555">
        <v>57000</v>
      </c>
      <c r="J555">
        <v>85.8</v>
      </c>
      <c r="K555">
        <v>6.2</v>
      </c>
      <c r="L555">
        <v>49000</v>
      </c>
      <c r="M555">
        <v>56500</v>
      </c>
      <c r="N555">
        <v>86.6</v>
      </c>
      <c r="O555">
        <v>6</v>
      </c>
      <c r="P555">
        <v>44800</v>
      </c>
      <c r="Q555">
        <v>56300</v>
      </c>
      <c r="R555">
        <v>79.5</v>
      </c>
      <c r="S555">
        <v>7.3</v>
      </c>
      <c r="T555">
        <v>45500</v>
      </c>
      <c r="U555">
        <v>56700</v>
      </c>
      <c r="V555">
        <v>80.3</v>
      </c>
      <c r="W555">
        <v>7.1</v>
      </c>
      <c r="X555">
        <v>53300</v>
      </c>
      <c r="Y555">
        <v>62400</v>
      </c>
      <c r="Z555">
        <v>85.3</v>
      </c>
      <c r="AA555">
        <v>5.8</v>
      </c>
      <c r="AB555">
        <v>47900</v>
      </c>
      <c r="AC555">
        <v>59500</v>
      </c>
      <c r="AD555">
        <v>80.599999999999994</v>
      </c>
      <c r="AE555">
        <v>7.5</v>
      </c>
      <c r="AF555">
        <v>54100</v>
      </c>
      <c r="AG555">
        <v>63100</v>
      </c>
      <c r="AH555">
        <v>85.6</v>
      </c>
      <c r="AI555">
        <v>6.9</v>
      </c>
    </row>
    <row r="556" spans="1:35" x14ac:dyDescent="0.3">
      <c r="A556" t="s">
        <v>318</v>
      </c>
      <c r="B556" t="str">
        <f>IFERROR(VLOOKUP(A556,'class and classification'!$A$1:$B$338,2,FALSE),VLOOKUP(A556,'class and classification'!$A$340:$B$378,2,FALSE))</f>
        <v>Predominantly Rural</v>
      </c>
      <c r="C556" t="str">
        <f>IFERROR(VLOOKUP(A556,'class and classification'!$A$1:$C$338,3,FALSE),VLOOKUP(A556,'class and classification'!$A$340:$C$378,3,FALSE))</f>
        <v>SD</v>
      </c>
      <c r="D556">
        <v>40900</v>
      </c>
      <c r="E556">
        <v>51800</v>
      </c>
      <c r="F556">
        <v>78.8</v>
      </c>
      <c r="G556">
        <v>7.6</v>
      </c>
      <c r="H556">
        <v>37600</v>
      </c>
      <c r="I556">
        <v>47400</v>
      </c>
      <c r="J556">
        <v>79.3</v>
      </c>
      <c r="K556">
        <v>8.8000000000000007</v>
      </c>
      <c r="L556">
        <v>38500</v>
      </c>
      <c r="M556">
        <v>50100</v>
      </c>
      <c r="N556">
        <v>76.8</v>
      </c>
      <c r="O556">
        <v>8</v>
      </c>
      <c r="P556">
        <v>46500</v>
      </c>
      <c r="Q556">
        <v>54200</v>
      </c>
      <c r="R556">
        <v>85.8</v>
      </c>
      <c r="S556">
        <v>6.4</v>
      </c>
      <c r="T556">
        <v>39700</v>
      </c>
      <c r="U556">
        <v>50200</v>
      </c>
      <c r="V556">
        <v>79</v>
      </c>
      <c r="W556">
        <v>7.8</v>
      </c>
      <c r="X556">
        <v>42800</v>
      </c>
      <c r="Y556">
        <v>49500</v>
      </c>
      <c r="Z556">
        <v>86.5</v>
      </c>
      <c r="AA556">
        <v>6.5</v>
      </c>
      <c r="AB556">
        <v>36600</v>
      </c>
      <c r="AC556">
        <v>44100</v>
      </c>
      <c r="AD556">
        <v>82.8</v>
      </c>
      <c r="AE556">
        <v>9.5</v>
      </c>
      <c r="AF556">
        <v>36800</v>
      </c>
      <c r="AG556">
        <v>46900</v>
      </c>
      <c r="AH556">
        <v>78.5</v>
      </c>
      <c r="AI556">
        <v>8.1999999999999993</v>
      </c>
    </row>
    <row r="557" spans="1:35" x14ac:dyDescent="0.3">
      <c r="A557" t="s">
        <v>319</v>
      </c>
      <c r="B557" t="str">
        <f>IFERROR(VLOOKUP(A557,'class and classification'!$A$1:$B$338,2,FALSE),VLOOKUP(A557,'class and classification'!$A$340:$B$378,2,FALSE))</f>
        <v>Predominantly Urban</v>
      </c>
      <c r="C557" t="str">
        <f>IFERROR(VLOOKUP(A557,'class and classification'!$A$1:$C$338,3,FALSE),VLOOKUP(A557,'class and classification'!$A$340:$C$378,3,FALSE))</f>
        <v>SD</v>
      </c>
      <c r="D557">
        <v>39400</v>
      </c>
      <c r="E557">
        <v>51200</v>
      </c>
      <c r="F557">
        <v>76.900000000000006</v>
      </c>
      <c r="G557">
        <v>8.3000000000000007</v>
      </c>
      <c r="H557">
        <v>45100</v>
      </c>
      <c r="I557">
        <v>55000</v>
      </c>
      <c r="J557">
        <v>81.900000000000006</v>
      </c>
      <c r="K557">
        <v>6.8</v>
      </c>
      <c r="L557">
        <v>52300</v>
      </c>
      <c r="M557">
        <v>59100</v>
      </c>
      <c r="N557">
        <v>88.5</v>
      </c>
      <c r="O557">
        <v>5.9</v>
      </c>
      <c r="P557">
        <v>50900</v>
      </c>
      <c r="Q557">
        <v>59600</v>
      </c>
      <c r="R557">
        <v>85.3</v>
      </c>
      <c r="S557">
        <v>6.5</v>
      </c>
      <c r="T557">
        <v>44200</v>
      </c>
      <c r="U557">
        <v>56600</v>
      </c>
      <c r="V557">
        <v>78.099999999999994</v>
      </c>
      <c r="W557">
        <v>6.8</v>
      </c>
      <c r="X557">
        <v>46300</v>
      </c>
      <c r="Y557">
        <v>55500</v>
      </c>
      <c r="Z557">
        <v>83.4</v>
      </c>
      <c r="AA557">
        <v>6</v>
      </c>
      <c r="AB557">
        <v>45600</v>
      </c>
      <c r="AC557">
        <v>56800</v>
      </c>
      <c r="AD557">
        <v>80.400000000000006</v>
      </c>
      <c r="AE557">
        <v>7.1</v>
      </c>
      <c r="AF557">
        <v>42400</v>
      </c>
      <c r="AG557">
        <v>50700</v>
      </c>
      <c r="AH557">
        <v>83.5</v>
      </c>
      <c r="AI557">
        <v>6.9</v>
      </c>
    </row>
    <row r="558" spans="1:35" x14ac:dyDescent="0.3">
      <c r="A558" t="s">
        <v>320</v>
      </c>
      <c r="B558" t="str">
        <f>IFERROR(VLOOKUP(A558,'class and classification'!$A$1:$B$338,2,FALSE),VLOOKUP(A558,'class and classification'!$A$340:$B$378,2,FALSE))</f>
        <v>Predominantly Urban</v>
      </c>
      <c r="C558" t="str">
        <f>IFERROR(VLOOKUP(A558,'class and classification'!$A$1:$C$338,3,FALSE),VLOOKUP(A558,'class and classification'!$A$340:$C$378,3,FALSE))</f>
        <v>SD</v>
      </c>
      <c r="D558">
        <v>43800</v>
      </c>
      <c r="E558">
        <v>55200</v>
      </c>
      <c r="F558">
        <v>79.3</v>
      </c>
      <c r="G558">
        <v>6.9</v>
      </c>
      <c r="H558">
        <v>46200</v>
      </c>
      <c r="I558">
        <v>59700</v>
      </c>
      <c r="J558">
        <v>77.5</v>
      </c>
      <c r="K558">
        <v>7.4</v>
      </c>
      <c r="L558">
        <v>47000</v>
      </c>
      <c r="M558">
        <v>59100</v>
      </c>
      <c r="N558">
        <v>79.599999999999994</v>
      </c>
      <c r="O558">
        <v>6.7</v>
      </c>
      <c r="P558">
        <v>47300</v>
      </c>
      <c r="Q558">
        <v>57500</v>
      </c>
      <c r="R558">
        <v>82.2</v>
      </c>
      <c r="S558">
        <v>6.9</v>
      </c>
      <c r="T558">
        <v>44500</v>
      </c>
      <c r="U558">
        <v>56800</v>
      </c>
      <c r="V558">
        <v>78.3</v>
      </c>
      <c r="W558">
        <v>7.3</v>
      </c>
      <c r="X558">
        <v>48500</v>
      </c>
      <c r="Y558">
        <v>56100</v>
      </c>
      <c r="Z558">
        <v>86.4</v>
      </c>
      <c r="AA558">
        <v>5.9</v>
      </c>
      <c r="AB558">
        <v>43600</v>
      </c>
      <c r="AC558">
        <v>55400</v>
      </c>
      <c r="AD558">
        <v>78.8</v>
      </c>
      <c r="AE558">
        <v>7.2</v>
      </c>
      <c r="AF558">
        <v>43700</v>
      </c>
      <c r="AG558">
        <v>57200</v>
      </c>
      <c r="AH558">
        <v>76.5</v>
      </c>
      <c r="AI558">
        <v>7</v>
      </c>
    </row>
    <row r="559" spans="1:35" x14ac:dyDescent="0.3">
      <c r="A559" t="s">
        <v>321</v>
      </c>
      <c r="B559" t="str">
        <f>IFERROR(VLOOKUP(A559,'class and classification'!$A$1:$B$338,2,FALSE),VLOOKUP(A559,'class and classification'!$A$340:$B$378,2,FALSE))</f>
        <v>Predominantly Urban</v>
      </c>
      <c r="C559" t="str">
        <f>IFERROR(VLOOKUP(A559,'class and classification'!$A$1:$C$338,3,FALSE),VLOOKUP(A559,'class and classification'!$A$340:$C$378,3,FALSE))</f>
        <v>SD</v>
      </c>
      <c r="D559">
        <v>44400</v>
      </c>
      <c r="E559">
        <v>50100</v>
      </c>
      <c r="F559">
        <v>88.7</v>
      </c>
      <c r="G559">
        <v>6.1</v>
      </c>
      <c r="H559">
        <v>45300</v>
      </c>
      <c r="I559">
        <v>51600</v>
      </c>
      <c r="J559">
        <v>87.7</v>
      </c>
      <c r="K559">
        <v>6.3</v>
      </c>
      <c r="L559">
        <v>41700</v>
      </c>
      <c r="M559">
        <v>49300</v>
      </c>
      <c r="N559">
        <v>84.6</v>
      </c>
      <c r="O559">
        <v>6.5</v>
      </c>
      <c r="P559">
        <v>37000</v>
      </c>
      <c r="Q559">
        <v>46700</v>
      </c>
      <c r="R559">
        <v>79.3</v>
      </c>
      <c r="S559">
        <v>8.3000000000000007</v>
      </c>
      <c r="T559">
        <v>38200</v>
      </c>
      <c r="U559">
        <v>42900</v>
      </c>
      <c r="V559">
        <v>89</v>
      </c>
      <c r="W559">
        <v>7</v>
      </c>
      <c r="X559">
        <v>42600</v>
      </c>
      <c r="Y559">
        <v>49200</v>
      </c>
      <c r="Z559">
        <v>86.6</v>
      </c>
      <c r="AA559">
        <v>6.5</v>
      </c>
      <c r="AB559">
        <v>35500</v>
      </c>
      <c r="AC559">
        <v>46100</v>
      </c>
      <c r="AD559">
        <v>77</v>
      </c>
      <c r="AE559">
        <v>9.4</v>
      </c>
      <c r="AF559">
        <v>34900</v>
      </c>
      <c r="AG559">
        <v>46200</v>
      </c>
      <c r="AH559">
        <v>75.599999999999994</v>
      </c>
      <c r="AI559">
        <v>9.8000000000000007</v>
      </c>
    </row>
    <row r="560" spans="1:35" x14ac:dyDescent="0.3">
      <c r="A560" t="s">
        <v>322</v>
      </c>
      <c r="B560" t="str">
        <f>IFERROR(VLOOKUP(A560,'class and classification'!$A$1:$B$338,2,FALSE),VLOOKUP(A560,'class and classification'!$A$340:$B$378,2,FALSE))</f>
        <v>Predominantly Rural</v>
      </c>
      <c r="C560" t="str">
        <f>IFERROR(VLOOKUP(A560,'class and classification'!$A$1:$C$338,3,FALSE),VLOOKUP(A560,'class and classification'!$A$340:$C$378,3,FALSE))</f>
        <v>SD</v>
      </c>
      <c r="D560">
        <v>42800</v>
      </c>
      <c r="E560">
        <v>55200</v>
      </c>
      <c r="F560">
        <v>77.599999999999994</v>
      </c>
      <c r="G560">
        <v>7.6</v>
      </c>
      <c r="H560">
        <v>44100</v>
      </c>
      <c r="I560">
        <v>56000</v>
      </c>
      <c r="J560">
        <v>78.599999999999994</v>
      </c>
      <c r="K560">
        <v>7</v>
      </c>
      <c r="L560">
        <v>48300</v>
      </c>
      <c r="M560">
        <v>57100</v>
      </c>
      <c r="N560">
        <v>84.5</v>
      </c>
      <c r="O560">
        <v>6.2</v>
      </c>
      <c r="P560">
        <v>50600</v>
      </c>
      <c r="Q560">
        <v>57400</v>
      </c>
      <c r="R560">
        <v>88.2</v>
      </c>
      <c r="S560">
        <v>5.5</v>
      </c>
      <c r="T560">
        <v>42200</v>
      </c>
      <c r="U560">
        <v>52800</v>
      </c>
      <c r="V560">
        <v>79.900000000000006</v>
      </c>
      <c r="W560">
        <v>7.1</v>
      </c>
      <c r="X560">
        <v>45400</v>
      </c>
      <c r="Y560">
        <v>57600</v>
      </c>
      <c r="Z560">
        <v>78.8</v>
      </c>
      <c r="AA560">
        <v>6.7</v>
      </c>
      <c r="AB560">
        <v>45200</v>
      </c>
      <c r="AC560">
        <v>55500</v>
      </c>
      <c r="AD560">
        <v>81.3</v>
      </c>
      <c r="AE560">
        <v>7.6</v>
      </c>
      <c r="AF560">
        <v>36500</v>
      </c>
      <c r="AG560">
        <v>47300</v>
      </c>
      <c r="AH560">
        <v>77.2</v>
      </c>
      <c r="AI560">
        <v>9</v>
      </c>
    </row>
    <row r="561" spans="1:35" x14ac:dyDescent="0.3">
      <c r="A561" t="s">
        <v>323</v>
      </c>
      <c r="B561" t="str">
        <f>IFERROR(VLOOKUP(A561,'class and classification'!$A$1:$B$338,2,FALSE),VLOOKUP(A561,'class and classification'!$A$340:$B$378,2,FALSE))</f>
        <v>Predominantly Rural</v>
      </c>
      <c r="C561" t="str">
        <f>IFERROR(VLOOKUP(A561,'class and classification'!$A$1:$C$338,3,FALSE),VLOOKUP(A561,'class and classification'!$A$340:$C$378,3,FALSE))</f>
        <v>SD</v>
      </c>
      <c r="D561">
        <v>48100</v>
      </c>
      <c r="E561">
        <v>58500</v>
      </c>
      <c r="F561">
        <v>82.2</v>
      </c>
      <c r="G561">
        <v>6.2</v>
      </c>
      <c r="H561">
        <v>50500</v>
      </c>
      <c r="I561">
        <v>61900</v>
      </c>
      <c r="J561">
        <v>81.599999999999994</v>
      </c>
      <c r="K561">
        <v>6.4</v>
      </c>
      <c r="L561">
        <v>47600</v>
      </c>
      <c r="M561">
        <v>58100</v>
      </c>
      <c r="N561">
        <v>81.900000000000006</v>
      </c>
      <c r="O561">
        <v>6.9</v>
      </c>
      <c r="P561">
        <v>49200</v>
      </c>
      <c r="Q561">
        <v>58300</v>
      </c>
      <c r="R561">
        <v>84.4</v>
      </c>
      <c r="S561">
        <v>6.1</v>
      </c>
      <c r="T561">
        <v>45800</v>
      </c>
      <c r="U561">
        <v>56300</v>
      </c>
      <c r="V561">
        <v>81.400000000000006</v>
      </c>
      <c r="W561">
        <v>7.2</v>
      </c>
      <c r="X561">
        <v>48600</v>
      </c>
      <c r="Y561">
        <v>56400</v>
      </c>
      <c r="Z561">
        <v>86.1</v>
      </c>
      <c r="AA561">
        <v>5.9</v>
      </c>
      <c r="AB561">
        <v>41700</v>
      </c>
      <c r="AC561">
        <v>55900</v>
      </c>
      <c r="AD561">
        <v>74.5</v>
      </c>
      <c r="AE561">
        <v>7.5</v>
      </c>
      <c r="AF561">
        <v>47200</v>
      </c>
      <c r="AG561">
        <v>57100</v>
      </c>
      <c r="AH561">
        <v>82.7</v>
      </c>
      <c r="AI561">
        <v>6.4</v>
      </c>
    </row>
    <row r="562" spans="1:35" x14ac:dyDescent="0.3">
      <c r="A562" t="s">
        <v>324</v>
      </c>
      <c r="B562" t="str">
        <f>IFERROR(VLOOKUP(A562,'class and classification'!$A$1:$B$338,2,FALSE),VLOOKUP(A562,'class and classification'!$A$340:$B$378,2,FALSE))</f>
        <v>Urban with Significant Rural</v>
      </c>
      <c r="C562" t="str">
        <f>IFERROR(VLOOKUP(A562,'class and classification'!$A$1:$C$338,3,FALSE),VLOOKUP(A562,'class and classification'!$A$340:$C$378,3,FALSE))</f>
        <v>SD</v>
      </c>
      <c r="D562">
        <v>39000</v>
      </c>
      <c r="E562">
        <v>46800</v>
      </c>
      <c r="F562">
        <v>83.3</v>
      </c>
      <c r="G562">
        <v>7.2</v>
      </c>
      <c r="H562">
        <v>42300</v>
      </c>
      <c r="I562">
        <v>48200</v>
      </c>
      <c r="J562">
        <v>87.8</v>
      </c>
      <c r="K562">
        <v>6.2</v>
      </c>
      <c r="L562">
        <v>44900</v>
      </c>
      <c r="M562">
        <v>51900</v>
      </c>
      <c r="N562">
        <v>86.6</v>
      </c>
      <c r="O562">
        <v>6.6</v>
      </c>
      <c r="P562">
        <v>43800</v>
      </c>
      <c r="Q562">
        <v>47900</v>
      </c>
      <c r="R562">
        <v>91.5</v>
      </c>
      <c r="S562">
        <v>5.6</v>
      </c>
      <c r="T562">
        <v>40100</v>
      </c>
      <c r="U562">
        <v>47400</v>
      </c>
      <c r="V562">
        <v>84.8</v>
      </c>
      <c r="W562">
        <v>7.6</v>
      </c>
      <c r="X562">
        <v>39800</v>
      </c>
      <c r="Y562">
        <v>44000</v>
      </c>
      <c r="Z562">
        <v>90.3</v>
      </c>
      <c r="AA562">
        <v>7.5</v>
      </c>
      <c r="AB562">
        <v>38800</v>
      </c>
      <c r="AC562">
        <v>45900</v>
      </c>
      <c r="AD562">
        <v>84.6</v>
      </c>
      <c r="AE562">
        <v>9.8000000000000007</v>
      </c>
      <c r="AF562">
        <v>37500</v>
      </c>
      <c r="AG562">
        <v>47400</v>
      </c>
      <c r="AH562">
        <v>79</v>
      </c>
      <c r="AI562">
        <v>8.9</v>
      </c>
    </row>
    <row r="563" spans="1:35" x14ac:dyDescent="0.3">
      <c r="A563" t="s">
        <v>325</v>
      </c>
      <c r="B563" t="str">
        <f>IFERROR(VLOOKUP(A563,'class and classification'!$A$1:$B$338,2,FALSE),VLOOKUP(A563,'class and classification'!$A$340:$B$378,2,FALSE))</f>
        <v>Urban with Significant Rural</v>
      </c>
      <c r="C563" t="str">
        <f>IFERROR(VLOOKUP(A563,'class and classification'!$A$1:$C$338,3,FALSE),VLOOKUP(A563,'class and classification'!$A$340:$C$378,3,FALSE))</f>
        <v>SD</v>
      </c>
      <c r="D563">
        <v>48700</v>
      </c>
      <c r="E563">
        <v>58200</v>
      </c>
      <c r="F563">
        <v>83.6</v>
      </c>
      <c r="G563">
        <v>6.8</v>
      </c>
      <c r="H563">
        <v>50100</v>
      </c>
      <c r="I563">
        <v>60800</v>
      </c>
      <c r="J563">
        <v>82.5</v>
      </c>
      <c r="K563">
        <v>6.7</v>
      </c>
      <c r="L563">
        <v>50600</v>
      </c>
      <c r="M563">
        <v>59200</v>
      </c>
      <c r="N563">
        <v>85.5</v>
      </c>
      <c r="O563">
        <v>5.7</v>
      </c>
      <c r="P563">
        <v>51400</v>
      </c>
      <c r="Q563">
        <v>59100</v>
      </c>
      <c r="R563">
        <v>86.9</v>
      </c>
      <c r="S563">
        <v>5.7</v>
      </c>
      <c r="T563">
        <v>50200</v>
      </c>
      <c r="U563">
        <v>57700</v>
      </c>
      <c r="V563">
        <v>87.1</v>
      </c>
      <c r="W563">
        <v>5.0999999999999996</v>
      </c>
      <c r="X563">
        <v>50400</v>
      </c>
      <c r="Y563">
        <v>55400</v>
      </c>
      <c r="Z563">
        <v>91.1</v>
      </c>
      <c r="AA563">
        <v>4.8</v>
      </c>
      <c r="AB563">
        <v>43700</v>
      </c>
      <c r="AC563">
        <v>54700</v>
      </c>
      <c r="AD563">
        <v>79.900000000000006</v>
      </c>
      <c r="AE563">
        <v>8</v>
      </c>
      <c r="AF563">
        <v>44700</v>
      </c>
      <c r="AG563">
        <v>54100</v>
      </c>
      <c r="AH563">
        <v>82.5</v>
      </c>
      <c r="AI563">
        <v>7.4</v>
      </c>
    </row>
    <row r="564" spans="1:35" x14ac:dyDescent="0.3">
      <c r="A564" t="s">
        <v>326</v>
      </c>
      <c r="B564" t="str">
        <f>IFERROR(VLOOKUP(A564,'class and classification'!$A$1:$B$338,2,FALSE),VLOOKUP(A564,'class and classification'!$A$340:$B$378,2,FALSE))</f>
        <v>Urban with Significant Rural</v>
      </c>
      <c r="C564" t="str">
        <f>IFERROR(VLOOKUP(A564,'class and classification'!$A$1:$C$338,3,FALSE),VLOOKUP(A564,'class and classification'!$A$340:$C$378,3,FALSE))</f>
        <v>SD</v>
      </c>
      <c r="D564">
        <v>42400</v>
      </c>
      <c r="E564">
        <v>51300</v>
      </c>
      <c r="F564">
        <v>82.8</v>
      </c>
      <c r="G564">
        <v>6.5</v>
      </c>
      <c r="H564">
        <v>43800</v>
      </c>
      <c r="I564">
        <v>54700</v>
      </c>
      <c r="J564">
        <v>80.099999999999994</v>
      </c>
      <c r="K564">
        <v>7.5</v>
      </c>
      <c r="L564">
        <v>40800</v>
      </c>
      <c r="M564">
        <v>50500</v>
      </c>
      <c r="N564">
        <v>80.8</v>
      </c>
      <c r="O564">
        <v>7.3</v>
      </c>
      <c r="P564">
        <v>41600</v>
      </c>
      <c r="Q564">
        <v>49700</v>
      </c>
      <c r="R564">
        <v>83.7</v>
      </c>
      <c r="S564">
        <v>7.1</v>
      </c>
      <c r="T564">
        <v>39900</v>
      </c>
      <c r="U564">
        <v>50900</v>
      </c>
      <c r="V564">
        <v>78.3</v>
      </c>
      <c r="W564">
        <v>8</v>
      </c>
      <c r="X564">
        <v>39400</v>
      </c>
      <c r="Y564">
        <v>47700</v>
      </c>
      <c r="Z564">
        <v>82.6</v>
      </c>
      <c r="AA564">
        <v>7.3</v>
      </c>
      <c r="AB564">
        <v>43200</v>
      </c>
      <c r="AC564">
        <v>52100</v>
      </c>
      <c r="AD564">
        <v>83</v>
      </c>
      <c r="AE564">
        <v>7.2</v>
      </c>
      <c r="AF564">
        <v>35300</v>
      </c>
      <c r="AG564">
        <v>48000</v>
      </c>
      <c r="AH564">
        <v>73.5</v>
      </c>
      <c r="AI564">
        <v>9.6</v>
      </c>
    </row>
    <row r="565" spans="1:35" x14ac:dyDescent="0.3">
      <c r="A565" t="s">
        <v>327</v>
      </c>
      <c r="B565" t="str">
        <f>IFERROR(VLOOKUP(A565,'class and classification'!$A$1:$B$338,2,FALSE),VLOOKUP(A565,'class and classification'!$A$340:$B$378,2,FALSE))</f>
        <v>Predominantly Urban</v>
      </c>
      <c r="C565" t="str">
        <f>IFERROR(VLOOKUP(A565,'class and classification'!$A$1:$C$338,3,FALSE),VLOOKUP(A565,'class and classification'!$A$340:$C$378,3,FALSE))</f>
        <v>SD</v>
      </c>
      <c r="D565">
        <v>50500</v>
      </c>
      <c r="E565">
        <v>62100</v>
      </c>
      <c r="F565">
        <v>81.3</v>
      </c>
      <c r="G565">
        <v>6.7</v>
      </c>
      <c r="H565">
        <v>52600</v>
      </c>
      <c r="I565">
        <v>63800</v>
      </c>
      <c r="J565">
        <v>82.4</v>
      </c>
      <c r="K565">
        <v>6.6</v>
      </c>
      <c r="L565">
        <v>53400</v>
      </c>
      <c r="M565">
        <v>63500</v>
      </c>
      <c r="N565">
        <v>84</v>
      </c>
      <c r="O565">
        <v>7.2</v>
      </c>
      <c r="P565">
        <v>51400</v>
      </c>
      <c r="Q565">
        <v>60100</v>
      </c>
      <c r="R565">
        <v>85.6</v>
      </c>
      <c r="S565">
        <v>6</v>
      </c>
      <c r="T565">
        <v>52700</v>
      </c>
      <c r="U565">
        <v>61200</v>
      </c>
      <c r="V565">
        <v>86.2</v>
      </c>
      <c r="W565">
        <v>6.6</v>
      </c>
      <c r="X565">
        <v>49800</v>
      </c>
      <c r="Y565">
        <v>61800</v>
      </c>
      <c r="Z565">
        <v>80.599999999999994</v>
      </c>
      <c r="AA565">
        <v>7.7</v>
      </c>
      <c r="AB565">
        <v>48800</v>
      </c>
      <c r="AC565">
        <v>64200</v>
      </c>
      <c r="AD565">
        <v>75.900000000000006</v>
      </c>
      <c r="AE565">
        <v>8.3000000000000007</v>
      </c>
      <c r="AF565">
        <v>49900</v>
      </c>
      <c r="AG565">
        <v>62900</v>
      </c>
      <c r="AH565">
        <v>79.2</v>
      </c>
      <c r="AI565">
        <v>7.8</v>
      </c>
    </row>
    <row r="566" spans="1:35" x14ac:dyDescent="0.3">
      <c r="A566" t="s">
        <v>328</v>
      </c>
      <c r="B566" t="str">
        <f>IFERROR(VLOOKUP(A566,'class and classification'!$A$1:$B$338,2,FALSE),VLOOKUP(A566,'class and classification'!$A$340:$B$378,2,FALSE))</f>
        <v>Urban with Significant Rural</v>
      </c>
      <c r="C566" t="str">
        <f>IFERROR(VLOOKUP(A566,'class and classification'!$A$1:$C$338,3,FALSE),VLOOKUP(A566,'class and classification'!$A$340:$C$378,3,FALSE))</f>
        <v>SD</v>
      </c>
      <c r="D566">
        <v>39100</v>
      </c>
      <c r="E566">
        <v>52800</v>
      </c>
      <c r="F566">
        <v>74.099999999999994</v>
      </c>
      <c r="G566">
        <v>7.6</v>
      </c>
      <c r="H566">
        <v>42200</v>
      </c>
      <c r="I566">
        <v>51700</v>
      </c>
      <c r="J566">
        <v>81.599999999999994</v>
      </c>
      <c r="K566">
        <v>7</v>
      </c>
      <c r="L566">
        <v>45800</v>
      </c>
      <c r="M566">
        <v>53900</v>
      </c>
      <c r="N566">
        <v>85.1</v>
      </c>
      <c r="O566">
        <v>6.5</v>
      </c>
      <c r="P566">
        <v>39900</v>
      </c>
      <c r="Q566">
        <v>46800</v>
      </c>
      <c r="R566">
        <v>85.3</v>
      </c>
      <c r="S566">
        <v>7.4</v>
      </c>
      <c r="T566">
        <v>45700</v>
      </c>
      <c r="U566">
        <v>52600</v>
      </c>
      <c r="V566">
        <v>86.8</v>
      </c>
      <c r="W566">
        <v>6.7</v>
      </c>
      <c r="X566">
        <v>45000</v>
      </c>
      <c r="Y566">
        <v>49300</v>
      </c>
      <c r="Z566">
        <v>91.2</v>
      </c>
      <c r="AA566">
        <v>5.7</v>
      </c>
      <c r="AB566">
        <v>39400</v>
      </c>
      <c r="AC566">
        <v>45600</v>
      </c>
      <c r="AD566">
        <v>86.6</v>
      </c>
      <c r="AE566">
        <v>7.5</v>
      </c>
      <c r="AF566">
        <v>43000</v>
      </c>
      <c r="AG566">
        <v>50700</v>
      </c>
      <c r="AH566">
        <v>84.9</v>
      </c>
      <c r="AI566">
        <v>6.9</v>
      </c>
    </row>
    <row r="567" spans="1:35" x14ac:dyDescent="0.3">
      <c r="A567" t="s">
        <v>329</v>
      </c>
      <c r="B567" t="str">
        <f>IFERROR(VLOOKUP(A567,'class and classification'!$A$1:$B$338,2,FALSE),VLOOKUP(A567,'class and classification'!$A$340:$B$378,2,FALSE))</f>
        <v>Urban with Significant Rural</v>
      </c>
      <c r="C567" t="str">
        <f>IFERROR(VLOOKUP(A567,'class and classification'!$A$1:$C$338,3,FALSE),VLOOKUP(A567,'class and classification'!$A$340:$C$378,3,FALSE))</f>
        <v>SD</v>
      </c>
      <c r="D567">
        <v>47800</v>
      </c>
      <c r="E567">
        <v>64500</v>
      </c>
      <c r="F567">
        <v>74.2</v>
      </c>
      <c r="G567">
        <v>6.8</v>
      </c>
      <c r="H567">
        <v>53100</v>
      </c>
      <c r="I567">
        <v>67000</v>
      </c>
      <c r="J567">
        <v>79.3</v>
      </c>
      <c r="K567">
        <v>5.9</v>
      </c>
      <c r="L567">
        <v>50900</v>
      </c>
      <c r="M567">
        <v>66400</v>
      </c>
      <c r="N567">
        <v>76.599999999999994</v>
      </c>
      <c r="O567">
        <v>6.6</v>
      </c>
      <c r="P567">
        <v>56700</v>
      </c>
      <c r="Q567">
        <v>65200</v>
      </c>
      <c r="R567">
        <v>87</v>
      </c>
      <c r="S567">
        <v>5.6</v>
      </c>
      <c r="T567">
        <v>53500</v>
      </c>
      <c r="U567">
        <v>63800</v>
      </c>
      <c r="V567">
        <v>83.8</v>
      </c>
      <c r="W567">
        <v>6.4</v>
      </c>
      <c r="X567">
        <v>48200</v>
      </c>
      <c r="Y567">
        <v>59700</v>
      </c>
      <c r="Z567">
        <v>80.7</v>
      </c>
      <c r="AA567">
        <v>7.1</v>
      </c>
      <c r="AB567">
        <v>47500</v>
      </c>
      <c r="AC567">
        <v>56000</v>
      </c>
      <c r="AD567">
        <v>84.8</v>
      </c>
      <c r="AE567">
        <v>7</v>
      </c>
      <c r="AF567">
        <v>50900</v>
      </c>
      <c r="AG567">
        <v>59900</v>
      </c>
      <c r="AH567">
        <v>85</v>
      </c>
      <c r="AI567">
        <v>5.9</v>
      </c>
    </row>
    <row r="568" spans="1:35" x14ac:dyDescent="0.3">
      <c r="A568" t="s">
        <v>330</v>
      </c>
      <c r="B568" t="str">
        <f>IFERROR(VLOOKUP(A568,'class and classification'!$A$1:$B$338,2,FALSE),VLOOKUP(A568,'class and classification'!$A$340:$B$378,2,FALSE))</f>
        <v>Predominantly Rural</v>
      </c>
      <c r="C568" t="str">
        <f>IFERROR(VLOOKUP(A568,'class and classification'!$A$1:$C$338,3,FALSE),VLOOKUP(A568,'class and classification'!$A$340:$C$378,3,FALSE))</f>
        <v>SD</v>
      </c>
      <c r="D568">
        <v>35500</v>
      </c>
      <c r="E568">
        <v>43700</v>
      </c>
      <c r="F568">
        <v>81.099999999999994</v>
      </c>
      <c r="G568">
        <v>8</v>
      </c>
      <c r="H568">
        <v>39900</v>
      </c>
      <c r="I568">
        <v>47900</v>
      </c>
      <c r="J568">
        <v>83.3</v>
      </c>
      <c r="K568">
        <v>7.5</v>
      </c>
      <c r="L568">
        <v>41400</v>
      </c>
      <c r="M568">
        <v>47500</v>
      </c>
      <c r="N568">
        <v>87.1</v>
      </c>
      <c r="O568">
        <v>6.6</v>
      </c>
      <c r="P568">
        <v>37900</v>
      </c>
      <c r="Q568">
        <v>50000</v>
      </c>
      <c r="R568">
        <v>75.900000000000006</v>
      </c>
      <c r="S568">
        <v>8.1</v>
      </c>
      <c r="T568">
        <v>42500</v>
      </c>
      <c r="U568">
        <v>50700</v>
      </c>
      <c r="V568">
        <v>83.9</v>
      </c>
      <c r="W568">
        <v>6.2</v>
      </c>
      <c r="X568">
        <v>41100</v>
      </c>
      <c r="Y568">
        <v>48300</v>
      </c>
      <c r="Z568">
        <v>85.2</v>
      </c>
      <c r="AA568">
        <v>7.3</v>
      </c>
      <c r="AB568">
        <v>37500</v>
      </c>
      <c r="AC568">
        <v>44200</v>
      </c>
      <c r="AD568">
        <v>85</v>
      </c>
      <c r="AE568">
        <v>8.1</v>
      </c>
      <c r="AF568">
        <v>34700</v>
      </c>
      <c r="AG568">
        <v>40700</v>
      </c>
      <c r="AH568">
        <v>85.3</v>
      </c>
      <c r="AI568">
        <v>7.5</v>
      </c>
    </row>
    <row r="569" spans="1:35" x14ac:dyDescent="0.3">
      <c r="A569" t="s">
        <v>331</v>
      </c>
      <c r="B569" t="str">
        <f>IFERROR(VLOOKUP(A569,'class and classification'!$A$1:$B$338,2,FALSE),VLOOKUP(A569,'class and classification'!$A$340:$B$378,2,FALSE))</f>
        <v>Predominantly Urban</v>
      </c>
      <c r="C569" t="str">
        <f>IFERROR(VLOOKUP(A569,'class and classification'!$A$1:$C$338,3,FALSE),VLOOKUP(A569,'class and classification'!$A$340:$C$378,3,FALSE))</f>
        <v>SD</v>
      </c>
      <c r="D569">
        <v>31600</v>
      </c>
      <c r="E569">
        <v>39800</v>
      </c>
      <c r="F569">
        <v>79.3</v>
      </c>
      <c r="G569">
        <v>9.8000000000000007</v>
      </c>
      <c r="H569">
        <v>34800</v>
      </c>
      <c r="I569">
        <v>42200</v>
      </c>
      <c r="J569">
        <v>82.5</v>
      </c>
      <c r="K569">
        <v>8.3000000000000007</v>
      </c>
      <c r="L569">
        <v>31300</v>
      </c>
      <c r="M569">
        <v>39100</v>
      </c>
      <c r="N569">
        <v>80.099999999999994</v>
      </c>
      <c r="O569">
        <v>7.8</v>
      </c>
      <c r="P569">
        <v>31400</v>
      </c>
      <c r="Q569">
        <v>36700</v>
      </c>
      <c r="R569">
        <v>85.6</v>
      </c>
      <c r="S569">
        <v>6.9</v>
      </c>
      <c r="T569">
        <v>33300</v>
      </c>
      <c r="U569">
        <v>37300</v>
      </c>
      <c r="V569">
        <v>89.3</v>
      </c>
      <c r="W569">
        <v>6.6</v>
      </c>
      <c r="X569">
        <v>32100</v>
      </c>
      <c r="Y569">
        <v>35300</v>
      </c>
      <c r="Z569">
        <v>90.8</v>
      </c>
      <c r="AA569">
        <v>6.2</v>
      </c>
      <c r="AB569">
        <v>27900</v>
      </c>
      <c r="AC569">
        <v>31000</v>
      </c>
      <c r="AD569">
        <v>89.9</v>
      </c>
      <c r="AE569">
        <v>8.1999999999999993</v>
      </c>
      <c r="AF569">
        <v>27500</v>
      </c>
      <c r="AG569">
        <v>33200</v>
      </c>
      <c r="AH569">
        <v>83</v>
      </c>
      <c r="AI569">
        <v>9.4</v>
      </c>
    </row>
    <row r="570" spans="1:35" x14ac:dyDescent="0.3">
      <c r="A570" t="s">
        <v>332</v>
      </c>
      <c r="B570" t="str">
        <f>IFERROR(VLOOKUP(A570,'class and classification'!$A$1:$B$338,2,FALSE),VLOOKUP(A570,'class and classification'!$A$340:$B$378,2,FALSE))</f>
        <v>Predominantly Rural</v>
      </c>
      <c r="C570" t="str">
        <f>IFERROR(VLOOKUP(A570,'class and classification'!$A$1:$C$338,3,FALSE),VLOOKUP(A570,'class and classification'!$A$340:$C$378,3,FALSE))</f>
        <v>SD</v>
      </c>
      <c r="D570">
        <v>25800</v>
      </c>
      <c r="E570">
        <v>31000</v>
      </c>
      <c r="F570">
        <v>83.1</v>
      </c>
      <c r="G570">
        <v>9.6</v>
      </c>
      <c r="H570">
        <v>28700</v>
      </c>
      <c r="I570">
        <v>35600</v>
      </c>
      <c r="J570">
        <v>80.5</v>
      </c>
      <c r="K570">
        <v>9.3000000000000007</v>
      </c>
      <c r="L570">
        <v>29300</v>
      </c>
      <c r="M570">
        <v>34300</v>
      </c>
      <c r="N570">
        <v>85.5</v>
      </c>
      <c r="O570">
        <v>7.9</v>
      </c>
      <c r="P570">
        <v>27200</v>
      </c>
      <c r="Q570">
        <v>30500</v>
      </c>
      <c r="R570">
        <v>89.2</v>
      </c>
      <c r="S570">
        <v>6.9</v>
      </c>
      <c r="T570">
        <v>26200</v>
      </c>
      <c r="U570">
        <v>30100</v>
      </c>
      <c r="V570">
        <v>87.1</v>
      </c>
      <c r="W570">
        <v>7.4</v>
      </c>
      <c r="X570">
        <v>23000</v>
      </c>
      <c r="Y570">
        <v>27500</v>
      </c>
      <c r="Z570">
        <v>83.5</v>
      </c>
      <c r="AA570">
        <v>9.3000000000000007</v>
      </c>
      <c r="AB570">
        <v>24500</v>
      </c>
      <c r="AC570">
        <v>28700</v>
      </c>
      <c r="AD570">
        <v>85.4</v>
      </c>
      <c r="AE570">
        <v>7.5</v>
      </c>
      <c r="AF570">
        <v>23700</v>
      </c>
      <c r="AG570">
        <v>26100</v>
      </c>
      <c r="AH570">
        <v>90.9</v>
      </c>
      <c r="AI570">
        <v>6.9</v>
      </c>
    </row>
    <row r="571" spans="1:35" x14ac:dyDescent="0.3">
      <c r="A571" t="s">
        <v>333</v>
      </c>
      <c r="B571" t="str">
        <f>IFERROR(VLOOKUP(A571,'class and classification'!$A$1:$B$338,2,FALSE),VLOOKUP(A571,'class and classification'!$A$340:$B$378,2,FALSE))</f>
        <v>Predominantly Urban</v>
      </c>
      <c r="C571" t="str">
        <f>IFERROR(VLOOKUP(A571,'class and classification'!$A$1:$C$338,3,FALSE),VLOOKUP(A571,'class and classification'!$A$340:$C$378,3,FALSE))</f>
        <v>SD</v>
      </c>
      <c r="D571">
        <v>47300</v>
      </c>
      <c r="E571">
        <v>61200</v>
      </c>
      <c r="F571">
        <v>77.3</v>
      </c>
      <c r="G571">
        <v>6.9</v>
      </c>
      <c r="H571">
        <v>46500</v>
      </c>
      <c r="I571">
        <v>61400</v>
      </c>
      <c r="J571">
        <v>75.8</v>
      </c>
      <c r="K571">
        <v>6.6</v>
      </c>
      <c r="L571">
        <v>41700</v>
      </c>
      <c r="M571">
        <v>55800</v>
      </c>
      <c r="N571">
        <v>74.7</v>
      </c>
      <c r="O571">
        <v>7.9</v>
      </c>
      <c r="P571">
        <v>49700</v>
      </c>
      <c r="Q571">
        <v>61700</v>
      </c>
      <c r="R571">
        <v>80.7</v>
      </c>
      <c r="S571">
        <v>6.9</v>
      </c>
      <c r="T571">
        <v>50500</v>
      </c>
      <c r="U571">
        <v>58400</v>
      </c>
      <c r="V571">
        <v>86.6</v>
      </c>
      <c r="W571">
        <v>6.1</v>
      </c>
      <c r="X571">
        <v>49200</v>
      </c>
      <c r="Y571">
        <v>59600</v>
      </c>
      <c r="Z571">
        <v>82.5</v>
      </c>
      <c r="AA571">
        <v>6.1</v>
      </c>
      <c r="AB571">
        <v>52100</v>
      </c>
      <c r="AC571">
        <v>61200</v>
      </c>
      <c r="AD571">
        <v>85.1</v>
      </c>
      <c r="AE571">
        <v>5.8</v>
      </c>
      <c r="AF571">
        <v>53700</v>
      </c>
      <c r="AG571">
        <v>59600</v>
      </c>
      <c r="AH571">
        <v>90.2</v>
      </c>
      <c r="AI571">
        <v>5</v>
      </c>
    </row>
    <row r="572" spans="1:35" x14ac:dyDescent="0.3">
      <c r="A572" t="s">
        <v>334</v>
      </c>
      <c r="B572" t="str">
        <f>IFERROR(VLOOKUP(A572,'class and classification'!$A$1:$B$338,2,FALSE),VLOOKUP(A572,'class and classification'!$A$340:$B$378,2,FALSE))</f>
        <v>Predominantly Urban</v>
      </c>
      <c r="C572" t="str">
        <f>IFERROR(VLOOKUP(A572,'class and classification'!$A$1:$C$338,3,FALSE),VLOOKUP(A572,'class and classification'!$A$340:$C$378,3,FALSE))</f>
        <v>SD</v>
      </c>
      <c r="D572">
        <v>42800</v>
      </c>
      <c r="E572">
        <v>50100</v>
      </c>
      <c r="F572">
        <v>85.6</v>
      </c>
      <c r="G572">
        <v>5.7</v>
      </c>
      <c r="H572">
        <v>48700</v>
      </c>
      <c r="I572">
        <v>55600</v>
      </c>
      <c r="J572">
        <v>87.6</v>
      </c>
      <c r="K572">
        <v>5.3</v>
      </c>
      <c r="L572">
        <v>39400</v>
      </c>
      <c r="M572">
        <v>46800</v>
      </c>
      <c r="N572">
        <v>84.2</v>
      </c>
      <c r="O572">
        <v>6.1</v>
      </c>
      <c r="P572">
        <v>43000</v>
      </c>
      <c r="Q572">
        <v>49700</v>
      </c>
      <c r="R572">
        <v>86.5</v>
      </c>
      <c r="S572">
        <v>6.1</v>
      </c>
      <c r="T572">
        <v>43900</v>
      </c>
      <c r="U572">
        <v>50300</v>
      </c>
      <c r="V572">
        <v>87.3</v>
      </c>
      <c r="W572">
        <v>6</v>
      </c>
      <c r="X572">
        <v>47100</v>
      </c>
      <c r="Y572">
        <v>53400</v>
      </c>
      <c r="Z572">
        <v>88.2</v>
      </c>
      <c r="AA572">
        <v>5.6</v>
      </c>
      <c r="AB572">
        <v>42300</v>
      </c>
      <c r="AC572">
        <v>50700</v>
      </c>
      <c r="AD572">
        <v>83.4</v>
      </c>
      <c r="AE572">
        <v>6.5</v>
      </c>
      <c r="AF572">
        <v>41800</v>
      </c>
      <c r="AG572">
        <v>50200</v>
      </c>
      <c r="AH572">
        <v>83.2</v>
      </c>
      <c r="AI572">
        <v>6.1</v>
      </c>
    </row>
    <row r="573" spans="1:35" x14ac:dyDescent="0.3">
      <c r="A573" t="s">
        <v>335</v>
      </c>
      <c r="B573" t="str">
        <f>IFERROR(VLOOKUP(A573,'class and classification'!$A$1:$B$338,2,FALSE),VLOOKUP(A573,'class and classification'!$A$340:$B$378,2,FALSE))</f>
        <v>Predominantly Rural</v>
      </c>
      <c r="C573" t="str">
        <f>IFERROR(VLOOKUP(A573,'class and classification'!$A$1:$C$338,3,FALSE),VLOOKUP(A573,'class and classification'!$A$340:$C$378,3,FALSE))</f>
        <v>SD</v>
      </c>
      <c r="D573">
        <v>47600</v>
      </c>
      <c r="E573">
        <v>60500</v>
      </c>
      <c r="F573">
        <v>78.7</v>
      </c>
      <c r="G573">
        <v>5.6</v>
      </c>
      <c r="H573">
        <v>51300</v>
      </c>
      <c r="I573">
        <v>61400</v>
      </c>
      <c r="J573">
        <v>83.6</v>
      </c>
      <c r="K573">
        <v>5.5</v>
      </c>
      <c r="L573">
        <v>47800</v>
      </c>
      <c r="M573">
        <v>56700</v>
      </c>
      <c r="N573">
        <v>84.3</v>
      </c>
      <c r="O573">
        <v>5.2</v>
      </c>
      <c r="P573">
        <v>50500</v>
      </c>
      <c r="Q573">
        <v>59400</v>
      </c>
      <c r="R573">
        <v>85.1</v>
      </c>
      <c r="S573">
        <v>5.6</v>
      </c>
      <c r="T573">
        <v>44700</v>
      </c>
      <c r="U573">
        <v>54200</v>
      </c>
      <c r="V573">
        <v>82.6</v>
      </c>
      <c r="W573">
        <v>6.2</v>
      </c>
      <c r="X573">
        <v>49700</v>
      </c>
      <c r="Y573">
        <v>55000</v>
      </c>
      <c r="Z573">
        <v>90.3</v>
      </c>
      <c r="AA573">
        <v>4.7</v>
      </c>
      <c r="AB573">
        <v>47100</v>
      </c>
      <c r="AC573">
        <v>54500</v>
      </c>
      <c r="AD573">
        <v>86.5</v>
      </c>
      <c r="AE573">
        <v>5.7</v>
      </c>
      <c r="AF573">
        <v>46800</v>
      </c>
      <c r="AG573">
        <v>59000</v>
      </c>
      <c r="AH573">
        <v>79.3</v>
      </c>
      <c r="AI573">
        <v>5.7</v>
      </c>
    </row>
    <row r="574" spans="1:35" x14ac:dyDescent="0.3">
      <c r="A574" t="s">
        <v>336</v>
      </c>
      <c r="B574" t="str">
        <f>IFERROR(VLOOKUP(A574,'class and classification'!$A$1:$B$338,2,FALSE),VLOOKUP(A574,'class and classification'!$A$340:$B$378,2,FALSE))</f>
        <v>Predominantly Urban</v>
      </c>
      <c r="C574" t="str">
        <f>IFERROR(VLOOKUP(A574,'class and classification'!$A$1:$C$338,3,FALSE),VLOOKUP(A574,'class and classification'!$A$340:$C$378,3,FALSE))</f>
        <v>SD</v>
      </c>
      <c r="D574">
        <v>62500</v>
      </c>
      <c r="E574">
        <v>74200</v>
      </c>
      <c r="F574">
        <v>84.2</v>
      </c>
      <c r="G574">
        <v>4.5999999999999996</v>
      </c>
      <c r="H574">
        <v>63100</v>
      </c>
      <c r="I574">
        <v>73400</v>
      </c>
      <c r="J574">
        <v>85.9</v>
      </c>
      <c r="K574">
        <v>5.0999999999999996</v>
      </c>
      <c r="L574">
        <v>59500</v>
      </c>
      <c r="M574">
        <v>73500</v>
      </c>
      <c r="N574">
        <v>80.900000000000006</v>
      </c>
      <c r="O574">
        <v>5</v>
      </c>
      <c r="P574">
        <v>63000</v>
      </c>
      <c r="Q574">
        <v>75500</v>
      </c>
      <c r="R574">
        <v>83.5</v>
      </c>
      <c r="S574">
        <v>5.7</v>
      </c>
      <c r="T574">
        <v>66600</v>
      </c>
      <c r="U574">
        <v>75900</v>
      </c>
      <c r="V574">
        <v>87.7</v>
      </c>
      <c r="W574">
        <v>4.5999999999999996</v>
      </c>
      <c r="X574">
        <v>58000</v>
      </c>
      <c r="Y574">
        <v>70000</v>
      </c>
      <c r="Z574">
        <v>82.8</v>
      </c>
      <c r="AA574">
        <v>5.3</v>
      </c>
      <c r="AB574">
        <v>56700</v>
      </c>
      <c r="AC574">
        <v>69000</v>
      </c>
      <c r="AD574">
        <v>82.2</v>
      </c>
      <c r="AE574">
        <v>5.8</v>
      </c>
      <c r="AF574">
        <v>57700</v>
      </c>
      <c r="AG574">
        <v>71700</v>
      </c>
      <c r="AH574">
        <v>80.5</v>
      </c>
      <c r="AI574">
        <v>5.3</v>
      </c>
    </row>
    <row r="575" spans="1:35" x14ac:dyDescent="0.3">
      <c r="A575" t="s">
        <v>337</v>
      </c>
      <c r="B575" t="str">
        <f>IFERROR(VLOOKUP(A575,'class and classification'!$A$1:$B$338,2,FALSE),VLOOKUP(A575,'class and classification'!$A$340:$B$378,2,FALSE))</f>
        <v>Predominantly Urban</v>
      </c>
      <c r="C575" t="str">
        <f>IFERROR(VLOOKUP(A575,'class and classification'!$A$1:$C$338,3,FALSE),VLOOKUP(A575,'class and classification'!$A$340:$C$378,3,FALSE))</f>
        <v>SD</v>
      </c>
      <c r="D575">
        <v>39200</v>
      </c>
      <c r="E575">
        <v>47800</v>
      </c>
      <c r="F575">
        <v>81.900000000000006</v>
      </c>
      <c r="G575">
        <v>6.6</v>
      </c>
      <c r="H575">
        <v>35900</v>
      </c>
      <c r="I575">
        <v>45600</v>
      </c>
      <c r="J575">
        <v>78.8</v>
      </c>
      <c r="K575">
        <v>6.8</v>
      </c>
      <c r="L575">
        <v>35700</v>
      </c>
      <c r="M575">
        <v>43600</v>
      </c>
      <c r="N575">
        <v>82</v>
      </c>
      <c r="O575">
        <v>7</v>
      </c>
      <c r="P575">
        <v>39900</v>
      </c>
      <c r="Q575">
        <v>49300</v>
      </c>
      <c r="R575">
        <v>81</v>
      </c>
      <c r="S575">
        <v>6.2</v>
      </c>
      <c r="T575">
        <v>38500</v>
      </c>
      <c r="U575">
        <v>49000</v>
      </c>
      <c r="V575">
        <v>78.599999999999994</v>
      </c>
      <c r="W575">
        <v>6.4</v>
      </c>
      <c r="X575">
        <v>39000</v>
      </c>
      <c r="Y575">
        <v>45800</v>
      </c>
      <c r="Z575">
        <v>85.2</v>
      </c>
      <c r="AA575">
        <v>6.5</v>
      </c>
      <c r="AB575">
        <v>39500</v>
      </c>
      <c r="AC575">
        <v>46700</v>
      </c>
      <c r="AD575">
        <v>84.6</v>
      </c>
      <c r="AE575">
        <v>6.6</v>
      </c>
      <c r="AF575">
        <v>42600</v>
      </c>
      <c r="AG575">
        <v>49100</v>
      </c>
      <c r="AH575">
        <v>86.8</v>
      </c>
      <c r="AI575">
        <v>6.3</v>
      </c>
    </row>
    <row r="576" spans="1:35" x14ac:dyDescent="0.3">
      <c r="A576" t="s">
        <v>338</v>
      </c>
      <c r="B576" t="str">
        <f>IFERROR(VLOOKUP(A576,'class and classification'!$A$1:$B$338,2,FALSE),VLOOKUP(A576,'class and classification'!$A$340:$B$378,2,FALSE))</f>
        <v>Predominantly Rural</v>
      </c>
      <c r="C576" t="str">
        <f>IFERROR(VLOOKUP(A576,'class and classification'!$A$1:$C$338,3,FALSE),VLOOKUP(A576,'class and classification'!$A$340:$C$378,3,FALSE))</f>
        <v>SD</v>
      </c>
      <c r="D576">
        <v>30100</v>
      </c>
      <c r="E576">
        <v>36500</v>
      </c>
      <c r="F576">
        <v>82.5</v>
      </c>
      <c r="G576">
        <v>7</v>
      </c>
      <c r="H576">
        <v>27700</v>
      </c>
      <c r="I576">
        <v>34700</v>
      </c>
      <c r="J576">
        <v>79.7</v>
      </c>
      <c r="K576">
        <v>7.5</v>
      </c>
      <c r="L576">
        <v>27700</v>
      </c>
      <c r="M576">
        <v>33800</v>
      </c>
      <c r="N576">
        <v>82.1</v>
      </c>
      <c r="O576">
        <v>7.6</v>
      </c>
      <c r="P576">
        <v>27400</v>
      </c>
      <c r="Q576">
        <v>35800</v>
      </c>
      <c r="R576">
        <v>76.400000000000006</v>
      </c>
      <c r="S576">
        <v>8.1</v>
      </c>
      <c r="T576">
        <v>27600</v>
      </c>
      <c r="U576">
        <v>33900</v>
      </c>
      <c r="V576">
        <v>81.599999999999994</v>
      </c>
      <c r="W576">
        <v>7.8</v>
      </c>
      <c r="X576">
        <v>25200</v>
      </c>
      <c r="Y576">
        <v>32300</v>
      </c>
      <c r="Z576">
        <v>77.8</v>
      </c>
      <c r="AA576">
        <v>9.1</v>
      </c>
      <c r="AB576">
        <v>24100</v>
      </c>
      <c r="AC576">
        <v>30600</v>
      </c>
      <c r="AD576">
        <v>78.8</v>
      </c>
      <c r="AE576">
        <v>9.3000000000000007</v>
      </c>
      <c r="AF576">
        <v>22700</v>
      </c>
      <c r="AG576">
        <v>30000</v>
      </c>
      <c r="AH576">
        <v>75.7</v>
      </c>
      <c r="AI576">
        <v>9.1</v>
      </c>
    </row>
    <row r="577" spans="1:35" x14ac:dyDescent="0.3">
      <c r="A577" t="s">
        <v>339</v>
      </c>
      <c r="B577" t="str">
        <f>IFERROR(VLOOKUP(A577,'class and classification'!$A$1:$B$338,2,FALSE),VLOOKUP(A577,'class and classification'!$A$340:$B$378,2,FALSE))</f>
        <v>Predominantly Urban</v>
      </c>
      <c r="C577" t="str">
        <f>IFERROR(VLOOKUP(A577,'class and classification'!$A$1:$C$338,3,FALSE),VLOOKUP(A577,'class and classification'!$A$340:$C$378,3,FALSE))</f>
        <v>SD</v>
      </c>
      <c r="D577">
        <v>36800</v>
      </c>
      <c r="E577">
        <v>45300</v>
      </c>
      <c r="F577">
        <v>81.099999999999994</v>
      </c>
      <c r="G577">
        <v>6.4</v>
      </c>
      <c r="H577">
        <v>31600</v>
      </c>
      <c r="I577">
        <v>40000</v>
      </c>
      <c r="J577">
        <v>79.099999999999994</v>
      </c>
      <c r="K577">
        <v>7.6</v>
      </c>
      <c r="L577">
        <v>34900</v>
      </c>
      <c r="M577">
        <v>43800</v>
      </c>
      <c r="N577">
        <v>79.7</v>
      </c>
      <c r="O577">
        <v>7</v>
      </c>
      <c r="P577">
        <v>38100</v>
      </c>
      <c r="Q577">
        <v>44000</v>
      </c>
      <c r="R577">
        <v>86.7</v>
      </c>
      <c r="S577">
        <v>6</v>
      </c>
      <c r="T577">
        <v>37400</v>
      </c>
      <c r="U577">
        <v>43600</v>
      </c>
      <c r="V577">
        <v>86</v>
      </c>
      <c r="W577">
        <v>6.1</v>
      </c>
      <c r="X577">
        <v>36900</v>
      </c>
      <c r="Y577">
        <v>41700</v>
      </c>
      <c r="Z577">
        <v>88.3</v>
      </c>
      <c r="AA577">
        <v>5.5</v>
      </c>
      <c r="AB577">
        <v>31200</v>
      </c>
      <c r="AC577">
        <v>36200</v>
      </c>
      <c r="AD577">
        <v>86</v>
      </c>
      <c r="AE577">
        <v>7.4</v>
      </c>
      <c r="AF577">
        <v>33200</v>
      </c>
      <c r="AG577">
        <v>41000</v>
      </c>
      <c r="AH577">
        <v>81</v>
      </c>
      <c r="AI577">
        <v>8.1999999999999993</v>
      </c>
    </row>
    <row r="578" spans="1:35" x14ac:dyDescent="0.3">
      <c r="A578" t="s">
        <v>340</v>
      </c>
      <c r="B578" t="str">
        <f>IFERROR(VLOOKUP(A578,'class and classification'!$A$1:$B$338,2,FALSE),VLOOKUP(A578,'class and classification'!$A$340:$B$378,2,FALSE))</f>
        <v>Predominantly Urban</v>
      </c>
      <c r="C578" t="str">
        <f>IFERROR(VLOOKUP(A578,'class and classification'!$A$1:$C$338,3,FALSE),VLOOKUP(A578,'class and classification'!$A$340:$C$378,3,FALSE))</f>
        <v>SD</v>
      </c>
      <c r="D578">
        <v>47300</v>
      </c>
      <c r="E578">
        <v>54600</v>
      </c>
      <c r="F578">
        <v>86.5</v>
      </c>
      <c r="G578">
        <v>6</v>
      </c>
      <c r="H578">
        <v>46600</v>
      </c>
      <c r="I578">
        <v>54500</v>
      </c>
      <c r="J578">
        <v>85.6</v>
      </c>
      <c r="K578">
        <v>5.8</v>
      </c>
      <c r="L578">
        <v>47100</v>
      </c>
      <c r="M578">
        <v>58200</v>
      </c>
      <c r="N578">
        <v>81</v>
      </c>
      <c r="O578">
        <v>6.2</v>
      </c>
      <c r="P578">
        <v>46600</v>
      </c>
      <c r="Q578">
        <v>57300</v>
      </c>
      <c r="R578">
        <v>81.400000000000006</v>
      </c>
      <c r="S578">
        <v>5.9</v>
      </c>
      <c r="T578">
        <v>46400</v>
      </c>
      <c r="U578">
        <v>53600</v>
      </c>
      <c r="V578">
        <v>86.6</v>
      </c>
      <c r="W578">
        <v>5.4</v>
      </c>
      <c r="X578">
        <v>45600</v>
      </c>
      <c r="Y578">
        <v>52100</v>
      </c>
      <c r="Z578">
        <v>87.4</v>
      </c>
      <c r="AA578">
        <v>5.3</v>
      </c>
      <c r="AB578">
        <v>38900</v>
      </c>
      <c r="AC578">
        <v>48100</v>
      </c>
      <c r="AD578">
        <v>80.900000000000006</v>
      </c>
      <c r="AE578">
        <v>7.6</v>
      </c>
      <c r="AF578">
        <v>45000</v>
      </c>
      <c r="AG578">
        <v>52100</v>
      </c>
      <c r="AH578">
        <v>86.4</v>
      </c>
      <c r="AI578">
        <v>6.4</v>
      </c>
    </row>
    <row r="579" spans="1:35" x14ac:dyDescent="0.3">
      <c r="A579" t="s">
        <v>341</v>
      </c>
      <c r="B579" t="str">
        <f>IFERROR(VLOOKUP(A579,'class and classification'!$A$1:$B$338,2,FALSE),VLOOKUP(A579,'class and classification'!$A$340:$B$378,2,FALSE))</f>
        <v>Predominantly Rural</v>
      </c>
      <c r="C579" t="str">
        <f>IFERROR(VLOOKUP(A579,'class and classification'!$A$1:$C$338,3,FALSE),VLOOKUP(A579,'class and classification'!$A$340:$C$378,3,FALSE))</f>
        <v>SD</v>
      </c>
      <c r="D579">
        <v>50400</v>
      </c>
      <c r="E579">
        <v>60800</v>
      </c>
      <c r="F579">
        <v>82.9</v>
      </c>
      <c r="G579">
        <v>5.5</v>
      </c>
      <c r="H579">
        <v>50100</v>
      </c>
      <c r="I579">
        <v>59900</v>
      </c>
      <c r="J579">
        <v>83.7</v>
      </c>
      <c r="K579">
        <v>5.9</v>
      </c>
      <c r="L579">
        <v>51000</v>
      </c>
      <c r="M579">
        <v>58700</v>
      </c>
      <c r="N579">
        <v>87</v>
      </c>
      <c r="O579">
        <v>5.5</v>
      </c>
      <c r="P579">
        <v>49500</v>
      </c>
      <c r="Q579">
        <v>62500</v>
      </c>
      <c r="R579">
        <v>79.2</v>
      </c>
      <c r="S579">
        <v>6.3</v>
      </c>
      <c r="T579">
        <v>53300</v>
      </c>
      <c r="U579">
        <v>61100</v>
      </c>
      <c r="V579">
        <v>87.2</v>
      </c>
      <c r="W579">
        <v>6.2</v>
      </c>
      <c r="X579">
        <v>51400</v>
      </c>
      <c r="Y579">
        <v>61800</v>
      </c>
      <c r="Z579">
        <v>83.1</v>
      </c>
      <c r="AA579">
        <v>5.9</v>
      </c>
      <c r="AB579">
        <v>46900</v>
      </c>
      <c r="AC579">
        <v>57100</v>
      </c>
      <c r="AD579">
        <v>82.1</v>
      </c>
      <c r="AE579">
        <v>5.8</v>
      </c>
      <c r="AF579">
        <v>48100</v>
      </c>
      <c r="AG579">
        <v>55600</v>
      </c>
      <c r="AH579">
        <v>86.6</v>
      </c>
      <c r="AI579">
        <v>5</v>
      </c>
    </row>
    <row r="580" spans="1:35" x14ac:dyDescent="0.3">
      <c r="A580" t="s">
        <v>342</v>
      </c>
      <c r="B580" t="str">
        <f>IFERROR(VLOOKUP(A580,'class and classification'!$A$1:$B$338,2,FALSE),VLOOKUP(A580,'class and classification'!$A$340:$B$378,2,FALSE))</f>
        <v>Urban with Significant Rural</v>
      </c>
      <c r="C580" t="str">
        <f>IFERROR(VLOOKUP(A580,'class and classification'!$A$1:$C$338,3,FALSE),VLOOKUP(A580,'class and classification'!$A$340:$C$378,3,FALSE))</f>
        <v>SD</v>
      </c>
      <c r="D580">
        <v>37700</v>
      </c>
      <c r="E580">
        <v>48400</v>
      </c>
      <c r="F580">
        <v>77.8</v>
      </c>
      <c r="G580">
        <v>6.5</v>
      </c>
      <c r="H580">
        <v>36900</v>
      </c>
      <c r="I580">
        <v>48000</v>
      </c>
      <c r="J580">
        <v>76.8</v>
      </c>
      <c r="K580">
        <v>7.3</v>
      </c>
      <c r="L580">
        <v>37000</v>
      </c>
      <c r="M580">
        <v>49200</v>
      </c>
      <c r="N580">
        <v>75.099999999999994</v>
      </c>
      <c r="O580">
        <v>8</v>
      </c>
      <c r="P580">
        <v>40300</v>
      </c>
      <c r="Q580">
        <v>49500</v>
      </c>
      <c r="R580">
        <v>81.3</v>
      </c>
      <c r="S580">
        <v>6.7</v>
      </c>
      <c r="T580">
        <v>41100</v>
      </c>
      <c r="U580">
        <v>46400</v>
      </c>
      <c r="V580">
        <v>88.5</v>
      </c>
      <c r="W580">
        <v>5.4</v>
      </c>
      <c r="X580">
        <v>35800</v>
      </c>
      <c r="Y580">
        <v>40500</v>
      </c>
      <c r="Z580">
        <v>88.2</v>
      </c>
      <c r="AA580">
        <v>6.1</v>
      </c>
      <c r="AB580">
        <v>39800</v>
      </c>
      <c r="AC580">
        <v>45600</v>
      </c>
      <c r="AD580">
        <v>87.3</v>
      </c>
      <c r="AE580">
        <v>6.4</v>
      </c>
      <c r="AF580">
        <v>30200</v>
      </c>
      <c r="AG580">
        <v>38500</v>
      </c>
      <c r="AH580">
        <v>78.3</v>
      </c>
      <c r="AI580">
        <v>8.9</v>
      </c>
    </row>
    <row r="581" spans="1:35" x14ac:dyDescent="0.3">
      <c r="A581" t="s">
        <v>343</v>
      </c>
      <c r="B581" t="str">
        <f>IFERROR(VLOOKUP(A581,'class and classification'!$A$1:$B$338,2,FALSE),VLOOKUP(A581,'class and classification'!$A$340:$B$378,2,FALSE))</f>
        <v>Predominantly Urban</v>
      </c>
      <c r="C581" t="str">
        <f>IFERROR(VLOOKUP(A581,'class and classification'!$A$1:$C$338,3,FALSE),VLOOKUP(A581,'class and classification'!$A$340:$C$378,3,FALSE))</f>
        <v>SD</v>
      </c>
      <c r="D581">
        <v>61300</v>
      </c>
      <c r="E581">
        <v>75000</v>
      </c>
      <c r="F581">
        <v>81.7</v>
      </c>
      <c r="G581">
        <v>5.6</v>
      </c>
      <c r="H581">
        <v>57700</v>
      </c>
      <c r="I581">
        <v>70100</v>
      </c>
      <c r="J581">
        <v>82.3</v>
      </c>
      <c r="K581">
        <v>6</v>
      </c>
      <c r="L581">
        <v>58900</v>
      </c>
      <c r="M581">
        <v>73200</v>
      </c>
      <c r="N581">
        <v>80.5</v>
      </c>
      <c r="O581">
        <v>6.3</v>
      </c>
      <c r="P581">
        <v>57100</v>
      </c>
      <c r="Q581">
        <v>71700</v>
      </c>
      <c r="R581">
        <v>79.599999999999994</v>
      </c>
      <c r="S581">
        <v>6.5</v>
      </c>
      <c r="T581">
        <v>56500</v>
      </c>
      <c r="U581">
        <v>69500</v>
      </c>
      <c r="V581">
        <v>81.3</v>
      </c>
      <c r="W581">
        <v>6.2</v>
      </c>
      <c r="X581">
        <v>55000</v>
      </c>
      <c r="Y581">
        <v>66200</v>
      </c>
      <c r="Z581">
        <v>83.2</v>
      </c>
      <c r="AA581">
        <v>6.3</v>
      </c>
      <c r="AB581">
        <v>57700</v>
      </c>
      <c r="AC581">
        <v>70200</v>
      </c>
      <c r="AD581">
        <v>82.2</v>
      </c>
      <c r="AE581">
        <v>7.5</v>
      </c>
      <c r="AF581">
        <v>53900</v>
      </c>
      <c r="AG581">
        <v>65500</v>
      </c>
      <c r="AH581">
        <v>82.3</v>
      </c>
      <c r="AI581">
        <v>7.3</v>
      </c>
    </row>
    <row r="582" spans="1:35" x14ac:dyDescent="0.3">
      <c r="A582" t="s">
        <v>344</v>
      </c>
      <c r="B582" t="str">
        <f>IFERROR(VLOOKUP(A582,'class and classification'!$A$1:$B$338,2,FALSE),VLOOKUP(A582,'class and classification'!$A$340:$B$378,2,FALSE))</f>
        <v>Predominantly Rural</v>
      </c>
      <c r="C582" t="str">
        <f>IFERROR(VLOOKUP(A582,'class and classification'!$A$1:$C$338,3,FALSE),VLOOKUP(A582,'class and classification'!$A$340:$C$378,3,FALSE))</f>
        <v>SD</v>
      </c>
      <c r="D582">
        <v>32100</v>
      </c>
      <c r="E582">
        <v>41900</v>
      </c>
      <c r="F582">
        <v>76.599999999999994</v>
      </c>
      <c r="G582">
        <v>8</v>
      </c>
      <c r="H582">
        <v>34900</v>
      </c>
      <c r="I582">
        <v>43200</v>
      </c>
      <c r="J582">
        <v>80.900000000000006</v>
      </c>
      <c r="K582">
        <v>6.9</v>
      </c>
      <c r="L582">
        <v>34700</v>
      </c>
      <c r="M582">
        <v>45500</v>
      </c>
      <c r="N582">
        <v>76.3</v>
      </c>
      <c r="O582">
        <v>8.1999999999999993</v>
      </c>
      <c r="P582">
        <v>36000</v>
      </c>
      <c r="Q582">
        <v>43300</v>
      </c>
      <c r="R582">
        <v>83</v>
      </c>
      <c r="S582">
        <v>7.3</v>
      </c>
      <c r="T582">
        <v>36100</v>
      </c>
      <c r="U582">
        <v>42700</v>
      </c>
      <c r="V582">
        <v>84.6</v>
      </c>
      <c r="W582">
        <v>8.1</v>
      </c>
      <c r="X582">
        <v>35700</v>
      </c>
      <c r="Y582">
        <v>41300</v>
      </c>
      <c r="Z582">
        <v>86.5</v>
      </c>
      <c r="AA582">
        <v>6.6</v>
      </c>
      <c r="AB582">
        <v>33000</v>
      </c>
      <c r="AC582">
        <v>38100</v>
      </c>
      <c r="AD582">
        <v>86.5</v>
      </c>
      <c r="AE582">
        <v>6.8</v>
      </c>
      <c r="AF582">
        <v>35800</v>
      </c>
      <c r="AG582">
        <v>40700</v>
      </c>
      <c r="AH582">
        <v>87.9</v>
      </c>
      <c r="AI582">
        <v>6.5</v>
      </c>
    </row>
    <row r="583" spans="1:35" x14ac:dyDescent="0.3">
      <c r="A583" t="s">
        <v>345</v>
      </c>
      <c r="B583" t="str">
        <f>IFERROR(VLOOKUP(A583,'class and classification'!$A$1:$B$338,2,FALSE),VLOOKUP(A583,'class and classification'!$A$340:$B$378,2,FALSE))</f>
        <v>Predominantly Rural</v>
      </c>
      <c r="C583" t="str">
        <f>IFERROR(VLOOKUP(A583,'class and classification'!$A$1:$C$338,3,FALSE),VLOOKUP(A583,'class and classification'!$A$340:$C$378,3,FALSE))</f>
        <v>SD</v>
      </c>
      <c r="D583">
        <v>38300</v>
      </c>
      <c r="E583">
        <v>45700</v>
      </c>
      <c r="F583">
        <v>83.9</v>
      </c>
      <c r="G583">
        <v>7.2</v>
      </c>
      <c r="H583">
        <v>37500</v>
      </c>
      <c r="I583">
        <v>42500</v>
      </c>
      <c r="J583">
        <v>88.3</v>
      </c>
      <c r="K583">
        <v>6.5</v>
      </c>
      <c r="L583">
        <v>36600</v>
      </c>
      <c r="M583">
        <v>42500</v>
      </c>
      <c r="N583">
        <v>86.1</v>
      </c>
      <c r="O583">
        <v>6.6</v>
      </c>
      <c r="P583">
        <v>40900</v>
      </c>
      <c r="Q583">
        <v>46200</v>
      </c>
      <c r="R583">
        <v>88.6</v>
      </c>
      <c r="S583">
        <v>6.5</v>
      </c>
      <c r="T583">
        <v>35500</v>
      </c>
      <c r="U583">
        <v>40700</v>
      </c>
      <c r="V583">
        <v>87.4</v>
      </c>
      <c r="W583">
        <v>7.4</v>
      </c>
      <c r="X583">
        <v>29900</v>
      </c>
      <c r="Y583">
        <v>36100</v>
      </c>
      <c r="Z583">
        <v>82.8</v>
      </c>
      <c r="AA583">
        <v>9.9</v>
      </c>
      <c r="AB583">
        <v>38200</v>
      </c>
      <c r="AC583">
        <v>48700</v>
      </c>
      <c r="AD583">
        <v>78.3</v>
      </c>
      <c r="AE583">
        <v>10.7</v>
      </c>
      <c r="AF583">
        <v>36000</v>
      </c>
      <c r="AG583">
        <v>40900</v>
      </c>
      <c r="AH583">
        <v>88</v>
      </c>
      <c r="AI583">
        <v>7.8</v>
      </c>
    </row>
    <row r="584" spans="1:35" x14ac:dyDescent="0.3">
      <c r="A584" t="s">
        <v>346</v>
      </c>
      <c r="B584" t="str">
        <f>IFERROR(VLOOKUP(A584,'class and classification'!$A$1:$B$338,2,FALSE),VLOOKUP(A584,'class and classification'!$A$340:$B$378,2,FALSE))</f>
        <v>Predominantly Rural</v>
      </c>
      <c r="C584" t="str">
        <f>IFERROR(VLOOKUP(A584,'class and classification'!$A$1:$C$338,3,FALSE),VLOOKUP(A584,'class and classification'!$A$340:$C$378,3,FALSE))</f>
        <v>SD</v>
      </c>
      <c r="D584">
        <v>75900</v>
      </c>
      <c r="E584">
        <v>86100</v>
      </c>
      <c r="F584">
        <v>88.1</v>
      </c>
      <c r="G584">
        <v>4.0999999999999996</v>
      </c>
      <c r="H584">
        <v>76200</v>
      </c>
      <c r="I584">
        <v>87300</v>
      </c>
      <c r="J584">
        <v>87.2</v>
      </c>
      <c r="K584">
        <v>4.4000000000000004</v>
      </c>
      <c r="L584">
        <v>73700</v>
      </c>
      <c r="M584">
        <v>86000</v>
      </c>
      <c r="N584">
        <v>85.7</v>
      </c>
      <c r="O584">
        <v>4.5999999999999996</v>
      </c>
      <c r="P584">
        <v>75100</v>
      </c>
      <c r="Q584">
        <v>90600</v>
      </c>
      <c r="R584">
        <v>82.8</v>
      </c>
      <c r="S584">
        <v>4.9000000000000004</v>
      </c>
      <c r="T584">
        <v>71700</v>
      </c>
      <c r="U584">
        <v>85700</v>
      </c>
      <c r="V584">
        <v>83.6</v>
      </c>
      <c r="W584">
        <v>5.6</v>
      </c>
      <c r="X584">
        <v>73100</v>
      </c>
      <c r="Y584">
        <v>87000</v>
      </c>
      <c r="Z584">
        <v>84</v>
      </c>
      <c r="AA584">
        <v>5.0999999999999996</v>
      </c>
      <c r="AB584">
        <v>64100</v>
      </c>
      <c r="AC584">
        <v>80700</v>
      </c>
      <c r="AD584">
        <v>79.5</v>
      </c>
      <c r="AE584">
        <v>6.5</v>
      </c>
      <c r="AF584">
        <v>70700</v>
      </c>
      <c r="AG584">
        <v>85200</v>
      </c>
      <c r="AH584">
        <v>83</v>
      </c>
      <c r="AI584">
        <v>5.4</v>
      </c>
    </row>
    <row r="585" spans="1:35" x14ac:dyDescent="0.3">
      <c r="A585" t="s">
        <v>347</v>
      </c>
      <c r="B585" t="str">
        <f>IFERROR(VLOOKUP(A585,'class and classification'!$A$1:$B$338,2,FALSE),VLOOKUP(A585,'class and classification'!$A$340:$B$378,2,FALSE))</f>
        <v>Predominantly Rural</v>
      </c>
      <c r="C585" t="str">
        <f>IFERROR(VLOOKUP(A585,'class and classification'!$A$1:$C$338,3,FALSE),VLOOKUP(A585,'class and classification'!$A$340:$C$378,3,FALSE))</f>
        <v>SD</v>
      </c>
      <c r="D585">
        <v>61600</v>
      </c>
      <c r="E585">
        <v>75600</v>
      </c>
      <c r="F585">
        <v>81.5</v>
      </c>
      <c r="G585">
        <v>5.2</v>
      </c>
      <c r="H585">
        <v>67800</v>
      </c>
      <c r="I585">
        <v>77600</v>
      </c>
      <c r="J585">
        <v>87.4</v>
      </c>
      <c r="K585">
        <v>4.0999999999999996</v>
      </c>
      <c r="L585">
        <v>66100</v>
      </c>
      <c r="M585">
        <v>75800</v>
      </c>
      <c r="N585">
        <v>87.1</v>
      </c>
      <c r="O585">
        <v>4.4000000000000004</v>
      </c>
      <c r="P585">
        <v>70700</v>
      </c>
      <c r="Q585">
        <v>80800</v>
      </c>
      <c r="R585">
        <v>87.5</v>
      </c>
      <c r="S585">
        <v>4.3</v>
      </c>
      <c r="T585">
        <v>71900</v>
      </c>
      <c r="U585">
        <v>83400</v>
      </c>
      <c r="V585">
        <v>86.2</v>
      </c>
      <c r="W585">
        <v>4.9000000000000004</v>
      </c>
      <c r="X585">
        <v>73300</v>
      </c>
      <c r="Y585">
        <v>86600</v>
      </c>
      <c r="Z585">
        <v>84.6</v>
      </c>
      <c r="AA585">
        <v>5.2</v>
      </c>
      <c r="AB585">
        <v>64000</v>
      </c>
      <c r="AC585">
        <v>81600</v>
      </c>
      <c r="AD585">
        <v>78.400000000000006</v>
      </c>
      <c r="AE585">
        <v>6</v>
      </c>
      <c r="AF585">
        <v>62900</v>
      </c>
      <c r="AG585">
        <v>75600</v>
      </c>
      <c r="AH585">
        <v>83.2</v>
      </c>
      <c r="AI585">
        <v>5.4</v>
      </c>
    </row>
    <row r="586" spans="1:35" x14ac:dyDescent="0.3">
      <c r="A586" t="s">
        <v>348</v>
      </c>
      <c r="B586" t="str">
        <f>IFERROR(VLOOKUP(A586,'class and classification'!$A$1:$B$338,2,FALSE),VLOOKUP(A586,'class and classification'!$A$340:$B$378,2,FALSE))</f>
        <v>Predominantly Urban</v>
      </c>
      <c r="C586" t="str">
        <f>IFERROR(VLOOKUP(A586,'class and classification'!$A$1:$C$338,3,FALSE),VLOOKUP(A586,'class and classification'!$A$340:$C$378,3,FALSE))</f>
        <v>SD</v>
      </c>
      <c r="D586">
        <v>72900</v>
      </c>
      <c r="E586">
        <v>90700</v>
      </c>
      <c r="F586">
        <v>80.400000000000006</v>
      </c>
      <c r="G586">
        <v>5.7</v>
      </c>
      <c r="H586">
        <v>71300</v>
      </c>
      <c r="I586">
        <v>88100</v>
      </c>
      <c r="J586">
        <v>80.900000000000006</v>
      </c>
      <c r="K586">
        <v>6</v>
      </c>
      <c r="L586">
        <v>67700</v>
      </c>
      <c r="M586">
        <v>83300</v>
      </c>
      <c r="N586">
        <v>81.3</v>
      </c>
      <c r="O586">
        <v>5.9</v>
      </c>
      <c r="P586">
        <v>71500</v>
      </c>
      <c r="Q586">
        <v>85700</v>
      </c>
      <c r="R586">
        <v>83.4</v>
      </c>
      <c r="S586">
        <v>6.1</v>
      </c>
      <c r="T586">
        <v>70400</v>
      </c>
      <c r="U586">
        <v>87900</v>
      </c>
      <c r="V586">
        <v>80.099999999999994</v>
      </c>
      <c r="W586">
        <v>5.9</v>
      </c>
      <c r="X586">
        <v>75100</v>
      </c>
      <c r="Y586">
        <v>87600</v>
      </c>
      <c r="Z586">
        <v>85.7</v>
      </c>
      <c r="AA586">
        <v>5.0999999999999996</v>
      </c>
      <c r="AB586">
        <v>72700</v>
      </c>
      <c r="AC586">
        <v>87800</v>
      </c>
      <c r="AD586">
        <v>82.7</v>
      </c>
      <c r="AE586">
        <v>6.1</v>
      </c>
      <c r="AF586">
        <v>79500</v>
      </c>
      <c r="AG586">
        <v>96300</v>
      </c>
      <c r="AH586">
        <v>82.5</v>
      </c>
      <c r="AI586">
        <v>5.8</v>
      </c>
    </row>
    <row r="587" spans="1:35" x14ac:dyDescent="0.3">
      <c r="A587" t="s">
        <v>349</v>
      </c>
      <c r="B587" t="str">
        <f>IFERROR(VLOOKUP(A587,'class and classification'!$A$1:$B$338,2,FALSE),VLOOKUP(A587,'class and classification'!$A$340:$B$378,2,FALSE))</f>
        <v>Predominantly Rural</v>
      </c>
      <c r="C587" t="str">
        <f>IFERROR(VLOOKUP(A587,'class and classification'!$A$1:$C$338,3,FALSE),VLOOKUP(A587,'class and classification'!$A$340:$C$378,3,FALSE))</f>
        <v>SD</v>
      </c>
      <c r="D587">
        <v>60800</v>
      </c>
      <c r="E587">
        <v>76500</v>
      </c>
      <c r="F587">
        <v>79.400000000000006</v>
      </c>
      <c r="G587">
        <v>6</v>
      </c>
      <c r="H587">
        <v>63500</v>
      </c>
      <c r="I587">
        <v>75800</v>
      </c>
      <c r="J587">
        <v>83.7</v>
      </c>
      <c r="K587">
        <v>5.3</v>
      </c>
      <c r="L587">
        <v>58200</v>
      </c>
      <c r="M587">
        <v>69200</v>
      </c>
      <c r="N587">
        <v>84.2</v>
      </c>
      <c r="O587">
        <v>5.6</v>
      </c>
      <c r="P587">
        <v>69100</v>
      </c>
      <c r="Q587">
        <v>78400</v>
      </c>
      <c r="R587">
        <v>88.1</v>
      </c>
      <c r="S587">
        <v>4.7</v>
      </c>
      <c r="T587">
        <v>65100</v>
      </c>
      <c r="U587">
        <v>73700</v>
      </c>
      <c r="V587">
        <v>88.3</v>
      </c>
      <c r="W587">
        <v>5.2</v>
      </c>
      <c r="X587">
        <v>56800</v>
      </c>
      <c r="Y587">
        <v>67700</v>
      </c>
      <c r="Z587">
        <v>84</v>
      </c>
      <c r="AA587">
        <v>6.3</v>
      </c>
      <c r="AB587">
        <v>60500</v>
      </c>
      <c r="AC587">
        <v>67800</v>
      </c>
      <c r="AD587">
        <v>89.3</v>
      </c>
      <c r="AE587">
        <v>5.7</v>
      </c>
      <c r="AF587">
        <v>67000</v>
      </c>
      <c r="AG587">
        <v>74200</v>
      </c>
      <c r="AH587">
        <v>90.3</v>
      </c>
      <c r="AI587">
        <v>5.0999999999999996</v>
      </c>
    </row>
    <row r="588" spans="1:35" x14ac:dyDescent="0.3">
      <c r="A588" t="s">
        <v>350</v>
      </c>
      <c r="B588" t="str">
        <f>IFERROR(VLOOKUP(A588,'class and classification'!$A$1:$B$338,2,FALSE),VLOOKUP(A588,'class and classification'!$A$340:$B$378,2,FALSE))</f>
        <v>Urban with Significant Rural</v>
      </c>
      <c r="C588" t="str">
        <f>IFERROR(VLOOKUP(A588,'class and classification'!$A$1:$C$338,3,FALSE),VLOOKUP(A588,'class and classification'!$A$340:$C$378,3,FALSE))</f>
        <v>SD</v>
      </c>
      <c r="D588">
        <v>32300</v>
      </c>
      <c r="E588">
        <v>40600</v>
      </c>
      <c r="F588">
        <v>79.7</v>
      </c>
      <c r="G588">
        <v>8.8000000000000007</v>
      </c>
      <c r="H588">
        <v>31200</v>
      </c>
      <c r="I588">
        <v>37300</v>
      </c>
      <c r="J588">
        <v>83.7</v>
      </c>
      <c r="K588">
        <v>9.1999999999999993</v>
      </c>
      <c r="L588">
        <v>24500</v>
      </c>
      <c r="M588">
        <v>36900</v>
      </c>
      <c r="N588">
        <v>66.400000000000006</v>
      </c>
      <c r="O588">
        <v>12.8</v>
      </c>
      <c r="P588">
        <v>28400</v>
      </c>
      <c r="Q588">
        <v>39400</v>
      </c>
      <c r="R588">
        <v>72.2</v>
      </c>
      <c r="S588">
        <v>10</v>
      </c>
      <c r="T588">
        <v>29100</v>
      </c>
      <c r="U588">
        <v>38900</v>
      </c>
      <c r="V588">
        <v>74.900000000000006</v>
      </c>
      <c r="W588">
        <v>10</v>
      </c>
      <c r="X588">
        <v>29600</v>
      </c>
      <c r="Y588">
        <v>36000</v>
      </c>
      <c r="Z588">
        <v>82.3</v>
      </c>
      <c r="AA588">
        <v>9.8000000000000007</v>
      </c>
      <c r="AB588">
        <v>22600</v>
      </c>
      <c r="AC588">
        <v>35600</v>
      </c>
      <c r="AD588">
        <v>63.6</v>
      </c>
      <c r="AE588">
        <v>15.9</v>
      </c>
      <c r="AF588">
        <v>31300</v>
      </c>
      <c r="AG588">
        <v>40200</v>
      </c>
      <c r="AH588">
        <v>78</v>
      </c>
      <c r="AI588">
        <v>9.1</v>
      </c>
    </row>
    <row r="589" spans="1:35" x14ac:dyDescent="0.3">
      <c r="A589" t="s">
        <v>351</v>
      </c>
      <c r="B589" t="str">
        <f>IFERROR(VLOOKUP(A589,'class and classification'!$A$1:$B$338,2,FALSE),VLOOKUP(A589,'class and classification'!$A$340:$B$378,2,FALSE))</f>
        <v>Predominantly Urban</v>
      </c>
      <c r="C589" t="str">
        <f>IFERROR(VLOOKUP(A589,'class and classification'!$A$1:$C$338,3,FALSE),VLOOKUP(A589,'class and classification'!$A$340:$C$378,3,FALSE))</f>
        <v>SD</v>
      </c>
      <c r="D589">
        <v>33500</v>
      </c>
      <c r="E589">
        <v>41800</v>
      </c>
      <c r="F589">
        <v>80.3</v>
      </c>
      <c r="G589">
        <v>8.5</v>
      </c>
      <c r="H589">
        <v>33900</v>
      </c>
      <c r="I589">
        <v>39700</v>
      </c>
      <c r="J589">
        <v>85.5</v>
      </c>
      <c r="K589">
        <v>8.1</v>
      </c>
      <c r="L589">
        <v>25100</v>
      </c>
      <c r="M589">
        <v>35600</v>
      </c>
      <c r="N589">
        <v>70.599999999999994</v>
      </c>
      <c r="O589">
        <v>12.8</v>
      </c>
      <c r="P589">
        <v>36900</v>
      </c>
      <c r="Q589">
        <v>44400</v>
      </c>
      <c r="R589">
        <v>83</v>
      </c>
      <c r="S589">
        <v>8</v>
      </c>
      <c r="T589">
        <v>37200</v>
      </c>
      <c r="U589">
        <v>41100</v>
      </c>
      <c r="V589">
        <v>90.6</v>
      </c>
      <c r="W589">
        <v>6.5</v>
      </c>
      <c r="X589">
        <v>34700</v>
      </c>
      <c r="Y589">
        <v>40700</v>
      </c>
      <c r="Z589">
        <v>85.3</v>
      </c>
      <c r="AA589">
        <v>8.5</v>
      </c>
      <c r="AB589">
        <v>34200</v>
      </c>
      <c r="AC589">
        <v>42400</v>
      </c>
      <c r="AD589">
        <v>80.7</v>
      </c>
      <c r="AE589">
        <v>9.6999999999999993</v>
      </c>
      <c r="AF589">
        <v>30600</v>
      </c>
      <c r="AG589">
        <v>36200</v>
      </c>
      <c r="AH589">
        <v>84.5</v>
      </c>
      <c r="AI589">
        <v>8.9</v>
      </c>
    </row>
    <row r="590" spans="1:35" x14ac:dyDescent="0.3">
      <c r="A590" t="s">
        <v>352</v>
      </c>
      <c r="B590" t="str">
        <f>IFERROR(VLOOKUP(A590,'class and classification'!$A$1:$B$338,2,FALSE),VLOOKUP(A590,'class and classification'!$A$340:$B$378,2,FALSE))</f>
        <v>Predominantly Urban</v>
      </c>
      <c r="C590" t="str">
        <f>IFERROR(VLOOKUP(A590,'class and classification'!$A$1:$C$338,3,FALSE),VLOOKUP(A590,'class and classification'!$A$340:$C$378,3,FALSE))</f>
        <v>SD</v>
      </c>
      <c r="D590">
        <v>74000</v>
      </c>
      <c r="E590">
        <v>91000</v>
      </c>
      <c r="F590">
        <v>81.400000000000006</v>
      </c>
      <c r="G590">
        <v>4.9000000000000004</v>
      </c>
      <c r="H590">
        <v>73300</v>
      </c>
      <c r="I590">
        <v>89300</v>
      </c>
      <c r="J590">
        <v>82.1</v>
      </c>
      <c r="K590">
        <v>5.0999999999999996</v>
      </c>
      <c r="L590">
        <v>81300</v>
      </c>
      <c r="M590">
        <v>95700</v>
      </c>
      <c r="N590">
        <v>84.9</v>
      </c>
      <c r="O590">
        <v>5.0999999999999996</v>
      </c>
      <c r="P590">
        <v>77700</v>
      </c>
      <c r="Q590">
        <v>91400</v>
      </c>
      <c r="R590">
        <v>85.1</v>
      </c>
      <c r="S590">
        <v>4.9000000000000004</v>
      </c>
      <c r="T590">
        <v>75600</v>
      </c>
      <c r="U590">
        <v>91900</v>
      </c>
      <c r="V590">
        <v>82.2</v>
      </c>
      <c r="W590">
        <v>5.6</v>
      </c>
      <c r="X590">
        <v>76700</v>
      </c>
      <c r="Y590">
        <v>88100</v>
      </c>
      <c r="Z590">
        <v>87.1</v>
      </c>
      <c r="AA590">
        <v>5.2</v>
      </c>
      <c r="AB590">
        <v>80100</v>
      </c>
      <c r="AC590">
        <v>95800</v>
      </c>
      <c r="AD590">
        <v>83.6</v>
      </c>
      <c r="AE590">
        <v>5.7</v>
      </c>
      <c r="AF590">
        <v>72700</v>
      </c>
      <c r="AG590">
        <v>85700</v>
      </c>
      <c r="AH590">
        <v>84.8</v>
      </c>
      <c r="AI590">
        <v>5.5</v>
      </c>
    </row>
    <row r="591" spans="1:35" x14ac:dyDescent="0.3">
      <c r="A591" t="s">
        <v>353</v>
      </c>
      <c r="B591" t="str">
        <f>IFERROR(VLOOKUP(A591,'class and classification'!$A$1:$B$338,2,FALSE),VLOOKUP(A591,'class and classification'!$A$340:$B$378,2,FALSE))</f>
        <v>Urban with Significant Rural</v>
      </c>
      <c r="C591" t="str">
        <f>IFERROR(VLOOKUP(A591,'class and classification'!$A$1:$C$338,3,FALSE),VLOOKUP(A591,'class and classification'!$A$340:$C$378,3,FALSE))</f>
        <v>SD</v>
      </c>
      <c r="D591">
        <v>74000</v>
      </c>
      <c r="E591">
        <v>96600</v>
      </c>
      <c r="F591">
        <v>76.599999999999994</v>
      </c>
      <c r="G591">
        <v>6.1</v>
      </c>
      <c r="H591">
        <v>82100</v>
      </c>
      <c r="I591">
        <v>95100</v>
      </c>
      <c r="J591">
        <v>86.4</v>
      </c>
      <c r="K591">
        <v>4.5</v>
      </c>
      <c r="L591">
        <v>80400</v>
      </c>
      <c r="M591">
        <v>99200</v>
      </c>
      <c r="N591">
        <v>81.099999999999994</v>
      </c>
      <c r="O591">
        <v>5.0999999999999996</v>
      </c>
      <c r="P591">
        <v>78500</v>
      </c>
      <c r="Q591">
        <v>93500</v>
      </c>
      <c r="R591">
        <v>83.9</v>
      </c>
      <c r="S591">
        <v>5.0999999999999996</v>
      </c>
      <c r="T591">
        <v>77400</v>
      </c>
      <c r="U591">
        <v>91400</v>
      </c>
      <c r="V591">
        <v>84.6</v>
      </c>
      <c r="W591">
        <v>4.8</v>
      </c>
      <c r="X591">
        <v>77400</v>
      </c>
      <c r="Y591">
        <v>98600</v>
      </c>
      <c r="Z591">
        <v>78.5</v>
      </c>
      <c r="AA591">
        <v>5.4</v>
      </c>
      <c r="AB591">
        <v>71100</v>
      </c>
      <c r="AC591">
        <v>89100</v>
      </c>
      <c r="AD591">
        <v>79.900000000000006</v>
      </c>
      <c r="AE591">
        <v>6.1</v>
      </c>
      <c r="AF591">
        <v>73500</v>
      </c>
      <c r="AG591">
        <v>89300</v>
      </c>
      <c r="AH591">
        <v>82.3</v>
      </c>
      <c r="AI591">
        <v>6.6</v>
      </c>
    </row>
    <row r="592" spans="1:35" x14ac:dyDescent="0.3">
      <c r="A592" t="s">
        <v>354</v>
      </c>
      <c r="B592" t="str">
        <f>IFERROR(VLOOKUP(A592,'class and classification'!$A$1:$B$338,2,FALSE),VLOOKUP(A592,'class and classification'!$A$340:$B$378,2,FALSE))</f>
        <v>Urban with Significant Rural</v>
      </c>
      <c r="C592" t="str">
        <f>IFERROR(VLOOKUP(A592,'class and classification'!$A$1:$C$338,3,FALSE),VLOOKUP(A592,'class and classification'!$A$340:$C$378,3,FALSE))</f>
        <v>SD</v>
      </c>
      <c r="D592">
        <v>50200</v>
      </c>
      <c r="E592">
        <v>65400</v>
      </c>
      <c r="F592">
        <v>76.8</v>
      </c>
      <c r="G592">
        <v>6.8</v>
      </c>
      <c r="H592">
        <v>52600</v>
      </c>
      <c r="I592">
        <v>66100</v>
      </c>
      <c r="J592">
        <v>79.599999999999994</v>
      </c>
      <c r="K592">
        <v>6.3</v>
      </c>
      <c r="L592">
        <v>51400</v>
      </c>
      <c r="M592">
        <v>66800</v>
      </c>
      <c r="N592">
        <v>76.900000000000006</v>
      </c>
      <c r="O592">
        <v>7.4</v>
      </c>
      <c r="P592">
        <v>58900</v>
      </c>
      <c r="Q592">
        <v>73200</v>
      </c>
      <c r="R592">
        <v>80.400000000000006</v>
      </c>
      <c r="S592">
        <v>6.7</v>
      </c>
      <c r="T592">
        <v>59600</v>
      </c>
      <c r="U592">
        <v>69500</v>
      </c>
      <c r="V592">
        <v>85.7</v>
      </c>
      <c r="W592">
        <v>5.9</v>
      </c>
      <c r="X592">
        <v>59100</v>
      </c>
      <c r="Y592">
        <v>68900</v>
      </c>
      <c r="Z592">
        <v>85.8</v>
      </c>
      <c r="AA592">
        <v>6</v>
      </c>
      <c r="AB592">
        <v>55300</v>
      </c>
      <c r="AC592">
        <v>68700</v>
      </c>
      <c r="AD592">
        <v>80.5</v>
      </c>
      <c r="AE592">
        <v>7.4</v>
      </c>
      <c r="AF592">
        <v>56400</v>
      </c>
      <c r="AG592">
        <v>67700</v>
      </c>
      <c r="AH592">
        <v>83.4</v>
      </c>
      <c r="AI592">
        <v>6.1</v>
      </c>
    </row>
    <row r="593" spans="1:35" x14ac:dyDescent="0.3">
      <c r="A593" t="s">
        <v>355</v>
      </c>
      <c r="B593" t="str">
        <f>IFERROR(VLOOKUP(A593,'class and classification'!$A$1:$B$338,2,FALSE),VLOOKUP(A593,'class and classification'!$A$340:$B$378,2,FALSE))</f>
        <v>Predominantly Urban</v>
      </c>
      <c r="C593" t="str">
        <f>IFERROR(VLOOKUP(A593,'class and classification'!$A$1:$C$338,3,FALSE),VLOOKUP(A593,'class and classification'!$A$340:$C$378,3,FALSE))</f>
        <v>SD</v>
      </c>
      <c r="D593">
        <v>32900</v>
      </c>
      <c r="E593">
        <v>38700</v>
      </c>
      <c r="F593">
        <v>84.9</v>
      </c>
      <c r="G593">
        <v>7.9</v>
      </c>
      <c r="H593">
        <v>34100</v>
      </c>
      <c r="I593">
        <v>42800</v>
      </c>
      <c r="J593">
        <v>79.5</v>
      </c>
      <c r="K593">
        <v>8.6999999999999993</v>
      </c>
      <c r="L593">
        <v>40400</v>
      </c>
      <c r="M593">
        <v>46300</v>
      </c>
      <c r="N593">
        <v>87.2</v>
      </c>
      <c r="O593">
        <v>6.4</v>
      </c>
      <c r="P593">
        <v>35400</v>
      </c>
      <c r="Q593">
        <v>43400</v>
      </c>
      <c r="R593">
        <v>81.7</v>
      </c>
      <c r="S593">
        <v>8</v>
      </c>
      <c r="T593">
        <v>36000</v>
      </c>
      <c r="U593">
        <v>44700</v>
      </c>
      <c r="V593">
        <v>80.400000000000006</v>
      </c>
      <c r="W593">
        <v>8.4</v>
      </c>
      <c r="X593">
        <v>33200</v>
      </c>
      <c r="Y593">
        <v>43500</v>
      </c>
      <c r="Z593">
        <v>76.3</v>
      </c>
      <c r="AA593">
        <v>8.3000000000000007</v>
      </c>
      <c r="AB593">
        <v>31700</v>
      </c>
      <c r="AC593">
        <v>35000</v>
      </c>
      <c r="AD593">
        <v>90.7</v>
      </c>
      <c r="AE593">
        <v>8.1999999999999993</v>
      </c>
      <c r="AF593">
        <v>35600</v>
      </c>
      <c r="AG593">
        <v>41900</v>
      </c>
      <c r="AH593">
        <v>84.9</v>
      </c>
      <c r="AI593">
        <v>7.9</v>
      </c>
    </row>
    <row r="594" spans="1:35" x14ac:dyDescent="0.3">
      <c r="A594" t="s">
        <v>356</v>
      </c>
      <c r="B594" t="str">
        <f>IFERROR(VLOOKUP(A594,'class and classification'!$A$1:$B$338,2,FALSE),VLOOKUP(A594,'class and classification'!$A$340:$B$378,2,FALSE))</f>
        <v>Predominantly Rural</v>
      </c>
      <c r="C594" t="str">
        <f>IFERROR(VLOOKUP(A594,'class and classification'!$A$1:$C$338,3,FALSE),VLOOKUP(A594,'class and classification'!$A$340:$C$378,3,FALSE))</f>
        <v>SD</v>
      </c>
      <c r="D594">
        <v>21500</v>
      </c>
      <c r="E594">
        <v>29000</v>
      </c>
      <c r="F594">
        <v>73.900000000000006</v>
      </c>
      <c r="G594">
        <v>10.4</v>
      </c>
      <c r="H594">
        <v>23700</v>
      </c>
      <c r="I594">
        <v>30000</v>
      </c>
      <c r="J594">
        <v>79</v>
      </c>
      <c r="K594">
        <v>10.5</v>
      </c>
      <c r="L594">
        <v>22800</v>
      </c>
      <c r="M594">
        <v>30500</v>
      </c>
      <c r="N594">
        <v>74.599999999999994</v>
      </c>
      <c r="O594">
        <v>11.8</v>
      </c>
      <c r="P594">
        <v>21400</v>
      </c>
      <c r="Q594">
        <v>25700</v>
      </c>
      <c r="R594">
        <v>83.3</v>
      </c>
      <c r="S594">
        <v>9.5</v>
      </c>
      <c r="T594">
        <v>24500</v>
      </c>
      <c r="U594">
        <v>30800</v>
      </c>
      <c r="V594">
        <v>79.5</v>
      </c>
      <c r="W594">
        <v>9.3000000000000007</v>
      </c>
      <c r="X594">
        <v>26000</v>
      </c>
      <c r="Y594">
        <v>29700</v>
      </c>
      <c r="Z594">
        <v>87.3</v>
      </c>
      <c r="AA594">
        <v>8.6</v>
      </c>
      <c r="AB594">
        <v>21200</v>
      </c>
      <c r="AC594">
        <v>28000</v>
      </c>
      <c r="AD594">
        <v>75.900000000000006</v>
      </c>
      <c r="AE594">
        <v>12</v>
      </c>
      <c r="AF594">
        <v>18700</v>
      </c>
      <c r="AG594">
        <v>22200</v>
      </c>
      <c r="AH594">
        <v>84.6</v>
      </c>
      <c r="AI594">
        <v>12.1</v>
      </c>
    </row>
    <row r="595" spans="1:35" x14ac:dyDescent="0.3">
      <c r="A595" t="s">
        <v>357</v>
      </c>
      <c r="B595" t="str">
        <f>IFERROR(VLOOKUP(A595,'class and classification'!$A$1:$B$338,2,FALSE),VLOOKUP(A595,'class and classification'!$A$340:$B$378,2,FALSE))</f>
        <v>Predominantly Urban</v>
      </c>
      <c r="C595" t="str">
        <f>IFERROR(VLOOKUP(A595,'class and classification'!$A$1:$C$338,3,FALSE),VLOOKUP(A595,'class and classification'!$A$340:$C$378,3,FALSE))</f>
        <v>SD</v>
      </c>
      <c r="D595">
        <v>38000</v>
      </c>
      <c r="E595">
        <v>45800</v>
      </c>
      <c r="F595">
        <v>82.9</v>
      </c>
      <c r="G595">
        <v>7.9</v>
      </c>
      <c r="H595">
        <v>35300</v>
      </c>
      <c r="I595">
        <v>42100</v>
      </c>
      <c r="J595">
        <v>83.9</v>
      </c>
      <c r="K595">
        <v>7.8</v>
      </c>
      <c r="L595">
        <v>34700</v>
      </c>
      <c r="M595">
        <v>39500</v>
      </c>
      <c r="N595">
        <v>87.9</v>
      </c>
      <c r="O595">
        <v>7.9</v>
      </c>
      <c r="P595">
        <v>32700</v>
      </c>
      <c r="Q595">
        <v>37600</v>
      </c>
      <c r="R595">
        <v>86.9</v>
      </c>
      <c r="S595">
        <v>9</v>
      </c>
      <c r="T595">
        <v>41200</v>
      </c>
      <c r="U595">
        <v>47300</v>
      </c>
      <c r="V595">
        <v>87</v>
      </c>
      <c r="W595">
        <v>6.3</v>
      </c>
      <c r="X595">
        <v>37900</v>
      </c>
      <c r="Y595">
        <v>43500</v>
      </c>
      <c r="Z595">
        <v>87</v>
      </c>
      <c r="AA595">
        <v>7.2</v>
      </c>
      <c r="AB595">
        <v>37900</v>
      </c>
      <c r="AC595">
        <v>45700</v>
      </c>
      <c r="AD595">
        <v>83</v>
      </c>
      <c r="AE595">
        <v>8.1999999999999993</v>
      </c>
      <c r="AF595">
        <v>40200</v>
      </c>
      <c r="AG595">
        <v>47700</v>
      </c>
      <c r="AH595">
        <v>84.3</v>
      </c>
      <c r="AI595">
        <v>6.6</v>
      </c>
    </row>
    <row r="596" spans="1:35" x14ac:dyDescent="0.3">
      <c r="A596" t="s">
        <v>358</v>
      </c>
      <c r="B596" t="str">
        <f>IFERROR(VLOOKUP(A596,'class and classification'!$A$1:$B$338,2,FALSE),VLOOKUP(A596,'class and classification'!$A$340:$B$378,2,FALSE))</f>
        <v>Predominantly Rural</v>
      </c>
      <c r="C596" t="str">
        <f>IFERROR(VLOOKUP(A596,'class and classification'!$A$1:$C$338,3,FALSE),VLOOKUP(A596,'class and classification'!$A$340:$C$378,3,FALSE))</f>
        <v>SD</v>
      </c>
      <c r="D596">
        <v>41100</v>
      </c>
      <c r="E596">
        <v>58300</v>
      </c>
      <c r="F596">
        <v>70.400000000000006</v>
      </c>
      <c r="G596">
        <v>7.9</v>
      </c>
      <c r="H596">
        <v>41900</v>
      </c>
      <c r="I596">
        <v>55000</v>
      </c>
      <c r="J596">
        <v>76.099999999999994</v>
      </c>
      <c r="K596">
        <v>8</v>
      </c>
      <c r="L596">
        <v>38900</v>
      </c>
      <c r="M596">
        <v>53000</v>
      </c>
      <c r="N596">
        <v>73.3</v>
      </c>
      <c r="O596">
        <v>7.5</v>
      </c>
      <c r="P596">
        <v>42800</v>
      </c>
      <c r="Q596">
        <v>55000</v>
      </c>
      <c r="R596">
        <v>77.900000000000006</v>
      </c>
      <c r="S596">
        <v>6.8</v>
      </c>
      <c r="T596">
        <v>45400</v>
      </c>
      <c r="U596">
        <v>54400</v>
      </c>
      <c r="V596">
        <v>83.4</v>
      </c>
      <c r="W596">
        <v>6.7</v>
      </c>
      <c r="X596">
        <v>44400</v>
      </c>
      <c r="Y596">
        <v>56500</v>
      </c>
      <c r="Z596">
        <v>78.5</v>
      </c>
      <c r="AA596">
        <v>7.3</v>
      </c>
      <c r="AB596">
        <v>46400</v>
      </c>
      <c r="AC596">
        <v>58200</v>
      </c>
      <c r="AD596">
        <v>79.8</v>
      </c>
      <c r="AE596">
        <v>7.6</v>
      </c>
      <c r="AF596">
        <v>41500</v>
      </c>
      <c r="AG596">
        <v>53000</v>
      </c>
      <c r="AH596">
        <v>78.3</v>
      </c>
      <c r="AI596">
        <v>8.4</v>
      </c>
    </row>
    <row r="597" spans="1:35" x14ac:dyDescent="0.3">
      <c r="A597" t="s">
        <v>359</v>
      </c>
      <c r="B597" t="str">
        <f>IFERROR(VLOOKUP(A597,'class and classification'!$A$1:$B$338,2,FALSE),VLOOKUP(A597,'class and classification'!$A$340:$B$378,2,FALSE))</f>
        <v>Predominantly Rural</v>
      </c>
      <c r="C597" t="str">
        <f>IFERROR(VLOOKUP(A597,'class and classification'!$A$1:$C$338,3,FALSE),VLOOKUP(A597,'class and classification'!$A$340:$C$378,3,FALSE))</f>
        <v>SD</v>
      </c>
      <c r="D597">
        <v>37800</v>
      </c>
      <c r="E597">
        <v>44800</v>
      </c>
      <c r="F597">
        <v>84.4</v>
      </c>
      <c r="G597">
        <v>6.6</v>
      </c>
      <c r="H597">
        <v>34800</v>
      </c>
      <c r="I597">
        <v>44300</v>
      </c>
      <c r="J597">
        <v>78.5</v>
      </c>
      <c r="K597">
        <v>7.9</v>
      </c>
      <c r="L597">
        <v>38100</v>
      </c>
      <c r="M597">
        <v>44500</v>
      </c>
      <c r="N597">
        <v>85.6</v>
      </c>
      <c r="O597">
        <v>7.7</v>
      </c>
      <c r="P597">
        <v>38700</v>
      </c>
      <c r="Q597">
        <v>47200</v>
      </c>
      <c r="R597">
        <v>81.900000000000006</v>
      </c>
      <c r="S597">
        <v>7.4</v>
      </c>
      <c r="T597">
        <v>34300</v>
      </c>
      <c r="U597">
        <v>45600</v>
      </c>
      <c r="V597">
        <v>75.099999999999994</v>
      </c>
      <c r="W597">
        <v>9</v>
      </c>
      <c r="X597">
        <v>36000</v>
      </c>
      <c r="Y597">
        <v>41900</v>
      </c>
      <c r="Z597">
        <v>85.9</v>
      </c>
      <c r="AA597">
        <v>7.5</v>
      </c>
      <c r="AB597">
        <v>32100</v>
      </c>
      <c r="AC597">
        <v>41700</v>
      </c>
      <c r="AD597">
        <v>77</v>
      </c>
      <c r="AE597">
        <v>10.5</v>
      </c>
      <c r="AF597">
        <v>36800</v>
      </c>
      <c r="AG597">
        <v>44600</v>
      </c>
      <c r="AH597">
        <v>82.4</v>
      </c>
      <c r="AI597">
        <v>7</v>
      </c>
    </row>
    <row r="598" spans="1:35" x14ac:dyDescent="0.3">
      <c r="A598" t="s">
        <v>360</v>
      </c>
      <c r="B598" t="str">
        <f>IFERROR(VLOOKUP(A598,'class and classification'!$A$1:$B$338,2,FALSE),VLOOKUP(A598,'class and classification'!$A$340:$B$378,2,FALSE))</f>
        <v>Predominantly Urban</v>
      </c>
      <c r="C598" t="str">
        <f>IFERROR(VLOOKUP(A598,'class and classification'!$A$1:$C$338,3,FALSE),VLOOKUP(A598,'class and classification'!$A$340:$C$378,3,FALSE))</f>
        <v>SD</v>
      </c>
      <c r="D598">
        <v>42700</v>
      </c>
      <c r="E598">
        <v>49900</v>
      </c>
      <c r="F598">
        <v>85.6</v>
      </c>
      <c r="G598">
        <v>6.2</v>
      </c>
      <c r="H598">
        <v>42800</v>
      </c>
      <c r="I598">
        <v>53600</v>
      </c>
      <c r="J598">
        <v>79.8</v>
      </c>
      <c r="K598">
        <v>7</v>
      </c>
      <c r="L598">
        <v>38200</v>
      </c>
      <c r="M598">
        <v>46200</v>
      </c>
      <c r="N598">
        <v>82.6</v>
      </c>
      <c r="O598">
        <v>7.6</v>
      </c>
      <c r="P598">
        <v>40300</v>
      </c>
      <c r="Q598">
        <v>49300</v>
      </c>
      <c r="R598">
        <v>81.8</v>
      </c>
      <c r="S598">
        <v>8.1</v>
      </c>
      <c r="T598">
        <v>43200</v>
      </c>
      <c r="U598">
        <v>50100</v>
      </c>
      <c r="V598">
        <v>86.2</v>
      </c>
      <c r="W598">
        <v>8.3000000000000007</v>
      </c>
      <c r="X598">
        <v>40400</v>
      </c>
      <c r="Y598">
        <v>50700</v>
      </c>
      <c r="Z598">
        <v>79.7</v>
      </c>
      <c r="AA598">
        <v>9</v>
      </c>
      <c r="AB598">
        <v>41100</v>
      </c>
      <c r="AC598">
        <v>46000</v>
      </c>
      <c r="AD598">
        <v>89.4</v>
      </c>
      <c r="AE598">
        <v>7.1</v>
      </c>
      <c r="AF598">
        <v>41200</v>
      </c>
      <c r="AG598">
        <v>47200</v>
      </c>
      <c r="AH598">
        <v>87.3</v>
      </c>
      <c r="AI598">
        <v>7.2</v>
      </c>
    </row>
    <row r="599" spans="1:35" x14ac:dyDescent="0.3">
      <c r="A599" t="s">
        <v>361</v>
      </c>
      <c r="B599" t="str">
        <f>IFERROR(VLOOKUP(A599,'class and classification'!$A$1:$B$338,2,FALSE),VLOOKUP(A599,'class and classification'!$A$340:$B$378,2,FALSE))</f>
        <v>Urban with Significant Rural</v>
      </c>
      <c r="C599" t="str">
        <f>IFERROR(VLOOKUP(A599,'class and classification'!$A$1:$C$338,3,FALSE),VLOOKUP(A599,'class and classification'!$A$340:$C$378,3,FALSE))</f>
        <v>SD</v>
      </c>
      <c r="D599">
        <v>66500</v>
      </c>
      <c r="E599">
        <v>78800</v>
      </c>
      <c r="F599">
        <v>84.4</v>
      </c>
      <c r="G599">
        <v>5.0999999999999996</v>
      </c>
      <c r="H599">
        <v>68200</v>
      </c>
      <c r="I599">
        <v>80100</v>
      </c>
      <c r="J599">
        <v>85.1</v>
      </c>
      <c r="K599">
        <v>5.2</v>
      </c>
      <c r="L599">
        <v>68100</v>
      </c>
      <c r="M599">
        <v>77500</v>
      </c>
      <c r="N599">
        <v>87.9</v>
      </c>
      <c r="O599">
        <v>5.3</v>
      </c>
      <c r="P599">
        <v>61000</v>
      </c>
      <c r="Q599">
        <v>73500</v>
      </c>
      <c r="R599">
        <v>82.9</v>
      </c>
      <c r="S599">
        <v>5.8</v>
      </c>
      <c r="T599">
        <v>66600</v>
      </c>
      <c r="U599">
        <v>78800</v>
      </c>
      <c r="V599">
        <v>84.6</v>
      </c>
      <c r="W599">
        <v>5.3</v>
      </c>
      <c r="X599">
        <v>64000</v>
      </c>
      <c r="Y599">
        <v>76600</v>
      </c>
      <c r="Z599">
        <v>83.6</v>
      </c>
      <c r="AA599">
        <v>6</v>
      </c>
      <c r="AB599">
        <v>68300</v>
      </c>
      <c r="AC599">
        <v>80200</v>
      </c>
      <c r="AD599">
        <v>85.1</v>
      </c>
      <c r="AE599">
        <v>6</v>
      </c>
      <c r="AF599">
        <v>65300</v>
      </c>
      <c r="AG599">
        <v>79900</v>
      </c>
      <c r="AH599">
        <v>81.7</v>
      </c>
      <c r="AI599">
        <v>6.1</v>
      </c>
    </row>
    <row r="600" spans="1:35" x14ac:dyDescent="0.3">
      <c r="A600" t="s">
        <v>362</v>
      </c>
      <c r="B600" t="str">
        <f>IFERROR(VLOOKUP(A600,'class and classification'!$A$1:$B$338,2,FALSE),VLOOKUP(A600,'class and classification'!$A$340:$B$378,2,FALSE))</f>
        <v>Urban with Significant Rural</v>
      </c>
      <c r="C600" t="str">
        <f>IFERROR(VLOOKUP(A600,'class and classification'!$A$1:$C$338,3,FALSE),VLOOKUP(A600,'class and classification'!$A$340:$C$378,3,FALSE))</f>
        <v>SD</v>
      </c>
      <c r="D600">
        <v>63100</v>
      </c>
      <c r="E600">
        <v>79700</v>
      </c>
      <c r="F600">
        <v>79.2</v>
      </c>
      <c r="G600">
        <v>5.8</v>
      </c>
      <c r="H600">
        <v>69100</v>
      </c>
      <c r="I600">
        <v>76300</v>
      </c>
      <c r="J600">
        <v>90.5</v>
      </c>
      <c r="K600">
        <v>4.3</v>
      </c>
      <c r="L600">
        <v>65900</v>
      </c>
      <c r="M600">
        <v>78100</v>
      </c>
      <c r="N600">
        <v>84.3</v>
      </c>
      <c r="O600">
        <v>4.9000000000000004</v>
      </c>
      <c r="P600">
        <v>61100</v>
      </c>
      <c r="Q600">
        <v>73600</v>
      </c>
      <c r="R600">
        <v>83</v>
      </c>
      <c r="S600">
        <v>5.7</v>
      </c>
      <c r="T600">
        <v>60400</v>
      </c>
      <c r="U600">
        <v>74500</v>
      </c>
      <c r="V600">
        <v>81.099999999999994</v>
      </c>
      <c r="W600">
        <v>5.9</v>
      </c>
      <c r="X600">
        <v>55500</v>
      </c>
      <c r="Y600">
        <v>68000</v>
      </c>
      <c r="Z600">
        <v>81.7</v>
      </c>
      <c r="AA600">
        <v>6.2</v>
      </c>
      <c r="AB600">
        <v>63800</v>
      </c>
      <c r="AC600">
        <v>77300</v>
      </c>
      <c r="AD600">
        <v>82.5</v>
      </c>
      <c r="AE600">
        <v>5.9</v>
      </c>
      <c r="AF600">
        <v>65200</v>
      </c>
      <c r="AG600">
        <v>75200</v>
      </c>
      <c r="AH600">
        <v>86.7</v>
      </c>
      <c r="AI600">
        <v>5.5</v>
      </c>
    </row>
    <row r="601" spans="1:35" x14ac:dyDescent="0.3">
      <c r="A601" t="s">
        <v>363</v>
      </c>
      <c r="B601" t="str">
        <f>IFERROR(VLOOKUP(A601,'class and classification'!$A$1:$B$338,2,FALSE),VLOOKUP(A601,'class and classification'!$A$340:$B$378,2,FALSE))</f>
        <v>Predominantly Urban</v>
      </c>
      <c r="C601" t="str">
        <f>IFERROR(VLOOKUP(A601,'class and classification'!$A$1:$C$338,3,FALSE),VLOOKUP(A601,'class and classification'!$A$340:$C$378,3,FALSE))</f>
        <v>SD</v>
      </c>
      <c r="D601">
        <v>40300</v>
      </c>
      <c r="E601">
        <v>51400</v>
      </c>
      <c r="F601">
        <v>78.5</v>
      </c>
      <c r="G601">
        <v>7.5</v>
      </c>
      <c r="H601">
        <v>40400</v>
      </c>
      <c r="I601">
        <v>54000</v>
      </c>
      <c r="J601">
        <v>74.8</v>
      </c>
      <c r="K601">
        <v>8.3000000000000007</v>
      </c>
      <c r="L601">
        <v>45700</v>
      </c>
      <c r="M601">
        <v>52300</v>
      </c>
      <c r="N601">
        <v>87.5</v>
      </c>
      <c r="O601">
        <v>6.6</v>
      </c>
      <c r="P601">
        <v>43900</v>
      </c>
      <c r="Q601">
        <v>49400</v>
      </c>
      <c r="R601">
        <v>88.9</v>
      </c>
      <c r="S601">
        <v>5.9</v>
      </c>
      <c r="T601">
        <v>42800</v>
      </c>
      <c r="U601">
        <v>51400</v>
      </c>
      <c r="V601">
        <v>83.4</v>
      </c>
      <c r="W601">
        <v>8.1</v>
      </c>
      <c r="X601">
        <v>43100</v>
      </c>
      <c r="Y601">
        <v>51700</v>
      </c>
      <c r="Z601">
        <v>83.3</v>
      </c>
      <c r="AA601">
        <v>9.4</v>
      </c>
      <c r="AB601">
        <v>38600</v>
      </c>
      <c r="AC601">
        <v>48800</v>
      </c>
      <c r="AD601">
        <v>79.099999999999994</v>
      </c>
      <c r="AE601">
        <v>8.9</v>
      </c>
      <c r="AF601">
        <v>43900</v>
      </c>
      <c r="AG601">
        <v>54400</v>
      </c>
      <c r="AH601">
        <v>80.7</v>
      </c>
      <c r="AI601">
        <v>7.1</v>
      </c>
    </row>
    <row r="602" spans="1:35" x14ac:dyDescent="0.3">
      <c r="A602" t="s">
        <v>364</v>
      </c>
      <c r="B602" t="str">
        <f>IFERROR(VLOOKUP(A602,'class and classification'!$A$1:$B$338,2,FALSE),VLOOKUP(A602,'class and classification'!$A$340:$B$378,2,FALSE))</f>
        <v>Urban with Significant Rural</v>
      </c>
      <c r="C602" t="str">
        <f>IFERROR(VLOOKUP(A602,'class and classification'!$A$1:$C$338,3,FALSE),VLOOKUP(A602,'class and classification'!$A$340:$C$378,3,FALSE))</f>
        <v>SD</v>
      </c>
      <c r="D602">
        <v>49100</v>
      </c>
      <c r="E602">
        <v>62600</v>
      </c>
      <c r="F602">
        <v>78.400000000000006</v>
      </c>
      <c r="G602">
        <v>6.2</v>
      </c>
      <c r="H602">
        <v>58100</v>
      </c>
      <c r="I602">
        <v>69400</v>
      </c>
      <c r="J602">
        <v>83.8</v>
      </c>
      <c r="K602">
        <v>5.7</v>
      </c>
      <c r="L602">
        <v>58700</v>
      </c>
      <c r="M602">
        <v>69700</v>
      </c>
      <c r="N602">
        <v>84.2</v>
      </c>
      <c r="O602">
        <v>6</v>
      </c>
      <c r="P602">
        <v>54000</v>
      </c>
      <c r="Q602">
        <v>65300</v>
      </c>
      <c r="R602">
        <v>82.6</v>
      </c>
      <c r="S602">
        <v>5.9</v>
      </c>
      <c r="T602">
        <v>55900</v>
      </c>
      <c r="U602">
        <v>69100</v>
      </c>
      <c r="V602">
        <v>81</v>
      </c>
      <c r="W602">
        <v>6</v>
      </c>
      <c r="X602">
        <v>58400</v>
      </c>
      <c r="Y602">
        <v>69200</v>
      </c>
      <c r="Z602">
        <v>84.4</v>
      </c>
      <c r="AA602">
        <v>5.7</v>
      </c>
      <c r="AB602">
        <v>59200</v>
      </c>
      <c r="AC602">
        <v>68100</v>
      </c>
      <c r="AD602">
        <v>87</v>
      </c>
      <c r="AE602">
        <v>5.5</v>
      </c>
      <c r="AF602">
        <v>61500</v>
      </c>
      <c r="AG602">
        <v>71500</v>
      </c>
      <c r="AH602">
        <v>86</v>
      </c>
      <c r="AI602">
        <v>5.9</v>
      </c>
    </row>
    <row r="603" spans="1:35" x14ac:dyDescent="0.3">
      <c r="A603" t="s">
        <v>365</v>
      </c>
      <c r="B603" t="str">
        <f>IFERROR(VLOOKUP(A603,'class and classification'!$A$1:$B$338,2,FALSE),VLOOKUP(A603,'class and classification'!$A$340:$B$378,2,FALSE))</f>
        <v>Predominantly Urban</v>
      </c>
      <c r="C603" t="str">
        <f>IFERROR(VLOOKUP(A603,'class and classification'!$A$1:$C$338,3,FALSE),VLOOKUP(A603,'class and classification'!$A$340:$C$378,3,FALSE))</f>
        <v>SD</v>
      </c>
      <c r="D603">
        <v>61000</v>
      </c>
      <c r="E603">
        <v>74600</v>
      </c>
      <c r="F603">
        <v>81.7</v>
      </c>
      <c r="G603">
        <v>5.8</v>
      </c>
      <c r="H603">
        <v>62200</v>
      </c>
      <c r="I603">
        <v>73300</v>
      </c>
      <c r="J603">
        <v>84.9</v>
      </c>
      <c r="K603">
        <v>5.6</v>
      </c>
      <c r="L603">
        <v>59200</v>
      </c>
      <c r="M603">
        <v>76700</v>
      </c>
      <c r="N603">
        <v>77.099999999999994</v>
      </c>
      <c r="O603">
        <v>6.4</v>
      </c>
      <c r="P603">
        <v>61300</v>
      </c>
      <c r="Q603">
        <v>75500</v>
      </c>
      <c r="R603">
        <v>81.2</v>
      </c>
      <c r="S603">
        <v>6</v>
      </c>
      <c r="T603">
        <v>63700</v>
      </c>
      <c r="U603">
        <v>78700</v>
      </c>
      <c r="V603">
        <v>81</v>
      </c>
      <c r="W603">
        <v>6.6</v>
      </c>
      <c r="X603">
        <v>58700</v>
      </c>
      <c r="Y603">
        <v>77700</v>
      </c>
      <c r="Z603">
        <v>75.5</v>
      </c>
      <c r="AA603">
        <v>7.7</v>
      </c>
      <c r="AB603">
        <v>62900</v>
      </c>
      <c r="AC603">
        <v>76600</v>
      </c>
      <c r="AD603">
        <v>82.1</v>
      </c>
      <c r="AE603">
        <v>5.7</v>
      </c>
      <c r="AF603">
        <v>64100</v>
      </c>
      <c r="AG603">
        <v>75500</v>
      </c>
      <c r="AH603">
        <v>84.9</v>
      </c>
      <c r="AI603">
        <v>5.4</v>
      </c>
    </row>
    <row r="604" spans="1:35" x14ac:dyDescent="0.3">
      <c r="A604" t="s">
        <v>366</v>
      </c>
      <c r="B604" t="str">
        <f>IFERROR(VLOOKUP(A604,'class and classification'!$A$1:$B$338,2,FALSE),VLOOKUP(A604,'class and classification'!$A$340:$B$378,2,FALSE))</f>
        <v>Predominantly Urban</v>
      </c>
      <c r="C604" t="str">
        <f>IFERROR(VLOOKUP(A604,'class and classification'!$A$1:$C$338,3,FALSE),VLOOKUP(A604,'class and classification'!$A$340:$C$378,3,FALSE))</f>
        <v>SD</v>
      </c>
      <c r="D604">
        <v>34100</v>
      </c>
      <c r="E604">
        <v>45800</v>
      </c>
      <c r="F604">
        <v>74.3</v>
      </c>
      <c r="G604">
        <v>7</v>
      </c>
      <c r="H604">
        <v>41300</v>
      </c>
      <c r="I604">
        <v>46600</v>
      </c>
      <c r="J604">
        <v>88.7</v>
      </c>
      <c r="K604">
        <v>5.6</v>
      </c>
      <c r="L604">
        <v>39400</v>
      </c>
      <c r="M604">
        <v>46700</v>
      </c>
      <c r="N604">
        <v>84.5</v>
      </c>
      <c r="O604">
        <v>7.4</v>
      </c>
      <c r="P604">
        <v>40700</v>
      </c>
      <c r="Q604">
        <v>50300</v>
      </c>
      <c r="R604">
        <v>80.900000000000006</v>
      </c>
      <c r="S604">
        <v>7.9</v>
      </c>
      <c r="T604">
        <v>39500</v>
      </c>
      <c r="U604">
        <v>42600</v>
      </c>
      <c r="V604">
        <v>92.8</v>
      </c>
      <c r="W604">
        <v>5.3</v>
      </c>
      <c r="X604">
        <v>38700</v>
      </c>
      <c r="Y604">
        <v>45100</v>
      </c>
      <c r="Z604">
        <v>85.8</v>
      </c>
      <c r="AA604">
        <v>6.9</v>
      </c>
      <c r="AB604">
        <v>38300</v>
      </c>
      <c r="AC604">
        <v>41600</v>
      </c>
      <c r="AD604">
        <v>92.2</v>
      </c>
      <c r="AE604">
        <v>6.1</v>
      </c>
      <c r="AF604">
        <v>29400</v>
      </c>
      <c r="AG604">
        <v>34400</v>
      </c>
      <c r="AH604">
        <v>85.5</v>
      </c>
      <c r="AI604">
        <v>9</v>
      </c>
    </row>
    <row r="605" spans="1:35" x14ac:dyDescent="0.3">
      <c r="A605" t="s">
        <v>367</v>
      </c>
      <c r="B605" t="str">
        <f>IFERROR(VLOOKUP(A605,'class and classification'!$A$1:$B$338,2,FALSE),VLOOKUP(A605,'class and classification'!$A$340:$B$378,2,FALSE))</f>
        <v>Predominantly Urban</v>
      </c>
      <c r="C605" t="str">
        <f>IFERROR(VLOOKUP(A605,'class and classification'!$A$1:$C$338,3,FALSE),VLOOKUP(A605,'class and classification'!$A$340:$C$378,3,FALSE))</f>
        <v>SD</v>
      </c>
      <c r="D605">
        <v>37900</v>
      </c>
      <c r="E605">
        <v>49200</v>
      </c>
      <c r="F605">
        <v>77</v>
      </c>
      <c r="G605">
        <v>7.4</v>
      </c>
      <c r="H605">
        <v>41100</v>
      </c>
      <c r="I605">
        <v>49200</v>
      </c>
      <c r="J605">
        <v>83.5</v>
      </c>
      <c r="K605">
        <v>7.9</v>
      </c>
      <c r="L605">
        <v>37000</v>
      </c>
      <c r="M605">
        <v>46600</v>
      </c>
      <c r="N605">
        <v>79.3</v>
      </c>
      <c r="O605">
        <v>8.6999999999999993</v>
      </c>
      <c r="P605">
        <v>40200</v>
      </c>
      <c r="Q605">
        <v>48800</v>
      </c>
      <c r="R605">
        <v>82.5</v>
      </c>
      <c r="S605">
        <v>9</v>
      </c>
      <c r="T605">
        <v>41700</v>
      </c>
      <c r="U605">
        <v>48800</v>
      </c>
      <c r="V605">
        <v>85.5</v>
      </c>
      <c r="W605">
        <v>8.8000000000000007</v>
      </c>
      <c r="X605">
        <v>39900</v>
      </c>
      <c r="Y605">
        <v>45800</v>
      </c>
      <c r="Z605">
        <v>87.2</v>
      </c>
      <c r="AA605">
        <v>7.4</v>
      </c>
      <c r="AB605">
        <v>38200</v>
      </c>
      <c r="AC605">
        <v>45500</v>
      </c>
      <c r="AD605">
        <v>84.1</v>
      </c>
      <c r="AE605">
        <v>8.1</v>
      </c>
      <c r="AF605">
        <v>42600</v>
      </c>
      <c r="AG605">
        <v>48800</v>
      </c>
      <c r="AH605">
        <v>87.4</v>
      </c>
      <c r="AI605">
        <v>6.2</v>
      </c>
    </row>
    <row r="606" spans="1:35" x14ac:dyDescent="0.3">
      <c r="A606" t="s">
        <v>368</v>
      </c>
      <c r="B606" t="str">
        <f>IFERROR(VLOOKUP(A606,'class and classification'!$A$1:$B$338,2,FALSE),VLOOKUP(A606,'class and classification'!$A$340:$B$378,2,FALSE))</f>
        <v>Predominantly Urban</v>
      </c>
      <c r="C606" t="str">
        <f>IFERROR(VLOOKUP(A606,'class and classification'!$A$1:$C$338,3,FALSE),VLOOKUP(A606,'class and classification'!$A$340:$C$378,3,FALSE))</f>
        <v>SD</v>
      </c>
      <c r="D606">
        <v>43900</v>
      </c>
      <c r="E606">
        <v>52800</v>
      </c>
      <c r="F606">
        <v>83.1</v>
      </c>
      <c r="G606">
        <v>6.9</v>
      </c>
      <c r="H606">
        <v>49600</v>
      </c>
      <c r="I606">
        <v>53500</v>
      </c>
      <c r="J606">
        <v>92.7</v>
      </c>
      <c r="K606">
        <v>5.0999999999999996</v>
      </c>
      <c r="L606">
        <v>43000</v>
      </c>
      <c r="M606">
        <v>55300</v>
      </c>
      <c r="N606">
        <v>77.7</v>
      </c>
      <c r="O606">
        <v>8.3000000000000007</v>
      </c>
      <c r="P606">
        <v>45600</v>
      </c>
      <c r="Q606">
        <v>53300</v>
      </c>
      <c r="R606">
        <v>85.6</v>
      </c>
      <c r="S606">
        <v>7.3</v>
      </c>
      <c r="T606">
        <v>39600</v>
      </c>
      <c r="U606">
        <v>49500</v>
      </c>
      <c r="V606">
        <v>80.099999999999994</v>
      </c>
      <c r="W606">
        <v>8.6</v>
      </c>
      <c r="X606">
        <v>46400</v>
      </c>
      <c r="Y606">
        <v>54500</v>
      </c>
      <c r="Z606">
        <v>85</v>
      </c>
      <c r="AA606">
        <v>8.1</v>
      </c>
      <c r="AB606">
        <v>38300</v>
      </c>
      <c r="AC606">
        <v>48100</v>
      </c>
      <c r="AD606">
        <v>79.7</v>
      </c>
      <c r="AE606">
        <v>9</v>
      </c>
      <c r="AF606">
        <v>43900</v>
      </c>
      <c r="AG606">
        <v>55200</v>
      </c>
      <c r="AH606">
        <v>79.5</v>
      </c>
      <c r="AI606">
        <v>7.2</v>
      </c>
    </row>
    <row r="607" spans="1:35" x14ac:dyDescent="0.3">
      <c r="A607" t="s">
        <v>369</v>
      </c>
      <c r="B607" t="str">
        <f>IFERROR(VLOOKUP(A607,'class and classification'!$A$1:$B$338,2,FALSE),VLOOKUP(A607,'class and classification'!$A$340:$B$378,2,FALSE))</f>
        <v>Predominantly Urban</v>
      </c>
      <c r="C607" t="str">
        <f>IFERROR(VLOOKUP(A607,'class and classification'!$A$1:$C$338,3,FALSE),VLOOKUP(A607,'class and classification'!$A$340:$C$378,3,FALSE))</f>
        <v>SD</v>
      </c>
      <c r="D607">
        <v>42600</v>
      </c>
      <c r="E607">
        <v>60500</v>
      </c>
      <c r="F607">
        <v>70.400000000000006</v>
      </c>
      <c r="G607">
        <v>7.5</v>
      </c>
      <c r="H607">
        <v>49000</v>
      </c>
      <c r="I607">
        <v>64900</v>
      </c>
      <c r="J607">
        <v>75.5</v>
      </c>
      <c r="K607">
        <v>6.7</v>
      </c>
      <c r="L607">
        <v>58100</v>
      </c>
      <c r="M607">
        <v>69800</v>
      </c>
      <c r="N607">
        <v>83.2</v>
      </c>
      <c r="O607">
        <v>5.8</v>
      </c>
      <c r="P607">
        <v>58600</v>
      </c>
      <c r="Q607">
        <v>70000</v>
      </c>
      <c r="R607">
        <v>83.7</v>
      </c>
      <c r="S607">
        <v>5.8</v>
      </c>
      <c r="T607">
        <v>57700</v>
      </c>
      <c r="U607">
        <v>68800</v>
      </c>
      <c r="V607">
        <v>83.8</v>
      </c>
      <c r="W607">
        <v>6.5</v>
      </c>
      <c r="X607">
        <v>54600</v>
      </c>
      <c r="Y607">
        <v>65600</v>
      </c>
      <c r="Z607">
        <v>83.3</v>
      </c>
      <c r="AA607">
        <v>6.8</v>
      </c>
      <c r="AB607">
        <v>57600</v>
      </c>
      <c r="AC607">
        <v>66400</v>
      </c>
      <c r="AD607">
        <v>86.7</v>
      </c>
      <c r="AE607">
        <v>6.2</v>
      </c>
      <c r="AF607">
        <v>57700</v>
      </c>
      <c r="AG607">
        <v>68300</v>
      </c>
      <c r="AH607">
        <v>84.4</v>
      </c>
      <c r="AI607">
        <v>7.3</v>
      </c>
    </row>
    <row r="608" spans="1:35" x14ac:dyDescent="0.3">
      <c r="A608" t="s">
        <v>370</v>
      </c>
      <c r="B608" t="str">
        <f>IFERROR(VLOOKUP(A608,'class and classification'!$A$1:$B$338,2,FALSE),VLOOKUP(A608,'class and classification'!$A$340:$B$378,2,FALSE))</f>
        <v>Predominantly Rural</v>
      </c>
      <c r="C608" t="str">
        <f>IFERROR(VLOOKUP(A608,'class and classification'!$A$1:$C$338,3,FALSE),VLOOKUP(A608,'class and classification'!$A$340:$C$378,3,FALSE))</f>
        <v>SD</v>
      </c>
      <c r="D608">
        <v>53600</v>
      </c>
      <c r="E608">
        <v>62600</v>
      </c>
      <c r="F608">
        <v>85.7</v>
      </c>
      <c r="G608">
        <v>5.2</v>
      </c>
      <c r="H608">
        <v>54200</v>
      </c>
      <c r="I608">
        <v>64200</v>
      </c>
      <c r="J608">
        <v>84.4</v>
      </c>
      <c r="K608">
        <v>5</v>
      </c>
      <c r="L608">
        <v>54600</v>
      </c>
      <c r="M608">
        <v>66400</v>
      </c>
      <c r="N608">
        <v>82.2</v>
      </c>
      <c r="O608">
        <v>6.4</v>
      </c>
      <c r="P608">
        <v>49100</v>
      </c>
      <c r="Q608">
        <v>60400</v>
      </c>
      <c r="R608">
        <v>81.2</v>
      </c>
      <c r="S608">
        <v>7.3</v>
      </c>
      <c r="T608">
        <v>54900</v>
      </c>
      <c r="U608">
        <v>63900</v>
      </c>
      <c r="V608">
        <v>85.9</v>
      </c>
      <c r="W608">
        <v>5.6</v>
      </c>
      <c r="X608">
        <v>49200</v>
      </c>
      <c r="Y608">
        <v>59100</v>
      </c>
      <c r="Z608">
        <v>83.3</v>
      </c>
      <c r="AA608">
        <v>6.8</v>
      </c>
      <c r="AB608">
        <v>50600</v>
      </c>
      <c r="AC608">
        <v>61500</v>
      </c>
      <c r="AD608">
        <v>82.3</v>
      </c>
      <c r="AE608">
        <v>6.9</v>
      </c>
      <c r="AF608">
        <v>48900</v>
      </c>
      <c r="AG608">
        <v>59200</v>
      </c>
      <c r="AH608">
        <v>82.5</v>
      </c>
      <c r="AI608">
        <v>7.1</v>
      </c>
    </row>
    <row r="609" spans="1:35" x14ac:dyDescent="0.3">
      <c r="A609" t="s">
        <v>371</v>
      </c>
      <c r="B609" t="str">
        <f>IFERROR(VLOOKUP(A609,'class and classification'!$A$1:$B$338,2,FALSE),VLOOKUP(A609,'class and classification'!$A$340:$B$378,2,FALSE))</f>
        <v>Urban with Significant Rural</v>
      </c>
      <c r="C609" t="str">
        <f>IFERROR(VLOOKUP(A609,'class and classification'!$A$1:$C$338,3,FALSE),VLOOKUP(A609,'class and classification'!$A$340:$C$378,3,FALSE))</f>
        <v>SD</v>
      </c>
      <c r="D609">
        <v>49800</v>
      </c>
      <c r="E609">
        <v>61400</v>
      </c>
      <c r="F609">
        <v>81</v>
      </c>
      <c r="G609">
        <v>5.8</v>
      </c>
      <c r="H609">
        <v>49700</v>
      </c>
      <c r="I609">
        <v>59600</v>
      </c>
      <c r="J609">
        <v>83.3</v>
      </c>
      <c r="K609">
        <v>5.9</v>
      </c>
      <c r="L609">
        <v>48500</v>
      </c>
      <c r="M609">
        <v>58600</v>
      </c>
      <c r="N609">
        <v>82.8</v>
      </c>
      <c r="O609">
        <v>6.2</v>
      </c>
      <c r="P609">
        <v>53500</v>
      </c>
      <c r="Q609">
        <v>62900</v>
      </c>
      <c r="R609">
        <v>85.1</v>
      </c>
      <c r="S609">
        <v>5.8</v>
      </c>
      <c r="T609">
        <v>55000</v>
      </c>
      <c r="U609">
        <v>64500</v>
      </c>
      <c r="V609">
        <v>85.2</v>
      </c>
      <c r="W609">
        <v>5.6</v>
      </c>
      <c r="X609">
        <v>53000</v>
      </c>
      <c r="Y609">
        <v>62400</v>
      </c>
      <c r="Z609">
        <v>84.8</v>
      </c>
      <c r="AA609">
        <v>6.4</v>
      </c>
      <c r="AB609">
        <v>48300</v>
      </c>
      <c r="AC609">
        <v>59400</v>
      </c>
      <c r="AD609">
        <v>81.3</v>
      </c>
      <c r="AE609">
        <v>6.9</v>
      </c>
      <c r="AF609">
        <v>52400</v>
      </c>
      <c r="AG609">
        <v>59200</v>
      </c>
      <c r="AH609">
        <v>88.4</v>
      </c>
      <c r="AI609">
        <v>5.5</v>
      </c>
    </row>
    <row r="610" spans="1:35" x14ac:dyDescent="0.3">
      <c r="A610" t="s">
        <v>372</v>
      </c>
      <c r="B610" t="str">
        <f>IFERROR(VLOOKUP(A610,'class and classification'!$A$1:$B$338,2,FALSE),VLOOKUP(A610,'class and classification'!$A$340:$B$378,2,FALSE))</f>
        <v>Urban with Significant Rural</v>
      </c>
      <c r="C610" t="str">
        <f>IFERROR(VLOOKUP(A610,'class and classification'!$A$1:$C$338,3,FALSE),VLOOKUP(A610,'class and classification'!$A$340:$C$378,3,FALSE))</f>
        <v>SD</v>
      </c>
      <c r="D610">
        <v>37500</v>
      </c>
      <c r="E610">
        <v>46900</v>
      </c>
      <c r="F610">
        <v>79.900000000000006</v>
      </c>
      <c r="G610">
        <v>7.1</v>
      </c>
      <c r="H610">
        <v>33400</v>
      </c>
      <c r="I610">
        <v>46300</v>
      </c>
      <c r="J610">
        <v>72.2</v>
      </c>
      <c r="K610">
        <v>8.9</v>
      </c>
      <c r="L610">
        <v>37400</v>
      </c>
      <c r="M610">
        <v>45800</v>
      </c>
      <c r="N610">
        <v>81.599999999999994</v>
      </c>
      <c r="O610">
        <v>8.1</v>
      </c>
      <c r="P610">
        <v>31200</v>
      </c>
      <c r="Q610">
        <v>45300</v>
      </c>
      <c r="R610">
        <v>69</v>
      </c>
      <c r="S610">
        <v>9.6999999999999993</v>
      </c>
      <c r="T610">
        <v>28400</v>
      </c>
      <c r="U610">
        <v>40500</v>
      </c>
      <c r="V610">
        <v>70.099999999999994</v>
      </c>
      <c r="W610">
        <v>9.6999999999999993</v>
      </c>
      <c r="X610">
        <v>35700</v>
      </c>
      <c r="Y610">
        <v>44000</v>
      </c>
      <c r="Z610">
        <v>81.3</v>
      </c>
      <c r="AA610">
        <v>8.9</v>
      </c>
      <c r="AB610">
        <v>30800</v>
      </c>
      <c r="AC610">
        <v>41600</v>
      </c>
      <c r="AD610">
        <v>73.900000000000006</v>
      </c>
      <c r="AE610">
        <v>11.5</v>
      </c>
      <c r="AF610">
        <v>33600</v>
      </c>
      <c r="AG610">
        <v>44700</v>
      </c>
      <c r="AH610">
        <v>75.099999999999994</v>
      </c>
      <c r="AI610">
        <v>10.9</v>
      </c>
    </row>
    <row r="611" spans="1:35" x14ac:dyDescent="0.3">
      <c r="A611" t="s">
        <v>373</v>
      </c>
      <c r="B611" t="str">
        <f>IFERROR(VLOOKUP(A611,'class and classification'!$A$1:$B$338,2,FALSE),VLOOKUP(A611,'class and classification'!$A$340:$B$378,2,FALSE))</f>
        <v>Predominantly Rural</v>
      </c>
      <c r="C611" t="str">
        <f>IFERROR(VLOOKUP(A611,'class and classification'!$A$1:$C$338,3,FALSE),VLOOKUP(A611,'class and classification'!$A$340:$C$378,3,FALSE))</f>
        <v>SD</v>
      </c>
      <c r="D611">
        <v>56900</v>
      </c>
      <c r="E611">
        <v>71300</v>
      </c>
      <c r="F611">
        <v>79.8</v>
      </c>
      <c r="G611">
        <v>6.2</v>
      </c>
      <c r="H611">
        <v>56600</v>
      </c>
      <c r="I611">
        <v>67500</v>
      </c>
      <c r="J611">
        <v>83.8</v>
      </c>
      <c r="K611">
        <v>5.8</v>
      </c>
      <c r="L611">
        <v>57100</v>
      </c>
      <c r="M611">
        <v>70400</v>
      </c>
      <c r="N611">
        <v>81.099999999999994</v>
      </c>
      <c r="O611">
        <v>5.9</v>
      </c>
      <c r="P611">
        <v>56000</v>
      </c>
      <c r="Q611">
        <v>67200</v>
      </c>
      <c r="R611">
        <v>83.4</v>
      </c>
      <c r="S611">
        <v>6.6</v>
      </c>
      <c r="T611">
        <v>50200</v>
      </c>
      <c r="U611">
        <v>66100</v>
      </c>
      <c r="V611">
        <v>75.900000000000006</v>
      </c>
      <c r="W611">
        <v>7</v>
      </c>
      <c r="X611">
        <v>53500</v>
      </c>
      <c r="Y611">
        <v>62400</v>
      </c>
      <c r="Z611">
        <v>85.8</v>
      </c>
      <c r="AA611">
        <v>5.6</v>
      </c>
      <c r="AB611">
        <v>55100</v>
      </c>
      <c r="AC611">
        <v>64000</v>
      </c>
      <c r="AD611">
        <v>86</v>
      </c>
      <c r="AE611">
        <v>6.1</v>
      </c>
      <c r="AF611">
        <v>51800</v>
      </c>
      <c r="AG611">
        <v>62500</v>
      </c>
      <c r="AH611">
        <v>82.8</v>
      </c>
      <c r="AI611">
        <v>6.2</v>
      </c>
    </row>
    <row r="612" spans="1:35" x14ac:dyDescent="0.3">
      <c r="A612" t="s">
        <v>374</v>
      </c>
      <c r="B612" t="str">
        <f>IFERROR(VLOOKUP(A612,'class and classification'!$A$1:$B$338,2,FALSE),VLOOKUP(A612,'class and classification'!$A$340:$B$378,2,FALSE))</f>
        <v>Predominantly Rural</v>
      </c>
      <c r="C612" t="str">
        <f>IFERROR(VLOOKUP(A612,'class and classification'!$A$1:$C$338,3,FALSE),VLOOKUP(A612,'class and classification'!$A$340:$C$378,3,FALSE))</f>
        <v>SD</v>
      </c>
      <c r="D612">
        <v>35000</v>
      </c>
      <c r="E612">
        <v>43300</v>
      </c>
      <c r="F612">
        <v>80.7</v>
      </c>
      <c r="G612">
        <v>7.7</v>
      </c>
      <c r="H612">
        <v>34200</v>
      </c>
      <c r="I612">
        <v>43600</v>
      </c>
      <c r="J612">
        <v>78.400000000000006</v>
      </c>
      <c r="K612">
        <v>7.6</v>
      </c>
      <c r="L612">
        <v>33600</v>
      </c>
      <c r="M612">
        <v>45000</v>
      </c>
      <c r="N612">
        <v>74.8</v>
      </c>
      <c r="O612">
        <v>8.6999999999999993</v>
      </c>
      <c r="P612">
        <v>36900</v>
      </c>
      <c r="Q612">
        <v>44300</v>
      </c>
      <c r="R612">
        <v>83.3</v>
      </c>
      <c r="S612">
        <v>8.1999999999999993</v>
      </c>
      <c r="T612">
        <v>37000</v>
      </c>
      <c r="U612">
        <v>42400</v>
      </c>
      <c r="V612">
        <v>87.2</v>
      </c>
      <c r="W612">
        <v>6.9</v>
      </c>
      <c r="X612">
        <v>28700</v>
      </c>
      <c r="Y612">
        <v>40900</v>
      </c>
      <c r="Z612">
        <v>70.2</v>
      </c>
      <c r="AA612">
        <v>10.199999999999999</v>
      </c>
      <c r="AB612">
        <v>30200</v>
      </c>
      <c r="AC612">
        <v>37800</v>
      </c>
      <c r="AD612">
        <v>79.8</v>
      </c>
      <c r="AE612">
        <v>9.1</v>
      </c>
      <c r="AF612">
        <v>32600</v>
      </c>
      <c r="AG612">
        <v>42600</v>
      </c>
      <c r="AH612">
        <v>76.599999999999994</v>
      </c>
      <c r="AI612">
        <v>9.1999999999999993</v>
      </c>
    </row>
    <row r="613" spans="1:35" x14ac:dyDescent="0.3">
      <c r="A613" t="s">
        <v>375</v>
      </c>
      <c r="B613" t="str">
        <f>IFERROR(VLOOKUP(A613,'class and classification'!$A$1:$B$338,2,FALSE),VLOOKUP(A613,'class and classification'!$A$340:$B$378,2,FALSE))</f>
        <v>Predominantly Urban</v>
      </c>
      <c r="C613" t="str">
        <f>IFERROR(VLOOKUP(A613,'class and classification'!$A$1:$C$338,3,FALSE),VLOOKUP(A613,'class and classification'!$A$340:$C$378,3,FALSE))</f>
        <v>SD</v>
      </c>
      <c r="D613">
        <v>55200</v>
      </c>
      <c r="E613">
        <v>68500</v>
      </c>
      <c r="F613">
        <v>80.599999999999994</v>
      </c>
      <c r="G613">
        <v>6.1</v>
      </c>
      <c r="H613">
        <v>59800</v>
      </c>
      <c r="I613">
        <v>72000</v>
      </c>
      <c r="J613">
        <v>83</v>
      </c>
      <c r="K613">
        <v>5.2</v>
      </c>
      <c r="L613">
        <v>63700</v>
      </c>
      <c r="M613">
        <v>71900</v>
      </c>
      <c r="N613">
        <v>88.6</v>
      </c>
      <c r="O613">
        <v>4.8</v>
      </c>
      <c r="P613">
        <v>54300</v>
      </c>
      <c r="Q613">
        <v>69900</v>
      </c>
      <c r="R613">
        <v>77.8</v>
      </c>
      <c r="S613">
        <v>7</v>
      </c>
      <c r="T613">
        <v>60500</v>
      </c>
      <c r="U613">
        <v>75900</v>
      </c>
      <c r="V613">
        <v>79.7</v>
      </c>
      <c r="W613">
        <v>6.5</v>
      </c>
      <c r="X613">
        <v>55600</v>
      </c>
      <c r="Y613">
        <v>69000</v>
      </c>
      <c r="Z613">
        <v>80.5</v>
      </c>
      <c r="AA613">
        <v>6.7</v>
      </c>
      <c r="AB613">
        <v>59500</v>
      </c>
      <c r="AC613">
        <v>68100</v>
      </c>
      <c r="AD613">
        <v>87.3</v>
      </c>
      <c r="AE613">
        <v>7.2</v>
      </c>
      <c r="AF613">
        <v>58400</v>
      </c>
      <c r="AG613">
        <v>68000</v>
      </c>
      <c r="AH613">
        <v>85.9</v>
      </c>
      <c r="AI613">
        <v>6.8</v>
      </c>
    </row>
    <row r="614" spans="1:35" x14ac:dyDescent="0.3">
      <c r="A614" t="s">
        <v>376</v>
      </c>
      <c r="B614" t="str">
        <f>IFERROR(VLOOKUP(A614,'class and classification'!$A$1:$B$338,2,FALSE),VLOOKUP(A614,'class and classification'!$A$340:$B$378,2,FALSE))</f>
        <v>Predominantly Rural</v>
      </c>
      <c r="C614" t="str">
        <f>IFERROR(VLOOKUP(A614,'class and classification'!$A$1:$C$338,3,FALSE),VLOOKUP(A614,'class and classification'!$A$340:$C$378,3,FALSE))</f>
        <v>SD</v>
      </c>
      <c r="D614">
        <v>45600</v>
      </c>
      <c r="E614">
        <v>61300</v>
      </c>
      <c r="F614">
        <v>74.400000000000006</v>
      </c>
      <c r="G614">
        <v>6.8</v>
      </c>
      <c r="H614">
        <v>53000</v>
      </c>
      <c r="I614">
        <v>62800</v>
      </c>
      <c r="J614">
        <v>84.5</v>
      </c>
      <c r="K614">
        <v>6.1</v>
      </c>
      <c r="L614">
        <v>56800</v>
      </c>
      <c r="M614">
        <v>64700</v>
      </c>
      <c r="N614">
        <v>87.8</v>
      </c>
      <c r="O614">
        <v>4.9000000000000004</v>
      </c>
      <c r="P614">
        <v>52000</v>
      </c>
      <c r="Q614">
        <v>65000</v>
      </c>
      <c r="R614">
        <v>80</v>
      </c>
      <c r="S614">
        <v>6.4</v>
      </c>
      <c r="T614">
        <v>49800</v>
      </c>
      <c r="U614">
        <v>56700</v>
      </c>
      <c r="V614">
        <v>87.8</v>
      </c>
      <c r="W614">
        <v>5.6</v>
      </c>
      <c r="X614">
        <v>54300</v>
      </c>
      <c r="Y614">
        <v>62600</v>
      </c>
      <c r="Z614">
        <v>86.7</v>
      </c>
      <c r="AA614">
        <v>5.6</v>
      </c>
      <c r="AB614">
        <v>45700</v>
      </c>
      <c r="AC614">
        <v>59500</v>
      </c>
      <c r="AD614">
        <v>76.900000000000006</v>
      </c>
      <c r="AE614">
        <v>7.2</v>
      </c>
      <c r="AF614">
        <v>48900</v>
      </c>
      <c r="AG614">
        <v>58900</v>
      </c>
      <c r="AH614">
        <v>83</v>
      </c>
      <c r="AI614">
        <v>6.7</v>
      </c>
    </row>
    <row r="615" spans="1:35" x14ac:dyDescent="0.3">
      <c r="A615" t="s">
        <v>377</v>
      </c>
      <c r="B615" t="str">
        <f>IFERROR(VLOOKUP(A615,'class and classification'!$A$1:$B$338,2,FALSE),VLOOKUP(A615,'class and classification'!$A$340:$B$378,2,FALSE))</f>
        <v>Predominantly Rural</v>
      </c>
      <c r="C615" t="str">
        <f>IFERROR(VLOOKUP(A615,'class and classification'!$A$1:$C$338,3,FALSE),VLOOKUP(A615,'class and classification'!$A$340:$C$378,3,FALSE))</f>
        <v>SD</v>
      </c>
      <c r="D615">
        <v>33800</v>
      </c>
      <c r="E615">
        <v>42800</v>
      </c>
      <c r="F615">
        <v>78.900000000000006</v>
      </c>
      <c r="G615">
        <v>7.8</v>
      </c>
      <c r="H615">
        <v>32700</v>
      </c>
      <c r="I615">
        <v>40800</v>
      </c>
      <c r="J615">
        <v>80.2</v>
      </c>
      <c r="K615">
        <v>7.8</v>
      </c>
      <c r="L615">
        <v>31300</v>
      </c>
      <c r="M615">
        <v>42000</v>
      </c>
      <c r="N615">
        <v>74.599999999999994</v>
      </c>
      <c r="O615">
        <v>8.4</v>
      </c>
      <c r="P615">
        <v>31200</v>
      </c>
      <c r="Q615">
        <v>41000</v>
      </c>
      <c r="R615">
        <v>76.099999999999994</v>
      </c>
      <c r="S615">
        <v>8.1</v>
      </c>
      <c r="T615">
        <v>34600</v>
      </c>
      <c r="U615">
        <v>40100</v>
      </c>
      <c r="V615">
        <v>86.4</v>
      </c>
      <c r="W615">
        <v>6.1</v>
      </c>
      <c r="X615">
        <v>31300</v>
      </c>
      <c r="Y615">
        <v>42100</v>
      </c>
      <c r="Z615">
        <v>74.3</v>
      </c>
      <c r="AA615">
        <v>7.8</v>
      </c>
      <c r="AB615">
        <v>35100</v>
      </c>
      <c r="AC615">
        <v>42200</v>
      </c>
      <c r="AD615">
        <v>83.2</v>
      </c>
      <c r="AE615">
        <v>7.8</v>
      </c>
      <c r="AF615">
        <v>31300</v>
      </c>
      <c r="AG615">
        <v>37900</v>
      </c>
      <c r="AH615">
        <v>82.7</v>
      </c>
      <c r="AI615">
        <v>7.6</v>
      </c>
    </row>
    <row r="616" spans="1:35" x14ac:dyDescent="0.3">
      <c r="A616" t="s">
        <v>378</v>
      </c>
      <c r="B616" t="str">
        <f>IFERROR(VLOOKUP(A616,'class and classification'!$A$1:$B$338,2,FALSE),VLOOKUP(A616,'class and classification'!$A$340:$B$378,2,FALSE))</f>
        <v>Predominantly Urban</v>
      </c>
      <c r="C616" t="str">
        <f>IFERROR(VLOOKUP(A616,'class and classification'!$A$1:$C$338,3,FALSE),VLOOKUP(A616,'class and classification'!$A$340:$C$378,3,FALSE))</f>
        <v>SD</v>
      </c>
      <c r="D616">
        <v>53400</v>
      </c>
      <c r="E616">
        <v>65400</v>
      </c>
      <c r="F616">
        <v>81.599999999999994</v>
      </c>
      <c r="G616">
        <v>5.4</v>
      </c>
      <c r="H616">
        <v>51900</v>
      </c>
      <c r="I616">
        <v>66200</v>
      </c>
      <c r="J616">
        <v>78.5</v>
      </c>
      <c r="K616">
        <v>5.6</v>
      </c>
      <c r="L616">
        <v>54500</v>
      </c>
      <c r="M616">
        <v>68400</v>
      </c>
      <c r="N616">
        <v>79.7</v>
      </c>
      <c r="O616">
        <v>5.7</v>
      </c>
      <c r="P616">
        <v>56300</v>
      </c>
      <c r="Q616">
        <v>67900</v>
      </c>
      <c r="R616">
        <v>82.9</v>
      </c>
      <c r="S616">
        <v>5.0999999999999996</v>
      </c>
      <c r="T616">
        <v>54600</v>
      </c>
      <c r="U616">
        <v>66300</v>
      </c>
      <c r="V616">
        <v>82.4</v>
      </c>
      <c r="W616">
        <v>5.5</v>
      </c>
      <c r="X616">
        <v>53300</v>
      </c>
      <c r="Y616">
        <v>67100</v>
      </c>
      <c r="Z616">
        <v>79.5</v>
      </c>
      <c r="AA616">
        <v>6.4</v>
      </c>
      <c r="AB616">
        <v>55500</v>
      </c>
      <c r="AC616">
        <v>64700</v>
      </c>
      <c r="AD616">
        <v>85.8</v>
      </c>
      <c r="AE616">
        <v>6.2</v>
      </c>
      <c r="AF616">
        <v>58700</v>
      </c>
      <c r="AG616">
        <v>64000</v>
      </c>
      <c r="AH616">
        <v>91.8</v>
      </c>
      <c r="AI616">
        <v>5.4</v>
      </c>
    </row>
    <row r="617" spans="1:35" x14ac:dyDescent="0.3">
      <c r="A617" t="s">
        <v>379</v>
      </c>
      <c r="B617" t="str">
        <f>IFERROR(VLOOKUP(A617,'class and classification'!$A$1:$B$338,2,FALSE),VLOOKUP(A617,'class and classification'!$A$340:$B$378,2,FALSE))</f>
        <v>Predominantly Rural</v>
      </c>
      <c r="C617" t="str">
        <f>IFERROR(VLOOKUP(A617,'class and classification'!$A$1:$C$338,3,FALSE),VLOOKUP(A617,'class and classification'!$A$340:$C$378,3,FALSE))</f>
        <v>SD</v>
      </c>
      <c r="D617">
        <v>37900</v>
      </c>
      <c r="E617">
        <v>46200</v>
      </c>
      <c r="F617">
        <v>81.900000000000006</v>
      </c>
      <c r="G617">
        <v>7.1</v>
      </c>
      <c r="H617">
        <v>43100</v>
      </c>
      <c r="I617">
        <v>49400</v>
      </c>
      <c r="J617">
        <v>87.2</v>
      </c>
      <c r="K617">
        <v>6.2</v>
      </c>
      <c r="L617">
        <v>38900</v>
      </c>
      <c r="M617">
        <v>48200</v>
      </c>
      <c r="N617">
        <v>80.7</v>
      </c>
      <c r="O617">
        <v>7.1</v>
      </c>
      <c r="P617">
        <v>42600</v>
      </c>
      <c r="Q617">
        <v>50300</v>
      </c>
      <c r="R617">
        <v>84.7</v>
      </c>
      <c r="S617">
        <v>6.1</v>
      </c>
      <c r="T617">
        <v>41000</v>
      </c>
      <c r="U617">
        <v>51300</v>
      </c>
      <c r="V617">
        <v>79.900000000000006</v>
      </c>
      <c r="W617">
        <v>7.5</v>
      </c>
      <c r="X617">
        <v>43200</v>
      </c>
      <c r="Y617">
        <v>48500</v>
      </c>
      <c r="Z617">
        <v>89.1</v>
      </c>
      <c r="AA617">
        <v>5.6</v>
      </c>
      <c r="AB617">
        <v>42600</v>
      </c>
      <c r="AC617">
        <v>51400</v>
      </c>
      <c r="AD617">
        <v>83</v>
      </c>
      <c r="AE617">
        <v>6.7</v>
      </c>
      <c r="AF617">
        <v>42500</v>
      </c>
      <c r="AG617">
        <v>51200</v>
      </c>
      <c r="AH617">
        <v>82.9</v>
      </c>
      <c r="AI617">
        <v>6.8</v>
      </c>
    </row>
    <row r="618" spans="1:35" x14ac:dyDescent="0.3">
      <c r="A618" t="s">
        <v>380</v>
      </c>
      <c r="B618" t="str">
        <f>IFERROR(VLOOKUP(A618,'class and classification'!$A$1:$B$338,2,FALSE),VLOOKUP(A618,'class and classification'!$A$340:$B$378,2,FALSE))</f>
        <v>Predominantly Rural</v>
      </c>
      <c r="C618" t="str">
        <f>IFERROR(VLOOKUP(A618,'class and classification'!$A$1:$C$338,3,FALSE),VLOOKUP(A618,'class and classification'!$A$340:$C$378,3,FALSE))</f>
        <v>SD</v>
      </c>
      <c r="D618">
        <v>81400</v>
      </c>
      <c r="E618">
        <v>102500</v>
      </c>
      <c r="F618">
        <v>79.400000000000006</v>
      </c>
      <c r="G618">
        <v>4.4000000000000004</v>
      </c>
      <c r="H618">
        <v>83500</v>
      </c>
      <c r="I618">
        <v>100400</v>
      </c>
      <c r="J618">
        <v>83.2</v>
      </c>
      <c r="K618">
        <v>4.3</v>
      </c>
      <c r="L618">
        <v>85900</v>
      </c>
      <c r="M618">
        <v>100700</v>
      </c>
      <c r="N618">
        <v>85.3</v>
      </c>
      <c r="O618">
        <v>4.3</v>
      </c>
      <c r="P618">
        <v>92200</v>
      </c>
      <c r="Q618">
        <v>112900</v>
      </c>
      <c r="R618">
        <v>81.7</v>
      </c>
      <c r="S618">
        <v>4.5</v>
      </c>
      <c r="T618">
        <v>80200</v>
      </c>
      <c r="U618">
        <v>98100</v>
      </c>
      <c r="V618">
        <v>81.8</v>
      </c>
      <c r="W618">
        <v>4.7</v>
      </c>
      <c r="X618">
        <v>82500</v>
      </c>
      <c r="Y618">
        <v>97300</v>
      </c>
      <c r="Z618">
        <v>84.8</v>
      </c>
      <c r="AA618">
        <v>4.7</v>
      </c>
      <c r="AB618">
        <v>75200</v>
      </c>
      <c r="AC618">
        <v>94900</v>
      </c>
      <c r="AD618">
        <v>79.2</v>
      </c>
      <c r="AE618">
        <v>5.6</v>
      </c>
      <c r="AF618">
        <v>82900</v>
      </c>
      <c r="AG618">
        <v>100200</v>
      </c>
      <c r="AH618">
        <v>82.7</v>
      </c>
      <c r="AI618">
        <v>5.2</v>
      </c>
    </row>
    <row r="619" spans="1:35" x14ac:dyDescent="0.3">
      <c r="A619" t="s">
        <v>381</v>
      </c>
      <c r="B619" t="str">
        <f>IFERROR(VLOOKUP(A619,'class and classification'!$A$1:$B$338,2,FALSE),VLOOKUP(A619,'class and classification'!$A$340:$B$378,2,FALSE))</f>
        <v>Predominantly Rural</v>
      </c>
      <c r="C619" t="str">
        <f>IFERROR(VLOOKUP(A619,'class and classification'!$A$1:$C$338,3,FALSE),VLOOKUP(A619,'class and classification'!$A$340:$C$378,3,FALSE))</f>
        <v>SD</v>
      </c>
      <c r="D619">
        <v>75500</v>
      </c>
      <c r="E619">
        <v>88000</v>
      </c>
      <c r="F619">
        <v>85.8</v>
      </c>
      <c r="G619">
        <v>4.2</v>
      </c>
      <c r="H619">
        <v>73500</v>
      </c>
      <c r="I619">
        <v>85100</v>
      </c>
      <c r="J619">
        <v>86.4</v>
      </c>
      <c r="K619">
        <v>4.5</v>
      </c>
      <c r="L619">
        <v>72700</v>
      </c>
      <c r="M619">
        <v>85300</v>
      </c>
      <c r="N619">
        <v>85.2</v>
      </c>
      <c r="O619">
        <v>5</v>
      </c>
      <c r="P619">
        <v>71400</v>
      </c>
      <c r="Q619">
        <v>82400</v>
      </c>
      <c r="R619">
        <v>86.6</v>
      </c>
      <c r="S619">
        <v>4.7</v>
      </c>
      <c r="T619">
        <v>71800</v>
      </c>
      <c r="U619">
        <v>85000</v>
      </c>
      <c r="V619">
        <v>84.4</v>
      </c>
      <c r="W619">
        <v>5</v>
      </c>
      <c r="X619">
        <v>73500</v>
      </c>
      <c r="Y619">
        <v>83200</v>
      </c>
      <c r="Z619">
        <v>88.3</v>
      </c>
      <c r="AA619">
        <v>4.9000000000000004</v>
      </c>
      <c r="AB619">
        <v>63200</v>
      </c>
      <c r="AC619">
        <v>71700</v>
      </c>
      <c r="AD619">
        <v>88.1</v>
      </c>
      <c r="AE619">
        <v>5.4</v>
      </c>
      <c r="AF619">
        <v>62400</v>
      </c>
      <c r="AG619">
        <v>75500</v>
      </c>
      <c r="AH619">
        <v>82.6</v>
      </c>
      <c r="AI619">
        <v>5.5</v>
      </c>
    </row>
    <row r="620" spans="1:35" x14ac:dyDescent="0.3">
      <c r="A620" t="s">
        <v>382</v>
      </c>
      <c r="B620" t="str">
        <f>IFERROR(VLOOKUP(A620,'class and classification'!$A$1:$B$338,2,FALSE),VLOOKUP(A620,'class and classification'!$A$340:$B$378,2,FALSE))</f>
        <v>Predominantly Urban</v>
      </c>
      <c r="C620" t="str">
        <f>IFERROR(VLOOKUP(A620,'class and classification'!$A$1:$C$338,3,FALSE),VLOOKUP(A620,'class and classification'!$A$340:$C$378,3,FALSE))</f>
        <v>SD</v>
      </c>
      <c r="D620">
        <v>37300</v>
      </c>
      <c r="E620">
        <v>45600</v>
      </c>
      <c r="F620">
        <v>81.8</v>
      </c>
      <c r="G620">
        <v>6.6</v>
      </c>
      <c r="H620">
        <v>33700</v>
      </c>
      <c r="I620">
        <v>42100</v>
      </c>
      <c r="J620">
        <v>80</v>
      </c>
      <c r="K620">
        <v>7.1</v>
      </c>
      <c r="L620">
        <v>35500</v>
      </c>
      <c r="M620">
        <v>43400</v>
      </c>
      <c r="N620">
        <v>81.599999999999994</v>
      </c>
      <c r="O620">
        <v>7.3</v>
      </c>
      <c r="P620">
        <v>36800</v>
      </c>
      <c r="Q620">
        <v>47400</v>
      </c>
      <c r="R620">
        <v>77.7</v>
      </c>
      <c r="S620">
        <v>7.4</v>
      </c>
      <c r="T620">
        <v>39700</v>
      </c>
      <c r="U620">
        <v>47900</v>
      </c>
      <c r="V620">
        <v>82.9</v>
      </c>
      <c r="W620">
        <v>7.3</v>
      </c>
      <c r="X620">
        <v>35000</v>
      </c>
      <c r="Y620">
        <v>42800</v>
      </c>
      <c r="Z620">
        <v>81.8</v>
      </c>
      <c r="AA620">
        <v>8.1</v>
      </c>
      <c r="AB620">
        <v>35600</v>
      </c>
      <c r="AC620">
        <v>40700</v>
      </c>
      <c r="AD620">
        <v>87.3</v>
      </c>
      <c r="AE620">
        <v>8.1999999999999993</v>
      </c>
      <c r="AF620">
        <v>33600</v>
      </c>
      <c r="AG620">
        <v>40700</v>
      </c>
      <c r="AH620">
        <v>82.5</v>
      </c>
      <c r="AI620">
        <v>8.9</v>
      </c>
    </row>
    <row r="621" spans="1:35" x14ac:dyDescent="0.3">
      <c r="A621" t="s">
        <v>383</v>
      </c>
      <c r="B621" t="str">
        <f>IFERROR(VLOOKUP(A621,'class and classification'!$A$1:$B$338,2,FALSE),VLOOKUP(A621,'class and classification'!$A$340:$B$378,2,FALSE))</f>
        <v>Predominantly Urban</v>
      </c>
      <c r="C621" t="str">
        <f>IFERROR(VLOOKUP(A621,'class and classification'!$A$1:$C$338,3,FALSE),VLOOKUP(A621,'class and classification'!$A$340:$C$378,3,FALSE))</f>
        <v>SD</v>
      </c>
      <c r="D621">
        <v>36800</v>
      </c>
      <c r="E621">
        <v>45600</v>
      </c>
      <c r="F621">
        <v>80.8</v>
      </c>
      <c r="G621">
        <v>6.9</v>
      </c>
      <c r="H621">
        <v>33100</v>
      </c>
      <c r="I621">
        <v>43600</v>
      </c>
      <c r="J621">
        <v>76</v>
      </c>
      <c r="K621">
        <v>8.1</v>
      </c>
      <c r="L621">
        <v>28000</v>
      </c>
      <c r="M621">
        <v>39100</v>
      </c>
      <c r="N621">
        <v>71.5</v>
      </c>
      <c r="O621">
        <v>10.1</v>
      </c>
      <c r="P621">
        <v>34800</v>
      </c>
      <c r="Q621">
        <v>42000</v>
      </c>
      <c r="R621">
        <v>82.9</v>
      </c>
      <c r="S621">
        <v>8</v>
      </c>
      <c r="T621">
        <v>32000</v>
      </c>
      <c r="U621">
        <v>41300</v>
      </c>
      <c r="V621">
        <v>77.5</v>
      </c>
      <c r="W621">
        <v>9.6999999999999993</v>
      </c>
      <c r="X621">
        <v>34400</v>
      </c>
      <c r="Y621">
        <v>41100</v>
      </c>
      <c r="Z621">
        <v>83.8</v>
      </c>
      <c r="AA621">
        <v>9.1999999999999993</v>
      </c>
      <c r="AB621">
        <v>32900</v>
      </c>
      <c r="AC621">
        <v>39600</v>
      </c>
      <c r="AD621">
        <v>83.1</v>
      </c>
      <c r="AE621">
        <v>8.6999999999999993</v>
      </c>
      <c r="AF621">
        <v>34100</v>
      </c>
      <c r="AG621">
        <v>42400</v>
      </c>
      <c r="AH621">
        <v>80.3</v>
      </c>
      <c r="AI621">
        <v>8.1</v>
      </c>
    </row>
    <row r="622" spans="1:35" x14ac:dyDescent="0.3">
      <c r="A622" t="s">
        <v>384</v>
      </c>
      <c r="B622" t="str">
        <f>IFERROR(VLOOKUP(A622,'class and classification'!$A$1:$B$338,2,FALSE),VLOOKUP(A622,'class and classification'!$A$340:$B$378,2,FALSE))</f>
        <v>Urban with Significant Rural</v>
      </c>
      <c r="C622" t="str">
        <f>IFERROR(VLOOKUP(A622,'class and classification'!$A$1:$C$338,3,FALSE),VLOOKUP(A622,'class and classification'!$A$340:$C$378,3,FALSE))</f>
        <v>SD</v>
      </c>
      <c r="D622">
        <v>37300</v>
      </c>
      <c r="E622">
        <v>46400</v>
      </c>
      <c r="F622">
        <v>80.3</v>
      </c>
      <c r="G622">
        <v>6.6</v>
      </c>
      <c r="H622">
        <v>37100</v>
      </c>
      <c r="I622">
        <v>46500</v>
      </c>
      <c r="J622">
        <v>79.900000000000006</v>
      </c>
      <c r="K622">
        <v>6.7</v>
      </c>
      <c r="L622">
        <v>38400</v>
      </c>
      <c r="M622">
        <v>43700</v>
      </c>
      <c r="N622">
        <v>88</v>
      </c>
      <c r="O622">
        <v>5.8</v>
      </c>
      <c r="P622">
        <v>39900</v>
      </c>
      <c r="Q622">
        <v>44200</v>
      </c>
      <c r="R622">
        <v>90.1</v>
      </c>
      <c r="S622">
        <v>5.0999999999999996</v>
      </c>
      <c r="T622">
        <v>39200</v>
      </c>
      <c r="U622">
        <v>47200</v>
      </c>
      <c r="V622">
        <v>83</v>
      </c>
      <c r="W622">
        <v>6.8</v>
      </c>
      <c r="X622">
        <v>36600</v>
      </c>
      <c r="Y622">
        <v>44800</v>
      </c>
      <c r="Z622">
        <v>81.599999999999994</v>
      </c>
      <c r="AA622">
        <v>7.4</v>
      </c>
      <c r="AB622">
        <v>32700</v>
      </c>
      <c r="AC622">
        <v>41300</v>
      </c>
      <c r="AD622">
        <v>79.2</v>
      </c>
      <c r="AE622">
        <v>8.6</v>
      </c>
      <c r="AF622">
        <v>43700</v>
      </c>
      <c r="AG622">
        <v>49000</v>
      </c>
      <c r="AH622">
        <v>89.1</v>
      </c>
      <c r="AI622">
        <v>6.1</v>
      </c>
    </row>
    <row r="623" spans="1:35" x14ac:dyDescent="0.3">
      <c r="A623" t="s">
        <v>385</v>
      </c>
      <c r="B623" t="str">
        <f>IFERROR(VLOOKUP(A623,'class and classification'!$A$1:$B$338,2,FALSE),VLOOKUP(A623,'class and classification'!$A$340:$B$378,2,FALSE))</f>
        <v>Predominantly Rural</v>
      </c>
      <c r="C623" t="str">
        <f>IFERROR(VLOOKUP(A623,'class and classification'!$A$1:$C$338,3,FALSE),VLOOKUP(A623,'class and classification'!$A$340:$C$378,3,FALSE))</f>
        <v>SD</v>
      </c>
      <c r="D623">
        <v>30200</v>
      </c>
      <c r="E623">
        <v>40400</v>
      </c>
      <c r="F623">
        <v>74.7</v>
      </c>
      <c r="G623">
        <v>8.6999999999999993</v>
      </c>
      <c r="H623">
        <v>32700</v>
      </c>
      <c r="I623">
        <v>40100</v>
      </c>
      <c r="J623">
        <v>81.5</v>
      </c>
      <c r="K623">
        <v>7</v>
      </c>
      <c r="L623">
        <v>32500</v>
      </c>
      <c r="M623">
        <v>41200</v>
      </c>
      <c r="N623">
        <v>78.900000000000006</v>
      </c>
      <c r="O623">
        <v>7.4</v>
      </c>
      <c r="P623">
        <v>31000</v>
      </c>
      <c r="Q623">
        <v>38100</v>
      </c>
      <c r="R623">
        <v>81.400000000000006</v>
      </c>
      <c r="S623">
        <v>8.1999999999999993</v>
      </c>
      <c r="T623">
        <v>30300</v>
      </c>
      <c r="U623">
        <v>40600</v>
      </c>
      <c r="V623">
        <v>74.5</v>
      </c>
      <c r="W623">
        <v>8.1999999999999993</v>
      </c>
      <c r="X623">
        <v>31500</v>
      </c>
      <c r="Y623">
        <v>36800</v>
      </c>
      <c r="Z623">
        <v>85.5</v>
      </c>
      <c r="AA623">
        <v>7.9</v>
      </c>
      <c r="AB623">
        <v>30900</v>
      </c>
      <c r="AC623">
        <v>34300</v>
      </c>
      <c r="AD623">
        <v>89.9</v>
      </c>
      <c r="AE623">
        <v>6.8</v>
      </c>
      <c r="AF623">
        <v>33700</v>
      </c>
      <c r="AG623">
        <v>41000</v>
      </c>
      <c r="AH623">
        <v>82.1</v>
      </c>
      <c r="AI623">
        <v>7.9</v>
      </c>
    </row>
    <row r="624" spans="1:35" x14ac:dyDescent="0.3">
      <c r="A624" t="s">
        <v>386</v>
      </c>
      <c r="B624" t="str">
        <f>IFERROR(VLOOKUP(A624,'class and classification'!$A$1:$B$338,2,FALSE),VLOOKUP(A624,'class and classification'!$A$340:$B$378,2,FALSE))</f>
        <v>Predominantly Rural</v>
      </c>
      <c r="C624" t="str">
        <f>IFERROR(VLOOKUP(A624,'class and classification'!$A$1:$C$338,3,FALSE),VLOOKUP(A624,'class and classification'!$A$340:$C$378,3,FALSE))</f>
        <v>SD</v>
      </c>
      <c r="D624">
        <v>59900</v>
      </c>
      <c r="E624">
        <v>72100</v>
      </c>
      <c r="F624">
        <v>83</v>
      </c>
      <c r="G624">
        <v>4.5</v>
      </c>
      <c r="H624">
        <v>58100</v>
      </c>
      <c r="I624">
        <v>72500</v>
      </c>
      <c r="J624">
        <v>80.2</v>
      </c>
      <c r="K624">
        <v>5</v>
      </c>
      <c r="L624">
        <v>60500</v>
      </c>
      <c r="M624">
        <v>73700</v>
      </c>
      <c r="N624">
        <v>82.1</v>
      </c>
      <c r="O624">
        <v>4.9000000000000004</v>
      </c>
      <c r="P624">
        <v>61400</v>
      </c>
      <c r="Q624">
        <v>76100</v>
      </c>
      <c r="R624">
        <v>80.7</v>
      </c>
      <c r="S624">
        <v>5.0999999999999996</v>
      </c>
      <c r="T624">
        <v>60000</v>
      </c>
      <c r="U624">
        <v>73400</v>
      </c>
      <c r="V624">
        <v>81.7</v>
      </c>
      <c r="W624">
        <v>5</v>
      </c>
      <c r="X624">
        <v>57800</v>
      </c>
      <c r="Y624">
        <v>70400</v>
      </c>
      <c r="Z624">
        <v>82.1</v>
      </c>
      <c r="AA624">
        <v>5.8</v>
      </c>
      <c r="AB624">
        <v>49500</v>
      </c>
      <c r="AC624">
        <v>57100</v>
      </c>
      <c r="AD624">
        <v>86.6</v>
      </c>
      <c r="AE624">
        <v>5.5</v>
      </c>
      <c r="AF624">
        <v>59100</v>
      </c>
      <c r="AG624">
        <v>68000</v>
      </c>
      <c r="AH624">
        <v>87</v>
      </c>
      <c r="AI624">
        <v>4.5</v>
      </c>
    </row>
    <row r="625" spans="1:35" x14ac:dyDescent="0.3">
      <c r="A625" t="s">
        <v>387</v>
      </c>
      <c r="B625" t="str">
        <f>IFERROR(VLOOKUP(A625,'class and classification'!$A$1:$B$338,2,FALSE),VLOOKUP(A625,'class and classification'!$A$340:$B$378,2,FALSE))</f>
        <v>Urban with Significant Rural</v>
      </c>
      <c r="C625" t="str">
        <f>IFERROR(VLOOKUP(A625,'class and classification'!$A$1:$C$338,3,FALSE),VLOOKUP(A625,'class and classification'!$A$340:$C$378,3,FALSE))</f>
        <v>SD</v>
      </c>
      <c r="D625">
        <v>79700</v>
      </c>
      <c r="E625">
        <v>94100</v>
      </c>
      <c r="F625">
        <v>84.7</v>
      </c>
      <c r="G625">
        <v>4.7</v>
      </c>
      <c r="H625">
        <v>76200</v>
      </c>
      <c r="I625">
        <v>89900</v>
      </c>
      <c r="J625">
        <v>84.8</v>
      </c>
      <c r="K625">
        <v>4.5999999999999996</v>
      </c>
      <c r="L625">
        <v>79700</v>
      </c>
      <c r="M625">
        <v>93400</v>
      </c>
      <c r="N625">
        <v>85.4</v>
      </c>
      <c r="O625">
        <v>4.8</v>
      </c>
      <c r="P625">
        <v>80100</v>
      </c>
      <c r="Q625">
        <v>89700</v>
      </c>
      <c r="R625">
        <v>89.3</v>
      </c>
      <c r="S625">
        <v>5</v>
      </c>
      <c r="T625">
        <v>82100</v>
      </c>
      <c r="U625">
        <v>89600</v>
      </c>
      <c r="V625">
        <v>91.7</v>
      </c>
      <c r="W625">
        <v>4.3</v>
      </c>
      <c r="X625">
        <v>76000</v>
      </c>
      <c r="Y625">
        <v>86100</v>
      </c>
      <c r="Z625">
        <v>88.3</v>
      </c>
      <c r="AA625">
        <v>4.8</v>
      </c>
      <c r="AB625">
        <v>70400</v>
      </c>
      <c r="AC625">
        <v>82400</v>
      </c>
      <c r="AD625">
        <v>85.4</v>
      </c>
      <c r="AE625">
        <v>5.5</v>
      </c>
      <c r="AF625">
        <v>73400</v>
      </c>
      <c r="AG625">
        <v>84800</v>
      </c>
      <c r="AH625">
        <v>86.5</v>
      </c>
      <c r="AI625">
        <v>4.9000000000000004</v>
      </c>
    </row>
    <row r="626" spans="1:35" x14ac:dyDescent="0.3">
      <c r="A626" t="s">
        <v>388</v>
      </c>
      <c r="B626" t="str">
        <f>IFERROR(VLOOKUP(A626,'class and classification'!$A$1:$B$338,2,FALSE),VLOOKUP(A626,'class and classification'!$A$340:$B$378,2,FALSE))</f>
        <v>Predominantly Rural</v>
      </c>
      <c r="C626" t="str">
        <f>IFERROR(VLOOKUP(A626,'class and classification'!$A$1:$C$338,3,FALSE),VLOOKUP(A626,'class and classification'!$A$340:$C$378,3,FALSE))</f>
        <v>SD</v>
      </c>
      <c r="D626">
        <v>44000</v>
      </c>
      <c r="E626">
        <v>56000</v>
      </c>
      <c r="F626">
        <v>78.5</v>
      </c>
      <c r="G626">
        <v>6.6</v>
      </c>
      <c r="H626">
        <v>42200</v>
      </c>
      <c r="I626">
        <v>54000</v>
      </c>
      <c r="J626">
        <v>78.2</v>
      </c>
      <c r="K626">
        <v>7.4</v>
      </c>
      <c r="L626">
        <v>46200</v>
      </c>
      <c r="M626">
        <v>54900</v>
      </c>
      <c r="N626">
        <v>84.2</v>
      </c>
      <c r="O626">
        <v>6.9</v>
      </c>
      <c r="P626">
        <v>47200</v>
      </c>
      <c r="Q626">
        <v>58500</v>
      </c>
      <c r="R626">
        <v>80.599999999999994</v>
      </c>
      <c r="S626">
        <v>6.2</v>
      </c>
      <c r="T626">
        <v>48400</v>
      </c>
      <c r="U626">
        <v>57200</v>
      </c>
      <c r="V626">
        <v>84.5</v>
      </c>
      <c r="W626">
        <v>6.9</v>
      </c>
      <c r="X626">
        <v>48700</v>
      </c>
      <c r="Y626">
        <v>56900</v>
      </c>
      <c r="Z626">
        <v>85.6</v>
      </c>
      <c r="AA626">
        <v>6.2</v>
      </c>
      <c r="AB626">
        <v>44600</v>
      </c>
      <c r="AC626">
        <v>56300</v>
      </c>
      <c r="AD626">
        <v>79.099999999999994</v>
      </c>
      <c r="AE626">
        <v>7.2</v>
      </c>
      <c r="AF626">
        <v>46100</v>
      </c>
      <c r="AG626">
        <v>52700</v>
      </c>
      <c r="AH626">
        <v>87.5</v>
      </c>
      <c r="AI626">
        <v>6.1</v>
      </c>
    </row>
    <row r="627" spans="1:35" x14ac:dyDescent="0.3">
      <c r="A627" t="s">
        <v>389</v>
      </c>
      <c r="B627" t="str">
        <f>IFERROR(VLOOKUP(A627,'class and classification'!$A$1:$B$338,2,FALSE),VLOOKUP(A627,'class and classification'!$A$340:$B$378,2,FALSE))</f>
        <v>Predominantly Urban</v>
      </c>
      <c r="C627" t="str">
        <f>IFERROR(VLOOKUP(A627,'class and classification'!$A$1:$C$338,3,FALSE),VLOOKUP(A627,'class and classification'!$A$340:$C$378,3,FALSE))</f>
        <v>SD</v>
      </c>
      <c r="D627">
        <v>57800</v>
      </c>
      <c r="E627">
        <v>63800</v>
      </c>
      <c r="F627">
        <v>90.6</v>
      </c>
      <c r="G627">
        <v>4.8</v>
      </c>
      <c r="H627">
        <v>58100</v>
      </c>
      <c r="I627">
        <v>65800</v>
      </c>
      <c r="J627">
        <v>88.2</v>
      </c>
      <c r="K627">
        <v>5.4</v>
      </c>
      <c r="L627">
        <v>56600</v>
      </c>
      <c r="M627">
        <v>67200</v>
      </c>
      <c r="N627">
        <v>84.2</v>
      </c>
      <c r="O627">
        <v>5.8</v>
      </c>
      <c r="P627">
        <v>56400</v>
      </c>
      <c r="Q627">
        <v>64900</v>
      </c>
      <c r="R627">
        <v>86.9</v>
      </c>
      <c r="S627">
        <v>5.2</v>
      </c>
      <c r="T627">
        <v>48900</v>
      </c>
      <c r="U627">
        <v>56400</v>
      </c>
      <c r="V627">
        <v>86.8</v>
      </c>
      <c r="W627">
        <v>6.5</v>
      </c>
      <c r="X627">
        <v>52200</v>
      </c>
      <c r="Y627">
        <v>65500</v>
      </c>
      <c r="Z627">
        <v>79.599999999999994</v>
      </c>
      <c r="AA627">
        <v>6.7</v>
      </c>
      <c r="AB627">
        <v>56200</v>
      </c>
      <c r="AC627">
        <v>66000</v>
      </c>
      <c r="AD627">
        <v>85.1</v>
      </c>
      <c r="AE627">
        <v>6.4</v>
      </c>
      <c r="AF627">
        <v>58000</v>
      </c>
      <c r="AG627">
        <v>66300</v>
      </c>
      <c r="AH627">
        <v>87.5</v>
      </c>
      <c r="AI627">
        <v>5.6</v>
      </c>
    </row>
    <row r="628" spans="1:35" x14ac:dyDescent="0.3">
      <c r="A628" t="s">
        <v>390</v>
      </c>
      <c r="B628" t="str">
        <f>IFERROR(VLOOKUP(A628,'class and classification'!$A$1:$B$338,2,FALSE),VLOOKUP(A628,'class and classification'!$A$340:$B$378,2,FALSE))</f>
        <v>Predominantly Urban</v>
      </c>
      <c r="C628" t="str">
        <f>IFERROR(VLOOKUP(A628,'class and classification'!$A$1:$C$338,3,FALSE),VLOOKUP(A628,'class and classification'!$A$340:$C$378,3,FALSE))</f>
        <v>SD</v>
      </c>
      <c r="D628">
        <v>49600</v>
      </c>
      <c r="E628">
        <v>59400</v>
      </c>
      <c r="F628">
        <v>83.6</v>
      </c>
      <c r="G628">
        <v>6.8</v>
      </c>
      <c r="H628">
        <v>47400</v>
      </c>
      <c r="I628">
        <v>55100</v>
      </c>
      <c r="J628">
        <v>85.9</v>
      </c>
      <c r="K628">
        <v>6.6</v>
      </c>
      <c r="L628">
        <v>48000</v>
      </c>
      <c r="M628">
        <v>56400</v>
      </c>
      <c r="N628">
        <v>85.2</v>
      </c>
      <c r="O628">
        <v>6.4</v>
      </c>
      <c r="P628">
        <v>51900</v>
      </c>
      <c r="Q628">
        <v>60900</v>
      </c>
      <c r="R628">
        <v>85.2</v>
      </c>
      <c r="S628">
        <v>5.5</v>
      </c>
      <c r="T628">
        <v>50700</v>
      </c>
      <c r="U628">
        <v>59900</v>
      </c>
      <c r="V628">
        <v>84.7</v>
      </c>
      <c r="W628">
        <v>6.5</v>
      </c>
      <c r="X628">
        <v>48900</v>
      </c>
      <c r="Y628">
        <v>55400</v>
      </c>
      <c r="Z628">
        <v>88.3</v>
      </c>
      <c r="AA628">
        <v>5.4</v>
      </c>
      <c r="AB628">
        <v>46100</v>
      </c>
      <c r="AC628">
        <v>57400</v>
      </c>
      <c r="AD628">
        <v>80.3</v>
      </c>
      <c r="AE628">
        <v>7.1</v>
      </c>
      <c r="AF628">
        <v>48200</v>
      </c>
      <c r="AG628">
        <v>57900</v>
      </c>
      <c r="AH628">
        <v>83.3</v>
      </c>
      <c r="AI628">
        <v>6</v>
      </c>
    </row>
    <row r="629" spans="1:35" x14ac:dyDescent="0.3">
      <c r="A629" t="s">
        <v>391</v>
      </c>
      <c r="B629" t="str">
        <f>IFERROR(VLOOKUP(A629,'class and classification'!$A$1:$B$338,2,FALSE),VLOOKUP(A629,'class and classification'!$A$340:$B$378,2,FALSE))</f>
        <v>Predominantly Urban</v>
      </c>
      <c r="C629" t="str">
        <f>IFERROR(VLOOKUP(A629,'class and classification'!$A$1:$C$338,3,FALSE),VLOOKUP(A629,'class and classification'!$A$340:$C$378,3,FALSE))</f>
        <v>SD</v>
      </c>
      <c r="D629">
        <v>32300</v>
      </c>
      <c r="E629">
        <v>38700</v>
      </c>
      <c r="F629">
        <v>83.6</v>
      </c>
      <c r="G629">
        <v>8.9</v>
      </c>
      <c r="H629">
        <v>33800</v>
      </c>
      <c r="I629">
        <v>41500</v>
      </c>
      <c r="J629">
        <v>81.5</v>
      </c>
      <c r="K629">
        <v>8.9</v>
      </c>
      <c r="L629">
        <v>30300</v>
      </c>
      <c r="M629">
        <v>40400</v>
      </c>
      <c r="N629">
        <v>75.099999999999994</v>
      </c>
      <c r="O629">
        <v>10.4</v>
      </c>
      <c r="P629">
        <v>31500</v>
      </c>
      <c r="Q629">
        <v>40100</v>
      </c>
      <c r="R629">
        <v>78.400000000000006</v>
      </c>
      <c r="S629">
        <v>9.6</v>
      </c>
      <c r="T629">
        <v>29500</v>
      </c>
      <c r="U629">
        <v>37800</v>
      </c>
      <c r="V629">
        <v>78.099999999999994</v>
      </c>
      <c r="W629">
        <v>10</v>
      </c>
      <c r="X629">
        <v>29600</v>
      </c>
      <c r="Y629">
        <v>35000</v>
      </c>
      <c r="Z629">
        <v>84.7</v>
      </c>
      <c r="AA629">
        <v>8.6</v>
      </c>
      <c r="AB629">
        <v>29300</v>
      </c>
      <c r="AC629">
        <v>36900</v>
      </c>
      <c r="AD629">
        <v>79.599999999999994</v>
      </c>
      <c r="AE629">
        <v>9.3000000000000007</v>
      </c>
      <c r="AF629">
        <v>24700</v>
      </c>
      <c r="AG629">
        <v>36700</v>
      </c>
      <c r="AH629">
        <v>67.5</v>
      </c>
      <c r="AI629">
        <v>11.1</v>
      </c>
    </row>
    <row r="630" spans="1:35" x14ac:dyDescent="0.3">
      <c r="A630" t="s">
        <v>392</v>
      </c>
      <c r="B630" t="str">
        <f>IFERROR(VLOOKUP(A630,'class and classification'!$A$1:$B$338,2,FALSE),VLOOKUP(A630,'class and classification'!$A$340:$B$378,2,FALSE))</f>
        <v>Urban with Significant Rural</v>
      </c>
      <c r="C630" t="str">
        <f>IFERROR(VLOOKUP(A630,'class and classification'!$A$1:$C$338,3,FALSE),VLOOKUP(A630,'class and classification'!$A$340:$C$378,3,FALSE))</f>
        <v>SD</v>
      </c>
      <c r="D630">
        <v>39700</v>
      </c>
      <c r="E630">
        <v>49800</v>
      </c>
      <c r="F630">
        <v>79.599999999999994</v>
      </c>
      <c r="G630">
        <v>7</v>
      </c>
      <c r="H630">
        <v>43700</v>
      </c>
      <c r="I630">
        <v>51200</v>
      </c>
      <c r="J630">
        <v>85.4</v>
      </c>
      <c r="K630">
        <v>6.4</v>
      </c>
      <c r="L630">
        <v>44900</v>
      </c>
      <c r="M630">
        <v>52300</v>
      </c>
      <c r="N630">
        <v>85.7</v>
      </c>
      <c r="O630">
        <v>7</v>
      </c>
      <c r="P630">
        <v>45000</v>
      </c>
      <c r="Q630">
        <v>47200</v>
      </c>
      <c r="R630">
        <v>95.2</v>
      </c>
      <c r="S630">
        <v>4.0999999999999996</v>
      </c>
      <c r="T630">
        <v>40200</v>
      </c>
      <c r="U630">
        <v>45900</v>
      </c>
      <c r="V630">
        <v>87.5</v>
      </c>
      <c r="W630">
        <v>6</v>
      </c>
      <c r="X630">
        <v>38400</v>
      </c>
      <c r="Y630">
        <v>42500</v>
      </c>
      <c r="Z630">
        <v>90.4</v>
      </c>
      <c r="AA630">
        <v>5.9</v>
      </c>
      <c r="AB630">
        <v>40200</v>
      </c>
      <c r="AC630">
        <v>48400</v>
      </c>
      <c r="AD630">
        <v>83.1</v>
      </c>
      <c r="AE630">
        <v>6.9</v>
      </c>
      <c r="AF630">
        <v>38600</v>
      </c>
      <c r="AG630">
        <v>46500</v>
      </c>
      <c r="AH630">
        <v>83.1</v>
      </c>
      <c r="AI630">
        <v>6.1</v>
      </c>
    </row>
    <row r="631" spans="1:35" x14ac:dyDescent="0.3">
      <c r="A631" t="s">
        <v>393</v>
      </c>
      <c r="B631" t="str">
        <f>IFERROR(VLOOKUP(A631,'class and classification'!$A$1:$B$338,2,FALSE),VLOOKUP(A631,'class and classification'!$A$340:$B$378,2,FALSE))</f>
        <v>Predominantly Urban</v>
      </c>
      <c r="C631" t="str">
        <f>IFERROR(VLOOKUP(A631,'class and classification'!$A$1:$C$338,3,FALSE),VLOOKUP(A631,'class and classification'!$A$340:$C$378,3,FALSE))</f>
        <v>SD</v>
      </c>
      <c r="D631">
        <v>46900</v>
      </c>
      <c r="E631">
        <v>60100</v>
      </c>
      <c r="F631">
        <v>78</v>
      </c>
      <c r="G631">
        <v>6.6</v>
      </c>
      <c r="H631">
        <v>48000</v>
      </c>
      <c r="I631">
        <v>56400</v>
      </c>
      <c r="J631">
        <v>85</v>
      </c>
      <c r="K631">
        <v>6.3</v>
      </c>
      <c r="L631">
        <v>50800</v>
      </c>
      <c r="M631">
        <v>58200</v>
      </c>
      <c r="N631">
        <v>87.2</v>
      </c>
      <c r="O631">
        <v>6.5</v>
      </c>
      <c r="P631">
        <v>46700</v>
      </c>
      <c r="Q631">
        <v>54600</v>
      </c>
      <c r="R631">
        <v>85.5</v>
      </c>
      <c r="S631">
        <v>6.7</v>
      </c>
      <c r="T631">
        <v>46600</v>
      </c>
      <c r="U631">
        <v>59600</v>
      </c>
      <c r="V631">
        <v>78.2</v>
      </c>
      <c r="W631">
        <v>8.1</v>
      </c>
      <c r="X631">
        <v>45700</v>
      </c>
      <c r="Y631">
        <v>56300</v>
      </c>
      <c r="Z631">
        <v>81.099999999999994</v>
      </c>
      <c r="AA631">
        <v>8</v>
      </c>
      <c r="AB631">
        <v>39900</v>
      </c>
      <c r="AC631">
        <v>48100</v>
      </c>
      <c r="AD631">
        <v>83</v>
      </c>
      <c r="AE631">
        <v>8.6999999999999993</v>
      </c>
      <c r="AF631">
        <v>44700</v>
      </c>
      <c r="AG631">
        <v>51500</v>
      </c>
      <c r="AH631">
        <v>86.8</v>
      </c>
      <c r="AI631">
        <v>6.8</v>
      </c>
    </row>
    <row r="632" spans="1:35" x14ac:dyDescent="0.3">
      <c r="A632" t="s">
        <v>394</v>
      </c>
      <c r="B632" t="str">
        <f>IFERROR(VLOOKUP(A632,'class and classification'!$A$1:$B$338,2,FALSE),VLOOKUP(A632,'class and classification'!$A$340:$B$378,2,FALSE))</f>
        <v>Urban with Significant Rural</v>
      </c>
      <c r="C632" t="str">
        <f>IFERROR(VLOOKUP(A632,'class and classification'!$A$1:$C$338,3,FALSE),VLOOKUP(A632,'class and classification'!$A$340:$C$378,3,FALSE))</f>
        <v>SD</v>
      </c>
      <c r="D632">
        <v>64800</v>
      </c>
      <c r="E632">
        <v>81000</v>
      </c>
      <c r="F632">
        <v>80.099999999999994</v>
      </c>
      <c r="G632">
        <v>5.4</v>
      </c>
      <c r="H632">
        <v>66300</v>
      </c>
      <c r="I632">
        <v>80400</v>
      </c>
      <c r="J632">
        <v>82.6</v>
      </c>
      <c r="K632">
        <v>5.4</v>
      </c>
      <c r="L632">
        <v>69300</v>
      </c>
      <c r="M632">
        <v>81900</v>
      </c>
      <c r="N632">
        <v>84.6</v>
      </c>
      <c r="O632">
        <v>5.2</v>
      </c>
      <c r="P632">
        <v>72100</v>
      </c>
      <c r="Q632">
        <v>84400</v>
      </c>
      <c r="R632">
        <v>85.3</v>
      </c>
      <c r="S632">
        <v>5</v>
      </c>
      <c r="T632">
        <v>61400</v>
      </c>
      <c r="U632">
        <v>78500</v>
      </c>
      <c r="V632">
        <v>78.099999999999994</v>
      </c>
      <c r="W632">
        <v>6.3</v>
      </c>
      <c r="X632">
        <v>67600</v>
      </c>
      <c r="Y632">
        <v>79600</v>
      </c>
      <c r="Z632">
        <v>84.9</v>
      </c>
      <c r="AA632">
        <v>5.2</v>
      </c>
      <c r="AB632">
        <v>61900</v>
      </c>
      <c r="AC632">
        <v>76300</v>
      </c>
      <c r="AD632">
        <v>81.2</v>
      </c>
      <c r="AE632">
        <v>5.8</v>
      </c>
      <c r="AF632">
        <v>60500</v>
      </c>
      <c r="AG632">
        <v>74500</v>
      </c>
      <c r="AH632">
        <v>81.2</v>
      </c>
      <c r="AI632">
        <v>5.6</v>
      </c>
    </row>
    <row r="633" spans="1:35" x14ac:dyDescent="0.3">
      <c r="A633" t="s">
        <v>395</v>
      </c>
      <c r="B633" t="str">
        <f>IFERROR(VLOOKUP(A633,'class and classification'!$A$1:$B$338,2,FALSE),VLOOKUP(A633,'class and classification'!$A$340:$B$378,2,FALSE))</f>
        <v>Predominantly Urban</v>
      </c>
      <c r="C633" t="str">
        <f>IFERROR(VLOOKUP(A633,'class and classification'!$A$1:$C$338,3,FALSE),VLOOKUP(A633,'class and classification'!$A$340:$C$378,3,FALSE))</f>
        <v>SD</v>
      </c>
      <c r="D633">
        <v>44500</v>
      </c>
      <c r="E633">
        <v>53400</v>
      </c>
      <c r="F633">
        <v>83.2</v>
      </c>
      <c r="G633">
        <v>6</v>
      </c>
      <c r="H633">
        <v>47600</v>
      </c>
      <c r="I633">
        <v>53300</v>
      </c>
      <c r="J633">
        <v>89.4</v>
      </c>
      <c r="K633">
        <v>5.3</v>
      </c>
      <c r="L633">
        <v>45300</v>
      </c>
      <c r="M633">
        <v>51800</v>
      </c>
      <c r="N633">
        <v>87.4</v>
      </c>
      <c r="O633">
        <v>6.8</v>
      </c>
      <c r="P633">
        <v>43500</v>
      </c>
      <c r="Q633">
        <v>51800</v>
      </c>
      <c r="R633">
        <v>84</v>
      </c>
      <c r="S633">
        <v>7.6</v>
      </c>
      <c r="T633">
        <v>44000</v>
      </c>
      <c r="U633">
        <v>51200</v>
      </c>
      <c r="V633">
        <v>86</v>
      </c>
      <c r="W633">
        <v>6.5</v>
      </c>
      <c r="X633">
        <v>43200</v>
      </c>
      <c r="Y633">
        <v>48000</v>
      </c>
      <c r="Z633">
        <v>90.1</v>
      </c>
      <c r="AA633">
        <v>5.8</v>
      </c>
      <c r="AB633">
        <v>38300</v>
      </c>
      <c r="AC633">
        <v>47600</v>
      </c>
      <c r="AD633">
        <v>80.400000000000006</v>
      </c>
      <c r="AE633">
        <v>8.1999999999999993</v>
      </c>
      <c r="AF633">
        <v>38800</v>
      </c>
      <c r="AG633">
        <v>43900</v>
      </c>
      <c r="AH633">
        <v>88.5</v>
      </c>
      <c r="AI633">
        <v>7.8</v>
      </c>
    </row>
    <row r="634" spans="1:35" x14ac:dyDescent="0.3">
      <c r="A634" t="s">
        <v>396</v>
      </c>
      <c r="B634" t="str">
        <f>IFERROR(VLOOKUP(A634,'class and classification'!$A$1:$B$338,2,FALSE),VLOOKUP(A634,'class and classification'!$A$340:$B$378,2,FALSE))</f>
        <v>Urban with Significant Rural</v>
      </c>
      <c r="C634" t="str">
        <f>IFERROR(VLOOKUP(A634,'class and classification'!$A$1:$C$338,3,FALSE),VLOOKUP(A634,'class and classification'!$A$340:$C$378,3,FALSE))</f>
        <v>SD</v>
      </c>
      <c r="D634">
        <v>49100</v>
      </c>
      <c r="E634">
        <v>58700</v>
      </c>
      <c r="F634">
        <v>83.7</v>
      </c>
      <c r="G634">
        <v>6.1</v>
      </c>
      <c r="H634">
        <v>48300</v>
      </c>
      <c r="I634">
        <v>56500</v>
      </c>
      <c r="J634">
        <v>85.4</v>
      </c>
      <c r="K634">
        <v>6.3</v>
      </c>
      <c r="L634">
        <v>49100</v>
      </c>
      <c r="M634">
        <v>55800</v>
      </c>
      <c r="N634">
        <v>88</v>
      </c>
      <c r="O634">
        <v>6.3</v>
      </c>
      <c r="P634">
        <v>51800</v>
      </c>
      <c r="Q634">
        <v>58900</v>
      </c>
      <c r="R634">
        <v>87.9</v>
      </c>
      <c r="S634">
        <v>5.7</v>
      </c>
      <c r="T634">
        <v>50200</v>
      </c>
      <c r="U634">
        <v>58200</v>
      </c>
      <c r="V634">
        <v>86.2</v>
      </c>
      <c r="W634">
        <v>5.6</v>
      </c>
      <c r="X634">
        <v>47400</v>
      </c>
      <c r="Y634">
        <v>60400</v>
      </c>
      <c r="Z634">
        <v>78.400000000000006</v>
      </c>
      <c r="AA634">
        <v>7.2</v>
      </c>
      <c r="AB634">
        <v>50900</v>
      </c>
      <c r="AC634">
        <v>58400</v>
      </c>
      <c r="AD634">
        <v>87.2</v>
      </c>
      <c r="AE634">
        <v>6.1</v>
      </c>
      <c r="AF634">
        <v>47100</v>
      </c>
      <c r="AG634">
        <v>57700</v>
      </c>
      <c r="AH634">
        <v>81.599999999999994</v>
      </c>
      <c r="AI634">
        <v>6.1</v>
      </c>
    </row>
    <row r="635" spans="1:35" x14ac:dyDescent="0.3">
      <c r="A635" t="s">
        <v>397</v>
      </c>
      <c r="B635" t="str">
        <f>IFERROR(VLOOKUP(A635,'class and classification'!$A$1:$B$338,2,FALSE),VLOOKUP(A635,'class and classification'!$A$340:$B$378,2,FALSE))</f>
        <v>Predominantly Rural</v>
      </c>
      <c r="C635" t="str">
        <f>IFERROR(VLOOKUP(A635,'class and classification'!$A$1:$C$338,3,FALSE),VLOOKUP(A635,'class and classification'!$A$340:$C$378,3,FALSE))</f>
        <v>SD</v>
      </c>
      <c r="D635">
        <v>57200</v>
      </c>
      <c r="E635">
        <v>64600</v>
      </c>
      <c r="F635">
        <v>88.5</v>
      </c>
      <c r="G635">
        <v>5.3</v>
      </c>
      <c r="H635">
        <v>58800</v>
      </c>
      <c r="I635">
        <v>67300</v>
      </c>
      <c r="J635">
        <v>87.4</v>
      </c>
      <c r="K635">
        <v>5.9</v>
      </c>
      <c r="L635">
        <v>49900</v>
      </c>
      <c r="M635">
        <v>63300</v>
      </c>
      <c r="N635">
        <v>78.8</v>
      </c>
      <c r="O635">
        <v>7.2</v>
      </c>
      <c r="P635">
        <v>55900</v>
      </c>
      <c r="Q635">
        <v>64500</v>
      </c>
      <c r="R635">
        <v>86.6</v>
      </c>
      <c r="S635">
        <v>5.7</v>
      </c>
      <c r="T635">
        <v>51900</v>
      </c>
      <c r="U635">
        <v>59600</v>
      </c>
      <c r="V635">
        <v>87.1</v>
      </c>
      <c r="W635">
        <v>6.2</v>
      </c>
      <c r="X635">
        <v>46400</v>
      </c>
      <c r="Y635">
        <v>58400</v>
      </c>
      <c r="Z635">
        <v>79.400000000000006</v>
      </c>
      <c r="AA635">
        <v>6.8</v>
      </c>
      <c r="AB635">
        <v>46700</v>
      </c>
      <c r="AC635">
        <v>60500</v>
      </c>
      <c r="AD635">
        <v>77.3</v>
      </c>
      <c r="AE635">
        <v>8</v>
      </c>
      <c r="AF635">
        <v>53900</v>
      </c>
      <c r="AG635">
        <v>61500</v>
      </c>
      <c r="AH635">
        <v>87.7</v>
      </c>
      <c r="AI635">
        <v>6.4</v>
      </c>
    </row>
    <row r="636" spans="1:35" x14ac:dyDescent="0.3">
      <c r="A636" t="s">
        <v>398</v>
      </c>
      <c r="B636" t="str">
        <f>IFERROR(VLOOKUP(A636,'class and classification'!$A$1:$B$338,2,FALSE),VLOOKUP(A636,'class and classification'!$A$340:$B$378,2,FALSE))</f>
        <v>Urban with Significant Rural</v>
      </c>
      <c r="C636" t="str">
        <f>IFERROR(VLOOKUP(A636,'class and classification'!$A$1:$C$338,3,FALSE),VLOOKUP(A636,'class and classification'!$A$340:$C$378,3,FALSE))</f>
        <v>SD</v>
      </c>
      <c r="D636">
        <v>49500</v>
      </c>
      <c r="E636">
        <v>61200</v>
      </c>
      <c r="F636">
        <v>80.900000000000006</v>
      </c>
      <c r="G636">
        <v>5.8</v>
      </c>
      <c r="H636">
        <v>47100</v>
      </c>
      <c r="I636">
        <v>58500</v>
      </c>
      <c r="J636">
        <v>80.5</v>
      </c>
      <c r="K636">
        <v>6.6</v>
      </c>
      <c r="L636">
        <v>47000</v>
      </c>
      <c r="M636">
        <v>55900</v>
      </c>
      <c r="N636">
        <v>84.2</v>
      </c>
      <c r="O636">
        <v>6</v>
      </c>
      <c r="P636">
        <v>46800</v>
      </c>
      <c r="Q636">
        <v>57200</v>
      </c>
      <c r="R636">
        <v>81.8</v>
      </c>
      <c r="S636">
        <v>6.9</v>
      </c>
      <c r="T636">
        <v>50300</v>
      </c>
      <c r="U636">
        <v>56500</v>
      </c>
      <c r="V636">
        <v>89.1</v>
      </c>
      <c r="W636">
        <v>5.6</v>
      </c>
      <c r="X636">
        <v>56800</v>
      </c>
      <c r="Y636">
        <v>67200</v>
      </c>
      <c r="Z636">
        <v>84.5</v>
      </c>
      <c r="AA636">
        <v>6.7</v>
      </c>
      <c r="AB636">
        <v>53200</v>
      </c>
      <c r="AC636">
        <v>59200</v>
      </c>
      <c r="AD636">
        <v>89.8</v>
      </c>
      <c r="AE636">
        <v>5.7</v>
      </c>
      <c r="AF636">
        <v>42700</v>
      </c>
      <c r="AG636">
        <v>53000</v>
      </c>
      <c r="AH636">
        <v>80.599999999999994</v>
      </c>
      <c r="AI636">
        <v>7.2</v>
      </c>
    </row>
    <row r="637" spans="1:35" x14ac:dyDescent="0.3">
      <c r="A637" t="s">
        <v>399</v>
      </c>
      <c r="B637" t="str">
        <f>IFERROR(VLOOKUP(A637,'class and classification'!$A$1:$B$338,2,FALSE),VLOOKUP(A637,'class and classification'!$A$340:$B$378,2,FALSE))</f>
        <v>Predominantly Urban</v>
      </c>
      <c r="C637" t="str">
        <f>IFERROR(VLOOKUP(A637,'class and classification'!$A$1:$C$338,3,FALSE),VLOOKUP(A637,'class and classification'!$A$340:$C$378,3,FALSE))</f>
        <v>SD</v>
      </c>
      <c r="D637">
        <v>54300</v>
      </c>
      <c r="E637">
        <v>73200</v>
      </c>
      <c r="F637">
        <v>74.3</v>
      </c>
      <c r="G637">
        <v>7.1</v>
      </c>
      <c r="H637">
        <v>56100</v>
      </c>
      <c r="I637">
        <v>79900</v>
      </c>
      <c r="J637">
        <v>70.2</v>
      </c>
      <c r="K637">
        <v>7.3</v>
      </c>
      <c r="L637">
        <v>58800</v>
      </c>
      <c r="M637">
        <v>81600</v>
      </c>
      <c r="N637">
        <v>72.099999999999994</v>
      </c>
      <c r="O637">
        <v>7.9</v>
      </c>
      <c r="P637">
        <v>61300</v>
      </c>
      <c r="Q637">
        <v>80400</v>
      </c>
      <c r="R637">
        <v>76.3</v>
      </c>
      <c r="S637">
        <v>7.3</v>
      </c>
      <c r="T637">
        <v>53000</v>
      </c>
      <c r="U637">
        <v>81400</v>
      </c>
      <c r="V637">
        <v>65.099999999999994</v>
      </c>
      <c r="W637">
        <v>7.8</v>
      </c>
      <c r="X637">
        <v>60700</v>
      </c>
      <c r="Y637">
        <v>76300</v>
      </c>
      <c r="Z637">
        <v>79.599999999999994</v>
      </c>
      <c r="AA637">
        <v>6.7</v>
      </c>
      <c r="AB637">
        <v>70200</v>
      </c>
      <c r="AC637">
        <v>85300</v>
      </c>
      <c r="AD637">
        <v>82.2</v>
      </c>
      <c r="AE637">
        <v>6.3</v>
      </c>
      <c r="AF637">
        <v>63500</v>
      </c>
      <c r="AG637">
        <v>77700</v>
      </c>
      <c r="AH637">
        <v>81.7</v>
      </c>
      <c r="AI637">
        <v>5.7</v>
      </c>
    </row>
    <row r="638" spans="1:35" x14ac:dyDescent="0.3">
      <c r="A638" t="s">
        <v>400</v>
      </c>
      <c r="B638" t="str">
        <f>IFERROR(VLOOKUP(A638,'class and classification'!$A$1:$B$338,2,FALSE),VLOOKUP(A638,'class and classification'!$A$340:$B$378,2,FALSE))</f>
        <v>Predominantly Urban</v>
      </c>
      <c r="C638" t="str">
        <f>IFERROR(VLOOKUP(A638,'class and classification'!$A$1:$C$338,3,FALSE),VLOOKUP(A638,'class and classification'!$A$340:$C$378,3,FALSE))</f>
        <v>SD</v>
      </c>
      <c r="D638">
        <v>43200</v>
      </c>
      <c r="E638">
        <v>49400</v>
      </c>
      <c r="F638">
        <v>87.5</v>
      </c>
      <c r="G638">
        <v>6.9</v>
      </c>
      <c r="H638">
        <v>35900</v>
      </c>
      <c r="I638">
        <v>50400</v>
      </c>
      <c r="J638">
        <v>71.2</v>
      </c>
      <c r="K638">
        <v>9.1999999999999993</v>
      </c>
      <c r="L638">
        <v>43200</v>
      </c>
      <c r="M638">
        <v>52900</v>
      </c>
      <c r="N638">
        <v>81.7</v>
      </c>
      <c r="O638">
        <v>7.7</v>
      </c>
      <c r="P638">
        <v>51400</v>
      </c>
      <c r="Q638">
        <v>55600</v>
      </c>
      <c r="R638">
        <v>92.5</v>
      </c>
      <c r="S638">
        <v>5.5</v>
      </c>
      <c r="T638">
        <v>50600</v>
      </c>
      <c r="U638">
        <v>56600</v>
      </c>
      <c r="V638">
        <v>89.5</v>
      </c>
      <c r="W638">
        <v>5.9</v>
      </c>
      <c r="X638">
        <v>49000</v>
      </c>
      <c r="Y638">
        <v>54000</v>
      </c>
      <c r="Z638">
        <v>90.8</v>
      </c>
      <c r="AA638">
        <v>6.3</v>
      </c>
      <c r="AB638">
        <v>55300</v>
      </c>
      <c r="AC638">
        <v>65500</v>
      </c>
      <c r="AD638">
        <v>84.4</v>
      </c>
      <c r="AE638">
        <v>9</v>
      </c>
      <c r="AF638">
        <v>38400</v>
      </c>
      <c r="AG638">
        <v>54000</v>
      </c>
      <c r="AH638">
        <v>71.2</v>
      </c>
      <c r="AI638">
        <v>12.8</v>
      </c>
    </row>
    <row r="639" spans="1:35" x14ac:dyDescent="0.3">
      <c r="A639" t="s">
        <v>401</v>
      </c>
      <c r="B639" t="str">
        <f>IFERROR(VLOOKUP(A639,'class and classification'!$A$1:$B$338,2,FALSE),VLOOKUP(A639,'class and classification'!$A$340:$B$378,2,FALSE))</f>
        <v>Urban with Significant Rural</v>
      </c>
      <c r="C639" t="str">
        <f>IFERROR(VLOOKUP(A639,'class and classification'!$A$1:$C$338,3,FALSE),VLOOKUP(A639,'class and classification'!$A$340:$C$378,3,FALSE))</f>
        <v>SD</v>
      </c>
      <c r="D639">
        <v>39300</v>
      </c>
      <c r="E639">
        <v>52800</v>
      </c>
      <c r="F639">
        <v>74.3</v>
      </c>
      <c r="G639">
        <v>8.1</v>
      </c>
      <c r="H639">
        <v>40700</v>
      </c>
      <c r="I639">
        <v>50400</v>
      </c>
      <c r="J639">
        <v>80.7</v>
      </c>
      <c r="K639">
        <v>7.1</v>
      </c>
      <c r="L639">
        <v>45100</v>
      </c>
      <c r="M639">
        <v>56100</v>
      </c>
      <c r="N639">
        <v>80.400000000000006</v>
      </c>
      <c r="O639">
        <v>7.9</v>
      </c>
      <c r="P639">
        <v>45500</v>
      </c>
      <c r="Q639">
        <v>55900</v>
      </c>
      <c r="R639">
        <v>81.400000000000006</v>
      </c>
      <c r="S639">
        <v>6.7</v>
      </c>
      <c r="T639">
        <v>44200</v>
      </c>
      <c r="U639">
        <v>51400</v>
      </c>
      <c r="V639">
        <v>86</v>
      </c>
      <c r="W639">
        <v>6.4</v>
      </c>
      <c r="X639">
        <v>43700</v>
      </c>
      <c r="Y639">
        <v>53200</v>
      </c>
      <c r="Z639">
        <v>82.2</v>
      </c>
      <c r="AA639">
        <v>7</v>
      </c>
      <c r="AB639">
        <v>42100</v>
      </c>
      <c r="AC639">
        <v>53600</v>
      </c>
      <c r="AD639">
        <v>78.5</v>
      </c>
      <c r="AE639">
        <v>8.1999999999999993</v>
      </c>
      <c r="AF639">
        <v>40700</v>
      </c>
      <c r="AG639">
        <v>51700</v>
      </c>
      <c r="AH639">
        <v>78.8</v>
      </c>
      <c r="AI639">
        <v>7</v>
      </c>
    </row>
    <row r="640" spans="1:35" x14ac:dyDescent="0.3">
      <c r="A640" t="s">
        <v>402</v>
      </c>
      <c r="B640" t="str">
        <f>IFERROR(VLOOKUP(A640,'class and classification'!$A$1:$B$338,2,FALSE),VLOOKUP(A640,'class and classification'!$A$340:$B$378,2,FALSE))</f>
        <v>Predominantly Urban</v>
      </c>
      <c r="C640" t="str">
        <f>IFERROR(VLOOKUP(A640,'class and classification'!$A$1:$C$338,3,FALSE),VLOOKUP(A640,'class and classification'!$A$340:$C$378,3,FALSE))</f>
        <v>SD</v>
      </c>
      <c r="D640">
        <v>39400</v>
      </c>
      <c r="E640">
        <v>50200</v>
      </c>
      <c r="F640">
        <v>78.5</v>
      </c>
      <c r="G640">
        <v>8.5</v>
      </c>
      <c r="H640">
        <v>33500</v>
      </c>
      <c r="I640">
        <v>44600</v>
      </c>
      <c r="J640">
        <v>75.3</v>
      </c>
      <c r="K640">
        <v>10.4</v>
      </c>
      <c r="L640">
        <v>36600</v>
      </c>
      <c r="M640">
        <v>52000</v>
      </c>
      <c r="N640">
        <v>70.3</v>
      </c>
      <c r="O640">
        <v>11.9</v>
      </c>
      <c r="P640">
        <v>42800</v>
      </c>
      <c r="Q640">
        <v>52600</v>
      </c>
      <c r="R640">
        <v>81.400000000000006</v>
      </c>
      <c r="S640">
        <v>8.8000000000000007</v>
      </c>
      <c r="T640">
        <v>44800</v>
      </c>
      <c r="U640">
        <v>52800</v>
      </c>
      <c r="V640">
        <v>84.9</v>
      </c>
      <c r="W640">
        <v>8</v>
      </c>
      <c r="X640">
        <v>39600</v>
      </c>
      <c r="Y640">
        <v>49200</v>
      </c>
      <c r="Z640">
        <v>80.5</v>
      </c>
      <c r="AA640">
        <v>9.1999999999999993</v>
      </c>
      <c r="AB640">
        <v>45800</v>
      </c>
      <c r="AC640">
        <v>56400</v>
      </c>
      <c r="AD640">
        <v>81.2</v>
      </c>
      <c r="AE640">
        <v>8.8000000000000007</v>
      </c>
      <c r="AF640">
        <v>45900</v>
      </c>
      <c r="AG640">
        <v>51200</v>
      </c>
      <c r="AH640">
        <v>89.5</v>
      </c>
      <c r="AI640">
        <v>10.1</v>
      </c>
    </row>
    <row r="641" spans="1:35" x14ac:dyDescent="0.3">
      <c r="A641" t="s">
        <v>403</v>
      </c>
      <c r="B641" t="str">
        <f>IFERROR(VLOOKUP(A641,'class and classification'!$A$1:$B$338,2,FALSE),VLOOKUP(A641,'class and classification'!$A$340:$B$378,2,FALSE))</f>
        <v>Urban with Significant Rural</v>
      </c>
      <c r="C641" t="str">
        <f>IFERROR(VLOOKUP(A641,'class and classification'!$A$1:$C$338,3,FALSE),VLOOKUP(A641,'class and classification'!$A$340:$C$378,3,FALSE))</f>
        <v>SD</v>
      </c>
      <c r="D641">
        <v>66000</v>
      </c>
      <c r="E641">
        <v>78800</v>
      </c>
      <c r="F641">
        <v>83.8</v>
      </c>
      <c r="G641">
        <v>5.4</v>
      </c>
      <c r="H641">
        <v>69900</v>
      </c>
      <c r="I641">
        <v>79600</v>
      </c>
      <c r="J641">
        <v>87.8</v>
      </c>
      <c r="K641">
        <v>4.5</v>
      </c>
      <c r="L641">
        <v>63800</v>
      </c>
      <c r="M641">
        <v>80900</v>
      </c>
      <c r="N641">
        <v>78.8</v>
      </c>
      <c r="O641">
        <v>6</v>
      </c>
      <c r="P641">
        <v>64900</v>
      </c>
      <c r="Q641">
        <v>78300</v>
      </c>
      <c r="R641">
        <v>82.8</v>
      </c>
      <c r="S641">
        <v>6.3</v>
      </c>
      <c r="T641">
        <v>64900</v>
      </c>
      <c r="U641">
        <v>78800</v>
      </c>
      <c r="V641">
        <v>82.4</v>
      </c>
      <c r="W641">
        <v>7</v>
      </c>
      <c r="X641">
        <v>65700</v>
      </c>
      <c r="Y641">
        <v>75900</v>
      </c>
      <c r="Z641">
        <v>86.6</v>
      </c>
      <c r="AA641">
        <v>6.9</v>
      </c>
      <c r="AB641">
        <v>69400</v>
      </c>
      <c r="AC641">
        <v>82800</v>
      </c>
      <c r="AD641">
        <v>83.8</v>
      </c>
      <c r="AE641">
        <v>7.9</v>
      </c>
      <c r="AF641">
        <v>65100</v>
      </c>
      <c r="AG641">
        <v>74000</v>
      </c>
      <c r="AH641">
        <v>88</v>
      </c>
      <c r="AI641">
        <v>6.4</v>
      </c>
    </row>
    <row r="642" spans="1:35" x14ac:dyDescent="0.3">
      <c r="A642" t="s">
        <v>404</v>
      </c>
      <c r="B642" t="str">
        <f>IFERROR(VLOOKUP(A642,'class and classification'!$A$1:$B$338,2,FALSE),VLOOKUP(A642,'class and classification'!$A$340:$B$378,2,FALSE))</f>
        <v>Predominantly Rural</v>
      </c>
      <c r="C642" t="str">
        <f>IFERROR(VLOOKUP(A642,'class and classification'!$A$1:$C$338,3,FALSE),VLOOKUP(A642,'class and classification'!$A$340:$C$378,3,FALSE))</f>
        <v>SD</v>
      </c>
      <c r="D642">
        <v>46500</v>
      </c>
      <c r="E642">
        <v>58200</v>
      </c>
      <c r="F642">
        <v>79.900000000000006</v>
      </c>
      <c r="G642">
        <v>8.1</v>
      </c>
      <c r="H642">
        <v>42900</v>
      </c>
      <c r="I642">
        <v>53900</v>
      </c>
      <c r="J642">
        <v>79.599999999999994</v>
      </c>
      <c r="K642">
        <v>8.3000000000000007</v>
      </c>
      <c r="L642">
        <v>43800</v>
      </c>
      <c r="M642">
        <v>57000</v>
      </c>
      <c r="N642">
        <v>76.900000000000006</v>
      </c>
      <c r="O642">
        <v>8.6</v>
      </c>
      <c r="P642">
        <v>47200</v>
      </c>
      <c r="Q642">
        <v>57600</v>
      </c>
      <c r="R642">
        <v>82.1</v>
      </c>
      <c r="S642">
        <v>8.1</v>
      </c>
      <c r="T642">
        <v>45200</v>
      </c>
      <c r="U642">
        <v>57900</v>
      </c>
      <c r="V642">
        <v>78.099999999999994</v>
      </c>
      <c r="W642">
        <v>9.6</v>
      </c>
      <c r="X642">
        <v>41800</v>
      </c>
      <c r="Y642">
        <v>54100</v>
      </c>
      <c r="Z642">
        <v>77.3</v>
      </c>
      <c r="AA642">
        <v>10</v>
      </c>
      <c r="AB642">
        <v>45700</v>
      </c>
      <c r="AC642">
        <v>59300</v>
      </c>
      <c r="AD642">
        <v>77.099999999999994</v>
      </c>
      <c r="AE642">
        <v>8.3000000000000007</v>
      </c>
      <c r="AF642">
        <v>42200</v>
      </c>
      <c r="AG642">
        <v>56700</v>
      </c>
      <c r="AH642">
        <v>74.400000000000006</v>
      </c>
      <c r="AI642">
        <v>8.3000000000000007</v>
      </c>
    </row>
    <row r="643" spans="1:35" x14ac:dyDescent="0.3">
      <c r="A643" t="s">
        <v>405</v>
      </c>
      <c r="B643" t="str">
        <f>IFERROR(VLOOKUP(A643,'class and classification'!$A$1:$B$338,2,FALSE),VLOOKUP(A643,'class and classification'!$A$340:$B$378,2,FALSE))</f>
        <v>Urban with Significant Rural</v>
      </c>
      <c r="C643" t="str">
        <f>IFERROR(VLOOKUP(A643,'class and classification'!$A$1:$C$338,3,FALSE),VLOOKUP(A643,'class and classification'!$A$340:$C$378,3,FALSE))</f>
        <v>SD</v>
      </c>
      <c r="D643">
        <v>41400</v>
      </c>
      <c r="E643">
        <v>50600</v>
      </c>
      <c r="F643">
        <v>81.7</v>
      </c>
      <c r="G643">
        <v>7.1</v>
      </c>
      <c r="H643">
        <v>40700</v>
      </c>
      <c r="I643">
        <v>46400</v>
      </c>
      <c r="J643">
        <v>87.9</v>
      </c>
      <c r="K643">
        <v>6.4</v>
      </c>
      <c r="L643">
        <v>38500</v>
      </c>
      <c r="M643">
        <v>46500</v>
      </c>
      <c r="N643">
        <v>82.9</v>
      </c>
      <c r="O643">
        <v>7.1</v>
      </c>
      <c r="P643">
        <v>40200</v>
      </c>
      <c r="Q643">
        <v>48800</v>
      </c>
      <c r="R643">
        <v>82.3</v>
      </c>
      <c r="S643">
        <v>7.7</v>
      </c>
      <c r="T643">
        <v>40800</v>
      </c>
      <c r="U643">
        <v>51100</v>
      </c>
      <c r="V643">
        <v>79.8</v>
      </c>
      <c r="W643">
        <v>7.7</v>
      </c>
      <c r="X643">
        <v>43500</v>
      </c>
      <c r="Y643">
        <v>47600</v>
      </c>
      <c r="Z643">
        <v>91.5</v>
      </c>
      <c r="AA643">
        <v>6</v>
      </c>
      <c r="AB643">
        <v>42200</v>
      </c>
      <c r="AC643">
        <v>48400</v>
      </c>
      <c r="AD643">
        <v>87.1</v>
      </c>
      <c r="AE643">
        <v>7.1</v>
      </c>
      <c r="AF643">
        <v>38000</v>
      </c>
      <c r="AG643">
        <v>45300</v>
      </c>
      <c r="AH643">
        <v>83.9</v>
      </c>
      <c r="AI643">
        <v>7.8</v>
      </c>
    </row>
    <row r="644" spans="1:35" x14ac:dyDescent="0.3">
      <c r="A644" t="s">
        <v>406</v>
      </c>
      <c r="B644" t="str">
        <f>IFERROR(VLOOKUP(A644,'class and classification'!$A$1:$B$338,2,FALSE),VLOOKUP(A644,'class and classification'!$A$340:$B$378,2,FALSE))</f>
        <v>Predominantly Rural</v>
      </c>
      <c r="C644" t="str">
        <f>IFERROR(VLOOKUP(A644,'class and classification'!$A$1:$C$338,3,FALSE),VLOOKUP(A644,'class and classification'!$A$340:$C$378,3,FALSE))</f>
        <v>SD</v>
      </c>
      <c r="D644">
        <v>57100</v>
      </c>
      <c r="E644">
        <v>68100</v>
      </c>
      <c r="F644">
        <v>83.9</v>
      </c>
      <c r="G644">
        <v>5.8</v>
      </c>
      <c r="H644">
        <v>55800</v>
      </c>
      <c r="I644">
        <v>69100</v>
      </c>
      <c r="J644">
        <v>80.900000000000006</v>
      </c>
      <c r="K644">
        <v>6.1</v>
      </c>
      <c r="L644">
        <v>58100</v>
      </c>
      <c r="M644">
        <v>69300</v>
      </c>
      <c r="N644">
        <v>83.9</v>
      </c>
      <c r="O644">
        <v>6.3</v>
      </c>
      <c r="P644">
        <v>54500</v>
      </c>
      <c r="Q644">
        <v>68700</v>
      </c>
      <c r="R644">
        <v>79.3</v>
      </c>
      <c r="S644">
        <v>7.2</v>
      </c>
      <c r="T644">
        <v>48400</v>
      </c>
      <c r="U644">
        <v>64000</v>
      </c>
      <c r="V644">
        <v>75.599999999999994</v>
      </c>
      <c r="W644">
        <v>7.3</v>
      </c>
      <c r="X644">
        <v>53100</v>
      </c>
      <c r="Y644">
        <v>64500</v>
      </c>
      <c r="Z644">
        <v>82.3</v>
      </c>
      <c r="AA644">
        <v>6.3</v>
      </c>
      <c r="AB644">
        <v>58000</v>
      </c>
      <c r="AC644">
        <v>67800</v>
      </c>
      <c r="AD644">
        <v>85.5</v>
      </c>
      <c r="AE644">
        <v>6.3</v>
      </c>
      <c r="AF644">
        <v>55500</v>
      </c>
      <c r="AG644">
        <v>70100</v>
      </c>
      <c r="AH644">
        <v>79.099999999999994</v>
      </c>
      <c r="AI644">
        <v>7.6</v>
      </c>
    </row>
    <row r="645" spans="1:35" x14ac:dyDescent="0.3">
      <c r="A645" t="s">
        <v>407</v>
      </c>
      <c r="B645" t="str">
        <f>IFERROR(VLOOKUP(A645,'class and classification'!$A$1:$B$338,2,FALSE),VLOOKUP(A645,'class and classification'!$A$340:$B$378,2,FALSE))</f>
        <v>Predominantly Urban</v>
      </c>
      <c r="C645" t="str">
        <f>IFERROR(VLOOKUP(A645,'class and classification'!$A$1:$C$338,3,FALSE),VLOOKUP(A645,'class and classification'!$A$340:$C$378,3,FALSE))</f>
        <v>SD</v>
      </c>
      <c r="D645">
        <v>44600</v>
      </c>
      <c r="E645">
        <v>60700</v>
      </c>
      <c r="F645">
        <v>73.5</v>
      </c>
      <c r="G645">
        <v>7.7</v>
      </c>
      <c r="H645">
        <v>46500</v>
      </c>
      <c r="I645">
        <v>56100</v>
      </c>
      <c r="J645">
        <v>82.8</v>
      </c>
      <c r="K645">
        <v>6.1</v>
      </c>
      <c r="L645">
        <v>49100</v>
      </c>
      <c r="M645">
        <v>60900</v>
      </c>
      <c r="N645">
        <v>80.599999999999994</v>
      </c>
      <c r="O645">
        <v>8</v>
      </c>
      <c r="P645">
        <v>46900</v>
      </c>
      <c r="Q645">
        <v>55200</v>
      </c>
      <c r="R645">
        <v>84.9</v>
      </c>
      <c r="S645">
        <v>7.2</v>
      </c>
      <c r="T645">
        <v>47300</v>
      </c>
      <c r="U645">
        <v>56800</v>
      </c>
      <c r="V645">
        <v>83.3</v>
      </c>
      <c r="W645">
        <v>7.5</v>
      </c>
      <c r="X645">
        <v>39500</v>
      </c>
      <c r="Y645">
        <v>49800</v>
      </c>
      <c r="Z645">
        <v>79.3</v>
      </c>
      <c r="AA645">
        <v>9.1999999999999993</v>
      </c>
      <c r="AB645">
        <v>44700</v>
      </c>
      <c r="AC645">
        <v>55900</v>
      </c>
      <c r="AD645">
        <v>79.900000000000006</v>
      </c>
      <c r="AE645">
        <v>8.5</v>
      </c>
      <c r="AF645">
        <v>48000</v>
      </c>
      <c r="AG645">
        <v>65300</v>
      </c>
      <c r="AH645">
        <v>73.400000000000006</v>
      </c>
      <c r="AI645">
        <v>7.8</v>
      </c>
    </row>
    <row r="646" spans="1:35" x14ac:dyDescent="0.3">
      <c r="A646" t="s">
        <v>408</v>
      </c>
      <c r="B646" t="str">
        <f>IFERROR(VLOOKUP(A646,'class and classification'!$A$1:$B$338,2,FALSE),VLOOKUP(A646,'class and classification'!$A$340:$B$378,2,FALSE))</f>
        <v>Urban with Significant Rural</v>
      </c>
      <c r="C646" t="str">
        <f>IFERROR(VLOOKUP(A646,'class and classification'!$A$1:$C$338,3,FALSE),VLOOKUP(A646,'class and classification'!$A$340:$C$378,3,FALSE))</f>
        <v>SD</v>
      </c>
      <c r="D646">
        <v>53200</v>
      </c>
      <c r="E646">
        <v>63500</v>
      </c>
      <c r="F646">
        <v>83.8</v>
      </c>
      <c r="G646">
        <v>6.7</v>
      </c>
      <c r="H646">
        <v>52700</v>
      </c>
      <c r="I646">
        <v>64900</v>
      </c>
      <c r="J646">
        <v>81.2</v>
      </c>
      <c r="K646">
        <v>6.4</v>
      </c>
      <c r="L646">
        <v>48100</v>
      </c>
      <c r="M646">
        <v>60700</v>
      </c>
      <c r="N646">
        <v>79.099999999999994</v>
      </c>
      <c r="O646">
        <v>6.8</v>
      </c>
      <c r="P646">
        <v>52400</v>
      </c>
      <c r="Q646">
        <v>66200</v>
      </c>
      <c r="R646">
        <v>79.099999999999994</v>
      </c>
      <c r="S646">
        <v>7</v>
      </c>
      <c r="T646">
        <v>56700</v>
      </c>
      <c r="U646">
        <v>65800</v>
      </c>
      <c r="V646">
        <v>86.1</v>
      </c>
      <c r="W646">
        <v>6.4</v>
      </c>
      <c r="X646">
        <v>61500</v>
      </c>
      <c r="Y646">
        <v>72100</v>
      </c>
      <c r="Z646">
        <v>85.3</v>
      </c>
      <c r="AA646">
        <v>6.4</v>
      </c>
      <c r="AB646">
        <v>51700</v>
      </c>
      <c r="AC646">
        <v>62300</v>
      </c>
      <c r="AD646">
        <v>82.9</v>
      </c>
      <c r="AE646">
        <v>8.4</v>
      </c>
      <c r="AF646">
        <v>45100</v>
      </c>
      <c r="AG646">
        <v>53900</v>
      </c>
      <c r="AH646">
        <v>83.8</v>
      </c>
      <c r="AI646">
        <v>7.9</v>
      </c>
    </row>
    <row r="647" spans="1:35" x14ac:dyDescent="0.3">
      <c r="A647" t="s">
        <v>409</v>
      </c>
      <c r="B647" t="str">
        <f>IFERROR(VLOOKUP(A647,'class and classification'!$A$1:$B$338,2,FALSE),VLOOKUP(A647,'class and classification'!$A$340:$B$378,2,FALSE))</f>
        <v>Urban with Significant Rural</v>
      </c>
      <c r="C647" t="str">
        <f>IFERROR(VLOOKUP(A647,'class and classification'!$A$1:$C$338,3,FALSE),VLOOKUP(A647,'class and classification'!$A$340:$C$378,3,FALSE))</f>
        <v>SD</v>
      </c>
      <c r="D647">
        <v>45800</v>
      </c>
      <c r="E647">
        <v>61200</v>
      </c>
      <c r="F647">
        <v>74.8</v>
      </c>
      <c r="G647">
        <v>7.5</v>
      </c>
      <c r="H647">
        <v>43300</v>
      </c>
      <c r="I647">
        <v>56300</v>
      </c>
      <c r="J647">
        <v>76.900000000000006</v>
      </c>
      <c r="K647">
        <v>7.9</v>
      </c>
      <c r="L647">
        <v>51300</v>
      </c>
      <c r="M647">
        <v>60400</v>
      </c>
      <c r="N647">
        <v>84.8</v>
      </c>
      <c r="O647">
        <v>6.2</v>
      </c>
      <c r="P647">
        <v>50400</v>
      </c>
      <c r="Q647">
        <v>58200</v>
      </c>
      <c r="R647">
        <v>86.5</v>
      </c>
      <c r="S647">
        <v>5.6</v>
      </c>
      <c r="T647">
        <v>46300</v>
      </c>
      <c r="U647">
        <v>58800</v>
      </c>
      <c r="V647">
        <v>78.7</v>
      </c>
      <c r="W647">
        <v>6.6</v>
      </c>
      <c r="X647">
        <v>45300</v>
      </c>
      <c r="Y647">
        <v>52900</v>
      </c>
      <c r="Z647">
        <v>85.7</v>
      </c>
      <c r="AA647">
        <v>7.3</v>
      </c>
      <c r="AB647">
        <v>47200</v>
      </c>
      <c r="AC647">
        <v>57100</v>
      </c>
      <c r="AD647">
        <v>82.7</v>
      </c>
      <c r="AE647">
        <v>7.9</v>
      </c>
      <c r="AF647">
        <v>46800</v>
      </c>
      <c r="AG647">
        <v>58100</v>
      </c>
      <c r="AH647">
        <v>80.5</v>
      </c>
      <c r="AI647">
        <v>6.8</v>
      </c>
    </row>
    <row r="648" spans="1:35" x14ac:dyDescent="0.3">
      <c r="A648" t="s">
        <v>410</v>
      </c>
      <c r="B648" t="str">
        <f>IFERROR(VLOOKUP(A648,'class and classification'!$A$1:$B$338,2,FALSE),VLOOKUP(A648,'class and classification'!$A$340:$B$378,2,FALSE))</f>
        <v>Urban with Significant Rural</v>
      </c>
      <c r="C648" t="str">
        <f>IFERROR(VLOOKUP(A648,'class and classification'!$A$1:$C$338,3,FALSE),VLOOKUP(A648,'class and classification'!$A$340:$C$378,3,FALSE))</f>
        <v>SD</v>
      </c>
      <c r="D648">
        <v>62600</v>
      </c>
      <c r="E648">
        <v>80200</v>
      </c>
      <c r="F648">
        <v>78.099999999999994</v>
      </c>
      <c r="G648">
        <v>5.8</v>
      </c>
      <c r="H648">
        <v>60800</v>
      </c>
      <c r="I648">
        <v>73300</v>
      </c>
      <c r="J648">
        <v>82.9</v>
      </c>
      <c r="K648">
        <v>5.5</v>
      </c>
      <c r="L648">
        <v>58800</v>
      </c>
      <c r="M648">
        <v>76000</v>
      </c>
      <c r="N648">
        <v>77.400000000000006</v>
      </c>
      <c r="O648">
        <v>6.1</v>
      </c>
      <c r="P648">
        <v>67100</v>
      </c>
      <c r="Q648">
        <v>77200</v>
      </c>
      <c r="R648">
        <v>86.9</v>
      </c>
      <c r="S648">
        <v>4.9000000000000004</v>
      </c>
      <c r="T648">
        <v>65400</v>
      </c>
      <c r="U648">
        <v>73800</v>
      </c>
      <c r="V648">
        <v>88.6</v>
      </c>
      <c r="W648">
        <v>5.0999999999999996</v>
      </c>
      <c r="X648">
        <v>67500</v>
      </c>
      <c r="Y648">
        <v>75000</v>
      </c>
      <c r="Z648">
        <v>90</v>
      </c>
      <c r="AA648">
        <v>4.5999999999999996</v>
      </c>
      <c r="AB648">
        <v>64300</v>
      </c>
      <c r="AC648">
        <v>73900</v>
      </c>
      <c r="AD648">
        <v>86.9</v>
      </c>
      <c r="AE648">
        <v>5.5</v>
      </c>
      <c r="AF648">
        <v>63000</v>
      </c>
      <c r="AG648">
        <v>73100</v>
      </c>
      <c r="AH648">
        <v>86.2</v>
      </c>
      <c r="AI648">
        <v>5.3</v>
      </c>
    </row>
    <row r="649" spans="1:35" x14ac:dyDescent="0.3">
      <c r="A649" t="s">
        <v>411</v>
      </c>
      <c r="B649" t="str">
        <f>IFERROR(VLOOKUP(A649,'class and classification'!$A$1:$B$338,2,FALSE),VLOOKUP(A649,'class and classification'!$A$340:$B$378,2,FALSE))</f>
        <v>Predominantly Urban</v>
      </c>
      <c r="C649" t="str">
        <f>IFERROR(VLOOKUP(A649,'class and classification'!$A$1:$C$338,3,FALSE),VLOOKUP(A649,'class and classification'!$A$340:$C$378,3,FALSE))</f>
        <v>SD</v>
      </c>
      <c r="D649">
        <v>70500</v>
      </c>
      <c r="E649">
        <v>91500</v>
      </c>
      <c r="F649">
        <v>77</v>
      </c>
      <c r="G649">
        <v>6.5</v>
      </c>
      <c r="H649">
        <v>80500</v>
      </c>
      <c r="I649">
        <v>97500</v>
      </c>
      <c r="J649">
        <v>82.5</v>
      </c>
      <c r="K649">
        <v>5.6</v>
      </c>
      <c r="L649">
        <v>71200</v>
      </c>
      <c r="M649">
        <v>91100</v>
      </c>
      <c r="N649">
        <v>78.2</v>
      </c>
      <c r="O649">
        <v>5.8</v>
      </c>
      <c r="P649">
        <v>70300</v>
      </c>
      <c r="Q649">
        <v>85600</v>
      </c>
      <c r="R649">
        <v>82.1</v>
      </c>
      <c r="S649">
        <v>7.8</v>
      </c>
      <c r="T649">
        <v>72700</v>
      </c>
      <c r="U649">
        <v>90800</v>
      </c>
      <c r="V649">
        <v>80.099999999999994</v>
      </c>
      <c r="W649">
        <v>7.9</v>
      </c>
      <c r="X649">
        <v>69900</v>
      </c>
      <c r="Y649">
        <v>80300</v>
      </c>
      <c r="Z649">
        <v>87</v>
      </c>
      <c r="AA649">
        <v>5.6</v>
      </c>
      <c r="AB649">
        <v>61100</v>
      </c>
      <c r="AC649">
        <v>81800</v>
      </c>
      <c r="AD649">
        <v>74.8</v>
      </c>
      <c r="AE649">
        <v>7.5</v>
      </c>
      <c r="AF649">
        <v>61900</v>
      </c>
      <c r="AG649">
        <v>82800</v>
      </c>
      <c r="AH649">
        <v>74.7</v>
      </c>
      <c r="AI649">
        <v>8.5</v>
      </c>
    </row>
    <row r="650" spans="1:35" x14ac:dyDescent="0.3">
      <c r="A650" t="s">
        <v>412</v>
      </c>
      <c r="B650" t="str">
        <f>IFERROR(VLOOKUP(A650,'class and classification'!$A$1:$B$338,2,FALSE),VLOOKUP(A650,'class and classification'!$A$340:$B$378,2,FALSE))</f>
        <v>Predominantly Rural</v>
      </c>
      <c r="C650" t="str">
        <f>IFERROR(VLOOKUP(A650,'class and classification'!$A$1:$C$338,3,FALSE),VLOOKUP(A650,'class and classification'!$A$340:$C$378,3,FALSE))</f>
        <v>SD</v>
      </c>
      <c r="D650">
        <v>60800</v>
      </c>
      <c r="E650">
        <v>71400</v>
      </c>
      <c r="F650">
        <v>85.2</v>
      </c>
      <c r="G650">
        <v>5.0999999999999996</v>
      </c>
      <c r="H650">
        <v>62900</v>
      </c>
      <c r="I650">
        <v>70700</v>
      </c>
      <c r="J650">
        <v>89</v>
      </c>
      <c r="K650">
        <v>4.5999999999999996</v>
      </c>
      <c r="L650">
        <v>57600</v>
      </c>
      <c r="M650">
        <v>65900</v>
      </c>
      <c r="N650">
        <v>87.4</v>
      </c>
      <c r="O650">
        <v>5.4</v>
      </c>
      <c r="P650">
        <v>54300</v>
      </c>
      <c r="Q650">
        <v>65700</v>
      </c>
      <c r="R650">
        <v>82.7</v>
      </c>
      <c r="S650">
        <v>5.8</v>
      </c>
      <c r="T650">
        <v>62000</v>
      </c>
      <c r="U650">
        <v>73600</v>
      </c>
      <c r="V650">
        <v>84.2</v>
      </c>
      <c r="W650">
        <v>5.6</v>
      </c>
      <c r="X650">
        <v>64000</v>
      </c>
      <c r="Y650">
        <v>76100</v>
      </c>
      <c r="Z650">
        <v>84.1</v>
      </c>
      <c r="AA650">
        <v>5.5</v>
      </c>
      <c r="AB650">
        <v>60500</v>
      </c>
      <c r="AC650">
        <v>69600</v>
      </c>
      <c r="AD650">
        <v>86.9</v>
      </c>
      <c r="AE650">
        <v>5.8</v>
      </c>
      <c r="AF650">
        <v>59000</v>
      </c>
      <c r="AG650">
        <v>68700</v>
      </c>
      <c r="AH650">
        <v>85.9</v>
      </c>
      <c r="AI650">
        <v>5.0999999999999996</v>
      </c>
    </row>
    <row r="651" spans="1:35" x14ac:dyDescent="0.3">
      <c r="A651" t="s">
        <v>413</v>
      </c>
      <c r="B651" t="str">
        <f>IFERROR(VLOOKUP(A651,'class and classification'!$A$1:$B$338,2,FALSE),VLOOKUP(A651,'class and classification'!$A$340:$B$378,2,FALSE))</f>
        <v>Predominantly Rural</v>
      </c>
      <c r="C651" t="str">
        <f>IFERROR(VLOOKUP(A651,'class and classification'!$A$1:$C$338,3,FALSE),VLOOKUP(A651,'class and classification'!$A$340:$C$378,3,FALSE))</f>
        <v>SD</v>
      </c>
      <c r="D651">
        <v>49300</v>
      </c>
      <c r="E651">
        <v>65300</v>
      </c>
      <c r="F651">
        <v>75.5</v>
      </c>
      <c r="G651">
        <v>5.9</v>
      </c>
      <c r="H651">
        <v>49200</v>
      </c>
      <c r="I651">
        <v>61100</v>
      </c>
      <c r="J651">
        <v>80.400000000000006</v>
      </c>
      <c r="K651">
        <v>6.5</v>
      </c>
      <c r="L651">
        <v>52900</v>
      </c>
      <c r="M651">
        <v>61800</v>
      </c>
      <c r="N651">
        <v>85.6</v>
      </c>
      <c r="O651">
        <v>6.1</v>
      </c>
      <c r="P651">
        <v>57000</v>
      </c>
      <c r="Q651">
        <v>67200</v>
      </c>
      <c r="R651">
        <v>84.8</v>
      </c>
      <c r="S651">
        <v>5.8</v>
      </c>
      <c r="T651">
        <v>53600</v>
      </c>
      <c r="U651">
        <v>65400</v>
      </c>
      <c r="V651">
        <v>82</v>
      </c>
      <c r="W651">
        <v>6.8</v>
      </c>
      <c r="X651">
        <v>51500</v>
      </c>
      <c r="Y651">
        <v>62400</v>
      </c>
      <c r="Z651">
        <v>82.6</v>
      </c>
      <c r="AA651">
        <v>6</v>
      </c>
      <c r="AB651">
        <v>58900</v>
      </c>
      <c r="AC651">
        <v>63400</v>
      </c>
      <c r="AD651">
        <v>92.8</v>
      </c>
      <c r="AE651">
        <v>4.5</v>
      </c>
      <c r="AF651">
        <v>50600</v>
      </c>
      <c r="AG651">
        <v>64200</v>
      </c>
      <c r="AH651">
        <v>78.8</v>
      </c>
      <c r="AI651">
        <v>6</v>
      </c>
    </row>
    <row r="652" spans="1:35" x14ac:dyDescent="0.3">
      <c r="A652" t="s">
        <v>414</v>
      </c>
      <c r="B652" t="str">
        <f>IFERROR(VLOOKUP(A652,'class and classification'!$A$1:$B$338,2,FALSE),VLOOKUP(A652,'class and classification'!$A$340:$B$378,2,FALSE))</f>
        <v>Predominantly Rural</v>
      </c>
      <c r="C652" t="str">
        <f>IFERROR(VLOOKUP(A652,'class and classification'!$A$1:$C$338,3,FALSE),VLOOKUP(A652,'class and classification'!$A$340:$C$378,3,FALSE))</f>
        <v>SD</v>
      </c>
      <c r="D652">
        <v>46900</v>
      </c>
      <c r="E652">
        <v>56300</v>
      </c>
      <c r="F652">
        <v>83.3</v>
      </c>
      <c r="G652">
        <v>6.2</v>
      </c>
      <c r="H652">
        <v>50800</v>
      </c>
      <c r="I652">
        <v>58800</v>
      </c>
      <c r="J652">
        <v>86.4</v>
      </c>
      <c r="K652">
        <v>5.5</v>
      </c>
      <c r="L652">
        <v>45800</v>
      </c>
      <c r="M652">
        <v>51400</v>
      </c>
      <c r="N652">
        <v>89.1</v>
      </c>
      <c r="O652">
        <v>5.9</v>
      </c>
      <c r="P652">
        <v>49600</v>
      </c>
      <c r="Q652">
        <v>55300</v>
      </c>
      <c r="R652">
        <v>89.8</v>
      </c>
      <c r="S652">
        <v>5.7</v>
      </c>
      <c r="T652">
        <v>49500</v>
      </c>
      <c r="U652">
        <v>56800</v>
      </c>
      <c r="V652">
        <v>87.1</v>
      </c>
      <c r="W652">
        <v>5.8</v>
      </c>
      <c r="X652">
        <v>50000</v>
      </c>
      <c r="Y652">
        <v>55900</v>
      </c>
      <c r="Z652">
        <v>89.4</v>
      </c>
      <c r="AA652">
        <v>5.3</v>
      </c>
      <c r="AB652">
        <v>44400</v>
      </c>
      <c r="AC652">
        <v>52200</v>
      </c>
      <c r="AD652">
        <v>85.1</v>
      </c>
      <c r="AE652">
        <v>7.2</v>
      </c>
      <c r="AF652">
        <v>45500</v>
      </c>
      <c r="AG652">
        <v>54400</v>
      </c>
      <c r="AH652">
        <v>83.6</v>
      </c>
      <c r="AI652">
        <v>7.3</v>
      </c>
    </row>
    <row r="653" spans="1:35" x14ac:dyDescent="0.3">
      <c r="A653" t="s">
        <v>415</v>
      </c>
      <c r="B653" t="str">
        <f>IFERROR(VLOOKUP(A653,'class and classification'!$A$1:$B$338,2,FALSE),VLOOKUP(A653,'class and classification'!$A$340:$B$378,2,FALSE))</f>
        <v>Predominantly Urban</v>
      </c>
      <c r="C653" t="str">
        <f>IFERROR(VLOOKUP(A653,'class and classification'!$A$1:$C$338,3,FALSE),VLOOKUP(A653,'class and classification'!$A$340:$C$378,3,FALSE))</f>
        <v>SD</v>
      </c>
      <c r="D653">
        <v>54900</v>
      </c>
      <c r="E653">
        <v>67800</v>
      </c>
      <c r="F653">
        <v>81</v>
      </c>
      <c r="G653">
        <v>5.6</v>
      </c>
      <c r="H653">
        <v>52600</v>
      </c>
      <c r="I653">
        <v>69100</v>
      </c>
      <c r="J653">
        <v>76</v>
      </c>
      <c r="K653">
        <v>6.1</v>
      </c>
      <c r="L653">
        <v>50400</v>
      </c>
      <c r="M653">
        <v>66300</v>
      </c>
      <c r="N653">
        <v>75.900000000000006</v>
      </c>
      <c r="O653">
        <v>7.1</v>
      </c>
      <c r="P653">
        <v>51400</v>
      </c>
      <c r="Q653">
        <v>67400</v>
      </c>
      <c r="R653">
        <v>76.3</v>
      </c>
      <c r="S653">
        <v>6.9</v>
      </c>
      <c r="T653">
        <v>57300</v>
      </c>
      <c r="U653">
        <v>69500</v>
      </c>
      <c r="V653">
        <v>82.4</v>
      </c>
      <c r="W653">
        <v>6.2</v>
      </c>
      <c r="X653">
        <v>55800</v>
      </c>
      <c r="Y653">
        <v>69600</v>
      </c>
      <c r="Z653">
        <v>80.3</v>
      </c>
      <c r="AA653">
        <v>6.5</v>
      </c>
      <c r="AB653">
        <v>57500</v>
      </c>
      <c r="AC653">
        <v>68500</v>
      </c>
      <c r="AD653">
        <v>84</v>
      </c>
      <c r="AE653">
        <v>6.6</v>
      </c>
      <c r="AF653">
        <v>52100</v>
      </c>
      <c r="AG653">
        <v>67000</v>
      </c>
      <c r="AH653">
        <v>77.7</v>
      </c>
      <c r="AI653">
        <v>6.3</v>
      </c>
    </row>
    <row r="654" spans="1:35" x14ac:dyDescent="0.3">
      <c r="A654" t="s">
        <v>416</v>
      </c>
      <c r="B654" t="str">
        <f>IFERROR(VLOOKUP(A654,'class and classification'!$A$1:$B$338,2,FALSE),VLOOKUP(A654,'class and classification'!$A$340:$B$378,2,FALSE))</f>
        <v>Predominantly Urban</v>
      </c>
      <c r="C654" t="str">
        <f>IFERROR(VLOOKUP(A654,'class and classification'!$A$1:$C$338,3,FALSE),VLOOKUP(A654,'class and classification'!$A$340:$C$378,3,FALSE))</f>
        <v>SD</v>
      </c>
      <c r="D654">
        <v>37000</v>
      </c>
      <c r="E654">
        <v>42800</v>
      </c>
      <c r="F654">
        <v>86.3</v>
      </c>
      <c r="G654">
        <v>6.9</v>
      </c>
      <c r="H654">
        <v>34900</v>
      </c>
      <c r="I654">
        <v>41600</v>
      </c>
      <c r="J654">
        <v>83.9</v>
      </c>
      <c r="K654">
        <v>8</v>
      </c>
      <c r="L654">
        <v>35700</v>
      </c>
      <c r="M654">
        <v>42100</v>
      </c>
      <c r="N654">
        <v>84.7</v>
      </c>
      <c r="O654">
        <v>7.8</v>
      </c>
      <c r="P654">
        <v>30800</v>
      </c>
      <c r="Q654">
        <v>42200</v>
      </c>
      <c r="R654">
        <v>73</v>
      </c>
      <c r="S654">
        <v>9.6999999999999993</v>
      </c>
      <c r="T654">
        <v>34100</v>
      </c>
      <c r="U654">
        <v>40400</v>
      </c>
      <c r="V654">
        <v>84.4</v>
      </c>
      <c r="W654">
        <v>7.9</v>
      </c>
      <c r="X654">
        <v>35100</v>
      </c>
      <c r="Y654">
        <v>41400</v>
      </c>
      <c r="Z654">
        <v>84.7</v>
      </c>
      <c r="AA654">
        <v>7.5</v>
      </c>
      <c r="AB654">
        <v>36900</v>
      </c>
      <c r="AC654">
        <v>41300</v>
      </c>
      <c r="AD654">
        <v>89.3</v>
      </c>
      <c r="AE654">
        <v>6.7</v>
      </c>
      <c r="AF654">
        <v>33000</v>
      </c>
      <c r="AG654">
        <v>40200</v>
      </c>
      <c r="AH654">
        <v>82.1</v>
      </c>
      <c r="AI654">
        <v>8.4</v>
      </c>
    </row>
    <row r="655" spans="1:35" x14ac:dyDescent="0.3">
      <c r="A655" t="s">
        <v>417</v>
      </c>
      <c r="B655" t="str">
        <f>IFERROR(VLOOKUP(A655,'class and classification'!$A$1:$B$338,2,FALSE),VLOOKUP(A655,'class and classification'!$A$340:$B$378,2,FALSE))</f>
        <v>Predominantly Urban</v>
      </c>
      <c r="C655" t="str">
        <f>IFERROR(VLOOKUP(A655,'class and classification'!$A$1:$C$338,3,FALSE),VLOOKUP(A655,'class and classification'!$A$340:$C$378,3,FALSE))</f>
        <v>SD</v>
      </c>
      <c r="D655">
        <v>61000</v>
      </c>
      <c r="E655">
        <v>76000</v>
      </c>
      <c r="F655">
        <v>80.3</v>
      </c>
      <c r="G655">
        <v>5.9</v>
      </c>
      <c r="H655">
        <v>57000</v>
      </c>
      <c r="I655">
        <v>76500</v>
      </c>
      <c r="J655">
        <v>74.599999999999994</v>
      </c>
      <c r="K655">
        <v>7.1</v>
      </c>
      <c r="L655">
        <v>60000</v>
      </c>
      <c r="M655">
        <v>78300</v>
      </c>
      <c r="N655">
        <v>76.599999999999994</v>
      </c>
      <c r="O655">
        <v>7.1</v>
      </c>
      <c r="P655">
        <v>66900</v>
      </c>
      <c r="Q655">
        <v>81600</v>
      </c>
      <c r="R655">
        <v>82</v>
      </c>
      <c r="S655">
        <v>6.7</v>
      </c>
      <c r="T655">
        <v>62500</v>
      </c>
      <c r="U655">
        <v>83800</v>
      </c>
      <c r="V655">
        <v>74.5</v>
      </c>
      <c r="W655">
        <v>8.1999999999999993</v>
      </c>
      <c r="X655">
        <v>67800</v>
      </c>
      <c r="Y655">
        <v>80300</v>
      </c>
      <c r="Z655">
        <v>84.5</v>
      </c>
      <c r="AA655">
        <v>6.3</v>
      </c>
      <c r="AB655">
        <v>62100</v>
      </c>
      <c r="AC655">
        <v>73500</v>
      </c>
      <c r="AD655">
        <v>84.5</v>
      </c>
      <c r="AE655">
        <v>6.8</v>
      </c>
      <c r="AF655">
        <v>58000</v>
      </c>
      <c r="AG655">
        <v>73800</v>
      </c>
      <c r="AH655">
        <v>78.5</v>
      </c>
      <c r="AI655">
        <v>7.8</v>
      </c>
    </row>
    <row r="656" spans="1:35" x14ac:dyDescent="0.3">
      <c r="A656" t="s">
        <v>418</v>
      </c>
      <c r="B656" t="str">
        <f>IFERROR(VLOOKUP(A656,'class and classification'!$A$1:$B$338,2,FALSE),VLOOKUP(A656,'class and classification'!$A$340:$B$378,2,FALSE))</f>
        <v>Urban with Significant Rural</v>
      </c>
      <c r="C656" t="str">
        <f>IFERROR(VLOOKUP(A656,'class and classification'!$A$1:$C$338,3,FALSE),VLOOKUP(A656,'class and classification'!$A$340:$C$378,3,FALSE))</f>
        <v>SD</v>
      </c>
      <c r="D656">
        <v>36300</v>
      </c>
      <c r="E656">
        <v>42500</v>
      </c>
      <c r="F656">
        <v>85.3</v>
      </c>
      <c r="G656">
        <v>7.6</v>
      </c>
      <c r="H656">
        <v>35000</v>
      </c>
      <c r="I656">
        <v>42000</v>
      </c>
      <c r="J656">
        <v>83.4</v>
      </c>
      <c r="K656">
        <v>6.8</v>
      </c>
      <c r="L656">
        <v>39300</v>
      </c>
      <c r="M656">
        <v>47000</v>
      </c>
      <c r="N656">
        <v>83.6</v>
      </c>
      <c r="O656">
        <v>6.4</v>
      </c>
      <c r="P656">
        <v>33000</v>
      </c>
      <c r="Q656">
        <v>42400</v>
      </c>
      <c r="R656">
        <v>78</v>
      </c>
      <c r="S656">
        <v>9</v>
      </c>
      <c r="T656">
        <v>35500</v>
      </c>
      <c r="U656">
        <v>44800</v>
      </c>
      <c r="V656">
        <v>79.2</v>
      </c>
      <c r="W656">
        <v>8.3000000000000007</v>
      </c>
      <c r="X656">
        <v>38700</v>
      </c>
      <c r="Y656">
        <v>44000</v>
      </c>
      <c r="Z656">
        <v>87.9</v>
      </c>
      <c r="AA656">
        <v>6.5</v>
      </c>
      <c r="AB656">
        <v>35700</v>
      </c>
      <c r="AC656">
        <v>41200</v>
      </c>
      <c r="AD656">
        <v>86.6</v>
      </c>
      <c r="AE656">
        <v>6.8</v>
      </c>
      <c r="AF656">
        <v>31500</v>
      </c>
      <c r="AG656">
        <v>39800</v>
      </c>
      <c r="AH656">
        <v>79.2</v>
      </c>
      <c r="AI656">
        <v>8.4</v>
      </c>
    </row>
    <row r="657" spans="1:35" x14ac:dyDescent="0.3">
      <c r="A657" t="s">
        <v>419</v>
      </c>
      <c r="B657" t="str">
        <f>IFERROR(VLOOKUP(A657,'class and classification'!$A$1:$B$338,2,FALSE),VLOOKUP(A657,'class and classification'!$A$340:$B$378,2,FALSE))</f>
        <v>Predominantly Urban</v>
      </c>
      <c r="C657" t="str">
        <f>IFERROR(VLOOKUP(A657,'class and classification'!$A$1:$C$338,3,FALSE),VLOOKUP(A657,'class and classification'!$A$340:$C$378,3,FALSE))</f>
        <v>SD</v>
      </c>
      <c r="D657">
        <v>61500</v>
      </c>
      <c r="E657">
        <v>74700</v>
      </c>
      <c r="F657">
        <v>82.4</v>
      </c>
      <c r="G657">
        <v>6.1</v>
      </c>
      <c r="H657">
        <v>60400</v>
      </c>
      <c r="I657">
        <v>75100</v>
      </c>
      <c r="J657">
        <v>80.5</v>
      </c>
      <c r="K657">
        <v>5.9</v>
      </c>
      <c r="L657">
        <v>62500</v>
      </c>
      <c r="M657">
        <v>70400</v>
      </c>
      <c r="N657">
        <v>88.7</v>
      </c>
      <c r="O657">
        <v>5</v>
      </c>
      <c r="P657">
        <v>63000</v>
      </c>
      <c r="Q657">
        <v>74500</v>
      </c>
      <c r="R657">
        <v>84.5</v>
      </c>
      <c r="S657">
        <v>5.7</v>
      </c>
      <c r="T657">
        <v>53500</v>
      </c>
      <c r="U657">
        <v>69900</v>
      </c>
      <c r="V657">
        <v>76.5</v>
      </c>
      <c r="W657">
        <v>8.3000000000000007</v>
      </c>
      <c r="X657">
        <v>62900</v>
      </c>
      <c r="Y657">
        <v>73300</v>
      </c>
      <c r="Z657">
        <v>85.9</v>
      </c>
      <c r="AA657">
        <v>5.9</v>
      </c>
      <c r="AB657">
        <v>60700</v>
      </c>
      <c r="AC657">
        <v>72900</v>
      </c>
      <c r="AD657">
        <v>83.3</v>
      </c>
      <c r="AE657">
        <v>7.1</v>
      </c>
      <c r="AF657">
        <v>59300</v>
      </c>
      <c r="AG657">
        <v>71200</v>
      </c>
      <c r="AH657">
        <v>83.2</v>
      </c>
      <c r="AI657">
        <v>6.1</v>
      </c>
    </row>
    <row r="658" spans="1:35" x14ac:dyDescent="0.3">
      <c r="A658" t="s">
        <v>420</v>
      </c>
      <c r="B658" t="str">
        <f>IFERROR(VLOOKUP(A658,'class and classification'!$A$1:$B$338,2,FALSE),VLOOKUP(A658,'class and classification'!$A$340:$B$378,2,FALSE))</f>
        <v>Predominantly Urban</v>
      </c>
      <c r="C658" t="str">
        <f>IFERROR(VLOOKUP(A658,'class and classification'!$A$1:$C$338,3,FALSE),VLOOKUP(A658,'class and classification'!$A$340:$C$378,3,FALSE))</f>
        <v>SD</v>
      </c>
      <c r="D658">
        <v>33000</v>
      </c>
      <c r="E658">
        <v>45100</v>
      </c>
      <c r="F658">
        <v>73.099999999999994</v>
      </c>
      <c r="G658">
        <v>8.5</v>
      </c>
      <c r="H658">
        <v>35500</v>
      </c>
      <c r="I658">
        <v>45300</v>
      </c>
      <c r="J658">
        <v>78.400000000000006</v>
      </c>
      <c r="K658">
        <v>7.9</v>
      </c>
      <c r="L658">
        <v>43200</v>
      </c>
      <c r="M658">
        <v>50200</v>
      </c>
      <c r="N658">
        <v>86.1</v>
      </c>
      <c r="O658">
        <v>6.8</v>
      </c>
      <c r="P658">
        <v>43800</v>
      </c>
      <c r="Q658">
        <v>52000</v>
      </c>
      <c r="R658">
        <v>84.1</v>
      </c>
      <c r="S658">
        <v>6.4</v>
      </c>
      <c r="T658">
        <v>37200</v>
      </c>
      <c r="U658">
        <v>50700</v>
      </c>
      <c r="V658">
        <v>73.400000000000006</v>
      </c>
      <c r="W658">
        <v>8.6</v>
      </c>
      <c r="X658">
        <v>41100</v>
      </c>
      <c r="Y658">
        <v>48500</v>
      </c>
      <c r="Z658">
        <v>84.8</v>
      </c>
      <c r="AA658">
        <v>7.9</v>
      </c>
      <c r="AB658">
        <v>44200</v>
      </c>
      <c r="AC658">
        <v>50200</v>
      </c>
      <c r="AD658">
        <v>88.1</v>
      </c>
      <c r="AE658">
        <v>7.4</v>
      </c>
      <c r="AF658">
        <v>37800</v>
      </c>
      <c r="AG658">
        <v>47000</v>
      </c>
      <c r="AH658">
        <v>80.5</v>
      </c>
      <c r="AI658">
        <v>11.4</v>
      </c>
    </row>
    <row r="659" spans="1:35" x14ac:dyDescent="0.3">
      <c r="A659" t="s">
        <v>421</v>
      </c>
      <c r="B659" t="str">
        <f>IFERROR(VLOOKUP(A659,'class and classification'!$A$1:$B$338,2,FALSE),VLOOKUP(A659,'class and classification'!$A$340:$B$378,2,FALSE))</f>
        <v>Predominantly Urban</v>
      </c>
      <c r="C659" t="str">
        <f>IFERROR(VLOOKUP(A659,'class and classification'!$A$1:$C$338,3,FALSE),VLOOKUP(A659,'class and classification'!$A$340:$C$378,3,FALSE))</f>
        <v>SD</v>
      </c>
      <c r="D659">
        <v>39200</v>
      </c>
      <c r="E659">
        <v>51900</v>
      </c>
      <c r="F659">
        <v>75.599999999999994</v>
      </c>
      <c r="G659">
        <v>7.1</v>
      </c>
      <c r="H659">
        <v>42800</v>
      </c>
      <c r="I659">
        <v>50600</v>
      </c>
      <c r="J659">
        <v>84.6</v>
      </c>
      <c r="K659">
        <v>6.1</v>
      </c>
      <c r="L659">
        <v>41300</v>
      </c>
      <c r="M659">
        <v>50100</v>
      </c>
      <c r="N659">
        <v>82.4</v>
      </c>
      <c r="O659">
        <v>6.6</v>
      </c>
      <c r="P659">
        <v>44500</v>
      </c>
      <c r="Q659">
        <v>51600</v>
      </c>
      <c r="R659">
        <v>86.3</v>
      </c>
      <c r="S659">
        <v>5.7</v>
      </c>
      <c r="T659">
        <v>49800</v>
      </c>
      <c r="U659">
        <v>55700</v>
      </c>
      <c r="V659">
        <v>89.5</v>
      </c>
      <c r="W659">
        <v>6</v>
      </c>
      <c r="X659">
        <v>46400</v>
      </c>
      <c r="Y659">
        <v>54900</v>
      </c>
      <c r="Z659">
        <v>84.5</v>
      </c>
      <c r="AA659">
        <v>6.4</v>
      </c>
      <c r="AB659">
        <v>41000</v>
      </c>
      <c r="AC659">
        <v>51200</v>
      </c>
      <c r="AD659">
        <v>80</v>
      </c>
      <c r="AE659">
        <v>8</v>
      </c>
      <c r="AF659">
        <v>42100</v>
      </c>
      <c r="AG659">
        <v>49900</v>
      </c>
      <c r="AH659">
        <v>84.5</v>
      </c>
      <c r="AI659">
        <v>6.5</v>
      </c>
    </row>
    <row r="660" spans="1:35" x14ac:dyDescent="0.3">
      <c r="A660" t="s">
        <v>422</v>
      </c>
      <c r="B660" t="str">
        <f>IFERROR(VLOOKUP(A660,'class and classification'!$A$1:$B$338,2,FALSE),VLOOKUP(A660,'class and classification'!$A$340:$B$378,2,FALSE))</f>
        <v>Predominantly Urban</v>
      </c>
      <c r="C660" t="str">
        <f>IFERROR(VLOOKUP(A660,'class and classification'!$A$1:$C$338,3,FALSE),VLOOKUP(A660,'class and classification'!$A$340:$C$378,3,FALSE))</f>
        <v>SD</v>
      </c>
      <c r="D660">
        <v>38400</v>
      </c>
      <c r="E660">
        <v>45600</v>
      </c>
      <c r="F660">
        <v>84.3</v>
      </c>
      <c r="G660">
        <v>6.4</v>
      </c>
      <c r="H660">
        <v>33600</v>
      </c>
      <c r="I660">
        <v>44600</v>
      </c>
      <c r="J660">
        <v>75.3</v>
      </c>
      <c r="K660">
        <v>7.7</v>
      </c>
      <c r="L660">
        <v>38500</v>
      </c>
      <c r="M660">
        <v>46400</v>
      </c>
      <c r="N660">
        <v>82.9</v>
      </c>
      <c r="O660">
        <v>6.7</v>
      </c>
      <c r="P660">
        <v>34200</v>
      </c>
      <c r="Q660">
        <v>44300</v>
      </c>
      <c r="R660">
        <v>77.3</v>
      </c>
      <c r="S660">
        <v>9.8000000000000007</v>
      </c>
      <c r="T660">
        <v>35100</v>
      </c>
      <c r="U660">
        <v>42700</v>
      </c>
      <c r="V660">
        <v>82</v>
      </c>
      <c r="W660">
        <v>9.3000000000000007</v>
      </c>
      <c r="X660">
        <v>33900</v>
      </c>
      <c r="Y660">
        <v>39900</v>
      </c>
      <c r="Z660">
        <v>85.1</v>
      </c>
      <c r="AA660">
        <v>8.1999999999999993</v>
      </c>
      <c r="AB660">
        <v>34600</v>
      </c>
      <c r="AC660">
        <v>40900</v>
      </c>
      <c r="AD660">
        <v>84.7</v>
      </c>
      <c r="AE660">
        <v>9.5</v>
      </c>
      <c r="AF660">
        <v>42500</v>
      </c>
      <c r="AG660">
        <v>46300</v>
      </c>
      <c r="AH660">
        <v>91.9</v>
      </c>
      <c r="AI660">
        <v>6.9</v>
      </c>
    </row>
    <row r="661" spans="1:35" x14ac:dyDescent="0.3">
      <c r="A661" t="s">
        <v>423</v>
      </c>
      <c r="B661" t="str">
        <f>IFERROR(VLOOKUP(A661,'class and classification'!$A$1:$B$338,2,FALSE),VLOOKUP(A661,'class and classification'!$A$340:$B$378,2,FALSE))</f>
        <v>Urban with Significant Rural</v>
      </c>
      <c r="C661" t="str">
        <f>IFERROR(VLOOKUP(A661,'class and classification'!$A$1:$C$338,3,FALSE),VLOOKUP(A661,'class and classification'!$A$340:$C$378,3,FALSE))</f>
        <v>SD</v>
      </c>
      <c r="D661">
        <v>33900</v>
      </c>
      <c r="E661">
        <v>46500</v>
      </c>
      <c r="F661">
        <v>73</v>
      </c>
      <c r="G661">
        <v>9.1999999999999993</v>
      </c>
      <c r="H661">
        <v>34100</v>
      </c>
      <c r="I661">
        <v>42300</v>
      </c>
      <c r="J661">
        <v>80.5</v>
      </c>
      <c r="K661">
        <v>8.9</v>
      </c>
      <c r="L661">
        <v>36100</v>
      </c>
      <c r="M661">
        <v>42400</v>
      </c>
      <c r="N661">
        <v>85.1</v>
      </c>
      <c r="O661">
        <v>8.1</v>
      </c>
      <c r="P661">
        <v>34600</v>
      </c>
      <c r="Q661">
        <v>43700</v>
      </c>
      <c r="R661">
        <v>79.099999999999994</v>
      </c>
      <c r="S661">
        <v>8.9</v>
      </c>
      <c r="T661">
        <v>33600</v>
      </c>
      <c r="U661">
        <v>38600</v>
      </c>
      <c r="V661">
        <v>87.2</v>
      </c>
      <c r="W661">
        <v>7.6</v>
      </c>
      <c r="X661">
        <v>34500</v>
      </c>
      <c r="Y661">
        <v>42900</v>
      </c>
      <c r="Z661">
        <v>80.400000000000006</v>
      </c>
      <c r="AA661">
        <v>8.9</v>
      </c>
      <c r="AB661">
        <v>32200</v>
      </c>
      <c r="AC661">
        <v>41800</v>
      </c>
      <c r="AD661">
        <v>77</v>
      </c>
      <c r="AE661">
        <v>11.8</v>
      </c>
      <c r="AF661">
        <v>39000</v>
      </c>
      <c r="AG661">
        <v>41200</v>
      </c>
      <c r="AH661">
        <v>94.5</v>
      </c>
      <c r="AI661">
        <v>5.3</v>
      </c>
    </row>
    <row r="662" spans="1:35" x14ac:dyDescent="0.3">
      <c r="A662" t="s">
        <v>424</v>
      </c>
      <c r="B662" t="str">
        <f>IFERROR(VLOOKUP(A662,'class and classification'!$A$1:$B$338,2,FALSE),VLOOKUP(A662,'class and classification'!$A$340:$B$378,2,FALSE))</f>
        <v>Predominantly Rural</v>
      </c>
      <c r="C662" t="str">
        <f>IFERROR(VLOOKUP(A662,'class and classification'!$A$1:$C$338,3,FALSE),VLOOKUP(A662,'class and classification'!$A$340:$C$378,3,FALSE))</f>
        <v>SD</v>
      </c>
      <c r="D662">
        <v>48200</v>
      </c>
      <c r="E662">
        <v>62600</v>
      </c>
      <c r="F662">
        <v>77</v>
      </c>
      <c r="G662">
        <v>6.2</v>
      </c>
      <c r="H662">
        <v>41300</v>
      </c>
      <c r="I662">
        <v>53600</v>
      </c>
      <c r="J662">
        <v>77</v>
      </c>
      <c r="K662">
        <v>7.2</v>
      </c>
      <c r="L662">
        <v>53300</v>
      </c>
      <c r="M662">
        <v>62500</v>
      </c>
      <c r="N662">
        <v>85.3</v>
      </c>
      <c r="O662">
        <v>6.2</v>
      </c>
      <c r="P662">
        <v>46700</v>
      </c>
      <c r="Q662">
        <v>58000</v>
      </c>
      <c r="R662">
        <v>80.5</v>
      </c>
      <c r="S662">
        <v>7.2</v>
      </c>
      <c r="T662">
        <v>51200</v>
      </c>
      <c r="U662">
        <v>62200</v>
      </c>
      <c r="V662">
        <v>82.3</v>
      </c>
      <c r="W662">
        <v>6.8</v>
      </c>
      <c r="X662">
        <v>52600</v>
      </c>
      <c r="Y662">
        <v>60400</v>
      </c>
      <c r="Z662">
        <v>87</v>
      </c>
      <c r="AA662">
        <v>5.7</v>
      </c>
      <c r="AB662">
        <v>47800</v>
      </c>
      <c r="AC662">
        <v>53800</v>
      </c>
      <c r="AD662">
        <v>88.9</v>
      </c>
      <c r="AE662">
        <v>5.7</v>
      </c>
      <c r="AF662">
        <v>40700</v>
      </c>
      <c r="AG662">
        <v>51600</v>
      </c>
      <c r="AH662">
        <v>78.8</v>
      </c>
      <c r="AI662">
        <v>9</v>
      </c>
    </row>
    <row r="663" spans="1:35" x14ac:dyDescent="0.3">
      <c r="A663" t="s">
        <v>425</v>
      </c>
      <c r="B663" t="str">
        <f>IFERROR(VLOOKUP(A663,'class and classification'!$A$1:$B$338,2,FALSE),VLOOKUP(A663,'class and classification'!$A$340:$B$378,2,FALSE))</f>
        <v>Predominantly Urban</v>
      </c>
      <c r="C663" t="str">
        <f>IFERROR(VLOOKUP(A663,'class and classification'!$A$1:$C$338,3,FALSE),VLOOKUP(A663,'class and classification'!$A$340:$C$378,3,FALSE))</f>
        <v>SD</v>
      </c>
      <c r="D663">
        <v>42000</v>
      </c>
      <c r="E663">
        <v>51900</v>
      </c>
      <c r="F663">
        <v>80.8</v>
      </c>
      <c r="G663">
        <v>6.6</v>
      </c>
      <c r="H663">
        <v>43000</v>
      </c>
      <c r="I663">
        <v>52800</v>
      </c>
      <c r="J663">
        <v>81.5</v>
      </c>
      <c r="K663">
        <v>6.8</v>
      </c>
      <c r="L663">
        <v>43800</v>
      </c>
      <c r="M663">
        <v>50400</v>
      </c>
      <c r="N663">
        <v>87</v>
      </c>
      <c r="O663">
        <v>6</v>
      </c>
      <c r="P663">
        <v>46500</v>
      </c>
      <c r="Q663">
        <v>54500</v>
      </c>
      <c r="R663">
        <v>85.4</v>
      </c>
      <c r="S663">
        <v>6.1</v>
      </c>
      <c r="T663">
        <v>48800</v>
      </c>
      <c r="U663">
        <v>54400</v>
      </c>
      <c r="V663">
        <v>89.7</v>
      </c>
      <c r="W663">
        <v>6.3</v>
      </c>
      <c r="X663">
        <v>46300</v>
      </c>
      <c r="Y663">
        <v>51400</v>
      </c>
      <c r="Z663">
        <v>90.2</v>
      </c>
      <c r="AA663">
        <v>6.5</v>
      </c>
      <c r="AB663">
        <v>47500</v>
      </c>
      <c r="AC663">
        <v>55700</v>
      </c>
      <c r="AD663">
        <v>85.2</v>
      </c>
      <c r="AE663">
        <v>7.3</v>
      </c>
      <c r="AF663">
        <v>40800</v>
      </c>
      <c r="AG663">
        <v>54200</v>
      </c>
      <c r="AH663">
        <v>75.2</v>
      </c>
      <c r="AI663">
        <v>7.9</v>
      </c>
    </row>
    <row r="664" spans="1:35" x14ac:dyDescent="0.3">
      <c r="A664" t="s">
        <v>426</v>
      </c>
      <c r="B664" t="str">
        <f>IFERROR(VLOOKUP(A664,'class and classification'!$A$1:$B$338,2,FALSE),VLOOKUP(A664,'class and classification'!$A$340:$B$378,2,FALSE))</f>
        <v>Predominantly Urban</v>
      </c>
      <c r="C664" t="str">
        <f>IFERROR(VLOOKUP(A664,'class and classification'!$A$1:$C$338,3,FALSE),VLOOKUP(A664,'class and classification'!$A$340:$C$378,3,FALSE))</f>
        <v>SD</v>
      </c>
      <c r="D664">
        <v>22900</v>
      </c>
      <c r="E664">
        <v>26700</v>
      </c>
      <c r="F664">
        <v>85.5</v>
      </c>
      <c r="G664">
        <v>8.6999999999999993</v>
      </c>
      <c r="H664">
        <v>23600</v>
      </c>
      <c r="I664">
        <v>27800</v>
      </c>
      <c r="J664">
        <v>84.9</v>
      </c>
      <c r="K664">
        <v>9</v>
      </c>
      <c r="L664">
        <v>22800</v>
      </c>
      <c r="M664">
        <v>26000</v>
      </c>
      <c r="N664">
        <v>87.7</v>
      </c>
      <c r="O664">
        <v>9.1999999999999993</v>
      </c>
      <c r="P664">
        <v>23800</v>
      </c>
      <c r="Q664">
        <v>28500</v>
      </c>
      <c r="R664">
        <v>83.5</v>
      </c>
      <c r="S664">
        <v>9.6</v>
      </c>
      <c r="T664">
        <v>24000</v>
      </c>
      <c r="U664">
        <v>24600</v>
      </c>
      <c r="V664">
        <v>97.5</v>
      </c>
      <c r="W664">
        <v>5.0999999999999996</v>
      </c>
      <c r="X664">
        <v>28500</v>
      </c>
      <c r="Y664">
        <v>30300</v>
      </c>
      <c r="Z664">
        <v>93.8</v>
      </c>
      <c r="AA664">
        <v>7.1</v>
      </c>
      <c r="AB664">
        <v>26100</v>
      </c>
      <c r="AC664">
        <v>31000</v>
      </c>
      <c r="AD664">
        <v>84</v>
      </c>
      <c r="AE664">
        <v>9.1</v>
      </c>
      <c r="AF664">
        <v>25400</v>
      </c>
      <c r="AG664">
        <v>27600</v>
      </c>
      <c r="AH664">
        <v>91.9</v>
      </c>
      <c r="AI664">
        <v>7.2</v>
      </c>
    </row>
    <row r="665" spans="1:35" x14ac:dyDescent="0.3">
      <c r="A665" t="s">
        <v>427</v>
      </c>
      <c r="B665" t="str">
        <f>IFERROR(VLOOKUP(A665,'class and classification'!$A$1:$B$338,2,FALSE),VLOOKUP(A665,'class and classification'!$A$340:$B$378,2,FALSE))</f>
        <v>Predominantly Urban</v>
      </c>
      <c r="C665" t="str">
        <f>IFERROR(VLOOKUP(A665,'class and classification'!$A$1:$C$338,3,FALSE),VLOOKUP(A665,'class and classification'!$A$340:$C$378,3,FALSE))</f>
        <v>SD</v>
      </c>
      <c r="D665">
        <v>64600</v>
      </c>
      <c r="E665">
        <v>73400</v>
      </c>
      <c r="F665">
        <v>88.1</v>
      </c>
      <c r="G665">
        <v>5.2</v>
      </c>
      <c r="H665">
        <v>52500</v>
      </c>
      <c r="I665">
        <v>64700</v>
      </c>
      <c r="J665">
        <v>81.3</v>
      </c>
      <c r="K665">
        <v>7</v>
      </c>
      <c r="L665">
        <v>54200</v>
      </c>
      <c r="M665">
        <v>64600</v>
      </c>
      <c r="N665">
        <v>84</v>
      </c>
      <c r="O665">
        <v>6</v>
      </c>
      <c r="P665">
        <v>52800</v>
      </c>
      <c r="Q665">
        <v>67800</v>
      </c>
      <c r="R665">
        <v>77.900000000000006</v>
      </c>
      <c r="S665">
        <v>6.9</v>
      </c>
      <c r="T665">
        <v>53400</v>
      </c>
      <c r="U665">
        <v>67000</v>
      </c>
      <c r="V665">
        <v>79.8</v>
      </c>
      <c r="W665">
        <v>7.2</v>
      </c>
      <c r="X665">
        <v>52300</v>
      </c>
      <c r="Y665">
        <v>61000</v>
      </c>
      <c r="Z665">
        <v>85.8</v>
      </c>
      <c r="AA665">
        <v>6.8</v>
      </c>
      <c r="AB665">
        <v>53200</v>
      </c>
      <c r="AC665">
        <v>62000</v>
      </c>
      <c r="AD665">
        <v>85.9</v>
      </c>
      <c r="AE665">
        <v>6.7</v>
      </c>
      <c r="AF665">
        <v>57400</v>
      </c>
      <c r="AG665">
        <v>66400</v>
      </c>
      <c r="AH665">
        <v>86.4</v>
      </c>
      <c r="AI665">
        <v>7.2</v>
      </c>
    </row>
    <row r="666" spans="1:35" x14ac:dyDescent="0.3">
      <c r="A666" t="s">
        <v>428</v>
      </c>
      <c r="B666" t="str">
        <f>IFERROR(VLOOKUP(A666,'class and classification'!$A$1:$B$338,2,FALSE),VLOOKUP(A666,'class and classification'!$A$340:$B$378,2,FALSE))</f>
        <v>Predominantly Rural</v>
      </c>
      <c r="C666" t="str">
        <f>IFERROR(VLOOKUP(A666,'class and classification'!$A$1:$C$338,3,FALSE),VLOOKUP(A666,'class and classification'!$A$340:$C$378,3,FALSE))</f>
        <v>SD</v>
      </c>
      <c r="D666">
        <v>48900</v>
      </c>
      <c r="E666">
        <v>57300</v>
      </c>
      <c r="F666">
        <v>85.4</v>
      </c>
      <c r="G666">
        <v>5.8</v>
      </c>
      <c r="H666">
        <v>49000</v>
      </c>
      <c r="I666">
        <v>54100</v>
      </c>
      <c r="J666">
        <v>90.5</v>
      </c>
      <c r="K666">
        <v>5.5</v>
      </c>
      <c r="L666">
        <v>43500</v>
      </c>
      <c r="M666">
        <v>53800</v>
      </c>
      <c r="N666">
        <v>80.8</v>
      </c>
      <c r="O666">
        <v>8.6999999999999993</v>
      </c>
      <c r="P666">
        <v>44600</v>
      </c>
      <c r="Q666">
        <v>53400</v>
      </c>
      <c r="R666">
        <v>83.4</v>
      </c>
      <c r="S666">
        <v>7.3</v>
      </c>
      <c r="T666">
        <v>44700</v>
      </c>
      <c r="U666">
        <v>52100</v>
      </c>
      <c r="V666">
        <v>85.8</v>
      </c>
      <c r="W666">
        <v>6.4</v>
      </c>
      <c r="X666">
        <v>50000</v>
      </c>
      <c r="Y666">
        <v>55500</v>
      </c>
      <c r="Z666">
        <v>90.1</v>
      </c>
      <c r="AA666">
        <v>6</v>
      </c>
      <c r="AB666">
        <v>39300</v>
      </c>
      <c r="AC666">
        <v>48900</v>
      </c>
      <c r="AD666">
        <v>80.400000000000006</v>
      </c>
      <c r="AE666">
        <v>8.5</v>
      </c>
      <c r="AF666">
        <v>36100</v>
      </c>
      <c r="AG666">
        <v>47600</v>
      </c>
      <c r="AH666">
        <v>76</v>
      </c>
      <c r="AI666">
        <v>9.3000000000000007</v>
      </c>
    </row>
    <row r="667" spans="1:35" x14ac:dyDescent="0.3">
      <c r="A667" t="s">
        <v>429</v>
      </c>
      <c r="B667" t="str">
        <f>IFERROR(VLOOKUP(A667,'class and classification'!$A$1:$B$338,2,FALSE),VLOOKUP(A667,'class and classification'!$A$340:$B$378,2,FALSE))</f>
        <v>Predominantly Urban</v>
      </c>
      <c r="C667" t="str">
        <f>IFERROR(VLOOKUP(A667,'class and classification'!$A$1:$C$338,3,FALSE),VLOOKUP(A667,'class and classification'!$A$340:$C$378,3,FALSE))</f>
        <v>SD</v>
      </c>
      <c r="D667">
        <v>45400</v>
      </c>
      <c r="E667">
        <v>56400</v>
      </c>
      <c r="F667">
        <v>80.5</v>
      </c>
      <c r="G667">
        <v>6.4</v>
      </c>
      <c r="H667">
        <v>47800</v>
      </c>
      <c r="I667">
        <v>57900</v>
      </c>
      <c r="J667">
        <v>82.5</v>
      </c>
      <c r="K667">
        <v>7.2</v>
      </c>
      <c r="L667">
        <v>47400</v>
      </c>
      <c r="M667">
        <v>56200</v>
      </c>
      <c r="N667">
        <v>84.3</v>
      </c>
      <c r="O667">
        <v>7.3</v>
      </c>
      <c r="P667">
        <v>52400</v>
      </c>
      <c r="Q667">
        <v>58500</v>
      </c>
      <c r="R667">
        <v>89.6</v>
      </c>
      <c r="S667">
        <v>6.5</v>
      </c>
      <c r="T667">
        <v>43900</v>
      </c>
      <c r="U667">
        <v>58000</v>
      </c>
      <c r="V667">
        <v>75.7</v>
      </c>
      <c r="W667">
        <v>9.3000000000000007</v>
      </c>
      <c r="X667">
        <v>47300</v>
      </c>
      <c r="Y667">
        <v>55100</v>
      </c>
      <c r="Z667">
        <v>85.8</v>
      </c>
      <c r="AA667">
        <v>6.9</v>
      </c>
      <c r="AB667">
        <v>49600</v>
      </c>
      <c r="AC667">
        <v>56300</v>
      </c>
      <c r="AD667">
        <v>88</v>
      </c>
      <c r="AE667">
        <v>7.6</v>
      </c>
      <c r="AF667">
        <v>53300</v>
      </c>
      <c r="AG667">
        <v>61900</v>
      </c>
      <c r="AH667">
        <v>86.1</v>
      </c>
      <c r="AI667">
        <v>7.8</v>
      </c>
    </row>
    <row r="668" spans="1:35" x14ac:dyDescent="0.3">
      <c r="A668" t="s">
        <v>430</v>
      </c>
      <c r="B668" t="str">
        <f>IFERROR(VLOOKUP(A668,'class and classification'!$A$1:$B$338,2,FALSE),VLOOKUP(A668,'class and classification'!$A$340:$B$378,2,FALSE))</f>
        <v>Predominantly Rural</v>
      </c>
      <c r="C668" t="str">
        <f>IFERROR(VLOOKUP(A668,'class and classification'!$A$1:$C$338,3,FALSE),VLOOKUP(A668,'class and classification'!$A$340:$C$378,3,FALSE))</f>
        <v>SD</v>
      </c>
      <c r="D668">
        <v>50800</v>
      </c>
      <c r="E668">
        <v>63500</v>
      </c>
      <c r="F668">
        <v>79.900000000000006</v>
      </c>
      <c r="G668">
        <v>6.1</v>
      </c>
      <c r="H668">
        <v>58000</v>
      </c>
      <c r="I668">
        <v>68100</v>
      </c>
      <c r="J668">
        <v>85.2</v>
      </c>
      <c r="K668">
        <v>5.0999999999999996</v>
      </c>
      <c r="L668">
        <v>60500</v>
      </c>
      <c r="M668">
        <v>65900</v>
      </c>
      <c r="N668">
        <v>91.8</v>
      </c>
      <c r="O668">
        <v>4.3</v>
      </c>
      <c r="P668">
        <v>55600</v>
      </c>
      <c r="Q668">
        <v>68300</v>
      </c>
      <c r="R668">
        <v>81.400000000000006</v>
      </c>
      <c r="S668">
        <v>6.2</v>
      </c>
      <c r="T668">
        <v>55600</v>
      </c>
      <c r="U668">
        <v>67500</v>
      </c>
      <c r="V668">
        <v>82.4</v>
      </c>
      <c r="W668">
        <v>6.3</v>
      </c>
      <c r="X668">
        <v>59000</v>
      </c>
      <c r="Y668">
        <v>67400</v>
      </c>
      <c r="Z668">
        <v>87.4</v>
      </c>
      <c r="AA668">
        <v>5.5</v>
      </c>
      <c r="AB668">
        <v>53500</v>
      </c>
      <c r="AC668">
        <v>64800</v>
      </c>
      <c r="AD668">
        <v>82.6</v>
      </c>
      <c r="AE668">
        <v>6.7</v>
      </c>
      <c r="AF668">
        <v>52900</v>
      </c>
      <c r="AG668">
        <v>70000</v>
      </c>
      <c r="AH668">
        <v>75.599999999999994</v>
      </c>
      <c r="AI668">
        <v>8.3000000000000007</v>
      </c>
    </row>
    <row r="669" spans="1:35" x14ac:dyDescent="0.3">
      <c r="A669" t="s">
        <v>431</v>
      </c>
      <c r="B669" t="str">
        <f>IFERROR(VLOOKUP(A669,'class and classification'!$A$1:$B$338,2,FALSE),VLOOKUP(A669,'class and classification'!$A$340:$B$378,2,FALSE))</f>
        <v>Predominantly Urban</v>
      </c>
      <c r="C669" t="str">
        <f>IFERROR(VLOOKUP(A669,'class and classification'!$A$1:$C$338,3,FALSE),VLOOKUP(A669,'class and classification'!$A$340:$C$378,3,FALSE))</f>
        <v>SD</v>
      </c>
      <c r="D669">
        <v>60500</v>
      </c>
      <c r="E669">
        <v>74000</v>
      </c>
      <c r="F669">
        <v>81.7</v>
      </c>
      <c r="G669">
        <v>5.3</v>
      </c>
      <c r="H669">
        <v>63600</v>
      </c>
      <c r="I669">
        <v>75800</v>
      </c>
      <c r="J669">
        <v>83.9</v>
      </c>
      <c r="K669">
        <v>5.0999999999999996</v>
      </c>
      <c r="L669">
        <v>62500</v>
      </c>
      <c r="M669">
        <v>75700</v>
      </c>
      <c r="N669">
        <v>82.6</v>
      </c>
      <c r="O669">
        <v>5.4</v>
      </c>
      <c r="P669">
        <v>62400</v>
      </c>
      <c r="Q669">
        <v>73600</v>
      </c>
      <c r="R669">
        <v>84.8</v>
      </c>
      <c r="S669">
        <v>5.8</v>
      </c>
      <c r="T669">
        <v>68200</v>
      </c>
      <c r="U669">
        <v>77800</v>
      </c>
      <c r="V669">
        <v>87.7</v>
      </c>
      <c r="W669">
        <v>6</v>
      </c>
      <c r="X669">
        <v>60700</v>
      </c>
      <c r="Y669">
        <v>67700</v>
      </c>
      <c r="Z669">
        <v>89.6</v>
      </c>
      <c r="AA669">
        <v>6</v>
      </c>
      <c r="AB669">
        <v>54100</v>
      </c>
      <c r="AC669">
        <v>65200</v>
      </c>
      <c r="AD669">
        <v>83</v>
      </c>
      <c r="AE669">
        <v>7.6</v>
      </c>
      <c r="AF669">
        <v>63200</v>
      </c>
      <c r="AG669">
        <v>69700</v>
      </c>
      <c r="AH669">
        <v>90.7</v>
      </c>
      <c r="AI669">
        <v>5.3</v>
      </c>
    </row>
    <row r="670" spans="1:35" x14ac:dyDescent="0.3">
      <c r="A670" t="s">
        <v>432</v>
      </c>
      <c r="B670" t="str">
        <f>IFERROR(VLOOKUP(A670,'class and classification'!$A$1:$B$338,2,FALSE),VLOOKUP(A670,'class and classification'!$A$340:$B$378,2,FALSE))</f>
        <v>Predominantly Urban</v>
      </c>
      <c r="C670" t="str">
        <f>IFERROR(VLOOKUP(A670,'class and classification'!$A$1:$C$338,3,FALSE),VLOOKUP(A670,'class and classification'!$A$340:$C$378,3,FALSE))</f>
        <v>SD</v>
      </c>
      <c r="D670">
        <v>41400</v>
      </c>
      <c r="E670">
        <v>51700</v>
      </c>
      <c r="F670">
        <v>80.099999999999994</v>
      </c>
      <c r="G670">
        <v>7.2</v>
      </c>
      <c r="H670">
        <v>40700</v>
      </c>
      <c r="I670">
        <v>49600</v>
      </c>
      <c r="J670">
        <v>82.1</v>
      </c>
      <c r="K670">
        <v>7</v>
      </c>
      <c r="L670">
        <v>41300</v>
      </c>
      <c r="M670">
        <v>47600</v>
      </c>
      <c r="N670">
        <v>86.7</v>
      </c>
      <c r="O670">
        <v>6.6</v>
      </c>
      <c r="P670">
        <v>47400</v>
      </c>
      <c r="Q670">
        <v>54500</v>
      </c>
      <c r="R670">
        <v>86.9</v>
      </c>
      <c r="S670">
        <v>6.2</v>
      </c>
      <c r="T670">
        <v>49800</v>
      </c>
      <c r="U670">
        <v>55700</v>
      </c>
      <c r="V670">
        <v>89.4</v>
      </c>
      <c r="W670">
        <v>5.6</v>
      </c>
      <c r="X670">
        <v>43300</v>
      </c>
      <c r="Y670">
        <v>51700</v>
      </c>
      <c r="Z670">
        <v>83.7</v>
      </c>
      <c r="AA670">
        <v>7</v>
      </c>
      <c r="AB670">
        <v>41800</v>
      </c>
      <c r="AC670">
        <v>47500</v>
      </c>
      <c r="AD670">
        <v>88.1</v>
      </c>
      <c r="AE670">
        <v>6.7</v>
      </c>
      <c r="AF670">
        <v>36700</v>
      </c>
      <c r="AG670">
        <v>45000</v>
      </c>
      <c r="AH670">
        <v>81.599999999999994</v>
      </c>
      <c r="AI670">
        <v>9.1999999999999993</v>
      </c>
    </row>
    <row r="671" spans="1:35" x14ac:dyDescent="0.3">
      <c r="A671" t="s">
        <v>433</v>
      </c>
      <c r="B671" t="str">
        <f>IFERROR(VLOOKUP(A671,'class and classification'!$A$1:$B$338,2,FALSE),VLOOKUP(A671,'class and classification'!$A$340:$B$378,2,FALSE))</f>
        <v>Predominantly Rural</v>
      </c>
      <c r="C671" t="str">
        <f>IFERROR(VLOOKUP(A671,'class and classification'!$A$1:$C$338,3,FALSE),VLOOKUP(A671,'class and classification'!$A$340:$C$378,3,FALSE))</f>
        <v>SD</v>
      </c>
      <c r="D671">
        <v>52900</v>
      </c>
      <c r="E671">
        <v>64000</v>
      </c>
      <c r="F671">
        <v>82.8</v>
      </c>
      <c r="G671">
        <v>6.5</v>
      </c>
      <c r="H671">
        <v>47800</v>
      </c>
      <c r="I671">
        <v>56100</v>
      </c>
      <c r="J671">
        <v>85.2</v>
      </c>
      <c r="K671">
        <v>7.4</v>
      </c>
      <c r="L671">
        <v>51300</v>
      </c>
      <c r="M671">
        <v>62000</v>
      </c>
      <c r="N671">
        <v>82.8</v>
      </c>
      <c r="O671">
        <v>6.3</v>
      </c>
      <c r="P671">
        <v>53500</v>
      </c>
      <c r="Q671">
        <v>62800</v>
      </c>
      <c r="R671">
        <v>85.2</v>
      </c>
      <c r="S671">
        <v>5.0999999999999996</v>
      </c>
      <c r="T671">
        <v>47300</v>
      </c>
      <c r="U671">
        <v>55800</v>
      </c>
      <c r="V671">
        <v>84.8</v>
      </c>
      <c r="W671">
        <v>5.6</v>
      </c>
      <c r="X671">
        <v>49600</v>
      </c>
      <c r="Y671">
        <v>57700</v>
      </c>
      <c r="Z671">
        <v>86</v>
      </c>
      <c r="AA671">
        <v>5.5</v>
      </c>
      <c r="AB671">
        <v>50200</v>
      </c>
      <c r="AC671">
        <v>56000</v>
      </c>
      <c r="AD671">
        <v>89.6</v>
      </c>
      <c r="AE671">
        <v>5.2</v>
      </c>
      <c r="AF671">
        <v>46600</v>
      </c>
      <c r="AG671">
        <v>59300</v>
      </c>
      <c r="AH671">
        <v>78.400000000000006</v>
      </c>
      <c r="AI671">
        <v>6.5</v>
      </c>
    </row>
    <row r="672" spans="1:35" x14ac:dyDescent="0.3">
      <c r="A672" t="s">
        <v>434</v>
      </c>
      <c r="B672" t="str">
        <f>IFERROR(VLOOKUP(A672,'class and classification'!$A$1:$B$338,2,FALSE),VLOOKUP(A672,'class and classification'!$A$340:$B$378,2,FALSE))</f>
        <v>Predominantly Urban</v>
      </c>
      <c r="C672" t="str">
        <f>IFERROR(VLOOKUP(A672,'class and classification'!$A$1:$C$338,3,FALSE),VLOOKUP(A672,'class and classification'!$A$340:$C$378,3,FALSE))</f>
        <v>SD</v>
      </c>
      <c r="D672">
        <v>58800</v>
      </c>
      <c r="E672">
        <v>71300</v>
      </c>
      <c r="F672">
        <v>82.5</v>
      </c>
      <c r="G672">
        <v>6.2</v>
      </c>
      <c r="H672">
        <v>56000</v>
      </c>
      <c r="I672">
        <v>67200</v>
      </c>
      <c r="J672">
        <v>83.3</v>
      </c>
      <c r="K672">
        <v>6.4</v>
      </c>
      <c r="L672">
        <v>45700</v>
      </c>
      <c r="M672">
        <v>69700</v>
      </c>
      <c r="N672">
        <v>65.5</v>
      </c>
      <c r="O672">
        <v>8.4</v>
      </c>
      <c r="P672">
        <v>54500</v>
      </c>
      <c r="Q672">
        <v>65900</v>
      </c>
      <c r="R672">
        <v>82.7</v>
      </c>
      <c r="S672">
        <v>6.7</v>
      </c>
      <c r="T672">
        <v>54200</v>
      </c>
      <c r="U672">
        <v>68500</v>
      </c>
      <c r="V672">
        <v>79.2</v>
      </c>
      <c r="W672">
        <v>6.8</v>
      </c>
      <c r="X672">
        <v>54300</v>
      </c>
      <c r="Y672">
        <v>70500</v>
      </c>
      <c r="Z672">
        <v>77.099999999999994</v>
      </c>
      <c r="AA672">
        <v>6.9</v>
      </c>
      <c r="AB672">
        <v>53900</v>
      </c>
      <c r="AC672">
        <v>69800</v>
      </c>
      <c r="AD672">
        <v>77.2</v>
      </c>
      <c r="AE672">
        <v>8</v>
      </c>
      <c r="AF672">
        <v>54100</v>
      </c>
      <c r="AG672">
        <v>67000</v>
      </c>
      <c r="AH672">
        <v>80.8</v>
      </c>
      <c r="AI672">
        <v>7.2</v>
      </c>
    </row>
    <row r="673" spans="1:35" x14ac:dyDescent="0.3">
      <c r="A673" t="s">
        <v>435</v>
      </c>
      <c r="B673" t="str">
        <f>IFERROR(VLOOKUP(A673,'class and classification'!$A$1:$B$338,2,FALSE),VLOOKUP(A673,'class and classification'!$A$340:$B$378,2,FALSE))</f>
        <v>Predominantly Rural</v>
      </c>
      <c r="C673" t="str">
        <f>IFERROR(VLOOKUP(A673,'class and classification'!$A$1:$C$338,3,FALSE),VLOOKUP(A673,'class and classification'!$A$340:$C$378,3,FALSE))</f>
        <v>SD</v>
      </c>
      <c r="D673">
        <v>34800</v>
      </c>
      <c r="E673">
        <v>40800</v>
      </c>
      <c r="F673">
        <v>85.3</v>
      </c>
      <c r="G673">
        <v>7.1</v>
      </c>
      <c r="H673">
        <v>33400</v>
      </c>
      <c r="I673">
        <v>39900</v>
      </c>
      <c r="J673">
        <v>83.7</v>
      </c>
      <c r="K673">
        <v>7.9</v>
      </c>
      <c r="L673">
        <v>33100</v>
      </c>
      <c r="M673">
        <v>37000</v>
      </c>
      <c r="N673">
        <v>89.5</v>
      </c>
      <c r="O673">
        <v>6.7</v>
      </c>
      <c r="P673">
        <v>34300</v>
      </c>
      <c r="Q673">
        <v>37000</v>
      </c>
      <c r="R673">
        <v>92.9</v>
      </c>
      <c r="S673">
        <v>5.6</v>
      </c>
      <c r="T673">
        <v>32200</v>
      </c>
      <c r="U673">
        <v>36400</v>
      </c>
      <c r="V673">
        <v>88.5</v>
      </c>
      <c r="W673">
        <v>7.1</v>
      </c>
      <c r="X673">
        <v>33500</v>
      </c>
      <c r="Y673">
        <v>37200</v>
      </c>
      <c r="Z673">
        <v>89.8</v>
      </c>
      <c r="AA673">
        <v>6.1</v>
      </c>
      <c r="AB673">
        <v>30800</v>
      </c>
      <c r="AC673">
        <v>34500</v>
      </c>
      <c r="AD673">
        <v>89.3</v>
      </c>
      <c r="AE673">
        <v>7</v>
      </c>
      <c r="AF673">
        <v>28200</v>
      </c>
      <c r="AG673">
        <v>31500</v>
      </c>
      <c r="AH673">
        <v>89.7</v>
      </c>
      <c r="AI673">
        <v>6.6</v>
      </c>
    </row>
    <row r="674" spans="1:35" x14ac:dyDescent="0.3">
      <c r="A674" t="s">
        <v>436</v>
      </c>
      <c r="B674" t="str">
        <f>IFERROR(VLOOKUP(A674,'class and classification'!$A$1:$B$338,2,FALSE),VLOOKUP(A674,'class and classification'!$A$340:$B$378,2,FALSE))</f>
        <v>Predominantly Rural</v>
      </c>
      <c r="C674" t="str">
        <f>IFERROR(VLOOKUP(A674,'class and classification'!$A$1:$C$338,3,FALSE),VLOOKUP(A674,'class and classification'!$A$340:$C$378,3,FALSE))</f>
        <v>SD</v>
      </c>
      <c r="D674">
        <v>33000</v>
      </c>
      <c r="E674">
        <v>42600</v>
      </c>
      <c r="F674">
        <v>77.5</v>
      </c>
      <c r="G674">
        <v>8</v>
      </c>
      <c r="H674">
        <v>41000</v>
      </c>
      <c r="I674">
        <v>48400</v>
      </c>
      <c r="J674">
        <v>84.6</v>
      </c>
      <c r="K674">
        <v>6.9</v>
      </c>
      <c r="L674">
        <v>33800</v>
      </c>
      <c r="M674">
        <v>45300</v>
      </c>
      <c r="N674">
        <v>74.599999999999994</v>
      </c>
      <c r="O674">
        <v>10.3</v>
      </c>
      <c r="P674">
        <v>40900</v>
      </c>
      <c r="Q674">
        <v>46700</v>
      </c>
      <c r="R674">
        <v>87.6</v>
      </c>
      <c r="S674">
        <v>6</v>
      </c>
      <c r="T674">
        <v>40900</v>
      </c>
      <c r="U674">
        <v>44300</v>
      </c>
      <c r="V674">
        <v>92.3</v>
      </c>
      <c r="W674">
        <v>5.7</v>
      </c>
      <c r="X674">
        <v>40800</v>
      </c>
      <c r="Y674">
        <v>45000</v>
      </c>
      <c r="Z674">
        <v>90.5</v>
      </c>
      <c r="AA674">
        <v>6.7</v>
      </c>
      <c r="AB674">
        <v>39500</v>
      </c>
      <c r="AC674">
        <v>45800</v>
      </c>
      <c r="AD674">
        <v>86.2</v>
      </c>
      <c r="AE674">
        <v>7.5</v>
      </c>
      <c r="AF674">
        <v>38300</v>
      </c>
      <c r="AG674">
        <v>41200</v>
      </c>
      <c r="AH674">
        <v>92.8</v>
      </c>
      <c r="AI674">
        <v>4.9000000000000004</v>
      </c>
    </row>
    <row r="675" spans="1:35" x14ac:dyDescent="0.3">
      <c r="A675" t="s">
        <v>437</v>
      </c>
      <c r="B675" t="str">
        <f>IFERROR(VLOOKUP(A675,'class and classification'!$A$1:$B$338,2,FALSE),VLOOKUP(A675,'class and classification'!$A$340:$B$378,2,FALSE))</f>
        <v>Predominantly Rural</v>
      </c>
      <c r="C675" t="str">
        <f>IFERROR(VLOOKUP(A675,'class and classification'!$A$1:$C$338,3,FALSE),VLOOKUP(A675,'class and classification'!$A$340:$C$378,3,FALSE))</f>
        <v>SD</v>
      </c>
      <c r="D675">
        <v>28100</v>
      </c>
      <c r="E675">
        <v>39100</v>
      </c>
      <c r="F675">
        <v>71.8</v>
      </c>
      <c r="G675">
        <v>7.6</v>
      </c>
      <c r="H675">
        <v>31200</v>
      </c>
      <c r="I675">
        <v>40300</v>
      </c>
      <c r="J675">
        <v>77.3</v>
      </c>
      <c r="K675">
        <v>8.1</v>
      </c>
      <c r="L675">
        <v>28100</v>
      </c>
      <c r="M675">
        <v>35400</v>
      </c>
      <c r="N675">
        <v>79.2</v>
      </c>
      <c r="O675">
        <v>8.5</v>
      </c>
      <c r="P675">
        <v>30600</v>
      </c>
      <c r="Q675">
        <v>36300</v>
      </c>
      <c r="R675">
        <v>84.4</v>
      </c>
      <c r="S675">
        <v>8.6999999999999993</v>
      </c>
      <c r="T675">
        <v>34300</v>
      </c>
      <c r="U675">
        <v>41800</v>
      </c>
      <c r="V675">
        <v>82.2</v>
      </c>
      <c r="W675">
        <v>7.9</v>
      </c>
      <c r="X675">
        <v>32700</v>
      </c>
      <c r="Y675">
        <v>39000</v>
      </c>
      <c r="Z675">
        <v>83.9</v>
      </c>
      <c r="AA675">
        <v>8.9</v>
      </c>
      <c r="AB675">
        <v>25200</v>
      </c>
      <c r="AC675">
        <v>32400</v>
      </c>
      <c r="AD675">
        <v>77.8</v>
      </c>
      <c r="AE675">
        <v>10.4</v>
      </c>
      <c r="AF675">
        <v>25400</v>
      </c>
      <c r="AG675">
        <v>30300</v>
      </c>
      <c r="AH675">
        <v>84</v>
      </c>
      <c r="AI675">
        <v>8.9</v>
      </c>
    </row>
    <row r="676" spans="1:35" x14ac:dyDescent="0.3">
      <c r="A676" t="s">
        <v>438</v>
      </c>
      <c r="B676" t="str">
        <f>IFERROR(VLOOKUP(A676,'class and classification'!$A$1:$B$338,2,FALSE),VLOOKUP(A676,'class and classification'!$A$340:$B$378,2,FALSE))</f>
        <v>Predominantly Rural</v>
      </c>
      <c r="C676" t="str">
        <f>IFERROR(VLOOKUP(A676,'class and classification'!$A$1:$C$338,3,FALSE),VLOOKUP(A676,'class and classification'!$A$340:$C$378,3,FALSE))</f>
        <v>SD</v>
      </c>
      <c r="D676">
        <v>47700</v>
      </c>
      <c r="E676">
        <v>55900</v>
      </c>
      <c r="F676">
        <v>85.3</v>
      </c>
      <c r="G676">
        <v>6.3</v>
      </c>
      <c r="H676">
        <v>53400</v>
      </c>
      <c r="I676">
        <v>62800</v>
      </c>
      <c r="J676">
        <v>84.9</v>
      </c>
      <c r="K676">
        <v>5.6</v>
      </c>
      <c r="L676">
        <v>49900</v>
      </c>
      <c r="M676">
        <v>60900</v>
      </c>
      <c r="N676">
        <v>82</v>
      </c>
      <c r="O676">
        <v>6</v>
      </c>
      <c r="P676">
        <v>51400</v>
      </c>
      <c r="Q676">
        <v>60200</v>
      </c>
      <c r="R676">
        <v>85.5</v>
      </c>
      <c r="S676">
        <v>5.7</v>
      </c>
      <c r="T676">
        <v>48000</v>
      </c>
      <c r="U676">
        <v>55000</v>
      </c>
      <c r="V676">
        <v>87.3</v>
      </c>
      <c r="W676">
        <v>5.9</v>
      </c>
      <c r="X676">
        <v>46800</v>
      </c>
      <c r="Y676">
        <v>58100</v>
      </c>
      <c r="Z676">
        <v>80.5</v>
      </c>
      <c r="AA676">
        <v>6.6</v>
      </c>
      <c r="AB676">
        <v>52200</v>
      </c>
      <c r="AC676">
        <v>61300</v>
      </c>
      <c r="AD676">
        <v>85.2</v>
      </c>
      <c r="AE676">
        <v>6.5</v>
      </c>
      <c r="AF676">
        <v>47900</v>
      </c>
      <c r="AG676">
        <v>60600</v>
      </c>
      <c r="AH676">
        <v>79.099999999999994</v>
      </c>
      <c r="AI676">
        <v>5.9</v>
      </c>
    </row>
    <row r="677" spans="1:35" x14ac:dyDescent="0.3">
      <c r="A677" t="s">
        <v>439</v>
      </c>
      <c r="B677" t="str">
        <f>IFERROR(VLOOKUP(A677,'class and classification'!$A$1:$B$338,2,FALSE),VLOOKUP(A677,'class and classification'!$A$340:$B$378,2,FALSE))</f>
        <v>Predominantly Rural</v>
      </c>
      <c r="C677" t="str">
        <f>IFERROR(VLOOKUP(A677,'class and classification'!$A$1:$C$338,3,FALSE),VLOOKUP(A677,'class and classification'!$A$340:$C$378,3,FALSE))</f>
        <v>SD</v>
      </c>
      <c r="D677">
        <v>23500</v>
      </c>
      <c r="E677">
        <v>27600</v>
      </c>
      <c r="F677">
        <v>84.9</v>
      </c>
      <c r="G677">
        <v>8.5</v>
      </c>
      <c r="H677">
        <v>20900</v>
      </c>
      <c r="I677">
        <v>30900</v>
      </c>
      <c r="J677">
        <v>67.8</v>
      </c>
      <c r="K677">
        <v>11.6</v>
      </c>
      <c r="L677">
        <v>23600</v>
      </c>
      <c r="M677">
        <v>30200</v>
      </c>
      <c r="N677">
        <v>78.099999999999994</v>
      </c>
      <c r="O677">
        <v>9</v>
      </c>
      <c r="P677">
        <v>20900</v>
      </c>
      <c r="Q677">
        <v>26900</v>
      </c>
      <c r="R677">
        <v>77.900000000000006</v>
      </c>
      <c r="S677">
        <v>11</v>
      </c>
      <c r="T677">
        <v>21500</v>
      </c>
      <c r="U677">
        <v>26900</v>
      </c>
      <c r="V677">
        <v>80</v>
      </c>
      <c r="W677">
        <v>11</v>
      </c>
      <c r="X677">
        <v>27800</v>
      </c>
      <c r="Y677">
        <v>29000</v>
      </c>
      <c r="Z677">
        <v>96</v>
      </c>
      <c r="AA677">
        <v>5.2</v>
      </c>
      <c r="AB677">
        <v>25400</v>
      </c>
      <c r="AC677">
        <v>31900</v>
      </c>
      <c r="AD677">
        <v>79.5</v>
      </c>
      <c r="AE677">
        <v>12.4</v>
      </c>
      <c r="AF677">
        <v>25100</v>
      </c>
      <c r="AG677">
        <v>28900</v>
      </c>
      <c r="AH677">
        <v>86.8</v>
      </c>
      <c r="AI677">
        <v>9.4</v>
      </c>
    </row>
    <row r="678" spans="1:35" x14ac:dyDescent="0.3">
      <c r="A678" t="s">
        <v>440</v>
      </c>
      <c r="B678" t="str">
        <f>IFERROR(VLOOKUP(A678,'class and classification'!$A$1:$B$338,2,FALSE),VLOOKUP(A678,'class and classification'!$A$340:$B$378,2,FALSE))</f>
        <v>Predominantly Rural</v>
      </c>
      <c r="C678" t="str">
        <f>IFERROR(VLOOKUP(A678,'class and classification'!$A$1:$C$338,3,FALSE),VLOOKUP(A678,'class and classification'!$A$340:$C$378,3,FALSE))</f>
        <v>SD</v>
      </c>
      <c r="D678">
        <v>19500</v>
      </c>
      <c r="E678">
        <v>24200</v>
      </c>
      <c r="F678">
        <v>80.400000000000006</v>
      </c>
      <c r="G678">
        <v>10.4</v>
      </c>
      <c r="H678">
        <v>20500</v>
      </c>
      <c r="I678">
        <v>24900</v>
      </c>
      <c r="J678">
        <v>82.3</v>
      </c>
      <c r="K678">
        <v>8.6</v>
      </c>
      <c r="L678">
        <v>19600</v>
      </c>
      <c r="M678">
        <v>23600</v>
      </c>
      <c r="N678">
        <v>83.1</v>
      </c>
      <c r="O678">
        <v>9.3000000000000007</v>
      </c>
      <c r="P678">
        <v>21100</v>
      </c>
      <c r="Q678">
        <v>26100</v>
      </c>
      <c r="R678">
        <v>81</v>
      </c>
      <c r="S678">
        <v>11.7</v>
      </c>
      <c r="T678">
        <v>19800</v>
      </c>
      <c r="U678">
        <v>23400</v>
      </c>
      <c r="V678">
        <v>84.8</v>
      </c>
      <c r="W678">
        <v>9.1999999999999993</v>
      </c>
      <c r="X678">
        <v>18500</v>
      </c>
      <c r="Y678">
        <v>21200</v>
      </c>
      <c r="Z678">
        <v>87</v>
      </c>
      <c r="AA678">
        <v>9.1</v>
      </c>
      <c r="AB678">
        <v>19100</v>
      </c>
      <c r="AC678">
        <v>24200</v>
      </c>
      <c r="AD678">
        <v>78.900000000000006</v>
      </c>
      <c r="AE678">
        <v>12.2</v>
      </c>
      <c r="AF678">
        <v>14500</v>
      </c>
      <c r="AG678">
        <v>20000</v>
      </c>
      <c r="AH678">
        <v>72.5</v>
      </c>
      <c r="AI678">
        <v>18.3</v>
      </c>
    </row>
    <row r="679" spans="1:35" x14ac:dyDescent="0.3">
      <c r="A679" t="s">
        <v>441</v>
      </c>
      <c r="B679" t="str">
        <f>IFERROR(VLOOKUP(A679,'class and classification'!$A$1:$B$338,2,FALSE),VLOOKUP(A679,'class and classification'!$A$340:$B$378,2,FALSE))</f>
        <v>Predominantly Urban</v>
      </c>
      <c r="C679" t="str">
        <f>IFERROR(VLOOKUP(A679,'class and classification'!$A$1:$C$338,3,FALSE),VLOOKUP(A679,'class and classification'!$A$340:$C$378,3,FALSE))</f>
        <v>SD</v>
      </c>
      <c r="D679">
        <v>51200</v>
      </c>
      <c r="E679">
        <v>67700</v>
      </c>
      <c r="F679">
        <v>75.599999999999994</v>
      </c>
      <c r="G679">
        <v>6.5</v>
      </c>
      <c r="H679">
        <v>48600</v>
      </c>
      <c r="I679">
        <v>61400</v>
      </c>
      <c r="J679">
        <v>79.099999999999994</v>
      </c>
      <c r="K679">
        <v>6.2</v>
      </c>
      <c r="L679">
        <v>48800</v>
      </c>
      <c r="M679">
        <v>57300</v>
      </c>
      <c r="N679">
        <v>85.1</v>
      </c>
      <c r="O679">
        <v>5.6</v>
      </c>
      <c r="P679">
        <v>53900</v>
      </c>
      <c r="Q679">
        <v>58700</v>
      </c>
      <c r="R679">
        <v>91.7</v>
      </c>
      <c r="S679">
        <v>4.5</v>
      </c>
      <c r="T679">
        <v>55800</v>
      </c>
      <c r="U679">
        <v>66500</v>
      </c>
      <c r="V679">
        <v>83.9</v>
      </c>
      <c r="W679">
        <v>5.5</v>
      </c>
      <c r="X679">
        <v>51800</v>
      </c>
      <c r="Y679">
        <v>58400</v>
      </c>
      <c r="Z679">
        <v>88.6</v>
      </c>
      <c r="AA679">
        <v>5.4</v>
      </c>
      <c r="AB679">
        <v>44400</v>
      </c>
      <c r="AC679">
        <v>54200</v>
      </c>
      <c r="AD679">
        <v>81.900000000000006</v>
      </c>
      <c r="AE679">
        <v>6.7</v>
      </c>
      <c r="AF679">
        <v>48800</v>
      </c>
      <c r="AG679">
        <v>58300</v>
      </c>
      <c r="AH679">
        <v>83.8</v>
      </c>
      <c r="AI679">
        <v>6.1</v>
      </c>
    </row>
    <row r="680" spans="1:35" x14ac:dyDescent="0.3">
      <c r="A680" t="s">
        <v>442</v>
      </c>
      <c r="B680" t="str">
        <f>IFERROR(VLOOKUP(A680,'class and classification'!$A$1:$B$338,2,FALSE),VLOOKUP(A680,'class and classification'!$A$340:$B$378,2,FALSE))</f>
        <v>Predominantly Rural</v>
      </c>
      <c r="C680" t="str">
        <f>IFERROR(VLOOKUP(A680,'class and classification'!$A$1:$C$338,3,FALSE),VLOOKUP(A680,'class and classification'!$A$340:$C$378,3,FALSE))</f>
        <v>SD</v>
      </c>
      <c r="D680">
        <v>30200</v>
      </c>
      <c r="E680">
        <v>36400</v>
      </c>
      <c r="F680">
        <v>82.7</v>
      </c>
      <c r="G680">
        <v>7.3</v>
      </c>
      <c r="H680">
        <v>36600</v>
      </c>
      <c r="I680">
        <v>44400</v>
      </c>
      <c r="J680">
        <v>82.3</v>
      </c>
      <c r="K680">
        <v>7.2</v>
      </c>
      <c r="L680">
        <v>38700</v>
      </c>
      <c r="M680">
        <v>44600</v>
      </c>
      <c r="N680">
        <v>86.9</v>
      </c>
      <c r="O680">
        <v>7.2</v>
      </c>
      <c r="P680">
        <v>41200</v>
      </c>
      <c r="Q680">
        <v>45900</v>
      </c>
      <c r="R680">
        <v>89.7</v>
      </c>
      <c r="S680">
        <v>5.7</v>
      </c>
      <c r="T680">
        <v>33400</v>
      </c>
      <c r="U680">
        <v>39200</v>
      </c>
      <c r="V680">
        <v>85.4</v>
      </c>
      <c r="W680">
        <v>7.7</v>
      </c>
      <c r="X680">
        <v>32100</v>
      </c>
      <c r="Y680">
        <v>40000</v>
      </c>
      <c r="Z680">
        <v>80.2</v>
      </c>
      <c r="AA680">
        <v>7.9</v>
      </c>
      <c r="AB680">
        <v>31100</v>
      </c>
      <c r="AC680">
        <v>39300</v>
      </c>
      <c r="AD680">
        <v>79.2</v>
      </c>
      <c r="AE680">
        <v>8.3000000000000007</v>
      </c>
      <c r="AF680">
        <v>33300</v>
      </c>
      <c r="AG680">
        <v>38600</v>
      </c>
      <c r="AH680">
        <v>86.4</v>
      </c>
      <c r="AI680">
        <v>6.6</v>
      </c>
    </row>
    <row r="681" spans="1:35" x14ac:dyDescent="0.3">
      <c r="A681" t="s">
        <v>443</v>
      </c>
      <c r="B681" t="str">
        <f>IFERROR(VLOOKUP(A681,'class and classification'!$A$1:$B$338,2,FALSE),VLOOKUP(A681,'class and classification'!$A$340:$B$378,2,FALSE))</f>
        <v>Predominantly Rural</v>
      </c>
      <c r="C681" t="str">
        <f>IFERROR(VLOOKUP(A681,'class and classification'!$A$1:$C$338,3,FALSE),VLOOKUP(A681,'class and classification'!$A$340:$C$378,3,FALSE))</f>
        <v>SD</v>
      </c>
      <c r="D681">
        <v>32900</v>
      </c>
      <c r="E681">
        <v>40200</v>
      </c>
      <c r="F681">
        <v>81.8</v>
      </c>
      <c r="G681">
        <v>7.4</v>
      </c>
      <c r="H681">
        <v>33600</v>
      </c>
      <c r="I681">
        <v>39800</v>
      </c>
      <c r="J681">
        <v>84.5</v>
      </c>
      <c r="K681">
        <v>6.6</v>
      </c>
      <c r="L681">
        <v>29800</v>
      </c>
      <c r="M681">
        <v>35500</v>
      </c>
      <c r="N681">
        <v>84.1</v>
      </c>
      <c r="O681">
        <v>6.5</v>
      </c>
      <c r="P681">
        <v>29000</v>
      </c>
      <c r="Q681">
        <v>35900</v>
      </c>
      <c r="R681">
        <v>80.8</v>
      </c>
      <c r="S681">
        <v>7.1</v>
      </c>
      <c r="T681">
        <v>34300</v>
      </c>
      <c r="U681">
        <v>37600</v>
      </c>
      <c r="V681">
        <v>91.1</v>
      </c>
      <c r="W681">
        <v>6.1</v>
      </c>
      <c r="X681">
        <v>33700</v>
      </c>
      <c r="Y681">
        <v>37500</v>
      </c>
      <c r="Z681">
        <v>90</v>
      </c>
      <c r="AA681">
        <v>6.3</v>
      </c>
      <c r="AB681">
        <v>37700</v>
      </c>
      <c r="AC681">
        <v>40600</v>
      </c>
      <c r="AD681">
        <v>92.8</v>
      </c>
      <c r="AE681">
        <v>5.0999999999999996</v>
      </c>
      <c r="AF681">
        <v>32600</v>
      </c>
      <c r="AG681">
        <v>37400</v>
      </c>
      <c r="AH681">
        <v>87</v>
      </c>
      <c r="AI681">
        <v>6</v>
      </c>
    </row>
    <row r="682" spans="1:35" x14ac:dyDescent="0.3">
      <c r="A682" t="s">
        <v>444</v>
      </c>
      <c r="B682" t="str">
        <f>IFERROR(VLOOKUP(A682,'class and classification'!$A$1:$B$338,2,FALSE),VLOOKUP(A682,'class and classification'!$A$340:$B$378,2,FALSE))</f>
        <v>Predominantly Urban</v>
      </c>
      <c r="C682" t="str">
        <f>IFERROR(VLOOKUP(A682,'class and classification'!$A$1:$C$338,3,FALSE),VLOOKUP(A682,'class and classification'!$A$340:$C$378,3,FALSE))</f>
        <v>SD</v>
      </c>
      <c r="D682">
        <v>48000</v>
      </c>
      <c r="E682">
        <v>63800</v>
      </c>
      <c r="F682">
        <v>75.3</v>
      </c>
      <c r="G682">
        <v>6.9</v>
      </c>
      <c r="H682">
        <v>55800</v>
      </c>
      <c r="I682">
        <v>69100</v>
      </c>
      <c r="J682">
        <v>80.8</v>
      </c>
      <c r="K682">
        <v>5.7</v>
      </c>
      <c r="L682">
        <v>57700</v>
      </c>
      <c r="M682">
        <v>66300</v>
      </c>
      <c r="N682">
        <v>86.9</v>
      </c>
      <c r="O682">
        <v>5.3</v>
      </c>
      <c r="P682">
        <v>51900</v>
      </c>
      <c r="Q682">
        <v>63200</v>
      </c>
      <c r="R682">
        <v>82.1</v>
      </c>
      <c r="S682">
        <v>6</v>
      </c>
      <c r="T682">
        <v>55800</v>
      </c>
      <c r="U682">
        <v>65700</v>
      </c>
      <c r="V682">
        <v>85</v>
      </c>
      <c r="W682">
        <v>5.7</v>
      </c>
      <c r="X682">
        <v>56400</v>
      </c>
      <c r="Y682">
        <v>63400</v>
      </c>
      <c r="Z682">
        <v>88.9</v>
      </c>
      <c r="AA682">
        <v>4.9000000000000004</v>
      </c>
      <c r="AB682">
        <v>47800</v>
      </c>
      <c r="AC682">
        <v>59400</v>
      </c>
      <c r="AD682">
        <v>80.400000000000006</v>
      </c>
      <c r="AE682">
        <v>7.5</v>
      </c>
      <c r="AF682">
        <v>57900</v>
      </c>
      <c r="AG682">
        <v>66900</v>
      </c>
      <c r="AH682">
        <v>86.6</v>
      </c>
      <c r="AI682">
        <v>5.5</v>
      </c>
    </row>
    <row r="683" spans="1:35" x14ac:dyDescent="0.3">
      <c r="A683" t="s">
        <v>445</v>
      </c>
      <c r="B683" t="str">
        <f>IFERROR(VLOOKUP(A683,'class and classification'!$A$1:$B$338,2,FALSE),VLOOKUP(A683,'class and classification'!$A$340:$B$378,2,FALSE))</f>
        <v>Urban with Significant Rural</v>
      </c>
      <c r="C683" t="str">
        <f>IFERROR(VLOOKUP(A683,'class and classification'!$A$1:$C$338,3,FALSE),VLOOKUP(A683,'class and classification'!$A$340:$C$378,3,FALSE))</f>
        <v>SD</v>
      </c>
      <c r="D683">
        <v>51300</v>
      </c>
      <c r="E683">
        <v>59300</v>
      </c>
      <c r="F683">
        <v>86.4</v>
      </c>
      <c r="G683">
        <v>5.5</v>
      </c>
      <c r="H683">
        <v>50600</v>
      </c>
      <c r="I683">
        <v>57700</v>
      </c>
      <c r="J683">
        <v>87.7</v>
      </c>
      <c r="K683">
        <v>5.2</v>
      </c>
      <c r="L683">
        <v>52600</v>
      </c>
      <c r="M683">
        <v>56200</v>
      </c>
      <c r="N683">
        <v>93.5</v>
      </c>
      <c r="O683">
        <v>4.2</v>
      </c>
      <c r="P683">
        <v>48300</v>
      </c>
      <c r="Q683">
        <v>57900</v>
      </c>
      <c r="R683">
        <v>83.5</v>
      </c>
      <c r="S683">
        <v>5.5</v>
      </c>
      <c r="T683">
        <v>48900</v>
      </c>
      <c r="U683">
        <v>55700</v>
      </c>
      <c r="V683">
        <v>87.8</v>
      </c>
      <c r="W683">
        <v>5.8</v>
      </c>
      <c r="X683">
        <v>50900</v>
      </c>
      <c r="Y683">
        <v>59100</v>
      </c>
      <c r="Z683">
        <v>86.1</v>
      </c>
      <c r="AA683">
        <v>5.9</v>
      </c>
      <c r="AB683">
        <v>48500</v>
      </c>
      <c r="AC683">
        <v>56600</v>
      </c>
      <c r="AD683">
        <v>85.7</v>
      </c>
      <c r="AE683">
        <v>5.9</v>
      </c>
      <c r="AF683">
        <v>43700</v>
      </c>
      <c r="AG683">
        <v>53000</v>
      </c>
      <c r="AH683">
        <v>82.5</v>
      </c>
      <c r="AI683">
        <v>5.7</v>
      </c>
    </row>
    <row r="684" spans="1:35" x14ac:dyDescent="0.3">
      <c r="A684" t="s">
        <v>446</v>
      </c>
      <c r="B684" t="str">
        <f>IFERROR(VLOOKUP(A684,'class and classification'!$A$1:$B$338,2,FALSE),VLOOKUP(A684,'class and classification'!$A$340:$B$378,2,FALSE))</f>
        <v>Predominantly Rural</v>
      </c>
      <c r="C684" t="str">
        <f>IFERROR(VLOOKUP(A684,'class and classification'!$A$1:$C$338,3,FALSE),VLOOKUP(A684,'class and classification'!$A$340:$C$378,3,FALSE))</f>
        <v>SD</v>
      </c>
      <c r="D684">
        <v>37100</v>
      </c>
      <c r="E684">
        <v>42800</v>
      </c>
      <c r="F684">
        <v>86.8</v>
      </c>
      <c r="G684">
        <v>5.8</v>
      </c>
      <c r="H684">
        <v>38600</v>
      </c>
      <c r="I684">
        <v>44500</v>
      </c>
      <c r="J684">
        <v>86.7</v>
      </c>
      <c r="K684">
        <v>6</v>
      </c>
      <c r="L684">
        <v>35100</v>
      </c>
      <c r="M684">
        <v>43300</v>
      </c>
      <c r="N684">
        <v>81.2</v>
      </c>
      <c r="O684">
        <v>6.9</v>
      </c>
      <c r="P684">
        <v>37800</v>
      </c>
      <c r="Q684">
        <v>44500</v>
      </c>
      <c r="R684">
        <v>85</v>
      </c>
      <c r="S684">
        <v>5.8</v>
      </c>
      <c r="T684">
        <v>36500</v>
      </c>
      <c r="U684">
        <v>42200</v>
      </c>
      <c r="V684">
        <v>86.7</v>
      </c>
      <c r="W684">
        <v>5.7</v>
      </c>
      <c r="X684">
        <v>34600</v>
      </c>
      <c r="Y684">
        <v>42700</v>
      </c>
      <c r="Z684">
        <v>81.099999999999994</v>
      </c>
      <c r="AA684">
        <v>6.9</v>
      </c>
      <c r="AB684">
        <v>34900</v>
      </c>
      <c r="AC684">
        <v>41500</v>
      </c>
      <c r="AD684">
        <v>84.1</v>
      </c>
      <c r="AE684">
        <v>7</v>
      </c>
      <c r="AF684">
        <v>32500</v>
      </c>
      <c r="AG684">
        <v>39500</v>
      </c>
      <c r="AH684">
        <v>82.2</v>
      </c>
      <c r="AI684">
        <v>7.4</v>
      </c>
    </row>
    <row r="685" spans="1:35" x14ac:dyDescent="0.3">
      <c r="A685" t="s">
        <v>447</v>
      </c>
      <c r="B685" t="str">
        <f>IFERROR(VLOOKUP(A685,'class and classification'!$A$1:$B$338,2,FALSE),VLOOKUP(A685,'class and classification'!$A$340:$B$378,2,FALSE))</f>
        <v>Predominantly Rural</v>
      </c>
      <c r="C685" t="str">
        <f>IFERROR(VLOOKUP(A685,'class and classification'!$A$1:$C$338,3,FALSE),VLOOKUP(A685,'class and classification'!$A$340:$C$378,3,FALSE))</f>
        <v>SD</v>
      </c>
      <c r="D685">
        <v>41700</v>
      </c>
      <c r="E685">
        <v>51500</v>
      </c>
      <c r="F685">
        <v>81</v>
      </c>
      <c r="G685">
        <v>6.2</v>
      </c>
      <c r="H685">
        <v>40000</v>
      </c>
      <c r="I685">
        <v>50800</v>
      </c>
      <c r="J685">
        <v>78.8</v>
      </c>
      <c r="K685">
        <v>7</v>
      </c>
      <c r="L685">
        <v>39900</v>
      </c>
      <c r="M685">
        <v>50900</v>
      </c>
      <c r="N685">
        <v>78.400000000000006</v>
      </c>
      <c r="O685">
        <v>6.9</v>
      </c>
      <c r="P685">
        <v>40700</v>
      </c>
      <c r="Q685">
        <v>51200</v>
      </c>
      <c r="R685">
        <v>79.599999999999994</v>
      </c>
      <c r="S685">
        <v>6.6</v>
      </c>
      <c r="T685">
        <v>43900</v>
      </c>
      <c r="U685">
        <v>52300</v>
      </c>
      <c r="V685">
        <v>84</v>
      </c>
      <c r="W685">
        <v>6.2</v>
      </c>
      <c r="X685">
        <v>48400</v>
      </c>
      <c r="Y685">
        <v>54900</v>
      </c>
      <c r="Z685">
        <v>88.1</v>
      </c>
      <c r="AA685">
        <v>5.5</v>
      </c>
      <c r="AB685">
        <v>46300</v>
      </c>
      <c r="AC685">
        <v>54500</v>
      </c>
      <c r="AD685">
        <v>85</v>
      </c>
      <c r="AE685">
        <v>7.2</v>
      </c>
      <c r="AF685">
        <v>42800</v>
      </c>
      <c r="AG685">
        <v>48300</v>
      </c>
      <c r="AH685">
        <v>88.6</v>
      </c>
      <c r="AI685">
        <v>5.6</v>
      </c>
    </row>
    <row r="686" spans="1:35" x14ac:dyDescent="0.3">
      <c r="A686" t="s">
        <v>448</v>
      </c>
      <c r="B686" t="str">
        <f>IFERROR(VLOOKUP(A686,'class and classification'!$A$1:$B$338,2,FALSE),VLOOKUP(A686,'class and classification'!$A$340:$B$378,2,FALSE))</f>
        <v>Predominantly Rural</v>
      </c>
      <c r="C686" t="str">
        <f>IFERROR(VLOOKUP(A686,'class and classification'!$A$1:$C$338,3,FALSE),VLOOKUP(A686,'class and classification'!$A$340:$C$378,3,FALSE))</f>
        <v>SD</v>
      </c>
      <c r="D686">
        <v>45300</v>
      </c>
      <c r="E686">
        <v>59100</v>
      </c>
      <c r="F686">
        <v>76.599999999999994</v>
      </c>
      <c r="G686">
        <v>6.6</v>
      </c>
      <c r="H686">
        <v>47800</v>
      </c>
      <c r="I686">
        <v>56600</v>
      </c>
      <c r="J686">
        <v>84.4</v>
      </c>
      <c r="K686">
        <v>5.8</v>
      </c>
      <c r="L686">
        <v>41000</v>
      </c>
      <c r="M686">
        <v>52800</v>
      </c>
      <c r="N686">
        <v>77.599999999999994</v>
      </c>
      <c r="O686">
        <v>7.3</v>
      </c>
      <c r="P686">
        <v>37200</v>
      </c>
      <c r="Q686">
        <v>47100</v>
      </c>
      <c r="R686">
        <v>78.8</v>
      </c>
      <c r="S686">
        <v>8.1</v>
      </c>
      <c r="T686">
        <v>46900</v>
      </c>
      <c r="U686">
        <v>56100</v>
      </c>
      <c r="V686">
        <v>83.6</v>
      </c>
      <c r="W686">
        <v>6.2</v>
      </c>
      <c r="X686">
        <v>49000</v>
      </c>
      <c r="Y686">
        <v>54700</v>
      </c>
      <c r="Z686">
        <v>89.7</v>
      </c>
      <c r="AA686">
        <v>5</v>
      </c>
      <c r="AB686">
        <v>44600</v>
      </c>
      <c r="AC686">
        <v>55600</v>
      </c>
      <c r="AD686">
        <v>80.2</v>
      </c>
      <c r="AE686">
        <v>7</v>
      </c>
      <c r="AF686">
        <v>42400</v>
      </c>
      <c r="AG686">
        <v>52000</v>
      </c>
      <c r="AH686">
        <v>81.5</v>
      </c>
      <c r="AI686">
        <v>6.3</v>
      </c>
    </row>
    <row r="687" spans="1:35" x14ac:dyDescent="0.3">
      <c r="A687" t="s">
        <v>449</v>
      </c>
      <c r="B687" t="str">
        <f>IFERROR(VLOOKUP(A687,'class and classification'!$A$1:$B$338,2,FALSE),VLOOKUP(A687,'class and classification'!$A$340:$B$378,2,FALSE))</f>
        <v>Predominantly Rural</v>
      </c>
      <c r="C687" t="str">
        <f>IFERROR(VLOOKUP(A687,'class and classification'!$A$1:$C$338,3,FALSE),VLOOKUP(A687,'class and classification'!$A$340:$C$378,3,FALSE))</f>
        <v>SD</v>
      </c>
      <c r="D687">
        <v>64000</v>
      </c>
      <c r="E687">
        <v>75900</v>
      </c>
      <c r="F687">
        <v>84.4</v>
      </c>
      <c r="G687">
        <v>4.9000000000000004</v>
      </c>
      <c r="H687">
        <v>65300</v>
      </c>
      <c r="I687">
        <v>74400</v>
      </c>
      <c r="J687">
        <v>87.8</v>
      </c>
      <c r="K687">
        <v>4.5</v>
      </c>
      <c r="L687">
        <v>63700</v>
      </c>
      <c r="M687">
        <v>76800</v>
      </c>
      <c r="N687">
        <v>82.9</v>
      </c>
      <c r="O687">
        <v>5.7</v>
      </c>
      <c r="P687">
        <v>62300</v>
      </c>
      <c r="Q687">
        <v>78600</v>
      </c>
      <c r="R687">
        <v>79.2</v>
      </c>
      <c r="S687">
        <v>6</v>
      </c>
      <c r="T687">
        <v>68300</v>
      </c>
      <c r="U687">
        <v>77500</v>
      </c>
      <c r="V687">
        <v>88.1</v>
      </c>
      <c r="W687">
        <v>4.5</v>
      </c>
      <c r="X687">
        <v>64300</v>
      </c>
      <c r="Y687">
        <v>73100</v>
      </c>
      <c r="Z687">
        <v>88</v>
      </c>
      <c r="AA687">
        <v>4.8</v>
      </c>
      <c r="AB687">
        <v>52800</v>
      </c>
      <c r="AC687">
        <v>61700</v>
      </c>
      <c r="AD687">
        <v>85.5</v>
      </c>
      <c r="AE687">
        <v>6.1</v>
      </c>
      <c r="AF687">
        <v>52000</v>
      </c>
      <c r="AG687">
        <v>64900</v>
      </c>
      <c r="AH687">
        <v>80.099999999999994</v>
      </c>
      <c r="AI687">
        <v>6</v>
      </c>
    </row>
    <row r="688" spans="1:35" x14ac:dyDescent="0.3">
      <c r="A688" t="s">
        <v>450</v>
      </c>
      <c r="B688" t="str">
        <f>IFERROR(VLOOKUP(A688,'class and classification'!$A$1:$B$338,2,FALSE),VLOOKUP(A688,'class and classification'!$A$340:$B$378,2,FALSE))</f>
        <v>Predominantly Rural</v>
      </c>
      <c r="C688" t="str">
        <f>IFERROR(VLOOKUP(A688,'class and classification'!$A$1:$C$338,3,FALSE),VLOOKUP(A688,'class and classification'!$A$340:$C$378,3,FALSE))</f>
        <v>SD</v>
      </c>
      <c r="D688">
        <v>58200</v>
      </c>
      <c r="E688">
        <v>70400</v>
      </c>
      <c r="F688">
        <v>82.6</v>
      </c>
      <c r="G688">
        <v>5.4</v>
      </c>
      <c r="H688">
        <v>54300</v>
      </c>
      <c r="I688">
        <v>67000</v>
      </c>
      <c r="J688">
        <v>81.099999999999994</v>
      </c>
      <c r="K688">
        <v>6</v>
      </c>
      <c r="L688">
        <v>58300</v>
      </c>
      <c r="M688">
        <v>67800</v>
      </c>
      <c r="N688">
        <v>86.1</v>
      </c>
      <c r="O688">
        <v>5.0999999999999996</v>
      </c>
      <c r="P688">
        <v>63200</v>
      </c>
      <c r="Q688">
        <v>74100</v>
      </c>
      <c r="R688">
        <v>85.4</v>
      </c>
      <c r="S688">
        <v>4.8</v>
      </c>
      <c r="T688">
        <v>54500</v>
      </c>
      <c r="U688">
        <v>64600</v>
      </c>
      <c r="V688">
        <v>84.4</v>
      </c>
      <c r="W688">
        <v>5.3</v>
      </c>
      <c r="X688">
        <v>55500</v>
      </c>
      <c r="Y688">
        <v>66300</v>
      </c>
      <c r="Z688">
        <v>83.6</v>
      </c>
      <c r="AA688">
        <v>5.4</v>
      </c>
      <c r="AB688">
        <v>52300</v>
      </c>
      <c r="AC688">
        <v>65100</v>
      </c>
      <c r="AD688">
        <v>80.3</v>
      </c>
      <c r="AE688">
        <v>6.7</v>
      </c>
      <c r="AF688">
        <v>59100</v>
      </c>
      <c r="AG688">
        <v>70000</v>
      </c>
      <c r="AH688">
        <v>84.4</v>
      </c>
      <c r="AI688">
        <v>5.0999999999999996</v>
      </c>
    </row>
    <row r="690" spans="1:35" x14ac:dyDescent="0.3">
      <c r="A690" t="s">
        <v>466</v>
      </c>
      <c r="B690" t="s">
        <v>466</v>
      </c>
      <c r="D690">
        <f>SUMIF($B$355:$B$688,$B690,D$355:D$688)-SUMIFS(D$355:D$688,$B$355:$B$688,$B690,$C$355:$C$688,"SC")</f>
        <v>4357300</v>
      </c>
      <c r="E690">
        <f>SUMIF($B$355:$B$688,$B690,E$355:E$688)-SUMIFS(E$355:E$688,$B$355:$B$688,$B690,$C$355:$C$688,"SC")</f>
        <v>5356200</v>
      </c>
      <c r="F690">
        <f>100*(D690/E690)</f>
        <v>81.350584369515701</v>
      </c>
      <c r="H690">
        <f>SUMIF($B$355:$B$688,$B690,H$355:H$688)-SUMIFS(H$355:H$688,$B$355:$B$688,$B690,$C$355:$C$688,"SC")</f>
        <v>4407200</v>
      </c>
      <c r="I690">
        <f>SUMIF($B$355:$B$688,$B690,I$355:I$688)-SUMIFS(I$355:I$688,$B$355:$B$688,$B690,$C$355:$C$688,"SC")</f>
        <v>5337100</v>
      </c>
      <c r="J690">
        <f>100*(H690/I690)</f>
        <v>82.576680219594905</v>
      </c>
      <c r="L690">
        <f>SUMIF($B$355:$B$688,$B690,L$355:L$688)-SUMIFS(L$355:L$688,$B$355:$B$688,$B690,$C$355:$C$688,"SC")</f>
        <v>4379900</v>
      </c>
      <c r="M690">
        <f>SUMIF($B$355:$B$688,$B690,M$355:M$688)-SUMIFS(M$355:M$688,$B$355:$B$688,$B690,$C$355:$C$688,"SC")</f>
        <v>5292000</v>
      </c>
      <c r="N690">
        <f>100*(L690/M690)</f>
        <v>82.764550264550266</v>
      </c>
      <c r="P690">
        <f>SUMIF($B$355:$B$688,$B690,P$355:P$688)-SUMIFS(P$355:P$688,$B$355:$B$688,$B690,$C$355:$C$688,"SC")</f>
        <v>4437300</v>
      </c>
      <c r="Q690">
        <f>SUMIF($B$355:$B$688,$B690,Q$355:Q$688)-SUMIFS(Q$355:Q$688,$B$355:$B$688,$B690,$C$355:$C$688,"SC")</f>
        <v>5330500</v>
      </c>
      <c r="R690">
        <f>100*(P690/Q690)</f>
        <v>83.243598161523309</v>
      </c>
      <c r="T690">
        <f>SUMIF($B$355:$B$688,$B690,T$355:T$688)-SUMIFS(T$355:T$688,$B$355:$B$688,$B690,$C$355:$C$688,"SC")</f>
        <v>4353800</v>
      </c>
      <c r="U690">
        <f>SUMIF($B$355:$B$688,$B690,U$355:U$688)-SUMIFS(U$355:U$688,$B$355:$B$688,$B690,$C$355:$C$688,"SC")</f>
        <v>5207900</v>
      </c>
      <c r="V690">
        <f>100*(T690/U690)</f>
        <v>83.599915512970682</v>
      </c>
      <c r="X690">
        <f>SUMIF($B$355:$B$688,$B690,X$355:X$688)-SUMIFS(X$355:X$688,$B$355:$B$688,$B690,$C$355:$C$688,"SC")</f>
        <v>4350300</v>
      </c>
      <c r="Y690">
        <f>SUMIF($B$355:$B$688,$B690,Y$355:Y$688)-SUMIFS(Y$355:Y$688,$B$355:$B$688,$B690,$C$355:$C$688,"SC")</f>
        <v>5164600</v>
      </c>
      <c r="Z690">
        <f>100*(X690/Y690)</f>
        <v>84.233048057932848</v>
      </c>
      <c r="AB690">
        <f>SUMIF($B$355:$B$688,$B690,AB$355:AB$688)-SUMIFS(AB$355:AB$688,$B$355:$B$688,$B690,$C$355:$C$688,"SC")</f>
        <v>4103600</v>
      </c>
      <c r="AC690">
        <f>SUMIF($B$355:$B$688,$B690,AC$355:AC$688)-SUMIFS(AC$355:AC$688,$B$355:$B$688,$B690,$C$355:$C$688,"SC")</f>
        <v>4976400</v>
      </c>
      <c r="AD690">
        <f>100*(AB690/AC690)</f>
        <v>82.461216943975572</v>
      </c>
      <c r="AF690">
        <f>SUMIF($B$355:$B$688,$B690,AF$355:AF$688)-SUMIFS(AF$355:AF$688,$B$355:$B$688,$B690,$C$355:$C$688,"SC")</f>
        <v>4124500</v>
      </c>
      <c r="AG690">
        <f>SUMIF($B$355:$B$688,$B690,AG$355:AG$688)-SUMIFS(AG$355:AG$688,$B$355:$B$688,$B690,$C$355:$C$688,"SC")</f>
        <v>5007300</v>
      </c>
      <c r="AH690">
        <f>100*(AF690/AG690)</f>
        <v>82.369740179338166</v>
      </c>
    </row>
    <row r="691" spans="1:35" x14ac:dyDescent="0.3">
      <c r="A691">
        <v>1</v>
      </c>
      <c r="B691">
        <v>2</v>
      </c>
      <c r="C691">
        <v>3</v>
      </c>
      <c r="D691">
        <v>4</v>
      </c>
      <c r="E691">
        <v>5</v>
      </c>
      <c r="F691">
        <v>6</v>
      </c>
      <c r="G691">
        <v>7</v>
      </c>
      <c r="H691">
        <v>8</v>
      </c>
      <c r="I691">
        <v>9</v>
      </c>
      <c r="J691">
        <v>10</v>
      </c>
      <c r="K691">
        <v>11</v>
      </c>
      <c r="L691">
        <v>12</v>
      </c>
      <c r="M691">
        <v>13</v>
      </c>
      <c r="N691">
        <v>14</v>
      </c>
      <c r="O691">
        <v>15</v>
      </c>
      <c r="P691">
        <v>16</v>
      </c>
      <c r="Q691">
        <v>17</v>
      </c>
      <c r="R691">
        <v>18</v>
      </c>
      <c r="S691">
        <v>19</v>
      </c>
      <c r="T691">
        <v>20</v>
      </c>
      <c r="U691">
        <v>21</v>
      </c>
      <c r="V691">
        <v>22</v>
      </c>
      <c r="W691">
        <v>23</v>
      </c>
      <c r="X691">
        <v>24</v>
      </c>
      <c r="Y691">
        <v>25</v>
      </c>
      <c r="Z691">
        <v>26</v>
      </c>
      <c r="AA691">
        <v>27</v>
      </c>
      <c r="AB691">
        <v>28</v>
      </c>
      <c r="AC691">
        <v>29</v>
      </c>
      <c r="AD691">
        <v>30</v>
      </c>
      <c r="AE691">
        <v>31</v>
      </c>
      <c r="AF691">
        <v>32</v>
      </c>
      <c r="AG691">
        <v>33</v>
      </c>
      <c r="AH691">
        <v>34</v>
      </c>
      <c r="AI691">
        <v>35</v>
      </c>
    </row>
    <row r="715" spans="1:9" x14ac:dyDescent="0.3">
      <c r="B715">
        <v>0</v>
      </c>
      <c r="C715">
        <v>1</v>
      </c>
      <c r="D715">
        <v>2</v>
      </c>
      <c r="E715">
        <v>3</v>
      </c>
      <c r="F715">
        <v>4</v>
      </c>
      <c r="G715">
        <v>5</v>
      </c>
      <c r="H715">
        <v>6</v>
      </c>
      <c r="I715">
        <v>7</v>
      </c>
    </row>
    <row r="716" spans="1:9" x14ac:dyDescent="0.3">
      <c r="A716" t="s">
        <v>1030</v>
      </c>
    </row>
    <row r="717" spans="1:9" x14ac:dyDescent="0.3">
      <c r="B717" t="s">
        <v>29</v>
      </c>
      <c r="C717" t="s">
        <v>30</v>
      </c>
      <c r="D717" t="s">
        <v>31</v>
      </c>
      <c r="E717" t="s">
        <v>32</v>
      </c>
      <c r="F717" t="s">
        <v>33</v>
      </c>
      <c r="G717" t="s">
        <v>34</v>
      </c>
      <c r="H717" t="s">
        <v>35</v>
      </c>
      <c r="I717" t="s">
        <v>36</v>
      </c>
    </row>
    <row r="718" spans="1:9" x14ac:dyDescent="0.3">
      <c r="A718" t="s">
        <v>1010</v>
      </c>
      <c r="B718">
        <f>VLOOKUP($A718,$A$355:$AI$688,6+(B$715*4),FALSE)-VLOOKUP($A718,$A$10:$AI$343,6+(B$715*4),FALSE)</f>
        <v>29.300000000000004</v>
      </c>
      <c r="C718">
        <f t="shared" ref="C718:I733" si="0">VLOOKUP($A718,$A$355:$AI$688,6+(C$715*4),FALSE)-VLOOKUP($A718,$A$10:$AI$343,6+(C$715*4),FALSE)</f>
        <v>28.9</v>
      </c>
      <c r="D718">
        <f t="shared" si="0"/>
        <v>28</v>
      </c>
      <c r="E718">
        <f t="shared" si="0"/>
        <v>26.600000000000009</v>
      </c>
      <c r="F718">
        <f t="shared" si="0"/>
        <v>26.800000000000004</v>
      </c>
      <c r="G718">
        <f t="shared" si="0"/>
        <v>25.4</v>
      </c>
      <c r="H718">
        <f t="shared" si="0"/>
        <v>25.499999999999993</v>
      </c>
      <c r="I718">
        <f t="shared" si="0"/>
        <v>25</v>
      </c>
    </row>
    <row r="719" spans="1:9" x14ac:dyDescent="0.3">
      <c r="A719" t="s">
        <v>426</v>
      </c>
      <c r="B719">
        <f t="shared" ref="B719:I763" si="1">VLOOKUP($A719,$A$355:$AI$688,6+(B$715*4),FALSE)-VLOOKUP($A719,$A$10:$AI$343,6+(B$715*4),FALSE)</f>
        <v>40.299999999999997</v>
      </c>
      <c r="C719">
        <f t="shared" si="0"/>
        <v>28.700000000000003</v>
      </c>
      <c r="D719">
        <f t="shared" si="0"/>
        <v>37.900000000000006</v>
      </c>
      <c r="E719">
        <f t="shared" si="0"/>
        <v>41.8</v>
      </c>
      <c r="F719">
        <f t="shared" si="0"/>
        <v>54.3</v>
      </c>
      <c r="G719">
        <f t="shared" si="0"/>
        <v>16.200000000000003</v>
      </c>
      <c r="H719">
        <f t="shared" si="0"/>
        <v>9.9999999999994316E-2</v>
      </c>
      <c r="I719">
        <f t="shared" si="0"/>
        <v>32.500000000000007</v>
      </c>
    </row>
    <row r="720" spans="1:9" x14ac:dyDescent="0.3">
      <c r="A720" t="s">
        <v>270</v>
      </c>
      <c r="B720">
        <f t="shared" si="1"/>
        <v>29.5</v>
      </c>
      <c r="C720">
        <f t="shared" si="0"/>
        <v>26.5</v>
      </c>
      <c r="D720">
        <f t="shared" si="0"/>
        <v>25.800000000000004</v>
      </c>
      <c r="E720">
        <f t="shared" si="0"/>
        <v>39.700000000000003</v>
      </c>
      <c r="F720">
        <f t="shared" si="0"/>
        <v>31.299999999999997</v>
      </c>
      <c r="G720">
        <f t="shared" si="0"/>
        <v>20.5</v>
      </c>
      <c r="H720">
        <f t="shared" si="0"/>
        <v>22.200000000000003</v>
      </c>
      <c r="I720">
        <f t="shared" si="0"/>
        <v>36.1</v>
      </c>
    </row>
    <row r="721" spans="1:9" x14ac:dyDescent="0.3">
      <c r="A721" t="s">
        <v>295</v>
      </c>
      <c r="B721">
        <f t="shared" si="1"/>
        <v>31.700000000000003</v>
      </c>
      <c r="C721">
        <f t="shared" si="0"/>
        <v>36.9</v>
      </c>
      <c r="D721">
        <f t="shared" si="0"/>
        <v>34.400000000000006</v>
      </c>
      <c r="E721">
        <f t="shared" si="0"/>
        <v>37.400000000000006</v>
      </c>
      <c r="F721">
        <f t="shared" si="0"/>
        <v>36.400000000000006</v>
      </c>
      <c r="G721">
        <f t="shared" si="0"/>
        <v>24.599999999999994</v>
      </c>
      <c r="H721">
        <f t="shared" si="0"/>
        <v>34.300000000000004</v>
      </c>
      <c r="I721">
        <f t="shared" si="0"/>
        <v>45.8</v>
      </c>
    </row>
    <row r="722" spans="1:9" x14ac:dyDescent="0.3">
      <c r="A722" t="s">
        <v>427</v>
      </c>
      <c r="B722">
        <f t="shared" si="1"/>
        <v>42.999999999999993</v>
      </c>
      <c r="C722">
        <f t="shared" si="0"/>
        <v>30.699999999999996</v>
      </c>
      <c r="D722">
        <f t="shared" si="0"/>
        <v>32.6</v>
      </c>
      <c r="E722">
        <f t="shared" si="0"/>
        <v>12</v>
      </c>
      <c r="F722">
        <f t="shared" si="0"/>
        <v>19.399999999999999</v>
      </c>
      <c r="G722">
        <f t="shared" si="0"/>
        <v>33.5</v>
      </c>
      <c r="H722">
        <f t="shared" si="0"/>
        <v>30.700000000000003</v>
      </c>
      <c r="I722">
        <f t="shared" si="0"/>
        <v>29.000000000000007</v>
      </c>
    </row>
    <row r="723" spans="1:9" x14ac:dyDescent="0.3">
      <c r="A723" t="s">
        <v>317</v>
      </c>
      <c r="B723">
        <f t="shared" si="1"/>
        <v>46.099999999999994</v>
      </c>
      <c r="C723">
        <f t="shared" si="0"/>
        <v>47.599999999999994</v>
      </c>
      <c r="D723">
        <f t="shared" si="0"/>
        <v>51.3</v>
      </c>
      <c r="E723">
        <f t="shared" si="0"/>
        <v>38</v>
      </c>
      <c r="F723">
        <f t="shared" si="0"/>
        <v>37.5</v>
      </c>
      <c r="G723">
        <f t="shared" si="0"/>
        <v>29.699999999999996</v>
      </c>
      <c r="H723">
        <f t="shared" si="0"/>
        <v>23.199999999999996</v>
      </c>
      <c r="I723">
        <f t="shared" si="0"/>
        <v>15.399999999999991</v>
      </c>
    </row>
    <row r="724" spans="1:9" x14ac:dyDescent="0.3">
      <c r="A724" t="s">
        <v>398</v>
      </c>
      <c r="B724">
        <f t="shared" si="1"/>
        <v>27.000000000000007</v>
      </c>
      <c r="C724">
        <f t="shared" si="0"/>
        <v>24.700000000000003</v>
      </c>
      <c r="D724">
        <f t="shared" si="0"/>
        <v>24.1</v>
      </c>
      <c r="E724">
        <f t="shared" si="0"/>
        <v>19.099999999999994</v>
      </c>
      <c r="F724">
        <f t="shared" si="0"/>
        <v>33.999999999999993</v>
      </c>
      <c r="G724">
        <f t="shared" si="0"/>
        <v>35.1</v>
      </c>
      <c r="H724">
        <f t="shared" si="0"/>
        <v>41.699999999999996</v>
      </c>
      <c r="I724">
        <f t="shared" si="0"/>
        <v>26.199999999999996</v>
      </c>
    </row>
    <row r="725" spans="1:9" x14ac:dyDescent="0.3">
      <c r="A725" t="s">
        <v>377</v>
      </c>
      <c r="B725">
        <f t="shared" si="1"/>
        <v>36.300000000000004</v>
      </c>
      <c r="C725">
        <f t="shared" si="0"/>
        <v>32.400000000000006</v>
      </c>
      <c r="D725">
        <f t="shared" si="0"/>
        <v>4.5999999999999943</v>
      </c>
      <c r="E725">
        <f t="shared" si="0"/>
        <v>32.199999999999996</v>
      </c>
      <c r="F725">
        <f t="shared" si="0"/>
        <v>34.500000000000007</v>
      </c>
      <c r="G725">
        <f t="shared" si="0"/>
        <v>8.5</v>
      </c>
      <c r="H725">
        <f t="shared" si="0"/>
        <v>24.5</v>
      </c>
      <c r="I725">
        <f t="shared" si="0"/>
        <v>31.300000000000004</v>
      </c>
    </row>
    <row r="726" spans="1:9" x14ac:dyDescent="0.3">
      <c r="A726" t="s">
        <v>163</v>
      </c>
      <c r="B726">
        <f t="shared" si="1"/>
        <v>30.299999999999997</v>
      </c>
      <c r="C726">
        <f t="shared" si="0"/>
        <v>26.800000000000004</v>
      </c>
      <c r="D726">
        <f t="shared" si="0"/>
        <v>34.799999999999997</v>
      </c>
      <c r="E726">
        <f t="shared" si="0"/>
        <v>28.799999999999997</v>
      </c>
      <c r="F726">
        <f t="shared" si="0"/>
        <v>42.000000000000007</v>
      </c>
      <c r="G726">
        <f t="shared" si="0"/>
        <v>21.799999999999997</v>
      </c>
      <c r="H726">
        <f t="shared" si="0"/>
        <v>12.5</v>
      </c>
      <c r="I726">
        <f t="shared" si="0"/>
        <v>27.799999999999997</v>
      </c>
    </row>
    <row r="727" spans="1:9" x14ac:dyDescent="0.3">
      <c r="A727" t="s">
        <v>164</v>
      </c>
      <c r="B727">
        <f t="shared" si="1"/>
        <v>24.599999999999994</v>
      </c>
      <c r="C727">
        <f t="shared" si="0"/>
        <v>29.700000000000003</v>
      </c>
      <c r="D727">
        <f t="shared" si="0"/>
        <v>20</v>
      </c>
      <c r="E727">
        <f t="shared" si="0"/>
        <v>26.4</v>
      </c>
      <c r="F727">
        <f t="shared" si="0"/>
        <v>22.000000000000007</v>
      </c>
      <c r="G727">
        <f t="shared" si="0"/>
        <v>15.5</v>
      </c>
      <c r="H727">
        <f t="shared" si="0"/>
        <v>26.899999999999991</v>
      </c>
      <c r="I727">
        <f t="shared" si="0"/>
        <v>29.299999999999997</v>
      </c>
    </row>
    <row r="728" spans="1:9" x14ac:dyDescent="0.3">
      <c r="A728" t="s">
        <v>105</v>
      </c>
      <c r="B728">
        <f t="shared" si="1"/>
        <v>35.300000000000004</v>
      </c>
      <c r="C728">
        <f t="shared" si="0"/>
        <v>41.600000000000009</v>
      </c>
      <c r="D728">
        <f t="shared" si="0"/>
        <v>40.4</v>
      </c>
      <c r="E728">
        <f t="shared" si="0"/>
        <v>30.200000000000003</v>
      </c>
      <c r="F728">
        <f t="shared" si="0"/>
        <v>22.900000000000006</v>
      </c>
      <c r="G728">
        <f t="shared" si="0"/>
        <v>26.699999999999996</v>
      </c>
      <c r="H728">
        <f t="shared" si="0"/>
        <v>22.900000000000006</v>
      </c>
      <c r="I728">
        <f t="shared" si="0"/>
        <v>41.8</v>
      </c>
    </row>
    <row r="729" spans="1:9" x14ac:dyDescent="0.3">
      <c r="A729" t="s">
        <v>271</v>
      </c>
      <c r="B729">
        <f t="shared" si="1"/>
        <v>30.400000000000006</v>
      </c>
      <c r="C729">
        <f t="shared" si="0"/>
        <v>35.699999999999996</v>
      </c>
      <c r="D729">
        <f t="shared" si="0"/>
        <v>17.700000000000003</v>
      </c>
      <c r="E729">
        <f t="shared" si="0"/>
        <v>25.9</v>
      </c>
      <c r="F729">
        <f t="shared" si="0"/>
        <v>24.9</v>
      </c>
      <c r="G729">
        <f t="shared" si="0"/>
        <v>52</v>
      </c>
      <c r="H729">
        <f t="shared" si="0"/>
        <v>38.600000000000009</v>
      </c>
      <c r="I729">
        <f t="shared" si="0"/>
        <v>38.1</v>
      </c>
    </row>
    <row r="730" spans="1:9" x14ac:dyDescent="0.3">
      <c r="A730" t="s">
        <v>348</v>
      </c>
      <c r="B730">
        <f t="shared" si="1"/>
        <v>35.900000000000006</v>
      </c>
      <c r="C730">
        <f t="shared" si="0"/>
        <v>28.200000000000003</v>
      </c>
      <c r="D730">
        <f t="shared" si="0"/>
        <v>20</v>
      </c>
      <c r="E730">
        <f t="shared" si="0"/>
        <v>35.400000000000006</v>
      </c>
      <c r="F730">
        <f t="shared" si="0"/>
        <v>33.499999999999993</v>
      </c>
      <c r="G730">
        <f t="shared" si="0"/>
        <v>33.900000000000006</v>
      </c>
      <c r="H730">
        <f t="shared" si="0"/>
        <v>32.5</v>
      </c>
      <c r="I730">
        <f t="shared" si="0"/>
        <v>24</v>
      </c>
    </row>
    <row r="731" spans="1:9" x14ac:dyDescent="0.3">
      <c r="A731" t="s">
        <v>387</v>
      </c>
      <c r="B731">
        <f t="shared" si="1"/>
        <v>35.700000000000003</v>
      </c>
      <c r="C731">
        <f t="shared" si="0"/>
        <v>19.899999999999991</v>
      </c>
      <c r="D731">
        <f t="shared" si="0"/>
        <v>17.700000000000003</v>
      </c>
      <c r="E731">
        <f t="shared" si="0"/>
        <v>8.7000000000000028</v>
      </c>
      <c r="F731">
        <f t="shared" si="0"/>
        <v>23.700000000000003</v>
      </c>
      <c r="G731">
        <f t="shared" si="0"/>
        <v>22</v>
      </c>
      <c r="H731">
        <f t="shared" si="0"/>
        <v>24.700000000000003</v>
      </c>
      <c r="I731">
        <f t="shared" si="0"/>
        <v>27</v>
      </c>
    </row>
    <row r="732" spans="1:9" x14ac:dyDescent="0.3">
      <c r="A732" t="s">
        <v>318</v>
      </c>
      <c r="B732">
        <f t="shared" si="1"/>
        <v>39.799999999999997</v>
      </c>
      <c r="C732">
        <f t="shared" si="0"/>
        <v>37.599999999999994</v>
      </c>
      <c r="D732">
        <f t="shared" si="0"/>
        <v>21.5</v>
      </c>
      <c r="E732">
        <f t="shared" si="0"/>
        <v>59.3</v>
      </c>
      <c r="F732">
        <f t="shared" si="0"/>
        <v>28.1</v>
      </c>
      <c r="G732">
        <f t="shared" si="0"/>
        <v>19.200000000000003</v>
      </c>
      <c r="H732">
        <f t="shared" si="0"/>
        <v>19.899999999999999</v>
      </c>
      <c r="I732">
        <f t="shared" si="0"/>
        <v>25.799999999999997</v>
      </c>
    </row>
    <row r="733" spans="1:9" x14ac:dyDescent="0.3">
      <c r="A733" t="s">
        <v>201</v>
      </c>
      <c r="B733">
        <f t="shared" si="1"/>
        <v>21.5</v>
      </c>
      <c r="C733">
        <f t="shared" si="0"/>
        <v>20.5</v>
      </c>
      <c r="D733">
        <f t="shared" si="0"/>
        <v>15.299999999999997</v>
      </c>
      <c r="E733">
        <f t="shared" si="0"/>
        <v>22.400000000000006</v>
      </c>
      <c r="F733">
        <f t="shared" si="0"/>
        <v>19</v>
      </c>
      <c r="G733">
        <f t="shared" si="0"/>
        <v>15.900000000000006</v>
      </c>
      <c r="H733">
        <f t="shared" si="0"/>
        <v>13.700000000000003</v>
      </c>
      <c r="I733">
        <f t="shared" si="0"/>
        <v>23.199999999999996</v>
      </c>
    </row>
    <row r="734" spans="1:9" x14ac:dyDescent="0.3">
      <c r="A734" t="s">
        <v>138</v>
      </c>
      <c r="B734">
        <f t="shared" si="1"/>
        <v>25.900000000000006</v>
      </c>
      <c r="C734">
        <f t="shared" si="1"/>
        <v>22.399999999999991</v>
      </c>
      <c r="D734">
        <f t="shared" si="1"/>
        <v>27.1</v>
      </c>
      <c r="E734">
        <f t="shared" si="1"/>
        <v>30</v>
      </c>
      <c r="F734">
        <f t="shared" si="1"/>
        <v>40.599999999999994</v>
      </c>
      <c r="G734">
        <f t="shared" si="1"/>
        <v>34.300000000000004</v>
      </c>
      <c r="H734">
        <f t="shared" si="1"/>
        <v>14.100000000000009</v>
      </c>
      <c r="I734">
        <f t="shared" si="1"/>
        <v>19.799999999999997</v>
      </c>
    </row>
    <row r="735" spans="1:9" x14ac:dyDescent="0.3">
      <c r="A735" t="s">
        <v>165</v>
      </c>
      <c r="B735">
        <f t="shared" si="1"/>
        <v>16.899999999999999</v>
      </c>
      <c r="C735">
        <f t="shared" si="1"/>
        <v>18.999999999999993</v>
      </c>
      <c r="D735">
        <f t="shared" si="1"/>
        <v>25.400000000000006</v>
      </c>
      <c r="E735">
        <f t="shared" si="1"/>
        <v>27.1</v>
      </c>
      <c r="F735">
        <f t="shared" si="1"/>
        <v>20</v>
      </c>
      <c r="G735">
        <f t="shared" si="1"/>
        <v>25.300000000000004</v>
      </c>
      <c r="H735">
        <f t="shared" si="1"/>
        <v>23.199999999999996</v>
      </c>
      <c r="I735">
        <f t="shared" si="1"/>
        <v>18.700000000000003</v>
      </c>
    </row>
    <row r="736" spans="1:9" x14ac:dyDescent="0.3">
      <c r="A736" t="s">
        <v>130</v>
      </c>
      <c r="B736">
        <f t="shared" si="1"/>
        <v>30.699999999999996</v>
      </c>
      <c r="C736">
        <f t="shared" si="1"/>
        <v>29.900000000000006</v>
      </c>
      <c r="D736">
        <f t="shared" si="1"/>
        <v>30.099999999999994</v>
      </c>
      <c r="E736">
        <f t="shared" si="1"/>
        <v>26</v>
      </c>
      <c r="F736">
        <f t="shared" si="1"/>
        <v>20.100000000000001</v>
      </c>
      <c r="G736">
        <f t="shared" si="1"/>
        <v>20.9</v>
      </c>
      <c r="H736">
        <f t="shared" si="1"/>
        <v>28.1</v>
      </c>
      <c r="I736">
        <f t="shared" si="1"/>
        <v>26.200000000000003</v>
      </c>
    </row>
    <row r="737" spans="1:9" x14ac:dyDescent="0.3">
      <c r="A737" t="s">
        <v>303</v>
      </c>
      <c r="B737">
        <f t="shared" si="1"/>
        <v>10.599999999999994</v>
      </c>
      <c r="C737">
        <f t="shared" si="1"/>
        <v>16.399999999999999</v>
      </c>
      <c r="D737">
        <f t="shared" si="1"/>
        <v>16.599999999999994</v>
      </c>
      <c r="E737">
        <f t="shared" si="1"/>
        <v>23.200000000000003</v>
      </c>
      <c r="F737">
        <f t="shared" si="1"/>
        <v>25.200000000000003</v>
      </c>
      <c r="G737">
        <f t="shared" si="1"/>
        <v>33.500000000000007</v>
      </c>
      <c r="H737">
        <f t="shared" si="1"/>
        <v>27.099999999999994</v>
      </c>
      <c r="I737">
        <f t="shared" si="1"/>
        <v>12.599999999999994</v>
      </c>
    </row>
    <row r="738" spans="1:9" x14ac:dyDescent="0.3">
      <c r="A738" t="s">
        <v>76</v>
      </c>
      <c r="B738">
        <f t="shared" si="1"/>
        <v>33.800000000000004</v>
      </c>
      <c r="C738">
        <f t="shared" si="1"/>
        <v>31.1</v>
      </c>
      <c r="D738">
        <f t="shared" si="1"/>
        <v>32.200000000000003</v>
      </c>
      <c r="E738">
        <f t="shared" si="1"/>
        <v>29.6</v>
      </c>
      <c r="F738">
        <f t="shared" si="1"/>
        <v>23.900000000000006</v>
      </c>
      <c r="G738">
        <f t="shared" si="1"/>
        <v>27.100000000000009</v>
      </c>
      <c r="H738">
        <f t="shared" si="1"/>
        <v>28.9</v>
      </c>
      <c r="I738">
        <f t="shared" si="1"/>
        <v>33.500000000000007</v>
      </c>
    </row>
    <row r="739" spans="1:9" x14ac:dyDescent="0.3">
      <c r="A739" t="s">
        <v>77</v>
      </c>
      <c r="B739">
        <f t="shared" si="1"/>
        <v>39.800000000000004</v>
      </c>
      <c r="C739">
        <f t="shared" si="1"/>
        <v>39.5</v>
      </c>
      <c r="D739">
        <f t="shared" si="1"/>
        <v>38.1</v>
      </c>
      <c r="E739">
        <f t="shared" si="1"/>
        <v>44.1</v>
      </c>
      <c r="F739">
        <f t="shared" si="1"/>
        <v>36.899999999999991</v>
      </c>
      <c r="G739">
        <f t="shared" si="1"/>
        <v>37.9</v>
      </c>
      <c r="H739">
        <f t="shared" si="1"/>
        <v>32.900000000000006</v>
      </c>
      <c r="I739">
        <f t="shared" si="1"/>
        <v>37.1</v>
      </c>
    </row>
    <row r="740" spans="1:9" x14ac:dyDescent="0.3">
      <c r="A740" t="s">
        <v>296</v>
      </c>
      <c r="B740">
        <f t="shared" si="1"/>
        <v>47.5</v>
      </c>
      <c r="C740">
        <f t="shared" si="1"/>
        <v>36.200000000000003</v>
      </c>
      <c r="D740">
        <f t="shared" si="1"/>
        <v>37.399999999999991</v>
      </c>
      <c r="E740">
        <f t="shared" si="1"/>
        <v>39.900000000000006</v>
      </c>
      <c r="F740">
        <f t="shared" si="1"/>
        <v>43.7</v>
      </c>
      <c r="G740">
        <f t="shared" si="1"/>
        <v>43.900000000000006</v>
      </c>
      <c r="H740">
        <f t="shared" si="1"/>
        <v>48.800000000000004</v>
      </c>
      <c r="I740">
        <f t="shared" si="1"/>
        <v>27.5</v>
      </c>
    </row>
    <row r="741" spans="1:9" x14ac:dyDescent="0.3">
      <c r="A741" t="s">
        <v>83</v>
      </c>
      <c r="B741">
        <f t="shared" si="1"/>
        <v>30.700000000000003</v>
      </c>
      <c r="C741">
        <f t="shared" si="1"/>
        <v>29.600000000000009</v>
      </c>
      <c r="D741">
        <f t="shared" si="1"/>
        <v>31.300000000000004</v>
      </c>
      <c r="E741">
        <f t="shared" si="1"/>
        <v>33.599999999999994</v>
      </c>
      <c r="F741">
        <f t="shared" si="1"/>
        <v>37.400000000000006</v>
      </c>
      <c r="G741">
        <f t="shared" si="1"/>
        <v>27.299999999999997</v>
      </c>
      <c r="H741">
        <f t="shared" si="1"/>
        <v>30.500000000000007</v>
      </c>
      <c r="I741">
        <f t="shared" si="1"/>
        <v>31.4</v>
      </c>
    </row>
    <row r="742" spans="1:9" x14ac:dyDescent="0.3">
      <c r="A742" t="s">
        <v>310</v>
      </c>
      <c r="B742">
        <f t="shared" si="1"/>
        <v>29.9</v>
      </c>
      <c r="C742">
        <f t="shared" si="1"/>
        <v>41.600000000000009</v>
      </c>
      <c r="D742">
        <f t="shared" si="1"/>
        <v>42.5</v>
      </c>
      <c r="E742">
        <f t="shared" si="1"/>
        <v>21.499999999999993</v>
      </c>
      <c r="F742">
        <f t="shared" si="1"/>
        <v>11.900000000000006</v>
      </c>
      <c r="G742">
        <f t="shared" si="1"/>
        <v>6.5</v>
      </c>
      <c r="H742">
        <f t="shared" si="1"/>
        <v>25.900000000000006</v>
      </c>
      <c r="I742">
        <f t="shared" si="1"/>
        <v>44.9</v>
      </c>
    </row>
    <row r="743" spans="1:9" x14ac:dyDescent="0.3">
      <c r="A743" t="s">
        <v>207</v>
      </c>
      <c r="B743">
        <f t="shared" si="1"/>
        <v>24.700000000000003</v>
      </c>
      <c r="C743">
        <f t="shared" si="1"/>
        <v>25.299999999999997</v>
      </c>
      <c r="D743">
        <f t="shared" si="1"/>
        <v>23.399999999999991</v>
      </c>
      <c r="E743">
        <f t="shared" si="1"/>
        <v>21.300000000000004</v>
      </c>
      <c r="F743">
        <f t="shared" si="1"/>
        <v>25.9</v>
      </c>
      <c r="G743">
        <f t="shared" si="1"/>
        <v>19.200000000000003</v>
      </c>
      <c r="H743">
        <f t="shared" si="1"/>
        <v>27.699999999999996</v>
      </c>
      <c r="I743">
        <f t="shared" si="1"/>
        <v>25.799999999999997</v>
      </c>
    </row>
    <row r="744" spans="1:9" x14ac:dyDescent="0.3">
      <c r="A744" t="s">
        <v>182</v>
      </c>
      <c r="B744">
        <f t="shared" si="1"/>
        <v>16.200000000000003</v>
      </c>
      <c r="C744">
        <f t="shared" si="1"/>
        <v>11.5</v>
      </c>
      <c r="D744">
        <f t="shared" si="1"/>
        <v>16</v>
      </c>
      <c r="E744">
        <f t="shared" si="1"/>
        <v>12.799999999999997</v>
      </c>
      <c r="F744">
        <f t="shared" si="1"/>
        <v>17.800000000000011</v>
      </c>
      <c r="G744">
        <f t="shared" si="1"/>
        <v>11.700000000000003</v>
      </c>
      <c r="H744">
        <f t="shared" si="1"/>
        <v>16.5</v>
      </c>
      <c r="I744">
        <f t="shared" si="1"/>
        <v>14</v>
      </c>
    </row>
    <row r="745" spans="1:9" x14ac:dyDescent="0.3">
      <c r="A745" t="s">
        <v>109</v>
      </c>
      <c r="B745">
        <f t="shared" si="1"/>
        <v>27.1</v>
      </c>
      <c r="C745">
        <f t="shared" si="1"/>
        <v>30.700000000000003</v>
      </c>
      <c r="D745">
        <f t="shared" si="1"/>
        <v>33.800000000000004</v>
      </c>
      <c r="E745">
        <f t="shared" si="1"/>
        <v>24.400000000000006</v>
      </c>
      <c r="F745">
        <f t="shared" si="1"/>
        <v>25.300000000000004</v>
      </c>
      <c r="G745">
        <f t="shared" si="1"/>
        <v>23.099999999999994</v>
      </c>
      <c r="H745">
        <f t="shared" si="1"/>
        <v>23.700000000000003</v>
      </c>
      <c r="I745">
        <f t="shared" si="1"/>
        <v>25.699999999999996</v>
      </c>
    </row>
    <row r="746" spans="1:9" x14ac:dyDescent="0.3">
      <c r="A746" t="s">
        <v>349</v>
      </c>
      <c r="B746">
        <f t="shared" si="1"/>
        <v>27.300000000000004</v>
      </c>
      <c r="C746">
        <f t="shared" si="1"/>
        <v>22.900000000000006</v>
      </c>
      <c r="D746">
        <f t="shared" si="1"/>
        <v>30</v>
      </c>
      <c r="E746">
        <f t="shared" si="1"/>
        <v>23.199999999999989</v>
      </c>
      <c r="F746">
        <f t="shared" si="1"/>
        <v>25.599999999999994</v>
      </c>
      <c r="G746">
        <f t="shared" si="1"/>
        <v>27.200000000000003</v>
      </c>
      <c r="H746">
        <f t="shared" si="1"/>
        <v>12.899999999999991</v>
      </c>
      <c r="I746">
        <f t="shared" si="1"/>
        <v>20.099999999999994</v>
      </c>
    </row>
    <row r="747" spans="1:9" x14ac:dyDescent="0.3">
      <c r="A747" t="s">
        <v>370</v>
      </c>
      <c r="B747">
        <f t="shared" si="1"/>
        <v>36.300000000000004</v>
      </c>
      <c r="C747">
        <f t="shared" si="1"/>
        <v>43.100000000000009</v>
      </c>
      <c r="D747">
        <f t="shared" si="1"/>
        <v>38.200000000000003</v>
      </c>
      <c r="E747">
        <f t="shared" si="1"/>
        <v>30.6</v>
      </c>
      <c r="F747">
        <f t="shared" si="1"/>
        <v>46.800000000000004</v>
      </c>
      <c r="G747">
        <f t="shared" si="1"/>
        <v>23.699999999999996</v>
      </c>
      <c r="H747">
        <f t="shared" si="1"/>
        <v>13.399999999999991</v>
      </c>
      <c r="I747">
        <f t="shared" si="1"/>
        <v>25.6</v>
      </c>
    </row>
    <row r="748" spans="1:9" x14ac:dyDescent="0.3">
      <c r="A748" t="s">
        <v>166</v>
      </c>
      <c r="B748">
        <f t="shared" si="1"/>
        <v>28.799999999999997</v>
      </c>
      <c r="C748">
        <f t="shared" si="1"/>
        <v>23.300000000000004</v>
      </c>
      <c r="D748">
        <f t="shared" si="1"/>
        <v>17.899999999999999</v>
      </c>
      <c r="E748">
        <f t="shared" si="1"/>
        <v>26.599999999999994</v>
      </c>
      <c r="F748">
        <f t="shared" si="1"/>
        <v>29.1</v>
      </c>
      <c r="G748">
        <f t="shared" si="1"/>
        <v>22.400000000000006</v>
      </c>
      <c r="H748">
        <f t="shared" si="1"/>
        <v>22.900000000000006</v>
      </c>
      <c r="I748">
        <f t="shared" si="1"/>
        <v>18.899999999999999</v>
      </c>
    </row>
    <row r="749" spans="1:9" x14ac:dyDescent="0.3">
      <c r="A749" t="s">
        <v>350</v>
      </c>
      <c r="B749">
        <f t="shared" si="1"/>
        <v>-3.7999999999999972</v>
      </c>
      <c r="C749">
        <f t="shared" si="1"/>
        <v>15.600000000000009</v>
      </c>
      <c r="D749">
        <f t="shared" si="1"/>
        <v>-13</v>
      </c>
      <c r="E749">
        <f t="shared" si="1"/>
        <v>-2.7999999999999972</v>
      </c>
      <c r="F749">
        <f t="shared" si="1"/>
        <v>14.700000000000003</v>
      </c>
      <c r="G749">
        <f t="shared" si="1"/>
        <v>8.7999999999999972</v>
      </c>
      <c r="H749">
        <f t="shared" si="1"/>
        <v>22.300000000000004</v>
      </c>
      <c r="I749">
        <f t="shared" si="1"/>
        <v>7.5999999999999943</v>
      </c>
    </row>
    <row r="750" spans="1:9" x14ac:dyDescent="0.3">
      <c r="A750" t="s">
        <v>183</v>
      </c>
      <c r="B750">
        <f t="shared" si="1"/>
        <v>21.200000000000003</v>
      </c>
      <c r="C750">
        <f t="shared" si="1"/>
        <v>31.699999999999996</v>
      </c>
      <c r="D750">
        <f t="shared" si="1"/>
        <v>24.299999999999997</v>
      </c>
      <c r="E750">
        <f t="shared" si="1"/>
        <v>22.1</v>
      </c>
      <c r="F750">
        <f t="shared" si="1"/>
        <v>17.899999999999999</v>
      </c>
      <c r="G750">
        <f t="shared" si="1"/>
        <v>13.299999999999997</v>
      </c>
      <c r="H750">
        <f t="shared" si="1"/>
        <v>12.799999999999997</v>
      </c>
      <c r="I750">
        <f t="shared" si="1"/>
        <v>13.400000000000006</v>
      </c>
    </row>
    <row r="751" spans="1:9" x14ac:dyDescent="0.3">
      <c r="A751" t="s">
        <v>202</v>
      </c>
      <c r="B751">
        <f t="shared" si="1"/>
        <v>30.5</v>
      </c>
      <c r="C751">
        <f t="shared" si="1"/>
        <v>20.5</v>
      </c>
      <c r="D751">
        <f t="shared" si="1"/>
        <v>25.300000000000004</v>
      </c>
      <c r="E751">
        <f t="shared" si="1"/>
        <v>14.299999999999997</v>
      </c>
      <c r="F751">
        <f t="shared" si="1"/>
        <v>22.399999999999991</v>
      </c>
      <c r="G751">
        <f t="shared" si="1"/>
        <v>28.9</v>
      </c>
      <c r="H751">
        <f t="shared" si="1"/>
        <v>27.999999999999993</v>
      </c>
      <c r="I751">
        <f t="shared" si="1"/>
        <v>13.299999999999997</v>
      </c>
    </row>
    <row r="752" spans="1:9" x14ac:dyDescent="0.3">
      <c r="A752" t="s">
        <v>371</v>
      </c>
      <c r="B752">
        <f t="shared" si="1"/>
        <v>7.2999999999999972</v>
      </c>
      <c r="C752">
        <f t="shared" si="1"/>
        <v>24.299999999999997</v>
      </c>
      <c r="D752">
        <f t="shared" si="1"/>
        <v>16.700000000000003</v>
      </c>
      <c r="E752">
        <f t="shared" si="1"/>
        <v>6.5999999999999943</v>
      </c>
      <c r="F752">
        <f t="shared" si="1"/>
        <v>25.300000000000004</v>
      </c>
      <c r="G752">
        <f t="shared" si="1"/>
        <v>3.7000000000000028</v>
      </c>
      <c r="H752">
        <f t="shared" si="1"/>
        <v>4.7999999999999972</v>
      </c>
      <c r="I752">
        <f t="shared" si="1"/>
        <v>44.000000000000007</v>
      </c>
    </row>
    <row r="753" spans="1:9" x14ac:dyDescent="0.3">
      <c r="A753" t="s">
        <v>167</v>
      </c>
      <c r="B753">
        <f t="shared" si="1"/>
        <v>29.5</v>
      </c>
      <c r="C753">
        <f t="shared" si="1"/>
        <v>31.9</v>
      </c>
      <c r="D753">
        <f t="shared" si="1"/>
        <v>23.599999999999994</v>
      </c>
      <c r="E753">
        <f t="shared" si="1"/>
        <v>23.600000000000009</v>
      </c>
      <c r="F753">
        <f t="shared" si="1"/>
        <v>33.1</v>
      </c>
      <c r="G753">
        <f t="shared" si="1"/>
        <v>25.300000000000004</v>
      </c>
      <c r="H753">
        <f t="shared" si="1"/>
        <v>20.599999999999994</v>
      </c>
      <c r="I753">
        <f t="shared" si="1"/>
        <v>13.200000000000003</v>
      </c>
    </row>
    <row r="754" spans="1:9" x14ac:dyDescent="0.3">
      <c r="A754" t="s">
        <v>337</v>
      </c>
      <c r="B754">
        <f t="shared" si="1"/>
        <v>23.900000000000006</v>
      </c>
      <c r="C754">
        <f t="shared" si="1"/>
        <v>19</v>
      </c>
      <c r="D754">
        <f t="shared" si="1"/>
        <v>16.700000000000003</v>
      </c>
      <c r="E754">
        <f t="shared" si="1"/>
        <v>5</v>
      </c>
      <c r="F754">
        <f t="shared" si="1"/>
        <v>27.899999999999991</v>
      </c>
      <c r="G754">
        <f t="shared" si="1"/>
        <v>26.300000000000004</v>
      </c>
      <c r="H754">
        <f t="shared" si="1"/>
        <v>28.599999999999994</v>
      </c>
      <c r="I754">
        <f t="shared" si="1"/>
        <v>24</v>
      </c>
    </row>
    <row r="755" spans="1:9" x14ac:dyDescent="0.3">
      <c r="A755" t="s">
        <v>360</v>
      </c>
      <c r="B755">
        <f t="shared" si="1"/>
        <v>26.299999999999997</v>
      </c>
      <c r="C755">
        <f t="shared" si="1"/>
        <v>40.5</v>
      </c>
      <c r="D755">
        <f t="shared" si="1"/>
        <v>41.899999999999991</v>
      </c>
      <c r="E755">
        <f t="shared" si="1"/>
        <v>34.9</v>
      </c>
      <c r="F755">
        <f t="shared" si="1"/>
        <v>37.6</v>
      </c>
      <c r="G755">
        <f t="shared" si="1"/>
        <v>21.5</v>
      </c>
      <c r="H755">
        <f t="shared" si="1"/>
        <v>28.500000000000007</v>
      </c>
      <c r="I755">
        <f t="shared" si="1"/>
        <v>20</v>
      </c>
    </row>
    <row r="756" spans="1:9" x14ac:dyDescent="0.3">
      <c r="A756" t="s">
        <v>319</v>
      </c>
      <c r="B756">
        <f t="shared" si="1"/>
        <v>34.700000000000003</v>
      </c>
      <c r="C756">
        <f t="shared" si="1"/>
        <v>37.100000000000009</v>
      </c>
      <c r="D756">
        <f t="shared" si="1"/>
        <v>3.5</v>
      </c>
      <c r="E756">
        <f t="shared" si="1"/>
        <v>26.4</v>
      </c>
      <c r="F756">
        <f t="shared" si="1"/>
        <v>28.099999999999994</v>
      </c>
      <c r="G756">
        <f t="shared" si="1"/>
        <v>31.900000000000006</v>
      </c>
      <c r="H756">
        <f t="shared" si="1"/>
        <v>20.500000000000007</v>
      </c>
      <c r="I756">
        <f t="shared" si="1"/>
        <v>27.700000000000003</v>
      </c>
    </row>
    <row r="757" spans="1:9" x14ac:dyDescent="0.3">
      <c r="A757" t="s">
        <v>1626</v>
      </c>
      <c r="B757">
        <f t="shared" si="1"/>
        <v>16.5</v>
      </c>
      <c r="C757">
        <f t="shared" si="1"/>
        <v>26.900000000000006</v>
      </c>
      <c r="D757">
        <f t="shared" si="1"/>
        <v>20</v>
      </c>
      <c r="E757">
        <f t="shared" si="1"/>
        <v>8.5</v>
      </c>
      <c r="F757">
        <f t="shared" si="1"/>
        <v>7.4000000000000057</v>
      </c>
      <c r="G757">
        <f t="shared" si="1"/>
        <v>12.899999999999991</v>
      </c>
      <c r="H757">
        <f t="shared" si="1"/>
        <v>28.199999999999996</v>
      </c>
      <c r="I757">
        <f t="shared" si="1"/>
        <v>22.6</v>
      </c>
    </row>
    <row r="758" spans="1:9" x14ac:dyDescent="0.3">
      <c r="A758" t="s">
        <v>276</v>
      </c>
      <c r="B758">
        <f t="shared" si="1"/>
        <v>34.700000000000003</v>
      </c>
      <c r="C758">
        <f t="shared" si="1"/>
        <v>61.400000000000006</v>
      </c>
      <c r="D758">
        <f t="shared" si="1"/>
        <v>28.600000000000009</v>
      </c>
      <c r="E758">
        <f t="shared" si="1"/>
        <v>26.9</v>
      </c>
      <c r="F758">
        <f t="shared" si="1"/>
        <v>47.599999999999994</v>
      </c>
      <c r="G758">
        <f t="shared" si="1"/>
        <v>28.500000000000007</v>
      </c>
      <c r="H758">
        <f t="shared" si="1"/>
        <v>24.200000000000003</v>
      </c>
      <c r="I758">
        <f t="shared" si="1"/>
        <v>45.8</v>
      </c>
    </row>
    <row r="759" spans="1:9" x14ac:dyDescent="0.3">
      <c r="A759" t="s">
        <v>84</v>
      </c>
      <c r="B759">
        <f t="shared" si="1"/>
        <v>29.9</v>
      </c>
      <c r="C759">
        <f t="shared" si="1"/>
        <v>36.699999999999996</v>
      </c>
      <c r="D759">
        <f t="shared" si="1"/>
        <v>32.500000000000007</v>
      </c>
      <c r="E759">
        <f t="shared" si="1"/>
        <v>29.700000000000003</v>
      </c>
      <c r="F759">
        <f t="shared" si="1"/>
        <v>27.299999999999997</v>
      </c>
      <c r="G759">
        <f t="shared" si="1"/>
        <v>30.299999999999997</v>
      </c>
      <c r="H759">
        <f t="shared" si="1"/>
        <v>22.300000000000004</v>
      </c>
      <c r="I759">
        <f t="shared" si="1"/>
        <v>25.9</v>
      </c>
    </row>
    <row r="760" spans="1:9" x14ac:dyDescent="0.3">
      <c r="A760" t="s">
        <v>110</v>
      </c>
      <c r="B760">
        <f t="shared" si="1"/>
        <v>22.199999999999996</v>
      </c>
      <c r="C760">
        <f t="shared" si="1"/>
        <v>24.900000000000006</v>
      </c>
      <c r="D760">
        <f t="shared" si="1"/>
        <v>35.200000000000003</v>
      </c>
      <c r="E760">
        <f t="shared" si="1"/>
        <v>29.800000000000004</v>
      </c>
      <c r="F760">
        <f t="shared" si="1"/>
        <v>26.4</v>
      </c>
      <c r="G760">
        <f t="shared" si="1"/>
        <v>24.400000000000006</v>
      </c>
      <c r="H760">
        <f t="shared" si="1"/>
        <v>25.099999999999994</v>
      </c>
      <c r="I760">
        <f t="shared" si="1"/>
        <v>25.200000000000003</v>
      </c>
    </row>
    <row r="761" spans="1:9" x14ac:dyDescent="0.3">
      <c r="A761" t="s">
        <v>343</v>
      </c>
      <c r="B761">
        <f t="shared" si="1"/>
        <v>21.900000000000006</v>
      </c>
      <c r="C761">
        <f t="shared" si="1"/>
        <v>19.5</v>
      </c>
      <c r="D761">
        <f t="shared" si="1"/>
        <v>20.399999999999999</v>
      </c>
      <c r="E761">
        <f t="shared" si="1"/>
        <v>36.999999999999993</v>
      </c>
      <c r="F761">
        <f t="shared" si="1"/>
        <v>29.299999999999997</v>
      </c>
      <c r="G761">
        <f t="shared" si="1"/>
        <v>11.5</v>
      </c>
      <c r="H761">
        <f t="shared" si="1"/>
        <v>24.1</v>
      </c>
      <c r="I761">
        <f t="shared" si="1"/>
        <v>8.2999999999999972</v>
      </c>
    </row>
    <row r="762" spans="1:9" x14ac:dyDescent="0.3">
      <c r="A762" t="s">
        <v>144</v>
      </c>
      <c r="B762">
        <f t="shared" si="1"/>
        <v>18.400000000000006</v>
      </c>
      <c r="C762">
        <f t="shared" si="1"/>
        <v>24.299999999999997</v>
      </c>
      <c r="D762">
        <f t="shared" si="1"/>
        <v>27.099999999999994</v>
      </c>
      <c r="E762">
        <f t="shared" si="1"/>
        <v>28.099999999999994</v>
      </c>
      <c r="F762">
        <f t="shared" si="1"/>
        <v>18.400000000000006</v>
      </c>
      <c r="G762">
        <f t="shared" si="1"/>
        <v>21.300000000000004</v>
      </c>
      <c r="H762">
        <f t="shared" si="1"/>
        <v>17</v>
      </c>
      <c r="I762">
        <f t="shared" si="1"/>
        <v>22</v>
      </c>
    </row>
    <row r="763" spans="1:9" x14ac:dyDescent="0.3">
      <c r="A763" t="s">
        <v>149</v>
      </c>
      <c r="B763">
        <f t="shared" si="1"/>
        <v>32.999999999999993</v>
      </c>
      <c r="C763">
        <f t="shared" si="1"/>
        <v>30.100000000000009</v>
      </c>
      <c r="D763">
        <f t="shared" si="1"/>
        <v>19.200000000000003</v>
      </c>
      <c r="E763">
        <f t="shared" si="1"/>
        <v>32.399999999999991</v>
      </c>
      <c r="F763">
        <f t="shared" si="1"/>
        <v>27.299999999999997</v>
      </c>
      <c r="G763">
        <f t="shared" si="1"/>
        <v>12.300000000000004</v>
      </c>
      <c r="H763">
        <f t="shared" si="1"/>
        <v>28.399999999999991</v>
      </c>
      <c r="I763">
        <f t="shared" si="1"/>
        <v>26.6</v>
      </c>
    </row>
    <row r="764" spans="1:9" x14ac:dyDescent="0.3">
      <c r="A764" t="s">
        <v>324</v>
      </c>
      <c r="B764">
        <f t="shared" ref="B764:I795" si="2">VLOOKUP($A764,$A$355:$AI$688,6+(B$715*4),FALSE)-VLOOKUP($A764,$A$10:$AI$343,6+(B$715*4),FALSE)</f>
        <v>40.5</v>
      </c>
      <c r="C764">
        <f t="shared" si="2"/>
        <v>51.099999999999994</v>
      </c>
      <c r="D764">
        <f t="shared" si="2"/>
        <v>51.899999999999991</v>
      </c>
      <c r="E764">
        <f t="shared" si="2"/>
        <v>43.6</v>
      </c>
      <c r="F764">
        <f t="shared" si="2"/>
        <v>46.3</v>
      </c>
      <c r="G764">
        <f t="shared" si="2"/>
        <v>26</v>
      </c>
      <c r="H764">
        <f t="shared" si="2"/>
        <v>5.6999999999999886</v>
      </c>
      <c r="I764">
        <f t="shared" si="2"/>
        <v>13.900000000000006</v>
      </c>
    </row>
    <row r="765" spans="1:9" x14ac:dyDescent="0.3">
      <c r="A765" t="s">
        <v>399</v>
      </c>
      <c r="B765">
        <f t="shared" si="2"/>
        <v>22.5</v>
      </c>
      <c r="C765">
        <f t="shared" si="2"/>
        <v>32</v>
      </c>
      <c r="D765">
        <f t="shared" si="2"/>
        <v>35.899999999999991</v>
      </c>
      <c r="E765">
        <f t="shared" si="2"/>
        <v>13.099999999999994</v>
      </c>
      <c r="F765">
        <f t="shared" si="2"/>
        <v>-1</v>
      </c>
      <c r="G765">
        <f t="shared" si="2"/>
        <v>39.099999999999994</v>
      </c>
      <c r="H765">
        <f t="shared" si="2"/>
        <v>10.100000000000009</v>
      </c>
      <c r="I765">
        <f t="shared" si="2"/>
        <v>20.800000000000004</v>
      </c>
    </row>
    <row r="766" spans="1:9" x14ac:dyDescent="0.3">
      <c r="A766" t="s">
        <v>272</v>
      </c>
      <c r="B766">
        <f t="shared" si="2"/>
        <v>32.100000000000009</v>
      </c>
      <c r="C766">
        <f t="shared" si="2"/>
        <v>38.500000000000007</v>
      </c>
      <c r="D766">
        <f t="shared" si="2"/>
        <v>28.399999999999991</v>
      </c>
      <c r="E766">
        <f t="shared" si="2"/>
        <v>33</v>
      </c>
      <c r="F766">
        <f t="shared" si="2"/>
        <v>29</v>
      </c>
      <c r="G766">
        <f t="shared" si="2"/>
        <v>29.5</v>
      </c>
      <c r="H766">
        <f t="shared" si="2"/>
        <v>27.6</v>
      </c>
      <c r="I766">
        <f t="shared" si="2"/>
        <v>34.9</v>
      </c>
    </row>
    <row r="767" spans="1:9" x14ac:dyDescent="0.3">
      <c r="A767" t="s">
        <v>351</v>
      </c>
      <c r="B767">
        <f t="shared" si="2"/>
        <v>32.199999999999996</v>
      </c>
      <c r="C767">
        <f t="shared" si="2"/>
        <v>13.400000000000006</v>
      </c>
      <c r="D767">
        <f t="shared" si="2"/>
        <v>-6.7000000000000028</v>
      </c>
      <c r="E767">
        <f t="shared" si="2"/>
        <v>10.200000000000003</v>
      </c>
      <c r="F767">
        <f t="shared" si="2"/>
        <v>23</v>
      </c>
      <c r="G767">
        <f t="shared" si="2"/>
        <v>19.200000000000003</v>
      </c>
      <c r="H767">
        <f t="shared" si="2"/>
        <v>11.600000000000009</v>
      </c>
      <c r="I767">
        <f t="shared" si="2"/>
        <v>23.200000000000003</v>
      </c>
    </row>
    <row r="768" spans="1:9" x14ac:dyDescent="0.3">
      <c r="A768" t="s">
        <v>139</v>
      </c>
      <c r="B768">
        <f t="shared" si="2"/>
        <v>23.5</v>
      </c>
      <c r="C768">
        <f t="shared" si="2"/>
        <v>16</v>
      </c>
      <c r="D768">
        <f t="shared" si="2"/>
        <v>32.999999999999993</v>
      </c>
      <c r="E768">
        <f t="shared" si="2"/>
        <v>16.5</v>
      </c>
      <c r="F768">
        <f t="shared" si="2"/>
        <v>24.399999999999991</v>
      </c>
      <c r="G768">
        <f t="shared" si="2"/>
        <v>16.400000000000006</v>
      </c>
      <c r="H768">
        <f t="shared" si="2"/>
        <v>22.300000000000004</v>
      </c>
      <c r="I768">
        <f t="shared" si="2"/>
        <v>32.6</v>
      </c>
    </row>
    <row r="769" spans="1:9" x14ac:dyDescent="0.3">
      <c r="A769" t="s">
        <v>304</v>
      </c>
      <c r="B769">
        <f t="shared" si="2"/>
        <v>32.6</v>
      </c>
      <c r="C769">
        <f t="shared" si="2"/>
        <v>28.1</v>
      </c>
      <c r="D769">
        <f t="shared" si="2"/>
        <v>26</v>
      </c>
      <c r="E769">
        <f t="shared" si="2"/>
        <v>27.000000000000007</v>
      </c>
      <c r="F769">
        <f t="shared" si="2"/>
        <v>26.099999999999994</v>
      </c>
      <c r="G769">
        <f t="shared" si="2"/>
        <v>33</v>
      </c>
      <c r="H769">
        <f t="shared" si="2"/>
        <v>15.200000000000003</v>
      </c>
      <c r="I769">
        <f t="shared" si="2"/>
        <v>6.2999999999999972</v>
      </c>
    </row>
    <row r="770" spans="1:9" x14ac:dyDescent="0.3">
      <c r="A770" t="s">
        <v>352</v>
      </c>
      <c r="B770">
        <f t="shared" si="2"/>
        <v>18.200000000000003</v>
      </c>
      <c r="C770">
        <f t="shared" si="2"/>
        <v>20.099999999999994</v>
      </c>
      <c r="D770">
        <f t="shared" si="2"/>
        <v>28.700000000000003</v>
      </c>
      <c r="E770">
        <f t="shared" si="2"/>
        <v>23.799999999999997</v>
      </c>
      <c r="F770">
        <f t="shared" si="2"/>
        <v>23.400000000000006</v>
      </c>
      <c r="G770">
        <f t="shared" si="2"/>
        <v>35.399999999999991</v>
      </c>
      <c r="H770">
        <f t="shared" si="2"/>
        <v>14.599999999999994</v>
      </c>
      <c r="I770">
        <f t="shared" si="2"/>
        <v>18</v>
      </c>
    </row>
    <row r="771" spans="1:9" x14ac:dyDescent="0.3">
      <c r="A771" t="s">
        <v>441</v>
      </c>
      <c r="B771">
        <f t="shared" si="2"/>
        <v>8.7999999999999972</v>
      </c>
      <c r="C771">
        <f t="shared" si="2"/>
        <v>33.599999999999994</v>
      </c>
      <c r="D771">
        <f t="shared" si="2"/>
        <v>29.199999999999996</v>
      </c>
      <c r="E771">
        <f t="shared" si="2"/>
        <v>37.6</v>
      </c>
      <c r="F771">
        <f t="shared" si="2"/>
        <v>28.200000000000003</v>
      </c>
      <c r="G771">
        <f t="shared" si="2"/>
        <v>24.699999999999996</v>
      </c>
      <c r="H771">
        <f t="shared" si="2"/>
        <v>21.200000000000003</v>
      </c>
      <c r="I771">
        <f t="shared" si="2"/>
        <v>10.799999999999997</v>
      </c>
    </row>
    <row r="772" spans="1:9" x14ac:dyDescent="0.3">
      <c r="A772" t="s">
        <v>410</v>
      </c>
      <c r="B772">
        <f t="shared" si="2"/>
        <v>36.799999999999997</v>
      </c>
      <c r="C772">
        <f t="shared" si="2"/>
        <v>33.800000000000004</v>
      </c>
      <c r="D772">
        <f t="shared" si="2"/>
        <v>16.600000000000009</v>
      </c>
      <c r="E772">
        <f t="shared" si="2"/>
        <v>33.500000000000007</v>
      </c>
      <c r="F772">
        <f t="shared" si="2"/>
        <v>29.299999999999997</v>
      </c>
      <c r="G772">
        <f t="shared" si="2"/>
        <v>24.200000000000003</v>
      </c>
      <c r="H772">
        <f t="shared" si="2"/>
        <v>26.600000000000009</v>
      </c>
      <c r="I772">
        <f t="shared" si="2"/>
        <v>13.799999999999997</v>
      </c>
    </row>
    <row r="773" spans="1:9" x14ac:dyDescent="0.3">
      <c r="A773" t="s">
        <v>78</v>
      </c>
      <c r="B773">
        <f t="shared" si="2"/>
        <v>29.6</v>
      </c>
      <c r="C773">
        <f t="shared" si="2"/>
        <v>26.499999999999993</v>
      </c>
      <c r="D773">
        <f t="shared" si="2"/>
        <v>30.799999999999997</v>
      </c>
      <c r="E773">
        <f t="shared" si="2"/>
        <v>23.199999999999996</v>
      </c>
      <c r="F773">
        <f t="shared" si="2"/>
        <v>20.899999999999991</v>
      </c>
      <c r="G773">
        <f t="shared" si="2"/>
        <v>31.299999999999997</v>
      </c>
      <c r="H773">
        <f t="shared" si="2"/>
        <v>34.9</v>
      </c>
      <c r="I773">
        <f t="shared" si="2"/>
        <v>24.200000000000003</v>
      </c>
    </row>
    <row r="774" spans="1:9" x14ac:dyDescent="0.3">
      <c r="A774" t="s">
        <v>79</v>
      </c>
      <c r="B774">
        <f t="shared" si="2"/>
        <v>35</v>
      </c>
      <c r="C774">
        <f t="shared" si="2"/>
        <v>33.699999999999996</v>
      </c>
      <c r="D774">
        <f t="shared" si="2"/>
        <v>36.299999999999997</v>
      </c>
      <c r="E774">
        <f t="shared" si="2"/>
        <v>25.5</v>
      </c>
      <c r="F774">
        <f t="shared" si="2"/>
        <v>26.899999999999991</v>
      </c>
      <c r="G774">
        <f t="shared" si="2"/>
        <v>25.700000000000003</v>
      </c>
      <c r="H774">
        <f t="shared" si="2"/>
        <v>22.4</v>
      </c>
      <c r="I774">
        <f t="shared" si="2"/>
        <v>18.999999999999993</v>
      </c>
    </row>
    <row r="775" spans="1:9" x14ac:dyDescent="0.3">
      <c r="A775" t="s">
        <v>297</v>
      </c>
      <c r="B775">
        <f t="shared" si="2"/>
        <v>14.700000000000003</v>
      </c>
      <c r="C775">
        <f t="shared" si="2"/>
        <v>18.600000000000001</v>
      </c>
      <c r="D775">
        <f t="shared" si="2"/>
        <v>33.599999999999994</v>
      </c>
      <c r="E775">
        <f t="shared" si="2"/>
        <v>40.199999999999996</v>
      </c>
      <c r="F775">
        <f t="shared" si="2"/>
        <v>32.700000000000003</v>
      </c>
      <c r="G775">
        <f t="shared" si="2"/>
        <v>26.9</v>
      </c>
      <c r="H775">
        <f t="shared" si="2"/>
        <v>18.400000000000006</v>
      </c>
      <c r="I775">
        <f t="shared" si="2"/>
        <v>20.799999999999997</v>
      </c>
    </row>
    <row r="776" spans="1:9" x14ac:dyDescent="0.3">
      <c r="A776" t="s">
        <v>428</v>
      </c>
      <c r="B776">
        <f t="shared" si="2"/>
        <v>29.000000000000007</v>
      </c>
      <c r="C776">
        <f t="shared" si="2"/>
        <v>51.2</v>
      </c>
      <c r="D776">
        <f t="shared" si="2"/>
        <v>19.099999999999994</v>
      </c>
      <c r="E776">
        <f t="shared" si="2"/>
        <v>11.300000000000011</v>
      </c>
      <c r="F776">
        <f t="shared" si="2"/>
        <v>18.5</v>
      </c>
      <c r="G776">
        <f t="shared" si="2"/>
        <v>25.399999999999991</v>
      </c>
      <c r="H776">
        <f t="shared" si="2"/>
        <v>21.500000000000007</v>
      </c>
      <c r="I776">
        <f t="shared" si="2"/>
        <v>9.2999999999999972</v>
      </c>
    </row>
    <row r="777" spans="1:9" x14ac:dyDescent="0.3">
      <c r="A777" t="s">
        <v>277</v>
      </c>
      <c r="B777">
        <f t="shared" si="2"/>
        <v>28.1</v>
      </c>
      <c r="C777">
        <f t="shared" si="2"/>
        <v>12.700000000000003</v>
      </c>
      <c r="D777">
        <f t="shared" si="2"/>
        <v>32.299999999999997</v>
      </c>
      <c r="E777">
        <f t="shared" si="2"/>
        <v>26.200000000000003</v>
      </c>
      <c r="F777">
        <f t="shared" si="2"/>
        <v>29.6</v>
      </c>
      <c r="G777">
        <f t="shared" si="2"/>
        <v>34.600000000000009</v>
      </c>
      <c r="H777">
        <f t="shared" si="2"/>
        <v>56.199999999999996</v>
      </c>
      <c r="I777">
        <f t="shared" si="2"/>
        <v>35</v>
      </c>
    </row>
    <row r="778" spans="1:9" x14ac:dyDescent="0.3">
      <c r="A778" t="s">
        <v>150</v>
      </c>
      <c r="I778">
        <f t="shared" si="2"/>
        <v>0</v>
      </c>
    </row>
    <row r="779" spans="1:9" x14ac:dyDescent="0.3">
      <c r="A779" t="s">
        <v>353</v>
      </c>
      <c r="B779">
        <f t="shared" si="2"/>
        <v>34.699999999999996</v>
      </c>
      <c r="C779">
        <f t="shared" si="2"/>
        <v>27.400000000000006</v>
      </c>
      <c r="D779">
        <f t="shared" si="2"/>
        <v>31.799999999999997</v>
      </c>
      <c r="E779">
        <f t="shared" si="2"/>
        <v>21.400000000000006</v>
      </c>
      <c r="F779">
        <f t="shared" si="2"/>
        <v>22.599999999999994</v>
      </c>
      <c r="G779">
        <f t="shared" si="2"/>
        <v>28</v>
      </c>
      <c r="H779">
        <f t="shared" si="2"/>
        <v>27.500000000000007</v>
      </c>
      <c r="I779">
        <f t="shared" si="2"/>
        <v>29.4</v>
      </c>
    </row>
    <row r="780" spans="1:9" x14ac:dyDescent="0.3">
      <c r="A780" t="s">
        <v>273</v>
      </c>
      <c r="B780">
        <f t="shared" si="2"/>
        <v>47.599999999999994</v>
      </c>
      <c r="C780">
        <f t="shared" si="2"/>
        <v>23.300000000000004</v>
      </c>
      <c r="D780">
        <f t="shared" si="2"/>
        <v>29.399999999999991</v>
      </c>
      <c r="E780">
        <f t="shared" si="2"/>
        <v>30.200000000000003</v>
      </c>
      <c r="F780">
        <f t="shared" si="2"/>
        <v>11.200000000000003</v>
      </c>
      <c r="G780">
        <f t="shared" si="2"/>
        <v>18.599999999999994</v>
      </c>
      <c r="H780">
        <f t="shared" si="2"/>
        <v>24.5</v>
      </c>
      <c r="I780">
        <f t="shared" si="2"/>
        <v>45.300000000000004</v>
      </c>
    </row>
    <row r="781" spans="1:9" x14ac:dyDescent="0.3">
      <c r="A781" t="s">
        <v>203</v>
      </c>
      <c r="B781">
        <f t="shared" si="2"/>
        <v>30.4</v>
      </c>
      <c r="C781">
        <f t="shared" si="2"/>
        <v>33</v>
      </c>
      <c r="D781">
        <f t="shared" si="2"/>
        <v>27.799999999999997</v>
      </c>
      <c r="E781">
        <f t="shared" si="2"/>
        <v>21.500000000000007</v>
      </c>
      <c r="F781">
        <f t="shared" si="2"/>
        <v>22.800000000000004</v>
      </c>
      <c r="G781">
        <f t="shared" si="2"/>
        <v>27.200000000000003</v>
      </c>
      <c r="H781">
        <f t="shared" si="2"/>
        <v>27.599999999999994</v>
      </c>
      <c r="I781">
        <f t="shared" si="2"/>
        <v>30.5</v>
      </c>
    </row>
    <row r="782" spans="1:9" x14ac:dyDescent="0.3">
      <c r="A782" t="s">
        <v>442</v>
      </c>
      <c r="B782">
        <f t="shared" si="2"/>
        <v>20.6</v>
      </c>
      <c r="C782">
        <f t="shared" si="2"/>
        <v>25.599999999999994</v>
      </c>
      <c r="D782">
        <f t="shared" si="2"/>
        <v>44.400000000000006</v>
      </c>
      <c r="E782">
        <f t="shared" si="2"/>
        <v>40.700000000000003</v>
      </c>
      <c r="F782">
        <f t="shared" si="2"/>
        <v>33.900000000000006</v>
      </c>
      <c r="G782">
        <f t="shared" si="2"/>
        <v>5.9000000000000057</v>
      </c>
      <c r="H782">
        <f t="shared" si="2"/>
        <v>-3.7000000000000028</v>
      </c>
      <c r="I782">
        <f t="shared" si="2"/>
        <v>16.700000000000003</v>
      </c>
    </row>
    <row r="783" spans="1:9" x14ac:dyDescent="0.3">
      <c r="A783" t="s">
        <v>65</v>
      </c>
      <c r="B783">
        <f t="shared" si="2"/>
        <v>36.000000000000007</v>
      </c>
      <c r="C783">
        <f t="shared" si="2"/>
        <v>39.6</v>
      </c>
      <c r="D783">
        <f t="shared" si="2"/>
        <v>46.7</v>
      </c>
      <c r="E783">
        <f t="shared" si="2"/>
        <v>38.800000000000004</v>
      </c>
      <c r="F783">
        <f t="shared" si="2"/>
        <v>33.800000000000004</v>
      </c>
      <c r="G783">
        <f t="shared" si="2"/>
        <v>35.9</v>
      </c>
      <c r="H783">
        <f t="shared" si="2"/>
        <v>31.200000000000003</v>
      </c>
      <c r="I783">
        <f t="shared" si="2"/>
        <v>30.799999999999997</v>
      </c>
    </row>
    <row r="784" spans="1:9" x14ac:dyDescent="0.3">
      <c r="A784" t="s">
        <v>131</v>
      </c>
      <c r="B784">
        <f t="shared" si="2"/>
        <v>32.699999999999996</v>
      </c>
      <c r="C784">
        <f t="shared" si="2"/>
        <v>30.4</v>
      </c>
      <c r="D784">
        <f t="shared" si="2"/>
        <v>21.299999999999997</v>
      </c>
      <c r="E784">
        <f t="shared" si="2"/>
        <v>22.4</v>
      </c>
      <c r="F784">
        <f t="shared" si="2"/>
        <v>31.700000000000003</v>
      </c>
      <c r="G784">
        <f t="shared" si="2"/>
        <v>21.799999999999997</v>
      </c>
      <c r="H784">
        <f t="shared" si="2"/>
        <v>27.700000000000003</v>
      </c>
      <c r="I784">
        <f t="shared" si="2"/>
        <v>22</v>
      </c>
    </row>
    <row r="785" spans="1:9" x14ac:dyDescent="0.3">
      <c r="A785" t="s">
        <v>288</v>
      </c>
      <c r="B785">
        <f t="shared" si="2"/>
        <v>15.800000000000011</v>
      </c>
      <c r="C785">
        <f t="shared" si="2"/>
        <v>17.099999999999994</v>
      </c>
      <c r="D785">
        <f t="shared" si="2"/>
        <v>17.599999999999994</v>
      </c>
      <c r="E785">
        <f t="shared" si="2"/>
        <v>18.900000000000006</v>
      </c>
      <c r="F785">
        <f t="shared" si="2"/>
        <v>24.199999999999996</v>
      </c>
      <c r="G785">
        <f t="shared" si="2"/>
        <v>39.299999999999997</v>
      </c>
      <c r="H785">
        <f t="shared" si="2"/>
        <v>-2.7000000000000028</v>
      </c>
      <c r="I785">
        <f t="shared" si="2"/>
        <v>13.699999999999989</v>
      </c>
    </row>
    <row r="786" spans="1:9" x14ac:dyDescent="0.3">
      <c r="A786" t="s">
        <v>429</v>
      </c>
      <c r="B786">
        <f t="shared" si="2"/>
        <v>16.299999999999997</v>
      </c>
      <c r="C786">
        <f t="shared" si="2"/>
        <v>12.400000000000006</v>
      </c>
      <c r="D786">
        <f t="shared" si="2"/>
        <v>3</v>
      </c>
      <c r="E786">
        <f t="shared" si="2"/>
        <v>8.5</v>
      </c>
      <c r="F786">
        <f t="shared" si="2"/>
        <v>14.200000000000003</v>
      </c>
      <c r="G786">
        <f t="shared" si="2"/>
        <v>26.5</v>
      </c>
      <c r="H786">
        <f t="shared" si="2"/>
        <v>26.1</v>
      </c>
      <c r="I786">
        <f t="shared" si="2"/>
        <v>5.6999999999999886</v>
      </c>
    </row>
    <row r="787" spans="1:9" x14ac:dyDescent="0.3">
      <c r="A787" t="s">
        <v>168</v>
      </c>
      <c r="B787">
        <f t="shared" si="2"/>
        <v>20.399999999999999</v>
      </c>
      <c r="C787">
        <f t="shared" si="2"/>
        <v>28</v>
      </c>
      <c r="D787">
        <f t="shared" si="2"/>
        <v>26.899999999999991</v>
      </c>
      <c r="E787">
        <f t="shared" si="2"/>
        <v>20.799999999999997</v>
      </c>
      <c r="F787">
        <f t="shared" si="2"/>
        <v>38.1</v>
      </c>
      <c r="G787">
        <f t="shared" si="2"/>
        <v>28.700000000000003</v>
      </c>
      <c r="H787">
        <f t="shared" si="2"/>
        <v>21.800000000000004</v>
      </c>
      <c r="I787">
        <f t="shared" si="2"/>
        <v>32.600000000000009</v>
      </c>
    </row>
    <row r="788" spans="1:9" x14ac:dyDescent="0.3">
      <c r="A788" t="s">
        <v>82</v>
      </c>
      <c r="B788">
        <f t="shared" si="2"/>
        <v>34.400000000000006</v>
      </c>
      <c r="C788">
        <f t="shared" si="2"/>
        <v>30</v>
      </c>
      <c r="D788">
        <f t="shared" si="2"/>
        <v>24.599999999999994</v>
      </c>
      <c r="E788">
        <f t="shared" si="2"/>
        <v>31.200000000000003</v>
      </c>
      <c r="F788">
        <f t="shared" si="2"/>
        <v>21.899999999999991</v>
      </c>
      <c r="G788">
        <f t="shared" si="2"/>
        <v>25.6</v>
      </c>
      <c r="H788">
        <f t="shared" si="2"/>
        <v>21.699999999999996</v>
      </c>
      <c r="I788">
        <f t="shared" si="2"/>
        <v>38.200000000000003</v>
      </c>
    </row>
    <row r="789" spans="1:9" x14ac:dyDescent="0.3">
      <c r="A789" t="s">
        <v>361</v>
      </c>
      <c r="B789">
        <f t="shared" si="2"/>
        <v>17.600000000000009</v>
      </c>
      <c r="C789">
        <f t="shared" si="2"/>
        <v>16.299999999999997</v>
      </c>
      <c r="D789">
        <f t="shared" si="2"/>
        <v>16.900000000000006</v>
      </c>
      <c r="E789">
        <f t="shared" si="2"/>
        <v>10.600000000000009</v>
      </c>
      <c r="F789">
        <f t="shared" si="2"/>
        <v>20.299999999999997</v>
      </c>
      <c r="G789">
        <f t="shared" si="2"/>
        <v>23.699999999999996</v>
      </c>
      <c r="H789">
        <f t="shared" si="2"/>
        <v>17.599999999999994</v>
      </c>
      <c r="I789">
        <f t="shared" si="2"/>
        <v>13.299999999999997</v>
      </c>
    </row>
    <row r="790" spans="1:9" x14ac:dyDescent="0.3">
      <c r="A790" t="s">
        <v>64</v>
      </c>
      <c r="B790">
        <f t="shared" si="2"/>
        <v>35.899999999999991</v>
      </c>
      <c r="C790">
        <f t="shared" si="2"/>
        <v>38.400000000000006</v>
      </c>
      <c r="D790">
        <f t="shared" si="2"/>
        <v>27</v>
      </c>
      <c r="E790">
        <f t="shared" si="2"/>
        <v>28.300000000000004</v>
      </c>
      <c r="F790">
        <f t="shared" si="2"/>
        <v>24.700000000000003</v>
      </c>
      <c r="G790">
        <f t="shared" si="2"/>
        <v>29.5</v>
      </c>
      <c r="H790">
        <f t="shared" si="2"/>
        <v>31.5</v>
      </c>
      <c r="I790">
        <f t="shared" si="2"/>
        <v>26.4</v>
      </c>
    </row>
    <row r="791" spans="1:9" x14ac:dyDescent="0.3">
      <c r="A791" t="s">
        <v>400</v>
      </c>
      <c r="B791">
        <f t="shared" si="2"/>
        <v>18.5</v>
      </c>
      <c r="C791">
        <f t="shared" si="2"/>
        <v>-6.3999999999999915</v>
      </c>
      <c r="D791">
        <f t="shared" si="2"/>
        <v>0.10000000000000853</v>
      </c>
      <c r="E791">
        <f t="shared" si="2"/>
        <v>8.0999999999999943</v>
      </c>
      <c r="F791">
        <f t="shared" si="2"/>
        <v>28.4</v>
      </c>
      <c r="G791">
        <f t="shared" si="2"/>
        <v>9.2999999999999972</v>
      </c>
      <c r="H791">
        <f t="shared" si="2"/>
        <v>9.9000000000000057</v>
      </c>
      <c r="I791">
        <f t="shared" si="2"/>
        <v>16.200000000000003</v>
      </c>
    </row>
    <row r="792" spans="1:9" x14ac:dyDescent="0.3">
      <c r="A792" t="s">
        <v>114</v>
      </c>
      <c r="B792">
        <f t="shared" si="2"/>
        <v>26.1</v>
      </c>
      <c r="C792">
        <f t="shared" si="2"/>
        <v>27.000000000000007</v>
      </c>
      <c r="D792">
        <f t="shared" si="2"/>
        <v>31.700000000000003</v>
      </c>
      <c r="E792">
        <f t="shared" si="2"/>
        <v>26.099999999999994</v>
      </c>
      <c r="F792">
        <f t="shared" si="2"/>
        <v>35.799999999999997</v>
      </c>
      <c r="G792">
        <f t="shared" si="2"/>
        <v>32.699999999999996</v>
      </c>
      <c r="H792">
        <f t="shared" si="2"/>
        <v>31.099999999999994</v>
      </c>
      <c r="I792">
        <f t="shared" si="2"/>
        <v>34.799999999999997</v>
      </c>
    </row>
    <row r="793" spans="1:9" x14ac:dyDescent="0.3">
      <c r="A793" t="s">
        <v>118</v>
      </c>
      <c r="B793">
        <f t="shared" si="2"/>
        <v>26.6</v>
      </c>
      <c r="C793">
        <f t="shared" si="2"/>
        <v>28.600000000000009</v>
      </c>
      <c r="D793">
        <f t="shared" si="2"/>
        <v>26.900000000000006</v>
      </c>
      <c r="E793">
        <f t="shared" si="2"/>
        <v>34.099999999999994</v>
      </c>
      <c r="F793">
        <f t="shared" si="2"/>
        <v>36.5</v>
      </c>
      <c r="G793">
        <f t="shared" si="2"/>
        <v>30.600000000000009</v>
      </c>
      <c r="H793">
        <f t="shared" si="2"/>
        <v>32.599999999999994</v>
      </c>
      <c r="I793">
        <f t="shared" si="2"/>
        <v>29.700000000000003</v>
      </c>
    </row>
    <row r="794" spans="1:9" x14ac:dyDescent="0.3">
      <c r="A794" t="s">
        <v>298</v>
      </c>
      <c r="B794">
        <f t="shared" si="2"/>
        <v>15.400000000000006</v>
      </c>
      <c r="C794">
        <f t="shared" si="2"/>
        <v>13.299999999999997</v>
      </c>
      <c r="D794">
        <f t="shared" si="2"/>
        <v>2.2000000000000028</v>
      </c>
      <c r="E794">
        <f t="shared" si="2"/>
        <v>15.400000000000006</v>
      </c>
      <c r="F794">
        <f t="shared" si="2"/>
        <v>34.5</v>
      </c>
      <c r="G794">
        <f t="shared" si="2"/>
        <v>15</v>
      </c>
      <c r="H794">
        <f t="shared" si="2"/>
        <v>28.799999999999997</v>
      </c>
      <c r="I794">
        <f t="shared" si="2"/>
        <v>22.799999999999997</v>
      </c>
    </row>
    <row r="795" spans="1:9" x14ac:dyDescent="0.3">
      <c r="A795" t="s">
        <v>212</v>
      </c>
      <c r="B795">
        <f t="shared" si="2"/>
        <v>26.699999999999996</v>
      </c>
      <c r="C795">
        <f t="shared" si="2"/>
        <v>20.399999999999991</v>
      </c>
      <c r="D795">
        <f t="shared" si="2"/>
        <v>23.599999999999994</v>
      </c>
      <c r="E795">
        <f t="shared" si="2"/>
        <v>20.700000000000003</v>
      </c>
      <c r="F795">
        <f t="shared" si="2"/>
        <v>23.699999999999996</v>
      </c>
      <c r="G795">
        <f t="shared" si="2"/>
        <v>18.299999999999997</v>
      </c>
      <c r="H795">
        <f t="shared" si="2"/>
        <v>18.799999999999997</v>
      </c>
      <c r="I795">
        <f t="shared" ref="C795:I832" si="3">VLOOKUP($A795,$A$355:$AI$688,6+(I$715*4),FALSE)-VLOOKUP($A795,$A$10:$AI$343,6+(I$715*4),FALSE)</f>
        <v>25.1</v>
      </c>
    </row>
    <row r="796" spans="1:9" x14ac:dyDescent="0.3">
      <c r="A796" t="s">
        <v>106</v>
      </c>
      <c r="B796">
        <f t="shared" ref="B796:B859" si="4">VLOOKUP($A796,$A$355:$AI$688,6+(B$715*4),FALSE)-VLOOKUP($A796,$A$10:$AI$343,6+(B$715*4),FALSE)</f>
        <v>35.4</v>
      </c>
      <c r="C796">
        <f t="shared" si="3"/>
        <v>28.400000000000006</v>
      </c>
      <c r="D796">
        <f t="shared" si="3"/>
        <v>35.599999999999994</v>
      </c>
      <c r="E796">
        <f t="shared" si="3"/>
        <v>36.5</v>
      </c>
      <c r="F796">
        <f t="shared" si="3"/>
        <v>32.100000000000009</v>
      </c>
      <c r="G796">
        <f t="shared" si="3"/>
        <v>24.700000000000003</v>
      </c>
      <c r="H796">
        <f t="shared" si="3"/>
        <v>36.9</v>
      </c>
      <c r="I796">
        <f t="shared" si="3"/>
        <v>31.299999999999997</v>
      </c>
    </row>
    <row r="797" spans="1:9" x14ac:dyDescent="0.3">
      <c r="A797" t="s">
        <v>1625</v>
      </c>
      <c r="B797">
        <f t="shared" si="4"/>
        <v>26.999999999999993</v>
      </c>
      <c r="C797">
        <f t="shared" si="3"/>
        <v>20</v>
      </c>
      <c r="D797">
        <f t="shared" si="3"/>
        <v>14.5</v>
      </c>
      <c r="E797">
        <f t="shared" si="3"/>
        <v>13.200000000000003</v>
      </c>
      <c r="F797">
        <f t="shared" si="3"/>
        <v>27.5</v>
      </c>
      <c r="G797">
        <f t="shared" si="3"/>
        <v>22.6</v>
      </c>
      <c r="H797">
        <f t="shared" si="3"/>
        <v>15.299999999999997</v>
      </c>
      <c r="I797">
        <f t="shared" si="3"/>
        <v>27.599999999999994</v>
      </c>
    </row>
    <row r="798" spans="1:9" x14ac:dyDescent="0.3">
      <c r="A798" t="s">
        <v>401</v>
      </c>
      <c r="B798">
        <f t="shared" si="4"/>
        <v>45.099999999999994</v>
      </c>
      <c r="C798">
        <f t="shared" si="3"/>
        <v>44.5</v>
      </c>
      <c r="D798">
        <f t="shared" si="3"/>
        <v>13.400000000000006</v>
      </c>
      <c r="E798">
        <f t="shared" si="3"/>
        <v>36.400000000000006</v>
      </c>
      <c r="F798">
        <f t="shared" si="3"/>
        <v>17.5</v>
      </c>
      <c r="G798">
        <f t="shared" si="3"/>
        <v>46</v>
      </c>
      <c r="H798">
        <f t="shared" si="3"/>
        <v>14.799999999999997</v>
      </c>
      <c r="I798">
        <f t="shared" si="3"/>
        <v>29.5</v>
      </c>
    </row>
    <row r="799" spans="1:9" x14ac:dyDescent="0.3">
      <c r="A799" t="s">
        <v>132</v>
      </c>
      <c r="B799">
        <f t="shared" si="4"/>
        <v>32</v>
      </c>
      <c r="C799">
        <f t="shared" si="3"/>
        <v>34.5</v>
      </c>
      <c r="D799">
        <f t="shared" si="3"/>
        <v>34.200000000000003</v>
      </c>
      <c r="E799">
        <f t="shared" si="3"/>
        <v>19.899999999999999</v>
      </c>
      <c r="F799">
        <f t="shared" si="3"/>
        <v>29.5</v>
      </c>
      <c r="G799">
        <f t="shared" si="3"/>
        <v>26.5</v>
      </c>
      <c r="H799">
        <f t="shared" si="3"/>
        <v>31.800000000000004</v>
      </c>
      <c r="I799">
        <f t="shared" si="3"/>
        <v>18.200000000000003</v>
      </c>
    </row>
    <row r="800" spans="1:9" x14ac:dyDescent="0.3">
      <c r="A800" t="s">
        <v>169</v>
      </c>
      <c r="B800">
        <f t="shared" si="4"/>
        <v>25.600000000000009</v>
      </c>
      <c r="C800">
        <f t="shared" si="3"/>
        <v>21.399999999999991</v>
      </c>
      <c r="D800">
        <f t="shared" si="3"/>
        <v>20.5</v>
      </c>
      <c r="E800">
        <f t="shared" si="3"/>
        <v>15.199999999999996</v>
      </c>
      <c r="F800">
        <f t="shared" si="3"/>
        <v>28.4</v>
      </c>
      <c r="G800">
        <f t="shared" si="3"/>
        <v>11.199999999999996</v>
      </c>
      <c r="H800">
        <f t="shared" si="3"/>
        <v>14.099999999999994</v>
      </c>
      <c r="I800">
        <f t="shared" si="3"/>
        <v>21.599999999999994</v>
      </c>
    </row>
    <row r="801" spans="1:9" x14ac:dyDescent="0.3">
      <c r="A801" t="s">
        <v>344</v>
      </c>
      <c r="B801">
        <f t="shared" si="4"/>
        <v>9.5</v>
      </c>
      <c r="C801">
        <f t="shared" si="3"/>
        <v>7.1000000000000085</v>
      </c>
      <c r="D801">
        <f t="shared" si="3"/>
        <v>6.7999999999999972</v>
      </c>
      <c r="E801">
        <f t="shared" si="3"/>
        <v>16.599999999999994</v>
      </c>
      <c r="F801">
        <f t="shared" si="3"/>
        <v>11.5</v>
      </c>
      <c r="G801">
        <f t="shared" si="3"/>
        <v>2.5999999999999943</v>
      </c>
      <c r="H801">
        <f t="shared" si="3"/>
        <v>12.900000000000006</v>
      </c>
      <c r="I801">
        <f t="shared" si="3"/>
        <v>19.600000000000009</v>
      </c>
    </row>
    <row r="802" spans="1:9" x14ac:dyDescent="0.3">
      <c r="A802" t="s">
        <v>433</v>
      </c>
      <c r="B802">
        <f t="shared" si="4"/>
        <v>35</v>
      </c>
      <c r="C802">
        <f t="shared" si="3"/>
        <v>20.299999999999997</v>
      </c>
      <c r="D802">
        <f t="shared" si="3"/>
        <v>36</v>
      </c>
      <c r="E802">
        <f t="shared" si="3"/>
        <v>29</v>
      </c>
      <c r="F802">
        <f t="shared" si="3"/>
        <v>8.3999999999999915</v>
      </c>
      <c r="G802">
        <f t="shared" si="3"/>
        <v>17.099999999999994</v>
      </c>
      <c r="H802">
        <f t="shared" si="3"/>
        <v>12.699999999999989</v>
      </c>
      <c r="I802">
        <f t="shared" si="3"/>
        <v>27.300000000000004</v>
      </c>
    </row>
    <row r="803" spans="1:9" x14ac:dyDescent="0.3">
      <c r="A803" t="s">
        <v>388</v>
      </c>
      <c r="B803">
        <f t="shared" si="4"/>
        <v>15.799999999999997</v>
      </c>
      <c r="C803">
        <f t="shared" si="3"/>
        <v>12</v>
      </c>
      <c r="D803">
        <f t="shared" si="3"/>
        <v>36.200000000000003</v>
      </c>
      <c r="E803">
        <f t="shared" si="3"/>
        <v>28.899999999999991</v>
      </c>
      <c r="F803">
        <f t="shared" si="3"/>
        <v>16.200000000000003</v>
      </c>
      <c r="G803">
        <f t="shared" si="3"/>
        <v>18.099999999999994</v>
      </c>
      <c r="H803">
        <f t="shared" si="3"/>
        <v>3.1999999999999886</v>
      </c>
      <c r="I803">
        <f t="shared" si="3"/>
        <v>16.299999999999997</v>
      </c>
    </row>
    <row r="804" spans="1:9" x14ac:dyDescent="0.3">
      <c r="A804" t="s">
        <v>362</v>
      </c>
      <c r="B804">
        <f t="shared" si="4"/>
        <v>-9.9999999999994316E-2</v>
      </c>
      <c r="C804">
        <f t="shared" si="3"/>
        <v>25.400000000000006</v>
      </c>
      <c r="D804">
        <f t="shared" si="3"/>
        <v>33.299999999999997</v>
      </c>
      <c r="E804">
        <f t="shared" si="3"/>
        <v>21</v>
      </c>
      <c r="F804">
        <f t="shared" si="3"/>
        <v>18.999999999999993</v>
      </c>
      <c r="G804">
        <f t="shared" si="3"/>
        <v>25.800000000000004</v>
      </c>
      <c r="H804">
        <f t="shared" si="3"/>
        <v>39</v>
      </c>
      <c r="I804">
        <f t="shared" si="3"/>
        <v>29</v>
      </c>
    </row>
    <row r="805" spans="1:9" x14ac:dyDescent="0.3">
      <c r="A805" t="s">
        <v>311</v>
      </c>
      <c r="B805">
        <f t="shared" si="4"/>
        <v>25.200000000000003</v>
      </c>
      <c r="C805">
        <f t="shared" si="3"/>
        <v>37.800000000000004</v>
      </c>
      <c r="D805">
        <f t="shared" si="3"/>
        <v>35.6</v>
      </c>
      <c r="E805">
        <f t="shared" si="3"/>
        <v>37</v>
      </c>
      <c r="F805">
        <f t="shared" si="3"/>
        <v>33.300000000000004</v>
      </c>
      <c r="G805">
        <f t="shared" si="3"/>
        <v>37.6</v>
      </c>
      <c r="H805">
        <f t="shared" si="3"/>
        <v>21.400000000000006</v>
      </c>
      <c r="I805">
        <f t="shared" si="3"/>
        <v>39.400000000000006</v>
      </c>
    </row>
    <row r="806" spans="1:9" x14ac:dyDescent="0.3">
      <c r="A806" t="s">
        <v>99</v>
      </c>
      <c r="B806">
        <f t="shared" si="4"/>
        <v>26.899999999999991</v>
      </c>
      <c r="C806">
        <f t="shared" si="3"/>
        <v>28.799999999999997</v>
      </c>
      <c r="D806">
        <f t="shared" si="3"/>
        <v>25.700000000000003</v>
      </c>
      <c r="E806">
        <f t="shared" si="3"/>
        <v>23.400000000000006</v>
      </c>
      <c r="F806">
        <f t="shared" si="3"/>
        <v>25.099999999999994</v>
      </c>
      <c r="G806">
        <f t="shared" si="3"/>
        <v>28.700000000000003</v>
      </c>
      <c r="H806">
        <f t="shared" si="3"/>
        <v>33.299999999999997</v>
      </c>
      <c r="I806">
        <f t="shared" si="3"/>
        <v>15.799999999999997</v>
      </c>
    </row>
    <row r="807" spans="1:9" x14ac:dyDescent="0.3">
      <c r="A807" t="s">
        <v>325</v>
      </c>
      <c r="B807">
        <f t="shared" si="4"/>
        <v>42.699999999999996</v>
      </c>
      <c r="C807">
        <f t="shared" si="3"/>
        <v>41.1</v>
      </c>
      <c r="D807">
        <f t="shared" si="3"/>
        <v>31.5</v>
      </c>
      <c r="E807">
        <f t="shared" si="3"/>
        <v>15.100000000000009</v>
      </c>
      <c r="F807">
        <f t="shared" si="3"/>
        <v>11.299999999999997</v>
      </c>
      <c r="G807">
        <f t="shared" si="3"/>
        <v>33.599999999999994</v>
      </c>
      <c r="H807">
        <f t="shared" si="3"/>
        <v>16.500000000000007</v>
      </c>
      <c r="I807">
        <f t="shared" si="3"/>
        <v>9.7999999999999972</v>
      </c>
    </row>
    <row r="808" spans="1:9" x14ac:dyDescent="0.3">
      <c r="A808" t="s">
        <v>380</v>
      </c>
      <c r="B808">
        <f t="shared" si="4"/>
        <v>28.200000000000003</v>
      </c>
      <c r="C808">
        <f t="shared" si="3"/>
        <v>28</v>
      </c>
      <c r="D808">
        <f t="shared" si="3"/>
        <v>30.699999999999996</v>
      </c>
      <c r="E808">
        <f t="shared" si="3"/>
        <v>25</v>
      </c>
      <c r="F808">
        <f t="shared" si="3"/>
        <v>14.899999999999991</v>
      </c>
      <c r="G808">
        <f t="shared" si="3"/>
        <v>20.9</v>
      </c>
      <c r="H808">
        <f t="shared" si="3"/>
        <v>23.700000000000003</v>
      </c>
      <c r="I808">
        <f t="shared" si="3"/>
        <v>29.700000000000003</v>
      </c>
    </row>
    <row r="809" spans="1:9" x14ac:dyDescent="0.3">
      <c r="A809" t="s">
        <v>195</v>
      </c>
      <c r="B809">
        <f t="shared" si="4"/>
        <v>31.099999999999994</v>
      </c>
      <c r="C809">
        <f t="shared" si="3"/>
        <v>30.200000000000003</v>
      </c>
      <c r="D809">
        <f t="shared" si="3"/>
        <v>29.199999999999996</v>
      </c>
      <c r="E809">
        <f t="shared" si="3"/>
        <v>31.799999999999997</v>
      </c>
      <c r="F809">
        <f t="shared" si="3"/>
        <v>31.699999999999996</v>
      </c>
      <c r="G809">
        <f t="shared" si="3"/>
        <v>24</v>
      </c>
      <c r="H809">
        <f t="shared" si="3"/>
        <v>32.300000000000004</v>
      </c>
      <c r="I809">
        <f t="shared" si="3"/>
        <v>29.800000000000004</v>
      </c>
    </row>
    <row r="810" spans="1:9" x14ac:dyDescent="0.3">
      <c r="A810" t="s">
        <v>382</v>
      </c>
      <c r="B810">
        <f t="shared" si="4"/>
        <v>29.199999999999996</v>
      </c>
      <c r="C810">
        <f t="shared" si="3"/>
        <v>31.6</v>
      </c>
      <c r="D810">
        <f t="shared" si="3"/>
        <v>37.399999999999991</v>
      </c>
      <c r="E810">
        <f t="shared" si="3"/>
        <v>41.900000000000006</v>
      </c>
      <c r="F810">
        <f t="shared" si="3"/>
        <v>42.500000000000007</v>
      </c>
      <c r="G810">
        <f t="shared" si="3"/>
        <v>27.099999999999994</v>
      </c>
      <c r="H810">
        <f t="shared" si="3"/>
        <v>42</v>
      </c>
      <c r="I810">
        <f t="shared" si="3"/>
        <v>27.200000000000003</v>
      </c>
    </row>
    <row r="811" spans="1:9" x14ac:dyDescent="0.3">
      <c r="A811" t="s">
        <v>389</v>
      </c>
      <c r="B811">
        <f t="shared" si="4"/>
        <v>32.199999999999996</v>
      </c>
      <c r="C811">
        <f t="shared" si="3"/>
        <v>20.299999999999997</v>
      </c>
      <c r="D811">
        <f t="shared" si="3"/>
        <v>12.799999999999997</v>
      </c>
      <c r="E811">
        <f t="shared" si="3"/>
        <v>27.300000000000004</v>
      </c>
      <c r="F811">
        <f t="shared" si="3"/>
        <v>17.700000000000003</v>
      </c>
      <c r="G811">
        <f t="shared" si="3"/>
        <v>11.199999999999989</v>
      </c>
      <c r="H811">
        <f t="shared" si="3"/>
        <v>15.199999999999989</v>
      </c>
      <c r="I811">
        <f t="shared" si="3"/>
        <v>20.5</v>
      </c>
    </row>
    <row r="812" spans="1:9" x14ac:dyDescent="0.3">
      <c r="A812" t="s">
        <v>274</v>
      </c>
      <c r="B812">
        <f t="shared" si="4"/>
        <v>24.5</v>
      </c>
      <c r="C812">
        <f t="shared" si="3"/>
        <v>5.1999999999999886</v>
      </c>
      <c r="D812">
        <f t="shared" si="3"/>
        <v>9</v>
      </c>
      <c r="E812">
        <f t="shared" si="3"/>
        <v>34.899999999999991</v>
      </c>
      <c r="F812">
        <f t="shared" si="3"/>
        <v>24.6</v>
      </c>
      <c r="G812">
        <f t="shared" si="3"/>
        <v>27.799999999999997</v>
      </c>
      <c r="H812">
        <f t="shared" si="3"/>
        <v>-1.9000000000000057</v>
      </c>
      <c r="I812">
        <f t="shared" si="3"/>
        <v>45.9</v>
      </c>
    </row>
    <row r="813" spans="1:9" x14ac:dyDescent="0.3">
      <c r="A813" t="s">
        <v>415</v>
      </c>
      <c r="B813">
        <f t="shared" si="4"/>
        <v>23.4</v>
      </c>
      <c r="C813">
        <f t="shared" si="3"/>
        <v>7.7999999999999972</v>
      </c>
      <c r="D813">
        <f t="shared" si="3"/>
        <v>20.600000000000009</v>
      </c>
      <c r="E813">
        <f t="shared" si="3"/>
        <v>17.599999999999994</v>
      </c>
      <c r="F813">
        <f t="shared" si="3"/>
        <v>23.100000000000009</v>
      </c>
      <c r="G813">
        <f t="shared" si="3"/>
        <v>41</v>
      </c>
      <c r="H813">
        <f t="shared" si="3"/>
        <v>38.5</v>
      </c>
      <c r="I813">
        <f t="shared" si="3"/>
        <v>0.10000000000000853</v>
      </c>
    </row>
    <row r="814" spans="1:9" x14ac:dyDescent="0.3">
      <c r="A814" t="s">
        <v>170</v>
      </c>
      <c r="B814">
        <f t="shared" si="4"/>
        <v>29.699999999999996</v>
      </c>
      <c r="C814">
        <f t="shared" si="3"/>
        <v>21.4</v>
      </c>
      <c r="D814">
        <f t="shared" si="3"/>
        <v>25.5</v>
      </c>
      <c r="E814">
        <f t="shared" si="3"/>
        <v>34.800000000000004</v>
      </c>
      <c r="F814">
        <f t="shared" si="3"/>
        <v>29.6</v>
      </c>
      <c r="G814">
        <f t="shared" si="3"/>
        <v>34.700000000000003</v>
      </c>
      <c r="H814">
        <f t="shared" si="3"/>
        <v>33.1</v>
      </c>
      <c r="I814">
        <f t="shared" si="3"/>
        <v>28.400000000000006</v>
      </c>
    </row>
    <row r="815" spans="1:9" x14ac:dyDescent="0.3">
      <c r="A815" t="s">
        <v>354</v>
      </c>
      <c r="B815">
        <f t="shared" si="4"/>
        <v>46.8</v>
      </c>
      <c r="C815">
        <f t="shared" si="3"/>
        <v>36.399999999999991</v>
      </c>
      <c r="D815">
        <f t="shared" si="3"/>
        <v>8.2000000000000028</v>
      </c>
      <c r="E815">
        <f t="shared" si="3"/>
        <v>16.500000000000007</v>
      </c>
      <c r="F815">
        <f t="shared" si="3"/>
        <v>37.1</v>
      </c>
      <c r="G815">
        <f t="shared" si="3"/>
        <v>41.9</v>
      </c>
      <c r="H815">
        <f t="shared" si="3"/>
        <v>20.200000000000003</v>
      </c>
      <c r="I815">
        <f t="shared" si="3"/>
        <v>20.000000000000007</v>
      </c>
    </row>
    <row r="816" spans="1:9" x14ac:dyDescent="0.3">
      <c r="A816" t="s">
        <v>416</v>
      </c>
      <c r="B816">
        <f t="shared" si="4"/>
        <v>25.799999999999997</v>
      </c>
      <c r="C816">
        <f t="shared" si="3"/>
        <v>32.400000000000006</v>
      </c>
      <c r="D816">
        <f t="shared" si="3"/>
        <v>0</v>
      </c>
      <c r="E816">
        <f t="shared" si="3"/>
        <v>0.40000000000000568</v>
      </c>
      <c r="F816">
        <f t="shared" si="3"/>
        <v>24.400000000000006</v>
      </c>
      <c r="G816">
        <f t="shared" si="3"/>
        <v>17.600000000000009</v>
      </c>
      <c r="H816">
        <f t="shared" si="3"/>
        <v>18.299999999999997</v>
      </c>
      <c r="I816">
        <f t="shared" si="3"/>
        <v>10.199999999999989</v>
      </c>
    </row>
    <row r="817" spans="1:9" x14ac:dyDescent="0.3">
      <c r="A817" t="s">
        <v>299</v>
      </c>
      <c r="B817">
        <f t="shared" si="4"/>
        <v>21.200000000000003</v>
      </c>
      <c r="C817">
        <f t="shared" si="3"/>
        <v>34.200000000000003</v>
      </c>
      <c r="D817">
        <f t="shared" si="3"/>
        <v>7.4000000000000057</v>
      </c>
      <c r="E817">
        <f t="shared" si="3"/>
        <v>25.299999999999997</v>
      </c>
      <c r="F817">
        <f t="shared" si="3"/>
        <v>39.599999999999994</v>
      </c>
      <c r="G817">
        <f t="shared" si="3"/>
        <v>28.700000000000003</v>
      </c>
      <c r="H817">
        <f t="shared" si="3"/>
        <v>43.2</v>
      </c>
      <c r="I817">
        <f t="shared" si="3"/>
        <v>37.100000000000009</v>
      </c>
    </row>
    <row r="818" spans="1:9" x14ac:dyDescent="0.3">
      <c r="A818" t="s">
        <v>145</v>
      </c>
      <c r="B818">
        <f t="shared" si="4"/>
        <v>28.599999999999994</v>
      </c>
      <c r="C818">
        <f t="shared" si="3"/>
        <v>24.400000000000006</v>
      </c>
      <c r="D818">
        <f t="shared" si="3"/>
        <v>21.600000000000009</v>
      </c>
      <c r="E818">
        <f t="shared" si="3"/>
        <v>24.199999999999996</v>
      </c>
      <c r="F818">
        <f t="shared" si="3"/>
        <v>25.1</v>
      </c>
      <c r="G818">
        <f t="shared" si="3"/>
        <v>28.1</v>
      </c>
      <c r="H818">
        <f t="shared" si="3"/>
        <v>25.199999999999996</v>
      </c>
      <c r="I818">
        <f t="shared" si="3"/>
        <v>23.9</v>
      </c>
    </row>
    <row r="819" spans="1:9" x14ac:dyDescent="0.3">
      <c r="A819" t="s">
        <v>434</v>
      </c>
      <c r="B819">
        <f t="shared" si="4"/>
        <v>10.799999999999997</v>
      </c>
      <c r="C819">
        <f t="shared" si="3"/>
        <v>5.7000000000000028</v>
      </c>
      <c r="D819">
        <f t="shared" si="3"/>
        <v>-4.9000000000000057</v>
      </c>
      <c r="E819">
        <f t="shared" si="3"/>
        <v>15.5</v>
      </c>
      <c r="F819">
        <f t="shared" si="3"/>
        <v>28</v>
      </c>
      <c r="G819">
        <f t="shared" si="3"/>
        <v>1</v>
      </c>
      <c r="H819">
        <f t="shared" si="3"/>
        <v>4.6000000000000085</v>
      </c>
      <c r="I819">
        <f t="shared" si="3"/>
        <v>14.799999999999997</v>
      </c>
    </row>
    <row r="820" spans="1:9" x14ac:dyDescent="0.3">
      <c r="A820" t="s">
        <v>390</v>
      </c>
      <c r="B820">
        <f t="shared" si="4"/>
        <v>6.6999999999999886</v>
      </c>
      <c r="C820">
        <f t="shared" si="3"/>
        <v>32.700000000000003</v>
      </c>
      <c r="D820">
        <f t="shared" si="3"/>
        <v>14.5</v>
      </c>
      <c r="E820">
        <f t="shared" si="3"/>
        <v>21.300000000000004</v>
      </c>
      <c r="F820">
        <f t="shared" si="3"/>
        <v>20</v>
      </c>
      <c r="G820">
        <f t="shared" si="3"/>
        <v>28.099999999999994</v>
      </c>
      <c r="H820">
        <f t="shared" si="3"/>
        <v>8.7000000000000028</v>
      </c>
      <c r="I820">
        <f t="shared" si="3"/>
        <v>29.299999999999997</v>
      </c>
    </row>
    <row r="821" spans="1:9" x14ac:dyDescent="0.3">
      <c r="A821" t="s">
        <v>345</v>
      </c>
      <c r="B821">
        <f t="shared" si="4"/>
        <v>24.600000000000009</v>
      </c>
      <c r="C821">
        <f t="shared" si="3"/>
        <v>42.3</v>
      </c>
      <c r="D821">
        <f t="shared" si="3"/>
        <v>44.199999999999996</v>
      </c>
      <c r="E821">
        <f t="shared" si="3"/>
        <v>38.199999999999996</v>
      </c>
      <c r="F821">
        <f t="shared" si="3"/>
        <v>36.000000000000007</v>
      </c>
      <c r="G821">
        <f t="shared" si="3"/>
        <v>31.5</v>
      </c>
      <c r="H821">
        <f t="shared" si="3"/>
        <v>34.4</v>
      </c>
      <c r="I821">
        <f t="shared" si="3"/>
        <v>42</v>
      </c>
    </row>
    <row r="822" spans="1:9" x14ac:dyDescent="0.3">
      <c r="A822" t="s">
        <v>405</v>
      </c>
      <c r="B822">
        <f t="shared" si="4"/>
        <v>22.6</v>
      </c>
      <c r="C822">
        <f t="shared" si="3"/>
        <v>36.300000000000004</v>
      </c>
      <c r="D822">
        <f t="shared" si="3"/>
        <v>21.200000000000003</v>
      </c>
      <c r="E822">
        <f t="shared" si="3"/>
        <v>26.299999999999997</v>
      </c>
      <c r="F822">
        <f t="shared" si="3"/>
        <v>31.9</v>
      </c>
      <c r="G822">
        <f t="shared" si="3"/>
        <v>35.4</v>
      </c>
      <c r="H822">
        <f t="shared" si="3"/>
        <v>24.899999999999991</v>
      </c>
      <c r="I822">
        <f t="shared" si="3"/>
        <v>31.800000000000004</v>
      </c>
    </row>
    <row r="823" spans="1:9" x14ac:dyDescent="0.3">
      <c r="A823" t="s">
        <v>443</v>
      </c>
      <c r="B823">
        <f t="shared" si="4"/>
        <v>10.899999999999991</v>
      </c>
      <c r="C823">
        <f t="shared" si="3"/>
        <v>23.700000000000003</v>
      </c>
      <c r="D823">
        <f t="shared" si="3"/>
        <v>28.199999999999996</v>
      </c>
      <c r="E823">
        <f t="shared" si="3"/>
        <v>27.9</v>
      </c>
      <c r="F823">
        <f t="shared" si="3"/>
        <v>29.299999999999997</v>
      </c>
      <c r="G823">
        <f t="shared" si="3"/>
        <v>40.700000000000003</v>
      </c>
      <c r="H823">
        <f t="shared" si="3"/>
        <v>65.900000000000006</v>
      </c>
      <c r="I823">
        <f t="shared" si="3"/>
        <v>46</v>
      </c>
    </row>
    <row r="824" spans="1:9" x14ac:dyDescent="0.3">
      <c r="A824" t="s">
        <v>278</v>
      </c>
      <c r="B824">
        <f t="shared" si="4"/>
        <v>33.799999999999997</v>
      </c>
      <c r="C824">
        <f t="shared" si="3"/>
        <v>27.800000000000004</v>
      </c>
      <c r="D824">
        <f t="shared" si="3"/>
        <v>11.199999999999989</v>
      </c>
      <c r="E824">
        <f t="shared" si="3"/>
        <v>16.799999999999997</v>
      </c>
      <c r="F824">
        <f t="shared" si="3"/>
        <v>56.9</v>
      </c>
      <c r="G824">
        <f t="shared" si="3"/>
        <v>39.6</v>
      </c>
      <c r="H824">
        <f t="shared" si="3"/>
        <v>0.5</v>
      </c>
      <c r="I824">
        <f t="shared" si="3"/>
        <v>27.4</v>
      </c>
    </row>
    <row r="825" spans="1:9" x14ac:dyDescent="0.3">
      <c r="A825" t="s">
        <v>71</v>
      </c>
      <c r="B825">
        <f t="shared" si="4"/>
        <v>38.700000000000003</v>
      </c>
      <c r="C825">
        <f t="shared" si="3"/>
        <v>36.499999999999993</v>
      </c>
      <c r="D825">
        <f t="shared" si="3"/>
        <v>32.400000000000006</v>
      </c>
      <c r="E825">
        <f t="shared" si="3"/>
        <v>34.799999999999997</v>
      </c>
      <c r="F825">
        <f t="shared" si="3"/>
        <v>32.5</v>
      </c>
      <c r="G825">
        <f t="shared" si="3"/>
        <v>31.899999999999991</v>
      </c>
      <c r="H825">
        <f t="shared" si="3"/>
        <v>37.1</v>
      </c>
      <c r="I825">
        <f t="shared" si="3"/>
        <v>34.499999999999993</v>
      </c>
    </row>
    <row r="826" spans="1:9" x14ac:dyDescent="0.3">
      <c r="A826" t="s">
        <v>320</v>
      </c>
      <c r="B826">
        <f t="shared" si="4"/>
        <v>40</v>
      </c>
      <c r="C826">
        <f t="shared" si="3"/>
        <v>36.700000000000003</v>
      </c>
      <c r="D826">
        <f t="shared" si="3"/>
        <v>28.499999999999993</v>
      </c>
      <c r="E826">
        <f t="shared" si="3"/>
        <v>35</v>
      </c>
      <c r="F826">
        <f t="shared" si="3"/>
        <v>13.599999999999994</v>
      </c>
      <c r="G826">
        <f t="shared" si="3"/>
        <v>18.400000000000006</v>
      </c>
      <c r="H826">
        <f t="shared" si="3"/>
        <v>16.099999999999994</v>
      </c>
      <c r="I826">
        <f t="shared" si="3"/>
        <v>29.1</v>
      </c>
    </row>
    <row r="827" spans="1:9" x14ac:dyDescent="0.3">
      <c r="A827" t="s">
        <v>444</v>
      </c>
      <c r="B827">
        <f t="shared" si="4"/>
        <v>9.8999999999999915</v>
      </c>
      <c r="C827">
        <f t="shared" si="3"/>
        <v>18.399999999999999</v>
      </c>
      <c r="D827">
        <f t="shared" si="3"/>
        <v>37.400000000000006</v>
      </c>
      <c r="E827">
        <f t="shared" si="3"/>
        <v>20.999999999999993</v>
      </c>
      <c r="F827">
        <f t="shared" si="3"/>
        <v>30.6</v>
      </c>
      <c r="G827">
        <f t="shared" si="3"/>
        <v>26.000000000000007</v>
      </c>
      <c r="H827">
        <f t="shared" si="3"/>
        <v>19.000000000000007</v>
      </c>
      <c r="I827">
        <f t="shared" si="3"/>
        <v>27.299999999999997</v>
      </c>
    </row>
    <row r="828" spans="1:9" x14ac:dyDescent="0.3">
      <c r="A828" t="s">
        <v>214</v>
      </c>
      <c r="B828">
        <f t="shared" si="4"/>
        <v>14.399999999999991</v>
      </c>
      <c r="C828">
        <f t="shared" si="3"/>
        <v>22.900000000000006</v>
      </c>
      <c r="D828">
        <f t="shared" si="3"/>
        <v>28.800000000000004</v>
      </c>
      <c r="E828">
        <f t="shared" si="3"/>
        <v>27.499999999999993</v>
      </c>
      <c r="F828">
        <f t="shared" si="3"/>
        <v>22</v>
      </c>
      <c r="G828">
        <f t="shared" si="3"/>
        <v>21.100000000000009</v>
      </c>
      <c r="H828">
        <f t="shared" si="3"/>
        <v>22.299999999999997</v>
      </c>
      <c r="I828">
        <f t="shared" si="3"/>
        <v>27.400000000000006</v>
      </c>
    </row>
    <row r="829" spans="1:9" x14ac:dyDescent="0.3">
      <c r="A829" t="s">
        <v>391</v>
      </c>
      <c r="B829">
        <f t="shared" si="4"/>
        <v>30.099999999999994</v>
      </c>
      <c r="C829">
        <f t="shared" si="3"/>
        <v>16.799999999999997</v>
      </c>
      <c r="D829">
        <f t="shared" si="3"/>
        <v>-0.20000000000000284</v>
      </c>
      <c r="E829">
        <f t="shared" si="3"/>
        <v>21.900000000000006</v>
      </c>
      <c r="F829">
        <f t="shared" si="3"/>
        <v>17.899999999999991</v>
      </c>
      <c r="G829">
        <f t="shared" si="3"/>
        <v>29</v>
      </c>
      <c r="H829">
        <f t="shared" si="3"/>
        <v>40.799999999999997</v>
      </c>
      <c r="I829">
        <f t="shared" si="3"/>
        <v>19.799999999999997</v>
      </c>
    </row>
    <row r="830" spans="1:9" x14ac:dyDescent="0.3">
      <c r="A830" t="s">
        <v>402</v>
      </c>
      <c r="B830">
        <f t="shared" si="4"/>
        <v>22</v>
      </c>
      <c r="C830">
        <f t="shared" si="3"/>
        <v>20.199999999999996</v>
      </c>
      <c r="D830">
        <f t="shared" si="3"/>
        <v>32.599999999999994</v>
      </c>
      <c r="E830">
        <f t="shared" si="3"/>
        <v>29.400000000000006</v>
      </c>
      <c r="F830">
        <f t="shared" si="3"/>
        <v>22.800000000000004</v>
      </c>
      <c r="G830">
        <f t="shared" si="3"/>
        <v>-0.5</v>
      </c>
      <c r="H830">
        <f t="shared" si="3"/>
        <v>15.299999999999997</v>
      </c>
      <c r="I830">
        <f t="shared" si="3"/>
        <v>44.2</v>
      </c>
    </row>
    <row r="831" spans="1:9" x14ac:dyDescent="0.3">
      <c r="A831" t="s">
        <v>372</v>
      </c>
      <c r="B831">
        <f t="shared" si="4"/>
        <v>32.800000000000004</v>
      </c>
      <c r="C831">
        <f t="shared" si="3"/>
        <v>25.200000000000003</v>
      </c>
      <c r="D831">
        <f t="shared" si="3"/>
        <v>36.299999999999997</v>
      </c>
      <c r="E831">
        <f t="shared" si="3"/>
        <v>9.5</v>
      </c>
      <c r="F831">
        <f t="shared" si="3"/>
        <v>19.699999999999996</v>
      </c>
      <c r="G831">
        <f t="shared" si="3"/>
        <v>34.099999999999994</v>
      </c>
      <c r="H831">
        <f t="shared" si="3"/>
        <v>29.500000000000007</v>
      </c>
      <c r="I831">
        <f t="shared" si="3"/>
        <v>19.799999999999997</v>
      </c>
    </row>
    <row r="832" spans="1:9" x14ac:dyDescent="0.3">
      <c r="A832" t="s">
        <v>171</v>
      </c>
      <c r="B832">
        <f t="shared" si="4"/>
        <v>31.4</v>
      </c>
      <c r="C832">
        <f t="shared" si="3"/>
        <v>31.5</v>
      </c>
      <c r="D832">
        <f t="shared" si="3"/>
        <v>26.499999999999993</v>
      </c>
      <c r="E832">
        <f t="shared" ref="C832:I868" si="5">VLOOKUP($A832,$A$355:$AI$688,6+(E$715*4),FALSE)-VLOOKUP($A832,$A$10:$AI$343,6+(E$715*4),FALSE)</f>
        <v>36.400000000000006</v>
      </c>
      <c r="F832">
        <f t="shared" si="5"/>
        <v>29</v>
      </c>
      <c r="G832">
        <f t="shared" si="5"/>
        <v>25.699999999999996</v>
      </c>
      <c r="H832">
        <f t="shared" si="5"/>
        <v>20.199999999999996</v>
      </c>
      <c r="I832">
        <f t="shared" si="5"/>
        <v>19</v>
      </c>
    </row>
    <row r="833" spans="1:9" x14ac:dyDescent="0.3">
      <c r="A833" t="s">
        <v>417</v>
      </c>
      <c r="B833">
        <f t="shared" si="4"/>
        <v>39.9</v>
      </c>
      <c r="C833">
        <f t="shared" si="5"/>
        <v>22.499999999999993</v>
      </c>
      <c r="D833">
        <f t="shared" si="5"/>
        <v>17.699999999999996</v>
      </c>
      <c r="E833">
        <f t="shared" si="5"/>
        <v>19.299999999999997</v>
      </c>
      <c r="F833">
        <f t="shared" si="5"/>
        <v>6.2000000000000028</v>
      </c>
      <c r="G833">
        <f t="shared" si="5"/>
        <v>3.7000000000000028</v>
      </c>
      <c r="H833">
        <f t="shared" si="5"/>
        <v>13.200000000000003</v>
      </c>
      <c r="I833">
        <f t="shared" si="5"/>
        <v>4.0999999999999943</v>
      </c>
    </row>
    <row r="834" spans="1:9" x14ac:dyDescent="0.3">
      <c r="A834" t="s">
        <v>151</v>
      </c>
      <c r="B834">
        <f t="shared" si="4"/>
        <v>29.900000000000006</v>
      </c>
      <c r="C834">
        <f t="shared" si="5"/>
        <v>37.899999999999991</v>
      </c>
      <c r="D834">
        <f t="shared" si="5"/>
        <v>31.300000000000004</v>
      </c>
      <c r="E834">
        <f t="shared" si="5"/>
        <v>39.800000000000004</v>
      </c>
      <c r="F834">
        <f t="shared" si="5"/>
        <v>23.199999999999996</v>
      </c>
      <c r="G834">
        <f t="shared" si="5"/>
        <v>35.1</v>
      </c>
      <c r="H834">
        <f t="shared" si="5"/>
        <v>18.899999999999999</v>
      </c>
      <c r="I834">
        <f t="shared" si="5"/>
        <v>9.3999999999999915</v>
      </c>
    </row>
    <row r="835" spans="1:9" x14ac:dyDescent="0.3">
      <c r="A835" t="s">
        <v>80</v>
      </c>
      <c r="B835">
        <f t="shared" si="4"/>
        <v>40.1</v>
      </c>
      <c r="C835">
        <f t="shared" si="5"/>
        <v>36.699999999999996</v>
      </c>
      <c r="D835">
        <f t="shared" si="5"/>
        <v>39.400000000000006</v>
      </c>
      <c r="E835">
        <f t="shared" si="5"/>
        <v>35.099999999999994</v>
      </c>
      <c r="F835">
        <f t="shared" si="5"/>
        <v>38.000000000000007</v>
      </c>
      <c r="G835">
        <f t="shared" si="5"/>
        <v>26.099999999999994</v>
      </c>
      <c r="H835">
        <f t="shared" si="5"/>
        <v>33.5</v>
      </c>
      <c r="I835">
        <f t="shared" si="5"/>
        <v>31.300000000000004</v>
      </c>
    </row>
    <row r="836" spans="1:9" x14ac:dyDescent="0.3">
      <c r="A836" t="s">
        <v>289</v>
      </c>
      <c r="B836">
        <f t="shared" si="4"/>
        <v>18.299999999999997</v>
      </c>
      <c r="C836">
        <f t="shared" si="5"/>
        <v>13.299999999999997</v>
      </c>
      <c r="D836">
        <f t="shared" si="5"/>
        <v>15.399999999999991</v>
      </c>
      <c r="E836">
        <f t="shared" si="5"/>
        <v>16</v>
      </c>
      <c r="F836">
        <f t="shared" si="5"/>
        <v>26.699999999999996</v>
      </c>
      <c r="G836">
        <f t="shared" si="5"/>
        <v>9.2000000000000028</v>
      </c>
      <c r="H836">
        <f t="shared" si="5"/>
        <v>27.900000000000006</v>
      </c>
      <c r="I836">
        <f t="shared" si="5"/>
        <v>27.9</v>
      </c>
    </row>
    <row r="837" spans="1:9" x14ac:dyDescent="0.3">
      <c r="A837" t="s">
        <v>152</v>
      </c>
      <c r="B837">
        <f t="shared" si="4"/>
        <v>28.499999999999993</v>
      </c>
      <c r="C837">
        <f t="shared" si="5"/>
        <v>38.1</v>
      </c>
      <c r="D837">
        <f t="shared" si="5"/>
        <v>32.000000000000007</v>
      </c>
      <c r="E837">
        <f t="shared" si="5"/>
        <v>32.300000000000004</v>
      </c>
      <c r="F837">
        <f t="shared" si="5"/>
        <v>24.700000000000003</v>
      </c>
      <c r="G837">
        <f t="shared" si="5"/>
        <v>22.099999999999994</v>
      </c>
      <c r="H837">
        <f t="shared" si="5"/>
        <v>31.100000000000009</v>
      </c>
      <c r="I837">
        <f t="shared" si="5"/>
        <v>36.800000000000004</v>
      </c>
    </row>
    <row r="838" spans="1:9" x14ac:dyDescent="0.3">
      <c r="A838" t="s">
        <v>196</v>
      </c>
      <c r="B838">
        <f t="shared" si="4"/>
        <v>22.300000000000004</v>
      </c>
      <c r="C838">
        <f t="shared" si="5"/>
        <v>23.200000000000003</v>
      </c>
      <c r="D838">
        <f t="shared" si="5"/>
        <v>25.700000000000003</v>
      </c>
      <c r="E838">
        <f t="shared" si="5"/>
        <v>22.399999999999991</v>
      </c>
      <c r="F838">
        <f t="shared" si="5"/>
        <v>16.799999999999997</v>
      </c>
      <c r="G838">
        <f t="shared" si="5"/>
        <v>21.700000000000003</v>
      </c>
      <c r="H838">
        <f t="shared" si="5"/>
        <v>21.5</v>
      </c>
      <c r="I838">
        <f t="shared" si="5"/>
        <v>20.200000000000003</v>
      </c>
    </row>
    <row r="839" spans="1:9" x14ac:dyDescent="0.3">
      <c r="A839" t="s">
        <v>305</v>
      </c>
      <c r="B839">
        <f t="shared" si="4"/>
        <v>17.299999999999997</v>
      </c>
      <c r="C839">
        <f t="shared" si="5"/>
        <v>22.9</v>
      </c>
      <c r="D839">
        <f t="shared" si="5"/>
        <v>25.000000000000007</v>
      </c>
      <c r="E839">
        <f t="shared" si="5"/>
        <v>19.900000000000006</v>
      </c>
      <c r="F839">
        <f t="shared" si="5"/>
        <v>22.200000000000003</v>
      </c>
      <c r="G839">
        <f t="shared" si="5"/>
        <v>10.200000000000003</v>
      </c>
      <c r="H839">
        <f t="shared" si="5"/>
        <v>10.299999999999997</v>
      </c>
      <c r="I839">
        <f t="shared" si="5"/>
        <v>33</v>
      </c>
    </row>
    <row r="840" spans="1:9" x14ac:dyDescent="0.3">
      <c r="A840" t="s">
        <v>153</v>
      </c>
      <c r="B840">
        <f t="shared" si="4"/>
        <v>38.199999999999996</v>
      </c>
      <c r="C840">
        <f t="shared" si="5"/>
        <v>19.599999999999994</v>
      </c>
      <c r="D840">
        <f t="shared" si="5"/>
        <v>29.699999999999996</v>
      </c>
      <c r="E840">
        <f t="shared" si="5"/>
        <v>26.599999999999994</v>
      </c>
      <c r="F840">
        <f t="shared" si="5"/>
        <v>34.6</v>
      </c>
      <c r="G840">
        <f t="shared" si="5"/>
        <v>24.199999999999996</v>
      </c>
      <c r="H840">
        <f t="shared" si="5"/>
        <v>20</v>
      </c>
      <c r="I840">
        <f t="shared" si="5"/>
        <v>26.5</v>
      </c>
    </row>
    <row r="841" spans="1:9" x14ac:dyDescent="0.3">
      <c r="A841" t="s">
        <v>355</v>
      </c>
      <c r="B841">
        <f t="shared" si="4"/>
        <v>30.600000000000009</v>
      </c>
      <c r="C841">
        <f t="shared" si="5"/>
        <v>22.700000000000003</v>
      </c>
      <c r="D841">
        <f t="shared" si="5"/>
        <v>22.799999999999997</v>
      </c>
      <c r="E841">
        <f t="shared" si="5"/>
        <v>30</v>
      </c>
      <c r="F841">
        <f t="shared" si="5"/>
        <v>12.300000000000011</v>
      </c>
      <c r="G841">
        <f t="shared" si="5"/>
        <v>31.599999999999994</v>
      </c>
      <c r="H841">
        <f t="shared" si="5"/>
        <v>48.800000000000004</v>
      </c>
      <c r="I841">
        <f t="shared" si="5"/>
        <v>42.2</v>
      </c>
    </row>
    <row r="842" spans="1:9" x14ac:dyDescent="0.3">
      <c r="A842" t="s">
        <v>290</v>
      </c>
      <c r="B842">
        <f t="shared" si="4"/>
        <v>19.000000000000007</v>
      </c>
      <c r="C842">
        <f t="shared" si="5"/>
        <v>32.599999999999994</v>
      </c>
      <c r="D842">
        <f t="shared" si="5"/>
        <v>12</v>
      </c>
      <c r="E842">
        <f t="shared" si="5"/>
        <v>30.6</v>
      </c>
      <c r="F842">
        <f t="shared" si="5"/>
        <v>8.8999999999999915</v>
      </c>
      <c r="G842">
        <f t="shared" si="5"/>
        <v>3.6000000000000085</v>
      </c>
      <c r="H842">
        <f t="shared" si="5"/>
        <v>11.300000000000011</v>
      </c>
      <c r="I842">
        <f t="shared" si="5"/>
        <v>-3.7000000000000028</v>
      </c>
    </row>
    <row r="843" spans="1:9" x14ac:dyDescent="0.3">
      <c r="A843" t="s">
        <v>172</v>
      </c>
      <c r="B843">
        <f t="shared" si="4"/>
        <v>20.5</v>
      </c>
      <c r="C843">
        <f t="shared" si="5"/>
        <v>21.500000000000007</v>
      </c>
      <c r="D843">
        <f t="shared" si="5"/>
        <v>9.2999999999999972</v>
      </c>
      <c r="E843">
        <f t="shared" si="5"/>
        <v>14.599999999999994</v>
      </c>
      <c r="F843">
        <f t="shared" si="5"/>
        <v>14.100000000000009</v>
      </c>
      <c r="G843">
        <f t="shared" si="5"/>
        <v>9.5</v>
      </c>
      <c r="H843">
        <f t="shared" si="5"/>
        <v>24.9</v>
      </c>
      <c r="I843">
        <f t="shared" si="5"/>
        <v>14.099999999999994</v>
      </c>
    </row>
    <row r="844" spans="1:9" x14ac:dyDescent="0.3">
      <c r="A844" t="s">
        <v>392</v>
      </c>
      <c r="B844">
        <f t="shared" si="4"/>
        <v>8.7999999999999972</v>
      </c>
      <c r="C844">
        <f t="shared" si="5"/>
        <v>21</v>
      </c>
      <c r="E844">
        <f t="shared" si="5"/>
        <v>37.5</v>
      </c>
      <c r="F844">
        <f t="shared" si="5"/>
        <v>5.9000000000000057</v>
      </c>
      <c r="G844">
        <f t="shared" si="5"/>
        <v>6.5</v>
      </c>
      <c r="H844">
        <f t="shared" si="5"/>
        <v>3.5</v>
      </c>
      <c r="I844">
        <f t="shared" si="5"/>
        <v>11.399999999999991</v>
      </c>
    </row>
    <row r="845" spans="1:9" x14ac:dyDescent="0.3">
      <c r="A845" t="s">
        <v>66</v>
      </c>
      <c r="B845">
        <f t="shared" si="4"/>
        <v>39.199999999999996</v>
      </c>
      <c r="C845">
        <f t="shared" si="5"/>
        <v>39.900000000000006</v>
      </c>
      <c r="D845">
        <f t="shared" si="5"/>
        <v>37.400000000000006</v>
      </c>
      <c r="E845">
        <f t="shared" si="5"/>
        <v>41.7</v>
      </c>
      <c r="F845">
        <f t="shared" si="5"/>
        <v>40</v>
      </c>
      <c r="G845">
        <f t="shared" si="5"/>
        <v>34.4</v>
      </c>
      <c r="H845">
        <f t="shared" si="5"/>
        <v>41.3</v>
      </c>
      <c r="I845">
        <f t="shared" si="5"/>
        <v>37.899999999999991</v>
      </c>
    </row>
    <row r="846" spans="1:9" x14ac:dyDescent="0.3">
      <c r="A846" t="s">
        <v>383</v>
      </c>
      <c r="B846">
        <f t="shared" si="4"/>
        <v>47.099999999999994</v>
      </c>
      <c r="C846">
        <f t="shared" si="5"/>
        <v>35.700000000000003</v>
      </c>
      <c r="D846">
        <f t="shared" si="5"/>
        <v>27.5</v>
      </c>
      <c r="E846">
        <f t="shared" si="5"/>
        <v>50.900000000000006</v>
      </c>
      <c r="F846">
        <f t="shared" si="5"/>
        <v>29.200000000000003</v>
      </c>
      <c r="G846">
        <f t="shared" si="5"/>
        <v>19.399999999999991</v>
      </c>
      <c r="H846">
        <f t="shared" si="5"/>
        <v>41.999999999999993</v>
      </c>
      <c r="I846">
        <f t="shared" si="5"/>
        <v>21</v>
      </c>
    </row>
    <row r="847" spans="1:9" x14ac:dyDescent="0.3">
      <c r="A847" t="s">
        <v>393</v>
      </c>
      <c r="B847">
        <f t="shared" si="4"/>
        <v>26.200000000000003</v>
      </c>
      <c r="C847">
        <f t="shared" si="5"/>
        <v>43.6</v>
      </c>
      <c r="D847">
        <f t="shared" si="5"/>
        <v>69.300000000000011</v>
      </c>
      <c r="E847">
        <f t="shared" si="5"/>
        <v>23.1</v>
      </c>
      <c r="F847">
        <f t="shared" si="5"/>
        <v>26.400000000000006</v>
      </c>
      <c r="G847">
        <f t="shared" si="5"/>
        <v>38.999999999999993</v>
      </c>
      <c r="H847">
        <f t="shared" si="5"/>
        <v>36.200000000000003</v>
      </c>
      <c r="I847">
        <f t="shared" si="5"/>
        <v>23.299999999999997</v>
      </c>
    </row>
    <row r="848" spans="1:9" x14ac:dyDescent="0.3">
      <c r="A848" t="s">
        <v>173</v>
      </c>
      <c r="B848">
        <f t="shared" si="4"/>
        <v>31.6</v>
      </c>
      <c r="C848">
        <f t="shared" si="5"/>
        <v>34.400000000000006</v>
      </c>
      <c r="D848">
        <f t="shared" si="5"/>
        <v>23.9</v>
      </c>
      <c r="E848">
        <f t="shared" si="5"/>
        <v>26.000000000000007</v>
      </c>
      <c r="F848">
        <f t="shared" si="5"/>
        <v>23.599999999999994</v>
      </c>
      <c r="G848">
        <f t="shared" si="5"/>
        <v>29.9</v>
      </c>
      <c r="H848">
        <f t="shared" si="5"/>
        <v>29.900000000000006</v>
      </c>
      <c r="I848">
        <f t="shared" si="5"/>
        <v>13.299999999999997</v>
      </c>
    </row>
    <row r="849" spans="1:9" x14ac:dyDescent="0.3">
      <c r="A849" t="s">
        <v>124</v>
      </c>
      <c r="B849">
        <f t="shared" si="4"/>
        <v>37.600000000000009</v>
      </c>
      <c r="C849">
        <f t="shared" si="5"/>
        <v>37.899999999999991</v>
      </c>
      <c r="D849">
        <f t="shared" si="5"/>
        <v>35.9</v>
      </c>
      <c r="E849">
        <f t="shared" si="5"/>
        <v>20.100000000000009</v>
      </c>
      <c r="F849">
        <f t="shared" si="5"/>
        <v>25.6</v>
      </c>
      <c r="G849">
        <f t="shared" si="5"/>
        <v>27.300000000000004</v>
      </c>
      <c r="H849">
        <f t="shared" si="5"/>
        <v>20.6</v>
      </c>
      <c r="I849">
        <f t="shared" si="5"/>
        <v>22.199999999999996</v>
      </c>
    </row>
    <row r="850" spans="1:9" x14ac:dyDescent="0.3">
      <c r="A850" t="s">
        <v>146</v>
      </c>
      <c r="B850">
        <f t="shared" si="4"/>
        <v>10.400000000000006</v>
      </c>
      <c r="C850">
        <f t="shared" si="5"/>
        <v>23.6</v>
      </c>
      <c r="D850">
        <f t="shared" si="5"/>
        <v>26.100000000000009</v>
      </c>
      <c r="E850">
        <f t="shared" si="5"/>
        <v>22.700000000000003</v>
      </c>
      <c r="F850">
        <f t="shared" si="5"/>
        <v>29.4</v>
      </c>
      <c r="G850">
        <f t="shared" si="5"/>
        <v>20.499999999999993</v>
      </c>
      <c r="H850">
        <f t="shared" si="5"/>
        <v>27.199999999999996</v>
      </c>
      <c r="I850">
        <f t="shared" si="5"/>
        <v>27.5</v>
      </c>
    </row>
    <row r="851" spans="1:9" x14ac:dyDescent="0.3">
      <c r="A851" t="s">
        <v>363</v>
      </c>
      <c r="B851">
        <f t="shared" si="4"/>
        <v>12.5</v>
      </c>
      <c r="C851">
        <f t="shared" si="5"/>
        <v>18.799999999999997</v>
      </c>
      <c r="D851">
        <f t="shared" si="5"/>
        <v>21.400000000000006</v>
      </c>
      <c r="E851">
        <f t="shared" si="5"/>
        <v>37.700000000000003</v>
      </c>
      <c r="F851">
        <f t="shared" si="5"/>
        <v>50.500000000000007</v>
      </c>
      <c r="G851">
        <f t="shared" si="5"/>
        <v>11.5</v>
      </c>
      <c r="H851">
        <f t="shared" si="5"/>
        <v>26.499999999999993</v>
      </c>
      <c r="I851">
        <f t="shared" si="5"/>
        <v>38.400000000000006</v>
      </c>
    </row>
    <row r="852" spans="1:9" x14ac:dyDescent="0.3">
      <c r="A852" t="s">
        <v>300</v>
      </c>
      <c r="B852">
        <f t="shared" si="4"/>
        <v>36.299999999999997</v>
      </c>
      <c r="C852">
        <f t="shared" si="5"/>
        <v>41.699999999999996</v>
      </c>
      <c r="D852">
        <f t="shared" si="5"/>
        <v>14.300000000000004</v>
      </c>
      <c r="E852">
        <f t="shared" si="5"/>
        <v>45.8</v>
      </c>
      <c r="F852">
        <f t="shared" si="5"/>
        <v>39.900000000000006</v>
      </c>
      <c r="G852">
        <f t="shared" si="5"/>
        <v>35.4</v>
      </c>
      <c r="H852">
        <f t="shared" si="5"/>
        <v>27.399999999999991</v>
      </c>
      <c r="I852">
        <f t="shared" si="5"/>
        <v>30.5</v>
      </c>
    </row>
    <row r="853" spans="1:9" x14ac:dyDescent="0.3">
      <c r="A853" t="s">
        <v>174</v>
      </c>
      <c r="B853">
        <f t="shared" si="4"/>
        <v>21.4</v>
      </c>
      <c r="C853">
        <f t="shared" si="5"/>
        <v>35.200000000000003</v>
      </c>
      <c r="D853">
        <f t="shared" si="5"/>
        <v>30.700000000000003</v>
      </c>
      <c r="E853">
        <f t="shared" si="5"/>
        <v>23.5</v>
      </c>
      <c r="F853">
        <f t="shared" si="5"/>
        <v>23.799999999999997</v>
      </c>
      <c r="G853">
        <f t="shared" si="5"/>
        <v>19.499999999999993</v>
      </c>
      <c r="H853">
        <f t="shared" si="5"/>
        <v>21.799999999999997</v>
      </c>
      <c r="I853">
        <f t="shared" si="5"/>
        <v>32.500000000000007</v>
      </c>
    </row>
    <row r="854" spans="1:9" x14ac:dyDescent="0.3">
      <c r="A854" t="s">
        <v>306</v>
      </c>
      <c r="B854">
        <f t="shared" si="4"/>
        <v>27.699999999999996</v>
      </c>
      <c r="C854">
        <f t="shared" si="5"/>
        <v>16.599999999999994</v>
      </c>
      <c r="D854">
        <f t="shared" si="5"/>
        <v>24.5</v>
      </c>
      <c r="E854">
        <f t="shared" si="5"/>
        <v>11.400000000000006</v>
      </c>
      <c r="F854">
        <f t="shared" si="5"/>
        <v>26.599999999999994</v>
      </c>
      <c r="G854">
        <f t="shared" si="5"/>
        <v>6.7000000000000028</v>
      </c>
      <c r="H854">
        <f t="shared" si="5"/>
        <v>18.299999999999997</v>
      </c>
      <c r="I854">
        <f t="shared" si="5"/>
        <v>32.499999999999993</v>
      </c>
    </row>
    <row r="855" spans="1:9" x14ac:dyDescent="0.3">
      <c r="A855" t="s">
        <v>430</v>
      </c>
      <c r="B855">
        <f t="shared" si="4"/>
        <v>8.3000000000000114</v>
      </c>
      <c r="C855">
        <f t="shared" si="5"/>
        <v>23.1</v>
      </c>
      <c r="D855">
        <f t="shared" si="5"/>
        <v>43.4</v>
      </c>
      <c r="E855">
        <f t="shared" si="5"/>
        <v>5.5</v>
      </c>
      <c r="F855">
        <f t="shared" si="5"/>
        <v>38.300000000000004</v>
      </c>
      <c r="G855">
        <f t="shared" si="5"/>
        <v>27.100000000000009</v>
      </c>
      <c r="H855">
        <f t="shared" si="5"/>
        <v>20.399999999999991</v>
      </c>
      <c r="I855">
        <f t="shared" si="5"/>
        <v>8.0999999999999943</v>
      </c>
    </row>
    <row r="856" spans="1:9" x14ac:dyDescent="0.3">
      <c r="A856" t="s">
        <v>175</v>
      </c>
      <c r="B856">
        <f t="shared" si="4"/>
        <v>21.299999999999997</v>
      </c>
      <c r="C856">
        <f t="shared" si="5"/>
        <v>33.099999999999994</v>
      </c>
      <c r="D856">
        <f t="shared" si="5"/>
        <v>14.300000000000004</v>
      </c>
      <c r="E856">
        <f t="shared" si="5"/>
        <v>10.299999999999997</v>
      </c>
      <c r="F856">
        <f t="shared" si="5"/>
        <v>11.799999999999997</v>
      </c>
      <c r="G856">
        <f t="shared" si="5"/>
        <v>30.299999999999997</v>
      </c>
      <c r="H856">
        <f t="shared" si="5"/>
        <v>26.700000000000003</v>
      </c>
      <c r="I856">
        <f t="shared" si="5"/>
        <v>32.5</v>
      </c>
    </row>
    <row r="857" spans="1:9" x14ac:dyDescent="0.3">
      <c r="A857" t="s">
        <v>346</v>
      </c>
      <c r="B857">
        <f t="shared" si="4"/>
        <v>22.399999999999991</v>
      </c>
      <c r="C857">
        <f t="shared" si="5"/>
        <v>19.299999999999997</v>
      </c>
      <c r="D857">
        <f t="shared" si="5"/>
        <v>27</v>
      </c>
      <c r="E857">
        <f t="shared" si="5"/>
        <v>19.099999999999994</v>
      </c>
      <c r="F857">
        <f t="shared" si="5"/>
        <v>4.3999999999999915</v>
      </c>
      <c r="G857">
        <f t="shared" si="5"/>
        <v>25.299999999999997</v>
      </c>
      <c r="H857">
        <f t="shared" si="5"/>
        <v>11.900000000000006</v>
      </c>
      <c r="I857">
        <f t="shared" si="5"/>
        <v>27.200000000000003</v>
      </c>
    </row>
    <row r="858" spans="1:9" x14ac:dyDescent="0.3">
      <c r="A858" t="s">
        <v>279</v>
      </c>
      <c r="B858">
        <f t="shared" si="4"/>
        <v>42.400000000000006</v>
      </c>
      <c r="C858">
        <f t="shared" si="5"/>
        <v>27</v>
      </c>
      <c r="D858">
        <f t="shared" si="5"/>
        <v>44.500000000000007</v>
      </c>
      <c r="E858">
        <f t="shared" si="5"/>
        <v>41.3</v>
      </c>
      <c r="F858">
        <f t="shared" si="5"/>
        <v>18.799999999999997</v>
      </c>
      <c r="G858">
        <f t="shared" si="5"/>
        <v>25.999999999999993</v>
      </c>
      <c r="H858">
        <f t="shared" si="5"/>
        <v>21.699999999999996</v>
      </c>
      <c r="I858">
        <f t="shared" si="5"/>
        <v>20.900000000000006</v>
      </c>
    </row>
    <row r="859" spans="1:9" x14ac:dyDescent="0.3">
      <c r="A859" t="s">
        <v>378</v>
      </c>
      <c r="B859">
        <f t="shared" si="4"/>
        <v>28.899999999999991</v>
      </c>
      <c r="C859">
        <f t="shared" si="5"/>
        <v>22</v>
      </c>
      <c r="D859">
        <f t="shared" si="5"/>
        <v>25.700000000000003</v>
      </c>
      <c r="E859">
        <f t="shared" si="5"/>
        <v>27.900000000000006</v>
      </c>
      <c r="F859">
        <f t="shared" si="5"/>
        <v>17.800000000000011</v>
      </c>
      <c r="G859">
        <f t="shared" si="5"/>
        <v>27.200000000000003</v>
      </c>
      <c r="H859">
        <f t="shared" si="5"/>
        <v>42.699999999999996</v>
      </c>
      <c r="I859">
        <f t="shared" si="5"/>
        <v>24.099999999999994</v>
      </c>
    </row>
    <row r="860" spans="1:9" x14ac:dyDescent="0.3">
      <c r="A860" t="s">
        <v>184</v>
      </c>
      <c r="B860">
        <f t="shared" ref="B860:B923" si="6">VLOOKUP($A860,$A$355:$AI$688,6+(B$715*4),FALSE)-VLOOKUP($A860,$A$10:$AI$343,6+(B$715*4),FALSE)</f>
        <v>29.4</v>
      </c>
      <c r="C860">
        <f t="shared" si="5"/>
        <v>28.600000000000009</v>
      </c>
      <c r="D860">
        <f t="shared" si="5"/>
        <v>28.399999999999991</v>
      </c>
      <c r="E860">
        <f t="shared" si="5"/>
        <v>32.099999999999994</v>
      </c>
      <c r="F860">
        <f t="shared" si="5"/>
        <v>30.600000000000009</v>
      </c>
      <c r="G860">
        <f t="shared" si="5"/>
        <v>36.100000000000009</v>
      </c>
      <c r="H860">
        <f t="shared" si="5"/>
        <v>35.799999999999997</v>
      </c>
      <c r="I860">
        <f t="shared" si="5"/>
        <v>30</v>
      </c>
    </row>
    <row r="861" spans="1:9" x14ac:dyDescent="0.3">
      <c r="A861" t="s">
        <v>204</v>
      </c>
    </row>
    <row r="862" spans="1:9" x14ac:dyDescent="0.3">
      <c r="A862" t="s">
        <v>154</v>
      </c>
      <c r="B862">
        <f t="shared" si="6"/>
        <v>39.799999999999997</v>
      </c>
      <c r="C862">
        <f t="shared" si="5"/>
        <v>32.699999999999996</v>
      </c>
      <c r="D862">
        <f t="shared" si="5"/>
        <v>33.700000000000003</v>
      </c>
      <c r="E862">
        <f t="shared" si="5"/>
        <v>37.9</v>
      </c>
      <c r="F862">
        <f t="shared" si="5"/>
        <v>22.499999999999993</v>
      </c>
      <c r="G862">
        <f t="shared" si="5"/>
        <v>22.599999999999994</v>
      </c>
      <c r="H862">
        <f t="shared" si="5"/>
        <v>23.799999999999997</v>
      </c>
      <c r="I862">
        <f t="shared" si="5"/>
        <v>29.999999999999993</v>
      </c>
    </row>
    <row r="863" spans="1:9" x14ac:dyDescent="0.3">
      <c r="A863" t="s">
        <v>155</v>
      </c>
      <c r="B863">
        <f t="shared" si="6"/>
        <v>23.700000000000003</v>
      </c>
      <c r="C863">
        <f t="shared" si="5"/>
        <v>31.300000000000004</v>
      </c>
      <c r="D863">
        <f t="shared" si="5"/>
        <v>29.200000000000003</v>
      </c>
      <c r="E863">
        <f t="shared" si="5"/>
        <v>22.4</v>
      </c>
      <c r="F863">
        <f t="shared" si="5"/>
        <v>17.600000000000001</v>
      </c>
      <c r="G863">
        <f t="shared" si="5"/>
        <v>24.5</v>
      </c>
      <c r="H863">
        <f t="shared" si="5"/>
        <v>22.199999999999996</v>
      </c>
      <c r="I863">
        <f t="shared" si="5"/>
        <v>21.1</v>
      </c>
    </row>
    <row r="864" spans="1:9" x14ac:dyDescent="0.3">
      <c r="A864" t="s">
        <v>197</v>
      </c>
      <c r="B864">
        <f t="shared" si="6"/>
        <v>29</v>
      </c>
      <c r="C864">
        <f t="shared" si="5"/>
        <v>26.499999999999993</v>
      </c>
      <c r="D864">
        <f t="shared" si="5"/>
        <v>22.9</v>
      </c>
      <c r="E864">
        <f t="shared" si="5"/>
        <v>23.5</v>
      </c>
      <c r="F864">
        <f t="shared" si="5"/>
        <v>24.5</v>
      </c>
      <c r="G864">
        <f t="shared" si="5"/>
        <v>23.800000000000004</v>
      </c>
      <c r="H864">
        <f t="shared" si="5"/>
        <v>21.5</v>
      </c>
      <c r="I864">
        <f t="shared" si="5"/>
        <v>24.700000000000003</v>
      </c>
    </row>
    <row r="865" spans="1:9" x14ac:dyDescent="0.3">
      <c r="A865" t="s">
        <v>373</v>
      </c>
      <c r="B865">
        <f t="shared" si="6"/>
        <v>36.5</v>
      </c>
      <c r="C865">
        <f t="shared" si="5"/>
        <v>36.099999999999994</v>
      </c>
      <c r="D865">
        <f t="shared" si="5"/>
        <v>30.999999999999993</v>
      </c>
      <c r="E865">
        <f t="shared" si="5"/>
        <v>28.800000000000004</v>
      </c>
      <c r="F865">
        <f t="shared" si="5"/>
        <v>22.300000000000004</v>
      </c>
      <c r="G865">
        <f t="shared" si="5"/>
        <v>28.599999999999994</v>
      </c>
      <c r="H865">
        <f t="shared" si="5"/>
        <v>35.299999999999997</v>
      </c>
      <c r="I865">
        <f t="shared" si="5"/>
        <v>37.9</v>
      </c>
    </row>
    <row r="866" spans="1:9" x14ac:dyDescent="0.3">
      <c r="A866" t="s">
        <v>100</v>
      </c>
      <c r="B866">
        <f t="shared" si="6"/>
        <v>33.599999999999994</v>
      </c>
      <c r="C866">
        <f t="shared" si="5"/>
        <v>40</v>
      </c>
      <c r="D866">
        <f t="shared" si="5"/>
        <v>35.6</v>
      </c>
      <c r="E866">
        <f t="shared" si="5"/>
        <v>35.299999999999997</v>
      </c>
      <c r="F866">
        <f t="shared" si="5"/>
        <v>33.199999999999996</v>
      </c>
      <c r="G866">
        <f t="shared" si="5"/>
        <v>30.599999999999994</v>
      </c>
      <c r="H866">
        <f t="shared" si="5"/>
        <v>32.300000000000004</v>
      </c>
      <c r="I866">
        <f t="shared" si="5"/>
        <v>25.400000000000006</v>
      </c>
    </row>
    <row r="867" spans="1:9" x14ac:dyDescent="0.3">
      <c r="A867" t="s">
        <v>176</v>
      </c>
      <c r="B867">
        <f t="shared" si="6"/>
        <v>11.900000000000006</v>
      </c>
      <c r="C867">
        <f t="shared" si="5"/>
        <v>20.999999999999993</v>
      </c>
      <c r="D867">
        <f t="shared" si="5"/>
        <v>32.199999999999996</v>
      </c>
      <c r="E867">
        <f t="shared" si="5"/>
        <v>12.399999999999991</v>
      </c>
      <c r="F867">
        <f t="shared" si="5"/>
        <v>16.699999999999996</v>
      </c>
      <c r="G867">
        <f t="shared" si="5"/>
        <v>19.600000000000009</v>
      </c>
      <c r="H867">
        <f t="shared" si="5"/>
        <v>22.700000000000003</v>
      </c>
      <c r="I867">
        <f t="shared" si="5"/>
        <v>26.900000000000006</v>
      </c>
    </row>
    <row r="868" spans="1:9" x14ac:dyDescent="0.3">
      <c r="A868" t="s">
        <v>111</v>
      </c>
      <c r="B868">
        <f t="shared" si="6"/>
        <v>35.1</v>
      </c>
      <c r="C868">
        <f t="shared" si="5"/>
        <v>31.800000000000004</v>
      </c>
      <c r="D868">
        <f t="shared" si="5"/>
        <v>27</v>
      </c>
      <c r="E868">
        <f t="shared" si="5"/>
        <v>22.700000000000003</v>
      </c>
      <c r="F868">
        <f t="shared" si="5"/>
        <v>25.899999999999991</v>
      </c>
      <c r="G868">
        <f t="shared" si="5"/>
        <v>18.199999999999996</v>
      </c>
      <c r="H868">
        <f t="shared" ref="C868:I905" si="7">VLOOKUP($A868,$A$355:$AI$688,6+(H$715*4),FALSE)-VLOOKUP($A868,$A$10:$AI$343,6+(H$715*4),FALSE)</f>
        <v>27.000000000000007</v>
      </c>
      <c r="I868">
        <f t="shared" si="7"/>
        <v>25.400000000000006</v>
      </c>
    </row>
    <row r="869" spans="1:9" x14ac:dyDescent="0.3">
      <c r="A869" t="s">
        <v>94</v>
      </c>
      <c r="B869">
        <f t="shared" si="6"/>
        <v>48.2</v>
      </c>
      <c r="C869">
        <f t="shared" si="7"/>
        <v>40.500000000000007</v>
      </c>
      <c r="D869">
        <f t="shared" si="7"/>
        <v>37.700000000000003</v>
      </c>
      <c r="E869">
        <f t="shared" si="7"/>
        <v>36.699999999999996</v>
      </c>
      <c r="F869">
        <f t="shared" si="7"/>
        <v>42.5</v>
      </c>
      <c r="G869">
        <f t="shared" si="7"/>
        <v>32.800000000000004</v>
      </c>
      <c r="H869">
        <f t="shared" si="7"/>
        <v>26.700000000000003</v>
      </c>
      <c r="I869">
        <f t="shared" si="7"/>
        <v>30.9</v>
      </c>
    </row>
    <row r="870" spans="1:9" x14ac:dyDescent="0.3">
      <c r="A870" t="s">
        <v>156</v>
      </c>
      <c r="B870">
        <f t="shared" si="6"/>
        <v>17.700000000000003</v>
      </c>
      <c r="C870">
        <f t="shared" si="7"/>
        <v>32.699999999999996</v>
      </c>
      <c r="D870">
        <f t="shared" si="7"/>
        <v>36.399999999999991</v>
      </c>
      <c r="E870">
        <f t="shared" si="7"/>
        <v>20.5</v>
      </c>
      <c r="F870">
        <f t="shared" si="7"/>
        <v>28.900000000000006</v>
      </c>
      <c r="G870">
        <f t="shared" si="7"/>
        <v>32.700000000000003</v>
      </c>
      <c r="H870">
        <f t="shared" si="7"/>
        <v>26.900000000000006</v>
      </c>
      <c r="I870">
        <f t="shared" si="7"/>
        <v>14.399999999999991</v>
      </c>
    </row>
    <row r="871" spans="1:9" x14ac:dyDescent="0.3">
      <c r="A871" t="s">
        <v>93</v>
      </c>
      <c r="B871">
        <f t="shared" si="6"/>
        <v>37.299999999999997</v>
      </c>
      <c r="C871">
        <f t="shared" si="7"/>
        <v>33.999999999999993</v>
      </c>
      <c r="D871">
        <f t="shared" si="7"/>
        <v>33.300000000000004</v>
      </c>
      <c r="E871">
        <f t="shared" si="7"/>
        <v>24.399999999999991</v>
      </c>
      <c r="F871">
        <f t="shared" si="7"/>
        <v>28.5</v>
      </c>
      <c r="G871">
        <f t="shared" si="7"/>
        <v>28.900000000000006</v>
      </c>
      <c r="H871">
        <f t="shared" si="7"/>
        <v>28.200000000000003</v>
      </c>
      <c r="I871">
        <f t="shared" si="7"/>
        <v>32.700000000000003</v>
      </c>
    </row>
    <row r="872" spans="1:9" x14ac:dyDescent="0.3">
      <c r="A872" t="s">
        <v>280</v>
      </c>
      <c r="B872">
        <f t="shared" si="6"/>
        <v>41.1</v>
      </c>
      <c r="C872">
        <f t="shared" si="7"/>
        <v>34</v>
      </c>
      <c r="D872">
        <f t="shared" si="7"/>
        <v>28.5</v>
      </c>
      <c r="E872">
        <f t="shared" si="7"/>
        <v>17.5</v>
      </c>
      <c r="F872">
        <f t="shared" si="7"/>
        <v>21.999999999999993</v>
      </c>
      <c r="G872">
        <f t="shared" si="7"/>
        <v>27.099999999999994</v>
      </c>
      <c r="H872">
        <f t="shared" si="7"/>
        <v>26.800000000000004</v>
      </c>
      <c r="I872">
        <f t="shared" si="7"/>
        <v>18</v>
      </c>
    </row>
    <row r="873" spans="1:9" x14ac:dyDescent="0.3">
      <c r="A873" t="s">
        <v>112</v>
      </c>
      <c r="B873">
        <f t="shared" si="6"/>
        <v>30.299999999999997</v>
      </c>
      <c r="C873">
        <f t="shared" si="7"/>
        <v>27.600000000000009</v>
      </c>
      <c r="D873">
        <f t="shared" si="7"/>
        <v>29.200000000000003</v>
      </c>
      <c r="E873">
        <f t="shared" si="7"/>
        <v>21.300000000000004</v>
      </c>
      <c r="F873">
        <f t="shared" si="7"/>
        <v>22.200000000000003</v>
      </c>
      <c r="G873">
        <f t="shared" si="7"/>
        <v>19.700000000000003</v>
      </c>
      <c r="H873">
        <f t="shared" si="7"/>
        <v>17.299999999999997</v>
      </c>
      <c r="I873">
        <f t="shared" si="7"/>
        <v>26.700000000000003</v>
      </c>
    </row>
    <row r="874" spans="1:9" x14ac:dyDescent="0.3">
      <c r="A874" t="s">
        <v>115</v>
      </c>
      <c r="B874">
        <f t="shared" si="6"/>
        <v>21.700000000000003</v>
      </c>
      <c r="C874">
        <f t="shared" si="7"/>
        <v>26.199999999999996</v>
      </c>
      <c r="D874">
        <f t="shared" si="7"/>
        <v>19.500000000000007</v>
      </c>
      <c r="E874">
        <f t="shared" si="7"/>
        <v>25.400000000000006</v>
      </c>
      <c r="F874">
        <f t="shared" si="7"/>
        <v>26.199999999999996</v>
      </c>
      <c r="G874">
        <f t="shared" si="7"/>
        <v>16.099999999999994</v>
      </c>
      <c r="H874">
        <f t="shared" si="7"/>
        <v>16.899999999999999</v>
      </c>
      <c r="I874">
        <f t="shared" si="7"/>
        <v>13.199999999999996</v>
      </c>
    </row>
    <row r="875" spans="1:9" x14ac:dyDescent="0.3">
      <c r="A875" t="s">
        <v>119</v>
      </c>
      <c r="B875">
        <f t="shared" si="6"/>
        <v>24.899999999999991</v>
      </c>
      <c r="C875">
        <f t="shared" si="7"/>
        <v>22.200000000000003</v>
      </c>
      <c r="D875">
        <f t="shared" si="7"/>
        <v>18.299999999999997</v>
      </c>
      <c r="E875">
        <f t="shared" si="7"/>
        <v>18.900000000000006</v>
      </c>
      <c r="F875">
        <f t="shared" si="7"/>
        <v>27</v>
      </c>
      <c r="G875">
        <f t="shared" si="7"/>
        <v>23.099999999999994</v>
      </c>
      <c r="H875">
        <f t="shared" si="7"/>
        <v>19.100000000000009</v>
      </c>
      <c r="I875">
        <f t="shared" si="7"/>
        <v>19.300000000000004</v>
      </c>
    </row>
    <row r="876" spans="1:9" x14ac:dyDescent="0.3">
      <c r="A876" t="s">
        <v>384</v>
      </c>
      <c r="B876">
        <f t="shared" si="6"/>
        <v>32.599999999999994</v>
      </c>
      <c r="C876">
        <f t="shared" si="7"/>
        <v>28.400000000000006</v>
      </c>
      <c r="D876">
        <f t="shared" si="7"/>
        <v>28.200000000000003</v>
      </c>
      <c r="E876">
        <f t="shared" si="7"/>
        <v>16</v>
      </c>
      <c r="F876">
        <f t="shared" si="7"/>
        <v>35.299999999999997</v>
      </c>
      <c r="G876">
        <f t="shared" si="7"/>
        <v>39.799999999999997</v>
      </c>
      <c r="H876">
        <f t="shared" si="7"/>
        <v>5.2000000000000028</v>
      </c>
      <c r="I876">
        <f t="shared" si="7"/>
        <v>56.199999999999996</v>
      </c>
    </row>
    <row r="877" spans="1:9" x14ac:dyDescent="0.3">
      <c r="A877" t="s">
        <v>157</v>
      </c>
      <c r="B877">
        <f t="shared" si="6"/>
        <v>23.899999999999991</v>
      </c>
      <c r="C877">
        <f t="shared" si="7"/>
        <v>12.100000000000009</v>
      </c>
      <c r="D877">
        <f t="shared" si="7"/>
        <v>24.399999999999991</v>
      </c>
      <c r="E877">
        <f t="shared" si="7"/>
        <v>28.699999999999996</v>
      </c>
      <c r="F877">
        <f t="shared" si="7"/>
        <v>22.4</v>
      </c>
      <c r="G877">
        <f t="shared" si="7"/>
        <v>25.200000000000003</v>
      </c>
      <c r="H877">
        <f t="shared" si="7"/>
        <v>26.699999999999996</v>
      </c>
      <c r="I877">
        <f t="shared" si="7"/>
        <v>20.499999999999993</v>
      </c>
    </row>
    <row r="878" spans="1:9" x14ac:dyDescent="0.3">
      <c r="A878" t="s">
        <v>326</v>
      </c>
      <c r="B878">
        <f t="shared" si="6"/>
        <v>29.4</v>
      </c>
      <c r="C878">
        <f t="shared" si="7"/>
        <v>0.69999999999998863</v>
      </c>
      <c r="D878">
        <f t="shared" si="7"/>
        <v>20.9</v>
      </c>
      <c r="E878">
        <f t="shared" si="7"/>
        <v>25.1</v>
      </c>
      <c r="F878">
        <f t="shared" si="7"/>
        <v>14.299999999999997</v>
      </c>
      <c r="G878">
        <f t="shared" si="7"/>
        <v>27.999999999999993</v>
      </c>
      <c r="H878">
        <f t="shared" si="7"/>
        <v>40.799999999999997</v>
      </c>
      <c r="I878">
        <f t="shared" si="7"/>
        <v>29.4</v>
      </c>
    </row>
    <row r="879" spans="1:9" x14ac:dyDescent="0.3">
      <c r="A879" t="s">
        <v>312</v>
      </c>
      <c r="B879">
        <f t="shared" si="6"/>
        <v>39.599999999999994</v>
      </c>
      <c r="C879">
        <f t="shared" si="7"/>
        <v>38.200000000000003</v>
      </c>
      <c r="D879">
        <f t="shared" si="7"/>
        <v>54.2</v>
      </c>
      <c r="E879">
        <f t="shared" si="7"/>
        <v>48.7</v>
      </c>
      <c r="F879">
        <f t="shared" si="7"/>
        <v>37.9</v>
      </c>
      <c r="G879">
        <f t="shared" si="7"/>
        <v>31.5</v>
      </c>
      <c r="H879">
        <f t="shared" si="7"/>
        <v>35</v>
      </c>
      <c r="I879">
        <f t="shared" si="7"/>
        <v>19.900000000000006</v>
      </c>
    </row>
    <row r="880" spans="1:9" x14ac:dyDescent="0.3">
      <c r="A880" t="s">
        <v>120</v>
      </c>
      <c r="B880">
        <f t="shared" si="6"/>
        <v>29.1</v>
      </c>
      <c r="C880">
        <f t="shared" si="7"/>
        <v>29.400000000000006</v>
      </c>
      <c r="D880">
        <f t="shared" si="7"/>
        <v>31.799999999999997</v>
      </c>
      <c r="E880">
        <f t="shared" si="7"/>
        <v>31.6</v>
      </c>
      <c r="F880">
        <f t="shared" si="7"/>
        <v>26.599999999999994</v>
      </c>
      <c r="G880">
        <f t="shared" si="7"/>
        <v>25.5</v>
      </c>
      <c r="H880">
        <f t="shared" si="7"/>
        <v>28.800000000000004</v>
      </c>
      <c r="I880">
        <f t="shared" si="7"/>
        <v>28.799999999999997</v>
      </c>
    </row>
    <row r="881" spans="1:9" x14ac:dyDescent="0.3">
      <c r="A881" t="s">
        <v>95</v>
      </c>
      <c r="B881">
        <f t="shared" si="6"/>
        <v>48.599999999999994</v>
      </c>
      <c r="C881">
        <f t="shared" si="7"/>
        <v>36.499999999999993</v>
      </c>
      <c r="D881">
        <f t="shared" si="7"/>
        <v>34</v>
      </c>
      <c r="E881">
        <f t="shared" si="7"/>
        <v>32.5</v>
      </c>
      <c r="F881">
        <f t="shared" si="7"/>
        <v>31.600000000000009</v>
      </c>
      <c r="G881">
        <f t="shared" si="7"/>
        <v>30.099999999999994</v>
      </c>
      <c r="H881">
        <f t="shared" si="7"/>
        <v>31.799999999999997</v>
      </c>
      <c r="I881">
        <f t="shared" si="7"/>
        <v>28.299999999999997</v>
      </c>
    </row>
    <row r="882" spans="1:9" x14ac:dyDescent="0.3">
      <c r="A882" t="s">
        <v>140</v>
      </c>
      <c r="B882">
        <f t="shared" si="6"/>
        <v>21</v>
      </c>
      <c r="C882">
        <f t="shared" si="7"/>
        <v>29.799999999999997</v>
      </c>
      <c r="D882">
        <f t="shared" si="7"/>
        <v>21.000000000000007</v>
      </c>
      <c r="E882">
        <f t="shared" si="7"/>
        <v>25.000000000000007</v>
      </c>
      <c r="F882">
        <f t="shared" si="7"/>
        <v>24.299999999999997</v>
      </c>
      <c r="G882">
        <f t="shared" si="7"/>
        <v>20.400000000000006</v>
      </c>
      <c r="H882">
        <f t="shared" si="7"/>
        <v>21.5</v>
      </c>
      <c r="I882">
        <f t="shared" si="7"/>
        <v>28.600000000000009</v>
      </c>
    </row>
    <row r="883" spans="1:9" x14ac:dyDescent="0.3">
      <c r="A883" t="s">
        <v>403</v>
      </c>
      <c r="B883">
        <f t="shared" si="6"/>
        <v>34.699999999999996</v>
      </c>
      <c r="C883">
        <f t="shared" si="7"/>
        <v>32.299999999999997</v>
      </c>
      <c r="D883">
        <f t="shared" si="7"/>
        <v>25.9</v>
      </c>
      <c r="E883">
        <f t="shared" si="7"/>
        <v>25.299999999999997</v>
      </c>
      <c r="F883">
        <f t="shared" si="7"/>
        <v>10.300000000000011</v>
      </c>
      <c r="G883">
        <f t="shared" si="7"/>
        <v>16.5</v>
      </c>
      <c r="H883">
        <f t="shared" si="7"/>
        <v>17.799999999999997</v>
      </c>
      <c r="I883">
        <f t="shared" si="7"/>
        <v>21.700000000000003</v>
      </c>
    </row>
    <row r="884" spans="1:9" x14ac:dyDescent="0.3">
      <c r="A884" t="s">
        <v>356</v>
      </c>
      <c r="B884">
        <f t="shared" si="6"/>
        <v>18.500000000000007</v>
      </c>
      <c r="C884">
        <f t="shared" si="7"/>
        <v>19.100000000000001</v>
      </c>
      <c r="D884">
        <f t="shared" si="7"/>
        <v>18.599999999999994</v>
      </c>
      <c r="E884">
        <f t="shared" si="7"/>
        <v>27</v>
      </c>
      <c r="F884">
        <f t="shared" si="7"/>
        <v>37.5</v>
      </c>
      <c r="G884">
        <f t="shared" si="7"/>
        <v>7.7000000000000028</v>
      </c>
      <c r="H884">
        <f t="shared" si="7"/>
        <v>-1.5999999999999943</v>
      </c>
      <c r="I884">
        <f t="shared" si="7"/>
        <v>17.199999999999989</v>
      </c>
    </row>
    <row r="885" spans="1:9" x14ac:dyDescent="0.3">
      <c r="A885" t="s">
        <v>338</v>
      </c>
      <c r="B885">
        <f t="shared" si="6"/>
        <v>10.299999999999997</v>
      </c>
      <c r="C885">
        <f t="shared" si="7"/>
        <v>28.900000000000006</v>
      </c>
      <c r="D885">
        <f t="shared" si="7"/>
        <v>59.199999999999996</v>
      </c>
      <c r="E885">
        <f t="shared" si="7"/>
        <v>39.000000000000007</v>
      </c>
      <c r="F885">
        <f t="shared" si="7"/>
        <v>42.599999999999994</v>
      </c>
      <c r="G885">
        <f t="shared" si="7"/>
        <v>23.199999999999996</v>
      </c>
      <c r="H885">
        <f t="shared" si="7"/>
        <v>16.799999999999997</v>
      </c>
      <c r="I885">
        <f t="shared" si="7"/>
        <v>6</v>
      </c>
    </row>
    <row r="886" spans="1:9" x14ac:dyDescent="0.3">
      <c r="A886" t="s">
        <v>85</v>
      </c>
      <c r="B886">
        <f t="shared" si="6"/>
        <v>32.199999999999996</v>
      </c>
      <c r="C886">
        <f t="shared" si="7"/>
        <v>35.700000000000003</v>
      </c>
      <c r="D886">
        <f t="shared" si="7"/>
        <v>31.500000000000007</v>
      </c>
      <c r="E886">
        <f t="shared" si="7"/>
        <v>29.5</v>
      </c>
      <c r="F886">
        <f t="shared" si="7"/>
        <v>32.399999999999991</v>
      </c>
      <c r="G886">
        <f t="shared" si="7"/>
        <v>30.900000000000006</v>
      </c>
      <c r="H886">
        <f t="shared" si="7"/>
        <v>22</v>
      </c>
      <c r="I886">
        <f t="shared" si="7"/>
        <v>25.899999999999991</v>
      </c>
    </row>
    <row r="887" spans="1:9" x14ac:dyDescent="0.3">
      <c r="A887" t="s">
        <v>321</v>
      </c>
      <c r="B887">
        <f t="shared" si="6"/>
        <v>28.1</v>
      </c>
      <c r="C887">
        <f t="shared" si="7"/>
        <v>36</v>
      </c>
      <c r="D887">
        <f t="shared" si="7"/>
        <v>39.499999999999993</v>
      </c>
      <c r="E887">
        <f t="shared" si="7"/>
        <v>20.299999999999997</v>
      </c>
      <c r="F887">
        <f t="shared" si="7"/>
        <v>46.8</v>
      </c>
      <c r="G887">
        <f t="shared" si="7"/>
        <v>40.099999999999994</v>
      </c>
      <c r="H887">
        <f t="shared" si="7"/>
        <v>25.5</v>
      </c>
      <c r="I887">
        <f t="shared" si="7"/>
        <v>44.3</v>
      </c>
    </row>
    <row r="888" spans="1:9" x14ac:dyDescent="0.3">
      <c r="A888" t="s">
        <v>185</v>
      </c>
      <c r="B888">
        <f t="shared" si="6"/>
        <v>21.199999999999996</v>
      </c>
      <c r="C888">
        <f t="shared" si="7"/>
        <v>24</v>
      </c>
      <c r="D888">
        <f t="shared" si="7"/>
        <v>25.200000000000003</v>
      </c>
      <c r="E888">
        <f t="shared" si="7"/>
        <v>23.6</v>
      </c>
      <c r="F888">
        <f t="shared" si="7"/>
        <v>28.299999999999997</v>
      </c>
      <c r="G888">
        <f t="shared" si="7"/>
        <v>20.199999999999996</v>
      </c>
      <c r="H888">
        <f t="shared" si="7"/>
        <v>26.799999999999997</v>
      </c>
      <c r="I888">
        <f t="shared" si="7"/>
        <v>22.899999999999991</v>
      </c>
    </row>
    <row r="889" spans="1:9" x14ac:dyDescent="0.3">
      <c r="A889" t="s">
        <v>307</v>
      </c>
      <c r="B889">
        <f t="shared" si="6"/>
        <v>27.1</v>
      </c>
      <c r="C889">
        <f t="shared" si="7"/>
        <v>8.5999999999999943</v>
      </c>
      <c r="D889">
        <f t="shared" si="7"/>
        <v>4</v>
      </c>
      <c r="E889">
        <f t="shared" si="7"/>
        <v>18.200000000000003</v>
      </c>
      <c r="F889">
        <f t="shared" si="7"/>
        <v>33.699999999999996</v>
      </c>
      <c r="G889">
        <f t="shared" si="7"/>
        <v>21.799999999999997</v>
      </c>
      <c r="H889">
        <f t="shared" si="7"/>
        <v>17.400000000000006</v>
      </c>
      <c r="I889">
        <f t="shared" si="7"/>
        <v>19.5</v>
      </c>
    </row>
    <row r="890" spans="1:9" x14ac:dyDescent="0.3">
      <c r="A890" t="s">
        <v>447</v>
      </c>
      <c r="B890">
        <f t="shared" si="6"/>
        <v>23</v>
      </c>
      <c r="C890">
        <f t="shared" si="7"/>
        <v>12.700000000000003</v>
      </c>
      <c r="D890">
        <f t="shared" si="7"/>
        <v>21.900000000000006</v>
      </c>
      <c r="E890">
        <f t="shared" si="7"/>
        <v>37.199999999999996</v>
      </c>
      <c r="F890">
        <f t="shared" si="7"/>
        <v>31.6</v>
      </c>
      <c r="G890">
        <f t="shared" si="7"/>
        <v>21.299999999999997</v>
      </c>
      <c r="H890">
        <f t="shared" si="7"/>
        <v>19.099999999999994</v>
      </c>
      <c r="I890">
        <f t="shared" si="7"/>
        <v>32.399999999999991</v>
      </c>
    </row>
    <row r="891" spans="1:9" x14ac:dyDescent="0.3">
      <c r="A891" t="s">
        <v>177</v>
      </c>
      <c r="B891">
        <f t="shared" si="6"/>
        <v>21.5</v>
      </c>
      <c r="C891">
        <f t="shared" si="7"/>
        <v>24.899999999999991</v>
      </c>
      <c r="D891">
        <f t="shared" si="7"/>
        <v>37.400000000000006</v>
      </c>
      <c r="E891">
        <f t="shared" si="7"/>
        <v>29.299999999999997</v>
      </c>
      <c r="F891">
        <f t="shared" si="7"/>
        <v>13.5</v>
      </c>
      <c r="G891">
        <f t="shared" si="7"/>
        <v>2.4000000000000057</v>
      </c>
      <c r="H891">
        <f t="shared" si="7"/>
        <v>23.5</v>
      </c>
      <c r="I891">
        <f t="shared" si="7"/>
        <v>17.899999999999991</v>
      </c>
    </row>
    <row r="892" spans="1:9" x14ac:dyDescent="0.3">
      <c r="A892" t="s">
        <v>435</v>
      </c>
      <c r="B892">
        <f t="shared" si="6"/>
        <v>48.9</v>
      </c>
      <c r="C892">
        <f t="shared" si="7"/>
        <v>12.200000000000003</v>
      </c>
      <c r="D892">
        <f t="shared" si="7"/>
        <v>40.1</v>
      </c>
      <c r="E892">
        <f t="shared" si="7"/>
        <v>44.000000000000007</v>
      </c>
      <c r="F892">
        <f t="shared" si="7"/>
        <v>24</v>
      </c>
      <c r="G892">
        <f t="shared" si="7"/>
        <v>35.699999999999996</v>
      </c>
      <c r="H892">
        <f t="shared" si="7"/>
        <v>31.699999999999996</v>
      </c>
      <c r="I892">
        <f t="shared" si="7"/>
        <v>37.1</v>
      </c>
    </row>
    <row r="893" spans="1:9" x14ac:dyDescent="0.3">
      <c r="A893" t="s">
        <v>379</v>
      </c>
      <c r="B893">
        <f t="shared" si="6"/>
        <v>34.300000000000004</v>
      </c>
      <c r="C893">
        <f t="shared" si="7"/>
        <v>50.5</v>
      </c>
      <c r="D893">
        <f t="shared" si="7"/>
        <v>33.1</v>
      </c>
      <c r="E893">
        <f t="shared" si="7"/>
        <v>36.700000000000003</v>
      </c>
      <c r="F893">
        <f t="shared" si="7"/>
        <v>14.800000000000011</v>
      </c>
      <c r="G893">
        <f t="shared" si="7"/>
        <v>31.099999999999994</v>
      </c>
      <c r="H893">
        <f t="shared" si="7"/>
        <v>29.6</v>
      </c>
      <c r="I893">
        <f t="shared" si="7"/>
        <v>22.800000000000004</v>
      </c>
    </row>
    <row r="894" spans="1:9" x14ac:dyDescent="0.3">
      <c r="A894" t="s">
        <v>431</v>
      </c>
      <c r="B894">
        <f t="shared" si="6"/>
        <v>15.200000000000003</v>
      </c>
      <c r="C894">
        <f t="shared" si="7"/>
        <v>23.200000000000003</v>
      </c>
      <c r="D894">
        <f t="shared" si="7"/>
        <v>30.499999999999993</v>
      </c>
      <c r="E894">
        <f t="shared" si="7"/>
        <v>27.9</v>
      </c>
      <c r="F894">
        <f t="shared" si="7"/>
        <v>17.400000000000006</v>
      </c>
      <c r="G894">
        <f t="shared" si="7"/>
        <v>21.199999999999989</v>
      </c>
      <c r="H894">
        <f t="shared" si="7"/>
        <v>5.5</v>
      </c>
      <c r="I894">
        <f t="shared" si="7"/>
        <v>42</v>
      </c>
    </row>
    <row r="895" spans="1:9" x14ac:dyDescent="0.3">
      <c r="A895" t="s">
        <v>67</v>
      </c>
      <c r="B895">
        <f t="shared" si="6"/>
        <v>37.599999999999994</v>
      </c>
      <c r="C895">
        <f t="shared" si="7"/>
        <v>28.099999999999994</v>
      </c>
      <c r="D895">
        <f t="shared" si="7"/>
        <v>32.200000000000003</v>
      </c>
      <c r="E895">
        <f t="shared" si="7"/>
        <v>32.800000000000004</v>
      </c>
      <c r="F895">
        <f t="shared" si="7"/>
        <v>34.9</v>
      </c>
      <c r="G895">
        <f t="shared" si="7"/>
        <v>25.400000000000006</v>
      </c>
      <c r="H895">
        <f t="shared" si="7"/>
        <v>27.800000000000004</v>
      </c>
      <c r="I895">
        <f t="shared" si="7"/>
        <v>35.600000000000009</v>
      </c>
    </row>
    <row r="896" spans="1:9" x14ac:dyDescent="0.3">
      <c r="A896" t="s">
        <v>186</v>
      </c>
      <c r="B896">
        <f t="shared" si="6"/>
        <v>30.100000000000009</v>
      </c>
      <c r="C896">
        <f t="shared" si="7"/>
        <v>26.5</v>
      </c>
      <c r="D896">
        <f t="shared" si="7"/>
        <v>23.400000000000006</v>
      </c>
      <c r="E896">
        <f t="shared" si="7"/>
        <v>31.1</v>
      </c>
      <c r="F896">
        <f t="shared" si="7"/>
        <v>23.599999999999994</v>
      </c>
      <c r="G896">
        <f t="shared" si="7"/>
        <v>19.000000000000007</v>
      </c>
      <c r="H896">
        <f t="shared" si="7"/>
        <v>16.5</v>
      </c>
      <c r="I896">
        <f t="shared" si="7"/>
        <v>17</v>
      </c>
    </row>
    <row r="897" spans="1:9" x14ac:dyDescent="0.3">
      <c r="A897" t="s">
        <v>418</v>
      </c>
      <c r="B897">
        <f t="shared" si="6"/>
        <v>46.699999999999996</v>
      </c>
      <c r="C897">
        <f t="shared" si="7"/>
        <v>35.000000000000007</v>
      </c>
      <c r="D897">
        <f t="shared" si="7"/>
        <v>-2.3000000000000114</v>
      </c>
      <c r="E897">
        <f t="shared" si="7"/>
        <v>22.5</v>
      </c>
      <c r="F897">
        <f t="shared" si="7"/>
        <v>10.299999999999997</v>
      </c>
      <c r="G897">
        <f t="shared" si="7"/>
        <v>9</v>
      </c>
      <c r="H897">
        <f t="shared" si="7"/>
        <v>29.099999999999994</v>
      </c>
      <c r="I897">
        <f t="shared" si="7"/>
        <v>-0.29999999999999716</v>
      </c>
    </row>
    <row r="898" spans="1:9" x14ac:dyDescent="0.3">
      <c r="A898" t="s">
        <v>394</v>
      </c>
      <c r="B898">
        <f t="shared" si="6"/>
        <v>7.8999999999999915</v>
      </c>
      <c r="C898">
        <f t="shared" si="7"/>
        <v>24.099999999999994</v>
      </c>
      <c r="D898">
        <f t="shared" si="7"/>
        <v>19.099999999999994</v>
      </c>
      <c r="E898">
        <f t="shared" si="7"/>
        <v>27.9</v>
      </c>
      <c r="F898">
        <f t="shared" si="7"/>
        <v>-3.9000000000000057</v>
      </c>
      <c r="G898">
        <f t="shared" si="7"/>
        <v>13.300000000000011</v>
      </c>
      <c r="H898">
        <f t="shared" si="7"/>
        <v>15.100000000000009</v>
      </c>
      <c r="I898">
        <f t="shared" si="7"/>
        <v>21.900000000000006</v>
      </c>
    </row>
    <row r="899" spans="1:9" x14ac:dyDescent="0.3">
      <c r="A899" t="s">
        <v>322</v>
      </c>
      <c r="B899">
        <f t="shared" si="6"/>
        <v>41.599999999999994</v>
      </c>
      <c r="C899">
        <f t="shared" si="7"/>
        <v>40.199999999999996</v>
      </c>
      <c r="D899">
        <f t="shared" si="7"/>
        <v>34.6</v>
      </c>
      <c r="E899">
        <f t="shared" si="7"/>
        <v>41.900000000000006</v>
      </c>
      <c r="F899">
        <f t="shared" si="7"/>
        <v>30.800000000000004</v>
      </c>
      <c r="G899">
        <f t="shared" si="7"/>
        <v>26.4</v>
      </c>
      <c r="H899">
        <f t="shared" si="7"/>
        <v>24.699999999999996</v>
      </c>
      <c r="I899">
        <f t="shared" si="7"/>
        <v>27.1</v>
      </c>
    </row>
    <row r="900" spans="1:9" x14ac:dyDescent="0.3">
      <c r="A900" t="s">
        <v>72</v>
      </c>
      <c r="B900">
        <f t="shared" si="6"/>
        <v>27.700000000000003</v>
      </c>
      <c r="C900">
        <f t="shared" si="7"/>
        <v>33.800000000000004</v>
      </c>
      <c r="D900">
        <f t="shared" si="7"/>
        <v>38.199999999999996</v>
      </c>
      <c r="E900">
        <f t="shared" si="7"/>
        <v>19.700000000000003</v>
      </c>
      <c r="F900">
        <f t="shared" si="7"/>
        <v>29.9</v>
      </c>
      <c r="G900">
        <f t="shared" si="7"/>
        <v>28.299999999999997</v>
      </c>
      <c r="H900">
        <f t="shared" si="7"/>
        <v>41.599999999999994</v>
      </c>
      <c r="I900">
        <f t="shared" si="7"/>
        <v>28.5</v>
      </c>
    </row>
    <row r="901" spans="1:9" x14ac:dyDescent="0.3">
      <c r="A901" t="s">
        <v>327</v>
      </c>
      <c r="B901">
        <f t="shared" si="6"/>
        <v>48.9</v>
      </c>
      <c r="C901">
        <f t="shared" si="7"/>
        <v>30.600000000000009</v>
      </c>
      <c r="D901">
        <f t="shared" si="7"/>
        <v>21</v>
      </c>
      <c r="E901">
        <f t="shared" si="7"/>
        <v>36.199999999999996</v>
      </c>
      <c r="F901">
        <f t="shared" si="7"/>
        <v>37.6</v>
      </c>
      <c r="G901">
        <f t="shared" si="7"/>
        <v>32.899999999999991</v>
      </c>
      <c r="H901">
        <f t="shared" si="7"/>
        <v>28.300000000000004</v>
      </c>
      <c r="I901">
        <f t="shared" si="7"/>
        <v>15.600000000000001</v>
      </c>
    </row>
    <row r="902" spans="1:9" x14ac:dyDescent="0.3">
      <c r="A902" t="s">
        <v>158</v>
      </c>
      <c r="B902">
        <f t="shared" si="6"/>
        <v>23.799999999999997</v>
      </c>
      <c r="C902">
        <f t="shared" si="7"/>
        <v>26.9</v>
      </c>
      <c r="D902">
        <f t="shared" si="7"/>
        <v>28.799999999999997</v>
      </c>
      <c r="E902">
        <f t="shared" si="7"/>
        <v>24.099999999999994</v>
      </c>
      <c r="F902">
        <f t="shared" si="7"/>
        <v>29.799999999999997</v>
      </c>
      <c r="G902">
        <f t="shared" si="7"/>
        <v>31.800000000000004</v>
      </c>
      <c r="H902">
        <f t="shared" si="7"/>
        <v>35.499999999999993</v>
      </c>
      <c r="I902">
        <f t="shared" si="7"/>
        <v>29.599999999999994</v>
      </c>
    </row>
    <row r="903" spans="1:9" x14ac:dyDescent="0.3">
      <c r="A903" t="s">
        <v>147</v>
      </c>
      <c r="B903">
        <f t="shared" si="6"/>
        <v>29.699999999999996</v>
      </c>
      <c r="C903">
        <f t="shared" si="7"/>
        <v>33.800000000000004</v>
      </c>
      <c r="D903">
        <f t="shared" si="7"/>
        <v>33.300000000000004</v>
      </c>
      <c r="E903">
        <f t="shared" si="7"/>
        <v>23</v>
      </c>
      <c r="F903">
        <f t="shared" si="7"/>
        <v>30.200000000000003</v>
      </c>
      <c r="G903">
        <f t="shared" si="7"/>
        <v>21.500000000000007</v>
      </c>
      <c r="H903">
        <f t="shared" si="7"/>
        <v>20.5</v>
      </c>
      <c r="I903">
        <f t="shared" si="7"/>
        <v>22.799999999999997</v>
      </c>
    </row>
    <row r="904" spans="1:9" x14ac:dyDescent="0.3">
      <c r="A904" t="s">
        <v>436</v>
      </c>
      <c r="B904">
        <f t="shared" si="6"/>
        <v>25</v>
      </c>
      <c r="C904">
        <f t="shared" si="7"/>
        <v>43.099999999999994</v>
      </c>
      <c r="D904">
        <f t="shared" si="7"/>
        <v>29.999999999999993</v>
      </c>
      <c r="E904">
        <f t="shared" si="7"/>
        <v>20.899999999999991</v>
      </c>
      <c r="F904">
        <f t="shared" si="7"/>
        <v>29.299999999999997</v>
      </c>
      <c r="G904">
        <f t="shared" si="7"/>
        <v>42.5</v>
      </c>
      <c r="H904">
        <f t="shared" si="7"/>
        <v>31</v>
      </c>
      <c r="I904">
        <f t="shared" si="7"/>
        <v>28.799999999999997</v>
      </c>
    </row>
    <row r="905" spans="1:9" x14ac:dyDescent="0.3">
      <c r="A905" t="s">
        <v>301</v>
      </c>
      <c r="B905">
        <f t="shared" si="6"/>
        <v>27.500000000000007</v>
      </c>
      <c r="C905">
        <f t="shared" si="7"/>
        <v>26.700000000000003</v>
      </c>
      <c r="D905">
        <f t="shared" ref="C905:I941" si="8">VLOOKUP($A905,$A$355:$AI$688,6+(D$715*4),FALSE)-VLOOKUP($A905,$A$10:$AI$343,6+(D$715*4),FALSE)</f>
        <v>31.100000000000009</v>
      </c>
      <c r="E905">
        <f t="shared" si="8"/>
        <v>32.6</v>
      </c>
      <c r="F905">
        <f t="shared" si="8"/>
        <v>25.5</v>
      </c>
      <c r="G905">
        <f t="shared" si="8"/>
        <v>39.099999999999994</v>
      </c>
      <c r="H905">
        <f t="shared" si="8"/>
        <v>37.300000000000004</v>
      </c>
      <c r="I905">
        <f t="shared" si="8"/>
        <v>30.6</v>
      </c>
    </row>
    <row r="906" spans="1:9" x14ac:dyDescent="0.3">
      <c r="A906" t="s">
        <v>101</v>
      </c>
      <c r="B906">
        <f t="shared" si="6"/>
        <v>36.1</v>
      </c>
      <c r="C906">
        <f t="shared" si="8"/>
        <v>38.4</v>
      </c>
      <c r="D906">
        <f t="shared" si="8"/>
        <v>34.699999999999996</v>
      </c>
      <c r="E906">
        <f t="shared" si="8"/>
        <v>38.300000000000004</v>
      </c>
      <c r="F906">
        <f t="shared" si="8"/>
        <v>32.700000000000003</v>
      </c>
      <c r="G906">
        <f t="shared" si="8"/>
        <v>31.400000000000006</v>
      </c>
      <c r="H906">
        <f t="shared" si="8"/>
        <v>35.099999999999994</v>
      </c>
      <c r="I906">
        <f t="shared" si="8"/>
        <v>35.399999999999991</v>
      </c>
    </row>
    <row r="907" spans="1:9" x14ac:dyDescent="0.3">
      <c r="A907" t="s">
        <v>364</v>
      </c>
      <c r="B907">
        <f t="shared" si="6"/>
        <v>6.2000000000000028</v>
      </c>
      <c r="C907">
        <f t="shared" si="8"/>
        <v>12.599999999999994</v>
      </c>
      <c r="D907">
        <f t="shared" si="8"/>
        <v>20.700000000000003</v>
      </c>
      <c r="E907">
        <f t="shared" si="8"/>
        <v>21.999999999999993</v>
      </c>
      <c r="F907">
        <f t="shared" si="8"/>
        <v>20.799999999999997</v>
      </c>
      <c r="G907">
        <f t="shared" si="8"/>
        <v>23.700000000000003</v>
      </c>
      <c r="H907">
        <f t="shared" si="8"/>
        <v>19.599999999999994</v>
      </c>
      <c r="I907">
        <f t="shared" si="8"/>
        <v>23.700000000000003</v>
      </c>
    </row>
    <row r="908" spans="1:9" x14ac:dyDescent="0.3">
      <c r="A908" t="s">
        <v>313</v>
      </c>
      <c r="B908">
        <f t="shared" si="6"/>
        <v>29.4</v>
      </c>
      <c r="C908">
        <f t="shared" si="8"/>
        <v>36.5</v>
      </c>
      <c r="D908">
        <f t="shared" si="8"/>
        <v>8.7000000000000028</v>
      </c>
      <c r="E908">
        <f t="shared" si="8"/>
        <v>26.099999999999994</v>
      </c>
      <c r="F908">
        <f t="shared" si="8"/>
        <v>19.299999999999997</v>
      </c>
      <c r="G908">
        <f t="shared" si="8"/>
        <v>20.299999999999997</v>
      </c>
      <c r="H908">
        <f t="shared" si="8"/>
        <v>20.500000000000007</v>
      </c>
      <c r="I908">
        <f t="shared" si="8"/>
        <v>17.199999999999989</v>
      </c>
    </row>
    <row r="909" spans="1:9" x14ac:dyDescent="0.3">
      <c r="A909" t="s">
        <v>102</v>
      </c>
      <c r="B909">
        <f t="shared" si="6"/>
        <v>32.400000000000006</v>
      </c>
      <c r="C909">
        <f t="shared" si="8"/>
        <v>36.200000000000003</v>
      </c>
      <c r="D909">
        <f t="shared" si="8"/>
        <v>31.599999999999994</v>
      </c>
      <c r="E909">
        <f t="shared" si="8"/>
        <v>28.4</v>
      </c>
      <c r="F909">
        <f t="shared" si="8"/>
        <v>35.400000000000006</v>
      </c>
      <c r="G909">
        <f t="shared" si="8"/>
        <v>42.500000000000007</v>
      </c>
      <c r="H909">
        <f t="shared" si="8"/>
        <v>34.700000000000003</v>
      </c>
      <c r="I909">
        <f t="shared" si="8"/>
        <v>25.700000000000003</v>
      </c>
    </row>
    <row r="910" spans="1:9" x14ac:dyDescent="0.3">
      <c r="A910" t="s">
        <v>374</v>
      </c>
      <c r="B910">
        <f t="shared" si="6"/>
        <v>33.300000000000004</v>
      </c>
      <c r="C910">
        <f t="shared" si="8"/>
        <v>35.600000000000009</v>
      </c>
      <c r="D910">
        <f t="shared" si="8"/>
        <v>47.4</v>
      </c>
      <c r="E910">
        <f t="shared" si="8"/>
        <v>19</v>
      </c>
      <c r="F910">
        <f t="shared" si="8"/>
        <v>30.5</v>
      </c>
      <c r="G910">
        <f t="shared" si="8"/>
        <v>-13</v>
      </c>
      <c r="H910">
        <f t="shared" si="8"/>
        <v>29.099999999999994</v>
      </c>
      <c r="I910">
        <f t="shared" si="8"/>
        <v>2.5999999999999943</v>
      </c>
    </row>
    <row r="911" spans="1:9" x14ac:dyDescent="0.3">
      <c r="A911" t="s">
        <v>122</v>
      </c>
      <c r="B911">
        <f t="shared" si="6"/>
        <v>30.400000000000006</v>
      </c>
      <c r="C911">
        <f t="shared" si="8"/>
        <v>35.500000000000007</v>
      </c>
      <c r="D911">
        <f t="shared" si="8"/>
        <v>26.200000000000003</v>
      </c>
      <c r="E911">
        <f t="shared" si="8"/>
        <v>16</v>
      </c>
      <c r="F911">
        <f t="shared" si="8"/>
        <v>24.699999999999996</v>
      </c>
      <c r="G911">
        <f t="shared" si="8"/>
        <v>31.400000000000006</v>
      </c>
      <c r="H911">
        <f t="shared" si="8"/>
        <v>10.600000000000009</v>
      </c>
      <c r="I911">
        <f t="shared" si="8"/>
        <v>21.600000000000009</v>
      </c>
    </row>
    <row r="912" spans="1:9" x14ac:dyDescent="0.3">
      <c r="A912" t="s">
        <v>205</v>
      </c>
      <c r="B912">
        <f t="shared" si="6"/>
        <v>29.500000000000007</v>
      </c>
      <c r="C912">
        <f t="shared" si="8"/>
        <v>23.100000000000009</v>
      </c>
      <c r="D912">
        <f t="shared" si="8"/>
        <v>16.900000000000006</v>
      </c>
      <c r="E912">
        <f t="shared" si="8"/>
        <v>22.900000000000006</v>
      </c>
      <c r="F912">
        <f t="shared" si="8"/>
        <v>27.200000000000003</v>
      </c>
      <c r="G912">
        <f t="shared" si="8"/>
        <v>19.700000000000003</v>
      </c>
      <c r="H912">
        <f t="shared" si="8"/>
        <v>27.6</v>
      </c>
      <c r="I912">
        <f t="shared" si="8"/>
        <v>21.200000000000003</v>
      </c>
    </row>
    <row r="913" spans="1:9" x14ac:dyDescent="0.3">
      <c r="A913" t="s">
        <v>73</v>
      </c>
      <c r="B913">
        <f t="shared" si="6"/>
        <v>29.699999999999996</v>
      </c>
      <c r="C913">
        <f t="shared" si="8"/>
        <v>27.5</v>
      </c>
      <c r="D913">
        <f t="shared" si="8"/>
        <v>27.899999999999991</v>
      </c>
      <c r="E913">
        <f t="shared" si="8"/>
        <v>31.100000000000009</v>
      </c>
      <c r="F913">
        <f t="shared" si="8"/>
        <v>28.199999999999996</v>
      </c>
      <c r="G913">
        <f t="shared" si="8"/>
        <v>25.5</v>
      </c>
      <c r="H913">
        <f t="shared" si="8"/>
        <v>21.100000000000009</v>
      </c>
      <c r="I913">
        <f t="shared" si="8"/>
        <v>30.000000000000007</v>
      </c>
    </row>
    <row r="914" spans="1:9" x14ac:dyDescent="0.3">
      <c r="A914" t="s">
        <v>332</v>
      </c>
      <c r="B914">
        <f t="shared" si="6"/>
        <v>34.799999999999997</v>
      </c>
      <c r="C914">
        <f t="shared" si="8"/>
        <v>20.299999999999997</v>
      </c>
      <c r="D914">
        <f t="shared" si="8"/>
        <v>23.299999999999997</v>
      </c>
      <c r="E914">
        <f t="shared" si="8"/>
        <v>17.799999999999997</v>
      </c>
      <c r="F914">
        <f t="shared" si="8"/>
        <v>34.199999999999996</v>
      </c>
      <c r="G914">
        <f t="shared" si="8"/>
        <v>14.200000000000003</v>
      </c>
      <c r="H914">
        <f t="shared" si="8"/>
        <v>37.800000000000004</v>
      </c>
      <c r="I914">
        <f t="shared" si="8"/>
        <v>21.600000000000009</v>
      </c>
    </row>
    <row r="915" spans="1:9" x14ac:dyDescent="0.3">
      <c r="A915" t="s">
        <v>308</v>
      </c>
      <c r="B915">
        <f t="shared" si="6"/>
        <v>24.100000000000009</v>
      </c>
      <c r="C915">
        <f t="shared" si="8"/>
        <v>21.200000000000003</v>
      </c>
      <c r="D915">
        <f t="shared" si="8"/>
        <v>5.2000000000000028</v>
      </c>
      <c r="E915">
        <f t="shared" si="8"/>
        <v>14.200000000000003</v>
      </c>
      <c r="F915">
        <f t="shared" si="8"/>
        <v>34.300000000000004</v>
      </c>
      <c r="G915">
        <f t="shared" si="8"/>
        <v>23.700000000000003</v>
      </c>
      <c r="H915">
        <f t="shared" si="8"/>
        <v>16.399999999999991</v>
      </c>
      <c r="I915">
        <f t="shared" si="8"/>
        <v>18.099999999999994</v>
      </c>
    </row>
    <row r="916" spans="1:9" x14ac:dyDescent="0.3">
      <c r="A916" t="s">
        <v>104</v>
      </c>
      <c r="B916">
        <f t="shared" si="6"/>
        <v>28.400000000000006</v>
      </c>
      <c r="C916">
        <f t="shared" si="8"/>
        <v>24.6</v>
      </c>
      <c r="D916">
        <f t="shared" si="8"/>
        <v>23.500000000000007</v>
      </c>
      <c r="E916">
        <f t="shared" si="8"/>
        <v>28.899999999999991</v>
      </c>
      <c r="F916">
        <f t="shared" si="8"/>
        <v>22.400000000000006</v>
      </c>
      <c r="G916">
        <f t="shared" si="8"/>
        <v>21.400000000000006</v>
      </c>
      <c r="H916">
        <f t="shared" si="8"/>
        <v>26.200000000000003</v>
      </c>
      <c r="I916">
        <f t="shared" si="8"/>
        <v>13</v>
      </c>
    </row>
    <row r="917" spans="1:9" x14ac:dyDescent="0.3">
      <c r="A917" t="s">
        <v>68</v>
      </c>
      <c r="B917">
        <f t="shared" si="6"/>
        <v>30.199999999999996</v>
      </c>
      <c r="C917">
        <f t="shared" si="8"/>
        <v>28.400000000000006</v>
      </c>
      <c r="D917">
        <f t="shared" si="8"/>
        <v>27.200000000000003</v>
      </c>
      <c r="E917">
        <f t="shared" si="8"/>
        <v>25.999999999999993</v>
      </c>
      <c r="F917">
        <f t="shared" si="8"/>
        <v>31.399999999999991</v>
      </c>
      <c r="G917">
        <f t="shared" si="8"/>
        <v>29.4</v>
      </c>
      <c r="H917">
        <f t="shared" si="8"/>
        <v>32</v>
      </c>
      <c r="I917">
        <f t="shared" si="8"/>
        <v>23.900000000000006</v>
      </c>
    </row>
    <row r="918" spans="1:9" x14ac:dyDescent="0.3">
      <c r="A918" t="s">
        <v>375</v>
      </c>
      <c r="B918">
        <f t="shared" si="6"/>
        <v>42.999999999999993</v>
      </c>
      <c r="C918">
        <f t="shared" si="8"/>
        <v>40.1</v>
      </c>
      <c r="D918">
        <f t="shared" si="8"/>
        <v>45.099999999999994</v>
      </c>
      <c r="E918">
        <f t="shared" si="8"/>
        <v>25.299999999999997</v>
      </c>
      <c r="F918">
        <f t="shared" si="8"/>
        <v>28.5</v>
      </c>
      <c r="G918">
        <f t="shared" si="8"/>
        <v>32.200000000000003</v>
      </c>
      <c r="H918">
        <f t="shared" si="8"/>
        <v>26.299999999999997</v>
      </c>
      <c r="I918">
        <f t="shared" si="8"/>
        <v>4.5</v>
      </c>
    </row>
    <row r="919" spans="1:9" x14ac:dyDescent="0.3">
      <c r="A919" t="s">
        <v>116</v>
      </c>
      <c r="B919">
        <f t="shared" si="6"/>
        <v>30.799999999999997</v>
      </c>
      <c r="C919">
        <f t="shared" si="8"/>
        <v>26.599999999999994</v>
      </c>
      <c r="D919">
        <f t="shared" si="8"/>
        <v>28.9</v>
      </c>
      <c r="E919">
        <f t="shared" si="8"/>
        <v>24.6</v>
      </c>
      <c r="F919">
        <f t="shared" si="8"/>
        <v>25.5</v>
      </c>
      <c r="G919">
        <f t="shared" si="8"/>
        <v>24.100000000000009</v>
      </c>
      <c r="H919">
        <f t="shared" si="8"/>
        <v>10.700000000000003</v>
      </c>
      <c r="I919">
        <f t="shared" si="8"/>
        <v>31.399999999999991</v>
      </c>
    </row>
    <row r="920" spans="1:9" x14ac:dyDescent="0.3">
      <c r="A920" t="s">
        <v>121</v>
      </c>
      <c r="B920">
        <f t="shared" si="6"/>
        <v>37.4</v>
      </c>
      <c r="C920">
        <f t="shared" si="8"/>
        <v>38.400000000000006</v>
      </c>
      <c r="D920">
        <f t="shared" si="8"/>
        <v>30.5</v>
      </c>
      <c r="E920">
        <f t="shared" si="8"/>
        <v>35.900000000000006</v>
      </c>
      <c r="F920">
        <f t="shared" si="8"/>
        <v>30.399999999999991</v>
      </c>
      <c r="G920">
        <f t="shared" si="8"/>
        <v>27.400000000000006</v>
      </c>
      <c r="H920">
        <f t="shared" si="8"/>
        <v>19.299999999999997</v>
      </c>
      <c r="I920">
        <f t="shared" si="8"/>
        <v>27.200000000000003</v>
      </c>
    </row>
    <row r="921" spans="1:9" x14ac:dyDescent="0.3">
      <c r="A921" t="s">
        <v>333</v>
      </c>
      <c r="B921">
        <f t="shared" si="6"/>
        <v>29.4</v>
      </c>
      <c r="C921">
        <f t="shared" si="8"/>
        <v>30.599999999999994</v>
      </c>
      <c r="D921">
        <f t="shared" si="8"/>
        <v>37.800000000000004</v>
      </c>
      <c r="E921">
        <f t="shared" si="8"/>
        <v>36.6</v>
      </c>
      <c r="F921">
        <f t="shared" si="8"/>
        <v>28.499999999999993</v>
      </c>
      <c r="G921">
        <f t="shared" si="8"/>
        <v>19.700000000000003</v>
      </c>
      <c r="H921">
        <f t="shared" si="8"/>
        <v>32.799999999999997</v>
      </c>
      <c r="I921">
        <f t="shared" si="8"/>
        <v>33.1</v>
      </c>
    </row>
    <row r="922" spans="1:9" x14ac:dyDescent="0.3">
      <c r="A922" t="s">
        <v>309</v>
      </c>
      <c r="B922">
        <f t="shared" si="6"/>
        <v>29.200000000000003</v>
      </c>
      <c r="C922">
        <f t="shared" si="8"/>
        <v>44.3</v>
      </c>
      <c r="D922">
        <f t="shared" si="8"/>
        <v>19.799999999999997</v>
      </c>
      <c r="E922">
        <f t="shared" si="8"/>
        <v>11.799999999999997</v>
      </c>
      <c r="F922">
        <f t="shared" si="8"/>
        <v>28.499999999999993</v>
      </c>
      <c r="G922">
        <f t="shared" si="8"/>
        <v>28.699999999999996</v>
      </c>
      <c r="I922">
        <f t="shared" si="8"/>
        <v>16.199999999999996</v>
      </c>
    </row>
    <row r="923" spans="1:9" x14ac:dyDescent="0.3">
      <c r="A923" t="s">
        <v>86</v>
      </c>
      <c r="B923">
        <f t="shared" si="6"/>
        <v>29.9</v>
      </c>
      <c r="C923">
        <f t="shared" si="8"/>
        <v>35.299999999999997</v>
      </c>
      <c r="D923">
        <f t="shared" si="8"/>
        <v>28.5</v>
      </c>
      <c r="E923">
        <f t="shared" si="8"/>
        <v>29.700000000000003</v>
      </c>
      <c r="F923">
        <f t="shared" si="8"/>
        <v>29</v>
      </c>
      <c r="G923">
        <f t="shared" si="8"/>
        <v>22.600000000000009</v>
      </c>
      <c r="H923">
        <f t="shared" si="8"/>
        <v>24.000000000000007</v>
      </c>
      <c r="I923">
        <f t="shared" si="8"/>
        <v>25.099999999999994</v>
      </c>
    </row>
    <row r="924" spans="1:9" x14ac:dyDescent="0.3">
      <c r="A924" t="s">
        <v>411</v>
      </c>
      <c r="B924">
        <f t="shared" ref="B924:I978" si="9">VLOOKUP($A924,$A$355:$AI$688,6+(B$715*4),FALSE)-VLOOKUP($A924,$A$10:$AI$343,6+(B$715*4),FALSE)</f>
        <v>20.5</v>
      </c>
      <c r="C924">
        <f t="shared" si="8"/>
        <v>27</v>
      </c>
      <c r="D924">
        <f t="shared" si="8"/>
        <v>10.200000000000003</v>
      </c>
      <c r="E924">
        <f t="shared" si="8"/>
        <v>2.8999999999999915</v>
      </c>
      <c r="F924">
        <f t="shared" si="8"/>
        <v>-0.80000000000001137</v>
      </c>
      <c r="G924">
        <f t="shared" si="8"/>
        <v>27.299999999999997</v>
      </c>
      <c r="H924">
        <f t="shared" si="8"/>
        <v>25.199999999999996</v>
      </c>
      <c r="I924">
        <f t="shared" si="8"/>
        <v>22.6</v>
      </c>
    </row>
    <row r="925" spans="1:9" x14ac:dyDescent="0.3">
      <c r="A925" t="s">
        <v>198</v>
      </c>
      <c r="B925">
        <f t="shared" si="9"/>
        <v>26.799999999999997</v>
      </c>
      <c r="C925">
        <f t="shared" si="8"/>
        <v>25.799999999999997</v>
      </c>
      <c r="D925">
        <f t="shared" si="8"/>
        <v>18.600000000000009</v>
      </c>
      <c r="E925">
        <f t="shared" si="8"/>
        <v>21.299999999999997</v>
      </c>
      <c r="F925">
        <f t="shared" si="8"/>
        <v>18.199999999999989</v>
      </c>
      <c r="G925">
        <f t="shared" si="8"/>
        <v>20</v>
      </c>
      <c r="H925">
        <f t="shared" si="8"/>
        <v>26.9</v>
      </c>
      <c r="I925">
        <f t="shared" si="8"/>
        <v>23.799999999999997</v>
      </c>
    </row>
    <row r="926" spans="1:9" x14ac:dyDescent="0.3">
      <c r="A926" t="s">
        <v>281</v>
      </c>
      <c r="B926">
        <f t="shared" si="9"/>
        <v>29.700000000000003</v>
      </c>
      <c r="C926">
        <f t="shared" si="8"/>
        <v>45.599999999999994</v>
      </c>
      <c r="D926">
        <f t="shared" si="8"/>
        <v>37.4</v>
      </c>
      <c r="E926">
        <f t="shared" si="8"/>
        <v>34.800000000000004</v>
      </c>
      <c r="F926">
        <f t="shared" si="8"/>
        <v>12.599999999999994</v>
      </c>
      <c r="G926">
        <f t="shared" si="8"/>
        <v>16.099999999999994</v>
      </c>
      <c r="H926">
        <f t="shared" si="8"/>
        <v>25</v>
      </c>
      <c r="I926">
        <f t="shared" si="8"/>
        <v>37.500000000000007</v>
      </c>
    </row>
    <row r="927" spans="1:9" x14ac:dyDescent="0.3">
      <c r="A927" t="s">
        <v>141</v>
      </c>
      <c r="B927">
        <f t="shared" si="9"/>
        <v>29.499999999999993</v>
      </c>
      <c r="C927">
        <f t="shared" si="8"/>
        <v>32.199999999999996</v>
      </c>
      <c r="D927">
        <f t="shared" si="8"/>
        <v>30.6</v>
      </c>
      <c r="E927">
        <f t="shared" si="8"/>
        <v>28.1</v>
      </c>
      <c r="F927">
        <f t="shared" si="8"/>
        <v>24.500000000000007</v>
      </c>
      <c r="G927">
        <f t="shared" si="8"/>
        <v>32.6</v>
      </c>
      <c r="H927">
        <f t="shared" si="8"/>
        <v>22.800000000000004</v>
      </c>
      <c r="I927">
        <f t="shared" si="8"/>
        <v>19.399999999999999</v>
      </c>
    </row>
    <row r="928" spans="1:9" x14ac:dyDescent="0.3">
      <c r="A928" t="s">
        <v>206</v>
      </c>
      <c r="B928">
        <f t="shared" si="9"/>
        <v>29.900000000000006</v>
      </c>
      <c r="C928">
        <f t="shared" si="8"/>
        <v>28.799999999999997</v>
      </c>
      <c r="D928">
        <f t="shared" si="8"/>
        <v>33.400000000000006</v>
      </c>
      <c r="E928">
        <f t="shared" si="8"/>
        <v>27.700000000000003</v>
      </c>
      <c r="F928">
        <f t="shared" si="8"/>
        <v>24.699999999999996</v>
      </c>
      <c r="G928">
        <f t="shared" si="8"/>
        <v>34.399999999999991</v>
      </c>
      <c r="H928">
        <f t="shared" si="8"/>
        <v>25.599999999999994</v>
      </c>
      <c r="I928">
        <f t="shared" si="8"/>
        <v>24.4</v>
      </c>
    </row>
    <row r="929" spans="1:9" x14ac:dyDescent="0.3">
      <c r="A929" t="s">
        <v>187</v>
      </c>
      <c r="B929">
        <f t="shared" si="9"/>
        <v>15.799999999999997</v>
      </c>
      <c r="C929">
        <f t="shared" si="8"/>
        <v>26.700000000000003</v>
      </c>
      <c r="D929">
        <f t="shared" si="8"/>
        <v>29.199999999999996</v>
      </c>
      <c r="E929">
        <f t="shared" si="8"/>
        <v>18.199999999999996</v>
      </c>
      <c r="F929">
        <f t="shared" si="8"/>
        <v>24.599999999999994</v>
      </c>
      <c r="G929">
        <f t="shared" si="8"/>
        <v>26.700000000000003</v>
      </c>
      <c r="H929">
        <f t="shared" si="8"/>
        <v>28.6</v>
      </c>
      <c r="I929">
        <f t="shared" si="8"/>
        <v>39.4</v>
      </c>
    </row>
    <row r="930" spans="1:9" x14ac:dyDescent="0.3">
      <c r="A930" t="s">
        <v>282</v>
      </c>
      <c r="B930">
        <f t="shared" si="9"/>
        <v>49.099999999999994</v>
      </c>
      <c r="C930">
        <f t="shared" si="8"/>
        <v>31.900000000000006</v>
      </c>
      <c r="D930">
        <f t="shared" si="8"/>
        <v>27.9</v>
      </c>
      <c r="E930">
        <f t="shared" si="8"/>
        <v>17.100000000000009</v>
      </c>
      <c r="F930">
        <f t="shared" si="8"/>
        <v>23.200000000000003</v>
      </c>
      <c r="G930">
        <f t="shared" si="8"/>
        <v>37.199999999999996</v>
      </c>
      <c r="H930">
        <f t="shared" si="8"/>
        <v>34.200000000000003</v>
      </c>
      <c r="I930">
        <f t="shared" si="8"/>
        <v>40.799999999999997</v>
      </c>
    </row>
    <row r="931" spans="1:9" x14ac:dyDescent="0.3">
      <c r="A931" t="s">
        <v>188</v>
      </c>
      <c r="B931">
        <f t="shared" si="9"/>
        <v>19.400000000000006</v>
      </c>
      <c r="C931">
        <f t="shared" si="8"/>
        <v>20.799999999999997</v>
      </c>
      <c r="D931">
        <f t="shared" si="8"/>
        <v>21.399999999999991</v>
      </c>
      <c r="E931">
        <f t="shared" si="8"/>
        <v>22.5</v>
      </c>
      <c r="F931">
        <f t="shared" si="8"/>
        <v>22.4</v>
      </c>
      <c r="G931">
        <f t="shared" si="8"/>
        <v>20.199999999999996</v>
      </c>
      <c r="H931">
        <f t="shared" si="8"/>
        <v>17.900000000000006</v>
      </c>
      <c r="I931">
        <f t="shared" si="8"/>
        <v>23.999999999999993</v>
      </c>
    </row>
    <row r="932" spans="1:9" x14ac:dyDescent="0.3">
      <c r="A932" t="s">
        <v>178</v>
      </c>
      <c r="B932">
        <f t="shared" si="9"/>
        <v>20.799999999999997</v>
      </c>
      <c r="C932">
        <f t="shared" si="8"/>
        <v>24.299999999999997</v>
      </c>
      <c r="D932">
        <f t="shared" si="8"/>
        <v>24.800000000000004</v>
      </c>
      <c r="E932">
        <f t="shared" si="8"/>
        <v>26.300000000000004</v>
      </c>
      <c r="F932">
        <f t="shared" si="8"/>
        <v>30.100000000000009</v>
      </c>
      <c r="G932">
        <f t="shared" si="8"/>
        <v>16.699999999999996</v>
      </c>
      <c r="H932">
        <f t="shared" si="8"/>
        <v>18</v>
      </c>
      <c r="I932">
        <f t="shared" si="8"/>
        <v>24.200000000000003</v>
      </c>
    </row>
    <row r="933" spans="1:9" x14ac:dyDescent="0.3">
      <c r="A933" t="s">
        <v>69</v>
      </c>
      <c r="B933">
        <f t="shared" si="9"/>
        <v>36.9</v>
      </c>
      <c r="C933">
        <f t="shared" si="8"/>
        <v>47.000000000000007</v>
      </c>
      <c r="D933">
        <f t="shared" si="8"/>
        <v>35.1</v>
      </c>
      <c r="E933">
        <f t="shared" si="8"/>
        <v>34.199999999999996</v>
      </c>
      <c r="F933">
        <f t="shared" si="8"/>
        <v>41.3</v>
      </c>
      <c r="G933">
        <f t="shared" si="8"/>
        <v>40.300000000000004</v>
      </c>
      <c r="H933">
        <f t="shared" si="8"/>
        <v>42.5</v>
      </c>
      <c r="I933">
        <f t="shared" si="8"/>
        <v>32.700000000000003</v>
      </c>
    </row>
    <row r="934" spans="1:9" x14ac:dyDescent="0.3">
      <c r="A934" t="s">
        <v>339</v>
      </c>
      <c r="B934">
        <f t="shared" si="9"/>
        <v>25.799999999999997</v>
      </c>
      <c r="C934">
        <f t="shared" si="8"/>
        <v>28.699999999999996</v>
      </c>
      <c r="D934">
        <f t="shared" si="8"/>
        <v>34.5</v>
      </c>
      <c r="E934">
        <f t="shared" si="8"/>
        <v>41.2</v>
      </c>
      <c r="F934">
        <f t="shared" si="8"/>
        <v>19.599999999999994</v>
      </c>
      <c r="G934">
        <f t="shared" si="8"/>
        <v>37.599999999999994</v>
      </c>
      <c r="H934">
        <f t="shared" si="8"/>
        <v>20</v>
      </c>
      <c r="I934">
        <f t="shared" si="8"/>
        <v>24.799999999999997</v>
      </c>
    </row>
    <row r="935" spans="1:9" x14ac:dyDescent="0.3">
      <c r="A935" t="s">
        <v>419</v>
      </c>
      <c r="B935">
        <f t="shared" si="9"/>
        <v>17.800000000000011</v>
      </c>
      <c r="C935">
        <f t="shared" si="8"/>
        <v>15</v>
      </c>
      <c r="D935">
        <f t="shared" si="8"/>
        <v>23.100000000000009</v>
      </c>
      <c r="E935">
        <f t="shared" si="8"/>
        <v>22.299999999999997</v>
      </c>
      <c r="F935">
        <f t="shared" si="8"/>
        <v>9.7000000000000028</v>
      </c>
      <c r="G935">
        <f t="shared" si="8"/>
        <v>17.300000000000011</v>
      </c>
      <c r="H935">
        <f t="shared" si="8"/>
        <v>23.4</v>
      </c>
      <c r="I935">
        <f t="shared" si="8"/>
        <v>8.9000000000000057</v>
      </c>
    </row>
    <row r="936" spans="1:9" x14ac:dyDescent="0.3">
      <c r="A936" t="s">
        <v>283</v>
      </c>
      <c r="B936">
        <f t="shared" si="9"/>
        <v>37.299999999999997</v>
      </c>
      <c r="C936">
        <f t="shared" si="8"/>
        <v>17.099999999999994</v>
      </c>
      <c r="D936">
        <f t="shared" si="8"/>
        <v>-3.6000000000000085</v>
      </c>
      <c r="E936">
        <f t="shared" si="8"/>
        <v>15.799999999999997</v>
      </c>
      <c r="F936">
        <f t="shared" si="8"/>
        <v>13.799999999999997</v>
      </c>
      <c r="G936">
        <f t="shared" si="8"/>
        <v>-3.4000000000000057</v>
      </c>
      <c r="H936">
        <f t="shared" si="8"/>
        <v>24.4</v>
      </c>
      <c r="I936">
        <f t="shared" si="8"/>
        <v>23.400000000000006</v>
      </c>
    </row>
    <row r="937" spans="1:9" x14ac:dyDescent="0.3">
      <c r="A937" t="s">
        <v>179</v>
      </c>
      <c r="B937">
        <f t="shared" si="9"/>
        <v>13.300000000000011</v>
      </c>
      <c r="C937">
        <f t="shared" si="8"/>
        <v>15.599999999999994</v>
      </c>
      <c r="D937">
        <f t="shared" si="8"/>
        <v>22.4</v>
      </c>
      <c r="E937">
        <f t="shared" si="8"/>
        <v>22.1</v>
      </c>
      <c r="F937">
        <f t="shared" si="8"/>
        <v>25.099999999999994</v>
      </c>
      <c r="G937">
        <f t="shared" si="8"/>
        <v>16.700000000000003</v>
      </c>
      <c r="H937">
        <f t="shared" si="8"/>
        <v>19</v>
      </c>
      <c r="I937">
        <f t="shared" si="8"/>
        <v>24.6</v>
      </c>
    </row>
    <row r="938" spans="1:9" x14ac:dyDescent="0.3">
      <c r="A938" t="s">
        <v>291</v>
      </c>
      <c r="B938">
        <f t="shared" si="9"/>
        <v>36</v>
      </c>
      <c r="C938">
        <f t="shared" si="8"/>
        <v>27.4</v>
      </c>
      <c r="D938">
        <f t="shared" si="8"/>
        <v>54.199999999999996</v>
      </c>
      <c r="E938">
        <f t="shared" si="8"/>
        <v>42.499999999999993</v>
      </c>
      <c r="F938">
        <f t="shared" si="8"/>
        <v>33.299999999999997</v>
      </c>
      <c r="G938">
        <f t="shared" si="8"/>
        <v>21.699999999999996</v>
      </c>
      <c r="H938">
        <f t="shared" si="8"/>
        <v>28.099999999999994</v>
      </c>
      <c r="I938">
        <f t="shared" si="8"/>
        <v>31.1</v>
      </c>
    </row>
    <row r="939" spans="1:9" x14ac:dyDescent="0.3">
      <c r="A939" t="s">
        <v>87</v>
      </c>
      <c r="B939">
        <f t="shared" si="9"/>
        <v>33.299999999999997</v>
      </c>
      <c r="C939">
        <f t="shared" si="8"/>
        <v>33.599999999999994</v>
      </c>
      <c r="D939">
        <f t="shared" si="8"/>
        <v>32.700000000000003</v>
      </c>
      <c r="E939">
        <f t="shared" si="8"/>
        <v>36.5</v>
      </c>
      <c r="F939">
        <f t="shared" si="8"/>
        <v>31.9</v>
      </c>
      <c r="G939">
        <f t="shared" si="8"/>
        <v>25.700000000000003</v>
      </c>
      <c r="H939">
        <f t="shared" si="8"/>
        <v>31.400000000000006</v>
      </c>
      <c r="I939">
        <f t="shared" si="8"/>
        <v>34.6</v>
      </c>
    </row>
    <row r="940" spans="1:9" x14ac:dyDescent="0.3">
      <c r="A940" t="s">
        <v>357</v>
      </c>
      <c r="B940">
        <f t="shared" si="9"/>
        <v>37.000000000000007</v>
      </c>
      <c r="C940">
        <f t="shared" si="8"/>
        <v>30.000000000000007</v>
      </c>
      <c r="D940">
        <f t="shared" si="8"/>
        <v>42.600000000000009</v>
      </c>
      <c r="E940">
        <f t="shared" si="8"/>
        <v>24.800000000000004</v>
      </c>
      <c r="F940">
        <f t="shared" si="8"/>
        <v>12.200000000000003</v>
      </c>
      <c r="G940">
        <f t="shared" si="8"/>
        <v>10.099999999999994</v>
      </c>
      <c r="H940">
        <f t="shared" si="8"/>
        <v>24.4</v>
      </c>
      <c r="I940">
        <f t="shared" si="8"/>
        <v>-11.100000000000009</v>
      </c>
    </row>
    <row r="941" spans="1:9" x14ac:dyDescent="0.3">
      <c r="A941" t="s">
        <v>284</v>
      </c>
      <c r="B941">
        <f t="shared" si="9"/>
        <v>35.900000000000006</v>
      </c>
      <c r="C941">
        <f t="shared" si="8"/>
        <v>36.599999999999994</v>
      </c>
      <c r="D941">
        <f t="shared" si="8"/>
        <v>43.4</v>
      </c>
      <c r="E941">
        <f t="shared" si="8"/>
        <v>32.099999999999994</v>
      </c>
      <c r="F941">
        <f t="shared" si="8"/>
        <v>36.499999999999993</v>
      </c>
      <c r="G941">
        <f t="shared" ref="C941:I977" si="10">VLOOKUP($A941,$A$355:$AI$688,6+(G$715*4),FALSE)-VLOOKUP($A941,$A$10:$AI$343,6+(G$715*4),FALSE)</f>
        <v>33.800000000000004</v>
      </c>
      <c r="H941">
        <f t="shared" si="10"/>
        <v>29.500000000000007</v>
      </c>
      <c r="I941">
        <f t="shared" si="10"/>
        <v>19</v>
      </c>
    </row>
    <row r="942" spans="1:9" x14ac:dyDescent="0.3">
      <c r="A942" t="s">
        <v>385</v>
      </c>
      <c r="B942">
        <f t="shared" si="9"/>
        <v>34.5</v>
      </c>
      <c r="C942">
        <f t="shared" si="10"/>
        <v>30.4</v>
      </c>
      <c r="D942">
        <f t="shared" si="10"/>
        <v>28.700000000000003</v>
      </c>
      <c r="E942">
        <f t="shared" si="10"/>
        <v>27.800000000000004</v>
      </c>
      <c r="F942">
        <f t="shared" si="10"/>
        <v>31.4</v>
      </c>
      <c r="G942">
        <f t="shared" si="10"/>
        <v>23.700000000000003</v>
      </c>
      <c r="H942">
        <f t="shared" si="10"/>
        <v>38.200000000000003</v>
      </c>
      <c r="I942">
        <f t="shared" si="10"/>
        <v>25.199999999999996</v>
      </c>
    </row>
    <row r="943" spans="1:9" x14ac:dyDescent="0.3">
      <c r="A943" t="s">
        <v>107</v>
      </c>
      <c r="B943">
        <f t="shared" si="9"/>
        <v>43.099999999999994</v>
      </c>
      <c r="C943">
        <f t="shared" si="10"/>
        <v>41.5</v>
      </c>
      <c r="D943">
        <f t="shared" si="10"/>
        <v>39.199999999999996</v>
      </c>
      <c r="E943">
        <f t="shared" si="10"/>
        <v>24.699999999999996</v>
      </c>
      <c r="F943">
        <f t="shared" si="10"/>
        <v>33.299999999999997</v>
      </c>
      <c r="G943">
        <f t="shared" si="10"/>
        <v>29</v>
      </c>
      <c r="H943">
        <f t="shared" si="10"/>
        <v>23.699999999999996</v>
      </c>
      <c r="I943">
        <f t="shared" si="10"/>
        <v>34.700000000000003</v>
      </c>
    </row>
    <row r="944" spans="1:9" x14ac:dyDescent="0.3">
      <c r="A944" t="s">
        <v>334</v>
      </c>
      <c r="B944">
        <f t="shared" si="9"/>
        <v>33.699999999999996</v>
      </c>
      <c r="C944">
        <f t="shared" si="10"/>
        <v>31.199999999999996</v>
      </c>
      <c r="D944">
        <f t="shared" si="10"/>
        <v>17.100000000000009</v>
      </c>
      <c r="E944">
        <f t="shared" si="10"/>
        <v>8.2000000000000028</v>
      </c>
      <c r="F944">
        <f t="shared" si="10"/>
        <v>25.699999999999996</v>
      </c>
      <c r="G944">
        <f t="shared" si="10"/>
        <v>27.1</v>
      </c>
      <c r="H944">
        <f t="shared" si="10"/>
        <v>22.000000000000007</v>
      </c>
      <c r="I944">
        <f t="shared" si="10"/>
        <v>18.5</v>
      </c>
    </row>
    <row r="945" spans="1:9" x14ac:dyDescent="0.3">
      <c r="A945" t="s">
        <v>420</v>
      </c>
      <c r="B945">
        <f t="shared" si="9"/>
        <v>11.599999999999994</v>
      </c>
      <c r="C945">
        <f t="shared" si="10"/>
        <v>24.500000000000007</v>
      </c>
      <c r="D945">
        <f t="shared" si="10"/>
        <v>22.599999999999994</v>
      </c>
      <c r="E945">
        <f t="shared" si="10"/>
        <v>-0.10000000000000853</v>
      </c>
      <c r="F945">
        <f t="shared" si="10"/>
        <v>10.200000000000003</v>
      </c>
      <c r="G945">
        <f t="shared" si="10"/>
        <v>25.799999999999997</v>
      </c>
      <c r="H945">
        <f t="shared" si="10"/>
        <v>31.399999999999991</v>
      </c>
      <c r="I945">
        <f t="shared" si="10"/>
        <v>32</v>
      </c>
    </row>
    <row r="946" spans="1:9" x14ac:dyDescent="0.3">
      <c r="A946" t="s">
        <v>323</v>
      </c>
      <c r="B946">
        <f t="shared" si="9"/>
        <v>19.300000000000004</v>
      </c>
      <c r="C946">
        <f t="shared" si="10"/>
        <v>25.099999999999994</v>
      </c>
      <c r="D946">
        <f t="shared" si="10"/>
        <v>15.300000000000011</v>
      </c>
      <c r="E946">
        <f t="shared" si="10"/>
        <v>23.600000000000009</v>
      </c>
      <c r="F946">
        <f t="shared" si="10"/>
        <v>18.300000000000004</v>
      </c>
      <c r="G946">
        <f t="shared" si="10"/>
        <v>24.799999999999997</v>
      </c>
      <c r="H946">
        <f t="shared" si="10"/>
        <v>1.7000000000000028</v>
      </c>
      <c r="I946">
        <f t="shared" si="10"/>
        <v>8.4000000000000057</v>
      </c>
    </row>
    <row r="947" spans="1:9" x14ac:dyDescent="0.3">
      <c r="A947" t="s">
        <v>395</v>
      </c>
      <c r="B947">
        <f t="shared" si="9"/>
        <v>17.400000000000006</v>
      </c>
      <c r="C947">
        <f t="shared" si="10"/>
        <v>4</v>
      </c>
      <c r="D947">
        <f t="shared" si="10"/>
        <v>29.200000000000003</v>
      </c>
      <c r="E947">
        <f t="shared" si="10"/>
        <v>6.2000000000000028</v>
      </c>
      <c r="F947">
        <f t="shared" si="10"/>
        <v>9.5</v>
      </c>
      <c r="G947">
        <f t="shared" si="10"/>
        <v>27.899999999999991</v>
      </c>
      <c r="H947">
        <f t="shared" si="10"/>
        <v>20.500000000000007</v>
      </c>
      <c r="I947">
        <f t="shared" si="10"/>
        <v>17.299999999999997</v>
      </c>
    </row>
    <row r="948" spans="1:9" x14ac:dyDescent="0.3">
      <c r="A948" t="s">
        <v>117</v>
      </c>
      <c r="B948">
        <f t="shared" si="9"/>
        <v>1.3999999999999915</v>
      </c>
      <c r="C948">
        <f t="shared" si="10"/>
        <v>25.000000000000007</v>
      </c>
      <c r="D948">
        <f t="shared" si="10"/>
        <v>12.700000000000003</v>
      </c>
      <c r="E948">
        <f t="shared" si="10"/>
        <v>12</v>
      </c>
      <c r="F948">
        <f t="shared" si="10"/>
        <v>11.400000000000006</v>
      </c>
      <c r="G948">
        <f t="shared" si="10"/>
        <v>28.099999999999994</v>
      </c>
      <c r="H948">
        <f t="shared" si="10"/>
        <v>7.7000000000000028</v>
      </c>
      <c r="I948">
        <f t="shared" si="10"/>
        <v>31.6</v>
      </c>
    </row>
    <row r="949" spans="1:9" x14ac:dyDescent="0.3">
      <c r="A949" t="s">
        <v>292</v>
      </c>
      <c r="B949">
        <f t="shared" si="9"/>
        <v>39.899999999999991</v>
      </c>
      <c r="C949">
        <f t="shared" si="10"/>
        <v>4.0999999999999943</v>
      </c>
      <c r="D949">
        <f t="shared" si="10"/>
        <v>19.299999999999997</v>
      </c>
      <c r="E949">
        <f t="shared" si="10"/>
        <v>24.5</v>
      </c>
      <c r="F949">
        <f t="shared" si="10"/>
        <v>19.700000000000003</v>
      </c>
      <c r="G949">
        <f t="shared" si="10"/>
        <v>6.5999999999999943</v>
      </c>
      <c r="H949">
        <f t="shared" si="10"/>
        <v>19.699999999999996</v>
      </c>
      <c r="I949">
        <f t="shared" si="10"/>
        <v>-8.8999999999999915</v>
      </c>
    </row>
    <row r="950" spans="1:9" x14ac:dyDescent="0.3">
      <c r="A950" t="s">
        <v>88</v>
      </c>
      <c r="B950">
        <f t="shared" si="9"/>
        <v>34.599999999999994</v>
      </c>
      <c r="C950">
        <f t="shared" si="10"/>
        <v>36.5</v>
      </c>
      <c r="D950">
        <f t="shared" si="10"/>
        <v>34.700000000000003</v>
      </c>
      <c r="E950">
        <f t="shared" si="10"/>
        <v>36.600000000000009</v>
      </c>
      <c r="F950">
        <f t="shared" si="10"/>
        <v>23.4</v>
      </c>
      <c r="G950">
        <f t="shared" si="10"/>
        <v>27.299999999999997</v>
      </c>
      <c r="H950">
        <f t="shared" si="10"/>
        <v>38.400000000000006</v>
      </c>
      <c r="I950">
        <f t="shared" si="10"/>
        <v>34.100000000000009</v>
      </c>
    </row>
    <row r="951" spans="1:9" x14ac:dyDescent="0.3">
      <c r="A951" t="s">
        <v>133</v>
      </c>
      <c r="B951">
        <f t="shared" si="9"/>
        <v>33.599999999999994</v>
      </c>
      <c r="C951">
        <f t="shared" si="10"/>
        <v>28.300000000000004</v>
      </c>
      <c r="D951">
        <f t="shared" si="10"/>
        <v>30.100000000000009</v>
      </c>
      <c r="E951">
        <f t="shared" si="10"/>
        <v>27.6</v>
      </c>
      <c r="F951">
        <f t="shared" si="10"/>
        <v>33.200000000000003</v>
      </c>
      <c r="G951">
        <f t="shared" si="10"/>
        <v>30.500000000000007</v>
      </c>
      <c r="H951">
        <f t="shared" si="10"/>
        <v>32.5</v>
      </c>
      <c r="I951">
        <f t="shared" si="10"/>
        <v>37.1</v>
      </c>
    </row>
    <row r="952" spans="1:9" x14ac:dyDescent="0.3">
      <c r="A952" t="s">
        <v>293</v>
      </c>
      <c r="B952">
        <f t="shared" si="9"/>
        <v>42.599999999999994</v>
      </c>
      <c r="C952">
        <f t="shared" si="10"/>
        <v>31.999999999999993</v>
      </c>
      <c r="D952">
        <f t="shared" si="10"/>
        <v>26.699999999999996</v>
      </c>
      <c r="E952">
        <f t="shared" si="10"/>
        <v>39</v>
      </c>
      <c r="F952">
        <f t="shared" si="10"/>
        <v>26.4</v>
      </c>
      <c r="G952">
        <f t="shared" si="10"/>
        <v>31.599999999999994</v>
      </c>
      <c r="H952">
        <f t="shared" si="10"/>
        <v>40.499999999999993</v>
      </c>
      <c r="I952">
        <f t="shared" si="10"/>
        <v>21.599999999999994</v>
      </c>
    </row>
    <row r="953" spans="1:9" x14ac:dyDescent="0.3">
      <c r="A953" t="s">
        <v>448</v>
      </c>
      <c r="B953">
        <f t="shared" si="9"/>
        <v>14.399999999999991</v>
      </c>
      <c r="C953">
        <f t="shared" si="10"/>
        <v>35.100000000000009</v>
      </c>
      <c r="D953">
        <f t="shared" si="10"/>
        <v>14.999999999999993</v>
      </c>
      <c r="E953">
        <f t="shared" si="10"/>
        <v>30.199999999999996</v>
      </c>
      <c r="F953">
        <f t="shared" si="10"/>
        <v>21.499999999999993</v>
      </c>
      <c r="G953">
        <f t="shared" si="10"/>
        <v>39.300000000000004</v>
      </c>
      <c r="H953">
        <f t="shared" si="10"/>
        <v>32.5</v>
      </c>
      <c r="I953">
        <f t="shared" si="10"/>
        <v>22.200000000000003</v>
      </c>
    </row>
    <row r="954" spans="1:9" x14ac:dyDescent="0.3">
      <c r="A954" t="s">
        <v>96</v>
      </c>
      <c r="B954">
        <f t="shared" si="9"/>
        <v>32.099999999999994</v>
      </c>
      <c r="C954">
        <f t="shared" si="10"/>
        <v>31.999999999999993</v>
      </c>
      <c r="D954">
        <f t="shared" si="10"/>
        <v>37.800000000000004</v>
      </c>
      <c r="E954">
        <f t="shared" si="10"/>
        <v>34.4</v>
      </c>
      <c r="F954">
        <f t="shared" si="10"/>
        <v>34.1</v>
      </c>
      <c r="G954">
        <f t="shared" si="10"/>
        <v>30.400000000000006</v>
      </c>
      <c r="H954">
        <f t="shared" si="10"/>
        <v>32.9</v>
      </c>
      <c r="I954">
        <f t="shared" si="10"/>
        <v>30.099999999999994</v>
      </c>
    </row>
    <row r="955" spans="1:9" x14ac:dyDescent="0.3">
      <c r="A955" t="s">
        <v>294</v>
      </c>
      <c r="B955">
        <f t="shared" si="9"/>
        <v>18.099999999999994</v>
      </c>
      <c r="C955">
        <f t="shared" si="10"/>
        <v>29.1</v>
      </c>
      <c r="D955">
        <f t="shared" si="10"/>
        <v>34.9</v>
      </c>
      <c r="E955">
        <f t="shared" si="10"/>
        <v>24.799999999999997</v>
      </c>
      <c r="F955">
        <f t="shared" si="10"/>
        <v>22.600000000000009</v>
      </c>
      <c r="G955">
        <f t="shared" si="10"/>
        <v>41.500000000000007</v>
      </c>
      <c r="H955">
        <f t="shared" si="10"/>
        <v>38</v>
      </c>
      <c r="I955">
        <f t="shared" si="10"/>
        <v>16.5</v>
      </c>
    </row>
    <row r="956" spans="1:9" x14ac:dyDescent="0.3">
      <c r="A956" t="s">
        <v>404</v>
      </c>
      <c r="B956">
        <f t="shared" si="9"/>
        <v>42.2</v>
      </c>
      <c r="C956">
        <f t="shared" si="10"/>
        <v>23.299999999999997</v>
      </c>
      <c r="D956">
        <f t="shared" si="10"/>
        <v>27.400000000000006</v>
      </c>
      <c r="E956">
        <f t="shared" si="10"/>
        <v>49.199999999999996</v>
      </c>
      <c r="F956">
        <f t="shared" si="10"/>
        <v>23.499999999999993</v>
      </c>
      <c r="G956">
        <f t="shared" si="10"/>
        <v>-2.2999999999999972</v>
      </c>
      <c r="H956">
        <f t="shared" si="10"/>
        <v>22.599999999999994</v>
      </c>
      <c r="I956">
        <f t="shared" si="10"/>
        <v>19.800000000000004</v>
      </c>
    </row>
    <row r="957" spans="1:9" x14ac:dyDescent="0.3">
      <c r="A957" t="s">
        <v>108</v>
      </c>
      <c r="B957">
        <f t="shared" si="9"/>
        <v>27.4</v>
      </c>
      <c r="C957">
        <f t="shared" si="10"/>
        <v>29.300000000000004</v>
      </c>
      <c r="D957">
        <f t="shared" si="10"/>
        <v>29</v>
      </c>
      <c r="E957">
        <f t="shared" si="10"/>
        <v>27.599999999999994</v>
      </c>
      <c r="F957">
        <f t="shared" si="10"/>
        <v>31.599999999999994</v>
      </c>
      <c r="G957">
        <f t="shared" si="10"/>
        <v>23.099999999999994</v>
      </c>
      <c r="H957">
        <f t="shared" si="10"/>
        <v>26.099999999999994</v>
      </c>
      <c r="I957">
        <f t="shared" si="10"/>
        <v>21.1</v>
      </c>
    </row>
    <row r="958" spans="1:9" x14ac:dyDescent="0.3">
      <c r="A958" t="s">
        <v>125</v>
      </c>
      <c r="B958">
        <f t="shared" si="9"/>
        <v>28.599999999999994</v>
      </c>
      <c r="C958">
        <f t="shared" si="10"/>
        <v>26.200000000000003</v>
      </c>
      <c r="D958">
        <f t="shared" si="10"/>
        <v>35.400000000000006</v>
      </c>
      <c r="E958">
        <f t="shared" si="10"/>
        <v>32.5</v>
      </c>
      <c r="F958">
        <f t="shared" si="10"/>
        <v>21.900000000000006</v>
      </c>
      <c r="G958">
        <f t="shared" si="10"/>
        <v>26.1</v>
      </c>
      <c r="H958">
        <f t="shared" si="10"/>
        <v>33</v>
      </c>
      <c r="I958">
        <f t="shared" si="10"/>
        <v>19.300000000000004</v>
      </c>
    </row>
    <row r="959" spans="1:9" x14ac:dyDescent="0.3">
      <c r="A959" t="s">
        <v>189</v>
      </c>
      <c r="B959">
        <f t="shared" si="9"/>
        <v>24.300000000000004</v>
      </c>
      <c r="C959">
        <f t="shared" si="10"/>
        <v>23.099999999999994</v>
      </c>
      <c r="D959">
        <f t="shared" si="10"/>
        <v>32.099999999999994</v>
      </c>
      <c r="E959">
        <f t="shared" si="10"/>
        <v>21.5</v>
      </c>
      <c r="F959">
        <f t="shared" si="10"/>
        <v>27.400000000000006</v>
      </c>
      <c r="G959">
        <f t="shared" si="10"/>
        <v>18.5</v>
      </c>
      <c r="H959">
        <f t="shared" si="10"/>
        <v>14.900000000000006</v>
      </c>
      <c r="I959">
        <f t="shared" si="10"/>
        <v>28.1</v>
      </c>
    </row>
    <row r="960" spans="1:9" x14ac:dyDescent="0.3">
      <c r="A960" t="s">
        <v>134</v>
      </c>
      <c r="B960">
        <f t="shared" si="9"/>
        <v>24.599999999999994</v>
      </c>
      <c r="C960">
        <f t="shared" si="10"/>
        <v>35.900000000000006</v>
      </c>
      <c r="D960">
        <f t="shared" si="10"/>
        <v>26.199999999999996</v>
      </c>
      <c r="E960">
        <f t="shared" si="10"/>
        <v>35.4</v>
      </c>
      <c r="F960">
        <f t="shared" si="10"/>
        <v>25.399999999999991</v>
      </c>
      <c r="G960">
        <f t="shared" si="10"/>
        <v>23.1</v>
      </c>
      <c r="H960">
        <f t="shared" si="10"/>
        <v>23.699999999999996</v>
      </c>
      <c r="I960">
        <f t="shared" si="10"/>
        <v>23.500000000000007</v>
      </c>
    </row>
    <row r="961" spans="1:9" x14ac:dyDescent="0.3">
      <c r="A961" t="s">
        <v>215</v>
      </c>
      <c r="B961">
        <f t="shared" si="9"/>
        <v>25.300000000000004</v>
      </c>
      <c r="C961">
        <f t="shared" si="10"/>
        <v>23.300000000000004</v>
      </c>
      <c r="D961">
        <f t="shared" si="10"/>
        <v>25.400000000000006</v>
      </c>
      <c r="E961">
        <f t="shared" si="10"/>
        <v>24.700000000000003</v>
      </c>
      <c r="F961">
        <f t="shared" si="10"/>
        <v>26.9</v>
      </c>
      <c r="G961">
        <f t="shared" si="10"/>
        <v>31</v>
      </c>
      <c r="H961">
        <f t="shared" si="10"/>
        <v>23.1</v>
      </c>
      <c r="I961">
        <f t="shared" si="10"/>
        <v>28.100000000000009</v>
      </c>
    </row>
    <row r="962" spans="1:9" x14ac:dyDescent="0.3">
      <c r="A962" t="s">
        <v>450</v>
      </c>
      <c r="B962">
        <f t="shared" si="9"/>
        <v>22.699999999999996</v>
      </c>
      <c r="C962">
        <f t="shared" si="10"/>
        <v>15.199999999999989</v>
      </c>
      <c r="D962">
        <f t="shared" si="10"/>
        <v>34.599999999999994</v>
      </c>
      <c r="E962">
        <f t="shared" si="10"/>
        <v>18.300000000000011</v>
      </c>
      <c r="F962">
        <f t="shared" si="10"/>
        <v>28.600000000000009</v>
      </c>
      <c r="G962">
        <f t="shared" si="10"/>
        <v>27.099999999999994</v>
      </c>
      <c r="H962">
        <f t="shared" si="10"/>
        <v>4.5</v>
      </c>
      <c r="I962">
        <f t="shared" si="10"/>
        <v>31.900000000000006</v>
      </c>
    </row>
    <row r="963" spans="1:9" x14ac:dyDescent="0.3">
      <c r="A963" t="s">
        <v>347</v>
      </c>
      <c r="B963">
        <f t="shared" si="9"/>
        <v>12</v>
      </c>
      <c r="C963">
        <f t="shared" si="10"/>
        <v>27.500000000000007</v>
      </c>
      <c r="D963">
        <f t="shared" si="10"/>
        <v>28.899999999999991</v>
      </c>
      <c r="E963">
        <f t="shared" si="10"/>
        <v>29.200000000000003</v>
      </c>
      <c r="F963">
        <f t="shared" si="10"/>
        <v>9</v>
      </c>
      <c r="G963">
        <f t="shared" si="10"/>
        <v>21.799999999999997</v>
      </c>
      <c r="H963">
        <f t="shared" si="10"/>
        <v>8.7000000000000028</v>
      </c>
      <c r="I963">
        <f t="shared" si="10"/>
        <v>11.5</v>
      </c>
    </row>
    <row r="964" spans="1:9" x14ac:dyDescent="0.3">
      <c r="A964" t="s">
        <v>302</v>
      </c>
      <c r="B964">
        <f t="shared" si="9"/>
        <v>20.400000000000006</v>
      </c>
      <c r="C964">
        <f t="shared" si="10"/>
        <v>16.899999999999999</v>
      </c>
      <c r="D964">
        <f t="shared" si="10"/>
        <v>38.1</v>
      </c>
      <c r="E964">
        <f t="shared" si="10"/>
        <v>30.5</v>
      </c>
      <c r="F964">
        <f t="shared" si="10"/>
        <v>40.400000000000006</v>
      </c>
      <c r="G964">
        <f t="shared" si="10"/>
        <v>30.099999999999994</v>
      </c>
      <c r="H964">
        <f t="shared" si="10"/>
        <v>21.300000000000004</v>
      </c>
      <c r="I964">
        <f t="shared" si="10"/>
        <v>14.400000000000006</v>
      </c>
    </row>
    <row r="965" spans="1:9" x14ac:dyDescent="0.3">
      <c r="A965" t="s">
        <v>208</v>
      </c>
      <c r="B965">
        <f t="shared" si="9"/>
        <v>25.300000000000004</v>
      </c>
      <c r="C965">
        <f t="shared" si="10"/>
        <v>18.400000000000006</v>
      </c>
      <c r="D965">
        <f t="shared" si="10"/>
        <v>21.1</v>
      </c>
      <c r="E965">
        <f t="shared" si="10"/>
        <v>16.700000000000003</v>
      </c>
      <c r="F965">
        <f t="shared" si="10"/>
        <v>16.700000000000003</v>
      </c>
      <c r="G965">
        <f t="shared" si="10"/>
        <v>16.5</v>
      </c>
      <c r="H965">
        <f t="shared" si="10"/>
        <v>24</v>
      </c>
      <c r="I965">
        <f t="shared" si="10"/>
        <v>18.300000000000011</v>
      </c>
    </row>
    <row r="966" spans="1:9" x14ac:dyDescent="0.3">
      <c r="A966" t="s">
        <v>437</v>
      </c>
      <c r="B966">
        <f t="shared" si="9"/>
        <v>6.5999999999999943</v>
      </c>
      <c r="C966">
        <f t="shared" si="10"/>
        <v>35.9</v>
      </c>
      <c r="D966">
        <f t="shared" si="10"/>
        <v>9.2000000000000028</v>
      </c>
      <c r="E966">
        <f t="shared" si="10"/>
        <v>12.300000000000011</v>
      </c>
      <c r="F966">
        <f t="shared" si="10"/>
        <v>28</v>
      </c>
      <c r="G966">
        <f t="shared" si="10"/>
        <v>31.600000000000009</v>
      </c>
      <c r="H966">
        <f t="shared" si="10"/>
        <v>5.2999999999999972</v>
      </c>
      <c r="I966">
        <f t="shared" si="10"/>
        <v>17.200000000000003</v>
      </c>
    </row>
    <row r="967" spans="1:9" x14ac:dyDescent="0.3">
      <c r="A967" t="s">
        <v>314</v>
      </c>
      <c r="B967">
        <f t="shared" si="9"/>
        <v>34.800000000000004</v>
      </c>
      <c r="C967">
        <f t="shared" si="10"/>
        <v>20.5</v>
      </c>
      <c r="D967">
        <f t="shared" si="10"/>
        <v>38.5</v>
      </c>
      <c r="E967">
        <f t="shared" si="10"/>
        <v>35.5</v>
      </c>
      <c r="F967">
        <f t="shared" si="10"/>
        <v>21.799999999999997</v>
      </c>
      <c r="G967">
        <f t="shared" si="10"/>
        <v>17.5</v>
      </c>
      <c r="H967">
        <f t="shared" si="10"/>
        <v>32.900000000000006</v>
      </c>
      <c r="I967">
        <f t="shared" si="10"/>
        <v>20</v>
      </c>
    </row>
    <row r="968" spans="1:9" x14ac:dyDescent="0.3">
      <c r="A968" t="s">
        <v>315</v>
      </c>
      <c r="B968">
        <f t="shared" si="9"/>
        <v>19.299999999999997</v>
      </c>
      <c r="C968">
        <f t="shared" si="10"/>
        <v>15.500000000000007</v>
      </c>
      <c r="D968">
        <f t="shared" si="10"/>
        <v>26.1</v>
      </c>
      <c r="E968">
        <f t="shared" si="10"/>
        <v>24</v>
      </c>
      <c r="F968">
        <f t="shared" si="10"/>
        <v>23.699999999999996</v>
      </c>
      <c r="G968">
        <f t="shared" si="10"/>
        <v>28.800000000000004</v>
      </c>
      <c r="H968">
        <f t="shared" si="10"/>
        <v>36.200000000000003</v>
      </c>
      <c r="I968">
        <f t="shared" si="10"/>
        <v>35.500000000000007</v>
      </c>
    </row>
    <row r="969" spans="1:9" x14ac:dyDescent="0.3">
      <c r="A969" t="s">
        <v>275</v>
      </c>
      <c r="B969">
        <f t="shared" si="9"/>
        <v>41.2</v>
      </c>
      <c r="C969">
        <f t="shared" si="10"/>
        <v>30.299999999999997</v>
      </c>
      <c r="D969">
        <f t="shared" si="10"/>
        <v>26.4</v>
      </c>
      <c r="E969">
        <f t="shared" si="10"/>
        <v>19.900000000000006</v>
      </c>
      <c r="F969">
        <f t="shared" si="10"/>
        <v>7</v>
      </c>
      <c r="G969">
        <f t="shared" si="10"/>
        <v>5</v>
      </c>
      <c r="H969">
        <f t="shared" si="10"/>
        <v>6.6000000000000085</v>
      </c>
      <c r="I969">
        <f t="shared" si="10"/>
        <v>27.400000000000006</v>
      </c>
    </row>
    <row r="970" spans="1:9" x14ac:dyDescent="0.3">
      <c r="A970" t="s">
        <v>376</v>
      </c>
      <c r="B970">
        <f t="shared" si="9"/>
        <v>7.8000000000000114</v>
      </c>
      <c r="C970">
        <f t="shared" si="10"/>
        <v>27.799999999999997</v>
      </c>
      <c r="D970">
        <f t="shared" si="10"/>
        <v>11.399999999999991</v>
      </c>
      <c r="E970">
        <f t="shared" si="10"/>
        <v>24.1</v>
      </c>
      <c r="F970">
        <f t="shared" si="10"/>
        <v>33.699999999999996</v>
      </c>
      <c r="G970">
        <f t="shared" si="10"/>
        <v>18.299999999999997</v>
      </c>
      <c r="H970">
        <f t="shared" si="10"/>
        <v>3.4000000000000057</v>
      </c>
      <c r="I970">
        <f t="shared" si="10"/>
        <v>28.9</v>
      </c>
    </row>
    <row r="971" spans="1:9" x14ac:dyDescent="0.3">
      <c r="A971" t="s">
        <v>412</v>
      </c>
      <c r="B971">
        <f t="shared" si="9"/>
        <v>30.800000000000004</v>
      </c>
      <c r="C971">
        <f t="shared" si="10"/>
        <v>18.5</v>
      </c>
      <c r="D971">
        <f t="shared" si="10"/>
        <v>31.200000000000003</v>
      </c>
      <c r="E971">
        <f t="shared" si="10"/>
        <v>28.6</v>
      </c>
      <c r="F971">
        <f t="shared" si="10"/>
        <v>23.800000000000004</v>
      </c>
      <c r="G971">
        <f t="shared" si="10"/>
        <v>5.5999999999999943</v>
      </c>
      <c r="H971">
        <f t="shared" si="10"/>
        <v>13.700000000000003</v>
      </c>
      <c r="I971">
        <f t="shared" si="10"/>
        <v>35.100000000000009</v>
      </c>
    </row>
    <row r="972" spans="1:9" x14ac:dyDescent="0.3">
      <c r="A972" t="s">
        <v>285</v>
      </c>
      <c r="B972">
        <f t="shared" si="9"/>
        <v>40.899999999999991</v>
      </c>
      <c r="C972">
        <f t="shared" si="10"/>
        <v>31.800000000000004</v>
      </c>
      <c r="D972">
        <f t="shared" si="10"/>
        <v>48.899999999999991</v>
      </c>
      <c r="E972">
        <f t="shared" si="10"/>
        <v>15.299999999999997</v>
      </c>
      <c r="F972">
        <f t="shared" si="10"/>
        <v>22.299999999999997</v>
      </c>
      <c r="G972">
        <f t="shared" si="10"/>
        <v>15.899999999999991</v>
      </c>
      <c r="H972">
        <f t="shared" si="10"/>
        <v>17.799999999999997</v>
      </c>
      <c r="I972">
        <f t="shared" si="10"/>
        <v>43.599999999999994</v>
      </c>
    </row>
    <row r="973" spans="1:9" x14ac:dyDescent="0.3">
      <c r="A973" t="s">
        <v>449</v>
      </c>
      <c r="B973">
        <f t="shared" si="9"/>
        <v>35.100000000000009</v>
      </c>
      <c r="C973">
        <f t="shared" si="10"/>
        <v>30.799999999999997</v>
      </c>
      <c r="D973">
        <f t="shared" si="10"/>
        <v>28.500000000000007</v>
      </c>
      <c r="E973">
        <f t="shared" si="10"/>
        <v>6.1000000000000085</v>
      </c>
      <c r="F973">
        <f t="shared" si="10"/>
        <v>24.699999999999996</v>
      </c>
      <c r="G973">
        <f t="shared" si="10"/>
        <v>33.5</v>
      </c>
      <c r="H973">
        <f t="shared" si="10"/>
        <v>31.700000000000003</v>
      </c>
      <c r="I973">
        <f t="shared" si="10"/>
        <v>26.999999999999993</v>
      </c>
    </row>
    <row r="974" spans="1:9" x14ac:dyDescent="0.3">
      <c r="A974" t="s">
        <v>328</v>
      </c>
      <c r="B974">
        <f t="shared" si="9"/>
        <v>22.299999999999997</v>
      </c>
      <c r="C974">
        <f t="shared" si="10"/>
        <v>25.099999999999994</v>
      </c>
      <c r="D974">
        <f t="shared" si="10"/>
        <v>28.899999999999991</v>
      </c>
      <c r="E974">
        <f t="shared" si="10"/>
        <v>27.9</v>
      </c>
      <c r="F974">
        <f t="shared" si="10"/>
        <v>39.699999999999996</v>
      </c>
      <c r="G974">
        <f t="shared" si="10"/>
        <v>34.700000000000003</v>
      </c>
      <c r="H974">
        <f t="shared" si="10"/>
        <v>46.3</v>
      </c>
      <c r="I974">
        <f t="shared" si="10"/>
        <v>11</v>
      </c>
    </row>
    <row r="975" spans="1:9" x14ac:dyDescent="0.3">
      <c r="A975" t="s">
        <v>74</v>
      </c>
      <c r="B975">
        <f t="shared" si="9"/>
        <v>37.099999999999994</v>
      </c>
      <c r="C975">
        <f t="shared" si="10"/>
        <v>34.200000000000003</v>
      </c>
      <c r="D975">
        <f t="shared" si="10"/>
        <v>38.899999999999991</v>
      </c>
      <c r="E975">
        <f t="shared" si="10"/>
        <v>32.900000000000006</v>
      </c>
      <c r="F975">
        <f t="shared" si="10"/>
        <v>35.5</v>
      </c>
      <c r="G975">
        <f t="shared" si="10"/>
        <v>34.299999999999997</v>
      </c>
      <c r="H975">
        <f t="shared" si="10"/>
        <v>32.5</v>
      </c>
      <c r="I975">
        <f t="shared" si="10"/>
        <v>34.099999999999994</v>
      </c>
    </row>
    <row r="976" spans="1:9" x14ac:dyDescent="0.3">
      <c r="A976" t="s">
        <v>190</v>
      </c>
      <c r="B976">
        <f t="shared" si="9"/>
        <v>20</v>
      </c>
      <c r="C976">
        <f t="shared" si="10"/>
        <v>14.299999999999997</v>
      </c>
      <c r="D976">
        <f t="shared" si="10"/>
        <v>21.200000000000003</v>
      </c>
      <c r="E976">
        <f t="shared" si="10"/>
        <v>26.700000000000003</v>
      </c>
      <c r="F976">
        <f t="shared" si="10"/>
        <v>27.199999999999996</v>
      </c>
      <c r="G976">
        <f t="shared" si="10"/>
        <v>31</v>
      </c>
      <c r="H976">
        <f t="shared" si="10"/>
        <v>25.6</v>
      </c>
      <c r="I976">
        <f t="shared" si="10"/>
        <v>12.5</v>
      </c>
    </row>
    <row r="977" spans="1:9" x14ac:dyDescent="0.3">
      <c r="A977" t="s">
        <v>142</v>
      </c>
      <c r="B977">
        <f t="shared" si="9"/>
        <v>37.5</v>
      </c>
      <c r="C977">
        <f t="shared" si="10"/>
        <v>27.5</v>
      </c>
      <c r="D977">
        <f t="shared" si="10"/>
        <v>24.6</v>
      </c>
      <c r="E977">
        <f t="shared" si="10"/>
        <v>30.6</v>
      </c>
      <c r="F977">
        <f t="shared" si="10"/>
        <v>29.699999999999996</v>
      </c>
      <c r="G977">
        <f t="shared" si="10"/>
        <v>29.1</v>
      </c>
      <c r="H977">
        <f t="shared" si="10"/>
        <v>27.799999999999997</v>
      </c>
      <c r="I977">
        <f t="shared" si="10"/>
        <v>23.799999999999997</v>
      </c>
    </row>
    <row r="978" spans="1:9" x14ac:dyDescent="0.3">
      <c r="A978" t="s">
        <v>159</v>
      </c>
      <c r="B978">
        <f t="shared" si="9"/>
        <v>32.9</v>
      </c>
      <c r="C978">
        <f t="shared" si="9"/>
        <v>33.799999999999997</v>
      </c>
      <c r="D978">
        <f t="shared" si="9"/>
        <v>21.399999999999991</v>
      </c>
      <c r="E978">
        <f t="shared" si="9"/>
        <v>30.599999999999994</v>
      </c>
      <c r="F978">
        <f t="shared" si="9"/>
        <v>26.599999999999994</v>
      </c>
      <c r="G978">
        <f t="shared" si="9"/>
        <v>26.999999999999993</v>
      </c>
      <c r="H978">
        <f t="shared" si="9"/>
        <v>14.099999999999994</v>
      </c>
      <c r="I978">
        <f t="shared" si="9"/>
        <v>30.5</v>
      </c>
    </row>
    <row r="979" spans="1:9" x14ac:dyDescent="0.3">
      <c r="A979" t="s">
        <v>421</v>
      </c>
      <c r="B979">
        <f t="shared" ref="B979:I1010" si="11">VLOOKUP($A979,$A$355:$AI$688,6+(B$715*4),FALSE)-VLOOKUP($A979,$A$10:$AI$343,6+(B$715*4),FALSE)</f>
        <v>10.199999999999989</v>
      </c>
      <c r="C979">
        <f t="shared" si="11"/>
        <v>18.399999999999991</v>
      </c>
      <c r="D979">
        <f t="shared" si="11"/>
        <v>15.200000000000003</v>
      </c>
      <c r="E979">
        <f t="shared" si="11"/>
        <v>30.4</v>
      </c>
      <c r="F979">
        <f t="shared" si="11"/>
        <v>23.5</v>
      </c>
      <c r="G979">
        <f t="shared" si="11"/>
        <v>16.400000000000006</v>
      </c>
      <c r="H979">
        <f t="shared" si="11"/>
        <v>5.2000000000000028</v>
      </c>
      <c r="I979">
        <f t="shared" si="11"/>
        <v>36.5</v>
      </c>
    </row>
    <row r="980" spans="1:9" x14ac:dyDescent="0.3">
      <c r="A980" t="s">
        <v>365</v>
      </c>
      <c r="B980">
        <f t="shared" si="11"/>
        <v>16.400000000000006</v>
      </c>
      <c r="C980">
        <f t="shared" si="11"/>
        <v>18.300000000000011</v>
      </c>
      <c r="D980">
        <f t="shared" si="11"/>
        <v>30.099999999999994</v>
      </c>
      <c r="E980">
        <f t="shared" si="11"/>
        <v>11.400000000000006</v>
      </c>
      <c r="F980">
        <f t="shared" si="11"/>
        <v>27.200000000000003</v>
      </c>
      <c r="G980">
        <f t="shared" si="11"/>
        <v>9.5</v>
      </c>
      <c r="H980">
        <f t="shared" si="11"/>
        <v>8</v>
      </c>
      <c r="I980">
        <f t="shared" si="11"/>
        <v>13.900000000000006</v>
      </c>
    </row>
    <row r="981" spans="1:9" x14ac:dyDescent="0.3">
      <c r="A981" t="s">
        <v>97</v>
      </c>
      <c r="B981">
        <f t="shared" si="11"/>
        <v>36.799999999999997</v>
      </c>
      <c r="C981">
        <f t="shared" si="11"/>
        <v>33</v>
      </c>
      <c r="D981">
        <f t="shared" si="11"/>
        <v>33.599999999999994</v>
      </c>
      <c r="E981">
        <f t="shared" si="11"/>
        <v>38.999999999999993</v>
      </c>
      <c r="F981">
        <f t="shared" si="11"/>
        <v>42.300000000000004</v>
      </c>
      <c r="G981">
        <f t="shared" si="11"/>
        <v>33.299999999999997</v>
      </c>
      <c r="H981">
        <f t="shared" si="11"/>
        <v>28.9</v>
      </c>
      <c r="I981">
        <f t="shared" si="11"/>
        <v>38.099999999999994</v>
      </c>
    </row>
    <row r="982" spans="1:9" x14ac:dyDescent="0.3">
      <c r="A982" t="s">
        <v>329</v>
      </c>
      <c r="B982">
        <f t="shared" si="11"/>
        <v>20.300000000000004</v>
      </c>
      <c r="C982">
        <f t="shared" si="11"/>
        <v>24.699999999999996</v>
      </c>
      <c r="D982">
        <f t="shared" si="11"/>
        <v>13.999999999999993</v>
      </c>
      <c r="E982">
        <f t="shared" si="11"/>
        <v>17.099999999999994</v>
      </c>
      <c r="F982">
        <f t="shared" si="11"/>
        <v>24.4</v>
      </c>
      <c r="G982">
        <f t="shared" si="11"/>
        <v>25.700000000000003</v>
      </c>
      <c r="H982">
        <f t="shared" si="11"/>
        <v>31.9</v>
      </c>
      <c r="I982">
        <f t="shared" si="11"/>
        <v>22.4</v>
      </c>
    </row>
    <row r="983" spans="1:9" x14ac:dyDescent="0.3">
      <c r="A983" t="s">
        <v>128</v>
      </c>
      <c r="B983">
        <f t="shared" si="11"/>
        <v>33.199999999999996</v>
      </c>
      <c r="C983">
        <f t="shared" si="11"/>
        <v>29.1</v>
      </c>
      <c r="D983">
        <f t="shared" si="11"/>
        <v>26.899999999999991</v>
      </c>
      <c r="E983">
        <f t="shared" si="11"/>
        <v>27.300000000000004</v>
      </c>
      <c r="F983">
        <f t="shared" si="11"/>
        <v>31.800000000000004</v>
      </c>
      <c r="G983">
        <f t="shared" si="11"/>
        <v>30.399999999999991</v>
      </c>
      <c r="H983">
        <f t="shared" si="11"/>
        <v>23.799999999999997</v>
      </c>
      <c r="I983">
        <f t="shared" si="11"/>
        <v>17.299999999999997</v>
      </c>
    </row>
    <row r="984" spans="1:9" x14ac:dyDescent="0.3">
      <c r="A984" t="s">
        <v>330</v>
      </c>
      <c r="B984">
        <f t="shared" si="11"/>
        <v>16.099999999999994</v>
      </c>
      <c r="C984">
        <f t="shared" si="11"/>
        <v>15.700000000000003</v>
      </c>
      <c r="D984">
        <f t="shared" si="11"/>
        <v>30.799999999999997</v>
      </c>
      <c r="E984">
        <f t="shared" si="11"/>
        <v>9.6000000000000085</v>
      </c>
      <c r="F984">
        <f t="shared" si="11"/>
        <v>38.500000000000007</v>
      </c>
      <c r="G984">
        <f t="shared" si="11"/>
        <v>28.300000000000004</v>
      </c>
      <c r="H984">
        <f t="shared" si="11"/>
        <v>8.5</v>
      </c>
      <c r="I984">
        <f t="shared" si="11"/>
        <v>5.7000000000000028</v>
      </c>
    </row>
    <row r="985" spans="1:9" x14ac:dyDescent="0.3">
      <c r="A985" t="s">
        <v>366</v>
      </c>
      <c r="B985">
        <f t="shared" si="11"/>
        <v>2.2000000000000028</v>
      </c>
      <c r="C985">
        <f t="shared" si="11"/>
        <v>45.2</v>
      </c>
      <c r="D985">
        <f t="shared" si="11"/>
        <v>49</v>
      </c>
      <c r="E985">
        <f t="shared" si="11"/>
        <v>45.300000000000004</v>
      </c>
      <c r="F985">
        <f t="shared" si="11"/>
        <v>34.699999999999996</v>
      </c>
      <c r="G985">
        <f t="shared" si="11"/>
        <v>23.799999999999997</v>
      </c>
      <c r="H985">
        <f t="shared" si="11"/>
        <v>33.6</v>
      </c>
      <c r="I985">
        <f t="shared" si="11"/>
        <v>45.4</v>
      </c>
    </row>
    <row r="986" spans="1:9" x14ac:dyDescent="0.3">
      <c r="A986" t="s">
        <v>89</v>
      </c>
      <c r="B986">
        <f t="shared" si="11"/>
        <v>26.699999999999996</v>
      </c>
      <c r="C986">
        <f t="shared" si="11"/>
        <v>27.800000000000004</v>
      </c>
      <c r="D986">
        <f t="shared" si="11"/>
        <v>33</v>
      </c>
      <c r="E986">
        <f t="shared" si="11"/>
        <v>27.600000000000009</v>
      </c>
      <c r="F986">
        <f t="shared" si="11"/>
        <v>23.799999999999997</v>
      </c>
      <c r="G986">
        <f t="shared" si="11"/>
        <v>25.700000000000003</v>
      </c>
      <c r="H986">
        <f t="shared" si="11"/>
        <v>16.000000000000007</v>
      </c>
      <c r="I986">
        <f t="shared" si="11"/>
        <v>30.699999999999996</v>
      </c>
    </row>
    <row r="987" spans="1:9" x14ac:dyDescent="0.3">
      <c r="A987" t="s">
        <v>70</v>
      </c>
      <c r="B987">
        <f t="shared" si="11"/>
        <v>31.800000000000004</v>
      </c>
      <c r="C987">
        <f t="shared" si="11"/>
        <v>31.299999999999997</v>
      </c>
      <c r="D987">
        <f t="shared" si="11"/>
        <v>29.800000000000004</v>
      </c>
      <c r="E987">
        <f t="shared" si="11"/>
        <v>36.1</v>
      </c>
      <c r="F987">
        <f t="shared" si="11"/>
        <v>35.199999999999996</v>
      </c>
      <c r="G987">
        <f t="shared" si="11"/>
        <v>38.300000000000004</v>
      </c>
      <c r="H987">
        <f t="shared" si="11"/>
        <v>23.899999999999991</v>
      </c>
      <c r="I987">
        <f t="shared" si="11"/>
        <v>32.100000000000009</v>
      </c>
    </row>
    <row r="988" spans="1:9" x14ac:dyDescent="0.3">
      <c r="A988" t="s">
        <v>126</v>
      </c>
      <c r="B988">
        <f t="shared" si="11"/>
        <v>31.6</v>
      </c>
      <c r="C988">
        <f t="shared" si="11"/>
        <v>36.900000000000006</v>
      </c>
      <c r="D988">
        <f t="shared" si="11"/>
        <v>31.399999999999991</v>
      </c>
      <c r="E988">
        <f t="shared" si="11"/>
        <v>37.699999999999996</v>
      </c>
      <c r="F988">
        <f t="shared" si="11"/>
        <v>35.200000000000003</v>
      </c>
      <c r="G988">
        <f t="shared" si="11"/>
        <v>29.100000000000009</v>
      </c>
      <c r="H988">
        <f t="shared" si="11"/>
        <v>31.599999999999994</v>
      </c>
      <c r="I988">
        <f t="shared" si="11"/>
        <v>27.4</v>
      </c>
    </row>
    <row r="989" spans="1:9" x14ac:dyDescent="0.3">
      <c r="A989" t="s">
        <v>335</v>
      </c>
      <c r="B989">
        <f t="shared" si="11"/>
        <v>6.9000000000000057</v>
      </c>
      <c r="C989">
        <f t="shared" si="11"/>
        <v>12</v>
      </c>
      <c r="D989">
        <f t="shared" si="11"/>
        <v>22.299999999999997</v>
      </c>
      <c r="E989">
        <f t="shared" si="11"/>
        <v>39.499999999999993</v>
      </c>
      <c r="F989">
        <f t="shared" si="11"/>
        <v>25.199999999999996</v>
      </c>
      <c r="G989">
        <f t="shared" si="11"/>
        <v>25.599999999999994</v>
      </c>
      <c r="H989">
        <f t="shared" si="11"/>
        <v>26.5</v>
      </c>
      <c r="I989">
        <f t="shared" si="11"/>
        <v>13.5</v>
      </c>
    </row>
    <row r="990" spans="1:9" x14ac:dyDescent="0.3">
      <c r="A990" t="s">
        <v>445</v>
      </c>
      <c r="B990">
        <f t="shared" si="11"/>
        <v>21.300000000000011</v>
      </c>
      <c r="C990">
        <f t="shared" si="11"/>
        <v>21</v>
      </c>
      <c r="D990">
        <f t="shared" si="11"/>
        <v>19.700000000000003</v>
      </c>
      <c r="E990">
        <f t="shared" si="11"/>
        <v>15.799999999999997</v>
      </c>
      <c r="F990">
        <f t="shared" si="11"/>
        <v>10.399999999999991</v>
      </c>
      <c r="G990">
        <f t="shared" si="11"/>
        <v>15.5</v>
      </c>
      <c r="H990">
        <f t="shared" si="11"/>
        <v>22.5</v>
      </c>
      <c r="I990">
        <f t="shared" si="11"/>
        <v>29.6</v>
      </c>
    </row>
    <row r="991" spans="1:9" x14ac:dyDescent="0.3">
      <c r="A991" t="s">
        <v>148</v>
      </c>
      <c r="B991">
        <f t="shared" si="11"/>
        <v>29.5</v>
      </c>
      <c r="C991">
        <f t="shared" si="11"/>
        <v>31.199999999999996</v>
      </c>
      <c r="D991">
        <f t="shared" si="11"/>
        <v>23.900000000000006</v>
      </c>
      <c r="E991">
        <f t="shared" si="11"/>
        <v>27.900000000000006</v>
      </c>
      <c r="F991">
        <f t="shared" si="11"/>
        <v>19.099999999999994</v>
      </c>
      <c r="G991">
        <f t="shared" si="11"/>
        <v>24.300000000000004</v>
      </c>
      <c r="H991">
        <f t="shared" si="11"/>
        <v>27.899999999999991</v>
      </c>
      <c r="I991">
        <f t="shared" si="11"/>
        <v>26.799999999999997</v>
      </c>
    </row>
    <row r="992" spans="1:9" x14ac:dyDescent="0.3">
      <c r="A992" t="s">
        <v>75</v>
      </c>
      <c r="B992">
        <f t="shared" si="11"/>
        <v>38.299999999999997</v>
      </c>
      <c r="C992">
        <f t="shared" si="11"/>
        <v>36.700000000000003</v>
      </c>
      <c r="D992">
        <f t="shared" si="11"/>
        <v>26.900000000000006</v>
      </c>
      <c r="E992">
        <f t="shared" si="11"/>
        <v>34.800000000000004</v>
      </c>
      <c r="F992">
        <f t="shared" si="11"/>
        <v>30.800000000000004</v>
      </c>
      <c r="G992">
        <f t="shared" si="11"/>
        <v>32.400000000000006</v>
      </c>
      <c r="H992">
        <f t="shared" si="11"/>
        <v>33.200000000000003</v>
      </c>
      <c r="I992">
        <f t="shared" si="11"/>
        <v>32.699999999999996</v>
      </c>
    </row>
    <row r="993" spans="1:9" x14ac:dyDescent="0.3">
      <c r="A993" t="s">
        <v>199</v>
      </c>
      <c r="B993">
        <f t="shared" si="11"/>
        <v>26.800000000000004</v>
      </c>
      <c r="C993">
        <f t="shared" si="11"/>
        <v>16.900000000000006</v>
      </c>
      <c r="D993">
        <f t="shared" si="11"/>
        <v>16</v>
      </c>
      <c r="E993">
        <f t="shared" si="11"/>
        <v>14.5</v>
      </c>
      <c r="F993">
        <f t="shared" si="11"/>
        <v>16.300000000000011</v>
      </c>
      <c r="G993">
        <f t="shared" si="11"/>
        <v>19.700000000000003</v>
      </c>
      <c r="H993">
        <f t="shared" si="11"/>
        <v>19.799999999999997</v>
      </c>
      <c r="I993">
        <f t="shared" si="11"/>
        <v>10.200000000000003</v>
      </c>
    </row>
    <row r="994" spans="1:9" x14ac:dyDescent="0.3">
      <c r="A994" t="s">
        <v>422</v>
      </c>
      <c r="B994">
        <f t="shared" si="11"/>
        <v>15.299999999999997</v>
      </c>
      <c r="C994">
        <f t="shared" si="11"/>
        <v>6.2999999999999972</v>
      </c>
      <c r="D994">
        <f t="shared" si="11"/>
        <v>15.800000000000011</v>
      </c>
      <c r="E994">
        <f t="shared" si="11"/>
        <v>10.899999999999991</v>
      </c>
      <c r="F994">
        <f t="shared" si="11"/>
        <v>10</v>
      </c>
      <c r="G994">
        <f t="shared" si="11"/>
        <v>15.399999999999991</v>
      </c>
      <c r="H994">
        <f t="shared" si="11"/>
        <v>9.5</v>
      </c>
      <c r="I994">
        <f t="shared" si="11"/>
        <v>1</v>
      </c>
    </row>
    <row r="995" spans="1:9" x14ac:dyDescent="0.3">
      <c r="A995" t="s">
        <v>180</v>
      </c>
      <c r="B995">
        <f t="shared" si="11"/>
        <v>34.4</v>
      </c>
      <c r="C995">
        <f t="shared" si="11"/>
        <v>34.899999999999991</v>
      </c>
      <c r="D995">
        <f t="shared" si="11"/>
        <v>24</v>
      </c>
      <c r="E995">
        <f t="shared" si="11"/>
        <v>25.300000000000004</v>
      </c>
      <c r="F995">
        <f t="shared" si="11"/>
        <v>36.500000000000007</v>
      </c>
      <c r="G995">
        <f t="shared" si="11"/>
        <v>36.099999999999994</v>
      </c>
      <c r="H995">
        <f t="shared" si="11"/>
        <v>22.299999999999997</v>
      </c>
      <c r="I995">
        <f t="shared" si="11"/>
        <v>19.899999999999999</v>
      </c>
    </row>
    <row r="996" spans="1:9" x14ac:dyDescent="0.3">
      <c r="A996" t="s">
        <v>406</v>
      </c>
      <c r="B996">
        <f t="shared" si="11"/>
        <v>29.300000000000004</v>
      </c>
      <c r="C996">
        <f t="shared" si="11"/>
        <v>37.500000000000007</v>
      </c>
      <c r="D996">
        <f t="shared" si="11"/>
        <v>38.300000000000004</v>
      </c>
      <c r="E996">
        <f t="shared" si="11"/>
        <v>30.9</v>
      </c>
      <c r="F996">
        <f t="shared" si="11"/>
        <v>33.199999999999996</v>
      </c>
      <c r="G996">
        <f t="shared" si="11"/>
        <v>40.9</v>
      </c>
      <c r="H996">
        <f t="shared" si="11"/>
        <v>33.200000000000003</v>
      </c>
      <c r="I996">
        <f t="shared" si="11"/>
        <v>24.099999999999994</v>
      </c>
    </row>
    <row r="997" spans="1:9" x14ac:dyDescent="0.3">
      <c r="A997" t="s">
        <v>209</v>
      </c>
      <c r="B997">
        <f t="shared" si="11"/>
        <v>27.9</v>
      </c>
      <c r="C997">
        <f t="shared" si="11"/>
        <v>28.999999999999993</v>
      </c>
      <c r="D997">
        <f t="shared" si="11"/>
        <v>20.9</v>
      </c>
      <c r="E997">
        <f t="shared" si="11"/>
        <v>24.799999999999997</v>
      </c>
      <c r="F997">
        <f t="shared" si="11"/>
        <v>25.4</v>
      </c>
      <c r="G997">
        <f t="shared" si="11"/>
        <v>23.699999999999996</v>
      </c>
      <c r="H997">
        <f t="shared" si="11"/>
        <v>34.700000000000003</v>
      </c>
      <c r="I997">
        <f t="shared" si="11"/>
        <v>28.899999999999991</v>
      </c>
    </row>
    <row r="998" spans="1:9" x14ac:dyDescent="0.3">
      <c r="A998" t="s">
        <v>90</v>
      </c>
      <c r="B998">
        <f t="shared" si="11"/>
        <v>37.200000000000003</v>
      </c>
      <c r="C998">
        <f t="shared" si="11"/>
        <v>30.900000000000006</v>
      </c>
      <c r="D998">
        <f t="shared" si="11"/>
        <v>31.699999999999996</v>
      </c>
      <c r="E998">
        <f t="shared" si="11"/>
        <v>33.9</v>
      </c>
      <c r="F998">
        <f t="shared" si="11"/>
        <v>36.499999999999993</v>
      </c>
      <c r="G998">
        <f t="shared" si="11"/>
        <v>25.700000000000003</v>
      </c>
      <c r="H998">
        <f t="shared" si="11"/>
        <v>29.000000000000007</v>
      </c>
      <c r="I998">
        <f t="shared" si="11"/>
        <v>28.300000000000004</v>
      </c>
    </row>
    <row r="999" spans="1:9" x14ac:dyDescent="0.3">
      <c r="A999" t="s">
        <v>331</v>
      </c>
      <c r="B999">
        <f t="shared" si="11"/>
        <v>49.3</v>
      </c>
      <c r="C999">
        <f t="shared" si="11"/>
        <v>31.5</v>
      </c>
      <c r="D999">
        <f t="shared" si="11"/>
        <v>26.199999999999996</v>
      </c>
      <c r="E999">
        <f t="shared" si="11"/>
        <v>35.699999999999996</v>
      </c>
      <c r="F999">
        <f t="shared" si="11"/>
        <v>42.8</v>
      </c>
      <c r="G999">
        <f t="shared" si="11"/>
        <v>36.5</v>
      </c>
      <c r="H999">
        <f t="shared" si="11"/>
        <v>12.700000000000003</v>
      </c>
      <c r="I999">
        <f t="shared" si="11"/>
        <v>41.6</v>
      </c>
    </row>
    <row r="1000" spans="1:9" x14ac:dyDescent="0.3">
      <c r="A1000" t="s">
        <v>423</v>
      </c>
      <c r="B1000">
        <f t="shared" si="11"/>
        <v>16.799999999999997</v>
      </c>
      <c r="C1000">
        <f t="shared" si="11"/>
        <v>0.40000000000000568</v>
      </c>
      <c r="D1000">
        <f t="shared" si="11"/>
        <v>11.199999999999989</v>
      </c>
      <c r="E1000">
        <f t="shared" si="11"/>
        <v>0.39999999999999147</v>
      </c>
      <c r="F1000">
        <f t="shared" si="11"/>
        <v>35.5</v>
      </c>
      <c r="G1000">
        <f t="shared" si="11"/>
        <v>15.900000000000006</v>
      </c>
      <c r="H1000">
        <f t="shared" si="11"/>
        <v>-0.70000000000000284</v>
      </c>
      <c r="I1000">
        <f t="shared" si="11"/>
        <v>2.7999999999999972</v>
      </c>
    </row>
    <row r="1001" spans="1:9" x14ac:dyDescent="0.3">
      <c r="A1001" t="s">
        <v>438</v>
      </c>
      <c r="B1001">
        <f t="shared" si="11"/>
        <v>18.899999999999991</v>
      </c>
      <c r="C1001">
        <f t="shared" si="11"/>
        <v>21.000000000000007</v>
      </c>
      <c r="D1001">
        <f t="shared" si="11"/>
        <v>31.5</v>
      </c>
      <c r="E1001">
        <f t="shared" si="11"/>
        <v>19.200000000000003</v>
      </c>
      <c r="F1001">
        <f t="shared" si="11"/>
        <v>26.9</v>
      </c>
      <c r="G1001">
        <f t="shared" si="11"/>
        <v>6.5999999999999943</v>
      </c>
      <c r="H1001">
        <f t="shared" si="11"/>
        <v>37.800000000000004</v>
      </c>
      <c r="I1001">
        <f t="shared" si="11"/>
        <v>31.399999999999991</v>
      </c>
    </row>
    <row r="1002" spans="1:9" x14ac:dyDescent="0.3">
      <c r="A1002" t="s">
        <v>127</v>
      </c>
      <c r="B1002">
        <f t="shared" si="11"/>
        <v>34.5</v>
      </c>
      <c r="C1002">
        <f t="shared" si="11"/>
        <v>30.400000000000006</v>
      </c>
      <c r="D1002">
        <f t="shared" si="11"/>
        <v>25.5</v>
      </c>
      <c r="E1002">
        <f t="shared" si="11"/>
        <v>31.1</v>
      </c>
      <c r="F1002">
        <f t="shared" si="11"/>
        <v>31.300000000000004</v>
      </c>
      <c r="G1002">
        <f t="shared" si="11"/>
        <v>30.199999999999996</v>
      </c>
      <c r="H1002">
        <f t="shared" si="11"/>
        <v>32.399999999999991</v>
      </c>
      <c r="I1002">
        <f t="shared" si="11"/>
        <v>25.299999999999997</v>
      </c>
    </row>
    <row r="1003" spans="1:9" x14ac:dyDescent="0.3">
      <c r="A1003" t="s">
        <v>358</v>
      </c>
      <c r="B1003">
        <f t="shared" si="11"/>
        <v>18.700000000000003</v>
      </c>
      <c r="C1003">
        <f t="shared" si="11"/>
        <v>25.899999999999991</v>
      </c>
      <c r="D1003">
        <f t="shared" si="11"/>
        <v>24.099999999999994</v>
      </c>
      <c r="E1003">
        <f t="shared" si="11"/>
        <v>25.400000000000006</v>
      </c>
      <c r="F1003">
        <f t="shared" si="11"/>
        <v>27.100000000000009</v>
      </c>
      <c r="G1003">
        <f t="shared" si="11"/>
        <v>40.200000000000003</v>
      </c>
      <c r="H1003">
        <f t="shared" si="11"/>
        <v>42.4</v>
      </c>
      <c r="I1003">
        <f t="shared" si="11"/>
        <v>36.199999999999996</v>
      </c>
    </row>
    <row r="1004" spans="1:9" x14ac:dyDescent="0.3">
      <c r="A1004" t="s">
        <v>396</v>
      </c>
      <c r="B1004">
        <f t="shared" si="11"/>
        <v>31.200000000000003</v>
      </c>
      <c r="C1004">
        <f t="shared" si="11"/>
        <v>24.000000000000007</v>
      </c>
      <c r="D1004">
        <f t="shared" si="11"/>
        <v>32.200000000000003</v>
      </c>
      <c r="E1004">
        <f t="shared" si="11"/>
        <v>26.400000000000006</v>
      </c>
      <c r="F1004">
        <f t="shared" si="11"/>
        <v>18.700000000000003</v>
      </c>
      <c r="G1004">
        <f t="shared" si="11"/>
        <v>5.9000000000000057</v>
      </c>
      <c r="H1004">
        <f t="shared" si="11"/>
        <v>16.900000000000006</v>
      </c>
      <c r="I1004">
        <f t="shared" si="11"/>
        <v>2</v>
      </c>
    </row>
    <row r="1005" spans="1:9" x14ac:dyDescent="0.3">
      <c r="A1005" t="s">
        <v>446</v>
      </c>
      <c r="B1005">
        <f t="shared" si="11"/>
        <v>14.700000000000003</v>
      </c>
      <c r="C1005">
        <f t="shared" si="11"/>
        <v>15.799999999999997</v>
      </c>
      <c r="D1005">
        <f t="shared" si="11"/>
        <v>19.300000000000004</v>
      </c>
      <c r="E1005">
        <f t="shared" si="11"/>
        <v>26.4</v>
      </c>
      <c r="F1005">
        <f t="shared" si="11"/>
        <v>2.9000000000000057</v>
      </c>
      <c r="G1005">
        <f t="shared" si="11"/>
        <v>8.5999999999999943</v>
      </c>
      <c r="H1005">
        <f t="shared" si="11"/>
        <v>10</v>
      </c>
      <c r="I1005">
        <f t="shared" si="11"/>
        <v>30.700000000000003</v>
      </c>
    </row>
    <row r="1006" spans="1:9" x14ac:dyDescent="0.3">
      <c r="A1006" t="s">
        <v>407</v>
      </c>
      <c r="B1006">
        <f t="shared" si="11"/>
        <v>40.799999999999997</v>
      </c>
      <c r="C1006">
        <f t="shared" si="11"/>
        <v>38.099999999999994</v>
      </c>
      <c r="D1006">
        <f t="shared" si="11"/>
        <v>23.299999999999997</v>
      </c>
      <c r="E1006">
        <f t="shared" si="11"/>
        <v>12.5</v>
      </c>
      <c r="F1006">
        <f t="shared" si="11"/>
        <v>38.9</v>
      </c>
      <c r="G1006">
        <f t="shared" si="11"/>
        <v>18.799999999999997</v>
      </c>
      <c r="H1006">
        <f t="shared" si="11"/>
        <v>30.800000000000004</v>
      </c>
      <c r="I1006">
        <f t="shared" si="11"/>
        <v>45.400000000000006</v>
      </c>
    </row>
    <row r="1007" spans="1:9" x14ac:dyDescent="0.3">
      <c r="A1007" t="s">
        <v>367</v>
      </c>
      <c r="B1007">
        <f t="shared" si="11"/>
        <v>11.099999999999994</v>
      </c>
      <c r="C1007">
        <f t="shared" si="11"/>
        <v>12.099999999999994</v>
      </c>
      <c r="D1007">
        <f t="shared" si="11"/>
        <v>14.299999999999997</v>
      </c>
      <c r="E1007">
        <f t="shared" si="11"/>
        <v>25.5</v>
      </c>
      <c r="G1007">
        <f t="shared" si="11"/>
        <v>40.5</v>
      </c>
      <c r="H1007">
        <f t="shared" si="11"/>
        <v>44.699999999999996</v>
      </c>
      <c r="I1007">
        <f t="shared" si="11"/>
        <v>48.800000000000004</v>
      </c>
    </row>
    <row r="1008" spans="1:9" x14ac:dyDescent="0.3">
      <c r="A1008" t="s">
        <v>143</v>
      </c>
      <c r="B1008">
        <f t="shared" si="11"/>
        <v>29.4</v>
      </c>
      <c r="C1008">
        <f t="shared" si="11"/>
        <v>30.100000000000009</v>
      </c>
      <c r="D1008">
        <f t="shared" si="11"/>
        <v>26.1</v>
      </c>
      <c r="E1008">
        <f t="shared" si="11"/>
        <v>29.799999999999997</v>
      </c>
      <c r="F1008">
        <f t="shared" si="11"/>
        <v>26.9</v>
      </c>
      <c r="G1008">
        <f t="shared" si="11"/>
        <v>23.599999999999994</v>
      </c>
      <c r="H1008">
        <f t="shared" si="11"/>
        <v>17.899999999999999</v>
      </c>
      <c r="I1008">
        <f t="shared" si="11"/>
        <v>18</v>
      </c>
    </row>
    <row r="1009" spans="1:9" x14ac:dyDescent="0.3">
      <c r="A1009" t="s">
        <v>408</v>
      </c>
      <c r="B1009">
        <f t="shared" si="11"/>
        <v>14.599999999999994</v>
      </c>
      <c r="C1009">
        <f t="shared" si="11"/>
        <v>-4.7999999999999972</v>
      </c>
      <c r="D1009">
        <f t="shared" si="11"/>
        <v>8.5</v>
      </c>
      <c r="E1009">
        <f t="shared" si="11"/>
        <v>26.199999999999996</v>
      </c>
      <c r="F1009">
        <f t="shared" si="11"/>
        <v>32.699999999999996</v>
      </c>
      <c r="G1009">
        <f t="shared" si="11"/>
        <v>10.5</v>
      </c>
      <c r="H1009">
        <f t="shared" si="11"/>
        <v>3.8000000000000114</v>
      </c>
      <c r="I1009">
        <f t="shared" si="11"/>
        <v>10.5</v>
      </c>
    </row>
    <row r="1010" spans="1:9" x14ac:dyDescent="0.3">
      <c r="A1010" t="s">
        <v>210</v>
      </c>
      <c r="B1010">
        <f t="shared" si="11"/>
        <v>34.699999999999996</v>
      </c>
      <c r="C1010">
        <f t="shared" si="11"/>
        <v>29.799999999999997</v>
      </c>
      <c r="D1010">
        <f t="shared" si="11"/>
        <v>25.200000000000003</v>
      </c>
      <c r="E1010">
        <f t="shared" si="11"/>
        <v>28.9</v>
      </c>
      <c r="F1010">
        <f t="shared" si="11"/>
        <v>24.200000000000003</v>
      </c>
      <c r="G1010">
        <f t="shared" si="11"/>
        <v>28.9</v>
      </c>
      <c r="H1010">
        <f t="shared" si="11"/>
        <v>31.5</v>
      </c>
      <c r="I1010">
        <f t="shared" ref="C1010:I1047" si="12">VLOOKUP($A1010,$A$355:$AI$688,6+(I$715*4),FALSE)-VLOOKUP($A1010,$A$10:$AI$343,6+(I$715*4),FALSE)</f>
        <v>33.800000000000004</v>
      </c>
    </row>
    <row r="1011" spans="1:9" x14ac:dyDescent="0.3">
      <c r="A1011" t="s">
        <v>439</v>
      </c>
      <c r="B1011">
        <f t="shared" ref="B1011:B1051" si="13">VLOOKUP($A1011,$A$355:$AI$688,6+(B$715*4),FALSE)-VLOOKUP($A1011,$A$10:$AI$343,6+(B$715*4),FALSE)</f>
        <v>46.000000000000007</v>
      </c>
      <c r="C1011">
        <f t="shared" si="12"/>
        <v>28.4</v>
      </c>
      <c r="D1011">
        <f t="shared" si="12"/>
        <v>35.499999999999993</v>
      </c>
      <c r="E1011">
        <f t="shared" si="12"/>
        <v>5.2000000000000028</v>
      </c>
      <c r="F1011">
        <f t="shared" si="12"/>
        <v>13.799999999999997</v>
      </c>
      <c r="G1011">
        <f t="shared" si="12"/>
        <v>23</v>
      </c>
      <c r="H1011">
        <f t="shared" si="12"/>
        <v>15.099999999999994</v>
      </c>
      <c r="I1011">
        <f t="shared" si="12"/>
        <v>32.199999999999996</v>
      </c>
    </row>
    <row r="1012" spans="1:9" x14ac:dyDescent="0.3">
      <c r="A1012" t="s">
        <v>160</v>
      </c>
      <c r="B1012">
        <f t="shared" si="13"/>
        <v>31.4</v>
      </c>
      <c r="C1012">
        <f t="shared" si="12"/>
        <v>24.699999999999996</v>
      </c>
      <c r="D1012">
        <f t="shared" si="12"/>
        <v>22.300000000000004</v>
      </c>
      <c r="E1012">
        <f t="shared" si="12"/>
        <v>30.9</v>
      </c>
      <c r="F1012">
        <f t="shared" si="12"/>
        <v>37.299999999999997</v>
      </c>
      <c r="G1012">
        <f t="shared" si="12"/>
        <v>25.799999999999997</v>
      </c>
      <c r="H1012">
        <f t="shared" si="12"/>
        <v>46.900000000000006</v>
      </c>
      <c r="I1012">
        <f t="shared" si="12"/>
        <v>18.300000000000004</v>
      </c>
    </row>
    <row r="1013" spans="1:9" x14ac:dyDescent="0.3">
      <c r="A1013" t="s">
        <v>91</v>
      </c>
      <c r="B1013">
        <f t="shared" si="13"/>
        <v>29.700000000000003</v>
      </c>
      <c r="C1013">
        <f t="shared" si="12"/>
        <v>25.399999999999991</v>
      </c>
      <c r="D1013">
        <f t="shared" si="12"/>
        <v>24.4</v>
      </c>
      <c r="E1013">
        <f t="shared" si="12"/>
        <v>29.900000000000006</v>
      </c>
      <c r="F1013">
        <f t="shared" si="12"/>
        <v>31.399999999999991</v>
      </c>
      <c r="G1013">
        <f t="shared" si="12"/>
        <v>23</v>
      </c>
      <c r="H1013">
        <f t="shared" si="12"/>
        <v>27.900000000000006</v>
      </c>
      <c r="I1013">
        <f t="shared" si="12"/>
        <v>21.799999999999997</v>
      </c>
    </row>
    <row r="1014" spans="1:9" x14ac:dyDescent="0.3">
      <c r="A1014" t="s">
        <v>409</v>
      </c>
      <c r="B1014">
        <f t="shared" si="13"/>
        <v>14.5</v>
      </c>
      <c r="C1014">
        <f t="shared" si="12"/>
        <v>18.600000000000009</v>
      </c>
      <c r="D1014">
        <f t="shared" si="12"/>
        <v>19.200000000000003</v>
      </c>
      <c r="E1014">
        <f t="shared" si="12"/>
        <v>20.599999999999994</v>
      </c>
      <c r="F1014">
        <f t="shared" si="12"/>
        <v>30.900000000000006</v>
      </c>
      <c r="G1014">
        <f t="shared" si="12"/>
        <v>20.299999999999997</v>
      </c>
      <c r="H1014">
        <f t="shared" si="12"/>
        <v>15.700000000000003</v>
      </c>
      <c r="I1014">
        <f t="shared" si="12"/>
        <v>20.399999999999999</v>
      </c>
    </row>
    <row r="1015" spans="1:9" x14ac:dyDescent="0.3">
      <c r="A1015" t="s">
        <v>359</v>
      </c>
      <c r="B1015">
        <f t="shared" si="13"/>
        <v>26.200000000000003</v>
      </c>
      <c r="C1015">
        <f t="shared" si="12"/>
        <v>16.899999999999999</v>
      </c>
      <c r="D1015">
        <f t="shared" si="12"/>
        <v>32.099999999999994</v>
      </c>
      <c r="E1015">
        <f t="shared" si="12"/>
        <v>22.600000000000009</v>
      </c>
      <c r="F1015">
        <f t="shared" si="12"/>
        <v>14.799999999999997</v>
      </c>
      <c r="G1015">
        <f t="shared" si="12"/>
        <v>14.200000000000003</v>
      </c>
      <c r="H1015">
        <f t="shared" si="12"/>
        <v>14.799999999999997</v>
      </c>
      <c r="I1015">
        <f t="shared" si="12"/>
        <v>8.6000000000000085</v>
      </c>
    </row>
    <row r="1016" spans="1:9" x14ac:dyDescent="0.3">
      <c r="A1016" t="s">
        <v>413</v>
      </c>
      <c r="B1016">
        <f t="shared" si="13"/>
        <v>24.799999999999997</v>
      </c>
      <c r="C1016">
        <f t="shared" si="12"/>
        <v>22.400000000000006</v>
      </c>
      <c r="D1016">
        <f t="shared" si="12"/>
        <v>13.399999999999991</v>
      </c>
      <c r="E1016">
        <f t="shared" si="12"/>
        <v>16.899999999999991</v>
      </c>
      <c r="F1016">
        <f t="shared" si="12"/>
        <v>36.299999999999997</v>
      </c>
      <c r="G1016">
        <f t="shared" si="12"/>
        <v>12.5</v>
      </c>
      <c r="H1016">
        <f t="shared" si="12"/>
        <v>24.200000000000003</v>
      </c>
      <c r="I1016">
        <f t="shared" si="12"/>
        <v>14.599999999999994</v>
      </c>
    </row>
    <row r="1017" spans="1:9" x14ac:dyDescent="0.3">
      <c r="A1017" t="s">
        <v>113</v>
      </c>
      <c r="B1017">
        <f t="shared" si="13"/>
        <v>34</v>
      </c>
      <c r="C1017">
        <f t="shared" si="12"/>
        <v>27.6</v>
      </c>
      <c r="D1017">
        <f t="shared" si="12"/>
        <v>31.299999999999997</v>
      </c>
      <c r="E1017">
        <f t="shared" si="12"/>
        <v>34.699999999999996</v>
      </c>
      <c r="F1017">
        <f t="shared" si="12"/>
        <v>30.199999999999996</v>
      </c>
      <c r="G1017">
        <f t="shared" si="12"/>
        <v>32.899999999999991</v>
      </c>
      <c r="H1017">
        <f t="shared" si="12"/>
        <v>28.1</v>
      </c>
      <c r="I1017">
        <f t="shared" si="12"/>
        <v>24.600000000000009</v>
      </c>
    </row>
    <row r="1018" spans="1:9" x14ac:dyDescent="0.3">
      <c r="A1018" t="s">
        <v>135</v>
      </c>
      <c r="B1018">
        <f t="shared" si="13"/>
        <v>32.999999999999993</v>
      </c>
      <c r="C1018">
        <f t="shared" si="12"/>
        <v>32</v>
      </c>
      <c r="D1018">
        <f t="shared" si="12"/>
        <v>33.799999999999997</v>
      </c>
      <c r="E1018">
        <f t="shared" si="12"/>
        <v>37.200000000000003</v>
      </c>
      <c r="F1018">
        <f t="shared" si="12"/>
        <v>35.800000000000004</v>
      </c>
      <c r="G1018">
        <f t="shared" si="12"/>
        <v>27.799999999999997</v>
      </c>
      <c r="H1018">
        <f t="shared" si="12"/>
        <v>36.000000000000007</v>
      </c>
      <c r="I1018">
        <f t="shared" si="12"/>
        <v>19.5</v>
      </c>
    </row>
    <row r="1019" spans="1:9" x14ac:dyDescent="0.3">
      <c r="A1019" t="s">
        <v>181</v>
      </c>
      <c r="B1019">
        <f t="shared" si="13"/>
        <v>31.5</v>
      </c>
      <c r="C1019">
        <f t="shared" si="12"/>
        <v>25.700000000000003</v>
      </c>
      <c r="D1019">
        <f t="shared" si="12"/>
        <v>31.299999999999997</v>
      </c>
      <c r="E1019">
        <f t="shared" si="12"/>
        <v>26.700000000000003</v>
      </c>
      <c r="F1019">
        <f t="shared" si="12"/>
        <v>25.599999999999994</v>
      </c>
      <c r="G1019">
        <f t="shared" si="12"/>
        <v>38.500000000000007</v>
      </c>
      <c r="H1019">
        <f t="shared" si="12"/>
        <v>37.700000000000003</v>
      </c>
      <c r="I1019">
        <f t="shared" si="12"/>
        <v>29.299999999999997</v>
      </c>
    </row>
    <row r="1020" spans="1:9" x14ac:dyDescent="0.3">
      <c r="A1020" t="s">
        <v>161</v>
      </c>
      <c r="B1020">
        <f t="shared" si="13"/>
        <v>29.700000000000003</v>
      </c>
      <c r="C1020">
        <f t="shared" si="12"/>
        <v>32.000000000000007</v>
      </c>
      <c r="D1020">
        <f t="shared" si="12"/>
        <v>43.4</v>
      </c>
      <c r="E1020">
        <f t="shared" si="12"/>
        <v>24.300000000000004</v>
      </c>
      <c r="F1020">
        <f t="shared" si="12"/>
        <v>37.099999999999994</v>
      </c>
      <c r="G1020">
        <f t="shared" si="12"/>
        <v>23.299999999999997</v>
      </c>
      <c r="H1020">
        <f t="shared" si="12"/>
        <v>21.400000000000006</v>
      </c>
      <c r="I1020">
        <f t="shared" si="12"/>
        <v>12.700000000000003</v>
      </c>
    </row>
    <row r="1021" spans="1:9" x14ac:dyDescent="0.3">
      <c r="A1021" t="s">
        <v>81</v>
      </c>
      <c r="B1021">
        <f t="shared" si="13"/>
        <v>27.900000000000006</v>
      </c>
      <c r="C1021">
        <f t="shared" si="12"/>
        <v>29.4</v>
      </c>
      <c r="D1021">
        <f t="shared" si="12"/>
        <v>32.900000000000006</v>
      </c>
      <c r="E1021">
        <f t="shared" si="12"/>
        <v>23.300000000000004</v>
      </c>
      <c r="F1021">
        <f t="shared" si="12"/>
        <v>23.1</v>
      </c>
      <c r="G1021">
        <f t="shared" si="12"/>
        <v>20.5</v>
      </c>
      <c r="H1021">
        <f t="shared" si="12"/>
        <v>27.000000000000007</v>
      </c>
      <c r="I1021">
        <f t="shared" si="12"/>
        <v>25.200000000000003</v>
      </c>
    </row>
    <row r="1022" spans="1:9" x14ac:dyDescent="0.3">
      <c r="A1022" t="s">
        <v>336</v>
      </c>
      <c r="B1022">
        <f t="shared" si="13"/>
        <v>27.200000000000003</v>
      </c>
      <c r="C1022">
        <f t="shared" si="12"/>
        <v>33.000000000000007</v>
      </c>
      <c r="D1022">
        <f t="shared" si="12"/>
        <v>23.600000000000009</v>
      </c>
      <c r="E1022">
        <f t="shared" si="12"/>
        <v>17.599999999999994</v>
      </c>
      <c r="F1022">
        <f t="shared" si="12"/>
        <v>12.700000000000003</v>
      </c>
      <c r="G1022">
        <f t="shared" si="12"/>
        <v>17.599999999999994</v>
      </c>
      <c r="H1022">
        <f t="shared" si="12"/>
        <v>7.9000000000000057</v>
      </c>
      <c r="I1022">
        <f t="shared" si="12"/>
        <v>5.9000000000000057</v>
      </c>
    </row>
    <row r="1023" spans="1:9" x14ac:dyDescent="0.3">
      <c r="A1023" t="s">
        <v>129</v>
      </c>
      <c r="B1023">
        <f t="shared" si="13"/>
        <v>26.999999999999993</v>
      </c>
      <c r="C1023">
        <f t="shared" si="12"/>
        <v>27.600000000000009</v>
      </c>
      <c r="D1023">
        <f t="shared" si="12"/>
        <v>27</v>
      </c>
      <c r="E1023">
        <f t="shared" si="12"/>
        <v>25.400000000000006</v>
      </c>
      <c r="F1023">
        <f t="shared" si="12"/>
        <v>25.4</v>
      </c>
      <c r="G1023">
        <f t="shared" si="12"/>
        <v>21.099999999999994</v>
      </c>
      <c r="H1023">
        <f t="shared" si="12"/>
        <v>24.200000000000003</v>
      </c>
      <c r="I1023">
        <f t="shared" si="12"/>
        <v>18.200000000000003</v>
      </c>
    </row>
    <row r="1024" spans="1:9" x14ac:dyDescent="0.3">
      <c r="A1024" t="s">
        <v>368</v>
      </c>
      <c r="B1024">
        <f t="shared" si="13"/>
        <v>8.0999999999999943</v>
      </c>
      <c r="C1024">
        <f t="shared" si="12"/>
        <v>34.700000000000003</v>
      </c>
      <c r="D1024">
        <f t="shared" si="12"/>
        <v>8.7999999999999972</v>
      </c>
      <c r="E1024">
        <f t="shared" si="12"/>
        <v>32.799999999999997</v>
      </c>
      <c r="F1024">
        <f t="shared" si="12"/>
        <v>3.7999999999999972</v>
      </c>
      <c r="G1024">
        <f t="shared" si="12"/>
        <v>25.1</v>
      </c>
      <c r="H1024">
        <f t="shared" si="12"/>
        <v>33.1</v>
      </c>
      <c r="I1024">
        <f t="shared" si="12"/>
        <v>28.5</v>
      </c>
    </row>
    <row r="1025" spans="1:9" x14ac:dyDescent="0.3">
      <c r="A1025" t="s">
        <v>424</v>
      </c>
      <c r="B1025">
        <f t="shared" si="13"/>
        <v>46.1</v>
      </c>
      <c r="C1025">
        <f t="shared" si="12"/>
        <v>10.200000000000003</v>
      </c>
      <c r="D1025">
        <f t="shared" si="12"/>
        <v>23.599999999999994</v>
      </c>
      <c r="E1025">
        <f t="shared" si="12"/>
        <v>0.40000000000000568</v>
      </c>
      <c r="F1025">
        <f t="shared" si="12"/>
        <v>-0.40000000000000568</v>
      </c>
      <c r="G1025">
        <f t="shared" si="12"/>
        <v>29.299999999999997</v>
      </c>
      <c r="H1025">
        <f t="shared" si="12"/>
        <v>13.300000000000011</v>
      </c>
      <c r="I1025">
        <f t="shared" si="12"/>
        <v>13</v>
      </c>
    </row>
    <row r="1026" spans="1:9" x14ac:dyDescent="0.3">
      <c r="A1026" t="s">
        <v>386</v>
      </c>
      <c r="B1026">
        <f t="shared" si="13"/>
        <v>16.5</v>
      </c>
      <c r="C1026">
        <f t="shared" si="12"/>
        <v>25.300000000000004</v>
      </c>
      <c r="D1026">
        <f t="shared" si="12"/>
        <v>20.699999999999996</v>
      </c>
      <c r="E1026">
        <f t="shared" si="12"/>
        <v>21</v>
      </c>
      <c r="F1026">
        <f t="shared" si="12"/>
        <v>21</v>
      </c>
      <c r="G1026">
        <f t="shared" si="12"/>
        <v>14.899999999999991</v>
      </c>
      <c r="H1026">
        <f t="shared" si="12"/>
        <v>33.299999999999997</v>
      </c>
      <c r="I1026">
        <f t="shared" si="12"/>
        <v>23.200000000000003</v>
      </c>
    </row>
    <row r="1027" spans="1:9" x14ac:dyDescent="0.3">
      <c r="A1027" t="s">
        <v>369</v>
      </c>
      <c r="B1027">
        <f t="shared" si="13"/>
        <v>3.9000000000000057</v>
      </c>
      <c r="C1027">
        <f t="shared" si="12"/>
        <v>27.799999999999997</v>
      </c>
      <c r="D1027">
        <f t="shared" si="12"/>
        <v>17.400000000000006</v>
      </c>
      <c r="E1027">
        <f t="shared" si="12"/>
        <v>10.200000000000003</v>
      </c>
      <c r="F1027">
        <f t="shared" si="12"/>
        <v>34.5</v>
      </c>
      <c r="G1027">
        <f t="shared" si="12"/>
        <v>4</v>
      </c>
      <c r="H1027">
        <f t="shared" si="12"/>
        <v>26</v>
      </c>
      <c r="I1027">
        <f t="shared" si="12"/>
        <v>23.800000000000004</v>
      </c>
    </row>
    <row r="1028" spans="1:9" x14ac:dyDescent="0.3">
      <c r="A1028" t="s">
        <v>191</v>
      </c>
      <c r="B1028">
        <f t="shared" si="13"/>
        <v>26</v>
      </c>
      <c r="C1028">
        <f t="shared" si="12"/>
        <v>20.900000000000006</v>
      </c>
      <c r="D1028">
        <f t="shared" si="12"/>
        <v>20.600000000000009</v>
      </c>
      <c r="E1028">
        <f t="shared" si="12"/>
        <v>25.999999999999993</v>
      </c>
      <c r="F1028">
        <f t="shared" si="12"/>
        <v>28.399999999999991</v>
      </c>
      <c r="G1028">
        <f t="shared" si="12"/>
        <v>14.700000000000003</v>
      </c>
      <c r="H1028">
        <f t="shared" si="12"/>
        <v>21.700000000000003</v>
      </c>
      <c r="I1028">
        <f t="shared" si="12"/>
        <v>20.299999999999997</v>
      </c>
    </row>
    <row r="1029" spans="1:9" x14ac:dyDescent="0.3">
      <c r="A1029" t="s">
        <v>440</v>
      </c>
      <c r="B1029">
        <f t="shared" si="13"/>
        <v>36.300000000000004</v>
      </c>
      <c r="C1029">
        <f t="shared" si="12"/>
        <v>11.599999999999994</v>
      </c>
      <c r="D1029">
        <f t="shared" si="12"/>
        <v>28.699999999999996</v>
      </c>
      <c r="E1029">
        <f t="shared" si="12"/>
        <v>31.200000000000003</v>
      </c>
      <c r="F1029">
        <f t="shared" si="12"/>
        <v>46.699999999999996</v>
      </c>
      <c r="G1029">
        <f t="shared" si="12"/>
        <v>19.099999999999994</v>
      </c>
      <c r="H1029">
        <f t="shared" si="12"/>
        <v>34.200000000000003</v>
      </c>
      <c r="I1029">
        <f t="shared" si="12"/>
        <v>15.399999999999999</v>
      </c>
    </row>
    <row r="1030" spans="1:9" x14ac:dyDescent="0.3">
      <c r="A1030" t="s">
        <v>286</v>
      </c>
      <c r="B1030">
        <f t="shared" si="13"/>
        <v>29.1</v>
      </c>
      <c r="C1030">
        <f t="shared" si="12"/>
        <v>32</v>
      </c>
      <c r="D1030">
        <f t="shared" si="12"/>
        <v>44.400000000000006</v>
      </c>
      <c r="E1030">
        <f t="shared" si="12"/>
        <v>22.199999999999996</v>
      </c>
      <c r="F1030">
        <f t="shared" si="12"/>
        <v>36</v>
      </c>
      <c r="G1030">
        <f t="shared" si="12"/>
        <v>22.1</v>
      </c>
      <c r="H1030">
        <f t="shared" si="12"/>
        <v>23.200000000000003</v>
      </c>
      <c r="I1030">
        <f t="shared" si="12"/>
        <v>39.999999999999993</v>
      </c>
    </row>
    <row r="1031" spans="1:9" x14ac:dyDescent="0.3">
      <c r="A1031" t="s">
        <v>316</v>
      </c>
      <c r="B1031">
        <f t="shared" si="13"/>
        <v>30.200000000000003</v>
      </c>
      <c r="C1031">
        <f t="shared" si="12"/>
        <v>24.5</v>
      </c>
      <c r="D1031">
        <f t="shared" si="12"/>
        <v>21.4</v>
      </c>
      <c r="E1031">
        <f t="shared" si="12"/>
        <v>15.599999999999994</v>
      </c>
      <c r="F1031">
        <f t="shared" si="12"/>
        <v>29.499999999999993</v>
      </c>
      <c r="G1031">
        <f t="shared" si="12"/>
        <v>16.100000000000009</v>
      </c>
      <c r="H1031">
        <f t="shared" si="12"/>
        <v>22.800000000000004</v>
      </c>
      <c r="I1031">
        <f t="shared" si="12"/>
        <v>26.1</v>
      </c>
    </row>
    <row r="1032" spans="1:9" x14ac:dyDescent="0.3">
      <c r="A1032" t="s">
        <v>123</v>
      </c>
      <c r="B1032">
        <f t="shared" si="13"/>
        <v>34.200000000000003</v>
      </c>
      <c r="C1032">
        <f t="shared" si="12"/>
        <v>22.100000000000009</v>
      </c>
      <c r="D1032">
        <f t="shared" si="12"/>
        <v>18.099999999999994</v>
      </c>
      <c r="E1032">
        <f t="shared" si="12"/>
        <v>19.900000000000006</v>
      </c>
      <c r="F1032">
        <f t="shared" si="12"/>
        <v>17.5</v>
      </c>
      <c r="G1032">
        <f t="shared" si="12"/>
        <v>22.299999999999997</v>
      </c>
      <c r="H1032">
        <f t="shared" si="12"/>
        <v>28.800000000000004</v>
      </c>
      <c r="I1032">
        <f t="shared" si="12"/>
        <v>22.199999999999996</v>
      </c>
    </row>
    <row r="1033" spans="1:9" x14ac:dyDescent="0.3">
      <c r="A1033" t="s">
        <v>414</v>
      </c>
      <c r="B1033">
        <f t="shared" si="13"/>
        <v>26.5</v>
      </c>
      <c r="C1033">
        <f t="shared" si="12"/>
        <v>23.500000000000007</v>
      </c>
      <c r="D1033">
        <f t="shared" si="12"/>
        <v>24.799999999999997</v>
      </c>
      <c r="E1033">
        <f t="shared" si="12"/>
        <v>32.199999999999996</v>
      </c>
      <c r="F1033">
        <f t="shared" si="12"/>
        <v>-2.5</v>
      </c>
      <c r="G1033">
        <f t="shared" si="12"/>
        <v>18.200000000000003</v>
      </c>
      <c r="H1033">
        <f t="shared" si="12"/>
        <v>40.899999999999991</v>
      </c>
      <c r="I1033">
        <f t="shared" si="12"/>
        <v>36.399999999999991</v>
      </c>
    </row>
    <row r="1034" spans="1:9" x14ac:dyDescent="0.3">
      <c r="A1034" t="s">
        <v>381</v>
      </c>
      <c r="B1034">
        <f t="shared" si="13"/>
        <v>23.9</v>
      </c>
      <c r="C1034">
        <f t="shared" si="12"/>
        <v>35.000000000000007</v>
      </c>
      <c r="D1034">
        <f t="shared" si="12"/>
        <v>15.400000000000006</v>
      </c>
      <c r="E1034">
        <f t="shared" si="12"/>
        <v>26.099999999999994</v>
      </c>
      <c r="F1034">
        <f t="shared" si="12"/>
        <v>21.200000000000003</v>
      </c>
      <c r="G1034">
        <f t="shared" si="12"/>
        <v>31.699999999999996</v>
      </c>
      <c r="H1034">
        <f t="shared" si="12"/>
        <v>22.599999999999994</v>
      </c>
      <c r="I1034">
        <f t="shared" si="12"/>
        <v>25.299999999999997</v>
      </c>
    </row>
    <row r="1035" spans="1:9" x14ac:dyDescent="0.3">
      <c r="A1035" t="s">
        <v>200</v>
      </c>
      <c r="B1035">
        <f t="shared" si="13"/>
        <v>25.700000000000003</v>
      </c>
      <c r="C1035">
        <f t="shared" si="12"/>
        <v>28.5</v>
      </c>
      <c r="D1035">
        <f t="shared" si="12"/>
        <v>27.700000000000003</v>
      </c>
      <c r="E1035">
        <f t="shared" si="12"/>
        <v>17</v>
      </c>
      <c r="F1035">
        <f t="shared" si="12"/>
        <v>24.599999999999994</v>
      </c>
      <c r="G1035">
        <f t="shared" si="12"/>
        <v>24.5</v>
      </c>
      <c r="H1035">
        <f t="shared" si="12"/>
        <v>20.799999999999997</v>
      </c>
      <c r="I1035">
        <f t="shared" si="12"/>
        <v>21.400000000000006</v>
      </c>
    </row>
    <row r="1036" spans="1:9" x14ac:dyDescent="0.3">
      <c r="A1036" t="s">
        <v>162</v>
      </c>
      <c r="B1036">
        <f t="shared" si="13"/>
        <v>19.600000000000009</v>
      </c>
      <c r="C1036">
        <f t="shared" si="12"/>
        <v>19.600000000000001</v>
      </c>
      <c r="D1036">
        <f t="shared" si="12"/>
        <v>39.4</v>
      </c>
      <c r="E1036">
        <f t="shared" si="12"/>
        <v>44.6</v>
      </c>
      <c r="F1036">
        <f t="shared" si="12"/>
        <v>21</v>
      </c>
      <c r="G1036">
        <f t="shared" si="12"/>
        <v>26.800000000000004</v>
      </c>
      <c r="H1036">
        <f t="shared" si="12"/>
        <v>27.300000000000004</v>
      </c>
      <c r="I1036">
        <f t="shared" si="12"/>
        <v>31</v>
      </c>
    </row>
    <row r="1037" spans="1:9" x14ac:dyDescent="0.3">
      <c r="A1037" t="s">
        <v>92</v>
      </c>
      <c r="B1037">
        <f t="shared" si="13"/>
        <v>36.9</v>
      </c>
      <c r="C1037">
        <f t="shared" si="12"/>
        <v>34.599999999999994</v>
      </c>
      <c r="D1037">
        <f t="shared" si="12"/>
        <v>35.799999999999997</v>
      </c>
      <c r="E1037">
        <f t="shared" si="12"/>
        <v>25.299999999999997</v>
      </c>
      <c r="F1037">
        <f t="shared" si="12"/>
        <v>35.099999999999994</v>
      </c>
      <c r="G1037">
        <f t="shared" si="12"/>
        <v>32</v>
      </c>
      <c r="H1037">
        <f t="shared" si="12"/>
        <v>28.4</v>
      </c>
      <c r="I1037">
        <f t="shared" si="12"/>
        <v>25.000000000000007</v>
      </c>
    </row>
    <row r="1038" spans="1:9" x14ac:dyDescent="0.3">
      <c r="A1038" t="s">
        <v>211</v>
      </c>
      <c r="B1038">
        <f t="shared" si="13"/>
        <v>21.300000000000004</v>
      </c>
      <c r="C1038">
        <f t="shared" si="12"/>
        <v>25.800000000000004</v>
      </c>
      <c r="D1038">
        <f t="shared" si="12"/>
        <v>31.9</v>
      </c>
      <c r="E1038">
        <f t="shared" si="12"/>
        <v>23.300000000000004</v>
      </c>
      <c r="F1038">
        <f t="shared" si="12"/>
        <v>19.5</v>
      </c>
      <c r="G1038">
        <f t="shared" si="12"/>
        <v>31.9</v>
      </c>
      <c r="H1038">
        <f t="shared" si="12"/>
        <v>18.899999999999999</v>
      </c>
      <c r="I1038">
        <f t="shared" si="12"/>
        <v>18.100000000000009</v>
      </c>
    </row>
    <row r="1039" spans="1:9" x14ac:dyDescent="0.3">
      <c r="A1039" t="s">
        <v>397</v>
      </c>
      <c r="B1039">
        <f t="shared" si="13"/>
        <v>28.1</v>
      </c>
      <c r="C1039">
        <f t="shared" si="12"/>
        <v>10.900000000000006</v>
      </c>
      <c r="D1039">
        <f t="shared" si="12"/>
        <v>15.899999999999999</v>
      </c>
      <c r="E1039">
        <f t="shared" si="12"/>
        <v>23.899999999999991</v>
      </c>
      <c r="F1039">
        <f t="shared" si="12"/>
        <v>25.199999999999996</v>
      </c>
      <c r="G1039">
        <f t="shared" si="12"/>
        <v>34.300000000000004</v>
      </c>
      <c r="H1039">
        <f t="shared" si="12"/>
        <v>24.5</v>
      </c>
      <c r="I1039">
        <f t="shared" si="12"/>
        <v>19.400000000000006</v>
      </c>
    </row>
    <row r="1040" spans="1:9" x14ac:dyDescent="0.3">
      <c r="A1040" t="s">
        <v>192</v>
      </c>
      <c r="B1040">
        <f t="shared" si="13"/>
        <v>10.100000000000009</v>
      </c>
      <c r="C1040">
        <f t="shared" si="12"/>
        <v>15</v>
      </c>
      <c r="D1040">
        <f t="shared" si="12"/>
        <v>12.900000000000006</v>
      </c>
      <c r="E1040">
        <f t="shared" si="12"/>
        <v>14.600000000000009</v>
      </c>
      <c r="F1040">
        <f t="shared" si="12"/>
        <v>16.900000000000006</v>
      </c>
      <c r="G1040">
        <f t="shared" si="12"/>
        <v>20.099999999999994</v>
      </c>
      <c r="H1040">
        <f t="shared" si="12"/>
        <v>16.899999999999991</v>
      </c>
      <c r="I1040">
        <f t="shared" si="12"/>
        <v>23.399999999999991</v>
      </c>
    </row>
    <row r="1041" spans="1:9" x14ac:dyDescent="0.3">
      <c r="A1041" t="s">
        <v>98</v>
      </c>
      <c r="B1041">
        <f t="shared" si="13"/>
        <v>39.699999999999996</v>
      </c>
      <c r="C1041">
        <f t="shared" si="12"/>
        <v>33.500000000000007</v>
      </c>
      <c r="D1041">
        <f t="shared" si="12"/>
        <v>34.699999999999996</v>
      </c>
      <c r="E1041">
        <f t="shared" si="12"/>
        <v>37.699999999999996</v>
      </c>
      <c r="F1041">
        <f t="shared" si="12"/>
        <v>33.599999999999994</v>
      </c>
      <c r="G1041">
        <f t="shared" si="12"/>
        <v>25.299999999999997</v>
      </c>
      <c r="H1041">
        <f t="shared" si="12"/>
        <v>39.800000000000004</v>
      </c>
      <c r="I1041">
        <f t="shared" si="12"/>
        <v>30.5</v>
      </c>
    </row>
    <row r="1042" spans="1:9" x14ac:dyDescent="0.3">
      <c r="A1042" t="s">
        <v>425</v>
      </c>
      <c r="B1042">
        <f t="shared" si="13"/>
        <v>31.599999999999994</v>
      </c>
      <c r="C1042">
        <f t="shared" si="12"/>
        <v>15.5</v>
      </c>
      <c r="D1042">
        <f t="shared" si="12"/>
        <v>1.7000000000000028</v>
      </c>
      <c r="E1042">
        <f t="shared" si="12"/>
        <v>17.5</v>
      </c>
      <c r="F1042">
        <f t="shared" si="12"/>
        <v>24</v>
      </c>
      <c r="G1042">
        <f t="shared" si="12"/>
        <v>31.300000000000004</v>
      </c>
      <c r="H1042">
        <f t="shared" si="12"/>
        <v>53.300000000000004</v>
      </c>
      <c r="I1042">
        <f t="shared" si="12"/>
        <v>-3.7999999999999972</v>
      </c>
    </row>
    <row r="1043" spans="1:9" x14ac:dyDescent="0.3">
      <c r="A1043" t="s">
        <v>193</v>
      </c>
      <c r="B1043">
        <f t="shared" si="13"/>
        <v>24.400000000000006</v>
      </c>
      <c r="C1043">
        <f t="shared" si="12"/>
        <v>18.5</v>
      </c>
      <c r="D1043">
        <f t="shared" si="12"/>
        <v>15.399999999999991</v>
      </c>
      <c r="E1043">
        <f t="shared" si="12"/>
        <v>18.299999999999997</v>
      </c>
      <c r="F1043">
        <f t="shared" si="12"/>
        <v>20.199999999999996</v>
      </c>
      <c r="G1043">
        <f t="shared" si="12"/>
        <v>10.799999999999997</v>
      </c>
      <c r="H1043">
        <f t="shared" si="12"/>
        <v>10</v>
      </c>
      <c r="I1043">
        <f t="shared" si="12"/>
        <v>5.2999999999999972</v>
      </c>
    </row>
    <row r="1044" spans="1:9" x14ac:dyDescent="0.3">
      <c r="A1044" t="s">
        <v>136</v>
      </c>
      <c r="B1044">
        <f t="shared" si="13"/>
        <v>32.200000000000003</v>
      </c>
      <c r="C1044">
        <f t="shared" si="12"/>
        <v>32.700000000000003</v>
      </c>
      <c r="D1044">
        <f t="shared" si="12"/>
        <v>34.5</v>
      </c>
      <c r="E1044">
        <f t="shared" si="12"/>
        <v>38.300000000000004</v>
      </c>
      <c r="F1044">
        <f t="shared" si="12"/>
        <v>25.199999999999996</v>
      </c>
      <c r="G1044">
        <f t="shared" si="12"/>
        <v>41.5</v>
      </c>
      <c r="H1044">
        <f t="shared" si="12"/>
        <v>25</v>
      </c>
      <c r="I1044">
        <f t="shared" si="12"/>
        <v>32.099999999999994</v>
      </c>
    </row>
    <row r="1045" spans="1:9" x14ac:dyDescent="0.3">
      <c r="A1045" t="s">
        <v>340</v>
      </c>
      <c r="B1045">
        <f t="shared" si="13"/>
        <v>30.9</v>
      </c>
      <c r="C1045">
        <f t="shared" si="12"/>
        <v>28.299999999999997</v>
      </c>
      <c r="D1045">
        <f t="shared" si="12"/>
        <v>27</v>
      </c>
      <c r="E1045">
        <f t="shared" si="12"/>
        <v>23.900000000000006</v>
      </c>
      <c r="F1045">
        <f t="shared" si="12"/>
        <v>32.199999999999996</v>
      </c>
      <c r="G1045">
        <f t="shared" si="12"/>
        <v>31.800000000000004</v>
      </c>
      <c r="H1045">
        <f t="shared" si="12"/>
        <v>29.100000000000009</v>
      </c>
      <c r="I1045">
        <f t="shared" si="12"/>
        <v>15</v>
      </c>
    </row>
    <row r="1046" spans="1:9" x14ac:dyDescent="0.3">
      <c r="A1046" t="s">
        <v>137</v>
      </c>
      <c r="B1046">
        <f t="shared" si="13"/>
        <v>25.300000000000004</v>
      </c>
      <c r="C1046">
        <f t="shared" si="12"/>
        <v>26.5</v>
      </c>
      <c r="D1046">
        <f t="shared" si="12"/>
        <v>28.9</v>
      </c>
      <c r="E1046">
        <f t="shared" si="12"/>
        <v>28.4</v>
      </c>
      <c r="F1046">
        <f t="shared" si="12"/>
        <v>32.4</v>
      </c>
      <c r="G1046">
        <f t="shared" si="12"/>
        <v>34.300000000000004</v>
      </c>
      <c r="H1046">
        <f t="shared" si="12"/>
        <v>24.000000000000007</v>
      </c>
      <c r="I1046">
        <f t="shared" si="12"/>
        <v>19.299999999999997</v>
      </c>
    </row>
    <row r="1047" spans="1:9" x14ac:dyDescent="0.3">
      <c r="A1047" t="s">
        <v>432</v>
      </c>
      <c r="B1047">
        <f t="shared" si="13"/>
        <v>35.199999999999996</v>
      </c>
      <c r="C1047">
        <f t="shared" si="12"/>
        <v>27.299999999999997</v>
      </c>
      <c r="D1047">
        <f t="shared" si="12"/>
        <v>26.800000000000004</v>
      </c>
      <c r="E1047">
        <f t="shared" ref="C1047:I1051" si="14">VLOOKUP($A1047,$A$355:$AI$688,6+(E$715*4),FALSE)-VLOOKUP($A1047,$A$10:$AI$343,6+(E$715*4),FALSE)</f>
        <v>18.800000000000011</v>
      </c>
      <c r="F1047">
        <f t="shared" si="14"/>
        <v>19.200000000000003</v>
      </c>
      <c r="G1047">
        <f t="shared" si="14"/>
        <v>11.200000000000003</v>
      </c>
      <c r="H1047">
        <f t="shared" si="14"/>
        <v>28.199999999999996</v>
      </c>
      <c r="I1047">
        <f t="shared" si="14"/>
        <v>18.399999999999991</v>
      </c>
    </row>
    <row r="1048" spans="1:9" x14ac:dyDescent="0.3">
      <c r="A1048" t="s">
        <v>341</v>
      </c>
      <c r="B1048">
        <f t="shared" si="13"/>
        <v>22.800000000000004</v>
      </c>
      <c r="C1048">
        <f t="shared" si="14"/>
        <v>25.6</v>
      </c>
      <c r="D1048">
        <f t="shared" si="14"/>
        <v>28.5</v>
      </c>
      <c r="E1048">
        <f t="shared" si="14"/>
        <v>28</v>
      </c>
      <c r="F1048">
        <f t="shared" si="14"/>
        <v>33.800000000000004</v>
      </c>
      <c r="G1048">
        <f t="shared" si="14"/>
        <v>31.699999999999996</v>
      </c>
      <c r="H1048">
        <f t="shared" si="14"/>
        <v>14</v>
      </c>
      <c r="I1048">
        <f t="shared" si="14"/>
        <v>25.899999999999991</v>
      </c>
    </row>
    <row r="1049" spans="1:9" x14ac:dyDescent="0.3">
      <c r="A1049" t="s">
        <v>287</v>
      </c>
      <c r="B1049">
        <f t="shared" si="13"/>
        <v>41.000000000000007</v>
      </c>
      <c r="C1049">
        <f t="shared" si="14"/>
        <v>37</v>
      </c>
      <c r="D1049">
        <f t="shared" si="14"/>
        <v>28.6</v>
      </c>
      <c r="E1049">
        <f t="shared" si="14"/>
        <v>22.1</v>
      </c>
      <c r="F1049">
        <f t="shared" si="14"/>
        <v>16.299999999999997</v>
      </c>
      <c r="G1049">
        <f t="shared" si="14"/>
        <v>51.7</v>
      </c>
      <c r="H1049">
        <f t="shared" si="14"/>
        <v>33.200000000000003</v>
      </c>
      <c r="I1049">
        <f t="shared" si="14"/>
        <v>28.199999999999996</v>
      </c>
    </row>
    <row r="1050" spans="1:9" x14ac:dyDescent="0.3">
      <c r="A1050" t="s">
        <v>342</v>
      </c>
      <c r="B1050">
        <f t="shared" si="13"/>
        <v>31.199999999999996</v>
      </c>
      <c r="C1050">
        <f t="shared" si="14"/>
        <v>26.099999999999994</v>
      </c>
      <c r="D1050">
        <f t="shared" si="14"/>
        <v>16.599999999999994</v>
      </c>
      <c r="E1050">
        <f t="shared" si="14"/>
        <v>34.599999999999994</v>
      </c>
      <c r="F1050">
        <f t="shared" si="14"/>
        <v>36.1</v>
      </c>
      <c r="G1050">
        <f t="shared" si="14"/>
        <v>50.400000000000006</v>
      </c>
      <c r="H1050">
        <f t="shared" si="14"/>
        <v>40.299999999999997</v>
      </c>
      <c r="I1050">
        <f t="shared" si="14"/>
        <v>14.899999999999999</v>
      </c>
    </row>
    <row r="1051" spans="1:9" x14ac:dyDescent="0.3">
      <c r="A1051" t="s">
        <v>103</v>
      </c>
      <c r="B1051">
        <f t="shared" si="13"/>
        <v>21.200000000000003</v>
      </c>
      <c r="C1051">
        <f t="shared" si="14"/>
        <v>19</v>
      </c>
      <c r="D1051">
        <f t="shared" si="14"/>
        <v>18.600000000000009</v>
      </c>
      <c r="E1051">
        <f t="shared" si="14"/>
        <v>13.699999999999996</v>
      </c>
      <c r="F1051">
        <f t="shared" si="14"/>
        <v>16.5</v>
      </c>
      <c r="G1051">
        <f t="shared" si="14"/>
        <v>20.5</v>
      </c>
      <c r="H1051">
        <f t="shared" si="14"/>
        <v>23.299999999999997</v>
      </c>
      <c r="I1051">
        <f t="shared" si="14"/>
        <v>13.900000000000006</v>
      </c>
    </row>
    <row r="1052" spans="1:9" x14ac:dyDescent="0.3">
      <c r="A1052" t="s">
        <v>466</v>
      </c>
      <c r="B1052" s="53">
        <f>VLOOKUP($A1052,$A$355:$AI$690,6+(B$715*4),FALSE)-VLOOKUP($A1052,$A$10:$AI$345,6+(B$715*4),FALSE)</f>
        <v>27.420156540647248</v>
      </c>
      <c r="C1052" s="53">
        <f t="shared" ref="C1052:I1052" si="15">VLOOKUP($A1052,$A$355:$AI$690,6+(C$715*4),FALSE)-VLOOKUP($A1052,$A$10:$AI$345,6+(C$715*4),FALSE)</f>
        <v>27.319044407051187</v>
      </c>
      <c r="D1052" s="53">
        <f t="shared" si="15"/>
        <v>28.119128361498205</v>
      </c>
      <c r="E1052" s="53">
        <f t="shared" si="15"/>
        <v>25.990934538996676</v>
      </c>
      <c r="F1052" s="53">
        <f t="shared" si="15"/>
        <v>25.475225818666118</v>
      </c>
      <c r="G1052" s="53">
        <f t="shared" si="15"/>
        <v>25.531247685441983</v>
      </c>
      <c r="H1052" s="53">
        <f t="shared" si="15"/>
        <v>23.797222287996945</v>
      </c>
      <c r="I1052" s="53">
        <f t="shared" si="15"/>
        <v>25.354177930342175</v>
      </c>
    </row>
    <row r="1053" spans="1:9" x14ac:dyDescent="0.3">
      <c r="A1053">
        <v>1</v>
      </c>
      <c r="B1053">
        <v>2</v>
      </c>
      <c r="C1053">
        <v>3</v>
      </c>
      <c r="D1053">
        <v>4</v>
      </c>
      <c r="E1053">
        <v>5</v>
      </c>
      <c r="F1053">
        <v>6</v>
      </c>
      <c r="G1053">
        <v>7</v>
      </c>
      <c r="H1053">
        <v>8</v>
      </c>
      <c r="I1053">
        <v>9</v>
      </c>
    </row>
    <row r="1054" spans="1:9" x14ac:dyDescent="0.3">
      <c r="B1054">
        <f>MIN(B719:B1051)</f>
        <v>-3.7999999999999972</v>
      </c>
      <c r="C1054">
        <f t="shared" ref="C1054:I1054" si="16">MIN(C719:C1051)</f>
        <v>-6.3999999999999915</v>
      </c>
      <c r="D1054">
        <f t="shared" si="16"/>
        <v>-13</v>
      </c>
      <c r="E1054">
        <f t="shared" si="16"/>
        <v>-2.7999999999999972</v>
      </c>
      <c r="F1054">
        <f t="shared" si="16"/>
        <v>-3.9000000000000057</v>
      </c>
      <c r="G1054">
        <f t="shared" si="16"/>
        <v>-13</v>
      </c>
      <c r="H1054">
        <f t="shared" si="16"/>
        <v>-3.7000000000000028</v>
      </c>
      <c r="I1054">
        <f t="shared" si="16"/>
        <v>-11.100000000000009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1E4C5-ED8C-4997-9B0D-6FD9890231B3}">
  <sheetPr codeName="Sheet5"/>
  <dimension ref="A1:BW531"/>
  <sheetViews>
    <sheetView topLeftCell="BA323" workbookViewId="0">
      <selection activeCell="A3" sqref="A1:F1048576"/>
    </sheetView>
  </sheetViews>
  <sheetFormatPr defaultRowHeight="14.4" x14ac:dyDescent="0.3"/>
  <cols>
    <col min="1" max="1" width="19.109375" customWidth="1"/>
    <col min="2" max="2" width="23.77734375" bestFit="1" customWidth="1"/>
    <col min="3" max="3" width="3.88671875" bestFit="1" customWidth="1"/>
    <col min="5" max="5" width="11.5546875" bestFit="1" customWidth="1"/>
    <col min="9" max="9" width="11.5546875" bestFit="1" customWidth="1"/>
    <col min="13" max="13" width="11.5546875" bestFit="1" customWidth="1"/>
  </cols>
  <sheetData>
    <row r="1" spans="1:75" x14ac:dyDescent="0.3">
      <c r="A1" t="s">
        <v>7</v>
      </c>
    </row>
    <row r="2" spans="1:75" x14ac:dyDescent="0.3">
      <c r="A2" t="s">
        <v>1031</v>
      </c>
    </row>
    <row r="4" spans="1:75" x14ac:dyDescent="0.3">
      <c r="A4" t="s">
        <v>1032</v>
      </c>
      <c r="D4" t="s">
        <v>12</v>
      </c>
      <c r="BV4" s="53">
        <f>100*BT9/BU9</f>
        <v>21.274003230126389</v>
      </c>
    </row>
    <row r="5" spans="1:75" x14ac:dyDescent="0.3">
      <c r="A5" t="s">
        <v>10</v>
      </c>
      <c r="D5" t="s">
        <v>1033</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7552200</v>
      </c>
      <c r="E9" s="40">
        <v>32101000</v>
      </c>
      <c r="F9" s="41">
        <v>23.5</v>
      </c>
      <c r="G9" s="41">
        <v>0.2</v>
      </c>
      <c r="H9" s="40">
        <v>7590100</v>
      </c>
      <c r="I9" s="40">
        <v>32467100</v>
      </c>
      <c r="J9" s="41">
        <v>23.4</v>
      </c>
      <c r="K9" s="41">
        <v>0.2</v>
      </c>
      <c r="L9" s="40">
        <v>7597200</v>
      </c>
      <c r="M9" s="40">
        <v>32804200</v>
      </c>
      <c r="N9" s="41">
        <v>23.2</v>
      </c>
      <c r="O9" s="41">
        <v>0.2</v>
      </c>
      <c r="P9" s="40">
        <v>7738100</v>
      </c>
      <c r="Q9" s="40">
        <v>33134000</v>
      </c>
      <c r="R9" s="41">
        <v>23.4</v>
      </c>
      <c r="S9" s="41">
        <v>0.2</v>
      </c>
      <c r="T9" s="40">
        <v>7742900</v>
      </c>
      <c r="U9" s="40">
        <v>33404300</v>
      </c>
      <c r="V9" s="41">
        <v>23.2</v>
      </c>
      <c r="W9" s="41">
        <v>0.2</v>
      </c>
      <c r="X9" s="40">
        <v>7778600</v>
      </c>
      <c r="Y9" s="40">
        <v>33583700</v>
      </c>
      <c r="Z9" s="41">
        <v>23.2</v>
      </c>
      <c r="AA9" s="41">
        <v>0.2</v>
      </c>
      <c r="AB9" s="40">
        <v>8028900</v>
      </c>
      <c r="AC9" s="40">
        <v>33808900</v>
      </c>
      <c r="AD9" s="41">
        <v>23.7</v>
      </c>
      <c r="AE9" s="41">
        <v>0.2</v>
      </c>
      <c r="AF9" s="40">
        <v>8083300</v>
      </c>
      <c r="AG9" s="40">
        <v>34036700</v>
      </c>
      <c r="AH9" s="41">
        <v>23.7</v>
      </c>
      <c r="AI9" s="41">
        <v>0.2</v>
      </c>
      <c r="AJ9" s="40">
        <v>7842400</v>
      </c>
      <c r="AK9" s="40">
        <v>33997400</v>
      </c>
      <c r="AL9" s="41">
        <v>23.1</v>
      </c>
      <c r="AM9" s="41">
        <v>0.2</v>
      </c>
      <c r="AN9" s="40">
        <v>7695800</v>
      </c>
      <c r="AO9" s="40">
        <v>34041900</v>
      </c>
      <c r="AP9" s="41">
        <v>22.6</v>
      </c>
      <c r="AQ9" s="41">
        <v>0.2</v>
      </c>
      <c r="AR9" s="40">
        <v>7704700</v>
      </c>
      <c r="AS9" s="40">
        <v>34166900</v>
      </c>
      <c r="AT9" s="41">
        <v>22.6</v>
      </c>
      <c r="AU9" s="41">
        <v>0.2</v>
      </c>
      <c r="AV9" s="40">
        <v>7580900</v>
      </c>
      <c r="AW9" s="40">
        <v>34358000</v>
      </c>
      <c r="AX9" s="41">
        <v>22.1</v>
      </c>
      <c r="AY9" s="41">
        <v>0.2</v>
      </c>
      <c r="AZ9" s="40">
        <v>7569200</v>
      </c>
      <c r="BA9" s="40">
        <v>34545400</v>
      </c>
      <c r="BB9" s="41">
        <v>21.9</v>
      </c>
      <c r="BC9" s="41">
        <v>0.2</v>
      </c>
      <c r="BD9" s="40">
        <v>7410700</v>
      </c>
      <c r="BE9" s="40">
        <v>34639800</v>
      </c>
      <c r="BF9" s="41">
        <v>21.4</v>
      </c>
      <c r="BG9" s="41">
        <v>0.2</v>
      </c>
      <c r="BH9" s="40">
        <v>7400400</v>
      </c>
      <c r="BI9" s="40">
        <v>34728600</v>
      </c>
      <c r="BJ9" s="41">
        <v>21.3</v>
      </c>
      <c r="BK9" s="41">
        <v>0.2</v>
      </c>
      <c r="BL9" s="40">
        <v>7244700</v>
      </c>
      <c r="BM9" s="40">
        <v>34811200</v>
      </c>
      <c r="BN9" s="41">
        <v>20.8</v>
      </c>
      <c r="BO9" s="41">
        <v>0.2</v>
      </c>
      <c r="BP9" s="40">
        <v>7179600</v>
      </c>
      <c r="BQ9" s="40">
        <v>34869000</v>
      </c>
      <c r="BR9" s="41">
        <v>20.6</v>
      </c>
      <c r="BS9" s="41">
        <v>0.3</v>
      </c>
      <c r="BT9" s="40">
        <v>7402800</v>
      </c>
      <c r="BU9" s="40">
        <v>34797400</v>
      </c>
      <c r="BV9" s="41">
        <v>21.3</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6300</v>
      </c>
      <c r="E10">
        <v>35600</v>
      </c>
      <c r="F10">
        <v>17.7</v>
      </c>
      <c r="G10">
        <v>3.3</v>
      </c>
      <c r="H10">
        <v>7100</v>
      </c>
      <c r="I10">
        <v>36100</v>
      </c>
      <c r="J10">
        <v>19.7</v>
      </c>
      <c r="K10">
        <v>3.3</v>
      </c>
      <c r="L10">
        <v>5800</v>
      </c>
      <c r="M10">
        <v>36700</v>
      </c>
      <c r="N10">
        <v>15.8</v>
      </c>
      <c r="O10">
        <v>6.3</v>
      </c>
      <c r="P10">
        <v>6100</v>
      </c>
      <c r="Q10">
        <v>37300</v>
      </c>
      <c r="R10">
        <v>16.5</v>
      </c>
      <c r="S10">
        <v>6.7</v>
      </c>
      <c r="T10">
        <v>6300</v>
      </c>
      <c r="U10">
        <v>37900</v>
      </c>
      <c r="V10">
        <v>16.8</v>
      </c>
      <c r="W10">
        <v>6.7</v>
      </c>
      <c r="X10">
        <v>7300</v>
      </c>
      <c r="Y10">
        <v>38600</v>
      </c>
      <c r="Z10">
        <v>18.8</v>
      </c>
      <c r="AA10">
        <v>6.8</v>
      </c>
      <c r="AB10">
        <v>8000</v>
      </c>
      <c r="AC10">
        <v>37600</v>
      </c>
      <c r="AD10">
        <v>21.4</v>
      </c>
      <c r="AE10">
        <v>8.1999999999999993</v>
      </c>
      <c r="AF10">
        <v>8000</v>
      </c>
      <c r="AG10">
        <v>37200</v>
      </c>
      <c r="AH10">
        <v>21.5</v>
      </c>
      <c r="AI10">
        <v>8.8000000000000007</v>
      </c>
      <c r="AJ10">
        <v>5200</v>
      </c>
      <c r="AK10">
        <v>36700</v>
      </c>
      <c r="AL10">
        <v>14.2</v>
      </c>
      <c r="AM10">
        <v>8.6</v>
      </c>
      <c r="AN10">
        <v>6300</v>
      </c>
      <c r="AO10">
        <v>37500</v>
      </c>
      <c r="AP10">
        <v>16.899999999999999</v>
      </c>
      <c r="AQ10">
        <v>8.9</v>
      </c>
      <c r="AR10">
        <v>7000</v>
      </c>
      <c r="AS10">
        <v>37300</v>
      </c>
      <c r="AT10">
        <v>18.8</v>
      </c>
      <c r="AU10">
        <v>8.1999999999999993</v>
      </c>
      <c r="AV10">
        <v>6400</v>
      </c>
      <c r="AW10">
        <v>38300</v>
      </c>
      <c r="AX10">
        <v>16.8</v>
      </c>
      <c r="AY10">
        <v>8</v>
      </c>
      <c r="AZ10">
        <v>8100</v>
      </c>
      <c r="BA10">
        <v>39000</v>
      </c>
      <c r="BB10">
        <v>20.8</v>
      </c>
      <c r="BC10">
        <v>9.1999999999999993</v>
      </c>
      <c r="BD10">
        <v>9000</v>
      </c>
      <c r="BE10">
        <v>37700</v>
      </c>
      <c r="BF10">
        <v>24</v>
      </c>
      <c r="BG10">
        <v>9.5</v>
      </c>
      <c r="BH10">
        <v>6900</v>
      </c>
      <c r="BI10">
        <v>37500</v>
      </c>
      <c r="BJ10">
        <v>18.3</v>
      </c>
      <c r="BK10">
        <v>10.1</v>
      </c>
      <c r="BL10">
        <v>3700</v>
      </c>
      <c r="BM10">
        <v>38200</v>
      </c>
      <c r="BN10">
        <v>9.6</v>
      </c>
      <c r="BO10" t="s">
        <v>38</v>
      </c>
      <c r="BP10">
        <v>5100</v>
      </c>
      <c r="BQ10">
        <v>38700</v>
      </c>
      <c r="BR10">
        <v>13.1</v>
      </c>
      <c r="BS10">
        <v>7.4</v>
      </c>
      <c r="BT10">
        <v>5100</v>
      </c>
      <c r="BU10">
        <v>38000</v>
      </c>
      <c r="BV10">
        <v>13.4</v>
      </c>
      <c r="BW10">
        <v>7.5</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15700</v>
      </c>
      <c r="E11">
        <v>59100</v>
      </c>
      <c r="F11">
        <v>26.5</v>
      </c>
      <c r="G11">
        <v>3.5</v>
      </c>
      <c r="H11">
        <v>13100</v>
      </c>
      <c r="I11">
        <v>58000</v>
      </c>
      <c r="J11">
        <v>22.6</v>
      </c>
      <c r="K11">
        <v>3.4</v>
      </c>
      <c r="L11">
        <v>15400</v>
      </c>
      <c r="M11">
        <v>60200</v>
      </c>
      <c r="N11">
        <v>25.6</v>
      </c>
      <c r="O11">
        <v>5.7</v>
      </c>
      <c r="P11">
        <v>11600</v>
      </c>
      <c r="Q11">
        <v>59500</v>
      </c>
      <c r="R11">
        <v>19.399999999999999</v>
      </c>
      <c r="S11">
        <v>5.3</v>
      </c>
      <c r="T11">
        <v>14900</v>
      </c>
      <c r="U11">
        <v>61600</v>
      </c>
      <c r="V11">
        <v>24.2</v>
      </c>
      <c r="W11">
        <v>5.8</v>
      </c>
      <c r="X11">
        <v>15800</v>
      </c>
      <c r="Y11">
        <v>61500</v>
      </c>
      <c r="Z11">
        <v>25.6</v>
      </c>
      <c r="AA11">
        <v>6.3</v>
      </c>
      <c r="AB11">
        <v>11200</v>
      </c>
      <c r="AC11">
        <v>58900</v>
      </c>
      <c r="AD11">
        <v>19</v>
      </c>
      <c r="AE11">
        <v>5.3</v>
      </c>
      <c r="AF11">
        <v>14300</v>
      </c>
      <c r="AG11">
        <v>59500</v>
      </c>
      <c r="AH11">
        <v>24.1</v>
      </c>
      <c r="AI11">
        <v>5.9</v>
      </c>
      <c r="AJ11">
        <v>11700</v>
      </c>
      <c r="AK11">
        <v>58100</v>
      </c>
      <c r="AL11">
        <v>20.2</v>
      </c>
      <c r="AM11">
        <v>5.4</v>
      </c>
      <c r="AN11">
        <v>10500</v>
      </c>
      <c r="AO11">
        <v>57000</v>
      </c>
      <c r="AP11">
        <v>18.399999999999999</v>
      </c>
      <c r="AQ11">
        <v>5.2</v>
      </c>
      <c r="AR11">
        <v>12300</v>
      </c>
      <c r="AS11">
        <v>57600</v>
      </c>
      <c r="AT11">
        <v>21.4</v>
      </c>
      <c r="AU11">
        <v>5.9</v>
      </c>
      <c r="AV11">
        <v>10100</v>
      </c>
      <c r="AW11">
        <v>58300</v>
      </c>
      <c r="AX11">
        <v>17.3</v>
      </c>
      <c r="AY11">
        <v>5.2</v>
      </c>
      <c r="AZ11">
        <v>8400</v>
      </c>
      <c r="BA11">
        <v>56500</v>
      </c>
      <c r="BB11">
        <v>14.8</v>
      </c>
      <c r="BC11">
        <v>5.3</v>
      </c>
      <c r="BD11">
        <v>11500</v>
      </c>
      <c r="BE11">
        <v>57500</v>
      </c>
      <c r="BF11">
        <v>20</v>
      </c>
      <c r="BG11">
        <v>6.3</v>
      </c>
      <c r="BH11">
        <v>11100</v>
      </c>
      <c r="BI11">
        <v>57400</v>
      </c>
      <c r="BJ11">
        <v>19.3</v>
      </c>
      <c r="BK11">
        <v>5.6</v>
      </c>
      <c r="BL11">
        <v>7500</v>
      </c>
      <c r="BM11">
        <v>56400</v>
      </c>
      <c r="BN11">
        <v>13.3</v>
      </c>
      <c r="BO11">
        <v>4.8</v>
      </c>
      <c r="BP11">
        <v>9300</v>
      </c>
      <c r="BQ11">
        <v>54000</v>
      </c>
      <c r="BR11">
        <v>17.2</v>
      </c>
      <c r="BS11">
        <v>6.3</v>
      </c>
      <c r="BT11">
        <v>11900</v>
      </c>
      <c r="BU11">
        <v>55800</v>
      </c>
      <c r="BV11">
        <v>21.3</v>
      </c>
      <c r="BW11">
        <v>6.3</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15800</v>
      </c>
      <c r="E12">
        <v>74700</v>
      </c>
      <c r="F12">
        <v>21.2</v>
      </c>
      <c r="G12">
        <v>3.3</v>
      </c>
      <c r="H12">
        <v>14700</v>
      </c>
      <c r="I12">
        <v>75300</v>
      </c>
      <c r="J12">
        <v>19.5</v>
      </c>
      <c r="K12">
        <v>3.8</v>
      </c>
      <c r="L12">
        <v>15500</v>
      </c>
      <c r="M12">
        <v>76900</v>
      </c>
      <c r="N12">
        <v>20.100000000000001</v>
      </c>
      <c r="O12">
        <v>4.7</v>
      </c>
      <c r="P12">
        <v>17900</v>
      </c>
      <c r="Q12">
        <v>75700</v>
      </c>
      <c r="R12">
        <v>23.7</v>
      </c>
      <c r="S12">
        <v>5.4</v>
      </c>
      <c r="T12">
        <v>13700</v>
      </c>
      <c r="U12">
        <v>77600</v>
      </c>
      <c r="V12">
        <v>17.600000000000001</v>
      </c>
      <c r="W12">
        <v>4.9000000000000004</v>
      </c>
      <c r="X12">
        <v>14800</v>
      </c>
      <c r="Y12">
        <v>78200</v>
      </c>
      <c r="Z12">
        <v>19</v>
      </c>
      <c r="AA12">
        <v>5.4</v>
      </c>
      <c r="AB12">
        <v>18200</v>
      </c>
      <c r="AC12">
        <v>78900</v>
      </c>
      <c r="AD12">
        <v>23.1</v>
      </c>
      <c r="AE12">
        <v>6.1</v>
      </c>
      <c r="AF12">
        <v>19200</v>
      </c>
      <c r="AG12">
        <v>78400</v>
      </c>
      <c r="AH12">
        <v>24.5</v>
      </c>
      <c r="AI12">
        <v>6.2</v>
      </c>
      <c r="AJ12">
        <v>13400</v>
      </c>
      <c r="AK12">
        <v>76200</v>
      </c>
      <c r="AL12">
        <v>17.600000000000001</v>
      </c>
      <c r="AM12">
        <v>5.4</v>
      </c>
      <c r="AN12">
        <v>14900</v>
      </c>
      <c r="AO12">
        <v>78900</v>
      </c>
      <c r="AP12">
        <v>18.899999999999999</v>
      </c>
      <c r="AQ12">
        <v>5.3</v>
      </c>
      <c r="AR12">
        <v>15800</v>
      </c>
      <c r="AS12">
        <v>79300</v>
      </c>
      <c r="AT12">
        <v>19.899999999999999</v>
      </c>
      <c r="AU12">
        <v>5.9</v>
      </c>
      <c r="AV12">
        <v>21100</v>
      </c>
      <c r="AW12">
        <v>78500</v>
      </c>
      <c r="AX12">
        <v>26.8</v>
      </c>
      <c r="AY12">
        <v>6.6</v>
      </c>
      <c r="AZ12">
        <v>13600</v>
      </c>
      <c r="BA12">
        <v>77800</v>
      </c>
      <c r="BB12">
        <v>17.5</v>
      </c>
      <c r="BC12">
        <v>6.1</v>
      </c>
      <c r="BD12">
        <v>14600</v>
      </c>
      <c r="BE12">
        <v>78400</v>
      </c>
      <c r="BF12">
        <v>18.600000000000001</v>
      </c>
      <c r="BG12">
        <v>5.0999999999999996</v>
      </c>
      <c r="BH12">
        <v>11500</v>
      </c>
      <c r="BI12">
        <v>75700</v>
      </c>
      <c r="BJ12">
        <v>15.1</v>
      </c>
      <c r="BK12">
        <v>5</v>
      </c>
      <c r="BL12">
        <v>10300</v>
      </c>
      <c r="BM12">
        <v>76700</v>
      </c>
      <c r="BN12">
        <v>13.4</v>
      </c>
      <c r="BO12">
        <v>5.4</v>
      </c>
      <c r="BP12">
        <v>13300</v>
      </c>
      <c r="BQ12">
        <v>77500</v>
      </c>
      <c r="BR12">
        <v>17.2</v>
      </c>
      <c r="BS12">
        <v>6.5</v>
      </c>
      <c r="BT12">
        <v>19300</v>
      </c>
      <c r="BU12">
        <v>76400</v>
      </c>
      <c r="BV12">
        <v>25.3</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18900</v>
      </c>
      <c r="E13">
        <v>82300</v>
      </c>
      <c r="F13">
        <v>23</v>
      </c>
      <c r="G13">
        <v>3.6</v>
      </c>
      <c r="H13">
        <v>19400</v>
      </c>
      <c r="I13">
        <v>82500</v>
      </c>
      <c r="J13">
        <v>23.5</v>
      </c>
      <c r="K13">
        <v>3.5</v>
      </c>
      <c r="L13">
        <v>21000</v>
      </c>
      <c r="M13">
        <v>84800</v>
      </c>
      <c r="N13">
        <v>24.7</v>
      </c>
      <c r="O13">
        <v>4.9000000000000004</v>
      </c>
      <c r="P13">
        <v>17200</v>
      </c>
      <c r="Q13">
        <v>87300</v>
      </c>
      <c r="R13">
        <v>19.7</v>
      </c>
      <c r="S13">
        <v>4.5</v>
      </c>
      <c r="T13">
        <v>16400</v>
      </c>
      <c r="U13">
        <v>85800</v>
      </c>
      <c r="V13">
        <v>19.100000000000001</v>
      </c>
      <c r="W13">
        <v>4.4000000000000004</v>
      </c>
      <c r="X13">
        <v>19900</v>
      </c>
      <c r="Y13">
        <v>85400</v>
      </c>
      <c r="Z13">
        <v>23.3</v>
      </c>
      <c r="AA13">
        <v>5.6</v>
      </c>
      <c r="AB13">
        <v>18200</v>
      </c>
      <c r="AC13">
        <v>86000</v>
      </c>
      <c r="AD13">
        <v>21.2</v>
      </c>
      <c r="AE13">
        <v>5.7</v>
      </c>
      <c r="AF13">
        <v>19500</v>
      </c>
      <c r="AG13">
        <v>86100</v>
      </c>
      <c r="AH13">
        <v>22.7</v>
      </c>
      <c r="AI13">
        <v>6.2</v>
      </c>
      <c r="AJ13">
        <v>15400</v>
      </c>
      <c r="AK13">
        <v>84300</v>
      </c>
      <c r="AL13">
        <v>18.2</v>
      </c>
      <c r="AM13">
        <v>5.3</v>
      </c>
      <c r="AN13">
        <v>11800</v>
      </c>
      <c r="AO13">
        <v>83600</v>
      </c>
      <c r="AP13">
        <v>14.1</v>
      </c>
      <c r="AQ13">
        <v>5.2</v>
      </c>
      <c r="AR13">
        <v>12300</v>
      </c>
      <c r="AS13">
        <v>85600</v>
      </c>
      <c r="AT13">
        <v>14.4</v>
      </c>
      <c r="AU13">
        <v>5.2</v>
      </c>
      <c r="AV13">
        <v>20500</v>
      </c>
      <c r="AW13">
        <v>86100</v>
      </c>
      <c r="AX13">
        <v>23.8</v>
      </c>
      <c r="AY13">
        <v>6.5</v>
      </c>
      <c r="AZ13">
        <v>18900</v>
      </c>
      <c r="BA13">
        <v>87100</v>
      </c>
      <c r="BB13">
        <v>21.7</v>
      </c>
      <c r="BC13">
        <v>5.8</v>
      </c>
      <c r="BD13">
        <v>18500</v>
      </c>
      <c r="BE13">
        <v>86900</v>
      </c>
      <c r="BF13">
        <v>21.2</v>
      </c>
      <c r="BG13">
        <v>6</v>
      </c>
      <c r="BH13">
        <v>19900</v>
      </c>
      <c r="BI13">
        <v>86000</v>
      </c>
      <c r="BJ13">
        <v>23.1</v>
      </c>
      <c r="BK13">
        <v>6.7</v>
      </c>
      <c r="BL13">
        <v>17300</v>
      </c>
      <c r="BM13">
        <v>86400</v>
      </c>
      <c r="BN13">
        <v>20</v>
      </c>
      <c r="BO13">
        <v>6.5</v>
      </c>
      <c r="BP13">
        <v>17600</v>
      </c>
      <c r="BQ13">
        <v>85500</v>
      </c>
      <c r="BR13">
        <v>20.6</v>
      </c>
      <c r="BS13">
        <v>6.8</v>
      </c>
      <c r="BT13">
        <v>16000</v>
      </c>
      <c r="BU13">
        <v>88600</v>
      </c>
      <c r="BV13">
        <v>18</v>
      </c>
      <c r="BW13">
        <v>6.9</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16600</v>
      </c>
      <c r="E14">
        <v>73000</v>
      </c>
      <c r="F14">
        <v>22.7</v>
      </c>
      <c r="G14">
        <v>3.2</v>
      </c>
      <c r="H14">
        <v>17600</v>
      </c>
      <c r="I14">
        <v>74700</v>
      </c>
      <c r="J14">
        <v>23.5</v>
      </c>
      <c r="K14">
        <v>3.5</v>
      </c>
      <c r="L14">
        <v>18300</v>
      </c>
      <c r="M14">
        <v>76700</v>
      </c>
      <c r="N14">
        <v>23.8</v>
      </c>
      <c r="O14">
        <v>5.5</v>
      </c>
      <c r="P14">
        <v>18400</v>
      </c>
      <c r="Q14">
        <v>74500</v>
      </c>
      <c r="R14">
        <v>24.7</v>
      </c>
      <c r="S14">
        <v>5.4</v>
      </c>
      <c r="T14">
        <v>18500</v>
      </c>
      <c r="U14">
        <v>75600</v>
      </c>
      <c r="V14">
        <v>24.5</v>
      </c>
      <c r="W14">
        <v>5.8</v>
      </c>
      <c r="X14">
        <v>20200</v>
      </c>
      <c r="Y14">
        <v>75600</v>
      </c>
      <c r="Z14">
        <v>26.7</v>
      </c>
      <c r="AA14">
        <v>5.9</v>
      </c>
      <c r="AB14">
        <v>19500</v>
      </c>
      <c r="AC14">
        <v>74700</v>
      </c>
      <c r="AD14">
        <v>26</v>
      </c>
      <c r="AE14">
        <v>6</v>
      </c>
      <c r="AF14">
        <v>17400</v>
      </c>
      <c r="AG14">
        <v>74300</v>
      </c>
      <c r="AH14">
        <v>23.4</v>
      </c>
      <c r="AI14">
        <v>5.8</v>
      </c>
      <c r="AJ14">
        <v>15700</v>
      </c>
      <c r="AK14">
        <v>77100</v>
      </c>
      <c r="AL14">
        <v>20.399999999999999</v>
      </c>
      <c r="AM14">
        <v>6.2</v>
      </c>
      <c r="AN14">
        <v>20200</v>
      </c>
      <c r="AO14">
        <v>77600</v>
      </c>
      <c r="AP14">
        <v>26</v>
      </c>
      <c r="AQ14">
        <v>6.8</v>
      </c>
      <c r="AR14">
        <v>21900</v>
      </c>
      <c r="AS14">
        <v>77700</v>
      </c>
      <c r="AT14">
        <v>28.2</v>
      </c>
      <c r="AU14">
        <v>6.4</v>
      </c>
      <c r="AV14">
        <v>18100</v>
      </c>
      <c r="AW14">
        <v>77200</v>
      </c>
      <c r="AX14">
        <v>23.5</v>
      </c>
      <c r="AY14">
        <v>6.4</v>
      </c>
      <c r="AZ14">
        <v>17800</v>
      </c>
      <c r="BA14">
        <v>76600</v>
      </c>
      <c r="BB14">
        <v>23.3</v>
      </c>
      <c r="BC14">
        <v>6.3</v>
      </c>
      <c r="BD14">
        <v>23200</v>
      </c>
      <c r="BE14">
        <v>79400</v>
      </c>
      <c r="BF14">
        <v>29.2</v>
      </c>
      <c r="BG14">
        <v>6.9</v>
      </c>
      <c r="BH14">
        <v>21300</v>
      </c>
      <c r="BI14">
        <v>79400</v>
      </c>
      <c r="BJ14">
        <v>26.9</v>
      </c>
      <c r="BK14">
        <v>6.6</v>
      </c>
      <c r="BL14">
        <v>17300</v>
      </c>
      <c r="BM14">
        <v>82200</v>
      </c>
      <c r="BN14">
        <v>21</v>
      </c>
      <c r="BO14">
        <v>5.8</v>
      </c>
      <c r="BP14">
        <v>17800</v>
      </c>
      <c r="BQ14">
        <v>79200</v>
      </c>
      <c r="BR14">
        <v>22.5</v>
      </c>
      <c r="BS14">
        <v>6.9</v>
      </c>
      <c r="BT14">
        <v>10700</v>
      </c>
      <c r="BU14">
        <v>77800</v>
      </c>
      <c r="BV14">
        <v>13.7</v>
      </c>
      <c r="BW14">
        <v>6.1</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12700</v>
      </c>
      <c r="E15">
        <v>65900</v>
      </c>
      <c r="F15">
        <v>19.3</v>
      </c>
      <c r="G15">
        <v>3.8</v>
      </c>
      <c r="H15">
        <v>12100</v>
      </c>
      <c r="I15">
        <v>67600</v>
      </c>
      <c r="J15">
        <v>17.899999999999999</v>
      </c>
      <c r="K15">
        <v>3.1</v>
      </c>
      <c r="L15">
        <v>14100</v>
      </c>
      <c r="M15">
        <v>70300</v>
      </c>
      <c r="N15">
        <v>20.100000000000001</v>
      </c>
      <c r="O15">
        <v>5.2</v>
      </c>
      <c r="P15">
        <v>10700</v>
      </c>
      <c r="Q15">
        <v>71500</v>
      </c>
      <c r="R15">
        <v>15</v>
      </c>
      <c r="S15">
        <v>4.5999999999999996</v>
      </c>
      <c r="T15">
        <v>12600</v>
      </c>
      <c r="U15">
        <v>72700</v>
      </c>
      <c r="V15">
        <v>17.399999999999999</v>
      </c>
      <c r="W15">
        <v>4.5999999999999996</v>
      </c>
      <c r="X15">
        <v>12900</v>
      </c>
      <c r="Y15">
        <v>70400</v>
      </c>
      <c r="Z15">
        <v>18.3</v>
      </c>
      <c r="AA15">
        <v>5.0999999999999996</v>
      </c>
      <c r="AB15">
        <v>13500</v>
      </c>
      <c r="AC15">
        <v>72100</v>
      </c>
      <c r="AD15">
        <v>18.7</v>
      </c>
      <c r="AE15">
        <v>5.3</v>
      </c>
      <c r="AF15">
        <v>16900</v>
      </c>
      <c r="AG15">
        <v>72000</v>
      </c>
      <c r="AH15">
        <v>23.5</v>
      </c>
      <c r="AI15">
        <v>6</v>
      </c>
      <c r="AJ15">
        <v>16000</v>
      </c>
      <c r="AK15">
        <v>74200</v>
      </c>
      <c r="AL15">
        <v>21.5</v>
      </c>
      <c r="AM15">
        <v>5.7</v>
      </c>
      <c r="AN15">
        <v>11100</v>
      </c>
      <c r="AO15">
        <v>72400</v>
      </c>
      <c r="AP15">
        <v>15.4</v>
      </c>
      <c r="AQ15">
        <v>5.0999999999999996</v>
      </c>
      <c r="AR15">
        <v>14500</v>
      </c>
      <c r="AS15">
        <v>72900</v>
      </c>
      <c r="AT15">
        <v>19.899999999999999</v>
      </c>
      <c r="AU15">
        <v>5.4</v>
      </c>
      <c r="AV15">
        <v>14600</v>
      </c>
      <c r="AW15">
        <v>73300</v>
      </c>
      <c r="AX15">
        <v>19.899999999999999</v>
      </c>
      <c r="AY15">
        <v>5.9</v>
      </c>
      <c r="AZ15">
        <v>11800</v>
      </c>
      <c r="BA15">
        <v>73500</v>
      </c>
      <c r="BB15">
        <v>16</v>
      </c>
      <c r="BC15">
        <v>5.2</v>
      </c>
      <c r="BD15">
        <v>16800</v>
      </c>
      <c r="BE15">
        <v>76300</v>
      </c>
      <c r="BF15">
        <v>22</v>
      </c>
      <c r="BG15">
        <v>6.4</v>
      </c>
      <c r="BH15">
        <v>12400</v>
      </c>
      <c r="BI15">
        <v>75000</v>
      </c>
      <c r="BJ15">
        <v>16.600000000000001</v>
      </c>
      <c r="BK15">
        <v>5.8</v>
      </c>
      <c r="BL15">
        <v>13200</v>
      </c>
      <c r="BM15">
        <v>80200</v>
      </c>
      <c r="BN15">
        <v>16.399999999999999</v>
      </c>
      <c r="BO15">
        <v>6.3</v>
      </c>
      <c r="BP15">
        <v>13100</v>
      </c>
      <c r="BQ15">
        <v>78200</v>
      </c>
      <c r="BR15">
        <v>16.8</v>
      </c>
      <c r="BS15">
        <v>6.2</v>
      </c>
      <c r="BT15">
        <v>16100</v>
      </c>
      <c r="BU15">
        <v>76900</v>
      </c>
      <c r="BV15">
        <v>21</v>
      </c>
      <c r="BW15">
        <v>6.4</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12300</v>
      </c>
      <c r="E16">
        <v>53200</v>
      </c>
      <c r="F16">
        <v>23.1</v>
      </c>
      <c r="G16">
        <v>3.9</v>
      </c>
      <c r="H16">
        <v>11900</v>
      </c>
      <c r="I16">
        <v>53600</v>
      </c>
      <c r="J16">
        <v>22.1</v>
      </c>
      <c r="K16">
        <v>3.4</v>
      </c>
      <c r="L16">
        <v>11200</v>
      </c>
      <c r="M16">
        <v>53300</v>
      </c>
      <c r="N16">
        <v>20.9</v>
      </c>
      <c r="O16">
        <v>6</v>
      </c>
      <c r="P16">
        <v>9700</v>
      </c>
      <c r="Q16">
        <v>52200</v>
      </c>
      <c r="R16">
        <v>18.600000000000001</v>
      </c>
      <c r="S16">
        <v>6</v>
      </c>
      <c r="T16">
        <v>8500</v>
      </c>
      <c r="U16">
        <v>52800</v>
      </c>
      <c r="V16">
        <v>16.100000000000001</v>
      </c>
      <c r="W16">
        <v>6.1</v>
      </c>
      <c r="X16">
        <v>11000</v>
      </c>
      <c r="Y16">
        <v>53700</v>
      </c>
      <c r="Z16">
        <v>20.5</v>
      </c>
      <c r="AA16">
        <v>6.4</v>
      </c>
      <c r="AB16">
        <v>15600</v>
      </c>
      <c r="AC16">
        <v>54400</v>
      </c>
      <c r="AD16">
        <v>28.8</v>
      </c>
      <c r="AE16">
        <v>6.8</v>
      </c>
      <c r="AF16">
        <v>11700</v>
      </c>
      <c r="AG16">
        <v>52500</v>
      </c>
      <c r="AH16">
        <v>22.2</v>
      </c>
      <c r="AI16">
        <v>6.3</v>
      </c>
      <c r="AJ16">
        <v>10400</v>
      </c>
      <c r="AK16">
        <v>52300</v>
      </c>
      <c r="AL16">
        <v>19.899999999999999</v>
      </c>
      <c r="AM16">
        <v>6.3</v>
      </c>
      <c r="AN16">
        <v>14200</v>
      </c>
      <c r="AO16">
        <v>54000</v>
      </c>
      <c r="AP16">
        <v>26.3</v>
      </c>
      <c r="AQ16">
        <v>8</v>
      </c>
      <c r="AR16">
        <v>11400</v>
      </c>
      <c r="AS16">
        <v>51700</v>
      </c>
      <c r="AT16">
        <v>22</v>
      </c>
      <c r="AU16">
        <v>7.1</v>
      </c>
      <c r="AV16">
        <v>11200</v>
      </c>
      <c r="AW16">
        <v>51000</v>
      </c>
      <c r="AX16">
        <v>21.9</v>
      </c>
      <c r="AY16">
        <v>7.3</v>
      </c>
      <c r="AZ16">
        <v>12800</v>
      </c>
      <c r="BA16">
        <v>51000</v>
      </c>
      <c r="BB16">
        <v>25</v>
      </c>
      <c r="BC16">
        <v>7.6</v>
      </c>
      <c r="BD16">
        <v>10400</v>
      </c>
      <c r="BE16">
        <v>50200</v>
      </c>
      <c r="BF16">
        <v>20.7</v>
      </c>
      <c r="BG16">
        <v>7</v>
      </c>
      <c r="BH16">
        <v>9000</v>
      </c>
      <c r="BI16">
        <v>51700</v>
      </c>
      <c r="BJ16">
        <v>17.5</v>
      </c>
      <c r="BK16">
        <v>6</v>
      </c>
      <c r="BL16">
        <v>13500</v>
      </c>
      <c r="BM16">
        <v>52200</v>
      </c>
      <c r="BN16">
        <v>25.8</v>
      </c>
      <c r="BO16">
        <v>7.1</v>
      </c>
      <c r="BP16">
        <v>9800</v>
      </c>
      <c r="BQ16">
        <v>52000</v>
      </c>
      <c r="BR16">
        <v>18.899999999999999</v>
      </c>
      <c r="BS16">
        <v>7.3</v>
      </c>
      <c r="BT16">
        <v>13300</v>
      </c>
      <c r="BU16">
        <v>53300</v>
      </c>
      <c r="BV16">
        <v>25</v>
      </c>
      <c r="BW16">
        <v>7.5</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33600</v>
      </c>
      <c r="E17">
        <v>105600</v>
      </c>
      <c r="F17">
        <v>31.8</v>
      </c>
      <c r="G17">
        <v>3.9</v>
      </c>
      <c r="H17">
        <v>32600</v>
      </c>
      <c r="I17">
        <v>105000</v>
      </c>
      <c r="J17">
        <v>31</v>
      </c>
      <c r="K17">
        <v>3.8</v>
      </c>
      <c r="L17">
        <v>32800</v>
      </c>
      <c r="M17">
        <v>105000</v>
      </c>
      <c r="N17">
        <v>31.3</v>
      </c>
      <c r="O17">
        <v>3.8</v>
      </c>
      <c r="P17">
        <v>29300</v>
      </c>
      <c r="Q17">
        <v>105900</v>
      </c>
      <c r="R17">
        <v>27.7</v>
      </c>
      <c r="S17">
        <v>3.7</v>
      </c>
      <c r="T17">
        <v>31800</v>
      </c>
      <c r="U17">
        <v>108400</v>
      </c>
      <c r="V17">
        <v>29.3</v>
      </c>
      <c r="W17">
        <v>3.6</v>
      </c>
      <c r="X17">
        <v>32000</v>
      </c>
      <c r="Y17">
        <v>110700</v>
      </c>
      <c r="Z17">
        <v>28.9</v>
      </c>
      <c r="AA17">
        <v>3.8</v>
      </c>
      <c r="AB17">
        <v>31800</v>
      </c>
      <c r="AC17">
        <v>115200</v>
      </c>
      <c r="AD17">
        <v>27.6</v>
      </c>
      <c r="AE17">
        <v>3.5</v>
      </c>
      <c r="AF17">
        <v>34000</v>
      </c>
      <c r="AG17">
        <v>119100</v>
      </c>
      <c r="AH17">
        <v>28.6</v>
      </c>
      <c r="AI17">
        <v>3.7</v>
      </c>
      <c r="AJ17">
        <v>33400</v>
      </c>
      <c r="AK17">
        <v>120400</v>
      </c>
      <c r="AL17">
        <v>27.7</v>
      </c>
      <c r="AM17">
        <v>3.6</v>
      </c>
      <c r="AN17">
        <v>30700</v>
      </c>
      <c r="AO17">
        <v>121600</v>
      </c>
      <c r="AP17">
        <v>25.3</v>
      </c>
      <c r="AQ17">
        <v>3.6</v>
      </c>
      <c r="AR17">
        <v>35100</v>
      </c>
      <c r="AS17">
        <v>125000</v>
      </c>
      <c r="AT17">
        <v>28.1</v>
      </c>
      <c r="AU17">
        <v>3.9</v>
      </c>
      <c r="AV17">
        <v>33400</v>
      </c>
      <c r="AW17">
        <v>128300</v>
      </c>
      <c r="AX17">
        <v>26</v>
      </c>
      <c r="AY17">
        <v>3.7</v>
      </c>
      <c r="AZ17">
        <v>36000</v>
      </c>
      <c r="BA17">
        <v>131100</v>
      </c>
      <c r="BB17">
        <v>27.5</v>
      </c>
      <c r="BC17">
        <v>3.7</v>
      </c>
      <c r="BD17">
        <v>32300</v>
      </c>
      <c r="BE17">
        <v>130600</v>
      </c>
      <c r="BF17">
        <v>24.7</v>
      </c>
      <c r="BG17">
        <v>3.7</v>
      </c>
      <c r="BH17">
        <v>37200</v>
      </c>
      <c r="BI17">
        <v>135700</v>
      </c>
      <c r="BJ17">
        <v>27.4</v>
      </c>
      <c r="BK17">
        <v>4.0999999999999996</v>
      </c>
      <c r="BL17">
        <v>35300</v>
      </c>
      <c r="BM17">
        <v>137200</v>
      </c>
      <c r="BN17">
        <v>25.7</v>
      </c>
      <c r="BO17">
        <v>4.3</v>
      </c>
      <c r="BP17">
        <v>35100</v>
      </c>
      <c r="BQ17">
        <v>139100</v>
      </c>
      <c r="BR17">
        <v>25.2</v>
      </c>
      <c r="BS17">
        <v>5.7</v>
      </c>
      <c r="BT17">
        <v>44200</v>
      </c>
      <c r="BU17">
        <v>140400</v>
      </c>
      <c r="BV17">
        <v>31.5</v>
      </c>
      <c r="BW17">
        <v>6</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51800</v>
      </c>
      <c r="E18">
        <v>209800</v>
      </c>
      <c r="F18">
        <v>24.7</v>
      </c>
      <c r="G18">
        <v>3.6</v>
      </c>
      <c r="H18">
        <v>54900</v>
      </c>
      <c r="I18">
        <v>214700</v>
      </c>
      <c r="J18">
        <v>25.6</v>
      </c>
      <c r="K18">
        <v>4</v>
      </c>
      <c r="L18">
        <v>57800</v>
      </c>
      <c r="M18">
        <v>218200</v>
      </c>
      <c r="N18">
        <v>26.5</v>
      </c>
      <c r="O18">
        <v>3.7</v>
      </c>
      <c r="P18">
        <v>60300</v>
      </c>
      <c r="Q18">
        <v>219900</v>
      </c>
      <c r="R18">
        <v>27.4</v>
      </c>
      <c r="S18">
        <v>3.5</v>
      </c>
      <c r="T18">
        <v>60600</v>
      </c>
      <c r="U18">
        <v>223100</v>
      </c>
      <c r="V18">
        <v>27.2</v>
      </c>
      <c r="W18">
        <v>3.4</v>
      </c>
      <c r="X18">
        <v>63900</v>
      </c>
      <c r="Y18">
        <v>227700</v>
      </c>
      <c r="Z18">
        <v>28</v>
      </c>
      <c r="AA18">
        <v>4</v>
      </c>
      <c r="AB18">
        <v>57500</v>
      </c>
      <c r="AC18">
        <v>231100</v>
      </c>
      <c r="AD18">
        <v>24.9</v>
      </c>
      <c r="AE18">
        <v>3.6</v>
      </c>
      <c r="AF18">
        <v>57900</v>
      </c>
      <c r="AG18">
        <v>234200</v>
      </c>
      <c r="AH18">
        <v>24.7</v>
      </c>
      <c r="AI18">
        <v>3.7</v>
      </c>
      <c r="AJ18">
        <v>61600</v>
      </c>
      <c r="AK18">
        <v>238200</v>
      </c>
      <c r="AL18">
        <v>25.9</v>
      </c>
      <c r="AM18">
        <v>3.8</v>
      </c>
      <c r="AN18">
        <v>56000</v>
      </c>
      <c r="AO18">
        <v>240000</v>
      </c>
      <c r="AP18">
        <v>23.3</v>
      </c>
      <c r="AQ18">
        <v>3.8</v>
      </c>
      <c r="AR18">
        <v>63200</v>
      </c>
      <c r="AS18">
        <v>242400</v>
      </c>
      <c r="AT18">
        <v>26.1</v>
      </c>
      <c r="AU18">
        <v>3.7</v>
      </c>
      <c r="AV18">
        <v>60300</v>
      </c>
      <c r="AW18">
        <v>244000</v>
      </c>
      <c r="AX18">
        <v>24.7</v>
      </c>
      <c r="AY18">
        <v>3.7</v>
      </c>
      <c r="AZ18">
        <v>69000</v>
      </c>
      <c r="BA18">
        <v>250600</v>
      </c>
      <c r="BB18">
        <v>27.5</v>
      </c>
      <c r="BC18">
        <v>4</v>
      </c>
      <c r="BD18">
        <v>57600</v>
      </c>
      <c r="BE18">
        <v>249700</v>
      </c>
      <c r="BF18">
        <v>23.1</v>
      </c>
      <c r="BG18">
        <v>3.7</v>
      </c>
      <c r="BH18">
        <v>61700</v>
      </c>
      <c r="BI18">
        <v>254600</v>
      </c>
      <c r="BJ18">
        <v>24.2</v>
      </c>
      <c r="BK18">
        <v>3.9</v>
      </c>
      <c r="BL18">
        <v>56200</v>
      </c>
      <c r="BM18">
        <v>259200</v>
      </c>
      <c r="BN18">
        <v>21.7</v>
      </c>
      <c r="BO18">
        <v>4.0999999999999996</v>
      </c>
      <c r="BP18">
        <v>55000</v>
      </c>
      <c r="BQ18">
        <v>258000</v>
      </c>
      <c r="BR18">
        <v>21.3</v>
      </c>
      <c r="BS18">
        <v>4.4000000000000004</v>
      </c>
      <c r="BT18">
        <v>63600</v>
      </c>
      <c r="BU18">
        <v>258800</v>
      </c>
      <c r="BV18">
        <v>24.6</v>
      </c>
      <c r="BW18">
        <v>4.3</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37100</v>
      </c>
      <c r="E19">
        <v>141000</v>
      </c>
      <c r="F19">
        <v>26.3</v>
      </c>
      <c r="G19">
        <v>2.2999999999999998</v>
      </c>
      <c r="H19">
        <v>39200</v>
      </c>
      <c r="I19">
        <v>141700</v>
      </c>
      <c r="J19">
        <v>27.6</v>
      </c>
      <c r="K19">
        <v>2.4</v>
      </c>
      <c r="L19">
        <v>42400</v>
      </c>
      <c r="M19">
        <v>145200</v>
      </c>
      <c r="N19">
        <v>29.2</v>
      </c>
      <c r="O19">
        <v>2.6</v>
      </c>
      <c r="P19">
        <v>40700</v>
      </c>
      <c r="Q19">
        <v>146600</v>
      </c>
      <c r="R19">
        <v>27.7</v>
      </c>
      <c r="S19">
        <v>2.6</v>
      </c>
      <c r="T19">
        <v>42400</v>
      </c>
      <c r="U19">
        <v>146700</v>
      </c>
      <c r="V19">
        <v>28.9</v>
      </c>
      <c r="W19">
        <v>2.7</v>
      </c>
      <c r="X19">
        <v>41500</v>
      </c>
      <c r="Y19">
        <v>147400</v>
      </c>
      <c r="Z19">
        <v>28.2</v>
      </c>
      <c r="AA19">
        <v>2.6</v>
      </c>
      <c r="AB19">
        <v>40000</v>
      </c>
      <c r="AC19">
        <v>146300</v>
      </c>
      <c r="AD19">
        <v>27.3</v>
      </c>
      <c r="AE19">
        <v>2.5</v>
      </c>
      <c r="AF19">
        <v>38500</v>
      </c>
      <c r="AG19">
        <v>147700</v>
      </c>
      <c r="AH19">
        <v>26.1</v>
      </c>
      <c r="AI19">
        <v>2.7</v>
      </c>
      <c r="AJ19">
        <v>34300</v>
      </c>
      <c r="AK19">
        <v>147300</v>
      </c>
      <c r="AL19">
        <v>23.3</v>
      </c>
      <c r="AM19">
        <v>2.6</v>
      </c>
      <c r="AN19">
        <v>30600</v>
      </c>
      <c r="AO19">
        <v>148800</v>
      </c>
      <c r="AP19">
        <v>20.6</v>
      </c>
      <c r="AQ19">
        <v>2.5</v>
      </c>
      <c r="AR19">
        <v>30900</v>
      </c>
      <c r="AS19">
        <v>149100</v>
      </c>
      <c r="AT19">
        <v>20.7</v>
      </c>
      <c r="AU19">
        <v>2.4</v>
      </c>
      <c r="AV19">
        <v>34000</v>
      </c>
      <c r="AW19">
        <v>152600</v>
      </c>
      <c r="AX19">
        <v>22.3</v>
      </c>
      <c r="AY19">
        <v>2.5</v>
      </c>
      <c r="AZ19">
        <v>38300</v>
      </c>
      <c r="BA19">
        <v>153400</v>
      </c>
      <c r="BB19">
        <v>25</v>
      </c>
      <c r="BC19">
        <v>2.9</v>
      </c>
      <c r="BD19">
        <v>38900</v>
      </c>
      <c r="BE19">
        <v>155500</v>
      </c>
      <c r="BF19">
        <v>25</v>
      </c>
      <c r="BG19">
        <v>2.9</v>
      </c>
      <c r="BH19">
        <v>37800</v>
      </c>
      <c r="BI19">
        <v>154300</v>
      </c>
      <c r="BJ19">
        <v>24.5</v>
      </c>
      <c r="BK19">
        <v>2.9</v>
      </c>
      <c r="BL19">
        <v>34600</v>
      </c>
      <c r="BM19">
        <v>152700</v>
      </c>
      <c r="BN19">
        <v>22.6</v>
      </c>
      <c r="BO19">
        <v>2.8</v>
      </c>
      <c r="BP19">
        <v>42100</v>
      </c>
      <c r="BQ19">
        <v>154500</v>
      </c>
      <c r="BR19">
        <v>27.3</v>
      </c>
      <c r="BS19">
        <v>3.6</v>
      </c>
      <c r="BT19">
        <v>41100</v>
      </c>
      <c r="BU19">
        <v>153500</v>
      </c>
      <c r="BV19">
        <v>26.8</v>
      </c>
      <c r="BW19">
        <v>3.5</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13100</v>
      </c>
      <c r="E20">
        <v>45000</v>
      </c>
      <c r="F20">
        <v>29.1</v>
      </c>
      <c r="G20">
        <v>3.3</v>
      </c>
      <c r="H20">
        <v>12800</v>
      </c>
      <c r="I20">
        <v>44600</v>
      </c>
      <c r="J20">
        <v>28.8</v>
      </c>
      <c r="K20">
        <v>3.5</v>
      </c>
      <c r="L20">
        <v>12200</v>
      </c>
      <c r="M20">
        <v>43700</v>
      </c>
      <c r="N20">
        <v>27.8</v>
      </c>
      <c r="O20">
        <v>8</v>
      </c>
      <c r="P20">
        <v>13100</v>
      </c>
      <c r="Q20">
        <v>44800</v>
      </c>
      <c r="R20">
        <v>29.3</v>
      </c>
      <c r="S20">
        <v>7.3</v>
      </c>
      <c r="T20">
        <v>7500</v>
      </c>
      <c r="U20">
        <v>42900</v>
      </c>
      <c r="V20">
        <v>17.399999999999999</v>
      </c>
      <c r="W20">
        <v>6.7</v>
      </c>
      <c r="X20">
        <v>9000</v>
      </c>
      <c r="Y20">
        <v>44000</v>
      </c>
      <c r="Z20">
        <v>20.399999999999999</v>
      </c>
      <c r="AA20">
        <v>6.7</v>
      </c>
      <c r="AB20">
        <v>10600</v>
      </c>
      <c r="AC20">
        <v>44100</v>
      </c>
      <c r="AD20">
        <v>24</v>
      </c>
      <c r="AE20">
        <v>7</v>
      </c>
      <c r="AF20">
        <v>12500</v>
      </c>
      <c r="AG20">
        <v>44300</v>
      </c>
      <c r="AH20">
        <v>28.2</v>
      </c>
      <c r="AI20">
        <v>7.4</v>
      </c>
      <c r="AJ20">
        <v>12200</v>
      </c>
      <c r="AK20">
        <v>43100</v>
      </c>
      <c r="AL20">
        <v>28.2</v>
      </c>
      <c r="AM20">
        <v>6.9</v>
      </c>
      <c r="AN20">
        <v>14800</v>
      </c>
      <c r="AO20">
        <v>42800</v>
      </c>
      <c r="AP20">
        <v>34.5</v>
      </c>
      <c r="AQ20">
        <v>8.1999999999999993</v>
      </c>
      <c r="AR20">
        <v>9400</v>
      </c>
      <c r="AS20">
        <v>42200</v>
      </c>
      <c r="AT20">
        <v>22.2</v>
      </c>
      <c r="AU20">
        <v>6.3</v>
      </c>
      <c r="AV20">
        <v>10700</v>
      </c>
      <c r="AW20">
        <v>42600</v>
      </c>
      <c r="AX20">
        <v>25.1</v>
      </c>
      <c r="AY20">
        <v>7</v>
      </c>
      <c r="AZ20">
        <v>13700</v>
      </c>
      <c r="BA20">
        <v>42900</v>
      </c>
      <c r="BB20">
        <v>31.9</v>
      </c>
      <c r="BC20">
        <v>7.4</v>
      </c>
      <c r="BD20">
        <v>8800</v>
      </c>
      <c r="BE20">
        <v>41300</v>
      </c>
      <c r="BF20">
        <v>21.4</v>
      </c>
      <c r="BG20">
        <v>7.1</v>
      </c>
      <c r="BH20">
        <v>8700</v>
      </c>
      <c r="BI20">
        <v>40100</v>
      </c>
      <c r="BJ20">
        <v>21.7</v>
      </c>
      <c r="BK20">
        <v>7.1</v>
      </c>
      <c r="BL20">
        <v>13700</v>
      </c>
      <c r="BM20">
        <v>39900</v>
      </c>
      <c r="BN20">
        <v>34.4</v>
      </c>
      <c r="BO20">
        <v>8.1999999999999993</v>
      </c>
      <c r="BP20">
        <v>11800</v>
      </c>
      <c r="BQ20">
        <v>39600</v>
      </c>
      <c r="BR20">
        <v>29.7</v>
      </c>
      <c r="BS20">
        <v>9.6999999999999993</v>
      </c>
      <c r="BT20">
        <v>12800</v>
      </c>
      <c r="BU20">
        <v>39000</v>
      </c>
      <c r="BV20">
        <v>32.799999999999997</v>
      </c>
      <c r="BW20">
        <v>8.5</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25000</v>
      </c>
      <c r="E21">
        <v>107900</v>
      </c>
      <c r="F21">
        <v>23.2</v>
      </c>
      <c r="G21">
        <v>3.4</v>
      </c>
      <c r="H21">
        <v>21100</v>
      </c>
      <c r="I21">
        <v>106600</v>
      </c>
      <c r="J21">
        <v>19.8</v>
      </c>
      <c r="K21">
        <v>3.5</v>
      </c>
      <c r="L21">
        <v>23200</v>
      </c>
      <c r="M21">
        <v>109900</v>
      </c>
      <c r="N21">
        <v>21.1</v>
      </c>
      <c r="O21">
        <v>4.5</v>
      </c>
      <c r="P21">
        <v>20600</v>
      </c>
      <c r="Q21">
        <v>109400</v>
      </c>
      <c r="R21">
        <v>18.8</v>
      </c>
      <c r="S21">
        <v>4.5999999999999996</v>
      </c>
      <c r="T21">
        <v>25600</v>
      </c>
      <c r="U21">
        <v>110600</v>
      </c>
      <c r="V21">
        <v>23.1</v>
      </c>
      <c r="W21">
        <v>4.7</v>
      </c>
      <c r="X21">
        <v>23200</v>
      </c>
      <c r="Y21">
        <v>112000</v>
      </c>
      <c r="Z21">
        <v>20.7</v>
      </c>
      <c r="AA21">
        <v>4.5</v>
      </c>
      <c r="AB21">
        <v>25200</v>
      </c>
      <c r="AC21">
        <v>112000</v>
      </c>
      <c r="AD21">
        <v>22.5</v>
      </c>
      <c r="AE21">
        <v>4.7</v>
      </c>
      <c r="AF21">
        <v>26600</v>
      </c>
      <c r="AG21">
        <v>111300</v>
      </c>
      <c r="AH21">
        <v>23.9</v>
      </c>
      <c r="AI21">
        <v>5.3</v>
      </c>
      <c r="AJ21">
        <v>18700</v>
      </c>
      <c r="AK21">
        <v>111700</v>
      </c>
      <c r="AL21">
        <v>16.7</v>
      </c>
      <c r="AM21">
        <v>5</v>
      </c>
      <c r="AN21">
        <v>27200</v>
      </c>
      <c r="AO21">
        <v>113900</v>
      </c>
      <c r="AP21">
        <v>23.9</v>
      </c>
      <c r="AQ21">
        <v>5.9</v>
      </c>
      <c r="AR21">
        <v>23300</v>
      </c>
      <c r="AS21">
        <v>113200</v>
      </c>
      <c r="AT21">
        <v>20.6</v>
      </c>
      <c r="AU21">
        <v>5.0999999999999996</v>
      </c>
      <c r="AV21">
        <v>22600</v>
      </c>
      <c r="AW21">
        <v>113100</v>
      </c>
      <c r="AX21">
        <v>20</v>
      </c>
      <c r="AY21">
        <v>5.4</v>
      </c>
      <c r="AZ21">
        <v>21500</v>
      </c>
      <c r="BA21">
        <v>113200</v>
      </c>
      <c r="BB21">
        <v>19</v>
      </c>
      <c r="BC21">
        <v>5.0999999999999996</v>
      </c>
      <c r="BD21">
        <v>28300</v>
      </c>
      <c r="BE21">
        <v>116700</v>
      </c>
      <c r="BF21">
        <v>24.2</v>
      </c>
      <c r="BG21">
        <v>6</v>
      </c>
      <c r="BH21">
        <v>29400</v>
      </c>
      <c r="BI21">
        <v>113400</v>
      </c>
      <c r="BJ21">
        <v>25.9</v>
      </c>
      <c r="BK21">
        <v>5.7</v>
      </c>
      <c r="BL21">
        <v>21500</v>
      </c>
      <c r="BM21">
        <v>113200</v>
      </c>
      <c r="BN21">
        <v>19</v>
      </c>
      <c r="BO21">
        <v>5</v>
      </c>
      <c r="BP21">
        <v>26600</v>
      </c>
      <c r="BQ21">
        <v>117200</v>
      </c>
      <c r="BR21">
        <v>22.7</v>
      </c>
      <c r="BS21">
        <v>6</v>
      </c>
      <c r="BT21">
        <v>21100</v>
      </c>
      <c r="BU21">
        <v>117500</v>
      </c>
      <c r="BV21">
        <v>18</v>
      </c>
      <c r="BW21">
        <v>5.3</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17700</v>
      </c>
      <c r="E22">
        <v>102900</v>
      </c>
      <c r="F22">
        <v>17.2</v>
      </c>
      <c r="G22">
        <v>3.1</v>
      </c>
      <c r="H22">
        <v>16100</v>
      </c>
      <c r="I22">
        <v>104000</v>
      </c>
      <c r="J22">
        <v>15.4</v>
      </c>
      <c r="K22">
        <v>3.1</v>
      </c>
      <c r="L22">
        <v>13800</v>
      </c>
      <c r="M22">
        <v>104600</v>
      </c>
      <c r="N22">
        <v>13.1</v>
      </c>
      <c r="O22">
        <v>3.5</v>
      </c>
      <c r="P22">
        <v>18100</v>
      </c>
      <c r="Q22">
        <v>106500</v>
      </c>
      <c r="R22">
        <v>17</v>
      </c>
      <c r="S22">
        <v>4</v>
      </c>
      <c r="T22">
        <v>17600</v>
      </c>
      <c r="U22">
        <v>106700</v>
      </c>
      <c r="V22">
        <v>16.5</v>
      </c>
      <c r="W22">
        <v>4</v>
      </c>
      <c r="X22">
        <v>20800</v>
      </c>
      <c r="Y22">
        <v>109000</v>
      </c>
      <c r="Z22">
        <v>19.100000000000001</v>
      </c>
      <c r="AA22">
        <v>4.3</v>
      </c>
      <c r="AB22">
        <v>20600</v>
      </c>
      <c r="AC22">
        <v>109400</v>
      </c>
      <c r="AD22">
        <v>18.899999999999999</v>
      </c>
      <c r="AE22">
        <v>4.5</v>
      </c>
      <c r="AF22">
        <v>19400</v>
      </c>
      <c r="AG22">
        <v>111700</v>
      </c>
      <c r="AH22">
        <v>17.3</v>
      </c>
      <c r="AI22">
        <v>4.5999999999999996</v>
      </c>
      <c r="AJ22">
        <v>16500</v>
      </c>
      <c r="AK22">
        <v>109700</v>
      </c>
      <c r="AL22">
        <v>15.1</v>
      </c>
      <c r="AM22">
        <v>4.0999999999999996</v>
      </c>
      <c r="AN22">
        <v>16700</v>
      </c>
      <c r="AO22">
        <v>108600</v>
      </c>
      <c r="AP22">
        <v>15.3</v>
      </c>
      <c r="AQ22">
        <v>4.2</v>
      </c>
      <c r="AR22">
        <v>18700</v>
      </c>
      <c r="AS22">
        <v>111100</v>
      </c>
      <c r="AT22">
        <v>16.8</v>
      </c>
      <c r="AU22">
        <v>4.4000000000000004</v>
      </c>
      <c r="AV22">
        <v>15900</v>
      </c>
      <c r="AW22">
        <v>108000</v>
      </c>
      <c r="AX22">
        <v>14.7</v>
      </c>
      <c r="AY22">
        <v>4.0999999999999996</v>
      </c>
      <c r="AZ22">
        <v>16800</v>
      </c>
      <c r="BA22">
        <v>109500</v>
      </c>
      <c r="BB22">
        <v>15.3</v>
      </c>
      <c r="BC22">
        <v>4.5</v>
      </c>
      <c r="BD22">
        <v>12200</v>
      </c>
      <c r="BE22">
        <v>109200</v>
      </c>
      <c r="BF22">
        <v>11.2</v>
      </c>
      <c r="BG22">
        <v>4.5999999999999996</v>
      </c>
      <c r="BH22">
        <v>14000</v>
      </c>
      <c r="BI22">
        <v>112000</v>
      </c>
      <c r="BJ22">
        <v>12.5</v>
      </c>
      <c r="BK22">
        <v>4.5</v>
      </c>
      <c r="BL22">
        <v>16600</v>
      </c>
      <c r="BM22">
        <v>111500</v>
      </c>
      <c r="BN22">
        <v>14.9</v>
      </c>
      <c r="BO22">
        <v>4.5999999999999996</v>
      </c>
      <c r="BP22">
        <v>19300</v>
      </c>
      <c r="BQ22">
        <v>110200</v>
      </c>
      <c r="BR22">
        <v>17.600000000000001</v>
      </c>
      <c r="BS22">
        <v>5.2</v>
      </c>
      <c r="BT22">
        <v>16200</v>
      </c>
      <c r="BU22">
        <v>110800</v>
      </c>
      <c r="BV22">
        <v>14.7</v>
      </c>
      <c r="BW22">
        <v>4.5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15100</v>
      </c>
      <c r="E23">
        <v>68500</v>
      </c>
      <c r="F23">
        <v>22.1</v>
      </c>
      <c r="G23">
        <v>3.1</v>
      </c>
      <c r="H23">
        <v>16300</v>
      </c>
      <c r="I23">
        <v>69100</v>
      </c>
      <c r="J23">
        <v>23.6</v>
      </c>
      <c r="K23">
        <v>3.4</v>
      </c>
      <c r="L23">
        <v>18100</v>
      </c>
      <c r="M23">
        <v>69400</v>
      </c>
      <c r="N23">
        <v>26.1</v>
      </c>
      <c r="O23">
        <v>5.7</v>
      </c>
      <c r="P23">
        <v>17200</v>
      </c>
      <c r="Q23">
        <v>69500</v>
      </c>
      <c r="R23">
        <v>24.8</v>
      </c>
      <c r="S23">
        <v>5.7</v>
      </c>
      <c r="T23">
        <v>17300</v>
      </c>
      <c r="U23">
        <v>69700</v>
      </c>
      <c r="V23">
        <v>24.9</v>
      </c>
      <c r="W23">
        <v>5.6</v>
      </c>
      <c r="X23">
        <v>18200</v>
      </c>
      <c r="Y23">
        <v>69800</v>
      </c>
      <c r="Z23">
        <v>26</v>
      </c>
      <c r="AA23">
        <v>6</v>
      </c>
      <c r="AB23">
        <v>17900</v>
      </c>
      <c r="AC23">
        <v>71400</v>
      </c>
      <c r="AD23">
        <v>25.1</v>
      </c>
      <c r="AE23">
        <v>6</v>
      </c>
      <c r="AF23">
        <v>18700</v>
      </c>
      <c r="AG23">
        <v>70100</v>
      </c>
      <c r="AH23">
        <v>26.6</v>
      </c>
      <c r="AI23">
        <v>6.2</v>
      </c>
      <c r="AJ23">
        <v>12700</v>
      </c>
      <c r="AK23">
        <v>70200</v>
      </c>
      <c r="AL23">
        <v>18.100000000000001</v>
      </c>
      <c r="AM23">
        <v>5.2</v>
      </c>
      <c r="AN23">
        <v>17300</v>
      </c>
      <c r="AO23">
        <v>68800</v>
      </c>
      <c r="AP23">
        <v>25.2</v>
      </c>
      <c r="AQ23">
        <v>6</v>
      </c>
      <c r="AR23">
        <v>17100</v>
      </c>
      <c r="AS23">
        <v>69200</v>
      </c>
      <c r="AT23">
        <v>24.7</v>
      </c>
      <c r="AU23">
        <v>6.9</v>
      </c>
      <c r="AV23">
        <v>21200</v>
      </c>
      <c r="AW23">
        <v>69700</v>
      </c>
      <c r="AX23">
        <v>30.3</v>
      </c>
      <c r="AY23">
        <v>8.1999999999999993</v>
      </c>
      <c r="AZ23">
        <v>16600</v>
      </c>
      <c r="BA23">
        <v>68800</v>
      </c>
      <c r="BB23">
        <v>24.1</v>
      </c>
      <c r="BC23">
        <v>6.8</v>
      </c>
      <c r="BD23">
        <v>16300</v>
      </c>
      <c r="BE23">
        <v>68700</v>
      </c>
      <c r="BF23">
        <v>23.7</v>
      </c>
      <c r="BG23">
        <v>6.9</v>
      </c>
      <c r="BH23">
        <v>17100</v>
      </c>
      <c r="BI23">
        <v>68900</v>
      </c>
      <c r="BJ23">
        <v>24.8</v>
      </c>
      <c r="BK23">
        <v>7.1</v>
      </c>
      <c r="BL23">
        <v>10200</v>
      </c>
      <c r="BM23">
        <v>66700</v>
      </c>
      <c r="BN23">
        <v>15.2</v>
      </c>
      <c r="BO23">
        <v>5.8</v>
      </c>
      <c r="BP23">
        <v>14300</v>
      </c>
      <c r="BQ23">
        <v>67300</v>
      </c>
      <c r="BR23">
        <v>21.2</v>
      </c>
      <c r="BS23">
        <v>8.1999999999999993</v>
      </c>
      <c r="BT23">
        <v>20400</v>
      </c>
      <c r="BU23">
        <v>69500</v>
      </c>
      <c r="BV23">
        <v>29.3</v>
      </c>
      <c r="BW23">
        <v>7.5</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23400</v>
      </c>
      <c r="E24">
        <v>109700</v>
      </c>
      <c r="F24">
        <v>21.4</v>
      </c>
      <c r="G24">
        <v>2.2999999999999998</v>
      </c>
      <c r="H24">
        <v>21800</v>
      </c>
      <c r="I24">
        <v>110100</v>
      </c>
      <c r="J24">
        <v>19.8</v>
      </c>
      <c r="K24">
        <v>2.5</v>
      </c>
      <c r="L24">
        <v>27200</v>
      </c>
      <c r="M24">
        <v>110500</v>
      </c>
      <c r="N24">
        <v>24.6</v>
      </c>
      <c r="O24">
        <v>2.7</v>
      </c>
      <c r="P24">
        <v>24300</v>
      </c>
      <c r="Q24">
        <v>111800</v>
      </c>
      <c r="R24">
        <v>21.7</v>
      </c>
      <c r="S24">
        <v>2.5</v>
      </c>
      <c r="T24">
        <v>24100</v>
      </c>
      <c r="U24">
        <v>112500</v>
      </c>
      <c r="V24">
        <v>21.4</v>
      </c>
      <c r="W24">
        <v>2.5</v>
      </c>
      <c r="X24">
        <v>25600</v>
      </c>
      <c r="Y24">
        <v>112300</v>
      </c>
      <c r="Z24">
        <v>22.8</v>
      </c>
      <c r="AA24">
        <v>2.7</v>
      </c>
      <c r="AB24">
        <v>27300</v>
      </c>
      <c r="AC24">
        <v>112100</v>
      </c>
      <c r="AD24">
        <v>24.4</v>
      </c>
      <c r="AE24">
        <v>2.8</v>
      </c>
      <c r="AF24">
        <v>29400</v>
      </c>
      <c r="AG24">
        <v>111200</v>
      </c>
      <c r="AH24">
        <v>26.4</v>
      </c>
      <c r="AI24">
        <v>3.1</v>
      </c>
      <c r="AJ24">
        <v>23800</v>
      </c>
      <c r="AK24">
        <v>111200</v>
      </c>
      <c r="AL24">
        <v>21.4</v>
      </c>
      <c r="AM24">
        <v>2.6</v>
      </c>
      <c r="AN24">
        <v>25700</v>
      </c>
      <c r="AO24">
        <v>112400</v>
      </c>
      <c r="AP24">
        <v>22.9</v>
      </c>
      <c r="AQ24">
        <v>2.5</v>
      </c>
      <c r="AR24">
        <v>25400</v>
      </c>
      <c r="AS24">
        <v>113900</v>
      </c>
      <c r="AT24">
        <v>22.3</v>
      </c>
      <c r="AU24">
        <v>2.4</v>
      </c>
      <c r="AV24">
        <v>23600</v>
      </c>
      <c r="AW24">
        <v>116400</v>
      </c>
      <c r="AX24">
        <v>20.2</v>
      </c>
      <c r="AY24">
        <v>2.2999999999999998</v>
      </c>
      <c r="AZ24">
        <v>24800</v>
      </c>
      <c r="BA24">
        <v>118300</v>
      </c>
      <c r="BB24">
        <v>20.9</v>
      </c>
      <c r="BC24">
        <v>2.4</v>
      </c>
      <c r="BD24">
        <v>26000</v>
      </c>
      <c r="BE24">
        <v>120100</v>
      </c>
      <c r="BF24">
        <v>21.6</v>
      </c>
      <c r="BG24">
        <v>2.5</v>
      </c>
      <c r="BH24">
        <v>21100</v>
      </c>
      <c r="BI24">
        <v>118800</v>
      </c>
      <c r="BJ24">
        <v>17.7</v>
      </c>
      <c r="BK24">
        <v>2.5</v>
      </c>
      <c r="BL24">
        <v>23600</v>
      </c>
      <c r="BM24">
        <v>120500</v>
      </c>
      <c r="BN24">
        <v>19.600000000000001</v>
      </c>
      <c r="BO24">
        <v>2.7</v>
      </c>
      <c r="BP24">
        <v>17900</v>
      </c>
      <c r="BQ24">
        <v>121100</v>
      </c>
      <c r="BR24">
        <v>14.8</v>
      </c>
      <c r="BS24">
        <v>2.7</v>
      </c>
      <c r="BT24">
        <v>23300</v>
      </c>
      <c r="BU24">
        <v>119100</v>
      </c>
      <c r="BV24">
        <v>19.5</v>
      </c>
      <c r="BW24">
        <v>3.2</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19100</v>
      </c>
      <c r="E25">
        <v>97800</v>
      </c>
      <c r="F25">
        <v>19.5</v>
      </c>
      <c r="G25">
        <v>3.5</v>
      </c>
      <c r="H25">
        <v>19100</v>
      </c>
      <c r="I25">
        <v>97900</v>
      </c>
      <c r="J25">
        <v>19.5</v>
      </c>
      <c r="K25">
        <v>3.4</v>
      </c>
      <c r="L25">
        <v>20200</v>
      </c>
      <c r="M25">
        <v>97500</v>
      </c>
      <c r="N25">
        <v>20.7</v>
      </c>
      <c r="O25">
        <v>4.5</v>
      </c>
      <c r="P25">
        <v>17900</v>
      </c>
      <c r="Q25">
        <v>96800</v>
      </c>
      <c r="R25">
        <v>18.399999999999999</v>
      </c>
      <c r="S25">
        <v>4.2</v>
      </c>
      <c r="T25">
        <v>22900</v>
      </c>
      <c r="U25">
        <v>97200</v>
      </c>
      <c r="V25">
        <v>23.6</v>
      </c>
      <c r="W25">
        <v>4.4000000000000004</v>
      </c>
      <c r="X25">
        <v>19800</v>
      </c>
      <c r="Y25">
        <v>99600</v>
      </c>
      <c r="Z25">
        <v>19.8</v>
      </c>
      <c r="AA25">
        <v>3.9</v>
      </c>
      <c r="AB25">
        <v>20100</v>
      </c>
      <c r="AC25">
        <v>100800</v>
      </c>
      <c r="AD25">
        <v>20</v>
      </c>
      <c r="AE25">
        <v>3.9</v>
      </c>
      <c r="AF25">
        <v>18900</v>
      </c>
      <c r="AG25">
        <v>100800</v>
      </c>
      <c r="AH25">
        <v>18.7</v>
      </c>
      <c r="AI25">
        <v>4</v>
      </c>
      <c r="AJ25">
        <v>18100</v>
      </c>
      <c r="AK25">
        <v>100700</v>
      </c>
      <c r="AL25">
        <v>17.899999999999999</v>
      </c>
      <c r="AM25">
        <v>4.4000000000000004</v>
      </c>
      <c r="AN25">
        <v>17700</v>
      </c>
      <c r="AO25">
        <v>101200</v>
      </c>
      <c r="AP25">
        <v>17.5</v>
      </c>
      <c r="AQ25">
        <v>4.0999999999999996</v>
      </c>
      <c r="AR25">
        <v>17800</v>
      </c>
      <c r="AS25">
        <v>102000</v>
      </c>
      <c r="AT25">
        <v>17.399999999999999</v>
      </c>
      <c r="AU25">
        <v>4</v>
      </c>
      <c r="AV25">
        <v>16500</v>
      </c>
      <c r="AW25">
        <v>100500</v>
      </c>
      <c r="AX25">
        <v>16.399999999999999</v>
      </c>
      <c r="AY25">
        <v>4.0999999999999996</v>
      </c>
      <c r="AZ25">
        <v>18500</v>
      </c>
      <c r="BA25">
        <v>101700</v>
      </c>
      <c r="BB25">
        <v>18.2</v>
      </c>
      <c r="BC25">
        <v>4.7</v>
      </c>
      <c r="BD25">
        <v>17500</v>
      </c>
      <c r="BE25">
        <v>104600</v>
      </c>
      <c r="BF25">
        <v>16.7</v>
      </c>
      <c r="BG25">
        <v>4.5</v>
      </c>
      <c r="BH25">
        <v>18600</v>
      </c>
      <c r="BI25">
        <v>106800</v>
      </c>
      <c r="BJ25">
        <v>17.399999999999999</v>
      </c>
      <c r="BK25">
        <v>4.5</v>
      </c>
      <c r="BL25">
        <v>21700</v>
      </c>
      <c r="BM25">
        <v>106200</v>
      </c>
      <c r="BN25">
        <v>20.399999999999999</v>
      </c>
      <c r="BO25">
        <v>4.4000000000000004</v>
      </c>
      <c r="BP25">
        <v>12600</v>
      </c>
      <c r="BQ25">
        <v>105400</v>
      </c>
      <c r="BR25">
        <v>12</v>
      </c>
      <c r="BS25">
        <v>4</v>
      </c>
      <c r="BT25">
        <v>25200</v>
      </c>
      <c r="BU25">
        <v>105000</v>
      </c>
      <c r="BV25">
        <v>24</v>
      </c>
      <c r="BW25">
        <v>5.2</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29300</v>
      </c>
      <c r="E26">
        <v>139200</v>
      </c>
      <c r="F26">
        <v>21</v>
      </c>
      <c r="G26">
        <v>3.6</v>
      </c>
      <c r="H26">
        <v>28900</v>
      </c>
      <c r="I26">
        <v>140600</v>
      </c>
      <c r="J26">
        <v>20.5</v>
      </c>
      <c r="K26">
        <v>3.5</v>
      </c>
      <c r="L26">
        <v>28800</v>
      </c>
      <c r="M26">
        <v>140500</v>
      </c>
      <c r="N26">
        <v>20.5</v>
      </c>
      <c r="O26">
        <v>3.3</v>
      </c>
      <c r="P26">
        <v>32300</v>
      </c>
      <c r="Q26">
        <v>142200</v>
      </c>
      <c r="R26">
        <v>22.7</v>
      </c>
      <c r="S26">
        <v>3.4</v>
      </c>
      <c r="T26">
        <v>32200</v>
      </c>
      <c r="U26">
        <v>143700</v>
      </c>
      <c r="V26">
        <v>22.4</v>
      </c>
      <c r="W26">
        <v>3.6</v>
      </c>
      <c r="X26">
        <v>35500</v>
      </c>
      <c r="Y26">
        <v>146000</v>
      </c>
      <c r="Z26">
        <v>24.3</v>
      </c>
      <c r="AA26">
        <v>3.8</v>
      </c>
      <c r="AB26">
        <v>33600</v>
      </c>
      <c r="AC26">
        <v>146400</v>
      </c>
      <c r="AD26">
        <v>22.9</v>
      </c>
      <c r="AE26">
        <v>3.4</v>
      </c>
      <c r="AF26">
        <v>33900</v>
      </c>
      <c r="AG26">
        <v>146100</v>
      </c>
      <c r="AH26">
        <v>23.2</v>
      </c>
      <c r="AI26">
        <v>3.6</v>
      </c>
      <c r="AJ26">
        <v>31200</v>
      </c>
      <c r="AK26">
        <v>147000</v>
      </c>
      <c r="AL26">
        <v>21.2</v>
      </c>
      <c r="AM26">
        <v>3.7</v>
      </c>
      <c r="AN26">
        <v>29500</v>
      </c>
      <c r="AO26">
        <v>146300</v>
      </c>
      <c r="AP26">
        <v>20.2</v>
      </c>
      <c r="AQ26">
        <v>3.8</v>
      </c>
      <c r="AR26">
        <v>30200</v>
      </c>
      <c r="AS26">
        <v>150100</v>
      </c>
      <c r="AT26">
        <v>20.2</v>
      </c>
      <c r="AU26">
        <v>3.7</v>
      </c>
      <c r="AV26">
        <v>28500</v>
      </c>
      <c r="AW26">
        <v>152400</v>
      </c>
      <c r="AX26">
        <v>18.7</v>
      </c>
      <c r="AY26">
        <v>3.6</v>
      </c>
      <c r="AZ26">
        <v>28900</v>
      </c>
      <c r="BA26">
        <v>156500</v>
      </c>
      <c r="BB26">
        <v>18.5</v>
      </c>
      <c r="BC26">
        <v>3.5</v>
      </c>
      <c r="BD26">
        <v>33300</v>
      </c>
      <c r="BE26">
        <v>156200</v>
      </c>
      <c r="BF26">
        <v>21.3</v>
      </c>
      <c r="BG26">
        <v>3.5</v>
      </c>
      <c r="BH26">
        <v>33100</v>
      </c>
      <c r="BI26">
        <v>156900</v>
      </c>
      <c r="BJ26">
        <v>21.1</v>
      </c>
      <c r="BK26">
        <v>3.6</v>
      </c>
      <c r="BL26">
        <v>32600</v>
      </c>
      <c r="BM26">
        <v>156900</v>
      </c>
      <c r="BN26">
        <v>20.8</v>
      </c>
      <c r="BO26">
        <v>3.6</v>
      </c>
      <c r="BP26">
        <v>28300</v>
      </c>
      <c r="BQ26">
        <v>159200</v>
      </c>
      <c r="BR26">
        <v>17.8</v>
      </c>
      <c r="BS26">
        <v>3.9</v>
      </c>
      <c r="BT26">
        <v>34100</v>
      </c>
      <c r="BU26">
        <v>158500</v>
      </c>
      <c r="BV26">
        <v>21.5</v>
      </c>
      <c r="BW26">
        <v>4.0999999999999996</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182000</v>
      </c>
      <c r="E27">
        <v>629900</v>
      </c>
      <c r="F27">
        <v>28.9</v>
      </c>
      <c r="G27">
        <v>2.1</v>
      </c>
      <c r="H27">
        <v>192600</v>
      </c>
      <c r="I27">
        <v>636700</v>
      </c>
      <c r="J27">
        <v>30.3</v>
      </c>
      <c r="K27">
        <v>2.1</v>
      </c>
      <c r="L27">
        <v>196500</v>
      </c>
      <c r="M27">
        <v>643900</v>
      </c>
      <c r="N27">
        <v>30.5</v>
      </c>
      <c r="O27">
        <v>2.1</v>
      </c>
      <c r="P27">
        <v>203300</v>
      </c>
      <c r="Q27">
        <v>650800</v>
      </c>
      <c r="R27">
        <v>31.2</v>
      </c>
      <c r="S27">
        <v>2.2000000000000002</v>
      </c>
      <c r="T27">
        <v>207100</v>
      </c>
      <c r="U27">
        <v>660000</v>
      </c>
      <c r="V27">
        <v>31.4</v>
      </c>
      <c r="W27">
        <v>2.2999999999999998</v>
      </c>
      <c r="X27">
        <v>208700</v>
      </c>
      <c r="Y27">
        <v>665600</v>
      </c>
      <c r="Z27">
        <v>31.4</v>
      </c>
      <c r="AA27">
        <v>2.2000000000000002</v>
      </c>
      <c r="AB27">
        <v>214700</v>
      </c>
      <c r="AC27">
        <v>679000</v>
      </c>
      <c r="AD27">
        <v>31.6</v>
      </c>
      <c r="AE27">
        <v>2.2999999999999998</v>
      </c>
      <c r="AF27">
        <v>229200</v>
      </c>
      <c r="AG27">
        <v>690600</v>
      </c>
      <c r="AH27">
        <v>33.200000000000003</v>
      </c>
      <c r="AI27">
        <v>2.2999999999999998</v>
      </c>
      <c r="AJ27">
        <v>230500</v>
      </c>
      <c r="AK27">
        <v>688600</v>
      </c>
      <c r="AL27">
        <v>33.5</v>
      </c>
      <c r="AM27">
        <v>2.2999999999999998</v>
      </c>
      <c r="AN27">
        <v>208300</v>
      </c>
      <c r="AO27">
        <v>691000</v>
      </c>
      <c r="AP27">
        <v>30.1</v>
      </c>
      <c r="AQ27">
        <v>2.5</v>
      </c>
      <c r="AR27">
        <v>210100</v>
      </c>
      <c r="AS27">
        <v>701700</v>
      </c>
      <c r="AT27">
        <v>29.9</v>
      </c>
      <c r="AU27">
        <v>2.4</v>
      </c>
      <c r="AV27">
        <v>229400</v>
      </c>
      <c r="AW27">
        <v>709700</v>
      </c>
      <c r="AX27">
        <v>32.299999999999997</v>
      </c>
      <c r="AY27">
        <v>2.6</v>
      </c>
      <c r="AZ27">
        <v>218500</v>
      </c>
      <c r="BA27">
        <v>720100</v>
      </c>
      <c r="BB27">
        <v>30.3</v>
      </c>
      <c r="BC27">
        <v>2.2999999999999998</v>
      </c>
      <c r="BD27">
        <v>222900</v>
      </c>
      <c r="BE27">
        <v>727400</v>
      </c>
      <c r="BF27">
        <v>30.6</v>
      </c>
      <c r="BG27">
        <v>2.2999999999999998</v>
      </c>
      <c r="BH27">
        <v>212800</v>
      </c>
      <c r="BI27">
        <v>729000</v>
      </c>
      <c r="BJ27">
        <v>29.2</v>
      </c>
      <c r="BK27">
        <v>2.4</v>
      </c>
      <c r="BL27">
        <v>207700</v>
      </c>
      <c r="BM27">
        <v>730200</v>
      </c>
      <c r="BN27">
        <v>28.4</v>
      </c>
      <c r="BO27">
        <v>2.4</v>
      </c>
      <c r="BP27">
        <v>207800</v>
      </c>
      <c r="BQ27">
        <v>736000</v>
      </c>
      <c r="BR27">
        <v>28.2</v>
      </c>
      <c r="BS27">
        <v>2.9</v>
      </c>
      <c r="BT27">
        <v>212300</v>
      </c>
      <c r="BU27">
        <v>739800</v>
      </c>
      <c r="BV27">
        <v>28.7</v>
      </c>
      <c r="BW27">
        <v>2.7</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10700</v>
      </c>
      <c r="E28">
        <v>58200</v>
      </c>
      <c r="F28">
        <v>18.399999999999999</v>
      </c>
      <c r="G28">
        <v>3.6</v>
      </c>
      <c r="H28">
        <v>9800</v>
      </c>
      <c r="I28">
        <v>58300</v>
      </c>
      <c r="J28">
        <v>16.8</v>
      </c>
      <c r="K28">
        <v>3.4</v>
      </c>
      <c r="L28">
        <v>7700</v>
      </c>
      <c r="M28">
        <v>58300</v>
      </c>
      <c r="N28">
        <v>13.3</v>
      </c>
      <c r="O28">
        <v>4.8</v>
      </c>
      <c r="P28">
        <v>10200</v>
      </c>
      <c r="Q28">
        <v>58800</v>
      </c>
      <c r="R28">
        <v>17.399999999999999</v>
      </c>
      <c r="S28">
        <v>5.4</v>
      </c>
      <c r="T28">
        <v>8900</v>
      </c>
      <c r="U28">
        <v>58800</v>
      </c>
      <c r="V28">
        <v>15.1</v>
      </c>
      <c r="W28">
        <v>5</v>
      </c>
      <c r="X28">
        <v>11800</v>
      </c>
      <c r="Y28">
        <v>60900</v>
      </c>
      <c r="Z28">
        <v>19.399999999999999</v>
      </c>
      <c r="AA28">
        <v>6.2</v>
      </c>
      <c r="AB28">
        <v>13500</v>
      </c>
      <c r="AC28">
        <v>60700</v>
      </c>
      <c r="AD28">
        <v>22.3</v>
      </c>
      <c r="AE28">
        <v>6.2</v>
      </c>
      <c r="AF28">
        <v>12200</v>
      </c>
      <c r="AG28">
        <v>61500</v>
      </c>
      <c r="AH28">
        <v>19.899999999999999</v>
      </c>
      <c r="AI28">
        <v>5.9</v>
      </c>
      <c r="AJ28">
        <v>11000</v>
      </c>
      <c r="AK28">
        <v>57500</v>
      </c>
      <c r="AL28">
        <v>19</v>
      </c>
      <c r="AM28">
        <v>5.7</v>
      </c>
      <c r="AN28">
        <v>8700</v>
      </c>
      <c r="AO28">
        <v>58300</v>
      </c>
      <c r="AP28">
        <v>15</v>
      </c>
      <c r="AQ28">
        <v>5.4</v>
      </c>
      <c r="AR28">
        <v>8800</v>
      </c>
      <c r="AS28">
        <v>57300</v>
      </c>
      <c r="AT28">
        <v>15.3</v>
      </c>
      <c r="AU28">
        <v>5.6</v>
      </c>
      <c r="AV28">
        <v>12100</v>
      </c>
      <c r="AW28">
        <v>59600</v>
      </c>
      <c r="AX28">
        <v>20.3</v>
      </c>
      <c r="AY28">
        <v>6.2</v>
      </c>
      <c r="AZ28">
        <v>6500</v>
      </c>
      <c r="BA28">
        <v>59900</v>
      </c>
      <c r="BB28">
        <v>10.8</v>
      </c>
      <c r="BC28">
        <v>5.3</v>
      </c>
      <c r="BD28">
        <v>10000</v>
      </c>
      <c r="BE28">
        <v>59000</v>
      </c>
      <c r="BF28">
        <v>16.899999999999999</v>
      </c>
      <c r="BG28">
        <v>6.1</v>
      </c>
      <c r="BH28">
        <v>7500</v>
      </c>
      <c r="BI28">
        <v>57600</v>
      </c>
      <c r="BJ28">
        <v>13.1</v>
      </c>
      <c r="BK28">
        <v>6.1</v>
      </c>
      <c r="BL28">
        <v>10200</v>
      </c>
      <c r="BM28">
        <v>59600</v>
      </c>
      <c r="BN28">
        <v>17</v>
      </c>
      <c r="BO28">
        <v>6.4</v>
      </c>
      <c r="BP28">
        <v>9200</v>
      </c>
      <c r="BQ28">
        <v>57600</v>
      </c>
      <c r="BR28">
        <v>15.9</v>
      </c>
      <c r="BS28">
        <v>7</v>
      </c>
      <c r="BT28">
        <v>8200</v>
      </c>
      <c r="BU28">
        <v>58600</v>
      </c>
      <c r="BV28">
        <v>14</v>
      </c>
      <c r="BW28">
        <v>5.9</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24300</v>
      </c>
      <c r="E29">
        <v>87800</v>
      </c>
      <c r="F29">
        <v>27.7</v>
      </c>
      <c r="G29">
        <v>2.4</v>
      </c>
      <c r="H29">
        <v>25800</v>
      </c>
      <c r="I29">
        <v>89600</v>
      </c>
      <c r="J29">
        <v>28.8</v>
      </c>
      <c r="K29">
        <v>2.4</v>
      </c>
      <c r="L29">
        <v>27400</v>
      </c>
      <c r="M29">
        <v>90900</v>
      </c>
      <c r="N29">
        <v>30.1</v>
      </c>
      <c r="O29">
        <v>2.4</v>
      </c>
      <c r="P29">
        <v>26700</v>
      </c>
      <c r="Q29">
        <v>92100</v>
      </c>
      <c r="R29">
        <v>29</v>
      </c>
      <c r="S29">
        <v>2.5</v>
      </c>
      <c r="T29">
        <v>27900</v>
      </c>
      <c r="U29">
        <v>91400</v>
      </c>
      <c r="V29">
        <v>30.6</v>
      </c>
      <c r="W29">
        <v>2.6</v>
      </c>
      <c r="X29">
        <v>27000</v>
      </c>
      <c r="Y29">
        <v>93000</v>
      </c>
      <c r="Z29">
        <v>29</v>
      </c>
      <c r="AA29">
        <v>2.7</v>
      </c>
      <c r="AB29">
        <v>29400</v>
      </c>
      <c r="AC29">
        <v>93300</v>
      </c>
      <c r="AD29">
        <v>31.6</v>
      </c>
      <c r="AE29">
        <v>2.7</v>
      </c>
      <c r="AF29">
        <v>31500</v>
      </c>
      <c r="AG29">
        <v>93800</v>
      </c>
      <c r="AH29">
        <v>33.6</v>
      </c>
      <c r="AI29">
        <v>2.9</v>
      </c>
      <c r="AJ29">
        <v>28200</v>
      </c>
      <c r="AK29">
        <v>93200</v>
      </c>
      <c r="AL29">
        <v>30.3</v>
      </c>
      <c r="AM29">
        <v>2.7</v>
      </c>
      <c r="AN29">
        <v>28500</v>
      </c>
      <c r="AO29">
        <v>92600</v>
      </c>
      <c r="AP29">
        <v>30.8</v>
      </c>
      <c r="AQ29">
        <v>2.8</v>
      </c>
      <c r="AR29">
        <v>28000</v>
      </c>
      <c r="AS29">
        <v>91400</v>
      </c>
      <c r="AT29">
        <v>30.6</v>
      </c>
      <c r="AU29">
        <v>2.8</v>
      </c>
      <c r="AV29">
        <v>27500</v>
      </c>
      <c r="AW29">
        <v>91900</v>
      </c>
      <c r="AX29">
        <v>29.9</v>
      </c>
      <c r="AY29">
        <v>2.7</v>
      </c>
      <c r="AZ29">
        <v>28200</v>
      </c>
      <c r="BA29">
        <v>92200</v>
      </c>
      <c r="BB29">
        <v>30.6</v>
      </c>
      <c r="BC29">
        <v>2.8</v>
      </c>
      <c r="BD29">
        <v>29100</v>
      </c>
      <c r="BE29">
        <v>93000</v>
      </c>
      <c r="BF29">
        <v>31.3</v>
      </c>
      <c r="BG29">
        <v>2.8</v>
      </c>
      <c r="BH29">
        <v>27000</v>
      </c>
      <c r="BI29">
        <v>92400</v>
      </c>
      <c r="BJ29">
        <v>29.3</v>
      </c>
      <c r="BK29">
        <v>2.7</v>
      </c>
      <c r="BL29">
        <v>26200</v>
      </c>
      <c r="BM29">
        <v>92200</v>
      </c>
      <c r="BN29">
        <v>28.4</v>
      </c>
      <c r="BO29">
        <v>2.7</v>
      </c>
      <c r="BP29">
        <v>25900</v>
      </c>
      <c r="BQ29">
        <v>90900</v>
      </c>
      <c r="BR29">
        <v>28.5</v>
      </c>
      <c r="BS29">
        <v>3.5</v>
      </c>
      <c r="BT29">
        <v>25100</v>
      </c>
      <c r="BU29">
        <v>89200</v>
      </c>
      <c r="BV29">
        <v>28.1</v>
      </c>
      <c r="BW29">
        <v>4</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23400</v>
      </c>
      <c r="E30">
        <v>86400</v>
      </c>
      <c r="F30">
        <v>27.1</v>
      </c>
      <c r="G30">
        <v>2.6</v>
      </c>
      <c r="H30">
        <v>22900</v>
      </c>
      <c r="I30">
        <v>87100</v>
      </c>
      <c r="J30">
        <v>26.3</v>
      </c>
      <c r="K30">
        <v>2.7</v>
      </c>
      <c r="L30">
        <v>23400</v>
      </c>
      <c r="M30">
        <v>86500</v>
      </c>
      <c r="N30">
        <v>27</v>
      </c>
      <c r="O30">
        <v>2.6</v>
      </c>
      <c r="P30">
        <v>25900</v>
      </c>
      <c r="Q30">
        <v>87800</v>
      </c>
      <c r="R30">
        <v>29.5</v>
      </c>
      <c r="S30">
        <v>2.6</v>
      </c>
      <c r="T30">
        <v>23200</v>
      </c>
      <c r="U30">
        <v>86800</v>
      </c>
      <c r="V30">
        <v>26.7</v>
      </c>
      <c r="W30">
        <v>2.6</v>
      </c>
      <c r="X30">
        <v>21900</v>
      </c>
      <c r="Y30">
        <v>87600</v>
      </c>
      <c r="Z30">
        <v>25</v>
      </c>
      <c r="AA30">
        <v>2.4</v>
      </c>
      <c r="AB30">
        <v>22100</v>
      </c>
      <c r="AC30">
        <v>86800</v>
      </c>
      <c r="AD30">
        <v>25.4</v>
      </c>
      <c r="AE30">
        <v>2.5</v>
      </c>
      <c r="AF30">
        <v>23200</v>
      </c>
      <c r="AG30">
        <v>86400</v>
      </c>
      <c r="AH30">
        <v>26.8</v>
      </c>
      <c r="AI30">
        <v>2.6</v>
      </c>
      <c r="AJ30">
        <v>21600</v>
      </c>
      <c r="AK30">
        <v>85400</v>
      </c>
      <c r="AL30">
        <v>25.3</v>
      </c>
      <c r="AM30">
        <v>2.7</v>
      </c>
      <c r="AN30">
        <v>21900</v>
      </c>
      <c r="AO30">
        <v>85400</v>
      </c>
      <c r="AP30">
        <v>25.6</v>
      </c>
      <c r="AQ30">
        <v>2.8</v>
      </c>
      <c r="AR30">
        <v>25000</v>
      </c>
      <c r="AS30">
        <v>84000</v>
      </c>
      <c r="AT30">
        <v>29.8</v>
      </c>
      <c r="AU30">
        <v>3.1</v>
      </c>
      <c r="AV30">
        <v>19100</v>
      </c>
      <c r="AW30">
        <v>84400</v>
      </c>
      <c r="AX30">
        <v>22.7</v>
      </c>
      <c r="AY30">
        <v>2.8</v>
      </c>
      <c r="AZ30">
        <v>20000</v>
      </c>
      <c r="BA30">
        <v>82500</v>
      </c>
      <c r="BB30">
        <v>24.3</v>
      </c>
      <c r="BC30">
        <v>2.8</v>
      </c>
      <c r="BD30">
        <v>18700</v>
      </c>
      <c r="BE30">
        <v>82800</v>
      </c>
      <c r="BF30">
        <v>22.6</v>
      </c>
      <c r="BG30">
        <v>2.7</v>
      </c>
      <c r="BH30">
        <v>20100</v>
      </c>
      <c r="BI30">
        <v>82800</v>
      </c>
      <c r="BJ30">
        <v>24.3</v>
      </c>
      <c r="BK30">
        <v>2.7</v>
      </c>
      <c r="BL30">
        <v>18600</v>
      </c>
      <c r="BM30">
        <v>81900</v>
      </c>
      <c r="BN30">
        <v>22.7</v>
      </c>
      <c r="BO30">
        <v>2.6</v>
      </c>
      <c r="BP30">
        <v>19300</v>
      </c>
      <c r="BQ30">
        <v>81600</v>
      </c>
      <c r="BR30">
        <v>23.7</v>
      </c>
      <c r="BS30">
        <v>3.4</v>
      </c>
      <c r="BT30">
        <v>20200</v>
      </c>
      <c r="BU30">
        <v>80600</v>
      </c>
      <c r="BV30">
        <v>25</v>
      </c>
      <c r="BW30">
        <v>3.7</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14500</v>
      </c>
      <c r="E31">
        <v>47100</v>
      </c>
      <c r="F31">
        <v>30.7</v>
      </c>
      <c r="G31">
        <v>3.8</v>
      </c>
      <c r="H31">
        <v>13100</v>
      </c>
      <c r="I31">
        <v>47600</v>
      </c>
      <c r="J31">
        <v>27.5</v>
      </c>
      <c r="K31">
        <v>3.8</v>
      </c>
      <c r="L31">
        <v>12300</v>
      </c>
      <c r="M31">
        <v>47900</v>
      </c>
      <c r="N31">
        <v>25.8</v>
      </c>
      <c r="O31">
        <v>6.4</v>
      </c>
      <c r="P31">
        <v>10900</v>
      </c>
      <c r="Q31">
        <v>47400</v>
      </c>
      <c r="R31">
        <v>22.9</v>
      </c>
      <c r="S31">
        <v>6.6</v>
      </c>
      <c r="T31">
        <v>12300</v>
      </c>
      <c r="U31">
        <v>48200</v>
      </c>
      <c r="V31">
        <v>25.6</v>
      </c>
      <c r="W31">
        <v>7.5</v>
      </c>
      <c r="X31">
        <v>11000</v>
      </c>
      <c r="Y31">
        <v>48100</v>
      </c>
      <c r="Z31">
        <v>23</v>
      </c>
      <c r="AA31">
        <v>7.4</v>
      </c>
      <c r="AB31">
        <v>9900</v>
      </c>
      <c r="AC31">
        <v>48200</v>
      </c>
      <c r="AD31">
        <v>20.5</v>
      </c>
      <c r="AE31">
        <v>6.7</v>
      </c>
      <c r="AF31">
        <v>6800</v>
      </c>
      <c r="AG31">
        <v>47200</v>
      </c>
      <c r="AH31">
        <v>14.3</v>
      </c>
      <c r="AI31">
        <v>6.7</v>
      </c>
      <c r="AJ31">
        <v>12900</v>
      </c>
      <c r="AK31">
        <v>48900</v>
      </c>
      <c r="AL31">
        <v>26.3</v>
      </c>
      <c r="AM31">
        <v>8.6</v>
      </c>
      <c r="AN31">
        <v>12100</v>
      </c>
      <c r="AO31">
        <v>48900</v>
      </c>
      <c r="AP31">
        <v>24.7</v>
      </c>
      <c r="AQ31">
        <v>7.4</v>
      </c>
      <c r="AR31">
        <v>15700</v>
      </c>
      <c r="AS31">
        <v>48800</v>
      </c>
      <c r="AT31">
        <v>32.200000000000003</v>
      </c>
      <c r="AU31">
        <v>8.8000000000000007</v>
      </c>
      <c r="AV31">
        <v>10700</v>
      </c>
      <c r="AW31">
        <v>48200</v>
      </c>
      <c r="AX31">
        <v>22.2</v>
      </c>
      <c r="AY31">
        <v>9.3000000000000007</v>
      </c>
      <c r="AZ31">
        <v>11200</v>
      </c>
      <c r="BA31">
        <v>49200</v>
      </c>
      <c r="BB31">
        <v>22.7</v>
      </c>
      <c r="BC31">
        <v>8.1</v>
      </c>
      <c r="BD31">
        <v>11000</v>
      </c>
      <c r="BE31">
        <v>48300</v>
      </c>
      <c r="BF31">
        <v>22.8</v>
      </c>
      <c r="BG31">
        <v>7.4</v>
      </c>
      <c r="BH31">
        <v>9200</v>
      </c>
      <c r="BI31">
        <v>49200</v>
      </c>
      <c r="BJ31">
        <v>18.7</v>
      </c>
      <c r="BK31">
        <v>6.8</v>
      </c>
      <c r="BL31">
        <v>10900</v>
      </c>
      <c r="BM31">
        <v>48800</v>
      </c>
      <c r="BN31">
        <v>22.3</v>
      </c>
      <c r="BO31">
        <v>8.9</v>
      </c>
      <c r="BP31">
        <v>12600</v>
      </c>
      <c r="BQ31">
        <v>49100</v>
      </c>
      <c r="BR31">
        <v>25.7</v>
      </c>
      <c r="BS31">
        <v>10.7</v>
      </c>
      <c r="BT31">
        <v>12700</v>
      </c>
      <c r="BU31">
        <v>50900</v>
      </c>
      <c r="BV31">
        <v>25</v>
      </c>
      <c r="BW31">
        <v>10.4</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40800</v>
      </c>
      <c r="E32">
        <v>169500</v>
      </c>
      <c r="F32">
        <v>24.1</v>
      </c>
      <c r="G32">
        <v>2.5</v>
      </c>
      <c r="H32">
        <v>44800</v>
      </c>
      <c r="I32">
        <v>169900</v>
      </c>
      <c r="J32">
        <v>26.4</v>
      </c>
      <c r="K32">
        <v>2.5</v>
      </c>
      <c r="L32">
        <v>45400</v>
      </c>
      <c r="M32">
        <v>172200</v>
      </c>
      <c r="N32">
        <v>26.3</v>
      </c>
      <c r="O32">
        <v>2.6</v>
      </c>
      <c r="P32">
        <v>43400</v>
      </c>
      <c r="Q32">
        <v>174200</v>
      </c>
      <c r="R32">
        <v>24.9</v>
      </c>
      <c r="S32">
        <v>2.6</v>
      </c>
      <c r="T32">
        <v>44000</v>
      </c>
      <c r="U32">
        <v>173600</v>
      </c>
      <c r="V32">
        <v>25.4</v>
      </c>
      <c r="W32">
        <v>2.7</v>
      </c>
      <c r="X32">
        <v>41700</v>
      </c>
      <c r="Y32">
        <v>175100</v>
      </c>
      <c r="Z32">
        <v>23.8</v>
      </c>
      <c r="AA32">
        <v>2.7</v>
      </c>
      <c r="AB32">
        <v>50100</v>
      </c>
      <c r="AC32">
        <v>175400</v>
      </c>
      <c r="AD32">
        <v>28.6</v>
      </c>
      <c r="AE32">
        <v>2.9</v>
      </c>
      <c r="AF32">
        <v>47000</v>
      </c>
      <c r="AG32">
        <v>177900</v>
      </c>
      <c r="AH32">
        <v>26.4</v>
      </c>
      <c r="AI32">
        <v>2.8</v>
      </c>
      <c r="AJ32">
        <v>49200</v>
      </c>
      <c r="AK32">
        <v>176400</v>
      </c>
      <c r="AL32">
        <v>27.9</v>
      </c>
      <c r="AM32">
        <v>2.8</v>
      </c>
      <c r="AN32">
        <v>45500</v>
      </c>
      <c r="AO32">
        <v>175300</v>
      </c>
      <c r="AP32">
        <v>26</v>
      </c>
      <c r="AQ32">
        <v>2.6</v>
      </c>
      <c r="AR32">
        <v>48200</v>
      </c>
      <c r="AS32">
        <v>176100</v>
      </c>
      <c r="AT32">
        <v>27.4</v>
      </c>
      <c r="AU32">
        <v>2.7</v>
      </c>
      <c r="AV32">
        <v>42300</v>
      </c>
      <c r="AW32">
        <v>174300</v>
      </c>
      <c r="AX32">
        <v>24.3</v>
      </c>
      <c r="AY32">
        <v>2.7</v>
      </c>
      <c r="AZ32">
        <v>42500</v>
      </c>
      <c r="BA32">
        <v>175200</v>
      </c>
      <c r="BB32">
        <v>24.3</v>
      </c>
      <c r="BC32">
        <v>2.9</v>
      </c>
      <c r="BD32">
        <v>43900</v>
      </c>
      <c r="BE32">
        <v>175000</v>
      </c>
      <c r="BF32">
        <v>25.1</v>
      </c>
      <c r="BG32">
        <v>3.1</v>
      </c>
      <c r="BH32">
        <v>46500</v>
      </c>
      <c r="BI32">
        <v>175700</v>
      </c>
      <c r="BJ32">
        <v>26.5</v>
      </c>
      <c r="BK32">
        <v>3</v>
      </c>
      <c r="BL32">
        <v>45200</v>
      </c>
      <c r="BM32">
        <v>177200</v>
      </c>
      <c r="BN32">
        <v>25.5</v>
      </c>
      <c r="BO32">
        <v>2.9</v>
      </c>
      <c r="BP32">
        <v>48900</v>
      </c>
      <c r="BQ32">
        <v>176200</v>
      </c>
      <c r="BR32">
        <v>27.7</v>
      </c>
      <c r="BS32">
        <v>3.8</v>
      </c>
      <c r="BT32">
        <v>51700</v>
      </c>
      <c r="BU32">
        <v>175300</v>
      </c>
      <c r="BV32">
        <v>29.5</v>
      </c>
      <c r="BW32">
        <v>4</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8100</v>
      </c>
      <c r="E33">
        <v>35300</v>
      </c>
      <c r="F33">
        <v>23</v>
      </c>
      <c r="G33">
        <v>3</v>
      </c>
      <c r="H33">
        <v>7700</v>
      </c>
      <c r="I33">
        <v>35500</v>
      </c>
      <c r="J33">
        <v>21.7</v>
      </c>
      <c r="K33">
        <v>3.3</v>
      </c>
      <c r="L33">
        <v>6300</v>
      </c>
      <c r="M33">
        <v>37300</v>
      </c>
      <c r="N33">
        <v>16.8</v>
      </c>
      <c r="O33">
        <v>6.4</v>
      </c>
      <c r="P33">
        <v>7800</v>
      </c>
      <c r="Q33">
        <v>37700</v>
      </c>
      <c r="R33">
        <v>20.8</v>
      </c>
      <c r="S33">
        <v>7.2</v>
      </c>
      <c r="T33">
        <v>7100</v>
      </c>
      <c r="U33">
        <v>38500</v>
      </c>
      <c r="V33">
        <v>18.399999999999999</v>
      </c>
      <c r="W33">
        <v>6.8</v>
      </c>
      <c r="X33">
        <v>7400</v>
      </c>
      <c r="Y33">
        <v>39100</v>
      </c>
      <c r="Z33">
        <v>18.899999999999999</v>
      </c>
      <c r="AA33">
        <v>6.7</v>
      </c>
      <c r="AB33">
        <v>11700</v>
      </c>
      <c r="AC33">
        <v>41300</v>
      </c>
      <c r="AD33">
        <v>28.5</v>
      </c>
      <c r="AE33">
        <v>8.4</v>
      </c>
      <c r="AF33">
        <v>12000</v>
      </c>
      <c r="AG33">
        <v>41500</v>
      </c>
      <c r="AH33">
        <v>29</v>
      </c>
      <c r="AI33">
        <v>8.5</v>
      </c>
      <c r="AJ33">
        <v>8100</v>
      </c>
      <c r="AK33">
        <v>40200</v>
      </c>
      <c r="AL33">
        <v>20</v>
      </c>
      <c r="AM33">
        <v>8.5</v>
      </c>
      <c r="AN33">
        <v>5900</v>
      </c>
      <c r="AO33">
        <v>39900</v>
      </c>
      <c r="AP33">
        <v>14.8</v>
      </c>
      <c r="AQ33">
        <v>7.6</v>
      </c>
      <c r="AR33">
        <v>11300</v>
      </c>
      <c r="AS33">
        <v>40600</v>
      </c>
      <c r="AT33">
        <v>27.7</v>
      </c>
      <c r="AU33">
        <v>9.1</v>
      </c>
      <c r="AV33">
        <v>11800</v>
      </c>
      <c r="AW33">
        <v>40500</v>
      </c>
      <c r="AX33">
        <v>29.2</v>
      </c>
      <c r="AY33">
        <v>9.6999999999999993</v>
      </c>
      <c r="AZ33">
        <v>10100</v>
      </c>
      <c r="BA33">
        <v>40900</v>
      </c>
      <c r="BB33">
        <v>24.7</v>
      </c>
      <c r="BC33">
        <v>8.6999999999999993</v>
      </c>
      <c r="BD33">
        <v>8900</v>
      </c>
      <c r="BE33">
        <v>41000</v>
      </c>
      <c r="BF33">
        <v>21.8</v>
      </c>
      <c r="BG33">
        <v>8.3000000000000007</v>
      </c>
      <c r="BH33">
        <v>6900</v>
      </c>
      <c r="BI33">
        <v>40300</v>
      </c>
      <c r="BJ33">
        <v>17.100000000000001</v>
      </c>
      <c r="BK33">
        <v>8.9</v>
      </c>
      <c r="BL33">
        <v>6900</v>
      </c>
      <c r="BM33">
        <v>41100</v>
      </c>
      <c r="BN33">
        <v>16.8</v>
      </c>
      <c r="BO33">
        <v>9</v>
      </c>
      <c r="BP33">
        <v>8500</v>
      </c>
      <c r="BQ33">
        <v>40100</v>
      </c>
      <c r="BR33">
        <v>21.1</v>
      </c>
      <c r="BS33">
        <v>11.1</v>
      </c>
      <c r="BT33">
        <v>6900</v>
      </c>
      <c r="BU33">
        <v>41200</v>
      </c>
      <c r="BV33">
        <v>16.8</v>
      </c>
      <c r="BW33">
        <v>9.8000000000000007</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46800</v>
      </c>
      <c r="E34">
        <v>212500</v>
      </c>
      <c r="F34">
        <v>22</v>
      </c>
      <c r="G34">
        <v>1.5</v>
      </c>
      <c r="H34">
        <v>48100</v>
      </c>
      <c r="I34">
        <v>215700</v>
      </c>
      <c r="J34">
        <v>22.3</v>
      </c>
      <c r="K34">
        <v>1.6</v>
      </c>
      <c r="L34">
        <v>48100</v>
      </c>
      <c r="M34">
        <v>219200</v>
      </c>
      <c r="N34">
        <v>22</v>
      </c>
      <c r="O34">
        <v>1.7</v>
      </c>
      <c r="P34">
        <v>49600</v>
      </c>
      <c r="Q34">
        <v>223500</v>
      </c>
      <c r="R34">
        <v>22.2</v>
      </c>
      <c r="S34">
        <v>1.7</v>
      </c>
      <c r="T34">
        <v>48600</v>
      </c>
      <c r="U34">
        <v>225400</v>
      </c>
      <c r="V34">
        <v>21.5</v>
      </c>
      <c r="W34">
        <v>1.7</v>
      </c>
      <c r="X34">
        <v>50700</v>
      </c>
      <c r="Y34">
        <v>229300</v>
      </c>
      <c r="Z34">
        <v>22.1</v>
      </c>
      <c r="AA34">
        <v>1.8</v>
      </c>
      <c r="AB34">
        <v>50200</v>
      </c>
      <c r="AC34">
        <v>233800</v>
      </c>
      <c r="AD34">
        <v>21.5</v>
      </c>
      <c r="AE34">
        <v>1.7</v>
      </c>
      <c r="AF34">
        <v>52400</v>
      </c>
      <c r="AG34">
        <v>237500</v>
      </c>
      <c r="AH34">
        <v>22.1</v>
      </c>
      <c r="AI34">
        <v>1.7</v>
      </c>
      <c r="AJ34">
        <v>56000</v>
      </c>
      <c r="AK34">
        <v>239200</v>
      </c>
      <c r="AL34">
        <v>23.4</v>
      </c>
      <c r="AM34">
        <v>1.8</v>
      </c>
      <c r="AN34">
        <v>49700</v>
      </c>
      <c r="AO34">
        <v>238900</v>
      </c>
      <c r="AP34">
        <v>20.8</v>
      </c>
      <c r="AQ34">
        <v>1.8</v>
      </c>
      <c r="AR34">
        <v>55200</v>
      </c>
      <c r="AS34">
        <v>239800</v>
      </c>
      <c r="AT34">
        <v>23</v>
      </c>
      <c r="AU34">
        <v>1.8</v>
      </c>
      <c r="AV34">
        <v>54500</v>
      </c>
      <c r="AW34">
        <v>238900</v>
      </c>
      <c r="AX34">
        <v>22.8</v>
      </c>
      <c r="AY34">
        <v>1.9</v>
      </c>
      <c r="AZ34">
        <v>51900</v>
      </c>
      <c r="BA34">
        <v>241400</v>
      </c>
      <c r="BB34">
        <v>21.5</v>
      </c>
      <c r="BC34">
        <v>2</v>
      </c>
      <c r="BD34">
        <v>51100</v>
      </c>
      <c r="BE34">
        <v>243300</v>
      </c>
      <c r="BF34">
        <v>21</v>
      </c>
      <c r="BG34">
        <v>1.9</v>
      </c>
      <c r="BH34">
        <v>49000</v>
      </c>
      <c r="BI34">
        <v>243800</v>
      </c>
      <c r="BJ34">
        <v>20.100000000000001</v>
      </c>
      <c r="BK34">
        <v>1.9</v>
      </c>
      <c r="BL34">
        <v>41900</v>
      </c>
      <c r="BM34">
        <v>243800</v>
      </c>
      <c r="BN34">
        <v>17.2</v>
      </c>
      <c r="BO34">
        <v>2</v>
      </c>
      <c r="BP34">
        <v>46400</v>
      </c>
      <c r="BQ34">
        <v>241900</v>
      </c>
      <c r="BR34">
        <v>19.2</v>
      </c>
      <c r="BS34">
        <v>2.4</v>
      </c>
      <c r="BT34">
        <v>44600</v>
      </c>
      <c r="BU34">
        <v>240900</v>
      </c>
      <c r="BV34">
        <v>18.5</v>
      </c>
      <c r="BW34">
        <v>2.5</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11400</v>
      </c>
      <c r="E35">
        <v>71500</v>
      </c>
      <c r="F35">
        <v>15.9</v>
      </c>
      <c r="G35">
        <v>2</v>
      </c>
      <c r="H35">
        <v>10400</v>
      </c>
      <c r="I35">
        <v>72300</v>
      </c>
      <c r="J35">
        <v>14.4</v>
      </c>
      <c r="K35">
        <v>2</v>
      </c>
      <c r="L35">
        <v>11900</v>
      </c>
      <c r="M35">
        <v>72800</v>
      </c>
      <c r="N35">
        <v>16.399999999999999</v>
      </c>
      <c r="O35">
        <v>2.1</v>
      </c>
      <c r="P35">
        <v>10100</v>
      </c>
      <c r="Q35">
        <v>73400</v>
      </c>
      <c r="R35">
        <v>13.7</v>
      </c>
      <c r="S35">
        <v>2.1</v>
      </c>
      <c r="T35">
        <v>9900</v>
      </c>
      <c r="U35">
        <v>73800</v>
      </c>
      <c r="V35">
        <v>13.4</v>
      </c>
      <c r="W35">
        <v>2.2000000000000002</v>
      </c>
      <c r="X35">
        <v>11600</v>
      </c>
      <c r="Y35">
        <v>73600</v>
      </c>
      <c r="Z35">
        <v>15.7</v>
      </c>
      <c r="AA35">
        <v>2.5</v>
      </c>
      <c r="AB35">
        <v>11100</v>
      </c>
      <c r="AC35">
        <v>74200</v>
      </c>
      <c r="AD35">
        <v>14.9</v>
      </c>
      <c r="AE35">
        <v>2.5</v>
      </c>
      <c r="AF35">
        <v>12400</v>
      </c>
      <c r="AG35">
        <v>74500</v>
      </c>
      <c r="AH35">
        <v>16.7</v>
      </c>
      <c r="AI35">
        <v>2.5</v>
      </c>
      <c r="AJ35">
        <v>13100</v>
      </c>
      <c r="AK35">
        <v>74100</v>
      </c>
      <c r="AL35">
        <v>17.600000000000001</v>
      </c>
      <c r="AM35">
        <v>2.4</v>
      </c>
      <c r="AN35">
        <v>10600</v>
      </c>
      <c r="AO35">
        <v>74900</v>
      </c>
      <c r="AP35">
        <v>14.2</v>
      </c>
      <c r="AQ35">
        <v>2.1</v>
      </c>
      <c r="AR35">
        <v>12700</v>
      </c>
      <c r="AS35">
        <v>76400</v>
      </c>
      <c r="AT35">
        <v>16.600000000000001</v>
      </c>
      <c r="AU35">
        <v>2.2000000000000002</v>
      </c>
      <c r="AV35">
        <v>11300</v>
      </c>
      <c r="AW35">
        <v>76700</v>
      </c>
      <c r="AX35">
        <v>14.8</v>
      </c>
      <c r="AY35">
        <v>2</v>
      </c>
      <c r="AZ35">
        <v>11300</v>
      </c>
      <c r="BA35">
        <v>76100</v>
      </c>
      <c r="BB35">
        <v>14.9</v>
      </c>
      <c r="BC35">
        <v>2.2000000000000002</v>
      </c>
      <c r="BD35">
        <v>10500</v>
      </c>
      <c r="BE35">
        <v>76600</v>
      </c>
      <c r="BF35">
        <v>13.7</v>
      </c>
      <c r="BG35">
        <v>2.2000000000000002</v>
      </c>
      <c r="BH35">
        <v>10400</v>
      </c>
      <c r="BI35">
        <v>76800</v>
      </c>
      <c r="BJ35">
        <v>13.5</v>
      </c>
      <c r="BK35">
        <v>2.2000000000000002</v>
      </c>
      <c r="BL35">
        <v>10400</v>
      </c>
      <c r="BM35">
        <v>76400</v>
      </c>
      <c r="BN35">
        <v>13.7</v>
      </c>
      <c r="BO35">
        <v>2.2999999999999998</v>
      </c>
      <c r="BP35">
        <v>12500</v>
      </c>
      <c r="BQ35">
        <v>76500</v>
      </c>
      <c r="BR35">
        <v>16.399999999999999</v>
      </c>
      <c r="BS35">
        <v>2.9</v>
      </c>
      <c r="BT35">
        <v>15200</v>
      </c>
      <c r="BU35">
        <v>76800</v>
      </c>
      <c r="BV35">
        <v>19.7</v>
      </c>
      <c r="BW35">
        <v>3</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86400</v>
      </c>
      <c r="E36">
        <v>302100</v>
      </c>
      <c r="F36">
        <v>28.6</v>
      </c>
      <c r="G36">
        <v>2.5</v>
      </c>
      <c r="H36">
        <v>83900</v>
      </c>
      <c r="I36">
        <v>306900</v>
      </c>
      <c r="J36">
        <v>27.3</v>
      </c>
      <c r="K36">
        <v>2.6</v>
      </c>
      <c r="L36">
        <v>84100</v>
      </c>
      <c r="M36">
        <v>311900</v>
      </c>
      <c r="N36">
        <v>27</v>
      </c>
      <c r="O36">
        <v>2.6</v>
      </c>
      <c r="P36">
        <v>87400</v>
      </c>
      <c r="Q36">
        <v>318700</v>
      </c>
      <c r="R36">
        <v>27.4</v>
      </c>
      <c r="S36">
        <v>2.7</v>
      </c>
      <c r="T36">
        <v>84000</v>
      </c>
      <c r="U36">
        <v>320700</v>
      </c>
      <c r="V36">
        <v>26.2</v>
      </c>
      <c r="W36">
        <v>2.7</v>
      </c>
      <c r="X36">
        <v>90000</v>
      </c>
      <c r="Y36">
        <v>325400</v>
      </c>
      <c r="Z36">
        <v>27.7</v>
      </c>
      <c r="AA36">
        <v>2.8</v>
      </c>
      <c r="AB36">
        <v>101600</v>
      </c>
      <c r="AC36">
        <v>328300</v>
      </c>
      <c r="AD36">
        <v>30.9</v>
      </c>
      <c r="AE36">
        <v>2.8</v>
      </c>
      <c r="AF36">
        <v>99000</v>
      </c>
      <c r="AG36">
        <v>330000</v>
      </c>
      <c r="AH36">
        <v>30</v>
      </c>
      <c r="AI36">
        <v>2.8</v>
      </c>
      <c r="AJ36">
        <v>93400</v>
      </c>
      <c r="AK36">
        <v>330400</v>
      </c>
      <c r="AL36">
        <v>28.3</v>
      </c>
      <c r="AM36">
        <v>2.7</v>
      </c>
      <c r="AN36">
        <v>83200</v>
      </c>
      <c r="AO36">
        <v>326700</v>
      </c>
      <c r="AP36">
        <v>25.5</v>
      </c>
      <c r="AQ36">
        <v>2.7</v>
      </c>
      <c r="AR36">
        <v>93600</v>
      </c>
      <c r="AS36">
        <v>326900</v>
      </c>
      <c r="AT36">
        <v>28.6</v>
      </c>
      <c r="AU36">
        <v>2.7</v>
      </c>
      <c r="AV36">
        <v>89400</v>
      </c>
      <c r="AW36">
        <v>327500</v>
      </c>
      <c r="AX36">
        <v>27.3</v>
      </c>
      <c r="AY36">
        <v>2.7</v>
      </c>
      <c r="AZ36">
        <v>90800</v>
      </c>
      <c r="BA36">
        <v>325600</v>
      </c>
      <c r="BB36">
        <v>27.9</v>
      </c>
      <c r="BC36">
        <v>2.9</v>
      </c>
      <c r="BD36">
        <v>90300</v>
      </c>
      <c r="BE36">
        <v>325000</v>
      </c>
      <c r="BF36">
        <v>27.8</v>
      </c>
      <c r="BG36">
        <v>2.9</v>
      </c>
      <c r="BH36">
        <v>101100</v>
      </c>
      <c r="BI36">
        <v>322300</v>
      </c>
      <c r="BJ36">
        <v>31.4</v>
      </c>
      <c r="BK36">
        <v>3</v>
      </c>
      <c r="BL36">
        <v>94200</v>
      </c>
      <c r="BM36">
        <v>326600</v>
      </c>
      <c r="BN36">
        <v>28.9</v>
      </c>
      <c r="BO36">
        <v>3</v>
      </c>
      <c r="BP36">
        <v>83400</v>
      </c>
      <c r="BQ36">
        <v>330700</v>
      </c>
      <c r="BR36">
        <v>25.2</v>
      </c>
      <c r="BS36">
        <v>3.4</v>
      </c>
      <c r="BT36">
        <v>78900</v>
      </c>
      <c r="BU36">
        <v>326000</v>
      </c>
      <c r="BV36">
        <v>24.2</v>
      </c>
      <c r="BW36">
        <v>3.5</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19200</v>
      </c>
      <c r="E37">
        <v>89000</v>
      </c>
      <c r="F37">
        <v>21.6</v>
      </c>
      <c r="G37">
        <v>3.5</v>
      </c>
      <c r="H37">
        <v>16000</v>
      </c>
      <c r="I37">
        <v>90200</v>
      </c>
      <c r="J37">
        <v>17.7</v>
      </c>
      <c r="K37">
        <v>3.1</v>
      </c>
      <c r="L37">
        <v>17300</v>
      </c>
      <c r="M37">
        <v>90400</v>
      </c>
      <c r="N37">
        <v>19.2</v>
      </c>
      <c r="O37">
        <v>4.5999999999999996</v>
      </c>
      <c r="P37">
        <v>18600</v>
      </c>
      <c r="Q37">
        <v>90900</v>
      </c>
      <c r="R37">
        <v>20.5</v>
      </c>
      <c r="S37">
        <v>4.5999999999999996</v>
      </c>
      <c r="T37">
        <v>22500</v>
      </c>
      <c r="U37">
        <v>93300</v>
      </c>
      <c r="V37">
        <v>24.1</v>
      </c>
      <c r="W37">
        <v>4.7</v>
      </c>
      <c r="X37">
        <v>16900</v>
      </c>
      <c r="Y37">
        <v>90600</v>
      </c>
      <c r="Z37">
        <v>18.7</v>
      </c>
      <c r="AA37">
        <v>4.7</v>
      </c>
      <c r="AB37">
        <v>15200</v>
      </c>
      <c r="AC37">
        <v>93400</v>
      </c>
      <c r="AD37">
        <v>16.3</v>
      </c>
      <c r="AE37">
        <v>4.7</v>
      </c>
      <c r="AF37">
        <v>17600</v>
      </c>
      <c r="AG37">
        <v>93700</v>
      </c>
      <c r="AH37">
        <v>18.8</v>
      </c>
      <c r="AI37">
        <v>4.7</v>
      </c>
      <c r="AJ37">
        <v>19200</v>
      </c>
      <c r="AK37">
        <v>92000</v>
      </c>
      <c r="AL37">
        <v>20.9</v>
      </c>
      <c r="AM37">
        <v>5.2</v>
      </c>
      <c r="AN37">
        <v>18800</v>
      </c>
      <c r="AO37">
        <v>90400</v>
      </c>
      <c r="AP37">
        <v>20.8</v>
      </c>
      <c r="AQ37">
        <v>5.2</v>
      </c>
      <c r="AR37">
        <v>20000</v>
      </c>
      <c r="AS37">
        <v>91900</v>
      </c>
      <c r="AT37">
        <v>21.8</v>
      </c>
      <c r="AU37">
        <v>5.5</v>
      </c>
      <c r="AV37">
        <v>16500</v>
      </c>
      <c r="AW37">
        <v>92800</v>
      </c>
      <c r="AX37">
        <v>17.8</v>
      </c>
      <c r="AY37">
        <v>4.9000000000000004</v>
      </c>
      <c r="AZ37">
        <v>19600</v>
      </c>
      <c r="BA37">
        <v>92600</v>
      </c>
      <c r="BB37">
        <v>21.1</v>
      </c>
      <c r="BC37">
        <v>5.4</v>
      </c>
      <c r="BD37">
        <v>11000</v>
      </c>
      <c r="BE37">
        <v>90400</v>
      </c>
      <c r="BF37">
        <v>12.2</v>
      </c>
      <c r="BG37">
        <v>4.4000000000000004</v>
      </c>
      <c r="BH37">
        <v>11900</v>
      </c>
      <c r="BI37">
        <v>92500</v>
      </c>
      <c r="BJ37">
        <v>12.9</v>
      </c>
      <c r="BK37">
        <v>4.8</v>
      </c>
      <c r="BL37">
        <v>18000</v>
      </c>
      <c r="BM37">
        <v>92000</v>
      </c>
      <c r="BN37">
        <v>19.600000000000001</v>
      </c>
      <c r="BO37">
        <v>5.8</v>
      </c>
      <c r="BP37">
        <v>11300</v>
      </c>
      <c r="BQ37">
        <v>91000</v>
      </c>
      <c r="BR37">
        <v>12.4</v>
      </c>
      <c r="BS37">
        <v>5.2</v>
      </c>
      <c r="BT37">
        <v>12000</v>
      </c>
      <c r="BU37">
        <v>94100</v>
      </c>
      <c r="BV37">
        <v>12.8</v>
      </c>
      <c r="BW37">
        <v>5</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13400</v>
      </c>
      <c r="E38">
        <v>74500</v>
      </c>
      <c r="F38">
        <v>18</v>
      </c>
      <c r="G38">
        <v>3.4</v>
      </c>
      <c r="H38">
        <v>17000</v>
      </c>
      <c r="I38">
        <v>75600</v>
      </c>
      <c r="J38">
        <v>22.5</v>
      </c>
      <c r="K38">
        <v>3.7</v>
      </c>
      <c r="L38">
        <v>15000</v>
      </c>
      <c r="M38">
        <v>76800</v>
      </c>
      <c r="N38">
        <v>19.5</v>
      </c>
      <c r="O38">
        <v>4.9000000000000004</v>
      </c>
      <c r="P38">
        <v>16600</v>
      </c>
      <c r="Q38">
        <v>79400</v>
      </c>
      <c r="R38">
        <v>20.9</v>
      </c>
      <c r="S38">
        <v>5</v>
      </c>
      <c r="T38">
        <v>18000</v>
      </c>
      <c r="U38">
        <v>80300</v>
      </c>
      <c r="V38">
        <v>22.4</v>
      </c>
      <c r="W38">
        <v>5.3</v>
      </c>
      <c r="X38">
        <v>14900</v>
      </c>
      <c r="Y38">
        <v>78900</v>
      </c>
      <c r="Z38">
        <v>18.899999999999999</v>
      </c>
      <c r="AA38">
        <v>4.7</v>
      </c>
      <c r="AB38">
        <v>15600</v>
      </c>
      <c r="AC38">
        <v>78400</v>
      </c>
      <c r="AD38">
        <v>19.899999999999999</v>
      </c>
      <c r="AE38">
        <v>5.4</v>
      </c>
      <c r="AF38">
        <v>17900</v>
      </c>
      <c r="AG38">
        <v>79700</v>
      </c>
      <c r="AH38">
        <v>22.5</v>
      </c>
      <c r="AI38">
        <v>6</v>
      </c>
      <c r="AJ38">
        <v>19000</v>
      </c>
      <c r="AK38">
        <v>79400</v>
      </c>
      <c r="AL38">
        <v>24</v>
      </c>
      <c r="AM38">
        <v>5.4</v>
      </c>
      <c r="AN38">
        <v>15800</v>
      </c>
      <c r="AO38">
        <v>76900</v>
      </c>
      <c r="AP38">
        <v>20.5</v>
      </c>
      <c r="AQ38">
        <v>5.5</v>
      </c>
      <c r="AR38">
        <v>13500</v>
      </c>
      <c r="AS38">
        <v>77700</v>
      </c>
      <c r="AT38">
        <v>17.399999999999999</v>
      </c>
      <c r="AU38">
        <v>5.0999999999999996</v>
      </c>
      <c r="AV38">
        <v>15200</v>
      </c>
      <c r="AW38">
        <v>77600</v>
      </c>
      <c r="AX38">
        <v>19.600000000000001</v>
      </c>
      <c r="AY38">
        <v>5</v>
      </c>
      <c r="AZ38">
        <v>16600</v>
      </c>
      <c r="BA38">
        <v>80000</v>
      </c>
      <c r="BB38">
        <v>20.7</v>
      </c>
      <c r="BC38">
        <v>6.2</v>
      </c>
      <c r="BD38">
        <v>17600</v>
      </c>
      <c r="BE38">
        <v>78900</v>
      </c>
      <c r="BF38">
        <v>22.4</v>
      </c>
      <c r="BG38">
        <v>6.9</v>
      </c>
      <c r="BH38">
        <v>15300</v>
      </c>
      <c r="BI38">
        <v>79200</v>
      </c>
      <c r="BJ38">
        <v>19.3</v>
      </c>
      <c r="BK38">
        <v>5.6</v>
      </c>
      <c r="BL38">
        <v>15900</v>
      </c>
      <c r="BM38">
        <v>79200</v>
      </c>
      <c r="BN38">
        <v>20</v>
      </c>
      <c r="BO38">
        <v>6.2</v>
      </c>
      <c r="BP38">
        <v>11500</v>
      </c>
      <c r="BQ38">
        <v>77900</v>
      </c>
      <c r="BR38">
        <v>14.8</v>
      </c>
      <c r="BS38">
        <v>5.7</v>
      </c>
      <c r="BT38">
        <v>16600</v>
      </c>
      <c r="BU38">
        <v>78900</v>
      </c>
      <c r="BV38">
        <v>21.1</v>
      </c>
      <c r="BW38">
        <v>6.7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54600</v>
      </c>
      <c r="E39">
        <v>181100</v>
      </c>
      <c r="F39">
        <v>30.1</v>
      </c>
      <c r="G39">
        <v>3.6</v>
      </c>
      <c r="H39">
        <v>52400</v>
      </c>
      <c r="I39">
        <v>184600</v>
      </c>
      <c r="J39">
        <v>28.4</v>
      </c>
      <c r="K39">
        <v>3.8</v>
      </c>
      <c r="L39">
        <v>54500</v>
      </c>
      <c r="M39">
        <v>186600</v>
      </c>
      <c r="N39">
        <v>29.2</v>
      </c>
      <c r="O39">
        <v>4.0999999999999996</v>
      </c>
      <c r="P39">
        <v>47600</v>
      </c>
      <c r="Q39">
        <v>193300</v>
      </c>
      <c r="R39">
        <v>24.6</v>
      </c>
      <c r="S39">
        <v>3.9</v>
      </c>
      <c r="T39">
        <v>47700</v>
      </c>
      <c r="U39">
        <v>199300</v>
      </c>
      <c r="V39">
        <v>24</v>
      </c>
      <c r="W39">
        <v>3.4</v>
      </c>
      <c r="X39">
        <v>50200</v>
      </c>
      <c r="Y39">
        <v>205500</v>
      </c>
      <c r="Z39">
        <v>24.4</v>
      </c>
      <c r="AA39">
        <v>4</v>
      </c>
      <c r="AB39">
        <v>64200</v>
      </c>
      <c r="AC39">
        <v>212500</v>
      </c>
      <c r="AD39">
        <v>30.2</v>
      </c>
      <c r="AE39">
        <v>4.2</v>
      </c>
      <c r="AF39">
        <v>67400</v>
      </c>
      <c r="AG39">
        <v>218900</v>
      </c>
      <c r="AH39">
        <v>30.8</v>
      </c>
      <c r="AI39">
        <v>4.3</v>
      </c>
      <c r="AJ39">
        <v>54100</v>
      </c>
      <c r="AK39">
        <v>214800</v>
      </c>
      <c r="AL39">
        <v>25.2</v>
      </c>
      <c r="AM39">
        <v>3.4</v>
      </c>
      <c r="AN39">
        <v>53300</v>
      </c>
      <c r="AO39">
        <v>215700</v>
      </c>
      <c r="AP39">
        <v>24.7</v>
      </c>
      <c r="AQ39">
        <v>3.1</v>
      </c>
      <c r="AR39">
        <v>57000</v>
      </c>
      <c r="AS39">
        <v>214700</v>
      </c>
      <c r="AT39">
        <v>26.5</v>
      </c>
      <c r="AU39">
        <v>3.1</v>
      </c>
      <c r="AV39">
        <v>54600</v>
      </c>
      <c r="AW39">
        <v>219400</v>
      </c>
      <c r="AX39">
        <v>24.9</v>
      </c>
      <c r="AY39">
        <v>3.1</v>
      </c>
      <c r="AZ39">
        <v>54100</v>
      </c>
      <c r="BA39">
        <v>218200</v>
      </c>
      <c r="BB39">
        <v>24.8</v>
      </c>
      <c r="BC39">
        <v>3.4</v>
      </c>
      <c r="BD39">
        <v>56200</v>
      </c>
      <c r="BE39">
        <v>218100</v>
      </c>
      <c r="BF39">
        <v>25.8</v>
      </c>
      <c r="BG39">
        <v>3.4</v>
      </c>
      <c r="BH39">
        <v>54400</v>
      </c>
      <c r="BI39">
        <v>219700</v>
      </c>
      <c r="BJ39">
        <v>24.7</v>
      </c>
      <c r="BK39">
        <v>3.8</v>
      </c>
      <c r="BL39">
        <v>50800</v>
      </c>
      <c r="BM39">
        <v>220800</v>
      </c>
      <c r="BN39">
        <v>23</v>
      </c>
      <c r="BO39">
        <v>4.8</v>
      </c>
      <c r="BP39">
        <v>59000</v>
      </c>
      <c r="BQ39">
        <v>220700</v>
      </c>
      <c r="BR39">
        <v>26.8</v>
      </c>
      <c r="BS39">
        <v>5.9</v>
      </c>
      <c r="BT39">
        <v>52700</v>
      </c>
      <c r="BU39">
        <v>219100</v>
      </c>
      <c r="BV39">
        <v>24</v>
      </c>
      <c r="BW39">
        <v>5.9</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9100</v>
      </c>
      <c r="E40">
        <v>43100</v>
      </c>
      <c r="F40">
        <v>21.1</v>
      </c>
      <c r="G40">
        <v>3.2</v>
      </c>
      <c r="H40">
        <v>8900</v>
      </c>
      <c r="I40">
        <v>43300</v>
      </c>
      <c r="J40">
        <v>20.5</v>
      </c>
      <c r="K40">
        <v>3.8</v>
      </c>
      <c r="L40">
        <v>11000</v>
      </c>
      <c r="M40">
        <v>43300</v>
      </c>
      <c r="N40">
        <v>25.3</v>
      </c>
      <c r="O40">
        <v>8.1999999999999993</v>
      </c>
      <c r="P40">
        <v>11200</v>
      </c>
      <c r="Q40">
        <v>43800</v>
      </c>
      <c r="R40">
        <v>25.4</v>
      </c>
      <c r="S40">
        <v>7.1</v>
      </c>
      <c r="T40">
        <v>11200</v>
      </c>
      <c r="U40">
        <v>44800</v>
      </c>
      <c r="V40">
        <v>24.9</v>
      </c>
      <c r="W40">
        <v>7.4</v>
      </c>
      <c r="X40">
        <v>7600</v>
      </c>
      <c r="Y40">
        <v>46600</v>
      </c>
      <c r="Z40">
        <v>16.3</v>
      </c>
      <c r="AA40">
        <v>6.8</v>
      </c>
      <c r="AB40">
        <v>8900</v>
      </c>
      <c r="AC40">
        <v>45100</v>
      </c>
      <c r="AD40">
        <v>19.7</v>
      </c>
      <c r="AE40">
        <v>6.8</v>
      </c>
      <c r="AF40">
        <v>7100</v>
      </c>
      <c r="AG40">
        <v>47400</v>
      </c>
      <c r="AH40">
        <v>15</v>
      </c>
      <c r="AI40">
        <v>6.6</v>
      </c>
      <c r="AJ40">
        <v>8800</v>
      </c>
      <c r="AK40">
        <v>45800</v>
      </c>
      <c r="AL40">
        <v>19.2</v>
      </c>
      <c r="AM40">
        <v>7.8</v>
      </c>
      <c r="AN40">
        <v>8200</v>
      </c>
      <c r="AO40">
        <v>45100</v>
      </c>
      <c r="AP40">
        <v>18.3</v>
      </c>
      <c r="AQ40">
        <v>8.6</v>
      </c>
      <c r="AR40">
        <v>7600</v>
      </c>
      <c r="AS40">
        <v>47200</v>
      </c>
      <c r="AT40">
        <v>16.100000000000001</v>
      </c>
      <c r="AU40">
        <v>7.4</v>
      </c>
      <c r="AV40">
        <v>7100</v>
      </c>
      <c r="AW40">
        <v>47000</v>
      </c>
      <c r="AX40">
        <v>15.2</v>
      </c>
      <c r="AY40">
        <v>8</v>
      </c>
      <c r="AZ40">
        <v>13100</v>
      </c>
      <c r="BA40">
        <v>47600</v>
      </c>
      <c r="BB40">
        <v>27.5</v>
      </c>
      <c r="BC40">
        <v>10.6</v>
      </c>
      <c r="BD40">
        <v>11800</v>
      </c>
      <c r="BE40">
        <v>47400</v>
      </c>
      <c r="BF40">
        <v>24.9</v>
      </c>
      <c r="BG40">
        <v>8.6999999999999993</v>
      </c>
      <c r="BH40">
        <v>13100</v>
      </c>
      <c r="BI40">
        <v>46500</v>
      </c>
      <c r="BJ40">
        <v>28.1</v>
      </c>
      <c r="BK40">
        <v>9.5</v>
      </c>
      <c r="BL40">
        <v>8600</v>
      </c>
      <c r="BM40">
        <v>46600</v>
      </c>
      <c r="BN40">
        <v>18.5</v>
      </c>
      <c r="BO40">
        <v>8.6999999999999993</v>
      </c>
      <c r="BP40">
        <v>19100</v>
      </c>
      <c r="BQ40">
        <v>47800</v>
      </c>
      <c r="BR40">
        <v>40</v>
      </c>
      <c r="BS40">
        <v>14.2</v>
      </c>
      <c r="BT40">
        <v>10700</v>
      </c>
      <c r="BU40">
        <v>49200</v>
      </c>
      <c r="BV40">
        <v>21.8</v>
      </c>
      <c r="BW40">
        <v>8.1</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33600</v>
      </c>
      <c r="E41">
        <v>168100</v>
      </c>
      <c r="F41">
        <v>20</v>
      </c>
      <c r="G41">
        <v>2.2999999999999998</v>
      </c>
      <c r="H41">
        <v>40100</v>
      </c>
      <c r="I41">
        <v>171800</v>
      </c>
      <c r="J41">
        <v>23.3</v>
      </c>
      <c r="K41">
        <v>2.5</v>
      </c>
      <c r="L41">
        <v>36700</v>
      </c>
      <c r="M41">
        <v>175000</v>
      </c>
      <c r="N41">
        <v>21</v>
      </c>
      <c r="O41">
        <v>2.2999999999999998</v>
      </c>
      <c r="P41">
        <v>40300</v>
      </c>
      <c r="Q41">
        <v>178600</v>
      </c>
      <c r="R41">
        <v>22.5</v>
      </c>
      <c r="S41">
        <v>2.4</v>
      </c>
      <c r="T41">
        <v>39500</v>
      </c>
      <c r="U41">
        <v>182800</v>
      </c>
      <c r="V41">
        <v>21.6</v>
      </c>
      <c r="W41">
        <v>2.5</v>
      </c>
      <c r="X41">
        <v>41100</v>
      </c>
      <c r="Y41">
        <v>186800</v>
      </c>
      <c r="Z41">
        <v>22</v>
      </c>
      <c r="AA41">
        <v>2.5</v>
      </c>
      <c r="AB41">
        <v>44700</v>
      </c>
      <c r="AC41">
        <v>188100</v>
      </c>
      <c r="AD41">
        <v>23.8</v>
      </c>
      <c r="AE41">
        <v>2.7</v>
      </c>
      <c r="AF41">
        <v>46900</v>
      </c>
      <c r="AG41">
        <v>189900</v>
      </c>
      <c r="AH41">
        <v>24.7</v>
      </c>
      <c r="AI41">
        <v>2.7</v>
      </c>
      <c r="AJ41">
        <v>41300</v>
      </c>
      <c r="AK41">
        <v>192300</v>
      </c>
      <c r="AL41">
        <v>21.5</v>
      </c>
      <c r="AM41">
        <v>2.5</v>
      </c>
      <c r="AN41">
        <v>43100</v>
      </c>
      <c r="AO41">
        <v>193700</v>
      </c>
      <c r="AP41">
        <v>22.2</v>
      </c>
      <c r="AQ41">
        <v>2.5</v>
      </c>
      <c r="AR41">
        <v>41300</v>
      </c>
      <c r="AS41">
        <v>195800</v>
      </c>
      <c r="AT41">
        <v>21.1</v>
      </c>
      <c r="AU41">
        <v>2.4</v>
      </c>
      <c r="AV41">
        <v>46800</v>
      </c>
      <c r="AW41">
        <v>199100</v>
      </c>
      <c r="AX41">
        <v>23.5</v>
      </c>
      <c r="AY41">
        <v>2.6</v>
      </c>
      <c r="AZ41">
        <v>41100</v>
      </c>
      <c r="BA41">
        <v>201400</v>
      </c>
      <c r="BB41">
        <v>20.399999999999999</v>
      </c>
      <c r="BC41">
        <v>2.5</v>
      </c>
      <c r="BD41">
        <v>44600</v>
      </c>
      <c r="BE41">
        <v>203300</v>
      </c>
      <c r="BF41">
        <v>21.9</v>
      </c>
      <c r="BG41">
        <v>2.7</v>
      </c>
      <c r="BH41">
        <v>46200</v>
      </c>
      <c r="BI41">
        <v>205500</v>
      </c>
      <c r="BJ41">
        <v>22.5</v>
      </c>
      <c r="BK41">
        <v>2.9</v>
      </c>
      <c r="BL41">
        <v>43500</v>
      </c>
      <c r="BM41">
        <v>206600</v>
      </c>
      <c r="BN41">
        <v>21.1</v>
      </c>
      <c r="BO41">
        <v>2.9</v>
      </c>
      <c r="BP41">
        <v>38500</v>
      </c>
      <c r="BQ41">
        <v>207600</v>
      </c>
      <c r="BR41">
        <v>18.5</v>
      </c>
      <c r="BS41">
        <v>3.2</v>
      </c>
      <c r="BT41">
        <v>37800</v>
      </c>
      <c r="BU41">
        <v>205300</v>
      </c>
      <c r="BV41">
        <v>18.399999999999999</v>
      </c>
      <c r="BW41">
        <v>3.1</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60200</v>
      </c>
      <c r="E42">
        <v>264700</v>
      </c>
      <c r="F42">
        <v>22.8</v>
      </c>
      <c r="G42">
        <v>2.4</v>
      </c>
      <c r="H42">
        <v>64500</v>
      </c>
      <c r="I42">
        <v>274000</v>
      </c>
      <c r="J42">
        <v>23.5</v>
      </c>
      <c r="K42">
        <v>2.5</v>
      </c>
      <c r="L42">
        <v>61700</v>
      </c>
      <c r="M42">
        <v>277600</v>
      </c>
      <c r="N42">
        <v>22.2</v>
      </c>
      <c r="O42">
        <v>2.6</v>
      </c>
      <c r="P42">
        <v>68300</v>
      </c>
      <c r="Q42">
        <v>280900</v>
      </c>
      <c r="R42">
        <v>24.3</v>
      </c>
      <c r="S42">
        <v>2.5</v>
      </c>
      <c r="T42">
        <v>68400</v>
      </c>
      <c r="U42">
        <v>283700</v>
      </c>
      <c r="V42">
        <v>24.1</v>
      </c>
      <c r="W42">
        <v>2.6</v>
      </c>
      <c r="X42">
        <v>62200</v>
      </c>
      <c r="Y42">
        <v>285100</v>
      </c>
      <c r="Z42">
        <v>21.8</v>
      </c>
      <c r="AA42">
        <v>2.5</v>
      </c>
      <c r="AB42">
        <v>59100</v>
      </c>
      <c r="AC42">
        <v>287900</v>
      </c>
      <c r="AD42">
        <v>20.5</v>
      </c>
      <c r="AE42">
        <v>2.5</v>
      </c>
      <c r="AF42">
        <v>64800</v>
      </c>
      <c r="AG42">
        <v>291800</v>
      </c>
      <c r="AH42">
        <v>22.2</v>
      </c>
      <c r="AI42">
        <v>2.6</v>
      </c>
      <c r="AJ42">
        <v>70000</v>
      </c>
      <c r="AK42">
        <v>294800</v>
      </c>
      <c r="AL42">
        <v>23.7</v>
      </c>
      <c r="AM42">
        <v>2.8</v>
      </c>
      <c r="AN42">
        <v>70500</v>
      </c>
      <c r="AO42">
        <v>296400</v>
      </c>
      <c r="AP42">
        <v>23.8</v>
      </c>
      <c r="AQ42">
        <v>2.8</v>
      </c>
      <c r="AR42">
        <v>68400</v>
      </c>
      <c r="AS42">
        <v>301100</v>
      </c>
      <c r="AT42">
        <v>22.7</v>
      </c>
      <c r="AU42">
        <v>2.7</v>
      </c>
      <c r="AV42">
        <v>60400</v>
      </c>
      <c r="AW42">
        <v>307700</v>
      </c>
      <c r="AX42">
        <v>19.600000000000001</v>
      </c>
      <c r="AY42">
        <v>2.6</v>
      </c>
      <c r="AZ42">
        <v>64500</v>
      </c>
      <c r="BA42">
        <v>309700</v>
      </c>
      <c r="BB42">
        <v>20.8</v>
      </c>
      <c r="BC42">
        <v>2.7</v>
      </c>
      <c r="BD42">
        <v>57000</v>
      </c>
      <c r="BE42">
        <v>312000</v>
      </c>
      <c r="BF42">
        <v>18.3</v>
      </c>
      <c r="BG42">
        <v>2.5</v>
      </c>
      <c r="BH42">
        <v>62900</v>
      </c>
      <c r="BI42">
        <v>317400</v>
      </c>
      <c r="BJ42">
        <v>19.8</v>
      </c>
      <c r="BK42">
        <v>2.5</v>
      </c>
      <c r="BL42">
        <v>62800</v>
      </c>
      <c r="BM42">
        <v>319500</v>
      </c>
      <c r="BN42">
        <v>19.7</v>
      </c>
      <c r="BO42">
        <v>2.5</v>
      </c>
      <c r="BP42">
        <v>60300</v>
      </c>
      <c r="BQ42">
        <v>323800</v>
      </c>
      <c r="BR42">
        <v>18.600000000000001</v>
      </c>
      <c r="BS42">
        <v>2.8</v>
      </c>
      <c r="BT42">
        <v>61700</v>
      </c>
      <c r="BU42">
        <v>319900</v>
      </c>
      <c r="BV42">
        <v>19.3</v>
      </c>
      <c r="BW42">
        <v>2.8</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16000</v>
      </c>
      <c r="E43">
        <v>74400</v>
      </c>
      <c r="F43">
        <v>21.6</v>
      </c>
      <c r="G43">
        <v>3.5</v>
      </c>
      <c r="H43">
        <v>15600</v>
      </c>
      <c r="I43">
        <v>74200</v>
      </c>
      <c r="J43">
        <v>21</v>
      </c>
      <c r="K43">
        <v>3.5</v>
      </c>
      <c r="L43">
        <v>16100</v>
      </c>
      <c r="M43">
        <v>76500</v>
      </c>
      <c r="N43">
        <v>21</v>
      </c>
      <c r="O43">
        <v>4.8</v>
      </c>
      <c r="P43">
        <v>13900</v>
      </c>
      <c r="Q43">
        <v>75900</v>
      </c>
      <c r="R43">
        <v>18.3</v>
      </c>
      <c r="S43">
        <v>5</v>
      </c>
      <c r="T43">
        <v>13300</v>
      </c>
      <c r="U43">
        <v>73000</v>
      </c>
      <c r="V43">
        <v>18.3</v>
      </c>
      <c r="W43">
        <v>5.2</v>
      </c>
      <c r="X43">
        <v>11600</v>
      </c>
      <c r="Y43">
        <v>74000</v>
      </c>
      <c r="Z43">
        <v>15.7</v>
      </c>
      <c r="AA43">
        <v>4.7</v>
      </c>
      <c r="AB43">
        <v>16800</v>
      </c>
      <c r="AC43">
        <v>75800</v>
      </c>
      <c r="AD43">
        <v>22.2</v>
      </c>
      <c r="AE43">
        <v>5.6</v>
      </c>
      <c r="AF43">
        <v>15500</v>
      </c>
      <c r="AG43">
        <v>76300</v>
      </c>
      <c r="AH43">
        <v>20.3</v>
      </c>
      <c r="AI43">
        <v>5.6</v>
      </c>
      <c r="AJ43">
        <v>12800</v>
      </c>
      <c r="AK43">
        <v>77500</v>
      </c>
      <c r="AL43">
        <v>16.5</v>
      </c>
      <c r="AM43">
        <v>5.2</v>
      </c>
      <c r="AN43">
        <v>15200</v>
      </c>
      <c r="AO43">
        <v>75300</v>
      </c>
      <c r="AP43">
        <v>20.100000000000001</v>
      </c>
      <c r="AQ43">
        <v>5.2</v>
      </c>
      <c r="AR43">
        <v>12500</v>
      </c>
      <c r="AS43">
        <v>74300</v>
      </c>
      <c r="AT43">
        <v>16.8</v>
      </c>
      <c r="AU43">
        <v>5</v>
      </c>
      <c r="AV43">
        <v>14100</v>
      </c>
      <c r="AW43">
        <v>73300</v>
      </c>
      <c r="AX43">
        <v>19.2</v>
      </c>
      <c r="AY43">
        <v>5.6</v>
      </c>
      <c r="AZ43">
        <v>12900</v>
      </c>
      <c r="BA43">
        <v>72100</v>
      </c>
      <c r="BB43">
        <v>17.899999999999999</v>
      </c>
      <c r="BC43">
        <v>5.6</v>
      </c>
      <c r="BD43">
        <v>10400</v>
      </c>
      <c r="BE43">
        <v>74200</v>
      </c>
      <c r="BF43">
        <v>14.1</v>
      </c>
      <c r="BG43">
        <v>5.2</v>
      </c>
      <c r="BH43">
        <v>10700</v>
      </c>
      <c r="BI43">
        <v>74000</v>
      </c>
      <c r="BJ43">
        <v>14.5</v>
      </c>
      <c r="BK43">
        <v>5.2</v>
      </c>
      <c r="BL43">
        <v>9800</v>
      </c>
      <c r="BM43">
        <v>75400</v>
      </c>
      <c r="BN43">
        <v>12.9</v>
      </c>
      <c r="BO43">
        <v>5.4</v>
      </c>
      <c r="BP43">
        <v>11100</v>
      </c>
      <c r="BQ43">
        <v>76200</v>
      </c>
      <c r="BR43">
        <v>14.6</v>
      </c>
      <c r="BS43">
        <v>5.6</v>
      </c>
      <c r="BT43">
        <v>11600</v>
      </c>
      <c r="BU43">
        <v>73500</v>
      </c>
      <c r="BV43">
        <v>15.8</v>
      </c>
      <c r="BW43">
        <v>5.5</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36400</v>
      </c>
      <c r="E44">
        <v>187700</v>
      </c>
      <c r="F44">
        <v>19.399999999999999</v>
      </c>
      <c r="G44">
        <v>3.2</v>
      </c>
      <c r="H44">
        <v>32500</v>
      </c>
      <c r="I44">
        <v>188900</v>
      </c>
      <c r="J44">
        <v>17.2</v>
      </c>
      <c r="K44">
        <v>3.1</v>
      </c>
      <c r="L44">
        <v>39300</v>
      </c>
      <c r="M44">
        <v>191500</v>
      </c>
      <c r="N44">
        <v>20.5</v>
      </c>
      <c r="O44">
        <v>3.4</v>
      </c>
      <c r="P44">
        <v>32700</v>
      </c>
      <c r="Q44">
        <v>192300</v>
      </c>
      <c r="R44">
        <v>17</v>
      </c>
      <c r="S44">
        <v>3.1</v>
      </c>
      <c r="T44">
        <v>37300</v>
      </c>
      <c r="U44">
        <v>194200</v>
      </c>
      <c r="V44">
        <v>19.2</v>
      </c>
      <c r="W44">
        <v>3.4</v>
      </c>
      <c r="X44">
        <v>39200</v>
      </c>
      <c r="Y44">
        <v>194000</v>
      </c>
      <c r="Z44">
        <v>20.2</v>
      </c>
      <c r="AA44">
        <v>3.9</v>
      </c>
      <c r="AB44">
        <v>45000</v>
      </c>
      <c r="AC44">
        <v>195500</v>
      </c>
      <c r="AD44">
        <v>23</v>
      </c>
      <c r="AE44">
        <v>4</v>
      </c>
      <c r="AF44">
        <v>43500</v>
      </c>
      <c r="AG44">
        <v>199100</v>
      </c>
      <c r="AH44">
        <v>21.9</v>
      </c>
      <c r="AI44">
        <v>3.6</v>
      </c>
      <c r="AJ44">
        <v>41800</v>
      </c>
      <c r="AK44">
        <v>198200</v>
      </c>
      <c r="AL44">
        <v>21.1</v>
      </c>
      <c r="AM44">
        <v>3.3</v>
      </c>
      <c r="AN44">
        <v>40000</v>
      </c>
      <c r="AO44">
        <v>202500</v>
      </c>
      <c r="AP44">
        <v>19.7</v>
      </c>
      <c r="AQ44">
        <v>3.1</v>
      </c>
      <c r="AR44">
        <v>41800</v>
      </c>
      <c r="AS44">
        <v>202700</v>
      </c>
      <c r="AT44">
        <v>20.6</v>
      </c>
      <c r="AU44">
        <v>3.2</v>
      </c>
      <c r="AV44">
        <v>40700</v>
      </c>
      <c r="AW44">
        <v>202400</v>
      </c>
      <c r="AX44">
        <v>20.100000000000001</v>
      </c>
      <c r="AY44">
        <v>3.2</v>
      </c>
      <c r="AZ44">
        <v>38600</v>
      </c>
      <c r="BA44">
        <v>202200</v>
      </c>
      <c r="BB44">
        <v>19.100000000000001</v>
      </c>
      <c r="BC44">
        <v>3.4</v>
      </c>
      <c r="BD44">
        <v>37000</v>
      </c>
      <c r="BE44">
        <v>203200</v>
      </c>
      <c r="BF44">
        <v>18.2</v>
      </c>
      <c r="BG44">
        <v>3.5</v>
      </c>
      <c r="BH44">
        <v>37700</v>
      </c>
      <c r="BI44">
        <v>205900</v>
      </c>
      <c r="BJ44">
        <v>18.3</v>
      </c>
      <c r="BK44">
        <v>3.5</v>
      </c>
      <c r="BL44">
        <v>40100</v>
      </c>
      <c r="BM44">
        <v>209700</v>
      </c>
      <c r="BN44">
        <v>19.100000000000001</v>
      </c>
      <c r="BO44">
        <v>3.5</v>
      </c>
      <c r="BP44">
        <v>42400</v>
      </c>
      <c r="BQ44">
        <v>210500</v>
      </c>
      <c r="BR44">
        <v>20.2</v>
      </c>
      <c r="BS44">
        <v>3.9</v>
      </c>
      <c r="BT44">
        <v>30600</v>
      </c>
      <c r="BU44">
        <v>210700</v>
      </c>
      <c r="BV44">
        <v>14.5</v>
      </c>
      <c r="BW44">
        <v>3.7</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10700</v>
      </c>
      <c r="E45">
        <v>55500</v>
      </c>
      <c r="F45">
        <v>19.3</v>
      </c>
      <c r="G45">
        <v>3.3</v>
      </c>
      <c r="H45">
        <v>10500</v>
      </c>
      <c r="I45">
        <v>56100</v>
      </c>
      <c r="J45">
        <v>18.8</v>
      </c>
      <c r="K45">
        <v>3.4</v>
      </c>
      <c r="L45">
        <v>6900</v>
      </c>
      <c r="M45">
        <v>57400</v>
      </c>
      <c r="N45">
        <v>12</v>
      </c>
      <c r="O45">
        <v>4.5999999999999996</v>
      </c>
      <c r="P45">
        <v>8100</v>
      </c>
      <c r="Q45">
        <v>56200</v>
      </c>
      <c r="R45">
        <v>14.3</v>
      </c>
      <c r="S45">
        <v>5.0999999999999996</v>
      </c>
      <c r="T45">
        <v>8900</v>
      </c>
      <c r="U45">
        <v>56800</v>
      </c>
      <c r="V45">
        <v>15.7</v>
      </c>
      <c r="W45">
        <v>5.3</v>
      </c>
      <c r="X45">
        <v>8300</v>
      </c>
      <c r="Y45">
        <v>55900</v>
      </c>
      <c r="Z45">
        <v>14.8</v>
      </c>
      <c r="AA45">
        <v>5.6</v>
      </c>
      <c r="AB45">
        <v>10200</v>
      </c>
      <c r="AC45">
        <v>56400</v>
      </c>
      <c r="AD45">
        <v>18.100000000000001</v>
      </c>
      <c r="AE45">
        <v>5.9</v>
      </c>
      <c r="AF45">
        <v>12800</v>
      </c>
      <c r="AG45">
        <v>56800</v>
      </c>
      <c r="AH45">
        <v>22.6</v>
      </c>
      <c r="AI45">
        <v>6.7</v>
      </c>
      <c r="AJ45">
        <v>9400</v>
      </c>
      <c r="AK45">
        <v>55400</v>
      </c>
      <c r="AL45">
        <v>17</v>
      </c>
      <c r="AM45">
        <v>5.8</v>
      </c>
      <c r="AN45">
        <v>8000</v>
      </c>
      <c r="AO45">
        <v>55100</v>
      </c>
      <c r="AP45">
        <v>14.4</v>
      </c>
      <c r="AQ45">
        <v>5.7</v>
      </c>
      <c r="AR45">
        <v>9900</v>
      </c>
      <c r="AS45">
        <v>56100</v>
      </c>
      <c r="AT45">
        <v>17.7</v>
      </c>
      <c r="AU45">
        <v>6</v>
      </c>
      <c r="AV45">
        <v>12400</v>
      </c>
      <c r="AW45">
        <v>55700</v>
      </c>
      <c r="AX45">
        <v>22.3</v>
      </c>
      <c r="AY45">
        <v>6.3</v>
      </c>
      <c r="AZ45">
        <v>11600</v>
      </c>
      <c r="BA45">
        <v>56700</v>
      </c>
      <c r="BB45">
        <v>20.5</v>
      </c>
      <c r="BC45">
        <v>6.5</v>
      </c>
      <c r="BD45">
        <v>9800</v>
      </c>
      <c r="BE45">
        <v>57600</v>
      </c>
      <c r="BF45">
        <v>17</v>
      </c>
      <c r="BG45">
        <v>5.5</v>
      </c>
      <c r="BH45">
        <v>11900</v>
      </c>
      <c r="BI45">
        <v>56400</v>
      </c>
      <c r="BJ45">
        <v>21</v>
      </c>
      <c r="BK45">
        <v>5.9</v>
      </c>
      <c r="BL45">
        <v>9200</v>
      </c>
      <c r="BM45">
        <v>57300</v>
      </c>
      <c r="BN45">
        <v>16.100000000000001</v>
      </c>
      <c r="BO45">
        <v>6</v>
      </c>
      <c r="BP45">
        <v>11100</v>
      </c>
      <c r="BQ45">
        <v>60600</v>
      </c>
      <c r="BR45">
        <v>18.3</v>
      </c>
      <c r="BS45">
        <v>6.2</v>
      </c>
      <c r="BT45">
        <v>8000</v>
      </c>
      <c r="BU45">
        <v>57200</v>
      </c>
      <c r="BV45">
        <v>13.9</v>
      </c>
      <c r="BW45">
        <v>5.9</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12200</v>
      </c>
      <c r="E46">
        <v>56100</v>
      </c>
      <c r="F46">
        <v>21.7</v>
      </c>
      <c r="G46">
        <v>3.2</v>
      </c>
      <c r="H46">
        <v>11400</v>
      </c>
      <c r="I46">
        <v>57400</v>
      </c>
      <c r="J46">
        <v>19.8</v>
      </c>
      <c r="K46">
        <v>3.4</v>
      </c>
      <c r="L46">
        <v>9300</v>
      </c>
      <c r="M46">
        <v>57100</v>
      </c>
      <c r="N46">
        <v>16.3</v>
      </c>
      <c r="O46">
        <v>5.6</v>
      </c>
      <c r="P46">
        <v>13300</v>
      </c>
      <c r="Q46">
        <v>58500</v>
      </c>
      <c r="R46">
        <v>22.8</v>
      </c>
      <c r="S46">
        <v>6.1</v>
      </c>
      <c r="T46">
        <v>9500</v>
      </c>
      <c r="U46">
        <v>59400</v>
      </c>
      <c r="V46">
        <v>16</v>
      </c>
      <c r="W46">
        <v>5.5</v>
      </c>
      <c r="X46">
        <v>11600</v>
      </c>
      <c r="Y46">
        <v>59000</v>
      </c>
      <c r="Z46">
        <v>19.7</v>
      </c>
      <c r="AA46">
        <v>6.8</v>
      </c>
      <c r="AB46">
        <v>13900</v>
      </c>
      <c r="AC46">
        <v>60000</v>
      </c>
      <c r="AD46">
        <v>23.2</v>
      </c>
      <c r="AE46">
        <v>6.9</v>
      </c>
      <c r="AF46">
        <v>8600</v>
      </c>
      <c r="AG46">
        <v>59100</v>
      </c>
      <c r="AH46">
        <v>14.6</v>
      </c>
      <c r="AI46">
        <v>6.2</v>
      </c>
      <c r="AJ46">
        <v>11100</v>
      </c>
      <c r="AK46">
        <v>59700</v>
      </c>
      <c r="AL46">
        <v>18.5</v>
      </c>
      <c r="AM46">
        <v>7.3</v>
      </c>
      <c r="AN46">
        <v>11400</v>
      </c>
      <c r="AO46">
        <v>59700</v>
      </c>
      <c r="AP46">
        <v>19.100000000000001</v>
      </c>
      <c r="AQ46">
        <v>6.9</v>
      </c>
      <c r="AR46">
        <v>9500</v>
      </c>
      <c r="AS46">
        <v>59400</v>
      </c>
      <c r="AT46">
        <v>15.9</v>
      </c>
      <c r="AU46">
        <v>5.9</v>
      </c>
      <c r="AV46">
        <v>12900</v>
      </c>
      <c r="AW46">
        <v>59800</v>
      </c>
      <c r="AX46">
        <v>21.5</v>
      </c>
      <c r="AY46">
        <v>6.8</v>
      </c>
      <c r="AZ46">
        <v>13100</v>
      </c>
      <c r="BA46">
        <v>60300</v>
      </c>
      <c r="BB46">
        <v>21.8</v>
      </c>
      <c r="BC46">
        <v>7.2</v>
      </c>
      <c r="BD46">
        <v>12800</v>
      </c>
      <c r="BE46">
        <v>59900</v>
      </c>
      <c r="BF46">
        <v>21.3</v>
      </c>
      <c r="BG46">
        <v>7.7</v>
      </c>
      <c r="BH46">
        <v>12500</v>
      </c>
      <c r="BI46">
        <v>62400</v>
      </c>
      <c r="BJ46">
        <v>20</v>
      </c>
      <c r="BK46">
        <v>8.5</v>
      </c>
      <c r="BL46">
        <v>13000</v>
      </c>
      <c r="BM46">
        <v>63400</v>
      </c>
      <c r="BN46">
        <v>20.5</v>
      </c>
      <c r="BO46">
        <v>8</v>
      </c>
      <c r="BP46">
        <v>10600</v>
      </c>
      <c r="BQ46">
        <v>60600</v>
      </c>
      <c r="BR46">
        <v>17.5</v>
      </c>
      <c r="BS46">
        <v>7.7</v>
      </c>
      <c r="BT46">
        <v>7000</v>
      </c>
      <c r="BU46">
        <v>59000</v>
      </c>
      <c r="BV46">
        <v>11.8</v>
      </c>
      <c r="BW46">
        <v>6.2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18600</v>
      </c>
      <c r="E47">
        <v>70600</v>
      </c>
      <c r="F47">
        <v>26.4</v>
      </c>
      <c r="G47">
        <v>3.7</v>
      </c>
      <c r="H47">
        <v>14600</v>
      </c>
      <c r="I47">
        <v>70100</v>
      </c>
      <c r="J47">
        <v>20.8</v>
      </c>
      <c r="K47">
        <v>3.8</v>
      </c>
      <c r="L47">
        <v>20100</v>
      </c>
      <c r="M47">
        <v>70700</v>
      </c>
      <c r="N47">
        <v>28.5</v>
      </c>
      <c r="O47">
        <v>5.8</v>
      </c>
      <c r="P47">
        <v>14400</v>
      </c>
      <c r="Q47">
        <v>70500</v>
      </c>
      <c r="R47">
        <v>20.399999999999999</v>
      </c>
      <c r="S47">
        <v>5.2</v>
      </c>
      <c r="T47">
        <v>15500</v>
      </c>
      <c r="U47">
        <v>71000</v>
      </c>
      <c r="V47">
        <v>21.8</v>
      </c>
      <c r="W47">
        <v>5.4</v>
      </c>
      <c r="X47">
        <v>13500</v>
      </c>
      <c r="Y47">
        <v>71200</v>
      </c>
      <c r="Z47">
        <v>18.899999999999999</v>
      </c>
      <c r="AA47">
        <v>5.0999999999999996</v>
      </c>
      <c r="AB47">
        <v>13200</v>
      </c>
      <c r="AC47">
        <v>69400</v>
      </c>
      <c r="AD47">
        <v>19</v>
      </c>
      <c r="AE47">
        <v>5.7</v>
      </c>
      <c r="AF47">
        <v>17600</v>
      </c>
      <c r="AG47">
        <v>70600</v>
      </c>
      <c r="AH47">
        <v>24.9</v>
      </c>
      <c r="AI47">
        <v>6.5</v>
      </c>
      <c r="AJ47">
        <v>14700</v>
      </c>
      <c r="AK47">
        <v>69900</v>
      </c>
      <c r="AL47">
        <v>21.1</v>
      </c>
      <c r="AM47">
        <v>6.4</v>
      </c>
      <c r="AN47">
        <v>17900</v>
      </c>
      <c r="AO47">
        <v>70700</v>
      </c>
      <c r="AP47">
        <v>25.3</v>
      </c>
      <c r="AQ47">
        <v>6.8</v>
      </c>
      <c r="AR47">
        <v>18500</v>
      </c>
      <c r="AS47">
        <v>69700</v>
      </c>
      <c r="AT47">
        <v>26.6</v>
      </c>
      <c r="AU47">
        <v>7.5</v>
      </c>
      <c r="AV47">
        <v>15900</v>
      </c>
      <c r="AW47">
        <v>69700</v>
      </c>
      <c r="AX47">
        <v>22.8</v>
      </c>
      <c r="AY47">
        <v>6.6</v>
      </c>
      <c r="AZ47">
        <v>5600</v>
      </c>
      <c r="BA47">
        <v>69800</v>
      </c>
      <c r="BB47">
        <v>8</v>
      </c>
      <c r="BC47">
        <v>4.5999999999999996</v>
      </c>
      <c r="BD47">
        <v>12200</v>
      </c>
      <c r="BE47">
        <v>71100</v>
      </c>
      <c r="BF47">
        <v>17.100000000000001</v>
      </c>
      <c r="BG47">
        <v>6.3</v>
      </c>
      <c r="BH47">
        <v>16100</v>
      </c>
      <c r="BI47">
        <v>69900</v>
      </c>
      <c r="BJ47">
        <v>23</v>
      </c>
      <c r="BK47">
        <v>6.1</v>
      </c>
      <c r="BL47">
        <v>13000</v>
      </c>
      <c r="BM47">
        <v>69300</v>
      </c>
      <c r="BN47">
        <v>18.8</v>
      </c>
      <c r="BO47">
        <v>5.6</v>
      </c>
      <c r="BP47">
        <v>14200</v>
      </c>
      <c r="BQ47">
        <v>69100</v>
      </c>
      <c r="BR47">
        <v>20.6</v>
      </c>
      <c r="BS47">
        <v>6.5</v>
      </c>
      <c r="BT47">
        <v>13500</v>
      </c>
      <c r="BU47">
        <v>68600</v>
      </c>
      <c r="BV47">
        <v>19.7</v>
      </c>
      <c r="BW47">
        <v>6.4</v>
      </c>
    </row>
    <row r="48" spans="1:75" x14ac:dyDescent="0.3">
      <c r="A48" t="s">
        <v>194</v>
      </c>
      <c r="B48" t="str">
        <f>IFERROR(VLOOKUP(A48,'class and classification'!$A$1:$B$338,2,FALSE),VLOOKUP(A48,'class and classification'!$A$340:$B$378,2,FALSE))</f>
        <v>Urban with Significant Rural</v>
      </c>
      <c r="C48" t="str">
        <f>IFERROR(VLOOKUP(A48,'class and classification'!$A$1:$C$338,3,FALSE),VLOOKUP(A48,'class and classification'!$A$340:$C$378,3,FALSE))</f>
        <v>SC</v>
      </c>
      <c r="D48">
        <v>53100</v>
      </c>
      <c r="E48">
        <v>302900</v>
      </c>
      <c r="F48">
        <v>17.5</v>
      </c>
      <c r="G48">
        <v>1.6</v>
      </c>
      <c r="H48">
        <v>51900</v>
      </c>
      <c r="I48">
        <v>308100</v>
      </c>
      <c r="J48">
        <v>16.899999999999999</v>
      </c>
      <c r="K48">
        <v>1.6</v>
      </c>
      <c r="L48">
        <v>59400</v>
      </c>
      <c r="M48">
        <v>313700</v>
      </c>
      <c r="N48">
        <v>18.899999999999999</v>
      </c>
      <c r="O48">
        <v>2.4</v>
      </c>
      <c r="P48">
        <v>63300</v>
      </c>
      <c r="Q48">
        <v>312000</v>
      </c>
      <c r="R48">
        <v>20.3</v>
      </c>
      <c r="S48">
        <v>2.7</v>
      </c>
      <c r="T48">
        <v>58300</v>
      </c>
      <c r="U48">
        <v>314700</v>
      </c>
      <c r="V48">
        <v>18.5</v>
      </c>
      <c r="W48">
        <v>2.5</v>
      </c>
      <c r="X48">
        <v>58600</v>
      </c>
      <c r="Y48">
        <v>314400</v>
      </c>
      <c r="Z48">
        <v>18.600000000000001</v>
      </c>
      <c r="AA48">
        <v>2.6</v>
      </c>
      <c r="AB48">
        <v>61500</v>
      </c>
      <c r="AC48">
        <v>315400</v>
      </c>
      <c r="AD48">
        <v>19.5</v>
      </c>
      <c r="AE48">
        <v>2.7</v>
      </c>
      <c r="AF48">
        <v>60500</v>
      </c>
      <c r="AG48">
        <v>315600</v>
      </c>
      <c r="AH48">
        <v>19.2</v>
      </c>
      <c r="AI48">
        <v>2.6</v>
      </c>
      <c r="AJ48">
        <v>60200</v>
      </c>
      <c r="AK48">
        <v>314000</v>
      </c>
      <c r="AL48">
        <v>19.2</v>
      </c>
      <c r="AM48">
        <v>2.4</v>
      </c>
      <c r="AN48">
        <v>63000</v>
      </c>
      <c r="AO48">
        <v>316500</v>
      </c>
      <c r="AP48">
        <v>19.899999999999999</v>
      </c>
      <c r="AQ48">
        <v>2.4</v>
      </c>
      <c r="AR48">
        <v>56900</v>
      </c>
      <c r="AS48">
        <v>317200</v>
      </c>
      <c r="AT48">
        <v>17.899999999999999</v>
      </c>
      <c r="AU48">
        <v>2.2999999999999998</v>
      </c>
      <c r="AV48">
        <v>55500</v>
      </c>
      <c r="AW48">
        <v>319900</v>
      </c>
      <c r="AX48">
        <v>17.3</v>
      </c>
      <c r="AY48">
        <v>2.2000000000000002</v>
      </c>
      <c r="AZ48">
        <v>51900</v>
      </c>
      <c r="BA48">
        <v>322900</v>
      </c>
      <c r="BB48">
        <v>16.100000000000001</v>
      </c>
      <c r="BC48">
        <v>2.4</v>
      </c>
      <c r="BD48">
        <v>53900</v>
      </c>
      <c r="BE48">
        <v>322500</v>
      </c>
      <c r="BF48">
        <v>16.7</v>
      </c>
      <c r="BG48">
        <v>2.2999999999999998</v>
      </c>
      <c r="BH48">
        <v>56600</v>
      </c>
      <c r="BI48">
        <v>322100</v>
      </c>
      <c r="BJ48">
        <v>17.600000000000001</v>
      </c>
      <c r="BK48">
        <v>2.4</v>
      </c>
      <c r="BL48">
        <v>57700</v>
      </c>
      <c r="BM48">
        <v>326700</v>
      </c>
      <c r="BN48">
        <v>17.7</v>
      </c>
      <c r="BO48">
        <v>2.5</v>
      </c>
      <c r="BP48">
        <v>62900</v>
      </c>
      <c r="BQ48">
        <v>326500</v>
      </c>
      <c r="BR48">
        <v>19.3</v>
      </c>
      <c r="BS48">
        <v>2.9</v>
      </c>
      <c r="BT48">
        <v>63000</v>
      </c>
      <c r="BU48">
        <v>327600</v>
      </c>
      <c r="BV48">
        <v>19.2</v>
      </c>
      <c r="BW48">
        <v>2.6</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14900</v>
      </c>
      <c r="E49">
        <v>54900</v>
      </c>
      <c r="F49">
        <v>27.1</v>
      </c>
      <c r="G49">
        <v>3.5</v>
      </c>
      <c r="H49">
        <v>15300</v>
      </c>
      <c r="I49">
        <v>55600</v>
      </c>
      <c r="J49">
        <v>27.5</v>
      </c>
      <c r="K49">
        <v>3.8</v>
      </c>
      <c r="L49">
        <v>14000</v>
      </c>
      <c r="M49">
        <v>54900</v>
      </c>
      <c r="N49">
        <v>25.5</v>
      </c>
      <c r="O49">
        <v>6.4</v>
      </c>
      <c r="P49">
        <v>16400</v>
      </c>
      <c r="Q49">
        <v>54800</v>
      </c>
      <c r="R49">
        <v>29.9</v>
      </c>
      <c r="S49">
        <v>7.5</v>
      </c>
      <c r="T49">
        <v>13500</v>
      </c>
      <c r="U49">
        <v>54600</v>
      </c>
      <c r="V49">
        <v>24.7</v>
      </c>
      <c r="W49">
        <v>7.3</v>
      </c>
      <c r="X49">
        <v>15700</v>
      </c>
      <c r="Y49">
        <v>54400</v>
      </c>
      <c r="Z49">
        <v>28.9</v>
      </c>
      <c r="AA49">
        <v>8</v>
      </c>
      <c r="AB49">
        <v>12700</v>
      </c>
      <c r="AC49">
        <v>55100</v>
      </c>
      <c r="AD49">
        <v>23.1</v>
      </c>
      <c r="AE49">
        <v>7</v>
      </c>
      <c r="AF49">
        <v>12300</v>
      </c>
      <c r="AG49">
        <v>53700</v>
      </c>
      <c r="AH49">
        <v>22.9</v>
      </c>
      <c r="AI49">
        <v>7.1</v>
      </c>
      <c r="AJ49">
        <v>14200</v>
      </c>
      <c r="AK49">
        <v>55500</v>
      </c>
      <c r="AL49">
        <v>25.6</v>
      </c>
      <c r="AM49">
        <v>8.4</v>
      </c>
      <c r="AN49">
        <v>14200</v>
      </c>
      <c r="AO49">
        <v>54600</v>
      </c>
      <c r="AP49">
        <v>26</v>
      </c>
      <c r="AQ49">
        <v>8.6</v>
      </c>
      <c r="AR49">
        <v>14900</v>
      </c>
      <c r="AS49">
        <v>53900</v>
      </c>
      <c r="AT49">
        <v>27.6</v>
      </c>
      <c r="AU49">
        <v>7.5</v>
      </c>
      <c r="AV49">
        <v>13300</v>
      </c>
      <c r="AW49">
        <v>55000</v>
      </c>
      <c r="AX49">
        <v>24.2</v>
      </c>
      <c r="AY49">
        <v>7.6</v>
      </c>
      <c r="AZ49">
        <v>10500</v>
      </c>
      <c r="BA49">
        <v>53100</v>
      </c>
      <c r="BB49">
        <v>19.7</v>
      </c>
      <c r="BC49">
        <v>7.1</v>
      </c>
      <c r="BD49">
        <v>8900</v>
      </c>
      <c r="BE49">
        <v>53200</v>
      </c>
      <c r="BF49">
        <v>16.8</v>
      </c>
      <c r="BG49">
        <v>6.4</v>
      </c>
      <c r="BH49">
        <v>11800</v>
      </c>
      <c r="BI49">
        <v>53800</v>
      </c>
      <c r="BJ49">
        <v>21.9</v>
      </c>
      <c r="BK49">
        <v>7.2</v>
      </c>
      <c r="BL49">
        <v>13800</v>
      </c>
      <c r="BM49">
        <v>53400</v>
      </c>
      <c r="BN49">
        <v>25.8</v>
      </c>
      <c r="BO49">
        <v>7.7</v>
      </c>
      <c r="BP49">
        <v>13500</v>
      </c>
      <c r="BQ49">
        <v>52700</v>
      </c>
      <c r="BR49">
        <v>25.7</v>
      </c>
      <c r="BS49">
        <v>8.8000000000000007</v>
      </c>
      <c r="BT49">
        <v>12000</v>
      </c>
      <c r="BU49">
        <v>51400</v>
      </c>
      <c r="BV49">
        <v>23.4</v>
      </c>
      <c r="BW49">
        <v>8.1999999999999993</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25200</v>
      </c>
      <c r="E50">
        <v>115400</v>
      </c>
      <c r="F50">
        <v>21.9</v>
      </c>
      <c r="G50">
        <v>2.4</v>
      </c>
      <c r="H50">
        <v>22900</v>
      </c>
      <c r="I50">
        <v>114500</v>
      </c>
      <c r="J50">
        <v>20</v>
      </c>
      <c r="K50">
        <v>2.4</v>
      </c>
      <c r="L50">
        <v>28200</v>
      </c>
      <c r="M50">
        <v>116500</v>
      </c>
      <c r="N50">
        <v>24.2</v>
      </c>
      <c r="O50">
        <v>2.5</v>
      </c>
      <c r="P50">
        <v>26800</v>
      </c>
      <c r="Q50">
        <v>118400</v>
      </c>
      <c r="R50">
        <v>22.7</v>
      </c>
      <c r="S50">
        <v>2.4</v>
      </c>
      <c r="T50">
        <v>29000</v>
      </c>
      <c r="U50">
        <v>117600</v>
      </c>
      <c r="V50">
        <v>24.7</v>
      </c>
      <c r="W50">
        <v>2.6</v>
      </c>
      <c r="X50">
        <v>27500</v>
      </c>
      <c r="Y50">
        <v>117400</v>
      </c>
      <c r="Z50">
        <v>23.4</v>
      </c>
      <c r="AA50">
        <v>2.7</v>
      </c>
      <c r="AB50">
        <v>27600</v>
      </c>
      <c r="AC50">
        <v>118200</v>
      </c>
      <c r="AD50">
        <v>23.3</v>
      </c>
      <c r="AE50">
        <v>2.6</v>
      </c>
      <c r="AF50">
        <v>26300</v>
      </c>
      <c r="AG50">
        <v>117500</v>
      </c>
      <c r="AH50">
        <v>22.4</v>
      </c>
      <c r="AI50">
        <v>2.6</v>
      </c>
      <c r="AJ50">
        <v>19600</v>
      </c>
      <c r="AK50">
        <v>116500</v>
      </c>
      <c r="AL50">
        <v>16.899999999999999</v>
      </c>
      <c r="AM50">
        <v>2.5</v>
      </c>
      <c r="AN50">
        <v>23800</v>
      </c>
      <c r="AO50">
        <v>115300</v>
      </c>
      <c r="AP50">
        <v>20.7</v>
      </c>
      <c r="AQ50">
        <v>2.7</v>
      </c>
      <c r="AR50">
        <v>25800</v>
      </c>
      <c r="AS50">
        <v>115700</v>
      </c>
      <c r="AT50">
        <v>22.3</v>
      </c>
      <c r="AU50">
        <v>2.9</v>
      </c>
      <c r="AV50">
        <v>28300</v>
      </c>
      <c r="AW50">
        <v>117100</v>
      </c>
      <c r="AX50">
        <v>24.2</v>
      </c>
      <c r="AY50">
        <v>3</v>
      </c>
      <c r="AZ50">
        <v>27700</v>
      </c>
      <c r="BA50">
        <v>116700</v>
      </c>
      <c r="BB50">
        <v>23.7</v>
      </c>
      <c r="BC50">
        <v>2.9</v>
      </c>
      <c r="BD50">
        <v>27200</v>
      </c>
      <c r="BE50">
        <v>115900</v>
      </c>
      <c r="BF50">
        <v>23.5</v>
      </c>
      <c r="BG50">
        <v>2.8</v>
      </c>
      <c r="BH50">
        <v>28400</v>
      </c>
      <c r="BI50">
        <v>114800</v>
      </c>
      <c r="BJ50">
        <v>24.7</v>
      </c>
      <c r="BK50">
        <v>2.8</v>
      </c>
      <c r="BL50">
        <v>25700</v>
      </c>
      <c r="BM50">
        <v>114300</v>
      </c>
      <c r="BN50">
        <v>22.5</v>
      </c>
      <c r="BO50">
        <v>2.8</v>
      </c>
      <c r="BP50">
        <v>25600</v>
      </c>
      <c r="BQ50">
        <v>115100</v>
      </c>
      <c r="BR50">
        <v>22.2</v>
      </c>
      <c r="BS50">
        <v>3.2</v>
      </c>
      <c r="BT50">
        <v>24600</v>
      </c>
      <c r="BU50">
        <v>114900</v>
      </c>
      <c r="BV50">
        <v>21.4</v>
      </c>
      <c r="BW50">
        <v>3.4</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29500</v>
      </c>
      <c r="E51">
        <v>124100</v>
      </c>
      <c r="F51">
        <v>23.8</v>
      </c>
      <c r="G51">
        <v>2.6</v>
      </c>
      <c r="H51">
        <v>32000</v>
      </c>
      <c r="I51">
        <v>125200</v>
      </c>
      <c r="J51">
        <v>25.6</v>
      </c>
      <c r="K51">
        <v>2.7</v>
      </c>
      <c r="L51">
        <v>28500</v>
      </c>
      <c r="M51">
        <v>126100</v>
      </c>
      <c r="N51">
        <v>22.6</v>
      </c>
      <c r="O51">
        <v>2.6</v>
      </c>
      <c r="P51">
        <v>31200</v>
      </c>
      <c r="Q51">
        <v>127800</v>
      </c>
      <c r="R51">
        <v>24.4</v>
      </c>
      <c r="S51">
        <v>2.5</v>
      </c>
      <c r="T51">
        <v>29500</v>
      </c>
      <c r="U51">
        <v>128900</v>
      </c>
      <c r="V51">
        <v>22.9</v>
      </c>
      <c r="W51">
        <v>2.5</v>
      </c>
      <c r="X51">
        <v>30900</v>
      </c>
      <c r="Y51">
        <v>129700</v>
      </c>
      <c r="Z51">
        <v>23.8</v>
      </c>
      <c r="AA51">
        <v>2.6</v>
      </c>
      <c r="AB51">
        <v>31100</v>
      </c>
      <c r="AC51">
        <v>130000</v>
      </c>
      <c r="AD51">
        <v>23.9</v>
      </c>
      <c r="AE51">
        <v>2.7</v>
      </c>
      <c r="AF51">
        <v>31100</v>
      </c>
      <c r="AG51">
        <v>130400</v>
      </c>
      <c r="AH51">
        <v>23.8</v>
      </c>
      <c r="AI51">
        <v>2.6</v>
      </c>
      <c r="AJ51">
        <v>30000</v>
      </c>
      <c r="AK51">
        <v>130500</v>
      </c>
      <c r="AL51">
        <v>23</v>
      </c>
      <c r="AM51">
        <v>2.6</v>
      </c>
      <c r="AN51">
        <v>26800</v>
      </c>
      <c r="AO51">
        <v>128900</v>
      </c>
      <c r="AP51">
        <v>20.8</v>
      </c>
      <c r="AQ51">
        <v>2.6</v>
      </c>
      <c r="AR51">
        <v>24300</v>
      </c>
      <c r="AS51">
        <v>128800</v>
      </c>
      <c r="AT51">
        <v>18.8</v>
      </c>
      <c r="AU51">
        <v>2.5</v>
      </c>
      <c r="AV51">
        <v>26500</v>
      </c>
      <c r="AW51">
        <v>129800</v>
      </c>
      <c r="AX51">
        <v>20.399999999999999</v>
      </c>
      <c r="AY51">
        <v>2.6</v>
      </c>
      <c r="AZ51">
        <v>29800</v>
      </c>
      <c r="BA51">
        <v>131300</v>
      </c>
      <c r="BB51">
        <v>22.7</v>
      </c>
      <c r="BC51">
        <v>2.8</v>
      </c>
      <c r="BD51">
        <v>27800</v>
      </c>
      <c r="BE51">
        <v>131200</v>
      </c>
      <c r="BF51">
        <v>21.2</v>
      </c>
      <c r="BG51">
        <v>2.7</v>
      </c>
      <c r="BH51">
        <v>26500</v>
      </c>
      <c r="BI51">
        <v>130800</v>
      </c>
      <c r="BJ51">
        <v>20.3</v>
      </c>
      <c r="BK51">
        <v>2.7</v>
      </c>
      <c r="BL51">
        <v>33300</v>
      </c>
      <c r="BM51">
        <v>130400</v>
      </c>
      <c r="BN51">
        <v>25.5</v>
      </c>
      <c r="BO51">
        <v>2.8</v>
      </c>
      <c r="BP51">
        <v>30400</v>
      </c>
      <c r="BQ51">
        <v>127600</v>
      </c>
      <c r="BR51">
        <v>23.8</v>
      </c>
      <c r="BS51">
        <v>3.5</v>
      </c>
      <c r="BT51">
        <v>28400</v>
      </c>
      <c r="BU51">
        <v>126800</v>
      </c>
      <c r="BV51">
        <v>22.4</v>
      </c>
      <c r="BW51">
        <v>3.5</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17000</v>
      </c>
      <c r="E52">
        <v>78300</v>
      </c>
      <c r="F52">
        <v>21.7</v>
      </c>
      <c r="G52">
        <v>3.2</v>
      </c>
      <c r="H52">
        <v>19900</v>
      </c>
      <c r="I52">
        <v>82400</v>
      </c>
      <c r="J52">
        <v>24.1</v>
      </c>
      <c r="K52">
        <v>3.5</v>
      </c>
      <c r="L52">
        <v>18900</v>
      </c>
      <c r="M52">
        <v>83000</v>
      </c>
      <c r="N52">
        <v>22.8</v>
      </c>
      <c r="O52">
        <v>5.8</v>
      </c>
      <c r="P52">
        <v>23600</v>
      </c>
      <c r="Q52">
        <v>82800</v>
      </c>
      <c r="R52">
        <v>28.5</v>
      </c>
      <c r="S52">
        <v>6.7</v>
      </c>
      <c r="T52">
        <v>25200</v>
      </c>
      <c r="U52">
        <v>84000</v>
      </c>
      <c r="V52">
        <v>30</v>
      </c>
      <c r="W52">
        <v>6.8</v>
      </c>
      <c r="X52">
        <v>19900</v>
      </c>
      <c r="Y52">
        <v>83600</v>
      </c>
      <c r="Z52">
        <v>23.8</v>
      </c>
      <c r="AA52">
        <v>5.9</v>
      </c>
      <c r="AB52">
        <v>19900</v>
      </c>
      <c r="AC52">
        <v>87000</v>
      </c>
      <c r="AD52">
        <v>22.9</v>
      </c>
      <c r="AE52">
        <v>5.9</v>
      </c>
      <c r="AF52">
        <v>21300</v>
      </c>
      <c r="AG52">
        <v>90200</v>
      </c>
      <c r="AH52">
        <v>23.6</v>
      </c>
      <c r="AI52">
        <v>6.2</v>
      </c>
      <c r="AJ52">
        <v>18100</v>
      </c>
      <c r="AK52">
        <v>87700</v>
      </c>
      <c r="AL52">
        <v>20.7</v>
      </c>
      <c r="AM52">
        <v>5.8</v>
      </c>
      <c r="AN52">
        <v>18000</v>
      </c>
      <c r="AO52">
        <v>88500</v>
      </c>
      <c r="AP52">
        <v>20.399999999999999</v>
      </c>
      <c r="AQ52">
        <v>5.6</v>
      </c>
      <c r="AR52">
        <v>15700</v>
      </c>
      <c r="AS52">
        <v>87400</v>
      </c>
      <c r="AT52">
        <v>17.899999999999999</v>
      </c>
      <c r="AU52">
        <v>5.0999999999999996</v>
      </c>
      <c r="AV52">
        <v>17300</v>
      </c>
      <c r="AW52">
        <v>87800</v>
      </c>
      <c r="AX52">
        <v>19.7</v>
      </c>
      <c r="AY52">
        <v>5.6</v>
      </c>
      <c r="AZ52">
        <v>17700</v>
      </c>
      <c r="BA52">
        <v>87800</v>
      </c>
      <c r="BB52">
        <v>20.2</v>
      </c>
      <c r="BC52">
        <v>5.8</v>
      </c>
      <c r="BD52">
        <v>21300</v>
      </c>
      <c r="BE52">
        <v>86100</v>
      </c>
      <c r="BF52">
        <v>24.7</v>
      </c>
      <c r="BG52">
        <v>6.4</v>
      </c>
      <c r="BH52">
        <v>17500</v>
      </c>
      <c r="BI52">
        <v>85300</v>
      </c>
      <c r="BJ52">
        <v>20.5</v>
      </c>
      <c r="BK52">
        <v>5.7</v>
      </c>
      <c r="BL52">
        <v>15400</v>
      </c>
      <c r="BM52">
        <v>84800</v>
      </c>
      <c r="BN52">
        <v>18.2</v>
      </c>
      <c r="BO52">
        <v>5.7</v>
      </c>
      <c r="BP52">
        <v>15700</v>
      </c>
      <c r="BQ52">
        <v>85600</v>
      </c>
      <c r="BR52">
        <v>18.3</v>
      </c>
      <c r="BS52">
        <v>6.8</v>
      </c>
      <c r="BT52">
        <v>14700</v>
      </c>
      <c r="BU52">
        <v>84300</v>
      </c>
      <c r="BV52">
        <v>17.399999999999999</v>
      </c>
      <c r="BW52">
        <v>6.4</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65400</v>
      </c>
      <c r="E53">
        <v>370600</v>
      </c>
      <c r="F53">
        <v>17.600000000000001</v>
      </c>
      <c r="G53">
        <v>1.4</v>
      </c>
      <c r="H53">
        <v>69800</v>
      </c>
      <c r="I53">
        <v>379700</v>
      </c>
      <c r="J53">
        <v>18.399999999999999</v>
      </c>
      <c r="K53">
        <v>1.4</v>
      </c>
      <c r="L53">
        <v>73300</v>
      </c>
      <c r="M53">
        <v>383000</v>
      </c>
      <c r="N53">
        <v>19.100000000000001</v>
      </c>
      <c r="O53">
        <v>2.2999999999999998</v>
      </c>
      <c r="P53">
        <v>83300</v>
      </c>
      <c r="Q53">
        <v>387300</v>
      </c>
      <c r="R53">
        <v>21.5</v>
      </c>
      <c r="S53">
        <v>2.2999999999999998</v>
      </c>
      <c r="T53">
        <v>79300</v>
      </c>
      <c r="U53">
        <v>392100</v>
      </c>
      <c r="V53">
        <v>20.2</v>
      </c>
      <c r="W53">
        <v>2.2999999999999998</v>
      </c>
      <c r="X53">
        <v>74700</v>
      </c>
      <c r="Y53">
        <v>393300</v>
      </c>
      <c r="Z53">
        <v>19</v>
      </c>
      <c r="AA53">
        <v>2.2999999999999998</v>
      </c>
      <c r="AB53">
        <v>83500</v>
      </c>
      <c r="AC53">
        <v>399000</v>
      </c>
      <c r="AD53">
        <v>20.9</v>
      </c>
      <c r="AE53">
        <v>2.4</v>
      </c>
      <c r="AF53">
        <v>81700</v>
      </c>
      <c r="AG53">
        <v>402900</v>
      </c>
      <c r="AH53">
        <v>20.3</v>
      </c>
      <c r="AI53">
        <v>2.4</v>
      </c>
      <c r="AJ53">
        <v>76400</v>
      </c>
      <c r="AK53">
        <v>401400</v>
      </c>
      <c r="AL53">
        <v>19</v>
      </c>
      <c r="AM53">
        <v>2.2999999999999998</v>
      </c>
      <c r="AN53">
        <v>74400</v>
      </c>
      <c r="AO53">
        <v>399500</v>
      </c>
      <c r="AP53">
        <v>18.600000000000001</v>
      </c>
      <c r="AQ53">
        <v>2.2999999999999998</v>
      </c>
      <c r="AR53">
        <v>67300</v>
      </c>
      <c r="AS53">
        <v>400900</v>
      </c>
      <c r="AT53">
        <v>16.8</v>
      </c>
      <c r="AU53">
        <v>2.2999999999999998</v>
      </c>
      <c r="AV53">
        <v>67000</v>
      </c>
      <c r="AW53">
        <v>403000</v>
      </c>
      <c r="AX53">
        <v>16.600000000000001</v>
      </c>
      <c r="AY53">
        <v>2.2000000000000002</v>
      </c>
      <c r="AZ53">
        <v>73900</v>
      </c>
      <c r="BA53">
        <v>400600</v>
      </c>
      <c r="BB53">
        <v>18.399999999999999</v>
      </c>
      <c r="BC53">
        <v>2.4</v>
      </c>
      <c r="BD53">
        <v>76900</v>
      </c>
      <c r="BE53">
        <v>401400</v>
      </c>
      <c r="BF53">
        <v>19.2</v>
      </c>
      <c r="BG53">
        <v>2.5</v>
      </c>
      <c r="BH53">
        <v>68200</v>
      </c>
      <c r="BI53">
        <v>401600</v>
      </c>
      <c r="BJ53">
        <v>17</v>
      </c>
      <c r="BK53">
        <v>2.5</v>
      </c>
      <c r="BL53">
        <v>73200</v>
      </c>
      <c r="BM53">
        <v>402100</v>
      </c>
      <c r="BN53">
        <v>18.2</v>
      </c>
      <c r="BO53">
        <v>2.6</v>
      </c>
      <c r="BP53">
        <v>81200</v>
      </c>
      <c r="BQ53">
        <v>407000</v>
      </c>
      <c r="BR53">
        <v>20</v>
      </c>
      <c r="BS53">
        <v>2.9</v>
      </c>
      <c r="BT53">
        <v>70000</v>
      </c>
      <c r="BU53">
        <v>399600</v>
      </c>
      <c r="BV53">
        <v>17.5</v>
      </c>
      <c r="BW53">
        <v>2.6</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40000</v>
      </c>
      <c r="E54">
        <v>148200</v>
      </c>
      <c r="F54">
        <v>27</v>
      </c>
      <c r="G54">
        <v>3.7</v>
      </c>
      <c r="H54">
        <v>46000</v>
      </c>
      <c r="I54">
        <v>151400</v>
      </c>
      <c r="J54">
        <v>30.4</v>
      </c>
      <c r="K54">
        <v>4.0999999999999996</v>
      </c>
      <c r="L54">
        <v>42600</v>
      </c>
      <c r="M54">
        <v>151000</v>
      </c>
      <c r="N54">
        <v>28.2</v>
      </c>
      <c r="O54">
        <v>3.6</v>
      </c>
      <c r="P54">
        <v>43100</v>
      </c>
      <c r="Q54">
        <v>152200</v>
      </c>
      <c r="R54">
        <v>28.3</v>
      </c>
      <c r="S54">
        <v>3.2</v>
      </c>
      <c r="T54">
        <v>42600</v>
      </c>
      <c r="U54">
        <v>151400</v>
      </c>
      <c r="V54">
        <v>28.2</v>
      </c>
      <c r="W54">
        <v>3.2</v>
      </c>
      <c r="X54">
        <v>43800</v>
      </c>
      <c r="Y54">
        <v>153200</v>
      </c>
      <c r="Z54">
        <v>28.6</v>
      </c>
      <c r="AA54">
        <v>3.5</v>
      </c>
      <c r="AB54">
        <v>40500</v>
      </c>
      <c r="AC54">
        <v>153800</v>
      </c>
      <c r="AD54">
        <v>26.3</v>
      </c>
      <c r="AE54">
        <v>3.8</v>
      </c>
      <c r="AF54">
        <v>51800</v>
      </c>
      <c r="AG54">
        <v>157200</v>
      </c>
      <c r="AH54">
        <v>32.9</v>
      </c>
      <c r="AI54">
        <v>4.0999999999999996</v>
      </c>
      <c r="AJ54">
        <v>46600</v>
      </c>
      <c r="AK54">
        <v>158900</v>
      </c>
      <c r="AL54">
        <v>29.3</v>
      </c>
      <c r="AM54">
        <v>3.8</v>
      </c>
      <c r="AN54">
        <v>51300</v>
      </c>
      <c r="AO54">
        <v>163500</v>
      </c>
      <c r="AP54">
        <v>31.4</v>
      </c>
      <c r="AQ54">
        <v>3.8</v>
      </c>
      <c r="AR54">
        <v>47000</v>
      </c>
      <c r="AS54">
        <v>167200</v>
      </c>
      <c r="AT54">
        <v>28.1</v>
      </c>
      <c r="AU54">
        <v>3.5</v>
      </c>
      <c r="AV54">
        <v>48400</v>
      </c>
      <c r="AW54">
        <v>173300</v>
      </c>
      <c r="AX54">
        <v>27.9</v>
      </c>
      <c r="AY54">
        <v>3.9</v>
      </c>
      <c r="AZ54">
        <v>46400</v>
      </c>
      <c r="BA54">
        <v>173000</v>
      </c>
      <c r="BB54">
        <v>26.8</v>
      </c>
      <c r="BC54">
        <v>3.9</v>
      </c>
      <c r="BD54">
        <v>50900</v>
      </c>
      <c r="BE54">
        <v>176100</v>
      </c>
      <c r="BF54">
        <v>28.9</v>
      </c>
      <c r="BG54">
        <v>4.0999999999999996</v>
      </c>
      <c r="BH54">
        <v>44500</v>
      </c>
      <c r="BI54">
        <v>182500</v>
      </c>
      <c r="BJ54">
        <v>24.4</v>
      </c>
      <c r="BK54">
        <v>4.0999999999999996</v>
      </c>
      <c r="BL54">
        <v>47800</v>
      </c>
      <c r="BM54">
        <v>185600</v>
      </c>
      <c r="BN54">
        <v>25.8</v>
      </c>
      <c r="BO54">
        <v>4.3</v>
      </c>
      <c r="BP54">
        <v>50000</v>
      </c>
      <c r="BQ54">
        <v>186500</v>
      </c>
      <c r="BR54">
        <v>26.8</v>
      </c>
      <c r="BS54">
        <v>5.3</v>
      </c>
      <c r="BT54">
        <v>46300</v>
      </c>
      <c r="BU54">
        <v>184400</v>
      </c>
      <c r="BV54">
        <v>25.1</v>
      </c>
      <c r="BW54">
        <v>6.8</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12300</v>
      </c>
      <c r="E55">
        <v>61000</v>
      </c>
      <c r="F55">
        <v>20.100000000000001</v>
      </c>
      <c r="G55">
        <v>3.4</v>
      </c>
      <c r="H55">
        <v>14100</v>
      </c>
      <c r="I55">
        <v>61100</v>
      </c>
      <c r="J55">
        <v>23.1</v>
      </c>
      <c r="K55">
        <v>3.5</v>
      </c>
      <c r="L55">
        <v>13800</v>
      </c>
      <c r="M55">
        <v>62700</v>
      </c>
      <c r="N55">
        <v>22</v>
      </c>
      <c r="O55">
        <v>6.4</v>
      </c>
      <c r="P55">
        <v>13700</v>
      </c>
      <c r="Q55">
        <v>63200</v>
      </c>
      <c r="R55">
        <v>21.7</v>
      </c>
      <c r="S55">
        <v>6.2</v>
      </c>
      <c r="T55">
        <v>16400</v>
      </c>
      <c r="U55">
        <v>61500</v>
      </c>
      <c r="V55">
        <v>26.7</v>
      </c>
      <c r="W55">
        <v>6.5</v>
      </c>
      <c r="X55">
        <v>15700</v>
      </c>
      <c r="Y55">
        <v>62400</v>
      </c>
      <c r="Z55">
        <v>25.2</v>
      </c>
      <c r="AA55">
        <v>6.4</v>
      </c>
      <c r="AB55">
        <v>10000</v>
      </c>
      <c r="AC55">
        <v>62500</v>
      </c>
      <c r="AD55">
        <v>16</v>
      </c>
      <c r="AE55">
        <v>5.0999999999999996</v>
      </c>
      <c r="AF55">
        <v>12500</v>
      </c>
      <c r="AG55">
        <v>62700</v>
      </c>
      <c r="AH55">
        <v>20</v>
      </c>
      <c r="AI55">
        <v>6.1</v>
      </c>
      <c r="AJ55">
        <v>18100</v>
      </c>
      <c r="AK55">
        <v>64200</v>
      </c>
      <c r="AL55">
        <v>28.2</v>
      </c>
      <c r="AM55">
        <v>7</v>
      </c>
      <c r="AN55">
        <v>15400</v>
      </c>
      <c r="AO55">
        <v>63200</v>
      </c>
      <c r="AP55">
        <v>24.3</v>
      </c>
      <c r="AQ55">
        <v>7.9</v>
      </c>
      <c r="AR55">
        <v>14100</v>
      </c>
      <c r="AS55">
        <v>62300</v>
      </c>
      <c r="AT55">
        <v>22.7</v>
      </c>
      <c r="AU55">
        <v>6.9</v>
      </c>
      <c r="AV55">
        <v>12300</v>
      </c>
      <c r="AW55">
        <v>61700</v>
      </c>
      <c r="AX55">
        <v>19.899999999999999</v>
      </c>
      <c r="AY55">
        <v>6.7</v>
      </c>
      <c r="AZ55">
        <v>8900</v>
      </c>
      <c r="BA55">
        <v>60400</v>
      </c>
      <c r="BB55">
        <v>14.8</v>
      </c>
      <c r="BC55">
        <v>6.4</v>
      </c>
      <c r="BD55">
        <v>9100</v>
      </c>
      <c r="BE55">
        <v>61300</v>
      </c>
      <c r="BF55">
        <v>14.8</v>
      </c>
      <c r="BG55">
        <v>6.3</v>
      </c>
      <c r="BH55">
        <v>14100</v>
      </c>
      <c r="BI55">
        <v>61800</v>
      </c>
      <c r="BJ55">
        <v>22.9</v>
      </c>
      <c r="BK55">
        <v>7.7</v>
      </c>
      <c r="BL55">
        <v>8700</v>
      </c>
      <c r="BM55">
        <v>61600</v>
      </c>
      <c r="BN55">
        <v>14.1</v>
      </c>
      <c r="BO55">
        <v>7.4</v>
      </c>
      <c r="BP55">
        <v>7600</v>
      </c>
      <c r="BQ55">
        <v>63700</v>
      </c>
      <c r="BR55">
        <v>11.9</v>
      </c>
      <c r="BS55" t="s">
        <v>38</v>
      </c>
      <c r="BT55">
        <v>9800</v>
      </c>
      <c r="BU55">
        <v>61200</v>
      </c>
      <c r="BV55">
        <v>16.100000000000001</v>
      </c>
      <c r="BW55">
        <v>7.1</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20000</v>
      </c>
      <c r="E56">
        <v>87200</v>
      </c>
      <c r="F56">
        <v>23</v>
      </c>
      <c r="G56">
        <v>3.8</v>
      </c>
      <c r="H56">
        <v>21100</v>
      </c>
      <c r="I56">
        <v>88400</v>
      </c>
      <c r="J56">
        <v>23.8</v>
      </c>
      <c r="K56">
        <v>3.7</v>
      </c>
      <c r="L56">
        <v>18000</v>
      </c>
      <c r="M56">
        <v>88900</v>
      </c>
      <c r="N56">
        <v>20.2</v>
      </c>
      <c r="O56">
        <v>4.9000000000000004</v>
      </c>
      <c r="P56">
        <v>18000</v>
      </c>
      <c r="Q56">
        <v>90900</v>
      </c>
      <c r="R56">
        <v>19.8</v>
      </c>
      <c r="S56">
        <v>4.9000000000000004</v>
      </c>
      <c r="T56">
        <v>20300</v>
      </c>
      <c r="U56">
        <v>92500</v>
      </c>
      <c r="V56">
        <v>21.9</v>
      </c>
      <c r="W56">
        <v>5.3</v>
      </c>
      <c r="X56">
        <v>22100</v>
      </c>
      <c r="Y56">
        <v>91600</v>
      </c>
      <c r="Z56">
        <v>24.1</v>
      </c>
      <c r="AA56">
        <v>5.7</v>
      </c>
      <c r="AB56">
        <v>23500</v>
      </c>
      <c r="AC56">
        <v>96800</v>
      </c>
      <c r="AD56">
        <v>24.3</v>
      </c>
      <c r="AE56">
        <v>5.7</v>
      </c>
      <c r="AF56">
        <v>26500</v>
      </c>
      <c r="AG56">
        <v>94400</v>
      </c>
      <c r="AH56">
        <v>28.1</v>
      </c>
      <c r="AI56">
        <v>5.8</v>
      </c>
      <c r="AJ56">
        <v>30900</v>
      </c>
      <c r="AK56">
        <v>97900</v>
      </c>
      <c r="AL56">
        <v>31.5</v>
      </c>
      <c r="AM56">
        <v>6.1</v>
      </c>
      <c r="AN56">
        <v>25700</v>
      </c>
      <c r="AO56">
        <v>96900</v>
      </c>
      <c r="AP56">
        <v>26.5</v>
      </c>
      <c r="AQ56">
        <v>6.2</v>
      </c>
      <c r="AR56">
        <v>25500</v>
      </c>
      <c r="AS56">
        <v>96200</v>
      </c>
      <c r="AT56">
        <v>26.5</v>
      </c>
      <c r="AU56">
        <v>6.3</v>
      </c>
      <c r="AV56">
        <v>28300</v>
      </c>
      <c r="AW56">
        <v>100300</v>
      </c>
      <c r="AX56">
        <v>28.2</v>
      </c>
      <c r="AY56">
        <v>6.4</v>
      </c>
      <c r="AZ56">
        <v>30400</v>
      </c>
      <c r="BA56">
        <v>101600</v>
      </c>
      <c r="BB56">
        <v>29.9</v>
      </c>
      <c r="BC56">
        <v>7.3</v>
      </c>
      <c r="BD56">
        <v>23100</v>
      </c>
      <c r="BE56">
        <v>101000</v>
      </c>
      <c r="BF56">
        <v>22.9</v>
      </c>
      <c r="BG56">
        <v>6.4</v>
      </c>
      <c r="BH56">
        <v>29600</v>
      </c>
      <c r="BI56">
        <v>103800</v>
      </c>
      <c r="BJ56">
        <v>28.5</v>
      </c>
      <c r="BK56">
        <v>6.5</v>
      </c>
      <c r="BL56">
        <v>30000</v>
      </c>
      <c r="BM56">
        <v>103600</v>
      </c>
      <c r="BN56">
        <v>29</v>
      </c>
      <c r="BO56">
        <v>6.5</v>
      </c>
      <c r="BP56">
        <v>17700</v>
      </c>
      <c r="BQ56">
        <v>105200</v>
      </c>
      <c r="BR56">
        <v>16.8</v>
      </c>
      <c r="BS56">
        <v>5.5</v>
      </c>
      <c r="BT56">
        <v>22300</v>
      </c>
      <c r="BU56">
        <v>104700</v>
      </c>
      <c r="BV56">
        <v>21.3</v>
      </c>
      <c r="BW56">
        <v>5.3</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15900</v>
      </c>
      <c r="E57">
        <v>66300</v>
      </c>
      <c r="F57">
        <v>24</v>
      </c>
      <c r="G57">
        <v>3.7</v>
      </c>
      <c r="H57">
        <v>15300</v>
      </c>
      <c r="I57">
        <v>68300</v>
      </c>
      <c r="J57">
        <v>22.3</v>
      </c>
      <c r="K57">
        <v>3.9</v>
      </c>
      <c r="L57">
        <v>15500</v>
      </c>
      <c r="M57">
        <v>69600</v>
      </c>
      <c r="N57">
        <v>22.3</v>
      </c>
      <c r="O57">
        <v>5.3</v>
      </c>
      <c r="P57">
        <v>11400</v>
      </c>
      <c r="Q57">
        <v>68300</v>
      </c>
      <c r="R57">
        <v>16.600000000000001</v>
      </c>
      <c r="S57">
        <v>5.0999999999999996</v>
      </c>
      <c r="T57">
        <v>16000</v>
      </c>
      <c r="U57">
        <v>68100</v>
      </c>
      <c r="V57">
        <v>23.5</v>
      </c>
      <c r="W57">
        <v>6.6</v>
      </c>
      <c r="X57">
        <v>12600</v>
      </c>
      <c r="Y57">
        <v>67000</v>
      </c>
      <c r="Z57">
        <v>18.899999999999999</v>
      </c>
      <c r="AA57">
        <v>5.3</v>
      </c>
      <c r="AB57">
        <v>12600</v>
      </c>
      <c r="AC57">
        <v>69200</v>
      </c>
      <c r="AD57">
        <v>18.2</v>
      </c>
      <c r="AE57">
        <v>5.0999999999999996</v>
      </c>
      <c r="AF57">
        <v>11500</v>
      </c>
      <c r="AG57">
        <v>68900</v>
      </c>
      <c r="AH57">
        <v>16.8</v>
      </c>
      <c r="AI57">
        <v>5</v>
      </c>
      <c r="AJ57">
        <v>13500</v>
      </c>
      <c r="AK57">
        <v>69700</v>
      </c>
      <c r="AL57">
        <v>19.399999999999999</v>
      </c>
      <c r="AM57">
        <v>5.5</v>
      </c>
      <c r="AN57">
        <v>15200</v>
      </c>
      <c r="AO57">
        <v>69000</v>
      </c>
      <c r="AP57">
        <v>22</v>
      </c>
      <c r="AQ57">
        <v>5.7</v>
      </c>
      <c r="AR57">
        <v>13100</v>
      </c>
      <c r="AS57">
        <v>67200</v>
      </c>
      <c r="AT57">
        <v>19.5</v>
      </c>
      <c r="AU57">
        <v>5</v>
      </c>
      <c r="AV57">
        <v>13600</v>
      </c>
      <c r="AW57">
        <v>67100</v>
      </c>
      <c r="AX57">
        <v>20.3</v>
      </c>
      <c r="AY57">
        <v>5.2</v>
      </c>
      <c r="AZ57">
        <v>18100</v>
      </c>
      <c r="BA57">
        <v>68000</v>
      </c>
      <c r="BB57">
        <v>26.6</v>
      </c>
      <c r="BC57">
        <v>5.7</v>
      </c>
      <c r="BD57">
        <v>14400</v>
      </c>
      <c r="BE57">
        <v>66100</v>
      </c>
      <c r="BF57">
        <v>21.8</v>
      </c>
      <c r="BG57">
        <v>5.3</v>
      </c>
      <c r="BH57">
        <v>13000</v>
      </c>
      <c r="BI57">
        <v>65100</v>
      </c>
      <c r="BJ57">
        <v>19.899999999999999</v>
      </c>
      <c r="BK57">
        <v>5.0999999999999996</v>
      </c>
      <c r="BL57">
        <v>12500</v>
      </c>
      <c r="BM57">
        <v>65300</v>
      </c>
      <c r="BN57">
        <v>19.100000000000001</v>
      </c>
      <c r="BO57">
        <v>5.7</v>
      </c>
      <c r="BP57">
        <v>12100</v>
      </c>
      <c r="BQ57">
        <v>65900</v>
      </c>
      <c r="BR57">
        <v>18.399999999999999</v>
      </c>
      <c r="BS57">
        <v>6.1</v>
      </c>
      <c r="BT57">
        <v>9500</v>
      </c>
      <c r="BU57">
        <v>62900</v>
      </c>
      <c r="BV57">
        <v>15.1</v>
      </c>
      <c r="BW57">
        <v>5.5</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11000</v>
      </c>
      <c r="E58">
        <v>54900</v>
      </c>
      <c r="F58">
        <v>19.899999999999999</v>
      </c>
      <c r="G58">
        <v>3.2</v>
      </c>
      <c r="H58">
        <v>11800</v>
      </c>
      <c r="I58">
        <v>54800</v>
      </c>
      <c r="J58">
        <v>21.5</v>
      </c>
      <c r="K58">
        <v>3.6</v>
      </c>
      <c r="L58">
        <v>15300</v>
      </c>
      <c r="M58">
        <v>55500</v>
      </c>
      <c r="N58">
        <v>27.5</v>
      </c>
      <c r="O58">
        <v>7.7</v>
      </c>
      <c r="P58">
        <v>14300</v>
      </c>
      <c r="Q58">
        <v>56200</v>
      </c>
      <c r="R58">
        <v>25.5</v>
      </c>
      <c r="S58">
        <v>6.9</v>
      </c>
      <c r="T58">
        <v>12200</v>
      </c>
      <c r="U58">
        <v>52700</v>
      </c>
      <c r="V58">
        <v>23.1</v>
      </c>
      <c r="W58">
        <v>7.7</v>
      </c>
      <c r="X58">
        <v>13400</v>
      </c>
      <c r="Y58">
        <v>53700</v>
      </c>
      <c r="Z58">
        <v>25</v>
      </c>
      <c r="AA58">
        <v>7.5</v>
      </c>
      <c r="AB58">
        <v>13300</v>
      </c>
      <c r="AC58">
        <v>55000</v>
      </c>
      <c r="AD58">
        <v>24.2</v>
      </c>
      <c r="AE58">
        <v>6.6</v>
      </c>
      <c r="AF58">
        <v>12100</v>
      </c>
      <c r="AG58">
        <v>53100</v>
      </c>
      <c r="AH58">
        <v>22.8</v>
      </c>
      <c r="AI58">
        <v>6.6</v>
      </c>
      <c r="AJ58">
        <v>11800</v>
      </c>
      <c r="AK58">
        <v>52300</v>
      </c>
      <c r="AL58">
        <v>22.5</v>
      </c>
      <c r="AM58">
        <v>7.8</v>
      </c>
      <c r="AN58">
        <v>10000</v>
      </c>
      <c r="AO58">
        <v>52600</v>
      </c>
      <c r="AP58">
        <v>19.100000000000001</v>
      </c>
      <c r="AQ58">
        <v>6.8</v>
      </c>
      <c r="AR58">
        <v>11600</v>
      </c>
      <c r="AS58">
        <v>52800</v>
      </c>
      <c r="AT58">
        <v>22</v>
      </c>
      <c r="AU58">
        <v>7.8</v>
      </c>
      <c r="AV58">
        <v>9400</v>
      </c>
      <c r="AW58">
        <v>54400</v>
      </c>
      <c r="AX58">
        <v>17.2</v>
      </c>
      <c r="AY58">
        <v>7.4</v>
      </c>
      <c r="AZ58">
        <v>13300</v>
      </c>
      <c r="BA58">
        <v>52000</v>
      </c>
      <c r="BB58">
        <v>25.6</v>
      </c>
      <c r="BC58">
        <v>10</v>
      </c>
      <c r="BD58">
        <v>9800</v>
      </c>
      <c r="BE58">
        <v>53000</v>
      </c>
      <c r="BF58">
        <v>18.600000000000001</v>
      </c>
      <c r="BG58">
        <v>7.6</v>
      </c>
      <c r="BH58">
        <v>6800</v>
      </c>
      <c r="BI58">
        <v>52100</v>
      </c>
      <c r="BJ58">
        <v>13.1</v>
      </c>
      <c r="BK58">
        <v>6.7</v>
      </c>
      <c r="BL58">
        <v>10100</v>
      </c>
      <c r="BM58">
        <v>54300</v>
      </c>
      <c r="BN58">
        <v>18.600000000000001</v>
      </c>
      <c r="BO58">
        <v>8</v>
      </c>
      <c r="BP58">
        <v>8800</v>
      </c>
      <c r="BQ58">
        <v>52800</v>
      </c>
      <c r="BR58">
        <v>16.7</v>
      </c>
      <c r="BS58">
        <v>8</v>
      </c>
      <c r="BT58">
        <v>9100</v>
      </c>
      <c r="BU58">
        <v>50700</v>
      </c>
      <c r="BV58">
        <v>18</v>
      </c>
      <c r="BW58">
        <v>8</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25800</v>
      </c>
      <c r="E59">
        <v>155600</v>
      </c>
      <c r="F59">
        <v>16.600000000000001</v>
      </c>
      <c r="G59">
        <v>2.4</v>
      </c>
      <c r="H59">
        <v>30100</v>
      </c>
      <c r="I59">
        <v>156700</v>
      </c>
      <c r="J59">
        <v>19.2</v>
      </c>
      <c r="K59">
        <v>2.8</v>
      </c>
      <c r="L59">
        <v>32400</v>
      </c>
      <c r="M59">
        <v>158300</v>
      </c>
      <c r="N59">
        <v>20.5</v>
      </c>
      <c r="O59">
        <v>3.5</v>
      </c>
      <c r="P59">
        <v>29200</v>
      </c>
      <c r="Q59">
        <v>161200</v>
      </c>
      <c r="R59">
        <v>18.100000000000001</v>
      </c>
      <c r="S59">
        <v>3.1</v>
      </c>
      <c r="T59">
        <v>25000</v>
      </c>
      <c r="U59">
        <v>163300</v>
      </c>
      <c r="V59">
        <v>15.3</v>
      </c>
      <c r="W59">
        <v>2.9</v>
      </c>
      <c r="X59">
        <v>30200</v>
      </c>
      <c r="Y59">
        <v>161400</v>
      </c>
      <c r="Z59">
        <v>18.7</v>
      </c>
      <c r="AA59">
        <v>3.1</v>
      </c>
      <c r="AB59">
        <v>30200</v>
      </c>
      <c r="AC59">
        <v>162300</v>
      </c>
      <c r="AD59">
        <v>18.600000000000001</v>
      </c>
      <c r="AE59">
        <v>3</v>
      </c>
      <c r="AF59">
        <v>30700</v>
      </c>
      <c r="AG59">
        <v>164700</v>
      </c>
      <c r="AH59">
        <v>18.600000000000001</v>
      </c>
      <c r="AI59">
        <v>3</v>
      </c>
      <c r="AJ59">
        <v>34700</v>
      </c>
      <c r="AK59">
        <v>165400</v>
      </c>
      <c r="AL59">
        <v>21</v>
      </c>
      <c r="AM59">
        <v>3.5</v>
      </c>
      <c r="AN59">
        <v>34800</v>
      </c>
      <c r="AO59">
        <v>167100</v>
      </c>
      <c r="AP59">
        <v>20.8</v>
      </c>
      <c r="AQ59">
        <v>3.5</v>
      </c>
      <c r="AR59">
        <v>25800</v>
      </c>
      <c r="AS59">
        <v>168900</v>
      </c>
      <c r="AT59">
        <v>15.3</v>
      </c>
      <c r="AU59">
        <v>3.3</v>
      </c>
      <c r="AV59">
        <v>32100</v>
      </c>
      <c r="AW59">
        <v>172300</v>
      </c>
      <c r="AX59">
        <v>18.600000000000001</v>
      </c>
      <c r="AY59">
        <v>3.3</v>
      </c>
      <c r="AZ59">
        <v>34200</v>
      </c>
      <c r="BA59">
        <v>175900</v>
      </c>
      <c r="BB59">
        <v>19.399999999999999</v>
      </c>
      <c r="BC59">
        <v>3.3</v>
      </c>
      <c r="BD59">
        <v>24900</v>
      </c>
      <c r="BE59">
        <v>173800</v>
      </c>
      <c r="BF59">
        <v>14.3</v>
      </c>
      <c r="BG59">
        <v>2.9</v>
      </c>
      <c r="BH59">
        <v>27800</v>
      </c>
      <c r="BI59">
        <v>176200</v>
      </c>
      <c r="BJ59">
        <v>15.8</v>
      </c>
      <c r="BK59">
        <v>3.2</v>
      </c>
      <c r="BL59">
        <v>32700</v>
      </c>
      <c r="BM59">
        <v>179400</v>
      </c>
      <c r="BN59">
        <v>18.2</v>
      </c>
      <c r="BO59">
        <v>3.4</v>
      </c>
      <c r="BP59">
        <v>29900</v>
      </c>
      <c r="BQ59">
        <v>180700</v>
      </c>
      <c r="BR59">
        <v>16.5</v>
      </c>
      <c r="BS59">
        <v>3.4</v>
      </c>
      <c r="BT59">
        <v>33800</v>
      </c>
      <c r="BU59">
        <v>183400</v>
      </c>
      <c r="BV59">
        <v>18.399999999999999</v>
      </c>
      <c r="BW59">
        <v>3.7</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21600</v>
      </c>
      <c r="E60">
        <v>102400</v>
      </c>
      <c r="F60">
        <v>21.1</v>
      </c>
      <c r="G60">
        <v>3.3</v>
      </c>
      <c r="H60">
        <v>18700</v>
      </c>
      <c r="I60">
        <v>103800</v>
      </c>
      <c r="J60">
        <v>18</v>
      </c>
      <c r="K60">
        <v>3.3</v>
      </c>
      <c r="L60">
        <v>20200</v>
      </c>
      <c r="M60">
        <v>107300</v>
      </c>
      <c r="N60">
        <v>18.8</v>
      </c>
      <c r="O60">
        <v>3.9</v>
      </c>
      <c r="P60">
        <v>19400</v>
      </c>
      <c r="Q60">
        <v>105400</v>
      </c>
      <c r="R60">
        <v>18.399999999999999</v>
      </c>
      <c r="S60">
        <v>4</v>
      </c>
      <c r="T60">
        <v>17300</v>
      </c>
      <c r="U60">
        <v>105600</v>
      </c>
      <c r="V60">
        <v>16.399999999999999</v>
      </c>
      <c r="W60">
        <v>4.2</v>
      </c>
      <c r="X60">
        <v>22800</v>
      </c>
      <c r="Y60">
        <v>106300</v>
      </c>
      <c r="Z60">
        <v>21.5</v>
      </c>
      <c r="AA60">
        <v>4.4000000000000004</v>
      </c>
      <c r="AB60">
        <v>29800</v>
      </c>
      <c r="AC60">
        <v>108300</v>
      </c>
      <c r="AD60">
        <v>27.5</v>
      </c>
      <c r="AE60">
        <v>4.7</v>
      </c>
      <c r="AF60">
        <v>24600</v>
      </c>
      <c r="AG60">
        <v>108000</v>
      </c>
      <c r="AH60">
        <v>22.8</v>
      </c>
      <c r="AI60">
        <v>4.9000000000000004</v>
      </c>
      <c r="AJ60">
        <v>29600</v>
      </c>
      <c r="AK60">
        <v>109000</v>
      </c>
      <c r="AL60">
        <v>27.2</v>
      </c>
      <c r="AM60">
        <v>5.4</v>
      </c>
      <c r="AN60">
        <v>24800</v>
      </c>
      <c r="AO60">
        <v>111200</v>
      </c>
      <c r="AP60">
        <v>22.3</v>
      </c>
      <c r="AQ60">
        <v>4.8</v>
      </c>
      <c r="AR60">
        <v>25300</v>
      </c>
      <c r="AS60">
        <v>113300</v>
      </c>
      <c r="AT60">
        <v>22.3</v>
      </c>
      <c r="AU60">
        <v>4.9000000000000004</v>
      </c>
      <c r="AV60">
        <v>30900</v>
      </c>
      <c r="AW60">
        <v>115000</v>
      </c>
      <c r="AX60">
        <v>26.9</v>
      </c>
      <c r="AY60">
        <v>5.2</v>
      </c>
      <c r="AZ60">
        <v>31900</v>
      </c>
      <c r="BA60">
        <v>115400</v>
      </c>
      <c r="BB60">
        <v>27.6</v>
      </c>
      <c r="BC60">
        <v>5.2</v>
      </c>
      <c r="BD60">
        <v>28300</v>
      </c>
      <c r="BE60">
        <v>117100</v>
      </c>
      <c r="BF60">
        <v>24.2</v>
      </c>
      <c r="BG60">
        <v>5.6</v>
      </c>
      <c r="BH60">
        <v>30000</v>
      </c>
      <c r="BI60">
        <v>118600</v>
      </c>
      <c r="BJ60">
        <v>25.3</v>
      </c>
      <c r="BK60">
        <v>5.3</v>
      </c>
      <c r="BL60">
        <v>22100</v>
      </c>
      <c r="BM60">
        <v>118300</v>
      </c>
      <c r="BN60">
        <v>18.7</v>
      </c>
      <c r="BO60">
        <v>4.9000000000000004</v>
      </c>
      <c r="BP60">
        <v>17700</v>
      </c>
      <c r="BQ60">
        <v>117500</v>
      </c>
      <c r="BR60">
        <v>15.1</v>
      </c>
      <c r="BS60">
        <v>5.3</v>
      </c>
      <c r="BT60">
        <v>16000</v>
      </c>
      <c r="BU60">
        <v>116700</v>
      </c>
      <c r="BV60">
        <v>13.7</v>
      </c>
      <c r="BW60">
        <v>4.5999999999999996</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18700</v>
      </c>
      <c r="E61">
        <v>105700</v>
      </c>
      <c r="F61">
        <v>17.7</v>
      </c>
      <c r="G61">
        <v>3</v>
      </c>
      <c r="H61">
        <v>22100</v>
      </c>
      <c r="I61">
        <v>107800</v>
      </c>
      <c r="J61">
        <v>20.5</v>
      </c>
      <c r="K61">
        <v>3.5</v>
      </c>
      <c r="L61">
        <v>17500</v>
      </c>
      <c r="M61">
        <v>105800</v>
      </c>
      <c r="N61">
        <v>16.5</v>
      </c>
      <c r="O61">
        <v>4</v>
      </c>
      <c r="P61">
        <v>16200</v>
      </c>
      <c r="Q61">
        <v>105400</v>
      </c>
      <c r="R61">
        <v>15.4</v>
      </c>
      <c r="S61">
        <v>4.0999999999999996</v>
      </c>
      <c r="T61">
        <v>19900</v>
      </c>
      <c r="U61">
        <v>107000</v>
      </c>
      <c r="V61">
        <v>18.600000000000001</v>
      </c>
      <c r="W61">
        <v>4.5</v>
      </c>
      <c r="X61">
        <v>20300</v>
      </c>
      <c r="Y61">
        <v>107600</v>
      </c>
      <c r="Z61">
        <v>18.899999999999999</v>
      </c>
      <c r="AA61">
        <v>4.0999999999999996</v>
      </c>
      <c r="AB61">
        <v>20300</v>
      </c>
      <c r="AC61">
        <v>107300</v>
      </c>
      <c r="AD61">
        <v>18.899999999999999</v>
      </c>
      <c r="AE61">
        <v>4.0999999999999996</v>
      </c>
      <c r="AF61">
        <v>22900</v>
      </c>
      <c r="AG61">
        <v>108500</v>
      </c>
      <c r="AH61">
        <v>21.1</v>
      </c>
      <c r="AI61">
        <v>4.5</v>
      </c>
      <c r="AJ61">
        <v>16100</v>
      </c>
      <c r="AK61">
        <v>107900</v>
      </c>
      <c r="AL61">
        <v>14.9</v>
      </c>
      <c r="AM61">
        <v>3.9</v>
      </c>
      <c r="AN61">
        <v>17600</v>
      </c>
      <c r="AO61">
        <v>106900</v>
      </c>
      <c r="AP61">
        <v>16.5</v>
      </c>
      <c r="AQ61">
        <v>4.0999999999999996</v>
      </c>
      <c r="AR61">
        <v>20500</v>
      </c>
      <c r="AS61">
        <v>109600</v>
      </c>
      <c r="AT61">
        <v>18.7</v>
      </c>
      <c r="AU61">
        <v>4.5</v>
      </c>
      <c r="AV61">
        <v>19100</v>
      </c>
      <c r="AW61">
        <v>105600</v>
      </c>
      <c r="AX61">
        <v>18</v>
      </c>
      <c r="AY61">
        <v>4.7</v>
      </c>
      <c r="AZ61">
        <v>16900</v>
      </c>
      <c r="BA61">
        <v>108300</v>
      </c>
      <c r="BB61">
        <v>15.6</v>
      </c>
      <c r="BC61">
        <v>4.9000000000000004</v>
      </c>
      <c r="BD61">
        <v>16600</v>
      </c>
      <c r="BE61">
        <v>110100</v>
      </c>
      <c r="BF61">
        <v>15.1</v>
      </c>
      <c r="BG61">
        <v>4.5</v>
      </c>
      <c r="BH61">
        <v>18300</v>
      </c>
      <c r="BI61">
        <v>109900</v>
      </c>
      <c r="BJ61">
        <v>16.600000000000001</v>
      </c>
      <c r="BK61">
        <v>5</v>
      </c>
      <c r="BL61">
        <v>20800</v>
      </c>
      <c r="BM61">
        <v>108400</v>
      </c>
      <c r="BN61">
        <v>19.2</v>
      </c>
      <c r="BO61">
        <v>5.5</v>
      </c>
      <c r="BP61">
        <v>17600</v>
      </c>
      <c r="BQ61">
        <v>110000</v>
      </c>
      <c r="BR61">
        <v>16</v>
      </c>
      <c r="BS61">
        <v>5.3</v>
      </c>
      <c r="BT61">
        <v>14800</v>
      </c>
      <c r="BU61">
        <v>107700</v>
      </c>
      <c r="BV61">
        <v>13.8</v>
      </c>
      <c r="BW61">
        <v>4.8</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13000</v>
      </c>
      <c r="E62">
        <v>70100</v>
      </c>
      <c r="F62">
        <v>18.5</v>
      </c>
      <c r="G62">
        <v>3.3</v>
      </c>
      <c r="H62">
        <v>14100</v>
      </c>
      <c r="I62">
        <v>71700</v>
      </c>
      <c r="J62">
        <v>19.600000000000001</v>
      </c>
      <c r="K62">
        <v>3.5</v>
      </c>
      <c r="L62">
        <v>15500</v>
      </c>
      <c r="M62">
        <v>73200</v>
      </c>
      <c r="N62">
        <v>21.1</v>
      </c>
      <c r="O62">
        <v>5.2</v>
      </c>
      <c r="P62">
        <v>11900</v>
      </c>
      <c r="Q62">
        <v>74100</v>
      </c>
      <c r="R62">
        <v>16</v>
      </c>
      <c r="S62">
        <v>4.5999999999999996</v>
      </c>
      <c r="T62">
        <v>12400</v>
      </c>
      <c r="U62">
        <v>73000</v>
      </c>
      <c r="V62">
        <v>17</v>
      </c>
      <c r="W62">
        <v>5.2</v>
      </c>
      <c r="X62">
        <v>10500</v>
      </c>
      <c r="Y62">
        <v>74300</v>
      </c>
      <c r="Z62">
        <v>14.1</v>
      </c>
      <c r="AA62">
        <v>5</v>
      </c>
      <c r="AB62">
        <v>15500</v>
      </c>
      <c r="AC62">
        <v>75000</v>
      </c>
      <c r="AD62">
        <v>20.7</v>
      </c>
      <c r="AE62">
        <v>5.7</v>
      </c>
      <c r="AF62">
        <v>13500</v>
      </c>
      <c r="AG62">
        <v>74200</v>
      </c>
      <c r="AH62">
        <v>18.100000000000001</v>
      </c>
      <c r="AI62">
        <v>6</v>
      </c>
      <c r="AJ62">
        <v>15500</v>
      </c>
      <c r="AK62">
        <v>73700</v>
      </c>
      <c r="AL62">
        <v>21.1</v>
      </c>
      <c r="AM62">
        <v>5.7</v>
      </c>
      <c r="AN62">
        <v>14800</v>
      </c>
      <c r="AO62">
        <v>74200</v>
      </c>
      <c r="AP62">
        <v>19.899999999999999</v>
      </c>
      <c r="AQ62">
        <v>5.7</v>
      </c>
      <c r="AR62">
        <v>13800</v>
      </c>
      <c r="AS62">
        <v>74700</v>
      </c>
      <c r="AT62">
        <v>18.5</v>
      </c>
      <c r="AU62">
        <v>5.6</v>
      </c>
      <c r="AV62">
        <v>17900</v>
      </c>
      <c r="AW62">
        <v>72700</v>
      </c>
      <c r="AX62">
        <v>24.6</v>
      </c>
      <c r="AY62">
        <v>6</v>
      </c>
      <c r="AZ62">
        <v>12200</v>
      </c>
      <c r="BA62">
        <v>71400</v>
      </c>
      <c r="BB62">
        <v>17</v>
      </c>
      <c r="BC62">
        <v>5.3</v>
      </c>
      <c r="BD62">
        <v>10000</v>
      </c>
      <c r="BE62">
        <v>72400</v>
      </c>
      <c r="BF62">
        <v>13.8</v>
      </c>
      <c r="BG62">
        <v>5.0999999999999996</v>
      </c>
      <c r="BH62">
        <v>12800</v>
      </c>
      <c r="BI62">
        <v>73800</v>
      </c>
      <c r="BJ62">
        <v>17.3</v>
      </c>
      <c r="BK62">
        <v>5.4</v>
      </c>
      <c r="BL62">
        <v>9100</v>
      </c>
      <c r="BM62">
        <v>73200</v>
      </c>
      <c r="BN62">
        <v>12.4</v>
      </c>
      <c r="BO62">
        <v>5</v>
      </c>
      <c r="BP62">
        <v>15500</v>
      </c>
      <c r="BQ62">
        <v>72200</v>
      </c>
      <c r="BR62">
        <v>21.4</v>
      </c>
      <c r="BS62">
        <v>6.2</v>
      </c>
      <c r="BT62">
        <v>11200</v>
      </c>
      <c r="BU62">
        <v>71500</v>
      </c>
      <c r="BV62">
        <v>15.7</v>
      </c>
      <c r="BW62">
        <v>5.4</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13300</v>
      </c>
      <c r="E63">
        <v>87000</v>
      </c>
      <c r="F63">
        <v>15.3</v>
      </c>
      <c r="G63">
        <v>2.7</v>
      </c>
      <c r="H63">
        <v>14800</v>
      </c>
      <c r="I63">
        <v>87900</v>
      </c>
      <c r="J63">
        <v>16.8</v>
      </c>
      <c r="K63">
        <v>3</v>
      </c>
      <c r="L63">
        <v>13100</v>
      </c>
      <c r="M63">
        <v>89500</v>
      </c>
      <c r="N63">
        <v>14.7</v>
      </c>
      <c r="O63">
        <v>4</v>
      </c>
      <c r="P63">
        <v>15000</v>
      </c>
      <c r="Q63">
        <v>89400</v>
      </c>
      <c r="R63">
        <v>16.8</v>
      </c>
      <c r="S63">
        <v>4.5999999999999996</v>
      </c>
      <c r="T63">
        <v>11500</v>
      </c>
      <c r="U63">
        <v>88700</v>
      </c>
      <c r="V63">
        <v>12.9</v>
      </c>
      <c r="W63">
        <v>4.0999999999999996</v>
      </c>
      <c r="X63">
        <v>19900</v>
      </c>
      <c r="Y63">
        <v>89400</v>
      </c>
      <c r="Z63">
        <v>22.2</v>
      </c>
      <c r="AA63">
        <v>5.5</v>
      </c>
      <c r="AB63">
        <v>15200</v>
      </c>
      <c r="AC63">
        <v>88900</v>
      </c>
      <c r="AD63">
        <v>17.2</v>
      </c>
      <c r="AE63">
        <v>4.9000000000000004</v>
      </c>
      <c r="AF63">
        <v>16300</v>
      </c>
      <c r="AG63">
        <v>89400</v>
      </c>
      <c r="AH63">
        <v>18.3</v>
      </c>
      <c r="AI63">
        <v>5.2</v>
      </c>
      <c r="AJ63">
        <v>10200</v>
      </c>
      <c r="AK63">
        <v>89700</v>
      </c>
      <c r="AL63">
        <v>11.4</v>
      </c>
      <c r="AM63">
        <v>4.2</v>
      </c>
      <c r="AN63">
        <v>16000</v>
      </c>
      <c r="AO63">
        <v>90200</v>
      </c>
      <c r="AP63">
        <v>17.7</v>
      </c>
      <c r="AQ63">
        <v>5.4</v>
      </c>
      <c r="AR63">
        <v>21100</v>
      </c>
      <c r="AS63">
        <v>89600</v>
      </c>
      <c r="AT63">
        <v>23.6</v>
      </c>
      <c r="AU63">
        <v>5.6</v>
      </c>
      <c r="AV63">
        <v>18600</v>
      </c>
      <c r="AW63">
        <v>88700</v>
      </c>
      <c r="AX63">
        <v>21</v>
      </c>
      <c r="AY63">
        <v>5.4</v>
      </c>
      <c r="AZ63">
        <v>19900</v>
      </c>
      <c r="BA63">
        <v>92200</v>
      </c>
      <c r="BB63">
        <v>21.6</v>
      </c>
      <c r="BC63">
        <v>5.5</v>
      </c>
      <c r="BD63">
        <v>11100</v>
      </c>
      <c r="BE63">
        <v>90900</v>
      </c>
      <c r="BF63">
        <v>12.2</v>
      </c>
      <c r="BG63">
        <v>4.4000000000000004</v>
      </c>
      <c r="BH63">
        <v>13300</v>
      </c>
      <c r="BI63">
        <v>89600</v>
      </c>
      <c r="BJ63">
        <v>14.9</v>
      </c>
      <c r="BK63">
        <v>5.2</v>
      </c>
      <c r="BL63">
        <v>12700</v>
      </c>
      <c r="BM63">
        <v>90800</v>
      </c>
      <c r="BN63">
        <v>14</v>
      </c>
      <c r="BO63">
        <v>4.8</v>
      </c>
      <c r="BP63">
        <v>16200</v>
      </c>
      <c r="BQ63">
        <v>94700</v>
      </c>
      <c r="BR63">
        <v>17.100000000000001</v>
      </c>
      <c r="BS63">
        <v>5.4</v>
      </c>
      <c r="BT63">
        <v>12900</v>
      </c>
      <c r="BU63">
        <v>89800</v>
      </c>
      <c r="BV63">
        <v>14.4</v>
      </c>
      <c r="BW63">
        <v>4.9000000000000004</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47600</v>
      </c>
      <c r="E64">
        <v>225300</v>
      </c>
      <c r="F64">
        <v>21.1</v>
      </c>
      <c r="G64">
        <v>1.8</v>
      </c>
      <c r="H64">
        <v>50200</v>
      </c>
      <c r="I64">
        <v>227200</v>
      </c>
      <c r="J64">
        <v>22.1</v>
      </c>
      <c r="K64">
        <v>2</v>
      </c>
      <c r="L64">
        <v>43300</v>
      </c>
      <c r="M64">
        <v>228800</v>
      </c>
      <c r="N64">
        <v>18.899999999999999</v>
      </c>
      <c r="O64">
        <v>2.9</v>
      </c>
      <c r="P64">
        <v>45700</v>
      </c>
      <c r="Q64">
        <v>232800</v>
      </c>
      <c r="R64">
        <v>19.600000000000001</v>
      </c>
      <c r="S64">
        <v>2.9</v>
      </c>
      <c r="T64">
        <v>51100</v>
      </c>
      <c r="U64">
        <v>234600</v>
      </c>
      <c r="V64">
        <v>21.8</v>
      </c>
      <c r="W64">
        <v>2.9</v>
      </c>
      <c r="X64">
        <v>54300</v>
      </c>
      <c r="Y64">
        <v>232800</v>
      </c>
      <c r="Z64">
        <v>23.3</v>
      </c>
      <c r="AA64">
        <v>3.1</v>
      </c>
      <c r="AB64">
        <v>52900</v>
      </c>
      <c r="AC64">
        <v>232000</v>
      </c>
      <c r="AD64">
        <v>22.8</v>
      </c>
      <c r="AE64">
        <v>3.1</v>
      </c>
      <c r="AF64">
        <v>47000</v>
      </c>
      <c r="AG64">
        <v>231400</v>
      </c>
      <c r="AH64">
        <v>20.3</v>
      </c>
      <c r="AI64">
        <v>3.1</v>
      </c>
      <c r="AJ64">
        <v>47500</v>
      </c>
      <c r="AK64">
        <v>230900</v>
      </c>
      <c r="AL64">
        <v>20.6</v>
      </c>
      <c r="AM64">
        <v>3.2</v>
      </c>
      <c r="AN64">
        <v>54700</v>
      </c>
      <c r="AO64">
        <v>231000</v>
      </c>
      <c r="AP64">
        <v>23.7</v>
      </c>
      <c r="AQ64">
        <v>3.5</v>
      </c>
      <c r="AR64">
        <v>50500</v>
      </c>
      <c r="AS64">
        <v>231000</v>
      </c>
      <c r="AT64">
        <v>21.9</v>
      </c>
      <c r="AU64">
        <v>3.2</v>
      </c>
      <c r="AV64">
        <v>51500</v>
      </c>
      <c r="AW64">
        <v>229600</v>
      </c>
      <c r="AX64">
        <v>22.4</v>
      </c>
      <c r="AY64">
        <v>3.6</v>
      </c>
      <c r="AZ64">
        <v>44900</v>
      </c>
      <c r="BA64">
        <v>224300</v>
      </c>
      <c r="BB64">
        <v>20</v>
      </c>
      <c r="BC64">
        <v>3.6</v>
      </c>
      <c r="BD64">
        <v>52000</v>
      </c>
      <c r="BE64">
        <v>224900</v>
      </c>
      <c r="BF64">
        <v>23.1</v>
      </c>
      <c r="BG64">
        <v>3.8</v>
      </c>
      <c r="BH64">
        <v>45600</v>
      </c>
      <c r="BI64">
        <v>224800</v>
      </c>
      <c r="BJ64">
        <v>20.3</v>
      </c>
      <c r="BK64">
        <v>3.6</v>
      </c>
      <c r="BL64">
        <v>33300</v>
      </c>
      <c r="BM64">
        <v>224500</v>
      </c>
      <c r="BN64">
        <v>14.8</v>
      </c>
      <c r="BO64">
        <v>3.1</v>
      </c>
      <c r="BP64">
        <v>45700</v>
      </c>
      <c r="BQ64">
        <v>224300</v>
      </c>
      <c r="BR64">
        <v>20.399999999999999</v>
      </c>
      <c r="BS64">
        <v>3.9</v>
      </c>
      <c r="BT64">
        <v>57300</v>
      </c>
      <c r="BU64">
        <v>223600</v>
      </c>
      <c r="BV64">
        <v>25.6</v>
      </c>
      <c r="BW64">
        <v>3.9</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47700</v>
      </c>
      <c r="E65">
        <v>206800</v>
      </c>
      <c r="F65">
        <v>23.1</v>
      </c>
      <c r="G65">
        <v>1.8</v>
      </c>
      <c r="H65">
        <v>44000</v>
      </c>
      <c r="I65">
        <v>208900</v>
      </c>
      <c r="J65">
        <v>21.1</v>
      </c>
      <c r="K65">
        <v>1.9</v>
      </c>
      <c r="L65">
        <v>55000</v>
      </c>
      <c r="M65">
        <v>212100</v>
      </c>
      <c r="N65">
        <v>25.9</v>
      </c>
      <c r="O65">
        <v>3.5</v>
      </c>
      <c r="P65">
        <v>48600</v>
      </c>
      <c r="Q65">
        <v>209000</v>
      </c>
      <c r="R65">
        <v>23.2</v>
      </c>
      <c r="S65">
        <v>3.4</v>
      </c>
      <c r="T65">
        <v>42100</v>
      </c>
      <c r="U65">
        <v>209500</v>
      </c>
      <c r="V65">
        <v>20.100000000000001</v>
      </c>
      <c r="W65">
        <v>3.1</v>
      </c>
      <c r="X65">
        <v>45500</v>
      </c>
      <c r="Y65">
        <v>210600</v>
      </c>
      <c r="Z65">
        <v>21.6</v>
      </c>
      <c r="AA65">
        <v>3.1</v>
      </c>
      <c r="AB65">
        <v>39900</v>
      </c>
      <c r="AC65">
        <v>210300</v>
      </c>
      <c r="AD65">
        <v>19</v>
      </c>
      <c r="AE65">
        <v>3.1</v>
      </c>
      <c r="AF65">
        <v>48000</v>
      </c>
      <c r="AG65">
        <v>209800</v>
      </c>
      <c r="AH65">
        <v>22.9</v>
      </c>
      <c r="AI65">
        <v>3.6</v>
      </c>
      <c r="AJ65">
        <v>44500</v>
      </c>
      <c r="AK65">
        <v>204900</v>
      </c>
      <c r="AL65">
        <v>21.7</v>
      </c>
      <c r="AM65">
        <v>3.8</v>
      </c>
      <c r="AN65">
        <v>43500</v>
      </c>
      <c r="AO65">
        <v>205400</v>
      </c>
      <c r="AP65">
        <v>21.2</v>
      </c>
      <c r="AQ65">
        <v>3.6</v>
      </c>
      <c r="AR65">
        <v>47700</v>
      </c>
      <c r="AS65">
        <v>204500</v>
      </c>
      <c r="AT65">
        <v>23.3</v>
      </c>
      <c r="AU65">
        <v>3.6</v>
      </c>
      <c r="AV65">
        <v>47400</v>
      </c>
      <c r="AW65">
        <v>204300</v>
      </c>
      <c r="AX65">
        <v>23.2</v>
      </c>
      <c r="AY65">
        <v>3.7</v>
      </c>
      <c r="AZ65">
        <v>50900</v>
      </c>
      <c r="BA65">
        <v>204500</v>
      </c>
      <c r="BB65">
        <v>24.9</v>
      </c>
      <c r="BC65">
        <v>3.9</v>
      </c>
      <c r="BD65">
        <v>44600</v>
      </c>
      <c r="BE65">
        <v>205200</v>
      </c>
      <c r="BF65">
        <v>21.7</v>
      </c>
      <c r="BG65">
        <v>3.7</v>
      </c>
      <c r="BH65">
        <v>42100</v>
      </c>
      <c r="BI65">
        <v>205400</v>
      </c>
      <c r="BJ65">
        <v>20.5</v>
      </c>
      <c r="BK65">
        <v>3.8</v>
      </c>
      <c r="BL65">
        <v>43600</v>
      </c>
      <c r="BM65">
        <v>203600</v>
      </c>
      <c r="BN65">
        <v>21.4</v>
      </c>
      <c r="BO65">
        <v>4.0999999999999996</v>
      </c>
      <c r="BP65">
        <v>31300</v>
      </c>
      <c r="BQ65">
        <v>204100</v>
      </c>
      <c r="BR65">
        <v>15.3</v>
      </c>
      <c r="BS65">
        <v>3.9</v>
      </c>
      <c r="BT65">
        <v>42700</v>
      </c>
      <c r="BU65">
        <v>200800</v>
      </c>
      <c r="BV65">
        <v>21.3</v>
      </c>
      <c r="BW65">
        <v>3.9</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17000</v>
      </c>
      <c r="E66">
        <v>62800</v>
      </c>
      <c r="F66">
        <v>27</v>
      </c>
      <c r="G66">
        <v>3.5</v>
      </c>
      <c r="H66">
        <v>13700</v>
      </c>
      <c r="I66">
        <v>64900</v>
      </c>
      <c r="J66">
        <v>21.1</v>
      </c>
      <c r="K66">
        <v>3.5</v>
      </c>
      <c r="L66">
        <v>12700</v>
      </c>
      <c r="M66">
        <v>64500</v>
      </c>
      <c r="N66">
        <v>19.600000000000001</v>
      </c>
      <c r="O66">
        <v>5.3</v>
      </c>
      <c r="P66">
        <v>15100</v>
      </c>
      <c r="Q66">
        <v>65200</v>
      </c>
      <c r="R66">
        <v>23.2</v>
      </c>
      <c r="S66">
        <v>5.6</v>
      </c>
      <c r="T66">
        <v>15400</v>
      </c>
      <c r="U66">
        <v>66500</v>
      </c>
      <c r="V66">
        <v>23.1</v>
      </c>
      <c r="W66">
        <v>5.8</v>
      </c>
      <c r="X66">
        <v>15400</v>
      </c>
      <c r="Y66">
        <v>66300</v>
      </c>
      <c r="Z66">
        <v>23.2</v>
      </c>
      <c r="AA66">
        <v>5.8</v>
      </c>
      <c r="AB66">
        <v>16800</v>
      </c>
      <c r="AC66">
        <v>66700</v>
      </c>
      <c r="AD66">
        <v>25.2</v>
      </c>
      <c r="AE66">
        <v>6.4</v>
      </c>
      <c r="AF66">
        <v>13800</v>
      </c>
      <c r="AG66">
        <v>66300</v>
      </c>
      <c r="AH66">
        <v>20.8</v>
      </c>
      <c r="AI66">
        <v>6.5</v>
      </c>
      <c r="AJ66">
        <v>14300</v>
      </c>
      <c r="AK66">
        <v>65800</v>
      </c>
      <c r="AL66">
        <v>21.7</v>
      </c>
      <c r="AM66">
        <v>6.2</v>
      </c>
      <c r="AN66">
        <v>16400</v>
      </c>
      <c r="AO66">
        <v>65500</v>
      </c>
      <c r="AP66">
        <v>25.1</v>
      </c>
      <c r="AQ66">
        <v>6.8</v>
      </c>
      <c r="AR66">
        <v>13000</v>
      </c>
      <c r="AS66">
        <v>63000</v>
      </c>
      <c r="AT66">
        <v>20.7</v>
      </c>
      <c r="AU66">
        <v>6.8</v>
      </c>
      <c r="AV66">
        <v>15200</v>
      </c>
      <c r="AW66">
        <v>64100</v>
      </c>
      <c r="AX66">
        <v>23.8</v>
      </c>
      <c r="AY66">
        <v>6.9</v>
      </c>
      <c r="AZ66">
        <v>15300</v>
      </c>
      <c r="BA66">
        <v>64700</v>
      </c>
      <c r="BB66">
        <v>23.7</v>
      </c>
      <c r="BC66">
        <v>6.8</v>
      </c>
      <c r="BD66">
        <v>17100</v>
      </c>
      <c r="BE66">
        <v>64400</v>
      </c>
      <c r="BF66">
        <v>26.6</v>
      </c>
      <c r="BG66">
        <v>6.8</v>
      </c>
      <c r="BH66">
        <v>15800</v>
      </c>
      <c r="BI66">
        <v>66500</v>
      </c>
      <c r="BJ66">
        <v>23.8</v>
      </c>
      <c r="BK66">
        <v>6.6</v>
      </c>
      <c r="BL66">
        <v>18100</v>
      </c>
      <c r="BM66">
        <v>65400</v>
      </c>
      <c r="BN66">
        <v>27.7</v>
      </c>
      <c r="BO66">
        <v>7.1</v>
      </c>
      <c r="BP66">
        <v>13000</v>
      </c>
      <c r="BQ66">
        <v>65100</v>
      </c>
      <c r="BR66">
        <v>20</v>
      </c>
      <c r="BS66">
        <v>7</v>
      </c>
      <c r="BT66">
        <v>15300</v>
      </c>
      <c r="BU66">
        <v>64300</v>
      </c>
      <c r="BV66">
        <v>23.7</v>
      </c>
      <c r="BW66">
        <v>6.7</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15500</v>
      </c>
      <c r="E67">
        <v>63500</v>
      </c>
      <c r="F67">
        <v>24.4</v>
      </c>
      <c r="G67">
        <v>4.0999999999999996</v>
      </c>
      <c r="H67">
        <v>13400</v>
      </c>
      <c r="I67">
        <v>64100</v>
      </c>
      <c r="J67">
        <v>21</v>
      </c>
      <c r="K67">
        <v>3.4</v>
      </c>
      <c r="L67">
        <v>13700</v>
      </c>
      <c r="M67">
        <v>65800</v>
      </c>
      <c r="N67">
        <v>20.8</v>
      </c>
      <c r="O67">
        <v>5.7</v>
      </c>
      <c r="P67">
        <v>15700</v>
      </c>
      <c r="Q67">
        <v>64600</v>
      </c>
      <c r="R67">
        <v>24.4</v>
      </c>
      <c r="S67">
        <v>5.9</v>
      </c>
      <c r="T67">
        <v>13100</v>
      </c>
      <c r="U67">
        <v>66300</v>
      </c>
      <c r="V67">
        <v>19.8</v>
      </c>
      <c r="W67">
        <v>5.7</v>
      </c>
      <c r="X67">
        <v>14700</v>
      </c>
      <c r="Y67">
        <v>66400</v>
      </c>
      <c r="Z67">
        <v>22.1</v>
      </c>
      <c r="AA67">
        <v>6.1</v>
      </c>
      <c r="AB67">
        <v>13500</v>
      </c>
      <c r="AC67">
        <v>66500</v>
      </c>
      <c r="AD67">
        <v>20.2</v>
      </c>
      <c r="AE67">
        <v>6</v>
      </c>
      <c r="AF67">
        <v>16100</v>
      </c>
      <c r="AG67">
        <v>66900</v>
      </c>
      <c r="AH67">
        <v>24</v>
      </c>
      <c r="AI67">
        <v>6.8</v>
      </c>
      <c r="AJ67">
        <v>10500</v>
      </c>
      <c r="AK67">
        <v>66400</v>
      </c>
      <c r="AL67">
        <v>15.8</v>
      </c>
      <c r="AM67">
        <v>5.4</v>
      </c>
      <c r="AN67">
        <v>9800</v>
      </c>
      <c r="AO67">
        <v>67600</v>
      </c>
      <c r="AP67">
        <v>14.5</v>
      </c>
      <c r="AQ67">
        <v>5.5</v>
      </c>
      <c r="AR67">
        <v>10800</v>
      </c>
      <c r="AS67">
        <v>65600</v>
      </c>
      <c r="AT67">
        <v>16.399999999999999</v>
      </c>
      <c r="AU67">
        <v>5.6</v>
      </c>
      <c r="AV67">
        <v>12100</v>
      </c>
      <c r="AW67">
        <v>66400</v>
      </c>
      <c r="AX67">
        <v>18.3</v>
      </c>
      <c r="AY67">
        <v>6.6</v>
      </c>
      <c r="AZ67">
        <v>14000</v>
      </c>
      <c r="BA67">
        <v>65500</v>
      </c>
      <c r="BB67">
        <v>21.3</v>
      </c>
      <c r="BC67">
        <v>8.1999999999999993</v>
      </c>
      <c r="BD67">
        <v>12600</v>
      </c>
      <c r="BE67">
        <v>67800</v>
      </c>
      <c r="BF67">
        <v>18.5</v>
      </c>
      <c r="BG67">
        <v>6.8</v>
      </c>
      <c r="BH67">
        <v>9700</v>
      </c>
      <c r="BI67">
        <v>66200</v>
      </c>
      <c r="BJ67">
        <v>14.7</v>
      </c>
      <c r="BK67">
        <v>5.8</v>
      </c>
      <c r="BL67">
        <v>8400</v>
      </c>
      <c r="BM67">
        <v>68700</v>
      </c>
      <c r="BN67">
        <v>12.2</v>
      </c>
      <c r="BO67">
        <v>5.8</v>
      </c>
      <c r="BP67">
        <v>18000</v>
      </c>
      <c r="BQ67">
        <v>69900</v>
      </c>
      <c r="BR67">
        <v>25.7</v>
      </c>
      <c r="BS67">
        <v>7.9</v>
      </c>
      <c r="BT67">
        <v>17600</v>
      </c>
      <c r="BU67">
        <v>67300</v>
      </c>
      <c r="BV67">
        <v>26.1</v>
      </c>
      <c r="BW67">
        <v>8.1</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15600</v>
      </c>
      <c r="E68">
        <v>67600</v>
      </c>
      <c r="F68">
        <v>23.1</v>
      </c>
      <c r="G68">
        <v>3</v>
      </c>
      <c r="H68">
        <v>13800</v>
      </c>
      <c r="I68">
        <v>67000</v>
      </c>
      <c r="J68">
        <v>20.6</v>
      </c>
      <c r="K68">
        <v>3</v>
      </c>
      <c r="L68">
        <v>11100</v>
      </c>
      <c r="M68">
        <v>68000</v>
      </c>
      <c r="N68">
        <v>16.3</v>
      </c>
      <c r="O68">
        <v>4.9000000000000004</v>
      </c>
      <c r="P68">
        <v>16500</v>
      </c>
      <c r="Q68">
        <v>68500</v>
      </c>
      <c r="R68">
        <v>24</v>
      </c>
      <c r="S68">
        <v>5.3</v>
      </c>
      <c r="T68">
        <v>15100</v>
      </c>
      <c r="U68">
        <v>68700</v>
      </c>
      <c r="V68">
        <v>22</v>
      </c>
      <c r="W68">
        <v>5.4</v>
      </c>
      <c r="X68">
        <v>15300</v>
      </c>
      <c r="Y68">
        <v>66700</v>
      </c>
      <c r="Z68">
        <v>22.9</v>
      </c>
      <c r="AA68">
        <v>5.6</v>
      </c>
      <c r="AB68">
        <v>14800</v>
      </c>
      <c r="AC68">
        <v>67300</v>
      </c>
      <c r="AD68">
        <v>22</v>
      </c>
      <c r="AE68">
        <v>5.4</v>
      </c>
      <c r="AF68">
        <v>11700</v>
      </c>
      <c r="AG68">
        <v>67100</v>
      </c>
      <c r="AH68">
        <v>17.399999999999999</v>
      </c>
      <c r="AI68">
        <v>5.2</v>
      </c>
      <c r="AJ68">
        <v>13700</v>
      </c>
      <c r="AK68">
        <v>66700</v>
      </c>
      <c r="AL68">
        <v>20.5</v>
      </c>
      <c r="AM68">
        <v>5.3</v>
      </c>
      <c r="AN68">
        <v>11700</v>
      </c>
      <c r="AO68">
        <v>67300</v>
      </c>
      <c r="AP68">
        <v>17.399999999999999</v>
      </c>
      <c r="AQ68">
        <v>5.2</v>
      </c>
      <c r="AR68">
        <v>14600</v>
      </c>
      <c r="AS68">
        <v>70300</v>
      </c>
      <c r="AT68">
        <v>20.8</v>
      </c>
      <c r="AU68">
        <v>5.6</v>
      </c>
      <c r="AV68">
        <v>13000</v>
      </c>
      <c r="AW68">
        <v>70000</v>
      </c>
      <c r="AX68">
        <v>18.600000000000001</v>
      </c>
      <c r="AY68">
        <v>6.3</v>
      </c>
      <c r="AZ68">
        <v>14900</v>
      </c>
      <c r="BA68">
        <v>66700</v>
      </c>
      <c r="BB68">
        <v>22.3</v>
      </c>
      <c r="BC68">
        <v>6.9</v>
      </c>
      <c r="BD68">
        <v>7600</v>
      </c>
      <c r="BE68">
        <v>71600</v>
      </c>
      <c r="BF68">
        <v>10.7</v>
      </c>
      <c r="BG68">
        <v>4.5999999999999996</v>
      </c>
      <c r="BH68">
        <v>7900</v>
      </c>
      <c r="BI68">
        <v>68800</v>
      </c>
      <c r="BJ68">
        <v>11.4</v>
      </c>
      <c r="BK68">
        <v>5.4</v>
      </c>
      <c r="BL68">
        <v>14300</v>
      </c>
      <c r="BM68">
        <v>68400</v>
      </c>
      <c r="BN68">
        <v>20.9</v>
      </c>
      <c r="BO68">
        <v>6.6</v>
      </c>
      <c r="BP68">
        <v>16600</v>
      </c>
      <c r="BQ68">
        <v>68600</v>
      </c>
      <c r="BR68">
        <v>24.2</v>
      </c>
      <c r="BS68">
        <v>7.5</v>
      </c>
      <c r="BT68">
        <v>14500</v>
      </c>
      <c r="BU68">
        <v>70100</v>
      </c>
      <c r="BV68">
        <v>20.7</v>
      </c>
      <c r="BW68">
        <v>6.3</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t="s">
        <v>37</v>
      </c>
      <c r="E69" s="51"/>
      <c r="F69" t="s">
        <v>37</v>
      </c>
      <c r="G69" t="s">
        <v>37</v>
      </c>
      <c r="H69">
        <v>2000</v>
      </c>
      <c r="I69">
        <v>8900</v>
      </c>
      <c r="J69">
        <v>22.3</v>
      </c>
      <c r="K69" t="s">
        <v>38</v>
      </c>
      <c r="L69">
        <v>1600</v>
      </c>
      <c r="M69">
        <v>4000</v>
      </c>
      <c r="N69">
        <v>41.3</v>
      </c>
      <c r="O69" t="s">
        <v>38</v>
      </c>
      <c r="P69" t="s">
        <v>37</v>
      </c>
      <c r="Q69" s="51"/>
      <c r="R69" t="s">
        <v>37</v>
      </c>
      <c r="S69" t="s">
        <v>37</v>
      </c>
      <c r="T69" t="s">
        <v>37</v>
      </c>
      <c r="U69" s="51"/>
      <c r="V69" t="s">
        <v>37</v>
      </c>
      <c r="W69" t="s">
        <v>37</v>
      </c>
      <c r="X69" t="s">
        <v>37</v>
      </c>
      <c r="Y69" s="51"/>
      <c r="Z69" t="s">
        <v>37</v>
      </c>
      <c r="AA69" t="s">
        <v>37</v>
      </c>
      <c r="AB69" t="s">
        <v>37</v>
      </c>
      <c r="AC69" s="51"/>
      <c r="AD69" t="s">
        <v>37</v>
      </c>
      <c r="AE69" t="s">
        <v>37</v>
      </c>
      <c r="AF69" t="s">
        <v>37</v>
      </c>
      <c r="AG69" s="51"/>
      <c r="AH69" t="s">
        <v>37</v>
      </c>
      <c r="AI69" t="s">
        <v>37</v>
      </c>
      <c r="AJ69" t="s">
        <v>37</v>
      </c>
      <c r="AK69" s="51"/>
      <c r="AL69" t="s">
        <v>37</v>
      </c>
      <c r="AM69" t="s">
        <v>37</v>
      </c>
      <c r="AN69" t="s">
        <v>37</v>
      </c>
      <c r="AO69" t="s">
        <v>39</v>
      </c>
      <c r="AP69" t="s">
        <v>37</v>
      </c>
      <c r="AQ69" t="s">
        <v>37</v>
      </c>
      <c r="AR69">
        <v>1900</v>
      </c>
      <c r="AS69">
        <v>2900</v>
      </c>
      <c r="AT69">
        <v>64.8</v>
      </c>
      <c r="AU69" t="s">
        <v>38</v>
      </c>
      <c r="AV69">
        <v>2000</v>
      </c>
      <c r="AW69">
        <v>5600</v>
      </c>
      <c r="AX69">
        <v>35.6</v>
      </c>
      <c r="AY69" t="s">
        <v>38</v>
      </c>
      <c r="AZ69" t="s">
        <v>37</v>
      </c>
      <c r="BA69" s="51"/>
      <c r="BB69" t="s">
        <v>37</v>
      </c>
      <c r="BC69" t="s">
        <v>37</v>
      </c>
      <c r="BD69">
        <v>3900</v>
      </c>
      <c r="BE69">
        <v>11100</v>
      </c>
      <c r="BF69">
        <v>35</v>
      </c>
      <c r="BG69" t="s">
        <v>38</v>
      </c>
      <c r="BH69" t="s">
        <v>37</v>
      </c>
      <c r="BI69" s="51"/>
      <c r="BJ69" t="s">
        <v>37</v>
      </c>
      <c r="BK69" t="s">
        <v>37</v>
      </c>
      <c r="BL69" t="s">
        <v>37</v>
      </c>
      <c r="BM69" s="51"/>
      <c r="BN69" t="s">
        <v>37</v>
      </c>
      <c r="BO69" t="s">
        <v>37</v>
      </c>
      <c r="BP69" t="s">
        <v>37</v>
      </c>
      <c r="BQ69" s="51"/>
      <c r="BR69" t="s">
        <v>37</v>
      </c>
      <c r="BS69" t="s">
        <v>37</v>
      </c>
      <c r="BT69" t="s">
        <v>37</v>
      </c>
      <c r="BU69" s="51"/>
      <c r="BV69" t="s">
        <v>37</v>
      </c>
      <c r="BW69" t="s">
        <v>37</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20000</v>
      </c>
      <c r="E70">
        <v>102300</v>
      </c>
      <c r="F70">
        <v>19.600000000000001</v>
      </c>
      <c r="G70">
        <v>3.2</v>
      </c>
      <c r="H70">
        <v>22900</v>
      </c>
      <c r="I70">
        <v>106200</v>
      </c>
      <c r="J70">
        <v>21.6</v>
      </c>
      <c r="K70">
        <v>3.7</v>
      </c>
      <c r="L70">
        <v>23700</v>
      </c>
      <c r="M70">
        <v>106500</v>
      </c>
      <c r="N70">
        <v>22.3</v>
      </c>
      <c r="O70">
        <v>4.4000000000000004</v>
      </c>
      <c r="P70">
        <v>26700</v>
      </c>
      <c r="Q70">
        <v>109900</v>
      </c>
      <c r="R70">
        <v>24.3</v>
      </c>
      <c r="S70">
        <v>4.7</v>
      </c>
      <c r="T70">
        <v>22900</v>
      </c>
      <c r="U70">
        <v>109300</v>
      </c>
      <c r="V70">
        <v>21</v>
      </c>
      <c r="W70">
        <v>4.7</v>
      </c>
      <c r="X70">
        <v>24700</v>
      </c>
      <c r="Y70">
        <v>107100</v>
      </c>
      <c r="Z70">
        <v>23</v>
      </c>
      <c r="AA70">
        <v>4.8</v>
      </c>
      <c r="AB70">
        <v>26400</v>
      </c>
      <c r="AC70">
        <v>112100</v>
      </c>
      <c r="AD70">
        <v>23.6</v>
      </c>
      <c r="AE70">
        <v>5.0999999999999996</v>
      </c>
      <c r="AF70">
        <v>23500</v>
      </c>
      <c r="AG70">
        <v>113400</v>
      </c>
      <c r="AH70">
        <v>20.8</v>
      </c>
      <c r="AI70">
        <v>4.8</v>
      </c>
      <c r="AJ70">
        <v>25600</v>
      </c>
      <c r="AK70">
        <v>113400</v>
      </c>
      <c r="AL70">
        <v>22.6</v>
      </c>
      <c r="AM70">
        <v>5</v>
      </c>
      <c r="AN70">
        <v>21100</v>
      </c>
      <c r="AO70">
        <v>112600</v>
      </c>
      <c r="AP70">
        <v>18.8</v>
      </c>
      <c r="AQ70">
        <v>4.8</v>
      </c>
      <c r="AR70">
        <v>25600</v>
      </c>
      <c r="AS70">
        <v>113900</v>
      </c>
      <c r="AT70">
        <v>22.5</v>
      </c>
      <c r="AU70">
        <v>5.5</v>
      </c>
      <c r="AV70">
        <v>20400</v>
      </c>
      <c r="AW70">
        <v>114900</v>
      </c>
      <c r="AX70">
        <v>17.7</v>
      </c>
      <c r="AY70">
        <v>4.5999999999999996</v>
      </c>
      <c r="AZ70">
        <v>24700</v>
      </c>
      <c r="BA70">
        <v>117600</v>
      </c>
      <c r="BB70">
        <v>21</v>
      </c>
      <c r="BC70">
        <v>4.9000000000000004</v>
      </c>
      <c r="BD70">
        <v>19100</v>
      </c>
      <c r="BE70">
        <v>117800</v>
      </c>
      <c r="BF70">
        <v>16.2</v>
      </c>
      <c r="BG70">
        <v>4.5</v>
      </c>
      <c r="BH70">
        <v>22500</v>
      </c>
      <c r="BI70">
        <v>120100</v>
      </c>
      <c r="BJ70">
        <v>18.7</v>
      </c>
      <c r="BK70">
        <v>4.5</v>
      </c>
      <c r="BL70">
        <v>30300</v>
      </c>
      <c r="BM70">
        <v>124100</v>
      </c>
      <c r="BN70">
        <v>24.4</v>
      </c>
      <c r="BO70">
        <v>5</v>
      </c>
      <c r="BP70">
        <v>31800</v>
      </c>
      <c r="BQ70">
        <v>123600</v>
      </c>
      <c r="BR70">
        <v>25.7</v>
      </c>
      <c r="BS70">
        <v>5.7</v>
      </c>
      <c r="BT70">
        <v>29100</v>
      </c>
      <c r="BU70">
        <v>123700</v>
      </c>
      <c r="BV70">
        <v>23.5</v>
      </c>
      <c r="BW70">
        <v>6.3</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11000</v>
      </c>
      <c r="E71">
        <v>43600</v>
      </c>
      <c r="F71">
        <v>25.2</v>
      </c>
      <c r="G71">
        <v>3.2</v>
      </c>
      <c r="H71">
        <v>11700</v>
      </c>
      <c r="I71">
        <v>44000</v>
      </c>
      <c r="J71">
        <v>26.5</v>
      </c>
      <c r="K71">
        <v>3.5</v>
      </c>
      <c r="L71">
        <v>9400</v>
      </c>
      <c r="M71">
        <v>43500</v>
      </c>
      <c r="N71">
        <v>21.6</v>
      </c>
      <c r="O71">
        <v>7.2</v>
      </c>
      <c r="P71">
        <v>13000</v>
      </c>
      <c r="Q71">
        <v>44200</v>
      </c>
      <c r="R71">
        <v>29.4</v>
      </c>
      <c r="S71">
        <v>7.3</v>
      </c>
      <c r="T71">
        <v>13600</v>
      </c>
      <c r="U71">
        <v>45900</v>
      </c>
      <c r="V71">
        <v>29.7</v>
      </c>
      <c r="W71">
        <v>7.3</v>
      </c>
      <c r="X71">
        <v>10000</v>
      </c>
      <c r="Y71">
        <v>45200</v>
      </c>
      <c r="Z71">
        <v>22.1</v>
      </c>
      <c r="AA71">
        <v>6.3</v>
      </c>
      <c r="AB71">
        <v>11700</v>
      </c>
      <c r="AC71">
        <v>45000</v>
      </c>
      <c r="AD71">
        <v>26</v>
      </c>
      <c r="AE71">
        <v>7.5</v>
      </c>
      <c r="AF71">
        <v>11400</v>
      </c>
      <c r="AG71">
        <v>44900</v>
      </c>
      <c r="AH71">
        <v>25.3</v>
      </c>
      <c r="AI71">
        <v>7.2</v>
      </c>
      <c r="AJ71">
        <v>10100</v>
      </c>
      <c r="AK71">
        <v>42700</v>
      </c>
      <c r="AL71">
        <v>23.7</v>
      </c>
      <c r="AM71">
        <v>6.6</v>
      </c>
      <c r="AN71">
        <v>9300</v>
      </c>
      <c r="AO71">
        <v>42900</v>
      </c>
      <c r="AP71">
        <v>21.7</v>
      </c>
      <c r="AQ71">
        <v>6.7</v>
      </c>
      <c r="AR71">
        <v>10400</v>
      </c>
      <c r="AS71">
        <v>43000</v>
      </c>
      <c r="AT71">
        <v>24.2</v>
      </c>
      <c r="AU71">
        <v>7.1</v>
      </c>
      <c r="AV71">
        <v>8400</v>
      </c>
      <c r="AW71">
        <v>41700</v>
      </c>
      <c r="AX71">
        <v>20.100000000000001</v>
      </c>
      <c r="AY71">
        <v>6.3</v>
      </c>
      <c r="AZ71">
        <v>9900</v>
      </c>
      <c r="BA71">
        <v>40100</v>
      </c>
      <c r="BB71">
        <v>24.7</v>
      </c>
      <c r="BC71">
        <v>8.1</v>
      </c>
      <c r="BD71">
        <v>9600</v>
      </c>
      <c r="BE71">
        <v>42100</v>
      </c>
      <c r="BF71">
        <v>22.9</v>
      </c>
      <c r="BG71">
        <v>7.1</v>
      </c>
      <c r="BH71">
        <v>9100</v>
      </c>
      <c r="BI71">
        <v>41900</v>
      </c>
      <c r="BJ71">
        <v>21.7</v>
      </c>
      <c r="BK71">
        <v>6.8</v>
      </c>
      <c r="BL71">
        <v>10300</v>
      </c>
      <c r="BM71">
        <v>39600</v>
      </c>
      <c r="BN71">
        <v>26.1</v>
      </c>
      <c r="BO71">
        <v>7.7</v>
      </c>
      <c r="BP71">
        <v>10100</v>
      </c>
      <c r="BQ71">
        <v>40300</v>
      </c>
      <c r="BR71">
        <v>25.1</v>
      </c>
      <c r="BS71">
        <v>8.4</v>
      </c>
      <c r="BT71">
        <v>10800</v>
      </c>
      <c r="BU71">
        <v>39700</v>
      </c>
      <c r="BV71">
        <v>27.3</v>
      </c>
      <c r="BW71">
        <v>8.4</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77600</v>
      </c>
      <c r="E72">
        <v>313700</v>
      </c>
      <c r="F72">
        <v>24.7</v>
      </c>
      <c r="G72">
        <v>1.3</v>
      </c>
      <c r="H72">
        <v>79100</v>
      </c>
      <c r="I72">
        <v>317600</v>
      </c>
      <c r="J72">
        <v>24.9</v>
      </c>
      <c r="K72">
        <v>1.4</v>
      </c>
      <c r="L72">
        <v>79900</v>
      </c>
      <c r="M72">
        <v>320100</v>
      </c>
      <c r="N72">
        <v>25</v>
      </c>
      <c r="O72">
        <v>2.6</v>
      </c>
      <c r="P72">
        <v>81800</v>
      </c>
      <c r="Q72">
        <v>326600</v>
      </c>
      <c r="R72">
        <v>25.1</v>
      </c>
      <c r="S72">
        <v>2.6</v>
      </c>
      <c r="T72">
        <v>80100</v>
      </c>
      <c r="U72">
        <v>325100</v>
      </c>
      <c r="V72">
        <v>24.6</v>
      </c>
      <c r="W72">
        <v>2.7</v>
      </c>
      <c r="X72">
        <v>86300</v>
      </c>
      <c r="Y72">
        <v>323800</v>
      </c>
      <c r="Z72">
        <v>26.7</v>
      </c>
      <c r="AA72">
        <v>2.7</v>
      </c>
      <c r="AB72">
        <v>77700</v>
      </c>
      <c r="AC72">
        <v>323400</v>
      </c>
      <c r="AD72">
        <v>24</v>
      </c>
      <c r="AE72">
        <v>2.8</v>
      </c>
      <c r="AF72">
        <v>81800</v>
      </c>
      <c r="AG72">
        <v>327100</v>
      </c>
      <c r="AH72">
        <v>25</v>
      </c>
      <c r="AI72">
        <v>2.7</v>
      </c>
      <c r="AJ72">
        <v>88900</v>
      </c>
      <c r="AK72">
        <v>327500</v>
      </c>
      <c r="AL72">
        <v>27.1</v>
      </c>
      <c r="AM72">
        <v>2.7</v>
      </c>
      <c r="AN72">
        <v>83600</v>
      </c>
      <c r="AO72">
        <v>327700</v>
      </c>
      <c r="AP72">
        <v>25.5</v>
      </c>
      <c r="AQ72">
        <v>2.7</v>
      </c>
      <c r="AR72">
        <v>70900</v>
      </c>
      <c r="AS72">
        <v>326600</v>
      </c>
      <c r="AT72">
        <v>21.7</v>
      </c>
      <c r="AU72">
        <v>2.5</v>
      </c>
      <c r="AV72">
        <v>69000</v>
      </c>
      <c r="AW72">
        <v>322100</v>
      </c>
      <c r="AX72">
        <v>21.4</v>
      </c>
      <c r="AY72">
        <v>2.6</v>
      </c>
      <c r="AZ72">
        <v>63600</v>
      </c>
      <c r="BA72">
        <v>319400</v>
      </c>
      <c r="BB72">
        <v>19.899999999999999</v>
      </c>
      <c r="BC72">
        <v>2.6</v>
      </c>
      <c r="BD72">
        <v>69200</v>
      </c>
      <c r="BE72">
        <v>327000</v>
      </c>
      <c r="BF72">
        <v>21.2</v>
      </c>
      <c r="BG72">
        <v>2.6</v>
      </c>
      <c r="BH72">
        <v>75600</v>
      </c>
      <c r="BI72">
        <v>327600</v>
      </c>
      <c r="BJ72">
        <v>23.1</v>
      </c>
      <c r="BK72">
        <v>2.8</v>
      </c>
      <c r="BL72">
        <v>65400</v>
      </c>
      <c r="BM72">
        <v>327000</v>
      </c>
      <c r="BN72">
        <v>20</v>
      </c>
      <c r="BO72">
        <v>2.7</v>
      </c>
      <c r="BP72">
        <v>69400</v>
      </c>
      <c r="BQ72">
        <v>326600</v>
      </c>
      <c r="BR72">
        <v>21.2</v>
      </c>
      <c r="BS72">
        <v>3.1</v>
      </c>
      <c r="BT72">
        <v>74500</v>
      </c>
      <c r="BU72">
        <v>324600</v>
      </c>
      <c r="BV72">
        <v>23</v>
      </c>
      <c r="BW72">
        <v>3.1</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8700</v>
      </c>
      <c r="E73">
        <v>49800</v>
      </c>
      <c r="F73">
        <v>17.5</v>
      </c>
      <c r="G73">
        <v>3.1</v>
      </c>
      <c r="H73">
        <v>9200</v>
      </c>
      <c r="I73">
        <v>50300</v>
      </c>
      <c r="J73">
        <v>18.3</v>
      </c>
      <c r="K73">
        <v>3.3</v>
      </c>
      <c r="L73">
        <v>6300</v>
      </c>
      <c r="M73">
        <v>50200</v>
      </c>
      <c r="N73">
        <v>12.6</v>
      </c>
      <c r="O73">
        <v>5.4</v>
      </c>
      <c r="P73">
        <v>7700</v>
      </c>
      <c r="Q73">
        <v>51700</v>
      </c>
      <c r="R73">
        <v>14.9</v>
      </c>
      <c r="S73">
        <v>6.2</v>
      </c>
      <c r="T73">
        <v>8900</v>
      </c>
      <c r="U73">
        <v>50400</v>
      </c>
      <c r="V73">
        <v>17.600000000000001</v>
      </c>
      <c r="W73">
        <v>6.6</v>
      </c>
      <c r="X73">
        <v>9300</v>
      </c>
      <c r="Y73">
        <v>50600</v>
      </c>
      <c r="Z73">
        <v>18.3</v>
      </c>
      <c r="AA73">
        <v>6.4</v>
      </c>
      <c r="AB73">
        <v>12800</v>
      </c>
      <c r="AC73">
        <v>49600</v>
      </c>
      <c r="AD73">
        <v>25.9</v>
      </c>
      <c r="AE73">
        <v>7.2</v>
      </c>
      <c r="AF73">
        <v>9900</v>
      </c>
      <c r="AG73">
        <v>49700</v>
      </c>
      <c r="AH73">
        <v>19.899999999999999</v>
      </c>
      <c r="AI73">
        <v>7.2</v>
      </c>
      <c r="AJ73">
        <v>11600</v>
      </c>
      <c r="AK73">
        <v>49700</v>
      </c>
      <c r="AL73">
        <v>23.4</v>
      </c>
      <c r="AM73">
        <v>7.4</v>
      </c>
      <c r="AN73">
        <v>10900</v>
      </c>
      <c r="AO73">
        <v>50900</v>
      </c>
      <c r="AP73">
        <v>21.3</v>
      </c>
      <c r="AQ73">
        <v>6.5</v>
      </c>
      <c r="AR73">
        <v>10400</v>
      </c>
      <c r="AS73">
        <v>50400</v>
      </c>
      <c r="AT73">
        <v>20.6</v>
      </c>
      <c r="AU73">
        <v>6.6</v>
      </c>
      <c r="AV73">
        <v>10500</v>
      </c>
      <c r="AW73">
        <v>51500</v>
      </c>
      <c r="AX73">
        <v>20.5</v>
      </c>
      <c r="AY73">
        <v>7</v>
      </c>
      <c r="AZ73">
        <v>6900</v>
      </c>
      <c r="BA73">
        <v>50500</v>
      </c>
      <c r="BB73">
        <v>13.6</v>
      </c>
      <c r="BC73">
        <v>6.9</v>
      </c>
      <c r="BD73">
        <v>6700</v>
      </c>
      <c r="BE73">
        <v>51200</v>
      </c>
      <c r="BF73">
        <v>13.2</v>
      </c>
      <c r="BG73">
        <v>6</v>
      </c>
      <c r="BH73">
        <v>10400</v>
      </c>
      <c r="BI73">
        <v>50000</v>
      </c>
      <c r="BJ73">
        <v>20.9</v>
      </c>
      <c r="BK73">
        <v>7.8</v>
      </c>
      <c r="BL73">
        <v>10900</v>
      </c>
      <c r="BM73">
        <v>50900</v>
      </c>
      <c r="BN73">
        <v>21.5</v>
      </c>
      <c r="BO73">
        <v>7.3</v>
      </c>
      <c r="BP73">
        <v>7400</v>
      </c>
      <c r="BQ73">
        <v>47300</v>
      </c>
      <c r="BR73">
        <v>15.7</v>
      </c>
      <c r="BS73">
        <v>6.7</v>
      </c>
      <c r="BT73">
        <v>7800</v>
      </c>
      <c r="BU73">
        <v>49800</v>
      </c>
      <c r="BV73">
        <v>15.7</v>
      </c>
      <c r="BW73">
        <v>6.1</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93500</v>
      </c>
      <c r="E74">
        <v>318000</v>
      </c>
      <c r="F74">
        <v>29.4</v>
      </c>
      <c r="G74">
        <v>1.4</v>
      </c>
      <c r="H74">
        <v>92000</v>
      </c>
      <c r="I74">
        <v>319800</v>
      </c>
      <c r="J74">
        <v>28.8</v>
      </c>
      <c r="K74">
        <v>1.5</v>
      </c>
      <c r="L74">
        <v>80400</v>
      </c>
      <c r="M74">
        <v>320000</v>
      </c>
      <c r="N74">
        <v>25.1</v>
      </c>
      <c r="O74">
        <v>2.5</v>
      </c>
      <c r="P74">
        <v>79400</v>
      </c>
      <c r="Q74">
        <v>322100</v>
      </c>
      <c r="R74">
        <v>24.6</v>
      </c>
      <c r="S74">
        <v>2.4</v>
      </c>
      <c r="T74">
        <v>81800</v>
      </c>
      <c r="U74">
        <v>327300</v>
      </c>
      <c r="V74">
        <v>25</v>
      </c>
      <c r="W74">
        <v>2.4</v>
      </c>
      <c r="X74">
        <v>87900</v>
      </c>
      <c r="Y74">
        <v>325900</v>
      </c>
      <c r="Z74">
        <v>27</v>
      </c>
      <c r="AA74">
        <v>2.7</v>
      </c>
      <c r="AB74">
        <v>89900</v>
      </c>
      <c r="AC74">
        <v>330700</v>
      </c>
      <c r="AD74">
        <v>27.2</v>
      </c>
      <c r="AE74">
        <v>2.8</v>
      </c>
      <c r="AF74">
        <v>88600</v>
      </c>
      <c r="AG74">
        <v>329800</v>
      </c>
      <c r="AH74">
        <v>26.9</v>
      </c>
      <c r="AI74">
        <v>2.9</v>
      </c>
      <c r="AJ74">
        <v>88100</v>
      </c>
      <c r="AK74">
        <v>326600</v>
      </c>
      <c r="AL74">
        <v>27</v>
      </c>
      <c r="AM74">
        <v>2.8</v>
      </c>
      <c r="AN74">
        <v>87500</v>
      </c>
      <c r="AO74">
        <v>326000</v>
      </c>
      <c r="AP74">
        <v>26.9</v>
      </c>
      <c r="AQ74">
        <v>2.8</v>
      </c>
      <c r="AR74">
        <v>81700</v>
      </c>
      <c r="AS74">
        <v>324100</v>
      </c>
      <c r="AT74">
        <v>25.2</v>
      </c>
      <c r="AU74">
        <v>2.6</v>
      </c>
      <c r="AV74">
        <v>87600</v>
      </c>
      <c r="AW74">
        <v>325000</v>
      </c>
      <c r="AX74">
        <v>27</v>
      </c>
      <c r="AY74">
        <v>2.8</v>
      </c>
      <c r="AZ74">
        <v>78200</v>
      </c>
      <c r="BA74">
        <v>324600</v>
      </c>
      <c r="BB74">
        <v>24.1</v>
      </c>
      <c r="BC74">
        <v>3</v>
      </c>
      <c r="BD74">
        <v>77000</v>
      </c>
      <c r="BE74">
        <v>323800</v>
      </c>
      <c r="BF74">
        <v>23.8</v>
      </c>
      <c r="BG74">
        <v>2.9</v>
      </c>
      <c r="BH74">
        <v>73000</v>
      </c>
      <c r="BI74">
        <v>323900</v>
      </c>
      <c r="BJ74">
        <v>22.5</v>
      </c>
      <c r="BK74">
        <v>2.7</v>
      </c>
      <c r="BL74">
        <v>79500</v>
      </c>
      <c r="BM74">
        <v>324400</v>
      </c>
      <c r="BN74">
        <v>24.5</v>
      </c>
      <c r="BO74">
        <v>2.7</v>
      </c>
      <c r="BP74">
        <v>74200</v>
      </c>
      <c r="BQ74">
        <v>322300</v>
      </c>
      <c r="BR74">
        <v>23</v>
      </c>
      <c r="BS74">
        <v>2.8</v>
      </c>
      <c r="BT74">
        <v>83000</v>
      </c>
      <c r="BU74">
        <v>321500</v>
      </c>
      <c r="BV74">
        <v>25.8</v>
      </c>
      <c r="BW74">
        <v>3</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48900</v>
      </c>
      <c r="E75">
        <v>191900</v>
      </c>
      <c r="F75">
        <v>25.5</v>
      </c>
      <c r="G75">
        <v>2.4</v>
      </c>
      <c r="H75">
        <v>49900</v>
      </c>
      <c r="I75">
        <v>194500</v>
      </c>
      <c r="J75">
        <v>25.7</v>
      </c>
      <c r="K75">
        <v>2.5</v>
      </c>
      <c r="L75">
        <v>47200</v>
      </c>
      <c r="M75">
        <v>195900</v>
      </c>
      <c r="N75">
        <v>24.1</v>
      </c>
      <c r="O75">
        <v>2.5</v>
      </c>
      <c r="P75">
        <v>47100</v>
      </c>
      <c r="Q75">
        <v>196800</v>
      </c>
      <c r="R75">
        <v>23.9</v>
      </c>
      <c r="S75">
        <v>2.5</v>
      </c>
      <c r="T75">
        <v>54500</v>
      </c>
      <c r="U75">
        <v>197800</v>
      </c>
      <c r="V75">
        <v>27.6</v>
      </c>
      <c r="W75">
        <v>2.5</v>
      </c>
      <c r="X75">
        <v>52000</v>
      </c>
      <c r="Y75">
        <v>198700</v>
      </c>
      <c r="Z75">
        <v>26.2</v>
      </c>
      <c r="AA75">
        <v>2.5</v>
      </c>
      <c r="AB75">
        <v>55900</v>
      </c>
      <c r="AC75">
        <v>202000</v>
      </c>
      <c r="AD75">
        <v>27.7</v>
      </c>
      <c r="AE75">
        <v>2.6</v>
      </c>
      <c r="AF75">
        <v>62800</v>
      </c>
      <c r="AG75">
        <v>206500</v>
      </c>
      <c r="AH75">
        <v>30.4</v>
      </c>
      <c r="AI75">
        <v>2.7</v>
      </c>
      <c r="AJ75">
        <v>61400</v>
      </c>
      <c r="AK75">
        <v>211300</v>
      </c>
      <c r="AL75">
        <v>29.1</v>
      </c>
      <c r="AM75">
        <v>2.8</v>
      </c>
      <c r="AN75">
        <v>59400</v>
      </c>
      <c r="AO75">
        <v>214900</v>
      </c>
      <c r="AP75">
        <v>27.7</v>
      </c>
      <c r="AQ75">
        <v>2.9</v>
      </c>
      <c r="AR75">
        <v>68100</v>
      </c>
      <c r="AS75">
        <v>218500</v>
      </c>
      <c r="AT75">
        <v>31.2</v>
      </c>
      <c r="AU75">
        <v>3</v>
      </c>
      <c r="AV75">
        <v>73300</v>
      </c>
      <c r="AW75">
        <v>225400</v>
      </c>
      <c r="AX75">
        <v>32.5</v>
      </c>
      <c r="AY75">
        <v>2.9</v>
      </c>
      <c r="AZ75">
        <v>65700</v>
      </c>
      <c r="BA75">
        <v>232800</v>
      </c>
      <c r="BB75">
        <v>28.2</v>
      </c>
      <c r="BC75">
        <v>2.7</v>
      </c>
      <c r="BD75">
        <v>61300</v>
      </c>
      <c r="BE75">
        <v>238700</v>
      </c>
      <c r="BF75">
        <v>25.7</v>
      </c>
      <c r="BG75">
        <v>2.9</v>
      </c>
      <c r="BH75">
        <v>59500</v>
      </c>
      <c r="BI75">
        <v>241900</v>
      </c>
      <c r="BJ75">
        <v>24.6</v>
      </c>
      <c r="BK75">
        <v>2.9</v>
      </c>
      <c r="BL75">
        <v>56000</v>
      </c>
      <c r="BM75">
        <v>245500</v>
      </c>
      <c r="BN75">
        <v>22.8</v>
      </c>
      <c r="BO75">
        <v>2.7</v>
      </c>
      <c r="BP75">
        <v>59600</v>
      </c>
      <c r="BQ75">
        <v>246400</v>
      </c>
      <c r="BR75">
        <v>24.2</v>
      </c>
      <c r="BS75">
        <v>3.3</v>
      </c>
      <c r="BT75">
        <v>60800</v>
      </c>
      <c r="BU75">
        <v>250700</v>
      </c>
      <c r="BV75">
        <v>24.2</v>
      </c>
      <c r="BW75">
        <v>3.3</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6200</v>
      </c>
      <c r="E76">
        <v>32900</v>
      </c>
      <c r="F76">
        <v>19</v>
      </c>
      <c r="G76">
        <v>3.1</v>
      </c>
      <c r="H76">
        <v>5400</v>
      </c>
      <c r="I76">
        <v>33200</v>
      </c>
      <c r="J76">
        <v>16.3</v>
      </c>
      <c r="K76">
        <v>3.2</v>
      </c>
      <c r="L76">
        <v>6100</v>
      </c>
      <c r="M76">
        <v>34100</v>
      </c>
      <c r="N76">
        <v>17.899999999999999</v>
      </c>
      <c r="O76">
        <v>7.9</v>
      </c>
      <c r="P76">
        <v>6500</v>
      </c>
      <c r="Q76">
        <v>33700</v>
      </c>
      <c r="R76">
        <v>19.2</v>
      </c>
      <c r="S76">
        <v>8.3000000000000007</v>
      </c>
      <c r="T76">
        <v>8500</v>
      </c>
      <c r="U76">
        <v>34500</v>
      </c>
      <c r="V76">
        <v>24.6</v>
      </c>
      <c r="W76">
        <v>9.6</v>
      </c>
      <c r="X76">
        <v>9700</v>
      </c>
      <c r="Y76">
        <v>33200</v>
      </c>
      <c r="Z76">
        <v>29.1</v>
      </c>
      <c r="AA76">
        <v>9.3000000000000007</v>
      </c>
      <c r="AB76">
        <v>5300</v>
      </c>
      <c r="AC76">
        <v>32100</v>
      </c>
      <c r="AD76">
        <v>16.5</v>
      </c>
      <c r="AE76">
        <v>7.3</v>
      </c>
      <c r="AF76">
        <v>6100</v>
      </c>
      <c r="AG76">
        <v>32400</v>
      </c>
      <c r="AH76">
        <v>18.899999999999999</v>
      </c>
      <c r="AI76">
        <v>7.9</v>
      </c>
      <c r="AJ76">
        <v>6100</v>
      </c>
      <c r="AK76">
        <v>33100</v>
      </c>
      <c r="AL76">
        <v>18.3</v>
      </c>
      <c r="AM76">
        <v>7.7</v>
      </c>
      <c r="AN76">
        <v>6800</v>
      </c>
      <c r="AO76">
        <v>33100</v>
      </c>
      <c r="AP76">
        <v>20.399999999999999</v>
      </c>
      <c r="AQ76">
        <v>8.5</v>
      </c>
      <c r="AR76">
        <v>5500</v>
      </c>
      <c r="AS76">
        <v>32400</v>
      </c>
      <c r="AT76">
        <v>16.899999999999999</v>
      </c>
      <c r="AU76">
        <v>7.9</v>
      </c>
      <c r="AV76">
        <v>7200</v>
      </c>
      <c r="AW76">
        <v>32300</v>
      </c>
      <c r="AX76">
        <v>22.3</v>
      </c>
      <c r="AY76">
        <v>8</v>
      </c>
      <c r="AZ76">
        <v>6800</v>
      </c>
      <c r="BA76">
        <v>32400</v>
      </c>
      <c r="BB76">
        <v>21.1</v>
      </c>
      <c r="BC76">
        <v>9.4</v>
      </c>
      <c r="BD76">
        <v>8100</v>
      </c>
      <c r="BE76">
        <v>32700</v>
      </c>
      <c r="BF76">
        <v>24.7</v>
      </c>
      <c r="BG76">
        <v>9.8000000000000007</v>
      </c>
      <c r="BH76">
        <v>7800</v>
      </c>
      <c r="BI76">
        <v>31900</v>
      </c>
      <c r="BJ76">
        <v>24.6</v>
      </c>
      <c r="BK76">
        <v>9.9</v>
      </c>
      <c r="BL76">
        <v>8600</v>
      </c>
      <c r="BM76">
        <v>32200</v>
      </c>
      <c r="BN76">
        <v>26.8</v>
      </c>
      <c r="BO76">
        <v>9.8000000000000007</v>
      </c>
      <c r="BP76">
        <v>5400</v>
      </c>
      <c r="BQ76">
        <v>31200</v>
      </c>
      <c r="BR76">
        <v>17.5</v>
      </c>
      <c r="BS76">
        <v>9.1999999999999993</v>
      </c>
      <c r="BT76">
        <v>6700</v>
      </c>
      <c r="BU76">
        <v>32300</v>
      </c>
      <c r="BV76">
        <v>20.7</v>
      </c>
      <c r="BW76">
        <v>9.1999999999999993</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13000</v>
      </c>
      <c r="E77">
        <v>63600</v>
      </c>
      <c r="F77">
        <v>20.5</v>
      </c>
      <c r="G77">
        <v>3.9</v>
      </c>
      <c r="H77">
        <v>11900</v>
      </c>
      <c r="I77">
        <v>64500</v>
      </c>
      <c r="J77">
        <v>18.399999999999999</v>
      </c>
      <c r="K77">
        <v>3.2</v>
      </c>
      <c r="L77">
        <v>12000</v>
      </c>
      <c r="M77">
        <v>64600</v>
      </c>
      <c r="N77">
        <v>18.600000000000001</v>
      </c>
      <c r="O77">
        <v>5</v>
      </c>
      <c r="P77">
        <v>12000</v>
      </c>
      <c r="Q77">
        <v>66600</v>
      </c>
      <c r="R77">
        <v>18.100000000000001</v>
      </c>
      <c r="S77">
        <v>5.0999999999999996</v>
      </c>
      <c r="T77">
        <v>12800</v>
      </c>
      <c r="U77">
        <v>67400</v>
      </c>
      <c r="V77">
        <v>19.100000000000001</v>
      </c>
      <c r="W77">
        <v>5.6</v>
      </c>
      <c r="X77">
        <v>15900</v>
      </c>
      <c r="Y77">
        <v>68500</v>
      </c>
      <c r="Z77">
        <v>23.3</v>
      </c>
      <c r="AA77">
        <v>6.5</v>
      </c>
      <c r="AB77">
        <v>14000</v>
      </c>
      <c r="AC77">
        <v>71300</v>
      </c>
      <c r="AD77">
        <v>19.600000000000001</v>
      </c>
      <c r="AE77">
        <v>6.7</v>
      </c>
      <c r="AF77">
        <v>11900</v>
      </c>
      <c r="AG77">
        <v>69600</v>
      </c>
      <c r="AH77">
        <v>17.100000000000001</v>
      </c>
      <c r="AI77">
        <v>5.6</v>
      </c>
      <c r="AJ77">
        <v>14400</v>
      </c>
      <c r="AK77">
        <v>71500</v>
      </c>
      <c r="AL77">
        <v>20.2</v>
      </c>
      <c r="AM77">
        <v>6</v>
      </c>
      <c r="AN77">
        <v>12200</v>
      </c>
      <c r="AO77">
        <v>71400</v>
      </c>
      <c r="AP77">
        <v>17.100000000000001</v>
      </c>
      <c r="AQ77">
        <v>5.6</v>
      </c>
      <c r="AR77">
        <v>13000</v>
      </c>
      <c r="AS77">
        <v>72100</v>
      </c>
      <c r="AT77">
        <v>18</v>
      </c>
      <c r="AU77">
        <v>5.5</v>
      </c>
      <c r="AV77">
        <v>11900</v>
      </c>
      <c r="AW77">
        <v>71600</v>
      </c>
      <c r="AX77">
        <v>16.7</v>
      </c>
      <c r="AY77">
        <v>6.4</v>
      </c>
      <c r="AZ77">
        <v>11100</v>
      </c>
      <c r="BA77">
        <v>71700</v>
      </c>
      <c r="BB77">
        <v>15.5</v>
      </c>
      <c r="BC77">
        <v>6.4</v>
      </c>
      <c r="BD77">
        <v>6000</v>
      </c>
      <c r="BE77">
        <v>70500</v>
      </c>
      <c r="BF77">
        <v>8.5</v>
      </c>
      <c r="BG77">
        <v>5.4</v>
      </c>
      <c r="BH77">
        <v>14300</v>
      </c>
      <c r="BI77">
        <v>72700</v>
      </c>
      <c r="BJ77">
        <v>19.7</v>
      </c>
      <c r="BK77">
        <v>7.6</v>
      </c>
      <c r="BL77">
        <v>12400</v>
      </c>
      <c r="BM77">
        <v>72100</v>
      </c>
      <c r="BN77">
        <v>17.2</v>
      </c>
      <c r="BO77">
        <v>6.5</v>
      </c>
      <c r="BP77">
        <v>10800</v>
      </c>
      <c r="BQ77">
        <v>73400</v>
      </c>
      <c r="BR77">
        <v>14.7</v>
      </c>
      <c r="BS77">
        <v>7.2</v>
      </c>
      <c r="BT77">
        <v>8800</v>
      </c>
      <c r="BU77">
        <v>74200</v>
      </c>
      <c r="BV77">
        <v>11.9</v>
      </c>
      <c r="BW77">
        <v>6.5</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48700</v>
      </c>
      <c r="E78">
        <v>220200</v>
      </c>
      <c r="F78">
        <v>22.1</v>
      </c>
      <c r="G78">
        <v>3.3</v>
      </c>
      <c r="H78">
        <v>45700</v>
      </c>
      <c r="I78">
        <v>221100</v>
      </c>
      <c r="J78">
        <v>20.7</v>
      </c>
      <c r="K78">
        <v>3.1</v>
      </c>
      <c r="L78">
        <v>50800</v>
      </c>
      <c r="M78">
        <v>225200</v>
      </c>
      <c r="N78">
        <v>22.6</v>
      </c>
      <c r="O78">
        <v>3.2</v>
      </c>
      <c r="P78">
        <v>50200</v>
      </c>
      <c r="Q78">
        <v>228900</v>
      </c>
      <c r="R78">
        <v>21.9</v>
      </c>
      <c r="S78">
        <v>3.4</v>
      </c>
      <c r="T78">
        <v>49900</v>
      </c>
      <c r="U78">
        <v>231500</v>
      </c>
      <c r="V78">
        <v>21.6</v>
      </c>
      <c r="W78">
        <v>3.8</v>
      </c>
      <c r="X78">
        <v>48100</v>
      </c>
      <c r="Y78">
        <v>235700</v>
      </c>
      <c r="Z78">
        <v>20.399999999999999</v>
      </c>
      <c r="AA78">
        <v>3.6</v>
      </c>
      <c r="AB78">
        <v>52900</v>
      </c>
      <c r="AC78">
        <v>238100</v>
      </c>
      <c r="AD78">
        <v>22.2</v>
      </c>
      <c r="AE78">
        <v>3.7</v>
      </c>
      <c r="AF78">
        <v>58900</v>
      </c>
      <c r="AG78">
        <v>239700</v>
      </c>
      <c r="AH78">
        <v>24.6</v>
      </c>
      <c r="AI78">
        <v>3.7</v>
      </c>
      <c r="AJ78">
        <v>46900</v>
      </c>
      <c r="AK78">
        <v>239100</v>
      </c>
      <c r="AL78">
        <v>19.600000000000001</v>
      </c>
      <c r="AM78">
        <v>3.5</v>
      </c>
      <c r="AN78">
        <v>47200</v>
      </c>
      <c r="AO78">
        <v>241400</v>
      </c>
      <c r="AP78">
        <v>19.5</v>
      </c>
      <c r="AQ78">
        <v>3.3</v>
      </c>
      <c r="AR78">
        <v>50600</v>
      </c>
      <c r="AS78">
        <v>243800</v>
      </c>
      <c r="AT78">
        <v>20.7</v>
      </c>
      <c r="AU78">
        <v>3.6</v>
      </c>
      <c r="AV78">
        <v>52600</v>
      </c>
      <c r="AW78">
        <v>246800</v>
      </c>
      <c r="AX78">
        <v>21.3</v>
      </c>
      <c r="AY78">
        <v>3.4</v>
      </c>
      <c r="AZ78">
        <v>44900</v>
      </c>
      <c r="BA78">
        <v>245500</v>
      </c>
      <c r="BB78">
        <v>18.3</v>
      </c>
      <c r="BC78">
        <v>3.2</v>
      </c>
      <c r="BD78">
        <v>48100</v>
      </c>
      <c r="BE78">
        <v>245700</v>
      </c>
      <c r="BF78">
        <v>19.600000000000001</v>
      </c>
      <c r="BG78">
        <v>3.2</v>
      </c>
      <c r="BH78">
        <v>52400</v>
      </c>
      <c r="BI78">
        <v>251100</v>
      </c>
      <c r="BJ78">
        <v>20.9</v>
      </c>
      <c r="BK78">
        <v>3.6</v>
      </c>
      <c r="BL78">
        <v>52800</v>
      </c>
      <c r="BM78">
        <v>251600</v>
      </c>
      <c r="BN78">
        <v>21</v>
      </c>
      <c r="BO78">
        <v>3.5</v>
      </c>
      <c r="BP78">
        <v>47400</v>
      </c>
      <c r="BQ78">
        <v>247300</v>
      </c>
      <c r="BR78">
        <v>19.2</v>
      </c>
      <c r="BS78">
        <v>4</v>
      </c>
      <c r="BT78">
        <v>53700</v>
      </c>
      <c r="BU78">
        <v>251200</v>
      </c>
      <c r="BV78">
        <v>21.4</v>
      </c>
      <c r="BW78">
        <v>4.0999999999999996</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73900</v>
      </c>
      <c r="E79">
        <v>309200</v>
      </c>
      <c r="F79">
        <v>23.9</v>
      </c>
      <c r="G79">
        <v>1.4</v>
      </c>
      <c r="H79">
        <v>72700</v>
      </c>
      <c r="I79">
        <v>311000</v>
      </c>
      <c r="J79">
        <v>23.4</v>
      </c>
      <c r="K79">
        <v>1.4</v>
      </c>
      <c r="L79">
        <v>71100</v>
      </c>
      <c r="M79">
        <v>312700</v>
      </c>
      <c r="N79">
        <v>22.7</v>
      </c>
      <c r="O79">
        <v>2.6</v>
      </c>
      <c r="P79">
        <v>72100</v>
      </c>
      <c r="Q79">
        <v>314200</v>
      </c>
      <c r="R79">
        <v>23</v>
      </c>
      <c r="S79">
        <v>2.5</v>
      </c>
      <c r="T79">
        <v>69000</v>
      </c>
      <c r="U79">
        <v>313500</v>
      </c>
      <c r="V79">
        <v>22</v>
      </c>
      <c r="W79">
        <v>2.6</v>
      </c>
      <c r="X79">
        <v>64700</v>
      </c>
      <c r="Y79">
        <v>312100</v>
      </c>
      <c r="Z79">
        <v>20.7</v>
      </c>
      <c r="AA79">
        <v>2.5</v>
      </c>
      <c r="AB79">
        <v>65700</v>
      </c>
      <c r="AC79">
        <v>310800</v>
      </c>
      <c r="AD79">
        <v>21.1</v>
      </c>
      <c r="AE79">
        <v>2.5</v>
      </c>
      <c r="AF79">
        <v>67900</v>
      </c>
      <c r="AG79">
        <v>309100</v>
      </c>
      <c r="AH79">
        <v>22</v>
      </c>
      <c r="AI79">
        <v>2.6</v>
      </c>
      <c r="AJ79">
        <v>63300</v>
      </c>
      <c r="AK79">
        <v>305200</v>
      </c>
      <c r="AL79">
        <v>20.7</v>
      </c>
      <c r="AM79">
        <v>2.5</v>
      </c>
      <c r="AN79">
        <v>64900</v>
      </c>
      <c r="AO79">
        <v>302200</v>
      </c>
      <c r="AP79">
        <v>21.5</v>
      </c>
      <c r="AQ79">
        <v>2.5</v>
      </c>
      <c r="AR79">
        <v>61800</v>
      </c>
      <c r="AS79">
        <v>299700</v>
      </c>
      <c r="AT79">
        <v>20.6</v>
      </c>
      <c r="AU79">
        <v>2.5</v>
      </c>
      <c r="AV79">
        <v>56500</v>
      </c>
      <c r="AW79">
        <v>297900</v>
      </c>
      <c r="AX79">
        <v>19</v>
      </c>
      <c r="AY79">
        <v>2.4</v>
      </c>
      <c r="AZ79">
        <v>62500</v>
      </c>
      <c r="BA79">
        <v>295900</v>
      </c>
      <c r="BB79">
        <v>21.1</v>
      </c>
      <c r="BC79">
        <v>2.5</v>
      </c>
      <c r="BD79">
        <v>56700</v>
      </c>
      <c r="BE79">
        <v>294000</v>
      </c>
      <c r="BF79">
        <v>19.3</v>
      </c>
      <c r="BG79">
        <v>2.5</v>
      </c>
      <c r="BH79">
        <v>55600</v>
      </c>
      <c r="BI79">
        <v>291400</v>
      </c>
      <c r="BJ79">
        <v>19.100000000000001</v>
      </c>
      <c r="BK79">
        <v>2.4</v>
      </c>
      <c r="BL79">
        <v>56000</v>
      </c>
      <c r="BM79">
        <v>289300</v>
      </c>
      <c r="BN79">
        <v>19.3</v>
      </c>
      <c r="BO79">
        <v>2.5</v>
      </c>
      <c r="BP79">
        <v>57100</v>
      </c>
      <c r="BQ79">
        <v>289600</v>
      </c>
      <c r="BR79">
        <v>19.7</v>
      </c>
      <c r="BS79">
        <v>2.9</v>
      </c>
      <c r="BT79">
        <v>62300</v>
      </c>
      <c r="BU79">
        <v>284100</v>
      </c>
      <c r="BV79">
        <v>21.9</v>
      </c>
      <c r="BW79">
        <v>2.8</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12400</v>
      </c>
      <c r="E80">
        <v>88300</v>
      </c>
      <c r="F80">
        <v>14.1</v>
      </c>
      <c r="G80">
        <v>3</v>
      </c>
      <c r="H80">
        <v>13100</v>
      </c>
      <c r="I80">
        <v>87700</v>
      </c>
      <c r="J80">
        <v>15</v>
      </c>
      <c r="K80">
        <v>3.3</v>
      </c>
      <c r="L80">
        <v>15400</v>
      </c>
      <c r="M80">
        <v>89800</v>
      </c>
      <c r="N80">
        <v>17.100000000000001</v>
      </c>
      <c r="O80">
        <v>4.5</v>
      </c>
      <c r="P80">
        <v>16500</v>
      </c>
      <c r="Q80">
        <v>89200</v>
      </c>
      <c r="R80">
        <v>18.5</v>
      </c>
      <c r="S80">
        <v>5.0999999999999996</v>
      </c>
      <c r="T80">
        <v>15200</v>
      </c>
      <c r="U80">
        <v>90000</v>
      </c>
      <c r="V80">
        <v>16.899999999999999</v>
      </c>
      <c r="W80">
        <v>5.0999999999999996</v>
      </c>
      <c r="X80">
        <v>20000</v>
      </c>
      <c r="Y80">
        <v>89600</v>
      </c>
      <c r="Z80">
        <v>22.3</v>
      </c>
      <c r="AA80">
        <v>5.3</v>
      </c>
      <c r="AB80">
        <v>19500</v>
      </c>
      <c r="AC80">
        <v>92000</v>
      </c>
      <c r="AD80">
        <v>21.2</v>
      </c>
      <c r="AE80">
        <v>5.5</v>
      </c>
      <c r="AF80">
        <v>18200</v>
      </c>
      <c r="AG80">
        <v>92300</v>
      </c>
      <c r="AH80">
        <v>19.7</v>
      </c>
      <c r="AI80">
        <v>5.6</v>
      </c>
      <c r="AJ80">
        <v>20100</v>
      </c>
      <c r="AK80">
        <v>93000</v>
      </c>
      <c r="AL80">
        <v>21.6</v>
      </c>
      <c r="AM80">
        <v>5.0999999999999996</v>
      </c>
      <c r="AN80">
        <v>15000</v>
      </c>
      <c r="AO80">
        <v>94400</v>
      </c>
      <c r="AP80">
        <v>15.9</v>
      </c>
      <c r="AQ80">
        <v>4.5999999999999996</v>
      </c>
      <c r="AR80">
        <v>15300</v>
      </c>
      <c r="AS80">
        <v>94100</v>
      </c>
      <c r="AT80">
        <v>16.3</v>
      </c>
      <c r="AU80">
        <v>4.7</v>
      </c>
      <c r="AV80">
        <v>14800</v>
      </c>
      <c r="AW80">
        <v>93900</v>
      </c>
      <c r="AX80">
        <v>15.7</v>
      </c>
      <c r="AY80">
        <v>4.9000000000000004</v>
      </c>
      <c r="AZ80">
        <v>13100</v>
      </c>
      <c r="BA80">
        <v>94000</v>
      </c>
      <c r="BB80">
        <v>13.9</v>
      </c>
      <c r="BC80">
        <v>5.0999999999999996</v>
      </c>
      <c r="BD80">
        <v>15900</v>
      </c>
      <c r="BE80">
        <v>95900</v>
      </c>
      <c r="BF80">
        <v>16.5</v>
      </c>
      <c r="BG80">
        <v>5</v>
      </c>
      <c r="BH80">
        <v>15300</v>
      </c>
      <c r="BI80">
        <v>95600</v>
      </c>
      <c r="BJ80">
        <v>16</v>
      </c>
      <c r="BK80">
        <v>4.9000000000000004</v>
      </c>
      <c r="BL80">
        <v>16300</v>
      </c>
      <c r="BM80">
        <v>94500</v>
      </c>
      <c r="BN80">
        <v>17.2</v>
      </c>
      <c r="BO80">
        <v>5.5</v>
      </c>
      <c r="BP80">
        <v>15100</v>
      </c>
      <c r="BQ80">
        <v>96100</v>
      </c>
      <c r="BR80">
        <v>15.7</v>
      </c>
      <c r="BS80">
        <v>5.6</v>
      </c>
      <c r="BT80">
        <v>17700</v>
      </c>
      <c r="BU80">
        <v>98700</v>
      </c>
      <c r="BV80">
        <v>17.899999999999999</v>
      </c>
      <c r="BW80">
        <v>5.5</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14800</v>
      </c>
      <c r="E81">
        <v>62400</v>
      </c>
      <c r="F81">
        <v>23.8</v>
      </c>
      <c r="G81">
        <v>2.6</v>
      </c>
      <c r="H81">
        <v>15300</v>
      </c>
      <c r="I81">
        <v>62800</v>
      </c>
      <c r="J81">
        <v>24.4</v>
      </c>
      <c r="K81">
        <v>2.5</v>
      </c>
      <c r="L81">
        <v>15300</v>
      </c>
      <c r="M81">
        <v>64600</v>
      </c>
      <c r="N81">
        <v>23.7</v>
      </c>
      <c r="O81">
        <v>2.5</v>
      </c>
      <c r="P81">
        <v>15300</v>
      </c>
      <c r="Q81">
        <v>65900</v>
      </c>
      <c r="R81">
        <v>23.3</v>
      </c>
      <c r="S81">
        <v>2.6</v>
      </c>
      <c r="T81">
        <v>15500</v>
      </c>
      <c r="U81">
        <v>65600</v>
      </c>
      <c r="V81">
        <v>23.6</v>
      </c>
      <c r="W81">
        <v>2.6</v>
      </c>
      <c r="X81">
        <v>16800</v>
      </c>
      <c r="Y81">
        <v>66100</v>
      </c>
      <c r="Z81">
        <v>25.4</v>
      </c>
      <c r="AA81">
        <v>2.6</v>
      </c>
      <c r="AB81">
        <v>15700</v>
      </c>
      <c r="AC81">
        <v>65600</v>
      </c>
      <c r="AD81">
        <v>23.9</v>
      </c>
      <c r="AE81">
        <v>2.6</v>
      </c>
      <c r="AF81">
        <v>17100</v>
      </c>
      <c r="AG81">
        <v>66700</v>
      </c>
      <c r="AH81">
        <v>25.6</v>
      </c>
      <c r="AI81">
        <v>2.8</v>
      </c>
      <c r="AJ81">
        <v>15300</v>
      </c>
      <c r="AK81">
        <v>66400</v>
      </c>
      <c r="AL81">
        <v>23</v>
      </c>
      <c r="AM81">
        <v>2.6</v>
      </c>
      <c r="AN81">
        <v>13600</v>
      </c>
      <c r="AO81">
        <v>65700</v>
      </c>
      <c r="AP81">
        <v>20.7</v>
      </c>
      <c r="AQ81">
        <v>2.5</v>
      </c>
      <c r="AR81">
        <v>14300</v>
      </c>
      <c r="AS81">
        <v>65500</v>
      </c>
      <c r="AT81">
        <v>21.9</v>
      </c>
      <c r="AU81">
        <v>2.5</v>
      </c>
      <c r="AV81">
        <v>14500</v>
      </c>
      <c r="AW81">
        <v>64800</v>
      </c>
      <c r="AX81">
        <v>22.4</v>
      </c>
      <c r="AY81">
        <v>2.5</v>
      </c>
      <c r="AZ81">
        <v>13200</v>
      </c>
      <c r="BA81">
        <v>64700</v>
      </c>
      <c r="BB81">
        <v>20.399999999999999</v>
      </c>
      <c r="BC81">
        <v>2.6</v>
      </c>
      <c r="BD81">
        <v>13300</v>
      </c>
      <c r="BE81">
        <v>64300</v>
      </c>
      <c r="BF81">
        <v>20.6</v>
      </c>
      <c r="BG81">
        <v>2.6</v>
      </c>
      <c r="BH81">
        <v>13300</v>
      </c>
      <c r="BI81">
        <v>63600</v>
      </c>
      <c r="BJ81">
        <v>20.9</v>
      </c>
      <c r="BK81">
        <v>2.6</v>
      </c>
      <c r="BL81">
        <v>13100</v>
      </c>
      <c r="BM81">
        <v>63600</v>
      </c>
      <c r="BN81">
        <v>20.6</v>
      </c>
      <c r="BO81">
        <v>2.6</v>
      </c>
      <c r="BP81">
        <v>13500</v>
      </c>
      <c r="BQ81">
        <v>64000</v>
      </c>
      <c r="BR81">
        <v>21.2</v>
      </c>
      <c r="BS81">
        <v>3.1</v>
      </c>
      <c r="BT81">
        <v>11900</v>
      </c>
      <c r="BU81">
        <v>62900</v>
      </c>
      <c r="BV81">
        <v>19</v>
      </c>
      <c r="BW81">
        <v>3.1</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12500</v>
      </c>
      <c r="E82">
        <v>56700</v>
      </c>
      <c r="F82">
        <v>22</v>
      </c>
      <c r="G82">
        <v>3.8</v>
      </c>
      <c r="H82">
        <v>11900</v>
      </c>
      <c r="I82">
        <v>57900</v>
      </c>
      <c r="J82">
        <v>20.5</v>
      </c>
      <c r="K82">
        <v>3.6</v>
      </c>
      <c r="L82">
        <v>12400</v>
      </c>
      <c r="M82">
        <v>59800</v>
      </c>
      <c r="N82">
        <v>20.7</v>
      </c>
      <c r="O82">
        <v>6</v>
      </c>
      <c r="P82">
        <v>12200</v>
      </c>
      <c r="Q82">
        <v>60400</v>
      </c>
      <c r="R82">
        <v>20.100000000000001</v>
      </c>
      <c r="S82">
        <v>6.6</v>
      </c>
      <c r="T82">
        <v>15800</v>
      </c>
      <c r="U82">
        <v>62100</v>
      </c>
      <c r="V82">
        <v>25.5</v>
      </c>
      <c r="W82">
        <v>7.1</v>
      </c>
      <c r="X82">
        <v>12100</v>
      </c>
      <c r="Y82">
        <v>61800</v>
      </c>
      <c r="Z82">
        <v>19.5</v>
      </c>
      <c r="AA82">
        <v>6.7</v>
      </c>
      <c r="AB82">
        <v>12500</v>
      </c>
      <c r="AC82">
        <v>64600</v>
      </c>
      <c r="AD82">
        <v>19.3</v>
      </c>
      <c r="AE82">
        <v>7.1</v>
      </c>
      <c r="AF82">
        <v>12600</v>
      </c>
      <c r="AG82">
        <v>65300</v>
      </c>
      <c r="AH82">
        <v>19.3</v>
      </c>
      <c r="AI82">
        <v>7.2</v>
      </c>
      <c r="AJ82">
        <v>10700</v>
      </c>
      <c r="AK82">
        <v>64600</v>
      </c>
      <c r="AL82">
        <v>16.5</v>
      </c>
      <c r="AM82">
        <v>7.1</v>
      </c>
      <c r="AN82">
        <v>10500</v>
      </c>
      <c r="AO82">
        <v>63700</v>
      </c>
      <c r="AP82">
        <v>16.5</v>
      </c>
      <c r="AQ82">
        <v>6.3</v>
      </c>
      <c r="AR82">
        <v>8600</v>
      </c>
      <c r="AS82">
        <v>64800</v>
      </c>
      <c r="AT82">
        <v>13.3</v>
      </c>
      <c r="AU82">
        <v>6.2</v>
      </c>
      <c r="AV82">
        <v>15600</v>
      </c>
      <c r="AW82">
        <v>66900</v>
      </c>
      <c r="AX82">
        <v>23.3</v>
      </c>
      <c r="AY82">
        <v>7.4</v>
      </c>
      <c r="AZ82">
        <v>10600</v>
      </c>
      <c r="BA82">
        <v>68500</v>
      </c>
      <c r="BB82">
        <v>15.5</v>
      </c>
      <c r="BC82">
        <v>6.3</v>
      </c>
      <c r="BD82">
        <v>5200</v>
      </c>
      <c r="BE82">
        <v>68500</v>
      </c>
      <c r="BF82">
        <v>7.6</v>
      </c>
      <c r="BG82" t="s">
        <v>38</v>
      </c>
      <c r="BH82">
        <v>8800</v>
      </c>
      <c r="BI82">
        <v>67500</v>
      </c>
      <c r="BJ82">
        <v>13</v>
      </c>
      <c r="BK82">
        <v>5.8</v>
      </c>
      <c r="BL82">
        <v>7800</v>
      </c>
      <c r="BM82">
        <v>69900</v>
      </c>
      <c r="BN82">
        <v>11.2</v>
      </c>
      <c r="BO82">
        <v>6</v>
      </c>
      <c r="BP82">
        <v>8900</v>
      </c>
      <c r="BQ82">
        <v>72100</v>
      </c>
      <c r="BR82">
        <v>12.4</v>
      </c>
      <c r="BS82">
        <v>7.8</v>
      </c>
      <c r="BT82">
        <v>21300</v>
      </c>
      <c r="BU82">
        <v>70200</v>
      </c>
      <c r="BV82">
        <v>30.4</v>
      </c>
      <c r="BW82">
        <v>11.4</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38300</v>
      </c>
      <c r="E83">
        <v>148600</v>
      </c>
      <c r="F83">
        <v>25.8</v>
      </c>
      <c r="G83">
        <v>2.5</v>
      </c>
      <c r="H83">
        <v>41200</v>
      </c>
      <c r="I83">
        <v>149400</v>
      </c>
      <c r="J83">
        <v>27.6</v>
      </c>
      <c r="K83">
        <v>2.6</v>
      </c>
      <c r="L83">
        <v>40900</v>
      </c>
      <c r="M83">
        <v>151800</v>
      </c>
      <c r="N83">
        <v>27</v>
      </c>
      <c r="O83">
        <v>2.6</v>
      </c>
      <c r="P83">
        <v>38800</v>
      </c>
      <c r="Q83">
        <v>154000</v>
      </c>
      <c r="R83">
        <v>25.2</v>
      </c>
      <c r="S83">
        <v>2.5</v>
      </c>
      <c r="T83">
        <v>36700</v>
      </c>
      <c r="U83">
        <v>154100</v>
      </c>
      <c r="V83">
        <v>23.8</v>
      </c>
      <c r="W83">
        <v>2.5</v>
      </c>
      <c r="X83">
        <v>34200</v>
      </c>
      <c r="Y83">
        <v>155700</v>
      </c>
      <c r="Z83">
        <v>22</v>
      </c>
      <c r="AA83">
        <v>2.4</v>
      </c>
      <c r="AB83">
        <v>38600</v>
      </c>
      <c r="AC83">
        <v>158100</v>
      </c>
      <c r="AD83">
        <v>24.4</v>
      </c>
      <c r="AE83">
        <v>2.7</v>
      </c>
      <c r="AF83">
        <v>36700</v>
      </c>
      <c r="AG83">
        <v>158500</v>
      </c>
      <c r="AH83">
        <v>23.2</v>
      </c>
      <c r="AI83">
        <v>2.5</v>
      </c>
      <c r="AJ83">
        <v>34700</v>
      </c>
      <c r="AK83">
        <v>158500</v>
      </c>
      <c r="AL83">
        <v>21.9</v>
      </c>
      <c r="AM83">
        <v>2.4</v>
      </c>
      <c r="AN83">
        <v>35000</v>
      </c>
      <c r="AO83">
        <v>158500</v>
      </c>
      <c r="AP83">
        <v>22.1</v>
      </c>
      <c r="AQ83">
        <v>2.5</v>
      </c>
      <c r="AR83">
        <v>33300</v>
      </c>
      <c r="AS83">
        <v>158500</v>
      </c>
      <c r="AT83">
        <v>21</v>
      </c>
      <c r="AU83">
        <v>2.5</v>
      </c>
      <c r="AV83">
        <v>32700</v>
      </c>
      <c r="AW83">
        <v>158800</v>
      </c>
      <c r="AX83">
        <v>20.6</v>
      </c>
      <c r="AY83">
        <v>2.7</v>
      </c>
      <c r="AZ83">
        <v>36700</v>
      </c>
      <c r="BA83">
        <v>161000</v>
      </c>
      <c r="BB83">
        <v>22.8</v>
      </c>
      <c r="BC83">
        <v>2.8</v>
      </c>
      <c r="BD83">
        <v>40500</v>
      </c>
      <c r="BE83">
        <v>158700</v>
      </c>
      <c r="BF83">
        <v>25.5</v>
      </c>
      <c r="BG83">
        <v>2.9</v>
      </c>
      <c r="BH83">
        <v>36300</v>
      </c>
      <c r="BI83">
        <v>160700</v>
      </c>
      <c r="BJ83">
        <v>22.6</v>
      </c>
      <c r="BK83">
        <v>2.7</v>
      </c>
      <c r="BL83">
        <v>36400</v>
      </c>
      <c r="BM83">
        <v>161000</v>
      </c>
      <c r="BN83">
        <v>22.6</v>
      </c>
      <c r="BO83">
        <v>2.8</v>
      </c>
      <c r="BP83">
        <v>33700</v>
      </c>
      <c r="BQ83">
        <v>160300</v>
      </c>
      <c r="BR83">
        <v>21</v>
      </c>
      <c r="BS83">
        <v>3.2</v>
      </c>
      <c r="BT83">
        <v>37400</v>
      </c>
      <c r="BU83">
        <v>159600</v>
      </c>
      <c r="BV83">
        <v>23.4</v>
      </c>
      <c r="BW83">
        <v>3.3</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108100</v>
      </c>
      <c r="E84">
        <v>473700</v>
      </c>
      <c r="F84">
        <v>22.8</v>
      </c>
      <c r="G84">
        <v>1.2</v>
      </c>
      <c r="H84">
        <v>100800</v>
      </c>
      <c r="I84">
        <v>477500</v>
      </c>
      <c r="J84">
        <v>21.1</v>
      </c>
      <c r="K84">
        <v>1.3</v>
      </c>
      <c r="L84">
        <v>99200</v>
      </c>
      <c r="M84">
        <v>480700</v>
      </c>
      <c r="N84">
        <v>20.6</v>
      </c>
      <c r="O84">
        <v>2</v>
      </c>
      <c r="P84">
        <v>110600</v>
      </c>
      <c r="Q84">
        <v>483400</v>
      </c>
      <c r="R84">
        <v>22.9</v>
      </c>
      <c r="S84">
        <v>2.1</v>
      </c>
      <c r="T84">
        <v>99100</v>
      </c>
      <c r="U84">
        <v>487200</v>
      </c>
      <c r="V84">
        <v>20.3</v>
      </c>
      <c r="W84">
        <v>2</v>
      </c>
      <c r="X84">
        <v>92900</v>
      </c>
      <c r="Y84">
        <v>487200</v>
      </c>
      <c r="Z84">
        <v>19.100000000000001</v>
      </c>
      <c r="AA84">
        <v>2.1</v>
      </c>
      <c r="AB84">
        <v>104900</v>
      </c>
      <c r="AC84">
        <v>487600</v>
      </c>
      <c r="AD84">
        <v>21.5</v>
      </c>
      <c r="AE84">
        <v>2.2000000000000002</v>
      </c>
      <c r="AF84">
        <v>101900</v>
      </c>
      <c r="AG84">
        <v>488400</v>
      </c>
      <c r="AH84">
        <v>20.9</v>
      </c>
      <c r="AI84">
        <v>2.2999999999999998</v>
      </c>
      <c r="AJ84">
        <v>106400</v>
      </c>
      <c r="AK84">
        <v>485400</v>
      </c>
      <c r="AL84">
        <v>21.9</v>
      </c>
      <c r="AM84">
        <v>2.4</v>
      </c>
      <c r="AN84">
        <v>101800</v>
      </c>
      <c r="AO84">
        <v>483900</v>
      </c>
      <c r="AP84">
        <v>21</v>
      </c>
      <c r="AQ84">
        <v>2.2999999999999998</v>
      </c>
      <c r="AR84">
        <v>99800</v>
      </c>
      <c r="AS84">
        <v>483600</v>
      </c>
      <c r="AT84">
        <v>20.6</v>
      </c>
      <c r="AU84">
        <v>2.2999999999999998</v>
      </c>
      <c r="AV84">
        <v>101100</v>
      </c>
      <c r="AW84">
        <v>483600</v>
      </c>
      <c r="AX84">
        <v>20.9</v>
      </c>
      <c r="AY84">
        <v>2.4</v>
      </c>
      <c r="AZ84">
        <v>91700</v>
      </c>
      <c r="BA84">
        <v>483000</v>
      </c>
      <c r="BB84">
        <v>19</v>
      </c>
      <c r="BC84">
        <v>2.4</v>
      </c>
      <c r="BD84">
        <v>96300</v>
      </c>
      <c r="BE84">
        <v>486800</v>
      </c>
      <c r="BF84">
        <v>19.8</v>
      </c>
      <c r="BG84">
        <v>2.2999999999999998</v>
      </c>
      <c r="BH84">
        <v>88600</v>
      </c>
      <c r="BI84">
        <v>482700</v>
      </c>
      <c r="BJ84">
        <v>18.399999999999999</v>
      </c>
      <c r="BK84">
        <v>2.2000000000000002</v>
      </c>
      <c r="BL84">
        <v>92100</v>
      </c>
      <c r="BM84">
        <v>481600</v>
      </c>
      <c r="BN84">
        <v>19.100000000000001</v>
      </c>
      <c r="BO84">
        <v>2.4</v>
      </c>
      <c r="BP84">
        <v>92900</v>
      </c>
      <c r="BQ84">
        <v>484200</v>
      </c>
      <c r="BR84">
        <v>19.2</v>
      </c>
      <c r="BS84">
        <v>2.6</v>
      </c>
      <c r="BT84">
        <v>105900</v>
      </c>
      <c r="BU84">
        <v>481300</v>
      </c>
      <c r="BV84">
        <v>22</v>
      </c>
      <c r="BW84">
        <v>2.6</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9000</v>
      </c>
      <c r="E85">
        <v>42500</v>
      </c>
      <c r="F85">
        <v>21.3</v>
      </c>
      <c r="G85">
        <v>3.1</v>
      </c>
      <c r="H85">
        <v>7200</v>
      </c>
      <c r="I85">
        <v>42500</v>
      </c>
      <c r="J85">
        <v>17.100000000000001</v>
      </c>
      <c r="K85">
        <v>3.2</v>
      </c>
      <c r="L85">
        <v>9500</v>
      </c>
      <c r="M85">
        <v>42900</v>
      </c>
      <c r="N85">
        <v>22.3</v>
      </c>
      <c r="O85">
        <v>7</v>
      </c>
      <c r="P85">
        <v>13300</v>
      </c>
      <c r="Q85">
        <v>43800</v>
      </c>
      <c r="R85">
        <v>30.3</v>
      </c>
      <c r="S85">
        <v>7.5</v>
      </c>
      <c r="T85">
        <v>8000</v>
      </c>
      <c r="U85">
        <v>42500</v>
      </c>
      <c r="V85">
        <v>18.7</v>
      </c>
      <c r="W85">
        <v>6.4</v>
      </c>
      <c r="X85">
        <v>10200</v>
      </c>
      <c r="Y85">
        <v>41700</v>
      </c>
      <c r="Z85">
        <v>24.5</v>
      </c>
      <c r="AA85">
        <v>7.6</v>
      </c>
      <c r="AB85">
        <v>6400</v>
      </c>
      <c r="AC85">
        <v>40600</v>
      </c>
      <c r="AD85">
        <v>15.8</v>
      </c>
      <c r="AE85">
        <v>7.5</v>
      </c>
      <c r="AF85">
        <v>6400</v>
      </c>
      <c r="AG85">
        <v>41300</v>
      </c>
      <c r="AH85">
        <v>15.5</v>
      </c>
      <c r="AI85">
        <v>7.1</v>
      </c>
      <c r="AJ85">
        <v>13700</v>
      </c>
      <c r="AK85">
        <v>43500</v>
      </c>
      <c r="AL85">
        <v>31.4</v>
      </c>
      <c r="AM85">
        <v>9.6</v>
      </c>
      <c r="AN85">
        <v>8200</v>
      </c>
      <c r="AO85">
        <v>42100</v>
      </c>
      <c r="AP85">
        <v>19.5</v>
      </c>
      <c r="AQ85">
        <v>7.4</v>
      </c>
      <c r="AR85">
        <v>8800</v>
      </c>
      <c r="AS85">
        <v>41700</v>
      </c>
      <c r="AT85">
        <v>21</v>
      </c>
      <c r="AU85">
        <v>7.5</v>
      </c>
      <c r="AV85">
        <v>6500</v>
      </c>
      <c r="AW85">
        <v>41600</v>
      </c>
      <c r="AX85">
        <v>15.6</v>
      </c>
      <c r="AY85">
        <v>6.8</v>
      </c>
      <c r="AZ85">
        <v>7900</v>
      </c>
      <c r="BA85">
        <v>42100</v>
      </c>
      <c r="BB85">
        <v>18.899999999999999</v>
      </c>
      <c r="BC85">
        <v>7.7</v>
      </c>
      <c r="BD85">
        <v>8300</v>
      </c>
      <c r="BE85">
        <v>42000</v>
      </c>
      <c r="BF85">
        <v>19.8</v>
      </c>
      <c r="BG85">
        <v>7.5</v>
      </c>
      <c r="BH85">
        <v>6100</v>
      </c>
      <c r="BI85">
        <v>40900</v>
      </c>
      <c r="BJ85">
        <v>14.9</v>
      </c>
      <c r="BK85">
        <v>6.3</v>
      </c>
      <c r="BL85">
        <v>7400</v>
      </c>
      <c r="BM85">
        <v>40400</v>
      </c>
      <c r="BN85">
        <v>18.399999999999999</v>
      </c>
      <c r="BO85">
        <v>7.4</v>
      </c>
      <c r="BP85">
        <v>8200</v>
      </c>
      <c r="BQ85">
        <v>37800</v>
      </c>
      <c r="BR85">
        <v>21.8</v>
      </c>
      <c r="BS85">
        <v>8.1</v>
      </c>
      <c r="BT85">
        <v>11400</v>
      </c>
      <c r="BU85">
        <v>39600</v>
      </c>
      <c r="BV85">
        <v>28.7</v>
      </c>
      <c r="BW85">
        <v>8.9</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93700</v>
      </c>
      <c r="E86">
        <v>433400</v>
      </c>
      <c r="F86">
        <v>21.6</v>
      </c>
      <c r="G86">
        <v>1.1000000000000001</v>
      </c>
      <c r="H86">
        <v>93800</v>
      </c>
      <c r="I86">
        <v>438900</v>
      </c>
      <c r="J86">
        <v>21.4</v>
      </c>
      <c r="K86">
        <v>1.2</v>
      </c>
      <c r="L86">
        <v>97900</v>
      </c>
      <c r="M86">
        <v>444600</v>
      </c>
      <c r="N86">
        <v>22</v>
      </c>
      <c r="O86">
        <v>2.2000000000000002</v>
      </c>
      <c r="P86">
        <v>93300</v>
      </c>
      <c r="Q86">
        <v>445300</v>
      </c>
      <c r="R86">
        <v>20.9</v>
      </c>
      <c r="S86">
        <v>2.2000000000000002</v>
      </c>
      <c r="T86">
        <v>87700</v>
      </c>
      <c r="U86">
        <v>446800</v>
      </c>
      <c r="V86">
        <v>19.600000000000001</v>
      </c>
      <c r="W86">
        <v>2.2000000000000002</v>
      </c>
      <c r="X86">
        <v>88500</v>
      </c>
      <c r="Y86">
        <v>448400</v>
      </c>
      <c r="Z86">
        <v>19.7</v>
      </c>
      <c r="AA86">
        <v>2.2000000000000002</v>
      </c>
      <c r="AB86">
        <v>101700</v>
      </c>
      <c r="AC86">
        <v>450500</v>
      </c>
      <c r="AD86">
        <v>22.6</v>
      </c>
      <c r="AE86">
        <v>2.4</v>
      </c>
      <c r="AF86">
        <v>99000</v>
      </c>
      <c r="AG86">
        <v>446900</v>
      </c>
      <c r="AH86">
        <v>22.1</v>
      </c>
      <c r="AI86">
        <v>2.2999999999999998</v>
      </c>
      <c r="AJ86">
        <v>95000</v>
      </c>
      <c r="AK86">
        <v>444900</v>
      </c>
      <c r="AL86">
        <v>21.3</v>
      </c>
      <c r="AM86">
        <v>2.2999999999999998</v>
      </c>
      <c r="AN86">
        <v>89300</v>
      </c>
      <c r="AO86">
        <v>442000</v>
      </c>
      <c r="AP86">
        <v>20.2</v>
      </c>
      <c r="AQ86">
        <v>2.4</v>
      </c>
      <c r="AR86">
        <v>87600</v>
      </c>
      <c r="AS86">
        <v>444900</v>
      </c>
      <c r="AT86">
        <v>19.7</v>
      </c>
      <c r="AU86">
        <v>2.4</v>
      </c>
      <c r="AV86">
        <v>86900</v>
      </c>
      <c r="AW86">
        <v>453700</v>
      </c>
      <c r="AX86">
        <v>19.2</v>
      </c>
      <c r="AY86">
        <v>2.5</v>
      </c>
      <c r="AZ86">
        <v>103200</v>
      </c>
      <c r="BA86">
        <v>456900</v>
      </c>
      <c r="BB86">
        <v>22.6</v>
      </c>
      <c r="BC86">
        <v>2.6</v>
      </c>
      <c r="BD86">
        <v>79200</v>
      </c>
      <c r="BE86">
        <v>455300</v>
      </c>
      <c r="BF86">
        <v>17.399999999999999</v>
      </c>
      <c r="BG86">
        <v>2.2999999999999998</v>
      </c>
      <c r="BH86">
        <v>79400</v>
      </c>
      <c r="BI86">
        <v>451200</v>
      </c>
      <c r="BJ86">
        <v>17.600000000000001</v>
      </c>
      <c r="BK86">
        <v>2.2999999999999998</v>
      </c>
      <c r="BL86">
        <v>73200</v>
      </c>
      <c r="BM86">
        <v>451500</v>
      </c>
      <c r="BN86">
        <v>16.2</v>
      </c>
      <c r="BO86">
        <v>2.2999999999999998</v>
      </c>
      <c r="BP86">
        <v>78800</v>
      </c>
      <c r="BQ86">
        <v>454500</v>
      </c>
      <c r="BR86">
        <v>17.3</v>
      </c>
      <c r="BS86">
        <v>2.5</v>
      </c>
      <c r="BT86">
        <v>100500</v>
      </c>
      <c r="BU86">
        <v>455300</v>
      </c>
      <c r="BV86">
        <v>22.1</v>
      </c>
      <c r="BW86">
        <v>2.5</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49700</v>
      </c>
      <c r="E87">
        <v>180700</v>
      </c>
      <c r="F87">
        <v>27.5</v>
      </c>
      <c r="G87">
        <v>2.5</v>
      </c>
      <c r="H87">
        <v>48400</v>
      </c>
      <c r="I87">
        <v>183900</v>
      </c>
      <c r="J87">
        <v>26.3</v>
      </c>
      <c r="K87">
        <v>2.5</v>
      </c>
      <c r="L87">
        <v>50300</v>
      </c>
      <c r="M87">
        <v>185800</v>
      </c>
      <c r="N87">
        <v>27.1</v>
      </c>
      <c r="O87">
        <v>2.6</v>
      </c>
      <c r="P87">
        <v>46000</v>
      </c>
      <c r="Q87">
        <v>187000</v>
      </c>
      <c r="R87">
        <v>24.6</v>
      </c>
      <c r="S87">
        <v>2.5</v>
      </c>
      <c r="T87">
        <v>49400</v>
      </c>
      <c r="U87">
        <v>189700</v>
      </c>
      <c r="V87">
        <v>26</v>
      </c>
      <c r="W87">
        <v>2.6</v>
      </c>
      <c r="X87">
        <v>53200</v>
      </c>
      <c r="Y87">
        <v>189700</v>
      </c>
      <c r="Z87">
        <v>28.1</v>
      </c>
      <c r="AA87">
        <v>2.7</v>
      </c>
      <c r="AB87">
        <v>48200</v>
      </c>
      <c r="AC87">
        <v>190900</v>
      </c>
      <c r="AD87">
        <v>25.2</v>
      </c>
      <c r="AE87">
        <v>2.5</v>
      </c>
      <c r="AF87">
        <v>49800</v>
      </c>
      <c r="AG87">
        <v>190000</v>
      </c>
      <c r="AH87">
        <v>26.2</v>
      </c>
      <c r="AI87">
        <v>2.7</v>
      </c>
      <c r="AJ87">
        <v>47600</v>
      </c>
      <c r="AK87">
        <v>190400</v>
      </c>
      <c r="AL87">
        <v>25</v>
      </c>
      <c r="AM87">
        <v>2.7</v>
      </c>
      <c r="AN87">
        <v>49400</v>
      </c>
      <c r="AO87">
        <v>190500</v>
      </c>
      <c r="AP87">
        <v>26</v>
      </c>
      <c r="AQ87">
        <v>2.7</v>
      </c>
      <c r="AR87">
        <v>43300</v>
      </c>
      <c r="AS87">
        <v>187300</v>
      </c>
      <c r="AT87">
        <v>23.1</v>
      </c>
      <c r="AU87">
        <v>2.7</v>
      </c>
      <c r="AV87">
        <v>44500</v>
      </c>
      <c r="AW87">
        <v>187900</v>
      </c>
      <c r="AX87">
        <v>23.7</v>
      </c>
      <c r="AY87">
        <v>2.8</v>
      </c>
      <c r="AZ87">
        <v>44200</v>
      </c>
      <c r="BA87">
        <v>188800</v>
      </c>
      <c r="BB87">
        <v>23.4</v>
      </c>
      <c r="BC87">
        <v>2.8</v>
      </c>
      <c r="BD87">
        <v>41200</v>
      </c>
      <c r="BE87">
        <v>187400</v>
      </c>
      <c r="BF87">
        <v>22</v>
      </c>
      <c r="BG87">
        <v>2.7</v>
      </c>
      <c r="BH87">
        <v>41800</v>
      </c>
      <c r="BI87">
        <v>187400</v>
      </c>
      <c r="BJ87">
        <v>22.3</v>
      </c>
      <c r="BK87">
        <v>2.7</v>
      </c>
      <c r="BL87">
        <v>42300</v>
      </c>
      <c r="BM87">
        <v>186700</v>
      </c>
      <c r="BN87">
        <v>22.6</v>
      </c>
      <c r="BO87">
        <v>3</v>
      </c>
      <c r="BP87">
        <v>38700</v>
      </c>
      <c r="BQ87">
        <v>183700</v>
      </c>
      <c r="BR87">
        <v>21.1</v>
      </c>
      <c r="BS87">
        <v>3.7</v>
      </c>
      <c r="BT87">
        <v>48100</v>
      </c>
      <c r="BU87">
        <v>185300</v>
      </c>
      <c r="BV87">
        <v>26</v>
      </c>
      <c r="BW87">
        <v>3.6</v>
      </c>
    </row>
    <row r="88" spans="1:75" x14ac:dyDescent="0.3">
      <c r="A88" t="s">
        <v>213</v>
      </c>
      <c r="B88" t="str">
        <f>IFERROR(VLOOKUP(A88,'class and classification'!$A$1:$B$338,2,FALSE),VLOOKUP(A88,'class and classification'!$A$340:$B$378,2,FALSE))</f>
        <v>Predominantly Rural</v>
      </c>
      <c r="C88" t="str">
        <f>IFERROR(VLOOKUP(A88,'class and classification'!$A$1:$C$338,3,FALSE),VLOOKUP(A88,'class and classification'!$A$340:$C$378,3,FALSE))</f>
        <v>SC</v>
      </c>
      <c r="D88">
        <v>43800</v>
      </c>
      <c r="E88">
        <v>207900</v>
      </c>
      <c r="F88">
        <v>21</v>
      </c>
      <c r="G88">
        <v>1.5</v>
      </c>
      <c r="H88">
        <v>46900</v>
      </c>
      <c r="I88">
        <v>210200</v>
      </c>
      <c r="J88">
        <v>22.3</v>
      </c>
      <c r="K88">
        <v>1.6</v>
      </c>
      <c r="L88">
        <v>47900</v>
      </c>
      <c r="M88">
        <v>211800</v>
      </c>
      <c r="N88">
        <v>22.6</v>
      </c>
      <c r="O88">
        <v>3</v>
      </c>
      <c r="P88">
        <v>42500</v>
      </c>
      <c r="Q88">
        <v>214600</v>
      </c>
      <c r="R88">
        <v>19.8</v>
      </c>
      <c r="S88">
        <v>2.7</v>
      </c>
      <c r="T88">
        <v>45700</v>
      </c>
      <c r="U88">
        <v>215100</v>
      </c>
      <c r="V88">
        <v>21.3</v>
      </c>
      <c r="W88">
        <v>2.5</v>
      </c>
      <c r="X88">
        <v>50300</v>
      </c>
      <c r="Y88">
        <v>211900</v>
      </c>
      <c r="Z88">
        <v>23.7</v>
      </c>
      <c r="AA88">
        <v>2.6</v>
      </c>
      <c r="AB88">
        <v>50000</v>
      </c>
      <c r="AC88">
        <v>211900</v>
      </c>
      <c r="AD88">
        <v>23.6</v>
      </c>
      <c r="AE88">
        <v>2.8</v>
      </c>
      <c r="AF88">
        <v>43800</v>
      </c>
      <c r="AG88">
        <v>211700</v>
      </c>
      <c r="AH88">
        <v>20.7</v>
      </c>
      <c r="AI88">
        <v>2.5</v>
      </c>
      <c r="AJ88">
        <v>37100</v>
      </c>
      <c r="AK88">
        <v>207700</v>
      </c>
      <c r="AL88">
        <v>17.899999999999999</v>
      </c>
      <c r="AM88">
        <v>2.5</v>
      </c>
      <c r="AN88">
        <v>32500</v>
      </c>
      <c r="AO88">
        <v>206800</v>
      </c>
      <c r="AP88">
        <v>15.7</v>
      </c>
      <c r="AQ88">
        <v>2.4</v>
      </c>
      <c r="AR88">
        <v>33700</v>
      </c>
      <c r="AS88">
        <v>205100</v>
      </c>
      <c r="AT88">
        <v>16.399999999999999</v>
      </c>
      <c r="AU88">
        <v>2.6</v>
      </c>
      <c r="AV88">
        <v>39100</v>
      </c>
      <c r="AW88">
        <v>206700</v>
      </c>
      <c r="AX88">
        <v>18.899999999999999</v>
      </c>
      <c r="AY88">
        <v>2.9</v>
      </c>
      <c r="AZ88">
        <v>43600</v>
      </c>
      <c r="BA88">
        <v>204900</v>
      </c>
      <c r="BB88">
        <v>21.3</v>
      </c>
      <c r="BC88">
        <v>3.1</v>
      </c>
      <c r="BD88">
        <v>37600</v>
      </c>
      <c r="BE88">
        <v>203200</v>
      </c>
      <c r="BF88">
        <v>18.5</v>
      </c>
      <c r="BG88">
        <v>2.9</v>
      </c>
      <c r="BH88">
        <v>40700</v>
      </c>
      <c r="BI88">
        <v>202300</v>
      </c>
      <c r="BJ88">
        <v>20.100000000000001</v>
      </c>
      <c r="BK88">
        <v>3</v>
      </c>
      <c r="BL88">
        <v>44800</v>
      </c>
      <c r="BM88">
        <v>202000</v>
      </c>
      <c r="BN88">
        <v>22.2</v>
      </c>
      <c r="BO88">
        <v>3.3</v>
      </c>
      <c r="BP88">
        <v>40800</v>
      </c>
      <c r="BQ88">
        <v>203500</v>
      </c>
      <c r="BR88">
        <v>20.100000000000001</v>
      </c>
      <c r="BS88">
        <v>3.3</v>
      </c>
      <c r="BT88">
        <v>43600</v>
      </c>
      <c r="BU88">
        <v>202700</v>
      </c>
      <c r="BV88">
        <v>21.5</v>
      </c>
      <c r="BW88">
        <v>3.3</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16000</v>
      </c>
      <c r="E89">
        <v>65400</v>
      </c>
      <c r="F89">
        <v>24.5</v>
      </c>
      <c r="G89">
        <v>3.5</v>
      </c>
      <c r="H89">
        <v>15600</v>
      </c>
      <c r="I89">
        <v>65300</v>
      </c>
      <c r="J89">
        <v>23.8</v>
      </c>
      <c r="K89">
        <v>3.4</v>
      </c>
      <c r="L89">
        <v>17100</v>
      </c>
      <c r="M89">
        <v>65800</v>
      </c>
      <c r="N89">
        <v>26</v>
      </c>
      <c r="O89">
        <v>5.5</v>
      </c>
      <c r="P89">
        <v>14900</v>
      </c>
      <c r="Q89">
        <v>65800</v>
      </c>
      <c r="R89">
        <v>22.6</v>
      </c>
      <c r="S89">
        <v>5.5</v>
      </c>
      <c r="T89">
        <v>13800</v>
      </c>
      <c r="U89">
        <v>67400</v>
      </c>
      <c r="V89">
        <v>20.399999999999999</v>
      </c>
      <c r="W89">
        <v>5.2</v>
      </c>
      <c r="X89">
        <v>16300</v>
      </c>
      <c r="Y89">
        <v>68700</v>
      </c>
      <c r="Z89">
        <v>23.7</v>
      </c>
      <c r="AA89">
        <v>6</v>
      </c>
      <c r="AB89">
        <v>14100</v>
      </c>
      <c r="AC89">
        <v>66900</v>
      </c>
      <c r="AD89">
        <v>21.1</v>
      </c>
      <c r="AE89">
        <v>6</v>
      </c>
      <c r="AF89">
        <v>18400</v>
      </c>
      <c r="AG89">
        <v>70000</v>
      </c>
      <c r="AH89">
        <v>26.3</v>
      </c>
      <c r="AI89">
        <v>6.8</v>
      </c>
      <c r="AJ89">
        <v>18200</v>
      </c>
      <c r="AK89">
        <v>68900</v>
      </c>
      <c r="AL89">
        <v>26.4</v>
      </c>
      <c r="AM89">
        <v>6.8</v>
      </c>
      <c r="AN89">
        <v>16600</v>
      </c>
      <c r="AO89">
        <v>69000</v>
      </c>
      <c r="AP89">
        <v>24</v>
      </c>
      <c r="AQ89">
        <v>6.2</v>
      </c>
      <c r="AR89">
        <v>16500</v>
      </c>
      <c r="AS89">
        <v>68200</v>
      </c>
      <c r="AT89">
        <v>24.1</v>
      </c>
      <c r="AU89">
        <v>6.9</v>
      </c>
      <c r="AV89">
        <v>17900</v>
      </c>
      <c r="AW89">
        <v>67600</v>
      </c>
      <c r="AX89">
        <v>26.4</v>
      </c>
      <c r="AY89">
        <v>6.8</v>
      </c>
      <c r="AZ89">
        <v>11600</v>
      </c>
      <c r="BA89">
        <v>68900</v>
      </c>
      <c r="BB89">
        <v>16.899999999999999</v>
      </c>
      <c r="BC89">
        <v>6.7</v>
      </c>
      <c r="BD89">
        <v>15100</v>
      </c>
      <c r="BE89">
        <v>67500</v>
      </c>
      <c r="BF89">
        <v>22.4</v>
      </c>
      <c r="BG89">
        <v>6.5</v>
      </c>
      <c r="BH89">
        <v>11900</v>
      </c>
      <c r="BI89">
        <v>66400</v>
      </c>
      <c r="BJ89">
        <v>17.899999999999999</v>
      </c>
      <c r="BK89">
        <v>6.2</v>
      </c>
      <c r="BL89">
        <v>13100</v>
      </c>
      <c r="BM89">
        <v>66500</v>
      </c>
      <c r="BN89">
        <v>19.8</v>
      </c>
      <c r="BO89">
        <v>6.5</v>
      </c>
      <c r="BP89">
        <v>13800</v>
      </c>
      <c r="BQ89">
        <v>66400</v>
      </c>
      <c r="BR89">
        <v>20.8</v>
      </c>
      <c r="BS89">
        <v>7.2</v>
      </c>
      <c r="BT89">
        <v>16100</v>
      </c>
      <c r="BU89">
        <v>66000</v>
      </c>
      <c r="BV89">
        <v>24.4</v>
      </c>
      <c r="BW89">
        <v>6.5</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43000</v>
      </c>
      <c r="E90">
        <v>194300</v>
      </c>
      <c r="F90">
        <v>22.1</v>
      </c>
      <c r="G90">
        <v>2.5</v>
      </c>
      <c r="H90">
        <v>44700</v>
      </c>
      <c r="I90">
        <v>197200</v>
      </c>
      <c r="J90">
        <v>22.7</v>
      </c>
      <c r="K90">
        <v>2.6</v>
      </c>
      <c r="L90">
        <v>49300</v>
      </c>
      <c r="M90">
        <v>196100</v>
      </c>
      <c r="N90">
        <v>25.1</v>
      </c>
      <c r="O90">
        <v>2.7</v>
      </c>
      <c r="P90">
        <v>46400</v>
      </c>
      <c r="Q90">
        <v>196600</v>
      </c>
      <c r="R90">
        <v>23.6</v>
      </c>
      <c r="S90">
        <v>2.5</v>
      </c>
      <c r="T90">
        <v>48200</v>
      </c>
      <c r="U90">
        <v>196300</v>
      </c>
      <c r="V90">
        <v>24.5</v>
      </c>
      <c r="W90">
        <v>2.5</v>
      </c>
      <c r="X90">
        <v>46500</v>
      </c>
      <c r="Y90">
        <v>196200</v>
      </c>
      <c r="Z90">
        <v>23.7</v>
      </c>
      <c r="AA90">
        <v>2.7</v>
      </c>
      <c r="AB90">
        <v>43000</v>
      </c>
      <c r="AC90">
        <v>193900</v>
      </c>
      <c r="AD90">
        <v>22.2</v>
      </c>
      <c r="AE90">
        <v>2.6</v>
      </c>
      <c r="AF90">
        <v>41200</v>
      </c>
      <c r="AG90">
        <v>192500</v>
      </c>
      <c r="AH90">
        <v>21.4</v>
      </c>
      <c r="AI90">
        <v>2.7</v>
      </c>
      <c r="AJ90">
        <v>42900</v>
      </c>
      <c r="AK90">
        <v>192200</v>
      </c>
      <c r="AL90">
        <v>22.3</v>
      </c>
      <c r="AM90">
        <v>2.6</v>
      </c>
      <c r="AN90">
        <v>42500</v>
      </c>
      <c r="AO90">
        <v>192300</v>
      </c>
      <c r="AP90">
        <v>22.1</v>
      </c>
      <c r="AQ90">
        <v>2.7</v>
      </c>
      <c r="AR90">
        <v>41000</v>
      </c>
      <c r="AS90">
        <v>192100</v>
      </c>
      <c r="AT90">
        <v>21.3</v>
      </c>
      <c r="AU90">
        <v>2.7</v>
      </c>
      <c r="AV90">
        <v>46800</v>
      </c>
      <c r="AW90">
        <v>193200</v>
      </c>
      <c r="AX90">
        <v>24.2</v>
      </c>
      <c r="AY90">
        <v>2.8</v>
      </c>
      <c r="AZ90">
        <v>50000</v>
      </c>
      <c r="BA90">
        <v>191800</v>
      </c>
      <c r="BB90">
        <v>26</v>
      </c>
      <c r="BC90">
        <v>3.1</v>
      </c>
      <c r="BD90">
        <v>46700</v>
      </c>
      <c r="BE90">
        <v>192700</v>
      </c>
      <c r="BF90">
        <v>24.3</v>
      </c>
      <c r="BG90">
        <v>3</v>
      </c>
      <c r="BH90">
        <v>52100</v>
      </c>
      <c r="BI90">
        <v>193200</v>
      </c>
      <c r="BJ90">
        <v>27</v>
      </c>
      <c r="BK90">
        <v>3</v>
      </c>
      <c r="BL90">
        <v>45500</v>
      </c>
      <c r="BM90">
        <v>191000</v>
      </c>
      <c r="BN90">
        <v>23.8</v>
      </c>
      <c r="BO90">
        <v>3.1</v>
      </c>
      <c r="BP90">
        <v>44500</v>
      </c>
      <c r="BQ90">
        <v>191500</v>
      </c>
      <c r="BR90">
        <v>23.2</v>
      </c>
      <c r="BS90">
        <v>3.6</v>
      </c>
      <c r="BT90">
        <v>33900</v>
      </c>
      <c r="BU90">
        <v>190300</v>
      </c>
      <c r="BV90">
        <v>17.8</v>
      </c>
      <c r="BW90">
        <v>3.9</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55200</v>
      </c>
      <c r="E91">
        <v>214100</v>
      </c>
      <c r="F91">
        <v>25.8</v>
      </c>
      <c r="G91">
        <v>3.4</v>
      </c>
      <c r="H91">
        <v>58500</v>
      </c>
      <c r="I91">
        <v>215700</v>
      </c>
      <c r="J91">
        <v>27.1</v>
      </c>
      <c r="K91">
        <v>3.4</v>
      </c>
      <c r="L91">
        <v>53500</v>
      </c>
      <c r="M91">
        <v>218000</v>
      </c>
      <c r="N91">
        <v>24.6</v>
      </c>
      <c r="O91">
        <v>3.2</v>
      </c>
      <c r="P91">
        <v>59900</v>
      </c>
      <c r="Q91">
        <v>219500</v>
      </c>
      <c r="R91">
        <v>27.3</v>
      </c>
      <c r="S91">
        <v>3.5</v>
      </c>
      <c r="T91">
        <v>60300</v>
      </c>
      <c r="U91">
        <v>226200</v>
      </c>
      <c r="V91">
        <v>26.6</v>
      </c>
      <c r="W91">
        <v>3.8</v>
      </c>
      <c r="X91">
        <v>60000</v>
      </c>
      <c r="Y91">
        <v>227900</v>
      </c>
      <c r="Z91">
        <v>26.3</v>
      </c>
      <c r="AA91">
        <v>3.6</v>
      </c>
      <c r="AB91">
        <v>57100</v>
      </c>
      <c r="AC91">
        <v>227300</v>
      </c>
      <c r="AD91">
        <v>25.1</v>
      </c>
      <c r="AE91">
        <v>3.6</v>
      </c>
      <c r="AF91">
        <v>55100</v>
      </c>
      <c r="AG91">
        <v>228200</v>
      </c>
      <c r="AH91">
        <v>24.1</v>
      </c>
      <c r="AI91">
        <v>3.8</v>
      </c>
      <c r="AJ91">
        <v>55300</v>
      </c>
      <c r="AK91">
        <v>230600</v>
      </c>
      <c r="AL91">
        <v>24</v>
      </c>
      <c r="AM91">
        <v>3.5</v>
      </c>
      <c r="AN91">
        <v>58700</v>
      </c>
      <c r="AO91">
        <v>229000</v>
      </c>
      <c r="AP91">
        <v>25.6</v>
      </c>
      <c r="AQ91">
        <v>3.6</v>
      </c>
      <c r="AR91">
        <v>59100</v>
      </c>
      <c r="AS91">
        <v>229700</v>
      </c>
      <c r="AT91">
        <v>25.7</v>
      </c>
      <c r="AU91">
        <v>3.8</v>
      </c>
      <c r="AV91">
        <v>51200</v>
      </c>
      <c r="AW91">
        <v>226700</v>
      </c>
      <c r="AX91">
        <v>22.6</v>
      </c>
      <c r="AY91">
        <v>3.3</v>
      </c>
      <c r="AZ91">
        <v>47900</v>
      </c>
      <c r="BA91">
        <v>224700</v>
      </c>
      <c r="BB91">
        <v>21.3</v>
      </c>
      <c r="BC91">
        <v>3.5</v>
      </c>
      <c r="BD91">
        <v>46500</v>
      </c>
      <c r="BE91">
        <v>226300</v>
      </c>
      <c r="BF91">
        <v>20.5</v>
      </c>
      <c r="BG91">
        <v>3.9</v>
      </c>
      <c r="BH91">
        <v>48400</v>
      </c>
      <c r="BI91">
        <v>226400</v>
      </c>
      <c r="BJ91">
        <v>21.4</v>
      </c>
      <c r="BK91">
        <v>4.5</v>
      </c>
      <c r="BL91">
        <v>52300</v>
      </c>
      <c r="BM91">
        <v>221300</v>
      </c>
      <c r="BN91">
        <v>23.6</v>
      </c>
      <c r="BO91">
        <v>4.7</v>
      </c>
      <c r="BP91">
        <v>43900</v>
      </c>
      <c r="BQ91">
        <v>228400</v>
      </c>
      <c r="BR91">
        <v>19.2</v>
      </c>
      <c r="BS91">
        <v>4.7</v>
      </c>
      <c r="BT91">
        <v>43300</v>
      </c>
      <c r="BU91">
        <v>225000</v>
      </c>
      <c r="BV91">
        <v>19.2</v>
      </c>
      <c r="BW91">
        <v>4.7</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8900</v>
      </c>
      <c r="E92">
        <v>48300</v>
      </c>
      <c r="F92">
        <v>18.399999999999999</v>
      </c>
      <c r="G92">
        <v>3.5</v>
      </c>
      <c r="H92">
        <v>8200</v>
      </c>
      <c r="I92">
        <v>48800</v>
      </c>
      <c r="J92">
        <v>16.8</v>
      </c>
      <c r="K92">
        <v>3.1</v>
      </c>
      <c r="L92">
        <v>8100</v>
      </c>
      <c r="M92">
        <v>49900</v>
      </c>
      <c r="N92">
        <v>16.2</v>
      </c>
      <c r="O92">
        <v>5.9</v>
      </c>
      <c r="P92">
        <v>12200</v>
      </c>
      <c r="Q92">
        <v>50700</v>
      </c>
      <c r="R92">
        <v>24.2</v>
      </c>
      <c r="S92">
        <v>7.2</v>
      </c>
      <c r="T92">
        <v>5300</v>
      </c>
      <c r="U92">
        <v>50500</v>
      </c>
      <c r="V92">
        <v>10.5</v>
      </c>
      <c r="W92">
        <v>5.0999999999999996</v>
      </c>
      <c r="X92">
        <v>7200</v>
      </c>
      <c r="Y92">
        <v>50900</v>
      </c>
      <c r="Z92">
        <v>14.2</v>
      </c>
      <c r="AA92">
        <v>5.8</v>
      </c>
      <c r="AB92">
        <v>6400</v>
      </c>
      <c r="AC92">
        <v>50800</v>
      </c>
      <c r="AD92">
        <v>12.5</v>
      </c>
      <c r="AE92">
        <v>5.3</v>
      </c>
      <c r="AF92">
        <v>8400</v>
      </c>
      <c r="AG92">
        <v>52900</v>
      </c>
      <c r="AH92">
        <v>15.9</v>
      </c>
      <c r="AI92">
        <v>6</v>
      </c>
      <c r="AJ92">
        <v>9400</v>
      </c>
      <c r="AK92">
        <v>53500</v>
      </c>
      <c r="AL92">
        <v>17.600000000000001</v>
      </c>
      <c r="AM92">
        <v>5.9</v>
      </c>
      <c r="AN92">
        <v>9600</v>
      </c>
      <c r="AO92">
        <v>52700</v>
      </c>
      <c r="AP92">
        <v>18.2</v>
      </c>
      <c r="AQ92">
        <v>5.7</v>
      </c>
      <c r="AR92">
        <v>12200</v>
      </c>
      <c r="AS92">
        <v>53900</v>
      </c>
      <c r="AT92">
        <v>22.6</v>
      </c>
      <c r="AU92">
        <v>6.9</v>
      </c>
      <c r="AV92">
        <v>9300</v>
      </c>
      <c r="AW92">
        <v>52800</v>
      </c>
      <c r="AX92">
        <v>17.600000000000001</v>
      </c>
      <c r="AY92">
        <v>6</v>
      </c>
      <c r="AZ92">
        <v>10100</v>
      </c>
      <c r="BA92">
        <v>54300</v>
      </c>
      <c r="BB92">
        <v>18.7</v>
      </c>
      <c r="BC92">
        <v>6.8</v>
      </c>
      <c r="BD92">
        <v>10700</v>
      </c>
      <c r="BE92">
        <v>54400</v>
      </c>
      <c r="BF92">
        <v>19.600000000000001</v>
      </c>
      <c r="BG92">
        <v>6.9</v>
      </c>
      <c r="BH92">
        <v>8600</v>
      </c>
      <c r="BI92">
        <v>52400</v>
      </c>
      <c r="BJ92">
        <v>16.3</v>
      </c>
      <c r="BK92">
        <v>7.4</v>
      </c>
      <c r="BL92">
        <v>6800</v>
      </c>
      <c r="BM92">
        <v>51400</v>
      </c>
      <c r="BN92">
        <v>13.3</v>
      </c>
      <c r="BO92">
        <v>5.9</v>
      </c>
      <c r="BP92">
        <v>8700</v>
      </c>
      <c r="BQ92">
        <v>51700</v>
      </c>
      <c r="BR92">
        <v>16.899999999999999</v>
      </c>
      <c r="BS92">
        <v>6.5</v>
      </c>
      <c r="BT92">
        <v>6800</v>
      </c>
      <c r="BU92">
        <v>52700</v>
      </c>
      <c r="BV92">
        <v>12.8</v>
      </c>
      <c r="BW92">
        <v>5.8</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16700</v>
      </c>
      <c r="E93">
        <v>73200</v>
      </c>
      <c r="F93">
        <v>22.8</v>
      </c>
      <c r="G93">
        <v>3.2</v>
      </c>
      <c r="H93">
        <v>16700</v>
      </c>
      <c r="I93">
        <v>72600</v>
      </c>
      <c r="J93">
        <v>23</v>
      </c>
      <c r="K93">
        <v>3.5</v>
      </c>
      <c r="L93">
        <v>17000</v>
      </c>
      <c r="M93">
        <v>75000</v>
      </c>
      <c r="N93">
        <v>22.6</v>
      </c>
      <c r="O93">
        <v>5.5</v>
      </c>
      <c r="P93">
        <v>15700</v>
      </c>
      <c r="Q93">
        <v>76700</v>
      </c>
      <c r="R93">
        <v>20.5</v>
      </c>
      <c r="S93">
        <v>5.0999999999999996</v>
      </c>
      <c r="T93">
        <v>13400</v>
      </c>
      <c r="U93">
        <v>74800</v>
      </c>
      <c r="V93">
        <v>18</v>
      </c>
      <c r="W93">
        <v>5.3</v>
      </c>
      <c r="X93">
        <v>15200</v>
      </c>
      <c r="Y93">
        <v>74300</v>
      </c>
      <c r="Z93">
        <v>20.399999999999999</v>
      </c>
      <c r="AA93">
        <v>5.3</v>
      </c>
      <c r="AB93">
        <v>18700</v>
      </c>
      <c r="AC93">
        <v>74000</v>
      </c>
      <c r="AD93">
        <v>25.2</v>
      </c>
      <c r="AE93">
        <v>5.9</v>
      </c>
      <c r="AF93">
        <v>18000</v>
      </c>
      <c r="AG93">
        <v>74000</v>
      </c>
      <c r="AH93">
        <v>24.3</v>
      </c>
      <c r="AI93">
        <v>5.7</v>
      </c>
      <c r="AJ93">
        <v>17100</v>
      </c>
      <c r="AK93">
        <v>72700</v>
      </c>
      <c r="AL93">
        <v>23.5</v>
      </c>
      <c r="AM93">
        <v>5.9</v>
      </c>
      <c r="AN93">
        <v>15100</v>
      </c>
      <c r="AO93">
        <v>72800</v>
      </c>
      <c r="AP93">
        <v>20.7</v>
      </c>
      <c r="AQ93">
        <v>6.3</v>
      </c>
      <c r="AR93">
        <v>13900</v>
      </c>
      <c r="AS93">
        <v>74100</v>
      </c>
      <c r="AT93">
        <v>18.7</v>
      </c>
      <c r="AU93">
        <v>6.2</v>
      </c>
      <c r="AV93">
        <v>13500</v>
      </c>
      <c r="AW93">
        <v>74300</v>
      </c>
      <c r="AX93">
        <v>18.100000000000001</v>
      </c>
      <c r="AY93">
        <v>6.9</v>
      </c>
      <c r="AZ93">
        <v>14700</v>
      </c>
      <c r="BA93">
        <v>76300</v>
      </c>
      <c r="BB93">
        <v>19.3</v>
      </c>
      <c r="BC93">
        <v>5.9</v>
      </c>
      <c r="BD93">
        <v>15200</v>
      </c>
      <c r="BE93">
        <v>76200</v>
      </c>
      <c r="BF93">
        <v>19.899999999999999</v>
      </c>
      <c r="BG93">
        <v>5.0999999999999996</v>
      </c>
      <c r="BH93">
        <v>12600</v>
      </c>
      <c r="BI93">
        <v>75600</v>
      </c>
      <c r="BJ93">
        <v>16.7</v>
      </c>
      <c r="BK93">
        <v>5</v>
      </c>
      <c r="BL93">
        <v>12600</v>
      </c>
      <c r="BM93">
        <v>76100</v>
      </c>
      <c r="BN93">
        <v>16.5</v>
      </c>
      <c r="BO93">
        <v>5.0999999999999996</v>
      </c>
      <c r="BP93">
        <v>8600</v>
      </c>
      <c r="BQ93">
        <v>74000</v>
      </c>
      <c r="BR93">
        <v>11.7</v>
      </c>
      <c r="BS93">
        <v>4.8</v>
      </c>
      <c r="BT93">
        <v>20300</v>
      </c>
      <c r="BU93">
        <v>78100</v>
      </c>
      <c r="BV93">
        <v>26</v>
      </c>
      <c r="BW93">
        <v>6.1</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11600</v>
      </c>
      <c r="E94">
        <v>68100</v>
      </c>
      <c r="F94">
        <v>17</v>
      </c>
      <c r="G94">
        <v>3</v>
      </c>
      <c r="H94">
        <v>12000</v>
      </c>
      <c r="I94">
        <v>68900</v>
      </c>
      <c r="J94">
        <v>17.3</v>
      </c>
      <c r="K94">
        <v>3.2</v>
      </c>
      <c r="L94">
        <v>13100</v>
      </c>
      <c r="M94">
        <v>70900</v>
      </c>
      <c r="N94">
        <v>18.5</v>
      </c>
      <c r="O94">
        <v>5.2</v>
      </c>
      <c r="P94">
        <v>16700</v>
      </c>
      <c r="Q94">
        <v>71000</v>
      </c>
      <c r="R94">
        <v>23.5</v>
      </c>
      <c r="S94">
        <v>5.6</v>
      </c>
      <c r="T94">
        <v>15600</v>
      </c>
      <c r="U94">
        <v>70400</v>
      </c>
      <c r="V94">
        <v>22.1</v>
      </c>
      <c r="W94">
        <v>5.3</v>
      </c>
      <c r="X94">
        <v>16400</v>
      </c>
      <c r="Y94">
        <v>70600</v>
      </c>
      <c r="Z94">
        <v>23.2</v>
      </c>
      <c r="AA94">
        <v>5.6</v>
      </c>
      <c r="AB94">
        <v>15100</v>
      </c>
      <c r="AC94">
        <v>70900</v>
      </c>
      <c r="AD94">
        <v>21.2</v>
      </c>
      <c r="AE94">
        <v>5.4</v>
      </c>
      <c r="AF94">
        <v>13000</v>
      </c>
      <c r="AG94">
        <v>70500</v>
      </c>
      <c r="AH94">
        <v>18.399999999999999</v>
      </c>
      <c r="AI94">
        <v>5.6</v>
      </c>
      <c r="AJ94">
        <v>9900</v>
      </c>
      <c r="AK94">
        <v>67600</v>
      </c>
      <c r="AL94">
        <v>14.6</v>
      </c>
      <c r="AM94">
        <v>4.8</v>
      </c>
      <c r="AN94">
        <v>10500</v>
      </c>
      <c r="AO94">
        <v>67900</v>
      </c>
      <c r="AP94">
        <v>15.4</v>
      </c>
      <c r="AQ94">
        <v>5.3</v>
      </c>
      <c r="AR94">
        <v>15700</v>
      </c>
      <c r="AS94">
        <v>70100</v>
      </c>
      <c r="AT94">
        <v>22.4</v>
      </c>
      <c r="AU94">
        <v>6</v>
      </c>
      <c r="AV94">
        <v>13500</v>
      </c>
      <c r="AW94">
        <v>72100</v>
      </c>
      <c r="AX94">
        <v>18.7</v>
      </c>
      <c r="AY94">
        <v>6</v>
      </c>
      <c r="AZ94">
        <v>14000</v>
      </c>
      <c r="BA94">
        <v>68200</v>
      </c>
      <c r="BB94">
        <v>20.5</v>
      </c>
      <c r="BC94">
        <v>6.8</v>
      </c>
      <c r="BD94">
        <v>14600</v>
      </c>
      <c r="BE94">
        <v>69700</v>
      </c>
      <c r="BF94">
        <v>21</v>
      </c>
      <c r="BG94">
        <v>5.9</v>
      </c>
      <c r="BH94">
        <v>11600</v>
      </c>
      <c r="BI94">
        <v>68300</v>
      </c>
      <c r="BJ94">
        <v>16.899999999999999</v>
      </c>
      <c r="BK94">
        <v>6.5</v>
      </c>
      <c r="BL94">
        <v>11300</v>
      </c>
      <c r="BM94">
        <v>68700</v>
      </c>
      <c r="BN94">
        <v>16.399999999999999</v>
      </c>
      <c r="BO94">
        <v>5.9</v>
      </c>
      <c r="BP94">
        <v>13600</v>
      </c>
      <c r="BQ94">
        <v>68700</v>
      </c>
      <c r="BR94">
        <v>19.8</v>
      </c>
      <c r="BS94">
        <v>6.3</v>
      </c>
      <c r="BT94">
        <v>9200</v>
      </c>
      <c r="BU94">
        <v>69200</v>
      </c>
      <c r="BV94">
        <v>13.3</v>
      </c>
      <c r="BW94">
        <v>5.5</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14300</v>
      </c>
      <c r="E95">
        <v>84000</v>
      </c>
      <c r="F95">
        <v>17</v>
      </c>
      <c r="G95">
        <v>3.4</v>
      </c>
      <c r="H95">
        <v>15000</v>
      </c>
      <c r="I95">
        <v>85100</v>
      </c>
      <c r="J95">
        <v>17.7</v>
      </c>
      <c r="K95">
        <v>3.2</v>
      </c>
      <c r="L95">
        <v>20400</v>
      </c>
      <c r="M95">
        <v>86500</v>
      </c>
      <c r="N95">
        <v>23.6</v>
      </c>
      <c r="O95">
        <v>5</v>
      </c>
      <c r="P95">
        <v>18400</v>
      </c>
      <c r="Q95">
        <v>87700</v>
      </c>
      <c r="R95">
        <v>21</v>
      </c>
      <c r="S95">
        <v>4.9000000000000004</v>
      </c>
      <c r="T95">
        <v>14700</v>
      </c>
      <c r="U95">
        <v>87800</v>
      </c>
      <c r="V95">
        <v>16.8</v>
      </c>
      <c r="W95">
        <v>4.5999999999999996</v>
      </c>
      <c r="X95">
        <v>17100</v>
      </c>
      <c r="Y95">
        <v>87600</v>
      </c>
      <c r="Z95">
        <v>19.600000000000001</v>
      </c>
      <c r="AA95">
        <v>4.9000000000000004</v>
      </c>
      <c r="AB95">
        <v>16500</v>
      </c>
      <c r="AC95">
        <v>88500</v>
      </c>
      <c r="AD95">
        <v>18.600000000000001</v>
      </c>
      <c r="AE95">
        <v>4.9000000000000004</v>
      </c>
      <c r="AF95">
        <v>20000</v>
      </c>
      <c r="AG95">
        <v>88400</v>
      </c>
      <c r="AH95">
        <v>22.6</v>
      </c>
      <c r="AI95">
        <v>5.3</v>
      </c>
      <c r="AJ95">
        <v>13000</v>
      </c>
      <c r="AK95">
        <v>86900</v>
      </c>
      <c r="AL95">
        <v>14.9</v>
      </c>
      <c r="AM95">
        <v>4.5999999999999996</v>
      </c>
      <c r="AN95">
        <v>13800</v>
      </c>
      <c r="AO95">
        <v>88100</v>
      </c>
      <c r="AP95">
        <v>15.6</v>
      </c>
      <c r="AQ95">
        <v>4.9000000000000004</v>
      </c>
      <c r="AR95">
        <v>16300</v>
      </c>
      <c r="AS95">
        <v>91700</v>
      </c>
      <c r="AT95">
        <v>17.8</v>
      </c>
      <c r="AU95">
        <v>5.0999999999999996</v>
      </c>
      <c r="AV95">
        <v>11700</v>
      </c>
      <c r="AW95">
        <v>92300</v>
      </c>
      <c r="AX95">
        <v>12.7</v>
      </c>
      <c r="AY95">
        <v>4.4000000000000004</v>
      </c>
      <c r="AZ95">
        <v>17200</v>
      </c>
      <c r="BA95">
        <v>92200</v>
      </c>
      <c r="BB95">
        <v>18.600000000000001</v>
      </c>
      <c r="BC95">
        <v>4.8</v>
      </c>
      <c r="BD95">
        <v>18000</v>
      </c>
      <c r="BE95">
        <v>90300</v>
      </c>
      <c r="BF95">
        <v>19.899999999999999</v>
      </c>
      <c r="BG95">
        <v>5.4</v>
      </c>
      <c r="BH95">
        <v>18500</v>
      </c>
      <c r="BI95">
        <v>91600</v>
      </c>
      <c r="BJ95">
        <v>20.2</v>
      </c>
      <c r="BK95">
        <v>5.4</v>
      </c>
      <c r="BL95">
        <v>21000</v>
      </c>
      <c r="BM95">
        <v>91700</v>
      </c>
      <c r="BN95">
        <v>22.9</v>
      </c>
      <c r="BO95">
        <v>5.8</v>
      </c>
      <c r="BP95">
        <v>19100</v>
      </c>
      <c r="BQ95">
        <v>92100</v>
      </c>
      <c r="BR95">
        <v>20.7</v>
      </c>
      <c r="BS95">
        <v>5.8</v>
      </c>
      <c r="BT95">
        <v>15400</v>
      </c>
      <c r="BU95">
        <v>91200</v>
      </c>
      <c r="BV95">
        <v>16.899999999999999</v>
      </c>
      <c r="BW95">
        <v>5.5</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23600</v>
      </c>
      <c r="E96">
        <v>79900</v>
      </c>
      <c r="F96">
        <v>29.5</v>
      </c>
      <c r="G96">
        <v>3.4</v>
      </c>
      <c r="H96">
        <v>23100</v>
      </c>
      <c r="I96">
        <v>81500</v>
      </c>
      <c r="J96">
        <v>28.3</v>
      </c>
      <c r="K96">
        <v>3.7</v>
      </c>
      <c r="L96">
        <v>20800</v>
      </c>
      <c r="M96">
        <v>79500</v>
      </c>
      <c r="N96">
        <v>26.2</v>
      </c>
      <c r="O96">
        <v>5.9</v>
      </c>
      <c r="P96">
        <v>20300</v>
      </c>
      <c r="Q96">
        <v>79700</v>
      </c>
      <c r="R96">
        <v>25.4</v>
      </c>
      <c r="S96">
        <v>5.4</v>
      </c>
      <c r="T96">
        <v>19000</v>
      </c>
      <c r="U96">
        <v>81500</v>
      </c>
      <c r="V96">
        <v>23.3</v>
      </c>
      <c r="W96">
        <v>5.2</v>
      </c>
      <c r="X96">
        <v>22800</v>
      </c>
      <c r="Y96">
        <v>80800</v>
      </c>
      <c r="Z96">
        <v>28.2</v>
      </c>
      <c r="AA96">
        <v>5.6</v>
      </c>
      <c r="AB96">
        <v>19200</v>
      </c>
      <c r="AC96">
        <v>79500</v>
      </c>
      <c r="AD96">
        <v>24.2</v>
      </c>
      <c r="AE96">
        <v>5.8</v>
      </c>
      <c r="AF96">
        <v>15300</v>
      </c>
      <c r="AG96">
        <v>76900</v>
      </c>
      <c r="AH96">
        <v>19.899999999999999</v>
      </c>
      <c r="AI96">
        <v>5.8</v>
      </c>
      <c r="AJ96">
        <v>19200</v>
      </c>
      <c r="AK96">
        <v>76100</v>
      </c>
      <c r="AL96">
        <v>25.2</v>
      </c>
      <c r="AM96">
        <v>6.1</v>
      </c>
      <c r="AN96">
        <v>21000</v>
      </c>
      <c r="AO96">
        <v>75900</v>
      </c>
      <c r="AP96">
        <v>27.7</v>
      </c>
      <c r="AQ96">
        <v>6.1</v>
      </c>
      <c r="AR96">
        <v>18100</v>
      </c>
      <c r="AS96">
        <v>74800</v>
      </c>
      <c r="AT96">
        <v>24.1</v>
      </c>
      <c r="AU96">
        <v>5</v>
      </c>
      <c r="AV96">
        <v>18100</v>
      </c>
      <c r="AW96">
        <v>73400</v>
      </c>
      <c r="AX96">
        <v>24.6</v>
      </c>
      <c r="AY96">
        <v>6</v>
      </c>
      <c r="AZ96">
        <v>18800</v>
      </c>
      <c r="BA96">
        <v>73300</v>
      </c>
      <c r="BB96">
        <v>25.6</v>
      </c>
      <c r="BC96">
        <v>6.2</v>
      </c>
      <c r="BD96">
        <v>17600</v>
      </c>
      <c r="BE96">
        <v>76600</v>
      </c>
      <c r="BF96">
        <v>22.9</v>
      </c>
      <c r="BG96">
        <v>6.4</v>
      </c>
      <c r="BH96">
        <v>22100</v>
      </c>
      <c r="BI96">
        <v>75700</v>
      </c>
      <c r="BJ96">
        <v>29.1</v>
      </c>
      <c r="BK96">
        <v>6.9</v>
      </c>
      <c r="BL96">
        <v>23900</v>
      </c>
      <c r="BM96">
        <v>79800</v>
      </c>
      <c r="BN96">
        <v>30</v>
      </c>
      <c r="BO96">
        <v>7.3</v>
      </c>
      <c r="BP96">
        <v>19500</v>
      </c>
      <c r="BQ96">
        <v>78600</v>
      </c>
      <c r="BR96">
        <v>24.8</v>
      </c>
      <c r="BS96">
        <v>7.3</v>
      </c>
      <c r="BT96">
        <v>26800</v>
      </c>
      <c r="BU96">
        <v>72500</v>
      </c>
      <c r="BV96">
        <v>36.9</v>
      </c>
      <c r="BW96">
        <v>8.1</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47800</v>
      </c>
      <c r="E97">
        <v>201700</v>
      </c>
      <c r="F97">
        <v>23.7</v>
      </c>
      <c r="G97">
        <v>2.5</v>
      </c>
      <c r="H97">
        <v>42700</v>
      </c>
      <c r="I97">
        <v>203600</v>
      </c>
      <c r="J97">
        <v>21</v>
      </c>
      <c r="K97">
        <v>2.4</v>
      </c>
      <c r="L97">
        <v>41000</v>
      </c>
      <c r="M97">
        <v>204400</v>
      </c>
      <c r="N97">
        <v>20.100000000000001</v>
      </c>
      <c r="O97">
        <v>2.2999999999999998</v>
      </c>
      <c r="P97">
        <v>41300</v>
      </c>
      <c r="Q97">
        <v>204400</v>
      </c>
      <c r="R97">
        <v>20.2</v>
      </c>
      <c r="S97">
        <v>2.2999999999999998</v>
      </c>
      <c r="T97">
        <v>47400</v>
      </c>
      <c r="U97">
        <v>206800</v>
      </c>
      <c r="V97">
        <v>22.9</v>
      </c>
      <c r="W97">
        <v>2.5</v>
      </c>
      <c r="X97">
        <v>44200</v>
      </c>
      <c r="Y97">
        <v>205200</v>
      </c>
      <c r="Z97">
        <v>21.5</v>
      </c>
      <c r="AA97">
        <v>2.6</v>
      </c>
      <c r="AB97">
        <v>42600</v>
      </c>
      <c r="AC97">
        <v>204000</v>
      </c>
      <c r="AD97">
        <v>20.9</v>
      </c>
      <c r="AE97">
        <v>2.5</v>
      </c>
      <c r="AF97">
        <v>44700</v>
      </c>
      <c r="AG97">
        <v>203400</v>
      </c>
      <c r="AH97">
        <v>22</v>
      </c>
      <c r="AI97">
        <v>2.7</v>
      </c>
      <c r="AJ97">
        <v>42000</v>
      </c>
      <c r="AK97">
        <v>202500</v>
      </c>
      <c r="AL97">
        <v>20.7</v>
      </c>
      <c r="AM97">
        <v>2.6</v>
      </c>
      <c r="AN97">
        <v>41000</v>
      </c>
      <c r="AO97">
        <v>200300</v>
      </c>
      <c r="AP97">
        <v>20.5</v>
      </c>
      <c r="AQ97">
        <v>2.7</v>
      </c>
      <c r="AR97">
        <v>40300</v>
      </c>
      <c r="AS97">
        <v>200400</v>
      </c>
      <c r="AT97">
        <v>20.100000000000001</v>
      </c>
      <c r="AU97">
        <v>2.7</v>
      </c>
      <c r="AV97">
        <v>39600</v>
      </c>
      <c r="AW97">
        <v>197500</v>
      </c>
      <c r="AX97">
        <v>20.100000000000001</v>
      </c>
      <c r="AY97">
        <v>2.7</v>
      </c>
      <c r="AZ97">
        <v>38000</v>
      </c>
      <c r="BA97">
        <v>195600</v>
      </c>
      <c r="BB97">
        <v>19.399999999999999</v>
      </c>
      <c r="BC97">
        <v>2.7</v>
      </c>
      <c r="BD97">
        <v>38100</v>
      </c>
      <c r="BE97">
        <v>195300</v>
      </c>
      <c r="BF97">
        <v>19.5</v>
      </c>
      <c r="BG97">
        <v>2.7</v>
      </c>
      <c r="BH97">
        <v>39100</v>
      </c>
      <c r="BI97">
        <v>193300</v>
      </c>
      <c r="BJ97">
        <v>20.2</v>
      </c>
      <c r="BK97">
        <v>2.7</v>
      </c>
      <c r="BL97">
        <v>35100</v>
      </c>
      <c r="BM97">
        <v>193000</v>
      </c>
      <c r="BN97">
        <v>18.2</v>
      </c>
      <c r="BO97">
        <v>2.7</v>
      </c>
      <c r="BP97">
        <v>42300</v>
      </c>
      <c r="BQ97">
        <v>192500</v>
      </c>
      <c r="BR97">
        <v>22</v>
      </c>
      <c r="BS97">
        <v>3.2</v>
      </c>
      <c r="BT97">
        <v>38700</v>
      </c>
      <c r="BU97">
        <v>191300</v>
      </c>
      <c r="BV97">
        <v>20.3</v>
      </c>
      <c r="BW97">
        <v>2.9</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17000</v>
      </c>
      <c r="E98">
        <v>68000</v>
      </c>
      <c r="F98">
        <v>25</v>
      </c>
      <c r="G98">
        <v>3.6</v>
      </c>
      <c r="H98">
        <v>15100</v>
      </c>
      <c r="I98">
        <v>68100</v>
      </c>
      <c r="J98">
        <v>22.2</v>
      </c>
      <c r="K98">
        <v>3.4</v>
      </c>
      <c r="L98">
        <v>15000</v>
      </c>
      <c r="M98">
        <v>68300</v>
      </c>
      <c r="N98">
        <v>22</v>
      </c>
      <c r="O98">
        <v>5.8</v>
      </c>
      <c r="P98">
        <v>14200</v>
      </c>
      <c r="Q98">
        <v>69600</v>
      </c>
      <c r="R98">
        <v>20.3</v>
      </c>
      <c r="S98">
        <v>5.4</v>
      </c>
      <c r="T98">
        <v>14500</v>
      </c>
      <c r="U98">
        <v>70500</v>
      </c>
      <c r="V98">
        <v>20.5</v>
      </c>
      <c r="W98">
        <v>5.7</v>
      </c>
      <c r="X98">
        <v>12000</v>
      </c>
      <c r="Y98">
        <v>70500</v>
      </c>
      <c r="Z98">
        <v>17</v>
      </c>
      <c r="AA98">
        <v>4.9000000000000004</v>
      </c>
      <c r="AB98">
        <v>16300</v>
      </c>
      <c r="AC98">
        <v>72500</v>
      </c>
      <c r="AD98">
        <v>22.5</v>
      </c>
      <c r="AE98">
        <v>5.6</v>
      </c>
      <c r="AF98">
        <v>15100</v>
      </c>
      <c r="AG98">
        <v>71300</v>
      </c>
      <c r="AH98">
        <v>21.2</v>
      </c>
      <c r="AI98">
        <v>5.6</v>
      </c>
      <c r="AJ98">
        <v>15100</v>
      </c>
      <c r="AK98">
        <v>70400</v>
      </c>
      <c r="AL98">
        <v>21.4</v>
      </c>
      <c r="AM98">
        <v>6.1</v>
      </c>
      <c r="AN98">
        <v>12200</v>
      </c>
      <c r="AO98">
        <v>70600</v>
      </c>
      <c r="AP98">
        <v>17.3</v>
      </c>
      <c r="AQ98">
        <v>6</v>
      </c>
      <c r="AR98">
        <v>15900</v>
      </c>
      <c r="AS98">
        <v>72600</v>
      </c>
      <c r="AT98">
        <v>21.9</v>
      </c>
      <c r="AU98">
        <v>6.7</v>
      </c>
      <c r="AV98">
        <v>15400</v>
      </c>
      <c r="AW98">
        <v>71600</v>
      </c>
      <c r="AX98">
        <v>21.5</v>
      </c>
      <c r="AY98">
        <v>6.6</v>
      </c>
      <c r="AZ98">
        <v>12500</v>
      </c>
      <c r="BA98">
        <v>71700</v>
      </c>
      <c r="BB98">
        <v>17.399999999999999</v>
      </c>
      <c r="BC98">
        <v>5.6</v>
      </c>
      <c r="BD98">
        <v>9800</v>
      </c>
      <c r="BE98">
        <v>72300</v>
      </c>
      <c r="BF98">
        <v>13.6</v>
      </c>
      <c r="BG98">
        <v>5.2</v>
      </c>
      <c r="BH98">
        <v>9600</v>
      </c>
      <c r="BI98">
        <v>70900</v>
      </c>
      <c r="BJ98">
        <v>13.6</v>
      </c>
      <c r="BK98">
        <v>4.7</v>
      </c>
      <c r="BL98">
        <v>10900</v>
      </c>
      <c r="BM98">
        <v>71000</v>
      </c>
      <c r="BN98">
        <v>15.3</v>
      </c>
      <c r="BO98">
        <v>5.4</v>
      </c>
      <c r="BP98">
        <v>13800</v>
      </c>
      <c r="BQ98">
        <v>70900</v>
      </c>
      <c r="BR98">
        <v>19.5</v>
      </c>
      <c r="BS98">
        <v>6.9</v>
      </c>
      <c r="BT98">
        <v>12300</v>
      </c>
      <c r="BU98">
        <v>72200</v>
      </c>
      <c r="BV98">
        <v>17</v>
      </c>
      <c r="BW98">
        <v>6.4</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31600</v>
      </c>
      <c r="E99">
        <v>137200</v>
      </c>
      <c r="F99">
        <v>23</v>
      </c>
      <c r="G99">
        <v>2.6</v>
      </c>
      <c r="H99">
        <v>29900</v>
      </c>
      <c r="I99">
        <v>139300</v>
      </c>
      <c r="J99">
        <v>21.5</v>
      </c>
      <c r="K99">
        <v>2.5</v>
      </c>
      <c r="L99">
        <v>29100</v>
      </c>
      <c r="M99">
        <v>139800</v>
      </c>
      <c r="N99">
        <v>20.8</v>
      </c>
      <c r="O99">
        <v>3.6</v>
      </c>
      <c r="P99">
        <v>35700</v>
      </c>
      <c r="Q99">
        <v>143400</v>
      </c>
      <c r="R99">
        <v>24.9</v>
      </c>
      <c r="S99">
        <v>3.9</v>
      </c>
      <c r="T99">
        <v>33500</v>
      </c>
      <c r="U99">
        <v>144600</v>
      </c>
      <c r="V99">
        <v>23.1</v>
      </c>
      <c r="W99">
        <v>4</v>
      </c>
      <c r="X99">
        <v>30100</v>
      </c>
      <c r="Y99">
        <v>142000</v>
      </c>
      <c r="Z99">
        <v>21.2</v>
      </c>
      <c r="AA99">
        <v>3.7</v>
      </c>
      <c r="AB99">
        <v>30500</v>
      </c>
      <c r="AC99">
        <v>139500</v>
      </c>
      <c r="AD99">
        <v>21.9</v>
      </c>
      <c r="AE99">
        <v>3.9</v>
      </c>
      <c r="AF99">
        <v>26600</v>
      </c>
      <c r="AG99">
        <v>140700</v>
      </c>
      <c r="AH99">
        <v>18.899999999999999</v>
      </c>
      <c r="AI99">
        <v>3.8</v>
      </c>
      <c r="AJ99">
        <v>28400</v>
      </c>
      <c r="AK99">
        <v>139200</v>
      </c>
      <c r="AL99">
        <v>20.399999999999999</v>
      </c>
      <c r="AM99">
        <v>4.0999999999999996</v>
      </c>
      <c r="AN99">
        <v>27200</v>
      </c>
      <c r="AO99">
        <v>135600</v>
      </c>
      <c r="AP99">
        <v>20.100000000000001</v>
      </c>
      <c r="AQ99">
        <v>3.8</v>
      </c>
      <c r="AR99">
        <v>30800</v>
      </c>
      <c r="AS99">
        <v>136300</v>
      </c>
      <c r="AT99">
        <v>22.6</v>
      </c>
      <c r="AU99">
        <v>4</v>
      </c>
      <c r="AV99">
        <v>26800</v>
      </c>
      <c r="AW99">
        <v>135000</v>
      </c>
      <c r="AX99">
        <v>19.899999999999999</v>
      </c>
      <c r="AY99">
        <v>3.9</v>
      </c>
      <c r="AZ99">
        <v>24800</v>
      </c>
      <c r="BA99">
        <v>134200</v>
      </c>
      <c r="BB99">
        <v>18.5</v>
      </c>
      <c r="BC99">
        <v>4.0999999999999996</v>
      </c>
      <c r="BD99">
        <v>28800</v>
      </c>
      <c r="BE99">
        <v>139700</v>
      </c>
      <c r="BF99">
        <v>20.7</v>
      </c>
      <c r="BG99">
        <v>4.2</v>
      </c>
      <c r="BH99">
        <v>25200</v>
      </c>
      <c r="BI99">
        <v>134800</v>
      </c>
      <c r="BJ99">
        <v>18.7</v>
      </c>
      <c r="BK99">
        <v>4.0999999999999996</v>
      </c>
      <c r="BL99">
        <v>26600</v>
      </c>
      <c r="BM99">
        <v>134900</v>
      </c>
      <c r="BN99">
        <v>19.7</v>
      </c>
      <c r="BO99">
        <v>4.4000000000000004</v>
      </c>
      <c r="BP99">
        <v>29800</v>
      </c>
      <c r="BQ99">
        <v>133000</v>
      </c>
      <c r="BR99">
        <v>22.4</v>
      </c>
      <c r="BS99">
        <v>4.9000000000000004</v>
      </c>
      <c r="BT99">
        <v>27400</v>
      </c>
      <c r="BU99">
        <v>131000</v>
      </c>
      <c r="BV99">
        <v>20.9</v>
      </c>
      <c r="BW99">
        <v>4.9000000000000004</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63200</v>
      </c>
      <c r="E100">
        <v>296600</v>
      </c>
      <c r="F100">
        <v>21.3</v>
      </c>
      <c r="G100">
        <v>1.5</v>
      </c>
      <c r="H100">
        <v>63100</v>
      </c>
      <c r="I100">
        <v>299800</v>
      </c>
      <c r="J100">
        <v>21</v>
      </c>
      <c r="K100">
        <v>1.5</v>
      </c>
      <c r="L100">
        <v>65500</v>
      </c>
      <c r="M100">
        <v>303300</v>
      </c>
      <c r="N100">
        <v>21.6</v>
      </c>
      <c r="O100">
        <v>2.5</v>
      </c>
      <c r="P100">
        <v>63800</v>
      </c>
      <c r="Q100">
        <v>306500</v>
      </c>
      <c r="R100">
        <v>20.8</v>
      </c>
      <c r="S100">
        <v>2.4</v>
      </c>
      <c r="T100">
        <v>67500</v>
      </c>
      <c r="U100">
        <v>308100</v>
      </c>
      <c r="V100">
        <v>21.9</v>
      </c>
      <c r="W100">
        <v>2.5</v>
      </c>
      <c r="X100">
        <v>62300</v>
      </c>
      <c r="Y100">
        <v>306900</v>
      </c>
      <c r="Z100">
        <v>20.3</v>
      </c>
      <c r="AA100">
        <v>2.5</v>
      </c>
      <c r="AB100">
        <v>67000</v>
      </c>
      <c r="AC100">
        <v>310800</v>
      </c>
      <c r="AD100">
        <v>21.6</v>
      </c>
      <c r="AE100">
        <v>2.6</v>
      </c>
      <c r="AF100">
        <v>76500</v>
      </c>
      <c r="AG100">
        <v>313000</v>
      </c>
      <c r="AH100">
        <v>24.4</v>
      </c>
      <c r="AI100">
        <v>2.8</v>
      </c>
      <c r="AJ100">
        <v>70300</v>
      </c>
      <c r="AK100">
        <v>310200</v>
      </c>
      <c r="AL100">
        <v>22.7</v>
      </c>
      <c r="AM100">
        <v>2.6</v>
      </c>
      <c r="AN100">
        <v>68300</v>
      </c>
      <c r="AO100">
        <v>309900</v>
      </c>
      <c r="AP100">
        <v>22</v>
      </c>
      <c r="AQ100">
        <v>2.6</v>
      </c>
      <c r="AR100">
        <v>66800</v>
      </c>
      <c r="AS100">
        <v>311500</v>
      </c>
      <c r="AT100">
        <v>21.5</v>
      </c>
      <c r="AU100">
        <v>2.6</v>
      </c>
      <c r="AV100">
        <v>73700</v>
      </c>
      <c r="AW100">
        <v>312000</v>
      </c>
      <c r="AX100">
        <v>23.6</v>
      </c>
      <c r="AY100">
        <v>2.7</v>
      </c>
      <c r="AZ100">
        <v>69800</v>
      </c>
      <c r="BA100">
        <v>313900</v>
      </c>
      <c r="BB100">
        <v>22.2</v>
      </c>
      <c r="BC100">
        <v>2.8</v>
      </c>
      <c r="BD100">
        <v>68000</v>
      </c>
      <c r="BE100">
        <v>313600</v>
      </c>
      <c r="BF100">
        <v>21.7</v>
      </c>
      <c r="BG100">
        <v>2.8</v>
      </c>
      <c r="BH100">
        <v>75700</v>
      </c>
      <c r="BI100">
        <v>315500</v>
      </c>
      <c r="BJ100">
        <v>24</v>
      </c>
      <c r="BK100">
        <v>3</v>
      </c>
      <c r="BL100">
        <v>64500</v>
      </c>
      <c r="BM100">
        <v>316500</v>
      </c>
      <c r="BN100">
        <v>20.399999999999999</v>
      </c>
      <c r="BO100">
        <v>3</v>
      </c>
      <c r="BP100">
        <v>58400</v>
      </c>
      <c r="BQ100">
        <v>317000</v>
      </c>
      <c r="BR100">
        <v>18.399999999999999</v>
      </c>
      <c r="BS100">
        <v>3</v>
      </c>
      <c r="BT100">
        <v>63200</v>
      </c>
      <c r="BU100">
        <v>319000</v>
      </c>
      <c r="BV100">
        <v>19.8</v>
      </c>
      <c r="BW100">
        <v>2.9</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12600</v>
      </c>
      <c r="E101">
        <v>55100</v>
      </c>
      <c r="F101">
        <v>22.8</v>
      </c>
      <c r="G101">
        <v>3.4</v>
      </c>
      <c r="H101">
        <v>12100</v>
      </c>
      <c r="I101">
        <v>58000</v>
      </c>
      <c r="J101">
        <v>20.9</v>
      </c>
      <c r="K101">
        <v>3.4</v>
      </c>
      <c r="L101">
        <v>12300</v>
      </c>
      <c r="M101">
        <v>56500</v>
      </c>
      <c r="N101">
        <v>21.8</v>
      </c>
      <c r="O101">
        <v>6.2</v>
      </c>
      <c r="P101">
        <v>11700</v>
      </c>
      <c r="Q101">
        <v>58200</v>
      </c>
      <c r="R101">
        <v>20</v>
      </c>
      <c r="S101">
        <v>5.5</v>
      </c>
      <c r="T101">
        <v>13400</v>
      </c>
      <c r="U101">
        <v>59100</v>
      </c>
      <c r="V101">
        <v>22.8</v>
      </c>
      <c r="W101">
        <v>6.6</v>
      </c>
      <c r="X101">
        <v>13200</v>
      </c>
      <c r="Y101">
        <v>58200</v>
      </c>
      <c r="Z101">
        <v>22.7</v>
      </c>
      <c r="AA101">
        <v>6.1</v>
      </c>
      <c r="AB101">
        <v>10400</v>
      </c>
      <c r="AC101">
        <v>60300</v>
      </c>
      <c r="AD101">
        <v>17.3</v>
      </c>
      <c r="AE101">
        <v>5.7</v>
      </c>
      <c r="AF101">
        <v>11500</v>
      </c>
      <c r="AG101">
        <v>60100</v>
      </c>
      <c r="AH101">
        <v>19.100000000000001</v>
      </c>
      <c r="AI101">
        <v>6</v>
      </c>
      <c r="AJ101">
        <v>12300</v>
      </c>
      <c r="AK101">
        <v>57900</v>
      </c>
      <c r="AL101">
        <v>21.2</v>
      </c>
      <c r="AM101">
        <v>5.8</v>
      </c>
      <c r="AN101">
        <v>10000</v>
      </c>
      <c r="AO101">
        <v>58300</v>
      </c>
      <c r="AP101">
        <v>17.100000000000001</v>
      </c>
      <c r="AQ101">
        <v>6</v>
      </c>
      <c r="AR101">
        <v>10300</v>
      </c>
      <c r="AS101">
        <v>58200</v>
      </c>
      <c r="AT101">
        <v>17.600000000000001</v>
      </c>
      <c r="AU101">
        <v>5.7</v>
      </c>
      <c r="AV101">
        <v>14400</v>
      </c>
      <c r="AW101">
        <v>57800</v>
      </c>
      <c r="AX101">
        <v>24.9</v>
      </c>
      <c r="AY101">
        <v>6.5</v>
      </c>
      <c r="AZ101">
        <v>14200</v>
      </c>
      <c r="BA101">
        <v>58300</v>
      </c>
      <c r="BB101">
        <v>24.4</v>
      </c>
      <c r="BC101">
        <v>7</v>
      </c>
      <c r="BD101">
        <v>14900</v>
      </c>
      <c r="BE101">
        <v>58300</v>
      </c>
      <c r="BF101">
        <v>25.6</v>
      </c>
      <c r="BG101">
        <v>7</v>
      </c>
      <c r="BH101">
        <v>14200</v>
      </c>
      <c r="BI101">
        <v>59200</v>
      </c>
      <c r="BJ101">
        <v>24</v>
      </c>
      <c r="BK101">
        <v>7.4</v>
      </c>
      <c r="BL101">
        <v>13500</v>
      </c>
      <c r="BM101">
        <v>60100</v>
      </c>
      <c r="BN101">
        <v>22.5</v>
      </c>
      <c r="BO101">
        <v>7.4</v>
      </c>
      <c r="BP101">
        <v>12900</v>
      </c>
      <c r="BQ101">
        <v>59900</v>
      </c>
      <c r="BR101">
        <v>21.6</v>
      </c>
      <c r="BS101">
        <v>8.3000000000000007</v>
      </c>
      <c r="BT101">
        <v>13600</v>
      </c>
      <c r="BU101">
        <v>58900</v>
      </c>
      <c r="BV101">
        <v>23.1</v>
      </c>
      <c r="BW101">
        <v>8.1</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10900</v>
      </c>
      <c r="E102">
        <v>75400</v>
      </c>
      <c r="F102">
        <v>14.5</v>
      </c>
      <c r="G102">
        <v>3</v>
      </c>
      <c r="H102">
        <v>14500</v>
      </c>
      <c r="I102">
        <v>76500</v>
      </c>
      <c r="J102">
        <v>18.899999999999999</v>
      </c>
      <c r="K102">
        <v>3.6</v>
      </c>
      <c r="L102">
        <v>18800</v>
      </c>
      <c r="M102">
        <v>78500</v>
      </c>
      <c r="N102">
        <v>24</v>
      </c>
      <c r="O102">
        <v>5.4</v>
      </c>
      <c r="P102">
        <v>16900</v>
      </c>
      <c r="Q102">
        <v>78200</v>
      </c>
      <c r="R102">
        <v>21.6</v>
      </c>
      <c r="S102">
        <v>5.4</v>
      </c>
      <c r="T102">
        <v>14000</v>
      </c>
      <c r="U102">
        <v>79300</v>
      </c>
      <c r="V102">
        <v>17.7</v>
      </c>
      <c r="W102">
        <v>4.9000000000000004</v>
      </c>
      <c r="X102">
        <v>10300</v>
      </c>
      <c r="Y102">
        <v>79600</v>
      </c>
      <c r="Z102">
        <v>13</v>
      </c>
      <c r="AA102">
        <v>4.5</v>
      </c>
      <c r="AB102">
        <v>15800</v>
      </c>
      <c r="AC102">
        <v>79400</v>
      </c>
      <c r="AD102">
        <v>19.899999999999999</v>
      </c>
      <c r="AE102">
        <v>5.4</v>
      </c>
      <c r="AF102">
        <v>16700</v>
      </c>
      <c r="AG102">
        <v>79800</v>
      </c>
      <c r="AH102">
        <v>20.9</v>
      </c>
      <c r="AI102">
        <v>5.4</v>
      </c>
      <c r="AJ102">
        <v>12700</v>
      </c>
      <c r="AK102">
        <v>78800</v>
      </c>
      <c r="AL102">
        <v>16.100000000000001</v>
      </c>
      <c r="AM102">
        <v>5.3</v>
      </c>
      <c r="AN102">
        <v>15900</v>
      </c>
      <c r="AO102">
        <v>78800</v>
      </c>
      <c r="AP102">
        <v>20.2</v>
      </c>
      <c r="AQ102">
        <v>6</v>
      </c>
      <c r="AR102">
        <v>11500</v>
      </c>
      <c r="AS102">
        <v>78700</v>
      </c>
      <c r="AT102">
        <v>14.6</v>
      </c>
      <c r="AU102">
        <v>5.3</v>
      </c>
      <c r="AV102">
        <v>10900</v>
      </c>
      <c r="AW102">
        <v>80000</v>
      </c>
      <c r="AX102">
        <v>13.7</v>
      </c>
      <c r="AY102">
        <v>5.2</v>
      </c>
      <c r="AZ102">
        <v>11400</v>
      </c>
      <c r="BA102">
        <v>79500</v>
      </c>
      <c r="BB102">
        <v>14.4</v>
      </c>
      <c r="BC102">
        <v>5.0999999999999996</v>
      </c>
      <c r="BD102">
        <v>10800</v>
      </c>
      <c r="BE102">
        <v>78600</v>
      </c>
      <c r="BF102">
        <v>13.7</v>
      </c>
      <c r="BG102">
        <v>4.7</v>
      </c>
      <c r="BH102">
        <v>12600</v>
      </c>
      <c r="BI102">
        <v>79600</v>
      </c>
      <c r="BJ102">
        <v>15.9</v>
      </c>
      <c r="BK102">
        <v>5.8</v>
      </c>
      <c r="BL102">
        <v>15600</v>
      </c>
      <c r="BM102">
        <v>81300</v>
      </c>
      <c r="BN102">
        <v>19.100000000000001</v>
      </c>
      <c r="BO102">
        <v>5.9</v>
      </c>
      <c r="BP102">
        <v>10800</v>
      </c>
      <c r="BQ102">
        <v>80600</v>
      </c>
      <c r="BR102">
        <v>13.4</v>
      </c>
      <c r="BS102">
        <v>5.5</v>
      </c>
      <c r="BT102">
        <v>11200</v>
      </c>
      <c r="BU102">
        <v>79200</v>
      </c>
      <c r="BV102">
        <v>14.1</v>
      </c>
      <c r="BW102">
        <v>5.4</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6400</v>
      </c>
      <c r="E103">
        <v>32700</v>
      </c>
      <c r="F103">
        <v>19.5</v>
      </c>
      <c r="G103">
        <v>3.5</v>
      </c>
      <c r="H103">
        <v>5400</v>
      </c>
      <c r="I103">
        <v>32700</v>
      </c>
      <c r="J103">
        <v>16.600000000000001</v>
      </c>
      <c r="K103">
        <v>3.3</v>
      </c>
      <c r="L103">
        <v>4400</v>
      </c>
      <c r="M103">
        <v>32500</v>
      </c>
      <c r="N103">
        <v>13.6</v>
      </c>
      <c r="O103">
        <v>6.9</v>
      </c>
      <c r="P103">
        <v>8500</v>
      </c>
      <c r="Q103">
        <v>34300</v>
      </c>
      <c r="R103">
        <v>24.9</v>
      </c>
      <c r="S103">
        <v>8</v>
      </c>
      <c r="T103">
        <v>5200</v>
      </c>
      <c r="U103">
        <v>32400</v>
      </c>
      <c r="V103">
        <v>16</v>
      </c>
      <c r="W103">
        <v>7.1</v>
      </c>
      <c r="X103">
        <v>6000</v>
      </c>
      <c r="Y103">
        <v>32500</v>
      </c>
      <c r="Z103">
        <v>18.3</v>
      </c>
      <c r="AA103">
        <v>7.2</v>
      </c>
      <c r="AB103">
        <v>7600</v>
      </c>
      <c r="AC103">
        <v>32800</v>
      </c>
      <c r="AD103">
        <v>23.2</v>
      </c>
      <c r="AE103">
        <v>7.3</v>
      </c>
      <c r="AF103">
        <v>6600</v>
      </c>
      <c r="AG103">
        <v>32000</v>
      </c>
      <c r="AH103">
        <v>20.5</v>
      </c>
      <c r="AI103">
        <v>7.7</v>
      </c>
      <c r="AJ103">
        <v>5800</v>
      </c>
      <c r="AK103">
        <v>32200</v>
      </c>
      <c r="AL103">
        <v>18</v>
      </c>
      <c r="AM103">
        <v>7.3</v>
      </c>
      <c r="AN103">
        <v>5200</v>
      </c>
      <c r="AO103">
        <v>31700</v>
      </c>
      <c r="AP103">
        <v>16.399999999999999</v>
      </c>
      <c r="AQ103">
        <v>6.5</v>
      </c>
      <c r="AR103">
        <v>4600</v>
      </c>
      <c r="AS103">
        <v>31300</v>
      </c>
      <c r="AT103">
        <v>14.6</v>
      </c>
      <c r="AU103">
        <v>7.1</v>
      </c>
      <c r="AV103">
        <v>4100</v>
      </c>
      <c r="AW103">
        <v>31000</v>
      </c>
      <c r="AX103">
        <v>13.4</v>
      </c>
      <c r="AY103">
        <v>7.4</v>
      </c>
      <c r="AZ103">
        <v>3600</v>
      </c>
      <c r="BA103">
        <v>30700</v>
      </c>
      <c r="BB103">
        <v>11.9</v>
      </c>
      <c r="BC103">
        <v>6.1</v>
      </c>
      <c r="BD103">
        <v>5700</v>
      </c>
      <c r="BE103">
        <v>31200</v>
      </c>
      <c r="BF103">
        <v>18.2</v>
      </c>
      <c r="BG103">
        <v>7.3</v>
      </c>
      <c r="BH103">
        <v>5100</v>
      </c>
      <c r="BI103">
        <v>31200</v>
      </c>
      <c r="BJ103">
        <v>16.3</v>
      </c>
      <c r="BK103">
        <v>6.9</v>
      </c>
      <c r="BL103">
        <v>3300</v>
      </c>
      <c r="BM103">
        <v>30500</v>
      </c>
      <c r="BN103">
        <v>10.8</v>
      </c>
      <c r="BO103">
        <v>6.1</v>
      </c>
      <c r="BP103">
        <v>3000</v>
      </c>
      <c r="BQ103">
        <v>30600</v>
      </c>
      <c r="BR103">
        <v>9.9</v>
      </c>
      <c r="BS103">
        <v>6</v>
      </c>
      <c r="BT103">
        <v>7400</v>
      </c>
      <c r="BU103">
        <v>30500</v>
      </c>
      <c r="BV103">
        <v>24.4</v>
      </c>
      <c r="BW103">
        <v>9.1</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16900</v>
      </c>
      <c r="E104">
        <v>79800</v>
      </c>
      <c r="F104">
        <v>21.2</v>
      </c>
      <c r="G104">
        <v>3.5</v>
      </c>
      <c r="H104">
        <v>15500</v>
      </c>
      <c r="I104">
        <v>81000</v>
      </c>
      <c r="J104">
        <v>19.2</v>
      </c>
      <c r="K104">
        <v>3.5</v>
      </c>
      <c r="L104">
        <v>16100</v>
      </c>
      <c r="M104">
        <v>80000</v>
      </c>
      <c r="N104">
        <v>20.2</v>
      </c>
      <c r="O104">
        <v>5</v>
      </c>
      <c r="P104">
        <v>17300</v>
      </c>
      <c r="Q104">
        <v>82300</v>
      </c>
      <c r="R104">
        <v>21</v>
      </c>
      <c r="S104">
        <v>5.3</v>
      </c>
      <c r="T104">
        <v>16900</v>
      </c>
      <c r="U104">
        <v>81900</v>
      </c>
      <c r="V104">
        <v>20.6</v>
      </c>
      <c r="W104">
        <v>5.0999999999999996</v>
      </c>
      <c r="X104">
        <v>16400</v>
      </c>
      <c r="Y104">
        <v>80800</v>
      </c>
      <c r="Z104">
        <v>20.3</v>
      </c>
      <c r="AA104">
        <v>5.3</v>
      </c>
      <c r="AB104">
        <v>18400</v>
      </c>
      <c r="AC104">
        <v>82800</v>
      </c>
      <c r="AD104">
        <v>22.2</v>
      </c>
      <c r="AE104">
        <v>5.6</v>
      </c>
      <c r="AF104">
        <v>19500</v>
      </c>
      <c r="AG104">
        <v>82000</v>
      </c>
      <c r="AH104">
        <v>23.8</v>
      </c>
      <c r="AI104">
        <v>5.6</v>
      </c>
      <c r="AJ104">
        <v>18900</v>
      </c>
      <c r="AK104">
        <v>80500</v>
      </c>
      <c r="AL104">
        <v>23.5</v>
      </c>
      <c r="AM104">
        <v>5.4</v>
      </c>
      <c r="AN104">
        <v>16700</v>
      </c>
      <c r="AO104">
        <v>80100</v>
      </c>
      <c r="AP104">
        <v>20.9</v>
      </c>
      <c r="AQ104">
        <v>5.4</v>
      </c>
      <c r="AR104">
        <v>15600</v>
      </c>
      <c r="AS104">
        <v>80700</v>
      </c>
      <c r="AT104">
        <v>19.399999999999999</v>
      </c>
      <c r="AU104">
        <v>5.0999999999999996</v>
      </c>
      <c r="AV104">
        <v>16400</v>
      </c>
      <c r="AW104">
        <v>80300</v>
      </c>
      <c r="AX104">
        <v>20.5</v>
      </c>
      <c r="AY104">
        <v>5.3</v>
      </c>
      <c r="AZ104">
        <v>20300</v>
      </c>
      <c r="BA104">
        <v>80100</v>
      </c>
      <c r="BB104">
        <v>25.4</v>
      </c>
      <c r="BC104">
        <v>6.6</v>
      </c>
      <c r="BD104">
        <v>17700</v>
      </c>
      <c r="BE104">
        <v>81300</v>
      </c>
      <c r="BF104">
        <v>21.7</v>
      </c>
      <c r="BG104">
        <v>6</v>
      </c>
      <c r="BH104">
        <v>17100</v>
      </c>
      <c r="BI104">
        <v>79800</v>
      </c>
      <c r="BJ104">
        <v>21.4</v>
      </c>
      <c r="BK104">
        <v>6.2</v>
      </c>
      <c r="BL104">
        <v>18100</v>
      </c>
      <c r="BM104">
        <v>81700</v>
      </c>
      <c r="BN104">
        <v>22.2</v>
      </c>
      <c r="BO104">
        <v>6.3</v>
      </c>
      <c r="BP104">
        <v>15100</v>
      </c>
      <c r="BQ104">
        <v>83100</v>
      </c>
      <c r="BR104">
        <v>18.100000000000001</v>
      </c>
      <c r="BS104">
        <v>6.3</v>
      </c>
      <c r="BT104">
        <v>16900</v>
      </c>
      <c r="BU104">
        <v>82800</v>
      </c>
      <c r="BV104">
        <v>20.399999999999999</v>
      </c>
      <c r="BW104">
        <v>5.5</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49500</v>
      </c>
      <c r="E105">
        <v>182700</v>
      </c>
      <c r="F105">
        <v>27.1</v>
      </c>
      <c r="G105">
        <v>3.8</v>
      </c>
      <c r="H105">
        <v>47500</v>
      </c>
      <c r="I105">
        <v>182900</v>
      </c>
      <c r="J105">
        <v>25.9</v>
      </c>
      <c r="K105">
        <v>3.9</v>
      </c>
      <c r="L105">
        <v>47400</v>
      </c>
      <c r="M105">
        <v>184800</v>
      </c>
      <c r="N105">
        <v>25.7</v>
      </c>
      <c r="O105">
        <v>3.7</v>
      </c>
      <c r="P105">
        <v>57500</v>
      </c>
      <c r="Q105">
        <v>188800</v>
      </c>
      <c r="R105">
        <v>30.5</v>
      </c>
      <c r="S105">
        <v>3.9</v>
      </c>
      <c r="T105">
        <v>52100</v>
      </c>
      <c r="U105">
        <v>192600</v>
      </c>
      <c r="V105">
        <v>27.1</v>
      </c>
      <c r="W105">
        <v>3.4</v>
      </c>
      <c r="X105">
        <v>62700</v>
      </c>
      <c r="Y105">
        <v>195300</v>
      </c>
      <c r="Z105">
        <v>32.1</v>
      </c>
      <c r="AA105">
        <v>3.4</v>
      </c>
      <c r="AB105">
        <v>60800</v>
      </c>
      <c r="AC105">
        <v>197300</v>
      </c>
      <c r="AD105">
        <v>30.8</v>
      </c>
      <c r="AE105">
        <v>3.4</v>
      </c>
      <c r="AF105">
        <v>53300</v>
      </c>
      <c r="AG105">
        <v>203200</v>
      </c>
      <c r="AH105">
        <v>26.2</v>
      </c>
      <c r="AI105">
        <v>3.5</v>
      </c>
      <c r="AJ105">
        <v>57600</v>
      </c>
      <c r="AK105">
        <v>204200</v>
      </c>
      <c r="AL105">
        <v>28.2</v>
      </c>
      <c r="AM105">
        <v>3.9</v>
      </c>
      <c r="AN105">
        <v>55900</v>
      </c>
      <c r="AO105">
        <v>205700</v>
      </c>
      <c r="AP105">
        <v>27.2</v>
      </c>
      <c r="AQ105">
        <v>3.7</v>
      </c>
      <c r="AR105">
        <v>53300</v>
      </c>
      <c r="AS105">
        <v>207800</v>
      </c>
      <c r="AT105">
        <v>25.7</v>
      </c>
      <c r="AU105">
        <v>3.8</v>
      </c>
      <c r="AV105">
        <v>51400</v>
      </c>
      <c r="AW105">
        <v>210600</v>
      </c>
      <c r="AX105">
        <v>24.4</v>
      </c>
      <c r="AY105">
        <v>3.7</v>
      </c>
      <c r="AZ105">
        <v>53600</v>
      </c>
      <c r="BA105">
        <v>211800</v>
      </c>
      <c r="BB105">
        <v>25.3</v>
      </c>
      <c r="BC105">
        <v>3.9</v>
      </c>
      <c r="BD105">
        <v>57500</v>
      </c>
      <c r="BE105">
        <v>216700</v>
      </c>
      <c r="BF105">
        <v>26.5</v>
      </c>
      <c r="BG105">
        <v>4</v>
      </c>
      <c r="BH105">
        <v>57800</v>
      </c>
      <c r="BI105">
        <v>216200</v>
      </c>
      <c r="BJ105">
        <v>26.7</v>
      </c>
      <c r="BK105">
        <v>4.2</v>
      </c>
      <c r="BL105">
        <v>62800</v>
      </c>
      <c r="BM105">
        <v>219000</v>
      </c>
      <c r="BN105">
        <v>28.7</v>
      </c>
      <c r="BO105">
        <v>4.7</v>
      </c>
      <c r="BP105">
        <v>61100</v>
      </c>
      <c r="BQ105">
        <v>222100</v>
      </c>
      <c r="BR105">
        <v>27.5</v>
      </c>
      <c r="BS105">
        <v>5.3</v>
      </c>
      <c r="BT105">
        <v>57900</v>
      </c>
      <c r="BU105">
        <v>221600</v>
      </c>
      <c r="BV105">
        <v>26.1</v>
      </c>
      <c r="BW105">
        <v>4.9000000000000004</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16000</v>
      </c>
      <c r="E106">
        <v>76200</v>
      </c>
      <c r="F106">
        <v>20.9</v>
      </c>
      <c r="G106">
        <v>3.2</v>
      </c>
      <c r="H106">
        <v>15000</v>
      </c>
      <c r="I106">
        <v>76200</v>
      </c>
      <c r="J106">
        <v>19.600000000000001</v>
      </c>
      <c r="K106">
        <v>3.4</v>
      </c>
      <c r="L106">
        <v>17700</v>
      </c>
      <c r="M106">
        <v>78800</v>
      </c>
      <c r="N106">
        <v>22.4</v>
      </c>
      <c r="O106">
        <v>5.7</v>
      </c>
      <c r="P106">
        <v>17700</v>
      </c>
      <c r="Q106">
        <v>78000</v>
      </c>
      <c r="R106">
        <v>22.7</v>
      </c>
      <c r="S106">
        <v>5.7</v>
      </c>
      <c r="T106">
        <v>18200</v>
      </c>
      <c r="U106">
        <v>78700</v>
      </c>
      <c r="V106">
        <v>23.2</v>
      </c>
      <c r="W106">
        <v>5.8</v>
      </c>
      <c r="X106">
        <v>18600</v>
      </c>
      <c r="Y106">
        <v>78700</v>
      </c>
      <c r="Z106">
        <v>23.6</v>
      </c>
      <c r="AA106">
        <v>6.1</v>
      </c>
      <c r="AB106">
        <v>17900</v>
      </c>
      <c r="AC106">
        <v>77900</v>
      </c>
      <c r="AD106">
        <v>23</v>
      </c>
      <c r="AE106">
        <v>6.5</v>
      </c>
      <c r="AF106">
        <v>19300</v>
      </c>
      <c r="AG106">
        <v>79400</v>
      </c>
      <c r="AH106">
        <v>24.3</v>
      </c>
      <c r="AI106">
        <v>6.1</v>
      </c>
      <c r="AJ106">
        <v>16200</v>
      </c>
      <c r="AK106">
        <v>82000</v>
      </c>
      <c r="AL106">
        <v>19.7</v>
      </c>
      <c r="AM106">
        <v>5.9</v>
      </c>
      <c r="AN106">
        <v>12300</v>
      </c>
      <c r="AO106">
        <v>79800</v>
      </c>
      <c r="AP106">
        <v>15.5</v>
      </c>
      <c r="AQ106">
        <v>5.4</v>
      </c>
      <c r="AR106">
        <v>20800</v>
      </c>
      <c r="AS106">
        <v>78800</v>
      </c>
      <c r="AT106">
        <v>26.3</v>
      </c>
      <c r="AU106">
        <v>6.4</v>
      </c>
      <c r="AV106">
        <v>18000</v>
      </c>
      <c r="AW106">
        <v>78500</v>
      </c>
      <c r="AX106">
        <v>22.9</v>
      </c>
      <c r="AY106">
        <v>6.1</v>
      </c>
      <c r="AZ106">
        <v>17200</v>
      </c>
      <c r="BA106">
        <v>78000</v>
      </c>
      <c r="BB106">
        <v>22</v>
      </c>
      <c r="BC106">
        <v>6.7</v>
      </c>
      <c r="BD106">
        <v>14800</v>
      </c>
      <c r="BE106">
        <v>79400</v>
      </c>
      <c r="BF106">
        <v>18.7</v>
      </c>
      <c r="BG106">
        <v>6.3</v>
      </c>
      <c r="BH106">
        <v>13000</v>
      </c>
      <c r="BI106">
        <v>81100</v>
      </c>
      <c r="BJ106">
        <v>16</v>
      </c>
      <c r="BK106">
        <v>5.8</v>
      </c>
      <c r="BL106">
        <v>14100</v>
      </c>
      <c r="BM106">
        <v>80500</v>
      </c>
      <c r="BN106">
        <v>17.5</v>
      </c>
      <c r="BO106">
        <v>6</v>
      </c>
      <c r="BP106">
        <v>17900</v>
      </c>
      <c r="BQ106">
        <v>81700</v>
      </c>
      <c r="BR106">
        <v>21.9</v>
      </c>
      <c r="BS106">
        <v>7</v>
      </c>
      <c r="BT106">
        <v>13100</v>
      </c>
      <c r="BU106">
        <v>81200</v>
      </c>
      <c r="BV106">
        <v>16.100000000000001</v>
      </c>
      <c r="BW106">
        <v>5.5</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7700</v>
      </c>
      <c r="E107">
        <v>43900</v>
      </c>
      <c r="F107">
        <v>17.600000000000001</v>
      </c>
      <c r="G107">
        <v>3.5</v>
      </c>
      <c r="H107">
        <v>8000</v>
      </c>
      <c r="I107">
        <v>43700</v>
      </c>
      <c r="J107">
        <v>18.3</v>
      </c>
      <c r="K107">
        <v>3.5</v>
      </c>
      <c r="L107">
        <v>9800</v>
      </c>
      <c r="M107">
        <v>44500</v>
      </c>
      <c r="N107">
        <v>22.1</v>
      </c>
      <c r="O107">
        <v>6.7</v>
      </c>
      <c r="P107">
        <v>8900</v>
      </c>
      <c r="Q107">
        <v>45700</v>
      </c>
      <c r="R107">
        <v>19.600000000000001</v>
      </c>
      <c r="S107">
        <v>6.5</v>
      </c>
      <c r="T107">
        <v>8300</v>
      </c>
      <c r="U107">
        <v>46800</v>
      </c>
      <c r="V107">
        <v>17.7</v>
      </c>
      <c r="W107">
        <v>6.5</v>
      </c>
      <c r="X107">
        <v>10500</v>
      </c>
      <c r="Y107">
        <v>46000</v>
      </c>
      <c r="Z107">
        <v>22.9</v>
      </c>
      <c r="AA107">
        <v>7.9</v>
      </c>
      <c r="AB107">
        <v>6800</v>
      </c>
      <c r="AC107">
        <v>44500</v>
      </c>
      <c r="AD107">
        <v>15.2</v>
      </c>
      <c r="AE107">
        <v>6.8</v>
      </c>
      <c r="AF107">
        <v>7900</v>
      </c>
      <c r="AG107">
        <v>44900</v>
      </c>
      <c r="AH107">
        <v>17.600000000000001</v>
      </c>
      <c r="AI107">
        <v>8</v>
      </c>
      <c r="AJ107">
        <v>9000</v>
      </c>
      <c r="AK107">
        <v>46200</v>
      </c>
      <c r="AL107">
        <v>19.5</v>
      </c>
      <c r="AM107">
        <v>8.1</v>
      </c>
      <c r="AN107">
        <v>11700</v>
      </c>
      <c r="AO107">
        <v>47900</v>
      </c>
      <c r="AP107">
        <v>24.5</v>
      </c>
      <c r="AQ107">
        <v>8.9</v>
      </c>
      <c r="AR107">
        <v>6900</v>
      </c>
      <c r="AS107">
        <v>48300</v>
      </c>
      <c r="AT107">
        <v>14.2</v>
      </c>
      <c r="AU107">
        <v>6.6</v>
      </c>
      <c r="AV107">
        <v>8900</v>
      </c>
      <c r="AW107">
        <v>47200</v>
      </c>
      <c r="AX107">
        <v>18.8</v>
      </c>
      <c r="AY107">
        <v>8</v>
      </c>
      <c r="AZ107">
        <v>6600</v>
      </c>
      <c r="BA107">
        <v>46600</v>
      </c>
      <c r="BB107">
        <v>14.2</v>
      </c>
      <c r="BC107">
        <v>7.2</v>
      </c>
      <c r="BD107">
        <v>10500</v>
      </c>
      <c r="BE107">
        <v>47200</v>
      </c>
      <c r="BF107">
        <v>22.2</v>
      </c>
      <c r="BG107">
        <v>8.6</v>
      </c>
      <c r="BH107">
        <v>7100</v>
      </c>
      <c r="BI107">
        <v>48600</v>
      </c>
      <c r="BJ107">
        <v>14.5</v>
      </c>
      <c r="BK107">
        <v>7</v>
      </c>
      <c r="BL107">
        <v>6300</v>
      </c>
      <c r="BM107">
        <v>47400</v>
      </c>
      <c r="BN107">
        <v>13.4</v>
      </c>
      <c r="BO107">
        <v>6.6</v>
      </c>
      <c r="BP107">
        <v>5800</v>
      </c>
      <c r="BQ107">
        <v>48100</v>
      </c>
      <c r="BR107">
        <v>12</v>
      </c>
      <c r="BS107">
        <v>6.6</v>
      </c>
      <c r="BT107">
        <v>6500</v>
      </c>
      <c r="BU107">
        <v>48400</v>
      </c>
      <c r="BV107">
        <v>13.4</v>
      </c>
      <c r="BW107">
        <v>6.9</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12400</v>
      </c>
      <c r="E108">
        <v>70700</v>
      </c>
      <c r="F108">
        <v>17.600000000000001</v>
      </c>
      <c r="G108">
        <v>3.2</v>
      </c>
      <c r="H108">
        <v>15000</v>
      </c>
      <c r="I108">
        <v>70800</v>
      </c>
      <c r="J108">
        <v>21.2</v>
      </c>
      <c r="K108">
        <v>3.6</v>
      </c>
      <c r="L108">
        <v>15200</v>
      </c>
      <c r="M108">
        <v>71100</v>
      </c>
      <c r="N108">
        <v>21.4</v>
      </c>
      <c r="O108">
        <v>5.0999999999999996</v>
      </c>
      <c r="P108">
        <v>12700</v>
      </c>
      <c r="Q108">
        <v>71500</v>
      </c>
      <c r="R108">
        <v>17.8</v>
      </c>
      <c r="S108">
        <v>4.9000000000000004</v>
      </c>
      <c r="T108">
        <v>12200</v>
      </c>
      <c r="U108">
        <v>72300</v>
      </c>
      <c r="V108">
        <v>16.8</v>
      </c>
      <c r="W108">
        <v>4.7</v>
      </c>
      <c r="X108">
        <v>11300</v>
      </c>
      <c r="Y108">
        <v>70900</v>
      </c>
      <c r="Z108">
        <v>15.9</v>
      </c>
      <c r="AA108">
        <v>5</v>
      </c>
      <c r="AB108">
        <v>12600</v>
      </c>
      <c r="AC108">
        <v>70200</v>
      </c>
      <c r="AD108">
        <v>18</v>
      </c>
      <c r="AE108">
        <v>5.9</v>
      </c>
      <c r="AF108">
        <v>15700</v>
      </c>
      <c r="AG108">
        <v>73900</v>
      </c>
      <c r="AH108">
        <v>21.3</v>
      </c>
      <c r="AI108">
        <v>6</v>
      </c>
      <c r="AJ108">
        <v>12200</v>
      </c>
      <c r="AK108">
        <v>72000</v>
      </c>
      <c r="AL108">
        <v>17</v>
      </c>
      <c r="AM108">
        <v>5.9</v>
      </c>
      <c r="AN108">
        <v>13500</v>
      </c>
      <c r="AO108">
        <v>69800</v>
      </c>
      <c r="AP108">
        <v>19.399999999999999</v>
      </c>
      <c r="AQ108">
        <v>6.5</v>
      </c>
      <c r="AR108">
        <v>11800</v>
      </c>
      <c r="AS108">
        <v>70900</v>
      </c>
      <c r="AT108">
        <v>16.7</v>
      </c>
      <c r="AU108">
        <v>5.6</v>
      </c>
      <c r="AV108">
        <v>11800</v>
      </c>
      <c r="AW108">
        <v>70800</v>
      </c>
      <c r="AX108">
        <v>16.600000000000001</v>
      </c>
      <c r="AY108">
        <v>6.5</v>
      </c>
      <c r="AZ108">
        <v>9400</v>
      </c>
      <c r="BA108">
        <v>71200</v>
      </c>
      <c r="BB108">
        <v>13.2</v>
      </c>
      <c r="BC108">
        <v>5.8</v>
      </c>
      <c r="BD108">
        <v>12400</v>
      </c>
      <c r="BE108">
        <v>73100</v>
      </c>
      <c r="BF108">
        <v>17</v>
      </c>
      <c r="BG108">
        <v>6.2</v>
      </c>
      <c r="BH108">
        <v>14000</v>
      </c>
      <c r="BI108">
        <v>71900</v>
      </c>
      <c r="BJ108">
        <v>19.399999999999999</v>
      </c>
      <c r="BK108">
        <v>5.9</v>
      </c>
      <c r="BL108">
        <v>11700</v>
      </c>
      <c r="BM108">
        <v>70100</v>
      </c>
      <c r="BN108">
        <v>16.7</v>
      </c>
      <c r="BO108">
        <v>5.5</v>
      </c>
      <c r="BP108">
        <v>10200</v>
      </c>
      <c r="BQ108">
        <v>70800</v>
      </c>
      <c r="BR108">
        <v>14.4</v>
      </c>
      <c r="BS108">
        <v>6.5</v>
      </c>
      <c r="BT108">
        <v>17600</v>
      </c>
      <c r="BU108">
        <v>71100</v>
      </c>
      <c r="BV108">
        <v>24.8</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174000</v>
      </c>
      <c r="E109">
        <v>839200</v>
      </c>
      <c r="F109">
        <v>20.7</v>
      </c>
      <c r="G109">
        <v>1</v>
      </c>
      <c r="H109">
        <v>171100</v>
      </c>
      <c r="I109">
        <v>846900</v>
      </c>
      <c r="J109">
        <v>20.2</v>
      </c>
      <c r="K109">
        <v>1</v>
      </c>
      <c r="L109">
        <v>184100</v>
      </c>
      <c r="M109">
        <v>854500</v>
      </c>
      <c r="N109">
        <v>21.5</v>
      </c>
      <c r="O109">
        <v>1.6</v>
      </c>
      <c r="P109">
        <v>180000</v>
      </c>
      <c r="Q109">
        <v>862300</v>
      </c>
      <c r="R109">
        <v>20.9</v>
      </c>
      <c r="S109">
        <v>1.6</v>
      </c>
      <c r="T109">
        <v>188800</v>
      </c>
      <c r="U109">
        <v>866100</v>
      </c>
      <c r="V109">
        <v>21.8</v>
      </c>
      <c r="W109">
        <v>1.7</v>
      </c>
      <c r="X109">
        <v>182200</v>
      </c>
      <c r="Y109">
        <v>865600</v>
      </c>
      <c r="Z109">
        <v>21</v>
      </c>
      <c r="AA109">
        <v>1.6</v>
      </c>
      <c r="AB109">
        <v>185300</v>
      </c>
      <c r="AC109">
        <v>870700</v>
      </c>
      <c r="AD109">
        <v>21.3</v>
      </c>
      <c r="AE109">
        <v>1.7</v>
      </c>
      <c r="AF109">
        <v>190100</v>
      </c>
      <c r="AG109">
        <v>874500</v>
      </c>
      <c r="AH109">
        <v>21.7</v>
      </c>
      <c r="AI109">
        <v>1.7</v>
      </c>
      <c r="AJ109">
        <v>178800</v>
      </c>
      <c r="AK109">
        <v>870500</v>
      </c>
      <c r="AL109">
        <v>20.5</v>
      </c>
      <c r="AM109">
        <v>1.7</v>
      </c>
      <c r="AN109">
        <v>173000</v>
      </c>
      <c r="AO109">
        <v>868900</v>
      </c>
      <c r="AP109">
        <v>19.899999999999999</v>
      </c>
      <c r="AQ109">
        <v>1.7</v>
      </c>
      <c r="AR109">
        <v>183800</v>
      </c>
      <c r="AS109">
        <v>875000</v>
      </c>
      <c r="AT109">
        <v>21</v>
      </c>
      <c r="AU109">
        <v>1.8</v>
      </c>
      <c r="AV109">
        <v>174000</v>
      </c>
      <c r="AW109">
        <v>878200</v>
      </c>
      <c r="AX109">
        <v>19.8</v>
      </c>
      <c r="AY109">
        <v>1.8</v>
      </c>
      <c r="AZ109">
        <v>188800</v>
      </c>
      <c r="BA109">
        <v>884400</v>
      </c>
      <c r="BB109">
        <v>21.3</v>
      </c>
      <c r="BC109">
        <v>1.9</v>
      </c>
      <c r="BD109">
        <v>166700</v>
      </c>
      <c r="BE109">
        <v>888100</v>
      </c>
      <c r="BF109">
        <v>18.8</v>
      </c>
      <c r="BG109">
        <v>1.8</v>
      </c>
      <c r="BH109">
        <v>171200</v>
      </c>
      <c r="BI109">
        <v>891700</v>
      </c>
      <c r="BJ109">
        <v>19.2</v>
      </c>
      <c r="BK109">
        <v>1.8</v>
      </c>
      <c r="BL109">
        <v>179600</v>
      </c>
      <c r="BM109">
        <v>893700</v>
      </c>
      <c r="BN109">
        <v>20.100000000000001</v>
      </c>
      <c r="BO109">
        <v>1.9</v>
      </c>
      <c r="BP109">
        <v>194900</v>
      </c>
      <c r="BQ109">
        <v>896400</v>
      </c>
      <c r="BR109">
        <v>21.7</v>
      </c>
      <c r="BS109">
        <v>2.1</v>
      </c>
      <c r="BT109">
        <v>168400</v>
      </c>
      <c r="BU109">
        <v>897200</v>
      </c>
      <c r="BV109">
        <v>18.8</v>
      </c>
      <c r="BW109">
        <v>1.9</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17000</v>
      </c>
      <c r="E110">
        <v>72500</v>
      </c>
      <c r="F110">
        <v>23.5</v>
      </c>
      <c r="G110">
        <v>3.1</v>
      </c>
      <c r="H110">
        <v>15500</v>
      </c>
      <c r="I110">
        <v>75500</v>
      </c>
      <c r="J110">
        <v>20.6</v>
      </c>
      <c r="K110">
        <v>3.2</v>
      </c>
      <c r="L110">
        <v>21200</v>
      </c>
      <c r="M110">
        <v>76500</v>
      </c>
      <c r="N110">
        <v>27.7</v>
      </c>
      <c r="O110">
        <v>5.3</v>
      </c>
      <c r="P110">
        <v>20600</v>
      </c>
      <c r="Q110">
        <v>77100</v>
      </c>
      <c r="R110">
        <v>26.7</v>
      </c>
      <c r="S110">
        <v>5.8</v>
      </c>
      <c r="T110">
        <v>17400</v>
      </c>
      <c r="U110">
        <v>77300</v>
      </c>
      <c r="V110">
        <v>22.5</v>
      </c>
      <c r="W110">
        <v>5.8</v>
      </c>
      <c r="X110">
        <v>13500</v>
      </c>
      <c r="Y110">
        <v>76100</v>
      </c>
      <c r="Z110">
        <v>17.8</v>
      </c>
      <c r="AA110">
        <v>5.5</v>
      </c>
      <c r="AB110">
        <v>12800</v>
      </c>
      <c r="AC110">
        <v>77000</v>
      </c>
      <c r="AD110">
        <v>16.600000000000001</v>
      </c>
      <c r="AE110">
        <v>6.1</v>
      </c>
      <c r="AF110">
        <v>17000</v>
      </c>
      <c r="AG110">
        <v>78700</v>
      </c>
      <c r="AH110">
        <v>21.6</v>
      </c>
      <c r="AI110">
        <v>6.4</v>
      </c>
      <c r="AJ110">
        <v>19000</v>
      </c>
      <c r="AK110">
        <v>80700</v>
      </c>
      <c r="AL110">
        <v>23.6</v>
      </c>
      <c r="AM110">
        <v>6.4</v>
      </c>
      <c r="AN110">
        <v>19900</v>
      </c>
      <c r="AO110">
        <v>80900</v>
      </c>
      <c r="AP110">
        <v>24.6</v>
      </c>
      <c r="AQ110">
        <v>6.4</v>
      </c>
      <c r="AR110">
        <v>13900</v>
      </c>
      <c r="AS110">
        <v>81500</v>
      </c>
      <c r="AT110">
        <v>17.100000000000001</v>
      </c>
      <c r="AU110">
        <v>5.7</v>
      </c>
      <c r="AV110">
        <v>11700</v>
      </c>
      <c r="AW110">
        <v>84400</v>
      </c>
      <c r="AX110">
        <v>13.8</v>
      </c>
      <c r="AY110">
        <v>5.3</v>
      </c>
      <c r="AZ110">
        <v>26800</v>
      </c>
      <c r="BA110">
        <v>86000</v>
      </c>
      <c r="BB110">
        <v>31.1</v>
      </c>
      <c r="BC110">
        <v>7.3</v>
      </c>
      <c r="BD110">
        <v>13600</v>
      </c>
      <c r="BE110">
        <v>86200</v>
      </c>
      <c r="BF110">
        <v>15.8</v>
      </c>
      <c r="BG110">
        <v>5.7</v>
      </c>
      <c r="BH110">
        <v>19100</v>
      </c>
      <c r="BI110">
        <v>87400</v>
      </c>
      <c r="BJ110">
        <v>21.8</v>
      </c>
      <c r="BK110">
        <v>6.1</v>
      </c>
      <c r="BL110">
        <v>18200</v>
      </c>
      <c r="BM110">
        <v>89100</v>
      </c>
      <c r="BN110">
        <v>20.5</v>
      </c>
      <c r="BO110">
        <v>5.9</v>
      </c>
      <c r="BP110">
        <v>18400</v>
      </c>
      <c r="BQ110">
        <v>91100</v>
      </c>
      <c r="BR110">
        <v>20.2</v>
      </c>
      <c r="BS110">
        <v>6.6</v>
      </c>
      <c r="BT110">
        <v>20100</v>
      </c>
      <c r="BU110">
        <v>89500</v>
      </c>
      <c r="BV110">
        <v>22.5</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11100</v>
      </c>
      <c r="E111">
        <v>67500</v>
      </c>
      <c r="F111">
        <v>16.399999999999999</v>
      </c>
      <c r="G111">
        <v>3.4</v>
      </c>
      <c r="H111">
        <v>12400</v>
      </c>
      <c r="I111">
        <v>67900</v>
      </c>
      <c r="J111">
        <v>18.3</v>
      </c>
      <c r="K111">
        <v>3.5</v>
      </c>
      <c r="L111">
        <v>14000</v>
      </c>
      <c r="M111">
        <v>69700</v>
      </c>
      <c r="N111">
        <v>20.100000000000001</v>
      </c>
      <c r="O111">
        <v>5.3</v>
      </c>
      <c r="P111">
        <v>12700</v>
      </c>
      <c r="Q111">
        <v>67700</v>
      </c>
      <c r="R111">
        <v>18.7</v>
      </c>
      <c r="S111">
        <v>5.0999999999999996</v>
      </c>
      <c r="T111">
        <v>13200</v>
      </c>
      <c r="U111">
        <v>68500</v>
      </c>
      <c r="V111">
        <v>19.2</v>
      </c>
      <c r="W111">
        <v>4.8</v>
      </c>
      <c r="X111">
        <v>11500</v>
      </c>
      <c r="Y111">
        <v>69300</v>
      </c>
      <c r="Z111">
        <v>16.600000000000001</v>
      </c>
      <c r="AA111">
        <v>5.0999999999999996</v>
      </c>
      <c r="AB111">
        <v>11200</v>
      </c>
      <c r="AC111">
        <v>70400</v>
      </c>
      <c r="AD111">
        <v>15.9</v>
      </c>
      <c r="AE111">
        <v>5.5</v>
      </c>
      <c r="AF111">
        <v>12300</v>
      </c>
      <c r="AG111">
        <v>71700</v>
      </c>
      <c r="AH111">
        <v>17.2</v>
      </c>
      <c r="AI111">
        <v>6.2</v>
      </c>
      <c r="AJ111">
        <v>9800</v>
      </c>
      <c r="AK111">
        <v>67500</v>
      </c>
      <c r="AL111">
        <v>14.5</v>
      </c>
      <c r="AM111">
        <v>5.3</v>
      </c>
      <c r="AN111">
        <v>11700</v>
      </c>
      <c r="AO111">
        <v>67500</v>
      </c>
      <c r="AP111">
        <v>17.3</v>
      </c>
      <c r="AQ111">
        <v>6.2</v>
      </c>
      <c r="AR111">
        <v>12500</v>
      </c>
      <c r="AS111">
        <v>71100</v>
      </c>
      <c r="AT111">
        <v>17.5</v>
      </c>
      <c r="AU111">
        <v>6.3</v>
      </c>
      <c r="AV111">
        <v>10800</v>
      </c>
      <c r="AW111">
        <v>70300</v>
      </c>
      <c r="AX111">
        <v>15.4</v>
      </c>
      <c r="AY111">
        <v>6</v>
      </c>
      <c r="AZ111">
        <v>9700</v>
      </c>
      <c r="BA111">
        <v>69400</v>
      </c>
      <c r="BB111">
        <v>14</v>
      </c>
      <c r="BC111">
        <v>5.6</v>
      </c>
      <c r="BD111">
        <v>11100</v>
      </c>
      <c r="BE111">
        <v>69900</v>
      </c>
      <c r="BF111">
        <v>15.9</v>
      </c>
      <c r="BG111">
        <v>5.2</v>
      </c>
      <c r="BH111">
        <v>11700</v>
      </c>
      <c r="BI111">
        <v>69000</v>
      </c>
      <c r="BJ111">
        <v>16.899999999999999</v>
      </c>
      <c r="BK111">
        <v>6.3</v>
      </c>
      <c r="BL111">
        <v>11500</v>
      </c>
      <c r="BM111">
        <v>70000</v>
      </c>
      <c r="BN111">
        <v>16.399999999999999</v>
      </c>
      <c r="BO111">
        <v>5.5</v>
      </c>
      <c r="BP111">
        <v>13700</v>
      </c>
      <c r="BQ111">
        <v>70600</v>
      </c>
      <c r="BR111">
        <v>19.399999999999999</v>
      </c>
      <c r="BS111">
        <v>6.3</v>
      </c>
      <c r="BT111">
        <v>14300</v>
      </c>
      <c r="BU111">
        <v>70100</v>
      </c>
      <c r="BV111">
        <v>20.5</v>
      </c>
      <c r="BW111">
        <v>5.8</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10300</v>
      </c>
      <c r="E112">
        <v>52600</v>
      </c>
      <c r="F112">
        <v>19.5</v>
      </c>
      <c r="G112">
        <v>2.9</v>
      </c>
      <c r="H112">
        <v>12000</v>
      </c>
      <c r="I112">
        <v>54600</v>
      </c>
      <c r="J112">
        <v>22</v>
      </c>
      <c r="K112">
        <v>3.1</v>
      </c>
      <c r="L112">
        <v>12700</v>
      </c>
      <c r="M112">
        <v>55200</v>
      </c>
      <c r="N112">
        <v>22.9</v>
      </c>
      <c r="O112">
        <v>6.5</v>
      </c>
      <c r="P112">
        <v>12700</v>
      </c>
      <c r="Q112">
        <v>56700</v>
      </c>
      <c r="R112">
        <v>22.4</v>
      </c>
      <c r="S112">
        <v>5.9</v>
      </c>
      <c r="T112">
        <v>13600</v>
      </c>
      <c r="U112">
        <v>57700</v>
      </c>
      <c r="V112">
        <v>23.6</v>
      </c>
      <c r="W112">
        <v>6.1</v>
      </c>
      <c r="X112">
        <v>14600</v>
      </c>
      <c r="Y112">
        <v>60600</v>
      </c>
      <c r="Z112">
        <v>24.1</v>
      </c>
      <c r="AA112">
        <v>6.4</v>
      </c>
      <c r="AB112">
        <v>17100</v>
      </c>
      <c r="AC112">
        <v>60900</v>
      </c>
      <c r="AD112">
        <v>28.1</v>
      </c>
      <c r="AE112">
        <v>7.3</v>
      </c>
      <c r="AF112">
        <v>17500</v>
      </c>
      <c r="AG112">
        <v>59400</v>
      </c>
      <c r="AH112">
        <v>29.5</v>
      </c>
      <c r="AI112">
        <v>7.9</v>
      </c>
      <c r="AJ112">
        <v>15700</v>
      </c>
      <c r="AK112">
        <v>57900</v>
      </c>
      <c r="AL112">
        <v>27</v>
      </c>
      <c r="AM112">
        <v>7.2</v>
      </c>
      <c r="AN112">
        <v>11600</v>
      </c>
      <c r="AO112">
        <v>59400</v>
      </c>
      <c r="AP112">
        <v>19.600000000000001</v>
      </c>
      <c r="AQ112">
        <v>6.5</v>
      </c>
      <c r="AR112">
        <v>9700</v>
      </c>
      <c r="AS112">
        <v>59600</v>
      </c>
      <c r="AT112">
        <v>16.2</v>
      </c>
      <c r="AU112">
        <v>6.3</v>
      </c>
      <c r="AV112">
        <v>11100</v>
      </c>
      <c r="AW112">
        <v>60100</v>
      </c>
      <c r="AX112">
        <v>18.5</v>
      </c>
      <c r="AY112">
        <v>6.5</v>
      </c>
      <c r="AZ112">
        <v>12600</v>
      </c>
      <c r="BA112">
        <v>59000</v>
      </c>
      <c r="BB112">
        <v>21.4</v>
      </c>
      <c r="BC112">
        <v>6.7</v>
      </c>
      <c r="BD112">
        <v>11500</v>
      </c>
      <c r="BE112">
        <v>59900</v>
      </c>
      <c r="BF112">
        <v>19.2</v>
      </c>
      <c r="BG112">
        <v>7.1</v>
      </c>
      <c r="BH112">
        <v>12100</v>
      </c>
      <c r="BI112">
        <v>60500</v>
      </c>
      <c r="BJ112">
        <v>20</v>
      </c>
      <c r="BK112">
        <v>7.2</v>
      </c>
      <c r="BL112">
        <v>16900</v>
      </c>
      <c r="BM112">
        <v>61500</v>
      </c>
      <c r="BN112">
        <v>27.5</v>
      </c>
      <c r="BO112">
        <v>8.8000000000000007</v>
      </c>
      <c r="BP112">
        <v>15200</v>
      </c>
      <c r="BQ112">
        <v>61800</v>
      </c>
      <c r="BR112">
        <v>24.6</v>
      </c>
      <c r="BS112">
        <v>9.6999999999999993</v>
      </c>
      <c r="BT112">
        <v>11600</v>
      </c>
      <c r="BU112">
        <v>59800</v>
      </c>
      <c r="BV112">
        <v>19.3</v>
      </c>
      <c r="BW112">
        <v>7.8</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15300</v>
      </c>
      <c r="E113">
        <v>60100</v>
      </c>
      <c r="F113">
        <v>25.4</v>
      </c>
      <c r="G113">
        <v>3.6</v>
      </c>
      <c r="H113">
        <v>13300</v>
      </c>
      <c r="I113">
        <v>60800</v>
      </c>
      <c r="J113">
        <v>21.8</v>
      </c>
      <c r="K113">
        <v>3.5</v>
      </c>
      <c r="L113">
        <v>14400</v>
      </c>
      <c r="M113">
        <v>61600</v>
      </c>
      <c r="N113">
        <v>23.3</v>
      </c>
      <c r="O113">
        <v>5.7</v>
      </c>
      <c r="P113">
        <v>12800</v>
      </c>
      <c r="Q113">
        <v>64100</v>
      </c>
      <c r="R113">
        <v>20</v>
      </c>
      <c r="S113">
        <v>5.0999999999999996</v>
      </c>
      <c r="T113">
        <v>14200</v>
      </c>
      <c r="U113">
        <v>62500</v>
      </c>
      <c r="V113">
        <v>22.7</v>
      </c>
      <c r="W113">
        <v>6.1</v>
      </c>
      <c r="X113">
        <v>11700</v>
      </c>
      <c r="Y113">
        <v>62700</v>
      </c>
      <c r="Z113">
        <v>18.600000000000001</v>
      </c>
      <c r="AA113">
        <v>5.9</v>
      </c>
      <c r="AB113">
        <v>11700</v>
      </c>
      <c r="AC113">
        <v>63600</v>
      </c>
      <c r="AD113">
        <v>18.5</v>
      </c>
      <c r="AE113">
        <v>5.9</v>
      </c>
      <c r="AF113">
        <v>11700</v>
      </c>
      <c r="AG113">
        <v>64500</v>
      </c>
      <c r="AH113">
        <v>18.2</v>
      </c>
      <c r="AI113">
        <v>5.8</v>
      </c>
      <c r="AJ113">
        <v>13600</v>
      </c>
      <c r="AK113">
        <v>63500</v>
      </c>
      <c r="AL113">
        <v>21.4</v>
      </c>
      <c r="AM113">
        <v>6.3</v>
      </c>
      <c r="AN113">
        <v>12900</v>
      </c>
      <c r="AO113">
        <v>62100</v>
      </c>
      <c r="AP113">
        <v>20.7</v>
      </c>
      <c r="AQ113">
        <v>5.8</v>
      </c>
      <c r="AR113">
        <v>11000</v>
      </c>
      <c r="AS113">
        <v>63400</v>
      </c>
      <c r="AT113">
        <v>17.399999999999999</v>
      </c>
      <c r="AU113">
        <v>6.2</v>
      </c>
      <c r="AV113">
        <v>12200</v>
      </c>
      <c r="AW113">
        <v>63700</v>
      </c>
      <c r="AX113">
        <v>19.2</v>
      </c>
      <c r="AY113">
        <v>6.5</v>
      </c>
      <c r="AZ113">
        <v>12500</v>
      </c>
      <c r="BA113">
        <v>62900</v>
      </c>
      <c r="BB113">
        <v>19.8</v>
      </c>
      <c r="BC113">
        <v>6.3</v>
      </c>
      <c r="BD113">
        <v>13700</v>
      </c>
      <c r="BE113">
        <v>65400</v>
      </c>
      <c r="BF113">
        <v>21</v>
      </c>
      <c r="BG113">
        <v>7</v>
      </c>
      <c r="BH113">
        <v>15900</v>
      </c>
      <c r="BI113">
        <v>64100</v>
      </c>
      <c r="BJ113">
        <v>24.8</v>
      </c>
      <c r="BK113">
        <v>7.3</v>
      </c>
      <c r="BL113">
        <v>9900</v>
      </c>
      <c r="BM113">
        <v>64000</v>
      </c>
      <c r="BN113">
        <v>15.4</v>
      </c>
      <c r="BO113">
        <v>6.6</v>
      </c>
      <c r="BP113">
        <v>11100</v>
      </c>
      <c r="BQ113">
        <v>63100</v>
      </c>
      <c r="BR113">
        <v>17.600000000000001</v>
      </c>
      <c r="BS113">
        <v>7.1</v>
      </c>
      <c r="BT113">
        <v>14000</v>
      </c>
      <c r="BU113">
        <v>63000</v>
      </c>
      <c r="BV113">
        <v>22.1</v>
      </c>
      <c r="BW113">
        <v>7.7</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11900</v>
      </c>
      <c r="E114">
        <v>50900</v>
      </c>
      <c r="F114">
        <v>23.4</v>
      </c>
      <c r="G114">
        <v>3.3</v>
      </c>
      <c r="H114">
        <v>12500</v>
      </c>
      <c r="I114">
        <v>51200</v>
      </c>
      <c r="J114">
        <v>24.5</v>
      </c>
      <c r="K114">
        <v>3.8</v>
      </c>
      <c r="L114">
        <v>11800</v>
      </c>
      <c r="M114">
        <v>52400</v>
      </c>
      <c r="N114">
        <v>22.5</v>
      </c>
      <c r="O114">
        <v>6</v>
      </c>
      <c r="P114">
        <v>14200</v>
      </c>
      <c r="Q114">
        <v>51100</v>
      </c>
      <c r="R114">
        <v>27.7</v>
      </c>
      <c r="S114">
        <v>6.9</v>
      </c>
      <c r="T114">
        <v>14300</v>
      </c>
      <c r="U114">
        <v>51100</v>
      </c>
      <c r="V114">
        <v>28</v>
      </c>
      <c r="W114">
        <v>7.3</v>
      </c>
      <c r="X114">
        <v>12700</v>
      </c>
      <c r="Y114">
        <v>48400</v>
      </c>
      <c r="Z114">
        <v>26.3</v>
      </c>
      <c r="AA114">
        <v>7.1</v>
      </c>
      <c r="AB114">
        <v>8900</v>
      </c>
      <c r="AC114">
        <v>48400</v>
      </c>
      <c r="AD114">
        <v>18.399999999999999</v>
      </c>
      <c r="AE114">
        <v>6.1</v>
      </c>
      <c r="AF114">
        <v>7800</v>
      </c>
      <c r="AG114">
        <v>49300</v>
      </c>
      <c r="AH114">
        <v>15.8</v>
      </c>
      <c r="AI114">
        <v>6.2</v>
      </c>
      <c r="AJ114">
        <v>9100</v>
      </c>
      <c r="AK114">
        <v>48700</v>
      </c>
      <c r="AL114">
        <v>18.7</v>
      </c>
      <c r="AM114">
        <v>6.4</v>
      </c>
      <c r="AN114">
        <v>10100</v>
      </c>
      <c r="AO114">
        <v>49100</v>
      </c>
      <c r="AP114">
        <v>20.5</v>
      </c>
      <c r="AQ114">
        <v>6.6</v>
      </c>
      <c r="AR114">
        <v>8300</v>
      </c>
      <c r="AS114">
        <v>49600</v>
      </c>
      <c r="AT114">
        <v>16.600000000000001</v>
      </c>
      <c r="AU114">
        <v>6.4</v>
      </c>
      <c r="AV114">
        <v>8300</v>
      </c>
      <c r="AW114">
        <v>49600</v>
      </c>
      <c r="AX114">
        <v>16.8</v>
      </c>
      <c r="AY114">
        <v>6</v>
      </c>
      <c r="AZ114">
        <v>9000</v>
      </c>
      <c r="BA114">
        <v>49600</v>
      </c>
      <c r="BB114">
        <v>18.100000000000001</v>
      </c>
      <c r="BC114">
        <v>5.8</v>
      </c>
      <c r="BD114">
        <v>10500</v>
      </c>
      <c r="BE114">
        <v>48900</v>
      </c>
      <c r="BF114">
        <v>21.5</v>
      </c>
      <c r="BG114">
        <v>6.4</v>
      </c>
      <c r="BH114">
        <v>6800</v>
      </c>
      <c r="BI114">
        <v>48600</v>
      </c>
      <c r="BJ114">
        <v>14.1</v>
      </c>
      <c r="BK114">
        <v>6.5</v>
      </c>
      <c r="BL114">
        <v>7100</v>
      </c>
      <c r="BM114">
        <v>48800</v>
      </c>
      <c r="BN114">
        <v>14.6</v>
      </c>
      <c r="BO114">
        <v>6.5</v>
      </c>
      <c r="BP114">
        <v>9000</v>
      </c>
      <c r="BQ114">
        <v>49600</v>
      </c>
      <c r="BR114">
        <v>18.2</v>
      </c>
      <c r="BS114">
        <v>6.8</v>
      </c>
      <c r="BT114">
        <v>11100</v>
      </c>
      <c r="BU114">
        <v>49800</v>
      </c>
      <c r="BV114">
        <v>22.3</v>
      </c>
      <c r="BW114">
        <v>6.6</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10000</v>
      </c>
      <c r="E115">
        <v>43700</v>
      </c>
      <c r="F115">
        <v>22.8</v>
      </c>
      <c r="G115">
        <v>3.1</v>
      </c>
      <c r="H115">
        <v>9800</v>
      </c>
      <c r="I115">
        <v>44000</v>
      </c>
      <c r="J115">
        <v>22.2</v>
      </c>
      <c r="K115">
        <v>3.3</v>
      </c>
      <c r="L115">
        <v>11000</v>
      </c>
      <c r="M115">
        <v>44300</v>
      </c>
      <c r="N115">
        <v>25</v>
      </c>
      <c r="O115">
        <v>6.8</v>
      </c>
      <c r="P115">
        <v>8300</v>
      </c>
      <c r="Q115">
        <v>45500</v>
      </c>
      <c r="R115">
        <v>18.2</v>
      </c>
      <c r="S115">
        <v>5.7</v>
      </c>
      <c r="T115">
        <v>10800</v>
      </c>
      <c r="U115">
        <v>44900</v>
      </c>
      <c r="V115">
        <v>24</v>
      </c>
      <c r="W115">
        <v>7.5</v>
      </c>
      <c r="X115">
        <v>11400</v>
      </c>
      <c r="Y115">
        <v>44800</v>
      </c>
      <c r="Z115">
        <v>25.5</v>
      </c>
      <c r="AA115">
        <v>7.6</v>
      </c>
      <c r="AB115">
        <v>9500</v>
      </c>
      <c r="AC115">
        <v>45000</v>
      </c>
      <c r="AD115">
        <v>21.1</v>
      </c>
      <c r="AE115">
        <v>7</v>
      </c>
      <c r="AF115">
        <v>6300</v>
      </c>
      <c r="AG115">
        <v>45600</v>
      </c>
      <c r="AH115">
        <v>13.9</v>
      </c>
      <c r="AI115">
        <v>6.5</v>
      </c>
      <c r="AJ115">
        <v>10100</v>
      </c>
      <c r="AK115">
        <v>43600</v>
      </c>
      <c r="AL115">
        <v>23.2</v>
      </c>
      <c r="AM115">
        <v>7.9</v>
      </c>
      <c r="AN115">
        <v>10700</v>
      </c>
      <c r="AO115">
        <v>43500</v>
      </c>
      <c r="AP115">
        <v>24.6</v>
      </c>
      <c r="AQ115">
        <v>8.6999999999999993</v>
      </c>
      <c r="AR115">
        <v>8000</v>
      </c>
      <c r="AS115">
        <v>42300</v>
      </c>
      <c r="AT115">
        <v>18.899999999999999</v>
      </c>
      <c r="AU115">
        <v>7</v>
      </c>
      <c r="AV115">
        <v>8100</v>
      </c>
      <c r="AW115">
        <v>43300</v>
      </c>
      <c r="AX115">
        <v>18.7</v>
      </c>
      <c r="AY115">
        <v>7</v>
      </c>
      <c r="AZ115">
        <v>9600</v>
      </c>
      <c r="BA115">
        <v>43400</v>
      </c>
      <c r="BB115">
        <v>22.1</v>
      </c>
      <c r="BC115">
        <v>8</v>
      </c>
      <c r="BD115">
        <v>9300</v>
      </c>
      <c r="BE115">
        <v>43600</v>
      </c>
      <c r="BF115">
        <v>21.4</v>
      </c>
      <c r="BG115">
        <v>8.1</v>
      </c>
      <c r="BH115">
        <v>11100</v>
      </c>
      <c r="BI115">
        <v>45200</v>
      </c>
      <c r="BJ115">
        <v>24.5</v>
      </c>
      <c r="BK115">
        <v>8.6</v>
      </c>
      <c r="BL115">
        <v>6400</v>
      </c>
      <c r="BM115">
        <v>45100</v>
      </c>
      <c r="BN115">
        <v>14.2</v>
      </c>
      <c r="BO115">
        <v>7.1</v>
      </c>
      <c r="BP115">
        <v>9200</v>
      </c>
      <c r="BQ115">
        <v>44800</v>
      </c>
      <c r="BR115">
        <v>20.6</v>
      </c>
      <c r="BS115">
        <v>8.9</v>
      </c>
      <c r="BT115">
        <v>12000</v>
      </c>
      <c r="BU115">
        <v>42500</v>
      </c>
      <c r="BV115">
        <v>28.3</v>
      </c>
      <c r="BW115">
        <v>8.5</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32200</v>
      </c>
      <c r="E116">
        <v>122200</v>
      </c>
      <c r="F116">
        <v>26.3</v>
      </c>
      <c r="G116">
        <v>2.2999999999999998</v>
      </c>
      <c r="H116">
        <v>33100</v>
      </c>
      <c r="I116">
        <v>123400</v>
      </c>
      <c r="J116">
        <v>26.8</v>
      </c>
      <c r="K116">
        <v>2.4</v>
      </c>
      <c r="L116">
        <v>32600</v>
      </c>
      <c r="M116">
        <v>124700</v>
      </c>
      <c r="N116">
        <v>26.1</v>
      </c>
      <c r="O116">
        <v>2.5</v>
      </c>
      <c r="P116">
        <v>32200</v>
      </c>
      <c r="Q116">
        <v>125900</v>
      </c>
      <c r="R116">
        <v>25.6</v>
      </c>
      <c r="S116">
        <v>2.6</v>
      </c>
      <c r="T116">
        <v>30000</v>
      </c>
      <c r="U116">
        <v>126200</v>
      </c>
      <c r="V116">
        <v>23.8</v>
      </c>
      <c r="W116">
        <v>2.5</v>
      </c>
      <c r="X116">
        <v>31700</v>
      </c>
      <c r="Y116">
        <v>127400</v>
      </c>
      <c r="Z116">
        <v>24.9</v>
      </c>
      <c r="AA116">
        <v>2.6</v>
      </c>
      <c r="AB116">
        <v>33600</v>
      </c>
      <c r="AC116">
        <v>130200</v>
      </c>
      <c r="AD116">
        <v>25.8</v>
      </c>
      <c r="AE116">
        <v>2.6</v>
      </c>
      <c r="AF116">
        <v>32400</v>
      </c>
      <c r="AG116">
        <v>129400</v>
      </c>
      <c r="AH116">
        <v>25.1</v>
      </c>
      <c r="AI116">
        <v>2.7</v>
      </c>
      <c r="AJ116">
        <v>31000</v>
      </c>
      <c r="AK116">
        <v>127900</v>
      </c>
      <c r="AL116">
        <v>24.2</v>
      </c>
      <c r="AM116">
        <v>2.7</v>
      </c>
      <c r="AN116">
        <v>33100</v>
      </c>
      <c r="AO116">
        <v>127500</v>
      </c>
      <c r="AP116">
        <v>26</v>
      </c>
      <c r="AQ116">
        <v>2.8</v>
      </c>
      <c r="AR116">
        <v>29800</v>
      </c>
      <c r="AS116">
        <v>127900</v>
      </c>
      <c r="AT116">
        <v>23.3</v>
      </c>
      <c r="AU116">
        <v>2.6</v>
      </c>
      <c r="AV116">
        <v>27500</v>
      </c>
      <c r="AW116">
        <v>127200</v>
      </c>
      <c r="AX116">
        <v>21.6</v>
      </c>
      <c r="AY116">
        <v>2.7</v>
      </c>
      <c r="AZ116">
        <v>27500</v>
      </c>
      <c r="BA116">
        <v>126700</v>
      </c>
      <c r="BB116">
        <v>21.7</v>
      </c>
      <c r="BC116">
        <v>2.8</v>
      </c>
      <c r="BD116">
        <v>28500</v>
      </c>
      <c r="BE116">
        <v>128000</v>
      </c>
      <c r="BF116">
        <v>22.2</v>
      </c>
      <c r="BG116">
        <v>2.8</v>
      </c>
      <c r="BH116">
        <v>28400</v>
      </c>
      <c r="BI116">
        <v>128400</v>
      </c>
      <c r="BJ116">
        <v>22.1</v>
      </c>
      <c r="BK116">
        <v>2.8</v>
      </c>
      <c r="BL116">
        <v>29100</v>
      </c>
      <c r="BM116">
        <v>127800</v>
      </c>
      <c r="BN116">
        <v>22.7</v>
      </c>
      <c r="BO116">
        <v>3</v>
      </c>
      <c r="BP116">
        <v>24800</v>
      </c>
      <c r="BQ116">
        <v>127600</v>
      </c>
      <c r="BR116">
        <v>19.5</v>
      </c>
      <c r="BS116">
        <v>3.2</v>
      </c>
      <c r="BT116">
        <v>29400</v>
      </c>
      <c r="BU116">
        <v>127500</v>
      </c>
      <c r="BV116">
        <v>23.1</v>
      </c>
      <c r="BW116">
        <v>3.5</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16600</v>
      </c>
      <c r="E117">
        <v>72200</v>
      </c>
      <c r="F117">
        <v>23</v>
      </c>
      <c r="G117">
        <v>3.4</v>
      </c>
      <c r="H117">
        <v>16000</v>
      </c>
      <c r="I117">
        <v>71200</v>
      </c>
      <c r="J117">
        <v>22.4</v>
      </c>
      <c r="K117">
        <v>3.7</v>
      </c>
      <c r="L117">
        <v>14200</v>
      </c>
      <c r="M117">
        <v>71500</v>
      </c>
      <c r="N117">
        <v>19.899999999999999</v>
      </c>
      <c r="O117">
        <v>5.2</v>
      </c>
      <c r="P117">
        <v>16200</v>
      </c>
      <c r="Q117">
        <v>70300</v>
      </c>
      <c r="R117">
        <v>23.1</v>
      </c>
      <c r="S117">
        <v>5.7</v>
      </c>
      <c r="T117">
        <v>13500</v>
      </c>
      <c r="U117">
        <v>71600</v>
      </c>
      <c r="V117">
        <v>18.899999999999999</v>
      </c>
      <c r="W117">
        <v>5.2</v>
      </c>
      <c r="X117">
        <v>13600</v>
      </c>
      <c r="Y117">
        <v>71500</v>
      </c>
      <c r="Z117">
        <v>19</v>
      </c>
      <c r="AA117">
        <v>5.2</v>
      </c>
      <c r="AB117">
        <v>15800</v>
      </c>
      <c r="AC117">
        <v>72200</v>
      </c>
      <c r="AD117">
        <v>21.8</v>
      </c>
      <c r="AE117">
        <v>5.9</v>
      </c>
      <c r="AF117">
        <v>16400</v>
      </c>
      <c r="AG117">
        <v>72300</v>
      </c>
      <c r="AH117">
        <v>22.7</v>
      </c>
      <c r="AI117">
        <v>6.3</v>
      </c>
      <c r="AJ117">
        <v>11400</v>
      </c>
      <c r="AK117">
        <v>70000</v>
      </c>
      <c r="AL117">
        <v>16.3</v>
      </c>
      <c r="AM117">
        <v>5.6</v>
      </c>
      <c r="AN117">
        <v>15500</v>
      </c>
      <c r="AO117">
        <v>70300</v>
      </c>
      <c r="AP117">
        <v>22</v>
      </c>
      <c r="AQ117">
        <v>5.9</v>
      </c>
      <c r="AR117">
        <v>18700</v>
      </c>
      <c r="AS117">
        <v>72600</v>
      </c>
      <c r="AT117">
        <v>25.7</v>
      </c>
      <c r="AU117">
        <v>6.5</v>
      </c>
      <c r="AV117">
        <v>16700</v>
      </c>
      <c r="AW117">
        <v>72500</v>
      </c>
      <c r="AX117">
        <v>23.1</v>
      </c>
      <c r="AY117">
        <v>6.8</v>
      </c>
      <c r="AZ117">
        <v>14900</v>
      </c>
      <c r="BA117">
        <v>72200</v>
      </c>
      <c r="BB117">
        <v>20.6</v>
      </c>
      <c r="BC117">
        <v>6</v>
      </c>
      <c r="BD117">
        <v>16000</v>
      </c>
      <c r="BE117">
        <v>72800</v>
      </c>
      <c r="BF117">
        <v>22</v>
      </c>
      <c r="BG117">
        <v>6.6</v>
      </c>
      <c r="BH117">
        <v>14700</v>
      </c>
      <c r="BI117">
        <v>72500</v>
      </c>
      <c r="BJ117">
        <v>20.3</v>
      </c>
      <c r="BK117">
        <v>6.3</v>
      </c>
      <c r="BL117">
        <v>10000</v>
      </c>
      <c r="BM117">
        <v>71300</v>
      </c>
      <c r="BN117">
        <v>14</v>
      </c>
      <c r="BO117">
        <v>5.3</v>
      </c>
      <c r="BP117">
        <v>15200</v>
      </c>
      <c r="BQ117">
        <v>73000</v>
      </c>
      <c r="BR117">
        <v>20.8</v>
      </c>
      <c r="BS117">
        <v>6.2</v>
      </c>
      <c r="BT117">
        <v>15700</v>
      </c>
      <c r="BU117">
        <v>72600</v>
      </c>
      <c r="BV117">
        <v>21.6</v>
      </c>
      <c r="BW117">
        <v>6.1</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15300</v>
      </c>
      <c r="E118">
        <v>71300</v>
      </c>
      <c r="F118">
        <v>21.4</v>
      </c>
      <c r="G118">
        <v>3.3</v>
      </c>
      <c r="H118">
        <v>15400</v>
      </c>
      <c r="I118">
        <v>72000</v>
      </c>
      <c r="J118">
        <v>21.4</v>
      </c>
      <c r="K118">
        <v>3.5</v>
      </c>
      <c r="L118">
        <v>12800</v>
      </c>
      <c r="M118">
        <v>73900</v>
      </c>
      <c r="N118">
        <v>17.3</v>
      </c>
      <c r="O118">
        <v>5.0999999999999996</v>
      </c>
      <c r="P118">
        <v>12500</v>
      </c>
      <c r="Q118">
        <v>74000</v>
      </c>
      <c r="R118">
        <v>16.899999999999999</v>
      </c>
      <c r="S118">
        <v>4.5999999999999996</v>
      </c>
      <c r="T118">
        <v>17400</v>
      </c>
      <c r="U118">
        <v>78100</v>
      </c>
      <c r="V118">
        <v>22.2</v>
      </c>
      <c r="W118">
        <v>5.6</v>
      </c>
      <c r="X118">
        <v>15200</v>
      </c>
      <c r="Y118">
        <v>78600</v>
      </c>
      <c r="Z118">
        <v>19.399999999999999</v>
      </c>
      <c r="AA118">
        <v>5.4</v>
      </c>
      <c r="AB118">
        <v>16100</v>
      </c>
      <c r="AC118">
        <v>77900</v>
      </c>
      <c r="AD118">
        <v>20.7</v>
      </c>
      <c r="AE118">
        <v>5.6</v>
      </c>
      <c r="AF118">
        <v>14300</v>
      </c>
      <c r="AG118">
        <v>78100</v>
      </c>
      <c r="AH118">
        <v>18.3</v>
      </c>
      <c r="AI118">
        <v>5.8</v>
      </c>
      <c r="AJ118">
        <v>13100</v>
      </c>
      <c r="AK118">
        <v>79200</v>
      </c>
      <c r="AL118">
        <v>16.5</v>
      </c>
      <c r="AM118">
        <v>5.0999999999999996</v>
      </c>
      <c r="AN118">
        <v>14900</v>
      </c>
      <c r="AO118">
        <v>80100</v>
      </c>
      <c r="AP118">
        <v>18.600000000000001</v>
      </c>
      <c r="AQ118">
        <v>5.5</v>
      </c>
      <c r="AR118">
        <v>13900</v>
      </c>
      <c r="AS118">
        <v>79200</v>
      </c>
      <c r="AT118">
        <v>17.5</v>
      </c>
      <c r="AU118">
        <v>5.4</v>
      </c>
      <c r="AV118">
        <v>12400</v>
      </c>
      <c r="AW118">
        <v>78900</v>
      </c>
      <c r="AX118">
        <v>15.7</v>
      </c>
      <c r="AY118">
        <v>4.9000000000000004</v>
      </c>
      <c r="AZ118">
        <v>12000</v>
      </c>
      <c r="BA118">
        <v>80900</v>
      </c>
      <c r="BB118">
        <v>14.9</v>
      </c>
      <c r="BC118">
        <v>5.0999999999999996</v>
      </c>
      <c r="BD118">
        <v>15100</v>
      </c>
      <c r="BE118">
        <v>80600</v>
      </c>
      <c r="BF118">
        <v>18.7</v>
      </c>
      <c r="BG118">
        <v>5.4</v>
      </c>
      <c r="BH118">
        <v>16100</v>
      </c>
      <c r="BI118">
        <v>82200</v>
      </c>
      <c r="BJ118">
        <v>19.600000000000001</v>
      </c>
      <c r="BK118">
        <v>5.6</v>
      </c>
      <c r="BL118">
        <v>10300</v>
      </c>
      <c r="BM118">
        <v>81200</v>
      </c>
      <c r="BN118">
        <v>12.7</v>
      </c>
      <c r="BO118">
        <v>4.5999999999999996</v>
      </c>
      <c r="BP118">
        <v>15600</v>
      </c>
      <c r="BQ118">
        <v>83700</v>
      </c>
      <c r="BR118">
        <v>18.7</v>
      </c>
      <c r="BS118">
        <v>6.2</v>
      </c>
      <c r="BT118">
        <v>13900</v>
      </c>
      <c r="BU118">
        <v>82100</v>
      </c>
      <c r="BV118">
        <v>17</v>
      </c>
      <c r="BW118">
        <v>5.5</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72200</v>
      </c>
      <c r="E119">
        <v>360400</v>
      </c>
      <c r="F119">
        <v>20</v>
      </c>
      <c r="G119">
        <v>1.3</v>
      </c>
      <c r="H119">
        <v>74100</v>
      </c>
      <c r="I119">
        <v>364400</v>
      </c>
      <c r="J119">
        <v>20.3</v>
      </c>
      <c r="K119">
        <v>1.4</v>
      </c>
      <c r="L119">
        <v>68500</v>
      </c>
      <c r="M119">
        <v>367100</v>
      </c>
      <c r="N119">
        <v>18.7</v>
      </c>
      <c r="O119">
        <v>2.2000000000000002</v>
      </c>
      <c r="P119">
        <v>65900</v>
      </c>
      <c r="Q119">
        <v>370700</v>
      </c>
      <c r="R119">
        <v>17.8</v>
      </c>
      <c r="S119">
        <v>2.2000000000000002</v>
      </c>
      <c r="T119">
        <v>69500</v>
      </c>
      <c r="U119">
        <v>370700</v>
      </c>
      <c r="V119">
        <v>18.7</v>
      </c>
      <c r="W119">
        <v>2.4</v>
      </c>
      <c r="X119">
        <v>69700</v>
      </c>
      <c r="Y119">
        <v>371200</v>
      </c>
      <c r="Z119">
        <v>18.8</v>
      </c>
      <c r="AA119">
        <v>2.4</v>
      </c>
      <c r="AB119">
        <v>74800</v>
      </c>
      <c r="AC119">
        <v>372900</v>
      </c>
      <c r="AD119">
        <v>20.100000000000001</v>
      </c>
      <c r="AE119">
        <v>2.4</v>
      </c>
      <c r="AF119">
        <v>69100</v>
      </c>
      <c r="AG119">
        <v>374300</v>
      </c>
      <c r="AH119">
        <v>18.5</v>
      </c>
      <c r="AI119">
        <v>2.5</v>
      </c>
      <c r="AJ119">
        <v>69900</v>
      </c>
      <c r="AK119">
        <v>372800</v>
      </c>
      <c r="AL119">
        <v>18.7</v>
      </c>
      <c r="AM119">
        <v>2.4</v>
      </c>
      <c r="AN119">
        <v>69700</v>
      </c>
      <c r="AO119">
        <v>372800</v>
      </c>
      <c r="AP119">
        <v>18.7</v>
      </c>
      <c r="AQ119">
        <v>2.4</v>
      </c>
      <c r="AR119">
        <v>63800</v>
      </c>
      <c r="AS119">
        <v>374000</v>
      </c>
      <c r="AT119">
        <v>17.100000000000001</v>
      </c>
      <c r="AU119">
        <v>2.2999999999999998</v>
      </c>
      <c r="AV119">
        <v>64900</v>
      </c>
      <c r="AW119">
        <v>375800</v>
      </c>
      <c r="AX119">
        <v>17.3</v>
      </c>
      <c r="AY119">
        <v>2.2999999999999998</v>
      </c>
      <c r="AZ119">
        <v>56700</v>
      </c>
      <c r="BA119">
        <v>377000</v>
      </c>
      <c r="BB119">
        <v>15</v>
      </c>
      <c r="BC119">
        <v>2.2000000000000002</v>
      </c>
      <c r="BD119">
        <v>65200</v>
      </c>
      <c r="BE119">
        <v>378400</v>
      </c>
      <c r="BF119">
        <v>17.2</v>
      </c>
      <c r="BG119">
        <v>2.2999999999999998</v>
      </c>
      <c r="BH119">
        <v>61400</v>
      </c>
      <c r="BI119">
        <v>378100</v>
      </c>
      <c r="BJ119">
        <v>16.2</v>
      </c>
      <c r="BK119">
        <v>2.4</v>
      </c>
      <c r="BL119">
        <v>57600</v>
      </c>
      <c r="BM119">
        <v>378700</v>
      </c>
      <c r="BN119">
        <v>15.2</v>
      </c>
      <c r="BO119">
        <v>2.2999999999999998</v>
      </c>
      <c r="BP119">
        <v>67000</v>
      </c>
      <c r="BQ119">
        <v>379000</v>
      </c>
      <c r="BR119">
        <v>17.7</v>
      </c>
      <c r="BS119">
        <v>2.5</v>
      </c>
      <c r="BT119">
        <v>70500</v>
      </c>
      <c r="BU119">
        <v>378100</v>
      </c>
      <c r="BV119">
        <v>18.600000000000001</v>
      </c>
      <c r="BW119">
        <v>2.4</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10600</v>
      </c>
      <c r="E120">
        <v>48900</v>
      </c>
      <c r="F120">
        <v>21.7</v>
      </c>
      <c r="G120">
        <v>4</v>
      </c>
      <c r="H120">
        <v>9000</v>
      </c>
      <c r="I120">
        <v>49100</v>
      </c>
      <c r="J120">
        <v>18.399999999999999</v>
      </c>
      <c r="K120">
        <v>3.3</v>
      </c>
      <c r="L120">
        <v>9800</v>
      </c>
      <c r="M120">
        <v>49700</v>
      </c>
      <c r="N120">
        <v>19.8</v>
      </c>
      <c r="O120">
        <v>6.3</v>
      </c>
      <c r="P120">
        <v>6800</v>
      </c>
      <c r="Q120">
        <v>50200</v>
      </c>
      <c r="R120">
        <v>13.6</v>
      </c>
      <c r="S120">
        <v>5.3</v>
      </c>
      <c r="T120">
        <v>8300</v>
      </c>
      <c r="U120">
        <v>51300</v>
      </c>
      <c r="V120">
        <v>16.2</v>
      </c>
      <c r="W120">
        <v>6.2</v>
      </c>
      <c r="X120">
        <v>5700</v>
      </c>
      <c r="Y120">
        <v>51800</v>
      </c>
      <c r="Z120">
        <v>11.1</v>
      </c>
      <c r="AA120">
        <v>5.4</v>
      </c>
      <c r="AB120">
        <v>10800</v>
      </c>
      <c r="AC120">
        <v>51600</v>
      </c>
      <c r="AD120">
        <v>20.9</v>
      </c>
      <c r="AE120">
        <v>7.5</v>
      </c>
      <c r="AF120">
        <v>12600</v>
      </c>
      <c r="AG120">
        <v>52500</v>
      </c>
      <c r="AH120">
        <v>23.9</v>
      </c>
      <c r="AI120">
        <v>7.5</v>
      </c>
      <c r="AJ120">
        <v>12100</v>
      </c>
      <c r="AK120">
        <v>52300</v>
      </c>
      <c r="AL120">
        <v>23.2</v>
      </c>
      <c r="AM120">
        <v>7.4</v>
      </c>
      <c r="AN120">
        <v>12300</v>
      </c>
      <c r="AO120">
        <v>53200</v>
      </c>
      <c r="AP120">
        <v>23</v>
      </c>
      <c r="AQ120">
        <v>8.5</v>
      </c>
      <c r="AR120">
        <v>10700</v>
      </c>
      <c r="AS120">
        <v>52000</v>
      </c>
      <c r="AT120">
        <v>20.6</v>
      </c>
      <c r="AU120">
        <v>8.3000000000000007</v>
      </c>
      <c r="AV120">
        <v>8700</v>
      </c>
      <c r="AW120">
        <v>52200</v>
      </c>
      <c r="AX120">
        <v>16.600000000000001</v>
      </c>
      <c r="AY120">
        <v>7.6</v>
      </c>
      <c r="AZ120">
        <v>9500</v>
      </c>
      <c r="BA120">
        <v>53400</v>
      </c>
      <c r="BB120">
        <v>17.8</v>
      </c>
      <c r="BC120">
        <v>7.9</v>
      </c>
      <c r="BD120">
        <v>12700</v>
      </c>
      <c r="BE120">
        <v>53500</v>
      </c>
      <c r="BF120">
        <v>23.8</v>
      </c>
      <c r="BG120">
        <v>8.6</v>
      </c>
      <c r="BH120">
        <v>13600</v>
      </c>
      <c r="BI120">
        <v>54500</v>
      </c>
      <c r="BJ120">
        <v>24.9</v>
      </c>
      <c r="BK120">
        <v>8.6999999999999993</v>
      </c>
      <c r="BL120">
        <v>10100</v>
      </c>
      <c r="BM120">
        <v>54800</v>
      </c>
      <c r="BN120">
        <v>18.5</v>
      </c>
      <c r="BO120">
        <v>7.3</v>
      </c>
      <c r="BP120">
        <v>15900</v>
      </c>
      <c r="BQ120">
        <v>53600</v>
      </c>
      <c r="BR120">
        <v>29.7</v>
      </c>
      <c r="BS120">
        <v>8.6999999999999993</v>
      </c>
      <c r="BT120">
        <v>18800</v>
      </c>
      <c r="BU120">
        <v>54200</v>
      </c>
      <c r="BV120">
        <v>34.700000000000003</v>
      </c>
      <c r="BW120">
        <v>9.3000000000000007</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11900</v>
      </c>
      <c r="E121">
        <v>60200</v>
      </c>
      <c r="F121">
        <v>19.8</v>
      </c>
      <c r="G121">
        <v>3.4</v>
      </c>
      <c r="H121">
        <v>13400</v>
      </c>
      <c r="I121">
        <v>61400</v>
      </c>
      <c r="J121">
        <v>21.9</v>
      </c>
      <c r="K121">
        <v>3.8</v>
      </c>
      <c r="L121">
        <v>11600</v>
      </c>
      <c r="M121">
        <v>62400</v>
      </c>
      <c r="N121">
        <v>18.7</v>
      </c>
      <c r="O121">
        <v>6.2</v>
      </c>
      <c r="P121">
        <v>11600</v>
      </c>
      <c r="Q121">
        <v>62400</v>
      </c>
      <c r="R121">
        <v>18.5</v>
      </c>
      <c r="S121">
        <v>5.6</v>
      </c>
      <c r="T121">
        <v>12700</v>
      </c>
      <c r="U121">
        <v>63600</v>
      </c>
      <c r="V121">
        <v>19.899999999999999</v>
      </c>
      <c r="W121">
        <v>6.4</v>
      </c>
      <c r="X121">
        <v>12000</v>
      </c>
      <c r="Y121">
        <v>64900</v>
      </c>
      <c r="Z121">
        <v>18.5</v>
      </c>
      <c r="AA121">
        <v>7.1</v>
      </c>
      <c r="AB121">
        <v>12500</v>
      </c>
      <c r="AC121">
        <v>64400</v>
      </c>
      <c r="AD121">
        <v>19.399999999999999</v>
      </c>
      <c r="AE121">
        <v>6.9</v>
      </c>
      <c r="AF121">
        <v>14400</v>
      </c>
      <c r="AG121">
        <v>64400</v>
      </c>
      <c r="AH121">
        <v>22.3</v>
      </c>
      <c r="AI121">
        <v>7.1</v>
      </c>
      <c r="AJ121">
        <v>17400</v>
      </c>
      <c r="AK121">
        <v>63500</v>
      </c>
      <c r="AL121">
        <v>27.5</v>
      </c>
      <c r="AM121">
        <v>7.6</v>
      </c>
      <c r="AN121">
        <v>12800</v>
      </c>
      <c r="AO121">
        <v>63800</v>
      </c>
      <c r="AP121">
        <v>20.100000000000001</v>
      </c>
      <c r="AQ121">
        <v>7.4</v>
      </c>
      <c r="AR121">
        <v>14800</v>
      </c>
      <c r="AS121">
        <v>64000</v>
      </c>
      <c r="AT121">
        <v>23.2</v>
      </c>
      <c r="AU121">
        <v>7.7</v>
      </c>
      <c r="AV121">
        <v>15100</v>
      </c>
      <c r="AW121">
        <v>65100</v>
      </c>
      <c r="AX121">
        <v>23.1</v>
      </c>
      <c r="AY121">
        <v>8.4</v>
      </c>
      <c r="AZ121">
        <v>20400</v>
      </c>
      <c r="BA121">
        <v>67100</v>
      </c>
      <c r="BB121">
        <v>30.4</v>
      </c>
      <c r="BC121">
        <v>10.4</v>
      </c>
      <c r="BD121">
        <v>15400</v>
      </c>
      <c r="BE121">
        <v>66100</v>
      </c>
      <c r="BF121">
        <v>23.3</v>
      </c>
      <c r="BG121">
        <v>8.5</v>
      </c>
      <c r="BH121">
        <v>10400</v>
      </c>
      <c r="BI121">
        <v>68100</v>
      </c>
      <c r="BJ121">
        <v>15.3</v>
      </c>
      <c r="BK121">
        <v>7.1</v>
      </c>
      <c r="BL121">
        <v>9000</v>
      </c>
      <c r="BM121">
        <v>66200</v>
      </c>
      <c r="BN121">
        <v>13.6</v>
      </c>
      <c r="BO121">
        <v>6.9</v>
      </c>
      <c r="BP121">
        <v>11700</v>
      </c>
      <c r="BQ121">
        <v>68100</v>
      </c>
      <c r="BR121">
        <v>17.100000000000001</v>
      </c>
      <c r="BS121">
        <v>7.8</v>
      </c>
      <c r="BT121">
        <v>12200</v>
      </c>
      <c r="BU121">
        <v>70600</v>
      </c>
      <c r="BV121">
        <v>17.3</v>
      </c>
      <c r="BW121" t="s">
        <v>38</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15100</v>
      </c>
      <c r="E122">
        <v>56700</v>
      </c>
      <c r="F122">
        <v>26.7</v>
      </c>
      <c r="G122">
        <v>3.4</v>
      </c>
      <c r="H122">
        <v>15500</v>
      </c>
      <c r="I122">
        <v>58200</v>
      </c>
      <c r="J122">
        <v>26.7</v>
      </c>
      <c r="K122">
        <v>3.3</v>
      </c>
      <c r="L122">
        <v>17600</v>
      </c>
      <c r="M122">
        <v>59000</v>
      </c>
      <c r="N122">
        <v>29.9</v>
      </c>
      <c r="O122">
        <v>7</v>
      </c>
      <c r="P122">
        <v>14300</v>
      </c>
      <c r="Q122">
        <v>59300</v>
      </c>
      <c r="R122">
        <v>24.2</v>
      </c>
      <c r="S122">
        <v>6.7</v>
      </c>
      <c r="T122">
        <v>18200</v>
      </c>
      <c r="U122">
        <v>60400</v>
      </c>
      <c r="V122">
        <v>30.2</v>
      </c>
      <c r="W122">
        <v>7</v>
      </c>
      <c r="X122">
        <v>16800</v>
      </c>
      <c r="Y122">
        <v>59300</v>
      </c>
      <c r="Z122">
        <v>28.4</v>
      </c>
      <c r="AA122">
        <v>7.6</v>
      </c>
      <c r="AB122">
        <v>15000</v>
      </c>
      <c r="AC122">
        <v>59500</v>
      </c>
      <c r="AD122">
        <v>25.2</v>
      </c>
      <c r="AE122">
        <v>7.8</v>
      </c>
      <c r="AF122">
        <v>14100</v>
      </c>
      <c r="AG122">
        <v>59200</v>
      </c>
      <c r="AH122">
        <v>23.8</v>
      </c>
      <c r="AI122">
        <v>7.1</v>
      </c>
      <c r="AJ122">
        <v>14100</v>
      </c>
      <c r="AK122">
        <v>57500</v>
      </c>
      <c r="AL122">
        <v>24.6</v>
      </c>
      <c r="AM122">
        <v>6.6</v>
      </c>
      <c r="AN122">
        <v>11200</v>
      </c>
      <c r="AO122">
        <v>57600</v>
      </c>
      <c r="AP122">
        <v>19.399999999999999</v>
      </c>
      <c r="AQ122">
        <v>6.3</v>
      </c>
      <c r="AR122">
        <v>12600</v>
      </c>
      <c r="AS122">
        <v>56800</v>
      </c>
      <c r="AT122">
        <v>22.2</v>
      </c>
      <c r="AU122">
        <v>6.7</v>
      </c>
      <c r="AV122">
        <v>18000</v>
      </c>
      <c r="AW122">
        <v>59500</v>
      </c>
      <c r="AX122">
        <v>30.3</v>
      </c>
      <c r="AY122">
        <v>8</v>
      </c>
      <c r="AZ122">
        <v>11600</v>
      </c>
      <c r="BA122">
        <v>58000</v>
      </c>
      <c r="BB122">
        <v>20</v>
      </c>
      <c r="BC122">
        <v>7.3</v>
      </c>
      <c r="BD122">
        <v>14200</v>
      </c>
      <c r="BE122">
        <v>57400</v>
      </c>
      <c r="BF122">
        <v>24.7</v>
      </c>
      <c r="BG122">
        <v>8</v>
      </c>
      <c r="BH122">
        <v>17200</v>
      </c>
      <c r="BI122">
        <v>55900</v>
      </c>
      <c r="BJ122">
        <v>30.7</v>
      </c>
      <c r="BK122">
        <v>8.3000000000000007</v>
      </c>
      <c r="BL122">
        <v>14600</v>
      </c>
      <c r="BM122">
        <v>59300</v>
      </c>
      <c r="BN122">
        <v>24.7</v>
      </c>
      <c r="BO122">
        <v>8.4</v>
      </c>
      <c r="BP122">
        <v>16400</v>
      </c>
      <c r="BQ122">
        <v>58500</v>
      </c>
      <c r="BR122">
        <v>28</v>
      </c>
      <c r="BS122">
        <v>10</v>
      </c>
      <c r="BT122">
        <v>15300</v>
      </c>
      <c r="BU122">
        <v>57200</v>
      </c>
      <c r="BV122">
        <v>26.7</v>
      </c>
      <c r="BW122">
        <v>9.6</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40200</v>
      </c>
      <c r="E123">
        <v>151000</v>
      </c>
      <c r="F123">
        <v>26.6</v>
      </c>
      <c r="G123">
        <v>3.4</v>
      </c>
      <c r="H123">
        <v>39600</v>
      </c>
      <c r="I123">
        <v>154300</v>
      </c>
      <c r="J123">
        <v>25.6</v>
      </c>
      <c r="K123">
        <v>3.4</v>
      </c>
      <c r="L123">
        <v>42200</v>
      </c>
      <c r="M123">
        <v>157600</v>
      </c>
      <c r="N123">
        <v>26.8</v>
      </c>
      <c r="O123">
        <v>3.6</v>
      </c>
      <c r="P123">
        <v>40000</v>
      </c>
      <c r="Q123">
        <v>158700</v>
      </c>
      <c r="R123">
        <v>25.2</v>
      </c>
      <c r="S123">
        <v>3.5</v>
      </c>
      <c r="T123">
        <v>46900</v>
      </c>
      <c r="U123">
        <v>160900</v>
      </c>
      <c r="V123">
        <v>29.1</v>
      </c>
      <c r="W123">
        <v>3.9</v>
      </c>
      <c r="X123">
        <v>47800</v>
      </c>
      <c r="Y123">
        <v>163400</v>
      </c>
      <c r="Z123">
        <v>29.2</v>
      </c>
      <c r="AA123">
        <v>3.8</v>
      </c>
      <c r="AB123">
        <v>43800</v>
      </c>
      <c r="AC123">
        <v>167900</v>
      </c>
      <c r="AD123">
        <v>26.1</v>
      </c>
      <c r="AE123">
        <v>3.4</v>
      </c>
      <c r="AF123">
        <v>40900</v>
      </c>
      <c r="AG123">
        <v>171000</v>
      </c>
      <c r="AH123">
        <v>23.9</v>
      </c>
      <c r="AI123">
        <v>3.2</v>
      </c>
      <c r="AJ123">
        <v>38800</v>
      </c>
      <c r="AK123">
        <v>174400</v>
      </c>
      <c r="AL123">
        <v>22.3</v>
      </c>
      <c r="AM123">
        <v>3.4</v>
      </c>
      <c r="AN123">
        <v>49000</v>
      </c>
      <c r="AO123">
        <v>177100</v>
      </c>
      <c r="AP123">
        <v>27.6</v>
      </c>
      <c r="AQ123">
        <v>4</v>
      </c>
      <c r="AR123">
        <v>44700</v>
      </c>
      <c r="AS123">
        <v>179100</v>
      </c>
      <c r="AT123">
        <v>24.9</v>
      </c>
      <c r="AU123">
        <v>4</v>
      </c>
      <c r="AV123">
        <v>39500</v>
      </c>
      <c r="AW123">
        <v>184900</v>
      </c>
      <c r="AX123">
        <v>21.3</v>
      </c>
      <c r="AY123">
        <v>3.7</v>
      </c>
      <c r="AZ123">
        <v>39100</v>
      </c>
      <c r="BA123">
        <v>184800</v>
      </c>
      <c r="BB123">
        <v>21.1</v>
      </c>
      <c r="BC123">
        <v>3.9</v>
      </c>
      <c r="BD123">
        <v>41200</v>
      </c>
      <c r="BE123">
        <v>189300</v>
      </c>
      <c r="BF123">
        <v>21.8</v>
      </c>
      <c r="BG123">
        <v>3.6</v>
      </c>
      <c r="BH123">
        <v>47200</v>
      </c>
      <c r="BI123">
        <v>194800</v>
      </c>
      <c r="BJ123">
        <v>24.2</v>
      </c>
      <c r="BK123">
        <v>4</v>
      </c>
      <c r="BL123">
        <v>37900</v>
      </c>
      <c r="BM123">
        <v>195900</v>
      </c>
      <c r="BN123">
        <v>19.3</v>
      </c>
      <c r="BO123">
        <v>3.5</v>
      </c>
      <c r="BP123">
        <v>38600</v>
      </c>
      <c r="BQ123">
        <v>197500</v>
      </c>
      <c r="BR123">
        <v>19.5</v>
      </c>
      <c r="BS123">
        <v>4.4000000000000004</v>
      </c>
      <c r="BT123">
        <v>35200</v>
      </c>
      <c r="BU123">
        <v>202100</v>
      </c>
      <c r="BV123">
        <v>17.399999999999999</v>
      </c>
      <c r="BW123">
        <v>4</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16300</v>
      </c>
      <c r="E124">
        <v>83500</v>
      </c>
      <c r="F124">
        <v>19.5</v>
      </c>
      <c r="G124">
        <v>3.4</v>
      </c>
      <c r="H124">
        <v>13600</v>
      </c>
      <c r="I124">
        <v>83700</v>
      </c>
      <c r="J124">
        <v>16.2</v>
      </c>
      <c r="K124">
        <v>3.5</v>
      </c>
      <c r="L124">
        <v>12000</v>
      </c>
      <c r="M124">
        <v>85400</v>
      </c>
      <c r="N124">
        <v>14.1</v>
      </c>
      <c r="O124">
        <v>4.2</v>
      </c>
      <c r="P124">
        <v>12500</v>
      </c>
      <c r="Q124">
        <v>87400</v>
      </c>
      <c r="R124">
        <v>14.3</v>
      </c>
      <c r="S124">
        <v>4.3</v>
      </c>
      <c r="T124">
        <v>16100</v>
      </c>
      <c r="U124">
        <v>87700</v>
      </c>
      <c r="V124">
        <v>18.3</v>
      </c>
      <c r="W124">
        <v>4.9000000000000004</v>
      </c>
      <c r="X124">
        <v>19900</v>
      </c>
      <c r="Y124">
        <v>87300</v>
      </c>
      <c r="Z124">
        <v>22.8</v>
      </c>
      <c r="AA124">
        <v>5.7</v>
      </c>
      <c r="AB124">
        <v>18000</v>
      </c>
      <c r="AC124">
        <v>87500</v>
      </c>
      <c r="AD124">
        <v>20.6</v>
      </c>
      <c r="AE124">
        <v>5.8</v>
      </c>
      <c r="AF124">
        <v>15700</v>
      </c>
      <c r="AG124">
        <v>89400</v>
      </c>
      <c r="AH124">
        <v>17.600000000000001</v>
      </c>
      <c r="AI124">
        <v>4.8</v>
      </c>
      <c r="AJ124">
        <v>20200</v>
      </c>
      <c r="AK124">
        <v>89400</v>
      </c>
      <c r="AL124">
        <v>22.5</v>
      </c>
      <c r="AM124">
        <v>5.6</v>
      </c>
      <c r="AN124">
        <v>22700</v>
      </c>
      <c r="AO124">
        <v>90800</v>
      </c>
      <c r="AP124">
        <v>25</v>
      </c>
      <c r="AQ124">
        <v>5.6</v>
      </c>
      <c r="AR124">
        <v>22100</v>
      </c>
      <c r="AS124">
        <v>91700</v>
      </c>
      <c r="AT124">
        <v>24.1</v>
      </c>
      <c r="AU124">
        <v>5.7</v>
      </c>
      <c r="AV124">
        <v>25300</v>
      </c>
      <c r="AW124">
        <v>95700</v>
      </c>
      <c r="AX124">
        <v>26.4</v>
      </c>
      <c r="AY124">
        <v>6.4</v>
      </c>
      <c r="AZ124">
        <v>21800</v>
      </c>
      <c r="BA124">
        <v>98200</v>
      </c>
      <c r="BB124">
        <v>22.2</v>
      </c>
      <c r="BC124">
        <v>6.2</v>
      </c>
      <c r="BD124">
        <v>18400</v>
      </c>
      <c r="BE124">
        <v>95900</v>
      </c>
      <c r="BF124">
        <v>19.2</v>
      </c>
      <c r="BG124">
        <v>6.2</v>
      </c>
      <c r="BH124">
        <v>21800</v>
      </c>
      <c r="BI124">
        <v>96600</v>
      </c>
      <c r="BJ124">
        <v>22.5</v>
      </c>
      <c r="BK124">
        <v>7.3</v>
      </c>
      <c r="BL124">
        <v>15100</v>
      </c>
      <c r="BM124">
        <v>98700</v>
      </c>
      <c r="BN124">
        <v>15.3</v>
      </c>
      <c r="BO124">
        <v>5.6</v>
      </c>
      <c r="BP124">
        <v>15500</v>
      </c>
      <c r="BQ124">
        <v>96600</v>
      </c>
      <c r="BR124">
        <v>16</v>
      </c>
      <c r="BS124">
        <v>6.1</v>
      </c>
      <c r="BT124">
        <v>19200</v>
      </c>
      <c r="BU124">
        <v>96300</v>
      </c>
      <c r="BV124">
        <v>19.899999999999999</v>
      </c>
      <c r="BW124">
        <v>6.6</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53800</v>
      </c>
      <c r="E125">
        <v>146000</v>
      </c>
      <c r="F125">
        <v>36.799999999999997</v>
      </c>
      <c r="G125">
        <v>3.7</v>
      </c>
      <c r="H125">
        <v>60400</v>
      </c>
      <c r="I125">
        <v>148800</v>
      </c>
      <c r="J125">
        <v>40.6</v>
      </c>
      <c r="K125">
        <v>3.9</v>
      </c>
      <c r="L125">
        <v>50700</v>
      </c>
      <c r="M125">
        <v>152600</v>
      </c>
      <c r="N125">
        <v>33.200000000000003</v>
      </c>
      <c r="O125">
        <v>3.6</v>
      </c>
      <c r="P125">
        <v>46400</v>
      </c>
      <c r="Q125">
        <v>158300</v>
      </c>
      <c r="R125">
        <v>29.3</v>
      </c>
      <c r="S125">
        <v>3.5</v>
      </c>
      <c r="T125">
        <v>45500</v>
      </c>
      <c r="U125">
        <v>163500</v>
      </c>
      <c r="V125">
        <v>27.8</v>
      </c>
      <c r="W125">
        <v>3.4</v>
      </c>
      <c r="X125">
        <v>41400</v>
      </c>
      <c r="Y125">
        <v>169200</v>
      </c>
      <c r="Z125">
        <v>24.5</v>
      </c>
      <c r="AA125">
        <v>3.3</v>
      </c>
      <c r="AB125">
        <v>41900</v>
      </c>
      <c r="AC125">
        <v>174000</v>
      </c>
      <c r="AD125">
        <v>24.1</v>
      </c>
      <c r="AE125">
        <v>3.4</v>
      </c>
      <c r="AF125">
        <v>48600</v>
      </c>
      <c r="AG125">
        <v>178900</v>
      </c>
      <c r="AH125">
        <v>27.2</v>
      </c>
      <c r="AI125">
        <v>3.5</v>
      </c>
      <c r="AJ125">
        <v>54800</v>
      </c>
      <c r="AK125">
        <v>182500</v>
      </c>
      <c r="AL125">
        <v>30</v>
      </c>
      <c r="AM125">
        <v>3.6</v>
      </c>
      <c r="AN125">
        <v>55200</v>
      </c>
      <c r="AO125">
        <v>185600</v>
      </c>
      <c r="AP125">
        <v>29.8</v>
      </c>
      <c r="AQ125">
        <v>3.7</v>
      </c>
      <c r="AR125">
        <v>48600</v>
      </c>
      <c r="AS125">
        <v>190100</v>
      </c>
      <c r="AT125">
        <v>25.6</v>
      </c>
      <c r="AU125">
        <v>3.4</v>
      </c>
      <c r="AV125">
        <v>51700</v>
      </c>
      <c r="AW125">
        <v>193500</v>
      </c>
      <c r="AX125">
        <v>26.7</v>
      </c>
      <c r="AY125">
        <v>3.6</v>
      </c>
      <c r="AZ125">
        <v>49800</v>
      </c>
      <c r="BA125">
        <v>197700</v>
      </c>
      <c r="BB125">
        <v>25.2</v>
      </c>
      <c r="BC125">
        <v>3.6</v>
      </c>
      <c r="BD125">
        <v>50400</v>
      </c>
      <c r="BE125">
        <v>200000</v>
      </c>
      <c r="BF125">
        <v>25.2</v>
      </c>
      <c r="BG125">
        <v>3.8</v>
      </c>
      <c r="BH125">
        <v>52000</v>
      </c>
      <c r="BI125">
        <v>202600</v>
      </c>
      <c r="BJ125">
        <v>25.7</v>
      </c>
      <c r="BK125">
        <v>3.9</v>
      </c>
      <c r="BL125">
        <v>50000</v>
      </c>
      <c r="BM125">
        <v>206600</v>
      </c>
      <c r="BN125">
        <v>24.2</v>
      </c>
      <c r="BO125">
        <v>3.9</v>
      </c>
      <c r="BP125">
        <v>47900</v>
      </c>
      <c r="BQ125">
        <v>208800</v>
      </c>
      <c r="BR125">
        <v>22.9</v>
      </c>
      <c r="BS125">
        <v>5</v>
      </c>
      <c r="BT125">
        <v>29400</v>
      </c>
      <c r="BU125">
        <v>213000</v>
      </c>
      <c r="BV125">
        <v>13.8</v>
      </c>
      <c r="BW125">
        <v>5</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23500</v>
      </c>
      <c r="E126">
        <v>78600</v>
      </c>
      <c r="F126">
        <v>29.9</v>
      </c>
      <c r="G126">
        <v>2.5</v>
      </c>
      <c r="H126">
        <v>19700</v>
      </c>
      <c r="I126">
        <v>78700</v>
      </c>
      <c r="J126">
        <v>25</v>
      </c>
      <c r="K126">
        <v>2.5</v>
      </c>
      <c r="L126">
        <v>23000</v>
      </c>
      <c r="M126">
        <v>79100</v>
      </c>
      <c r="N126">
        <v>29.1</v>
      </c>
      <c r="O126">
        <v>2.7</v>
      </c>
      <c r="P126">
        <v>20300</v>
      </c>
      <c r="Q126">
        <v>79600</v>
      </c>
      <c r="R126">
        <v>25.5</v>
      </c>
      <c r="S126">
        <v>2.7</v>
      </c>
      <c r="T126">
        <v>21800</v>
      </c>
      <c r="U126">
        <v>80600</v>
      </c>
      <c r="V126">
        <v>27</v>
      </c>
      <c r="W126">
        <v>2.6</v>
      </c>
      <c r="X126">
        <v>21400</v>
      </c>
      <c r="Y126">
        <v>80800</v>
      </c>
      <c r="Z126">
        <v>26.4</v>
      </c>
      <c r="AA126">
        <v>2.6</v>
      </c>
      <c r="AB126">
        <v>20800</v>
      </c>
      <c r="AC126">
        <v>81700</v>
      </c>
      <c r="AD126">
        <v>25.4</v>
      </c>
      <c r="AE126">
        <v>2.6</v>
      </c>
      <c r="AF126">
        <v>20500</v>
      </c>
      <c r="AG126">
        <v>82000</v>
      </c>
      <c r="AH126">
        <v>25</v>
      </c>
      <c r="AI126">
        <v>2.7</v>
      </c>
      <c r="AJ126">
        <v>20000</v>
      </c>
      <c r="AK126">
        <v>81500</v>
      </c>
      <c r="AL126">
        <v>24.5</v>
      </c>
      <c r="AM126">
        <v>2.6</v>
      </c>
      <c r="AN126">
        <v>19600</v>
      </c>
      <c r="AO126">
        <v>79600</v>
      </c>
      <c r="AP126">
        <v>24.7</v>
      </c>
      <c r="AQ126">
        <v>2.7</v>
      </c>
      <c r="AR126">
        <v>20400</v>
      </c>
      <c r="AS126">
        <v>78400</v>
      </c>
      <c r="AT126">
        <v>26.1</v>
      </c>
      <c r="AU126">
        <v>2.7</v>
      </c>
      <c r="AV126">
        <v>16200</v>
      </c>
      <c r="AW126">
        <v>78300</v>
      </c>
      <c r="AX126">
        <v>20.7</v>
      </c>
      <c r="AY126">
        <v>2.4</v>
      </c>
      <c r="AZ126">
        <v>19500</v>
      </c>
      <c r="BA126">
        <v>79100</v>
      </c>
      <c r="BB126">
        <v>24.7</v>
      </c>
      <c r="BC126">
        <v>2.9</v>
      </c>
      <c r="BD126">
        <v>17100</v>
      </c>
      <c r="BE126">
        <v>79300</v>
      </c>
      <c r="BF126">
        <v>21.6</v>
      </c>
      <c r="BG126">
        <v>2.7</v>
      </c>
      <c r="BH126">
        <v>18200</v>
      </c>
      <c r="BI126">
        <v>78100</v>
      </c>
      <c r="BJ126">
        <v>23.3</v>
      </c>
      <c r="BK126">
        <v>2.9</v>
      </c>
      <c r="BL126">
        <v>15700</v>
      </c>
      <c r="BM126">
        <v>78100</v>
      </c>
      <c r="BN126">
        <v>20.100000000000001</v>
      </c>
      <c r="BO126">
        <v>2.9</v>
      </c>
      <c r="BP126">
        <v>19600</v>
      </c>
      <c r="BQ126">
        <v>77900</v>
      </c>
      <c r="BR126">
        <v>25.2</v>
      </c>
      <c r="BS126">
        <v>3.5</v>
      </c>
      <c r="BT126">
        <v>15400</v>
      </c>
      <c r="BU126">
        <v>76900</v>
      </c>
      <c r="BV126">
        <v>20.100000000000001</v>
      </c>
      <c r="BW126">
        <v>3.6</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9800</v>
      </c>
      <c r="E127">
        <v>52700</v>
      </c>
      <c r="F127">
        <v>18.5</v>
      </c>
      <c r="G127">
        <v>3.3</v>
      </c>
      <c r="H127">
        <v>10300</v>
      </c>
      <c r="I127">
        <v>52700</v>
      </c>
      <c r="J127">
        <v>19.5</v>
      </c>
      <c r="K127">
        <v>3.8</v>
      </c>
      <c r="L127">
        <v>11200</v>
      </c>
      <c r="M127">
        <v>52800</v>
      </c>
      <c r="N127">
        <v>21.1</v>
      </c>
      <c r="O127">
        <v>6.5</v>
      </c>
      <c r="P127">
        <v>12500</v>
      </c>
      <c r="Q127">
        <v>54000</v>
      </c>
      <c r="R127">
        <v>23.1</v>
      </c>
      <c r="S127">
        <v>7.2</v>
      </c>
      <c r="T127">
        <v>11400</v>
      </c>
      <c r="U127">
        <v>53800</v>
      </c>
      <c r="V127">
        <v>21.1</v>
      </c>
      <c r="W127">
        <v>6.4</v>
      </c>
      <c r="X127">
        <v>9700</v>
      </c>
      <c r="Y127">
        <v>53200</v>
      </c>
      <c r="Z127">
        <v>18.3</v>
      </c>
      <c r="AA127">
        <v>6.4</v>
      </c>
      <c r="AB127">
        <v>8400</v>
      </c>
      <c r="AC127">
        <v>53300</v>
      </c>
      <c r="AD127">
        <v>15.7</v>
      </c>
      <c r="AE127">
        <v>6</v>
      </c>
      <c r="AF127">
        <v>10200</v>
      </c>
      <c r="AG127">
        <v>53400</v>
      </c>
      <c r="AH127">
        <v>19.100000000000001</v>
      </c>
      <c r="AI127">
        <v>6.8</v>
      </c>
      <c r="AJ127">
        <v>10200</v>
      </c>
      <c r="AK127">
        <v>54400</v>
      </c>
      <c r="AL127">
        <v>18.7</v>
      </c>
      <c r="AM127">
        <v>6.8</v>
      </c>
      <c r="AN127">
        <v>11000</v>
      </c>
      <c r="AO127">
        <v>53500</v>
      </c>
      <c r="AP127">
        <v>20.5</v>
      </c>
      <c r="AQ127">
        <v>6.8</v>
      </c>
      <c r="AR127">
        <v>10900</v>
      </c>
      <c r="AS127">
        <v>51900</v>
      </c>
      <c r="AT127">
        <v>21.1</v>
      </c>
      <c r="AU127">
        <v>8</v>
      </c>
      <c r="AV127">
        <v>7700</v>
      </c>
      <c r="AW127">
        <v>52500</v>
      </c>
      <c r="AX127">
        <v>14.6</v>
      </c>
      <c r="AY127">
        <v>6.2</v>
      </c>
      <c r="AZ127">
        <v>7400</v>
      </c>
      <c r="BA127">
        <v>52000</v>
      </c>
      <c r="BB127">
        <v>14.3</v>
      </c>
      <c r="BC127">
        <v>6</v>
      </c>
      <c r="BD127">
        <v>11300</v>
      </c>
      <c r="BE127">
        <v>52000</v>
      </c>
      <c r="BF127">
        <v>21.8</v>
      </c>
      <c r="BG127">
        <v>7.3</v>
      </c>
      <c r="BH127">
        <v>10000</v>
      </c>
      <c r="BI127">
        <v>50600</v>
      </c>
      <c r="BJ127">
        <v>19.8</v>
      </c>
      <c r="BK127">
        <v>6.7</v>
      </c>
      <c r="BL127">
        <v>9300</v>
      </c>
      <c r="BM127">
        <v>49800</v>
      </c>
      <c r="BN127">
        <v>18.7</v>
      </c>
      <c r="BO127">
        <v>6.3</v>
      </c>
      <c r="BP127">
        <v>10400</v>
      </c>
      <c r="BQ127">
        <v>52500</v>
      </c>
      <c r="BR127">
        <v>19.7</v>
      </c>
      <c r="BS127">
        <v>6.7</v>
      </c>
      <c r="BT127">
        <v>7400</v>
      </c>
      <c r="BU127">
        <v>49200</v>
      </c>
      <c r="BV127">
        <v>15.1</v>
      </c>
      <c r="BW127">
        <v>6.3</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31900</v>
      </c>
      <c r="E128">
        <v>126000</v>
      </c>
      <c r="F128">
        <v>25.3</v>
      </c>
      <c r="G128">
        <v>3.9</v>
      </c>
      <c r="H128">
        <v>31000</v>
      </c>
      <c r="I128">
        <v>127000</v>
      </c>
      <c r="J128">
        <v>24.4</v>
      </c>
      <c r="K128">
        <v>3.2</v>
      </c>
      <c r="L128">
        <v>31500</v>
      </c>
      <c r="M128">
        <v>129300</v>
      </c>
      <c r="N128">
        <v>24.3</v>
      </c>
      <c r="O128">
        <v>3.4</v>
      </c>
      <c r="P128">
        <v>30700</v>
      </c>
      <c r="Q128">
        <v>130200</v>
      </c>
      <c r="R128">
        <v>23.6</v>
      </c>
      <c r="S128">
        <v>3.6</v>
      </c>
      <c r="T128">
        <v>30700</v>
      </c>
      <c r="U128">
        <v>129800</v>
      </c>
      <c r="V128">
        <v>23.6</v>
      </c>
      <c r="W128">
        <v>3.6</v>
      </c>
      <c r="X128">
        <v>35000</v>
      </c>
      <c r="Y128">
        <v>132900</v>
      </c>
      <c r="Z128">
        <v>26.3</v>
      </c>
      <c r="AA128">
        <v>3.8</v>
      </c>
      <c r="AB128">
        <v>38200</v>
      </c>
      <c r="AC128">
        <v>134200</v>
      </c>
      <c r="AD128">
        <v>28.5</v>
      </c>
      <c r="AE128">
        <v>3.7</v>
      </c>
      <c r="AF128">
        <v>37800</v>
      </c>
      <c r="AG128">
        <v>135300</v>
      </c>
      <c r="AH128">
        <v>27.9</v>
      </c>
      <c r="AI128">
        <v>3.4</v>
      </c>
      <c r="AJ128">
        <v>32100</v>
      </c>
      <c r="AK128">
        <v>133700</v>
      </c>
      <c r="AL128">
        <v>24</v>
      </c>
      <c r="AM128">
        <v>3.4</v>
      </c>
      <c r="AN128">
        <v>32900</v>
      </c>
      <c r="AO128">
        <v>133300</v>
      </c>
      <c r="AP128">
        <v>24.7</v>
      </c>
      <c r="AQ128">
        <v>3.4</v>
      </c>
      <c r="AR128">
        <v>25700</v>
      </c>
      <c r="AS128">
        <v>131600</v>
      </c>
      <c r="AT128">
        <v>19.5</v>
      </c>
      <c r="AU128">
        <v>3.2</v>
      </c>
      <c r="AV128">
        <v>24800</v>
      </c>
      <c r="AW128">
        <v>130200</v>
      </c>
      <c r="AX128">
        <v>19</v>
      </c>
      <c r="AY128">
        <v>3.4</v>
      </c>
      <c r="AZ128">
        <v>27900</v>
      </c>
      <c r="BA128">
        <v>130400</v>
      </c>
      <c r="BB128">
        <v>21.4</v>
      </c>
      <c r="BC128">
        <v>3.7</v>
      </c>
      <c r="BD128">
        <v>27100</v>
      </c>
      <c r="BE128">
        <v>129900</v>
      </c>
      <c r="BF128">
        <v>20.9</v>
      </c>
      <c r="BG128">
        <v>3.9</v>
      </c>
      <c r="BH128">
        <v>24000</v>
      </c>
      <c r="BI128">
        <v>127100</v>
      </c>
      <c r="BJ128">
        <v>18.899999999999999</v>
      </c>
      <c r="BK128">
        <v>3.8</v>
      </c>
      <c r="BL128">
        <v>27100</v>
      </c>
      <c r="BM128">
        <v>126500</v>
      </c>
      <c r="BN128">
        <v>21.4</v>
      </c>
      <c r="BO128">
        <v>4.3</v>
      </c>
      <c r="BP128">
        <v>20700</v>
      </c>
      <c r="BQ128">
        <v>124800</v>
      </c>
      <c r="BR128">
        <v>16.600000000000001</v>
      </c>
      <c r="BS128">
        <v>4.5999999999999996</v>
      </c>
      <c r="BT128">
        <v>24600</v>
      </c>
      <c r="BU128">
        <v>127200</v>
      </c>
      <c r="BV128">
        <v>19.3</v>
      </c>
      <c r="BW128">
        <v>4.9000000000000004</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140400</v>
      </c>
      <c r="E129">
        <v>788000</v>
      </c>
      <c r="F129">
        <v>17.8</v>
      </c>
      <c r="G129">
        <v>1</v>
      </c>
      <c r="H129">
        <v>143900</v>
      </c>
      <c r="I129">
        <v>793800</v>
      </c>
      <c r="J129">
        <v>18.100000000000001</v>
      </c>
      <c r="K129">
        <v>1</v>
      </c>
      <c r="L129">
        <v>138300</v>
      </c>
      <c r="M129">
        <v>802600</v>
      </c>
      <c r="N129">
        <v>17.2</v>
      </c>
      <c r="O129">
        <v>1.4</v>
      </c>
      <c r="P129">
        <v>145300</v>
      </c>
      <c r="Q129">
        <v>805200</v>
      </c>
      <c r="R129">
        <v>18</v>
      </c>
      <c r="S129">
        <v>1.5</v>
      </c>
      <c r="T129">
        <v>151100</v>
      </c>
      <c r="U129">
        <v>812600</v>
      </c>
      <c r="V129">
        <v>18.600000000000001</v>
      </c>
      <c r="W129">
        <v>1.5</v>
      </c>
      <c r="X129">
        <v>142500</v>
      </c>
      <c r="Y129">
        <v>816500</v>
      </c>
      <c r="Z129">
        <v>17.5</v>
      </c>
      <c r="AA129">
        <v>1.5</v>
      </c>
      <c r="AB129">
        <v>152400</v>
      </c>
      <c r="AC129">
        <v>821500</v>
      </c>
      <c r="AD129">
        <v>18.600000000000001</v>
      </c>
      <c r="AE129">
        <v>1.7</v>
      </c>
      <c r="AF129">
        <v>165000</v>
      </c>
      <c r="AG129">
        <v>824300</v>
      </c>
      <c r="AH129">
        <v>20</v>
      </c>
      <c r="AI129">
        <v>1.7</v>
      </c>
      <c r="AJ129">
        <v>156400</v>
      </c>
      <c r="AK129">
        <v>817700</v>
      </c>
      <c r="AL129">
        <v>19.100000000000001</v>
      </c>
      <c r="AM129">
        <v>1.7</v>
      </c>
      <c r="AN129">
        <v>155300</v>
      </c>
      <c r="AO129">
        <v>817900</v>
      </c>
      <c r="AP129">
        <v>19</v>
      </c>
      <c r="AQ129">
        <v>1.7</v>
      </c>
      <c r="AR129">
        <v>147600</v>
      </c>
      <c r="AS129">
        <v>820200</v>
      </c>
      <c r="AT129">
        <v>18</v>
      </c>
      <c r="AU129">
        <v>1.7</v>
      </c>
      <c r="AV129">
        <v>130100</v>
      </c>
      <c r="AW129">
        <v>821100</v>
      </c>
      <c r="AX129">
        <v>15.8</v>
      </c>
      <c r="AY129">
        <v>1.7</v>
      </c>
      <c r="AZ129">
        <v>141000</v>
      </c>
      <c r="BA129">
        <v>824300</v>
      </c>
      <c r="BB129">
        <v>17.100000000000001</v>
      </c>
      <c r="BC129">
        <v>1.8</v>
      </c>
      <c r="BD129">
        <v>131800</v>
      </c>
      <c r="BE129">
        <v>822700</v>
      </c>
      <c r="BF129">
        <v>16</v>
      </c>
      <c r="BG129">
        <v>1.7</v>
      </c>
      <c r="BH129">
        <v>133400</v>
      </c>
      <c r="BI129">
        <v>821600</v>
      </c>
      <c r="BJ129">
        <v>16.2</v>
      </c>
      <c r="BK129">
        <v>1.8</v>
      </c>
      <c r="BL129">
        <v>146300</v>
      </c>
      <c r="BM129">
        <v>818800</v>
      </c>
      <c r="BN129">
        <v>17.899999999999999</v>
      </c>
      <c r="BO129">
        <v>1.8</v>
      </c>
      <c r="BP129">
        <v>160300</v>
      </c>
      <c r="BQ129">
        <v>824000</v>
      </c>
      <c r="BR129">
        <v>19.399999999999999</v>
      </c>
      <c r="BS129">
        <v>1.9</v>
      </c>
      <c r="BT129">
        <v>144000</v>
      </c>
      <c r="BU129">
        <v>816800</v>
      </c>
      <c r="BV129">
        <v>17.600000000000001</v>
      </c>
      <c r="BW129">
        <v>1.8</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8600</v>
      </c>
      <c r="E130">
        <v>50000</v>
      </c>
      <c r="F130">
        <v>17.3</v>
      </c>
      <c r="G130">
        <v>3.2</v>
      </c>
      <c r="H130">
        <v>8100</v>
      </c>
      <c r="I130">
        <v>49700</v>
      </c>
      <c r="J130">
        <v>16.2</v>
      </c>
      <c r="K130">
        <v>3.3</v>
      </c>
      <c r="L130">
        <v>9600</v>
      </c>
      <c r="M130">
        <v>51000</v>
      </c>
      <c r="N130">
        <v>18.899999999999999</v>
      </c>
      <c r="O130">
        <v>6</v>
      </c>
      <c r="P130">
        <v>9800</v>
      </c>
      <c r="Q130">
        <v>51300</v>
      </c>
      <c r="R130">
        <v>19.2</v>
      </c>
      <c r="S130">
        <v>5.8</v>
      </c>
      <c r="T130">
        <v>10400</v>
      </c>
      <c r="U130">
        <v>52500</v>
      </c>
      <c r="V130">
        <v>19.899999999999999</v>
      </c>
      <c r="W130">
        <v>6.2</v>
      </c>
      <c r="X130">
        <v>12000</v>
      </c>
      <c r="Y130">
        <v>52500</v>
      </c>
      <c r="Z130">
        <v>22.9</v>
      </c>
      <c r="AA130">
        <v>6.2</v>
      </c>
      <c r="AB130">
        <v>12600</v>
      </c>
      <c r="AC130">
        <v>52000</v>
      </c>
      <c r="AD130">
        <v>24.3</v>
      </c>
      <c r="AE130">
        <v>6.6</v>
      </c>
      <c r="AF130">
        <v>10200</v>
      </c>
      <c r="AG130">
        <v>52200</v>
      </c>
      <c r="AH130">
        <v>19.600000000000001</v>
      </c>
      <c r="AI130">
        <v>6.4</v>
      </c>
      <c r="AJ130">
        <v>7600</v>
      </c>
      <c r="AK130">
        <v>53200</v>
      </c>
      <c r="AL130">
        <v>14.3</v>
      </c>
      <c r="AM130">
        <v>6</v>
      </c>
      <c r="AN130">
        <v>10700</v>
      </c>
      <c r="AO130">
        <v>53600</v>
      </c>
      <c r="AP130">
        <v>20</v>
      </c>
      <c r="AQ130">
        <v>7.3</v>
      </c>
      <c r="AR130">
        <v>9300</v>
      </c>
      <c r="AS130">
        <v>52000</v>
      </c>
      <c r="AT130">
        <v>17.8</v>
      </c>
      <c r="AU130">
        <v>6.1</v>
      </c>
      <c r="AV130">
        <v>11900</v>
      </c>
      <c r="AW130">
        <v>54900</v>
      </c>
      <c r="AX130">
        <v>21.7</v>
      </c>
      <c r="AY130">
        <v>6.6</v>
      </c>
      <c r="AZ130">
        <v>11700</v>
      </c>
      <c r="BA130">
        <v>55300</v>
      </c>
      <c r="BB130">
        <v>21.2</v>
      </c>
      <c r="BC130">
        <v>6.9</v>
      </c>
      <c r="BD130">
        <v>9200</v>
      </c>
      <c r="BE130">
        <v>53600</v>
      </c>
      <c r="BF130">
        <v>17.2</v>
      </c>
      <c r="BG130">
        <v>6.9</v>
      </c>
      <c r="BH130">
        <v>4700</v>
      </c>
      <c r="BI130">
        <v>52500</v>
      </c>
      <c r="BJ130">
        <v>8.9</v>
      </c>
      <c r="BK130">
        <v>5.6</v>
      </c>
      <c r="BL130">
        <v>6700</v>
      </c>
      <c r="BM130">
        <v>53500</v>
      </c>
      <c r="BN130">
        <v>12.5</v>
      </c>
      <c r="BO130">
        <v>5.9</v>
      </c>
      <c r="BP130">
        <v>7900</v>
      </c>
      <c r="BQ130">
        <v>53900</v>
      </c>
      <c r="BR130">
        <v>14.6</v>
      </c>
      <c r="BS130">
        <v>6.1</v>
      </c>
      <c r="BT130">
        <v>7800</v>
      </c>
      <c r="BU130">
        <v>53600</v>
      </c>
      <c r="BV130">
        <v>14.6</v>
      </c>
      <c r="BW130">
        <v>6.2</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55600</v>
      </c>
      <c r="E131">
        <v>157700</v>
      </c>
      <c r="F131">
        <v>35.200000000000003</v>
      </c>
      <c r="G131">
        <v>3.4</v>
      </c>
      <c r="H131">
        <v>45500</v>
      </c>
      <c r="I131">
        <v>159500</v>
      </c>
      <c r="J131">
        <v>28.5</v>
      </c>
      <c r="K131">
        <v>3.3</v>
      </c>
      <c r="L131">
        <v>43600</v>
      </c>
      <c r="M131">
        <v>163600</v>
      </c>
      <c r="N131">
        <v>26.6</v>
      </c>
      <c r="O131">
        <v>3.5</v>
      </c>
      <c r="P131">
        <v>48600</v>
      </c>
      <c r="Q131">
        <v>165800</v>
      </c>
      <c r="R131">
        <v>29.3</v>
      </c>
      <c r="S131">
        <v>3.7</v>
      </c>
      <c r="T131">
        <v>55800</v>
      </c>
      <c r="U131">
        <v>171900</v>
      </c>
      <c r="V131">
        <v>32.5</v>
      </c>
      <c r="W131">
        <v>3.8</v>
      </c>
      <c r="X131">
        <v>56300</v>
      </c>
      <c r="Y131">
        <v>175000</v>
      </c>
      <c r="Z131">
        <v>32.200000000000003</v>
      </c>
      <c r="AA131">
        <v>3.8</v>
      </c>
      <c r="AB131">
        <v>56300</v>
      </c>
      <c r="AC131">
        <v>176900</v>
      </c>
      <c r="AD131">
        <v>31.8</v>
      </c>
      <c r="AE131">
        <v>3.8</v>
      </c>
      <c r="AF131">
        <v>47700</v>
      </c>
      <c r="AG131">
        <v>181600</v>
      </c>
      <c r="AH131">
        <v>26.3</v>
      </c>
      <c r="AI131">
        <v>3.8</v>
      </c>
      <c r="AJ131">
        <v>50100</v>
      </c>
      <c r="AK131">
        <v>181500</v>
      </c>
      <c r="AL131">
        <v>27.6</v>
      </c>
      <c r="AM131">
        <v>3.9</v>
      </c>
      <c r="AN131">
        <v>46200</v>
      </c>
      <c r="AO131">
        <v>183500</v>
      </c>
      <c r="AP131">
        <v>25.2</v>
      </c>
      <c r="AQ131">
        <v>3.4</v>
      </c>
      <c r="AR131">
        <v>47500</v>
      </c>
      <c r="AS131">
        <v>185400</v>
      </c>
      <c r="AT131">
        <v>25.6</v>
      </c>
      <c r="AU131">
        <v>3.5</v>
      </c>
      <c r="AV131">
        <v>45400</v>
      </c>
      <c r="AW131">
        <v>187400</v>
      </c>
      <c r="AX131">
        <v>24.2</v>
      </c>
      <c r="AY131">
        <v>3.5</v>
      </c>
      <c r="AZ131">
        <v>44700</v>
      </c>
      <c r="BA131">
        <v>192100</v>
      </c>
      <c r="BB131">
        <v>23.3</v>
      </c>
      <c r="BC131">
        <v>3.4</v>
      </c>
      <c r="BD131">
        <v>50100</v>
      </c>
      <c r="BE131">
        <v>189900</v>
      </c>
      <c r="BF131">
        <v>26.4</v>
      </c>
      <c r="BG131">
        <v>3.4</v>
      </c>
      <c r="BH131">
        <v>44500</v>
      </c>
      <c r="BI131">
        <v>196900</v>
      </c>
      <c r="BJ131">
        <v>22.6</v>
      </c>
      <c r="BK131">
        <v>3.5</v>
      </c>
      <c r="BL131">
        <v>40800</v>
      </c>
      <c r="BM131">
        <v>195500</v>
      </c>
      <c r="BN131">
        <v>20.9</v>
      </c>
      <c r="BO131">
        <v>3.9</v>
      </c>
      <c r="BP131">
        <v>43400</v>
      </c>
      <c r="BQ131">
        <v>197800</v>
      </c>
      <c r="BR131">
        <v>21.9</v>
      </c>
      <c r="BS131">
        <v>4.7</v>
      </c>
      <c r="BT131">
        <v>39900</v>
      </c>
      <c r="BU131">
        <v>198300</v>
      </c>
      <c r="BV131">
        <v>20.100000000000001</v>
      </c>
      <c r="BW131">
        <v>4.3</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9700</v>
      </c>
      <c r="E132">
        <v>49500</v>
      </c>
      <c r="F132">
        <v>19.600000000000001</v>
      </c>
      <c r="G132">
        <v>3.3</v>
      </c>
      <c r="H132">
        <v>7700</v>
      </c>
      <c r="I132">
        <v>49400</v>
      </c>
      <c r="J132">
        <v>15.5</v>
      </c>
      <c r="K132">
        <v>3.2</v>
      </c>
      <c r="L132">
        <v>9900</v>
      </c>
      <c r="M132">
        <v>51100</v>
      </c>
      <c r="N132">
        <v>19.3</v>
      </c>
      <c r="O132">
        <v>6.3</v>
      </c>
      <c r="P132">
        <v>7600</v>
      </c>
      <c r="Q132">
        <v>52400</v>
      </c>
      <c r="R132">
        <v>14.5</v>
      </c>
      <c r="S132">
        <v>5.9</v>
      </c>
      <c r="T132">
        <v>8400</v>
      </c>
      <c r="U132">
        <v>51300</v>
      </c>
      <c r="V132">
        <v>16.3</v>
      </c>
      <c r="W132">
        <v>6.3</v>
      </c>
      <c r="X132">
        <v>7700</v>
      </c>
      <c r="Y132">
        <v>51500</v>
      </c>
      <c r="Z132">
        <v>15</v>
      </c>
      <c r="AA132">
        <v>6.3</v>
      </c>
      <c r="AB132">
        <v>8600</v>
      </c>
      <c r="AC132">
        <v>51000</v>
      </c>
      <c r="AD132">
        <v>16.8</v>
      </c>
      <c r="AE132">
        <v>6.1</v>
      </c>
      <c r="AF132">
        <v>11100</v>
      </c>
      <c r="AG132">
        <v>51900</v>
      </c>
      <c r="AH132">
        <v>21.4</v>
      </c>
      <c r="AI132">
        <v>7.3</v>
      </c>
      <c r="AJ132">
        <v>12800</v>
      </c>
      <c r="AK132">
        <v>52200</v>
      </c>
      <c r="AL132">
        <v>24.5</v>
      </c>
      <c r="AM132">
        <v>8.1999999999999993</v>
      </c>
      <c r="AN132">
        <v>10200</v>
      </c>
      <c r="AO132">
        <v>53100</v>
      </c>
      <c r="AP132">
        <v>19.3</v>
      </c>
      <c r="AQ132">
        <v>7.1</v>
      </c>
      <c r="AR132">
        <v>9500</v>
      </c>
      <c r="AS132">
        <v>52600</v>
      </c>
      <c r="AT132">
        <v>18</v>
      </c>
      <c r="AU132">
        <v>7.2</v>
      </c>
      <c r="AV132">
        <v>10300</v>
      </c>
      <c r="AW132">
        <v>53500</v>
      </c>
      <c r="AX132">
        <v>19.2</v>
      </c>
      <c r="AY132">
        <v>7.6</v>
      </c>
      <c r="AZ132">
        <v>8100</v>
      </c>
      <c r="BA132">
        <v>55100</v>
      </c>
      <c r="BB132">
        <v>14.6</v>
      </c>
      <c r="BC132">
        <v>6.2</v>
      </c>
      <c r="BD132">
        <v>11800</v>
      </c>
      <c r="BE132">
        <v>55000</v>
      </c>
      <c r="BF132">
        <v>21.5</v>
      </c>
      <c r="BG132">
        <v>7.5</v>
      </c>
      <c r="BH132">
        <v>10200</v>
      </c>
      <c r="BI132">
        <v>53400</v>
      </c>
      <c r="BJ132">
        <v>19.100000000000001</v>
      </c>
      <c r="BK132">
        <v>7.6</v>
      </c>
      <c r="BL132">
        <v>12300</v>
      </c>
      <c r="BM132">
        <v>52500</v>
      </c>
      <c r="BN132">
        <v>23.5</v>
      </c>
      <c r="BO132">
        <v>7.5</v>
      </c>
      <c r="BP132">
        <v>11500</v>
      </c>
      <c r="BQ132">
        <v>52400</v>
      </c>
      <c r="BR132">
        <v>22</v>
      </c>
      <c r="BS132">
        <v>9.6</v>
      </c>
      <c r="BT132">
        <v>12000</v>
      </c>
      <c r="BU132">
        <v>54200</v>
      </c>
      <c r="BV132">
        <v>22.1</v>
      </c>
      <c r="BW132">
        <v>8.1</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15700</v>
      </c>
      <c r="E133">
        <v>93900</v>
      </c>
      <c r="F133">
        <v>16.7</v>
      </c>
      <c r="G133">
        <v>3.1</v>
      </c>
      <c r="H133">
        <v>16400</v>
      </c>
      <c r="I133">
        <v>94900</v>
      </c>
      <c r="J133">
        <v>17.2</v>
      </c>
      <c r="K133">
        <v>3.4</v>
      </c>
      <c r="L133">
        <v>19100</v>
      </c>
      <c r="M133">
        <v>94500</v>
      </c>
      <c r="N133">
        <v>20.2</v>
      </c>
      <c r="O133">
        <v>4.7</v>
      </c>
      <c r="P133">
        <v>19200</v>
      </c>
      <c r="Q133">
        <v>95200</v>
      </c>
      <c r="R133">
        <v>20.2</v>
      </c>
      <c r="S133">
        <v>4.8</v>
      </c>
      <c r="T133">
        <v>19400</v>
      </c>
      <c r="U133">
        <v>97300</v>
      </c>
      <c r="V133">
        <v>20</v>
      </c>
      <c r="W133">
        <v>4.8</v>
      </c>
      <c r="X133">
        <v>15800</v>
      </c>
      <c r="Y133">
        <v>97100</v>
      </c>
      <c r="Z133">
        <v>16.3</v>
      </c>
      <c r="AA133">
        <v>4.5</v>
      </c>
      <c r="AB133">
        <v>23100</v>
      </c>
      <c r="AC133">
        <v>98400</v>
      </c>
      <c r="AD133">
        <v>23.5</v>
      </c>
      <c r="AE133">
        <v>4.8</v>
      </c>
      <c r="AF133">
        <v>22700</v>
      </c>
      <c r="AG133">
        <v>97700</v>
      </c>
      <c r="AH133">
        <v>23.3</v>
      </c>
      <c r="AI133">
        <v>5.4</v>
      </c>
      <c r="AJ133">
        <v>18700</v>
      </c>
      <c r="AK133">
        <v>96900</v>
      </c>
      <c r="AL133">
        <v>19.3</v>
      </c>
      <c r="AM133">
        <v>4.8</v>
      </c>
      <c r="AN133">
        <v>17500</v>
      </c>
      <c r="AO133">
        <v>95300</v>
      </c>
      <c r="AP133">
        <v>18.399999999999999</v>
      </c>
      <c r="AQ133">
        <v>4.7</v>
      </c>
      <c r="AR133">
        <v>16200</v>
      </c>
      <c r="AS133">
        <v>95500</v>
      </c>
      <c r="AT133">
        <v>17</v>
      </c>
      <c r="AU133">
        <v>4.8</v>
      </c>
      <c r="AV133">
        <v>17500</v>
      </c>
      <c r="AW133">
        <v>93400</v>
      </c>
      <c r="AX133">
        <v>18.7</v>
      </c>
      <c r="AY133">
        <v>4.8</v>
      </c>
      <c r="AZ133">
        <v>12000</v>
      </c>
      <c r="BA133">
        <v>91000</v>
      </c>
      <c r="BB133">
        <v>13.1</v>
      </c>
      <c r="BC133">
        <v>4.3</v>
      </c>
      <c r="BD133">
        <v>14000</v>
      </c>
      <c r="BE133">
        <v>90600</v>
      </c>
      <c r="BF133">
        <v>15.4</v>
      </c>
      <c r="BG133">
        <v>4.4000000000000004</v>
      </c>
      <c r="BH133">
        <v>13900</v>
      </c>
      <c r="BI133">
        <v>93400</v>
      </c>
      <c r="BJ133">
        <v>14.9</v>
      </c>
      <c r="BK133">
        <v>4.5999999999999996</v>
      </c>
      <c r="BL133">
        <v>12100</v>
      </c>
      <c r="BM133">
        <v>92200</v>
      </c>
      <c r="BN133">
        <v>13.2</v>
      </c>
      <c r="BO133">
        <v>4.4000000000000004</v>
      </c>
      <c r="BP133">
        <v>17600</v>
      </c>
      <c r="BQ133">
        <v>91900</v>
      </c>
      <c r="BR133">
        <v>19.100000000000001</v>
      </c>
      <c r="BS133">
        <v>5.5</v>
      </c>
      <c r="BT133">
        <v>18400</v>
      </c>
      <c r="BU133">
        <v>92900</v>
      </c>
      <c r="BV133">
        <v>19.8</v>
      </c>
      <c r="BW133">
        <v>4.8</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33700</v>
      </c>
      <c r="E134">
        <v>143700</v>
      </c>
      <c r="F134">
        <v>23.5</v>
      </c>
      <c r="G134">
        <v>3.8</v>
      </c>
      <c r="H134">
        <v>35800</v>
      </c>
      <c r="I134">
        <v>145800</v>
      </c>
      <c r="J134">
        <v>24.5</v>
      </c>
      <c r="K134">
        <v>3.8</v>
      </c>
      <c r="L134">
        <v>32100</v>
      </c>
      <c r="M134">
        <v>147600</v>
      </c>
      <c r="N134">
        <v>21.7</v>
      </c>
      <c r="O134">
        <v>3.7</v>
      </c>
      <c r="P134">
        <v>34100</v>
      </c>
      <c r="Q134">
        <v>148800</v>
      </c>
      <c r="R134">
        <v>23</v>
      </c>
      <c r="S134">
        <v>3.6</v>
      </c>
      <c r="T134">
        <v>39400</v>
      </c>
      <c r="U134">
        <v>149000</v>
      </c>
      <c r="V134">
        <v>26.5</v>
      </c>
      <c r="W134">
        <v>3.5</v>
      </c>
      <c r="X134">
        <v>32000</v>
      </c>
      <c r="Y134">
        <v>151900</v>
      </c>
      <c r="Z134">
        <v>21.1</v>
      </c>
      <c r="AA134">
        <v>3.5</v>
      </c>
      <c r="AB134">
        <v>34200</v>
      </c>
      <c r="AC134">
        <v>155700</v>
      </c>
      <c r="AD134">
        <v>22</v>
      </c>
      <c r="AE134">
        <v>3.6</v>
      </c>
      <c r="AF134">
        <v>33600</v>
      </c>
      <c r="AG134">
        <v>156800</v>
      </c>
      <c r="AH134">
        <v>21.4</v>
      </c>
      <c r="AI134">
        <v>3.3</v>
      </c>
      <c r="AJ134">
        <v>34600</v>
      </c>
      <c r="AK134">
        <v>156600</v>
      </c>
      <c r="AL134">
        <v>22.1</v>
      </c>
      <c r="AM134">
        <v>3.3</v>
      </c>
      <c r="AN134">
        <v>38700</v>
      </c>
      <c r="AO134">
        <v>156700</v>
      </c>
      <c r="AP134">
        <v>24.7</v>
      </c>
      <c r="AQ134">
        <v>3.3</v>
      </c>
      <c r="AR134">
        <v>36600</v>
      </c>
      <c r="AS134">
        <v>156700</v>
      </c>
      <c r="AT134">
        <v>23.4</v>
      </c>
      <c r="AU134">
        <v>3.4</v>
      </c>
      <c r="AV134">
        <v>35300</v>
      </c>
      <c r="AW134">
        <v>157100</v>
      </c>
      <c r="AX134">
        <v>22.5</v>
      </c>
      <c r="AY134">
        <v>3.4</v>
      </c>
      <c r="AZ134">
        <v>36700</v>
      </c>
      <c r="BA134">
        <v>158500</v>
      </c>
      <c r="BB134">
        <v>23.2</v>
      </c>
      <c r="BC134">
        <v>3.8</v>
      </c>
      <c r="BD134">
        <v>28600</v>
      </c>
      <c r="BE134">
        <v>156500</v>
      </c>
      <c r="BF134">
        <v>18.3</v>
      </c>
      <c r="BG134">
        <v>3.5</v>
      </c>
      <c r="BH134">
        <v>30300</v>
      </c>
      <c r="BI134">
        <v>154100</v>
      </c>
      <c r="BJ134">
        <v>19.7</v>
      </c>
      <c r="BK134">
        <v>3.5</v>
      </c>
      <c r="BL134">
        <v>43200</v>
      </c>
      <c r="BM134">
        <v>157100</v>
      </c>
      <c r="BN134">
        <v>27.5</v>
      </c>
      <c r="BO134">
        <v>4.9000000000000004</v>
      </c>
      <c r="BP134">
        <v>33300</v>
      </c>
      <c r="BQ134">
        <v>156100</v>
      </c>
      <c r="BR134">
        <v>21.4</v>
      </c>
      <c r="BS134">
        <v>5.3</v>
      </c>
      <c r="BT134">
        <v>30500</v>
      </c>
      <c r="BU134">
        <v>155500</v>
      </c>
      <c r="BV134">
        <v>19.600000000000001</v>
      </c>
      <c r="BW134">
        <v>4.5999999999999996</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10000</v>
      </c>
      <c r="E135">
        <v>55300</v>
      </c>
      <c r="F135">
        <v>18.100000000000001</v>
      </c>
      <c r="G135">
        <v>3.2</v>
      </c>
      <c r="H135">
        <v>10000</v>
      </c>
      <c r="I135">
        <v>55700</v>
      </c>
      <c r="J135">
        <v>17.899999999999999</v>
      </c>
      <c r="K135">
        <v>3.2</v>
      </c>
      <c r="L135">
        <v>6400</v>
      </c>
      <c r="M135">
        <v>56100</v>
      </c>
      <c r="N135">
        <v>11.4</v>
      </c>
      <c r="O135">
        <v>4.3</v>
      </c>
      <c r="P135">
        <v>8200</v>
      </c>
      <c r="Q135">
        <v>56600</v>
      </c>
      <c r="R135">
        <v>14.4</v>
      </c>
      <c r="S135">
        <v>4.8</v>
      </c>
      <c r="T135">
        <v>7300</v>
      </c>
      <c r="U135">
        <v>57600</v>
      </c>
      <c r="V135">
        <v>12.6</v>
      </c>
      <c r="W135">
        <v>4.7</v>
      </c>
      <c r="X135">
        <v>7300</v>
      </c>
      <c r="Y135">
        <v>58000</v>
      </c>
      <c r="Z135">
        <v>12.5</v>
      </c>
      <c r="AA135">
        <v>4.8</v>
      </c>
      <c r="AB135">
        <v>12100</v>
      </c>
      <c r="AC135">
        <v>57500</v>
      </c>
      <c r="AD135">
        <v>21</v>
      </c>
      <c r="AE135">
        <v>6.6</v>
      </c>
      <c r="AF135">
        <v>10500</v>
      </c>
      <c r="AG135">
        <v>56700</v>
      </c>
      <c r="AH135">
        <v>18.399999999999999</v>
      </c>
      <c r="AI135">
        <v>6</v>
      </c>
      <c r="AJ135">
        <v>10000</v>
      </c>
      <c r="AK135">
        <v>57400</v>
      </c>
      <c r="AL135">
        <v>17.5</v>
      </c>
      <c r="AM135">
        <v>6.2</v>
      </c>
      <c r="AN135">
        <v>10600</v>
      </c>
      <c r="AO135">
        <v>57100</v>
      </c>
      <c r="AP135">
        <v>18.5</v>
      </c>
      <c r="AQ135">
        <v>6.6</v>
      </c>
      <c r="AR135">
        <v>11500</v>
      </c>
      <c r="AS135">
        <v>57600</v>
      </c>
      <c r="AT135">
        <v>19.899999999999999</v>
      </c>
      <c r="AU135">
        <v>6.5</v>
      </c>
      <c r="AV135">
        <v>8600</v>
      </c>
      <c r="AW135">
        <v>56600</v>
      </c>
      <c r="AX135">
        <v>15.3</v>
      </c>
      <c r="AY135">
        <v>6.2</v>
      </c>
      <c r="AZ135">
        <v>8400</v>
      </c>
      <c r="BA135">
        <v>56300</v>
      </c>
      <c r="BB135">
        <v>14.9</v>
      </c>
      <c r="BC135">
        <v>6.8</v>
      </c>
      <c r="BD135">
        <v>5500</v>
      </c>
      <c r="BE135">
        <v>55800</v>
      </c>
      <c r="BF135">
        <v>9.9</v>
      </c>
      <c r="BG135">
        <v>5.3</v>
      </c>
      <c r="BH135">
        <v>4800</v>
      </c>
      <c r="BI135">
        <v>54400</v>
      </c>
      <c r="BJ135">
        <v>8.9</v>
      </c>
      <c r="BK135">
        <v>4.7</v>
      </c>
      <c r="BL135">
        <v>4800</v>
      </c>
      <c r="BM135">
        <v>54000</v>
      </c>
      <c r="BN135">
        <v>8.9</v>
      </c>
      <c r="BO135">
        <v>5.0999999999999996</v>
      </c>
      <c r="BP135">
        <v>9100</v>
      </c>
      <c r="BQ135">
        <v>54700</v>
      </c>
      <c r="BR135">
        <v>16.600000000000001</v>
      </c>
      <c r="BS135">
        <v>6.4</v>
      </c>
      <c r="BT135">
        <v>7800</v>
      </c>
      <c r="BU135">
        <v>55000</v>
      </c>
      <c r="BV135">
        <v>14.1</v>
      </c>
      <c r="BW135">
        <v>5.2</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17500</v>
      </c>
      <c r="E136">
        <v>55900</v>
      </c>
      <c r="F136">
        <v>31.3</v>
      </c>
      <c r="G136">
        <v>2.6</v>
      </c>
      <c r="H136">
        <v>17500</v>
      </c>
      <c r="I136">
        <v>56800</v>
      </c>
      <c r="J136">
        <v>30.8</v>
      </c>
      <c r="K136">
        <v>2.5</v>
      </c>
      <c r="L136">
        <v>16600</v>
      </c>
      <c r="M136">
        <v>56800</v>
      </c>
      <c r="N136">
        <v>29.2</v>
      </c>
      <c r="O136">
        <v>2.6</v>
      </c>
      <c r="P136">
        <v>16200</v>
      </c>
      <c r="Q136">
        <v>57300</v>
      </c>
      <c r="R136">
        <v>28.3</v>
      </c>
      <c r="S136">
        <v>2.7</v>
      </c>
      <c r="T136">
        <v>15800</v>
      </c>
      <c r="U136">
        <v>58000</v>
      </c>
      <c r="V136">
        <v>27.2</v>
      </c>
      <c r="W136">
        <v>2.7</v>
      </c>
      <c r="X136">
        <v>17300</v>
      </c>
      <c r="Y136">
        <v>58000</v>
      </c>
      <c r="Z136">
        <v>29.9</v>
      </c>
      <c r="AA136">
        <v>2.7</v>
      </c>
      <c r="AB136">
        <v>18400</v>
      </c>
      <c r="AC136">
        <v>58600</v>
      </c>
      <c r="AD136">
        <v>31.3</v>
      </c>
      <c r="AE136">
        <v>2.8</v>
      </c>
      <c r="AF136">
        <v>17700</v>
      </c>
      <c r="AG136">
        <v>58700</v>
      </c>
      <c r="AH136">
        <v>30.2</v>
      </c>
      <c r="AI136">
        <v>2.7</v>
      </c>
      <c r="AJ136">
        <v>18200</v>
      </c>
      <c r="AK136">
        <v>58800</v>
      </c>
      <c r="AL136">
        <v>31</v>
      </c>
      <c r="AM136">
        <v>2.7</v>
      </c>
      <c r="AN136">
        <v>16000</v>
      </c>
      <c r="AO136">
        <v>58700</v>
      </c>
      <c r="AP136">
        <v>27.2</v>
      </c>
      <c r="AQ136">
        <v>2.6</v>
      </c>
      <c r="AR136">
        <v>16800</v>
      </c>
      <c r="AS136">
        <v>58300</v>
      </c>
      <c r="AT136">
        <v>28.9</v>
      </c>
      <c r="AU136">
        <v>2.5</v>
      </c>
      <c r="AV136">
        <v>16500</v>
      </c>
      <c r="AW136">
        <v>57700</v>
      </c>
      <c r="AX136">
        <v>28.6</v>
      </c>
      <c r="AY136">
        <v>2.5</v>
      </c>
      <c r="AZ136">
        <v>16200</v>
      </c>
      <c r="BA136">
        <v>57200</v>
      </c>
      <c r="BB136">
        <v>28.4</v>
      </c>
      <c r="BC136">
        <v>3</v>
      </c>
      <c r="BD136">
        <v>16800</v>
      </c>
      <c r="BE136">
        <v>56800</v>
      </c>
      <c r="BF136">
        <v>29.6</v>
      </c>
      <c r="BG136">
        <v>2.9</v>
      </c>
      <c r="BH136">
        <v>16400</v>
      </c>
      <c r="BI136">
        <v>57400</v>
      </c>
      <c r="BJ136">
        <v>28.6</v>
      </c>
      <c r="BK136">
        <v>3</v>
      </c>
      <c r="BL136">
        <v>15100</v>
      </c>
      <c r="BM136">
        <v>56300</v>
      </c>
      <c r="BN136">
        <v>26.8</v>
      </c>
      <c r="BO136">
        <v>3</v>
      </c>
      <c r="BP136">
        <v>15300</v>
      </c>
      <c r="BQ136">
        <v>56300</v>
      </c>
      <c r="BR136">
        <v>27.2</v>
      </c>
      <c r="BS136">
        <v>3.4</v>
      </c>
      <c r="BT136">
        <v>14500</v>
      </c>
      <c r="BU136">
        <v>56300</v>
      </c>
      <c r="BV136">
        <v>25.8</v>
      </c>
      <c r="BW136">
        <v>3.3</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12700</v>
      </c>
      <c r="E137">
        <v>53300</v>
      </c>
      <c r="F137">
        <v>23.8</v>
      </c>
      <c r="G137">
        <v>3.7</v>
      </c>
      <c r="H137">
        <v>13400</v>
      </c>
      <c r="I137">
        <v>54400</v>
      </c>
      <c r="J137">
        <v>24.7</v>
      </c>
      <c r="K137">
        <v>3.5</v>
      </c>
      <c r="L137">
        <v>13100</v>
      </c>
      <c r="M137">
        <v>55000</v>
      </c>
      <c r="N137">
        <v>23.7</v>
      </c>
      <c r="O137">
        <v>6.2</v>
      </c>
      <c r="P137">
        <v>13400</v>
      </c>
      <c r="Q137">
        <v>55600</v>
      </c>
      <c r="R137">
        <v>24</v>
      </c>
      <c r="S137">
        <v>6.3</v>
      </c>
      <c r="T137">
        <v>14600</v>
      </c>
      <c r="U137">
        <v>55600</v>
      </c>
      <c r="V137">
        <v>26.2</v>
      </c>
      <c r="W137">
        <v>6.4</v>
      </c>
      <c r="X137">
        <v>9400</v>
      </c>
      <c r="Y137">
        <v>56300</v>
      </c>
      <c r="Z137">
        <v>16.7</v>
      </c>
      <c r="AA137">
        <v>5.5</v>
      </c>
      <c r="AB137">
        <v>13400</v>
      </c>
      <c r="AC137">
        <v>57600</v>
      </c>
      <c r="AD137">
        <v>23.3</v>
      </c>
      <c r="AE137">
        <v>6.6</v>
      </c>
      <c r="AF137">
        <v>17700</v>
      </c>
      <c r="AG137">
        <v>57300</v>
      </c>
      <c r="AH137">
        <v>31</v>
      </c>
      <c r="AI137">
        <v>7.2</v>
      </c>
      <c r="AJ137">
        <v>15900</v>
      </c>
      <c r="AK137">
        <v>56800</v>
      </c>
      <c r="AL137">
        <v>28</v>
      </c>
      <c r="AM137">
        <v>7</v>
      </c>
      <c r="AN137">
        <v>15400</v>
      </c>
      <c r="AO137">
        <v>57100</v>
      </c>
      <c r="AP137">
        <v>26.9</v>
      </c>
      <c r="AQ137">
        <v>6.8</v>
      </c>
      <c r="AR137">
        <v>13100</v>
      </c>
      <c r="AS137">
        <v>57600</v>
      </c>
      <c r="AT137">
        <v>22.7</v>
      </c>
      <c r="AU137">
        <v>6.4</v>
      </c>
      <c r="AV137">
        <v>16500</v>
      </c>
      <c r="AW137">
        <v>57500</v>
      </c>
      <c r="AX137">
        <v>28.6</v>
      </c>
      <c r="AY137">
        <v>7.4</v>
      </c>
      <c r="AZ137">
        <v>17300</v>
      </c>
      <c r="BA137">
        <v>57700</v>
      </c>
      <c r="BB137">
        <v>30</v>
      </c>
      <c r="BC137">
        <v>8.4</v>
      </c>
      <c r="BD137">
        <v>16800</v>
      </c>
      <c r="BE137">
        <v>57900</v>
      </c>
      <c r="BF137">
        <v>29</v>
      </c>
      <c r="BG137">
        <v>8.1</v>
      </c>
      <c r="BH137">
        <v>18000</v>
      </c>
      <c r="BI137">
        <v>60000</v>
      </c>
      <c r="BJ137">
        <v>30</v>
      </c>
      <c r="BK137">
        <v>8.9</v>
      </c>
      <c r="BL137">
        <v>11300</v>
      </c>
      <c r="BM137">
        <v>57000</v>
      </c>
      <c r="BN137">
        <v>19.899999999999999</v>
      </c>
      <c r="BO137">
        <v>8.4</v>
      </c>
      <c r="BP137">
        <v>11700</v>
      </c>
      <c r="BQ137">
        <v>56800</v>
      </c>
      <c r="BR137">
        <v>20.5</v>
      </c>
      <c r="BS137">
        <v>7.8</v>
      </c>
      <c r="BT137">
        <v>13400</v>
      </c>
      <c r="BU137">
        <v>55400</v>
      </c>
      <c r="BV137">
        <v>24.2</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15600</v>
      </c>
      <c r="E138">
        <v>71800</v>
      </c>
      <c r="F138">
        <v>21.7</v>
      </c>
      <c r="G138">
        <v>3.9</v>
      </c>
      <c r="H138">
        <v>14300</v>
      </c>
      <c r="I138">
        <v>72000</v>
      </c>
      <c r="J138">
        <v>19.899999999999999</v>
      </c>
      <c r="K138">
        <v>3.4</v>
      </c>
      <c r="L138">
        <v>11100</v>
      </c>
      <c r="M138">
        <v>70700</v>
      </c>
      <c r="N138">
        <v>15.6</v>
      </c>
      <c r="O138">
        <v>4.7</v>
      </c>
      <c r="P138">
        <v>15100</v>
      </c>
      <c r="Q138">
        <v>71500</v>
      </c>
      <c r="R138">
        <v>21.1</v>
      </c>
      <c r="S138">
        <v>5.0999999999999996</v>
      </c>
      <c r="T138">
        <v>18700</v>
      </c>
      <c r="U138">
        <v>73400</v>
      </c>
      <c r="V138">
        <v>25.5</v>
      </c>
      <c r="W138">
        <v>5.4</v>
      </c>
      <c r="X138">
        <v>13500</v>
      </c>
      <c r="Y138">
        <v>72600</v>
      </c>
      <c r="Z138">
        <v>18.5</v>
      </c>
      <c r="AA138">
        <v>5</v>
      </c>
      <c r="AB138">
        <v>12200</v>
      </c>
      <c r="AC138">
        <v>71500</v>
      </c>
      <c r="AD138">
        <v>17</v>
      </c>
      <c r="AE138">
        <v>5.7</v>
      </c>
      <c r="AF138">
        <v>15300</v>
      </c>
      <c r="AG138">
        <v>73800</v>
      </c>
      <c r="AH138">
        <v>20.7</v>
      </c>
      <c r="AI138">
        <v>6.2</v>
      </c>
      <c r="AJ138">
        <v>20300</v>
      </c>
      <c r="AK138">
        <v>76100</v>
      </c>
      <c r="AL138">
        <v>26.7</v>
      </c>
      <c r="AM138">
        <v>6.6</v>
      </c>
      <c r="AN138">
        <v>17900</v>
      </c>
      <c r="AO138">
        <v>74100</v>
      </c>
      <c r="AP138">
        <v>24.1</v>
      </c>
      <c r="AQ138">
        <v>6.3</v>
      </c>
      <c r="AR138">
        <v>16100</v>
      </c>
      <c r="AS138">
        <v>71600</v>
      </c>
      <c r="AT138">
        <v>22.5</v>
      </c>
      <c r="AU138">
        <v>6.1</v>
      </c>
      <c r="AV138">
        <v>15800</v>
      </c>
      <c r="AW138">
        <v>72800</v>
      </c>
      <c r="AX138">
        <v>21.8</v>
      </c>
      <c r="AY138">
        <v>6.4</v>
      </c>
      <c r="AZ138">
        <v>15100</v>
      </c>
      <c r="BA138">
        <v>73000</v>
      </c>
      <c r="BB138">
        <v>20.7</v>
      </c>
      <c r="BC138">
        <v>7</v>
      </c>
      <c r="BD138">
        <v>14400</v>
      </c>
      <c r="BE138">
        <v>74800</v>
      </c>
      <c r="BF138">
        <v>19.2</v>
      </c>
      <c r="BG138">
        <v>6.4</v>
      </c>
      <c r="BH138">
        <v>16400</v>
      </c>
      <c r="BI138">
        <v>75400</v>
      </c>
      <c r="BJ138">
        <v>21.8</v>
      </c>
      <c r="BK138">
        <v>7.1</v>
      </c>
      <c r="BL138">
        <v>18600</v>
      </c>
      <c r="BM138">
        <v>71800</v>
      </c>
      <c r="BN138">
        <v>25.9</v>
      </c>
      <c r="BO138">
        <v>7.9</v>
      </c>
      <c r="BP138">
        <v>17100</v>
      </c>
      <c r="BQ138">
        <v>73000</v>
      </c>
      <c r="BR138">
        <v>23.4</v>
      </c>
      <c r="BS138">
        <v>8.1</v>
      </c>
      <c r="BT138">
        <v>12800</v>
      </c>
      <c r="BU138">
        <v>71300</v>
      </c>
      <c r="BV138">
        <v>18</v>
      </c>
      <c r="BW138">
        <v>6.6</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31300</v>
      </c>
      <c r="E139">
        <v>141400</v>
      </c>
      <c r="F139">
        <v>22.1</v>
      </c>
      <c r="G139">
        <v>3.7</v>
      </c>
      <c r="H139">
        <v>32200</v>
      </c>
      <c r="I139">
        <v>143700</v>
      </c>
      <c r="J139">
        <v>22.4</v>
      </c>
      <c r="K139">
        <v>3.7</v>
      </c>
      <c r="L139">
        <v>33000</v>
      </c>
      <c r="M139">
        <v>144900</v>
      </c>
      <c r="N139">
        <v>22.8</v>
      </c>
      <c r="O139">
        <v>3.6</v>
      </c>
      <c r="P139">
        <v>30200</v>
      </c>
      <c r="Q139">
        <v>144900</v>
      </c>
      <c r="R139">
        <v>20.8</v>
      </c>
      <c r="S139">
        <v>3.3</v>
      </c>
      <c r="T139">
        <v>27700</v>
      </c>
      <c r="U139">
        <v>147100</v>
      </c>
      <c r="V139">
        <v>18.899999999999999</v>
      </c>
      <c r="W139">
        <v>3.1</v>
      </c>
      <c r="X139">
        <v>33300</v>
      </c>
      <c r="Y139">
        <v>149700</v>
      </c>
      <c r="Z139">
        <v>22.3</v>
      </c>
      <c r="AA139">
        <v>3.5</v>
      </c>
      <c r="AB139">
        <v>40100</v>
      </c>
      <c r="AC139">
        <v>150700</v>
      </c>
      <c r="AD139">
        <v>26.6</v>
      </c>
      <c r="AE139">
        <v>3.8</v>
      </c>
      <c r="AF139">
        <v>29900</v>
      </c>
      <c r="AG139">
        <v>151500</v>
      </c>
      <c r="AH139">
        <v>19.8</v>
      </c>
      <c r="AI139">
        <v>3.7</v>
      </c>
      <c r="AJ139">
        <v>36200</v>
      </c>
      <c r="AK139">
        <v>151700</v>
      </c>
      <c r="AL139">
        <v>23.8</v>
      </c>
      <c r="AM139">
        <v>3.9</v>
      </c>
      <c r="AN139">
        <v>34700</v>
      </c>
      <c r="AO139">
        <v>151700</v>
      </c>
      <c r="AP139">
        <v>22.9</v>
      </c>
      <c r="AQ139">
        <v>3.8</v>
      </c>
      <c r="AR139">
        <v>29000</v>
      </c>
      <c r="AS139">
        <v>155300</v>
      </c>
      <c r="AT139">
        <v>18.7</v>
      </c>
      <c r="AU139">
        <v>3.4</v>
      </c>
      <c r="AV139">
        <v>30100</v>
      </c>
      <c r="AW139">
        <v>155200</v>
      </c>
      <c r="AX139">
        <v>19.399999999999999</v>
      </c>
      <c r="AY139">
        <v>3.5</v>
      </c>
      <c r="AZ139">
        <v>27600</v>
      </c>
      <c r="BA139">
        <v>158900</v>
      </c>
      <c r="BB139">
        <v>17.399999999999999</v>
      </c>
      <c r="BC139">
        <v>3.5</v>
      </c>
      <c r="BD139">
        <v>32400</v>
      </c>
      <c r="BE139">
        <v>158800</v>
      </c>
      <c r="BF139">
        <v>20.399999999999999</v>
      </c>
      <c r="BG139">
        <v>3.6</v>
      </c>
      <c r="BH139">
        <v>27300</v>
      </c>
      <c r="BI139">
        <v>160300</v>
      </c>
      <c r="BJ139">
        <v>17</v>
      </c>
      <c r="BK139">
        <v>3.3</v>
      </c>
      <c r="BL139">
        <v>33300</v>
      </c>
      <c r="BM139">
        <v>161200</v>
      </c>
      <c r="BN139">
        <v>20.7</v>
      </c>
      <c r="BO139">
        <v>3.7</v>
      </c>
      <c r="BP139">
        <v>30900</v>
      </c>
      <c r="BQ139">
        <v>165000</v>
      </c>
      <c r="BR139">
        <v>18.7</v>
      </c>
      <c r="BS139">
        <v>3.9</v>
      </c>
      <c r="BT139">
        <v>23300</v>
      </c>
      <c r="BU139">
        <v>164100</v>
      </c>
      <c r="BV139">
        <v>14.2</v>
      </c>
      <c r="BW139">
        <v>3.3</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19500</v>
      </c>
      <c r="E140">
        <v>106900</v>
      </c>
      <c r="F140">
        <v>18.3</v>
      </c>
      <c r="G140">
        <v>2.2000000000000002</v>
      </c>
      <c r="H140">
        <v>22900</v>
      </c>
      <c r="I140">
        <v>108100</v>
      </c>
      <c r="J140">
        <v>21.2</v>
      </c>
      <c r="K140">
        <v>2.4</v>
      </c>
      <c r="L140">
        <v>20700</v>
      </c>
      <c r="M140">
        <v>109600</v>
      </c>
      <c r="N140">
        <v>18.899999999999999</v>
      </c>
      <c r="O140">
        <v>2.4</v>
      </c>
      <c r="P140">
        <v>25300</v>
      </c>
      <c r="Q140">
        <v>112500</v>
      </c>
      <c r="R140">
        <v>22.5</v>
      </c>
      <c r="S140">
        <v>2.6</v>
      </c>
      <c r="T140">
        <v>24100</v>
      </c>
      <c r="U140">
        <v>111400</v>
      </c>
      <c r="V140">
        <v>21.6</v>
      </c>
      <c r="W140">
        <v>2.5</v>
      </c>
      <c r="X140">
        <v>21800</v>
      </c>
      <c r="Y140">
        <v>110400</v>
      </c>
      <c r="Z140">
        <v>19.7</v>
      </c>
      <c r="AA140">
        <v>2.6</v>
      </c>
      <c r="AB140">
        <v>22000</v>
      </c>
      <c r="AC140">
        <v>109200</v>
      </c>
      <c r="AD140">
        <v>20.2</v>
      </c>
      <c r="AE140">
        <v>2.6</v>
      </c>
      <c r="AF140">
        <v>25500</v>
      </c>
      <c r="AG140">
        <v>109800</v>
      </c>
      <c r="AH140">
        <v>23.2</v>
      </c>
      <c r="AI140">
        <v>2.8</v>
      </c>
      <c r="AJ140">
        <v>26100</v>
      </c>
      <c r="AK140">
        <v>109200</v>
      </c>
      <c r="AL140">
        <v>23.9</v>
      </c>
      <c r="AM140">
        <v>2.6</v>
      </c>
      <c r="AN140">
        <v>23600</v>
      </c>
      <c r="AO140">
        <v>110300</v>
      </c>
      <c r="AP140">
        <v>21.4</v>
      </c>
      <c r="AQ140">
        <v>2.4</v>
      </c>
      <c r="AR140">
        <v>23000</v>
      </c>
      <c r="AS140">
        <v>111900</v>
      </c>
      <c r="AT140">
        <v>20.6</v>
      </c>
      <c r="AU140">
        <v>2.4</v>
      </c>
      <c r="AV140">
        <v>20800</v>
      </c>
      <c r="AW140">
        <v>110300</v>
      </c>
      <c r="AX140">
        <v>18.899999999999999</v>
      </c>
      <c r="AY140">
        <v>2.2999999999999998</v>
      </c>
      <c r="AZ140">
        <v>21900</v>
      </c>
      <c r="BA140">
        <v>110300</v>
      </c>
      <c r="BB140">
        <v>19.899999999999999</v>
      </c>
      <c r="BC140">
        <v>2.5</v>
      </c>
      <c r="BD140">
        <v>21100</v>
      </c>
      <c r="BE140">
        <v>111700</v>
      </c>
      <c r="BF140">
        <v>18.899999999999999</v>
      </c>
      <c r="BG140">
        <v>2.7</v>
      </c>
      <c r="BH140">
        <v>18200</v>
      </c>
      <c r="BI140">
        <v>109500</v>
      </c>
      <c r="BJ140">
        <v>16.600000000000001</v>
      </c>
      <c r="BK140">
        <v>2.5</v>
      </c>
      <c r="BL140">
        <v>16300</v>
      </c>
      <c r="BM140">
        <v>109400</v>
      </c>
      <c r="BN140">
        <v>14.9</v>
      </c>
      <c r="BO140">
        <v>2.4</v>
      </c>
      <c r="BP140">
        <v>21300</v>
      </c>
      <c r="BQ140">
        <v>110200</v>
      </c>
      <c r="BR140">
        <v>19.3</v>
      </c>
      <c r="BS140">
        <v>3.1</v>
      </c>
      <c r="BT140">
        <v>20400</v>
      </c>
      <c r="BU140">
        <v>109800</v>
      </c>
      <c r="BV140">
        <v>18.600000000000001</v>
      </c>
      <c r="BW140">
        <v>3.3</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122800</v>
      </c>
      <c r="E141">
        <v>666900</v>
      </c>
      <c r="F141">
        <v>18.399999999999999</v>
      </c>
      <c r="G141">
        <v>1</v>
      </c>
      <c r="H141">
        <v>123900</v>
      </c>
      <c r="I141">
        <v>673600</v>
      </c>
      <c r="J141">
        <v>18.399999999999999</v>
      </c>
      <c r="K141">
        <v>1.1000000000000001</v>
      </c>
      <c r="L141">
        <v>132600</v>
      </c>
      <c r="M141">
        <v>680900</v>
      </c>
      <c r="N141">
        <v>19.5</v>
      </c>
      <c r="O141">
        <v>1.7</v>
      </c>
      <c r="P141">
        <v>142400</v>
      </c>
      <c r="Q141">
        <v>689000</v>
      </c>
      <c r="R141">
        <v>20.7</v>
      </c>
      <c r="S141">
        <v>1.7</v>
      </c>
      <c r="T141">
        <v>131800</v>
      </c>
      <c r="U141">
        <v>696700</v>
      </c>
      <c r="V141">
        <v>18.899999999999999</v>
      </c>
      <c r="W141">
        <v>1.7</v>
      </c>
      <c r="X141">
        <v>140300</v>
      </c>
      <c r="Y141">
        <v>703100</v>
      </c>
      <c r="Z141">
        <v>20</v>
      </c>
      <c r="AA141">
        <v>1.8</v>
      </c>
      <c r="AB141">
        <v>144800</v>
      </c>
      <c r="AC141">
        <v>709400</v>
      </c>
      <c r="AD141">
        <v>20.399999999999999</v>
      </c>
      <c r="AE141">
        <v>1.8</v>
      </c>
      <c r="AF141">
        <v>144200</v>
      </c>
      <c r="AG141">
        <v>715600</v>
      </c>
      <c r="AH141">
        <v>20.100000000000001</v>
      </c>
      <c r="AI141">
        <v>1.9</v>
      </c>
      <c r="AJ141">
        <v>133400</v>
      </c>
      <c r="AK141">
        <v>715200</v>
      </c>
      <c r="AL141">
        <v>18.7</v>
      </c>
      <c r="AM141">
        <v>1.8</v>
      </c>
      <c r="AN141">
        <v>129800</v>
      </c>
      <c r="AO141">
        <v>719200</v>
      </c>
      <c r="AP141">
        <v>18</v>
      </c>
      <c r="AQ141">
        <v>1.8</v>
      </c>
      <c r="AR141">
        <v>134000</v>
      </c>
      <c r="AS141">
        <v>724800</v>
      </c>
      <c r="AT141">
        <v>18.5</v>
      </c>
      <c r="AU141">
        <v>1.8</v>
      </c>
      <c r="AV141">
        <v>123200</v>
      </c>
      <c r="AW141">
        <v>730100</v>
      </c>
      <c r="AX141">
        <v>16.899999999999999</v>
      </c>
      <c r="AY141">
        <v>1.8</v>
      </c>
      <c r="AZ141">
        <v>133000</v>
      </c>
      <c r="BA141">
        <v>735100</v>
      </c>
      <c r="BB141">
        <v>18.100000000000001</v>
      </c>
      <c r="BC141">
        <v>1.9</v>
      </c>
      <c r="BD141">
        <v>133000</v>
      </c>
      <c r="BE141">
        <v>735400</v>
      </c>
      <c r="BF141">
        <v>18.100000000000001</v>
      </c>
      <c r="BG141">
        <v>1.9</v>
      </c>
      <c r="BH141">
        <v>139000</v>
      </c>
      <c r="BI141">
        <v>741300</v>
      </c>
      <c r="BJ141">
        <v>18.7</v>
      </c>
      <c r="BK141">
        <v>2</v>
      </c>
      <c r="BL141">
        <v>134200</v>
      </c>
      <c r="BM141">
        <v>744200</v>
      </c>
      <c r="BN141">
        <v>18</v>
      </c>
      <c r="BO141">
        <v>2.1</v>
      </c>
      <c r="BP141">
        <v>136700</v>
      </c>
      <c r="BQ141">
        <v>746700</v>
      </c>
      <c r="BR141">
        <v>18.3</v>
      </c>
      <c r="BS141">
        <v>2</v>
      </c>
      <c r="BT141">
        <v>127800</v>
      </c>
      <c r="BU141">
        <v>746900</v>
      </c>
      <c r="BV141">
        <v>17.100000000000001</v>
      </c>
      <c r="BW141">
        <v>1.9</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13200</v>
      </c>
      <c r="E142">
        <v>58600</v>
      </c>
      <c r="F142">
        <v>22.6</v>
      </c>
      <c r="G142">
        <v>3.6</v>
      </c>
      <c r="H142">
        <v>13300</v>
      </c>
      <c r="I142">
        <v>58400</v>
      </c>
      <c r="J142">
        <v>22.8</v>
      </c>
      <c r="K142">
        <v>3.7</v>
      </c>
      <c r="L142">
        <v>13700</v>
      </c>
      <c r="M142">
        <v>60300</v>
      </c>
      <c r="N142">
        <v>22.7</v>
      </c>
      <c r="O142">
        <v>6.2</v>
      </c>
      <c r="P142">
        <v>12900</v>
      </c>
      <c r="Q142">
        <v>60900</v>
      </c>
      <c r="R142">
        <v>21.2</v>
      </c>
      <c r="S142">
        <v>5.6</v>
      </c>
      <c r="T142">
        <v>11100</v>
      </c>
      <c r="U142">
        <v>60100</v>
      </c>
      <c r="V142">
        <v>18.5</v>
      </c>
      <c r="W142">
        <v>5.3</v>
      </c>
      <c r="X142">
        <v>11200</v>
      </c>
      <c r="Y142">
        <v>61000</v>
      </c>
      <c r="Z142">
        <v>18.399999999999999</v>
      </c>
      <c r="AA142">
        <v>5.8</v>
      </c>
      <c r="AB142">
        <v>13300</v>
      </c>
      <c r="AC142">
        <v>62100</v>
      </c>
      <c r="AD142">
        <v>21.5</v>
      </c>
      <c r="AE142">
        <v>6.4</v>
      </c>
      <c r="AF142">
        <v>14300</v>
      </c>
      <c r="AG142">
        <v>65000</v>
      </c>
      <c r="AH142">
        <v>22</v>
      </c>
      <c r="AI142">
        <v>6.7</v>
      </c>
      <c r="AJ142">
        <v>11800</v>
      </c>
      <c r="AK142">
        <v>64100</v>
      </c>
      <c r="AL142">
        <v>18.399999999999999</v>
      </c>
      <c r="AM142">
        <v>6.5</v>
      </c>
      <c r="AN142">
        <v>16100</v>
      </c>
      <c r="AO142">
        <v>62800</v>
      </c>
      <c r="AP142">
        <v>25.7</v>
      </c>
      <c r="AQ142">
        <v>7.1</v>
      </c>
      <c r="AR142">
        <v>11700</v>
      </c>
      <c r="AS142">
        <v>62100</v>
      </c>
      <c r="AT142">
        <v>18.8</v>
      </c>
      <c r="AU142">
        <v>6.5</v>
      </c>
      <c r="AV142">
        <v>14400</v>
      </c>
      <c r="AW142">
        <v>63200</v>
      </c>
      <c r="AX142">
        <v>22.9</v>
      </c>
      <c r="AY142">
        <v>7.4</v>
      </c>
      <c r="AZ142">
        <v>8800</v>
      </c>
      <c r="BA142">
        <v>61800</v>
      </c>
      <c r="BB142">
        <v>14.2</v>
      </c>
      <c r="BC142">
        <v>6.4</v>
      </c>
      <c r="BD142">
        <v>9400</v>
      </c>
      <c r="BE142">
        <v>62400</v>
      </c>
      <c r="BF142">
        <v>15.1</v>
      </c>
      <c r="BG142">
        <v>5.9</v>
      </c>
      <c r="BH142">
        <v>11700</v>
      </c>
      <c r="BI142">
        <v>61800</v>
      </c>
      <c r="BJ142">
        <v>18.899999999999999</v>
      </c>
      <c r="BK142">
        <v>7.7</v>
      </c>
      <c r="BL142">
        <v>12000</v>
      </c>
      <c r="BM142">
        <v>64400</v>
      </c>
      <c r="BN142">
        <v>18.600000000000001</v>
      </c>
      <c r="BO142">
        <v>8.8000000000000007</v>
      </c>
      <c r="BP142">
        <v>13100</v>
      </c>
      <c r="BQ142">
        <v>62400</v>
      </c>
      <c r="BR142">
        <v>21</v>
      </c>
      <c r="BS142">
        <v>7.8</v>
      </c>
      <c r="BT142">
        <v>11700</v>
      </c>
      <c r="BU142">
        <v>61000</v>
      </c>
      <c r="BV142">
        <v>19.2</v>
      </c>
      <c r="BW142">
        <v>6.7</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12500</v>
      </c>
      <c r="E143">
        <v>57700</v>
      </c>
      <c r="F143">
        <v>21.7</v>
      </c>
      <c r="G143">
        <v>3.4</v>
      </c>
      <c r="H143">
        <v>12800</v>
      </c>
      <c r="I143">
        <v>58100</v>
      </c>
      <c r="J143">
        <v>22.1</v>
      </c>
      <c r="K143">
        <v>3.6</v>
      </c>
      <c r="L143">
        <v>12800</v>
      </c>
      <c r="M143">
        <v>59100</v>
      </c>
      <c r="N143">
        <v>21.7</v>
      </c>
      <c r="O143">
        <v>6.1</v>
      </c>
      <c r="P143">
        <v>12400</v>
      </c>
      <c r="Q143">
        <v>59300</v>
      </c>
      <c r="R143">
        <v>20.8</v>
      </c>
      <c r="S143">
        <v>5.3</v>
      </c>
      <c r="T143">
        <v>10800</v>
      </c>
      <c r="U143">
        <v>58600</v>
      </c>
      <c r="V143">
        <v>18.399999999999999</v>
      </c>
      <c r="W143">
        <v>5.5</v>
      </c>
      <c r="X143">
        <v>7300</v>
      </c>
      <c r="Y143">
        <v>58100</v>
      </c>
      <c r="Z143">
        <v>12.6</v>
      </c>
      <c r="AA143">
        <v>4.9000000000000004</v>
      </c>
      <c r="AB143">
        <v>10800</v>
      </c>
      <c r="AC143">
        <v>58200</v>
      </c>
      <c r="AD143">
        <v>18.600000000000001</v>
      </c>
      <c r="AE143">
        <v>5.5</v>
      </c>
      <c r="AF143">
        <v>13000</v>
      </c>
      <c r="AG143">
        <v>59000</v>
      </c>
      <c r="AH143">
        <v>22.1</v>
      </c>
      <c r="AI143">
        <v>6.2</v>
      </c>
      <c r="AJ143">
        <v>12800</v>
      </c>
      <c r="AK143">
        <v>58800</v>
      </c>
      <c r="AL143">
        <v>21.8</v>
      </c>
      <c r="AM143">
        <v>6.4</v>
      </c>
      <c r="AN143">
        <v>11000</v>
      </c>
      <c r="AO143">
        <v>58500</v>
      </c>
      <c r="AP143">
        <v>18.8</v>
      </c>
      <c r="AQ143">
        <v>6</v>
      </c>
      <c r="AR143">
        <v>12000</v>
      </c>
      <c r="AS143">
        <v>57700</v>
      </c>
      <c r="AT143">
        <v>20.9</v>
      </c>
      <c r="AU143">
        <v>6.9</v>
      </c>
      <c r="AV143">
        <v>10100</v>
      </c>
      <c r="AW143">
        <v>57300</v>
      </c>
      <c r="AX143">
        <v>17.7</v>
      </c>
      <c r="AY143">
        <v>6.1</v>
      </c>
      <c r="AZ143">
        <v>13000</v>
      </c>
      <c r="BA143">
        <v>58500</v>
      </c>
      <c r="BB143">
        <v>22.3</v>
      </c>
      <c r="BC143">
        <v>7</v>
      </c>
      <c r="BD143">
        <v>9700</v>
      </c>
      <c r="BE143">
        <v>58400</v>
      </c>
      <c r="BF143">
        <v>16.5</v>
      </c>
      <c r="BG143">
        <v>6</v>
      </c>
      <c r="BH143">
        <v>12700</v>
      </c>
      <c r="BI143">
        <v>57800</v>
      </c>
      <c r="BJ143">
        <v>22</v>
      </c>
      <c r="BK143">
        <v>7.6</v>
      </c>
      <c r="BL143">
        <v>15900</v>
      </c>
      <c r="BM143">
        <v>58400</v>
      </c>
      <c r="BN143">
        <v>27.3</v>
      </c>
      <c r="BO143">
        <v>7.8</v>
      </c>
      <c r="BP143">
        <v>10300</v>
      </c>
      <c r="BQ143">
        <v>58200</v>
      </c>
      <c r="BR143">
        <v>17.7</v>
      </c>
      <c r="BS143">
        <v>6.8</v>
      </c>
      <c r="BT143">
        <v>11300</v>
      </c>
      <c r="BU143">
        <v>57500</v>
      </c>
      <c r="BV143">
        <v>19.7</v>
      </c>
      <c r="BW143">
        <v>7.9</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35700</v>
      </c>
      <c r="E144">
        <v>162600</v>
      </c>
      <c r="F144">
        <v>21.9</v>
      </c>
      <c r="G144">
        <v>3.4</v>
      </c>
      <c r="H144">
        <v>39900</v>
      </c>
      <c r="I144">
        <v>164000</v>
      </c>
      <c r="J144">
        <v>24.3</v>
      </c>
      <c r="K144">
        <v>3.5</v>
      </c>
      <c r="L144">
        <v>37600</v>
      </c>
      <c r="M144">
        <v>166500</v>
      </c>
      <c r="N144">
        <v>22.6</v>
      </c>
      <c r="O144">
        <v>3.5</v>
      </c>
      <c r="P144">
        <v>52200</v>
      </c>
      <c r="Q144">
        <v>168800</v>
      </c>
      <c r="R144">
        <v>30.9</v>
      </c>
      <c r="S144">
        <v>4</v>
      </c>
      <c r="T144">
        <v>39700</v>
      </c>
      <c r="U144">
        <v>171000</v>
      </c>
      <c r="V144">
        <v>23.2</v>
      </c>
      <c r="W144">
        <v>3.3</v>
      </c>
      <c r="X144">
        <v>37500</v>
      </c>
      <c r="Y144">
        <v>173200</v>
      </c>
      <c r="Z144">
        <v>21.7</v>
      </c>
      <c r="AA144">
        <v>3.6</v>
      </c>
      <c r="AB144">
        <v>44300</v>
      </c>
      <c r="AC144">
        <v>175300</v>
      </c>
      <c r="AD144">
        <v>25.3</v>
      </c>
      <c r="AE144">
        <v>3.8</v>
      </c>
      <c r="AF144">
        <v>43600</v>
      </c>
      <c r="AG144">
        <v>183300</v>
      </c>
      <c r="AH144">
        <v>23.8</v>
      </c>
      <c r="AI144">
        <v>3.5</v>
      </c>
      <c r="AJ144">
        <v>41900</v>
      </c>
      <c r="AK144">
        <v>185400</v>
      </c>
      <c r="AL144">
        <v>22.6</v>
      </c>
      <c r="AM144">
        <v>3.6</v>
      </c>
      <c r="AN144">
        <v>42900</v>
      </c>
      <c r="AO144">
        <v>188200</v>
      </c>
      <c r="AP144">
        <v>22.8</v>
      </c>
      <c r="AQ144">
        <v>3.5</v>
      </c>
      <c r="AR144">
        <v>43700</v>
      </c>
      <c r="AS144">
        <v>190600</v>
      </c>
      <c r="AT144">
        <v>22.9</v>
      </c>
      <c r="AU144">
        <v>3.4</v>
      </c>
      <c r="AV144">
        <v>43300</v>
      </c>
      <c r="AW144">
        <v>194800</v>
      </c>
      <c r="AX144">
        <v>22.2</v>
      </c>
      <c r="AY144">
        <v>3.5</v>
      </c>
      <c r="AZ144">
        <v>41000</v>
      </c>
      <c r="BA144">
        <v>194300</v>
      </c>
      <c r="BB144">
        <v>21.1</v>
      </c>
      <c r="BC144">
        <v>3.7</v>
      </c>
      <c r="BD144">
        <v>42100</v>
      </c>
      <c r="BE144">
        <v>195700</v>
      </c>
      <c r="BF144">
        <v>21.5</v>
      </c>
      <c r="BG144">
        <v>3.6</v>
      </c>
      <c r="BH144">
        <v>43000</v>
      </c>
      <c r="BI144">
        <v>199400</v>
      </c>
      <c r="BJ144">
        <v>21.6</v>
      </c>
      <c r="BK144">
        <v>3.6</v>
      </c>
      <c r="BL144">
        <v>48100</v>
      </c>
      <c r="BM144">
        <v>200500</v>
      </c>
      <c r="BN144">
        <v>24</v>
      </c>
      <c r="BO144">
        <v>4.5</v>
      </c>
      <c r="BP144">
        <v>34500</v>
      </c>
      <c r="BQ144">
        <v>203400</v>
      </c>
      <c r="BR144">
        <v>16.899999999999999</v>
      </c>
      <c r="BS144">
        <v>4.8</v>
      </c>
      <c r="BT144">
        <v>41100</v>
      </c>
      <c r="BU144">
        <v>203500</v>
      </c>
      <c r="BV144">
        <v>20.2</v>
      </c>
      <c r="BW144">
        <v>5</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12200</v>
      </c>
      <c r="E145">
        <v>66100</v>
      </c>
      <c r="F145">
        <v>18.399999999999999</v>
      </c>
      <c r="G145">
        <v>3.4</v>
      </c>
      <c r="H145">
        <v>10100</v>
      </c>
      <c r="I145">
        <v>66400</v>
      </c>
      <c r="J145">
        <v>15.2</v>
      </c>
      <c r="K145">
        <v>3</v>
      </c>
      <c r="L145">
        <v>14100</v>
      </c>
      <c r="M145">
        <v>68200</v>
      </c>
      <c r="N145">
        <v>20.7</v>
      </c>
      <c r="O145">
        <v>5.2</v>
      </c>
      <c r="P145">
        <v>16700</v>
      </c>
      <c r="Q145">
        <v>68400</v>
      </c>
      <c r="R145">
        <v>24.5</v>
      </c>
      <c r="S145">
        <v>5.5</v>
      </c>
      <c r="T145">
        <v>14300</v>
      </c>
      <c r="U145">
        <v>68500</v>
      </c>
      <c r="V145">
        <v>20.9</v>
      </c>
      <c r="W145">
        <v>5.8</v>
      </c>
      <c r="X145">
        <v>10000</v>
      </c>
      <c r="Y145">
        <v>66800</v>
      </c>
      <c r="Z145">
        <v>14.9</v>
      </c>
      <c r="AA145">
        <v>5.3</v>
      </c>
      <c r="AB145">
        <v>15200</v>
      </c>
      <c r="AC145">
        <v>67200</v>
      </c>
      <c r="AD145">
        <v>22.7</v>
      </c>
      <c r="AE145">
        <v>6.4</v>
      </c>
      <c r="AF145">
        <v>17400</v>
      </c>
      <c r="AG145">
        <v>66900</v>
      </c>
      <c r="AH145">
        <v>26</v>
      </c>
      <c r="AI145">
        <v>6.6</v>
      </c>
      <c r="AJ145">
        <v>13000</v>
      </c>
      <c r="AK145">
        <v>65500</v>
      </c>
      <c r="AL145">
        <v>19.8</v>
      </c>
      <c r="AM145">
        <v>6.1</v>
      </c>
      <c r="AN145">
        <v>17500</v>
      </c>
      <c r="AO145">
        <v>65900</v>
      </c>
      <c r="AP145">
        <v>26.6</v>
      </c>
      <c r="AQ145">
        <v>7.2</v>
      </c>
      <c r="AR145">
        <v>14200</v>
      </c>
      <c r="AS145">
        <v>66700</v>
      </c>
      <c r="AT145">
        <v>21.3</v>
      </c>
      <c r="AU145">
        <v>7</v>
      </c>
      <c r="AV145">
        <v>11000</v>
      </c>
      <c r="AW145">
        <v>65800</v>
      </c>
      <c r="AX145">
        <v>16.7</v>
      </c>
      <c r="AY145">
        <v>6.3</v>
      </c>
      <c r="AZ145">
        <v>11200</v>
      </c>
      <c r="BA145">
        <v>66800</v>
      </c>
      <c r="BB145">
        <v>16.7</v>
      </c>
      <c r="BC145">
        <v>5.8</v>
      </c>
      <c r="BD145">
        <v>13100</v>
      </c>
      <c r="BE145">
        <v>67700</v>
      </c>
      <c r="BF145">
        <v>19.399999999999999</v>
      </c>
      <c r="BG145">
        <v>6.2</v>
      </c>
      <c r="BH145">
        <v>13300</v>
      </c>
      <c r="BI145">
        <v>66300</v>
      </c>
      <c r="BJ145">
        <v>20</v>
      </c>
      <c r="BK145">
        <v>7.1</v>
      </c>
      <c r="BL145">
        <v>6000</v>
      </c>
      <c r="BM145">
        <v>66800</v>
      </c>
      <c r="BN145">
        <v>9</v>
      </c>
      <c r="BO145">
        <v>5</v>
      </c>
      <c r="BP145">
        <v>10900</v>
      </c>
      <c r="BQ145">
        <v>67500</v>
      </c>
      <c r="BR145">
        <v>16.2</v>
      </c>
      <c r="BS145">
        <v>5.8</v>
      </c>
      <c r="BT145">
        <v>12200</v>
      </c>
      <c r="BU145">
        <v>69400</v>
      </c>
      <c r="BV145">
        <v>17.600000000000001</v>
      </c>
      <c r="BW145">
        <v>6</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11600</v>
      </c>
      <c r="E146">
        <v>77900</v>
      </c>
      <c r="F146">
        <v>14.8</v>
      </c>
      <c r="G146">
        <v>3.3</v>
      </c>
      <c r="H146">
        <v>13600</v>
      </c>
      <c r="I146">
        <v>77800</v>
      </c>
      <c r="J146">
        <v>17.5</v>
      </c>
      <c r="K146">
        <v>3.1</v>
      </c>
      <c r="L146">
        <v>15000</v>
      </c>
      <c r="M146">
        <v>77300</v>
      </c>
      <c r="N146">
        <v>19.399999999999999</v>
      </c>
      <c r="O146">
        <v>4.5</v>
      </c>
      <c r="P146">
        <v>15000</v>
      </c>
      <c r="Q146">
        <v>80300</v>
      </c>
      <c r="R146">
        <v>18.7</v>
      </c>
      <c r="S146">
        <v>4.3</v>
      </c>
      <c r="T146">
        <v>14600</v>
      </c>
      <c r="U146">
        <v>79800</v>
      </c>
      <c r="V146">
        <v>18.3</v>
      </c>
      <c r="W146">
        <v>4.5999999999999996</v>
      </c>
      <c r="X146">
        <v>15300</v>
      </c>
      <c r="Y146">
        <v>81200</v>
      </c>
      <c r="Z146">
        <v>18.8</v>
      </c>
      <c r="AA146">
        <v>5.0999999999999996</v>
      </c>
      <c r="AB146">
        <v>13400</v>
      </c>
      <c r="AC146">
        <v>79700</v>
      </c>
      <c r="AD146">
        <v>16.8</v>
      </c>
      <c r="AE146">
        <v>5</v>
      </c>
      <c r="AF146">
        <v>13700</v>
      </c>
      <c r="AG146">
        <v>79500</v>
      </c>
      <c r="AH146">
        <v>17.2</v>
      </c>
      <c r="AI146">
        <v>4.9000000000000004</v>
      </c>
      <c r="AJ146">
        <v>13800</v>
      </c>
      <c r="AK146">
        <v>76800</v>
      </c>
      <c r="AL146">
        <v>17.899999999999999</v>
      </c>
      <c r="AM146">
        <v>5</v>
      </c>
      <c r="AN146">
        <v>10500</v>
      </c>
      <c r="AO146">
        <v>77500</v>
      </c>
      <c r="AP146">
        <v>13.5</v>
      </c>
      <c r="AQ146">
        <v>4.8</v>
      </c>
      <c r="AR146">
        <v>12400</v>
      </c>
      <c r="AS146">
        <v>78000</v>
      </c>
      <c r="AT146">
        <v>15.9</v>
      </c>
      <c r="AU146">
        <v>5</v>
      </c>
      <c r="AV146">
        <v>13600</v>
      </c>
      <c r="AW146">
        <v>79400</v>
      </c>
      <c r="AX146">
        <v>17.100000000000001</v>
      </c>
      <c r="AY146">
        <v>4.9000000000000004</v>
      </c>
      <c r="AZ146">
        <v>11600</v>
      </c>
      <c r="BA146">
        <v>80800</v>
      </c>
      <c r="BB146">
        <v>14.3</v>
      </c>
      <c r="BC146">
        <v>5</v>
      </c>
      <c r="BD146">
        <v>13500</v>
      </c>
      <c r="BE146">
        <v>82900</v>
      </c>
      <c r="BF146">
        <v>16.3</v>
      </c>
      <c r="BG146">
        <v>5.4</v>
      </c>
      <c r="BH146">
        <v>17100</v>
      </c>
      <c r="BI146">
        <v>80600</v>
      </c>
      <c r="BJ146">
        <v>21.2</v>
      </c>
      <c r="BK146">
        <v>6.1</v>
      </c>
      <c r="BL146">
        <v>13800</v>
      </c>
      <c r="BM146">
        <v>81800</v>
      </c>
      <c r="BN146">
        <v>16.899999999999999</v>
      </c>
      <c r="BO146">
        <v>5.6</v>
      </c>
      <c r="BP146">
        <v>16500</v>
      </c>
      <c r="BQ146">
        <v>83600</v>
      </c>
      <c r="BR146">
        <v>19.7</v>
      </c>
      <c r="BS146">
        <v>6.3</v>
      </c>
      <c r="BT146">
        <v>19200</v>
      </c>
      <c r="BU146">
        <v>82600</v>
      </c>
      <c r="BV146">
        <v>23.2</v>
      </c>
      <c r="BW146">
        <v>7.5</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36000</v>
      </c>
      <c r="E147">
        <v>150300</v>
      </c>
      <c r="F147">
        <v>24</v>
      </c>
      <c r="G147">
        <v>3.2</v>
      </c>
      <c r="H147">
        <v>34200</v>
      </c>
      <c r="I147">
        <v>152900</v>
      </c>
      <c r="J147">
        <v>22.4</v>
      </c>
      <c r="K147">
        <v>3.3</v>
      </c>
      <c r="L147">
        <v>32700</v>
      </c>
      <c r="M147">
        <v>157600</v>
      </c>
      <c r="N147">
        <v>20.7</v>
      </c>
      <c r="O147">
        <v>3.1</v>
      </c>
      <c r="P147">
        <v>43600</v>
      </c>
      <c r="Q147">
        <v>162400</v>
      </c>
      <c r="R147">
        <v>26.9</v>
      </c>
      <c r="S147">
        <v>3.7</v>
      </c>
      <c r="T147">
        <v>40800</v>
      </c>
      <c r="U147">
        <v>164000</v>
      </c>
      <c r="V147">
        <v>24.9</v>
      </c>
      <c r="W147">
        <v>3.7</v>
      </c>
      <c r="X147">
        <v>37900</v>
      </c>
      <c r="Y147">
        <v>168000</v>
      </c>
      <c r="Z147">
        <v>22.5</v>
      </c>
      <c r="AA147">
        <v>3.5</v>
      </c>
      <c r="AB147">
        <v>38400</v>
      </c>
      <c r="AC147">
        <v>171800</v>
      </c>
      <c r="AD147">
        <v>22.4</v>
      </c>
      <c r="AE147">
        <v>3.4</v>
      </c>
      <c r="AF147">
        <v>38500</v>
      </c>
      <c r="AG147">
        <v>175100</v>
      </c>
      <c r="AH147">
        <v>22</v>
      </c>
      <c r="AI147">
        <v>3.2</v>
      </c>
      <c r="AJ147">
        <v>38700</v>
      </c>
      <c r="AK147">
        <v>175900</v>
      </c>
      <c r="AL147">
        <v>22</v>
      </c>
      <c r="AM147">
        <v>3.4</v>
      </c>
      <c r="AN147">
        <v>35000</v>
      </c>
      <c r="AO147">
        <v>177300</v>
      </c>
      <c r="AP147">
        <v>19.7</v>
      </c>
      <c r="AQ147">
        <v>3.2</v>
      </c>
      <c r="AR147">
        <v>36700</v>
      </c>
      <c r="AS147">
        <v>179500</v>
      </c>
      <c r="AT147">
        <v>20.5</v>
      </c>
      <c r="AU147">
        <v>3.5</v>
      </c>
      <c r="AV147">
        <v>40000</v>
      </c>
      <c r="AW147">
        <v>178700</v>
      </c>
      <c r="AX147">
        <v>22.4</v>
      </c>
      <c r="AY147">
        <v>3.6</v>
      </c>
      <c r="AZ147">
        <v>40300</v>
      </c>
      <c r="BA147">
        <v>179500</v>
      </c>
      <c r="BB147">
        <v>22.4</v>
      </c>
      <c r="BC147">
        <v>4.0999999999999996</v>
      </c>
      <c r="BD147">
        <v>33000</v>
      </c>
      <c r="BE147">
        <v>177500</v>
      </c>
      <c r="BF147">
        <v>18.600000000000001</v>
      </c>
      <c r="BG147">
        <v>3.9</v>
      </c>
      <c r="BH147">
        <v>33000</v>
      </c>
      <c r="BI147">
        <v>181800</v>
      </c>
      <c r="BJ147">
        <v>18.2</v>
      </c>
      <c r="BK147">
        <v>4.5</v>
      </c>
      <c r="BL147">
        <v>46600</v>
      </c>
      <c r="BM147">
        <v>182300</v>
      </c>
      <c r="BN147">
        <v>25.6</v>
      </c>
      <c r="BO147">
        <v>5.2</v>
      </c>
      <c r="BP147">
        <v>36700</v>
      </c>
      <c r="BQ147">
        <v>178700</v>
      </c>
      <c r="BR147">
        <v>20.5</v>
      </c>
      <c r="BS147">
        <v>5.4</v>
      </c>
      <c r="BT147">
        <v>38300</v>
      </c>
      <c r="BU147">
        <v>180700</v>
      </c>
      <c r="BV147">
        <v>21.2</v>
      </c>
      <c r="BW147">
        <v>5</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16700</v>
      </c>
      <c r="E148">
        <v>104500</v>
      </c>
      <c r="F148">
        <v>16</v>
      </c>
      <c r="G148">
        <v>3.2</v>
      </c>
      <c r="H148">
        <v>17200</v>
      </c>
      <c r="I148">
        <v>105500</v>
      </c>
      <c r="J148">
        <v>16.3</v>
      </c>
      <c r="K148">
        <v>3.2</v>
      </c>
      <c r="L148">
        <v>17700</v>
      </c>
      <c r="M148">
        <v>106300</v>
      </c>
      <c r="N148">
        <v>16.600000000000001</v>
      </c>
      <c r="O148">
        <v>4.0999999999999996</v>
      </c>
      <c r="P148">
        <v>18800</v>
      </c>
      <c r="Q148">
        <v>106900</v>
      </c>
      <c r="R148">
        <v>17.600000000000001</v>
      </c>
      <c r="S148">
        <v>4.2</v>
      </c>
      <c r="T148">
        <v>20100</v>
      </c>
      <c r="U148">
        <v>109100</v>
      </c>
      <c r="V148">
        <v>18.399999999999999</v>
      </c>
      <c r="W148">
        <v>3.9</v>
      </c>
      <c r="X148">
        <v>19000</v>
      </c>
      <c r="Y148">
        <v>107800</v>
      </c>
      <c r="Z148">
        <v>17.600000000000001</v>
      </c>
      <c r="AA148">
        <v>4.2</v>
      </c>
      <c r="AB148">
        <v>22800</v>
      </c>
      <c r="AC148">
        <v>108400</v>
      </c>
      <c r="AD148">
        <v>21</v>
      </c>
      <c r="AE148">
        <v>4.5999999999999996</v>
      </c>
      <c r="AF148">
        <v>22000</v>
      </c>
      <c r="AG148">
        <v>107400</v>
      </c>
      <c r="AH148">
        <v>20.5</v>
      </c>
      <c r="AI148">
        <v>4.5</v>
      </c>
      <c r="AJ148">
        <v>18100</v>
      </c>
      <c r="AK148">
        <v>108900</v>
      </c>
      <c r="AL148">
        <v>16.600000000000001</v>
      </c>
      <c r="AM148">
        <v>4.0999999999999996</v>
      </c>
      <c r="AN148">
        <v>16700</v>
      </c>
      <c r="AO148">
        <v>106300</v>
      </c>
      <c r="AP148">
        <v>15.7</v>
      </c>
      <c r="AQ148">
        <v>4.2</v>
      </c>
      <c r="AR148">
        <v>12900</v>
      </c>
      <c r="AS148">
        <v>107300</v>
      </c>
      <c r="AT148">
        <v>12.1</v>
      </c>
      <c r="AU148">
        <v>3.7</v>
      </c>
      <c r="AV148">
        <v>16000</v>
      </c>
      <c r="AW148">
        <v>109100</v>
      </c>
      <c r="AX148">
        <v>14.6</v>
      </c>
      <c r="AY148">
        <v>4.2</v>
      </c>
      <c r="AZ148">
        <v>18700</v>
      </c>
      <c r="BA148">
        <v>106300</v>
      </c>
      <c r="BB148">
        <v>17.600000000000001</v>
      </c>
      <c r="BC148">
        <v>4.5</v>
      </c>
      <c r="BD148">
        <v>19900</v>
      </c>
      <c r="BE148">
        <v>107200</v>
      </c>
      <c r="BF148">
        <v>18.5</v>
      </c>
      <c r="BG148">
        <v>4.5999999999999996</v>
      </c>
      <c r="BH148">
        <v>16100</v>
      </c>
      <c r="BI148">
        <v>107800</v>
      </c>
      <c r="BJ148">
        <v>15</v>
      </c>
      <c r="BK148">
        <v>4.8</v>
      </c>
      <c r="BL148">
        <v>19100</v>
      </c>
      <c r="BM148">
        <v>107800</v>
      </c>
      <c r="BN148">
        <v>17.7</v>
      </c>
      <c r="BO148">
        <v>4.7</v>
      </c>
      <c r="BP148">
        <v>21100</v>
      </c>
      <c r="BQ148">
        <v>110200</v>
      </c>
      <c r="BR148">
        <v>19.100000000000001</v>
      </c>
      <c r="BS148">
        <v>5.5</v>
      </c>
      <c r="BT148">
        <v>22900</v>
      </c>
      <c r="BU148">
        <v>109100</v>
      </c>
      <c r="BV148">
        <v>21</v>
      </c>
      <c r="BW148">
        <v>5.2</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13800</v>
      </c>
      <c r="E149">
        <v>51300</v>
      </c>
      <c r="F149">
        <v>26.9</v>
      </c>
      <c r="G149">
        <v>3.2</v>
      </c>
      <c r="H149">
        <v>15400</v>
      </c>
      <c r="I149">
        <v>50900</v>
      </c>
      <c r="J149">
        <v>30.3</v>
      </c>
      <c r="K149">
        <v>3.8</v>
      </c>
      <c r="L149">
        <v>15900</v>
      </c>
      <c r="M149">
        <v>50200</v>
      </c>
      <c r="N149">
        <v>31.8</v>
      </c>
      <c r="O149">
        <v>7.5</v>
      </c>
      <c r="P149">
        <v>16500</v>
      </c>
      <c r="Q149">
        <v>51600</v>
      </c>
      <c r="R149">
        <v>32.1</v>
      </c>
      <c r="S149">
        <v>7.8</v>
      </c>
      <c r="T149">
        <v>15400</v>
      </c>
      <c r="U149">
        <v>53000</v>
      </c>
      <c r="V149">
        <v>29</v>
      </c>
      <c r="W149">
        <v>8.3000000000000007</v>
      </c>
      <c r="X149">
        <v>12500</v>
      </c>
      <c r="Y149">
        <v>50400</v>
      </c>
      <c r="Z149">
        <v>24.8</v>
      </c>
      <c r="AA149">
        <v>7.2</v>
      </c>
      <c r="AB149">
        <v>12300</v>
      </c>
      <c r="AC149">
        <v>51100</v>
      </c>
      <c r="AD149">
        <v>24</v>
      </c>
      <c r="AE149">
        <v>6.4</v>
      </c>
      <c r="AF149">
        <v>13800</v>
      </c>
      <c r="AG149">
        <v>50000</v>
      </c>
      <c r="AH149">
        <v>27.6</v>
      </c>
      <c r="AI149">
        <v>7.5</v>
      </c>
      <c r="AJ149">
        <v>9900</v>
      </c>
      <c r="AK149">
        <v>49900</v>
      </c>
      <c r="AL149">
        <v>19.899999999999999</v>
      </c>
      <c r="AM149">
        <v>7.2</v>
      </c>
      <c r="AN149">
        <v>15000</v>
      </c>
      <c r="AO149">
        <v>49000</v>
      </c>
      <c r="AP149">
        <v>30.7</v>
      </c>
      <c r="AQ149">
        <v>8.6</v>
      </c>
      <c r="AR149">
        <v>14600</v>
      </c>
      <c r="AS149">
        <v>50300</v>
      </c>
      <c r="AT149">
        <v>29</v>
      </c>
      <c r="AU149">
        <v>7.9</v>
      </c>
      <c r="AV149">
        <v>11700</v>
      </c>
      <c r="AW149">
        <v>49700</v>
      </c>
      <c r="AX149">
        <v>23.5</v>
      </c>
      <c r="AY149">
        <v>8.1999999999999993</v>
      </c>
      <c r="AZ149">
        <v>9700</v>
      </c>
      <c r="BA149">
        <v>49900</v>
      </c>
      <c r="BB149">
        <v>19.399999999999999</v>
      </c>
      <c r="BC149">
        <v>7.4</v>
      </c>
      <c r="BD149">
        <v>13500</v>
      </c>
      <c r="BE149">
        <v>48700</v>
      </c>
      <c r="BF149">
        <v>27.7</v>
      </c>
      <c r="BG149">
        <v>9.4</v>
      </c>
      <c r="BH149">
        <v>7400</v>
      </c>
      <c r="BI149">
        <v>46600</v>
      </c>
      <c r="BJ149">
        <v>15.8</v>
      </c>
      <c r="BK149">
        <v>7</v>
      </c>
      <c r="BL149">
        <v>8400</v>
      </c>
      <c r="BM149">
        <v>47900</v>
      </c>
      <c r="BN149">
        <v>17.5</v>
      </c>
      <c r="BO149">
        <v>7.3</v>
      </c>
      <c r="BP149">
        <v>12500</v>
      </c>
      <c r="BQ149">
        <v>49700</v>
      </c>
      <c r="BR149">
        <v>25.1</v>
      </c>
      <c r="BS149">
        <v>10.4</v>
      </c>
      <c r="BT149">
        <v>10600</v>
      </c>
      <c r="BU149">
        <v>49500</v>
      </c>
      <c r="BV149">
        <v>21.4</v>
      </c>
      <c r="BW149">
        <v>8.9</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13700</v>
      </c>
      <c r="E150">
        <v>75500</v>
      </c>
      <c r="F150">
        <v>18.100000000000001</v>
      </c>
      <c r="G150">
        <v>3.3</v>
      </c>
      <c r="H150">
        <v>17100</v>
      </c>
      <c r="I150">
        <v>78900</v>
      </c>
      <c r="J150">
        <v>21.7</v>
      </c>
      <c r="K150">
        <v>3.7</v>
      </c>
      <c r="L150">
        <v>14000</v>
      </c>
      <c r="M150">
        <v>81200</v>
      </c>
      <c r="N150">
        <v>17.3</v>
      </c>
      <c r="O150">
        <v>4.5999999999999996</v>
      </c>
      <c r="P150">
        <v>15100</v>
      </c>
      <c r="Q150">
        <v>81100</v>
      </c>
      <c r="R150">
        <v>18.7</v>
      </c>
      <c r="S150">
        <v>4.7</v>
      </c>
      <c r="T150">
        <v>15300</v>
      </c>
      <c r="U150">
        <v>81500</v>
      </c>
      <c r="V150">
        <v>18.7</v>
      </c>
      <c r="W150">
        <v>4.5999999999999996</v>
      </c>
      <c r="X150">
        <v>14700</v>
      </c>
      <c r="Y150">
        <v>82200</v>
      </c>
      <c r="Z150">
        <v>17.8</v>
      </c>
      <c r="AA150">
        <v>4.5</v>
      </c>
      <c r="AB150">
        <v>18000</v>
      </c>
      <c r="AC150">
        <v>84500</v>
      </c>
      <c r="AD150">
        <v>21.3</v>
      </c>
      <c r="AE150">
        <v>5.3</v>
      </c>
      <c r="AF150">
        <v>17700</v>
      </c>
      <c r="AG150">
        <v>86400</v>
      </c>
      <c r="AH150">
        <v>20.5</v>
      </c>
      <c r="AI150">
        <v>5.2</v>
      </c>
      <c r="AJ150">
        <v>15000</v>
      </c>
      <c r="AK150">
        <v>86200</v>
      </c>
      <c r="AL150">
        <v>17.399999999999999</v>
      </c>
      <c r="AM150">
        <v>4.7</v>
      </c>
      <c r="AN150">
        <v>15200</v>
      </c>
      <c r="AO150">
        <v>86800</v>
      </c>
      <c r="AP150">
        <v>17.5</v>
      </c>
      <c r="AQ150">
        <v>4.7</v>
      </c>
      <c r="AR150">
        <v>18000</v>
      </c>
      <c r="AS150">
        <v>87800</v>
      </c>
      <c r="AT150">
        <v>20.5</v>
      </c>
      <c r="AU150">
        <v>4.8</v>
      </c>
      <c r="AV150">
        <v>19100</v>
      </c>
      <c r="AW150">
        <v>88000</v>
      </c>
      <c r="AX150">
        <v>21.7</v>
      </c>
      <c r="AY150">
        <v>4.8</v>
      </c>
      <c r="AZ150">
        <v>19800</v>
      </c>
      <c r="BA150">
        <v>87400</v>
      </c>
      <c r="BB150">
        <v>22.6</v>
      </c>
      <c r="BC150">
        <v>5.2</v>
      </c>
      <c r="BD150">
        <v>17500</v>
      </c>
      <c r="BE150">
        <v>87700</v>
      </c>
      <c r="BF150">
        <v>20</v>
      </c>
      <c r="BG150">
        <v>4.7</v>
      </c>
      <c r="BH150">
        <v>17200</v>
      </c>
      <c r="BI150">
        <v>87400</v>
      </c>
      <c r="BJ150">
        <v>19.7</v>
      </c>
      <c r="BK150">
        <v>5.0999999999999996</v>
      </c>
      <c r="BL150">
        <v>19300</v>
      </c>
      <c r="BM150">
        <v>87200</v>
      </c>
      <c r="BN150">
        <v>22.1</v>
      </c>
      <c r="BO150">
        <v>5.7</v>
      </c>
      <c r="BP150">
        <v>21300</v>
      </c>
      <c r="BQ150">
        <v>90700</v>
      </c>
      <c r="BR150">
        <v>23.5</v>
      </c>
      <c r="BS150">
        <v>6.3</v>
      </c>
      <c r="BT150">
        <v>9200</v>
      </c>
      <c r="BU150">
        <v>87900</v>
      </c>
      <c r="BV150">
        <v>10.4</v>
      </c>
      <c r="BW150">
        <v>5.2</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18900</v>
      </c>
      <c r="E151">
        <v>79300</v>
      </c>
      <c r="F151">
        <v>23.8</v>
      </c>
      <c r="G151">
        <v>2.2999999999999998</v>
      </c>
      <c r="H151">
        <v>18000</v>
      </c>
      <c r="I151">
        <v>80200</v>
      </c>
      <c r="J151">
        <v>22.4</v>
      </c>
      <c r="K151">
        <v>2.4</v>
      </c>
      <c r="L151">
        <v>19500</v>
      </c>
      <c r="M151">
        <v>79500</v>
      </c>
      <c r="N151">
        <v>24.5</v>
      </c>
      <c r="O151">
        <v>2.5</v>
      </c>
      <c r="P151">
        <v>21100</v>
      </c>
      <c r="Q151">
        <v>81800</v>
      </c>
      <c r="R151">
        <v>25.8</v>
      </c>
      <c r="S151">
        <v>2.6</v>
      </c>
      <c r="T151">
        <v>21000</v>
      </c>
      <c r="U151">
        <v>82400</v>
      </c>
      <c r="V151">
        <v>25.5</v>
      </c>
      <c r="W151">
        <v>2.8</v>
      </c>
      <c r="X151">
        <v>22900</v>
      </c>
      <c r="Y151">
        <v>80700</v>
      </c>
      <c r="Z151">
        <v>28.4</v>
      </c>
      <c r="AA151">
        <v>3</v>
      </c>
      <c r="AB151">
        <v>23000</v>
      </c>
      <c r="AC151">
        <v>78700</v>
      </c>
      <c r="AD151">
        <v>29.3</v>
      </c>
      <c r="AE151">
        <v>2.9</v>
      </c>
      <c r="AF151">
        <v>22000</v>
      </c>
      <c r="AG151">
        <v>78600</v>
      </c>
      <c r="AH151">
        <v>27.9</v>
      </c>
      <c r="AI151">
        <v>2.8</v>
      </c>
      <c r="AJ151">
        <v>19700</v>
      </c>
      <c r="AK151">
        <v>79100</v>
      </c>
      <c r="AL151">
        <v>25</v>
      </c>
      <c r="AM151">
        <v>2.5</v>
      </c>
      <c r="AN151">
        <v>17900</v>
      </c>
      <c r="AO151">
        <v>77700</v>
      </c>
      <c r="AP151">
        <v>23</v>
      </c>
      <c r="AQ151">
        <v>2.4</v>
      </c>
      <c r="AR151">
        <v>18300</v>
      </c>
      <c r="AS151">
        <v>77800</v>
      </c>
      <c r="AT151">
        <v>23.5</v>
      </c>
      <c r="AU151">
        <v>2.4</v>
      </c>
      <c r="AV151">
        <v>18500</v>
      </c>
      <c r="AW151">
        <v>77200</v>
      </c>
      <c r="AX151">
        <v>24</v>
      </c>
      <c r="AY151">
        <v>2.5</v>
      </c>
      <c r="AZ151">
        <v>16600</v>
      </c>
      <c r="BA151">
        <v>76500</v>
      </c>
      <c r="BB151">
        <v>21.8</v>
      </c>
      <c r="BC151">
        <v>2.5</v>
      </c>
      <c r="BD151">
        <v>17700</v>
      </c>
      <c r="BE151">
        <v>76000</v>
      </c>
      <c r="BF151">
        <v>23.3</v>
      </c>
      <c r="BG151">
        <v>2.6</v>
      </c>
      <c r="BH151">
        <v>18000</v>
      </c>
      <c r="BI151">
        <v>76500</v>
      </c>
      <c r="BJ151">
        <v>23.5</v>
      </c>
      <c r="BK151">
        <v>2.7</v>
      </c>
      <c r="BL151">
        <v>17900</v>
      </c>
      <c r="BM151">
        <v>76500</v>
      </c>
      <c r="BN151">
        <v>23.4</v>
      </c>
      <c r="BO151">
        <v>2.9</v>
      </c>
      <c r="BP151">
        <v>16700</v>
      </c>
      <c r="BQ151">
        <v>74900</v>
      </c>
      <c r="BR151">
        <v>22.3</v>
      </c>
      <c r="BS151">
        <v>3.3</v>
      </c>
      <c r="BT151">
        <v>21500</v>
      </c>
      <c r="BU151">
        <v>76600</v>
      </c>
      <c r="BV151">
        <v>28.1</v>
      </c>
      <c r="BW151">
        <v>3.8</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40200</v>
      </c>
      <c r="E153">
        <v>130800</v>
      </c>
      <c r="F153">
        <v>30.7</v>
      </c>
      <c r="G153">
        <v>3.6</v>
      </c>
      <c r="H153">
        <v>43500</v>
      </c>
      <c r="I153">
        <v>132600</v>
      </c>
      <c r="J153">
        <v>32.799999999999997</v>
      </c>
      <c r="K153">
        <v>3.7</v>
      </c>
      <c r="L153">
        <v>37700</v>
      </c>
      <c r="M153">
        <v>134400</v>
      </c>
      <c r="N153">
        <v>28.1</v>
      </c>
      <c r="O153">
        <v>3.6</v>
      </c>
      <c r="P153">
        <v>35700</v>
      </c>
      <c r="Q153">
        <v>137500</v>
      </c>
      <c r="R153">
        <v>26</v>
      </c>
      <c r="S153">
        <v>3.4</v>
      </c>
      <c r="T153">
        <v>38100</v>
      </c>
      <c r="U153">
        <v>140700</v>
      </c>
      <c r="V153">
        <v>27.1</v>
      </c>
      <c r="W153">
        <v>3.4</v>
      </c>
      <c r="X153">
        <v>38800</v>
      </c>
      <c r="Y153">
        <v>145500</v>
      </c>
      <c r="Z153">
        <v>26.7</v>
      </c>
      <c r="AA153">
        <v>3.5</v>
      </c>
      <c r="AB153">
        <v>41900</v>
      </c>
      <c r="AC153">
        <v>146800</v>
      </c>
      <c r="AD153">
        <v>28.6</v>
      </c>
      <c r="AE153">
        <v>3.5</v>
      </c>
      <c r="AF153">
        <v>37500</v>
      </c>
      <c r="AG153">
        <v>154000</v>
      </c>
      <c r="AH153">
        <v>24.4</v>
      </c>
      <c r="AI153">
        <v>3.4</v>
      </c>
      <c r="AJ153">
        <v>43600</v>
      </c>
      <c r="AK153">
        <v>158500</v>
      </c>
      <c r="AL153">
        <v>27.5</v>
      </c>
      <c r="AM153">
        <v>3.9</v>
      </c>
      <c r="AN153">
        <v>39400</v>
      </c>
      <c r="AO153">
        <v>160100</v>
      </c>
      <c r="AP153">
        <v>24.6</v>
      </c>
      <c r="AQ153">
        <v>3.6</v>
      </c>
      <c r="AR153">
        <v>42500</v>
      </c>
      <c r="AS153">
        <v>164100</v>
      </c>
      <c r="AT153">
        <v>25.9</v>
      </c>
      <c r="AU153">
        <v>3.8</v>
      </c>
      <c r="AV153">
        <v>39900</v>
      </c>
      <c r="AW153">
        <v>168900</v>
      </c>
      <c r="AX153">
        <v>23.6</v>
      </c>
      <c r="AY153">
        <v>3.7</v>
      </c>
      <c r="AZ153">
        <v>42700</v>
      </c>
      <c r="BA153">
        <v>172500</v>
      </c>
      <c r="BB153">
        <v>24.8</v>
      </c>
      <c r="BC153">
        <v>3.8</v>
      </c>
      <c r="BD153">
        <v>35400</v>
      </c>
      <c r="BE153">
        <v>174800</v>
      </c>
      <c r="BF153">
        <v>20.3</v>
      </c>
      <c r="BG153">
        <v>3.6</v>
      </c>
      <c r="BH153">
        <v>34600</v>
      </c>
      <c r="BI153">
        <v>175800</v>
      </c>
      <c r="BJ153">
        <v>19.7</v>
      </c>
      <c r="BK153">
        <v>3.9</v>
      </c>
      <c r="BL153">
        <v>34200</v>
      </c>
      <c r="BM153">
        <v>175500</v>
      </c>
      <c r="BN153">
        <v>19.5</v>
      </c>
      <c r="BO153">
        <v>3.9</v>
      </c>
      <c r="BP153">
        <v>39400</v>
      </c>
      <c r="BQ153">
        <v>181500</v>
      </c>
      <c r="BR153">
        <v>21.7</v>
      </c>
      <c r="BS153">
        <v>5.0999999999999996</v>
      </c>
      <c r="BT153">
        <v>39700</v>
      </c>
      <c r="BU153">
        <v>184400</v>
      </c>
      <c r="BV153">
        <v>21.5</v>
      </c>
      <c r="BW153">
        <v>4.7</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38600</v>
      </c>
      <c r="E154">
        <v>119700</v>
      </c>
      <c r="F154">
        <v>32.299999999999997</v>
      </c>
      <c r="G154">
        <v>3.7</v>
      </c>
      <c r="H154">
        <v>35800</v>
      </c>
      <c r="I154">
        <v>122000</v>
      </c>
      <c r="J154">
        <v>29.4</v>
      </c>
      <c r="K154">
        <v>3.6</v>
      </c>
      <c r="L154">
        <v>39600</v>
      </c>
      <c r="M154">
        <v>118400</v>
      </c>
      <c r="N154">
        <v>33.5</v>
      </c>
      <c r="O154">
        <v>4</v>
      </c>
      <c r="P154">
        <v>35400</v>
      </c>
      <c r="Q154">
        <v>116700</v>
      </c>
      <c r="R154">
        <v>30.3</v>
      </c>
      <c r="S154">
        <v>4</v>
      </c>
      <c r="T154">
        <v>35000</v>
      </c>
      <c r="U154">
        <v>117500</v>
      </c>
      <c r="V154">
        <v>29.8</v>
      </c>
      <c r="W154">
        <v>4</v>
      </c>
      <c r="X154">
        <v>37900</v>
      </c>
      <c r="Y154">
        <v>117900</v>
      </c>
      <c r="Z154">
        <v>32.1</v>
      </c>
      <c r="AA154">
        <v>4.0999999999999996</v>
      </c>
      <c r="AB154">
        <v>38200</v>
      </c>
      <c r="AC154">
        <v>115400</v>
      </c>
      <c r="AD154">
        <v>33.1</v>
      </c>
      <c r="AE154">
        <v>3.9</v>
      </c>
      <c r="AF154">
        <v>37400</v>
      </c>
      <c r="AG154">
        <v>113800</v>
      </c>
      <c r="AH154">
        <v>32.9</v>
      </c>
      <c r="AI154">
        <v>3.7</v>
      </c>
      <c r="AJ154">
        <v>34500</v>
      </c>
      <c r="AK154">
        <v>111100</v>
      </c>
      <c r="AL154">
        <v>31</v>
      </c>
      <c r="AM154">
        <v>3.5</v>
      </c>
      <c r="AN154">
        <v>32400</v>
      </c>
      <c r="AO154">
        <v>109800</v>
      </c>
      <c r="AP154">
        <v>29.5</v>
      </c>
      <c r="AQ154">
        <v>3.5</v>
      </c>
      <c r="AR154">
        <v>28300</v>
      </c>
      <c r="AS154">
        <v>109600</v>
      </c>
      <c r="AT154">
        <v>25.8</v>
      </c>
      <c r="AU154">
        <v>3.3</v>
      </c>
      <c r="AV154">
        <v>31700</v>
      </c>
      <c r="AW154">
        <v>109500</v>
      </c>
      <c r="AX154">
        <v>28.9</v>
      </c>
      <c r="AY154">
        <v>3.5</v>
      </c>
      <c r="AZ154">
        <v>29300</v>
      </c>
      <c r="BA154">
        <v>107900</v>
      </c>
      <c r="BB154">
        <v>27.1</v>
      </c>
      <c r="BC154">
        <v>3.9</v>
      </c>
      <c r="BD154">
        <v>27300</v>
      </c>
      <c r="BE154">
        <v>104600</v>
      </c>
      <c r="BF154">
        <v>26.1</v>
      </c>
      <c r="BG154">
        <v>4.2</v>
      </c>
      <c r="BH154">
        <v>36600</v>
      </c>
      <c r="BI154">
        <v>103800</v>
      </c>
      <c r="BJ154">
        <v>35.200000000000003</v>
      </c>
      <c r="BK154">
        <v>4.7</v>
      </c>
      <c r="BL154">
        <v>31200</v>
      </c>
      <c r="BM154">
        <v>103800</v>
      </c>
      <c r="BN154">
        <v>30.1</v>
      </c>
      <c r="BO154">
        <v>4.7</v>
      </c>
      <c r="BP154">
        <v>23800</v>
      </c>
      <c r="BQ154">
        <v>103800</v>
      </c>
      <c r="BR154">
        <v>22.9</v>
      </c>
      <c r="BS154">
        <v>5.0999999999999996</v>
      </c>
      <c r="BT154">
        <v>34900</v>
      </c>
      <c r="BU154">
        <v>102100</v>
      </c>
      <c r="BV154">
        <v>34.200000000000003</v>
      </c>
      <c r="BW154">
        <v>6.5</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181600</v>
      </c>
      <c r="E155">
        <v>843400</v>
      </c>
      <c r="F155">
        <v>21.5</v>
      </c>
      <c r="G155">
        <v>1</v>
      </c>
      <c r="H155">
        <v>178600</v>
      </c>
      <c r="I155">
        <v>853300</v>
      </c>
      <c r="J155">
        <v>20.9</v>
      </c>
      <c r="K155">
        <v>1</v>
      </c>
      <c r="L155">
        <v>189700</v>
      </c>
      <c r="M155">
        <v>866400</v>
      </c>
      <c r="N155">
        <v>21.9</v>
      </c>
      <c r="O155">
        <v>1.6</v>
      </c>
      <c r="P155">
        <v>188500</v>
      </c>
      <c r="Q155">
        <v>879600</v>
      </c>
      <c r="R155">
        <v>21.4</v>
      </c>
      <c r="S155">
        <v>1.5</v>
      </c>
      <c r="T155">
        <v>195000</v>
      </c>
      <c r="U155">
        <v>888100</v>
      </c>
      <c r="V155">
        <v>22</v>
      </c>
      <c r="W155">
        <v>1.6</v>
      </c>
      <c r="X155">
        <v>184200</v>
      </c>
      <c r="Y155">
        <v>891300</v>
      </c>
      <c r="Z155">
        <v>20.7</v>
      </c>
      <c r="AA155">
        <v>1.7</v>
      </c>
      <c r="AB155">
        <v>187300</v>
      </c>
      <c r="AC155">
        <v>901700</v>
      </c>
      <c r="AD155">
        <v>20.8</v>
      </c>
      <c r="AE155">
        <v>1.7</v>
      </c>
      <c r="AF155">
        <v>192700</v>
      </c>
      <c r="AG155">
        <v>908300</v>
      </c>
      <c r="AH155">
        <v>21.2</v>
      </c>
      <c r="AI155">
        <v>1.7</v>
      </c>
      <c r="AJ155">
        <v>209400</v>
      </c>
      <c r="AK155">
        <v>907200</v>
      </c>
      <c r="AL155">
        <v>23.1</v>
      </c>
      <c r="AM155">
        <v>1.8</v>
      </c>
      <c r="AN155">
        <v>193400</v>
      </c>
      <c r="AO155">
        <v>909300</v>
      </c>
      <c r="AP155">
        <v>21.3</v>
      </c>
      <c r="AQ155">
        <v>1.8</v>
      </c>
      <c r="AR155">
        <v>200200</v>
      </c>
      <c r="AS155">
        <v>916200</v>
      </c>
      <c r="AT155">
        <v>21.8</v>
      </c>
      <c r="AU155">
        <v>1.8</v>
      </c>
      <c r="AV155">
        <v>202600</v>
      </c>
      <c r="AW155">
        <v>919800</v>
      </c>
      <c r="AX155">
        <v>22</v>
      </c>
      <c r="AY155">
        <v>1.8</v>
      </c>
      <c r="AZ155">
        <v>195700</v>
      </c>
      <c r="BA155">
        <v>929800</v>
      </c>
      <c r="BB155">
        <v>21.1</v>
      </c>
      <c r="BC155">
        <v>1.9</v>
      </c>
      <c r="BD155">
        <v>188700</v>
      </c>
      <c r="BE155">
        <v>934000</v>
      </c>
      <c r="BF155">
        <v>20.2</v>
      </c>
      <c r="BG155">
        <v>1.9</v>
      </c>
      <c r="BH155">
        <v>194100</v>
      </c>
      <c r="BI155">
        <v>937700</v>
      </c>
      <c r="BJ155">
        <v>20.7</v>
      </c>
      <c r="BK155">
        <v>1.9</v>
      </c>
      <c r="BL155">
        <v>175100</v>
      </c>
      <c r="BM155">
        <v>942200</v>
      </c>
      <c r="BN155">
        <v>18.600000000000001</v>
      </c>
      <c r="BO155">
        <v>1.9</v>
      </c>
      <c r="BP155">
        <v>171600</v>
      </c>
      <c r="BQ155">
        <v>944800</v>
      </c>
      <c r="BR155">
        <v>18.2</v>
      </c>
      <c r="BS155">
        <v>2</v>
      </c>
      <c r="BT155">
        <v>207900</v>
      </c>
      <c r="BU155">
        <v>945700</v>
      </c>
      <c r="BV155">
        <v>22</v>
      </c>
      <c r="BW155">
        <v>2</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18100</v>
      </c>
      <c r="E156">
        <v>84200</v>
      </c>
      <c r="F156">
        <v>21.5</v>
      </c>
      <c r="G156">
        <v>3.3</v>
      </c>
      <c r="H156">
        <v>18500</v>
      </c>
      <c r="I156">
        <v>84300</v>
      </c>
      <c r="J156">
        <v>21.9</v>
      </c>
      <c r="K156">
        <v>3.3</v>
      </c>
      <c r="L156">
        <v>20100</v>
      </c>
      <c r="M156">
        <v>85900</v>
      </c>
      <c r="N156">
        <v>23.3</v>
      </c>
      <c r="O156">
        <v>5.0999999999999996</v>
      </c>
      <c r="P156">
        <v>24100</v>
      </c>
      <c r="Q156">
        <v>85300</v>
      </c>
      <c r="R156">
        <v>28.2</v>
      </c>
      <c r="S156">
        <v>5.3</v>
      </c>
      <c r="T156">
        <v>22300</v>
      </c>
      <c r="U156">
        <v>86400</v>
      </c>
      <c r="V156">
        <v>25.8</v>
      </c>
      <c r="W156">
        <v>5.4</v>
      </c>
      <c r="X156">
        <v>20600</v>
      </c>
      <c r="Y156">
        <v>86500</v>
      </c>
      <c r="Z156">
        <v>23.8</v>
      </c>
      <c r="AA156">
        <v>5.5</v>
      </c>
      <c r="AB156">
        <v>20000</v>
      </c>
      <c r="AC156">
        <v>87600</v>
      </c>
      <c r="AD156">
        <v>22.9</v>
      </c>
      <c r="AE156">
        <v>5.6</v>
      </c>
      <c r="AF156">
        <v>14400</v>
      </c>
      <c r="AG156">
        <v>87900</v>
      </c>
      <c r="AH156">
        <v>16.399999999999999</v>
      </c>
      <c r="AI156">
        <v>4.8</v>
      </c>
      <c r="AJ156">
        <v>22000</v>
      </c>
      <c r="AK156">
        <v>84900</v>
      </c>
      <c r="AL156">
        <v>25.9</v>
      </c>
      <c r="AM156">
        <v>6</v>
      </c>
      <c r="AN156">
        <v>20900</v>
      </c>
      <c r="AO156">
        <v>86700</v>
      </c>
      <c r="AP156">
        <v>24.1</v>
      </c>
      <c r="AQ156">
        <v>6</v>
      </c>
      <c r="AR156">
        <v>19200</v>
      </c>
      <c r="AS156">
        <v>87000</v>
      </c>
      <c r="AT156">
        <v>22.1</v>
      </c>
      <c r="AU156">
        <v>5.7</v>
      </c>
      <c r="AV156">
        <v>14200</v>
      </c>
      <c r="AW156">
        <v>85000</v>
      </c>
      <c r="AX156">
        <v>16.7</v>
      </c>
      <c r="AY156">
        <v>5.2</v>
      </c>
      <c r="AZ156">
        <v>18700</v>
      </c>
      <c r="BA156">
        <v>85400</v>
      </c>
      <c r="BB156">
        <v>21.9</v>
      </c>
      <c r="BC156">
        <v>5.6</v>
      </c>
      <c r="BD156">
        <v>17300</v>
      </c>
      <c r="BE156">
        <v>85300</v>
      </c>
      <c r="BF156">
        <v>20.3</v>
      </c>
      <c r="BG156">
        <v>6.3</v>
      </c>
      <c r="BH156">
        <v>22600</v>
      </c>
      <c r="BI156">
        <v>87200</v>
      </c>
      <c r="BJ156">
        <v>25.9</v>
      </c>
      <c r="BK156">
        <v>6.2</v>
      </c>
      <c r="BL156">
        <v>16300</v>
      </c>
      <c r="BM156">
        <v>85400</v>
      </c>
      <c r="BN156">
        <v>19.100000000000001</v>
      </c>
      <c r="BO156">
        <v>5.4</v>
      </c>
      <c r="BP156">
        <v>15500</v>
      </c>
      <c r="BQ156">
        <v>84300</v>
      </c>
      <c r="BR156">
        <v>18.399999999999999</v>
      </c>
      <c r="BS156">
        <v>5.9</v>
      </c>
      <c r="BT156">
        <v>19200</v>
      </c>
      <c r="BU156">
        <v>83700</v>
      </c>
      <c r="BV156">
        <v>22.9</v>
      </c>
      <c r="BW156">
        <v>6</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43100</v>
      </c>
      <c r="E157">
        <v>164500</v>
      </c>
      <c r="F157">
        <v>26.2</v>
      </c>
      <c r="G157">
        <v>2.6</v>
      </c>
      <c r="H157">
        <v>49500</v>
      </c>
      <c r="I157">
        <v>167800</v>
      </c>
      <c r="J157">
        <v>29.5</v>
      </c>
      <c r="K157">
        <v>2.7</v>
      </c>
      <c r="L157">
        <v>50300</v>
      </c>
      <c r="M157">
        <v>169100</v>
      </c>
      <c r="N157">
        <v>29.8</v>
      </c>
      <c r="O157">
        <v>2.7</v>
      </c>
      <c r="P157">
        <v>49500</v>
      </c>
      <c r="Q157">
        <v>170300</v>
      </c>
      <c r="R157">
        <v>29.1</v>
      </c>
      <c r="S157">
        <v>2.6</v>
      </c>
      <c r="T157">
        <v>56800</v>
      </c>
      <c r="U157">
        <v>170400</v>
      </c>
      <c r="V157">
        <v>33.4</v>
      </c>
      <c r="W157">
        <v>2.7</v>
      </c>
      <c r="X157">
        <v>47800</v>
      </c>
      <c r="Y157">
        <v>170700</v>
      </c>
      <c r="Z157">
        <v>28</v>
      </c>
      <c r="AA157">
        <v>2.4</v>
      </c>
      <c r="AB157">
        <v>48300</v>
      </c>
      <c r="AC157">
        <v>171300</v>
      </c>
      <c r="AD157">
        <v>28.2</v>
      </c>
      <c r="AE157">
        <v>2.5</v>
      </c>
      <c r="AF157">
        <v>46800</v>
      </c>
      <c r="AG157">
        <v>172000</v>
      </c>
      <c r="AH157">
        <v>27.2</v>
      </c>
      <c r="AI157">
        <v>2.5</v>
      </c>
      <c r="AJ157">
        <v>47500</v>
      </c>
      <c r="AK157">
        <v>170500</v>
      </c>
      <c r="AL157">
        <v>27.9</v>
      </c>
      <c r="AM157">
        <v>2.6</v>
      </c>
      <c r="AN157">
        <v>44600</v>
      </c>
      <c r="AO157">
        <v>168300</v>
      </c>
      <c r="AP157">
        <v>26.5</v>
      </c>
      <c r="AQ157">
        <v>2.6</v>
      </c>
      <c r="AR157">
        <v>44100</v>
      </c>
      <c r="AS157">
        <v>167600</v>
      </c>
      <c r="AT157">
        <v>26.3</v>
      </c>
      <c r="AU157">
        <v>2.7</v>
      </c>
      <c r="AV157">
        <v>45100</v>
      </c>
      <c r="AW157">
        <v>168200</v>
      </c>
      <c r="AX157">
        <v>26.8</v>
      </c>
      <c r="AY157">
        <v>2.8</v>
      </c>
      <c r="AZ157">
        <v>43100</v>
      </c>
      <c r="BA157">
        <v>169200</v>
      </c>
      <c r="BB157">
        <v>25.5</v>
      </c>
      <c r="BC157">
        <v>3</v>
      </c>
      <c r="BD157">
        <v>41300</v>
      </c>
      <c r="BE157">
        <v>168400</v>
      </c>
      <c r="BF157">
        <v>24.5</v>
      </c>
      <c r="BG157">
        <v>3</v>
      </c>
      <c r="BH157">
        <v>36900</v>
      </c>
      <c r="BI157">
        <v>168800</v>
      </c>
      <c r="BJ157">
        <v>21.8</v>
      </c>
      <c r="BK157">
        <v>2.9</v>
      </c>
      <c r="BL157">
        <v>38800</v>
      </c>
      <c r="BM157">
        <v>169000</v>
      </c>
      <c r="BN157">
        <v>23</v>
      </c>
      <c r="BO157">
        <v>3.1</v>
      </c>
      <c r="BP157">
        <v>37500</v>
      </c>
      <c r="BQ157">
        <v>167900</v>
      </c>
      <c r="BR157">
        <v>22.4</v>
      </c>
      <c r="BS157">
        <v>3.6</v>
      </c>
      <c r="BT157">
        <v>41000</v>
      </c>
      <c r="BU157">
        <v>168300</v>
      </c>
      <c r="BV157">
        <v>24.4</v>
      </c>
      <c r="BW157">
        <v>3.8</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24000</v>
      </c>
      <c r="E158">
        <v>104100</v>
      </c>
      <c r="F158">
        <v>23</v>
      </c>
      <c r="G158">
        <v>3.6</v>
      </c>
      <c r="H158">
        <v>24200</v>
      </c>
      <c r="I158">
        <v>105700</v>
      </c>
      <c r="J158">
        <v>22.9</v>
      </c>
      <c r="K158">
        <v>3.5</v>
      </c>
      <c r="L158">
        <v>23600</v>
      </c>
      <c r="M158">
        <v>106500</v>
      </c>
      <c r="N158">
        <v>22.2</v>
      </c>
      <c r="O158">
        <v>3.4</v>
      </c>
      <c r="P158">
        <v>27000</v>
      </c>
      <c r="Q158">
        <v>106300</v>
      </c>
      <c r="R158">
        <v>25.4</v>
      </c>
      <c r="S158">
        <v>3.8</v>
      </c>
      <c r="T158">
        <v>25000</v>
      </c>
      <c r="U158">
        <v>106800</v>
      </c>
      <c r="V158">
        <v>23.4</v>
      </c>
      <c r="W158">
        <v>3.7</v>
      </c>
      <c r="X158">
        <v>23200</v>
      </c>
      <c r="Y158">
        <v>107200</v>
      </c>
      <c r="Z158">
        <v>21.6</v>
      </c>
      <c r="AA158">
        <v>3.6</v>
      </c>
      <c r="AB158">
        <v>24200</v>
      </c>
      <c r="AC158">
        <v>108100</v>
      </c>
      <c r="AD158">
        <v>22.4</v>
      </c>
      <c r="AE158">
        <v>3.7</v>
      </c>
      <c r="AF158">
        <v>28300</v>
      </c>
      <c r="AG158">
        <v>109400</v>
      </c>
      <c r="AH158">
        <v>25.9</v>
      </c>
      <c r="AI158">
        <v>3.7</v>
      </c>
      <c r="AJ158">
        <v>26600</v>
      </c>
      <c r="AK158">
        <v>109900</v>
      </c>
      <c r="AL158">
        <v>24.2</v>
      </c>
      <c r="AM158">
        <v>3.6</v>
      </c>
      <c r="AN158">
        <v>23500</v>
      </c>
      <c r="AO158">
        <v>110800</v>
      </c>
      <c r="AP158">
        <v>21.2</v>
      </c>
      <c r="AQ158">
        <v>3.5</v>
      </c>
      <c r="AR158">
        <v>23300</v>
      </c>
      <c r="AS158">
        <v>111600</v>
      </c>
      <c r="AT158">
        <v>20.9</v>
      </c>
      <c r="AU158">
        <v>3.5</v>
      </c>
      <c r="AV158">
        <v>25200</v>
      </c>
      <c r="AW158">
        <v>113000</v>
      </c>
      <c r="AX158">
        <v>22.3</v>
      </c>
      <c r="AY158">
        <v>3.7</v>
      </c>
      <c r="AZ158">
        <v>26700</v>
      </c>
      <c r="BA158">
        <v>116200</v>
      </c>
      <c r="BB158">
        <v>23</v>
      </c>
      <c r="BC158">
        <v>4</v>
      </c>
      <c r="BD158">
        <v>24700</v>
      </c>
      <c r="BE158">
        <v>114800</v>
      </c>
      <c r="BF158">
        <v>21.5</v>
      </c>
      <c r="BG158">
        <v>3.8</v>
      </c>
      <c r="BH158">
        <v>26900</v>
      </c>
      <c r="BI158">
        <v>119600</v>
      </c>
      <c r="BJ158">
        <v>22.4</v>
      </c>
      <c r="BK158">
        <v>4</v>
      </c>
      <c r="BL158">
        <v>22900</v>
      </c>
      <c r="BM158">
        <v>118300</v>
      </c>
      <c r="BN158">
        <v>19.3</v>
      </c>
      <c r="BO158">
        <v>3.9</v>
      </c>
      <c r="BP158">
        <v>23100</v>
      </c>
      <c r="BQ158">
        <v>119700</v>
      </c>
      <c r="BR158">
        <v>19.3</v>
      </c>
      <c r="BS158">
        <v>4</v>
      </c>
      <c r="BT158">
        <v>20400</v>
      </c>
      <c r="BU158">
        <v>120400</v>
      </c>
      <c r="BV158">
        <v>17</v>
      </c>
      <c r="BW158">
        <v>3.8</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59100</v>
      </c>
      <c r="E159">
        <v>255300</v>
      </c>
      <c r="F159">
        <v>23.2</v>
      </c>
      <c r="G159">
        <v>2.4</v>
      </c>
      <c r="H159">
        <v>57200</v>
      </c>
      <c r="I159">
        <v>258800</v>
      </c>
      <c r="J159">
        <v>22.1</v>
      </c>
      <c r="K159">
        <v>2.5</v>
      </c>
      <c r="L159">
        <v>60700</v>
      </c>
      <c r="M159">
        <v>258400</v>
      </c>
      <c r="N159">
        <v>23.5</v>
      </c>
      <c r="O159">
        <v>2.5</v>
      </c>
      <c r="P159">
        <v>61000</v>
      </c>
      <c r="Q159">
        <v>263400</v>
      </c>
      <c r="R159">
        <v>23.2</v>
      </c>
      <c r="S159">
        <v>2.5</v>
      </c>
      <c r="T159">
        <v>59200</v>
      </c>
      <c r="U159">
        <v>264800</v>
      </c>
      <c r="V159">
        <v>22.3</v>
      </c>
      <c r="W159">
        <v>2.5</v>
      </c>
      <c r="X159">
        <v>66300</v>
      </c>
      <c r="Y159">
        <v>268800</v>
      </c>
      <c r="Z159">
        <v>24.7</v>
      </c>
      <c r="AA159">
        <v>2.7</v>
      </c>
      <c r="AB159">
        <v>64600</v>
      </c>
      <c r="AC159">
        <v>271400</v>
      </c>
      <c r="AD159">
        <v>23.8</v>
      </c>
      <c r="AE159">
        <v>2.7</v>
      </c>
      <c r="AF159">
        <v>70800</v>
      </c>
      <c r="AG159">
        <v>272200</v>
      </c>
      <c r="AH159">
        <v>26</v>
      </c>
      <c r="AI159">
        <v>2.7</v>
      </c>
      <c r="AJ159">
        <v>70000</v>
      </c>
      <c r="AK159">
        <v>269000</v>
      </c>
      <c r="AL159">
        <v>26</v>
      </c>
      <c r="AM159">
        <v>2.8</v>
      </c>
      <c r="AN159">
        <v>70800</v>
      </c>
      <c r="AO159">
        <v>272500</v>
      </c>
      <c r="AP159">
        <v>26</v>
      </c>
      <c r="AQ159">
        <v>2.9</v>
      </c>
      <c r="AR159">
        <v>68500</v>
      </c>
      <c r="AS159">
        <v>270300</v>
      </c>
      <c r="AT159">
        <v>25.3</v>
      </c>
      <c r="AU159">
        <v>2.7</v>
      </c>
      <c r="AV159">
        <v>70900</v>
      </c>
      <c r="AW159">
        <v>270300</v>
      </c>
      <c r="AX159">
        <v>26.2</v>
      </c>
      <c r="AY159">
        <v>2.9</v>
      </c>
      <c r="AZ159">
        <v>69200</v>
      </c>
      <c r="BA159">
        <v>271800</v>
      </c>
      <c r="BB159">
        <v>25.4</v>
      </c>
      <c r="BC159">
        <v>2.9</v>
      </c>
      <c r="BD159">
        <v>72000</v>
      </c>
      <c r="BE159">
        <v>273300</v>
      </c>
      <c r="BF159">
        <v>26.3</v>
      </c>
      <c r="BG159">
        <v>2.9</v>
      </c>
      <c r="BH159">
        <v>67800</v>
      </c>
      <c r="BI159">
        <v>271900</v>
      </c>
      <c r="BJ159">
        <v>24.9</v>
      </c>
      <c r="BK159">
        <v>2.8</v>
      </c>
      <c r="BL159">
        <v>67600</v>
      </c>
      <c r="BM159">
        <v>270900</v>
      </c>
      <c r="BN159">
        <v>25</v>
      </c>
      <c r="BO159">
        <v>2.8</v>
      </c>
      <c r="BP159">
        <v>70200</v>
      </c>
      <c r="BQ159">
        <v>271400</v>
      </c>
      <c r="BR159">
        <v>25.9</v>
      </c>
      <c r="BS159">
        <v>3.3</v>
      </c>
      <c r="BT159">
        <v>63600</v>
      </c>
      <c r="BU159">
        <v>270700</v>
      </c>
      <c r="BV159">
        <v>23.5</v>
      </c>
      <c r="BW159">
        <v>3.2</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29100</v>
      </c>
      <c r="E160">
        <v>93700</v>
      </c>
      <c r="F160">
        <v>31</v>
      </c>
      <c r="G160">
        <v>2.6</v>
      </c>
      <c r="H160">
        <v>27700</v>
      </c>
      <c r="I160">
        <v>94800</v>
      </c>
      <c r="J160">
        <v>29.2</v>
      </c>
      <c r="K160">
        <v>2.5</v>
      </c>
      <c r="L160">
        <v>26800</v>
      </c>
      <c r="M160">
        <v>94800</v>
      </c>
      <c r="N160">
        <v>28.3</v>
      </c>
      <c r="O160">
        <v>2.4</v>
      </c>
      <c r="P160">
        <v>28500</v>
      </c>
      <c r="Q160">
        <v>95100</v>
      </c>
      <c r="R160">
        <v>30</v>
      </c>
      <c r="S160">
        <v>2.5</v>
      </c>
      <c r="T160">
        <v>29000</v>
      </c>
      <c r="U160">
        <v>95200</v>
      </c>
      <c r="V160">
        <v>30.4</v>
      </c>
      <c r="W160">
        <v>2.4</v>
      </c>
      <c r="X160">
        <v>28600</v>
      </c>
      <c r="Y160">
        <v>94400</v>
      </c>
      <c r="Z160">
        <v>30.3</v>
      </c>
      <c r="AA160">
        <v>2.6</v>
      </c>
      <c r="AB160">
        <v>27500</v>
      </c>
      <c r="AC160">
        <v>93400</v>
      </c>
      <c r="AD160">
        <v>29.4</v>
      </c>
      <c r="AE160">
        <v>2.7</v>
      </c>
      <c r="AF160">
        <v>24500</v>
      </c>
      <c r="AG160">
        <v>93600</v>
      </c>
      <c r="AH160">
        <v>26.2</v>
      </c>
      <c r="AI160">
        <v>2.7</v>
      </c>
      <c r="AJ160">
        <v>25600</v>
      </c>
      <c r="AK160">
        <v>93000</v>
      </c>
      <c r="AL160">
        <v>27.6</v>
      </c>
      <c r="AM160">
        <v>2.8</v>
      </c>
      <c r="AN160">
        <v>26200</v>
      </c>
      <c r="AO160">
        <v>93400</v>
      </c>
      <c r="AP160">
        <v>28</v>
      </c>
      <c r="AQ160">
        <v>2.8</v>
      </c>
      <c r="AR160">
        <v>26600</v>
      </c>
      <c r="AS160">
        <v>93200</v>
      </c>
      <c r="AT160">
        <v>28.6</v>
      </c>
      <c r="AU160">
        <v>2.8</v>
      </c>
      <c r="AV160">
        <v>24100</v>
      </c>
      <c r="AW160">
        <v>92000</v>
      </c>
      <c r="AX160">
        <v>26.2</v>
      </c>
      <c r="AY160">
        <v>2.8</v>
      </c>
      <c r="AZ160">
        <v>23200</v>
      </c>
      <c r="BA160">
        <v>92800</v>
      </c>
      <c r="BB160">
        <v>24.9</v>
      </c>
      <c r="BC160">
        <v>2.9</v>
      </c>
      <c r="BD160">
        <v>25100</v>
      </c>
      <c r="BE160">
        <v>93600</v>
      </c>
      <c r="BF160">
        <v>26.8</v>
      </c>
      <c r="BG160">
        <v>3</v>
      </c>
      <c r="BH160">
        <v>25700</v>
      </c>
      <c r="BI160">
        <v>94100</v>
      </c>
      <c r="BJ160">
        <v>27.4</v>
      </c>
      <c r="BK160">
        <v>3.2</v>
      </c>
      <c r="BL160">
        <v>20500</v>
      </c>
      <c r="BM160">
        <v>92700</v>
      </c>
      <c r="BN160">
        <v>22.1</v>
      </c>
      <c r="BO160">
        <v>2.9</v>
      </c>
      <c r="BP160">
        <v>20100</v>
      </c>
      <c r="BQ160">
        <v>92900</v>
      </c>
      <c r="BR160">
        <v>21.7</v>
      </c>
      <c r="BS160">
        <v>3.5</v>
      </c>
      <c r="BT160">
        <v>20400</v>
      </c>
      <c r="BU160">
        <v>91900</v>
      </c>
      <c r="BV160">
        <v>22.2</v>
      </c>
      <c r="BW160">
        <v>4.0999999999999996</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47600</v>
      </c>
      <c r="E161">
        <v>196000</v>
      </c>
      <c r="F161">
        <v>24.3</v>
      </c>
      <c r="G161">
        <v>3.8</v>
      </c>
      <c r="H161">
        <v>54300</v>
      </c>
      <c r="I161">
        <v>199600</v>
      </c>
      <c r="J161">
        <v>27.2</v>
      </c>
      <c r="K161">
        <v>3.7</v>
      </c>
      <c r="L161">
        <v>61200</v>
      </c>
      <c r="M161">
        <v>202400</v>
      </c>
      <c r="N161">
        <v>30.2</v>
      </c>
      <c r="O161">
        <v>3.9</v>
      </c>
      <c r="P161">
        <v>50700</v>
      </c>
      <c r="Q161">
        <v>207800</v>
      </c>
      <c r="R161">
        <v>24.4</v>
      </c>
      <c r="S161">
        <v>3.3</v>
      </c>
      <c r="T161">
        <v>50100</v>
      </c>
      <c r="U161">
        <v>209900</v>
      </c>
      <c r="V161">
        <v>23.9</v>
      </c>
      <c r="W161">
        <v>3.3</v>
      </c>
      <c r="X161">
        <v>40500</v>
      </c>
      <c r="Y161">
        <v>216000</v>
      </c>
      <c r="Z161">
        <v>18.7</v>
      </c>
      <c r="AA161">
        <v>3.2</v>
      </c>
      <c r="AB161">
        <v>44000</v>
      </c>
      <c r="AC161">
        <v>219400</v>
      </c>
      <c r="AD161">
        <v>20</v>
      </c>
      <c r="AE161">
        <v>3.5</v>
      </c>
      <c r="AF161">
        <v>40900</v>
      </c>
      <c r="AG161">
        <v>224700</v>
      </c>
      <c r="AH161">
        <v>18.2</v>
      </c>
      <c r="AI161">
        <v>3.2</v>
      </c>
      <c r="AJ161">
        <v>47700</v>
      </c>
      <c r="AK161">
        <v>227900</v>
      </c>
      <c r="AL161">
        <v>20.9</v>
      </c>
      <c r="AM161">
        <v>3.7</v>
      </c>
      <c r="AN161">
        <v>35600</v>
      </c>
      <c r="AO161">
        <v>232800</v>
      </c>
      <c r="AP161">
        <v>15.3</v>
      </c>
      <c r="AQ161">
        <v>3.3</v>
      </c>
      <c r="AR161">
        <v>34800</v>
      </c>
      <c r="AS161">
        <v>236400</v>
      </c>
      <c r="AT161">
        <v>14.7</v>
      </c>
      <c r="AU161">
        <v>3.2</v>
      </c>
      <c r="AV161">
        <v>38900</v>
      </c>
      <c r="AW161">
        <v>236600</v>
      </c>
      <c r="AX161">
        <v>16.399999999999999</v>
      </c>
      <c r="AY161">
        <v>3.5</v>
      </c>
      <c r="AZ161">
        <v>34600</v>
      </c>
      <c r="BA161">
        <v>241600</v>
      </c>
      <c r="BB161">
        <v>14.3</v>
      </c>
      <c r="BC161">
        <v>3.6</v>
      </c>
      <c r="BD161">
        <v>36600</v>
      </c>
      <c r="BE161">
        <v>243400</v>
      </c>
      <c r="BF161">
        <v>15</v>
      </c>
      <c r="BG161">
        <v>3.7</v>
      </c>
      <c r="BH161">
        <v>43400</v>
      </c>
      <c r="BI161">
        <v>244500</v>
      </c>
      <c r="BJ161">
        <v>17.8</v>
      </c>
      <c r="BK161">
        <v>3.6</v>
      </c>
      <c r="BL161">
        <v>40900</v>
      </c>
      <c r="BM161">
        <v>244600</v>
      </c>
      <c r="BN161">
        <v>16.7</v>
      </c>
      <c r="BO161">
        <v>3.4</v>
      </c>
      <c r="BP161">
        <v>34800</v>
      </c>
      <c r="BQ161">
        <v>243600</v>
      </c>
      <c r="BR161">
        <v>14.3</v>
      </c>
      <c r="BS161">
        <v>3.7</v>
      </c>
      <c r="BT161">
        <v>37300</v>
      </c>
      <c r="BU161">
        <v>244200</v>
      </c>
      <c r="BV161">
        <v>15.3</v>
      </c>
      <c r="BW161">
        <v>4.2</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179700</v>
      </c>
      <c r="E162">
        <v>726500</v>
      </c>
      <c r="F162">
        <v>24.7</v>
      </c>
      <c r="G162">
        <v>0.9</v>
      </c>
      <c r="H162">
        <v>178800</v>
      </c>
      <c r="I162">
        <v>730800</v>
      </c>
      <c r="J162">
        <v>24.5</v>
      </c>
      <c r="K162">
        <v>1</v>
      </c>
      <c r="L162">
        <v>181000</v>
      </c>
      <c r="M162">
        <v>736400</v>
      </c>
      <c r="N162">
        <v>24.6</v>
      </c>
      <c r="O162">
        <v>1.8</v>
      </c>
      <c r="P162">
        <v>174000</v>
      </c>
      <c r="Q162">
        <v>738000</v>
      </c>
      <c r="R162">
        <v>23.6</v>
      </c>
      <c r="S162">
        <v>1.7</v>
      </c>
      <c r="T162">
        <v>182900</v>
      </c>
      <c r="U162">
        <v>740500</v>
      </c>
      <c r="V162">
        <v>24.7</v>
      </c>
      <c r="W162">
        <v>1.8</v>
      </c>
      <c r="X162">
        <v>187400</v>
      </c>
      <c r="Y162">
        <v>737200</v>
      </c>
      <c r="Z162">
        <v>25.4</v>
      </c>
      <c r="AA162">
        <v>1.9</v>
      </c>
      <c r="AB162">
        <v>168300</v>
      </c>
      <c r="AC162">
        <v>738600</v>
      </c>
      <c r="AD162">
        <v>22.8</v>
      </c>
      <c r="AE162">
        <v>1.8</v>
      </c>
      <c r="AF162">
        <v>162800</v>
      </c>
      <c r="AG162">
        <v>738200</v>
      </c>
      <c r="AH162">
        <v>22.1</v>
      </c>
      <c r="AI162">
        <v>1.9</v>
      </c>
      <c r="AJ162">
        <v>165300</v>
      </c>
      <c r="AK162">
        <v>733600</v>
      </c>
      <c r="AL162">
        <v>22.5</v>
      </c>
      <c r="AM162">
        <v>1.9</v>
      </c>
      <c r="AN162">
        <v>187200</v>
      </c>
      <c r="AO162">
        <v>729900</v>
      </c>
      <c r="AP162">
        <v>25.6</v>
      </c>
      <c r="AQ162">
        <v>2</v>
      </c>
      <c r="AR162">
        <v>187000</v>
      </c>
      <c r="AS162">
        <v>728800</v>
      </c>
      <c r="AT162">
        <v>25.7</v>
      </c>
      <c r="AU162">
        <v>2</v>
      </c>
      <c r="AV162">
        <v>172600</v>
      </c>
      <c r="AW162">
        <v>727900</v>
      </c>
      <c r="AX162">
        <v>23.7</v>
      </c>
      <c r="AY162">
        <v>2.1</v>
      </c>
      <c r="AZ162">
        <v>158300</v>
      </c>
      <c r="BA162">
        <v>729400</v>
      </c>
      <c r="BB162">
        <v>21.7</v>
      </c>
      <c r="BC162">
        <v>2</v>
      </c>
      <c r="BD162">
        <v>148100</v>
      </c>
      <c r="BE162">
        <v>729000</v>
      </c>
      <c r="BF162">
        <v>20.3</v>
      </c>
      <c r="BG162">
        <v>2</v>
      </c>
      <c r="BH162">
        <v>150000</v>
      </c>
      <c r="BI162">
        <v>723900</v>
      </c>
      <c r="BJ162">
        <v>20.7</v>
      </c>
      <c r="BK162">
        <v>2</v>
      </c>
      <c r="BL162">
        <v>151800</v>
      </c>
      <c r="BM162">
        <v>721500</v>
      </c>
      <c r="BN162">
        <v>21</v>
      </c>
      <c r="BO162">
        <v>2</v>
      </c>
      <c r="BP162">
        <v>157200</v>
      </c>
      <c r="BQ162">
        <v>719600</v>
      </c>
      <c r="BR162">
        <v>21.8</v>
      </c>
      <c r="BS162">
        <v>2.2999999999999998</v>
      </c>
      <c r="BT162">
        <v>163800</v>
      </c>
      <c r="BU162">
        <v>718000</v>
      </c>
      <c r="BV162">
        <v>22.8</v>
      </c>
      <c r="BW162">
        <v>2.2000000000000002</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26900</v>
      </c>
      <c r="E163">
        <v>86800</v>
      </c>
      <c r="F163">
        <v>31</v>
      </c>
      <c r="G163">
        <v>3.6</v>
      </c>
      <c r="H163">
        <v>21300</v>
      </c>
      <c r="I163">
        <v>87700</v>
      </c>
      <c r="J163">
        <v>24.3</v>
      </c>
      <c r="K163">
        <v>3.4</v>
      </c>
      <c r="L163">
        <v>22600</v>
      </c>
      <c r="M163">
        <v>88000</v>
      </c>
      <c r="N163">
        <v>25.7</v>
      </c>
      <c r="O163">
        <v>5.4</v>
      </c>
      <c r="P163">
        <v>21900</v>
      </c>
      <c r="Q163">
        <v>87700</v>
      </c>
      <c r="R163">
        <v>25</v>
      </c>
      <c r="S163">
        <v>5.3</v>
      </c>
      <c r="T163">
        <v>22900</v>
      </c>
      <c r="U163">
        <v>86400</v>
      </c>
      <c r="V163">
        <v>26.6</v>
      </c>
      <c r="W163">
        <v>5</v>
      </c>
      <c r="X163">
        <v>20400</v>
      </c>
      <c r="Y163">
        <v>88300</v>
      </c>
      <c r="Z163">
        <v>23.1</v>
      </c>
      <c r="AA163">
        <v>5.0999999999999996</v>
      </c>
      <c r="AB163">
        <v>19900</v>
      </c>
      <c r="AC163">
        <v>88100</v>
      </c>
      <c r="AD163">
        <v>22.6</v>
      </c>
      <c r="AE163">
        <v>5.5</v>
      </c>
      <c r="AF163">
        <v>18800</v>
      </c>
      <c r="AG163">
        <v>87300</v>
      </c>
      <c r="AH163">
        <v>21.6</v>
      </c>
      <c r="AI163">
        <v>6.2</v>
      </c>
      <c r="AJ163">
        <v>22500</v>
      </c>
      <c r="AK163">
        <v>86700</v>
      </c>
      <c r="AL163">
        <v>25.9</v>
      </c>
      <c r="AM163">
        <v>6.2</v>
      </c>
      <c r="AN163">
        <v>26300</v>
      </c>
      <c r="AO163">
        <v>88500</v>
      </c>
      <c r="AP163">
        <v>29.7</v>
      </c>
      <c r="AQ163">
        <v>6.2</v>
      </c>
      <c r="AR163">
        <v>27500</v>
      </c>
      <c r="AS163">
        <v>89100</v>
      </c>
      <c r="AT163">
        <v>30.8</v>
      </c>
      <c r="AU163">
        <v>6.3</v>
      </c>
      <c r="AV163">
        <v>23800</v>
      </c>
      <c r="AW163">
        <v>88100</v>
      </c>
      <c r="AX163">
        <v>27</v>
      </c>
      <c r="AY163">
        <v>6.4</v>
      </c>
      <c r="AZ163">
        <v>16400</v>
      </c>
      <c r="BA163">
        <v>87400</v>
      </c>
      <c r="BB163">
        <v>18.7</v>
      </c>
      <c r="BC163">
        <v>6.1</v>
      </c>
      <c r="BD163">
        <v>16700</v>
      </c>
      <c r="BE163">
        <v>90100</v>
      </c>
      <c r="BF163">
        <v>18.600000000000001</v>
      </c>
      <c r="BG163">
        <v>5.5</v>
      </c>
      <c r="BH163">
        <v>22300</v>
      </c>
      <c r="BI163">
        <v>90600</v>
      </c>
      <c r="BJ163">
        <v>24.7</v>
      </c>
      <c r="BK163">
        <v>5.8</v>
      </c>
      <c r="BL163">
        <v>27600</v>
      </c>
      <c r="BM163">
        <v>90500</v>
      </c>
      <c r="BN163">
        <v>30.5</v>
      </c>
      <c r="BO163">
        <v>6.5</v>
      </c>
      <c r="BP163">
        <v>17100</v>
      </c>
      <c r="BQ163">
        <v>87600</v>
      </c>
      <c r="BR163">
        <v>19.5</v>
      </c>
      <c r="BS163">
        <v>6</v>
      </c>
      <c r="BT163">
        <v>16800</v>
      </c>
      <c r="BU163">
        <v>85000</v>
      </c>
      <c r="BV163">
        <v>19.8</v>
      </c>
      <c r="BW163">
        <v>6.1</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111000</v>
      </c>
      <c r="E164">
        <v>478200</v>
      </c>
      <c r="F164">
        <v>23.2</v>
      </c>
      <c r="G164">
        <v>2</v>
      </c>
      <c r="H164">
        <v>112200</v>
      </c>
      <c r="I164">
        <v>490100</v>
      </c>
      <c r="J164">
        <v>22.9</v>
      </c>
      <c r="K164">
        <v>2.1</v>
      </c>
      <c r="L164">
        <v>98300</v>
      </c>
      <c r="M164">
        <v>493400</v>
      </c>
      <c r="N164">
        <v>19.899999999999999</v>
      </c>
      <c r="O164">
        <v>2</v>
      </c>
      <c r="P164">
        <v>110600</v>
      </c>
      <c r="Q164">
        <v>491300</v>
      </c>
      <c r="R164">
        <v>22.5</v>
      </c>
      <c r="S164">
        <v>2</v>
      </c>
      <c r="T164">
        <v>117400</v>
      </c>
      <c r="U164">
        <v>497300</v>
      </c>
      <c r="V164">
        <v>23.6</v>
      </c>
      <c r="W164">
        <v>2</v>
      </c>
      <c r="X164">
        <v>116400</v>
      </c>
      <c r="Y164">
        <v>495400</v>
      </c>
      <c r="Z164">
        <v>23.5</v>
      </c>
      <c r="AA164">
        <v>2.1</v>
      </c>
      <c r="AB164">
        <v>116700</v>
      </c>
      <c r="AC164">
        <v>496900</v>
      </c>
      <c r="AD164">
        <v>23.5</v>
      </c>
      <c r="AE164">
        <v>2.2000000000000002</v>
      </c>
      <c r="AF164">
        <v>127800</v>
      </c>
      <c r="AG164">
        <v>498800</v>
      </c>
      <c r="AH164">
        <v>25.6</v>
      </c>
      <c r="AI164">
        <v>2.2999999999999998</v>
      </c>
      <c r="AJ164">
        <v>120400</v>
      </c>
      <c r="AK164">
        <v>501700</v>
      </c>
      <c r="AL164">
        <v>24</v>
      </c>
      <c r="AM164">
        <v>2.2000000000000002</v>
      </c>
      <c r="AN164">
        <v>124000</v>
      </c>
      <c r="AO164">
        <v>502300</v>
      </c>
      <c r="AP164">
        <v>24.7</v>
      </c>
      <c r="AQ164">
        <v>2.2999999999999998</v>
      </c>
      <c r="AR164">
        <v>123600</v>
      </c>
      <c r="AS164">
        <v>503200</v>
      </c>
      <c r="AT164">
        <v>24.6</v>
      </c>
      <c r="AU164">
        <v>2.2999999999999998</v>
      </c>
      <c r="AV164">
        <v>103400</v>
      </c>
      <c r="AW164">
        <v>506000</v>
      </c>
      <c r="AX164">
        <v>20.399999999999999</v>
      </c>
      <c r="AY164">
        <v>2.2000000000000002</v>
      </c>
      <c r="AZ164">
        <v>115200</v>
      </c>
      <c r="BA164">
        <v>509000</v>
      </c>
      <c r="BB164">
        <v>22.6</v>
      </c>
      <c r="BC164">
        <v>2.4</v>
      </c>
      <c r="BD164">
        <v>101100</v>
      </c>
      <c r="BE164">
        <v>509900</v>
      </c>
      <c r="BF164">
        <v>19.8</v>
      </c>
      <c r="BG164">
        <v>2.2999999999999998</v>
      </c>
      <c r="BH164">
        <v>116200</v>
      </c>
      <c r="BI164">
        <v>518500</v>
      </c>
      <c r="BJ164">
        <v>22.4</v>
      </c>
      <c r="BK164">
        <v>2.4</v>
      </c>
      <c r="BL164">
        <v>114100</v>
      </c>
      <c r="BM164">
        <v>515500</v>
      </c>
      <c r="BN164">
        <v>22.1</v>
      </c>
      <c r="BO164">
        <v>2.4</v>
      </c>
      <c r="BP164">
        <v>84100</v>
      </c>
      <c r="BQ164">
        <v>512900</v>
      </c>
      <c r="BR164">
        <v>16.399999999999999</v>
      </c>
      <c r="BS164">
        <v>2.2999999999999998</v>
      </c>
      <c r="BT164">
        <v>118400</v>
      </c>
      <c r="BU164">
        <v>514800</v>
      </c>
      <c r="BV164">
        <v>23</v>
      </c>
      <c r="BW164">
        <v>2.8</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58900</v>
      </c>
      <c r="E165">
        <v>192800</v>
      </c>
      <c r="F165">
        <v>30.6</v>
      </c>
      <c r="G165">
        <v>2.5</v>
      </c>
      <c r="H165">
        <v>59800</v>
      </c>
      <c r="I165">
        <v>198500</v>
      </c>
      <c r="J165">
        <v>30.1</v>
      </c>
      <c r="K165">
        <v>2.5</v>
      </c>
      <c r="L165">
        <v>52500</v>
      </c>
      <c r="M165">
        <v>203700</v>
      </c>
      <c r="N165">
        <v>25.8</v>
      </c>
      <c r="O165">
        <v>2.2999999999999998</v>
      </c>
      <c r="P165">
        <v>54200</v>
      </c>
      <c r="Q165">
        <v>207900</v>
      </c>
      <c r="R165">
        <v>26.1</v>
      </c>
      <c r="S165">
        <v>2.4</v>
      </c>
      <c r="T165">
        <v>59500</v>
      </c>
      <c r="U165">
        <v>209100</v>
      </c>
      <c r="V165">
        <v>28.5</v>
      </c>
      <c r="W165">
        <v>2.6</v>
      </c>
      <c r="X165">
        <v>62600</v>
      </c>
      <c r="Y165">
        <v>214500</v>
      </c>
      <c r="Z165">
        <v>29.2</v>
      </c>
      <c r="AA165">
        <v>2.6</v>
      </c>
      <c r="AB165">
        <v>64900</v>
      </c>
      <c r="AC165">
        <v>218900</v>
      </c>
      <c r="AD165">
        <v>29.7</v>
      </c>
      <c r="AE165">
        <v>2.6</v>
      </c>
      <c r="AF165">
        <v>64800</v>
      </c>
      <c r="AG165">
        <v>221500</v>
      </c>
      <c r="AH165">
        <v>29.2</v>
      </c>
      <c r="AI165">
        <v>2.7</v>
      </c>
      <c r="AJ165">
        <v>60600</v>
      </c>
      <c r="AK165">
        <v>221900</v>
      </c>
      <c r="AL165">
        <v>27.3</v>
      </c>
      <c r="AM165">
        <v>2.5</v>
      </c>
      <c r="AN165">
        <v>59600</v>
      </c>
      <c r="AO165">
        <v>222900</v>
      </c>
      <c r="AP165">
        <v>26.7</v>
      </c>
      <c r="AQ165">
        <v>2.5</v>
      </c>
      <c r="AR165">
        <v>67800</v>
      </c>
      <c r="AS165">
        <v>225100</v>
      </c>
      <c r="AT165">
        <v>30.1</v>
      </c>
      <c r="AU165">
        <v>2.6</v>
      </c>
      <c r="AV165">
        <v>71400</v>
      </c>
      <c r="AW165">
        <v>230000</v>
      </c>
      <c r="AX165">
        <v>31.1</v>
      </c>
      <c r="AY165">
        <v>2.7</v>
      </c>
      <c r="AZ165">
        <v>75500</v>
      </c>
      <c r="BA165">
        <v>231200</v>
      </c>
      <c r="BB165">
        <v>32.700000000000003</v>
      </c>
      <c r="BC165">
        <v>2.8</v>
      </c>
      <c r="BD165">
        <v>67700</v>
      </c>
      <c r="BE165">
        <v>235300</v>
      </c>
      <c r="BF165">
        <v>28.8</v>
      </c>
      <c r="BG165">
        <v>3</v>
      </c>
      <c r="BH165">
        <v>69100</v>
      </c>
      <c r="BI165">
        <v>234200</v>
      </c>
      <c r="BJ165">
        <v>29.5</v>
      </c>
      <c r="BK165">
        <v>3.1</v>
      </c>
      <c r="BL165">
        <v>59700</v>
      </c>
      <c r="BM165">
        <v>236700</v>
      </c>
      <c r="BN165">
        <v>25.2</v>
      </c>
      <c r="BO165">
        <v>3.2</v>
      </c>
      <c r="BP165">
        <v>55000</v>
      </c>
      <c r="BQ165">
        <v>237700</v>
      </c>
      <c r="BR165">
        <v>23.2</v>
      </c>
      <c r="BS165">
        <v>3.7</v>
      </c>
      <c r="BT165">
        <v>73800</v>
      </c>
      <c r="BU165">
        <v>233000</v>
      </c>
      <c r="BV165">
        <v>31.7</v>
      </c>
      <c r="BW165">
        <v>4.0999999999999996</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77400</v>
      </c>
      <c r="E166">
        <v>400900</v>
      </c>
      <c r="F166">
        <v>19.3</v>
      </c>
      <c r="G166">
        <v>1.3</v>
      </c>
      <c r="H166">
        <v>70500</v>
      </c>
      <c r="I166">
        <v>402000</v>
      </c>
      <c r="J166">
        <v>17.5</v>
      </c>
      <c r="K166">
        <v>1.3</v>
      </c>
      <c r="L166">
        <v>72800</v>
      </c>
      <c r="M166">
        <v>408800</v>
      </c>
      <c r="N166">
        <v>17.8</v>
      </c>
      <c r="O166">
        <v>2</v>
      </c>
      <c r="P166">
        <v>81300</v>
      </c>
      <c r="Q166">
        <v>410100</v>
      </c>
      <c r="R166">
        <v>19.8</v>
      </c>
      <c r="S166">
        <v>2.1</v>
      </c>
      <c r="T166">
        <v>75600</v>
      </c>
      <c r="U166">
        <v>413100</v>
      </c>
      <c r="V166">
        <v>18.3</v>
      </c>
      <c r="W166">
        <v>2.1</v>
      </c>
      <c r="X166">
        <v>80500</v>
      </c>
      <c r="Y166">
        <v>411400</v>
      </c>
      <c r="Z166">
        <v>19.600000000000001</v>
      </c>
      <c r="AA166">
        <v>2.2000000000000002</v>
      </c>
      <c r="AB166">
        <v>96700</v>
      </c>
      <c r="AC166">
        <v>413700</v>
      </c>
      <c r="AD166">
        <v>23.4</v>
      </c>
      <c r="AE166">
        <v>2.4</v>
      </c>
      <c r="AF166">
        <v>87900</v>
      </c>
      <c r="AG166">
        <v>414700</v>
      </c>
      <c r="AH166">
        <v>21.2</v>
      </c>
      <c r="AI166">
        <v>2.4</v>
      </c>
      <c r="AJ166">
        <v>86500</v>
      </c>
      <c r="AK166">
        <v>411800</v>
      </c>
      <c r="AL166">
        <v>21</v>
      </c>
      <c r="AM166">
        <v>2.4</v>
      </c>
      <c r="AN166">
        <v>89200</v>
      </c>
      <c r="AO166">
        <v>414200</v>
      </c>
      <c r="AP166">
        <v>21.5</v>
      </c>
      <c r="AQ166">
        <v>2.5</v>
      </c>
      <c r="AR166">
        <v>81100</v>
      </c>
      <c r="AS166">
        <v>413200</v>
      </c>
      <c r="AT166">
        <v>19.600000000000001</v>
      </c>
      <c r="AU166">
        <v>2.4</v>
      </c>
      <c r="AV166">
        <v>87900</v>
      </c>
      <c r="AW166">
        <v>420200</v>
      </c>
      <c r="AX166">
        <v>20.9</v>
      </c>
      <c r="AY166">
        <v>2.4</v>
      </c>
      <c r="AZ166">
        <v>84500</v>
      </c>
      <c r="BA166">
        <v>421600</v>
      </c>
      <c r="BB166">
        <v>20</v>
      </c>
      <c r="BC166">
        <v>2.4</v>
      </c>
      <c r="BD166">
        <v>82600</v>
      </c>
      <c r="BE166">
        <v>423000</v>
      </c>
      <c r="BF166">
        <v>19.5</v>
      </c>
      <c r="BG166">
        <v>2.5</v>
      </c>
      <c r="BH166">
        <v>79700</v>
      </c>
      <c r="BI166">
        <v>420200</v>
      </c>
      <c r="BJ166">
        <v>19</v>
      </c>
      <c r="BK166">
        <v>2.6</v>
      </c>
      <c r="BL166">
        <v>70600</v>
      </c>
      <c r="BM166">
        <v>423200</v>
      </c>
      <c r="BN166">
        <v>16.7</v>
      </c>
      <c r="BO166">
        <v>2.4</v>
      </c>
      <c r="BP166">
        <v>73500</v>
      </c>
      <c r="BQ166">
        <v>420600</v>
      </c>
      <c r="BR166">
        <v>17.5</v>
      </c>
      <c r="BS166">
        <v>2.6</v>
      </c>
      <c r="BT166">
        <v>70500</v>
      </c>
      <c r="BU166">
        <v>421000</v>
      </c>
      <c r="BV166">
        <v>16.8</v>
      </c>
      <c r="BW166">
        <v>2.5</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11200</v>
      </c>
      <c r="E167">
        <v>55700</v>
      </c>
      <c r="F167">
        <v>20.100000000000001</v>
      </c>
      <c r="G167">
        <v>3.3</v>
      </c>
      <c r="H167">
        <v>10900</v>
      </c>
      <c r="I167">
        <v>55100</v>
      </c>
      <c r="J167">
        <v>19.899999999999999</v>
      </c>
      <c r="K167">
        <v>3.5</v>
      </c>
      <c r="L167">
        <v>12000</v>
      </c>
      <c r="M167">
        <v>55400</v>
      </c>
      <c r="N167">
        <v>21.6</v>
      </c>
      <c r="O167">
        <v>6.1</v>
      </c>
      <c r="P167">
        <v>11600</v>
      </c>
      <c r="Q167">
        <v>56900</v>
      </c>
      <c r="R167">
        <v>20.3</v>
      </c>
      <c r="S167">
        <v>5.6</v>
      </c>
      <c r="T167">
        <v>12400</v>
      </c>
      <c r="U167">
        <v>57800</v>
      </c>
      <c r="V167">
        <v>21.5</v>
      </c>
      <c r="W167">
        <v>6.1</v>
      </c>
      <c r="X167">
        <v>13200</v>
      </c>
      <c r="Y167">
        <v>57500</v>
      </c>
      <c r="Z167">
        <v>22.9</v>
      </c>
      <c r="AA167">
        <v>6.2</v>
      </c>
      <c r="AB167">
        <v>10100</v>
      </c>
      <c r="AC167">
        <v>57600</v>
      </c>
      <c r="AD167">
        <v>17.5</v>
      </c>
      <c r="AE167">
        <v>5.5</v>
      </c>
      <c r="AF167">
        <v>11400</v>
      </c>
      <c r="AG167">
        <v>58600</v>
      </c>
      <c r="AH167">
        <v>19.399999999999999</v>
      </c>
      <c r="AI167">
        <v>6.1</v>
      </c>
      <c r="AJ167">
        <v>13100</v>
      </c>
      <c r="AK167">
        <v>57400</v>
      </c>
      <c r="AL167">
        <v>22.8</v>
      </c>
      <c r="AM167">
        <v>6.2</v>
      </c>
      <c r="AN167">
        <v>13800</v>
      </c>
      <c r="AO167">
        <v>56700</v>
      </c>
      <c r="AP167">
        <v>24.3</v>
      </c>
      <c r="AQ167">
        <v>6.6</v>
      </c>
      <c r="AR167">
        <v>12800</v>
      </c>
      <c r="AS167">
        <v>57500</v>
      </c>
      <c r="AT167">
        <v>22.3</v>
      </c>
      <c r="AU167">
        <v>6.2</v>
      </c>
      <c r="AV167">
        <v>11700</v>
      </c>
      <c r="AW167">
        <v>56400</v>
      </c>
      <c r="AX167">
        <v>20.8</v>
      </c>
      <c r="AY167">
        <v>6.1</v>
      </c>
      <c r="AZ167">
        <v>9600</v>
      </c>
      <c r="BA167">
        <v>57200</v>
      </c>
      <c r="BB167">
        <v>16.899999999999999</v>
      </c>
      <c r="BC167">
        <v>5.8</v>
      </c>
      <c r="BD167">
        <v>7100</v>
      </c>
      <c r="BE167">
        <v>57300</v>
      </c>
      <c r="BF167">
        <v>12.4</v>
      </c>
      <c r="BG167">
        <v>4.9000000000000004</v>
      </c>
      <c r="BH167">
        <v>12600</v>
      </c>
      <c r="BI167">
        <v>59500</v>
      </c>
      <c r="BJ167">
        <v>21.2</v>
      </c>
      <c r="BK167">
        <v>6.6</v>
      </c>
      <c r="BL167">
        <v>13800</v>
      </c>
      <c r="BM167">
        <v>57900</v>
      </c>
      <c r="BN167">
        <v>23.8</v>
      </c>
      <c r="BO167">
        <v>7.1</v>
      </c>
      <c r="BP167">
        <v>9100</v>
      </c>
      <c r="BQ167">
        <v>58100</v>
      </c>
      <c r="BR167">
        <v>15.7</v>
      </c>
      <c r="BS167">
        <v>6.5</v>
      </c>
      <c r="BT167">
        <v>11500</v>
      </c>
      <c r="BU167">
        <v>61800</v>
      </c>
      <c r="BV167">
        <v>18.600000000000001</v>
      </c>
      <c r="BW167">
        <v>6.8</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40400</v>
      </c>
      <c r="E168">
        <v>173600</v>
      </c>
      <c r="F168">
        <v>23.3</v>
      </c>
      <c r="G168">
        <v>3.3</v>
      </c>
      <c r="H168">
        <v>41100</v>
      </c>
      <c r="I168">
        <v>175800</v>
      </c>
      <c r="J168">
        <v>23.4</v>
      </c>
      <c r="K168">
        <v>3.4</v>
      </c>
      <c r="L168">
        <v>42100</v>
      </c>
      <c r="M168">
        <v>177600</v>
      </c>
      <c r="N168">
        <v>23.7</v>
      </c>
      <c r="O168">
        <v>3.5</v>
      </c>
      <c r="P168">
        <v>45200</v>
      </c>
      <c r="Q168">
        <v>181200</v>
      </c>
      <c r="R168">
        <v>24.9</v>
      </c>
      <c r="S168">
        <v>3.5</v>
      </c>
      <c r="T168">
        <v>42300</v>
      </c>
      <c r="U168">
        <v>186400</v>
      </c>
      <c r="V168">
        <v>22.7</v>
      </c>
      <c r="W168">
        <v>3.2</v>
      </c>
      <c r="X168">
        <v>41600</v>
      </c>
      <c r="Y168">
        <v>188900</v>
      </c>
      <c r="Z168">
        <v>22</v>
      </c>
      <c r="AA168">
        <v>3.6</v>
      </c>
      <c r="AB168">
        <v>52900</v>
      </c>
      <c r="AC168">
        <v>190000</v>
      </c>
      <c r="AD168">
        <v>27.8</v>
      </c>
      <c r="AE168">
        <v>4.0999999999999996</v>
      </c>
      <c r="AF168">
        <v>50600</v>
      </c>
      <c r="AG168">
        <v>194900</v>
      </c>
      <c r="AH168">
        <v>26</v>
      </c>
      <c r="AI168">
        <v>3.7</v>
      </c>
      <c r="AJ168">
        <v>48900</v>
      </c>
      <c r="AK168">
        <v>195900</v>
      </c>
      <c r="AL168">
        <v>25</v>
      </c>
      <c r="AM168">
        <v>3.7</v>
      </c>
      <c r="AN168">
        <v>39600</v>
      </c>
      <c r="AO168">
        <v>196800</v>
      </c>
      <c r="AP168">
        <v>20.100000000000001</v>
      </c>
      <c r="AQ168">
        <v>3.3</v>
      </c>
      <c r="AR168">
        <v>42300</v>
      </c>
      <c r="AS168">
        <v>201700</v>
      </c>
      <c r="AT168">
        <v>21</v>
      </c>
      <c r="AU168">
        <v>3.3</v>
      </c>
      <c r="AV168">
        <v>40100</v>
      </c>
      <c r="AW168">
        <v>206000</v>
      </c>
      <c r="AX168">
        <v>19.5</v>
      </c>
      <c r="AY168">
        <v>3.5</v>
      </c>
      <c r="AZ168">
        <v>41700</v>
      </c>
      <c r="BA168">
        <v>208700</v>
      </c>
      <c r="BB168">
        <v>20</v>
      </c>
      <c r="BC168">
        <v>3.6</v>
      </c>
      <c r="BD168">
        <v>27900</v>
      </c>
      <c r="BE168">
        <v>207900</v>
      </c>
      <c r="BF168">
        <v>13.4</v>
      </c>
      <c r="BG168">
        <v>3.1</v>
      </c>
      <c r="BH168">
        <v>36900</v>
      </c>
      <c r="BI168">
        <v>211400</v>
      </c>
      <c r="BJ168">
        <v>17.399999999999999</v>
      </c>
      <c r="BK168">
        <v>3.4</v>
      </c>
      <c r="BL168">
        <v>34700</v>
      </c>
      <c r="BM168">
        <v>215700</v>
      </c>
      <c r="BN168">
        <v>16.100000000000001</v>
      </c>
      <c r="BO168">
        <v>3.3</v>
      </c>
      <c r="BP168">
        <v>31700</v>
      </c>
      <c r="BQ168">
        <v>220600</v>
      </c>
      <c r="BR168">
        <v>14.4</v>
      </c>
      <c r="BS168">
        <v>3.6</v>
      </c>
      <c r="BT168">
        <v>46700</v>
      </c>
      <c r="BU168">
        <v>221600</v>
      </c>
      <c r="BV168">
        <v>21</v>
      </c>
      <c r="BW168">
        <v>4.2</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12300</v>
      </c>
      <c r="E169">
        <v>60400</v>
      </c>
      <c r="F169">
        <v>20.399999999999999</v>
      </c>
      <c r="G169">
        <v>3.3</v>
      </c>
      <c r="H169">
        <v>11500</v>
      </c>
      <c r="I169">
        <v>60500</v>
      </c>
      <c r="J169">
        <v>19.100000000000001</v>
      </c>
      <c r="K169">
        <v>3.3</v>
      </c>
      <c r="L169">
        <v>11000</v>
      </c>
      <c r="M169">
        <v>60600</v>
      </c>
      <c r="N169">
        <v>18.2</v>
      </c>
      <c r="O169">
        <v>6</v>
      </c>
      <c r="P169">
        <v>13500</v>
      </c>
      <c r="Q169">
        <v>60900</v>
      </c>
      <c r="R169">
        <v>22.1</v>
      </c>
      <c r="S169">
        <v>6.5</v>
      </c>
      <c r="T169">
        <v>10000</v>
      </c>
      <c r="U169">
        <v>62100</v>
      </c>
      <c r="V169">
        <v>16.2</v>
      </c>
      <c r="W169">
        <v>5.3</v>
      </c>
      <c r="X169">
        <v>8800</v>
      </c>
      <c r="Y169">
        <v>62400</v>
      </c>
      <c r="Z169">
        <v>14.1</v>
      </c>
      <c r="AA169">
        <v>4.5999999999999996</v>
      </c>
      <c r="AB169">
        <v>13300</v>
      </c>
      <c r="AC169">
        <v>62000</v>
      </c>
      <c r="AD169">
        <v>21.5</v>
      </c>
      <c r="AE169">
        <v>6.1</v>
      </c>
      <c r="AF169">
        <v>13400</v>
      </c>
      <c r="AG169">
        <v>61500</v>
      </c>
      <c r="AH169">
        <v>21.8</v>
      </c>
      <c r="AI169">
        <v>6.4</v>
      </c>
      <c r="AJ169">
        <v>10700</v>
      </c>
      <c r="AK169">
        <v>60300</v>
      </c>
      <c r="AL169">
        <v>17.8</v>
      </c>
      <c r="AM169">
        <v>6.1</v>
      </c>
      <c r="AN169">
        <v>12700</v>
      </c>
      <c r="AO169">
        <v>60000</v>
      </c>
      <c r="AP169">
        <v>21.1</v>
      </c>
      <c r="AQ169">
        <v>6.3</v>
      </c>
      <c r="AR169">
        <v>9600</v>
      </c>
      <c r="AS169">
        <v>59300</v>
      </c>
      <c r="AT169">
        <v>16.2</v>
      </c>
      <c r="AU169">
        <v>5.8</v>
      </c>
      <c r="AV169">
        <v>10400</v>
      </c>
      <c r="AW169">
        <v>62200</v>
      </c>
      <c r="AX169">
        <v>16.7</v>
      </c>
      <c r="AY169">
        <v>6.6</v>
      </c>
      <c r="AZ169">
        <v>13400</v>
      </c>
      <c r="BA169">
        <v>61300</v>
      </c>
      <c r="BB169">
        <v>21.8</v>
      </c>
      <c r="BC169">
        <v>6.9</v>
      </c>
      <c r="BD169">
        <v>12300</v>
      </c>
      <c r="BE169">
        <v>62000</v>
      </c>
      <c r="BF169">
        <v>19.899999999999999</v>
      </c>
      <c r="BG169">
        <v>6.8</v>
      </c>
      <c r="BH169">
        <v>12200</v>
      </c>
      <c r="BI169">
        <v>60200</v>
      </c>
      <c r="BJ169">
        <v>20.2</v>
      </c>
      <c r="BK169">
        <v>7.2</v>
      </c>
      <c r="BL169">
        <v>12500</v>
      </c>
      <c r="BM169">
        <v>59900</v>
      </c>
      <c r="BN169">
        <v>20.8</v>
      </c>
      <c r="BO169">
        <v>6.9</v>
      </c>
      <c r="BP169">
        <v>10400</v>
      </c>
      <c r="BQ169">
        <v>61500</v>
      </c>
      <c r="BR169">
        <v>16.899999999999999</v>
      </c>
      <c r="BS169">
        <v>6.6</v>
      </c>
      <c r="BT169">
        <v>17200</v>
      </c>
      <c r="BU169">
        <v>58800</v>
      </c>
      <c r="BV169">
        <v>29.2</v>
      </c>
      <c r="BW169">
        <v>8.8000000000000007</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15800</v>
      </c>
      <c r="E170">
        <v>58700</v>
      </c>
      <c r="F170">
        <v>26.9</v>
      </c>
      <c r="G170">
        <v>3.4</v>
      </c>
      <c r="H170">
        <v>14500</v>
      </c>
      <c r="I170">
        <v>60000</v>
      </c>
      <c r="J170">
        <v>24.1</v>
      </c>
      <c r="K170">
        <v>3.4</v>
      </c>
      <c r="L170">
        <v>12800</v>
      </c>
      <c r="M170">
        <v>59900</v>
      </c>
      <c r="N170">
        <v>21.4</v>
      </c>
      <c r="O170">
        <v>5.6</v>
      </c>
      <c r="P170">
        <v>11000</v>
      </c>
      <c r="Q170">
        <v>61500</v>
      </c>
      <c r="R170">
        <v>18</v>
      </c>
      <c r="S170">
        <v>5.4</v>
      </c>
      <c r="T170">
        <v>14800</v>
      </c>
      <c r="U170">
        <v>61400</v>
      </c>
      <c r="V170">
        <v>24.1</v>
      </c>
      <c r="W170">
        <v>6.2</v>
      </c>
      <c r="X170">
        <v>12800</v>
      </c>
      <c r="Y170">
        <v>62300</v>
      </c>
      <c r="Z170">
        <v>20.5</v>
      </c>
      <c r="AA170">
        <v>5.7</v>
      </c>
      <c r="AB170">
        <v>11400</v>
      </c>
      <c r="AC170">
        <v>62900</v>
      </c>
      <c r="AD170">
        <v>18.100000000000001</v>
      </c>
      <c r="AE170">
        <v>5.9</v>
      </c>
      <c r="AF170">
        <v>15800</v>
      </c>
      <c r="AG170">
        <v>62400</v>
      </c>
      <c r="AH170">
        <v>25.4</v>
      </c>
      <c r="AI170">
        <v>6.5</v>
      </c>
      <c r="AJ170">
        <v>14600</v>
      </c>
      <c r="AK170">
        <v>64800</v>
      </c>
      <c r="AL170">
        <v>22.6</v>
      </c>
      <c r="AM170">
        <v>6.5</v>
      </c>
      <c r="AN170">
        <v>10600</v>
      </c>
      <c r="AO170">
        <v>63200</v>
      </c>
      <c r="AP170">
        <v>16.8</v>
      </c>
      <c r="AQ170">
        <v>6.1</v>
      </c>
      <c r="AR170">
        <v>12300</v>
      </c>
      <c r="AS170">
        <v>64000</v>
      </c>
      <c r="AT170">
        <v>19.2</v>
      </c>
      <c r="AU170">
        <v>6.2</v>
      </c>
      <c r="AV170">
        <v>14600</v>
      </c>
      <c r="AW170">
        <v>65900</v>
      </c>
      <c r="AX170">
        <v>22.1</v>
      </c>
      <c r="AY170">
        <v>7.3</v>
      </c>
      <c r="AZ170">
        <v>17800</v>
      </c>
      <c r="BA170">
        <v>65800</v>
      </c>
      <c r="BB170">
        <v>27</v>
      </c>
      <c r="BC170">
        <v>7.7</v>
      </c>
      <c r="BD170">
        <v>17200</v>
      </c>
      <c r="BE170">
        <v>64300</v>
      </c>
      <c r="BF170">
        <v>26.7</v>
      </c>
      <c r="BG170">
        <v>7.6</v>
      </c>
      <c r="BH170">
        <v>18300</v>
      </c>
      <c r="BI170">
        <v>64000</v>
      </c>
      <c r="BJ170">
        <v>28.6</v>
      </c>
      <c r="BK170">
        <v>7.4</v>
      </c>
      <c r="BL170">
        <v>14000</v>
      </c>
      <c r="BM170">
        <v>64700</v>
      </c>
      <c r="BN170">
        <v>21.7</v>
      </c>
      <c r="BO170">
        <v>6.7</v>
      </c>
      <c r="BP170">
        <v>18800</v>
      </c>
      <c r="BQ170">
        <v>65100</v>
      </c>
      <c r="BR170">
        <v>28.9</v>
      </c>
      <c r="BS170">
        <v>7.7</v>
      </c>
      <c r="BT170">
        <v>11800</v>
      </c>
      <c r="BU170">
        <v>62800</v>
      </c>
      <c r="BV170">
        <v>18.8</v>
      </c>
      <c r="BW170">
        <v>7.2</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99900</v>
      </c>
      <c r="E171">
        <v>414800</v>
      </c>
      <c r="F171">
        <v>24.1</v>
      </c>
      <c r="G171">
        <v>1.2</v>
      </c>
      <c r="H171">
        <v>96600</v>
      </c>
      <c r="I171">
        <v>418700</v>
      </c>
      <c r="J171">
        <v>23.1</v>
      </c>
      <c r="K171">
        <v>1.3</v>
      </c>
      <c r="L171">
        <v>91000</v>
      </c>
      <c r="M171">
        <v>425700</v>
      </c>
      <c r="N171">
        <v>21.4</v>
      </c>
      <c r="O171">
        <v>2.2000000000000002</v>
      </c>
      <c r="P171">
        <v>95900</v>
      </c>
      <c r="Q171">
        <v>431900</v>
      </c>
      <c r="R171">
        <v>22.2</v>
      </c>
      <c r="S171">
        <v>2.2000000000000002</v>
      </c>
      <c r="T171">
        <v>92600</v>
      </c>
      <c r="U171">
        <v>435500</v>
      </c>
      <c r="V171">
        <v>21.3</v>
      </c>
      <c r="W171">
        <v>2.1</v>
      </c>
      <c r="X171">
        <v>95900</v>
      </c>
      <c r="Y171">
        <v>437000</v>
      </c>
      <c r="Z171">
        <v>22</v>
      </c>
      <c r="AA171">
        <v>2.2000000000000002</v>
      </c>
      <c r="AB171">
        <v>96900</v>
      </c>
      <c r="AC171">
        <v>439200</v>
      </c>
      <c r="AD171">
        <v>22.1</v>
      </c>
      <c r="AE171">
        <v>2.2999999999999998</v>
      </c>
      <c r="AF171">
        <v>95700</v>
      </c>
      <c r="AG171">
        <v>439000</v>
      </c>
      <c r="AH171">
        <v>21.8</v>
      </c>
      <c r="AI171">
        <v>2.2999999999999998</v>
      </c>
      <c r="AJ171">
        <v>100600</v>
      </c>
      <c r="AK171">
        <v>437000</v>
      </c>
      <c r="AL171">
        <v>23</v>
      </c>
      <c r="AM171">
        <v>2.4</v>
      </c>
      <c r="AN171">
        <v>91400</v>
      </c>
      <c r="AO171">
        <v>436400</v>
      </c>
      <c r="AP171">
        <v>20.9</v>
      </c>
      <c r="AQ171">
        <v>2.2999999999999998</v>
      </c>
      <c r="AR171">
        <v>95000</v>
      </c>
      <c r="AS171">
        <v>438600</v>
      </c>
      <c r="AT171">
        <v>21.7</v>
      </c>
      <c r="AU171">
        <v>2.2999999999999998</v>
      </c>
      <c r="AV171">
        <v>93200</v>
      </c>
      <c r="AW171">
        <v>438400</v>
      </c>
      <c r="AX171">
        <v>21.2</v>
      </c>
      <c r="AY171">
        <v>2.4</v>
      </c>
      <c r="AZ171">
        <v>103800</v>
      </c>
      <c r="BA171">
        <v>441900</v>
      </c>
      <c r="BB171">
        <v>23.5</v>
      </c>
      <c r="BC171">
        <v>2.6</v>
      </c>
      <c r="BD171">
        <v>95400</v>
      </c>
      <c r="BE171">
        <v>443700</v>
      </c>
      <c r="BF171">
        <v>21.5</v>
      </c>
      <c r="BG171">
        <v>2.5</v>
      </c>
      <c r="BH171">
        <v>90500</v>
      </c>
      <c r="BI171">
        <v>441800</v>
      </c>
      <c r="BJ171">
        <v>20.5</v>
      </c>
      <c r="BK171">
        <v>2.5</v>
      </c>
      <c r="BL171">
        <v>91700</v>
      </c>
      <c r="BM171">
        <v>441800</v>
      </c>
      <c r="BN171">
        <v>20.8</v>
      </c>
      <c r="BO171">
        <v>2.7</v>
      </c>
      <c r="BP171">
        <v>106900</v>
      </c>
      <c r="BQ171">
        <v>441300</v>
      </c>
      <c r="BR171">
        <v>24.2</v>
      </c>
      <c r="BS171">
        <v>2.9</v>
      </c>
      <c r="BT171">
        <v>103100</v>
      </c>
      <c r="BU171">
        <v>440400</v>
      </c>
      <c r="BV171">
        <v>23.4</v>
      </c>
      <c r="BW171">
        <v>2.8</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102300</v>
      </c>
      <c r="E172">
        <v>294700</v>
      </c>
      <c r="F172">
        <v>34.700000000000003</v>
      </c>
      <c r="G172">
        <v>2.5</v>
      </c>
      <c r="H172">
        <v>99000</v>
      </c>
      <c r="I172">
        <v>300000</v>
      </c>
      <c r="J172">
        <v>33</v>
      </c>
      <c r="K172">
        <v>2.5</v>
      </c>
      <c r="L172">
        <v>93600</v>
      </c>
      <c r="M172">
        <v>300700</v>
      </c>
      <c r="N172">
        <v>31.1</v>
      </c>
      <c r="O172">
        <v>2.5</v>
      </c>
      <c r="P172">
        <v>93200</v>
      </c>
      <c r="Q172">
        <v>303400</v>
      </c>
      <c r="R172">
        <v>30.7</v>
      </c>
      <c r="S172">
        <v>2.6</v>
      </c>
      <c r="T172">
        <v>111400</v>
      </c>
      <c r="U172">
        <v>307600</v>
      </c>
      <c r="V172">
        <v>36.200000000000003</v>
      </c>
      <c r="W172">
        <v>2.8</v>
      </c>
      <c r="X172">
        <v>98800</v>
      </c>
      <c r="Y172">
        <v>310300</v>
      </c>
      <c r="Z172">
        <v>31.9</v>
      </c>
      <c r="AA172">
        <v>2.7</v>
      </c>
      <c r="AB172">
        <v>97400</v>
      </c>
      <c r="AC172">
        <v>315700</v>
      </c>
      <c r="AD172">
        <v>30.9</v>
      </c>
      <c r="AE172">
        <v>2.5</v>
      </c>
      <c r="AF172">
        <v>104300</v>
      </c>
      <c r="AG172">
        <v>318700</v>
      </c>
      <c r="AH172">
        <v>32.700000000000003</v>
      </c>
      <c r="AI172">
        <v>2.8</v>
      </c>
      <c r="AJ172">
        <v>101700</v>
      </c>
      <c r="AK172">
        <v>320800</v>
      </c>
      <c r="AL172">
        <v>31.7</v>
      </c>
      <c r="AM172">
        <v>2.6</v>
      </c>
      <c r="AN172">
        <v>98300</v>
      </c>
      <c r="AO172">
        <v>321000</v>
      </c>
      <c r="AP172">
        <v>30.6</v>
      </c>
      <c r="AQ172">
        <v>2.6</v>
      </c>
      <c r="AR172">
        <v>103900</v>
      </c>
      <c r="AS172">
        <v>320400</v>
      </c>
      <c r="AT172">
        <v>32.4</v>
      </c>
      <c r="AU172">
        <v>2.9</v>
      </c>
      <c r="AV172">
        <v>112100</v>
      </c>
      <c r="AW172">
        <v>326000</v>
      </c>
      <c r="AX172">
        <v>34.4</v>
      </c>
      <c r="AY172">
        <v>2.9</v>
      </c>
      <c r="AZ172">
        <v>101800</v>
      </c>
      <c r="BA172">
        <v>330600</v>
      </c>
      <c r="BB172">
        <v>30.8</v>
      </c>
      <c r="BC172">
        <v>2.8</v>
      </c>
      <c r="BD172">
        <v>95600</v>
      </c>
      <c r="BE172">
        <v>332100</v>
      </c>
      <c r="BF172">
        <v>28.8</v>
      </c>
      <c r="BG172">
        <v>2.8</v>
      </c>
      <c r="BH172">
        <v>96100</v>
      </c>
      <c r="BI172">
        <v>332700</v>
      </c>
      <c r="BJ172">
        <v>28.9</v>
      </c>
      <c r="BK172">
        <v>2.9</v>
      </c>
      <c r="BL172">
        <v>98000</v>
      </c>
      <c r="BM172">
        <v>333800</v>
      </c>
      <c r="BN172">
        <v>29.4</v>
      </c>
      <c r="BO172">
        <v>3.1</v>
      </c>
      <c r="BP172">
        <v>84600</v>
      </c>
      <c r="BQ172">
        <v>334000</v>
      </c>
      <c r="BR172">
        <v>25.3</v>
      </c>
      <c r="BS172">
        <v>3.2</v>
      </c>
      <c r="BT172">
        <v>73900</v>
      </c>
      <c r="BU172">
        <v>332200</v>
      </c>
      <c r="BV172">
        <v>22.2</v>
      </c>
      <c r="BW172">
        <v>3.5</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28200</v>
      </c>
      <c r="E173">
        <v>117100</v>
      </c>
      <c r="F173">
        <v>24.1</v>
      </c>
      <c r="G173">
        <v>2.5</v>
      </c>
      <c r="H173">
        <v>32700</v>
      </c>
      <c r="I173">
        <v>118800</v>
      </c>
      <c r="J173">
        <v>27.5</v>
      </c>
      <c r="K173">
        <v>2.8</v>
      </c>
      <c r="L173">
        <v>31100</v>
      </c>
      <c r="M173">
        <v>121300</v>
      </c>
      <c r="N173">
        <v>25.6</v>
      </c>
      <c r="O173">
        <v>2.7</v>
      </c>
      <c r="P173">
        <v>34100</v>
      </c>
      <c r="Q173">
        <v>123100</v>
      </c>
      <c r="R173">
        <v>27.7</v>
      </c>
      <c r="S173">
        <v>2.7</v>
      </c>
      <c r="T173">
        <v>32500</v>
      </c>
      <c r="U173">
        <v>123400</v>
      </c>
      <c r="V173">
        <v>26.4</v>
      </c>
      <c r="W173">
        <v>2.6</v>
      </c>
      <c r="X173">
        <v>34000</v>
      </c>
      <c r="Y173">
        <v>125400</v>
      </c>
      <c r="Z173">
        <v>27.1</v>
      </c>
      <c r="AA173">
        <v>2.9</v>
      </c>
      <c r="AB173">
        <v>32600</v>
      </c>
      <c r="AC173">
        <v>128200</v>
      </c>
      <c r="AD173">
        <v>25.4</v>
      </c>
      <c r="AE173">
        <v>2.8</v>
      </c>
      <c r="AF173">
        <v>38600</v>
      </c>
      <c r="AG173">
        <v>131500</v>
      </c>
      <c r="AH173">
        <v>29.4</v>
      </c>
      <c r="AI173">
        <v>3</v>
      </c>
      <c r="AJ173">
        <v>36600</v>
      </c>
      <c r="AK173">
        <v>132700</v>
      </c>
      <c r="AL173">
        <v>27.6</v>
      </c>
      <c r="AM173">
        <v>2.8</v>
      </c>
      <c r="AN173">
        <v>32700</v>
      </c>
      <c r="AO173">
        <v>133700</v>
      </c>
      <c r="AP173">
        <v>24.4</v>
      </c>
      <c r="AQ173">
        <v>2.6</v>
      </c>
      <c r="AR173">
        <v>38100</v>
      </c>
      <c r="AS173">
        <v>135200</v>
      </c>
      <c r="AT173">
        <v>28.1</v>
      </c>
      <c r="AU173">
        <v>2.7</v>
      </c>
      <c r="AV173">
        <v>38400</v>
      </c>
      <c r="AW173">
        <v>137900</v>
      </c>
      <c r="AX173">
        <v>27.8</v>
      </c>
      <c r="AY173">
        <v>2.5</v>
      </c>
      <c r="AZ173">
        <v>38500</v>
      </c>
      <c r="BA173">
        <v>137100</v>
      </c>
      <c r="BB173">
        <v>28.1</v>
      </c>
      <c r="BC173">
        <v>2.6</v>
      </c>
      <c r="BD173">
        <v>32200</v>
      </c>
      <c r="BE173">
        <v>135700</v>
      </c>
      <c r="BF173">
        <v>23.7</v>
      </c>
      <c r="BG173">
        <v>2.4</v>
      </c>
      <c r="BH173">
        <v>34400</v>
      </c>
      <c r="BI173">
        <v>138300</v>
      </c>
      <c r="BJ173">
        <v>24.9</v>
      </c>
      <c r="BK173">
        <v>2.6</v>
      </c>
      <c r="BL173">
        <v>36000</v>
      </c>
      <c r="BM173">
        <v>139100</v>
      </c>
      <c r="BN173">
        <v>25.9</v>
      </c>
      <c r="BO173">
        <v>2.5</v>
      </c>
      <c r="BP173">
        <v>34900</v>
      </c>
      <c r="BQ173">
        <v>140400</v>
      </c>
      <c r="BR173">
        <v>24.8</v>
      </c>
      <c r="BS173">
        <v>3.4</v>
      </c>
      <c r="BT173">
        <v>34600</v>
      </c>
      <c r="BU173">
        <v>140100</v>
      </c>
      <c r="BV173">
        <v>24.7</v>
      </c>
      <c r="BW173">
        <v>3.9</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16200</v>
      </c>
      <c r="E174">
        <v>90100</v>
      </c>
      <c r="F174">
        <v>18</v>
      </c>
      <c r="G174">
        <v>3.2</v>
      </c>
      <c r="H174">
        <v>19100</v>
      </c>
      <c r="I174">
        <v>91200</v>
      </c>
      <c r="J174">
        <v>20.9</v>
      </c>
      <c r="K174">
        <v>3.7</v>
      </c>
      <c r="L174">
        <v>21500</v>
      </c>
      <c r="M174">
        <v>92500</v>
      </c>
      <c r="N174">
        <v>23.2</v>
      </c>
      <c r="O174">
        <v>4.9000000000000004</v>
      </c>
      <c r="P174">
        <v>23300</v>
      </c>
      <c r="Q174">
        <v>95300</v>
      </c>
      <c r="R174">
        <v>24.5</v>
      </c>
      <c r="S174">
        <v>5.3</v>
      </c>
      <c r="T174">
        <v>25100</v>
      </c>
      <c r="U174">
        <v>95800</v>
      </c>
      <c r="V174">
        <v>26.2</v>
      </c>
      <c r="W174">
        <v>5.5</v>
      </c>
      <c r="X174">
        <v>19200</v>
      </c>
      <c r="Y174">
        <v>96700</v>
      </c>
      <c r="Z174">
        <v>19.899999999999999</v>
      </c>
      <c r="AA174">
        <v>4.8</v>
      </c>
      <c r="AB174">
        <v>16200</v>
      </c>
      <c r="AC174">
        <v>97000</v>
      </c>
      <c r="AD174">
        <v>16.7</v>
      </c>
      <c r="AE174">
        <v>5.2</v>
      </c>
      <c r="AF174">
        <v>12200</v>
      </c>
      <c r="AG174">
        <v>95100</v>
      </c>
      <c r="AH174">
        <v>12.8</v>
      </c>
      <c r="AI174">
        <v>4.3</v>
      </c>
      <c r="AJ174">
        <v>15800</v>
      </c>
      <c r="AK174">
        <v>97100</v>
      </c>
      <c r="AL174">
        <v>16.2</v>
      </c>
      <c r="AM174">
        <v>4.7</v>
      </c>
      <c r="AN174">
        <v>16700</v>
      </c>
      <c r="AO174">
        <v>97800</v>
      </c>
      <c r="AP174">
        <v>17.100000000000001</v>
      </c>
      <c r="AQ174">
        <v>4.9000000000000004</v>
      </c>
      <c r="AR174">
        <v>19200</v>
      </c>
      <c r="AS174">
        <v>99500</v>
      </c>
      <c r="AT174">
        <v>19.2</v>
      </c>
      <c r="AU174">
        <v>5.0999999999999996</v>
      </c>
      <c r="AV174">
        <v>15500</v>
      </c>
      <c r="AW174">
        <v>101700</v>
      </c>
      <c r="AX174">
        <v>15.3</v>
      </c>
      <c r="AY174">
        <v>4.4000000000000004</v>
      </c>
      <c r="AZ174">
        <v>20300</v>
      </c>
      <c r="BA174">
        <v>99000</v>
      </c>
      <c r="BB174">
        <v>20.5</v>
      </c>
      <c r="BC174">
        <v>5.3</v>
      </c>
      <c r="BD174">
        <v>20500</v>
      </c>
      <c r="BE174">
        <v>102200</v>
      </c>
      <c r="BF174">
        <v>20.100000000000001</v>
      </c>
      <c r="BG174">
        <v>5.9</v>
      </c>
      <c r="BH174">
        <v>19300</v>
      </c>
      <c r="BI174">
        <v>104600</v>
      </c>
      <c r="BJ174">
        <v>18.399999999999999</v>
      </c>
      <c r="BK174">
        <v>6.2</v>
      </c>
      <c r="BL174">
        <v>17200</v>
      </c>
      <c r="BM174">
        <v>104300</v>
      </c>
      <c r="BN174">
        <v>16.399999999999999</v>
      </c>
      <c r="BO174">
        <v>6.3</v>
      </c>
      <c r="BP174">
        <v>18400</v>
      </c>
      <c r="BQ174">
        <v>104500</v>
      </c>
      <c r="BR174">
        <v>17.600000000000001</v>
      </c>
      <c r="BS174">
        <v>7.3</v>
      </c>
      <c r="BT174">
        <v>11700</v>
      </c>
      <c r="BU174">
        <v>103000</v>
      </c>
      <c r="BV174">
        <v>11.4</v>
      </c>
      <c r="BW174">
        <v>5.3</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7200</v>
      </c>
      <c r="E175">
        <v>38600</v>
      </c>
      <c r="F175">
        <v>18.600000000000001</v>
      </c>
      <c r="G175">
        <v>3.4</v>
      </c>
      <c r="H175">
        <v>6200</v>
      </c>
      <c r="I175">
        <v>38600</v>
      </c>
      <c r="J175">
        <v>16.100000000000001</v>
      </c>
      <c r="K175">
        <v>3.3</v>
      </c>
      <c r="L175">
        <v>7300</v>
      </c>
      <c r="M175">
        <v>37900</v>
      </c>
      <c r="N175">
        <v>19.2</v>
      </c>
      <c r="O175">
        <v>6.9</v>
      </c>
      <c r="P175">
        <v>9400</v>
      </c>
      <c r="Q175">
        <v>39100</v>
      </c>
      <c r="R175">
        <v>24</v>
      </c>
      <c r="S175">
        <v>7.3</v>
      </c>
      <c r="T175">
        <v>8500</v>
      </c>
      <c r="U175">
        <v>38800</v>
      </c>
      <c r="V175">
        <v>21.9</v>
      </c>
      <c r="W175">
        <v>8.4</v>
      </c>
      <c r="X175">
        <v>9500</v>
      </c>
      <c r="Y175">
        <v>39300</v>
      </c>
      <c r="Z175">
        <v>24.1</v>
      </c>
      <c r="AA175">
        <v>7.7</v>
      </c>
      <c r="AB175">
        <v>9800</v>
      </c>
      <c r="AC175">
        <v>38800</v>
      </c>
      <c r="AD175">
        <v>25.2</v>
      </c>
      <c r="AE175">
        <v>7.8</v>
      </c>
      <c r="AF175">
        <v>10500</v>
      </c>
      <c r="AG175">
        <v>38200</v>
      </c>
      <c r="AH175">
        <v>27.6</v>
      </c>
      <c r="AI175">
        <v>9.1</v>
      </c>
      <c r="AJ175">
        <v>10000</v>
      </c>
      <c r="AK175">
        <v>37700</v>
      </c>
      <c r="AL175">
        <v>26.7</v>
      </c>
      <c r="AM175">
        <v>8.9</v>
      </c>
      <c r="AN175">
        <v>7900</v>
      </c>
      <c r="AO175">
        <v>38400</v>
      </c>
      <c r="AP175">
        <v>20.7</v>
      </c>
      <c r="AQ175">
        <v>7.4</v>
      </c>
      <c r="AR175">
        <v>9200</v>
      </c>
      <c r="AS175">
        <v>39100</v>
      </c>
      <c r="AT175">
        <v>23.6</v>
      </c>
      <c r="AU175">
        <v>8.5</v>
      </c>
      <c r="AV175">
        <v>9700</v>
      </c>
      <c r="AW175">
        <v>38600</v>
      </c>
      <c r="AX175">
        <v>25.2</v>
      </c>
      <c r="AY175">
        <v>9.8000000000000007</v>
      </c>
      <c r="AZ175">
        <v>10700</v>
      </c>
      <c r="BA175">
        <v>38400</v>
      </c>
      <c r="BB175">
        <v>27.8</v>
      </c>
      <c r="BC175">
        <v>10.8</v>
      </c>
      <c r="BD175">
        <v>6900</v>
      </c>
      <c r="BE175">
        <v>37400</v>
      </c>
      <c r="BF175">
        <v>18.399999999999999</v>
      </c>
      <c r="BG175">
        <v>8.1999999999999993</v>
      </c>
      <c r="BH175">
        <v>8100</v>
      </c>
      <c r="BI175">
        <v>36200</v>
      </c>
      <c r="BJ175">
        <v>22.3</v>
      </c>
      <c r="BK175">
        <v>8.6999999999999993</v>
      </c>
      <c r="BL175">
        <v>4700</v>
      </c>
      <c r="BM175">
        <v>36600</v>
      </c>
      <c r="BN175">
        <v>13</v>
      </c>
      <c r="BO175">
        <v>7.8</v>
      </c>
      <c r="BP175">
        <v>6800</v>
      </c>
      <c r="BQ175">
        <v>35900</v>
      </c>
      <c r="BR175">
        <v>19</v>
      </c>
      <c r="BS175" t="s">
        <v>38</v>
      </c>
      <c r="BT175">
        <v>6700</v>
      </c>
      <c r="BU175">
        <v>36200</v>
      </c>
      <c r="BV175">
        <v>18.7</v>
      </c>
      <c r="BW175">
        <v>10.6</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9200</v>
      </c>
      <c r="E176">
        <v>43400</v>
      </c>
      <c r="F176">
        <v>21.1</v>
      </c>
      <c r="G176">
        <v>3.4</v>
      </c>
      <c r="H176">
        <v>10500</v>
      </c>
      <c r="I176">
        <v>43300</v>
      </c>
      <c r="J176">
        <v>24.2</v>
      </c>
      <c r="K176">
        <v>3.8</v>
      </c>
      <c r="L176">
        <v>7900</v>
      </c>
      <c r="M176">
        <v>44100</v>
      </c>
      <c r="N176">
        <v>17.899999999999999</v>
      </c>
      <c r="O176">
        <v>6.4</v>
      </c>
      <c r="P176">
        <v>9500</v>
      </c>
      <c r="Q176">
        <v>41900</v>
      </c>
      <c r="R176">
        <v>22.8</v>
      </c>
      <c r="S176">
        <v>7.5</v>
      </c>
      <c r="T176">
        <v>10300</v>
      </c>
      <c r="U176">
        <v>43400</v>
      </c>
      <c r="V176">
        <v>23.6</v>
      </c>
      <c r="W176">
        <v>6.7</v>
      </c>
      <c r="X176">
        <v>8800</v>
      </c>
      <c r="Y176">
        <v>43600</v>
      </c>
      <c r="Z176">
        <v>20.100000000000001</v>
      </c>
      <c r="AA176">
        <v>6.2</v>
      </c>
      <c r="AB176">
        <v>10200</v>
      </c>
      <c r="AC176">
        <v>43900</v>
      </c>
      <c r="AD176">
        <v>23.3</v>
      </c>
      <c r="AE176">
        <v>7</v>
      </c>
      <c r="AF176">
        <v>12800</v>
      </c>
      <c r="AG176">
        <v>43500</v>
      </c>
      <c r="AH176">
        <v>29.4</v>
      </c>
      <c r="AI176">
        <v>8.6</v>
      </c>
      <c r="AJ176">
        <v>9000</v>
      </c>
      <c r="AK176">
        <v>42900</v>
      </c>
      <c r="AL176">
        <v>20.9</v>
      </c>
      <c r="AM176">
        <v>7.3</v>
      </c>
      <c r="AN176">
        <v>7000</v>
      </c>
      <c r="AO176">
        <v>43500</v>
      </c>
      <c r="AP176">
        <v>16</v>
      </c>
      <c r="AQ176">
        <v>6.9</v>
      </c>
      <c r="AR176">
        <v>7400</v>
      </c>
      <c r="AS176">
        <v>42900</v>
      </c>
      <c r="AT176">
        <v>17.2</v>
      </c>
      <c r="AU176">
        <v>6.4</v>
      </c>
      <c r="AV176">
        <v>9700</v>
      </c>
      <c r="AW176">
        <v>41400</v>
      </c>
      <c r="AX176">
        <v>23.5</v>
      </c>
      <c r="AY176">
        <v>7.2</v>
      </c>
      <c r="AZ176">
        <v>10800</v>
      </c>
      <c r="BA176">
        <v>42800</v>
      </c>
      <c r="BB176">
        <v>25.1</v>
      </c>
      <c r="BC176">
        <v>7.7</v>
      </c>
      <c r="BD176">
        <v>11200</v>
      </c>
      <c r="BE176">
        <v>43600</v>
      </c>
      <c r="BF176">
        <v>25.8</v>
      </c>
      <c r="BG176">
        <v>7.6</v>
      </c>
      <c r="BH176">
        <v>9500</v>
      </c>
      <c r="BI176">
        <v>42900</v>
      </c>
      <c r="BJ176">
        <v>22.1</v>
      </c>
      <c r="BK176">
        <v>7.5</v>
      </c>
      <c r="BL176">
        <v>9900</v>
      </c>
      <c r="BM176">
        <v>43600</v>
      </c>
      <c r="BN176">
        <v>22.6</v>
      </c>
      <c r="BO176">
        <v>7.9</v>
      </c>
      <c r="BP176">
        <v>9900</v>
      </c>
      <c r="BQ176">
        <v>41900</v>
      </c>
      <c r="BR176">
        <v>23.7</v>
      </c>
      <c r="BS176">
        <v>8.1999999999999993</v>
      </c>
      <c r="BT176">
        <v>8100</v>
      </c>
      <c r="BU176">
        <v>41600</v>
      </c>
      <c r="BV176">
        <v>19.5</v>
      </c>
      <c r="BW176">
        <v>7.2</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106500</v>
      </c>
      <c r="E177">
        <v>302500</v>
      </c>
      <c r="F177">
        <v>35.200000000000003</v>
      </c>
      <c r="G177">
        <v>2.5</v>
      </c>
      <c r="H177">
        <v>107700</v>
      </c>
      <c r="I177">
        <v>311400</v>
      </c>
      <c r="J177">
        <v>34.6</v>
      </c>
      <c r="K177">
        <v>2.6</v>
      </c>
      <c r="L177">
        <v>96500</v>
      </c>
      <c r="M177">
        <v>318700</v>
      </c>
      <c r="N177">
        <v>30.3</v>
      </c>
      <c r="O177">
        <v>2.5</v>
      </c>
      <c r="P177">
        <v>101400</v>
      </c>
      <c r="Q177">
        <v>327300</v>
      </c>
      <c r="R177">
        <v>31</v>
      </c>
      <c r="S177">
        <v>2.5</v>
      </c>
      <c r="T177">
        <v>112900</v>
      </c>
      <c r="U177">
        <v>333500</v>
      </c>
      <c r="V177">
        <v>33.9</v>
      </c>
      <c r="W177">
        <v>2.6</v>
      </c>
      <c r="X177">
        <v>105100</v>
      </c>
      <c r="Y177">
        <v>337000</v>
      </c>
      <c r="Z177">
        <v>31.2</v>
      </c>
      <c r="AA177">
        <v>2.4</v>
      </c>
      <c r="AB177">
        <v>111600</v>
      </c>
      <c r="AC177">
        <v>344900</v>
      </c>
      <c r="AD177">
        <v>32.4</v>
      </c>
      <c r="AE177">
        <v>2.5</v>
      </c>
      <c r="AF177">
        <v>120100</v>
      </c>
      <c r="AG177">
        <v>355600</v>
      </c>
      <c r="AH177">
        <v>33.799999999999997</v>
      </c>
      <c r="AI177">
        <v>2.5</v>
      </c>
      <c r="AJ177">
        <v>111400</v>
      </c>
      <c r="AK177">
        <v>357100</v>
      </c>
      <c r="AL177">
        <v>31.2</v>
      </c>
      <c r="AM177">
        <v>2.5</v>
      </c>
      <c r="AN177">
        <v>112200</v>
      </c>
      <c r="AO177">
        <v>358600</v>
      </c>
      <c r="AP177">
        <v>31.3</v>
      </c>
      <c r="AQ177">
        <v>2.5</v>
      </c>
      <c r="AR177">
        <v>113200</v>
      </c>
      <c r="AS177">
        <v>361000</v>
      </c>
      <c r="AT177">
        <v>31.4</v>
      </c>
      <c r="AU177">
        <v>2.5</v>
      </c>
      <c r="AV177">
        <v>117400</v>
      </c>
      <c r="AW177">
        <v>370900</v>
      </c>
      <c r="AX177">
        <v>31.7</v>
      </c>
      <c r="AY177">
        <v>2.5</v>
      </c>
      <c r="AZ177">
        <v>117000</v>
      </c>
      <c r="BA177">
        <v>378400</v>
      </c>
      <c r="BB177">
        <v>30.9</v>
      </c>
      <c r="BC177">
        <v>2.6</v>
      </c>
      <c r="BD177">
        <v>107100</v>
      </c>
      <c r="BE177">
        <v>382300</v>
      </c>
      <c r="BF177">
        <v>28</v>
      </c>
      <c r="BG177">
        <v>2.7</v>
      </c>
      <c r="BH177">
        <v>104400</v>
      </c>
      <c r="BI177">
        <v>386100</v>
      </c>
      <c r="BJ177">
        <v>27</v>
      </c>
      <c r="BK177">
        <v>2.7</v>
      </c>
      <c r="BL177">
        <v>111600</v>
      </c>
      <c r="BM177">
        <v>388400</v>
      </c>
      <c r="BN177">
        <v>28.7</v>
      </c>
      <c r="BO177">
        <v>3</v>
      </c>
      <c r="BP177">
        <v>103900</v>
      </c>
      <c r="BQ177">
        <v>388800</v>
      </c>
      <c r="BR177">
        <v>26.7</v>
      </c>
      <c r="BS177">
        <v>3.6</v>
      </c>
      <c r="BT177">
        <v>94000</v>
      </c>
      <c r="BU177">
        <v>390300</v>
      </c>
      <c r="BV177">
        <v>24.1</v>
      </c>
      <c r="BW177">
        <v>3.7</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17000</v>
      </c>
      <c r="E178">
        <v>63200</v>
      </c>
      <c r="F178">
        <v>26.9</v>
      </c>
      <c r="G178">
        <v>3.3</v>
      </c>
      <c r="H178">
        <v>17100</v>
      </c>
      <c r="I178">
        <v>64100</v>
      </c>
      <c r="J178">
        <v>26.7</v>
      </c>
      <c r="K178">
        <v>3.5</v>
      </c>
      <c r="L178">
        <v>17100</v>
      </c>
      <c r="M178">
        <v>64500</v>
      </c>
      <c r="N178">
        <v>26.4</v>
      </c>
      <c r="O178">
        <v>5.8</v>
      </c>
      <c r="P178">
        <v>15200</v>
      </c>
      <c r="Q178">
        <v>66400</v>
      </c>
      <c r="R178">
        <v>22.9</v>
      </c>
      <c r="S178">
        <v>5.5</v>
      </c>
      <c r="T178">
        <v>14200</v>
      </c>
      <c r="U178">
        <v>66900</v>
      </c>
      <c r="V178">
        <v>21.3</v>
      </c>
      <c r="W178">
        <v>5.6</v>
      </c>
      <c r="X178">
        <v>20000</v>
      </c>
      <c r="Y178">
        <v>67000</v>
      </c>
      <c r="Z178">
        <v>29.9</v>
      </c>
      <c r="AA178">
        <v>6.3</v>
      </c>
      <c r="AB178">
        <v>17100</v>
      </c>
      <c r="AC178">
        <v>68000</v>
      </c>
      <c r="AD178">
        <v>25.1</v>
      </c>
      <c r="AE178">
        <v>6.4</v>
      </c>
      <c r="AF178">
        <v>17600</v>
      </c>
      <c r="AG178">
        <v>67100</v>
      </c>
      <c r="AH178">
        <v>26.2</v>
      </c>
      <c r="AI178">
        <v>6.5</v>
      </c>
      <c r="AJ178">
        <v>18800</v>
      </c>
      <c r="AK178">
        <v>66000</v>
      </c>
      <c r="AL178">
        <v>28.4</v>
      </c>
      <c r="AM178">
        <v>6.3</v>
      </c>
      <c r="AN178">
        <v>16700</v>
      </c>
      <c r="AO178">
        <v>67000</v>
      </c>
      <c r="AP178">
        <v>24.9</v>
      </c>
      <c r="AQ178">
        <v>6.9</v>
      </c>
      <c r="AR178">
        <v>8400</v>
      </c>
      <c r="AS178">
        <v>65200</v>
      </c>
      <c r="AT178">
        <v>13</v>
      </c>
      <c r="AU178">
        <v>5.6</v>
      </c>
      <c r="AV178">
        <v>12100</v>
      </c>
      <c r="AW178">
        <v>65900</v>
      </c>
      <c r="AX178">
        <v>18.399999999999999</v>
      </c>
      <c r="AY178">
        <v>6.5</v>
      </c>
      <c r="AZ178">
        <v>13900</v>
      </c>
      <c r="BA178">
        <v>67300</v>
      </c>
      <c r="BB178">
        <v>20.6</v>
      </c>
      <c r="BC178">
        <v>6.2</v>
      </c>
      <c r="BD178">
        <v>13400</v>
      </c>
      <c r="BE178">
        <v>67100</v>
      </c>
      <c r="BF178">
        <v>20</v>
      </c>
      <c r="BG178">
        <v>6.8</v>
      </c>
      <c r="BH178">
        <v>17500</v>
      </c>
      <c r="BI178">
        <v>67900</v>
      </c>
      <c r="BJ178">
        <v>25.8</v>
      </c>
      <c r="BK178">
        <v>7.6</v>
      </c>
      <c r="BL178">
        <v>13300</v>
      </c>
      <c r="BM178">
        <v>66300</v>
      </c>
      <c r="BN178">
        <v>20</v>
      </c>
      <c r="BO178">
        <v>6.6</v>
      </c>
      <c r="BP178">
        <v>16200</v>
      </c>
      <c r="BQ178">
        <v>67300</v>
      </c>
      <c r="BR178">
        <v>24</v>
      </c>
      <c r="BS178">
        <v>7.8</v>
      </c>
      <c r="BT178">
        <v>24000</v>
      </c>
      <c r="BU178">
        <v>66600</v>
      </c>
      <c r="BV178">
        <v>36</v>
      </c>
      <c r="BW178">
        <v>9.1</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35000</v>
      </c>
      <c r="E179">
        <v>161600</v>
      </c>
      <c r="F179">
        <v>21.7</v>
      </c>
      <c r="G179">
        <v>2.4</v>
      </c>
      <c r="H179">
        <v>36000</v>
      </c>
      <c r="I179">
        <v>164000</v>
      </c>
      <c r="J179">
        <v>21.9</v>
      </c>
      <c r="K179">
        <v>2.5</v>
      </c>
      <c r="L179">
        <v>33700</v>
      </c>
      <c r="M179">
        <v>164200</v>
      </c>
      <c r="N179">
        <v>20.5</v>
      </c>
      <c r="O179">
        <v>2.4</v>
      </c>
      <c r="P179">
        <v>32600</v>
      </c>
      <c r="Q179">
        <v>165900</v>
      </c>
      <c r="R179">
        <v>19.600000000000001</v>
      </c>
      <c r="S179">
        <v>2.4</v>
      </c>
      <c r="T179">
        <v>36800</v>
      </c>
      <c r="U179">
        <v>168700</v>
      </c>
      <c r="V179">
        <v>21.8</v>
      </c>
      <c r="W179">
        <v>2.6</v>
      </c>
      <c r="X179">
        <v>40100</v>
      </c>
      <c r="Y179">
        <v>171900</v>
      </c>
      <c r="Z179">
        <v>23.3</v>
      </c>
      <c r="AA179">
        <v>2.7</v>
      </c>
      <c r="AB179">
        <v>43400</v>
      </c>
      <c r="AC179">
        <v>171800</v>
      </c>
      <c r="AD179">
        <v>25.2</v>
      </c>
      <c r="AE179">
        <v>3.3</v>
      </c>
      <c r="AF179">
        <v>39700</v>
      </c>
      <c r="AG179">
        <v>171500</v>
      </c>
      <c r="AH179">
        <v>23.1</v>
      </c>
      <c r="AI179">
        <v>2.7</v>
      </c>
      <c r="AJ179">
        <v>39900</v>
      </c>
      <c r="AK179">
        <v>172400</v>
      </c>
      <c r="AL179">
        <v>23.1</v>
      </c>
      <c r="AM179">
        <v>2.5</v>
      </c>
      <c r="AN179">
        <v>40800</v>
      </c>
      <c r="AO179">
        <v>173400</v>
      </c>
      <c r="AP179">
        <v>23.5</v>
      </c>
      <c r="AQ179">
        <v>2.7</v>
      </c>
      <c r="AR179">
        <v>38900</v>
      </c>
      <c r="AS179">
        <v>173500</v>
      </c>
      <c r="AT179">
        <v>22.4</v>
      </c>
      <c r="AU179">
        <v>2.4</v>
      </c>
      <c r="AV179">
        <v>40700</v>
      </c>
      <c r="AW179">
        <v>175800</v>
      </c>
      <c r="AX179">
        <v>23.1</v>
      </c>
      <c r="AY179">
        <v>2.5</v>
      </c>
      <c r="AZ179">
        <v>34800</v>
      </c>
      <c r="BA179">
        <v>174300</v>
      </c>
      <c r="BB179">
        <v>20</v>
      </c>
      <c r="BC179">
        <v>2.7</v>
      </c>
      <c r="BD179">
        <v>32400</v>
      </c>
      <c r="BE179">
        <v>175200</v>
      </c>
      <c r="BF179">
        <v>18.5</v>
      </c>
      <c r="BG179">
        <v>2.7</v>
      </c>
      <c r="BH179">
        <v>33500</v>
      </c>
      <c r="BI179">
        <v>176100</v>
      </c>
      <c r="BJ179">
        <v>19</v>
      </c>
      <c r="BK179">
        <v>3</v>
      </c>
      <c r="BL179">
        <v>34100</v>
      </c>
      <c r="BM179">
        <v>176200</v>
      </c>
      <c r="BN179">
        <v>19.3</v>
      </c>
      <c r="BO179">
        <v>3.1</v>
      </c>
      <c r="BP179">
        <v>36800</v>
      </c>
      <c r="BQ179">
        <v>177700</v>
      </c>
      <c r="BR179">
        <v>20.7</v>
      </c>
      <c r="BS179">
        <v>3.5</v>
      </c>
      <c r="BT179">
        <v>33300</v>
      </c>
      <c r="BU179">
        <v>177600</v>
      </c>
      <c r="BV179">
        <v>18.8</v>
      </c>
      <c r="BW179">
        <v>3.7</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4800</v>
      </c>
      <c r="E180">
        <v>31000</v>
      </c>
      <c r="F180">
        <v>15.6</v>
      </c>
      <c r="G180">
        <v>3.2</v>
      </c>
      <c r="H180">
        <v>5900</v>
      </c>
      <c r="I180">
        <v>31100</v>
      </c>
      <c r="J180">
        <v>18.8</v>
      </c>
      <c r="K180">
        <v>3.5</v>
      </c>
      <c r="L180">
        <v>5400</v>
      </c>
      <c r="M180">
        <v>30900</v>
      </c>
      <c r="N180">
        <v>17.399999999999999</v>
      </c>
      <c r="O180">
        <v>8.4</v>
      </c>
      <c r="P180">
        <v>5900</v>
      </c>
      <c r="Q180">
        <v>31900</v>
      </c>
      <c r="R180">
        <v>18.399999999999999</v>
      </c>
      <c r="S180">
        <v>7.4</v>
      </c>
      <c r="T180">
        <v>5300</v>
      </c>
      <c r="U180">
        <v>31700</v>
      </c>
      <c r="V180">
        <v>16.8</v>
      </c>
      <c r="W180">
        <v>7.8</v>
      </c>
      <c r="X180">
        <v>6000</v>
      </c>
      <c r="Y180">
        <v>30400</v>
      </c>
      <c r="Z180">
        <v>19.8</v>
      </c>
      <c r="AA180">
        <v>8.4</v>
      </c>
      <c r="AB180">
        <v>8400</v>
      </c>
      <c r="AC180">
        <v>32300</v>
      </c>
      <c r="AD180">
        <v>25.9</v>
      </c>
      <c r="AE180">
        <v>8.3000000000000007</v>
      </c>
      <c r="AF180">
        <v>6400</v>
      </c>
      <c r="AG180">
        <v>32700</v>
      </c>
      <c r="AH180">
        <v>19.5</v>
      </c>
      <c r="AI180">
        <v>7.5</v>
      </c>
      <c r="AJ180">
        <v>4400</v>
      </c>
      <c r="AK180">
        <v>31800</v>
      </c>
      <c r="AL180">
        <v>13.8</v>
      </c>
      <c r="AM180">
        <v>7.2</v>
      </c>
      <c r="AN180">
        <v>5200</v>
      </c>
      <c r="AO180">
        <v>31700</v>
      </c>
      <c r="AP180">
        <v>16.399999999999999</v>
      </c>
      <c r="AQ180">
        <v>8.6</v>
      </c>
      <c r="AR180">
        <v>5600</v>
      </c>
      <c r="AS180">
        <v>30900</v>
      </c>
      <c r="AT180">
        <v>18.100000000000001</v>
      </c>
      <c r="AU180">
        <v>7.7</v>
      </c>
      <c r="AV180">
        <v>5400</v>
      </c>
      <c r="AW180">
        <v>31100</v>
      </c>
      <c r="AX180">
        <v>17.399999999999999</v>
      </c>
      <c r="AY180">
        <v>7.5</v>
      </c>
      <c r="AZ180">
        <v>5500</v>
      </c>
      <c r="BA180">
        <v>30900</v>
      </c>
      <c r="BB180">
        <v>17.899999999999999</v>
      </c>
      <c r="BC180">
        <v>8.4</v>
      </c>
      <c r="BD180">
        <v>5100</v>
      </c>
      <c r="BE180">
        <v>29800</v>
      </c>
      <c r="BF180">
        <v>16.899999999999999</v>
      </c>
      <c r="BG180">
        <v>7.6</v>
      </c>
      <c r="BH180">
        <v>3500</v>
      </c>
      <c r="BI180">
        <v>29700</v>
      </c>
      <c r="BJ180">
        <v>11.9</v>
      </c>
      <c r="BK180">
        <v>6.9</v>
      </c>
      <c r="BL180">
        <v>4100</v>
      </c>
      <c r="BM180">
        <v>29500</v>
      </c>
      <c r="BN180">
        <v>14</v>
      </c>
      <c r="BO180">
        <v>7.4</v>
      </c>
      <c r="BP180">
        <v>5000</v>
      </c>
      <c r="BQ180">
        <v>28900</v>
      </c>
      <c r="BR180">
        <v>17.2</v>
      </c>
      <c r="BS180">
        <v>8.5</v>
      </c>
      <c r="BT180">
        <v>7800</v>
      </c>
      <c r="BU180">
        <v>29400</v>
      </c>
      <c r="BV180">
        <v>26.7</v>
      </c>
      <c r="BW180">
        <v>10.9</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14000</v>
      </c>
      <c r="E181">
        <v>65600</v>
      </c>
      <c r="F181">
        <v>21.3</v>
      </c>
      <c r="G181">
        <v>3.3</v>
      </c>
      <c r="H181">
        <v>14200</v>
      </c>
      <c r="I181">
        <v>66600</v>
      </c>
      <c r="J181">
        <v>21.3</v>
      </c>
      <c r="K181">
        <v>3.5</v>
      </c>
      <c r="L181">
        <v>14700</v>
      </c>
      <c r="M181">
        <v>67200</v>
      </c>
      <c r="N181">
        <v>21.8</v>
      </c>
      <c r="O181">
        <v>5.7</v>
      </c>
      <c r="P181">
        <v>9900</v>
      </c>
      <c r="Q181">
        <v>66600</v>
      </c>
      <c r="R181">
        <v>14.8</v>
      </c>
      <c r="S181">
        <v>4.5999999999999996</v>
      </c>
      <c r="T181">
        <v>13300</v>
      </c>
      <c r="U181">
        <v>67700</v>
      </c>
      <c r="V181">
        <v>19.7</v>
      </c>
      <c r="W181">
        <v>5.2</v>
      </c>
      <c r="X181">
        <v>14800</v>
      </c>
      <c r="Y181">
        <v>64700</v>
      </c>
      <c r="Z181">
        <v>22.9</v>
      </c>
      <c r="AA181">
        <v>5.7</v>
      </c>
      <c r="AB181">
        <v>9800</v>
      </c>
      <c r="AC181">
        <v>64000</v>
      </c>
      <c r="AD181">
        <v>15.3</v>
      </c>
      <c r="AE181">
        <v>5.2</v>
      </c>
      <c r="AF181">
        <v>13800</v>
      </c>
      <c r="AG181">
        <v>65800</v>
      </c>
      <c r="AH181">
        <v>21</v>
      </c>
      <c r="AI181">
        <v>5.8</v>
      </c>
      <c r="AJ181">
        <v>13200</v>
      </c>
      <c r="AK181">
        <v>65100</v>
      </c>
      <c r="AL181">
        <v>20.2</v>
      </c>
      <c r="AM181">
        <v>5.5</v>
      </c>
      <c r="AN181">
        <v>15800</v>
      </c>
      <c r="AO181">
        <v>64400</v>
      </c>
      <c r="AP181">
        <v>24.6</v>
      </c>
      <c r="AQ181">
        <v>5.8</v>
      </c>
      <c r="AR181">
        <v>13000</v>
      </c>
      <c r="AS181">
        <v>64100</v>
      </c>
      <c r="AT181">
        <v>20.3</v>
      </c>
      <c r="AU181">
        <v>5.8</v>
      </c>
      <c r="AV181">
        <v>14200</v>
      </c>
      <c r="AW181">
        <v>66400</v>
      </c>
      <c r="AX181">
        <v>21.4</v>
      </c>
      <c r="AY181">
        <v>6.1</v>
      </c>
      <c r="AZ181">
        <v>15600</v>
      </c>
      <c r="BA181">
        <v>67900</v>
      </c>
      <c r="BB181">
        <v>23</v>
      </c>
      <c r="BC181">
        <v>6.2</v>
      </c>
      <c r="BD181">
        <v>16100</v>
      </c>
      <c r="BE181">
        <v>66100</v>
      </c>
      <c r="BF181">
        <v>24.4</v>
      </c>
      <c r="BG181">
        <v>6.2</v>
      </c>
      <c r="BH181">
        <v>10400</v>
      </c>
      <c r="BI181">
        <v>66300</v>
      </c>
      <c r="BJ181">
        <v>15.6</v>
      </c>
      <c r="BK181">
        <v>5.4</v>
      </c>
      <c r="BL181">
        <v>9900</v>
      </c>
      <c r="BM181">
        <v>66500</v>
      </c>
      <c r="BN181">
        <v>14.9</v>
      </c>
      <c r="BO181">
        <v>5.5</v>
      </c>
      <c r="BP181">
        <v>9400</v>
      </c>
      <c r="BQ181">
        <v>66200</v>
      </c>
      <c r="BR181">
        <v>14.1</v>
      </c>
      <c r="BS181">
        <v>6.2</v>
      </c>
      <c r="BT181">
        <v>11800</v>
      </c>
      <c r="BU181">
        <v>66400</v>
      </c>
      <c r="BV181">
        <v>17.8</v>
      </c>
      <c r="BW181">
        <v>5.7</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23900</v>
      </c>
      <c r="E182">
        <v>128400</v>
      </c>
      <c r="F182">
        <v>18.600000000000001</v>
      </c>
      <c r="G182">
        <v>3.3</v>
      </c>
      <c r="H182">
        <v>31200</v>
      </c>
      <c r="I182">
        <v>130700</v>
      </c>
      <c r="J182">
        <v>23.9</v>
      </c>
      <c r="K182">
        <v>3.7</v>
      </c>
      <c r="L182">
        <v>27700</v>
      </c>
      <c r="M182">
        <v>132000</v>
      </c>
      <c r="N182">
        <v>21</v>
      </c>
      <c r="O182">
        <v>3.2</v>
      </c>
      <c r="P182">
        <v>24700</v>
      </c>
      <c r="Q182">
        <v>133300</v>
      </c>
      <c r="R182">
        <v>18.600000000000001</v>
      </c>
      <c r="S182">
        <v>3.2</v>
      </c>
      <c r="T182">
        <v>23100</v>
      </c>
      <c r="U182">
        <v>133500</v>
      </c>
      <c r="V182">
        <v>17.3</v>
      </c>
      <c r="W182">
        <v>3.5</v>
      </c>
      <c r="X182">
        <v>28800</v>
      </c>
      <c r="Y182">
        <v>135600</v>
      </c>
      <c r="Z182">
        <v>21.2</v>
      </c>
      <c r="AA182">
        <v>3.5</v>
      </c>
      <c r="AB182">
        <v>29900</v>
      </c>
      <c r="AC182">
        <v>135800</v>
      </c>
      <c r="AD182">
        <v>22</v>
      </c>
      <c r="AE182">
        <v>3.2</v>
      </c>
      <c r="AF182">
        <v>30100</v>
      </c>
      <c r="AG182">
        <v>136300</v>
      </c>
      <c r="AH182">
        <v>22.1</v>
      </c>
      <c r="AI182">
        <v>3.3</v>
      </c>
      <c r="AJ182">
        <v>29000</v>
      </c>
      <c r="AK182">
        <v>136400</v>
      </c>
      <c r="AL182">
        <v>21.2</v>
      </c>
      <c r="AM182">
        <v>3.2</v>
      </c>
      <c r="AN182">
        <v>27600</v>
      </c>
      <c r="AO182">
        <v>138700</v>
      </c>
      <c r="AP182">
        <v>19.899999999999999</v>
      </c>
      <c r="AQ182">
        <v>3.5</v>
      </c>
      <c r="AR182">
        <v>27200</v>
      </c>
      <c r="AS182">
        <v>138200</v>
      </c>
      <c r="AT182">
        <v>19.7</v>
      </c>
      <c r="AU182">
        <v>3.5</v>
      </c>
      <c r="AV182">
        <v>24200</v>
      </c>
      <c r="AW182">
        <v>138200</v>
      </c>
      <c r="AX182">
        <v>17.5</v>
      </c>
      <c r="AY182">
        <v>3.3</v>
      </c>
      <c r="AZ182">
        <v>27200</v>
      </c>
      <c r="BA182">
        <v>137300</v>
      </c>
      <c r="BB182">
        <v>19.8</v>
      </c>
      <c r="BC182">
        <v>3.7</v>
      </c>
      <c r="BD182">
        <v>24900</v>
      </c>
      <c r="BE182">
        <v>135400</v>
      </c>
      <c r="BF182">
        <v>18.399999999999999</v>
      </c>
      <c r="BG182">
        <v>3.9</v>
      </c>
      <c r="BH182">
        <v>20600</v>
      </c>
      <c r="BI182">
        <v>138700</v>
      </c>
      <c r="BJ182">
        <v>14.8</v>
      </c>
      <c r="BK182">
        <v>3.5</v>
      </c>
      <c r="BL182">
        <v>21900</v>
      </c>
      <c r="BM182">
        <v>139000</v>
      </c>
      <c r="BN182">
        <v>15.8</v>
      </c>
      <c r="BO182">
        <v>3.3</v>
      </c>
      <c r="BP182">
        <v>22300</v>
      </c>
      <c r="BQ182">
        <v>141500</v>
      </c>
      <c r="BR182">
        <v>15.7</v>
      </c>
      <c r="BS182">
        <v>3.9</v>
      </c>
      <c r="BT182">
        <v>24400</v>
      </c>
      <c r="BU182">
        <v>140200</v>
      </c>
      <c r="BV182">
        <v>17.399999999999999</v>
      </c>
      <c r="BW182">
        <v>4.2</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8300</v>
      </c>
      <c r="E183">
        <v>44900</v>
      </c>
      <c r="F183">
        <v>18.5</v>
      </c>
      <c r="G183">
        <v>2.9</v>
      </c>
      <c r="H183">
        <v>9000</v>
      </c>
      <c r="I183">
        <v>45600</v>
      </c>
      <c r="J183">
        <v>19.8</v>
      </c>
      <c r="K183">
        <v>3.2</v>
      </c>
      <c r="L183">
        <v>9000</v>
      </c>
      <c r="M183">
        <v>44500</v>
      </c>
      <c r="N183">
        <v>20.3</v>
      </c>
      <c r="O183">
        <v>7.1</v>
      </c>
      <c r="P183">
        <v>8600</v>
      </c>
      <c r="Q183">
        <v>45900</v>
      </c>
      <c r="R183">
        <v>18.8</v>
      </c>
      <c r="S183">
        <v>6.8</v>
      </c>
      <c r="T183">
        <v>8900</v>
      </c>
      <c r="U183">
        <v>47600</v>
      </c>
      <c r="V183">
        <v>18.600000000000001</v>
      </c>
      <c r="W183">
        <v>6.4</v>
      </c>
      <c r="X183">
        <v>8000</v>
      </c>
      <c r="Y183">
        <v>48700</v>
      </c>
      <c r="Z183">
        <v>16.5</v>
      </c>
      <c r="AA183">
        <v>6.6</v>
      </c>
      <c r="AB183">
        <v>10700</v>
      </c>
      <c r="AC183">
        <v>48200</v>
      </c>
      <c r="AD183">
        <v>22.3</v>
      </c>
      <c r="AE183">
        <v>7.5</v>
      </c>
      <c r="AF183">
        <v>9400</v>
      </c>
      <c r="AG183">
        <v>46100</v>
      </c>
      <c r="AH183">
        <v>20.399999999999999</v>
      </c>
      <c r="AI183">
        <v>7</v>
      </c>
      <c r="AJ183">
        <v>9500</v>
      </c>
      <c r="AK183">
        <v>45600</v>
      </c>
      <c r="AL183">
        <v>20.8</v>
      </c>
      <c r="AM183">
        <v>7.3</v>
      </c>
      <c r="AN183">
        <v>8500</v>
      </c>
      <c r="AO183">
        <v>45400</v>
      </c>
      <c r="AP183">
        <v>18.7</v>
      </c>
      <c r="AQ183">
        <v>7.3</v>
      </c>
      <c r="AR183">
        <v>8400</v>
      </c>
      <c r="AS183">
        <v>47300</v>
      </c>
      <c r="AT183">
        <v>17.7</v>
      </c>
      <c r="AU183">
        <v>7.1</v>
      </c>
      <c r="AV183">
        <v>7700</v>
      </c>
      <c r="AW183">
        <v>47600</v>
      </c>
      <c r="AX183">
        <v>16.2</v>
      </c>
      <c r="AY183">
        <v>7.2</v>
      </c>
      <c r="AZ183">
        <v>6500</v>
      </c>
      <c r="BA183">
        <v>45100</v>
      </c>
      <c r="BB183">
        <v>14.4</v>
      </c>
      <c r="BC183">
        <v>6.9</v>
      </c>
      <c r="BD183">
        <v>5500</v>
      </c>
      <c r="BE183">
        <v>44900</v>
      </c>
      <c r="BF183">
        <v>12.2</v>
      </c>
      <c r="BG183">
        <v>6.4</v>
      </c>
      <c r="BH183">
        <v>5500</v>
      </c>
      <c r="BI183">
        <v>45600</v>
      </c>
      <c r="BJ183">
        <v>12.1</v>
      </c>
      <c r="BK183">
        <v>6.4</v>
      </c>
      <c r="BL183">
        <v>4500</v>
      </c>
      <c r="BM183">
        <v>45300</v>
      </c>
      <c r="BN183">
        <v>10</v>
      </c>
      <c r="BO183">
        <v>5.5</v>
      </c>
      <c r="BP183">
        <v>7200</v>
      </c>
      <c r="BQ183">
        <v>46200</v>
      </c>
      <c r="BR183">
        <v>15.6</v>
      </c>
      <c r="BS183">
        <v>7</v>
      </c>
      <c r="BT183">
        <v>8400</v>
      </c>
      <c r="BU183">
        <v>47100</v>
      </c>
      <c r="BV183">
        <v>17.899999999999999</v>
      </c>
      <c r="BW183">
        <v>6.9</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10900</v>
      </c>
      <c r="E184">
        <v>55400</v>
      </c>
      <c r="F184">
        <v>19.8</v>
      </c>
      <c r="G184">
        <v>3.5</v>
      </c>
      <c r="H184">
        <v>11200</v>
      </c>
      <c r="I184">
        <v>56000</v>
      </c>
      <c r="J184">
        <v>19.899999999999999</v>
      </c>
      <c r="K184">
        <v>3.3</v>
      </c>
      <c r="L184">
        <v>14300</v>
      </c>
      <c r="M184">
        <v>58200</v>
      </c>
      <c r="N184">
        <v>24.5</v>
      </c>
      <c r="O184">
        <v>5.9</v>
      </c>
      <c r="P184">
        <v>10700</v>
      </c>
      <c r="Q184">
        <v>58200</v>
      </c>
      <c r="R184">
        <v>18.399999999999999</v>
      </c>
      <c r="S184">
        <v>5.6</v>
      </c>
      <c r="T184">
        <v>10100</v>
      </c>
      <c r="U184">
        <v>57400</v>
      </c>
      <c r="V184">
        <v>17.600000000000001</v>
      </c>
      <c r="W184">
        <v>5.8</v>
      </c>
      <c r="X184">
        <v>11400</v>
      </c>
      <c r="Y184">
        <v>59200</v>
      </c>
      <c r="Z184">
        <v>19.3</v>
      </c>
      <c r="AA184">
        <v>5.8</v>
      </c>
      <c r="AB184">
        <v>9600</v>
      </c>
      <c r="AC184">
        <v>59100</v>
      </c>
      <c r="AD184">
        <v>16.2</v>
      </c>
      <c r="AE184">
        <v>4.9000000000000004</v>
      </c>
      <c r="AF184">
        <v>9900</v>
      </c>
      <c r="AG184">
        <v>58400</v>
      </c>
      <c r="AH184">
        <v>17</v>
      </c>
      <c r="AI184">
        <v>5.5</v>
      </c>
      <c r="AJ184">
        <v>10600</v>
      </c>
      <c r="AK184">
        <v>58900</v>
      </c>
      <c r="AL184">
        <v>18.100000000000001</v>
      </c>
      <c r="AM184">
        <v>6</v>
      </c>
      <c r="AN184">
        <v>10700</v>
      </c>
      <c r="AO184">
        <v>58000</v>
      </c>
      <c r="AP184">
        <v>18.5</v>
      </c>
      <c r="AQ184">
        <v>6.1</v>
      </c>
      <c r="AR184">
        <v>12900</v>
      </c>
      <c r="AS184">
        <v>57700</v>
      </c>
      <c r="AT184">
        <v>22.4</v>
      </c>
      <c r="AU184">
        <v>6.9</v>
      </c>
      <c r="AV184">
        <v>11900</v>
      </c>
      <c r="AW184">
        <v>59000</v>
      </c>
      <c r="AX184">
        <v>20.2</v>
      </c>
      <c r="AY184">
        <v>6.8</v>
      </c>
      <c r="AZ184">
        <v>12800</v>
      </c>
      <c r="BA184">
        <v>60400</v>
      </c>
      <c r="BB184">
        <v>21.2</v>
      </c>
      <c r="BC184">
        <v>6.6</v>
      </c>
      <c r="BD184">
        <v>10400</v>
      </c>
      <c r="BE184">
        <v>58600</v>
      </c>
      <c r="BF184">
        <v>17.8</v>
      </c>
      <c r="BG184">
        <v>6</v>
      </c>
      <c r="BH184">
        <v>10400</v>
      </c>
      <c r="BI184">
        <v>58400</v>
      </c>
      <c r="BJ184">
        <v>17.899999999999999</v>
      </c>
      <c r="BK184">
        <v>6.7</v>
      </c>
      <c r="BL184">
        <v>8000</v>
      </c>
      <c r="BM184">
        <v>57600</v>
      </c>
      <c r="BN184">
        <v>13.9</v>
      </c>
      <c r="BO184">
        <v>5.7</v>
      </c>
      <c r="BP184">
        <v>10600</v>
      </c>
      <c r="BQ184">
        <v>58500</v>
      </c>
      <c r="BR184">
        <v>18.100000000000001</v>
      </c>
      <c r="BS184">
        <v>6.4</v>
      </c>
      <c r="BT184">
        <v>11600</v>
      </c>
      <c r="BU184">
        <v>59600</v>
      </c>
      <c r="BV184">
        <v>19.399999999999999</v>
      </c>
      <c r="BW184">
        <v>6.6</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16100</v>
      </c>
      <c r="E185">
        <v>81000</v>
      </c>
      <c r="F185">
        <v>19.899999999999999</v>
      </c>
      <c r="G185">
        <v>3.4</v>
      </c>
      <c r="H185">
        <v>13400</v>
      </c>
      <c r="I185">
        <v>82300</v>
      </c>
      <c r="J185">
        <v>16.2</v>
      </c>
      <c r="K185">
        <v>3.1</v>
      </c>
      <c r="L185">
        <v>15700</v>
      </c>
      <c r="M185">
        <v>83400</v>
      </c>
      <c r="N185">
        <v>18.8</v>
      </c>
      <c r="O185">
        <v>4.9000000000000004</v>
      </c>
      <c r="P185">
        <v>14100</v>
      </c>
      <c r="Q185">
        <v>83500</v>
      </c>
      <c r="R185">
        <v>16.899999999999999</v>
      </c>
      <c r="S185">
        <v>4.3</v>
      </c>
      <c r="T185">
        <v>13000</v>
      </c>
      <c r="U185">
        <v>84600</v>
      </c>
      <c r="V185">
        <v>15.4</v>
      </c>
      <c r="W185">
        <v>4.2</v>
      </c>
      <c r="X185">
        <v>10600</v>
      </c>
      <c r="Y185">
        <v>83900</v>
      </c>
      <c r="Z185">
        <v>12.6</v>
      </c>
      <c r="AA185">
        <v>4.2</v>
      </c>
      <c r="AB185">
        <v>12100</v>
      </c>
      <c r="AC185">
        <v>84200</v>
      </c>
      <c r="AD185">
        <v>14.3</v>
      </c>
      <c r="AE185">
        <v>4.7</v>
      </c>
      <c r="AF185">
        <v>15500</v>
      </c>
      <c r="AG185">
        <v>87100</v>
      </c>
      <c r="AH185">
        <v>17.7</v>
      </c>
      <c r="AI185">
        <v>5.0999999999999996</v>
      </c>
      <c r="AJ185">
        <v>15000</v>
      </c>
      <c r="AK185">
        <v>87000</v>
      </c>
      <c r="AL185">
        <v>17.2</v>
      </c>
      <c r="AM185">
        <v>5</v>
      </c>
      <c r="AN185">
        <v>10400</v>
      </c>
      <c r="AO185">
        <v>87000</v>
      </c>
      <c r="AP185">
        <v>12</v>
      </c>
      <c r="AQ185">
        <v>4.3</v>
      </c>
      <c r="AR185">
        <v>14500</v>
      </c>
      <c r="AS185">
        <v>87500</v>
      </c>
      <c r="AT185">
        <v>16.5</v>
      </c>
      <c r="AU185">
        <v>4.7</v>
      </c>
      <c r="AV185">
        <v>15700</v>
      </c>
      <c r="AW185">
        <v>88200</v>
      </c>
      <c r="AX185">
        <v>17.899999999999999</v>
      </c>
      <c r="AY185">
        <v>4.9000000000000004</v>
      </c>
      <c r="AZ185">
        <v>17400</v>
      </c>
      <c r="BA185">
        <v>88800</v>
      </c>
      <c r="BB185">
        <v>19.600000000000001</v>
      </c>
      <c r="BC185">
        <v>5.3</v>
      </c>
      <c r="BD185">
        <v>16400</v>
      </c>
      <c r="BE185">
        <v>88200</v>
      </c>
      <c r="BF185">
        <v>18.5</v>
      </c>
      <c r="BG185">
        <v>5.7</v>
      </c>
      <c r="BH185">
        <v>13300</v>
      </c>
      <c r="BI185">
        <v>91500</v>
      </c>
      <c r="BJ185">
        <v>14.5</v>
      </c>
      <c r="BK185">
        <v>6</v>
      </c>
      <c r="BL185">
        <v>11700</v>
      </c>
      <c r="BM185">
        <v>92000</v>
      </c>
      <c r="BN185">
        <v>12.7</v>
      </c>
      <c r="BO185">
        <v>5.6</v>
      </c>
      <c r="BP185">
        <v>14700</v>
      </c>
      <c r="BQ185">
        <v>87100</v>
      </c>
      <c r="BR185">
        <v>16.899999999999999</v>
      </c>
      <c r="BS185">
        <v>6.6</v>
      </c>
      <c r="BT185">
        <v>13600</v>
      </c>
      <c r="BU185">
        <v>88700</v>
      </c>
      <c r="BV185">
        <v>15.3</v>
      </c>
      <c r="BW185">
        <v>5.9</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26600</v>
      </c>
      <c r="E186">
        <v>88700</v>
      </c>
      <c r="F186">
        <v>30</v>
      </c>
      <c r="G186">
        <v>2.5</v>
      </c>
      <c r="H186">
        <v>25900</v>
      </c>
      <c r="I186">
        <v>88500</v>
      </c>
      <c r="J186">
        <v>29.2</v>
      </c>
      <c r="K186">
        <v>2.4</v>
      </c>
      <c r="L186">
        <v>25900</v>
      </c>
      <c r="M186">
        <v>88700</v>
      </c>
      <c r="N186">
        <v>29.3</v>
      </c>
      <c r="O186">
        <v>2.5</v>
      </c>
      <c r="P186">
        <v>26600</v>
      </c>
      <c r="Q186">
        <v>89300</v>
      </c>
      <c r="R186">
        <v>29.8</v>
      </c>
      <c r="S186">
        <v>2.7</v>
      </c>
      <c r="T186">
        <v>27500</v>
      </c>
      <c r="U186">
        <v>88600</v>
      </c>
      <c r="V186">
        <v>31.1</v>
      </c>
      <c r="W186">
        <v>2.7</v>
      </c>
      <c r="X186">
        <v>26300</v>
      </c>
      <c r="Y186">
        <v>87900</v>
      </c>
      <c r="Z186">
        <v>29.9</v>
      </c>
      <c r="AA186">
        <v>2.7</v>
      </c>
      <c r="AB186">
        <v>27600</v>
      </c>
      <c r="AC186">
        <v>88500</v>
      </c>
      <c r="AD186">
        <v>31.1</v>
      </c>
      <c r="AE186">
        <v>2.7</v>
      </c>
      <c r="AF186">
        <v>30300</v>
      </c>
      <c r="AG186">
        <v>89200</v>
      </c>
      <c r="AH186">
        <v>34</v>
      </c>
      <c r="AI186">
        <v>2.7</v>
      </c>
      <c r="AJ186">
        <v>26500</v>
      </c>
      <c r="AK186">
        <v>89100</v>
      </c>
      <c r="AL186">
        <v>29.8</v>
      </c>
      <c r="AM186">
        <v>2.7</v>
      </c>
      <c r="AN186">
        <v>27300</v>
      </c>
      <c r="AO186">
        <v>89200</v>
      </c>
      <c r="AP186">
        <v>30.6</v>
      </c>
      <c r="AQ186">
        <v>2.8</v>
      </c>
      <c r="AR186">
        <v>25500</v>
      </c>
      <c r="AS186">
        <v>88900</v>
      </c>
      <c r="AT186">
        <v>28.7</v>
      </c>
      <c r="AU186">
        <v>2.6</v>
      </c>
      <c r="AV186">
        <v>24500</v>
      </c>
      <c r="AW186">
        <v>88200</v>
      </c>
      <c r="AX186">
        <v>27.8</v>
      </c>
      <c r="AY186">
        <v>2.6</v>
      </c>
      <c r="AZ186">
        <v>26500</v>
      </c>
      <c r="BA186">
        <v>89400</v>
      </c>
      <c r="BB186">
        <v>29.6</v>
      </c>
      <c r="BC186">
        <v>2.9</v>
      </c>
      <c r="BD186">
        <v>27200</v>
      </c>
      <c r="BE186">
        <v>88600</v>
      </c>
      <c r="BF186">
        <v>30.7</v>
      </c>
      <c r="BG186">
        <v>2.8</v>
      </c>
      <c r="BH186">
        <v>27100</v>
      </c>
      <c r="BI186">
        <v>88200</v>
      </c>
      <c r="BJ186">
        <v>30.7</v>
      </c>
      <c r="BK186">
        <v>2.8</v>
      </c>
      <c r="BL186">
        <v>28300</v>
      </c>
      <c r="BM186">
        <v>88400</v>
      </c>
      <c r="BN186">
        <v>32</v>
      </c>
      <c r="BO186">
        <v>3</v>
      </c>
      <c r="BP186">
        <v>27500</v>
      </c>
      <c r="BQ186">
        <v>87600</v>
      </c>
      <c r="BR186">
        <v>31.4</v>
      </c>
      <c r="BS186">
        <v>3.7</v>
      </c>
      <c r="BT186">
        <v>24300</v>
      </c>
      <c r="BU186">
        <v>86600</v>
      </c>
      <c r="BV186">
        <v>28</v>
      </c>
      <c r="BW186">
        <v>3.8</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25200</v>
      </c>
      <c r="E187">
        <v>148400</v>
      </c>
      <c r="F187">
        <v>17</v>
      </c>
      <c r="G187">
        <v>2.2000000000000002</v>
      </c>
      <c r="H187">
        <v>24000</v>
      </c>
      <c r="I187">
        <v>150000</v>
      </c>
      <c r="J187">
        <v>16</v>
      </c>
      <c r="K187">
        <v>2.2999999999999998</v>
      </c>
      <c r="L187">
        <v>26800</v>
      </c>
      <c r="M187">
        <v>152200</v>
      </c>
      <c r="N187">
        <v>17.600000000000001</v>
      </c>
      <c r="O187">
        <v>2.5</v>
      </c>
      <c r="P187">
        <v>26600</v>
      </c>
      <c r="Q187">
        <v>156100</v>
      </c>
      <c r="R187">
        <v>17.100000000000001</v>
      </c>
      <c r="S187">
        <v>2.5</v>
      </c>
      <c r="T187">
        <v>28200</v>
      </c>
      <c r="U187">
        <v>158000</v>
      </c>
      <c r="V187">
        <v>17.899999999999999</v>
      </c>
      <c r="W187">
        <v>2.7</v>
      </c>
      <c r="X187">
        <v>29900</v>
      </c>
      <c r="Y187">
        <v>160500</v>
      </c>
      <c r="Z187">
        <v>18.600000000000001</v>
      </c>
      <c r="AA187">
        <v>2.7</v>
      </c>
      <c r="AB187">
        <v>30900</v>
      </c>
      <c r="AC187">
        <v>164300</v>
      </c>
      <c r="AD187">
        <v>18.8</v>
      </c>
      <c r="AE187">
        <v>2.5</v>
      </c>
      <c r="AF187">
        <v>33200</v>
      </c>
      <c r="AG187">
        <v>165700</v>
      </c>
      <c r="AH187">
        <v>20.100000000000001</v>
      </c>
      <c r="AI187">
        <v>2.5</v>
      </c>
      <c r="AJ187">
        <v>31700</v>
      </c>
      <c r="AK187">
        <v>166000</v>
      </c>
      <c r="AL187">
        <v>19.100000000000001</v>
      </c>
      <c r="AM187">
        <v>2.2999999999999998</v>
      </c>
      <c r="AN187">
        <v>34200</v>
      </c>
      <c r="AO187">
        <v>166200</v>
      </c>
      <c r="AP187">
        <v>20.6</v>
      </c>
      <c r="AQ187">
        <v>2.4</v>
      </c>
      <c r="AR187">
        <v>34200</v>
      </c>
      <c r="AS187">
        <v>167900</v>
      </c>
      <c r="AT187">
        <v>20.399999999999999</v>
      </c>
      <c r="AU187">
        <v>2.4</v>
      </c>
      <c r="AV187">
        <v>31500</v>
      </c>
      <c r="AW187">
        <v>167100</v>
      </c>
      <c r="AX187">
        <v>18.899999999999999</v>
      </c>
      <c r="AY187">
        <v>2.5</v>
      </c>
      <c r="AZ187">
        <v>38000</v>
      </c>
      <c r="BA187">
        <v>168800</v>
      </c>
      <c r="BB187">
        <v>22.5</v>
      </c>
      <c r="BC187">
        <v>2.7</v>
      </c>
      <c r="BD187">
        <v>32000</v>
      </c>
      <c r="BE187">
        <v>169400</v>
      </c>
      <c r="BF187">
        <v>18.899999999999999</v>
      </c>
      <c r="BG187">
        <v>2.4</v>
      </c>
      <c r="BH187">
        <v>38000</v>
      </c>
      <c r="BI187">
        <v>170400</v>
      </c>
      <c r="BJ187">
        <v>22.3</v>
      </c>
      <c r="BK187">
        <v>2.7</v>
      </c>
      <c r="BL187">
        <v>30400</v>
      </c>
      <c r="BM187">
        <v>170700</v>
      </c>
      <c r="BN187">
        <v>17.8</v>
      </c>
      <c r="BO187">
        <v>2.5</v>
      </c>
      <c r="BP187">
        <v>28600</v>
      </c>
      <c r="BQ187">
        <v>170800</v>
      </c>
      <c r="BR187">
        <v>16.7</v>
      </c>
      <c r="BS187">
        <v>2.8</v>
      </c>
      <c r="BT187">
        <v>28200</v>
      </c>
      <c r="BU187">
        <v>172100</v>
      </c>
      <c r="BV187">
        <v>16.399999999999999</v>
      </c>
      <c r="BW187">
        <v>2.8</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10600</v>
      </c>
      <c r="E188">
        <v>49800</v>
      </c>
      <c r="F188">
        <v>21.3</v>
      </c>
      <c r="G188">
        <v>3.6</v>
      </c>
      <c r="H188">
        <v>9900</v>
      </c>
      <c r="I188">
        <v>50400</v>
      </c>
      <c r="J188">
        <v>19.7</v>
      </c>
      <c r="K188">
        <v>3.5</v>
      </c>
      <c r="L188">
        <v>9200</v>
      </c>
      <c r="M188">
        <v>49500</v>
      </c>
      <c r="N188">
        <v>18.600000000000001</v>
      </c>
      <c r="O188">
        <v>6.7</v>
      </c>
      <c r="P188">
        <v>11300</v>
      </c>
      <c r="Q188">
        <v>51900</v>
      </c>
      <c r="R188">
        <v>21.8</v>
      </c>
      <c r="S188">
        <v>6.6</v>
      </c>
      <c r="T188">
        <v>10800</v>
      </c>
      <c r="U188">
        <v>51400</v>
      </c>
      <c r="V188">
        <v>21.1</v>
      </c>
      <c r="W188">
        <v>6.6</v>
      </c>
      <c r="X188">
        <v>10800</v>
      </c>
      <c r="Y188">
        <v>49300</v>
      </c>
      <c r="Z188">
        <v>21.9</v>
      </c>
      <c r="AA188">
        <v>6.7</v>
      </c>
      <c r="AB188">
        <v>9100</v>
      </c>
      <c r="AC188">
        <v>51300</v>
      </c>
      <c r="AD188">
        <v>17.7</v>
      </c>
      <c r="AE188">
        <v>6.3</v>
      </c>
      <c r="AF188">
        <v>13500</v>
      </c>
      <c r="AG188">
        <v>50800</v>
      </c>
      <c r="AH188">
        <v>26.6</v>
      </c>
      <c r="AI188">
        <v>6.8</v>
      </c>
      <c r="AJ188">
        <v>8800</v>
      </c>
      <c r="AK188">
        <v>51600</v>
      </c>
      <c r="AL188">
        <v>17</v>
      </c>
      <c r="AM188">
        <v>5.8</v>
      </c>
      <c r="AN188">
        <v>7600</v>
      </c>
      <c r="AO188">
        <v>52600</v>
      </c>
      <c r="AP188">
        <v>14.5</v>
      </c>
      <c r="AQ188">
        <v>5.9</v>
      </c>
      <c r="AR188">
        <v>11300</v>
      </c>
      <c r="AS188">
        <v>51600</v>
      </c>
      <c r="AT188">
        <v>21.9</v>
      </c>
      <c r="AU188">
        <v>8</v>
      </c>
      <c r="AV188">
        <v>9200</v>
      </c>
      <c r="AW188">
        <v>50300</v>
      </c>
      <c r="AX188">
        <v>18.3</v>
      </c>
      <c r="AY188">
        <v>6.5</v>
      </c>
      <c r="AZ188">
        <v>6600</v>
      </c>
      <c r="BA188">
        <v>51400</v>
      </c>
      <c r="BB188">
        <v>12.8</v>
      </c>
      <c r="BC188">
        <v>5.5</v>
      </c>
      <c r="BD188">
        <v>11900</v>
      </c>
      <c r="BE188">
        <v>50600</v>
      </c>
      <c r="BF188">
        <v>23.6</v>
      </c>
      <c r="BG188">
        <v>8.4</v>
      </c>
      <c r="BH188">
        <v>10500</v>
      </c>
      <c r="BI188">
        <v>49700</v>
      </c>
      <c r="BJ188">
        <v>21.1</v>
      </c>
      <c r="BK188">
        <v>7.8</v>
      </c>
      <c r="BL188">
        <v>6100</v>
      </c>
      <c r="BM188">
        <v>49600</v>
      </c>
      <c r="BN188">
        <v>12.2</v>
      </c>
      <c r="BO188">
        <v>6.1</v>
      </c>
      <c r="BP188">
        <v>7000</v>
      </c>
      <c r="BQ188">
        <v>50300</v>
      </c>
      <c r="BR188">
        <v>13.8</v>
      </c>
      <c r="BS188">
        <v>6.3</v>
      </c>
      <c r="BT188">
        <v>10100</v>
      </c>
      <c r="BU188">
        <v>51700</v>
      </c>
      <c r="BV188">
        <v>19.399999999999999</v>
      </c>
      <c r="BW188">
        <v>7.3</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19100</v>
      </c>
      <c r="E189">
        <v>100100</v>
      </c>
      <c r="F189">
        <v>19.100000000000001</v>
      </c>
      <c r="G189">
        <v>3.1</v>
      </c>
      <c r="H189">
        <v>21200</v>
      </c>
      <c r="I189">
        <v>100300</v>
      </c>
      <c r="J189">
        <v>21.1</v>
      </c>
      <c r="K189">
        <v>3.4</v>
      </c>
      <c r="L189">
        <v>21500</v>
      </c>
      <c r="M189">
        <v>101600</v>
      </c>
      <c r="N189">
        <v>21.2</v>
      </c>
      <c r="O189">
        <v>4.3</v>
      </c>
      <c r="P189">
        <v>21500</v>
      </c>
      <c r="Q189">
        <v>102300</v>
      </c>
      <c r="R189">
        <v>21</v>
      </c>
      <c r="S189">
        <v>4.3</v>
      </c>
      <c r="T189">
        <v>22200</v>
      </c>
      <c r="U189">
        <v>102800</v>
      </c>
      <c r="V189">
        <v>21.6</v>
      </c>
      <c r="W189">
        <v>4.5999999999999996</v>
      </c>
      <c r="X189">
        <v>21300</v>
      </c>
      <c r="Y189">
        <v>101500</v>
      </c>
      <c r="Z189">
        <v>20.9</v>
      </c>
      <c r="AA189">
        <v>4.5999999999999996</v>
      </c>
      <c r="AB189">
        <v>18600</v>
      </c>
      <c r="AC189">
        <v>101900</v>
      </c>
      <c r="AD189">
        <v>18.3</v>
      </c>
      <c r="AE189">
        <v>4.5999999999999996</v>
      </c>
      <c r="AF189">
        <v>25900</v>
      </c>
      <c r="AG189">
        <v>102900</v>
      </c>
      <c r="AH189">
        <v>25.1</v>
      </c>
      <c r="AI189">
        <v>5.2</v>
      </c>
      <c r="AJ189">
        <v>20900</v>
      </c>
      <c r="AK189">
        <v>100400</v>
      </c>
      <c r="AL189">
        <v>20.8</v>
      </c>
      <c r="AM189">
        <v>4.8</v>
      </c>
      <c r="AN189">
        <v>14200</v>
      </c>
      <c r="AO189">
        <v>100000</v>
      </c>
      <c r="AP189">
        <v>14.2</v>
      </c>
      <c r="AQ189">
        <v>4.2</v>
      </c>
      <c r="AR189">
        <v>19100</v>
      </c>
      <c r="AS189">
        <v>100800</v>
      </c>
      <c r="AT189">
        <v>18.899999999999999</v>
      </c>
      <c r="AU189">
        <v>4.7</v>
      </c>
      <c r="AV189">
        <v>18700</v>
      </c>
      <c r="AW189">
        <v>100300</v>
      </c>
      <c r="AX189">
        <v>18.7</v>
      </c>
      <c r="AY189">
        <v>4.9000000000000004</v>
      </c>
      <c r="AZ189">
        <v>17800</v>
      </c>
      <c r="BA189">
        <v>101100</v>
      </c>
      <c r="BB189">
        <v>17.600000000000001</v>
      </c>
      <c r="BC189">
        <v>5</v>
      </c>
      <c r="BD189">
        <v>18100</v>
      </c>
      <c r="BE189">
        <v>101000</v>
      </c>
      <c r="BF189">
        <v>17.899999999999999</v>
      </c>
      <c r="BG189">
        <v>4.9000000000000004</v>
      </c>
      <c r="BH189">
        <v>18800</v>
      </c>
      <c r="BI189">
        <v>98100</v>
      </c>
      <c r="BJ189">
        <v>19.100000000000001</v>
      </c>
      <c r="BK189">
        <v>5.4</v>
      </c>
      <c r="BL189">
        <v>16200</v>
      </c>
      <c r="BM189">
        <v>97100</v>
      </c>
      <c r="BN189">
        <v>16.7</v>
      </c>
      <c r="BO189">
        <v>4.9000000000000004</v>
      </c>
      <c r="BP189">
        <v>21000</v>
      </c>
      <c r="BQ189">
        <v>99300</v>
      </c>
      <c r="BR189">
        <v>21.1</v>
      </c>
      <c r="BS189">
        <v>5.3</v>
      </c>
      <c r="BT189">
        <v>19800</v>
      </c>
      <c r="BU189">
        <v>96200</v>
      </c>
      <c r="BV189">
        <v>20.6</v>
      </c>
      <c r="BW189">
        <v>5.0999999999999996</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14900</v>
      </c>
      <c r="E190">
        <v>67700</v>
      </c>
      <c r="F190">
        <v>22</v>
      </c>
      <c r="G190">
        <v>3.2</v>
      </c>
      <c r="H190">
        <v>15200</v>
      </c>
      <c r="I190">
        <v>69100</v>
      </c>
      <c r="J190">
        <v>22.1</v>
      </c>
      <c r="K190">
        <v>3.5</v>
      </c>
      <c r="L190">
        <v>14700</v>
      </c>
      <c r="M190">
        <v>69500</v>
      </c>
      <c r="N190">
        <v>21.2</v>
      </c>
      <c r="O190">
        <v>4.9000000000000004</v>
      </c>
      <c r="P190">
        <v>13000</v>
      </c>
      <c r="Q190">
        <v>69500</v>
      </c>
      <c r="R190">
        <v>18.7</v>
      </c>
      <c r="S190">
        <v>4.7</v>
      </c>
      <c r="T190">
        <v>16900</v>
      </c>
      <c r="U190">
        <v>70900</v>
      </c>
      <c r="V190">
        <v>23.9</v>
      </c>
      <c r="W190">
        <v>5.6</v>
      </c>
      <c r="X190">
        <v>16000</v>
      </c>
      <c r="Y190">
        <v>71800</v>
      </c>
      <c r="Z190">
        <v>22.3</v>
      </c>
      <c r="AA190">
        <v>5.0999999999999996</v>
      </c>
      <c r="AB190">
        <v>15500</v>
      </c>
      <c r="AC190">
        <v>70200</v>
      </c>
      <c r="AD190">
        <v>22</v>
      </c>
      <c r="AE190">
        <v>5.5</v>
      </c>
      <c r="AF190">
        <v>14900</v>
      </c>
      <c r="AG190">
        <v>71100</v>
      </c>
      <c r="AH190">
        <v>21</v>
      </c>
      <c r="AI190">
        <v>5.7</v>
      </c>
      <c r="AJ190">
        <v>13800</v>
      </c>
      <c r="AK190">
        <v>72000</v>
      </c>
      <c r="AL190">
        <v>19.100000000000001</v>
      </c>
      <c r="AM190">
        <v>5.8</v>
      </c>
      <c r="AN190">
        <v>15100</v>
      </c>
      <c r="AO190">
        <v>70300</v>
      </c>
      <c r="AP190">
        <v>21.5</v>
      </c>
      <c r="AQ190">
        <v>6.2</v>
      </c>
      <c r="AR190">
        <v>17800</v>
      </c>
      <c r="AS190">
        <v>72200</v>
      </c>
      <c r="AT190">
        <v>24.7</v>
      </c>
      <c r="AU190">
        <v>6.8</v>
      </c>
      <c r="AV190">
        <v>21800</v>
      </c>
      <c r="AW190">
        <v>72800</v>
      </c>
      <c r="AX190">
        <v>29.9</v>
      </c>
      <c r="AY190">
        <v>6.9</v>
      </c>
      <c r="AZ190">
        <v>15300</v>
      </c>
      <c r="BA190">
        <v>72400</v>
      </c>
      <c r="BB190">
        <v>21.1</v>
      </c>
      <c r="BC190">
        <v>6.2</v>
      </c>
      <c r="BD190">
        <v>13000</v>
      </c>
      <c r="BE190">
        <v>71000</v>
      </c>
      <c r="BF190">
        <v>18.3</v>
      </c>
      <c r="BG190">
        <v>6</v>
      </c>
      <c r="BH190">
        <v>16100</v>
      </c>
      <c r="BI190">
        <v>71400</v>
      </c>
      <c r="BJ190">
        <v>22.6</v>
      </c>
      <c r="BK190">
        <v>6.4</v>
      </c>
      <c r="BL190">
        <v>16200</v>
      </c>
      <c r="BM190">
        <v>73200</v>
      </c>
      <c r="BN190">
        <v>22.1</v>
      </c>
      <c r="BO190">
        <v>6</v>
      </c>
      <c r="BP190">
        <v>15800</v>
      </c>
      <c r="BQ190">
        <v>74100</v>
      </c>
      <c r="BR190">
        <v>21.3</v>
      </c>
      <c r="BS190">
        <v>7</v>
      </c>
      <c r="BT190">
        <v>20000</v>
      </c>
      <c r="BU190">
        <v>73500</v>
      </c>
      <c r="BV190">
        <v>27.3</v>
      </c>
      <c r="BW190">
        <v>7.8</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51400</v>
      </c>
      <c r="E191">
        <v>175900</v>
      </c>
      <c r="F191">
        <v>29.2</v>
      </c>
      <c r="G191">
        <v>2.2999999999999998</v>
      </c>
      <c r="H191">
        <v>50200</v>
      </c>
      <c r="I191">
        <v>177900</v>
      </c>
      <c r="J191">
        <v>28.2</v>
      </c>
      <c r="K191">
        <v>2.4</v>
      </c>
      <c r="L191">
        <v>54200</v>
      </c>
      <c r="M191">
        <v>180800</v>
      </c>
      <c r="N191">
        <v>30</v>
      </c>
      <c r="O191">
        <v>2.5</v>
      </c>
      <c r="P191">
        <v>54500</v>
      </c>
      <c r="Q191">
        <v>183300</v>
      </c>
      <c r="R191">
        <v>29.7</v>
      </c>
      <c r="S191">
        <v>2.6</v>
      </c>
      <c r="T191">
        <v>53200</v>
      </c>
      <c r="U191">
        <v>184300</v>
      </c>
      <c r="V191">
        <v>28.9</v>
      </c>
      <c r="W191">
        <v>2.6</v>
      </c>
      <c r="X191">
        <v>58500</v>
      </c>
      <c r="Y191">
        <v>186700</v>
      </c>
      <c r="Z191">
        <v>31.3</v>
      </c>
      <c r="AA191">
        <v>2.7</v>
      </c>
      <c r="AB191">
        <v>55500</v>
      </c>
      <c r="AC191">
        <v>188600</v>
      </c>
      <c r="AD191">
        <v>29.4</v>
      </c>
      <c r="AE191">
        <v>2.8</v>
      </c>
      <c r="AF191">
        <v>60300</v>
      </c>
      <c r="AG191">
        <v>190300</v>
      </c>
      <c r="AH191">
        <v>31.7</v>
      </c>
      <c r="AI191">
        <v>2.9</v>
      </c>
      <c r="AJ191">
        <v>58400</v>
      </c>
      <c r="AK191">
        <v>192000</v>
      </c>
      <c r="AL191">
        <v>30.4</v>
      </c>
      <c r="AM191">
        <v>2.8</v>
      </c>
      <c r="AN191">
        <v>64900</v>
      </c>
      <c r="AO191">
        <v>194200</v>
      </c>
      <c r="AP191">
        <v>33.4</v>
      </c>
      <c r="AQ191">
        <v>2.7</v>
      </c>
      <c r="AR191">
        <v>54600</v>
      </c>
      <c r="AS191">
        <v>196000</v>
      </c>
      <c r="AT191">
        <v>27.8</v>
      </c>
      <c r="AU191">
        <v>2.6</v>
      </c>
      <c r="AV191">
        <v>55900</v>
      </c>
      <c r="AW191">
        <v>197900</v>
      </c>
      <c r="AX191">
        <v>28.3</v>
      </c>
      <c r="AY191">
        <v>2.7</v>
      </c>
      <c r="AZ191">
        <v>52900</v>
      </c>
      <c r="BA191">
        <v>198800</v>
      </c>
      <c r="BB191">
        <v>26.6</v>
      </c>
      <c r="BC191">
        <v>3.1</v>
      </c>
      <c r="BD191">
        <v>57900</v>
      </c>
      <c r="BE191">
        <v>201000</v>
      </c>
      <c r="BF191">
        <v>28.8</v>
      </c>
      <c r="BG191">
        <v>3</v>
      </c>
      <c r="BH191">
        <v>56500</v>
      </c>
      <c r="BI191">
        <v>200300</v>
      </c>
      <c r="BJ191">
        <v>28.2</v>
      </c>
      <c r="BK191">
        <v>3.2</v>
      </c>
      <c r="BL191">
        <v>58100</v>
      </c>
      <c r="BM191">
        <v>199600</v>
      </c>
      <c r="BN191">
        <v>29.1</v>
      </c>
      <c r="BO191">
        <v>3.3</v>
      </c>
      <c r="BP191">
        <v>47700</v>
      </c>
      <c r="BQ191">
        <v>199800</v>
      </c>
      <c r="BR191">
        <v>23.9</v>
      </c>
      <c r="BS191">
        <v>3.5</v>
      </c>
      <c r="BT191">
        <v>49600</v>
      </c>
      <c r="BU191">
        <v>198200</v>
      </c>
      <c r="BV191">
        <v>25</v>
      </c>
      <c r="BW191">
        <v>3.6</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20400</v>
      </c>
      <c r="E192">
        <v>79400</v>
      </c>
      <c r="F192">
        <v>25.7</v>
      </c>
      <c r="G192">
        <v>3.4</v>
      </c>
      <c r="H192">
        <v>20100</v>
      </c>
      <c r="I192">
        <v>78600</v>
      </c>
      <c r="J192">
        <v>25.6</v>
      </c>
      <c r="K192">
        <v>3.5</v>
      </c>
      <c r="L192">
        <v>21400</v>
      </c>
      <c r="M192">
        <v>78100</v>
      </c>
      <c r="N192">
        <v>27.3</v>
      </c>
      <c r="O192">
        <v>5.9</v>
      </c>
      <c r="P192">
        <v>21200</v>
      </c>
      <c r="Q192">
        <v>79500</v>
      </c>
      <c r="R192">
        <v>26.7</v>
      </c>
      <c r="S192">
        <v>6</v>
      </c>
      <c r="T192">
        <v>17600</v>
      </c>
      <c r="U192">
        <v>79900</v>
      </c>
      <c r="V192">
        <v>22.1</v>
      </c>
      <c r="W192">
        <v>5.7</v>
      </c>
      <c r="X192">
        <v>18500</v>
      </c>
      <c r="Y192">
        <v>80000</v>
      </c>
      <c r="Z192">
        <v>23.1</v>
      </c>
      <c r="AA192">
        <v>5.0999999999999996</v>
      </c>
      <c r="AB192">
        <v>20400</v>
      </c>
      <c r="AC192">
        <v>79300</v>
      </c>
      <c r="AD192">
        <v>25.7</v>
      </c>
      <c r="AE192">
        <v>5.9</v>
      </c>
      <c r="AF192">
        <v>19400</v>
      </c>
      <c r="AG192">
        <v>78900</v>
      </c>
      <c r="AH192">
        <v>24.5</v>
      </c>
      <c r="AI192">
        <v>6.6</v>
      </c>
      <c r="AJ192">
        <v>16900</v>
      </c>
      <c r="AK192">
        <v>78100</v>
      </c>
      <c r="AL192">
        <v>21.7</v>
      </c>
      <c r="AM192">
        <v>6.2</v>
      </c>
      <c r="AN192">
        <v>17600</v>
      </c>
      <c r="AO192">
        <v>79800</v>
      </c>
      <c r="AP192">
        <v>22</v>
      </c>
      <c r="AQ192">
        <v>6.3</v>
      </c>
      <c r="AR192">
        <v>18800</v>
      </c>
      <c r="AS192">
        <v>78500</v>
      </c>
      <c r="AT192">
        <v>23.9</v>
      </c>
      <c r="AU192">
        <v>6.4</v>
      </c>
      <c r="AV192">
        <v>17600</v>
      </c>
      <c r="AW192">
        <v>79500</v>
      </c>
      <c r="AX192">
        <v>22.1</v>
      </c>
      <c r="AY192">
        <v>6.4</v>
      </c>
      <c r="AZ192">
        <v>14200</v>
      </c>
      <c r="BA192">
        <v>80400</v>
      </c>
      <c r="BB192">
        <v>17.600000000000001</v>
      </c>
      <c r="BC192">
        <v>6.7</v>
      </c>
      <c r="BD192">
        <v>17300</v>
      </c>
      <c r="BE192">
        <v>82200</v>
      </c>
      <c r="BF192">
        <v>21</v>
      </c>
      <c r="BG192">
        <v>6.1</v>
      </c>
      <c r="BH192">
        <v>18500</v>
      </c>
      <c r="BI192">
        <v>83600</v>
      </c>
      <c r="BJ192">
        <v>22.1</v>
      </c>
      <c r="BK192">
        <v>6.8</v>
      </c>
      <c r="BL192">
        <v>19400</v>
      </c>
      <c r="BM192">
        <v>81900</v>
      </c>
      <c r="BN192">
        <v>23.7</v>
      </c>
      <c r="BO192">
        <v>7.1</v>
      </c>
      <c r="BP192">
        <v>17800</v>
      </c>
      <c r="BQ192">
        <v>81300</v>
      </c>
      <c r="BR192">
        <v>21.9</v>
      </c>
      <c r="BS192">
        <v>7</v>
      </c>
      <c r="BT192">
        <v>16400</v>
      </c>
      <c r="BU192">
        <v>80500</v>
      </c>
      <c r="BV192">
        <v>20.3</v>
      </c>
      <c r="BW192">
        <v>6.7</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67100</v>
      </c>
      <c r="E193">
        <v>170800</v>
      </c>
      <c r="F193">
        <v>39.299999999999997</v>
      </c>
      <c r="G193">
        <v>3.8</v>
      </c>
      <c r="H193">
        <v>65800</v>
      </c>
      <c r="I193">
        <v>171500</v>
      </c>
      <c r="J193">
        <v>38.4</v>
      </c>
      <c r="K193">
        <v>3.8</v>
      </c>
      <c r="L193">
        <v>61100</v>
      </c>
      <c r="M193">
        <v>175600</v>
      </c>
      <c r="N193">
        <v>34.799999999999997</v>
      </c>
      <c r="O193">
        <v>3.6</v>
      </c>
      <c r="P193">
        <v>65400</v>
      </c>
      <c r="Q193">
        <v>181700</v>
      </c>
      <c r="R193">
        <v>36</v>
      </c>
      <c r="S193">
        <v>3.7</v>
      </c>
      <c r="T193">
        <v>64000</v>
      </c>
      <c r="U193">
        <v>188500</v>
      </c>
      <c r="V193">
        <v>33.9</v>
      </c>
      <c r="W193">
        <v>3.6</v>
      </c>
      <c r="X193">
        <v>68100</v>
      </c>
      <c r="Y193">
        <v>196200</v>
      </c>
      <c r="Z193">
        <v>34.700000000000003</v>
      </c>
      <c r="AA193">
        <v>3.6</v>
      </c>
      <c r="AB193">
        <v>76500</v>
      </c>
      <c r="AC193">
        <v>210300</v>
      </c>
      <c r="AD193">
        <v>36.4</v>
      </c>
      <c r="AE193">
        <v>3.6</v>
      </c>
      <c r="AF193">
        <v>77700</v>
      </c>
      <c r="AG193">
        <v>218700</v>
      </c>
      <c r="AH193">
        <v>35.5</v>
      </c>
      <c r="AI193">
        <v>3.5</v>
      </c>
      <c r="AJ193">
        <v>65800</v>
      </c>
      <c r="AK193">
        <v>222800</v>
      </c>
      <c r="AL193">
        <v>29.6</v>
      </c>
      <c r="AM193">
        <v>3.5</v>
      </c>
      <c r="AN193">
        <v>66400</v>
      </c>
      <c r="AO193">
        <v>225500</v>
      </c>
      <c r="AP193">
        <v>29.5</v>
      </c>
      <c r="AQ193">
        <v>3.4</v>
      </c>
      <c r="AR193">
        <v>75200</v>
      </c>
      <c r="AS193">
        <v>229900</v>
      </c>
      <c r="AT193">
        <v>32.700000000000003</v>
      </c>
      <c r="AU193">
        <v>3.7</v>
      </c>
      <c r="AV193">
        <v>64500</v>
      </c>
      <c r="AW193">
        <v>236100</v>
      </c>
      <c r="AX193">
        <v>27.3</v>
      </c>
      <c r="AY193">
        <v>3.4</v>
      </c>
      <c r="AZ193">
        <v>59100</v>
      </c>
      <c r="BA193">
        <v>241400</v>
      </c>
      <c r="BB193">
        <v>24.5</v>
      </c>
      <c r="BC193">
        <v>3.5</v>
      </c>
      <c r="BD193">
        <v>64400</v>
      </c>
      <c r="BE193">
        <v>242000</v>
      </c>
      <c r="BF193">
        <v>26.6</v>
      </c>
      <c r="BG193">
        <v>4</v>
      </c>
      <c r="BH193">
        <v>66800</v>
      </c>
      <c r="BI193">
        <v>246000</v>
      </c>
      <c r="BJ193">
        <v>27.1</v>
      </c>
      <c r="BK193">
        <v>4.4000000000000004</v>
      </c>
      <c r="BL193">
        <v>63300</v>
      </c>
      <c r="BM193">
        <v>251600</v>
      </c>
      <c r="BN193">
        <v>25.2</v>
      </c>
      <c r="BO193">
        <v>4.4000000000000004</v>
      </c>
      <c r="BP193">
        <v>52400</v>
      </c>
      <c r="BQ193">
        <v>252100</v>
      </c>
      <c r="BR193">
        <v>20.8</v>
      </c>
      <c r="BS193">
        <v>5.3</v>
      </c>
      <c r="BT193">
        <v>58100</v>
      </c>
      <c r="BU193">
        <v>250100</v>
      </c>
      <c r="BV193">
        <v>23.2</v>
      </c>
      <c r="BW193">
        <v>5.4</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113700</v>
      </c>
      <c r="E194">
        <v>500000</v>
      </c>
      <c r="F194">
        <v>22.7</v>
      </c>
      <c r="G194">
        <v>1.3</v>
      </c>
      <c r="H194">
        <v>119500</v>
      </c>
      <c r="I194">
        <v>505100</v>
      </c>
      <c r="J194">
        <v>23.7</v>
      </c>
      <c r="K194">
        <v>1.3</v>
      </c>
      <c r="L194">
        <v>114700</v>
      </c>
      <c r="M194">
        <v>510200</v>
      </c>
      <c r="N194">
        <v>22.5</v>
      </c>
      <c r="O194">
        <v>2</v>
      </c>
      <c r="P194">
        <v>117600</v>
      </c>
      <c r="Q194">
        <v>513800</v>
      </c>
      <c r="R194">
        <v>22.9</v>
      </c>
      <c r="S194">
        <v>2.1</v>
      </c>
      <c r="T194">
        <v>129200</v>
      </c>
      <c r="U194">
        <v>516500</v>
      </c>
      <c r="V194">
        <v>25</v>
      </c>
      <c r="W194">
        <v>2.2000000000000002</v>
      </c>
      <c r="X194">
        <v>109400</v>
      </c>
      <c r="Y194">
        <v>517200</v>
      </c>
      <c r="Z194">
        <v>21.1</v>
      </c>
      <c r="AA194">
        <v>2.1</v>
      </c>
      <c r="AB194">
        <v>119000</v>
      </c>
      <c r="AC194">
        <v>519600</v>
      </c>
      <c r="AD194">
        <v>22.9</v>
      </c>
      <c r="AE194">
        <v>2.2000000000000002</v>
      </c>
      <c r="AF194">
        <v>104000</v>
      </c>
      <c r="AG194">
        <v>521700</v>
      </c>
      <c r="AH194">
        <v>19.899999999999999</v>
      </c>
      <c r="AI194">
        <v>2.1</v>
      </c>
      <c r="AJ194">
        <v>107600</v>
      </c>
      <c r="AK194">
        <v>518500</v>
      </c>
      <c r="AL194">
        <v>20.8</v>
      </c>
      <c r="AM194">
        <v>2.2000000000000002</v>
      </c>
      <c r="AN194">
        <v>108600</v>
      </c>
      <c r="AO194">
        <v>517800</v>
      </c>
      <c r="AP194">
        <v>21</v>
      </c>
      <c r="AQ194">
        <v>2.2000000000000002</v>
      </c>
      <c r="AR194">
        <v>113500</v>
      </c>
      <c r="AS194">
        <v>518800</v>
      </c>
      <c r="AT194">
        <v>21.9</v>
      </c>
      <c r="AU194">
        <v>2.2000000000000002</v>
      </c>
      <c r="AV194">
        <v>112100</v>
      </c>
      <c r="AW194">
        <v>520900</v>
      </c>
      <c r="AX194">
        <v>21.5</v>
      </c>
      <c r="AY194">
        <v>2.2000000000000002</v>
      </c>
      <c r="AZ194">
        <v>102900</v>
      </c>
      <c r="BA194">
        <v>522400</v>
      </c>
      <c r="BB194">
        <v>19.7</v>
      </c>
      <c r="BC194">
        <v>2.2000000000000002</v>
      </c>
      <c r="BD194">
        <v>110800</v>
      </c>
      <c r="BE194">
        <v>524300</v>
      </c>
      <c r="BF194">
        <v>21.1</v>
      </c>
      <c r="BG194">
        <v>2.5</v>
      </c>
      <c r="BH194">
        <v>112800</v>
      </c>
      <c r="BI194">
        <v>523800</v>
      </c>
      <c r="BJ194">
        <v>21.5</v>
      </c>
      <c r="BK194">
        <v>2.4</v>
      </c>
      <c r="BL194">
        <v>100400</v>
      </c>
      <c r="BM194">
        <v>524300</v>
      </c>
      <c r="BN194">
        <v>19.100000000000001</v>
      </c>
      <c r="BO194">
        <v>2.4</v>
      </c>
      <c r="BP194">
        <v>99700</v>
      </c>
      <c r="BQ194">
        <v>524400</v>
      </c>
      <c r="BR194">
        <v>19</v>
      </c>
      <c r="BS194">
        <v>2.5</v>
      </c>
      <c r="BT194">
        <v>102400</v>
      </c>
      <c r="BU194">
        <v>523100</v>
      </c>
      <c r="BV194">
        <v>19.600000000000001</v>
      </c>
      <c r="BW194">
        <v>2.5</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11400</v>
      </c>
      <c r="E195">
        <v>54000</v>
      </c>
      <c r="F195">
        <v>21.1</v>
      </c>
      <c r="G195">
        <v>3.1</v>
      </c>
      <c r="H195">
        <v>12200</v>
      </c>
      <c r="I195">
        <v>55200</v>
      </c>
      <c r="J195">
        <v>22</v>
      </c>
      <c r="K195">
        <v>3.4</v>
      </c>
      <c r="L195">
        <v>11200</v>
      </c>
      <c r="M195">
        <v>54600</v>
      </c>
      <c r="N195">
        <v>20.399999999999999</v>
      </c>
      <c r="O195">
        <v>6.6</v>
      </c>
      <c r="P195">
        <v>10200</v>
      </c>
      <c r="Q195">
        <v>54500</v>
      </c>
      <c r="R195">
        <v>18.8</v>
      </c>
      <c r="S195">
        <v>6.1</v>
      </c>
      <c r="T195">
        <v>11200</v>
      </c>
      <c r="U195">
        <v>54700</v>
      </c>
      <c r="V195">
        <v>20.399999999999999</v>
      </c>
      <c r="W195">
        <v>6.4</v>
      </c>
      <c r="X195">
        <v>10200</v>
      </c>
      <c r="Y195">
        <v>53600</v>
      </c>
      <c r="Z195">
        <v>19.100000000000001</v>
      </c>
      <c r="AA195">
        <v>6.9</v>
      </c>
      <c r="AB195">
        <v>12200</v>
      </c>
      <c r="AC195">
        <v>55500</v>
      </c>
      <c r="AD195">
        <v>22</v>
      </c>
      <c r="AE195">
        <v>6.6</v>
      </c>
      <c r="AF195">
        <v>9100</v>
      </c>
      <c r="AG195">
        <v>54100</v>
      </c>
      <c r="AH195">
        <v>16.899999999999999</v>
      </c>
      <c r="AI195">
        <v>5.8</v>
      </c>
      <c r="AJ195">
        <v>10800</v>
      </c>
      <c r="AK195">
        <v>54900</v>
      </c>
      <c r="AL195">
        <v>19.7</v>
      </c>
      <c r="AM195">
        <v>6.5</v>
      </c>
      <c r="AN195">
        <v>12800</v>
      </c>
      <c r="AO195">
        <v>55400</v>
      </c>
      <c r="AP195">
        <v>23.1</v>
      </c>
      <c r="AQ195">
        <v>7</v>
      </c>
      <c r="AR195">
        <v>12800</v>
      </c>
      <c r="AS195">
        <v>52700</v>
      </c>
      <c r="AT195">
        <v>24.3</v>
      </c>
      <c r="AU195">
        <v>7.4</v>
      </c>
      <c r="AV195">
        <v>10500</v>
      </c>
      <c r="AW195">
        <v>55900</v>
      </c>
      <c r="AX195">
        <v>18.8</v>
      </c>
      <c r="AY195">
        <v>7</v>
      </c>
      <c r="AZ195">
        <v>16700</v>
      </c>
      <c r="BA195">
        <v>57800</v>
      </c>
      <c r="BB195">
        <v>28.9</v>
      </c>
      <c r="BC195">
        <v>9.3000000000000007</v>
      </c>
      <c r="BD195">
        <v>8100</v>
      </c>
      <c r="BE195">
        <v>55800</v>
      </c>
      <c r="BF195">
        <v>14.6</v>
      </c>
      <c r="BG195">
        <v>5.9</v>
      </c>
      <c r="BH195">
        <v>6200</v>
      </c>
      <c r="BI195">
        <v>53700</v>
      </c>
      <c r="BJ195">
        <v>11.6</v>
      </c>
      <c r="BK195">
        <v>6.2</v>
      </c>
      <c r="BL195">
        <v>8200</v>
      </c>
      <c r="BM195">
        <v>54400</v>
      </c>
      <c r="BN195">
        <v>15.2</v>
      </c>
      <c r="BO195">
        <v>7.4</v>
      </c>
      <c r="BP195">
        <v>8900</v>
      </c>
      <c r="BQ195">
        <v>53600</v>
      </c>
      <c r="BR195">
        <v>16.7</v>
      </c>
      <c r="BS195">
        <v>7.4</v>
      </c>
      <c r="BT195">
        <v>6300</v>
      </c>
      <c r="BU195">
        <v>50700</v>
      </c>
      <c r="BV195">
        <v>12.4</v>
      </c>
      <c r="BW195">
        <v>5.6</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15600</v>
      </c>
      <c r="E196">
        <v>62100</v>
      </c>
      <c r="F196">
        <v>25.1</v>
      </c>
      <c r="G196">
        <v>3.7</v>
      </c>
      <c r="H196">
        <v>14600</v>
      </c>
      <c r="I196">
        <v>61300</v>
      </c>
      <c r="J196">
        <v>23.8</v>
      </c>
      <c r="K196">
        <v>3.9</v>
      </c>
      <c r="L196">
        <v>11500</v>
      </c>
      <c r="M196">
        <v>60400</v>
      </c>
      <c r="N196">
        <v>19.100000000000001</v>
      </c>
      <c r="O196">
        <v>5.5</v>
      </c>
      <c r="P196">
        <v>17300</v>
      </c>
      <c r="Q196">
        <v>62900</v>
      </c>
      <c r="R196">
        <v>27.6</v>
      </c>
      <c r="S196">
        <v>6.4</v>
      </c>
      <c r="T196">
        <v>15800</v>
      </c>
      <c r="U196">
        <v>62900</v>
      </c>
      <c r="V196">
        <v>25.2</v>
      </c>
      <c r="W196">
        <v>6.4</v>
      </c>
      <c r="X196">
        <v>14300</v>
      </c>
      <c r="Y196">
        <v>64200</v>
      </c>
      <c r="Z196">
        <v>22.3</v>
      </c>
      <c r="AA196">
        <v>6.4</v>
      </c>
      <c r="AB196">
        <v>17600</v>
      </c>
      <c r="AC196">
        <v>62800</v>
      </c>
      <c r="AD196">
        <v>28.1</v>
      </c>
      <c r="AE196">
        <v>6.7</v>
      </c>
      <c r="AF196">
        <v>15400</v>
      </c>
      <c r="AG196">
        <v>62100</v>
      </c>
      <c r="AH196">
        <v>24.8</v>
      </c>
      <c r="AI196">
        <v>6.7</v>
      </c>
      <c r="AJ196">
        <v>13400</v>
      </c>
      <c r="AK196">
        <v>60300</v>
      </c>
      <c r="AL196">
        <v>22.2</v>
      </c>
      <c r="AM196">
        <v>6.3</v>
      </c>
      <c r="AN196">
        <v>13500</v>
      </c>
      <c r="AO196">
        <v>59500</v>
      </c>
      <c r="AP196">
        <v>22.6</v>
      </c>
      <c r="AQ196">
        <v>6.5</v>
      </c>
      <c r="AR196">
        <v>11900</v>
      </c>
      <c r="AS196">
        <v>61100</v>
      </c>
      <c r="AT196">
        <v>19.5</v>
      </c>
      <c r="AU196">
        <v>6.3</v>
      </c>
      <c r="AV196">
        <v>12000</v>
      </c>
      <c r="AW196">
        <v>60900</v>
      </c>
      <c r="AX196">
        <v>19.7</v>
      </c>
      <c r="AY196">
        <v>6.8</v>
      </c>
      <c r="AZ196">
        <v>11300</v>
      </c>
      <c r="BA196">
        <v>58700</v>
      </c>
      <c r="BB196">
        <v>19.2</v>
      </c>
      <c r="BC196">
        <v>7.1</v>
      </c>
      <c r="BD196">
        <v>10300</v>
      </c>
      <c r="BE196">
        <v>57900</v>
      </c>
      <c r="BF196">
        <v>17.8</v>
      </c>
      <c r="BG196">
        <v>6.5</v>
      </c>
      <c r="BH196">
        <v>10900</v>
      </c>
      <c r="BI196">
        <v>58500</v>
      </c>
      <c r="BJ196">
        <v>18.600000000000001</v>
      </c>
      <c r="BK196">
        <v>6.3</v>
      </c>
      <c r="BL196">
        <v>11300</v>
      </c>
      <c r="BM196">
        <v>58300</v>
      </c>
      <c r="BN196">
        <v>19.399999999999999</v>
      </c>
      <c r="BO196">
        <v>7.4</v>
      </c>
      <c r="BP196">
        <v>13400</v>
      </c>
      <c r="BQ196">
        <v>60100</v>
      </c>
      <c r="BR196">
        <v>22.2</v>
      </c>
      <c r="BS196">
        <v>7.8</v>
      </c>
      <c r="BT196">
        <v>8800</v>
      </c>
      <c r="BU196">
        <v>58200</v>
      </c>
      <c r="BV196">
        <v>15.1</v>
      </c>
      <c r="BW196">
        <v>7.5</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23400</v>
      </c>
      <c r="E197">
        <v>98400</v>
      </c>
      <c r="F197">
        <v>23.8</v>
      </c>
      <c r="G197">
        <v>2.2999999999999998</v>
      </c>
      <c r="H197">
        <v>24700</v>
      </c>
      <c r="I197">
        <v>98300</v>
      </c>
      <c r="J197">
        <v>25.1</v>
      </c>
      <c r="K197">
        <v>2.6</v>
      </c>
      <c r="L197">
        <v>23700</v>
      </c>
      <c r="M197">
        <v>99700</v>
      </c>
      <c r="N197">
        <v>23.8</v>
      </c>
      <c r="O197">
        <v>2.5</v>
      </c>
      <c r="P197">
        <v>23200</v>
      </c>
      <c r="Q197">
        <v>101100</v>
      </c>
      <c r="R197">
        <v>23</v>
      </c>
      <c r="S197">
        <v>2.6</v>
      </c>
      <c r="T197">
        <v>23400</v>
      </c>
      <c r="U197">
        <v>100900</v>
      </c>
      <c r="V197">
        <v>23.1</v>
      </c>
      <c r="W197">
        <v>2.6</v>
      </c>
      <c r="X197">
        <v>22600</v>
      </c>
      <c r="Y197">
        <v>100700</v>
      </c>
      <c r="Z197">
        <v>22.4</v>
      </c>
      <c r="AA197">
        <v>2.5</v>
      </c>
      <c r="AB197">
        <v>20900</v>
      </c>
      <c r="AC197">
        <v>100100</v>
      </c>
      <c r="AD197">
        <v>20.9</v>
      </c>
      <c r="AE197">
        <v>2.5</v>
      </c>
      <c r="AF197">
        <v>23600</v>
      </c>
      <c r="AG197">
        <v>100000</v>
      </c>
      <c r="AH197">
        <v>23.6</v>
      </c>
      <c r="AI197">
        <v>2.7</v>
      </c>
      <c r="AJ197">
        <v>22300</v>
      </c>
      <c r="AK197">
        <v>99100</v>
      </c>
      <c r="AL197">
        <v>22.5</v>
      </c>
      <c r="AM197">
        <v>2.6</v>
      </c>
      <c r="AN197">
        <v>23200</v>
      </c>
      <c r="AO197">
        <v>99800</v>
      </c>
      <c r="AP197">
        <v>23.3</v>
      </c>
      <c r="AQ197">
        <v>2.6</v>
      </c>
      <c r="AR197">
        <v>23600</v>
      </c>
      <c r="AS197">
        <v>98500</v>
      </c>
      <c r="AT197">
        <v>24</v>
      </c>
      <c r="AU197">
        <v>2.6</v>
      </c>
      <c r="AV197">
        <v>22500</v>
      </c>
      <c r="AW197">
        <v>99000</v>
      </c>
      <c r="AX197">
        <v>22.8</v>
      </c>
      <c r="AY197">
        <v>2.5</v>
      </c>
      <c r="AZ197">
        <v>23500</v>
      </c>
      <c r="BA197">
        <v>97700</v>
      </c>
      <c r="BB197">
        <v>24.1</v>
      </c>
      <c r="BC197">
        <v>2.7</v>
      </c>
      <c r="BD197">
        <v>25400</v>
      </c>
      <c r="BE197">
        <v>96600</v>
      </c>
      <c r="BF197">
        <v>26.3</v>
      </c>
      <c r="BG197">
        <v>2.7</v>
      </c>
      <c r="BH197">
        <v>21500</v>
      </c>
      <c r="BI197">
        <v>96900</v>
      </c>
      <c r="BJ197">
        <v>22.2</v>
      </c>
      <c r="BK197">
        <v>2.8</v>
      </c>
      <c r="BL197">
        <v>24000</v>
      </c>
      <c r="BM197">
        <v>95500</v>
      </c>
      <c r="BN197">
        <v>25.1</v>
      </c>
      <c r="BO197">
        <v>2.9</v>
      </c>
      <c r="BP197">
        <v>21900</v>
      </c>
      <c r="BQ197">
        <v>94400</v>
      </c>
      <c r="BR197">
        <v>23.2</v>
      </c>
      <c r="BS197">
        <v>3.4</v>
      </c>
      <c r="BT197">
        <v>23500</v>
      </c>
      <c r="BU197">
        <v>92700</v>
      </c>
      <c r="BV197">
        <v>25.3</v>
      </c>
      <c r="BW197">
        <v>3.7</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11800</v>
      </c>
      <c r="E198">
        <v>75700</v>
      </c>
      <c r="F198">
        <v>15.6</v>
      </c>
      <c r="G198">
        <v>3</v>
      </c>
      <c r="H198">
        <v>15500</v>
      </c>
      <c r="I198">
        <v>77000</v>
      </c>
      <c r="J198">
        <v>20.100000000000001</v>
      </c>
      <c r="K198">
        <v>3.5</v>
      </c>
      <c r="L198">
        <v>15700</v>
      </c>
      <c r="M198">
        <v>78500</v>
      </c>
      <c r="N198">
        <v>20</v>
      </c>
      <c r="O198">
        <v>4.7</v>
      </c>
      <c r="P198">
        <v>14100</v>
      </c>
      <c r="Q198">
        <v>79000</v>
      </c>
      <c r="R198">
        <v>17.8</v>
      </c>
      <c r="S198">
        <v>4.8</v>
      </c>
      <c r="T198">
        <v>16600</v>
      </c>
      <c r="U198">
        <v>79700</v>
      </c>
      <c r="V198">
        <v>20.8</v>
      </c>
      <c r="W198">
        <v>5.3</v>
      </c>
      <c r="X198">
        <v>17200</v>
      </c>
      <c r="Y198">
        <v>81000</v>
      </c>
      <c r="Z198">
        <v>21.2</v>
      </c>
      <c r="AA198">
        <v>5.4</v>
      </c>
      <c r="AB198">
        <v>13300</v>
      </c>
      <c r="AC198">
        <v>79800</v>
      </c>
      <c r="AD198">
        <v>16.7</v>
      </c>
      <c r="AE198">
        <v>4.8</v>
      </c>
      <c r="AF198">
        <v>14700</v>
      </c>
      <c r="AG198">
        <v>79900</v>
      </c>
      <c r="AH198">
        <v>18.399999999999999</v>
      </c>
      <c r="AI198">
        <v>4.9000000000000004</v>
      </c>
      <c r="AJ198">
        <v>16900</v>
      </c>
      <c r="AK198">
        <v>79900</v>
      </c>
      <c r="AL198">
        <v>21.1</v>
      </c>
      <c r="AM198">
        <v>5.5</v>
      </c>
      <c r="AN198">
        <v>13900</v>
      </c>
      <c r="AO198">
        <v>80300</v>
      </c>
      <c r="AP198">
        <v>17.3</v>
      </c>
      <c r="AQ198">
        <v>4.5999999999999996</v>
      </c>
      <c r="AR198">
        <v>12100</v>
      </c>
      <c r="AS198">
        <v>79900</v>
      </c>
      <c r="AT198">
        <v>15.1</v>
      </c>
      <c r="AU198">
        <v>4.8</v>
      </c>
      <c r="AV198">
        <v>11200</v>
      </c>
      <c r="AW198">
        <v>80200</v>
      </c>
      <c r="AX198">
        <v>14</v>
      </c>
      <c r="AY198">
        <v>5</v>
      </c>
      <c r="AZ198">
        <v>11400</v>
      </c>
      <c r="BA198">
        <v>80900</v>
      </c>
      <c r="BB198">
        <v>14.1</v>
      </c>
      <c r="BC198">
        <v>5.3</v>
      </c>
      <c r="BD198">
        <v>16500</v>
      </c>
      <c r="BE198">
        <v>81700</v>
      </c>
      <c r="BF198">
        <v>20.2</v>
      </c>
      <c r="BG198">
        <v>5.6</v>
      </c>
      <c r="BH198">
        <v>16600</v>
      </c>
      <c r="BI198">
        <v>81900</v>
      </c>
      <c r="BJ198">
        <v>20.3</v>
      </c>
      <c r="BK198">
        <v>5.6</v>
      </c>
      <c r="BL198">
        <v>13100</v>
      </c>
      <c r="BM198">
        <v>81500</v>
      </c>
      <c r="BN198">
        <v>16.100000000000001</v>
      </c>
      <c r="BO198">
        <v>5.4</v>
      </c>
      <c r="BP198">
        <v>12000</v>
      </c>
      <c r="BQ198">
        <v>82700</v>
      </c>
      <c r="BR198">
        <v>14.5</v>
      </c>
      <c r="BS198">
        <v>5.2</v>
      </c>
      <c r="BT198">
        <v>11500</v>
      </c>
      <c r="BU198">
        <v>83600</v>
      </c>
      <c r="BV198">
        <v>13.7</v>
      </c>
      <c r="BW198">
        <v>5.4</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12400</v>
      </c>
      <c r="E199">
        <v>61200</v>
      </c>
      <c r="F199">
        <v>20.3</v>
      </c>
      <c r="G199">
        <v>3</v>
      </c>
      <c r="H199">
        <v>12000</v>
      </c>
      <c r="I199">
        <v>60500</v>
      </c>
      <c r="J199">
        <v>19.899999999999999</v>
      </c>
      <c r="K199">
        <v>3.2</v>
      </c>
      <c r="L199">
        <v>12800</v>
      </c>
      <c r="M199">
        <v>63500</v>
      </c>
      <c r="N199">
        <v>20.100000000000001</v>
      </c>
      <c r="O199">
        <v>5.3</v>
      </c>
      <c r="P199">
        <v>15900</v>
      </c>
      <c r="Q199">
        <v>63900</v>
      </c>
      <c r="R199">
        <v>24.9</v>
      </c>
      <c r="S199">
        <v>5.3</v>
      </c>
      <c r="T199">
        <v>11800</v>
      </c>
      <c r="U199">
        <v>63800</v>
      </c>
      <c r="V199">
        <v>18.5</v>
      </c>
      <c r="W199">
        <v>5</v>
      </c>
      <c r="X199">
        <v>10900</v>
      </c>
      <c r="Y199">
        <v>63400</v>
      </c>
      <c r="Z199">
        <v>17.3</v>
      </c>
      <c r="AA199">
        <v>5.0999999999999996</v>
      </c>
      <c r="AB199">
        <v>14100</v>
      </c>
      <c r="AC199">
        <v>64900</v>
      </c>
      <c r="AD199">
        <v>21.8</v>
      </c>
      <c r="AE199">
        <v>5.7</v>
      </c>
      <c r="AF199">
        <v>15300</v>
      </c>
      <c r="AG199">
        <v>66300</v>
      </c>
      <c r="AH199">
        <v>23</v>
      </c>
      <c r="AI199">
        <v>6.4</v>
      </c>
      <c r="AJ199">
        <v>16200</v>
      </c>
      <c r="AK199">
        <v>65800</v>
      </c>
      <c r="AL199">
        <v>24.6</v>
      </c>
      <c r="AM199">
        <v>5.8</v>
      </c>
      <c r="AN199">
        <v>11700</v>
      </c>
      <c r="AO199">
        <v>65800</v>
      </c>
      <c r="AP199">
        <v>17.8</v>
      </c>
      <c r="AQ199">
        <v>5.2</v>
      </c>
      <c r="AR199">
        <v>13200</v>
      </c>
      <c r="AS199">
        <v>66300</v>
      </c>
      <c r="AT199">
        <v>20</v>
      </c>
      <c r="AU199">
        <v>5.7</v>
      </c>
      <c r="AV199">
        <v>12000</v>
      </c>
      <c r="AW199">
        <v>67800</v>
      </c>
      <c r="AX199">
        <v>17.7</v>
      </c>
      <c r="AY199">
        <v>6.2</v>
      </c>
      <c r="AZ199">
        <v>17000</v>
      </c>
      <c r="BA199">
        <v>67000</v>
      </c>
      <c r="BB199">
        <v>25.3</v>
      </c>
      <c r="BC199">
        <v>6.8</v>
      </c>
      <c r="BD199">
        <v>10100</v>
      </c>
      <c r="BE199">
        <v>66500</v>
      </c>
      <c r="BF199">
        <v>15.1</v>
      </c>
      <c r="BG199">
        <v>5.8</v>
      </c>
      <c r="BH199">
        <v>8900</v>
      </c>
      <c r="BI199">
        <v>65900</v>
      </c>
      <c r="BJ199">
        <v>13.5</v>
      </c>
      <c r="BK199">
        <v>5.6</v>
      </c>
      <c r="BL199">
        <v>11800</v>
      </c>
      <c r="BM199">
        <v>65500</v>
      </c>
      <c r="BN199">
        <v>17.899999999999999</v>
      </c>
      <c r="BO199">
        <v>6</v>
      </c>
      <c r="BP199">
        <v>14000</v>
      </c>
      <c r="BQ199">
        <v>67700</v>
      </c>
      <c r="BR199">
        <v>20.7</v>
      </c>
      <c r="BS199">
        <v>6.5</v>
      </c>
      <c r="BT199">
        <v>10500</v>
      </c>
      <c r="BU199">
        <v>65800</v>
      </c>
      <c r="BV199">
        <v>16</v>
      </c>
      <c r="BW199">
        <v>5.9</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23600</v>
      </c>
      <c r="E200">
        <v>100200</v>
      </c>
      <c r="F200">
        <v>23.5</v>
      </c>
      <c r="G200">
        <v>2.4</v>
      </c>
      <c r="H200">
        <v>22900</v>
      </c>
      <c r="I200">
        <v>100900</v>
      </c>
      <c r="J200">
        <v>22.7</v>
      </c>
      <c r="K200">
        <v>2.5</v>
      </c>
      <c r="L200">
        <v>21400</v>
      </c>
      <c r="M200">
        <v>101500</v>
      </c>
      <c r="N200">
        <v>21.1</v>
      </c>
      <c r="O200">
        <v>2.5</v>
      </c>
      <c r="P200">
        <v>22600</v>
      </c>
      <c r="Q200">
        <v>103800</v>
      </c>
      <c r="R200">
        <v>21.8</v>
      </c>
      <c r="S200">
        <v>2.6</v>
      </c>
      <c r="T200">
        <v>23100</v>
      </c>
      <c r="U200">
        <v>103900</v>
      </c>
      <c r="V200">
        <v>22.2</v>
      </c>
      <c r="W200">
        <v>2.7</v>
      </c>
      <c r="X200">
        <v>23600</v>
      </c>
      <c r="Y200">
        <v>104800</v>
      </c>
      <c r="Z200">
        <v>22.5</v>
      </c>
      <c r="AA200">
        <v>2.6</v>
      </c>
      <c r="AB200">
        <v>24500</v>
      </c>
      <c r="AC200">
        <v>105800</v>
      </c>
      <c r="AD200">
        <v>23.2</v>
      </c>
      <c r="AE200">
        <v>2.6</v>
      </c>
      <c r="AF200">
        <v>23700</v>
      </c>
      <c r="AG200">
        <v>105000</v>
      </c>
      <c r="AH200">
        <v>22.5</v>
      </c>
      <c r="AI200">
        <v>2.7</v>
      </c>
      <c r="AJ200">
        <v>22800</v>
      </c>
      <c r="AK200">
        <v>104400</v>
      </c>
      <c r="AL200">
        <v>21.9</v>
      </c>
      <c r="AM200">
        <v>2.5</v>
      </c>
      <c r="AN200">
        <v>21800</v>
      </c>
      <c r="AO200">
        <v>104200</v>
      </c>
      <c r="AP200">
        <v>20.9</v>
      </c>
      <c r="AQ200">
        <v>2.6</v>
      </c>
      <c r="AR200">
        <v>22800</v>
      </c>
      <c r="AS200">
        <v>103600</v>
      </c>
      <c r="AT200">
        <v>22</v>
      </c>
      <c r="AU200">
        <v>2.8</v>
      </c>
      <c r="AV200">
        <v>26100</v>
      </c>
      <c r="AW200">
        <v>103300</v>
      </c>
      <c r="AX200">
        <v>25.2</v>
      </c>
      <c r="AY200">
        <v>3</v>
      </c>
      <c r="AZ200">
        <v>23700</v>
      </c>
      <c r="BA200">
        <v>104000</v>
      </c>
      <c r="BB200">
        <v>22.8</v>
      </c>
      <c r="BC200">
        <v>2.9</v>
      </c>
      <c r="BD200">
        <v>21500</v>
      </c>
      <c r="BE200">
        <v>103600</v>
      </c>
      <c r="BF200">
        <v>20.7</v>
      </c>
      <c r="BG200">
        <v>2.7</v>
      </c>
      <c r="BH200">
        <v>25100</v>
      </c>
      <c r="BI200">
        <v>103300</v>
      </c>
      <c r="BJ200">
        <v>24.2</v>
      </c>
      <c r="BK200">
        <v>3</v>
      </c>
      <c r="BL200">
        <v>24800</v>
      </c>
      <c r="BM200">
        <v>102400</v>
      </c>
      <c r="BN200">
        <v>24.2</v>
      </c>
      <c r="BO200">
        <v>3.1</v>
      </c>
      <c r="BP200">
        <v>22800</v>
      </c>
      <c r="BQ200">
        <v>103100</v>
      </c>
      <c r="BR200">
        <v>22.1</v>
      </c>
      <c r="BS200">
        <v>3.5</v>
      </c>
      <c r="BT200">
        <v>26800</v>
      </c>
      <c r="BU200">
        <v>101800</v>
      </c>
      <c r="BV200">
        <v>26.3</v>
      </c>
      <c r="BW200">
        <v>4.2</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14500</v>
      </c>
      <c r="E201">
        <v>56800</v>
      </c>
      <c r="F201">
        <v>25.6</v>
      </c>
      <c r="G201">
        <v>3.2</v>
      </c>
      <c r="H201">
        <v>15400</v>
      </c>
      <c r="I201">
        <v>56200</v>
      </c>
      <c r="J201">
        <v>27.4</v>
      </c>
      <c r="K201">
        <v>3.3</v>
      </c>
      <c r="L201">
        <v>13700</v>
      </c>
      <c r="M201">
        <v>55600</v>
      </c>
      <c r="N201">
        <v>24.6</v>
      </c>
      <c r="O201">
        <v>6.2</v>
      </c>
      <c r="P201">
        <v>13300</v>
      </c>
      <c r="Q201">
        <v>57400</v>
      </c>
      <c r="R201">
        <v>23.2</v>
      </c>
      <c r="S201">
        <v>5.9</v>
      </c>
      <c r="T201">
        <v>16500</v>
      </c>
      <c r="U201">
        <v>57300</v>
      </c>
      <c r="V201">
        <v>28.8</v>
      </c>
      <c r="W201">
        <v>6.3</v>
      </c>
      <c r="X201">
        <v>13100</v>
      </c>
      <c r="Y201">
        <v>55800</v>
      </c>
      <c r="Z201">
        <v>23.4</v>
      </c>
      <c r="AA201">
        <v>6.8</v>
      </c>
      <c r="AB201">
        <v>15000</v>
      </c>
      <c r="AC201">
        <v>55200</v>
      </c>
      <c r="AD201">
        <v>27.2</v>
      </c>
      <c r="AE201">
        <v>6.9</v>
      </c>
      <c r="AF201">
        <v>10600</v>
      </c>
      <c r="AG201">
        <v>55700</v>
      </c>
      <c r="AH201">
        <v>19.100000000000001</v>
      </c>
      <c r="AI201">
        <v>6.1</v>
      </c>
      <c r="AJ201">
        <v>12700</v>
      </c>
      <c r="AK201">
        <v>55100</v>
      </c>
      <c r="AL201">
        <v>23.1</v>
      </c>
      <c r="AM201">
        <v>7.7</v>
      </c>
      <c r="AN201">
        <v>12900</v>
      </c>
      <c r="AO201">
        <v>55200</v>
      </c>
      <c r="AP201">
        <v>23.4</v>
      </c>
      <c r="AQ201">
        <v>7.3</v>
      </c>
      <c r="AR201">
        <v>13300</v>
      </c>
      <c r="AS201">
        <v>55700</v>
      </c>
      <c r="AT201">
        <v>23.9</v>
      </c>
      <c r="AU201">
        <v>7.3</v>
      </c>
      <c r="AV201">
        <v>15100</v>
      </c>
      <c r="AW201">
        <v>55000</v>
      </c>
      <c r="AX201">
        <v>27.4</v>
      </c>
      <c r="AY201">
        <v>7.3</v>
      </c>
      <c r="AZ201">
        <v>17500</v>
      </c>
      <c r="BA201">
        <v>55600</v>
      </c>
      <c r="BB201">
        <v>31.5</v>
      </c>
      <c r="BC201">
        <v>8.3000000000000007</v>
      </c>
      <c r="BD201">
        <v>10100</v>
      </c>
      <c r="BE201">
        <v>53400</v>
      </c>
      <c r="BF201">
        <v>18.899999999999999</v>
      </c>
      <c r="BG201">
        <v>7.8</v>
      </c>
      <c r="BH201">
        <v>10100</v>
      </c>
      <c r="BI201">
        <v>54400</v>
      </c>
      <c r="BJ201">
        <v>18.5</v>
      </c>
      <c r="BK201">
        <v>7.1</v>
      </c>
      <c r="BL201">
        <v>12000</v>
      </c>
      <c r="BM201">
        <v>52700</v>
      </c>
      <c r="BN201">
        <v>22.7</v>
      </c>
      <c r="BO201">
        <v>8.1999999999999993</v>
      </c>
      <c r="BP201">
        <v>11400</v>
      </c>
      <c r="BQ201">
        <v>52500</v>
      </c>
      <c r="BR201">
        <v>21.8</v>
      </c>
      <c r="BS201">
        <v>7.9</v>
      </c>
      <c r="BT201">
        <v>11400</v>
      </c>
      <c r="BU201">
        <v>53300</v>
      </c>
      <c r="BV201">
        <v>21.4</v>
      </c>
      <c r="BW201">
        <v>8</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35800</v>
      </c>
      <c r="E202">
        <v>186000</v>
      </c>
      <c r="F202">
        <v>19.2</v>
      </c>
      <c r="G202">
        <v>1.7</v>
      </c>
      <c r="H202">
        <v>36000</v>
      </c>
      <c r="I202">
        <v>190200</v>
      </c>
      <c r="J202">
        <v>18.899999999999999</v>
      </c>
      <c r="K202">
        <v>1.5</v>
      </c>
      <c r="L202">
        <v>33400</v>
      </c>
      <c r="M202">
        <v>191000</v>
      </c>
      <c r="N202">
        <v>17.5</v>
      </c>
      <c r="O202">
        <v>2.9</v>
      </c>
      <c r="P202">
        <v>30400</v>
      </c>
      <c r="Q202">
        <v>196000</v>
      </c>
      <c r="R202">
        <v>15.5</v>
      </c>
      <c r="S202">
        <v>2.7</v>
      </c>
      <c r="T202">
        <v>40600</v>
      </c>
      <c r="U202">
        <v>200200</v>
      </c>
      <c r="V202">
        <v>20.3</v>
      </c>
      <c r="W202">
        <v>3.2</v>
      </c>
      <c r="X202">
        <v>34000</v>
      </c>
      <c r="Y202">
        <v>198400</v>
      </c>
      <c r="Z202">
        <v>17.100000000000001</v>
      </c>
      <c r="AA202">
        <v>3</v>
      </c>
      <c r="AB202">
        <v>35600</v>
      </c>
      <c r="AC202">
        <v>201700</v>
      </c>
      <c r="AD202">
        <v>17.7</v>
      </c>
      <c r="AE202">
        <v>3.1</v>
      </c>
      <c r="AF202">
        <v>32100</v>
      </c>
      <c r="AG202">
        <v>203300</v>
      </c>
      <c r="AH202">
        <v>15.8</v>
      </c>
      <c r="AI202">
        <v>3.1</v>
      </c>
      <c r="AJ202">
        <v>35200</v>
      </c>
      <c r="AK202">
        <v>203800</v>
      </c>
      <c r="AL202">
        <v>17.3</v>
      </c>
      <c r="AM202">
        <v>3.4</v>
      </c>
      <c r="AN202">
        <v>37400</v>
      </c>
      <c r="AO202">
        <v>199900</v>
      </c>
      <c r="AP202">
        <v>18.7</v>
      </c>
      <c r="AQ202">
        <v>3.4</v>
      </c>
      <c r="AR202">
        <v>34800</v>
      </c>
      <c r="AS202">
        <v>201400</v>
      </c>
      <c r="AT202">
        <v>17.3</v>
      </c>
      <c r="AU202">
        <v>3.1</v>
      </c>
      <c r="AV202">
        <v>35500</v>
      </c>
      <c r="AW202">
        <v>200000</v>
      </c>
      <c r="AX202">
        <v>17.7</v>
      </c>
      <c r="AY202">
        <v>3.2</v>
      </c>
      <c r="AZ202">
        <v>35800</v>
      </c>
      <c r="BA202">
        <v>204700</v>
      </c>
      <c r="BB202">
        <v>17.5</v>
      </c>
      <c r="BC202">
        <v>3.5</v>
      </c>
      <c r="BD202">
        <v>40000</v>
      </c>
      <c r="BE202">
        <v>210900</v>
      </c>
      <c r="BF202">
        <v>18.899999999999999</v>
      </c>
      <c r="BG202">
        <v>3.7</v>
      </c>
      <c r="BH202">
        <v>40700</v>
      </c>
      <c r="BI202">
        <v>209100</v>
      </c>
      <c r="BJ202">
        <v>19.5</v>
      </c>
      <c r="BK202">
        <v>3.6</v>
      </c>
      <c r="BL202">
        <v>34300</v>
      </c>
      <c r="BM202">
        <v>208600</v>
      </c>
      <c r="BN202">
        <v>16.399999999999999</v>
      </c>
      <c r="BO202">
        <v>3.6</v>
      </c>
      <c r="BP202">
        <v>35300</v>
      </c>
      <c r="BQ202">
        <v>212900</v>
      </c>
      <c r="BR202">
        <v>16.600000000000001</v>
      </c>
      <c r="BS202">
        <v>3.9</v>
      </c>
      <c r="BT202">
        <v>41800</v>
      </c>
      <c r="BU202">
        <v>212100</v>
      </c>
      <c r="BV202">
        <v>19.7</v>
      </c>
      <c r="BW202">
        <v>3.7</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26700</v>
      </c>
      <c r="E203">
        <v>119100</v>
      </c>
      <c r="F203">
        <v>22.4</v>
      </c>
      <c r="G203">
        <v>2.4</v>
      </c>
      <c r="H203">
        <v>26100</v>
      </c>
      <c r="I203">
        <v>119500</v>
      </c>
      <c r="J203">
        <v>21.8</v>
      </c>
      <c r="K203">
        <v>2.4</v>
      </c>
      <c r="L203">
        <v>23600</v>
      </c>
      <c r="M203">
        <v>121200</v>
      </c>
      <c r="N203">
        <v>19.399999999999999</v>
      </c>
      <c r="O203">
        <v>2.4</v>
      </c>
      <c r="P203">
        <v>21700</v>
      </c>
      <c r="Q203">
        <v>122500</v>
      </c>
      <c r="R203">
        <v>17.7</v>
      </c>
      <c r="S203">
        <v>2.4</v>
      </c>
      <c r="T203">
        <v>21300</v>
      </c>
      <c r="U203">
        <v>123900</v>
      </c>
      <c r="V203">
        <v>17.2</v>
      </c>
      <c r="W203">
        <v>2.2999999999999998</v>
      </c>
      <c r="X203">
        <v>24200</v>
      </c>
      <c r="Y203">
        <v>122800</v>
      </c>
      <c r="Z203">
        <v>19.7</v>
      </c>
      <c r="AA203">
        <v>2.5</v>
      </c>
      <c r="AB203">
        <v>22500</v>
      </c>
      <c r="AC203">
        <v>122400</v>
      </c>
      <c r="AD203">
        <v>18.3</v>
      </c>
      <c r="AE203">
        <v>2.4</v>
      </c>
      <c r="AF203">
        <v>22900</v>
      </c>
      <c r="AG203">
        <v>122200</v>
      </c>
      <c r="AH203">
        <v>18.8</v>
      </c>
      <c r="AI203">
        <v>2.6</v>
      </c>
      <c r="AJ203">
        <v>27900</v>
      </c>
      <c r="AK203">
        <v>121700</v>
      </c>
      <c r="AL203">
        <v>22.9</v>
      </c>
      <c r="AM203">
        <v>2.8</v>
      </c>
      <c r="AN203">
        <v>25300</v>
      </c>
      <c r="AO203">
        <v>122100</v>
      </c>
      <c r="AP203">
        <v>20.7</v>
      </c>
      <c r="AQ203">
        <v>2.8</v>
      </c>
      <c r="AR203">
        <v>24600</v>
      </c>
      <c r="AS203">
        <v>119500</v>
      </c>
      <c r="AT203">
        <v>20.5</v>
      </c>
      <c r="AU203">
        <v>2.8</v>
      </c>
      <c r="AV203">
        <v>22500</v>
      </c>
      <c r="AW203">
        <v>122200</v>
      </c>
      <c r="AX203">
        <v>18.399999999999999</v>
      </c>
      <c r="AY203">
        <v>2.8</v>
      </c>
      <c r="AZ203">
        <v>22100</v>
      </c>
      <c r="BA203">
        <v>123400</v>
      </c>
      <c r="BB203">
        <v>17.899999999999999</v>
      </c>
      <c r="BC203">
        <v>2.7</v>
      </c>
      <c r="BD203">
        <v>20800</v>
      </c>
      <c r="BE203">
        <v>122600</v>
      </c>
      <c r="BF203">
        <v>17</v>
      </c>
      <c r="BG203">
        <v>2.7</v>
      </c>
      <c r="BH203">
        <v>21500</v>
      </c>
      <c r="BI203">
        <v>123500</v>
      </c>
      <c r="BJ203">
        <v>17.399999999999999</v>
      </c>
      <c r="BK203">
        <v>2.6</v>
      </c>
      <c r="BL203">
        <v>19900</v>
      </c>
      <c r="BM203">
        <v>123800</v>
      </c>
      <c r="BN203">
        <v>16.100000000000001</v>
      </c>
      <c r="BO203">
        <v>2.5</v>
      </c>
      <c r="BP203">
        <v>18400</v>
      </c>
      <c r="BQ203">
        <v>125100</v>
      </c>
      <c r="BR203">
        <v>14.7</v>
      </c>
      <c r="BS203">
        <v>2.7</v>
      </c>
      <c r="BT203">
        <v>20100</v>
      </c>
      <c r="BU203">
        <v>124300</v>
      </c>
      <c r="BV203">
        <v>16.2</v>
      </c>
      <c r="BW203">
        <v>3</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28000</v>
      </c>
      <c r="E204">
        <v>121600</v>
      </c>
      <c r="F204">
        <v>23</v>
      </c>
      <c r="G204">
        <v>2.2000000000000002</v>
      </c>
      <c r="H204">
        <v>27300</v>
      </c>
      <c r="I204">
        <v>123600</v>
      </c>
      <c r="J204">
        <v>22.1</v>
      </c>
      <c r="K204">
        <v>2.2999999999999998</v>
      </c>
      <c r="L204">
        <v>26700</v>
      </c>
      <c r="M204">
        <v>126400</v>
      </c>
      <c r="N204">
        <v>21.1</v>
      </c>
      <c r="O204">
        <v>2.4</v>
      </c>
      <c r="P204">
        <v>27900</v>
      </c>
      <c r="Q204">
        <v>126500</v>
      </c>
      <c r="R204">
        <v>22</v>
      </c>
      <c r="S204">
        <v>2.6</v>
      </c>
      <c r="T204">
        <v>29000</v>
      </c>
      <c r="U204">
        <v>126800</v>
      </c>
      <c r="V204">
        <v>22.9</v>
      </c>
      <c r="W204">
        <v>2.8</v>
      </c>
      <c r="X204">
        <v>26700</v>
      </c>
      <c r="Y204">
        <v>127900</v>
      </c>
      <c r="Z204">
        <v>20.9</v>
      </c>
      <c r="AA204">
        <v>2.5</v>
      </c>
      <c r="AB204">
        <v>24400</v>
      </c>
      <c r="AC204">
        <v>127400</v>
      </c>
      <c r="AD204">
        <v>19.100000000000001</v>
      </c>
      <c r="AE204">
        <v>2.2999999999999998</v>
      </c>
      <c r="AF204">
        <v>26300</v>
      </c>
      <c r="AG204">
        <v>128400</v>
      </c>
      <c r="AH204">
        <v>20.5</v>
      </c>
      <c r="AI204">
        <v>2.5</v>
      </c>
      <c r="AJ204">
        <v>29600</v>
      </c>
      <c r="AK204">
        <v>128500</v>
      </c>
      <c r="AL204">
        <v>23.1</v>
      </c>
      <c r="AM204">
        <v>2.6</v>
      </c>
      <c r="AN204">
        <v>32700</v>
      </c>
      <c r="AO204">
        <v>129100</v>
      </c>
      <c r="AP204">
        <v>25.3</v>
      </c>
      <c r="AQ204">
        <v>2.8</v>
      </c>
      <c r="AR204">
        <v>27700</v>
      </c>
      <c r="AS204">
        <v>127900</v>
      </c>
      <c r="AT204">
        <v>21.7</v>
      </c>
      <c r="AU204">
        <v>2.7</v>
      </c>
      <c r="AV204">
        <v>24600</v>
      </c>
      <c r="AW204">
        <v>126800</v>
      </c>
      <c r="AX204">
        <v>19.399999999999999</v>
      </c>
      <c r="AY204">
        <v>2.6</v>
      </c>
      <c r="AZ204">
        <v>24600</v>
      </c>
      <c r="BA204">
        <v>127400</v>
      </c>
      <c r="BB204">
        <v>19.3</v>
      </c>
      <c r="BC204">
        <v>2.7</v>
      </c>
      <c r="BD204">
        <v>23800</v>
      </c>
      <c r="BE204">
        <v>126000</v>
      </c>
      <c r="BF204">
        <v>18.899999999999999</v>
      </c>
      <c r="BG204">
        <v>2.7</v>
      </c>
      <c r="BH204">
        <v>28200</v>
      </c>
      <c r="BI204">
        <v>126100</v>
      </c>
      <c r="BJ204">
        <v>22.4</v>
      </c>
      <c r="BK204">
        <v>3</v>
      </c>
      <c r="BL204">
        <v>25100</v>
      </c>
      <c r="BM204">
        <v>127600</v>
      </c>
      <c r="BN204">
        <v>19.600000000000001</v>
      </c>
      <c r="BO204">
        <v>3</v>
      </c>
      <c r="BP204">
        <v>23900</v>
      </c>
      <c r="BQ204">
        <v>126000</v>
      </c>
      <c r="BR204">
        <v>18.899999999999999</v>
      </c>
      <c r="BS204">
        <v>3.3</v>
      </c>
      <c r="BT204">
        <v>28200</v>
      </c>
      <c r="BU204">
        <v>123700</v>
      </c>
      <c r="BV204">
        <v>22.8</v>
      </c>
      <c r="BW204">
        <v>3.3</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9100</v>
      </c>
      <c r="E205">
        <v>40400</v>
      </c>
      <c r="F205">
        <v>22.5</v>
      </c>
      <c r="G205">
        <v>3.3</v>
      </c>
      <c r="H205">
        <v>7400</v>
      </c>
      <c r="I205">
        <v>39700</v>
      </c>
      <c r="J205">
        <v>18.7</v>
      </c>
      <c r="K205">
        <v>3</v>
      </c>
      <c r="L205">
        <v>7500</v>
      </c>
      <c r="M205">
        <v>39600</v>
      </c>
      <c r="N205">
        <v>19</v>
      </c>
      <c r="O205">
        <v>6.4</v>
      </c>
      <c r="P205">
        <v>5600</v>
      </c>
      <c r="Q205">
        <v>40400</v>
      </c>
      <c r="R205">
        <v>13.8</v>
      </c>
      <c r="S205">
        <v>5.6</v>
      </c>
      <c r="T205">
        <v>7100</v>
      </c>
      <c r="U205">
        <v>40500</v>
      </c>
      <c r="V205">
        <v>17.600000000000001</v>
      </c>
      <c r="W205">
        <v>6.3</v>
      </c>
      <c r="X205">
        <v>6200</v>
      </c>
      <c r="Y205">
        <v>38800</v>
      </c>
      <c r="Z205">
        <v>15.9</v>
      </c>
      <c r="AA205">
        <v>7.1</v>
      </c>
      <c r="AB205">
        <v>8500</v>
      </c>
      <c r="AC205">
        <v>39300</v>
      </c>
      <c r="AD205">
        <v>21.5</v>
      </c>
      <c r="AE205">
        <v>7.6</v>
      </c>
      <c r="AF205">
        <v>9200</v>
      </c>
      <c r="AG205">
        <v>39800</v>
      </c>
      <c r="AH205">
        <v>23.2</v>
      </c>
      <c r="AI205">
        <v>8.9</v>
      </c>
      <c r="AJ205">
        <v>12900</v>
      </c>
      <c r="AK205">
        <v>40700</v>
      </c>
      <c r="AL205">
        <v>31.6</v>
      </c>
      <c r="AM205">
        <v>10.3</v>
      </c>
      <c r="AN205">
        <v>7400</v>
      </c>
      <c r="AO205">
        <v>38800</v>
      </c>
      <c r="AP205">
        <v>19</v>
      </c>
      <c r="AQ205">
        <v>8.8000000000000007</v>
      </c>
      <c r="AR205">
        <v>9000</v>
      </c>
      <c r="AS205">
        <v>39300</v>
      </c>
      <c r="AT205">
        <v>22.8</v>
      </c>
      <c r="AU205">
        <v>9.4</v>
      </c>
      <c r="AV205">
        <v>8400</v>
      </c>
      <c r="AW205">
        <v>39300</v>
      </c>
      <c r="AX205">
        <v>21.4</v>
      </c>
      <c r="AY205">
        <v>9.1</v>
      </c>
      <c r="AZ205">
        <v>5900</v>
      </c>
      <c r="BA205">
        <v>39600</v>
      </c>
      <c r="BB205">
        <v>14.8</v>
      </c>
      <c r="BC205">
        <v>7.3</v>
      </c>
      <c r="BD205">
        <v>5700</v>
      </c>
      <c r="BE205">
        <v>38800</v>
      </c>
      <c r="BF205">
        <v>14.7</v>
      </c>
      <c r="BG205">
        <v>6.9</v>
      </c>
      <c r="BH205">
        <v>7300</v>
      </c>
      <c r="BI205">
        <v>38100</v>
      </c>
      <c r="BJ205">
        <v>19.100000000000001</v>
      </c>
      <c r="BK205">
        <v>7.7</v>
      </c>
      <c r="BL205">
        <v>6500</v>
      </c>
      <c r="BM205">
        <v>37500</v>
      </c>
      <c r="BN205">
        <v>17.399999999999999</v>
      </c>
      <c r="BO205">
        <v>8</v>
      </c>
      <c r="BP205">
        <v>8900</v>
      </c>
      <c r="BQ205">
        <v>38500</v>
      </c>
      <c r="BR205">
        <v>23.1</v>
      </c>
      <c r="BS205">
        <v>7.8</v>
      </c>
      <c r="BT205">
        <v>5200</v>
      </c>
      <c r="BU205">
        <v>36600</v>
      </c>
      <c r="BV205">
        <v>14.2</v>
      </c>
      <c r="BW205">
        <v>7</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11200</v>
      </c>
      <c r="E206">
        <v>57000</v>
      </c>
      <c r="F206">
        <v>19.600000000000001</v>
      </c>
      <c r="G206">
        <v>3.4</v>
      </c>
      <c r="H206">
        <v>10500</v>
      </c>
      <c r="I206">
        <v>57000</v>
      </c>
      <c r="J206">
        <v>18.5</v>
      </c>
      <c r="K206">
        <v>3.4</v>
      </c>
      <c r="L206">
        <v>9800</v>
      </c>
      <c r="M206">
        <v>57700</v>
      </c>
      <c r="N206">
        <v>17</v>
      </c>
      <c r="O206">
        <v>5</v>
      </c>
      <c r="P206">
        <v>12500</v>
      </c>
      <c r="Q206">
        <v>59000</v>
      </c>
      <c r="R206">
        <v>21.1</v>
      </c>
      <c r="S206">
        <v>5.7</v>
      </c>
      <c r="T206">
        <v>12800</v>
      </c>
      <c r="U206">
        <v>60700</v>
      </c>
      <c r="V206">
        <v>21.1</v>
      </c>
      <c r="W206">
        <v>5.4</v>
      </c>
      <c r="X206">
        <v>9400</v>
      </c>
      <c r="Y206">
        <v>59900</v>
      </c>
      <c r="Z206">
        <v>15.6</v>
      </c>
      <c r="AA206">
        <v>4.8</v>
      </c>
      <c r="AB206">
        <v>10100</v>
      </c>
      <c r="AC206">
        <v>58700</v>
      </c>
      <c r="AD206">
        <v>17.2</v>
      </c>
      <c r="AE206">
        <v>5.7</v>
      </c>
      <c r="AF206">
        <v>10200</v>
      </c>
      <c r="AG206">
        <v>57900</v>
      </c>
      <c r="AH206">
        <v>17.7</v>
      </c>
      <c r="AI206">
        <v>5.8</v>
      </c>
      <c r="AJ206">
        <v>13900</v>
      </c>
      <c r="AK206">
        <v>60000</v>
      </c>
      <c r="AL206">
        <v>23.2</v>
      </c>
      <c r="AM206">
        <v>6.4</v>
      </c>
      <c r="AN206">
        <v>14200</v>
      </c>
      <c r="AO206">
        <v>58800</v>
      </c>
      <c r="AP206">
        <v>24.1</v>
      </c>
      <c r="AQ206">
        <v>6.8</v>
      </c>
      <c r="AR206">
        <v>13900</v>
      </c>
      <c r="AS206">
        <v>59800</v>
      </c>
      <c r="AT206">
        <v>23.2</v>
      </c>
      <c r="AU206">
        <v>6.5</v>
      </c>
      <c r="AV206">
        <v>9300</v>
      </c>
      <c r="AW206">
        <v>60200</v>
      </c>
      <c r="AX206">
        <v>15.5</v>
      </c>
      <c r="AY206">
        <v>5.4</v>
      </c>
      <c r="AZ206">
        <v>11700</v>
      </c>
      <c r="BA206">
        <v>60200</v>
      </c>
      <c r="BB206">
        <v>19.399999999999999</v>
      </c>
      <c r="BC206">
        <v>6.6</v>
      </c>
      <c r="BD206">
        <v>8200</v>
      </c>
      <c r="BE206">
        <v>62000</v>
      </c>
      <c r="BF206">
        <v>13.2</v>
      </c>
      <c r="BG206">
        <v>6.1</v>
      </c>
      <c r="BH206">
        <v>14000</v>
      </c>
      <c r="BI206">
        <v>63100</v>
      </c>
      <c r="BJ206">
        <v>22.2</v>
      </c>
      <c r="BK206">
        <v>7.6</v>
      </c>
      <c r="BL206">
        <v>14900</v>
      </c>
      <c r="BM206">
        <v>63000</v>
      </c>
      <c r="BN206">
        <v>23.7</v>
      </c>
      <c r="BO206">
        <v>7.2</v>
      </c>
      <c r="BP206">
        <v>15800</v>
      </c>
      <c r="BQ206">
        <v>63900</v>
      </c>
      <c r="BR206">
        <v>24.7</v>
      </c>
      <c r="BS206">
        <v>7</v>
      </c>
      <c r="BT206">
        <v>10800</v>
      </c>
      <c r="BU206">
        <v>61300</v>
      </c>
      <c r="BV206">
        <v>17.600000000000001</v>
      </c>
      <c r="BW206">
        <v>6.7</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74000</v>
      </c>
      <c r="E207">
        <v>355100</v>
      </c>
      <c r="F207">
        <v>20.8</v>
      </c>
      <c r="G207">
        <v>1.2</v>
      </c>
      <c r="H207">
        <v>71300</v>
      </c>
      <c r="I207">
        <v>357700</v>
      </c>
      <c r="J207">
        <v>19.899999999999999</v>
      </c>
      <c r="K207">
        <v>1.3</v>
      </c>
      <c r="L207">
        <v>78300</v>
      </c>
      <c r="M207">
        <v>359800</v>
      </c>
      <c r="N207">
        <v>21.8</v>
      </c>
      <c r="O207">
        <v>2.5</v>
      </c>
      <c r="P207">
        <v>86200</v>
      </c>
      <c r="Q207">
        <v>361200</v>
      </c>
      <c r="R207">
        <v>23.9</v>
      </c>
      <c r="S207">
        <v>2.6</v>
      </c>
      <c r="T207">
        <v>72000</v>
      </c>
      <c r="U207">
        <v>365400</v>
      </c>
      <c r="V207">
        <v>19.7</v>
      </c>
      <c r="W207">
        <v>2.4</v>
      </c>
      <c r="X207">
        <v>78100</v>
      </c>
      <c r="Y207">
        <v>363500</v>
      </c>
      <c r="Z207">
        <v>21.5</v>
      </c>
      <c r="AA207">
        <v>2.5</v>
      </c>
      <c r="AB207">
        <v>77400</v>
      </c>
      <c r="AC207">
        <v>364900</v>
      </c>
      <c r="AD207">
        <v>21.2</v>
      </c>
      <c r="AE207">
        <v>2.4</v>
      </c>
      <c r="AF207">
        <v>76700</v>
      </c>
      <c r="AG207">
        <v>365500</v>
      </c>
      <c r="AH207">
        <v>21</v>
      </c>
      <c r="AI207">
        <v>2.5</v>
      </c>
      <c r="AJ207">
        <v>71700</v>
      </c>
      <c r="AK207">
        <v>362200</v>
      </c>
      <c r="AL207">
        <v>19.8</v>
      </c>
      <c r="AM207">
        <v>2.5</v>
      </c>
      <c r="AN207">
        <v>70700</v>
      </c>
      <c r="AO207">
        <v>358400</v>
      </c>
      <c r="AP207">
        <v>19.7</v>
      </c>
      <c r="AQ207">
        <v>2.5</v>
      </c>
      <c r="AR207">
        <v>73600</v>
      </c>
      <c r="AS207">
        <v>356100</v>
      </c>
      <c r="AT207">
        <v>20.7</v>
      </c>
      <c r="AU207">
        <v>2.7</v>
      </c>
      <c r="AV207">
        <v>64200</v>
      </c>
      <c r="AW207">
        <v>354400</v>
      </c>
      <c r="AX207">
        <v>18.100000000000001</v>
      </c>
      <c r="AY207">
        <v>2.4</v>
      </c>
      <c r="AZ207">
        <v>57200</v>
      </c>
      <c r="BA207">
        <v>354400</v>
      </c>
      <c r="BB207">
        <v>16.100000000000001</v>
      </c>
      <c r="BC207">
        <v>2.4</v>
      </c>
      <c r="BD207">
        <v>66000</v>
      </c>
      <c r="BE207">
        <v>354700</v>
      </c>
      <c r="BF207">
        <v>18.600000000000001</v>
      </c>
      <c r="BG207">
        <v>2.5</v>
      </c>
      <c r="BH207">
        <v>67700</v>
      </c>
      <c r="BI207">
        <v>351800</v>
      </c>
      <c r="BJ207">
        <v>19.3</v>
      </c>
      <c r="BK207">
        <v>2.6</v>
      </c>
      <c r="BL207">
        <v>68000</v>
      </c>
      <c r="BM207">
        <v>351600</v>
      </c>
      <c r="BN207">
        <v>19.3</v>
      </c>
      <c r="BO207">
        <v>2.6</v>
      </c>
      <c r="BP207">
        <v>73700</v>
      </c>
      <c r="BQ207">
        <v>349700</v>
      </c>
      <c r="BR207">
        <v>21.1</v>
      </c>
      <c r="BS207">
        <v>2.9</v>
      </c>
      <c r="BT207">
        <v>66400</v>
      </c>
      <c r="BU207">
        <v>346300</v>
      </c>
      <c r="BV207">
        <v>19.2</v>
      </c>
      <c r="BW207">
        <v>2.7</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49400</v>
      </c>
      <c r="E208">
        <v>194700</v>
      </c>
      <c r="F208">
        <v>25.4</v>
      </c>
      <c r="G208">
        <v>1.4</v>
      </c>
      <c r="H208">
        <v>45100</v>
      </c>
      <c r="I208">
        <v>195300</v>
      </c>
      <c r="J208">
        <v>23.1</v>
      </c>
      <c r="K208">
        <v>1.5</v>
      </c>
      <c r="L208">
        <v>46900</v>
      </c>
      <c r="M208">
        <v>197100</v>
      </c>
      <c r="N208">
        <v>23.8</v>
      </c>
      <c r="O208">
        <v>2.6</v>
      </c>
      <c r="P208">
        <v>46500</v>
      </c>
      <c r="Q208">
        <v>199100</v>
      </c>
      <c r="R208">
        <v>23.3</v>
      </c>
      <c r="S208">
        <v>2.5</v>
      </c>
      <c r="T208">
        <v>46100</v>
      </c>
      <c r="U208">
        <v>197200</v>
      </c>
      <c r="V208">
        <v>23.4</v>
      </c>
      <c r="W208">
        <v>2.5</v>
      </c>
      <c r="X208">
        <v>51500</v>
      </c>
      <c r="Y208">
        <v>198500</v>
      </c>
      <c r="Z208">
        <v>26</v>
      </c>
      <c r="AA208">
        <v>2.8</v>
      </c>
      <c r="AB208">
        <v>49600</v>
      </c>
      <c r="AC208">
        <v>195300</v>
      </c>
      <c r="AD208">
        <v>25.4</v>
      </c>
      <c r="AE208">
        <v>2.9</v>
      </c>
      <c r="AF208">
        <v>52600</v>
      </c>
      <c r="AG208">
        <v>194500</v>
      </c>
      <c r="AH208">
        <v>27.1</v>
      </c>
      <c r="AI208">
        <v>2.9</v>
      </c>
      <c r="AJ208">
        <v>42900</v>
      </c>
      <c r="AK208">
        <v>192600</v>
      </c>
      <c r="AL208">
        <v>22.3</v>
      </c>
      <c r="AM208">
        <v>2.6</v>
      </c>
      <c r="AN208">
        <v>41400</v>
      </c>
      <c r="AO208">
        <v>191000</v>
      </c>
      <c r="AP208">
        <v>21.7</v>
      </c>
      <c r="AQ208">
        <v>2.5</v>
      </c>
      <c r="AR208">
        <v>42000</v>
      </c>
      <c r="AS208">
        <v>190500</v>
      </c>
      <c r="AT208">
        <v>22</v>
      </c>
      <c r="AU208">
        <v>2.4</v>
      </c>
      <c r="AV208">
        <v>40400</v>
      </c>
      <c r="AW208">
        <v>188200</v>
      </c>
      <c r="AX208">
        <v>21.5</v>
      </c>
      <c r="AY208">
        <v>2.5</v>
      </c>
      <c r="AZ208">
        <v>44400</v>
      </c>
      <c r="BA208">
        <v>188200</v>
      </c>
      <c r="BB208">
        <v>23.6</v>
      </c>
      <c r="BC208">
        <v>2.6</v>
      </c>
      <c r="BD208">
        <v>44100</v>
      </c>
      <c r="BE208">
        <v>188200</v>
      </c>
      <c r="BF208">
        <v>23.4</v>
      </c>
      <c r="BG208">
        <v>2.7</v>
      </c>
      <c r="BH208">
        <v>46000</v>
      </c>
      <c r="BI208">
        <v>185800</v>
      </c>
      <c r="BJ208">
        <v>24.8</v>
      </c>
      <c r="BK208">
        <v>2.8</v>
      </c>
      <c r="BL208">
        <v>42100</v>
      </c>
      <c r="BM208">
        <v>183400</v>
      </c>
      <c r="BN208">
        <v>23</v>
      </c>
      <c r="BO208">
        <v>2.8</v>
      </c>
      <c r="BP208">
        <v>41900</v>
      </c>
      <c r="BQ208">
        <v>182500</v>
      </c>
      <c r="BR208">
        <v>22.9</v>
      </c>
      <c r="BS208">
        <v>3.2</v>
      </c>
      <c r="BT208">
        <v>46300</v>
      </c>
      <c r="BU208">
        <v>180200</v>
      </c>
      <c r="BV208">
        <v>25.7</v>
      </c>
      <c r="BW208">
        <v>3.3</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20500</v>
      </c>
      <c r="E209">
        <v>82800</v>
      </c>
      <c r="F209">
        <v>24.8</v>
      </c>
      <c r="G209">
        <v>3.2</v>
      </c>
      <c r="H209">
        <v>23400</v>
      </c>
      <c r="I209">
        <v>85700</v>
      </c>
      <c r="J209">
        <v>27.3</v>
      </c>
      <c r="K209">
        <v>3.6</v>
      </c>
      <c r="L209">
        <v>19900</v>
      </c>
      <c r="M209">
        <v>85000</v>
      </c>
      <c r="N209">
        <v>23.4</v>
      </c>
      <c r="O209">
        <v>5.7</v>
      </c>
      <c r="P209">
        <v>22900</v>
      </c>
      <c r="Q209">
        <v>85200</v>
      </c>
      <c r="R209">
        <v>26.9</v>
      </c>
      <c r="S209">
        <v>5.7</v>
      </c>
      <c r="T209">
        <v>24300</v>
      </c>
      <c r="U209">
        <v>87000</v>
      </c>
      <c r="V209">
        <v>27.9</v>
      </c>
      <c r="W209">
        <v>5.7</v>
      </c>
      <c r="X209">
        <v>18300</v>
      </c>
      <c r="Y209">
        <v>87500</v>
      </c>
      <c r="Z209">
        <v>20.9</v>
      </c>
      <c r="AA209">
        <v>5.6</v>
      </c>
      <c r="AB209">
        <v>21200</v>
      </c>
      <c r="AC209">
        <v>88500</v>
      </c>
      <c r="AD209">
        <v>24</v>
      </c>
      <c r="AE209">
        <v>5.4</v>
      </c>
      <c r="AF209">
        <v>18300</v>
      </c>
      <c r="AG209">
        <v>89000</v>
      </c>
      <c r="AH209">
        <v>20.6</v>
      </c>
      <c r="AI209">
        <v>5.0999999999999996</v>
      </c>
      <c r="AJ209">
        <v>19200</v>
      </c>
      <c r="AK209">
        <v>90600</v>
      </c>
      <c r="AL209">
        <v>21.2</v>
      </c>
      <c r="AM209">
        <v>5.3</v>
      </c>
      <c r="AN209">
        <v>21300</v>
      </c>
      <c r="AO209">
        <v>92600</v>
      </c>
      <c r="AP209">
        <v>23</v>
      </c>
      <c r="AQ209">
        <v>5.3</v>
      </c>
      <c r="AR209">
        <v>24700</v>
      </c>
      <c r="AS209">
        <v>92100</v>
      </c>
      <c r="AT209">
        <v>26.8</v>
      </c>
      <c r="AU209">
        <v>5.9</v>
      </c>
      <c r="AV209">
        <v>21600</v>
      </c>
      <c r="AW209">
        <v>92900</v>
      </c>
      <c r="AX209">
        <v>23.2</v>
      </c>
      <c r="AY209">
        <v>5.0999999999999996</v>
      </c>
      <c r="AZ209">
        <v>16600</v>
      </c>
      <c r="BA209">
        <v>94600</v>
      </c>
      <c r="BB209">
        <v>17.5</v>
      </c>
      <c r="BC209">
        <v>5</v>
      </c>
      <c r="BD209">
        <v>22200</v>
      </c>
      <c r="BE209">
        <v>95000</v>
      </c>
      <c r="BF209">
        <v>23.3</v>
      </c>
      <c r="BG209">
        <v>6.1</v>
      </c>
      <c r="BH209">
        <v>22700</v>
      </c>
      <c r="BI209">
        <v>96700</v>
      </c>
      <c r="BJ209">
        <v>23.5</v>
      </c>
      <c r="BK209">
        <v>6.1</v>
      </c>
      <c r="BL209">
        <v>20400</v>
      </c>
      <c r="BM209">
        <v>93800</v>
      </c>
      <c r="BN209">
        <v>21.7</v>
      </c>
      <c r="BO209">
        <v>6</v>
      </c>
      <c r="BP209">
        <v>15800</v>
      </c>
      <c r="BQ209">
        <v>95400</v>
      </c>
      <c r="BR209">
        <v>16.600000000000001</v>
      </c>
      <c r="BS209">
        <v>6.8</v>
      </c>
      <c r="BT209">
        <v>12600</v>
      </c>
      <c r="BU209">
        <v>96300</v>
      </c>
      <c r="BV209">
        <v>13.1</v>
      </c>
      <c r="BW209">
        <v>5.5</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58900</v>
      </c>
      <c r="E210">
        <v>190500</v>
      </c>
      <c r="F210">
        <v>30.9</v>
      </c>
      <c r="G210">
        <v>2.6</v>
      </c>
      <c r="H210">
        <v>56900</v>
      </c>
      <c r="I210">
        <v>194500</v>
      </c>
      <c r="J210">
        <v>29.3</v>
      </c>
      <c r="K210">
        <v>2.6</v>
      </c>
      <c r="L210">
        <v>56200</v>
      </c>
      <c r="M210">
        <v>196100</v>
      </c>
      <c r="N210">
        <v>28.7</v>
      </c>
      <c r="O210">
        <v>2.5</v>
      </c>
      <c r="P210">
        <v>64800</v>
      </c>
      <c r="Q210">
        <v>200800</v>
      </c>
      <c r="R210">
        <v>32.299999999999997</v>
      </c>
      <c r="S210">
        <v>2.6</v>
      </c>
      <c r="T210">
        <v>60100</v>
      </c>
      <c r="U210">
        <v>200000</v>
      </c>
      <c r="V210">
        <v>30</v>
      </c>
      <c r="W210">
        <v>2.7</v>
      </c>
      <c r="X210">
        <v>70200</v>
      </c>
      <c r="Y210">
        <v>203400</v>
      </c>
      <c r="Z210">
        <v>34.5</v>
      </c>
      <c r="AA210">
        <v>2.7</v>
      </c>
      <c r="AB210">
        <v>72600</v>
      </c>
      <c r="AC210">
        <v>206800</v>
      </c>
      <c r="AD210">
        <v>35.1</v>
      </c>
      <c r="AE210">
        <v>2.8</v>
      </c>
      <c r="AF210">
        <v>67100</v>
      </c>
      <c r="AG210">
        <v>209800</v>
      </c>
      <c r="AH210">
        <v>32</v>
      </c>
      <c r="AI210">
        <v>2.7</v>
      </c>
      <c r="AJ210">
        <v>65500</v>
      </c>
      <c r="AK210">
        <v>211600</v>
      </c>
      <c r="AL210">
        <v>30.9</v>
      </c>
      <c r="AM210">
        <v>2.6</v>
      </c>
      <c r="AN210">
        <v>72200</v>
      </c>
      <c r="AO210">
        <v>214000</v>
      </c>
      <c r="AP210">
        <v>33.799999999999997</v>
      </c>
      <c r="AQ210">
        <v>2.6</v>
      </c>
      <c r="AR210">
        <v>63000</v>
      </c>
      <c r="AS210">
        <v>215700</v>
      </c>
      <c r="AT210">
        <v>29.2</v>
      </c>
      <c r="AU210">
        <v>2.6</v>
      </c>
      <c r="AV210">
        <v>63500</v>
      </c>
      <c r="AW210">
        <v>217000</v>
      </c>
      <c r="AX210">
        <v>29.3</v>
      </c>
      <c r="AY210">
        <v>2.6</v>
      </c>
      <c r="AZ210">
        <v>72000</v>
      </c>
      <c r="BA210">
        <v>222600</v>
      </c>
      <c r="BB210">
        <v>32.299999999999997</v>
      </c>
      <c r="BC210">
        <v>2.9</v>
      </c>
      <c r="BD210">
        <v>84500</v>
      </c>
      <c r="BE210">
        <v>225100</v>
      </c>
      <c r="BF210">
        <v>37.5</v>
      </c>
      <c r="BG210">
        <v>3</v>
      </c>
      <c r="BH210">
        <v>73300</v>
      </c>
      <c r="BI210">
        <v>224600</v>
      </c>
      <c r="BJ210">
        <v>32.6</v>
      </c>
      <c r="BK210">
        <v>2.9</v>
      </c>
      <c r="BL210">
        <v>68500</v>
      </c>
      <c r="BM210">
        <v>224500</v>
      </c>
      <c r="BN210">
        <v>30.5</v>
      </c>
      <c r="BO210">
        <v>2.9</v>
      </c>
      <c r="BP210">
        <v>51600</v>
      </c>
      <c r="BQ210">
        <v>222500</v>
      </c>
      <c r="BR210">
        <v>23.2</v>
      </c>
      <c r="BS210">
        <v>3.2</v>
      </c>
      <c r="BT210">
        <v>54200</v>
      </c>
      <c r="BU210">
        <v>221900</v>
      </c>
      <c r="BV210">
        <v>24.4</v>
      </c>
      <c r="BW210">
        <v>3.4</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111700</v>
      </c>
      <c r="E211">
        <v>484100</v>
      </c>
      <c r="F211">
        <v>23.1</v>
      </c>
      <c r="G211">
        <v>1.2</v>
      </c>
      <c r="H211">
        <v>113300</v>
      </c>
      <c r="I211">
        <v>488100</v>
      </c>
      <c r="J211">
        <v>23.2</v>
      </c>
      <c r="K211">
        <v>1.3</v>
      </c>
      <c r="L211">
        <v>113500</v>
      </c>
      <c r="M211">
        <v>491600</v>
      </c>
      <c r="N211">
        <v>23.1</v>
      </c>
      <c r="O211">
        <v>2</v>
      </c>
      <c r="P211">
        <v>108600</v>
      </c>
      <c r="Q211">
        <v>490400</v>
      </c>
      <c r="R211">
        <v>22.1</v>
      </c>
      <c r="S211">
        <v>2</v>
      </c>
      <c r="T211">
        <v>109900</v>
      </c>
      <c r="U211">
        <v>495200</v>
      </c>
      <c r="V211">
        <v>22.2</v>
      </c>
      <c r="W211">
        <v>2.1</v>
      </c>
      <c r="X211">
        <v>113200</v>
      </c>
      <c r="Y211">
        <v>495500</v>
      </c>
      <c r="Z211">
        <v>22.8</v>
      </c>
      <c r="AA211">
        <v>2.1</v>
      </c>
      <c r="AB211">
        <v>111700</v>
      </c>
      <c r="AC211">
        <v>496400</v>
      </c>
      <c r="AD211">
        <v>22.5</v>
      </c>
      <c r="AE211">
        <v>2.2000000000000002</v>
      </c>
      <c r="AF211">
        <v>120700</v>
      </c>
      <c r="AG211">
        <v>495600</v>
      </c>
      <c r="AH211">
        <v>24.3</v>
      </c>
      <c r="AI211">
        <v>2.2999999999999998</v>
      </c>
      <c r="AJ211">
        <v>103300</v>
      </c>
      <c r="AK211">
        <v>493800</v>
      </c>
      <c r="AL211">
        <v>20.9</v>
      </c>
      <c r="AM211">
        <v>2.2999999999999998</v>
      </c>
      <c r="AN211">
        <v>118600</v>
      </c>
      <c r="AO211">
        <v>493500</v>
      </c>
      <c r="AP211">
        <v>24</v>
      </c>
      <c r="AQ211">
        <v>2.4</v>
      </c>
      <c r="AR211">
        <v>113800</v>
      </c>
      <c r="AS211">
        <v>494700</v>
      </c>
      <c r="AT211">
        <v>23</v>
      </c>
      <c r="AU211">
        <v>2.5</v>
      </c>
      <c r="AV211">
        <v>118600</v>
      </c>
      <c r="AW211">
        <v>497700</v>
      </c>
      <c r="AX211">
        <v>23.8</v>
      </c>
      <c r="AY211">
        <v>2.6</v>
      </c>
      <c r="AZ211">
        <v>97300</v>
      </c>
      <c r="BA211">
        <v>497100</v>
      </c>
      <c r="BB211">
        <v>19.600000000000001</v>
      </c>
      <c r="BC211">
        <v>2.2999999999999998</v>
      </c>
      <c r="BD211">
        <v>103700</v>
      </c>
      <c r="BE211">
        <v>498900</v>
      </c>
      <c r="BF211">
        <v>20.8</v>
      </c>
      <c r="BG211">
        <v>2.4</v>
      </c>
      <c r="BH211">
        <v>114400</v>
      </c>
      <c r="BI211">
        <v>498100</v>
      </c>
      <c r="BJ211">
        <v>23</v>
      </c>
      <c r="BK211">
        <v>2.5</v>
      </c>
      <c r="BL211">
        <v>91400</v>
      </c>
      <c r="BM211">
        <v>498300</v>
      </c>
      <c r="BN211">
        <v>18.3</v>
      </c>
      <c r="BO211">
        <v>2.2000000000000002</v>
      </c>
      <c r="BP211">
        <v>108900</v>
      </c>
      <c r="BQ211">
        <v>500400</v>
      </c>
      <c r="BR211">
        <v>21.8</v>
      </c>
      <c r="BS211">
        <v>2.6</v>
      </c>
      <c r="BT211">
        <v>116000</v>
      </c>
      <c r="BU211">
        <v>499900</v>
      </c>
      <c r="BV211">
        <v>23.2</v>
      </c>
      <c r="BW211">
        <v>2.6</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19700</v>
      </c>
      <c r="E212">
        <v>78100</v>
      </c>
      <c r="F212">
        <v>25.2</v>
      </c>
      <c r="G212">
        <v>3.4</v>
      </c>
      <c r="H212">
        <v>17700</v>
      </c>
      <c r="I212">
        <v>78600</v>
      </c>
      <c r="J212">
        <v>22.6</v>
      </c>
      <c r="K212">
        <v>3</v>
      </c>
      <c r="L212">
        <v>16900</v>
      </c>
      <c r="M212">
        <v>78600</v>
      </c>
      <c r="N212">
        <v>21.5</v>
      </c>
      <c r="O212">
        <v>4.5</v>
      </c>
      <c r="P212">
        <v>16300</v>
      </c>
      <c r="Q212">
        <v>79300</v>
      </c>
      <c r="R212">
        <v>20.5</v>
      </c>
      <c r="S212">
        <v>4.5</v>
      </c>
      <c r="T212">
        <v>15800</v>
      </c>
      <c r="U212">
        <v>80700</v>
      </c>
      <c r="V212">
        <v>19.600000000000001</v>
      </c>
      <c r="W212">
        <v>4.9000000000000004</v>
      </c>
      <c r="X212">
        <v>15500</v>
      </c>
      <c r="Y212">
        <v>79700</v>
      </c>
      <c r="Z212">
        <v>19.399999999999999</v>
      </c>
      <c r="AA212">
        <v>5.2</v>
      </c>
      <c r="AB212">
        <v>17700</v>
      </c>
      <c r="AC212">
        <v>78100</v>
      </c>
      <c r="AD212">
        <v>22.7</v>
      </c>
      <c r="AE212">
        <v>5.6</v>
      </c>
      <c r="AF212">
        <v>17000</v>
      </c>
      <c r="AG212">
        <v>78400</v>
      </c>
      <c r="AH212">
        <v>21.7</v>
      </c>
      <c r="AI212">
        <v>6.1</v>
      </c>
      <c r="AJ212">
        <v>13300</v>
      </c>
      <c r="AK212">
        <v>78000</v>
      </c>
      <c r="AL212">
        <v>17</v>
      </c>
      <c r="AM212">
        <v>5.5</v>
      </c>
      <c r="AN212">
        <v>13800</v>
      </c>
      <c r="AO212">
        <v>77600</v>
      </c>
      <c r="AP212">
        <v>17.8</v>
      </c>
      <c r="AQ212">
        <v>5.7</v>
      </c>
      <c r="AR212">
        <v>19000</v>
      </c>
      <c r="AS212">
        <v>79100</v>
      </c>
      <c r="AT212">
        <v>24.1</v>
      </c>
      <c r="AU212">
        <v>6.2</v>
      </c>
      <c r="AV212">
        <v>22200</v>
      </c>
      <c r="AW212">
        <v>77500</v>
      </c>
      <c r="AX212">
        <v>28.7</v>
      </c>
      <c r="AY212">
        <v>6.2</v>
      </c>
      <c r="AZ212">
        <v>23500</v>
      </c>
      <c r="BA212">
        <v>78200</v>
      </c>
      <c r="BB212">
        <v>30.1</v>
      </c>
      <c r="BC212">
        <v>7</v>
      </c>
      <c r="BD212">
        <v>18300</v>
      </c>
      <c r="BE212">
        <v>78800</v>
      </c>
      <c r="BF212">
        <v>23.2</v>
      </c>
      <c r="BG212">
        <v>6.5</v>
      </c>
      <c r="BH212">
        <v>16100</v>
      </c>
      <c r="BI212">
        <v>79400</v>
      </c>
      <c r="BJ212">
        <v>20.3</v>
      </c>
      <c r="BK212">
        <v>6.1</v>
      </c>
      <c r="BL212">
        <v>16600</v>
      </c>
      <c r="BM212">
        <v>77100</v>
      </c>
      <c r="BN212">
        <v>21.5</v>
      </c>
      <c r="BO212">
        <v>5.8</v>
      </c>
      <c r="BP212">
        <v>14200</v>
      </c>
      <c r="BQ212">
        <v>77300</v>
      </c>
      <c r="BR212">
        <v>18.399999999999999</v>
      </c>
      <c r="BS212">
        <v>5.6</v>
      </c>
      <c r="BT212">
        <v>13000</v>
      </c>
      <c r="BU212">
        <v>78100</v>
      </c>
      <c r="BV212">
        <v>16.7</v>
      </c>
      <c r="BW212">
        <v>5.6</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8300</v>
      </c>
      <c r="E213">
        <v>36200</v>
      </c>
      <c r="F213">
        <v>23</v>
      </c>
      <c r="G213">
        <v>3.5</v>
      </c>
      <c r="H213">
        <v>7400</v>
      </c>
      <c r="I213">
        <v>35700</v>
      </c>
      <c r="J213">
        <v>20.7</v>
      </c>
      <c r="K213">
        <v>3.4</v>
      </c>
      <c r="L213">
        <v>5900</v>
      </c>
      <c r="M213">
        <v>35400</v>
      </c>
      <c r="N213">
        <v>16.7</v>
      </c>
      <c r="O213">
        <v>7.2</v>
      </c>
      <c r="P213">
        <v>6800</v>
      </c>
      <c r="Q213">
        <v>35300</v>
      </c>
      <c r="R213">
        <v>19.2</v>
      </c>
      <c r="S213">
        <v>8</v>
      </c>
      <c r="T213">
        <v>6500</v>
      </c>
      <c r="U213">
        <v>35400</v>
      </c>
      <c r="V213">
        <v>18.3</v>
      </c>
      <c r="W213">
        <v>7.5</v>
      </c>
      <c r="X213">
        <v>8500</v>
      </c>
      <c r="Y213">
        <v>34600</v>
      </c>
      <c r="Z213">
        <v>24.5</v>
      </c>
      <c r="AA213">
        <v>7.4</v>
      </c>
      <c r="AB213">
        <v>7100</v>
      </c>
      <c r="AC213">
        <v>34400</v>
      </c>
      <c r="AD213">
        <v>20.5</v>
      </c>
      <c r="AE213">
        <v>7.7</v>
      </c>
      <c r="AF213">
        <v>6800</v>
      </c>
      <c r="AG213">
        <v>35600</v>
      </c>
      <c r="AH213">
        <v>19.2</v>
      </c>
      <c r="AI213">
        <v>8.1999999999999993</v>
      </c>
      <c r="AJ213">
        <v>7100</v>
      </c>
      <c r="AK213">
        <v>34800</v>
      </c>
      <c r="AL213">
        <v>20.3</v>
      </c>
      <c r="AM213">
        <v>7.8</v>
      </c>
      <c r="AN213">
        <v>8100</v>
      </c>
      <c r="AO213">
        <v>34800</v>
      </c>
      <c r="AP213">
        <v>23.2</v>
      </c>
      <c r="AQ213">
        <v>8.3000000000000007</v>
      </c>
      <c r="AR213">
        <v>4100</v>
      </c>
      <c r="AS213">
        <v>33200</v>
      </c>
      <c r="AT213">
        <v>12.5</v>
      </c>
      <c r="AU213">
        <v>7.3</v>
      </c>
      <c r="AV213">
        <v>7200</v>
      </c>
      <c r="AW213">
        <v>33700</v>
      </c>
      <c r="AX213">
        <v>21.4</v>
      </c>
      <c r="AY213">
        <v>8.6999999999999993</v>
      </c>
      <c r="AZ213">
        <v>6100</v>
      </c>
      <c r="BA213">
        <v>33100</v>
      </c>
      <c r="BB213">
        <v>18.3</v>
      </c>
      <c r="BC213">
        <v>7.7</v>
      </c>
      <c r="BD213">
        <v>8800</v>
      </c>
      <c r="BE213">
        <v>33900</v>
      </c>
      <c r="BF213">
        <v>25.9</v>
      </c>
      <c r="BG213">
        <v>9.5</v>
      </c>
      <c r="BH213">
        <v>6700</v>
      </c>
      <c r="BI213">
        <v>32400</v>
      </c>
      <c r="BJ213">
        <v>20.6</v>
      </c>
      <c r="BK213" t="s">
        <v>38</v>
      </c>
      <c r="BL213">
        <v>6600</v>
      </c>
      <c r="BM213">
        <v>32500</v>
      </c>
      <c r="BN213">
        <v>20.2</v>
      </c>
      <c r="BO213">
        <v>9</v>
      </c>
      <c r="BP213">
        <v>7100</v>
      </c>
      <c r="BQ213">
        <v>31200</v>
      </c>
      <c r="BR213">
        <v>22.8</v>
      </c>
      <c r="BS213" t="s">
        <v>38</v>
      </c>
      <c r="BT213">
        <v>7600</v>
      </c>
      <c r="BU213">
        <v>32000</v>
      </c>
      <c r="BV213">
        <v>23.8</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36300</v>
      </c>
      <c r="E214">
        <v>138200</v>
      </c>
      <c r="F214">
        <v>26.3</v>
      </c>
      <c r="G214">
        <v>2.7</v>
      </c>
      <c r="H214">
        <v>33000</v>
      </c>
      <c r="I214">
        <v>139000</v>
      </c>
      <c r="J214">
        <v>23.7</v>
      </c>
      <c r="K214">
        <v>2.7</v>
      </c>
      <c r="L214">
        <v>38700</v>
      </c>
      <c r="M214">
        <v>139100</v>
      </c>
      <c r="N214">
        <v>27.8</v>
      </c>
      <c r="O214">
        <v>2.7</v>
      </c>
      <c r="P214">
        <v>36200</v>
      </c>
      <c r="Q214">
        <v>138900</v>
      </c>
      <c r="R214">
        <v>26.1</v>
      </c>
      <c r="S214">
        <v>2.7</v>
      </c>
      <c r="T214">
        <v>39900</v>
      </c>
      <c r="U214">
        <v>140800</v>
      </c>
      <c r="V214">
        <v>28.3</v>
      </c>
      <c r="W214">
        <v>2.6</v>
      </c>
      <c r="X214">
        <v>39400</v>
      </c>
      <c r="Y214">
        <v>141300</v>
      </c>
      <c r="Z214">
        <v>27.8</v>
      </c>
      <c r="AA214">
        <v>2.6</v>
      </c>
      <c r="AB214">
        <v>35700</v>
      </c>
      <c r="AC214">
        <v>141400</v>
      </c>
      <c r="AD214">
        <v>25.3</v>
      </c>
      <c r="AE214">
        <v>2.5</v>
      </c>
      <c r="AF214">
        <v>39000</v>
      </c>
      <c r="AG214">
        <v>141700</v>
      </c>
      <c r="AH214">
        <v>27.5</v>
      </c>
      <c r="AI214">
        <v>2.6</v>
      </c>
      <c r="AJ214">
        <v>40000</v>
      </c>
      <c r="AK214">
        <v>142000</v>
      </c>
      <c r="AL214">
        <v>28.2</v>
      </c>
      <c r="AM214">
        <v>2.7</v>
      </c>
      <c r="AN214">
        <v>38600</v>
      </c>
      <c r="AO214">
        <v>142500</v>
      </c>
      <c r="AP214">
        <v>27.1</v>
      </c>
      <c r="AQ214">
        <v>2.7</v>
      </c>
      <c r="AR214">
        <v>41400</v>
      </c>
      <c r="AS214">
        <v>142000</v>
      </c>
      <c r="AT214">
        <v>29.2</v>
      </c>
      <c r="AU214">
        <v>2.9</v>
      </c>
      <c r="AV214">
        <v>41600</v>
      </c>
      <c r="AW214">
        <v>141800</v>
      </c>
      <c r="AX214">
        <v>29.3</v>
      </c>
      <c r="AY214">
        <v>2.9</v>
      </c>
      <c r="AZ214">
        <v>37100</v>
      </c>
      <c r="BA214">
        <v>142800</v>
      </c>
      <c r="BB214">
        <v>26</v>
      </c>
      <c r="BC214">
        <v>2.9</v>
      </c>
      <c r="BD214">
        <v>40600</v>
      </c>
      <c r="BE214">
        <v>143000</v>
      </c>
      <c r="BF214">
        <v>28.4</v>
      </c>
      <c r="BG214">
        <v>2.9</v>
      </c>
      <c r="BH214">
        <v>41100</v>
      </c>
      <c r="BI214">
        <v>142700</v>
      </c>
      <c r="BJ214">
        <v>28.8</v>
      </c>
      <c r="BK214">
        <v>3</v>
      </c>
      <c r="BL214">
        <v>38500</v>
      </c>
      <c r="BM214">
        <v>143400</v>
      </c>
      <c r="BN214">
        <v>26.8</v>
      </c>
      <c r="BO214">
        <v>2.9</v>
      </c>
      <c r="BP214">
        <v>36600</v>
      </c>
      <c r="BQ214">
        <v>144500</v>
      </c>
      <c r="BR214">
        <v>25.3</v>
      </c>
      <c r="BS214">
        <v>3.6</v>
      </c>
      <c r="BT214">
        <v>46300</v>
      </c>
      <c r="BU214">
        <v>142900</v>
      </c>
      <c r="BV214">
        <v>32.4</v>
      </c>
      <c r="BW214">
        <v>4.0999999999999996</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27200</v>
      </c>
      <c r="E215">
        <v>101100</v>
      </c>
      <c r="F215">
        <v>26.9</v>
      </c>
      <c r="G215">
        <v>3.4</v>
      </c>
      <c r="H215">
        <v>26000</v>
      </c>
      <c r="I215">
        <v>103700</v>
      </c>
      <c r="J215">
        <v>25.1</v>
      </c>
      <c r="K215">
        <v>3.4</v>
      </c>
      <c r="L215">
        <v>27600</v>
      </c>
      <c r="M215">
        <v>102000</v>
      </c>
      <c r="N215">
        <v>27</v>
      </c>
      <c r="O215">
        <v>5.3</v>
      </c>
      <c r="P215">
        <v>28100</v>
      </c>
      <c r="Q215">
        <v>101200</v>
      </c>
      <c r="R215">
        <v>27.8</v>
      </c>
      <c r="S215">
        <v>5.7</v>
      </c>
      <c r="T215">
        <v>23600</v>
      </c>
      <c r="U215">
        <v>101700</v>
      </c>
      <c r="V215">
        <v>23.2</v>
      </c>
      <c r="W215">
        <v>5</v>
      </c>
      <c r="X215">
        <v>26100</v>
      </c>
      <c r="Y215">
        <v>103800</v>
      </c>
      <c r="Z215">
        <v>25.1</v>
      </c>
      <c r="AA215">
        <v>5.4</v>
      </c>
      <c r="AB215">
        <v>27000</v>
      </c>
      <c r="AC215">
        <v>104100</v>
      </c>
      <c r="AD215">
        <v>26</v>
      </c>
      <c r="AE215">
        <v>6.1</v>
      </c>
      <c r="AF215">
        <v>21300</v>
      </c>
      <c r="AG215">
        <v>106200</v>
      </c>
      <c r="AH215">
        <v>20</v>
      </c>
      <c r="AI215">
        <v>6</v>
      </c>
      <c r="AJ215">
        <v>25100</v>
      </c>
      <c r="AK215">
        <v>108200</v>
      </c>
      <c r="AL215">
        <v>23.2</v>
      </c>
      <c r="AM215">
        <v>5.8</v>
      </c>
      <c r="AN215">
        <v>22600</v>
      </c>
      <c r="AO215">
        <v>106000</v>
      </c>
      <c r="AP215">
        <v>21.3</v>
      </c>
      <c r="AQ215">
        <v>5.6</v>
      </c>
      <c r="AR215">
        <v>24300</v>
      </c>
      <c r="AS215">
        <v>106700</v>
      </c>
      <c r="AT215">
        <v>22.7</v>
      </c>
      <c r="AU215">
        <v>5.9</v>
      </c>
      <c r="AV215">
        <v>16800</v>
      </c>
      <c r="AW215">
        <v>109600</v>
      </c>
      <c r="AX215">
        <v>15.4</v>
      </c>
      <c r="AY215">
        <v>5</v>
      </c>
      <c r="AZ215">
        <v>21300</v>
      </c>
      <c r="BA215">
        <v>108000</v>
      </c>
      <c r="BB215">
        <v>19.7</v>
      </c>
      <c r="BC215">
        <v>5.0999999999999996</v>
      </c>
      <c r="BD215">
        <v>16400</v>
      </c>
      <c r="BE215">
        <v>105600</v>
      </c>
      <c r="BF215">
        <v>15.5</v>
      </c>
      <c r="BG215">
        <v>6.6</v>
      </c>
      <c r="BH215">
        <v>19700</v>
      </c>
      <c r="BI215">
        <v>105400</v>
      </c>
      <c r="BJ215">
        <v>18.7</v>
      </c>
      <c r="BK215">
        <v>7.1</v>
      </c>
      <c r="BL215">
        <v>19000</v>
      </c>
      <c r="BM215">
        <v>105500</v>
      </c>
      <c r="BN215">
        <v>18</v>
      </c>
      <c r="BO215">
        <v>5.5</v>
      </c>
      <c r="BP215">
        <v>28200</v>
      </c>
      <c r="BQ215">
        <v>105700</v>
      </c>
      <c r="BR215">
        <v>26.7</v>
      </c>
      <c r="BS215">
        <v>6.7</v>
      </c>
      <c r="BT215">
        <v>28000</v>
      </c>
      <c r="BU215">
        <v>105000</v>
      </c>
      <c r="BV215">
        <v>26.7</v>
      </c>
      <c r="BW215">
        <v>7.6</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79900</v>
      </c>
      <c r="E216">
        <v>404300</v>
      </c>
      <c r="F216">
        <v>19.8</v>
      </c>
      <c r="G216">
        <v>1.4</v>
      </c>
      <c r="H216">
        <v>74800</v>
      </c>
      <c r="I216">
        <v>409600</v>
      </c>
      <c r="J216">
        <v>18.3</v>
      </c>
      <c r="K216">
        <v>1.4</v>
      </c>
      <c r="L216">
        <v>72900</v>
      </c>
      <c r="M216">
        <v>409200</v>
      </c>
      <c r="N216">
        <v>17.8</v>
      </c>
      <c r="O216">
        <v>2.1</v>
      </c>
      <c r="P216">
        <v>80600</v>
      </c>
      <c r="Q216">
        <v>414100</v>
      </c>
      <c r="R216">
        <v>19.5</v>
      </c>
      <c r="S216">
        <v>2.2000000000000002</v>
      </c>
      <c r="T216">
        <v>71900</v>
      </c>
      <c r="U216">
        <v>413800</v>
      </c>
      <c r="V216">
        <v>17.399999999999999</v>
      </c>
      <c r="W216">
        <v>2.1</v>
      </c>
      <c r="X216">
        <v>82500</v>
      </c>
      <c r="Y216">
        <v>414500</v>
      </c>
      <c r="Z216">
        <v>19.899999999999999</v>
      </c>
      <c r="AA216">
        <v>2.2999999999999998</v>
      </c>
      <c r="AB216">
        <v>88300</v>
      </c>
      <c r="AC216">
        <v>415900</v>
      </c>
      <c r="AD216">
        <v>21.2</v>
      </c>
      <c r="AE216">
        <v>2.6</v>
      </c>
      <c r="AF216">
        <v>79600</v>
      </c>
      <c r="AG216">
        <v>419600</v>
      </c>
      <c r="AH216">
        <v>19</v>
      </c>
      <c r="AI216">
        <v>2.5</v>
      </c>
      <c r="AJ216">
        <v>71800</v>
      </c>
      <c r="AK216">
        <v>419700</v>
      </c>
      <c r="AL216">
        <v>17.100000000000001</v>
      </c>
      <c r="AM216">
        <v>2.2999999999999998</v>
      </c>
      <c r="AN216">
        <v>77400</v>
      </c>
      <c r="AO216">
        <v>418100</v>
      </c>
      <c r="AP216">
        <v>18.5</v>
      </c>
      <c r="AQ216">
        <v>2.4</v>
      </c>
      <c r="AR216">
        <v>89200</v>
      </c>
      <c r="AS216">
        <v>420700</v>
      </c>
      <c r="AT216">
        <v>21.2</v>
      </c>
      <c r="AU216">
        <v>2.5</v>
      </c>
      <c r="AV216">
        <v>69600</v>
      </c>
      <c r="AW216">
        <v>422200</v>
      </c>
      <c r="AX216">
        <v>16.5</v>
      </c>
      <c r="AY216">
        <v>2.2999999999999998</v>
      </c>
      <c r="AZ216">
        <v>75400</v>
      </c>
      <c r="BA216">
        <v>422400</v>
      </c>
      <c r="BB216">
        <v>17.899999999999999</v>
      </c>
      <c r="BC216">
        <v>2.5</v>
      </c>
      <c r="BD216">
        <v>64700</v>
      </c>
      <c r="BE216">
        <v>422700</v>
      </c>
      <c r="BF216">
        <v>15.3</v>
      </c>
      <c r="BG216">
        <v>2.4</v>
      </c>
      <c r="BH216">
        <v>71800</v>
      </c>
      <c r="BI216">
        <v>424500</v>
      </c>
      <c r="BJ216">
        <v>16.899999999999999</v>
      </c>
      <c r="BK216">
        <v>2.6</v>
      </c>
      <c r="BL216">
        <v>65900</v>
      </c>
      <c r="BM216">
        <v>420200</v>
      </c>
      <c r="BN216">
        <v>15.7</v>
      </c>
      <c r="BO216">
        <v>2.4</v>
      </c>
      <c r="BP216">
        <v>74600</v>
      </c>
      <c r="BQ216">
        <v>424700</v>
      </c>
      <c r="BR216">
        <v>17.600000000000001</v>
      </c>
      <c r="BS216">
        <v>2.7</v>
      </c>
      <c r="BT216">
        <v>86700</v>
      </c>
      <c r="BU216">
        <v>418200</v>
      </c>
      <c r="BV216">
        <v>20.7</v>
      </c>
      <c r="BW216">
        <v>2.7</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16100</v>
      </c>
      <c r="E217">
        <v>55800</v>
      </c>
      <c r="F217">
        <v>28.8</v>
      </c>
      <c r="G217">
        <v>3.4</v>
      </c>
      <c r="H217">
        <v>15800</v>
      </c>
      <c r="I217">
        <v>56200</v>
      </c>
      <c r="J217">
        <v>28</v>
      </c>
      <c r="K217">
        <v>3.8</v>
      </c>
      <c r="L217">
        <v>14300</v>
      </c>
      <c r="M217">
        <v>56000</v>
      </c>
      <c r="N217">
        <v>25.5</v>
      </c>
      <c r="O217">
        <v>6.5</v>
      </c>
      <c r="P217">
        <v>13600</v>
      </c>
      <c r="Q217">
        <v>56100</v>
      </c>
      <c r="R217">
        <v>24.3</v>
      </c>
      <c r="S217">
        <v>6.3</v>
      </c>
      <c r="T217">
        <v>15700</v>
      </c>
      <c r="U217">
        <v>56700</v>
      </c>
      <c r="V217">
        <v>27.6</v>
      </c>
      <c r="W217">
        <v>6.8</v>
      </c>
      <c r="X217">
        <v>17000</v>
      </c>
      <c r="Y217">
        <v>58400</v>
      </c>
      <c r="Z217">
        <v>29.2</v>
      </c>
      <c r="AA217">
        <v>6.9</v>
      </c>
      <c r="AB217">
        <v>13000</v>
      </c>
      <c r="AC217">
        <v>56300</v>
      </c>
      <c r="AD217">
        <v>23.2</v>
      </c>
      <c r="AE217">
        <v>6.2</v>
      </c>
      <c r="AF217">
        <v>13500</v>
      </c>
      <c r="AG217">
        <v>56400</v>
      </c>
      <c r="AH217">
        <v>23.9</v>
      </c>
      <c r="AI217">
        <v>7.8</v>
      </c>
      <c r="AJ217">
        <v>13400</v>
      </c>
      <c r="AK217">
        <v>56400</v>
      </c>
      <c r="AL217">
        <v>23.8</v>
      </c>
      <c r="AM217">
        <v>7.3</v>
      </c>
      <c r="AN217">
        <v>18500</v>
      </c>
      <c r="AO217">
        <v>55100</v>
      </c>
      <c r="AP217">
        <v>33.700000000000003</v>
      </c>
      <c r="AQ217">
        <v>7.9</v>
      </c>
      <c r="AR217">
        <v>16100</v>
      </c>
      <c r="AS217">
        <v>54800</v>
      </c>
      <c r="AT217">
        <v>29.5</v>
      </c>
      <c r="AU217">
        <v>7.7</v>
      </c>
      <c r="AV217">
        <v>11700</v>
      </c>
      <c r="AW217">
        <v>52700</v>
      </c>
      <c r="AX217">
        <v>22.2</v>
      </c>
      <c r="AY217">
        <v>7.5</v>
      </c>
      <c r="AZ217">
        <v>11300</v>
      </c>
      <c r="BA217">
        <v>54000</v>
      </c>
      <c r="BB217">
        <v>21</v>
      </c>
      <c r="BC217">
        <v>7.4</v>
      </c>
      <c r="BD217">
        <v>14200</v>
      </c>
      <c r="BE217">
        <v>53800</v>
      </c>
      <c r="BF217">
        <v>26.4</v>
      </c>
      <c r="BG217">
        <v>7.7</v>
      </c>
      <c r="BH217">
        <v>16300</v>
      </c>
      <c r="BI217">
        <v>55000</v>
      </c>
      <c r="BJ217">
        <v>29.6</v>
      </c>
      <c r="BK217">
        <v>8.5</v>
      </c>
      <c r="BL217">
        <v>12900</v>
      </c>
      <c r="BM217">
        <v>52900</v>
      </c>
      <c r="BN217">
        <v>24.4</v>
      </c>
      <c r="BO217">
        <v>7.4</v>
      </c>
      <c r="BP217">
        <v>10800</v>
      </c>
      <c r="BQ217">
        <v>54300</v>
      </c>
      <c r="BR217">
        <v>19.8</v>
      </c>
      <c r="BS217">
        <v>9.1</v>
      </c>
      <c r="BT217">
        <v>15900</v>
      </c>
      <c r="BU217">
        <v>57900</v>
      </c>
      <c r="BV217">
        <v>27.5</v>
      </c>
      <c r="BW217">
        <v>9.4</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21700</v>
      </c>
      <c r="E218">
        <v>105400</v>
      </c>
      <c r="F218">
        <v>20.6</v>
      </c>
      <c r="G218">
        <v>2.4</v>
      </c>
      <c r="H218">
        <v>24300</v>
      </c>
      <c r="I218">
        <v>107500</v>
      </c>
      <c r="J218">
        <v>22.6</v>
      </c>
      <c r="K218">
        <v>2.4</v>
      </c>
      <c r="L218">
        <v>24800</v>
      </c>
      <c r="M218">
        <v>111000</v>
      </c>
      <c r="N218">
        <v>22.4</v>
      </c>
      <c r="O218">
        <v>2.4</v>
      </c>
      <c r="P218">
        <v>25200</v>
      </c>
      <c r="Q218">
        <v>112600</v>
      </c>
      <c r="R218">
        <v>22.4</v>
      </c>
      <c r="S218">
        <v>2.4</v>
      </c>
      <c r="T218">
        <v>25600</v>
      </c>
      <c r="U218">
        <v>113500</v>
      </c>
      <c r="V218">
        <v>22.6</v>
      </c>
      <c r="W218">
        <v>2.4</v>
      </c>
      <c r="X218">
        <v>27800</v>
      </c>
      <c r="Y218">
        <v>116300</v>
      </c>
      <c r="Z218">
        <v>23.9</v>
      </c>
      <c r="AA218">
        <v>2.6</v>
      </c>
      <c r="AB218">
        <v>28100</v>
      </c>
      <c r="AC218">
        <v>118100</v>
      </c>
      <c r="AD218">
        <v>23.8</v>
      </c>
      <c r="AE218">
        <v>2.6</v>
      </c>
      <c r="AF218">
        <v>26900</v>
      </c>
      <c r="AG218">
        <v>119000</v>
      </c>
      <c r="AH218">
        <v>22.6</v>
      </c>
      <c r="AI218">
        <v>2.7</v>
      </c>
      <c r="AJ218">
        <v>28800</v>
      </c>
      <c r="AK218">
        <v>118500</v>
      </c>
      <c r="AL218">
        <v>24.3</v>
      </c>
      <c r="AM218">
        <v>2.9</v>
      </c>
      <c r="AN218">
        <v>23300</v>
      </c>
      <c r="AO218">
        <v>119400</v>
      </c>
      <c r="AP218">
        <v>19.5</v>
      </c>
      <c r="AQ218">
        <v>2.6</v>
      </c>
      <c r="AR218">
        <v>24600</v>
      </c>
      <c r="AS218">
        <v>119600</v>
      </c>
      <c r="AT218">
        <v>20.6</v>
      </c>
      <c r="AU218">
        <v>2.6</v>
      </c>
      <c r="AV218">
        <v>25600</v>
      </c>
      <c r="AW218">
        <v>122100</v>
      </c>
      <c r="AX218">
        <v>20.9</v>
      </c>
      <c r="AY218">
        <v>2.6</v>
      </c>
      <c r="AZ218">
        <v>25800</v>
      </c>
      <c r="BA218">
        <v>124000</v>
      </c>
      <c r="BB218">
        <v>20.8</v>
      </c>
      <c r="BC218">
        <v>2.7</v>
      </c>
      <c r="BD218">
        <v>28500</v>
      </c>
      <c r="BE218">
        <v>124000</v>
      </c>
      <c r="BF218">
        <v>23</v>
      </c>
      <c r="BG218">
        <v>2.9</v>
      </c>
      <c r="BH218">
        <v>25600</v>
      </c>
      <c r="BI218">
        <v>123800</v>
      </c>
      <c r="BJ218">
        <v>20.7</v>
      </c>
      <c r="BK218">
        <v>2.9</v>
      </c>
      <c r="BL218">
        <v>25200</v>
      </c>
      <c r="BM218">
        <v>123800</v>
      </c>
      <c r="BN218">
        <v>20.3</v>
      </c>
      <c r="BO218">
        <v>2.8</v>
      </c>
      <c r="BP218">
        <v>26800</v>
      </c>
      <c r="BQ218">
        <v>124200</v>
      </c>
      <c r="BR218">
        <v>21.5</v>
      </c>
      <c r="BS218">
        <v>3.3</v>
      </c>
      <c r="BT218">
        <v>28900</v>
      </c>
      <c r="BU218">
        <v>124600</v>
      </c>
      <c r="BV218">
        <v>23.2</v>
      </c>
      <c r="BW218">
        <v>3.9</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39100</v>
      </c>
      <c r="E219">
        <v>157300</v>
      </c>
      <c r="F219">
        <v>24.9</v>
      </c>
      <c r="G219">
        <v>2.4</v>
      </c>
      <c r="H219">
        <v>40500</v>
      </c>
      <c r="I219">
        <v>161100</v>
      </c>
      <c r="J219">
        <v>25.2</v>
      </c>
      <c r="K219">
        <v>2.5</v>
      </c>
      <c r="L219">
        <v>38500</v>
      </c>
      <c r="M219">
        <v>163100</v>
      </c>
      <c r="N219">
        <v>23.6</v>
      </c>
      <c r="O219">
        <v>2.6</v>
      </c>
      <c r="P219">
        <v>37500</v>
      </c>
      <c r="Q219">
        <v>165400</v>
      </c>
      <c r="R219">
        <v>22.7</v>
      </c>
      <c r="S219">
        <v>2.7</v>
      </c>
      <c r="T219">
        <v>41500</v>
      </c>
      <c r="U219">
        <v>167000</v>
      </c>
      <c r="V219">
        <v>24.9</v>
      </c>
      <c r="W219">
        <v>2.7</v>
      </c>
      <c r="X219">
        <v>37700</v>
      </c>
      <c r="Y219">
        <v>165600</v>
      </c>
      <c r="Z219">
        <v>22.8</v>
      </c>
      <c r="AA219">
        <v>2.7</v>
      </c>
      <c r="AB219">
        <v>43000</v>
      </c>
      <c r="AC219">
        <v>165800</v>
      </c>
      <c r="AD219">
        <v>26</v>
      </c>
      <c r="AE219">
        <v>2.8</v>
      </c>
      <c r="AF219">
        <v>42100</v>
      </c>
      <c r="AG219">
        <v>167700</v>
      </c>
      <c r="AH219">
        <v>25.1</v>
      </c>
      <c r="AI219">
        <v>2.7</v>
      </c>
      <c r="AJ219">
        <v>35100</v>
      </c>
      <c r="AK219">
        <v>165500</v>
      </c>
      <c r="AL219">
        <v>21.2</v>
      </c>
      <c r="AM219">
        <v>2.4</v>
      </c>
      <c r="AN219">
        <v>35600</v>
      </c>
      <c r="AO219">
        <v>165500</v>
      </c>
      <c r="AP219">
        <v>21.5</v>
      </c>
      <c r="AQ219">
        <v>2.4</v>
      </c>
      <c r="AR219">
        <v>38000</v>
      </c>
      <c r="AS219">
        <v>166400</v>
      </c>
      <c r="AT219">
        <v>22.8</v>
      </c>
      <c r="AU219">
        <v>2.2999999999999998</v>
      </c>
      <c r="AV219">
        <v>35500</v>
      </c>
      <c r="AW219">
        <v>166500</v>
      </c>
      <c r="AX219">
        <v>21.3</v>
      </c>
      <c r="AY219">
        <v>2.2999999999999998</v>
      </c>
      <c r="AZ219">
        <v>37400</v>
      </c>
      <c r="BA219">
        <v>167500</v>
      </c>
      <c r="BB219">
        <v>22.3</v>
      </c>
      <c r="BC219">
        <v>2.5</v>
      </c>
      <c r="BD219">
        <v>35000</v>
      </c>
      <c r="BE219">
        <v>166600</v>
      </c>
      <c r="BF219">
        <v>21</v>
      </c>
      <c r="BG219">
        <v>2.6</v>
      </c>
      <c r="BH219">
        <v>34200</v>
      </c>
      <c r="BI219">
        <v>166500</v>
      </c>
      <c r="BJ219">
        <v>20.6</v>
      </c>
      <c r="BK219">
        <v>2.6</v>
      </c>
      <c r="BL219">
        <v>37400</v>
      </c>
      <c r="BM219">
        <v>166700</v>
      </c>
      <c r="BN219">
        <v>22.4</v>
      </c>
      <c r="BO219">
        <v>2.8</v>
      </c>
      <c r="BP219">
        <v>34700</v>
      </c>
      <c r="BQ219">
        <v>166700</v>
      </c>
      <c r="BR219">
        <v>20.8</v>
      </c>
      <c r="BS219">
        <v>3.1</v>
      </c>
      <c r="BT219">
        <v>35600</v>
      </c>
      <c r="BU219">
        <v>165200</v>
      </c>
      <c r="BV219">
        <v>21.5</v>
      </c>
      <c r="BW219">
        <v>3.6</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30200</v>
      </c>
      <c r="E220">
        <v>129100</v>
      </c>
      <c r="F220">
        <v>23.4</v>
      </c>
      <c r="G220">
        <v>2.6</v>
      </c>
      <c r="H220">
        <v>27300</v>
      </c>
      <c r="I220">
        <v>131500</v>
      </c>
      <c r="J220">
        <v>20.7</v>
      </c>
      <c r="K220">
        <v>2.4</v>
      </c>
      <c r="L220">
        <v>27500</v>
      </c>
      <c r="M220">
        <v>131700</v>
      </c>
      <c r="N220">
        <v>20.9</v>
      </c>
      <c r="O220">
        <v>2.5</v>
      </c>
      <c r="P220">
        <v>31500</v>
      </c>
      <c r="Q220">
        <v>132100</v>
      </c>
      <c r="R220">
        <v>23.9</v>
      </c>
      <c r="S220">
        <v>2.7</v>
      </c>
      <c r="T220">
        <v>29100</v>
      </c>
      <c r="U220">
        <v>131400</v>
      </c>
      <c r="V220">
        <v>22.1</v>
      </c>
      <c r="W220">
        <v>2.5</v>
      </c>
      <c r="X220">
        <v>32100</v>
      </c>
      <c r="Y220">
        <v>133400</v>
      </c>
      <c r="Z220">
        <v>24.1</v>
      </c>
      <c r="AA220">
        <v>2.7</v>
      </c>
      <c r="AB220">
        <v>30700</v>
      </c>
      <c r="AC220">
        <v>136500</v>
      </c>
      <c r="AD220">
        <v>22.5</v>
      </c>
      <c r="AE220">
        <v>2.7</v>
      </c>
      <c r="AF220">
        <v>31400</v>
      </c>
      <c r="AG220">
        <v>137900</v>
      </c>
      <c r="AH220">
        <v>22.8</v>
      </c>
      <c r="AI220">
        <v>2.6</v>
      </c>
      <c r="AJ220">
        <v>30500</v>
      </c>
      <c r="AK220">
        <v>138700</v>
      </c>
      <c r="AL220">
        <v>22</v>
      </c>
      <c r="AM220">
        <v>2.5</v>
      </c>
      <c r="AN220">
        <v>32500</v>
      </c>
      <c r="AO220">
        <v>138200</v>
      </c>
      <c r="AP220">
        <v>23.5</v>
      </c>
      <c r="AQ220">
        <v>2.6</v>
      </c>
      <c r="AR220">
        <v>34600</v>
      </c>
      <c r="AS220">
        <v>137500</v>
      </c>
      <c r="AT220">
        <v>25.2</v>
      </c>
      <c r="AU220">
        <v>2.6</v>
      </c>
      <c r="AV220">
        <v>34900</v>
      </c>
      <c r="AW220">
        <v>139000</v>
      </c>
      <c r="AX220">
        <v>25.1</v>
      </c>
      <c r="AY220">
        <v>2.8</v>
      </c>
      <c r="AZ220">
        <v>32000</v>
      </c>
      <c r="BA220">
        <v>141500</v>
      </c>
      <c r="BB220">
        <v>22.6</v>
      </c>
      <c r="BC220">
        <v>2.6</v>
      </c>
      <c r="BD220">
        <v>33900</v>
      </c>
      <c r="BE220">
        <v>142900</v>
      </c>
      <c r="BF220">
        <v>23.7</v>
      </c>
      <c r="BG220">
        <v>2.7</v>
      </c>
      <c r="BH220">
        <v>31700</v>
      </c>
      <c r="BI220">
        <v>143200</v>
      </c>
      <c r="BJ220">
        <v>22.2</v>
      </c>
      <c r="BK220">
        <v>3.1</v>
      </c>
      <c r="BL220">
        <v>37800</v>
      </c>
      <c r="BM220">
        <v>144500</v>
      </c>
      <c r="BN220">
        <v>26.1</v>
      </c>
      <c r="BO220">
        <v>3.1</v>
      </c>
      <c r="BP220">
        <v>29900</v>
      </c>
      <c r="BQ220">
        <v>143400</v>
      </c>
      <c r="BR220">
        <v>20.9</v>
      </c>
      <c r="BS220">
        <v>3.3</v>
      </c>
      <c r="BT220">
        <v>27300</v>
      </c>
      <c r="BU220">
        <v>142900</v>
      </c>
      <c r="BV220">
        <v>19.100000000000001</v>
      </c>
      <c r="BW220">
        <v>3.4</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22800</v>
      </c>
      <c r="E221">
        <v>88100</v>
      </c>
      <c r="F221">
        <v>25.9</v>
      </c>
      <c r="G221">
        <v>3</v>
      </c>
      <c r="H221">
        <v>25800</v>
      </c>
      <c r="I221">
        <v>89800</v>
      </c>
      <c r="J221">
        <v>28.7</v>
      </c>
      <c r="K221">
        <v>3.5</v>
      </c>
      <c r="L221">
        <v>23000</v>
      </c>
      <c r="M221">
        <v>90600</v>
      </c>
      <c r="N221">
        <v>25.4</v>
      </c>
      <c r="O221">
        <v>5.0999999999999996</v>
      </c>
      <c r="P221">
        <v>22100</v>
      </c>
      <c r="Q221">
        <v>90200</v>
      </c>
      <c r="R221">
        <v>24.4</v>
      </c>
      <c r="S221">
        <v>5.2</v>
      </c>
      <c r="T221">
        <v>25700</v>
      </c>
      <c r="U221">
        <v>91000</v>
      </c>
      <c r="V221">
        <v>28.3</v>
      </c>
      <c r="W221">
        <v>5.5</v>
      </c>
      <c r="X221">
        <v>28300</v>
      </c>
      <c r="Y221">
        <v>91500</v>
      </c>
      <c r="Z221">
        <v>31</v>
      </c>
      <c r="AA221">
        <v>5.5</v>
      </c>
      <c r="AB221">
        <v>24500</v>
      </c>
      <c r="AC221">
        <v>92300</v>
      </c>
      <c r="AD221">
        <v>26.6</v>
      </c>
      <c r="AE221">
        <v>5</v>
      </c>
      <c r="AF221">
        <v>23600</v>
      </c>
      <c r="AG221">
        <v>93000</v>
      </c>
      <c r="AH221">
        <v>25.4</v>
      </c>
      <c r="AI221">
        <v>5.4</v>
      </c>
      <c r="AJ221">
        <v>20400</v>
      </c>
      <c r="AK221">
        <v>94400</v>
      </c>
      <c r="AL221">
        <v>21.6</v>
      </c>
      <c r="AM221">
        <v>5.6</v>
      </c>
      <c r="AN221">
        <v>23100</v>
      </c>
      <c r="AO221">
        <v>92100</v>
      </c>
      <c r="AP221">
        <v>25.1</v>
      </c>
      <c r="AQ221">
        <v>5.4</v>
      </c>
      <c r="AR221">
        <v>26700</v>
      </c>
      <c r="AS221">
        <v>90100</v>
      </c>
      <c r="AT221">
        <v>29.6</v>
      </c>
      <c r="AU221">
        <v>6.1</v>
      </c>
      <c r="AV221">
        <v>24900</v>
      </c>
      <c r="AW221">
        <v>91500</v>
      </c>
      <c r="AX221">
        <v>27.2</v>
      </c>
      <c r="AY221">
        <v>6</v>
      </c>
      <c r="AZ221">
        <v>25000</v>
      </c>
      <c r="BA221">
        <v>92600</v>
      </c>
      <c r="BB221">
        <v>26.9</v>
      </c>
      <c r="BC221">
        <v>5.9</v>
      </c>
      <c r="BD221">
        <v>19400</v>
      </c>
      <c r="BE221">
        <v>91500</v>
      </c>
      <c r="BF221">
        <v>21.2</v>
      </c>
      <c r="BG221">
        <v>5.8</v>
      </c>
      <c r="BH221">
        <v>18700</v>
      </c>
      <c r="BI221">
        <v>91100</v>
      </c>
      <c r="BJ221">
        <v>20.6</v>
      </c>
      <c r="BK221">
        <v>6.2</v>
      </c>
      <c r="BL221">
        <v>15000</v>
      </c>
      <c r="BM221">
        <v>88900</v>
      </c>
      <c r="BN221">
        <v>16.8</v>
      </c>
      <c r="BO221">
        <v>6.3</v>
      </c>
      <c r="BP221">
        <v>25300</v>
      </c>
      <c r="BQ221">
        <v>89300</v>
      </c>
      <c r="BR221">
        <v>28.3</v>
      </c>
      <c r="BS221">
        <v>6.8</v>
      </c>
      <c r="BT221">
        <v>25700</v>
      </c>
      <c r="BU221">
        <v>91700</v>
      </c>
      <c r="BV221">
        <v>28</v>
      </c>
      <c r="BW221">
        <v>7.1</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19800</v>
      </c>
      <c r="E222">
        <v>99800</v>
      </c>
      <c r="F222">
        <v>19.8</v>
      </c>
      <c r="G222">
        <v>2.4</v>
      </c>
      <c r="H222">
        <v>20700</v>
      </c>
      <c r="I222">
        <v>101900</v>
      </c>
      <c r="J222">
        <v>20.3</v>
      </c>
      <c r="K222">
        <v>2.2999999999999998</v>
      </c>
      <c r="L222">
        <v>18800</v>
      </c>
      <c r="M222">
        <v>103700</v>
      </c>
      <c r="N222">
        <v>18.100000000000001</v>
      </c>
      <c r="O222">
        <v>2.4</v>
      </c>
      <c r="P222">
        <v>21300</v>
      </c>
      <c r="Q222">
        <v>105100</v>
      </c>
      <c r="R222">
        <v>20.3</v>
      </c>
      <c r="S222">
        <v>2.5</v>
      </c>
      <c r="T222">
        <v>20700</v>
      </c>
      <c r="U222">
        <v>105900</v>
      </c>
      <c r="V222">
        <v>19.5</v>
      </c>
      <c r="W222">
        <v>2.6</v>
      </c>
      <c r="X222">
        <v>19900</v>
      </c>
      <c r="Y222">
        <v>104800</v>
      </c>
      <c r="Z222">
        <v>19</v>
      </c>
      <c r="AA222">
        <v>2.7</v>
      </c>
      <c r="AB222">
        <v>25200</v>
      </c>
      <c r="AC222">
        <v>106200</v>
      </c>
      <c r="AD222">
        <v>23.7</v>
      </c>
      <c r="AE222">
        <v>2.9</v>
      </c>
      <c r="AF222">
        <v>22600</v>
      </c>
      <c r="AG222">
        <v>106200</v>
      </c>
      <c r="AH222">
        <v>21.3</v>
      </c>
      <c r="AI222">
        <v>2.6</v>
      </c>
      <c r="AJ222">
        <v>24800</v>
      </c>
      <c r="AK222">
        <v>106700</v>
      </c>
      <c r="AL222">
        <v>23.2</v>
      </c>
      <c r="AM222">
        <v>2.5</v>
      </c>
      <c r="AN222">
        <v>23700</v>
      </c>
      <c r="AO222">
        <v>107400</v>
      </c>
      <c r="AP222">
        <v>22.1</v>
      </c>
      <c r="AQ222">
        <v>2.5</v>
      </c>
      <c r="AR222">
        <v>24200</v>
      </c>
      <c r="AS222">
        <v>107600</v>
      </c>
      <c r="AT222">
        <v>22.5</v>
      </c>
      <c r="AU222">
        <v>2.2999999999999998</v>
      </c>
      <c r="AV222">
        <v>24700</v>
      </c>
      <c r="AW222">
        <v>108200</v>
      </c>
      <c r="AX222">
        <v>22.8</v>
      </c>
      <c r="AY222">
        <v>2.6</v>
      </c>
      <c r="AZ222">
        <v>22700</v>
      </c>
      <c r="BA222">
        <v>109800</v>
      </c>
      <c r="BB222">
        <v>20.7</v>
      </c>
      <c r="BC222">
        <v>2.8</v>
      </c>
      <c r="BD222">
        <v>22500</v>
      </c>
      <c r="BE222">
        <v>109600</v>
      </c>
      <c r="BF222">
        <v>20.5</v>
      </c>
      <c r="BG222">
        <v>2.9</v>
      </c>
      <c r="BH222">
        <v>21200</v>
      </c>
      <c r="BI222">
        <v>109900</v>
      </c>
      <c r="BJ222">
        <v>19.3</v>
      </c>
      <c r="BK222">
        <v>3.1</v>
      </c>
      <c r="BL222">
        <v>20300</v>
      </c>
      <c r="BM222">
        <v>110900</v>
      </c>
      <c r="BN222">
        <v>18.3</v>
      </c>
      <c r="BO222">
        <v>2.7</v>
      </c>
      <c r="BP222">
        <v>16600</v>
      </c>
      <c r="BQ222">
        <v>110700</v>
      </c>
      <c r="BR222">
        <v>15</v>
      </c>
      <c r="BS222">
        <v>3</v>
      </c>
      <c r="BT222">
        <v>16900</v>
      </c>
      <c r="BU222">
        <v>110300</v>
      </c>
      <c r="BV222">
        <v>15.3</v>
      </c>
      <c r="BW222">
        <v>3.3</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36300</v>
      </c>
      <c r="E223">
        <v>161200</v>
      </c>
      <c r="F223">
        <v>22.5</v>
      </c>
      <c r="G223">
        <v>3.4</v>
      </c>
      <c r="H223">
        <v>50700</v>
      </c>
      <c r="I223">
        <v>164200</v>
      </c>
      <c r="J223">
        <v>30.9</v>
      </c>
      <c r="K223">
        <v>3.9</v>
      </c>
      <c r="L223">
        <v>45300</v>
      </c>
      <c r="M223">
        <v>166200</v>
      </c>
      <c r="N223">
        <v>27.2</v>
      </c>
      <c r="O223">
        <v>3.9</v>
      </c>
      <c r="P223">
        <v>50400</v>
      </c>
      <c r="Q223">
        <v>170000</v>
      </c>
      <c r="R223">
        <v>29.6</v>
      </c>
      <c r="S223">
        <v>3.9</v>
      </c>
      <c r="T223">
        <v>50500</v>
      </c>
      <c r="U223">
        <v>174800</v>
      </c>
      <c r="V223">
        <v>28.9</v>
      </c>
      <c r="W223">
        <v>3.6</v>
      </c>
      <c r="X223">
        <v>48600</v>
      </c>
      <c r="Y223">
        <v>177600</v>
      </c>
      <c r="Z223">
        <v>27.4</v>
      </c>
      <c r="AA223">
        <v>3.7</v>
      </c>
      <c r="AB223">
        <v>53600</v>
      </c>
      <c r="AC223">
        <v>180800</v>
      </c>
      <c r="AD223">
        <v>29.6</v>
      </c>
      <c r="AE223">
        <v>3.5</v>
      </c>
      <c r="AF223">
        <v>54300</v>
      </c>
      <c r="AG223">
        <v>182500</v>
      </c>
      <c r="AH223">
        <v>29.7</v>
      </c>
      <c r="AI223">
        <v>3.5</v>
      </c>
      <c r="AJ223">
        <v>52500</v>
      </c>
      <c r="AK223">
        <v>184900</v>
      </c>
      <c r="AL223">
        <v>28.4</v>
      </c>
      <c r="AM223">
        <v>3.5</v>
      </c>
      <c r="AN223">
        <v>46900</v>
      </c>
      <c r="AO223">
        <v>189600</v>
      </c>
      <c r="AP223">
        <v>24.8</v>
      </c>
      <c r="AQ223">
        <v>3.4</v>
      </c>
      <c r="AR223">
        <v>48500</v>
      </c>
      <c r="AS223">
        <v>190900</v>
      </c>
      <c r="AT223">
        <v>25.4</v>
      </c>
      <c r="AU223">
        <v>3.5</v>
      </c>
      <c r="AV223">
        <v>49200</v>
      </c>
      <c r="AW223">
        <v>193300</v>
      </c>
      <c r="AX223">
        <v>25.5</v>
      </c>
      <c r="AY223">
        <v>3.5</v>
      </c>
      <c r="AZ223">
        <v>44300</v>
      </c>
      <c r="BA223">
        <v>195100</v>
      </c>
      <c r="BB223">
        <v>22.7</v>
      </c>
      <c r="BC223">
        <v>3.4</v>
      </c>
      <c r="BD223">
        <v>47300</v>
      </c>
      <c r="BE223">
        <v>196000</v>
      </c>
      <c r="BF223">
        <v>24.2</v>
      </c>
      <c r="BG223">
        <v>3.4</v>
      </c>
      <c r="BH223">
        <v>54600</v>
      </c>
      <c r="BI223">
        <v>201200</v>
      </c>
      <c r="BJ223">
        <v>27.1</v>
      </c>
      <c r="BK223">
        <v>3.5</v>
      </c>
      <c r="BL223">
        <v>54300</v>
      </c>
      <c r="BM223">
        <v>202100</v>
      </c>
      <c r="BN223">
        <v>26.8</v>
      </c>
      <c r="BO223">
        <v>4</v>
      </c>
      <c r="BP223">
        <v>49600</v>
      </c>
      <c r="BQ223">
        <v>203700</v>
      </c>
      <c r="BR223">
        <v>24.3</v>
      </c>
      <c r="BS223">
        <v>4.5</v>
      </c>
      <c r="BT223">
        <v>57500</v>
      </c>
      <c r="BU223">
        <v>201600</v>
      </c>
      <c r="BV223">
        <v>28.5</v>
      </c>
      <c r="BW223">
        <v>5.0999999999999996</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23800</v>
      </c>
      <c r="E224">
        <v>87800</v>
      </c>
      <c r="F224">
        <v>27.1</v>
      </c>
      <c r="G224">
        <v>2.2999999999999998</v>
      </c>
      <c r="H224">
        <v>25000</v>
      </c>
      <c r="I224">
        <v>86300</v>
      </c>
      <c r="J224">
        <v>28.9</v>
      </c>
      <c r="K224">
        <v>2.4</v>
      </c>
      <c r="L224">
        <v>22400</v>
      </c>
      <c r="M224">
        <v>85600</v>
      </c>
      <c r="N224">
        <v>26.2</v>
      </c>
      <c r="O224">
        <v>2.5</v>
      </c>
      <c r="P224">
        <v>23300</v>
      </c>
      <c r="Q224">
        <v>85300</v>
      </c>
      <c r="R224">
        <v>27.3</v>
      </c>
      <c r="S224">
        <v>2.6</v>
      </c>
      <c r="T224">
        <v>25200</v>
      </c>
      <c r="U224">
        <v>86000</v>
      </c>
      <c r="V224">
        <v>29.3</v>
      </c>
      <c r="W224">
        <v>2.8</v>
      </c>
      <c r="X224">
        <v>25700</v>
      </c>
      <c r="Y224">
        <v>85300</v>
      </c>
      <c r="Z224">
        <v>30.1</v>
      </c>
      <c r="AA224">
        <v>2.8</v>
      </c>
      <c r="AB224">
        <v>24100</v>
      </c>
      <c r="AC224">
        <v>84900</v>
      </c>
      <c r="AD224">
        <v>28.4</v>
      </c>
      <c r="AE224">
        <v>2.6</v>
      </c>
      <c r="AF224">
        <v>25400</v>
      </c>
      <c r="AG224">
        <v>84400</v>
      </c>
      <c r="AH224">
        <v>30.1</v>
      </c>
      <c r="AI224">
        <v>2.8</v>
      </c>
      <c r="AJ224">
        <v>21700</v>
      </c>
      <c r="AK224">
        <v>83500</v>
      </c>
      <c r="AL224">
        <v>26</v>
      </c>
      <c r="AM224">
        <v>2.6</v>
      </c>
      <c r="AN224">
        <v>21800</v>
      </c>
      <c r="AO224">
        <v>82400</v>
      </c>
      <c r="AP224">
        <v>26.4</v>
      </c>
      <c r="AQ224">
        <v>2.7</v>
      </c>
      <c r="AR224">
        <v>21100</v>
      </c>
      <c r="AS224">
        <v>82600</v>
      </c>
      <c r="AT224">
        <v>25.5</v>
      </c>
      <c r="AU224">
        <v>2.7</v>
      </c>
      <c r="AV224">
        <v>21400</v>
      </c>
      <c r="AW224">
        <v>81700</v>
      </c>
      <c r="AX224">
        <v>26.2</v>
      </c>
      <c r="AY224">
        <v>2.8</v>
      </c>
      <c r="AZ224">
        <v>21800</v>
      </c>
      <c r="BA224">
        <v>80900</v>
      </c>
      <c r="BB224">
        <v>26.9</v>
      </c>
      <c r="BC224">
        <v>3.1</v>
      </c>
      <c r="BD224">
        <v>21800</v>
      </c>
      <c r="BE224">
        <v>81400</v>
      </c>
      <c r="BF224">
        <v>26.8</v>
      </c>
      <c r="BG224">
        <v>3.1</v>
      </c>
      <c r="BH224">
        <v>21500</v>
      </c>
      <c r="BI224">
        <v>80600</v>
      </c>
      <c r="BJ224">
        <v>26.7</v>
      </c>
      <c r="BK224">
        <v>3</v>
      </c>
      <c r="BL224">
        <v>23000</v>
      </c>
      <c r="BM224">
        <v>80500</v>
      </c>
      <c r="BN224">
        <v>28.6</v>
      </c>
      <c r="BO224">
        <v>3</v>
      </c>
      <c r="BP224">
        <v>22200</v>
      </c>
      <c r="BQ224">
        <v>80900</v>
      </c>
      <c r="BR224">
        <v>27.4</v>
      </c>
      <c r="BS224">
        <v>3.6</v>
      </c>
      <c r="BT224">
        <v>23600</v>
      </c>
      <c r="BU224">
        <v>79100</v>
      </c>
      <c r="BV224">
        <v>29.8</v>
      </c>
      <c r="BW224">
        <v>3.9</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10200</v>
      </c>
      <c r="E225">
        <v>52900</v>
      </c>
      <c r="F225">
        <v>19.3</v>
      </c>
      <c r="G225">
        <v>3.5</v>
      </c>
      <c r="H225">
        <v>12200</v>
      </c>
      <c r="I225">
        <v>53300</v>
      </c>
      <c r="J225">
        <v>22.8</v>
      </c>
      <c r="K225">
        <v>3.4</v>
      </c>
      <c r="L225">
        <v>10700</v>
      </c>
      <c r="M225">
        <v>54300</v>
      </c>
      <c r="N225">
        <v>19.600000000000001</v>
      </c>
      <c r="O225">
        <v>5.4</v>
      </c>
      <c r="P225">
        <v>9300</v>
      </c>
      <c r="Q225">
        <v>55600</v>
      </c>
      <c r="R225">
        <v>16.8</v>
      </c>
      <c r="S225">
        <v>5.0999999999999996</v>
      </c>
      <c r="T225">
        <v>13900</v>
      </c>
      <c r="U225">
        <v>57100</v>
      </c>
      <c r="V225">
        <v>24.3</v>
      </c>
      <c r="W225">
        <v>6.2</v>
      </c>
      <c r="X225">
        <v>12300</v>
      </c>
      <c r="Y225">
        <v>56600</v>
      </c>
      <c r="Z225">
        <v>21.7</v>
      </c>
      <c r="AA225">
        <v>6.2</v>
      </c>
      <c r="AB225">
        <v>13700</v>
      </c>
      <c r="AC225">
        <v>57500</v>
      </c>
      <c r="AD225">
        <v>23.9</v>
      </c>
      <c r="AE225">
        <v>6.6</v>
      </c>
      <c r="AF225">
        <v>11500</v>
      </c>
      <c r="AG225">
        <v>54800</v>
      </c>
      <c r="AH225">
        <v>21</v>
      </c>
      <c r="AI225">
        <v>6.6</v>
      </c>
      <c r="AJ225">
        <v>8300</v>
      </c>
      <c r="AK225">
        <v>54600</v>
      </c>
      <c r="AL225">
        <v>15.3</v>
      </c>
      <c r="AM225">
        <v>5.4</v>
      </c>
      <c r="AN225">
        <v>11300</v>
      </c>
      <c r="AO225">
        <v>56000</v>
      </c>
      <c r="AP225">
        <v>20.2</v>
      </c>
      <c r="AQ225">
        <v>5.8</v>
      </c>
      <c r="AR225">
        <v>11400</v>
      </c>
      <c r="AS225">
        <v>54900</v>
      </c>
      <c r="AT225">
        <v>20.8</v>
      </c>
      <c r="AU225">
        <v>6</v>
      </c>
      <c r="AV225">
        <v>13000</v>
      </c>
      <c r="AW225">
        <v>54400</v>
      </c>
      <c r="AX225">
        <v>23.9</v>
      </c>
      <c r="AY225">
        <v>6.8</v>
      </c>
      <c r="AZ225">
        <v>11800</v>
      </c>
      <c r="BA225">
        <v>52400</v>
      </c>
      <c r="BB225">
        <v>22.6</v>
      </c>
      <c r="BC225">
        <v>6.6</v>
      </c>
      <c r="BD225">
        <v>9200</v>
      </c>
      <c r="BE225">
        <v>51900</v>
      </c>
      <c r="BF225">
        <v>17.7</v>
      </c>
      <c r="BG225">
        <v>6.1</v>
      </c>
      <c r="BH225">
        <v>6900</v>
      </c>
      <c r="BI225">
        <v>51600</v>
      </c>
      <c r="BJ225">
        <v>13.4</v>
      </c>
      <c r="BK225">
        <v>5.4</v>
      </c>
      <c r="BL225">
        <v>8200</v>
      </c>
      <c r="BM225">
        <v>51400</v>
      </c>
      <c r="BN225">
        <v>15.9</v>
      </c>
      <c r="BO225">
        <v>5.6</v>
      </c>
      <c r="BP225">
        <v>7700</v>
      </c>
      <c r="BQ225">
        <v>53300</v>
      </c>
      <c r="BR225">
        <v>14.5</v>
      </c>
      <c r="BS225">
        <v>6.3</v>
      </c>
      <c r="BT225">
        <v>11700</v>
      </c>
      <c r="BU225">
        <v>51800</v>
      </c>
      <c r="BV225">
        <v>22.6</v>
      </c>
      <c r="BW225">
        <v>7.8</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17000</v>
      </c>
      <c r="E226">
        <v>78900</v>
      </c>
      <c r="F226">
        <v>21.5</v>
      </c>
      <c r="G226">
        <v>3.6</v>
      </c>
      <c r="H226">
        <v>18200</v>
      </c>
      <c r="I226">
        <v>79700</v>
      </c>
      <c r="J226">
        <v>22.8</v>
      </c>
      <c r="K226">
        <v>3.5</v>
      </c>
      <c r="L226">
        <v>19000</v>
      </c>
      <c r="M226">
        <v>82700</v>
      </c>
      <c r="N226">
        <v>23</v>
      </c>
      <c r="O226">
        <v>5.3</v>
      </c>
      <c r="P226">
        <v>15100</v>
      </c>
      <c r="Q226">
        <v>81700</v>
      </c>
      <c r="R226">
        <v>18.5</v>
      </c>
      <c r="S226">
        <v>4.4000000000000004</v>
      </c>
      <c r="T226">
        <v>15600</v>
      </c>
      <c r="U226">
        <v>84300</v>
      </c>
      <c r="V226">
        <v>18.5</v>
      </c>
      <c r="W226">
        <v>4.5999999999999996</v>
      </c>
      <c r="X226">
        <v>17500</v>
      </c>
      <c r="Y226">
        <v>86200</v>
      </c>
      <c r="Z226">
        <v>20.3</v>
      </c>
      <c r="AA226">
        <v>5.2</v>
      </c>
      <c r="AB226">
        <v>15900</v>
      </c>
      <c r="AC226">
        <v>85700</v>
      </c>
      <c r="AD226">
        <v>18.5</v>
      </c>
      <c r="AE226">
        <v>5.7</v>
      </c>
      <c r="AF226">
        <v>15700</v>
      </c>
      <c r="AG226">
        <v>85200</v>
      </c>
      <c r="AH226">
        <v>18.399999999999999</v>
      </c>
      <c r="AI226">
        <v>5.5</v>
      </c>
      <c r="AJ226">
        <v>16800</v>
      </c>
      <c r="AK226">
        <v>86000</v>
      </c>
      <c r="AL226">
        <v>19.600000000000001</v>
      </c>
      <c r="AM226">
        <v>5.7</v>
      </c>
      <c r="AN226">
        <v>15200</v>
      </c>
      <c r="AO226">
        <v>88800</v>
      </c>
      <c r="AP226">
        <v>17.100000000000001</v>
      </c>
      <c r="AQ226">
        <v>5.2</v>
      </c>
      <c r="AR226">
        <v>14400</v>
      </c>
      <c r="AS226">
        <v>87600</v>
      </c>
      <c r="AT226">
        <v>16.399999999999999</v>
      </c>
      <c r="AU226">
        <v>5.5</v>
      </c>
      <c r="AV226">
        <v>17400</v>
      </c>
      <c r="AW226">
        <v>88700</v>
      </c>
      <c r="AX226">
        <v>19.600000000000001</v>
      </c>
      <c r="AY226">
        <v>5.4</v>
      </c>
      <c r="AZ226">
        <v>10900</v>
      </c>
      <c r="BA226">
        <v>86600</v>
      </c>
      <c r="BB226">
        <v>12.6</v>
      </c>
      <c r="BC226">
        <v>4.7</v>
      </c>
      <c r="BD226">
        <v>15300</v>
      </c>
      <c r="BE226">
        <v>89500</v>
      </c>
      <c r="BF226">
        <v>17.100000000000001</v>
      </c>
      <c r="BG226">
        <v>5.4</v>
      </c>
      <c r="BH226">
        <v>20100</v>
      </c>
      <c r="BI226">
        <v>89600</v>
      </c>
      <c r="BJ226">
        <v>22.4</v>
      </c>
      <c r="BK226">
        <v>7.2</v>
      </c>
      <c r="BL226">
        <v>13400</v>
      </c>
      <c r="BM226">
        <v>88200</v>
      </c>
      <c r="BN226">
        <v>15.2</v>
      </c>
      <c r="BO226">
        <v>5.5</v>
      </c>
      <c r="BP226">
        <v>16600</v>
      </c>
      <c r="BQ226">
        <v>88700</v>
      </c>
      <c r="BR226">
        <v>18.8</v>
      </c>
      <c r="BS226">
        <v>6.8</v>
      </c>
      <c r="BT226">
        <v>16800</v>
      </c>
      <c r="BU226">
        <v>92200</v>
      </c>
      <c r="BV226">
        <v>18.2</v>
      </c>
      <c r="BW226">
        <v>5.6</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7700</v>
      </c>
      <c r="E227">
        <v>34800</v>
      </c>
      <c r="F227">
        <v>22</v>
      </c>
      <c r="G227">
        <v>3.2</v>
      </c>
      <c r="H227">
        <v>6400</v>
      </c>
      <c r="I227">
        <v>34700</v>
      </c>
      <c r="J227">
        <v>18.3</v>
      </c>
      <c r="K227">
        <v>3.3</v>
      </c>
      <c r="L227">
        <v>7400</v>
      </c>
      <c r="M227">
        <v>35400</v>
      </c>
      <c r="N227">
        <v>21</v>
      </c>
      <c r="O227">
        <v>8</v>
      </c>
      <c r="P227">
        <v>5100</v>
      </c>
      <c r="Q227">
        <v>33900</v>
      </c>
      <c r="R227">
        <v>15</v>
      </c>
      <c r="S227">
        <v>6.2</v>
      </c>
      <c r="T227">
        <v>6500</v>
      </c>
      <c r="U227">
        <v>34900</v>
      </c>
      <c r="V227">
        <v>18.600000000000001</v>
      </c>
      <c r="W227">
        <v>7</v>
      </c>
      <c r="X227">
        <v>6700</v>
      </c>
      <c r="Y227">
        <v>35200</v>
      </c>
      <c r="Z227">
        <v>19</v>
      </c>
      <c r="AA227">
        <v>8</v>
      </c>
      <c r="AB227">
        <v>5600</v>
      </c>
      <c r="AC227">
        <v>34600</v>
      </c>
      <c r="AD227">
        <v>16.2</v>
      </c>
      <c r="AE227">
        <v>7</v>
      </c>
      <c r="AF227">
        <v>5000</v>
      </c>
      <c r="AG227">
        <v>34500</v>
      </c>
      <c r="AH227">
        <v>14.4</v>
      </c>
      <c r="AI227">
        <v>7.1</v>
      </c>
      <c r="AJ227">
        <v>5400</v>
      </c>
      <c r="AK227">
        <v>35900</v>
      </c>
      <c r="AL227">
        <v>15</v>
      </c>
      <c r="AM227">
        <v>7.7</v>
      </c>
      <c r="AN227">
        <v>9100</v>
      </c>
      <c r="AO227">
        <v>34600</v>
      </c>
      <c r="AP227">
        <v>26.2</v>
      </c>
      <c r="AQ227">
        <v>10</v>
      </c>
      <c r="AR227">
        <v>8100</v>
      </c>
      <c r="AS227">
        <v>33100</v>
      </c>
      <c r="AT227">
        <v>24.5</v>
      </c>
      <c r="AU227">
        <v>9.6</v>
      </c>
      <c r="AV227">
        <v>4400</v>
      </c>
      <c r="AW227">
        <v>34700</v>
      </c>
      <c r="AX227">
        <v>12.6</v>
      </c>
      <c r="AY227" t="s">
        <v>38</v>
      </c>
      <c r="AZ227">
        <v>4700</v>
      </c>
      <c r="BA227">
        <v>35100</v>
      </c>
      <c r="BB227">
        <v>13.5</v>
      </c>
      <c r="BC227">
        <v>7.9</v>
      </c>
      <c r="BD227">
        <v>6300</v>
      </c>
      <c r="BE227">
        <v>35400</v>
      </c>
      <c r="BF227">
        <v>17.899999999999999</v>
      </c>
      <c r="BG227">
        <v>9.1999999999999993</v>
      </c>
      <c r="BH227">
        <v>8500</v>
      </c>
      <c r="BI227">
        <v>35000</v>
      </c>
      <c r="BJ227">
        <v>24.4</v>
      </c>
      <c r="BK227">
        <v>9.3000000000000007</v>
      </c>
      <c r="BL227">
        <v>6300</v>
      </c>
      <c r="BM227">
        <v>35900</v>
      </c>
      <c r="BN227">
        <v>17.5</v>
      </c>
      <c r="BO227">
        <v>8.8000000000000007</v>
      </c>
      <c r="BP227">
        <v>6900</v>
      </c>
      <c r="BQ227">
        <v>36000</v>
      </c>
      <c r="BR227">
        <v>19.2</v>
      </c>
      <c r="BS227">
        <v>9.9</v>
      </c>
      <c r="BT227">
        <v>5400</v>
      </c>
      <c r="BU227">
        <v>34300</v>
      </c>
      <c r="BV227">
        <v>15.7</v>
      </c>
      <c r="BW227">
        <v>7.6</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30400</v>
      </c>
      <c r="E228">
        <v>121000</v>
      </c>
      <c r="F228">
        <v>25.1</v>
      </c>
      <c r="G228">
        <v>3.7</v>
      </c>
      <c r="H228">
        <v>26100</v>
      </c>
      <c r="I228">
        <v>122100</v>
      </c>
      <c r="J228">
        <v>21.4</v>
      </c>
      <c r="K228">
        <v>3.3</v>
      </c>
      <c r="L228">
        <v>26500</v>
      </c>
      <c r="M228">
        <v>124400</v>
      </c>
      <c r="N228">
        <v>21.3</v>
      </c>
      <c r="O228">
        <v>3.2</v>
      </c>
      <c r="P228">
        <v>23800</v>
      </c>
      <c r="Q228">
        <v>123600</v>
      </c>
      <c r="R228">
        <v>19.3</v>
      </c>
      <c r="S228">
        <v>3.2</v>
      </c>
      <c r="T228">
        <v>26400</v>
      </c>
      <c r="U228">
        <v>124100</v>
      </c>
      <c r="V228">
        <v>21.3</v>
      </c>
      <c r="W228">
        <v>3.4</v>
      </c>
      <c r="X228">
        <v>26400</v>
      </c>
      <c r="Y228">
        <v>122500</v>
      </c>
      <c r="Z228">
        <v>21.6</v>
      </c>
      <c r="AA228">
        <v>3.6</v>
      </c>
      <c r="AB228">
        <v>23500</v>
      </c>
      <c r="AC228">
        <v>122600</v>
      </c>
      <c r="AD228">
        <v>19.2</v>
      </c>
      <c r="AE228">
        <v>3.4</v>
      </c>
      <c r="AF228">
        <v>28200</v>
      </c>
      <c r="AG228">
        <v>125300</v>
      </c>
      <c r="AH228">
        <v>22.5</v>
      </c>
      <c r="AI228">
        <v>3.7</v>
      </c>
      <c r="AJ228">
        <v>25600</v>
      </c>
      <c r="AK228">
        <v>125900</v>
      </c>
      <c r="AL228">
        <v>20.3</v>
      </c>
      <c r="AM228">
        <v>3.6</v>
      </c>
      <c r="AN228">
        <v>24700</v>
      </c>
      <c r="AO228">
        <v>124800</v>
      </c>
      <c r="AP228">
        <v>19.8</v>
      </c>
      <c r="AQ228">
        <v>3.3</v>
      </c>
      <c r="AR228">
        <v>22000</v>
      </c>
      <c r="AS228">
        <v>124300</v>
      </c>
      <c r="AT228">
        <v>17.7</v>
      </c>
      <c r="AU228">
        <v>3.2</v>
      </c>
      <c r="AV228">
        <v>21300</v>
      </c>
      <c r="AW228">
        <v>123000</v>
      </c>
      <c r="AX228">
        <v>17.3</v>
      </c>
      <c r="AY228">
        <v>3.4</v>
      </c>
      <c r="AZ228">
        <v>19900</v>
      </c>
      <c r="BA228">
        <v>125300</v>
      </c>
      <c r="BB228">
        <v>15.9</v>
      </c>
      <c r="BC228">
        <v>3.5</v>
      </c>
      <c r="BD228">
        <v>29000</v>
      </c>
      <c r="BE228">
        <v>125800</v>
      </c>
      <c r="BF228">
        <v>23.1</v>
      </c>
      <c r="BG228">
        <v>3.9</v>
      </c>
      <c r="BH228">
        <v>23900</v>
      </c>
      <c r="BI228">
        <v>123700</v>
      </c>
      <c r="BJ228">
        <v>19.3</v>
      </c>
      <c r="BK228">
        <v>3.9</v>
      </c>
      <c r="BL228">
        <v>22300</v>
      </c>
      <c r="BM228">
        <v>125100</v>
      </c>
      <c r="BN228">
        <v>17.899999999999999</v>
      </c>
      <c r="BO228">
        <v>3.9</v>
      </c>
      <c r="BP228">
        <v>24000</v>
      </c>
      <c r="BQ228">
        <v>128700</v>
      </c>
      <c r="BR228">
        <v>18.600000000000001</v>
      </c>
      <c r="BS228">
        <v>4</v>
      </c>
      <c r="BT228">
        <v>27600</v>
      </c>
      <c r="BU228">
        <v>127400</v>
      </c>
      <c r="BV228">
        <v>21.7</v>
      </c>
      <c r="BW228">
        <v>4.0999999999999996</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6000</v>
      </c>
      <c r="E229">
        <v>28700</v>
      </c>
      <c r="F229">
        <v>21.1</v>
      </c>
      <c r="G229">
        <v>3.2</v>
      </c>
      <c r="H229">
        <v>6900</v>
      </c>
      <c r="I229">
        <v>29100</v>
      </c>
      <c r="J229">
        <v>23.6</v>
      </c>
      <c r="K229">
        <v>3.6</v>
      </c>
      <c r="L229">
        <v>5300</v>
      </c>
      <c r="M229">
        <v>30200</v>
      </c>
      <c r="N229">
        <v>17.399999999999999</v>
      </c>
      <c r="O229">
        <v>7.5</v>
      </c>
      <c r="P229">
        <v>6500</v>
      </c>
      <c r="Q229">
        <v>30100</v>
      </c>
      <c r="R229">
        <v>21.5</v>
      </c>
      <c r="S229">
        <v>8.1999999999999993</v>
      </c>
      <c r="T229">
        <v>3900</v>
      </c>
      <c r="U229">
        <v>29700</v>
      </c>
      <c r="V229">
        <v>13.2</v>
      </c>
      <c r="W229">
        <v>7</v>
      </c>
      <c r="X229">
        <v>5200</v>
      </c>
      <c r="Y229">
        <v>30100</v>
      </c>
      <c r="Z229">
        <v>17.399999999999999</v>
      </c>
      <c r="AA229">
        <v>8.3000000000000007</v>
      </c>
      <c r="AB229">
        <v>6300</v>
      </c>
      <c r="AC229">
        <v>30700</v>
      </c>
      <c r="AD229">
        <v>20.6</v>
      </c>
      <c r="AE229">
        <v>8</v>
      </c>
      <c r="AF229">
        <v>7700</v>
      </c>
      <c r="AG229">
        <v>30700</v>
      </c>
      <c r="AH229">
        <v>25.2</v>
      </c>
      <c r="AI229">
        <v>8.6</v>
      </c>
      <c r="AJ229">
        <v>6600</v>
      </c>
      <c r="AK229">
        <v>30600</v>
      </c>
      <c r="AL229">
        <v>21.6</v>
      </c>
      <c r="AM229">
        <v>8</v>
      </c>
      <c r="AN229">
        <v>4900</v>
      </c>
      <c r="AO229">
        <v>29900</v>
      </c>
      <c r="AP229">
        <v>16.2</v>
      </c>
      <c r="AQ229">
        <v>7.8</v>
      </c>
      <c r="AR229">
        <v>6600</v>
      </c>
      <c r="AS229">
        <v>29700</v>
      </c>
      <c r="AT229">
        <v>22.3</v>
      </c>
      <c r="AU229">
        <v>9.9</v>
      </c>
      <c r="AV229">
        <v>4000</v>
      </c>
      <c r="AW229">
        <v>28200</v>
      </c>
      <c r="AX229">
        <v>14.1</v>
      </c>
      <c r="AY229">
        <v>8.8000000000000007</v>
      </c>
      <c r="AZ229">
        <v>7200</v>
      </c>
      <c r="BA229">
        <v>31000</v>
      </c>
      <c r="BB229">
        <v>23.1</v>
      </c>
      <c r="BC229">
        <v>11.5</v>
      </c>
      <c r="BD229">
        <v>7000</v>
      </c>
      <c r="BE229">
        <v>32100</v>
      </c>
      <c r="BF229">
        <v>21.8</v>
      </c>
      <c r="BG229">
        <v>11.1</v>
      </c>
      <c r="BH229">
        <v>8200</v>
      </c>
      <c r="BI229">
        <v>30500</v>
      </c>
      <c r="BJ229">
        <v>26.9</v>
      </c>
      <c r="BK229">
        <v>11.2</v>
      </c>
      <c r="BL229">
        <v>7200</v>
      </c>
      <c r="BM229">
        <v>29700</v>
      </c>
      <c r="BN229">
        <v>24.3</v>
      </c>
      <c r="BO229">
        <v>11.8</v>
      </c>
      <c r="BP229">
        <v>5800</v>
      </c>
      <c r="BQ229">
        <v>28400</v>
      </c>
      <c r="BR229">
        <v>20.5</v>
      </c>
      <c r="BS229">
        <v>10.199999999999999</v>
      </c>
      <c r="BT229">
        <v>4600</v>
      </c>
      <c r="BU229">
        <v>28700</v>
      </c>
      <c r="BV229">
        <v>16.100000000000001</v>
      </c>
      <c r="BW229" t="s">
        <v>38</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36000</v>
      </c>
      <c r="E230">
        <v>131900</v>
      </c>
      <c r="F230">
        <v>27.3</v>
      </c>
      <c r="G230">
        <v>2.7</v>
      </c>
      <c r="H230">
        <v>33400</v>
      </c>
      <c r="I230">
        <v>131300</v>
      </c>
      <c r="J230">
        <v>25.5</v>
      </c>
      <c r="K230">
        <v>2.5</v>
      </c>
      <c r="L230">
        <v>32600</v>
      </c>
      <c r="M230">
        <v>132900</v>
      </c>
      <c r="N230">
        <v>24.5</v>
      </c>
      <c r="O230">
        <v>2.5</v>
      </c>
      <c r="P230">
        <v>36500</v>
      </c>
      <c r="Q230">
        <v>132600</v>
      </c>
      <c r="R230">
        <v>27.5</v>
      </c>
      <c r="S230">
        <v>2.6</v>
      </c>
      <c r="T230">
        <v>33900</v>
      </c>
      <c r="U230">
        <v>133400</v>
      </c>
      <c r="V230">
        <v>25.5</v>
      </c>
      <c r="W230">
        <v>2.6</v>
      </c>
      <c r="X230">
        <v>34500</v>
      </c>
      <c r="Y230">
        <v>134300</v>
      </c>
      <c r="Z230">
        <v>25.7</v>
      </c>
      <c r="AA230">
        <v>2.5</v>
      </c>
      <c r="AB230">
        <v>39400</v>
      </c>
      <c r="AC230">
        <v>135500</v>
      </c>
      <c r="AD230">
        <v>29.1</v>
      </c>
      <c r="AE230">
        <v>2.6</v>
      </c>
      <c r="AF230">
        <v>39000</v>
      </c>
      <c r="AG230">
        <v>136600</v>
      </c>
      <c r="AH230">
        <v>28.5</v>
      </c>
      <c r="AI230">
        <v>2.6</v>
      </c>
      <c r="AJ230">
        <v>40600</v>
      </c>
      <c r="AK230">
        <v>134400</v>
      </c>
      <c r="AL230">
        <v>30.2</v>
      </c>
      <c r="AM230">
        <v>2.7</v>
      </c>
      <c r="AN230">
        <v>41700</v>
      </c>
      <c r="AO230">
        <v>134500</v>
      </c>
      <c r="AP230">
        <v>31</v>
      </c>
      <c r="AQ230">
        <v>2.7</v>
      </c>
      <c r="AR230">
        <v>39900</v>
      </c>
      <c r="AS230">
        <v>133700</v>
      </c>
      <c r="AT230">
        <v>29.8</v>
      </c>
      <c r="AU230">
        <v>2.7</v>
      </c>
      <c r="AV230">
        <v>40400</v>
      </c>
      <c r="AW230">
        <v>134200</v>
      </c>
      <c r="AX230">
        <v>30.1</v>
      </c>
      <c r="AY230">
        <v>2.7</v>
      </c>
      <c r="AZ230">
        <v>42800</v>
      </c>
      <c r="BA230">
        <v>133700</v>
      </c>
      <c r="BB230">
        <v>32</v>
      </c>
      <c r="BC230">
        <v>2.8</v>
      </c>
      <c r="BD230">
        <v>37700</v>
      </c>
      <c r="BE230">
        <v>135200</v>
      </c>
      <c r="BF230">
        <v>27.9</v>
      </c>
      <c r="BG230">
        <v>2.9</v>
      </c>
      <c r="BH230">
        <v>33300</v>
      </c>
      <c r="BI230">
        <v>133400</v>
      </c>
      <c r="BJ230">
        <v>25</v>
      </c>
      <c r="BK230">
        <v>2.7</v>
      </c>
      <c r="BL230">
        <v>33300</v>
      </c>
      <c r="BM230">
        <v>132800</v>
      </c>
      <c r="BN230">
        <v>25</v>
      </c>
      <c r="BO230">
        <v>2.8</v>
      </c>
      <c r="BP230">
        <v>36600</v>
      </c>
      <c r="BQ230">
        <v>134000</v>
      </c>
      <c r="BR230">
        <v>27.3</v>
      </c>
      <c r="BS230">
        <v>3.4</v>
      </c>
      <c r="BT230">
        <v>39600</v>
      </c>
      <c r="BU230">
        <v>132100</v>
      </c>
      <c r="BV230">
        <v>30</v>
      </c>
      <c r="BW230">
        <v>3.8</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10000</v>
      </c>
      <c r="E231">
        <v>49900</v>
      </c>
      <c r="F231">
        <v>20.100000000000001</v>
      </c>
      <c r="G231">
        <v>3.6</v>
      </c>
      <c r="H231">
        <v>11100</v>
      </c>
      <c r="I231">
        <v>50300</v>
      </c>
      <c r="J231">
        <v>22</v>
      </c>
      <c r="K231">
        <v>3.7</v>
      </c>
      <c r="L231">
        <v>10100</v>
      </c>
      <c r="M231">
        <v>50600</v>
      </c>
      <c r="N231">
        <v>20</v>
      </c>
      <c r="O231">
        <v>6.1</v>
      </c>
      <c r="P231">
        <v>11700</v>
      </c>
      <c r="Q231">
        <v>51800</v>
      </c>
      <c r="R231">
        <v>22.5</v>
      </c>
      <c r="S231">
        <v>6.6</v>
      </c>
      <c r="T231">
        <v>13200</v>
      </c>
      <c r="U231">
        <v>53200</v>
      </c>
      <c r="V231">
        <v>24.9</v>
      </c>
      <c r="W231">
        <v>7.4</v>
      </c>
      <c r="X231">
        <v>12200</v>
      </c>
      <c r="Y231">
        <v>52000</v>
      </c>
      <c r="Z231">
        <v>23.4</v>
      </c>
      <c r="AA231">
        <v>7.2</v>
      </c>
      <c r="AB231">
        <v>9000</v>
      </c>
      <c r="AC231">
        <v>51900</v>
      </c>
      <c r="AD231">
        <v>17.399999999999999</v>
      </c>
      <c r="AE231">
        <v>7</v>
      </c>
      <c r="AF231">
        <v>10300</v>
      </c>
      <c r="AG231">
        <v>50500</v>
      </c>
      <c r="AH231">
        <v>20.399999999999999</v>
      </c>
      <c r="AI231">
        <v>7.5</v>
      </c>
      <c r="AJ231">
        <v>10300</v>
      </c>
      <c r="AK231">
        <v>51000</v>
      </c>
      <c r="AL231">
        <v>20.100000000000001</v>
      </c>
      <c r="AM231">
        <v>7.3</v>
      </c>
      <c r="AN231">
        <v>11000</v>
      </c>
      <c r="AO231">
        <v>50800</v>
      </c>
      <c r="AP231">
        <v>21.6</v>
      </c>
      <c r="AQ231">
        <v>8.1</v>
      </c>
      <c r="AR231">
        <v>7000</v>
      </c>
      <c r="AS231">
        <v>50400</v>
      </c>
      <c r="AT231">
        <v>13.8</v>
      </c>
      <c r="AU231">
        <v>6.9</v>
      </c>
      <c r="AV231">
        <v>10700</v>
      </c>
      <c r="AW231">
        <v>51700</v>
      </c>
      <c r="AX231">
        <v>20.6</v>
      </c>
      <c r="AY231">
        <v>7.7</v>
      </c>
      <c r="AZ231">
        <v>9600</v>
      </c>
      <c r="BA231">
        <v>52300</v>
      </c>
      <c r="BB231">
        <v>18.399999999999999</v>
      </c>
      <c r="BC231">
        <v>8.1999999999999993</v>
      </c>
      <c r="BD231">
        <v>9000</v>
      </c>
      <c r="BE231">
        <v>52200</v>
      </c>
      <c r="BF231">
        <v>17.2</v>
      </c>
      <c r="BG231">
        <v>8.5</v>
      </c>
      <c r="BH231">
        <v>7100</v>
      </c>
      <c r="BI231">
        <v>52400</v>
      </c>
      <c r="BJ231">
        <v>13.5</v>
      </c>
      <c r="BK231">
        <v>6.1</v>
      </c>
      <c r="BL231">
        <v>7200</v>
      </c>
      <c r="BM231">
        <v>52800</v>
      </c>
      <c r="BN231">
        <v>13.7</v>
      </c>
      <c r="BO231">
        <v>6.7</v>
      </c>
      <c r="BP231">
        <v>9600</v>
      </c>
      <c r="BQ231">
        <v>51600</v>
      </c>
      <c r="BR231">
        <v>18.600000000000001</v>
      </c>
      <c r="BS231">
        <v>7.9</v>
      </c>
      <c r="BT231">
        <v>7500</v>
      </c>
      <c r="BU231">
        <v>51000</v>
      </c>
      <c r="BV231">
        <v>14.7</v>
      </c>
      <c r="BW231">
        <v>6.2</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9300</v>
      </c>
      <c r="E232">
        <v>42100</v>
      </c>
      <c r="F232">
        <v>22.1</v>
      </c>
      <c r="G232">
        <v>3.6</v>
      </c>
      <c r="H232">
        <v>10200</v>
      </c>
      <c r="I232">
        <v>42000</v>
      </c>
      <c r="J232">
        <v>24.3</v>
      </c>
      <c r="K232">
        <v>3.7</v>
      </c>
      <c r="L232">
        <v>11300</v>
      </c>
      <c r="M232">
        <v>42900</v>
      </c>
      <c r="N232">
        <v>26.4</v>
      </c>
      <c r="O232">
        <v>7.6</v>
      </c>
      <c r="P232">
        <v>9400</v>
      </c>
      <c r="Q232">
        <v>44300</v>
      </c>
      <c r="R232">
        <v>21.3</v>
      </c>
      <c r="S232">
        <v>7.1</v>
      </c>
      <c r="T232">
        <v>14100</v>
      </c>
      <c r="U232">
        <v>46500</v>
      </c>
      <c r="V232">
        <v>30.3</v>
      </c>
      <c r="W232">
        <v>8.1</v>
      </c>
      <c r="X232">
        <v>15600</v>
      </c>
      <c r="Y232">
        <v>44800</v>
      </c>
      <c r="Z232">
        <v>34.700000000000003</v>
      </c>
      <c r="AA232">
        <v>8.6</v>
      </c>
      <c r="AB232">
        <v>14900</v>
      </c>
      <c r="AC232">
        <v>45100</v>
      </c>
      <c r="AD232">
        <v>32.9</v>
      </c>
      <c r="AE232">
        <v>9.1</v>
      </c>
      <c r="AF232">
        <v>12500</v>
      </c>
      <c r="AG232">
        <v>44300</v>
      </c>
      <c r="AH232">
        <v>28.3</v>
      </c>
      <c r="AI232">
        <v>8.8000000000000007</v>
      </c>
      <c r="AJ232">
        <v>6300</v>
      </c>
      <c r="AK232">
        <v>42100</v>
      </c>
      <c r="AL232">
        <v>15</v>
      </c>
      <c r="AM232">
        <v>6.5</v>
      </c>
      <c r="AN232">
        <v>10800</v>
      </c>
      <c r="AO232">
        <v>42400</v>
      </c>
      <c r="AP232">
        <v>25.3</v>
      </c>
      <c r="AQ232">
        <v>8.9</v>
      </c>
      <c r="AR232">
        <v>11200</v>
      </c>
      <c r="AS232">
        <v>44200</v>
      </c>
      <c r="AT232">
        <v>25.3</v>
      </c>
      <c r="AU232">
        <v>8.6999999999999993</v>
      </c>
      <c r="AV232">
        <v>11200</v>
      </c>
      <c r="AW232">
        <v>44200</v>
      </c>
      <c r="AX232">
        <v>25.4</v>
      </c>
      <c r="AY232">
        <v>8.1</v>
      </c>
      <c r="AZ232">
        <v>10700</v>
      </c>
      <c r="BA232">
        <v>43300</v>
      </c>
      <c r="BB232">
        <v>24.7</v>
      </c>
      <c r="BC232">
        <v>7.8</v>
      </c>
      <c r="BD232">
        <v>8600</v>
      </c>
      <c r="BE232">
        <v>41800</v>
      </c>
      <c r="BF232">
        <v>20.5</v>
      </c>
      <c r="BG232">
        <v>9.4</v>
      </c>
      <c r="BH232">
        <v>8900</v>
      </c>
      <c r="BI232">
        <v>42600</v>
      </c>
      <c r="BJ232">
        <v>20.8</v>
      </c>
      <c r="BK232">
        <v>7.5</v>
      </c>
      <c r="BL232">
        <v>7600</v>
      </c>
      <c r="BM232">
        <v>42200</v>
      </c>
      <c r="BN232">
        <v>18</v>
      </c>
      <c r="BO232">
        <v>7.1</v>
      </c>
      <c r="BP232">
        <v>7200</v>
      </c>
      <c r="BQ232">
        <v>42400</v>
      </c>
      <c r="BR232">
        <v>16.899999999999999</v>
      </c>
      <c r="BS232">
        <v>9.1</v>
      </c>
      <c r="BT232">
        <v>9700</v>
      </c>
      <c r="BU232">
        <v>42300</v>
      </c>
      <c r="BV232">
        <v>23</v>
      </c>
      <c r="BW232">
        <v>10.7</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8900</v>
      </c>
      <c r="E233">
        <v>47100</v>
      </c>
      <c r="F233">
        <v>18.899999999999999</v>
      </c>
      <c r="G233">
        <v>3.3</v>
      </c>
      <c r="H233">
        <v>9300</v>
      </c>
      <c r="I233">
        <v>48000</v>
      </c>
      <c r="J233">
        <v>19.399999999999999</v>
      </c>
      <c r="K233">
        <v>3.4</v>
      </c>
      <c r="L233">
        <v>8400</v>
      </c>
      <c r="M233">
        <v>49100</v>
      </c>
      <c r="N233">
        <v>17.100000000000001</v>
      </c>
      <c r="O233">
        <v>5.6</v>
      </c>
      <c r="P233">
        <v>11600</v>
      </c>
      <c r="Q233">
        <v>50800</v>
      </c>
      <c r="R233">
        <v>22.8</v>
      </c>
      <c r="S233">
        <v>6.5</v>
      </c>
      <c r="T233">
        <v>11700</v>
      </c>
      <c r="U233">
        <v>50200</v>
      </c>
      <c r="V233">
        <v>23.3</v>
      </c>
      <c r="W233">
        <v>6.3</v>
      </c>
      <c r="X233">
        <v>11300</v>
      </c>
      <c r="Y233">
        <v>49300</v>
      </c>
      <c r="Z233">
        <v>22.9</v>
      </c>
      <c r="AA233">
        <v>6.4</v>
      </c>
      <c r="AB233">
        <v>11000</v>
      </c>
      <c r="AC233">
        <v>48600</v>
      </c>
      <c r="AD233">
        <v>22.6</v>
      </c>
      <c r="AE233">
        <v>6.7</v>
      </c>
      <c r="AF233">
        <v>14400</v>
      </c>
      <c r="AG233">
        <v>48700</v>
      </c>
      <c r="AH233">
        <v>29.5</v>
      </c>
      <c r="AI233">
        <v>7.7</v>
      </c>
      <c r="AJ233">
        <v>12200</v>
      </c>
      <c r="AK233">
        <v>50300</v>
      </c>
      <c r="AL233">
        <v>24.2</v>
      </c>
      <c r="AM233">
        <v>7.1</v>
      </c>
      <c r="AN233">
        <v>13400</v>
      </c>
      <c r="AO233">
        <v>50500</v>
      </c>
      <c r="AP233">
        <v>26.5</v>
      </c>
      <c r="AQ233">
        <v>7.1</v>
      </c>
      <c r="AR233">
        <v>15700</v>
      </c>
      <c r="AS233">
        <v>50700</v>
      </c>
      <c r="AT233">
        <v>31</v>
      </c>
      <c r="AU233">
        <v>8.1999999999999993</v>
      </c>
      <c r="AV233">
        <v>11800</v>
      </c>
      <c r="AW233">
        <v>50600</v>
      </c>
      <c r="AX233">
        <v>23.4</v>
      </c>
      <c r="AY233">
        <v>6.8</v>
      </c>
      <c r="AZ233">
        <v>12400</v>
      </c>
      <c r="BA233">
        <v>51000</v>
      </c>
      <c r="BB233">
        <v>24.3</v>
      </c>
      <c r="BC233">
        <v>7</v>
      </c>
      <c r="BD233">
        <v>11000</v>
      </c>
      <c r="BE233">
        <v>50000</v>
      </c>
      <c r="BF233">
        <v>22.1</v>
      </c>
      <c r="BG233">
        <v>7.7</v>
      </c>
      <c r="BH233">
        <v>14200</v>
      </c>
      <c r="BI233">
        <v>49600</v>
      </c>
      <c r="BJ233">
        <v>28.6</v>
      </c>
      <c r="BK233">
        <v>7.6</v>
      </c>
      <c r="BL233">
        <v>9500</v>
      </c>
      <c r="BM233">
        <v>51700</v>
      </c>
      <c r="BN233">
        <v>18.399999999999999</v>
      </c>
      <c r="BO233">
        <v>7.2</v>
      </c>
      <c r="BP233">
        <v>7900</v>
      </c>
      <c r="BQ233">
        <v>50200</v>
      </c>
      <c r="BR233">
        <v>15.6</v>
      </c>
      <c r="BS233">
        <v>6.9</v>
      </c>
      <c r="BT233">
        <v>9100</v>
      </c>
      <c r="BU233">
        <v>51700</v>
      </c>
      <c r="BV233">
        <v>17.5</v>
      </c>
      <c r="BW233">
        <v>7</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38800</v>
      </c>
      <c r="E234">
        <v>159900</v>
      </c>
      <c r="F234">
        <v>24.3</v>
      </c>
      <c r="G234">
        <v>2.2999999999999998</v>
      </c>
      <c r="H234">
        <v>38900</v>
      </c>
      <c r="I234">
        <v>160500</v>
      </c>
      <c r="J234">
        <v>24.2</v>
      </c>
      <c r="K234">
        <v>2.2999999999999998</v>
      </c>
      <c r="L234">
        <v>40600</v>
      </c>
      <c r="M234">
        <v>162100</v>
      </c>
      <c r="N234">
        <v>25</v>
      </c>
      <c r="O234">
        <v>2.5</v>
      </c>
      <c r="P234">
        <v>42100</v>
      </c>
      <c r="Q234">
        <v>161100</v>
      </c>
      <c r="R234">
        <v>26.1</v>
      </c>
      <c r="S234">
        <v>2.6</v>
      </c>
      <c r="T234">
        <v>39500</v>
      </c>
      <c r="U234">
        <v>162000</v>
      </c>
      <c r="V234">
        <v>24.4</v>
      </c>
      <c r="W234">
        <v>2.6</v>
      </c>
      <c r="X234">
        <v>41200</v>
      </c>
      <c r="Y234">
        <v>162100</v>
      </c>
      <c r="Z234">
        <v>25.4</v>
      </c>
      <c r="AA234">
        <v>2.5</v>
      </c>
      <c r="AB234">
        <v>41300</v>
      </c>
      <c r="AC234">
        <v>163100</v>
      </c>
      <c r="AD234">
        <v>25.3</v>
      </c>
      <c r="AE234">
        <v>2.5</v>
      </c>
      <c r="AF234">
        <v>42300</v>
      </c>
      <c r="AG234">
        <v>162900</v>
      </c>
      <c r="AH234">
        <v>26</v>
      </c>
      <c r="AI234">
        <v>2.5</v>
      </c>
      <c r="AJ234">
        <v>41100</v>
      </c>
      <c r="AK234">
        <v>160900</v>
      </c>
      <c r="AL234">
        <v>25.6</v>
      </c>
      <c r="AM234">
        <v>2.6</v>
      </c>
      <c r="AN234">
        <v>39700</v>
      </c>
      <c r="AO234">
        <v>160200</v>
      </c>
      <c r="AP234">
        <v>24.8</v>
      </c>
      <c r="AQ234">
        <v>2.6</v>
      </c>
      <c r="AR234">
        <v>41500</v>
      </c>
      <c r="AS234">
        <v>159400</v>
      </c>
      <c r="AT234">
        <v>26</v>
      </c>
      <c r="AU234">
        <v>2.8</v>
      </c>
      <c r="AV234">
        <v>37200</v>
      </c>
      <c r="AW234">
        <v>160000</v>
      </c>
      <c r="AX234">
        <v>23.3</v>
      </c>
      <c r="AY234">
        <v>2.8</v>
      </c>
      <c r="AZ234">
        <v>44000</v>
      </c>
      <c r="BA234">
        <v>159200</v>
      </c>
      <c r="BB234">
        <v>27.6</v>
      </c>
      <c r="BC234">
        <v>3.1</v>
      </c>
      <c r="BD234">
        <v>36000</v>
      </c>
      <c r="BE234">
        <v>159800</v>
      </c>
      <c r="BF234">
        <v>22.5</v>
      </c>
      <c r="BG234">
        <v>2.8</v>
      </c>
      <c r="BH234">
        <v>35500</v>
      </c>
      <c r="BI234">
        <v>158600</v>
      </c>
      <c r="BJ234">
        <v>22.4</v>
      </c>
      <c r="BK234">
        <v>2.9</v>
      </c>
      <c r="BL234">
        <v>39300</v>
      </c>
      <c r="BM234">
        <v>160800</v>
      </c>
      <c r="BN234">
        <v>24.4</v>
      </c>
      <c r="BO234">
        <v>3.1</v>
      </c>
      <c r="BP234">
        <v>31500</v>
      </c>
      <c r="BQ234">
        <v>160200</v>
      </c>
      <c r="BR234">
        <v>19.7</v>
      </c>
      <c r="BS234">
        <v>3.4</v>
      </c>
      <c r="BT234">
        <v>38200</v>
      </c>
      <c r="BU234">
        <v>158700</v>
      </c>
      <c r="BV234">
        <v>24.1</v>
      </c>
      <c r="BW234">
        <v>3.6</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12000</v>
      </c>
      <c r="E235">
        <v>57900</v>
      </c>
      <c r="F235">
        <v>20.7</v>
      </c>
      <c r="G235">
        <v>3.6</v>
      </c>
      <c r="H235">
        <v>11000</v>
      </c>
      <c r="I235">
        <v>58100</v>
      </c>
      <c r="J235">
        <v>18.899999999999999</v>
      </c>
      <c r="K235">
        <v>3</v>
      </c>
      <c r="L235">
        <v>10400</v>
      </c>
      <c r="M235">
        <v>58300</v>
      </c>
      <c r="N235">
        <v>17.8</v>
      </c>
      <c r="O235">
        <v>5.5</v>
      </c>
      <c r="P235">
        <v>9200</v>
      </c>
      <c r="Q235">
        <v>58700</v>
      </c>
      <c r="R235">
        <v>15.7</v>
      </c>
      <c r="S235">
        <v>5.0999999999999996</v>
      </c>
      <c r="T235">
        <v>11300</v>
      </c>
      <c r="U235">
        <v>60600</v>
      </c>
      <c r="V235">
        <v>18.600000000000001</v>
      </c>
      <c r="W235">
        <v>5.5</v>
      </c>
      <c r="X235">
        <v>14300</v>
      </c>
      <c r="Y235">
        <v>61600</v>
      </c>
      <c r="Z235">
        <v>23.3</v>
      </c>
      <c r="AA235">
        <v>6.7</v>
      </c>
      <c r="AB235">
        <v>13500</v>
      </c>
      <c r="AC235">
        <v>61600</v>
      </c>
      <c r="AD235">
        <v>21.9</v>
      </c>
      <c r="AE235">
        <v>6.3</v>
      </c>
      <c r="AF235">
        <v>13000</v>
      </c>
      <c r="AG235">
        <v>62000</v>
      </c>
      <c r="AH235">
        <v>21</v>
      </c>
      <c r="AI235">
        <v>6.3</v>
      </c>
      <c r="AJ235">
        <v>9900</v>
      </c>
      <c r="AK235">
        <v>62400</v>
      </c>
      <c r="AL235">
        <v>15.8</v>
      </c>
      <c r="AM235">
        <v>5.6</v>
      </c>
      <c r="AN235">
        <v>12000</v>
      </c>
      <c r="AO235">
        <v>61300</v>
      </c>
      <c r="AP235">
        <v>19.600000000000001</v>
      </c>
      <c r="AQ235">
        <v>6.9</v>
      </c>
      <c r="AR235">
        <v>10900</v>
      </c>
      <c r="AS235">
        <v>61000</v>
      </c>
      <c r="AT235">
        <v>17.8</v>
      </c>
      <c r="AU235">
        <v>5.5</v>
      </c>
      <c r="AV235">
        <v>8600</v>
      </c>
      <c r="AW235">
        <v>62600</v>
      </c>
      <c r="AX235">
        <v>13.7</v>
      </c>
      <c r="AY235">
        <v>5.0999999999999996</v>
      </c>
      <c r="AZ235">
        <v>10800</v>
      </c>
      <c r="BA235">
        <v>62600</v>
      </c>
      <c r="BB235">
        <v>17.3</v>
      </c>
      <c r="BC235">
        <v>5.5</v>
      </c>
      <c r="BD235">
        <v>9700</v>
      </c>
      <c r="BE235">
        <v>63000</v>
      </c>
      <c r="BF235">
        <v>15.4</v>
      </c>
      <c r="BG235">
        <v>5.7</v>
      </c>
      <c r="BH235">
        <v>9900</v>
      </c>
      <c r="BI235">
        <v>64900</v>
      </c>
      <c r="BJ235">
        <v>15.3</v>
      </c>
      <c r="BK235">
        <v>5.7</v>
      </c>
      <c r="BL235">
        <v>8800</v>
      </c>
      <c r="BM235">
        <v>66000</v>
      </c>
      <c r="BN235">
        <v>13.3</v>
      </c>
      <c r="BO235">
        <v>5.2</v>
      </c>
      <c r="BP235">
        <v>11200</v>
      </c>
      <c r="BQ235">
        <v>65000</v>
      </c>
      <c r="BR235">
        <v>17.2</v>
      </c>
      <c r="BS235">
        <v>5.8</v>
      </c>
      <c r="BT235">
        <v>13100</v>
      </c>
      <c r="BU235">
        <v>66000</v>
      </c>
      <c r="BV235">
        <v>19.8</v>
      </c>
      <c r="BW235">
        <v>5.7</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8600</v>
      </c>
      <c r="E236">
        <v>51200</v>
      </c>
      <c r="F236">
        <v>16.8</v>
      </c>
      <c r="G236">
        <v>3.2</v>
      </c>
      <c r="H236">
        <v>10200</v>
      </c>
      <c r="I236">
        <v>51700</v>
      </c>
      <c r="J236">
        <v>19.7</v>
      </c>
      <c r="K236">
        <v>3.5</v>
      </c>
      <c r="L236">
        <v>7900</v>
      </c>
      <c r="M236">
        <v>51100</v>
      </c>
      <c r="N236">
        <v>15.5</v>
      </c>
      <c r="O236">
        <v>6</v>
      </c>
      <c r="P236">
        <v>7000</v>
      </c>
      <c r="Q236">
        <v>51300</v>
      </c>
      <c r="R236">
        <v>13.7</v>
      </c>
      <c r="S236">
        <v>5.8</v>
      </c>
      <c r="T236">
        <v>12200</v>
      </c>
      <c r="U236">
        <v>51200</v>
      </c>
      <c r="V236">
        <v>23.8</v>
      </c>
      <c r="W236">
        <v>6.7</v>
      </c>
      <c r="X236">
        <v>10000</v>
      </c>
      <c r="Y236">
        <v>53100</v>
      </c>
      <c r="Z236">
        <v>18.899999999999999</v>
      </c>
      <c r="AA236">
        <v>6.9</v>
      </c>
      <c r="AB236">
        <v>13100</v>
      </c>
      <c r="AC236">
        <v>53300</v>
      </c>
      <c r="AD236">
        <v>24.7</v>
      </c>
      <c r="AE236">
        <v>7.3</v>
      </c>
      <c r="AF236">
        <v>11100</v>
      </c>
      <c r="AG236">
        <v>52500</v>
      </c>
      <c r="AH236">
        <v>21.1</v>
      </c>
      <c r="AI236">
        <v>7.1</v>
      </c>
      <c r="AJ236">
        <v>8500</v>
      </c>
      <c r="AK236">
        <v>52700</v>
      </c>
      <c r="AL236">
        <v>16.2</v>
      </c>
      <c r="AM236">
        <v>6.3</v>
      </c>
      <c r="AN236">
        <v>10200</v>
      </c>
      <c r="AO236">
        <v>53100</v>
      </c>
      <c r="AP236">
        <v>19.3</v>
      </c>
      <c r="AQ236">
        <v>7.2</v>
      </c>
      <c r="AR236">
        <v>14500</v>
      </c>
      <c r="AS236">
        <v>54800</v>
      </c>
      <c r="AT236">
        <v>26.4</v>
      </c>
      <c r="AU236">
        <v>7.6</v>
      </c>
      <c r="AV236">
        <v>12700</v>
      </c>
      <c r="AW236">
        <v>56000</v>
      </c>
      <c r="AX236">
        <v>22.7</v>
      </c>
      <c r="AY236">
        <v>7.2</v>
      </c>
      <c r="AZ236">
        <v>7900</v>
      </c>
      <c r="BA236">
        <v>56400</v>
      </c>
      <c r="BB236">
        <v>13.9</v>
      </c>
      <c r="BC236">
        <v>6.4</v>
      </c>
      <c r="BD236">
        <v>9000</v>
      </c>
      <c r="BE236">
        <v>58300</v>
      </c>
      <c r="BF236">
        <v>15.5</v>
      </c>
      <c r="BG236">
        <v>5.9</v>
      </c>
      <c r="BH236">
        <v>15700</v>
      </c>
      <c r="BI236">
        <v>59000</v>
      </c>
      <c r="BJ236">
        <v>26.7</v>
      </c>
      <c r="BK236">
        <v>8</v>
      </c>
      <c r="BL236">
        <v>10100</v>
      </c>
      <c r="BM236">
        <v>56600</v>
      </c>
      <c r="BN236">
        <v>17.899999999999999</v>
      </c>
      <c r="BO236">
        <v>7.8</v>
      </c>
      <c r="BP236">
        <v>8700</v>
      </c>
      <c r="BQ236">
        <v>58200</v>
      </c>
      <c r="BR236">
        <v>14.9</v>
      </c>
      <c r="BS236">
        <v>7.6</v>
      </c>
      <c r="BT236">
        <v>10900</v>
      </c>
      <c r="BU236">
        <v>57500</v>
      </c>
      <c r="BV236">
        <v>18.899999999999999</v>
      </c>
      <c r="BW236">
        <v>10.3</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12900</v>
      </c>
      <c r="E237">
        <v>68800</v>
      </c>
      <c r="F237">
        <v>18.7</v>
      </c>
      <c r="G237">
        <v>3.1</v>
      </c>
      <c r="H237">
        <v>16500</v>
      </c>
      <c r="I237">
        <v>69800</v>
      </c>
      <c r="J237">
        <v>23.7</v>
      </c>
      <c r="K237">
        <v>3.5</v>
      </c>
      <c r="L237">
        <v>11000</v>
      </c>
      <c r="M237">
        <v>69200</v>
      </c>
      <c r="N237">
        <v>15.9</v>
      </c>
      <c r="O237">
        <v>4.7</v>
      </c>
      <c r="P237">
        <v>14100</v>
      </c>
      <c r="Q237">
        <v>69700</v>
      </c>
      <c r="R237">
        <v>20.3</v>
      </c>
      <c r="S237">
        <v>4.9000000000000004</v>
      </c>
      <c r="T237">
        <v>13900</v>
      </c>
      <c r="U237">
        <v>69600</v>
      </c>
      <c r="V237">
        <v>19.899999999999999</v>
      </c>
      <c r="W237">
        <v>5.6</v>
      </c>
      <c r="X237">
        <v>11800</v>
      </c>
      <c r="Y237">
        <v>68600</v>
      </c>
      <c r="Z237">
        <v>17.2</v>
      </c>
      <c r="AA237">
        <v>5.3</v>
      </c>
      <c r="AB237">
        <v>12900</v>
      </c>
      <c r="AC237">
        <v>70500</v>
      </c>
      <c r="AD237">
        <v>18.3</v>
      </c>
      <c r="AE237">
        <v>5.4</v>
      </c>
      <c r="AF237">
        <v>18100</v>
      </c>
      <c r="AG237">
        <v>70100</v>
      </c>
      <c r="AH237">
        <v>25.9</v>
      </c>
      <c r="AI237">
        <v>6.2</v>
      </c>
      <c r="AJ237">
        <v>16100</v>
      </c>
      <c r="AK237">
        <v>68700</v>
      </c>
      <c r="AL237">
        <v>23.4</v>
      </c>
      <c r="AM237">
        <v>6.4</v>
      </c>
      <c r="AN237">
        <v>15900</v>
      </c>
      <c r="AO237">
        <v>68800</v>
      </c>
      <c r="AP237">
        <v>23.2</v>
      </c>
      <c r="AQ237">
        <v>6.4</v>
      </c>
      <c r="AR237">
        <v>11300</v>
      </c>
      <c r="AS237">
        <v>68100</v>
      </c>
      <c r="AT237">
        <v>16.600000000000001</v>
      </c>
      <c r="AU237">
        <v>5.6</v>
      </c>
      <c r="AV237">
        <v>12900</v>
      </c>
      <c r="AW237">
        <v>70000</v>
      </c>
      <c r="AX237">
        <v>18.399999999999999</v>
      </c>
      <c r="AY237">
        <v>6</v>
      </c>
      <c r="AZ237">
        <v>13200</v>
      </c>
      <c r="BA237">
        <v>69900</v>
      </c>
      <c r="BB237">
        <v>18.899999999999999</v>
      </c>
      <c r="BC237">
        <v>6.4</v>
      </c>
      <c r="BD237">
        <v>9700</v>
      </c>
      <c r="BE237">
        <v>68800</v>
      </c>
      <c r="BF237">
        <v>14</v>
      </c>
      <c r="BG237">
        <v>5.4</v>
      </c>
      <c r="BH237">
        <v>11500</v>
      </c>
      <c r="BI237">
        <v>68300</v>
      </c>
      <c r="BJ237">
        <v>16.8</v>
      </c>
      <c r="BK237">
        <v>6.2</v>
      </c>
      <c r="BL237">
        <v>11500</v>
      </c>
      <c r="BM237">
        <v>69200</v>
      </c>
      <c r="BN237">
        <v>16.7</v>
      </c>
      <c r="BO237">
        <v>5.7</v>
      </c>
      <c r="BP237">
        <v>15400</v>
      </c>
      <c r="BQ237">
        <v>70500</v>
      </c>
      <c r="BR237">
        <v>21.8</v>
      </c>
      <c r="BS237">
        <v>6.4</v>
      </c>
      <c r="BT237">
        <v>11700</v>
      </c>
      <c r="BU237">
        <v>71300</v>
      </c>
      <c r="BV237">
        <v>16.5</v>
      </c>
      <c r="BW237">
        <v>5.6</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9300</v>
      </c>
      <c r="E238">
        <v>59700</v>
      </c>
      <c r="F238">
        <v>15.5</v>
      </c>
      <c r="G238">
        <v>3.3</v>
      </c>
      <c r="H238">
        <v>9300</v>
      </c>
      <c r="I238">
        <v>59200</v>
      </c>
      <c r="J238">
        <v>15.8</v>
      </c>
      <c r="K238">
        <v>3.1</v>
      </c>
      <c r="L238">
        <v>7400</v>
      </c>
      <c r="M238">
        <v>60000</v>
      </c>
      <c r="N238">
        <v>12.3</v>
      </c>
      <c r="O238">
        <v>4.5999999999999996</v>
      </c>
      <c r="P238">
        <v>9900</v>
      </c>
      <c r="Q238">
        <v>61300</v>
      </c>
      <c r="R238">
        <v>16.2</v>
      </c>
      <c r="S238">
        <v>5.2</v>
      </c>
      <c r="T238">
        <v>11100</v>
      </c>
      <c r="U238">
        <v>62000</v>
      </c>
      <c r="V238">
        <v>17.899999999999999</v>
      </c>
      <c r="W238">
        <v>5.3</v>
      </c>
      <c r="X238">
        <v>6300</v>
      </c>
      <c r="Y238">
        <v>61800</v>
      </c>
      <c r="Z238">
        <v>10.199999999999999</v>
      </c>
      <c r="AA238">
        <v>4.8</v>
      </c>
      <c r="AB238">
        <v>11600</v>
      </c>
      <c r="AC238">
        <v>62900</v>
      </c>
      <c r="AD238">
        <v>18.5</v>
      </c>
      <c r="AE238">
        <v>6.3</v>
      </c>
      <c r="AF238">
        <v>9600</v>
      </c>
      <c r="AG238">
        <v>62300</v>
      </c>
      <c r="AH238">
        <v>15.4</v>
      </c>
      <c r="AI238">
        <v>5.6</v>
      </c>
      <c r="AJ238">
        <v>13500</v>
      </c>
      <c r="AK238">
        <v>62700</v>
      </c>
      <c r="AL238">
        <v>21.6</v>
      </c>
      <c r="AM238">
        <v>6.6</v>
      </c>
      <c r="AN238">
        <v>16500</v>
      </c>
      <c r="AO238">
        <v>63800</v>
      </c>
      <c r="AP238">
        <v>25.9</v>
      </c>
      <c r="AQ238">
        <v>6.9</v>
      </c>
      <c r="AR238">
        <v>8700</v>
      </c>
      <c r="AS238">
        <v>61300</v>
      </c>
      <c r="AT238">
        <v>14.2</v>
      </c>
      <c r="AU238">
        <v>5.2</v>
      </c>
      <c r="AV238">
        <v>4500</v>
      </c>
      <c r="AW238">
        <v>61000</v>
      </c>
      <c r="AX238">
        <v>7.4</v>
      </c>
      <c r="AY238">
        <v>4.2</v>
      </c>
      <c r="AZ238">
        <v>9700</v>
      </c>
      <c r="BA238">
        <v>64500</v>
      </c>
      <c r="BB238">
        <v>15.1</v>
      </c>
      <c r="BC238">
        <v>6.6</v>
      </c>
      <c r="BD238">
        <v>9500</v>
      </c>
      <c r="BE238">
        <v>63300</v>
      </c>
      <c r="BF238">
        <v>15</v>
      </c>
      <c r="BG238">
        <v>6.6</v>
      </c>
      <c r="BH238">
        <v>8100</v>
      </c>
      <c r="BI238">
        <v>62900</v>
      </c>
      <c r="BJ238">
        <v>12.9</v>
      </c>
      <c r="BK238">
        <v>5.6</v>
      </c>
      <c r="BL238">
        <v>9700</v>
      </c>
      <c r="BM238">
        <v>61900</v>
      </c>
      <c r="BN238">
        <v>15.6</v>
      </c>
      <c r="BO238">
        <v>6.2</v>
      </c>
      <c r="BP238">
        <v>11000</v>
      </c>
      <c r="BQ238">
        <v>62700</v>
      </c>
      <c r="BR238">
        <v>17.5</v>
      </c>
      <c r="BS238">
        <v>6.8</v>
      </c>
      <c r="BT238">
        <v>8800</v>
      </c>
      <c r="BU238">
        <v>61200</v>
      </c>
      <c r="BV238">
        <v>14.4</v>
      </c>
      <c r="BW238">
        <v>7.2</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4800</v>
      </c>
      <c r="E239">
        <v>21400</v>
      </c>
      <c r="F239">
        <v>22.4</v>
      </c>
      <c r="G239">
        <v>3.8</v>
      </c>
      <c r="H239">
        <v>4000</v>
      </c>
      <c r="I239">
        <v>21600</v>
      </c>
      <c r="J239">
        <v>18.5</v>
      </c>
      <c r="K239">
        <v>4</v>
      </c>
      <c r="L239">
        <v>3900</v>
      </c>
      <c r="M239">
        <v>21400</v>
      </c>
      <c r="N239">
        <v>18.100000000000001</v>
      </c>
      <c r="O239">
        <v>4</v>
      </c>
      <c r="P239">
        <v>4300</v>
      </c>
      <c r="Q239">
        <v>21700</v>
      </c>
      <c r="R239">
        <v>20</v>
      </c>
      <c r="S239">
        <v>4.5</v>
      </c>
      <c r="T239">
        <v>4800</v>
      </c>
      <c r="U239">
        <v>21400</v>
      </c>
      <c r="V239">
        <v>22.4</v>
      </c>
      <c r="W239">
        <v>4.4000000000000004</v>
      </c>
      <c r="X239">
        <v>4100</v>
      </c>
      <c r="Y239">
        <v>21100</v>
      </c>
      <c r="Z239">
        <v>19.5</v>
      </c>
      <c r="AA239">
        <v>4.4000000000000004</v>
      </c>
      <c r="AB239">
        <v>3900</v>
      </c>
      <c r="AC239">
        <v>20600</v>
      </c>
      <c r="AD239">
        <v>19</v>
      </c>
      <c r="AE239">
        <v>4.2</v>
      </c>
      <c r="AF239">
        <v>3400</v>
      </c>
      <c r="AG239">
        <v>20200</v>
      </c>
      <c r="AH239">
        <v>17</v>
      </c>
      <c r="AI239">
        <v>4.2</v>
      </c>
      <c r="AJ239">
        <v>4000</v>
      </c>
      <c r="AK239">
        <v>19900</v>
      </c>
      <c r="AL239">
        <v>20.3</v>
      </c>
      <c r="AM239">
        <v>4.9000000000000004</v>
      </c>
      <c r="AN239">
        <v>4100</v>
      </c>
      <c r="AO239">
        <v>20700</v>
      </c>
      <c r="AP239">
        <v>20.100000000000001</v>
      </c>
      <c r="AQ239">
        <v>5</v>
      </c>
      <c r="AR239">
        <v>3600</v>
      </c>
      <c r="AS239">
        <v>20800</v>
      </c>
      <c r="AT239">
        <v>17.2</v>
      </c>
      <c r="AU239">
        <v>4.5</v>
      </c>
      <c r="AV239">
        <v>4100</v>
      </c>
      <c r="AW239">
        <v>20600</v>
      </c>
      <c r="AX239">
        <v>20.100000000000001</v>
      </c>
      <c r="AY239">
        <v>4.7</v>
      </c>
      <c r="AZ239">
        <v>3800</v>
      </c>
      <c r="BA239">
        <v>21000</v>
      </c>
      <c r="BB239">
        <v>17.899999999999999</v>
      </c>
      <c r="BC239">
        <v>4.8</v>
      </c>
      <c r="BD239">
        <v>3500</v>
      </c>
      <c r="BE239">
        <v>20500</v>
      </c>
      <c r="BF239">
        <v>16.899999999999999</v>
      </c>
      <c r="BG239">
        <v>4.7</v>
      </c>
      <c r="BH239">
        <v>3900</v>
      </c>
      <c r="BI239">
        <v>20800</v>
      </c>
      <c r="BJ239">
        <v>18.7</v>
      </c>
      <c r="BK239">
        <v>4.7</v>
      </c>
      <c r="BL239">
        <v>4300</v>
      </c>
      <c r="BM239">
        <v>20300</v>
      </c>
      <c r="BN239">
        <v>21.1</v>
      </c>
      <c r="BO239">
        <v>5</v>
      </c>
      <c r="BP239">
        <v>4800</v>
      </c>
      <c r="BQ239">
        <v>19700</v>
      </c>
      <c r="BR239">
        <v>24.3</v>
      </c>
      <c r="BS239">
        <v>6.2</v>
      </c>
      <c r="BT239">
        <v>4500</v>
      </c>
      <c r="BU239">
        <v>19700</v>
      </c>
      <c r="BV239">
        <v>22.5</v>
      </c>
      <c r="BW239">
        <v>6.2</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6100</v>
      </c>
      <c r="E240">
        <v>31200</v>
      </c>
      <c r="F240">
        <v>19.399999999999999</v>
      </c>
      <c r="G240">
        <v>2.9</v>
      </c>
      <c r="H240">
        <v>5600</v>
      </c>
      <c r="I240">
        <v>31900</v>
      </c>
      <c r="J240">
        <v>17.600000000000001</v>
      </c>
      <c r="K240">
        <v>3.2</v>
      </c>
      <c r="L240">
        <v>7300</v>
      </c>
      <c r="M240">
        <v>31500</v>
      </c>
      <c r="N240">
        <v>23.3</v>
      </c>
      <c r="O240">
        <v>8.4</v>
      </c>
      <c r="P240">
        <v>7900</v>
      </c>
      <c r="Q240">
        <v>30600</v>
      </c>
      <c r="R240">
        <v>25.7</v>
      </c>
      <c r="S240">
        <v>8.6999999999999993</v>
      </c>
      <c r="T240">
        <v>7000</v>
      </c>
      <c r="U240">
        <v>31100</v>
      </c>
      <c r="V240">
        <v>22.3</v>
      </c>
      <c r="W240">
        <v>9.1</v>
      </c>
      <c r="X240">
        <v>4800</v>
      </c>
      <c r="Y240">
        <v>30700</v>
      </c>
      <c r="Z240">
        <v>15.7</v>
      </c>
      <c r="AA240">
        <v>7.1</v>
      </c>
      <c r="AB240">
        <v>6500</v>
      </c>
      <c r="AC240">
        <v>31500</v>
      </c>
      <c r="AD240">
        <v>20.6</v>
      </c>
      <c r="AE240">
        <v>9</v>
      </c>
      <c r="AF240">
        <v>6300</v>
      </c>
      <c r="AG240">
        <v>31300</v>
      </c>
      <c r="AH240">
        <v>20.2</v>
      </c>
      <c r="AI240">
        <v>8.6</v>
      </c>
      <c r="AJ240">
        <v>6500</v>
      </c>
      <c r="AK240">
        <v>32000</v>
      </c>
      <c r="AL240">
        <v>20.399999999999999</v>
      </c>
      <c r="AM240">
        <v>8.6</v>
      </c>
      <c r="AN240">
        <v>5300</v>
      </c>
      <c r="AO240">
        <v>31100</v>
      </c>
      <c r="AP240">
        <v>17.100000000000001</v>
      </c>
      <c r="AQ240">
        <v>8.1</v>
      </c>
      <c r="AR240">
        <v>4400</v>
      </c>
      <c r="AS240">
        <v>29600</v>
      </c>
      <c r="AT240">
        <v>14.7</v>
      </c>
      <c r="AU240">
        <v>8.4</v>
      </c>
      <c r="AV240">
        <v>5700</v>
      </c>
      <c r="AW240">
        <v>30200</v>
      </c>
      <c r="AX240">
        <v>18.8</v>
      </c>
      <c r="AY240">
        <v>8.1</v>
      </c>
      <c r="AZ240">
        <v>6300</v>
      </c>
      <c r="BA240">
        <v>31500</v>
      </c>
      <c r="BB240">
        <v>20.100000000000001</v>
      </c>
      <c r="BC240">
        <v>7.8</v>
      </c>
      <c r="BD240">
        <v>3800</v>
      </c>
      <c r="BE240">
        <v>30400</v>
      </c>
      <c r="BF240">
        <v>12.5</v>
      </c>
      <c r="BG240">
        <v>6.5</v>
      </c>
      <c r="BH240">
        <v>4500</v>
      </c>
      <c r="BI240">
        <v>30500</v>
      </c>
      <c r="BJ240">
        <v>14.8</v>
      </c>
      <c r="BK240">
        <v>7.6</v>
      </c>
      <c r="BL240">
        <v>5900</v>
      </c>
      <c r="BM240">
        <v>31500</v>
      </c>
      <c r="BN240">
        <v>18.899999999999999</v>
      </c>
      <c r="BO240">
        <v>8.4</v>
      </c>
      <c r="BP240">
        <v>9000</v>
      </c>
      <c r="BQ240">
        <v>30700</v>
      </c>
      <c r="BR240">
        <v>29.3</v>
      </c>
      <c r="BS240">
        <v>10.4</v>
      </c>
      <c r="BT240">
        <v>6200</v>
      </c>
      <c r="BU240">
        <v>30800</v>
      </c>
      <c r="BV240">
        <v>20.2</v>
      </c>
      <c r="BW240">
        <v>8.6999999999999993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42400</v>
      </c>
      <c r="E241">
        <v>139400</v>
      </c>
      <c r="F241">
        <v>30.4</v>
      </c>
      <c r="G241">
        <v>2.8</v>
      </c>
      <c r="H241">
        <v>39000</v>
      </c>
      <c r="I241">
        <v>141900</v>
      </c>
      <c r="J241">
        <v>27.5</v>
      </c>
      <c r="K241">
        <v>2.2999999999999998</v>
      </c>
      <c r="L241">
        <v>35000</v>
      </c>
      <c r="M241">
        <v>144300</v>
      </c>
      <c r="N241">
        <v>24.3</v>
      </c>
      <c r="O241">
        <v>2.2999999999999998</v>
      </c>
      <c r="P241">
        <v>36300</v>
      </c>
      <c r="Q241">
        <v>145200</v>
      </c>
      <c r="R241">
        <v>25</v>
      </c>
      <c r="S241">
        <v>2.2999999999999998</v>
      </c>
      <c r="T241">
        <v>38600</v>
      </c>
      <c r="U241">
        <v>148100</v>
      </c>
      <c r="V241">
        <v>26.1</v>
      </c>
      <c r="W241">
        <v>2.4</v>
      </c>
      <c r="X241">
        <v>42300</v>
      </c>
      <c r="Y241">
        <v>150800</v>
      </c>
      <c r="Z241">
        <v>28.1</v>
      </c>
      <c r="AA241">
        <v>2.5</v>
      </c>
      <c r="AB241">
        <v>42200</v>
      </c>
      <c r="AC241">
        <v>153200</v>
      </c>
      <c r="AD241">
        <v>27.5</v>
      </c>
      <c r="AE241">
        <v>2.6</v>
      </c>
      <c r="AF241">
        <v>38300</v>
      </c>
      <c r="AG241">
        <v>152800</v>
      </c>
      <c r="AH241">
        <v>25</v>
      </c>
      <c r="AI241">
        <v>2.5</v>
      </c>
      <c r="AJ241">
        <v>38600</v>
      </c>
      <c r="AK241">
        <v>154300</v>
      </c>
      <c r="AL241">
        <v>25</v>
      </c>
      <c r="AM241">
        <v>2.6</v>
      </c>
      <c r="AN241">
        <v>39800</v>
      </c>
      <c r="AO241">
        <v>155000</v>
      </c>
      <c r="AP241">
        <v>25.7</v>
      </c>
      <c r="AQ241">
        <v>2.6</v>
      </c>
      <c r="AR241">
        <v>36200</v>
      </c>
      <c r="AS241">
        <v>157300</v>
      </c>
      <c r="AT241">
        <v>23</v>
      </c>
      <c r="AU241">
        <v>2.6</v>
      </c>
      <c r="AV241">
        <v>38100</v>
      </c>
      <c r="AW241">
        <v>160200</v>
      </c>
      <c r="AX241">
        <v>23.8</v>
      </c>
      <c r="AY241">
        <v>2.7</v>
      </c>
      <c r="AZ241">
        <v>38600</v>
      </c>
      <c r="BA241">
        <v>161600</v>
      </c>
      <c r="BB241">
        <v>23.9</v>
      </c>
      <c r="BC241">
        <v>2.7</v>
      </c>
      <c r="BD241">
        <v>35800</v>
      </c>
      <c r="BE241">
        <v>163400</v>
      </c>
      <c r="BF241">
        <v>21.9</v>
      </c>
      <c r="BG241">
        <v>2.8</v>
      </c>
      <c r="BH241">
        <v>31000</v>
      </c>
      <c r="BI241">
        <v>163200</v>
      </c>
      <c r="BJ241">
        <v>19</v>
      </c>
      <c r="BK241">
        <v>2.6</v>
      </c>
      <c r="BL241">
        <v>31400</v>
      </c>
      <c r="BM241">
        <v>164100</v>
      </c>
      <c r="BN241">
        <v>19.2</v>
      </c>
      <c r="BO241">
        <v>2.7</v>
      </c>
      <c r="BP241">
        <v>35200</v>
      </c>
      <c r="BQ241">
        <v>163700</v>
      </c>
      <c r="BR241">
        <v>21.5</v>
      </c>
      <c r="BS241">
        <v>3.4</v>
      </c>
      <c r="BT241">
        <v>41200</v>
      </c>
      <c r="BU241">
        <v>165000</v>
      </c>
      <c r="BV241">
        <v>25</v>
      </c>
      <c r="BW241">
        <v>4.2</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50800</v>
      </c>
      <c r="E242">
        <v>179200</v>
      </c>
      <c r="F242">
        <v>28.3</v>
      </c>
      <c r="G242">
        <v>2.4</v>
      </c>
      <c r="H242">
        <v>53800</v>
      </c>
      <c r="I242">
        <v>180600</v>
      </c>
      <c r="J242">
        <v>29.8</v>
      </c>
      <c r="K242">
        <v>2.6</v>
      </c>
      <c r="L242">
        <v>54000</v>
      </c>
      <c r="M242">
        <v>183200</v>
      </c>
      <c r="N242">
        <v>29.5</v>
      </c>
      <c r="O242">
        <v>2.6</v>
      </c>
      <c r="P242">
        <v>56100</v>
      </c>
      <c r="Q242">
        <v>185600</v>
      </c>
      <c r="R242">
        <v>30.2</v>
      </c>
      <c r="S242">
        <v>2.6</v>
      </c>
      <c r="T242">
        <v>55900</v>
      </c>
      <c r="U242">
        <v>187600</v>
      </c>
      <c r="V242">
        <v>29.8</v>
      </c>
      <c r="W242">
        <v>2.6</v>
      </c>
      <c r="X242">
        <v>54800</v>
      </c>
      <c r="Y242">
        <v>190400</v>
      </c>
      <c r="Z242">
        <v>28.8</v>
      </c>
      <c r="AA242">
        <v>2.4</v>
      </c>
      <c r="AB242">
        <v>58100</v>
      </c>
      <c r="AC242">
        <v>192400</v>
      </c>
      <c r="AD242">
        <v>30.2</v>
      </c>
      <c r="AE242">
        <v>2.5</v>
      </c>
      <c r="AF242">
        <v>53200</v>
      </c>
      <c r="AG242">
        <v>194400</v>
      </c>
      <c r="AH242">
        <v>27.4</v>
      </c>
      <c r="AI242">
        <v>2.5</v>
      </c>
      <c r="AJ242">
        <v>49300</v>
      </c>
      <c r="AK242">
        <v>195700</v>
      </c>
      <c r="AL242">
        <v>25.2</v>
      </c>
      <c r="AM242">
        <v>2.4</v>
      </c>
      <c r="AN242">
        <v>52000</v>
      </c>
      <c r="AO242">
        <v>196200</v>
      </c>
      <c r="AP242">
        <v>26.5</v>
      </c>
      <c r="AQ242">
        <v>2.6</v>
      </c>
      <c r="AR242">
        <v>57300</v>
      </c>
      <c r="AS242">
        <v>196200</v>
      </c>
      <c r="AT242">
        <v>29.2</v>
      </c>
      <c r="AU242">
        <v>2.7</v>
      </c>
      <c r="AV242">
        <v>54000</v>
      </c>
      <c r="AW242">
        <v>197200</v>
      </c>
      <c r="AX242">
        <v>27.4</v>
      </c>
      <c r="AY242">
        <v>2.8</v>
      </c>
      <c r="AZ242">
        <v>65000</v>
      </c>
      <c r="BA242">
        <v>199800</v>
      </c>
      <c r="BB242">
        <v>32.5</v>
      </c>
      <c r="BC242">
        <v>3</v>
      </c>
      <c r="BD242">
        <v>59700</v>
      </c>
      <c r="BE242">
        <v>201200</v>
      </c>
      <c r="BF242">
        <v>29.7</v>
      </c>
      <c r="BG242">
        <v>2.9</v>
      </c>
      <c r="BH242">
        <v>53300</v>
      </c>
      <c r="BI242">
        <v>202100</v>
      </c>
      <c r="BJ242">
        <v>26.4</v>
      </c>
      <c r="BK242">
        <v>2.7</v>
      </c>
      <c r="BL242">
        <v>52000</v>
      </c>
      <c r="BM242">
        <v>205500</v>
      </c>
      <c r="BN242">
        <v>25.3</v>
      </c>
      <c r="BO242">
        <v>2.8</v>
      </c>
      <c r="BP242">
        <v>50800</v>
      </c>
      <c r="BQ242">
        <v>205000</v>
      </c>
      <c r="BR242">
        <v>24.8</v>
      </c>
      <c r="BS242">
        <v>3.7</v>
      </c>
      <c r="BT242">
        <v>47000</v>
      </c>
      <c r="BU242">
        <v>206400</v>
      </c>
      <c r="BV242">
        <v>22.8</v>
      </c>
      <c r="BW242">
        <v>4.5</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17900</v>
      </c>
      <c r="E243">
        <v>65100</v>
      </c>
      <c r="F243">
        <v>27.5</v>
      </c>
      <c r="G243">
        <v>3.8</v>
      </c>
      <c r="H243">
        <v>15600</v>
      </c>
      <c r="I243">
        <v>66100</v>
      </c>
      <c r="J243">
        <v>23.6</v>
      </c>
      <c r="K243">
        <v>3.6</v>
      </c>
      <c r="L243">
        <v>17000</v>
      </c>
      <c r="M243">
        <v>66700</v>
      </c>
      <c r="N243">
        <v>25.5</v>
      </c>
      <c r="O243">
        <v>6.1</v>
      </c>
      <c r="P243">
        <v>22300</v>
      </c>
      <c r="Q243">
        <v>67300</v>
      </c>
      <c r="R243">
        <v>33.200000000000003</v>
      </c>
      <c r="S243">
        <v>6.4</v>
      </c>
      <c r="T243">
        <v>13300</v>
      </c>
      <c r="U243">
        <v>66300</v>
      </c>
      <c r="V243">
        <v>20.100000000000001</v>
      </c>
      <c r="W243">
        <v>5.6</v>
      </c>
      <c r="X243">
        <v>17400</v>
      </c>
      <c r="Y243">
        <v>64600</v>
      </c>
      <c r="Z243">
        <v>26.9</v>
      </c>
      <c r="AA243">
        <v>6.2</v>
      </c>
      <c r="AB243">
        <v>17000</v>
      </c>
      <c r="AC243">
        <v>64100</v>
      </c>
      <c r="AD243">
        <v>26.5</v>
      </c>
      <c r="AE243">
        <v>6.2</v>
      </c>
      <c r="AF243">
        <v>11600</v>
      </c>
      <c r="AG243">
        <v>65200</v>
      </c>
      <c r="AH243">
        <v>17.7</v>
      </c>
      <c r="AI243">
        <v>6.1</v>
      </c>
      <c r="AJ243">
        <v>14900</v>
      </c>
      <c r="AK243">
        <v>62500</v>
      </c>
      <c r="AL243">
        <v>23.9</v>
      </c>
      <c r="AM243">
        <v>6.4</v>
      </c>
      <c r="AN243">
        <v>14300</v>
      </c>
      <c r="AO243">
        <v>62600</v>
      </c>
      <c r="AP243">
        <v>22.8</v>
      </c>
      <c r="AQ243">
        <v>6.5</v>
      </c>
      <c r="AR243">
        <v>18100</v>
      </c>
      <c r="AS243">
        <v>62600</v>
      </c>
      <c r="AT243">
        <v>28.9</v>
      </c>
      <c r="AU243">
        <v>7.3</v>
      </c>
      <c r="AV243">
        <v>12700</v>
      </c>
      <c r="AW243">
        <v>64500</v>
      </c>
      <c r="AX243">
        <v>19.600000000000001</v>
      </c>
      <c r="AY243">
        <v>6.1</v>
      </c>
      <c r="AZ243">
        <v>10600</v>
      </c>
      <c r="BA243">
        <v>63500</v>
      </c>
      <c r="BB243">
        <v>16.7</v>
      </c>
      <c r="BC243">
        <v>5.7</v>
      </c>
      <c r="BD243">
        <v>13100</v>
      </c>
      <c r="BE243">
        <v>63500</v>
      </c>
      <c r="BF243">
        <v>20.7</v>
      </c>
      <c r="BG243">
        <v>6.2</v>
      </c>
      <c r="BH243">
        <v>11500</v>
      </c>
      <c r="BI243">
        <v>61000</v>
      </c>
      <c r="BJ243">
        <v>18.899999999999999</v>
      </c>
      <c r="BK243">
        <v>6</v>
      </c>
      <c r="BL243">
        <v>10800</v>
      </c>
      <c r="BM243">
        <v>60400</v>
      </c>
      <c r="BN243">
        <v>17.899999999999999</v>
      </c>
      <c r="BO243">
        <v>5.7</v>
      </c>
      <c r="BP243">
        <v>13900</v>
      </c>
      <c r="BQ243">
        <v>59300</v>
      </c>
      <c r="BR243">
        <v>23.5</v>
      </c>
      <c r="BS243">
        <v>7.6</v>
      </c>
      <c r="BT243">
        <v>11800</v>
      </c>
      <c r="BU243">
        <v>59900</v>
      </c>
      <c r="BV243">
        <v>19.7</v>
      </c>
      <c r="BW243">
        <v>6.8</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14800</v>
      </c>
      <c r="E244">
        <v>67100</v>
      </c>
      <c r="F244">
        <v>22.1</v>
      </c>
      <c r="G244">
        <v>3.6</v>
      </c>
      <c r="H244">
        <v>14400</v>
      </c>
      <c r="I244">
        <v>67800</v>
      </c>
      <c r="J244">
        <v>21.3</v>
      </c>
      <c r="K244">
        <v>3.6</v>
      </c>
      <c r="L244">
        <v>13200</v>
      </c>
      <c r="M244">
        <v>66500</v>
      </c>
      <c r="N244">
        <v>19.8</v>
      </c>
      <c r="O244">
        <v>5.8</v>
      </c>
      <c r="P244">
        <v>18200</v>
      </c>
      <c r="Q244">
        <v>69300</v>
      </c>
      <c r="R244">
        <v>26.2</v>
      </c>
      <c r="S244">
        <v>5.9</v>
      </c>
      <c r="T244">
        <v>13600</v>
      </c>
      <c r="U244">
        <v>69000</v>
      </c>
      <c r="V244">
        <v>19.7</v>
      </c>
      <c r="W244">
        <v>4.9000000000000004</v>
      </c>
      <c r="X244">
        <v>14600</v>
      </c>
      <c r="Y244">
        <v>69000</v>
      </c>
      <c r="Z244">
        <v>21.1</v>
      </c>
      <c r="AA244">
        <v>5</v>
      </c>
      <c r="AB244">
        <v>19700</v>
      </c>
      <c r="AC244">
        <v>70900</v>
      </c>
      <c r="AD244">
        <v>27.8</v>
      </c>
      <c r="AE244">
        <v>5.9</v>
      </c>
      <c r="AF244">
        <v>17500</v>
      </c>
      <c r="AG244">
        <v>70400</v>
      </c>
      <c r="AH244">
        <v>24.9</v>
      </c>
      <c r="AI244">
        <v>5.7</v>
      </c>
      <c r="AJ244">
        <v>19300</v>
      </c>
      <c r="AK244">
        <v>71500</v>
      </c>
      <c r="AL244">
        <v>27</v>
      </c>
      <c r="AM244">
        <v>6</v>
      </c>
      <c r="AN244">
        <v>10600</v>
      </c>
      <c r="AO244">
        <v>71200</v>
      </c>
      <c r="AP244">
        <v>14.8</v>
      </c>
      <c r="AQ244">
        <v>5</v>
      </c>
      <c r="AR244">
        <v>13400</v>
      </c>
      <c r="AS244">
        <v>69500</v>
      </c>
      <c r="AT244">
        <v>19.3</v>
      </c>
      <c r="AU244">
        <v>5.6</v>
      </c>
      <c r="AV244">
        <v>13800</v>
      </c>
      <c r="AW244">
        <v>69500</v>
      </c>
      <c r="AX244">
        <v>19.899999999999999</v>
      </c>
      <c r="AY244">
        <v>5.7</v>
      </c>
      <c r="AZ244">
        <v>16400</v>
      </c>
      <c r="BA244">
        <v>70500</v>
      </c>
      <c r="BB244">
        <v>23.3</v>
      </c>
      <c r="BC244">
        <v>6.4</v>
      </c>
      <c r="BD244">
        <v>18300</v>
      </c>
      <c r="BE244">
        <v>71000</v>
      </c>
      <c r="BF244">
        <v>25.8</v>
      </c>
      <c r="BG244">
        <v>7</v>
      </c>
      <c r="BH244">
        <v>13400</v>
      </c>
      <c r="BI244">
        <v>71100</v>
      </c>
      <c r="BJ244">
        <v>18.8</v>
      </c>
      <c r="BK244">
        <v>5.8</v>
      </c>
      <c r="BL244">
        <v>11400</v>
      </c>
      <c r="BM244">
        <v>71500</v>
      </c>
      <c r="BN244">
        <v>15.9</v>
      </c>
      <c r="BO244">
        <v>5.2</v>
      </c>
      <c r="BP244">
        <v>17400</v>
      </c>
      <c r="BQ244">
        <v>71200</v>
      </c>
      <c r="BR244">
        <v>24.4</v>
      </c>
      <c r="BS244">
        <v>6.7</v>
      </c>
      <c r="BT244">
        <v>15100</v>
      </c>
      <c r="BU244">
        <v>72700</v>
      </c>
      <c r="BV244">
        <v>20.7</v>
      </c>
      <c r="BW244">
        <v>5.6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40600</v>
      </c>
      <c r="E245">
        <v>169600</v>
      </c>
      <c r="F245">
        <v>24</v>
      </c>
      <c r="G245">
        <v>2.2999999999999998</v>
      </c>
      <c r="H245">
        <v>44200</v>
      </c>
      <c r="I245">
        <v>169900</v>
      </c>
      <c r="J245">
        <v>26</v>
      </c>
      <c r="K245">
        <v>2.5</v>
      </c>
      <c r="L245">
        <v>45100</v>
      </c>
      <c r="M245">
        <v>169200</v>
      </c>
      <c r="N245">
        <v>26.6</v>
      </c>
      <c r="O245">
        <v>2.6</v>
      </c>
      <c r="P245">
        <v>43800</v>
      </c>
      <c r="Q245">
        <v>168100</v>
      </c>
      <c r="R245">
        <v>26.1</v>
      </c>
      <c r="S245">
        <v>2.7</v>
      </c>
      <c r="T245">
        <v>41500</v>
      </c>
      <c r="U245">
        <v>168500</v>
      </c>
      <c r="V245">
        <v>24.6</v>
      </c>
      <c r="W245">
        <v>2.6</v>
      </c>
      <c r="X245">
        <v>39800</v>
      </c>
      <c r="Y245">
        <v>169700</v>
      </c>
      <c r="Z245">
        <v>23.5</v>
      </c>
      <c r="AA245">
        <v>2.6</v>
      </c>
      <c r="AB245">
        <v>38000</v>
      </c>
      <c r="AC245">
        <v>168200</v>
      </c>
      <c r="AD245">
        <v>22.6</v>
      </c>
      <c r="AE245">
        <v>2.5</v>
      </c>
      <c r="AF245">
        <v>42600</v>
      </c>
      <c r="AG245">
        <v>169700</v>
      </c>
      <c r="AH245">
        <v>25.1</v>
      </c>
      <c r="AI245">
        <v>2.9</v>
      </c>
      <c r="AJ245">
        <v>39200</v>
      </c>
      <c r="AK245">
        <v>167400</v>
      </c>
      <c r="AL245">
        <v>23.4</v>
      </c>
      <c r="AM245">
        <v>2.8</v>
      </c>
      <c r="AN245">
        <v>34200</v>
      </c>
      <c r="AO245">
        <v>165200</v>
      </c>
      <c r="AP245">
        <v>20.7</v>
      </c>
      <c r="AQ245">
        <v>2.7</v>
      </c>
      <c r="AR245">
        <v>40900</v>
      </c>
      <c r="AS245">
        <v>164200</v>
      </c>
      <c r="AT245">
        <v>24.9</v>
      </c>
      <c r="AU245">
        <v>2.9</v>
      </c>
      <c r="AV245">
        <v>39000</v>
      </c>
      <c r="AW245">
        <v>163500</v>
      </c>
      <c r="AX245">
        <v>23.9</v>
      </c>
      <c r="AY245">
        <v>2.8</v>
      </c>
      <c r="AZ245">
        <v>42600</v>
      </c>
      <c r="BA245">
        <v>162200</v>
      </c>
      <c r="BB245">
        <v>26.3</v>
      </c>
      <c r="BC245">
        <v>2.9</v>
      </c>
      <c r="BD245">
        <v>42600</v>
      </c>
      <c r="BE245">
        <v>161700</v>
      </c>
      <c r="BF245">
        <v>26.3</v>
      </c>
      <c r="BG245">
        <v>2.9</v>
      </c>
      <c r="BH245">
        <v>37200</v>
      </c>
      <c r="BI245">
        <v>162500</v>
      </c>
      <c r="BJ245">
        <v>22.9</v>
      </c>
      <c r="BK245">
        <v>2.8</v>
      </c>
      <c r="BL245">
        <v>37400</v>
      </c>
      <c r="BM245">
        <v>161600</v>
      </c>
      <c r="BN245">
        <v>23.1</v>
      </c>
      <c r="BO245">
        <v>2.9</v>
      </c>
      <c r="BP245">
        <v>37600</v>
      </c>
      <c r="BQ245">
        <v>158600</v>
      </c>
      <c r="BR245">
        <v>23.7</v>
      </c>
      <c r="BS245">
        <v>3.2</v>
      </c>
      <c r="BT245">
        <v>35800</v>
      </c>
      <c r="BU245">
        <v>158000</v>
      </c>
      <c r="BV245">
        <v>22.6</v>
      </c>
      <c r="BW245">
        <v>3.5</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12300</v>
      </c>
      <c r="E246">
        <v>50700</v>
      </c>
      <c r="F246">
        <v>24.3</v>
      </c>
      <c r="G246">
        <v>3.3</v>
      </c>
      <c r="H246">
        <v>11200</v>
      </c>
      <c r="I246">
        <v>49800</v>
      </c>
      <c r="J246">
        <v>22.5</v>
      </c>
      <c r="K246">
        <v>3.5</v>
      </c>
      <c r="L246">
        <v>12300</v>
      </c>
      <c r="M246">
        <v>50000</v>
      </c>
      <c r="N246">
        <v>24.6</v>
      </c>
      <c r="O246">
        <v>6.4</v>
      </c>
      <c r="P246">
        <v>11400</v>
      </c>
      <c r="Q246">
        <v>50200</v>
      </c>
      <c r="R246">
        <v>22.6</v>
      </c>
      <c r="S246">
        <v>6.4</v>
      </c>
      <c r="T246">
        <v>8500</v>
      </c>
      <c r="U246">
        <v>52600</v>
      </c>
      <c r="V246">
        <v>16.2</v>
      </c>
      <c r="W246">
        <v>6.2</v>
      </c>
      <c r="X246">
        <v>15500</v>
      </c>
      <c r="Y246">
        <v>54600</v>
      </c>
      <c r="Z246">
        <v>28.4</v>
      </c>
      <c r="AA246">
        <v>8.1</v>
      </c>
      <c r="AB246">
        <v>10900</v>
      </c>
      <c r="AC246">
        <v>54800</v>
      </c>
      <c r="AD246">
        <v>19.8</v>
      </c>
      <c r="AE246">
        <v>5.9</v>
      </c>
      <c r="AF246">
        <v>12000</v>
      </c>
      <c r="AG246">
        <v>54800</v>
      </c>
      <c r="AH246">
        <v>21.9</v>
      </c>
      <c r="AI246">
        <v>5.9</v>
      </c>
      <c r="AJ246">
        <v>8700</v>
      </c>
      <c r="AK246">
        <v>52600</v>
      </c>
      <c r="AL246">
        <v>16.600000000000001</v>
      </c>
      <c r="AM246">
        <v>5.8</v>
      </c>
      <c r="AN246">
        <v>11000</v>
      </c>
      <c r="AO246">
        <v>52900</v>
      </c>
      <c r="AP246">
        <v>20.7</v>
      </c>
      <c r="AQ246">
        <v>5.9</v>
      </c>
      <c r="AR246">
        <v>12000</v>
      </c>
      <c r="AS246">
        <v>54400</v>
      </c>
      <c r="AT246">
        <v>22</v>
      </c>
      <c r="AU246">
        <v>6.1</v>
      </c>
      <c r="AV246">
        <v>9500</v>
      </c>
      <c r="AW246">
        <v>53300</v>
      </c>
      <c r="AX246">
        <v>17.7</v>
      </c>
      <c r="AY246">
        <v>6.2</v>
      </c>
      <c r="AZ246">
        <v>6800</v>
      </c>
      <c r="BA246">
        <v>52900</v>
      </c>
      <c r="BB246">
        <v>12.9</v>
      </c>
      <c r="BC246">
        <v>6</v>
      </c>
      <c r="BD246">
        <v>8800</v>
      </c>
      <c r="BE246">
        <v>53500</v>
      </c>
      <c r="BF246">
        <v>16.399999999999999</v>
      </c>
      <c r="BG246">
        <v>6.3</v>
      </c>
      <c r="BH246">
        <v>11700</v>
      </c>
      <c r="BI246">
        <v>53900</v>
      </c>
      <c r="BJ246">
        <v>21.8</v>
      </c>
      <c r="BK246">
        <v>6.9</v>
      </c>
      <c r="BL246">
        <v>14000</v>
      </c>
      <c r="BM246">
        <v>55900</v>
      </c>
      <c r="BN246">
        <v>25</v>
      </c>
      <c r="BO246">
        <v>6.7</v>
      </c>
      <c r="BP246">
        <v>11600</v>
      </c>
      <c r="BQ246">
        <v>55700</v>
      </c>
      <c r="BR246">
        <v>20.8</v>
      </c>
      <c r="BS246">
        <v>7.5</v>
      </c>
      <c r="BT246">
        <v>11200</v>
      </c>
      <c r="BU246">
        <v>52400</v>
      </c>
      <c r="BV246">
        <v>21.3</v>
      </c>
      <c r="BW246">
        <v>8.5</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15700</v>
      </c>
      <c r="E247">
        <v>67700</v>
      </c>
      <c r="F247">
        <v>23.2</v>
      </c>
      <c r="G247">
        <v>3.3</v>
      </c>
      <c r="H247">
        <v>15300</v>
      </c>
      <c r="I247">
        <v>69000</v>
      </c>
      <c r="J247">
        <v>22.1</v>
      </c>
      <c r="K247">
        <v>3.6</v>
      </c>
      <c r="L247">
        <v>15300</v>
      </c>
      <c r="M247">
        <v>70800</v>
      </c>
      <c r="N247">
        <v>21.6</v>
      </c>
      <c r="O247">
        <v>5.6</v>
      </c>
      <c r="P247">
        <v>9700</v>
      </c>
      <c r="Q247">
        <v>70000</v>
      </c>
      <c r="R247">
        <v>13.9</v>
      </c>
      <c r="S247">
        <v>4.9000000000000004</v>
      </c>
      <c r="T247">
        <v>15800</v>
      </c>
      <c r="U247">
        <v>69500</v>
      </c>
      <c r="V247">
        <v>22.7</v>
      </c>
      <c r="W247">
        <v>6.1</v>
      </c>
      <c r="X247">
        <v>14000</v>
      </c>
      <c r="Y247">
        <v>71000</v>
      </c>
      <c r="Z247">
        <v>19.7</v>
      </c>
      <c r="AA247">
        <v>6.3</v>
      </c>
      <c r="AB247">
        <v>18500</v>
      </c>
      <c r="AC247">
        <v>72000</v>
      </c>
      <c r="AD247">
        <v>25.6</v>
      </c>
      <c r="AE247">
        <v>7.2</v>
      </c>
      <c r="AF247">
        <v>14800</v>
      </c>
      <c r="AG247">
        <v>71400</v>
      </c>
      <c r="AH247">
        <v>20.8</v>
      </c>
      <c r="AI247">
        <v>6.4</v>
      </c>
      <c r="AJ247">
        <v>14100</v>
      </c>
      <c r="AK247">
        <v>68900</v>
      </c>
      <c r="AL247">
        <v>20.399999999999999</v>
      </c>
      <c r="AM247">
        <v>6.2</v>
      </c>
      <c r="AN247">
        <v>12700</v>
      </c>
      <c r="AO247">
        <v>69500</v>
      </c>
      <c r="AP247">
        <v>18.2</v>
      </c>
      <c r="AQ247">
        <v>6.4</v>
      </c>
      <c r="AR247">
        <v>17700</v>
      </c>
      <c r="AS247">
        <v>70600</v>
      </c>
      <c r="AT247">
        <v>25.1</v>
      </c>
      <c r="AU247">
        <v>7.9</v>
      </c>
      <c r="AV247">
        <v>15500</v>
      </c>
      <c r="AW247">
        <v>70200</v>
      </c>
      <c r="AX247">
        <v>22.1</v>
      </c>
      <c r="AY247">
        <v>7.5</v>
      </c>
      <c r="AZ247">
        <v>17700</v>
      </c>
      <c r="BA247">
        <v>70400</v>
      </c>
      <c r="BB247">
        <v>25.2</v>
      </c>
      <c r="BC247">
        <v>7.9</v>
      </c>
      <c r="BD247">
        <v>16200</v>
      </c>
      <c r="BE247">
        <v>70500</v>
      </c>
      <c r="BF247">
        <v>23</v>
      </c>
      <c r="BG247">
        <v>7.9</v>
      </c>
      <c r="BH247">
        <v>15100</v>
      </c>
      <c r="BI247">
        <v>70000</v>
      </c>
      <c r="BJ247">
        <v>21.5</v>
      </c>
      <c r="BK247">
        <v>8.5</v>
      </c>
      <c r="BL247">
        <v>11900</v>
      </c>
      <c r="BM247">
        <v>70300</v>
      </c>
      <c r="BN247">
        <v>16.899999999999999</v>
      </c>
      <c r="BO247">
        <v>7.8</v>
      </c>
      <c r="BP247">
        <v>15700</v>
      </c>
      <c r="BQ247">
        <v>70900</v>
      </c>
      <c r="BR247">
        <v>22.2</v>
      </c>
      <c r="BS247">
        <v>7.6</v>
      </c>
      <c r="BT247">
        <v>19600</v>
      </c>
      <c r="BU247">
        <v>71000</v>
      </c>
      <c r="BV247">
        <v>27.6</v>
      </c>
      <c r="BW247">
        <v>7.5</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95400</v>
      </c>
      <c r="E248">
        <v>339400</v>
      </c>
      <c r="F248">
        <v>28.1</v>
      </c>
      <c r="G248">
        <v>2.6</v>
      </c>
      <c r="H248">
        <v>91600</v>
      </c>
      <c r="I248">
        <v>343800</v>
      </c>
      <c r="J248">
        <v>26.7</v>
      </c>
      <c r="K248">
        <v>2.5</v>
      </c>
      <c r="L248">
        <v>94800</v>
      </c>
      <c r="M248">
        <v>343700</v>
      </c>
      <c r="N248">
        <v>27.6</v>
      </c>
      <c r="O248">
        <v>2.5</v>
      </c>
      <c r="P248">
        <v>92900</v>
      </c>
      <c r="Q248">
        <v>347700</v>
      </c>
      <c r="R248">
        <v>26.7</v>
      </c>
      <c r="S248">
        <v>2.6</v>
      </c>
      <c r="T248">
        <v>92800</v>
      </c>
      <c r="U248">
        <v>351400</v>
      </c>
      <c r="V248">
        <v>26.4</v>
      </c>
      <c r="W248">
        <v>2.7</v>
      </c>
      <c r="X248">
        <v>96600</v>
      </c>
      <c r="Y248">
        <v>354600</v>
      </c>
      <c r="Z248">
        <v>27.2</v>
      </c>
      <c r="AA248">
        <v>2.6</v>
      </c>
      <c r="AB248">
        <v>100400</v>
      </c>
      <c r="AC248">
        <v>357600</v>
      </c>
      <c r="AD248">
        <v>28.1</v>
      </c>
      <c r="AE248">
        <v>2.7</v>
      </c>
      <c r="AF248">
        <v>99400</v>
      </c>
      <c r="AG248">
        <v>362900</v>
      </c>
      <c r="AH248">
        <v>27.4</v>
      </c>
      <c r="AI248">
        <v>2.8</v>
      </c>
      <c r="AJ248">
        <v>95300</v>
      </c>
      <c r="AK248">
        <v>365300</v>
      </c>
      <c r="AL248">
        <v>26.1</v>
      </c>
      <c r="AM248">
        <v>2.6</v>
      </c>
      <c r="AN248">
        <v>81500</v>
      </c>
      <c r="AO248">
        <v>364900</v>
      </c>
      <c r="AP248">
        <v>22.3</v>
      </c>
      <c r="AQ248">
        <v>2.6</v>
      </c>
      <c r="AR248">
        <v>84400</v>
      </c>
      <c r="AS248">
        <v>370100</v>
      </c>
      <c r="AT248">
        <v>22.8</v>
      </c>
      <c r="AU248">
        <v>2.7</v>
      </c>
      <c r="AV248">
        <v>86800</v>
      </c>
      <c r="AW248">
        <v>370500</v>
      </c>
      <c r="AX248">
        <v>23.4</v>
      </c>
      <c r="AY248">
        <v>2.7</v>
      </c>
      <c r="AZ248">
        <v>103600</v>
      </c>
      <c r="BA248">
        <v>373700</v>
      </c>
      <c r="BB248">
        <v>27.7</v>
      </c>
      <c r="BC248">
        <v>2.9</v>
      </c>
      <c r="BD248">
        <v>91500</v>
      </c>
      <c r="BE248">
        <v>375500</v>
      </c>
      <c r="BF248">
        <v>24.4</v>
      </c>
      <c r="BG248">
        <v>2.9</v>
      </c>
      <c r="BH248">
        <v>87200</v>
      </c>
      <c r="BI248">
        <v>379100</v>
      </c>
      <c r="BJ248">
        <v>23</v>
      </c>
      <c r="BK248">
        <v>3</v>
      </c>
      <c r="BL248">
        <v>86300</v>
      </c>
      <c r="BM248">
        <v>381200</v>
      </c>
      <c r="BN248">
        <v>22.6</v>
      </c>
      <c r="BO248">
        <v>2.9</v>
      </c>
      <c r="BP248">
        <v>98800</v>
      </c>
      <c r="BQ248">
        <v>382600</v>
      </c>
      <c r="BR248">
        <v>25.8</v>
      </c>
      <c r="BS248">
        <v>3.3</v>
      </c>
      <c r="BT248">
        <v>77900</v>
      </c>
      <c r="BU248">
        <v>381200</v>
      </c>
      <c r="BV248">
        <v>20.399999999999999</v>
      </c>
      <c r="BW248">
        <v>2.9</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36600</v>
      </c>
      <c r="E249">
        <v>176700</v>
      </c>
      <c r="F249">
        <v>20.7</v>
      </c>
      <c r="G249">
        <v>1.4</v>
      </c>
      <c r="H249">
        <v>35600</v>
      </c>
      <c r="I249">
        <v>179100</v>
      </c>
      <c r="J249">
        <v>19.899999999999999</v>
      </c>
      <c r="K249">
        <v>1.5</v>
      </c>
      <c r="L249">
        <v>38200</v>
      </c>
      <c r="M249">
        <v>180800</v>
      </c>
      <c r="N249">
        <v>21.1</v>
      </c>
      <c r="O249">
        <v>2.6</v>
      </c>
      <c r="P249">
        <v>38700</v>
      </c>
      <c r="Q249">
        <v>181900</v>
      </c>
      <c r="R249">
        <v>21.3</v>
      </c>
      <c r="S249">
        <v>2.5</v>
      </c>
      <c r="T249">
        <v>39200</v>
      </c>
      <c r="U249">
        <v>184000</v>
      </c>
      <c r="V249">
        <v>21.3</v>
      </c>
      <c r="W249">
        <v>2.2999999999999998</v>
      </c>
      <c r="X249">
        <v>35100</v>
      </c>
      <c r="Y249">
        <v>184400</v>
      </c>
      <c r="Z249">
        <v>19</v>
      </c>
      <c r="AA249">
        <v>2.2999999999999998</v>
      </c>
      <c r="AB249">
        <v>35600</v>
      </c>
      <c r="AC249">
        <v>184000</v>
      </c>
      <c r="AD249">
        <v>19.3</v>
      </c>
      <c r="AE249">
        <v>2.4</v>
      </c>
      <c r="AF249">
        <v>35500</v>
      </c>
      <c r="AG249">
        <v>185100</v>
      </c>
      <c r="AH249">
        <v>19.2</v>
      </c>
      <c r="AI249">
        <v>2.5</v>
      </c>
      <c r="AJ249">
        <v>34200</v>
      </c>
      <c r="AK249">
        <v>185100</v>
      </c>
      <c r="AL249">
        <v>18.5</v>
      </c>
      <c r="AM249">
        <v>2.5</v>
      </c>
      <c r="AN249">
        <v>31500</v>
      </c>
      <c r="AO249">
        <v>184700</v>
      </c>
      <c r="AP249">
        <v>17</v>
      </c>
      <c r="AQ249">
        <v>2.4</v>
      </c>
      <c r="AR249">
        <v>34400</v>
      </c>
      <c r="AS249">
        <v>183800</v>
      </c>
      <c r="AT249">
        <v>18.7</v>
      </c>
      <c r="AU249">
        <v>2.5</v>
      </c>
      <c r="AV249">
        <v>29800</v>
      </c>
      <c r="AW249">
        <v>183800</v>
      </c>
      <c r="AX249">
        <v>16.2</v>
      </c>
      <c r="AY249">
        <v>2.5</v>
      </c>
      <c r="AZ249">
        <v>32400</v>
      </c>
      <c r="BA249">
        <v>184000</v>
      </c>
      <c r="BB249">
        <v>17.600000000000001</v>
      </c>
      <c r="BC249">
        <v>2.7</v>
      </c>
      <c r="BD249">
        <v>34600</v>
      </c>
      <c r="BE249">
        <v>184700</v>
      </c>
      <c r="BF249">
        <v>18.7</v>
      </c>
      <c r="BG249">
        <v>2.7</v>
      </c>
      <c r="BH249">
        <v>27900</v>
      </c>
      <c r="BI249">
        <v>182900</v>
      </c>
      <c r="BJ249">
        <v>15.2</v>
      </c>
      <c r="BK249">
        <v>2.4</v>
      </c>
      <c r="BL249">
        <v>31100</v>
      </c>
      <c r="BM249">
        <v>182300</v>
      </c>
      <c r="BN249">
        <v>17.100000000000001</v>
      </c>
      <c r="BO249">
        <v>2.5</v>
      </c>
      <c r="BP249">
        <v>35000</v>
      </c>
      <c r="BQ249">
        <v>182700</v>
      </c>
      <c r="BR249">
        <v>19.2</v>
      </c>
      <c r="BS249">
        <v>3.1</v>
      </c>
      <c r="BT249">
        <v>41900</v>
      </c>
      <c r="BU249">
        <v>180200</v>
      </c>
      <c r="BV249">
        <v>23.2</v>
      </c>
      <c r="BW249">
        <v>3.5</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18000</v>
      </c>
      <c r="E250">
        <v>80300</v>
      </c>
      <c r="F250">
        <v>22.5</v>
      </c>
      <c r="G250">
        <v>2.4</v>
      </c>
      <c r="H250">
        <v>17900</v>
      </c>
      <c r="I250">
        <v>81600</v>
      </c>
      <c r="J250">
        <v>22</v>
      </c>
      <c r="K250">
        <v>2.4</v>
      </c>
      <c r="L250">
        <v>17200</v>
      </c>
      <c r="M250">
        <v>83500</v>
      </c>
      <c r="N250">
        <v>20.6</v>
      </c>
      <c r="O250">
        <v>2.2999999999999998</v>
      </c>
      <c r="P250">
        <v>21100</v>
      </c>
      <c r="Q250">
        <v>85900</v>
      </c>
      <c r="R250">
        <v>24.6</v>
      </c>
      <c r="S250">
        <v>2.5</v>
      </c>
      <c r="T250">
        <v>20400</v>
      </c>
      <c r="U250">
        <v>88400</v>
      </c>
      <c r="V250">
        <v>23.1</v>
      </c>
      <c r="W250">
        <v>2.4</v>
      </c>
      <c r="X250">
        <v>21000</v>
      </c>
      <c r="Y250">
        <v>91300</v>
      </c>
      <c r="Z250">
        <v>23</v>
      </c>
      <c r="AA250">
        <v>2.4</v>
      </c>
      <c r="AB250">
        <v>23200</v>
      </c>
      <c r="AC250">
        <v>92300</v>
      </c>
      <c r="AD250">
        <v>25.2</v>
      </c>
      <c r="AE250">
        <v>2.6</v>
      </c>
      <c r="AF250">
        <v>22700</v>
      </c>
      <c r="AG250">
        <v>93900</v>
      </c>
      <c r="AH250">
        <v>24.2</v>
      </c>
      <c r="AI250">
        <v>2.5</v>
      </c>
      <c r="AJ250">
        <v>22700</v>
      </c>
      <c r="AK250">
        <v>94200</v>
      </c>
      <c r="AL250">
        <v>24</v>
      </c>
      <c r="AM250">
        <v>2.7</v>
      </c>
      <c r="AN250">
        <v>22600</v>
      </c>
      <c r="AO250">
        <v>93700</v>
      </c>
      <c r="AP250">
        <v>24.1</v>
      </c>
      <c r="AQ250">
        <v>2.6</v>
      </c>
      <c r="AR250">
        <v>21600</v>
      </c>
      <c r="AS250">
        <v>94500</v>
      </c>
      <c r="AT250">
        <v>22.8</v>
      </c>
      <c r="AU250">
        <v>2.5</v>
      </c>
      <c r="AV250">
        <v>20800</v>
      </c>
      <c r="AW250">
        <v>96000</v>
      </c>
      <c r="AX250">
        <v>21.6</v>
      </c>
      <c r="AY250">
        <v>2.5</v>
      </c>
      <c r="AZ250">
        <v>21100</v>
      </c>
      <c r="BA250">
        <v>95800</v>
      </c>
      <c r="BB250">
        <v>22.1</v>
      </c>
      <c r="BC250">
        <v>2.6</v>
      </c>
      <c r="BD250">
        <v>20100</v>
      </c>
      <c r="BE250">
        <v>96200</v>
      </c>
      <c r="BF250">
        <v>20.9</v>
      </c>
      <c r="BG250">
        <v>2.5</v>
      </c>
      <c r="BH250">
        <v>21400</v>
      </c>
      <c r="BI250">
        <v>96400</v>
      </c>
      <c r="BJ250">
        <v>22.2</v>
      </c>
      <c r="BK250">
        <v>2.6</v>
      </c>
      <c r="BL250">
        <v>20900</v>
      </c>
      <c r="BM250">
        <v>96600</v>
      </c>
      <c r="BN250">
        <v>21.6</v>
      </c>
      <c r="BO250">
        <v>2.8</v>
      </c>
      <c r="BP250">
        <v>24300</v>
      </c>
      <c r="BQ250">
        <v>96800</v>
      </c>
      <c r="BR250">
        <v>25.1</v>
      </c>
      <c r="BS250">
        <v>3.9</v>
      </c>
      <c r="BT250">
        <v>23200</v>
      </c>
      <c r="BU250">
        <v>95500</v>
      </c>
      <c r="BV250">
        <v>24.3</v>
      </c>
      <c r="BW250">
        <v>4.2</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25600</v>
      </c>
      <c r="E251">
        <v>124100</v>
      </c>
      <c r="F251">
        <v>20.6</v>
      </c>
      <c r="G251">
        <v>2.2999999999999998</v>
      </c>
      <c r="H251">
        <v>25800</v>
      </c>
      <c r="I251">
        <v>125000</v>
      </c>
      <c r="J251">
        <v>20.6</v>
      </c>
      <c r="K251">
        <v>2.4</v>
      </c>
      <c r="L251">
        <v>24800</v>
      </c>
      <c r="M251">
        <v>125900</v>
      </c>
      <c r="N251">
        <v>19.7</v>
      </c>
      <c r="O251">
        <v>2.5</v>
      </c>
      <c r="P251">
        <v>28900</v>
      </c>
      <c r="Q251">
        <v>126100</v>
      </c>
      <c r="R251">
        <v>22.9</v>
      </c>
      <c r="S251">
        <v>2.7</v>
      </c>
      <c r="T251">
        <v>28500</v>
      </c>
      <c r="U251">
        <v>127400</v>
      </c>
      <c r="V251">
        <v>22.4</v>
      </c>
      <c r="W251">
        <v>2.7</v>
      </c>
      <c r="X251">
        <v>34100</v>
      </c>
      <c r="Y251">
        <v>127300</v>
      </c>
      <c r="Z251">
        <v>26.8</v>
      </c>
      <c r="AA251">
        <v>2.7</v>
      </c>
      <c r="AB251">
        <v>32700</v>
      </c>
      <c r="AC251">
        <v>126100</v>
      </c>
      <c r="AD251">
        <v>25.9</v>
      </c>
      <c r="AE251">
        <v>2.8</v>
      </c>
      <c r="AF251">
        <v>27700</v>
      </c>
      <c r="AG251">
        <v>126800</v>
      </c>
      <c r="AH251">
        <v>21.9</v>
      </c>
      <c r="AI251">
        <v>2.6</v>
      </c>
      <c r="AJ251">
        <v>28400</v>
      </c>
      <c r="AK251">
        <v>127300</v>
      </c>
      <c r="AL251">
        <v>22.3</v>
      </c>
      <c r="AM251">
        <v>2.5</v>
      </c>
      <c r="AN251">
        <v>28700</v>
      </c>
      <c r="AO251">
        <v>127600</v>
      </c>
      <c r="AP251">
        <v>22.5</v>
      </c>
      <c r="AQ251">
        <v>2.5</v>
      </c>
      <c r="AR251">
        <v>31000</v>
      </c>
      <c r="AS251">
        <v>126200</v>
      </c>
      <c r="AT251">
        <v>24.6</v>
      </c>
      <c r="AU251">
        <v>2.7</v>
      </c>
      <c r="AV251">
        <v>30500</v>
      </c>
      <c r="AW251">
        <v>126500</v>
      </c>
      <c r="AX251">
        <v>24.1</v>
      </c>
      <c r="AY251">
        <v>2.7</v>
      </c>
      <c r="AZ251">
        <v>27300</v>
      </c>
      <c r="BA251">
        <v>128500</v>
      </c>
      <c r="BB251">
        <v>21.3</v>
      </c>
      <c r="BC251">
        <v>2.4</v>
      </c>
      <c r="BD251">
        <v>26000</v>
      </c>
      <c r="BE251">
        <v>128200</v>
      </c>
      <c r="BF251">
        <v>20.3</v>
      </c>
      <c r="BG251">
        <v>2.5</v>
      </c>
      <c r="BH251">
        <v>25100</v>
      </c>
      <c r="BI251">
        <v>126200</v>
      </c>
      <c r="BJ251">
        <v>19.899999999999999</v>
      </c>
      <c r="BK251">
        <v>2.6</v>
      </c>
      <c r="BL251">
        <v>26000</v>
      </c>
      <c r="BM251">
        <v>127800</v>
      </c>
      <c r="BN251">
        <v>20.3</v>
      </c>
      <c r="BO251">
        <v>2.7</v>
      </c>
      <c r="BP251">
        <v>23600</v>
      </c>
      <c r="BQ251">
        <v>127300</v>
      </c>
      <c r="BR251">
        <v>18.600000000000001</v>
      </c>
      <c r="BS251">
        <v>3</v>
      </c>
      <c r="BT251">
        <v>24700</v>
      </c>
      <c r="BU251">
        <v>126100</v>
      </c>
      <c r="BV251">
        <v>19.600000000000001</v>
      </c>
      <c r="BW251">
        <v>3</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65800</v>
      </c>
      <c r="E252">
        <v>311700</v>
      </c>
      <c r="F252">
        <v>21.1</v>
      </c>
      <c r="G252">
        <v>1.6</v>
      </c>
      <c r="H252">
        <v>67300</v>
      </c>
      <c r="I252">
        <v>313900</v>
      </c>
      <c r="J252">
        <v>21.4</v>
      </c>
      <c r="K252">
        <v>1.6</v>
      </c>
      <c r="L252">
        <v>68500</v>
      </c>
      <c r="M252">
        <v>316000</v>
      </c>
      <c r="N252">
        <v>21.7</v>
      </c>
      <c r="O252">
        <v>2.7</v>
      </c>
      <c r="P252">
        <v>65100</v>
      </c>
      <c r="Q252">
        <v>319500</v>
      </c>
      <c r="R252">
        <v>20.399999999999999</v>
      </c>
      <c r="S252">
        <v>2.5</v>
      </c>
      <c r="T252">
        <v>61200</v>
      </c>
      <c r="U252">
        <v>318600</v>
      </c>
      <c r="V252">
        <v>19.2</v>
      </c>
      <c r="W252">
        <v>2.4</v>
      </c>
      <c r="X252">
        <v>67100</v>
      </c>
      <c r="Y252">
        <v>319000</v>
      </c>
      <c r="Z252">
        <v>21</v>
      </c>
      <c r="AA252">
        <v>2.5</v>
      </c>
      <c r="AB252">
        <v>64400</v>
      </c>
      <c r="AC252">
        <v>318900</v>
      </c>
      <c r="AD252">
        <v>20.2</v>
      </c>
      <c r="AE252">
        <v>2.6</v>
      </c>
      <c r="AF252">
        <v>67500</v>
      </c>
      <c r="AG252">
        <v>318300</v>
      </c>
      <c r="AH252">
        <v>21.2</v>
      </c>
      <c r="AI252">
        <v>2.6</v>
      </c>
      <c r="AJ252">
        <v>70400</v>
      </c>
      <c r="AK252">
        <v>315100</v>
      </c>
      <c r="AL252">
        <v>22.3</v>
      </c>
      <c r="AM252">
        <v>2.7</v>
      </c>
      <c r="AN252">
        <v>61800</v>
      </c>
      <c r="AO252">
        <v>314700</v>
      </c>
      <c r="AP252">
        <v>19.600000000000001</v>
      </c>
      <c r="AQ252">
        <v>2.6</v>
      </c>
      <c r="AR252">
        <v>60600</v>
      </c>
      <c r="AS252">
        <v>316900</v>
      </c>
      <c r="AT252">
        <v>19.100000000000001</v>
      </c>
      <c r="AU252">
        <v>2.6</v>
      </c>
      <c r="AV252">
        <v>59300</v>
      </c>
      <c r="AW252">
        <v>316500</v>
      </c>
      <c r="AX252">
        <v>18.7</v>
      </c>
      <c r="AY252">
        <v>2.7</v>
      </c>
      <c r="AZ252">
        <v>67200</v>
      </c>
      <c r="BA252">
        <v>319100</v>
      </c>
      <c r="BB252">
        <v>21</v>
      </c>
      <c r="BC252">
        <v>2.9</v>
      </c>
      <c r="BD252">
        <v>67000</v>
      </c>
      <c r="BE252">
        <v>317200</v>
      </c>
      <c r="BF252">
        <v>21.1</v>
      </c>
      <c r="BG252">
        <v>2.8</v>
      </c>
      <c r="BH252">
        <v>56400</v>
      </c>
      <c r="BI252">
        <v>316200</v>
      </c>
      <c r="BJ252">
        <v>17.8</v>
      </c>
      <c r="BK252">
        <v>2.6</v>
      </c>
      <c r="BL252">
        <v>55000</v>
      </c>
      <c r="BM252">
        <v>317600</v>
      </c>
      <c r="BN252">
        <v>17.3</v>
      </c>
      <c r="BO252">
        <v>2.6</v>
      </c>
      <c r="BP252">
        <v>63600</v>
      </c>
      <c r="BQ252">
        <v>315000</v>
      </c>
      <c r="BR252">
        <v>20.2</v>
      </c>
      <c r="BS252">
        <v>3.1</v>
      </c>
      <c r="BT252">
        <v>68000</v>
      </c>
      <c r="BU252">
        <v>317700</v>
      </c>
      <c r="BV252">
        <v>21.4</v>
      </c>
      <c r="BW252">
        <v>2.8</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18100</v>
      </c>
      <c r="E253">
        <v>84700</v>
      </c>
      <c r="F253">
        <v>21.4</v>
      </c>
      <c r="G253">
        <v>2.5</v>
      </c>
      <c r="H253">
        <v>15900</v>
      </c>
      <c r="I253">
        <v>83800</v>
      </c>
      <c r="J253">
        <v>19</v>
      </c>
      <c r="K253">
        <v>2.5</v>
      </c>
      <c r="L253">
        <v>20100</v>
      </c>
      <c r="M253">
        <v>85800</v>
      </c>
      <c r="N253">
        <v>23.4</v>
      </c>
      <c r="O253">
        <v>5.3</v>
      </c>
      <c r="P253">
        <v>18600</v>
      </c>
      <c r="Q253">
        <v>86100</v>
      </c>
      <c r="R253">
        <v>21.7</v>
      </c>
      <c r="S253">
        <v>4.9000000000000004</v>
      </c>
      <c r="T253">
        <v>18900</v>
      </c>
      <c r="U253">
        <v>85100</v>
      </c>
      <c r="V253">
        <v>22.2</v>
      </c>
      <c r="W253">
        <v>5.2</v>
      </c>
      <c r="X253">
        <v>18400</v>
      </c>
      <c r="Y253">
        <v>87100</v>
      </c>
      <c r="Z253">
        <v>21.2</v>
      </c>
      <c r="AA253">
        <v>5</v>
      </c>
      <c r="AB253">
        <v>18500</v>
      </c>
      <c r="AC253">
        <v>86500</v>
      </c>
      <c r="AD253">
        <v>21.3</v>
      </c>
      <c r="AE253">
        <v>5.3</v>
      </c>
      <c r="AF253">
        <v>14700</v>
      </c>
      <c r="AG253">
        <v>84900</v>
      </c>
      <c r="AH253">
        <v>17.3</v>
      </c>
      <c r="AI253">
        <v>5</v>
      </c>
      <c r="AJ253">
        <v>16000</v>
      </c>
      <c r="AK253">
        <v>83500</v>
      </c>
      <c r="AL253">
        <v>19.2</v>
      </c>
      <c r="AM253">
        <v>5.3</v>
      </c>
      <c r="AN253">
        <v>17500</v>
      </c>
      <c r="AO253">
        <v>83000</v>
      </c>
      <c r="AP253">
        <v>21.1</v>
      </c>
      <c r="AQ253">
        <v>5.4</v>
      </c>
      <c r="AR253">
        <v>15300</v>
      </c>
      <c r="AS253">
        <v>85900</v>
      </c>
      <c r="AT253">
        <v>17.8</v>
      </c>
      <c r="AU253">
        <v>4.9000000000000004</v>
      </c>
      <c r="AV253">
        <v>15700</v>
      </c>
      <c r="AW253">
        <v>85200</v>
      </c>
      <c r="AX253">
        <v>18.5</v>
      </c>
      <c r="AY253">
        <v>5.2</v>
      </c>
      <c r="AZ253">
        <v>15600</v>
      </c>
      <c r="BA253">
        <v>85300</v>
      </c>
      <c r="BB253">
        <v>18.3</v>
      </c>
      <c r="BC253">
        <v>5.0999999999999996</v>
      </c>
      <c r="BD253">
        <v>13400</v>
      </c>
      <c r="BE253">
        <v>85500</v>
      </c>
      <c r="BF253">
        <v>15.6</v>
      </c>
      <c r="BG253">
        <v>4.5</v>
      </c>
      <c r="BH253">
        <v>17300</v>
      </c>
      <c r="BI253">
        <v>83900</v>
      </c>
      <c r="BJ253">
        <v>20.7</v>
      </c>
      <c r="BK253">
        <v>5.0999999999999996</v>
      </c>
      <c r="BL253">
        <v>16800</v>
      </c>
      <c r="BM253">
        <v>85200</v>
      </c>
      <c r="BN253">
        <v>19.8</v>
      </c>
      <c r="BO253">
        <v>5.0999999999999996</v>
      </c>
      <c r="BP253">
        <v>14500</v>
      </c>
      <c r="BQ253">
        <v>83300</v>
      </c>
      <c r="BR253">
        <v>17.399999999999999</v>
      </c>
      <c r="BS253">
        <v>5.6</v>
      </c>
      <c r="BT253">
        <v>16800</v>
      </c>
      <c r="BU253">
        <v>85600</v>
      </c>
      <c r="BV253">
        <v>19.600000000000001</v>
      </c>
      <c r="BW253">
        <v>5</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12600</v>
      </c>
      <c r="E254">
        <v>86900</v>
      </c>
      <c r="F254">
        <v>14.5</v>
      </c>
      <c r="G254">
        <v>2.8</v>
      </c>
      <c r="H254">
        <v>12500</v>
      </c>
      <c r="I254">
        <v>88300</v>
      </c>
      <c r="J254">
        <v>14.1</v>
      </c>
      <c r="K254">
        <v>2.8</v>
      </c>
      <c r="L254">
        <v>16000</v>
      </c>
      <c r="M254">
        <v>88700</v>
      </c>
      <c r="N254">
        <v>18.100000000000001</v>
      </c>
      <c r="O254">
        <v>4.2</v>
      </c>
      <c r="P254">
        <v>15900</v>
      </c>
      <c r="Q254">
        <v>90300</v>
      </c>
      <c r="R254">
        <v>17.600000000000001</v>
      </c>
      <c r="S254">
        <v>4</v>
      </c>
      <c r="T254">
        <v>15100</v>
      </c>
      <c r="U254">
        <v>90700</v>
      </c>
      <c r="V254">
        <v>16.600000000000001</v>
      </c>
      <c r="W254">
        <v>4.2</v>
      </c>
      <c r="X254">
        <v>14100</v>
      </c>
      <c r="Y254">
        <v>90400</v>
      </c>
      <c r="Z254">
        <v>15.6</v>
      </c>
      <c r="AA254">
        <v>4.0999999999999996</v>
      </c>
      <c r="AB254">
        <v>17300</v>
      </c>
      <c r="AC254">
        <v>91800</v>
      </c>
      <c r="AD254">
        <v>18.899999999999999</v>
      </c>
      <c r="AE254">
        <v>4.5</v>
      </c>
      <c r="AF254">
        <v>12500</v>
      </c>
      <c r="AG254">
        <v>93100</v>
      </c>
      <c r="AH254">
        <v>13.4</v>
      </c>
      <c r="AI254">
        <v>3.9</v>
      </c>
      <c r="AJ254">
        <v>15000</v>
      </c>
      <c r="AK254">
        <v>93300</v>
      </c>
      <c r="AL254">
        <v>16.100000000000001</v>
      </c>
      <c r="AM254">
        <v>4.3</v>
      </c>
      <c r="AN254">
        <v>18400</v>
      </c>
      <c r="AO254">
        <v>92500</v>
      </c>
      <c r="AP254">
        <v>19.899999999999999</v>
      </c>
      <c r="AQ254">
        <v>4.5999999999999996</v>
      </c>
      <c r="AR254">
        <v>16800</v>
      </c>
      <c r="AS254">
        <v>92700</v>
      </c>
      <c r="AT254">
        <v>18.2</v>
      </c>
      <c r="AU254">
        <v>4.5999999999999996</v>
      </c>
      <c r="AV254">
        <v>13300</v>
      </c>
      <c r="AW254">
        <v>93300</v>
      </c>
      <c r="AX254">
        <v>14.3</v>
      </c>
      <c r="AY254">
        <v>4</v>
      </c>
      <c r="AZ254">
        <v>14700</v>
      </c>
      <c r="BA254">
        <v>93300</v>
      </c>
      <c r="BB254">
        <v>15.8</v>
      </c>
      <c r="BC254">
        <v>4.4000000000000004</v>
      </c>
      <c r="BD254">
        <v>13600</v>
      </c>
      <c r="BE254">
        <v>93800</v>
      </c>
      <c r="BF254">
        <v>14.5</v>
      </c>
      <c r="BG254">
        <v>4.3</v>
      </c>
      <c r="BH254">
        <v>13900</v>
      </c>
      <c r="BI254">
        <v>95600</v>
      </c>
      <c r="BJ254">
        <v>14.5</v>
      </c>
      <c r="BK254">
        <v>4.7</v>
      </c>
      <c r="BL254">
        <v>15000</v>
      </c>
      <c r="BM254">
        <v>96600</v>
      </c>
      <c r="BN254">
        <v>15.5</v>
      </c>
      <c r="BO254">
        <v>4.9000000000000004</v>
      </c>
      <c r="BP254">
        <v>20600</v>
      </c>
      <c r="BQ254">
        <v>97800</v>
      </c>
      <c r="BR254">
        <v>21</v>
      </c>
      <c r="BS254">
        <v>5.4</v>
      </c>
      <c r="BT254">
        <v>14100</v>
      </c>
      <c r="BU254">
        <v>93800</v>
      </c>
      <c r="BV254">
        <v>15.1</v>
      </c>
      <c r="BW254">
        <v>4.5999999999999996</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11300</v>
      </c>
      <c r="E255">
        <v>56200</v>
      </c>
      <c r="F255">
        <v>20.100000000000001</v>
      </c>
      <c r="G255">
        <v>3.5</v>
      </c>
      <c r="H255">
        <v>9700</v>
      </c>
      <c r="I255">
        <v>57000</v>
      </c>
      <c r="J255">
        <v>17</v>
      </c>
      <c r="K255">
        <v>3.6</v>
      </c>
      <c r="L255">
        <v>9600</v>
      </c>
      <c r="M255">
        <v>57900</v>
      </c>
      <c r="N255">
        <v>16.600000000000001</v>
      </c>
      <c r="O255">
        <v>5.7</v>
      </c>
      <c r="P255">
        <v>10900</v>
      </c>
      <c r="Q255">
        <v>57500</v>
      </c>
      <c r="R255">
        <v>19</v>
      </c>
      <c r="S255">
        <v>6.3</v>
      </c>
      <c r="T255">
        <v>10900</v>
      </c>
      <c r="U255">
        <v>58600</v>
      </c>
      <c r="V255">
        <v>18.7</v>
      </c>
      <c r="W255">
        <v>5.5</v>
      </c>
      <c r="X255">
        <v>8400</v>
      </c>
      <c r="Y255">
        <v>59800</v>
      </c>
      <c r="Z255">
        <v>14</v>
      </c>
      <c r="AA255">
        <v>4.8</v>
      </c>
      <c r="AB255">
        <v>12500</v>
      </c>
      <c r="AC255">
        <v>62000</v>
      </c>
      <c r="AD255">
        <v>20.100000000000001</v>
      </c>
      <c r="AE255">
        <v>6.1</v>
      </c>
      <c r="AF255">
        <v>11600</v>
      </c>
      <c r="AG255">
        <v>60300</v>
      </c>
      <c r="AH255">
        <v>19.2</v>
      </c>
      <c r="AI255">
        <v>6.3</v>
      </c>
      <c r="AJ255">
        <v>13800</v>
      </c>
      <c r="AK255">
        <v>59900</v>
      </c>
      <c r="AL255">
        <v>23</v>
      </c>
      <c r="AM255">
        <v>6.8</v>
      </c>
      <c r="AN255">
        <v>12200</v>
      </c>
      <c r="AO255">
        <v>60600</v>
      </c>
      <c r="AP255">
        <v>20.100000000000001</v>
      </c>
      <c r="AQ255">
        <v>6.7</v>
      </c>
      <c r="AR255">
        <v>10700</v>
      </c>
      <c r="AS255">
        <v>61000</v>
      </c>
      <c r="AT255">
        <v>17.600000000000001</v>
      </c>
      <c r="AU255">
        <v>5.9</v>
      </c>
      <c r="AV255">
        <v>13700</v>
      </c>
      <c r="AW255">
        <v>62200</v>
      </c>
      <c r="AX255">
        <v>22.1</v>
      </c>
      <c r="AY255">
        <v>6.9</v>
      </c>
      <c r="AZ255">
        <v>10000</v>
      </c>
      <c r="BA255">
        <v>60800</v>
      </c>
      <c r="BB255">
        <v>16.399999999999999</v>
      </c>
      <c r="BC255">
        <v>5.9</v>
      </c>
      <c r="BD255">
        <v>12900</v>
      </c>
      <c r="BE255">
        <v>64300</v>
      </c>
      <c r="BF255">
        <v>20.100000000000001</v>
      </c>
      <c r="BG255">
        <v>6.7</v>
      </c>
      <c r="BH255">
        <v>8400</v>
      </c>
      <c r="BI255">
        <v>62200</v>
      </c>
      <c r="BJ255">
        <v>13.6</v>
      </c>
      <c r="BK255">
        <v>5.4</v>
      </c>
      <c r="BL255">
        <v>6500</v>
      </c>
      <c r="BM255">
        <v>63500</v>
      </c>
      <c r="BN255">
        <v>10.199999999999999</v>
      </c>
      <c r="BO255">
        <v>4.9000000000000004</v>
      </c>
      <c r="BP255">
        <v>11900</v>
      </c>
      <c r="BQ255">
        <v>65600</v>
      </c>
      <c r="BR255">
        <v>18.2</v>
      </c>
      <c r="BS255">
        <v>6.6</v>
      </c>
      <c r="BT255">
        <v>9500</v>
      </c>
      <c r="BU255">
        <v>63200</v>
      </c>
      <c r="BV255">
        <v>15</v>
      </c>
      <c r="BW255">
        <v>5.8</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25100</v>
      </c>
      <c r="E256">
        <v>159800</v>
      </c>
      <c r="F256">
        <v>15.7</v>
      </c>
      <c r="G256">
        <v>2.2999999999999998</v>
      </c>
      <c r="H256">
        <v>25600</v>
      </c>
      <c r="I256">
        <v>164100</v>
      </c>
      <c r="J256">
        <v>15.6</v>
      </c>
      <c r="K256">
        <v>2.2000000000000002</v>
      </c>
      <c r="L256">
        <v>25200</v>
      </c>
      <c r="M256">
        <v>165000</v>
      </c>
      <c r="N256">
        <v>15.3</v>
      </c>
      <c r="O256">
        <v>2.1</v>
      </c>
      <c r="P256">
        <v>27600</v>
      </c>
      <c r="Q256">
        <v>165700</v>
      </c>
      <c r="R256">
        <v>16.7</v>
      </c>
      <c r="S256">
        <v>2.2000000000000002</v>
      </c>
      <c r="T256">
        <v>25300</v>
      </c>
      <c r="U256">
        <v>165700</v>
      </c>
      <c r="V256">
        <v>15.3</v>
      </c>
      <c r="W256">
        <v>2.2000000000000002</v>
      </c>
      <c r="X256">
        <v>26600</v>
      </c>
      <c r="Y256">
        <v>165800</v>
      </c>
      <c r="Z256">
        <v>16.100000000000001</v>
      </c>
      <c r="AA256">
        <v>2.2999999999999998</v>
      </c>
      <c r="AB256">
        <v>28900</v>
      </c>
      <c r="AC256">
        <v>166300</v>
      </c>
      <c r="AD256">
        <v>17.399999999999999</v>
      </c>
      <c r="AE256">
        <v>2.4</v>
      </c>
      <c r="AF256">
        <v>30700</v>
      </c>
      <c r="AG256">
        <v>167500</v>
      </c>
      <c r="AH256">
        <v>18.3</v>
      </c>
      <c r="AI256">
        <v>2.6</v>
      </c>
      <c r="AJ256">
        <v>25900</v>
      </c>
      <c r="AK256">
        <v>169100</v>
      </c>
      <c r="AL256">
        <v>15.3</v>
      </c>
      <c r="AM256">
        <v>2.4</v>
      </c>
      <c r="AN256">
        <v>30700</v>
      </c>
      <c r="AO256">
        <v>171100</v>
      </c>
      <c r="AP256">
        <v>17.899999999999999</v>
      </c>
      <c r="AQ256">
        <v>2.5</v>
      </c>
      <c r="AR256">
        <v>26300</v>
      </c>
      <c r="AS256">
        <v>170300</v>
      </c>
      <c r="AT256">
        <v>15.5</v>
      </c>
      <c r="AU256">
        <v>2.5</v>
      </c>
      <c r="AV256">
        <v>29700</v>
      </c>
      <c r="AW256">
        <v>169100</v>
      </c>
      <c r="AX256">
        <v>17.5</v>
      </c>
      <c r="AY256">
        <v>2.6</v>
      </c>
      <c r="AZ256">
        <v>31900</v>
      </c>
      <c r="BA256">
        <v>169800</v>
      </c>
      <c r="BB256">
        <v>18.8</v>
      </c>
      <c r="BC256">
        <v>2.9</v>
      </c>
      <c r="BD256">
        <v>28900</v>
      </c>
      <c r="BE256">
        <v>173400</v>
      </c>
      <c r="BF256">
        <v>16.7</v>
      </c>
      <c r="BG256">
        <v>2.4</v>
      </c>
      <c r="BH256">
        <v>27500</v>
      </c>
      <c r="BI256">
        <v>174200</v>
      </c>
      <c r="BJ256">
        <v>15.8</v>
      </c>
      <c r="BK256">
        <v>2.4</v>
      </c>
      <c r="BL256">
        <v>27000</v>
      </c>
      <c r="BM256">
        <v>173600</v>
      </c>
      <c r="BN256">
        <v>15.5</v>
      </c>
      <c r="BO256">
        <v>2.5</v>
      </c>
      <c r="BP256">
        <v>26900</v>
      </c>
      <c r="BQ256">
        <v>175200</v>
      </c>
      <c r="BR256">
        <v>15.4</v>
      </c>
      <c r="BS256">
        <v>2.8</v>
      </c>
      <c r="BT256">
        <v>29200</v>
      </c>
      <c r="BU256">
        <v>177800</v>
      </c>
      <c r="BV256">
        <v>16.399999999999999</v>
      </c>
      <c r="BW256">
        <v>2.7</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11300</v>
      </c>
      <c r="E257">
        <v>48900</v>
      </c>
      <c r="F257">
        <v>23.1</v>
      </c>
      <c r="G257">
        <v>3.5</v>
      </c>
      <c r="H257">
        <v>10100</v>
      </c>
      <c r="I257">
        <v>49100</v>
      </c>
      <c r="J257">
        <v>20.5</v>
      </c>
      <c r="K257">
        <v>3.5</v>
      </c>
      <c r="L257">
        <v>8500</v>
      </c>
      <c r="M257">
        <v>51000</v>
      </c>
      <c r="N257">
        <v>16.600000000000001</v>
      </c>
      <c r="O257">
        <v>6.4</v>
      </c>
      <c r="P257">
        <v>8600</v>
      </c>
      <c r="Q257">
        <v>50200</v>
      </c>
      <c r="R257">
        <v>17.2</v>
      </c>
      <c r="S257">
        <v>6</v>
      </c>
      <c r="T257">
        <v>11500</v>
      </c>
      <c r="U257">
        <v>49600</v>
      </c>
      <c r="V257">
        <v>23.2</v>
      </c>
      <c r="W257">
        <v>6.4</v>
      </c>
      <c r="X257">
        <v>11500</v>
      </c>
      <c r="Y257">
        <v>50900</v>
      </c>
      <c r="Z257">
        <v>22.6</v>
      </c>
      <c r="AA257">
        <v>6.7</v>
      </c>
      <c r="AB257">
        <v>11700</v>
      </c>
      <c r="AC257">
        <v>51100</v>
      </c>
      <c r="AD257">
        <v>23</v>
      </c>
      <c r="AE257">
        <v>7.1</v>
      </c>
      <c r="AF257">
        <v>9700</v>
      </c>
      <c r="AG257">
        <v>50300</v>
      </c>
      <c r="AH257">
        <v>19.3</v>
      </c>
      <c r="AI257">
        <v>7.2</v>
      </c>
      <c r="AJ257">
        <v>7700</v>
      </c>
      <c r="AK257">
        <v>47900</v>
      </c>
      <c r="AL257">
        <v>16.2</v>
      </c>
      <c r="AM257">
        <v>5.9</v>
      </c>
      <c r="AN257">
        <v>8500</v>
      </c>
      <c r="AO257">
        <v>47900</v>
      </c>
      <c r="AP257">
        <v>17.8</v>
      </c>
      <c r="AQ257">
        <v>5.9</v>
      </c>
      <c r="AR257">
        <v>11100</v>
      </c>
      <c r="AS257">
        <v>48700</v>
      </c>
      <c r="AT257">
        <v>22.8</v>
      </c>
      <c r="AU257">
        <v>6.4</v>
      </c>
      <c r="AV257">
        <v>13300</v>
      </c>
      <c r="AW257">
        <v>48900</v>
      </c>
      <c r="AX257">
        <v>27.3</v>
      </c>
      <c r="AY257">
        <v>7.8</v>
      </c>
      <c r="AZ257">
        <v>9700</v>
      </c>
      <c r="BA257">
        <v>46700</v>
      </c>
      <c r="BB257">
        <v>20.8</v>
      </c>
      <c r="BC257">
        <v>7.4</v>
      </c>
      <c r="BD257">
        <v>8600</v>
      </c>
      <c r="BE257">
        <v>47500</v>
      </c>
      <c r="BF257">
        <v>18.2</v>
      </c>
      <c r="BG257">
        <v>8</v>
      </c>
      <c r="BH257">
        <v>7900</v>
      </c>
      <c r="BI257">
        <v>48000</v>
      </c>
      <c r="BJ257">
        <v>16.5</v>
      </c>
      <c r="BK257">
        <v>7.1</v>
      </c>
      <c r="BL257">
        <v>9300</v>
      </c>
      <c r="BM257">
        <v>46700</v>
      </c>
      <c r="BN257">
        <v>19.899999999999999</v>
      </c>
      <c r="BO257">
        <v>8.8000000000000007</v>
      </c>
      <c r="BP257">
        <v>8500</v>
      </c>
      <c r="BQ257">
        <v>46200</v>
      </c>
      <c r="BR257">
        <v>18.399999999999999</v>
      </c>
      <c r="BS257">
        <v>8.1</v>
      </c>
      <c r="BT257">
        <v>8900</v>
      </c>
      <c r="BU257">
        <v>45200</v>
      </c>
      <c r="BV257">
        <v>19.7</v>
      </c>
      <c r="BW257">
        <v>8.1</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10900</v>
      </c>
      <c r="E258">
        <v>48400</v>
      </c>
      <c r="F258">
        <v>22.6</v>
      </c>
      <c r="G258">
        <v>3.2</v>
      </c>
      <c r="H258">
        <v>10900</v>
      </c>
      <c r="I258">
        <v>49100</v>
      </c>
      <c r="J258">
        <v>22.2</v>
      </c>
      <c r="K258">
        <v>3.3</v>
      </c>
      <c r="L258">
        <v>10600</v>
      </c>
      <c r="M258">
        <v>51300</v>
      </c>
      <c r="N258">
        <v>20.7</v>
      </c>
      <c r="O258">
        <v>6.6</v>
      </c>
      <c r="P258">
        <v>11200</v>
      </c>
      <c r="Q258">
        <v>52400</v>
      </c>
      <c r="R258">
        <v>21.4</v>
      </c>
      <c r="S258">
        <v>6.7</v>
      </c>
      <c r="T258">
        <v>11500</v>
      </c>
      <c r="U258">
        <v>51900</v>
      </c>
      <c r="V258">
        <v>22.1</v>
      </c>
      <c r="W258">
        <v>6.4</v>
      </c>
      <c r="X258">
        <v>10700</v>
      </c>
      <c r="Y258">
        <v>52600</v>
      </c>
      <c r="Z258">
        <v>20.399999999999999</v>
      </c>
      <c r="AA258">
        <v>6.4</v>
      </c>
      <c r="AB258">
        <v>7700</v>
      </c>
      <c r="AC258">
        <v>52200</v>
      </c>
      <c r="AD258">
        <v>14.8</v>
      </c>
      <c r="AE258">
        <v>5.8</v>
      </c>
      <c r="AF258">
        <v>9000</v>
      </c>
      <c r="AG258">
        <v>53300</v>
      </c>
      <c r="AH258">
        <v>16.8</v>
      </c>
      <c r="AI258">
        <v>6.3</v>
      </c>
      <c r="AJ258">
        <v>12000</v>
      </c>
      <c r="AK258">
        <v>51800</v>
      </c>
      <c r="AL258">
        <v>23.2</v>
      </c>
      <c r="AM258">
        <v>7.2</v>
      </c>
      <c r="AN258">
        <v>11900</v>
      </c>
      <c r="AO258">
        <v>52000</v>
      </c>
      <c r="AP258">
        <v>22.8</v>
      </c>
      <c r="AQ258">
        <v>7.1</v>
      </c>
      <c r="AR258">
        <v>12300</v>
      </c>
      <c r="AS258">
        <v>53000</v>
      </c>
      <c r="AT258">
        <v>23.1</v>
      </c>
      <c r="AU258">
        <v>6.7</v>
      </c>
      <c r="AV258">
        <v>11800</v>
      </c>
      <c r="AW258">
        <v>52800</v>
      </c>
      <c r="AX258">
        <v>22.3</v>
      </c>
      <c r="AY258">
        <v>7</v>
      </c>
      <c r="AZ258">
        <v>13300</v>
      </c>
      <c r="BA258">
        <v>54200</v>
      </c>
      <c r="BB258">
        <v>24.5</v>
      </c>
      <c r="BC258">
        <v>7.2</v>
      </c>
      <c r="BD258">
        <v>10900</v>
      </c>
      <c r="BE258">
        <v>55000</v>
      </c>
      <c r="BF258">
        <v>19.7</v>
      </c>
      <c r="BG258">
        <v>7</v>
      </c>
      <c r="BH258">
        <v>9000</v>
      </c>
      <c r="BI258">
        <v>54000</v>
      </c>
      <c r="BJ258">
        <v>16.600000000000001</v>
      </c>
      <c r="BK258">
        <v>6.3</v>
      </c>
      <c r="BL258">
        <v>10800</v>
      </c>
      <c r="BM258">
        <v>54700</v>
      </c>
      <c r="BN258">
        <v>19.7</v>
      </c>
      <c r="BO258">
        <v>7.3</v>
      </c>
      <c r="BP258">
        <v>11600</v>
      </c>
      <c r="BQ258">
        <v>54500</v>
      </c>
      <c r="BR258">
        <v>21.2</v>
      </c>
      <c r="BS258">
        <v>7.7</v>
      </c>
      <c r="BT258">
        <v>13400</v>
      </c>
      <c r="BU258">
        <v>56300</v>
      </c>
      <c r="BV258">
        <v>23.8</v>
      </c>
      <c r="BW258">
        <v>8</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16900</v>
      </c>
      <c r="E259">
        <v>79800</v>
      </c>
      <c r="F259">
        <v>21.2</v>
      </c>
      <c r="G259">
        <v>3.3</v>
      </c>
      <c r="H259">
        <v>16200</v>
      </c>
      <c r="I259">
        <v>79700</v>
      </c>
      <c r="J259">
        <v>20.3</v>
      </c>
      <c r="K259">
        <v>3.6</v>
      </c>
      <c r="L259">
        <v>16900</v>
      </c>
      <c r="M259">
        <v>81500</v>
      </c>
      <c r="N259">
        <v>20.8</v>
      </c>
      <c r="O259">
        <v>4.8</v>
      </c>
      <c r="P259">
        <v>18600</v>
      </c>
      <c r="Q259">
        <v>83400</v>
      </c>
      <c r="R259">
        <v>22.3</v>
      </c>
      <c r="S259">
        <v>4.9000000000000004</v>
      </c>
      <c r="T259">
        <v>17800</v>
      </c>
      <c r="U259">
        <v>83400</v>
      </c>
      <c r="V259">
        <v>21.3</v>
      </c>
      <c r="W259">
        <v>5</v>
      </c>
      <c r="X259">
        <v>14900</v>
      </c>
      <c r="Y259">
        <v>82600</v>
      </c>
      <c r="Z259">
        <v>18.100000000000001</v>
      </c>
      <c r="AA259">
        <v>4.9000000000000004</v>
      </c>
      <c r="AB259">
        <v>17800</v>
      </c>
      <c r="AC259">
        <v>83000</v>
      </c>
      <c r="AD259">
        <v>21.4</v>
      </c>
      <c r="AE259">
        <v>5.0999999999999996</v>
      </c>
      <c r="AF259">
        <v>14600</v>
      </c>
      <c r="AG259">
        <v>84500</v>
      </c>
      <c r="AH259">
        <v>17.3</v>
      </c>
      <c r="AI259">
        <v>4.5</v>
      </c>
      <c r="AJ259">
        <v>16000</v>
      </c>
      <c r="AK259">
        <v>83900</v>
      </c>
      <c r="AL259">
        <v>19.100000000000001</v>
      </c>
      <c r="AM259">
        <v>5</v>
      </c>
      <c r="AN259">
        <v>15500</v>
      </c>
      <c r="AO259">
        <v>84500</v>
      </c>
      <c r="AP259">
        <v>18.399999999999999</v>
      </c>
      <c r="AQ259">
        <v>4.9000000000000004</v>
      </c>
      <c r="AR259">
        <v>16800</v>
      </c>
      <c r="AS259">
        <v>85500</v>
      </c>
      <c r="AT259">
        <v>19.7</v>
      </c>
      <c r="AU259">
        <v>4.9000000000000004</v>
      </c>
      <c r="AV259">
        <v>14700</v>
      </c>
      <c r="AW259">
        <v>82400</v>
      </c>
      <c r="AX259">
        <v>17.8</v>
      </c>
      <c r="AY259">
        <v>5.2</v>
      </c>
      <c r="AZ259">
        <v>15900</v>
      </c>
      <c r="BA259">
        <v>84300</v>
      </c>
      <c r="BB259">
        <v>18.8</v>
      </c>
      <c r="BC259">
        <v>5.3</v>
      </c>
      <c r="BD259">
        <v>15100</v>
      </c>
      <c r="BE259">
        <v>84900</v>
      </c>
      <c r="BF259">
        <v>17.7</v>
      </c>
      <c r="BG259">
        <v>5.0999999999999996</v>
      </c>
      <c r="BH259">
        <v>12900</v>
      </c>
      <c r="BI259">
        <v>85700</v>
      </c>
      <c r="BJ259">
        <v>15.1</v>
      </c>
      <c r="BK259">
        <v>5</v>
      </c>
      <c r="BL259">
        <v>15200</v>
      </c>
      <c r="BM259">
        <v>82800</v>
      </c>
      <c r="BN259">
        <v>18.399999999999999</v>
      </c>
      <c r="BO259">
        <v>6</v>
      </c>
      <c r="BP259">
        <v>20400</v>
      </c>
      <c r="BQ259">
        <v>83800</v>
      </c>
      <c r="BR259">
        <v>24.3</v>
      </c>
      <c r="BS259">
        <v>6.8</v>
      </c>
      <c r="BT259">
        <v>18900</v>
      </c>
      <c r="BU259">
        <v>86000</v>
      </c>
      <c r="BV259">
        <v>22</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11900</v>
      </c>
      <c r="E260">
        <v>62600</v>
      </c>
      <c r="F260">
        <v>19.100000000000001</v>
      </c>
      <c r="G260">
        <v>3.1</v>
      </c>
      <c r="H260">
        <v>14400</v>
      </c>
      <c r="I260">
        <v>63400</v>
      </c>
      <c r="J260">
        <v>22.7</v>
      </c>
      <c r="K260">
        <v>3.5</v>
      </c>
      <c r="L260">
        <v>14300</v>
      </c>
      <c r="M260">
        <v>63200</v>
      </c>
      <c r="N260">
        <v>22.6</v>
      </c>
      <c r="O260">
        <v>5.9</v>
      </c>
      <c r="P260">
        <v>14600</v>
      </c>
      <c r="Q260">
        <v>63100</v>
      </c>
      <c r="R260">
        <v>23.1</v>
      </c>
      <c r="S260">
        <v>5.5</v>
      </c>
      <c r="T260">
        <v>11900</v>
      </c>
      <c r="U260">
        <v>62600</v>
      </c>
      <c r="V260">
        <v>18.899999999999999</v>
      </c>
      <c r="W260">
        <v>5.4</v>
      </c>
      <c r="X260">
        <v>11400</v>
      </c>
      <c r="Y260">
        <v>61800</v>
      </c>
      <c r="Z260">
        <v>18.399999999999999</v>
      </c>
      <c r="AA260">
        <v>5.4</v>
      </c>
      <c r="AB260">
        <v>12000</v>
      </c>
      <c r="AC260">
        <v>60900</v>
      </c>
      <c r="AD260">
        <v>19.7</v>
      </c>
      <c r="AE260">
        <v>5.4</v>
      </c>
      <c r="AF260">
        <v>11600</v>
      </c>
      <c r="AG260">
        <v>59500</v>
      </c>
      <c r="AH260">
        <v>19.5</v>
      </c>
      <c r="AI260">
        <v>5.5</v>
      </c>
      <c r="AJ260">
        <v>10000</v>
      </c>
      <c r="AK260">
        <v>59500</v>
      </c>
      <c r="AL260">
        <v>16.8</v>
      </c>
      <c r="AM260">
        <v>5.2</v>
      </c>
      <c r="AN260">
        <v>9900</v>
      </c>
      <c r="AO260">
        <v>58700</v>
      </c>
      <c r="AP260">
        <v>16.899999999999999</v>
      </c>
      <c r="AQ260">
        <v>5.0999999999999996</v>
      </c>
      <c r="AR260">
        <v>12100</v>
      </c>
      <c r="AS260">
        <v>58400</v>
      </c>
      <c r="AT260">
        <v>20.7</v>
      </c>
      <c r="AU260">
        <v>5.7</v>
      </c>
      <c r="AV260">
        <v>9600</v>
      </c>
      <c r="AW260">
        <v>57100</v>
      </c>
      <c r="AX260">
        <v>16.7</v>
      </c>
      <c r="AY260">
        <v>5.0999999999999996</v>
      </c>
      <c r="AZ260">
        <v>8900</v>
      </c>
      <c r="BA260">
        <v>57600</v>
      </c>
      <c r="BB260">
        <v>15.4</v>
      </c>
      <c r="BC260">
        <v>4.8</v>
      </c>
      <c r="BD260">
        <v>6600</v>
      </c>
      <c r="BE260">
        <v>55900</v>
      </c>
      <c r="BF260">
        <v>11.9</v>
      </c>
      <c r="BG260">
        <v>4.4000000000000004</v>
      </c>
      <c r="BH260">
        <v>8600</v>
      </c>
      <c r="BI260">
        <v>55800</v>
      </c>
      <c r="BJ260">
        <v>15.4</v>
      </c>
      <c r="BK260">
        <v>5.0999999999999996</v>
      </c>
      <c r="BL260">
        <v>8600</v>
      </c>
      <c r="BM260">
        <v>57600</v>
      </c>
      <c r="BN260">
        <v>14.9</v>
      </c>
      <c r="BO260">
        <v>4.7</v>
      </c>
      <c r="BP260">
        <v>10800</v>
      </c>
      <c r="BQ260">
        <v>59200</v>
      </c>
      <c r="BR260">
        <v>18.2</v>
      </c>
      <c r="BS260">
        <v>5.9</v>
      </c>
      <c r="BT260">
        <v>9900</v>
      </c>
      <c r="BU260">
        <v>56300</v>
      </c>
      <c r="BV260">
        <v>17.600000000000001</v>
      </c>
      <c r="BW260">
        <v>5.3</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15900</v>
      </c>
      <c r="E261">
        <v>70600</v>
      </c>
      <c r="F261">
        <v>22.6</v>
      </c>
      <c r="G261">
        <v>3.4</v>
      </c>
      <c r="H261">
        <v>14100</v>
      </c>
      <c r="I261">
        <v>70900</v>
      </c>
      <c r="J261">
        <v>19.899999999999999</v>
      </c>
      <c r="K261">
        <v>3.2</v>
      </c>
      <c r="L261">
        <v>12300</v>
      </c>
      <c r="M261">
        <v>71400</v>
      </c>
      <c r="N261">
        <v>17.2</v>
      </c>
      <c r="O261">
        <v>4.7</v>
      </c>
      <c r="P261">
        <v>12600</v>
      </c>
      <c r="Q261">
        <v>71300</v>
      </c>
      <c r="R261">
        <v>17.600000000000001</v>
      </c>
      <c r="S261">
        <v>4.8</v>
      </c>
      <c r="T261">
        <v>16500</v>
      </c>
      <c r="U261">
        <v>72200</v>
      </c>
      <c r="V261">
        <v>22.9</v>
      </c>
      <c r="W261">
        <v>5.5</v>
      </c>
      <c r="X261">
        <v>14100</v>
      </c>
      <c r="Y261">
        <v>75200</v>
      </c>
      <c r="Z261">
        <v>18.7</v>
      </c>
      <c r="AA261">
        <v>5</v>
      </c>
      <c r="AB261">
        <v>15400</v>
      </c>
      <c r="AC261">
        <v>74600</v>
      </c>
      <c r="AD261">
        <v>20.6</v>
      </c>
      <c r="AE261">
        <v>4.9000000000000004</v>
      </c>
      <c r="AF261">
        <v>13200</v>
      </c>
      <c r="AG261">
        <v>73900</v>
      </c>
      <c r="AH261">
        <v>17.8</v>
      </c>
      <c r="AI261">
        <v>5.2</v>
      </c>
      <c r="AJ261">
        <v>7800</v>
      </c>
      <c r="AK261">
        <v>73400</v>
      </c>
      <c r="AL261">
        <v>10.6</v>
      </c>
      <c r="AM261">
        <v>4.3</v>
      </c>
      <c r="AN261">
        <v>11500</v>
      </c>
      <c r="AO261">
        <v>73600</v>
      </c>
      <c r="AP261">
        <v>15.6</v>
      </c>
      <c r="AQ261">
        <v>5</v>
      </c>
      <c r="AR261">
        <v>17600</v>
      </c>
      <c r="AS261">
        <v>75200</v>
      </c>
      <c r="AT261">
        <v>23.5</v>
      </c>
      <c r="AU261">
        <v>5.9</v>
      </c>
      <c r="AV261">
        <v>13900</v>
      </c>
      <c r="AW261">
        <v>77600</v>
      </c>
      <c r="AX261">
        <v>18</v>
      </c>
      <c r="AY261">
        <v>5.8</v>
      </c>
      <c r="AZ261">
        <v>9000</v>
      </c>
      <c r="BA261">
        <v>76700</v>
      </c>
      <c r="BB261">
        <v>11.8</v>
      </c>
      <c r="BC261">
        <v>4.4000000000000004</v>
      </c>
      <c r="BD261">
        <v>18900</v>
      </c>
      <c r="BE261">
        <v>80100</v>
      </c>
      <c r="BF261">
        <v>23.7</v>
      </c>
      <c r="BG261">
        <v>6</v>
      </c>
      <c r="BH261">
        <v>14200</v>
      </c>
      <c r="BI261">
        <v>76300</v>
      </c>
      <c r="BJ261">
        <v>18.7</v>
      </c>
      <c r="BK261">
        <v>5.8</v>
      </c>
      <c r="BL261">
        <v>11500</v>
      </c>
      <c r="BM261">
        <v>78500</v>
      </c>
      <c r="BN261">
        <v>14.6</v>
      </c>
      <c r="BO261">
        <v>5.2</v>
      </c>
      <c r="BP261">
        <v>18000</v>
      </c>
      <c r="BQ261">
        <v>79600</v>
      </c>
      <c r="BR261">
        <v>22.6</v>
      </c>
      <c r="BS261">
        <v>6.2</v>
      </c>
      <c r="BT261">
        <v>15700</v>
      </c>
      <c r="BU261">
        <v>80300</v>
      </c>
      <c r="BV261">
        <v>19.5</v>
      </c>
      <c r="BW261">
        <v>6.1</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15900</v>
      </c>
      <c r="E262">
        <v>81700</v>
      </c>
      <c r="F262">
        <v>19.399999999999999</v>
      </c>
      <c r="G262">
        <v>3.3</v>
      </c>
      <c r="H262">
        <v>14700</v>
      </c>
      <c r="I262">
        <v>81600</v>
      </c>
      <c r="J262">
        <v>18</v>
      </c>
      <c r="K262">
        <v>3.3</v>
      </c>
      <c r="L262">
        <v>14900</v>
      </c>
      <c r="M262">
        <v>81200</v>
      </c>
      <c r="N262">
        <v>18.399999999999999</v>
      </c>
      <c r="O262">
        <v>4.7</v>
      </c>
      <c r="P262">
        <v>16500</v>
      </c>
      <c r="Q262">
        <v>82600</v>
      </c>
      <c r="R262">
        <v>20</v>
      </c>
      <c r="S262">
        <v>4.8</v>
      </c>
      <c r="T262">
        <v>15400</v>
      </c>
      <c r="U262">
        <v>82800</v>
      </c>
      <c r="V262">
        <v>18.600000000000001</v>
      </c>
      <c r="W262">
        <v>4.4000000000000004</v>
      </c>
      <c r="X262">
        <v>11000</v>
      </c>
      <c r="Y262">
        <v>82500</v>
      </c>
      <c r="Z262">
        <v>13.4</v>
      </c>
      <c r="AA262">
        <v>4.3</v>
      </c>
      <c r="AB262">
        <v>16500</v>
      </c>
      <c r="AC262">
        <v>81000</v>
      </c>
      <c r="AD262">
        <v>20.399999999999999</v>
      </c>
      <c r="AE262">
        <v>5.3</v>
      </c>
      <c r="AF262">
        <v>14900</v>
      </c>
      <c r="AG262">
        <v>81500</v>
      </c>
      <c r="AH262">
        <v>18.3</v>
      </c>
      <c r="AI262">
        <v>5.5</v>
      </c>
      <c r="AJ262">
        <v>13500</v>
      </c>
      <c r="AK262">
        <v>82000</v>
      </c>
      <c r="AL262">
        <v>16.399999999999999</v>
      </c>
      <c r="AM262">
        <v>5</v>
      </c>
      <c r="AN262">
        <v>15900</v>
      </c>
      <c r="AO262">
        <v>82300</v>
      </c>
      <c r="AP262">
        <v>19.3</v>
      </c>
      <c r="AQ262">
        <v>5</v>
      </c>
      <c r="AR262">
        <v>14300</v>
      </c>
      <c r="AS262">
        <v>85100</v>
      </c>
      <c r="AT262">
        <v>16.8</v>
      </c>
      <c r="AU262">
        <v>4.9000000000000004</v>
      </c>
      <c r="AV262">
        <v>8700</v>
      </c>
      <c r="AW262">
        <v>82700</v>
      </c>
      <c r="AX262">
        <v>10.6</v>
      </c>
      <c r="AY262">
        <v>4.2</v>
      </c>
      <c r="AZ262">
        <v>13900</v>
      </c>
      <c r="BA262">
        <v>82500</v>
      </c>
      <c r="BB262">
        <v>16.8</v>
      </c>
      <c r="BC262">
        <v>5.5</v>
      </c>
      <c r="BD262">
        <v>16500</v>
      </c>
      <c r="BE262">
        <v>82300</v>
      </c>
      <c r="BF262">
        <v>20</v>
      </c>
      <c r="BG262">
        <v>5.5</v>
      </c>
      <c r="BH262">
        <v>13900</v>
      </c>
      <c r="BI262">
        <v>83600</v>
      </c>
      <c r="BJ262">
        <v>16.600000000000001</v>
      </c>
      <c r="BK262">
        <v>5.4</v>
      </c>
      <c r="BL262">
        <v>13200</v>
      </c>
      <c r="BM262">
        <v>84400</v>
      </c>
      <c r="BN262">
        <v>15.7</v>
      </c>
      <c r="BO262">
        <v>5.2</v>
      </c>
      <c r="BP262">
        <v>9900</v>
      </c>
      <c r="BQ262">
        <v>81200</v>
      </c>
      <c r="BR262">
        <v>12.2</v>
      </c>
      <c r="BS262">
        <v>5.2</v>
      </c>
      <c r="BT262">
        <v>15900</v>
      </c>
      <c r="BU262">
        <v>82200</v>
      </c>
      <c r="BV262">
        <v>19.3</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12700</v>
      </c>
      <c r="E263">
        <v>67900</v>
      </c>
      <c r="F263">
        <v>18.7</v>
      </c>
      <c r="G263">
        <v>2.8</v>
      </c>
      <c r="H263">
        <v>13600</v>
      </c>
      <c r="I263">
        <v>68800</v>
      </c>
      <c r="J263">
        <v>19.8</v>
      </c>
      <c r="K263">
        <v>3.3</v>
      </c>
      <c r="L263">
        <v>14000</v>
      </c>
      <c r="M263">
        <v>70600</v>
      </c>
      <c r="N263">
        <v>19.8</v>
      </c>
      <c r="O263">
        <v>5.3</v>
      </c>
      <c r="P263">
        <v>13700</v>
      </c>
      <c r="Q263">
        <v>71100</v>
      </c>
      <c r="R263">
        <v>19.3</v>
      </c>
      <c r="S263">
        <v>5.2</v>
      </c>
      <c r="T263">
        <v>11500</v>
      </c>
      <c r="U263">
        <v>70200</v>
      </c>
      <c r="V263">
        <v>16.399999999999999</v>
      </c>
      <c r="W263">
        <v>4.8</v>
      </c>
      <c r="X263">
        <v>14200</v>
      </c>
      <c r="Y263">
        <v>70200</v>
      </c>
      <c r="Z263">
        <v>20.2</v>
      </c>
      <c r="AA263">
        <v>5.6</v>
      </c>
      <c r="AB263">
        <v>12600</v>
      </c>
      <c r="AC263">
        <v>70900</v>
      </c>
      <c r="AD263">
        <v>17.7</v>
      </c>
      <c r="AE263">
        <v>5.2</v>
      </c>
      <c r="AF263">
        <v>12800</v>
      </c>
      <c r="AG263">
        <v>70900</v>
      </c>
      <c r="AH263">
        <v>18.100000000000001</v>
      </c>
      <c r="AI263">
        <v>5.2</v>
      </c>
      <c r="AJ263">
        <v>15200</v>
      </c>
      <c r="AK263">
        <v>71500</v>
      </c>
      <c r="AL263">
        <v>21.3</v>
      </c>
      <c r="AM263">
        <v>6.1</v>
      </c>
      <c r="AN263">
        <v>15500</v>
      </c>
      <c r="AO263">
        <v>69200</v>
      </c>
      <c r="AP263">
        <v>22.4</v>
      </c>
      <c r="AQ263">
        <v>6.6</v>
      </c>
      <c r="AR263">
        <v>14400</v>
      </c>
      <c r="AS263">
        <v>68300</v>
      </c>
      <c r="AT263">
        <v>21.1</v>
      </c>
      <c r="AU263">
        <v>6</v>
      </c>
      <c r="AV263">
        <v>12400</v>
      </c>
      <c r="AW263">
        <v>67100</v>
      </c>
      <c r="AX263">
        <v>18.5</v>
      </c>
      <c r="AY263">
        <v>6</v>
      </c>
      <c r="AZ263">
        <v>10900</v>
      </c>
      <c r="BA263">
        <v>70200</v>
      </c>
      <c r="BB263">
        <v>15.5</v>
      </c>
      <c r="BC263">
        <v>5.6</v>
      </c>
      <c r="BD263">
        <v>8500</v>
      </c>
      <c r="BE263">
        <v>67300</v>
      </c>
      <c r="BF263">
        <v>12.6</v>
      </c>
      <c r="BG263">
        <v>4.9000000000000004</v>
      </c>
      <c r="BH263">
        <v>8900</v>
      </c>
      <c r="BI263">
        <v>66300</v>
      </c>
      <c r="BJ263">
        <v>13.5</v>
      </c>
      <c r="BK263">
        <v>5</v>
      </c>
      <c r="BL263">
        <v>6900</v>
      </c>
      <c r="BM263">
        <v>66100</v>
      </c>
      <c r="BN263">
        <v>10.5</v>
      </c>
      <c r="BO263">
        <v>5</v>
      </c>
      <c r="BP263">
        <v>10900</v>
      </c>
      <c r="BQ263">
        <v>66900</v>
      </c>
      <c r="BR263">
        <v>16.3</v>
      </c>
      <c r="BS263">
        <v>6.6</v>
      </c>
      <c r="BT263">
        <v>14800</v>
      </c>
      <c r="BU263">
        <v>65200</v>
      </c>
      <c r="BV263">
        <v>22.6</v>
      </c>
      <c r="BW263">
        <v>7</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18900</v>
      </c>
      <c r="E264">
        <v>94300</v>
      </c>
      <c r="F264">
        <v>20.100000000000001</v>
      </c>
      <c r="G264">
        <v>3.6</v>
      </c>
      <c r="H264">
        <v>22800</v>
      </c>
      <c r="I264">
        <v>95700</v>
      </c>
      <c r="J264">
        <v>23.8</v>
      </c>
      <c r="K264">
        <v>3.9</v>
      </c>
      <c r="L264">
        <v>20600</v>
      </c>
      <c r="M264">
        <v>96400</v>
      </c>
      <c r="N264">
        <v>21.3</v>
      </c>
      <c r="O264">
        <v>4.8</v>
      </c>
      <c r="P264">
        <v>18400</v>
      </c>
      <c r="Q264">
        <v>97400</v>
      </c>
      <c r="R264">
        <v>18.899999999999999</v>
      </c>
      <c r="S264">
        <v>4.5</v>
      </c>
      <c r="T264">
        <v>15300</v>
      </c>
      <c r="U264">
        <v>96800</v>
      </c>
      <c r="V264">
        <v>15.8</v>
      </c>
      <c r="W264">
        <v>4.0999999999999996</v>
      </c>
      <c r="X264">
        <v>19200</v>
      </c>
      <c r="Y264">
        <v>98100</v>
      </c>
      <c r="Z264">
        <v>19.600000000000001</v>
      </c>
      <c r="AA264">
        <v>4.7</v>
      </c>
      <c r="AB264">
        <v>16400</v>
      </c>
      <c r="AC264">
        <v>97500</v>
      </c>
      <c r="AD264">
        <v>16.8</v>
      </c>
      <c r="AE264">
        <v>4.5</v>
      </c>
      <c r="AF264">
        <v>21500</v>
      </c>
      <c r="AG264">
        <v>97200</v>
      </c>
      <c r="AH264">
        <v>22.1</v>
      </c>
      <c r="AI264">
        <v>4.7</v>
      </c>
      <c r="AJ264">
        <v>21900</v>
      </c>
      <c r="AK264">
        <v>95100</v>
      </c>
      <c r="AL264">
        <v>23.1</v>
      </c>
      <c r="AM264">
        <v>5.0999999999999996</v>
      </c>
      <c r="AN264">
        <v>17900</v>
      </c>
      <c r="AO264">
        <v>96200</v>
      </c>
      <c r="AP264">
        <v>18.600000000000001</v>
      </c>
      <c r="AQ264">
        <v>4.9000000000000004</v>
      </c>
      <c r="AR264">
        <v>19000</v>
      </c>
      <c r="AS264">
        <v>97400</v>
      </c>
      <c r="AT264">
        <v>19.5</v>
      </c>
      <c r="AU264">
        <v>4.7</v>
      </c>
      <c r="AV264">
        <v>15500</v>
      </c>
      <c r="AW264">
        <v>95400</v>
      </c>
      <c r="AX264">
        <v>16.3</v>
      </c>
      <c r="AY264">
        <v>4.5</v>
      </c>
      <c r="AZ264">
        <v>19600</v>
      </c>
      <c r="BA264">
        <v>95500</v>
      </c>
      <c r="BB264">
        <v>20.5</v>
      </c>
      <c r="BC264">
        <v>5.5</v>
      </c>
      <c r="BD264">
        <v>19200</v>
      </c>
      <c r="BE264">
        <v>94600</v>
      </c>
      <c r="BF264">
        <v>20.3</v>
      </c>
      <c r="BG264">
        <v>5.4</v>
      </c>
      <c r="BH264">
        <v>15300</v>
      </c>
      <c r="BI264">
        <v>94900</v>
      </c>
      <c r="BJ264">
        <v>16.100000000000001</v>
      </c>
      <c r="BK264">
        <v>4.5999999999999996</v>
      </c>
      <c r="BL264">
        <v>16900</v>
      </c>
      <c r="BM264">
        <v>94500</v>
      </c>
      <c r="BN264">
        <v>17.899999999999999</v>
      </c>
      <c r="BO264">
        <v>5</v>
      </c>
      <c r="BP264">
        <v>22400</v>
      </c>
      <c r="BQ264">
        <v>94300</v>
      </c>
      <c r="BR264">
        <v>23.8</v>
      </c>
      <c r="BS264">
        <v>6</v>
      </c>
      <c r="BT264">
        <v>24300</v>
      </c>
      <c r="BU264">
        <v>93000</v>
      </c>
      <c r="BV264">
        <v>26.2</v>
      </c>
      <c r="BW264">
        <v>5.6</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13000</v>
      </c>
      <c r="E265">
        <v>66100</v>
      </c>
      <c r="F265">
        <v>19.600000000000001</v>
      </c>
      <c r="G265">
        <v>3.6</v>
      </c>
      <c r="H265">
        <v>14300</v>
      </c>
      <c r="I265">
        <v>67900</v>
      </c>
      <c r="J265">
        <v>21</v>
      </c>
      <c r="K265">
        <v>3.6</v>
      </c>
      <c r="L265">
        <v>15800</v>
      </c>
      <c r="M265">
        <v>68700</v>
      </c>
      <c r="N265">
        <v>23</v>
      </c>
      <c r="O265">
        <v>6.1</v>
      </c>
      <c r="P265">
        <v>16200</v>
      </c>
      <c r="Q265">
        <v>68900</v>
      </c>
      <c r="R265">
        <v>23.6</v>
      </c>
      <c r="S265">
        <v>6</v>
      </c>
      <c r="T265">
        <v>13000</v>
      </c>
      <c r="U265">
        <v>68000</v>
      </c>
      <c r="V265">
        <v>19.2</v>
      </c>
      <c r="W265">
        <v>5.4</v>
      </c>
      <c r="X265">
        <v>10400</v>
      </c>
      <c r="Y265">
        <v>67600</v>
      </c>
      <c r="Z265">
        <v>15.4</v>
      </c>
      <c r="AA265">
        <v>4.8</v>
      </c>
      <c r="AB265">
        <v>15500</v>
      </c>
      <c r="AC265">
        <v>67500</v>
      </c>
      <c r="AD265">
        <v>23</v>
      </c>
      <c r="AE265">
        <v>5.6</v>
      </c>
      <c r="AF265">
        <v>13200</v>
      </c>
      <c r="AG265">
        <v>66100</v>
      </c>
      <c r="AH265">
        <v>20</v>
      </c>
      <c r="AI265">
        <v>5.6</v>
      </c>
      <c r="AJ265">
        <v>15500</v>
      </c>
      <c r="AK265">
        <v>67000</v>
      </c>
      <c r="AL265">
        <v>23.1</v>
      </c>
      <c r="AM265">
        <v>6.3</v>
      </c>
      <c r="AN265">
        <v>14900</v>
      </c>
      <c r="AO265">
        <v>67800</v>
      </c>
      <c r="AP265">
        <v>22</v>
      </c>
      <c r="AQ265">
        <v>6</v>
      </c>
      <c r="AR265">
        <v>19900</v>
      </c>
      <c r="AS265">
        <v>69100</v>
      </c>
      <c r="AT265">
        <v>28.8</v>
      </c>
      <c r="AU265">
        <v>6.8</v>
      </c>
      <c r="AV265">
        <v>11700</v>
      </c>
      <c r="AW265">
        <v>66000</v>
      </c>
      <c r="AX265">
        <v>17.7</v>
      </c>
      <c r="AY265">
        <v>6.1</v>
      </c>
      <c r="AZ265">
        <v>12300</v>
      </c>
      <c r="BA265">
        <v>67900</v>
      </c>
      <c r="BB265">
        <v>18.2</v>
      </c>
      <c r="BC265">
        <v>6.2</v>
      </c>
      <c r="BD265">
        <v>12700</v>
      </c>
      <c r="BE265">
        <v>66700</v>
      </c>
      <c r="BF265">
        <v>19.100000000000001</v>
      </c>
      <c r="BG265">
        <v>6.8</v>
      </c>
      <c r="BH265">
        <v>10100</v>
      </c>
      <c r="BI265">
        <v>63800</v>
      </c>
      <c r="BJ265">
        <v>15.8</v>
      </c>
      <c r="BK265">
        <v>6.5</v>
      </c>
      <c r="BL265">
        <v>10600</v>
      </c>
      <c r="BM265">
        <v>63700</v>
      </c>
      <c r="BN265">
        <v>16.600000000000001</v>
      </c>
      <c r="BO265">
        <v>6.7</v>
      </c>
      <c r="BP265">
        <v>14400</v>
      </c>
      <c r="BQ265">
        <v>64400</v>
      </c>
      <c r="BR265">
        <v>22.3</v>
      </c>
      <c r="BS265">
        <v>7.7</v>
      </c>
      <c r="BT265">
        <v>11300</v>
      </c>
      <c r="BU265">
        <v>64500</v>
      </c>
      <c r="BV265">
        <v>17.5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29700</v>
      </c>
      <c r="E266">
        <v>94700</v>
      </c>
      <c r="F266">
        <v>31.4</v>
      </c>
      <c r="G266">
        <v>2.4</v>
      </c>
      <c r="H266">
        <v>27000</v>
      </c>
      <c r="I266">
        <v>94700</v>
      </c>
      <c r="J266">
        <v>28.5</v>
      </c>
      <c r="K266">
        <v>2.5</v>
      </c>
      <c r="L266">
        <v>26600</v>
      </c>
      <c r="M266">
        <v>94300</v>
      </c>
      <c r="N266">
        <v>28.2</v>
      </c>
      <c r="O266">
        <v>2.6</v>
      </c>
      <c r="P266">
        <v>27000</v>
      </c>
      <c r="Q266">
        <v>95100</v>
      </c>
      <c r="R266">
        <v>28.4</v>
      </c>
      <c r="S266">
        <v>2.7</v>
      </c>
      <c r="T266">
        <v>27500</v>
      </c>
      <c r="U266">
        <v>96200</v>
      </c>
      <c r="V266">
        <v>28.6</v>
      </c>
      <c r="W266">
        <v>2.7</v>
      </c>
      <c r="X266">
        <v>26400</v>
      </c>
      <c r="Y266">
        <v>96000</v>
      </c>
      <c r="Z266">
        <v>27.5</v>
      </c>
      <c r="AA266">
        <v>2.7</v>
      </c>
      <c r="AB266">
        <v>25100</v>
      </c>
      <c r="AC266">
        <v>94700</v>
      </c>
      <c r="AD266">
        <v>26.5</v>
      </c>
      <c r="AE266">
        <v>2.6</v>
      </c>
      <c r="AF266">
        <v>25400</v>
      </c>
      <c r="AG266">
        <v>94500</v>
      </c>
      <c r="AH266">
        <v>26.9</v>
      </c>
      <c r="AI266">
        <v>2.6</v>
      </c>
      <c r="AJ266">
        <v>23600</v>
      </c>
      <c r="AK266">
        <v>93700</v>
      </c>
      <c r="AL266">
        <v>25.2</v>
      </c>
      <c r="AM266">
        <v>2.5</v>
      </c>
      <c r="AN266">
        <v>22800</v>
      </c>
      <c r="AO266">
        <v>94000</v>
      </c>
      <c r="AP266">
        <v>24.3</v>
      </c>
      <c r="AQ266">
        <v>2.4</v>
      </c>
      <c r="AR266">
        <v>22300</v>
      </c>
      <c r="AS266">
        <v>94100</v>
      </c>
      <c r="AT266">
        <v>23.7</v>
      </c>
      <c r="AU266">
        <v>2.5</v>
      </c>
      <c r="AV266">
        <v>21600</v>
      </c>
      <c r="AW266">
        <v>93300</v>
      </c>
      <c r="AX266">
        <v>23.2</v>
      </c>
      <c r="AY266">
        <v>2.6</v>
      </c>
      <c r="AZ266">
        <v>23500</v>
      </c>
      <c r="BA266">
        <v>94000</v>
      </c>
      <c r="BB266">
        <v>25</v>
      </c>
      <c r="BC266">
        <v>2.7</v>
      </c>
      <c r="BD266">
        <v>23100</v>
      </c>
      <c r="BE266">
        <v>92300</v>
      </c>
      <c r="BF266">
        <v>25</v>
      </c>
      <c r="BG266">
        <v>2.8</v>
      </c>
      <c r="BH266">
        <v>22800</v>
      </c>
      <c r="BI266">
        <v>91000</v>
      </c>
      <c r="BJ266">
        <v>25.1</v>
      </c>
      <c r="BK266">
        <v>2.9</v>
      </c>
      <c r="BL266">
        <v>23100</v>
      </c>
      <c r="BM266">
        <v>90500</v>
      </c>
      <c r="BN266">
        <v>25.6</v>
      </c>
      <c r="BO266">
        <v>3</v>
      </c>
      <c r="BP266">
        <v>25300</v>
      </c>
      <c r="BQ266">
        <v>90800</v>
      </c>
      <c r="BR266">
        <v>27.9</v>
      </c>
      <c r="BS266">
        <v>3.5</v>
      </c>
      <c r="BT266">
        <v>22300</v>
      </c>
      <c r="BU266">
        <v>89500</v>
      </c>
      <c r="BV266">
        <v>24.9</v>
      </c>
      <c r="BW266">
        <v>3.7</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35200</v>
      </c>
      <c r="E267">
        <v>153700</v>
      </c>
      <c r="F267">
        <v>22.9</v>
      </c>
      <c r="G267">
        <v>2.4</v>
      </c>
      <c r="H267">
        <v>42600</v>
      </c>
      <c r="I267">
        <v>157800</v>
      </c>
      <c r="J267">
        <v>27</v>
      </c>
      <c r="K267">
        <v>2.6</v>
      </c>
      <c r="L267">
        <v>39700</v>
      </c>
      <c r="M267">
        <v>158000</v>
      </c>
      <c r="N267">
        <v>25.1</v>
      </c>
      <c r="O267">
        <v>2.6</v>
      </c>
      <c r="P267">
        <v>36600</v>
      </c>
      <c r="Q267">
        <v>159600</v>
      </c>
      <c r="R267">
        <v>22.9</v>
      </c>
      <c r="S267">
        <v>2.8</v>
      </c>
      <c r="T267">
        <v>36400</v>
      </c>
      <c r="U267">
        <v>158500</v>
      </c>
      <c r="V267">
        <v>22.9</v>
      </c>
      <c r="W267">
        <v>2.7</v>
      </c>
      <c r="X267">
        <v>39500</v>
      </c>
      <c r="Y267">
        <v>159400</v>
      </c>
      <c r="Z267">
        <v>24.8</v>
      </c>
      <c r="AA267">
        <v>2.8</v>
      </c>
      <c r="AB267">
        <v>43900</v>
      </c>
      <c r="AC267">
        <v>160900</v>
      </c>
      <c r="AD267">
        <v>27.3</v>
      </c>
      <c r="AE267">
        <v>2.7</v>
      </c>
      <c r="AF267">
        <v>40200</v>
      </c>
      <c r="AG267">
        <v>161700</v>
      </c>
      <c r="AH267">
        <v>24.8</v>
      </c>
      <c r="AI267">
        <v>2.8</v>
      </c>
      <c r="AJ267">
        <v>43400</v>
      </c>
      <c r="AK267">
        <v>164100</v>
      </c>
      <c r="AL267">
        <v>26.4</v>
      </c>
      <c r="AM267">
        <v>2.7</v>
      </c>
      <c r="AN267">
        <v>40100</v>
      </c>
      <c r="AO267">
        <v>164200</v>
      </c>
      <c r="AP267">
        <v>24.4</v>
      </c>
      <c r="AQ267">
        <v>2.6</v>
      </c>
      <c r="AR267">
        <v>42500</v>
      </c>
      <c r="AS267">
        <v>164900</v>
      </c>
      <c r="AT267">
        <v>25.7</v>
      </c>
      <c r="AU267">
        <v>2.8</v>
      </c>
      <c r="AV267">
        <v>32000</v>
      </c>
      <c r="AW267">
        <v>168100</v>
      </c>
      <c r="AX267">
        <v>19.100000000000001</v>
      </c>
      <c r="AY267">
        <v>2.5</v>
      </c>
      <c r="AZ267">
        <v>41700</v>
      </c>
      <c r="BA267">
        <v>169700</v>
      </c>
      <c r="BB267">
        <v>24.6</v>
      </c>
      <c r="BC267">
        <v>2.6</v>
      </c>
      <c r="BD267">
        <v>39700</v>
      </c>
      <c r="BE267">
        <v>171900</v>
      </c>
      <c r="BF267">
        <v>23.1</v>
      </c>
      <c r="BG267">
        <v>2.5</v>
      </c>
      <c r="BH267">
        <v>37500</v>
      </c>
      <c r="BI267">
        <v>172700</v>
      </c>
      <c r="BJ267">
        <v>21.7</v>
      </c>
      <c r="BK267">
        <v>2.6</v>
      </c>
      <c r="BL267">
        <v>35500</v>
      </c>
      <c r="BM267">
        <v>173500</v>
      </c>
      <c r="BN267">
        <v>20.5</v>
      </c>
      <c r="BO267">
        <v>2.6</v>
      </c>
      <c r="BP267">
        <v>35300</v>
      </c>
      <c r="BQ267">
        <v>171600</v>
      </c>
      <c r="BR267">
        <v>20.6</v>
      </c>
      <c r="BS267">
        <v>3.2</v>
      </c>
      <c r="BT267">
        <v>35900</v>
      </c>
      <c r="BU267">
        <v>172400</v>
      </c>
      <c r="BV267">
        <v>20.8</v>
      </c>
      <c r="BW267">
        <v>3.4</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20200</v>
      </c>
      <c r="E268">
        <v>98700</v>
      </c>
      <c r="F268">
        <v>20.399999999999999</v>
      </c>
      <c r="G268">
        <v>2.4</v>
      </c>
      <c r="H268">
        <v>23000</v>
      </c>
      <c r="I268">
        <v>100000</v>
      </c>
      <c r="J268">
        <v>23</v>
      </c>
      <c r="K268">
        <v>2.5</v>
      </c>
      <c r="L268">
        <v>22400</v>
      </c>
      <c r="M268">
        <v>102800</v>
      </c>
      <c r="N268">
        <v>21.8</v>
      </c>
      <c r="O268">
        <v>2.5</v>
      </c>
      <c r="P268">
        <v>22600</v>
      </c>
      <c r="Q268">
        <v>103500</v>
      </c>
      <c r="R268">
        <v>21.8</v>
      </c>
      <c r="S268">
        <v>2.6</v>
      </c>
      <c r="T268">
        <v>24300</v>
      </c>
      <c r="U268">
        <v>106200</v>
      </c>
      <c r="V268">
        <v>22.9</v>
      </c>
      <c r="W268">
        <v>2.7</v>
      </c>
      <c r="X268">
        <v>23400</v>
      </c>
      <c r="Y268">
        <v>107500</v>
      </c>
      <c r="Z268">
        <v>21.8</v>
      </c>
      <c r="AA268">
        <v>2.6</v>
      </c>
      <c r="AB268">
        <v>24500</v>
      </c>
      <c r="AC268">
        <v>107800</v>
      </c>
      <c r="AD268">
        <v>22.7</v>
      </c>
      <c r="AE268">
        <v>2.6</v>
      </c>
      <c r="AF268">
        <v>26600</v>
      </c>
      <c r="AG268">
        <v>108500</v>
      </c>
      <c r="AH268">
        <v>24.5</v>
      </c>
      <c r="AI268">
        <v>2.6</v>
      </c>
      <c r="AJ268">
        <v>26200</v>
      </c>
      <c r="AK268">
        <v>108600</v>
      </c>
      <c r="AL268">
        <v>24.1</v>
      </c>
      <c r="AM268">
        <v>2.7</v>
      </c>
      <c r="AN268">
        <v>26200</v>
      </c>
      <c r="AO268">
        <v>109500</v>
      </c>
      <c r="AP268">
        <v>24</v>
      </c>
      <c r="AQ268">
        <v>2.8</v>
      </c>
      <c r="AR268">
        <v>24800</v>
      </c>
      <c r="AS268">
        <v>110400</v>
      </c>
      <c r="AT268">
        <v>22.5</v>
      </c>
      <c r="AU268">
        <v>2.9</v>
      </c>
      <c r="AV268">
        <v>21600</v>
      </c>
      <c r="AW268">
        <v>110300</v>
      </c>
      <c r="AX268">
        <v>19.600000000000001</v>
      </c>
      <c r="AY268">
        <v>2.9</v>
      </c>
      <c r="AZ268">
        <v>21500</v>
      </c>
      <c r="BA268">
        <v>110400</v>
      </c>
      <c r="BB268">
        <v>19.399999999999999</v>
      </c>
      <c r="BC268">
        <v>2.7</v>
      </c>
      <c r="BD268">
        <v>21800</v>
      </c>
      <c r="BE268">
        <v>110900</v>
      </c>
      <c r="BF268">
        <v>19.600000000000001</v>
      </c>
      <c r="BG268">
        <v>2.6</v>
      </c>
      <c r="BH268">
        <v>19700</v>
      </c>
      <c r="BI268">
        <v>110500</v>
      </c>
      <c r="BJ268">
        <v>17.8</v>
      </c>
      <c r="BK268">
        <v>2.4</v>
      </c>
      <c r="BL268">
        <v>21900</v>
      </c>
      <c r="BM268">
        <v>112000</v>
      </c>
      <c r="BN268">
        <v>19.5</v>
      </c>
      <c r="BO268">
        <v>2.4</v>
      </c>
      <c r="BP268">
        <v>19300</v>
      </c>
      <c r="BQ268">
        <v>112200</v>
      </c>
      <c r="BR268">
        <v>17.2</v>
      </c>
      <c r="BS268">
        <v>2.8</v>
      </c>
      <c r="BT268">
        <v>20200</v>
      </c>
      <c r="BU268">
        <v>111800</v>
      </c>
      <c r="BV268">
        <v>18.100000000000001</v>
      </c>
      <c r="BW268">
        <v>2.9</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47100</v>
      </c>
      <c r="E269">
        <v>179800</v>
      </c>
      <c r="F269">
        <v>26.2</v>
      </c>
      <c r="G269">
        <v>3.7</v>
      </c>
      <c r="H269">
        <v>57800</v>
      </c>
      <c r="I269">
        <v>186000</v>
      </c>
      <c r="J269">
        <v>31.1</v>
      </c>
      <c r="K269">
        <v>3.8</v>
      </c>
      <c r="L269">
        <v>55100</v>
      </c>
      <c r="M269">
        <v>190800</v>
      </c>
      <c r="N269">
        <v>28.9</v>
      </c>
      <c r="O269">
        <v>3.7</v>
      </c>
      <c r="P269">
        <v>56800</v>
      </c>
      <c r="Q269">
        <v>196000</v>
      </c>
      <c r="R269">
        <v>29</v>
      </c>
      <c r="S269">
        <v>3.7</v>
      </c>
      <c r="T269">
        <v>54000</v>
      </c>
      <c r="U269">
        <v>199900</v>
      </c>
      <c r="V269">
        <v>27</v>
      </c>
      <c r="W269">
        <v>3.4</v>
      </c>
      <c r="X269">
        <v>51500</v>
      </c>
      <c r="Y269">
        <v>202300</v>
      </c>
      <c r="Z269">
        <v>25.4</v>
      </c>
      <c r="AA269">
        <v>3.8</v>
      </c>
      <c r="AB269">
        <v>46900</v>
      </c>
      <c r="AC269">
        <v>206800</v>
      </c>
      <c r="AD269">
        <v>22.7</v>
      </c>
      <c r="AE269">
        <v>3.7</v>
      </c>
      <c r="AF269">
        <v>59300</v>
      </c>
      <c r="AG269">
        <v>211600</v>
      </c>
      <c r="AH269">
        <v>28</v>
      </c>
      <c r="AI269">
        <v>3.6</v>
      </c>
      <c r="AJ269">
        <v>50600</v>
      </c>
      <c r="AK269">
        <v>213700</v>
      </c>
      <c r="AL269">
        <v>23.7</v>
      </c>
      <c r="AM269">
        <v>3.4</v>
      </c>
      <c r="AN269">
        <v>58700</v>
      </c>
      <c r="AO269">
        <v>218100</v>
      </c>
      <c r="AP269">
        <v>26.9</v>
      </c>
      <c r="AQ269">
        <v>3.4</v>
      </c>
      <c r="AR269">
        <v>45700</v>
      </c>
      <c r="AS269">
        <v>219900</v>
      </c>
      <c r="AT269">
        <v>20.8</v>
      </c>
      <c r="AU269">
        <v>3</v>
      </c>
      <c r="AV269">
        <v>43500</v>
      </c>
      <c r="AW269">
        <v>224200</v>
      </c>
      <c r="AX269">
        <v>19.399999999999999</v>
      </c>
      <c r="AY269">
        <v>3.1</v>
      </c>
      <c r="AZ269">
        <v>41500</v>
      </c>
      <c r="BA269">
        <v>225500</v>
      </c>
      <c r="BB269">
        <v>18.399999999999999</v>
      </c>
      <c r="BC269">
        <v>3.3</v>
      </c>
      <c r="BD269">
        <v>35500</v>
      </c>
      <c r="BE269">
        <v>228900</v>
      </c>
      <c r="BF269">
        <v>15.5</v>
      </c>
      <c r="BG269">
        <v>3.1</v>
      </c>
      <c r="BH269">
        <v>40400</v>
      </c>
      <c r="BI269">
        <v>232500</v>
      </c>
      <c r="BJ269">
        <v>17.399999999999999</v>
      </c>
      <c r="BK269">
        <v>3.3</v>
      </c>
      <c r="BL269">
        <v>43500</v>
      </c>
      <c r="BM269">
        <v>234100</v>
      </c>
      <c r="BN269">
        <v>18.600000000000001</v>
      </c>
      <c r="BO269">
        <v>3.6</v>
      </c>
      <c r="BP269">
        <v>31200</v>
      </c>
      <c r="BQ269">
        <v>233300</v>
      </c>
      <c r="BR269">
        <v>13.4</v>
      </c>
      <c r="BS269">
        <v>3.6</v>
      </c>
      <c r="BT269">
        <v>43100</v>
      </c>
      <c r="BU269">
        <v>234000</v>
      </c>
      <c r="BV269">
        <v>18.399999999999999</v>
      </c>
      <c r="BW269">
        <v>4.2</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10800</v>
      </c>
      <c r="E270">
        <v>57600</v>
      </c>
      <c r="F270">
        <v>18.8</v>
      </c>
      <c r="G270">
        <v>3.2</v>
      </c>
      <c r="H270">
        <v>9700</v>
      </c>
      <c r="I270">
        <v>57500</v>
      </c>
      <c r="J270">
        <v>16.899999999999999</v>
      </c>
      <c r="K270">
        <v>3.4</v>
      </c>
      <c r="L270">
        <v>13100</v>
      </c>
      <c r="M270">
        <v>59600</v>
      </c>
      <c r="N270">
        <v>22</v>
      </c>
      <c r="O270">
        <v>6</v>
      </c>
      <c r="P270">
        <v>12500</v>
      </c>
      <c r="Q270">
        <v>59200</v>
      </c>
      <c r="R270">
        <v>21.1</v>
      </c>
      <c r="S270">
        <v>5.9</v>
      </c>
      <c r="T270">
        <v>10900</v>
      </c>
      <c r="U270">
        <v>60000</v>
      </c>
      <c r="V270">
        <v>18.2</v>
      </c>
      <c r="W270">
        <v>5.5</v>
      </c>
      <c r="X270">
        <v>12300</v>
      </c>
      <c r="Y270">
        <v>61400</v>
      </c>
      <c r="Z270">
        <v>20</v>
      </c>
      <c r="AA270">
        <v>6.6</v>
      </c>
      <c r="AB270">
        <v>15500</v>
      </c>
      <c r="AC270">
        <v>62100</v>
      </c>
      <c r="AD270">
        <v>24.9</v>
      </c>
      <c r="AE270">
        <v>6.4</v>
      </c>
      <c r="AF270">
        <v>10500</v>
      </c>
      <c r="AG270">
        <v>63800</v>
      </c>
      <c r="AH270">
        <v>16.5</v>
      </c>
      <c r="AI270">
        <v>6.2</v>
      </c>
      <c r="AJ270">
        <v>8400</v>
      </c>
      <c r="AK270">
        <v>61600</v>
      </c>
      <c r="AL270">
        <v>13.6</v>
      </c>
      <c r="AM270">
        <v>5.5</v>
      </c>
      <c r="AN270">
        <v>11200</v>
      </c>
      <c r="AO270">
        <v>61100</v>
      </c>
      <c r="AP270">
        <v>18.399999999999999</v>
      </c>
      <c r="AQ270">
        <v>5.7</v>
      </c>
      <c r="AR270">
        <v>12400</v>
      </c>
      <c r="AS270">
        <v>60300</v>
      </c>
      <c r="AT270">
        <v>20.6</v>
      </c>
      <c r="AU270">
        <v>6.2</v>
      </c>
      <c r="AV270">
        <v>9300</v>
      </c>
      <c r="AW270">
        <v>60200</v>
      </c>
      <c r="AX270">
        <v>15.5</v>
      </c>
      <c r="AY270">
        <v>5.6</v>
      </c>
      <c r="AZ270">
        <v>8100</v>
      </c>
      <c r="BA270">
        <v>60800</v>
      </c>
      <c r="BB270">
        <v>13.3</v>
      </c>
      <c r="BC270">
        <v>5.3</v>
      </c>
      <c r="BD270">
        <v>9600</v>
      </c>
      <c r="BE270">
        <v>61000</v>
      </c>
      <c r="BF270">
        <v>15.7</v>
      </c>
      <c r="BG270">
        <v>5.5</v>
      </c>
      <c r="BH270">
        <v>7100</v>
      </c>
      <c r="BI270">
        <v>62600</v>
      </c>
      <c r="BJ270">
        <v>11.3</v>
      </c>
      <c r="BK270">
        <v>5.8</v>
      </c>
      <c r="BL270">
        <v>7700</v>
      </c>
      <c r="BM270">
        <v>62100</v>
      </c>
      <c r="BN270">
        <v>12.3</v>
      </c>
      <c r="BO270">
        <v>5.5</v>
      </c>
      <c r="BP270">
        <v>8500</v>
      </c>
      <c r="BQ270">
        <v>60400</v>
      </c>
      <c r="BR270">
        <v>14</v>
      </c>
      <c r="BS270">
        <v>6.3</v>
      </c>
      <c r="BT270">
        <v>13400</v>
      </c>
      <c r="BU270">
        <v>61700</v>
      </c>
      <c r="BV270">
        <v>21.8</v>
      </c>
      <c r="BW270">
        <v>6.7</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14300</v>
      </c>
      <c r="E271">
        <v>82900</v>
      </c>
      <c r="F271">
        <v>17.3</v>
      </c>
      <c r="G271">
        <v>3.2</v>
      </c>
      <c r="H271">
        <v>15300</v>
      </c>
      <c r="I271">
        <v>83100</v>
      </c>
      <c r="J271">
        <v>18.399999999999999</v>
      </c>
      <c r="K271">
        <v>3.3</v>
      </c>
      <c r="L271">
        <v>16300</v>
      </c>
      <c r="M271">
        <v>82500</v>
      </c>
      <c r="N271">
        <v>19.8</v>
      </c>
      <c r="O271">
        <v>4.5</v>
      </c>
      <c r="P271">
        <v>17400</v>
      </c>
      <c r="Q271">
        <v>84300</v>
      </c>
      <c r="R271">
        <v>20.7</v>
      </c>
      <c r="S271">
        <v>4.5999999999999996</v>
      </c>
      <c r="T271">
        <v>19500</v>
      </c>
      <c r="U271">
        <v>86800</v>
      </c>
      <c r="V271">
        <v>22.4</v>
      </c>
      <c r="W271">
        <v>4.9000000000000004</v>
      </c>
      <c r="X271">
        <v>17500</v>
      </c>
      <c r="Y271">
        <v>87900</v>
      </c>
      <c r="Z271">
        <v>19.899999999999999</v>
      </c>
      <c r="AA271">
        <v>4.9000000000000004</v>
      </c>
      <c r="AB271">
        <v>20400</v>
      </c>
      <c r="AC271">
        <v>88400</v>
      </c>
      <c r="AD271">
        <v>23.1</v>
      </c>
      <c r="AE271">
        <v>5.2</v>
      </c>
      <c r="AF271">
        <v>14700</v>
      </c>
      <c r="AG271">
        <v>88600</v>
      </c>
      <c r="AH271">
        <v>16.600000000000001</v>
      </c>
      <c r="AI271">
        <v>4.9000000000000004</v>
      </c>
      <c r="AJ271">
        <v>16000</v>
      </c>
      <c r="AK271">
        <v>88100</v>
      </c>
      <c r="AL271">
        <v>18.2</v>
      </c>
      <c r="AM271">
        <v>4.9000000000000004</v>
      </c>
      <c r="AN271">
        <v>14100</v>
      </c>
      <c r="AO271">
        <v>88900</v>
      </c>
      <c r="AP271">
        <v>15.8</v>
      </c>
      <c r="AQ271">
        <v>4.8</v>
      </c>
      <c r="AR271">
        <v>15600</v>
      </c>
      <c r="AS271">
        <v>87300</v>
      </c>
      <c r="AT271">
        <v>17.899999999999999</v>
      </c>
      <c r="AU271">
        <v>5.3</v>
      </c>
      <c r="AV271">
        <v>14400</v>
      </c>
      <c r="AW271">
        <v>88000</v>
      </c>
      <c r="AX271">
        <v>16.399999999999999</v>
      </c>
      <c r="AY271">
        <v>5.3</v>
      </c>
      <c r="AZ271">
        <v>21800</v>
      </c>
      <c r="BA271">
        <v>87800</v>
      </c>
      <c r="BB271">
        <v>24.8</v>
      </c>
      <c r="BC271">
        <v>6.2</v>
      </c>
      <c r="BD271">
        <v>15700</v>
      </c>
      <c r="BE271">
        <v>87600</v>
      </c>
      <c r="BF271">
        <v>17.899999999999999</v>
      </c>
      <c r="BG271">
        <v>5.5</v>
      </c>
      <c r="BH271">
        <v>17100</v>
      </c>
      <c r="BI271">
        <v>89500</v>
      </c>
      <c r="BJ271">
        <v>19.100000000000001</v>
      </c>
      <c r="BK271">
        <v>6.2</v>
      </c>
      <c r="BL271">
        <v>18300</v>
      </c>
      <c r="BM271">
        <v>91300</v>
      </c>
      <c r="BN271">
        <v>20.100000000000001</v>
      </c>
      <c r="BO271">
        <v>6.6</v>
      </c>
      <c r="BP271">
        <v>15800</v>
      </c>
      <c r="BQ271">
        <v>91200</v>
      </c>
      <c r="BR271">
        <v>17.3</v>
      </c>
      <c r="BS271">
        <v>5.0999999999999996</v>
      </c>
      <c r="BT271">
        <v>13800</v>
      </c>
      <c r="BU271">
        <v>91600</v>
      </c>
      <c r="BV271">
        <v>15</v>
      </c>
      <c r="BW271">
        <v>4.8</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32300</v>
      </c>
      <c r="E272">
        <v>112500</v>
      </c>
      <c r="F272">
        <v>28.7</v>
      </c>
      <c r="G272">
        <v>2.6</v>
      </c>
      <c r="H272">
        <v>29700</v>
      </c>
      <c r="I272">
        <v>112200</v>
      </c>
      <c r="J272">
        <v>26.4</v>
      </c>
      <c r="K272">
        <v>2.4</v>
      </c>
      <c r="L272">
        <v>31700</v>
      </c>
      <c r="M272">
        <v>112700</v>
      </c>
      <c r="N272">
        <v>28.1</v>
      </c>
      <c r="O272">
        <v>2.4</v>
      </c>
      <c r="P272">
        <v>31900</v>
      </c>
      <c r="Q272">
        <v>112100</v>
      </c>
      <c r="R272">
        <v>28.5</v>
      </c>
      <c r="S272">
        <v>2.5</v>
      </c>
      <c r="T272">
        <v>34400</v>
      </c>
      <c r="U272">
        <v>113400</v>
      </c>
      <c r="V272">
        <v>30.3</v>
      </c>
      <c r="W272">
        <v>2.5</v>
      </c>
      <c r="X272">
        <v>29200</v>
      </c>
      <c r="Y272">
        <v>111800</v>
      </c>
      <c r="Z272">
        <v>26.2</v>
      </c>
      <c r="AA272">
        <v>2.5</v>
      </c>
      <c r="AB272">
        <v>27400</v>
      </c>
      <c r="AC272">
        <v>111500</v>
      </c>
      <c r="AD272">
        <v>24.5</v>
      </c>
      <c r="AE272">
        <v>2.7</v>
      </c>
      <c r="AF272">
        <v>30900</v>
      </c>
      <c r="AG272">
        <v>111200</v>
      </c>
      <c r="AH272">
        <v>27.8</v>
      </c>
      <c r="AI272">
        <v>2.8</v>
      </c>
      <c r="AJ272">
        <v>27900</v>
      </c>
      <c r="AK272">
        <v>109800</v>
      </c>
      <c r="AL272">
        <v>25.4</v>
      </c>
      <c r="AM272">
        <v>2.8</v>
      </c>
      <c r="AN272">
        <v>26000</v>
      </c>
      <c r="AO272">
        <v>110500</v>
      </c>
      <c r="AP272">
        <v>23.5</v>
      </c>
      <c r="AQ272">
        <v>2.6</v>
      </c>
      <c r="AR272">
        <v>28300</v>
      </c>
      <c r="AS272">
        <v>111600</v>
      </c>
      <c r="AT272">
        <v>25.4</v>
      </c>
      <c r="AU272">
        <v>2.7</v>
      </c>
      <c r="AV272">
        <v>28100</v>
      </c>
      <c r="AW272">
        <v>110800</v>
      </c>
      <c r="AX272">
        <v>25.3</v>
      </c>
      <c r="AY272">
        <v>2.8</v>
      </c>
      <c r="AZ272">
        <v>28300</v>
      </c>
      <c r="BA272">
        <v>112000</v>
      </c>
      <c r="BB272">
        <v>25.2</v>
      </c>
      <c r="BC272">
        <v>2.9</v>
      </c>
      <c r="BD272">
        <v>29900</v>
      </c>
      <c r="BE272">
        <v>111000</v>
      </c>
      <c r="BF272">
        <v>27</v>
      </c>
      <c r="BG272">
        <v>3</v>
      </c>
      <c r="BH272">
        <v>26600</v>
      </c>
      <c r="BI272">
        <v>109400</v>
      </c>
      <c r="BJ272">
        <v>24.3</v>
      </c>
      <c r="BK272">
        <v>3</v>
      </c>
      <c r="BL272">
        <v>23000</v>
      </c>
      <c r="BM272">
        <v>109600</v>
      </c>
      <c r="BN272">
        <v>21</v>
      </c>
      <c r="BO272">
        <v>2.9</v>
      </c>
      <c r="BP272">
        <v>22700</v>
      </c>
      <c r="BQ272">
        <v>108300</v>
      </c>
      <c r="BR272">
        <v>20.9</v>
      </c>
      <c r="BS272">
        <v>3.4</v>
      </c>
      <c r="BT272">
        <v>22800</v>
      </c>
      <c r="BU272">
        <v>107700</v>
      </c>
      <c r="BV272">
        <v>21.1</v>
      </c>
      <c r="BW272">
        <v>3.8</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16300</v>
      </c>
      <c r="E273">
        <v>78900</v>
      </c>
      <c r="F273">
        <v>20.6</v>
      </c>
      <c r="G273">
        <v>3.4</v>
      </c>
      <c r="H273">
        <v>18900</v>
      </c>
      <c r="I273">
        <v>79800</v>
      </c>
      <c r="J273">
        <v>23.7</v>
      </c>
      <c r="K273">
        <v>3.6</v>
      </c>
      <c r="L273">
        <v>14700</v>
      </c>
      <c r="M273">
        <v>80900</v>
      </c>
      <c r="N273">
        <v>18.100000000000001</v>
      </c>
      <c r="O273">
        <v>5.0999999999999996</v>
      </c>
      <c r="P273">
        <v>13200</v>
      </c>
      <c r="Q273">
        <v>77800</v>
      </c>
      <c r="R273">
        <v>17</v>
      </c>
      <c r="S273">
        <v>5</v>
      </c>
      <c r="T273">
        <v>16300</v>
      </c>
      <c r="U273">
        <v>80400</v>
      </c>
      <c r="V273">
        <v>20.3</v>
      </c>
      <c r="W273">
        <v>5.2</v>
      </c>
      <c r="X273">
        <v>20300</v>
      </c>
      <c r="Y273">
        <v>81300</v>
      </c>
      <c r="Z273">
        <v>25</v>
      </c>
      <c r="AA273">
        <v>5.5</v>
      </c>
      <c r="AB273">
        <v>21300</v>
      </c>
      <c r="AC273">
        <v>82700</v>
      </c>
      <c r="AD273">
        <v>25.7</v>
      </c>
      <c r="AE273">
        <v>5.5</v>
      </c>
      <c r="AF273">
        <v>17900</v>
      </c>
      <c r="AG273">
        <v>83200</v>
      </c>
      <c r="AH273">
        <v>21.5</v>
      </c>
      <c r="AI273">
        <v>5.3</v>
      </c>
      <c r="AJ273">
        <v>14000</v>
      </c>
      <c r="AK273">
        <v>80900</v>
      </c>
      <c r="AL273">
        <v>17.3</v>
      </c>
      <c r="AM273">
        <v>5.2</v>
      </c>
      <c r="AN273">
        <v>14800</v>
      </c>
      <c r="AO273">
        <v>81100</v>
      </c>
      <c r="AP273">
        <v>18.3</v>
      </c>
      <c r="AQ273">
        <v>5.6</v>
      </c>
      <c r="AR273">
        <v>23200</v>
      </c>
      <c r="AS273">
        <v>81800</v>
      </c>
      <c r="AT273">
        <v>28.4</v>
      </c>
      <c r="AU273">
        <v>6.2</v>
      </c>
      <c r="AV273">
        <v>18500</v>
      </c>
      <c r="AW273">
        <v>81300</v>
      </c>
      <c r="AX273">
        <v>22.8</v>
      </c>
      <c r="AY273">
        <v>5.5</v>
      </c>
      <c r="AZ273">
        <v>16600</v>
      </c>
      <c r="BA273">
        <v>80800</v>
      </c>
      <c r="BB273">
        <v>20.5</v>
      </c>
      <c r="BC273">
        <v>5.7</v>
      </c>
      <c r="BD273">
        <v>9700</v>
      </c>
      <c r="BE273">
        <v>78100</v>
      </c>
      <c r="BF273">
        <v>12.4</v>
      </c>
      <c r="BG273">
        <v>5</v>
      </c>
      <c r="BH273">
        <v>15300</v>
      </c>
      <c r="BI273">
        <v>79900</v>
      </c>
      <c r="BJ273">
        <v>19.2</v>
      </c>
      <c r="BK273">
        <v>6.1</v>
      </c>
      <c r="BL273">
        <v>19000</v>
      </c>
      <c r="BM273">
        <v>81500</v>
      </c>
      <c r="BN273">
        <v>23.3</v>
      </c>
      <c r="BO273">
        <v>6.6</v>
      </c>
      <c r="BP273">
        <v>17600</v>
      </c>
      <c r="BQ273">
        <v>79900</v>
      </c>
      <c r="BR273">
        <v>22</v>
      </c>
      <c r="BS273">
        <v>6.7</v>
      </c>
      <c r="BT273">
        <v>15600</v>
      </c>
      <c r="BU273">
        <v>80500</v>
      </c>
      <c r="BV273">
        <v>19.399999999999999</v>
      </c>
      <c r="BW273">
        <v>5.6</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113500</v>
      </c>
      <c r="E274">
        <v>523900</v>
      </c>
      <c r="F274">
        <v>21.7</v>
      </c>
      <c r="G274">
        <v>1.2</v>
      </c>
      <c r="H274">
        <v>117800</v>
      </c>
      <c r="I274">
        <v>526700</v>
      </c>
      <c r="J274">
        <v>22.4</v>
      </c>
      <c r="K274">
        <v>1.2</v>
      </c>
      <c r="L274">
        <v>114400</v>
      </c>
      <c r="M274">
        <v>529700</v>
      </c>
      <c r="N274">
        <v>21.6</v>
      </c>
      <c r="O274">
        <v>2.1</v>
      </c>
      <c r="P274">
        <v>118900</v>
      </c>
      <c r="Q274">
        <v>533900</v>
      </c>
      <c r="R274">
        <v>22.3</v>
      </c>
      <c r="S274">
        <v>2.1</v>
      </c>
      <c r="T274">
        <v>110100</v>
      </c>
      <c r="U274">
        <v>534800</v>
      </c>
      <c r="V274">
        <v>20.6</v>
      </c>
      <c r="W274">
        <v>2</v>
      </c>
      <c r="X274">
        <v>107000</v>
      </c>
      <c r="Y274">
        <v>533600</v>
      </c>
      <c r="Z274">
        <v>20.100000000000001</v>
      </c>
      <c r="AA274">
        <v>1.9</v>
      </c>
      <c r="AB274">
        <v>121800</v>
      </c>
      <c r="AC274">
        <v>535500</v>
      </c>
      <c r="AD274">
        <v>22.8</v>
      </c>
      <c r="AE274">
        <v>2.1</v>
      </c>
      <c r="AF274">
        <v>121400</v>
      </c>
      <c r="AG274">
        <v>535800</v>
      </c>
      <c r="AH274">
        <v>22.7</v>
      </c>
      <c r="AI274">
        <v>2.2000000000000002</v>
      </c>
      <c r="AJ274">
        <v>115700</v>
      </c>
      <c r="AK274">
        <v>531600</v>
      </c>
      <c r="AL274">
        <v>21.8</v>
      </c>
      <c r="AM274">
        <v>2.2999999999999998</v>
      </c>
      <c r="AN274">
        <v>114800</v>
      </c>
      <c r="AO274">
        <v>531300</v>
      </c>
      <c r="AP274">
        <v>21.6</v>
      </c>
      <c r="AQ274">
        <v>2.2999999999999998</v>
      </c>
      <c r="AR274">
        <v>123500</v>
      </c>
      <c r="AS274">
        <v>531100</v>
      </c>
      <c r="AT274">
        <v>23.3</v>
      </c>
      <c r="AU274">
        <v>2.4</v>
      </c>
      <c r="AV274">
        <v>102700</v>
      </c>
      <c r="AW274">
        <v>528100</v>
      </c>
      <c r="AX274">
        <v>19.399999999999999</v>
      </c>
      <c r="AY274">
        <v>2.2999999999999998</v>
      </c>
      <c r="AZ274">
        <v>97000</v>
      </c>
      <c r="BA274">
        <v>528500</v>
      </c>
      <c r="BB274">
        <v>18.3</v>
      </c>
      <c r="BC274">
        <v>2.2000000000000002</v>
      </c>
      <c r="BD274">
        <v>91600</v>
      </c>
      <c r="BE274">
        <v>530500</v>
      </c>
      <c r="BF274">
        <v>17.3</v>
      </c>
      <c r="BG274">
        <v>2.2000000000000002</v>
      </c>
      <c r="BH274">
        <v>98700</v>
      </c>
      <c r="BI274">
        <v>526300</v>
      </c>
      <c r="BJ274">
        <v>18.8</v>
      </c>
      <c r="BK274">
        <v>2.2999999999999998</v>
      </c>
      <c r="BL274">
        <v>95800</v>
      </c>
      <c r="BM274">
        <v>524000</v>
      </c>
      <c r="BN274">
        <v>18.3</v>
      </c>
      <c r="BO274">
        <v>2.4</v>
      </c>
      <c r="BP274">
        <v>96500</v>
      </c>
      <c r="BQ274">
        <v>523900</v>
      </c>
      <c r="BR274">
        <v>18.399999999999999</v>
      </c>
      <c r="BS274">
        <v>2.5</v>
      </c>
      <c r="BT274">
        <v>103400</v>
      </c>
      <c r="BU274">
        <v>521200</v>
      </c>
      <c r="BV274">
        <v>19.8</v>
      </c>
      <c r="BW274">
        <v>2.5</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11800</v>
      </c>
      <c r="E275">
        <v>60000</v>
      </c>
      <c r="F275">
        <v>19.600000000000001</v>
      </c>
      <c r="G275">
        <v>2.9</v>
      </c>
      <c r="H275">
        <v>12700</v>
      </c>
      <c r="I275">
        <v>60400</v>
      </c>
      <c r="J275">
        <v>21.1</v>
      </c>
      <c r="K275">
        <v>3.4</v>
      </c>
      <c r="L275">
        <v>13700</v>
      </c>
      <c r="M275">
        <v>60500</v>
      </c>
      <c r="N275">
        <v>22.6</v>
      </c>
      <c r="O275">
        <v>6</v>
      </c>
      <c r="P275">
        <v>14300</v>
      </c>
      <c r="Q275">
        <v>63200</v>
      </c>
      <c r="R275">
        <v>22.6</v>
      </c>
      <c r="S275">
        <v>5.6</v>
      </c>
      <c r="T275">
        <v>14900</v>
      </c>
      <c r="U275">
        <v>62700</v>
      </c>
      <c r="V275">
        <v>23.7</v>
      </c>
      <c r="W275">
        <v>5.7</v>
      </c>
      <c r="X275">
        <v>9800</v>
      </c>
      <c r="Y275">
        <v>60000</v>
      </c>
      <c r="Z275">
        <v>16.399999999999999</v>
      </c>
      <c r="AA275">
        <v>5.5</v>
      </c>
      <c r="AB275">
        <v>11000</v>
      </c>
      <c r="AC275">
        <v>59900</v>
      </c>
      <c r="AD275">
        <v>18.3</v>
      </c>
      <c r="AE275">
        <v>6</v>
      </c>
      <c r="AF275">
        <v>14700</v>
      </c>
      <c r="AG275">
        <v>61800</v>
      </c>
      <c r="AH275">
        <v>23.7</v>
      </c>
      <c r="AI275">
        <v>6.7</v>
      </c>
      <c r="AJ275">
        <v>13100</v>
      </c>
      <c r="AK275">
        <v>60900</v>
      </c>
      <c r="AL275">
        <v>21.5</v>
      </c>
      <c r="AM275">
        <v>7.3</v>
      </c>
      <c r="AN275">
        <v>15200</v>
      </c>
      <c r="AO275">
        <v>60600</v>
      </c>
      <c r="AP275">
        <v>25.1</v>
      </c>
      <c r="AQ275">
        <v>7.4</v>
      </c>
      <c r="AR275">
        <v>11900</v>
      </c>
      <c r="AS275">
        <v>57800</v>
      </c>
      <c r="AT275">
        <v>20.5</v>
      </c>
      <c r="AU275">
        <v>7.1</v>
      </c>
      <c r="AV275">
        <v>8800</v>
      </c>
      <c r="AW275">
        <v>56700</v>
      </c>
      <c r="AX275">
        <v>15.6</v>
      </c>
      <c r="AY275">
        <v>6.7</v>
      </c>
      <c r="AZ275">
        <v>9300</v>
      </c>
      <c r="BA275">
        <v>58800</v>
      </c>
      <c r="BB275">
        <v>15.8</v>
      </c>
      <c r="BC275">
        <v>6.4</v>
      </c>
      <c r="BD275">
        <v>13600</v>
      </c>
      <c r="BE275">
        <v>60900</v>
      </c>
      <c r="BF275">
        <v>22.3</v>
      </c>
      <c r="BG275">
        <v>7</v>
      </c>
      <c r="BH275">
        <v>12200</v>
      </c>
      <c r="BI275">
        <v>58900</v>
      </c>
      <c r="BJ275">
        <v>20.8</v>
      </c>
      <c r="BK275">
        <v>6.3</v>
      </c>
      <c r="BL275">
        <v>8700</v>
      </c>
      <c r="BM275">
        <v>57500</v>
      </c>
      <c r="BN275">
        <v>15.1</v>
      </c>
      <c r="BO275">
        <v>6.8</v>
      </c>
      <c r="BP275">
        <v>8700</v>
      </c>
      <c r="BQ275">
        <v>56200</v>
      </c>
      <c r="BR275">
        <v>15.6</v>
      </c>
      <c r="BS275">
        <v>7.3</v>
      </c>
      <c r="BT275">
        <v>8000</v>
      </c>
      <c r="BU275">
        <v>57000</v>
      </c>
      <c r="BV275">
        <v>14</v>
      </c>
      <c r="BW275">
        <v>6.3</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8000</v>
      </c>
      <c r="E276">
        <v>50800</v>
      </c>
      <c r="F276">
        <v>15.8</v>
      </c>
      <c r="G276">
        <v>3.2</v>
      </c>
      <c r="H276">
        <v>8200</v>
      </c>
      <c r="I276">
        <v>51500</v>
      </c>
      <c r="J276">
        <v>16</v>
      </c>
      <c r="K276">
        <v>3.2</v>
      </c>
      <c r="L276">
        <v>10500</v>
      </c>
      <c r="M276">
        <v>52300</v>
      </c>
      <c r="N276">
        <v>20</v>
      </c>
      <c r="O276">
        <v>6.2</v>
      </c>
      <c r="P276">
        <v>8400</v>
      </c>
      <c r="Q276">
        <v>51900</v>
      </c>
      <c r="R276">
        <v>16.100000000000001</v>
      </c>
      <c r="S276">
        <v>5.6</v>
      </c>
      <c r="T276">
        <v>7400</v>
      </c>
      <c r="U276">
        <v>52200</v>
      </c>
      <c r="V276">
        <v>14.1</v>
      </c>
      <c r="W276">
        <v>6.1</v>
      </c>
      <c r="X276">
        <v>9000</v>
      </c>
      <c r="Y276">
        <v>53000</v>
      </c>
      <c r="Z276">
        <v>17</v>
      </c>
      <c r="AA276">
        <v>6.8</v>
      </c>
      <c r="AB276">
        <v>7700</v>
      </c>
      <c r="AC276">
        <v>53400</v>
      </c>
      <c r="AD276">
        <v>14.3</v>
      </c>
      <c r="AE276">
        <v>6.4</v>
      </c>
      <c r="AF276">
        <v>11900</v>
      </c>
      <c r="AG276">
        <v>53200</v>
      </c>
      <c r="AH276">
        <v>22.3</v>
      </c>
      <c r="AI276">
        <v>7.4</v>
      </c>
      <c r="AJ276">
        <v>8200</v>
      </c>
      <c r="AK276">
        <v>53700</v>
      </c>
      <c r="AL276">
        <v>15.3</v>
      </c>
      <c r="AM276">
        <v>6.2</v>
      </c>
      <c r="AN276">
        <v>9100</v>
      </c>
      <c r="AO276">
        <v>55300</v>
      </c>
      <c r="AP276">
        <v>16.5</v>
      </c>
      <c r="AQ276">
        <v>5.8</v>
      </c>
      <c r="AR276">
        <v>12400</v>
      </c>
      <c r="AS276">
        <v>56100</v>
      </c>
      <c r="AT276">
        <v>22</v>
      </c>
      <c r="AU276">
        <v>6</v>
      </c>
      <c r="AV276">
        <v>9600</v>
      </c>
      <c r="AW276">
        <v>56600</v>
      </c>
      <c r="AX276">
        <v>16.899999999999999</v>
      </c>
      <c r="AY276">
        <v>6</v>
      </c>
      <c r="AZ276">
        <v>12000</v>
      </c>
      <c r="BA276">
        <v>59700</v>
      </c>
      <c r="BB276">
        <v>20</v>
      </c>
      <c r="BC276">
        <v>7.2</v>
      </c>
      <c r="BD276">
        <v>12100</v>
      </c>
      <c r="BE276">
        <v>58400</v>
      </c>
      <c r="BF276">
        <v>20.7</v>
      </c>
      <c r="BG276">
        <v>7.6</v>
      </c>
      <c r="BH276">
        <v>7700</v>
      </c>
      <c r="BI276">
        <v>55500</v>
      </c>
      <c r="BJ276">
        <v>13.8</v>
      </c>
      <c r="BK276">
        <v>6.1</v>
      </c>
      <c r="BL276">
        <v>9400</v>
      </c>
      <c r="BM276">
        <v>55700</v>
      </c>
      <c r="BN276">
        <v>16.899999999999999</v>
      </c>
      <c r="BO276">
        <v>6.7</v>
      </c>
      <c r="BP276">
        <v>7100</v>
      </c>
      <c r="BQ276">
        <v>55300</v>
      </c>
      <c r="BR276">
        <v>12.9</v>
      </c>
      <c r="BS276">
        <v>6.5</v>
      </c>
      <c r="BT276">
        <v>16400</v>
      </c>
      <c r="BU276">
        <v>56500</v>
      </c>
      <c r="BV276">
        <v>29</v>
      </c>
      <c r="BW276">
        <v>9.3000000000000007</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33300</v>
      </c>
      <c r="E277">
        <v>179300</v>
      </c>
      <c r="F277">
        <v>18.600000000000001</v>
      </c>
      <c r="G277">
        <v>2.4</v>
      </c>
      <c r="H277">
        <v>33800</v>
      </c>
      <c r="I277">
        <v>178900</v>
      </c>
      <c r="J277">
        <v>18.899999999999999</v>
      </c>
      <c r="K277">
        <v>2.2999999999999998</v>
      </c>
      <c r="L277">
        <v>33700</v>
      </c>
      <c r="M277">
        <v>179000</v>
      </c>
      <c r="N277">
        <v>18.8</v>
      </c>
      <c r="O277">
        <v>2.4</v>
      </c>
      <c r="P277">
        <v>35100</v>
      </c>
      <c r="Q277">
        <v>179000</v>
      </c>
      <c r="R277">
        <v>19.600000000000001</v>
      </c>
      <c r="S277">
        <v>2.4</v>
      </c>
      <c r="T277">
        <v>38600</v>
      </c>
      <c r="U277">
        <v>179400</v>
      </c>
      <c r="V277">
        <v>21.5</v>
      </c>
      <c r="W277">
        <v>2.4</v>
      </c>
      <c r="X277">
        <v>36800</v>
      </c>
      <c r="Y277">
        <v>177500</v>
      </c>
      <c r="Z277">
        <v>20.8</v>
      </c>
      <c r="AA277">
        <v>2.5</v>
      </c>
      <c r="AB277">
        <v>35900</v>
      </c>
      <c r="AC277">
        <v>177000</v>
      </c>
      <c r="AD277">
        <v>20.3</v>
      </c>
      <c r="AE277">
        <v>2.5</v>
      </c>
      <c r="AF277">
        <v>38900</v>
      </c>
      <c r="AG277">
        <v>176500</v>
      </c>
      <c r="AH277">
        <v>22</v>
      </c>
      <c r="AI277">
        <v>2.6</v>
      </c>
      <c r="AJ277">
        <v>38000</v>
      </c>
      <c r="AK277">
        <v>177200</v>
      </c>
      <c r="AL277">
        <v>21.5</v>
      </c>
      <c r="AM277">
        <v>2.5</v>
      </c>
      <c r="AN277">
        <v>36700</v>
      </c>
      <c r="AO277">
        <v>177600</v>
      </c>
      <c r="AP277">
        <v>20.7</v>
      </c>
      <c r="AQ277">
        <v>2.4</v>
      </c>
      <c r="AR277">
        <v>32500</v>
      </c>
      <c r="AS277">
        <v>175600</v>
      </c>
      <c r="AT277">
        <v>18.5</v>
      </c>
      <c r="AU277">
        <v>2.2000000000000002</v>
      </c>
      <c r="AV277">
        <v>30900</v>
      </c>
      <c r="AW277">
        <v>175400</v>
      </c>
      <c r="AX277">
        <v>17.600000000000001</v>
      </c>
      <c r="AY277">
        <v>2.2000000000000002</v>
      </c>
      <c r="AZ277">
        <v>31800</v>
      </c>
      <c r="BA277">
        <v>176000</v>
      </c>
      <c r="BB277">
        <v>18.100000000000001</v>
      </c>
      <c r="BC277">
        <v>2.4</v>
      </c>
      <c r="BD277">
        <v>33900</v>
      </c>
      <c r="BE277">
        <v>174900</v>
      </c>
      <c r="BF277">
        <v>19.399999999999999</v>
      </c>
      <c r="BG277">
        <v>2.5</v>
      </c>
      <c r="BH277">
        <v>30400</v>
      </c>
      <c r="BI277">
        <v>175600</v>
      </c>
      <c r="BJ277">
        <v>17.3</v>
      </c>
      <c r="BK277">
        <v>2.6</v>
      </c>
      <c r="BL277">
        <v>34000</v>
      </c>
      <c r="BM277">
        <v>175600</v>
      </c>
      <c r="BN277">
        <v>19.399999999999999</v>
      </c>
      <c r="BO277">
        <v>3</v>
      </c>
      <c r="BP277">
        <v>35100</v>
      </c>
      <c r="BQ277">
        <v>175800</v>
      </c>
      <c r="BR277">
        <v>20</v>
      </c>
      <c r="BS277">
        <v>3.5</v>
      </c>
      <c r="BT277">
        <v>38300</v>
      </c>
      <c r="BU277">
        <v>177300</v>
      </c>
      <c r="BV277">
        <v>21.6</v>
      </c>
      <c r="BW277">
        <v>3.2</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29200</v>
      </c>
      <c r="E278">
        <v>117900</v>
      </c>
      <c r="F278">
        <v>24.8</v>
      </c>
      <c r="G278">
        <v>2.4</v>
      </c>
      <c r="H278">
        <v>28600</v>
      </c>
      <c r="I278">
        <v>119500</v>
      </c>
      <c r="J278">
        <v>24</v>
      </c>
      <c r="K278">
        <v>2.5</v>
      </c>
      <c r="L278">
        <v>30800</v>
      </c>
      <c r="M278">
        <v>121000</v>
      </c>
      <c r="N278">
        <v>25.4</v>
      </c>
      <c r="O278">
        <v>2.6</v>
      </c>
      <c r="P278">
        <v>30400</v>
      </c>
      <c r="Q278">
        <v>121000</v>
      </c>
      <c r="R278">
        <v>25.1</v>
      </c>
      <c r="S278">
        <v>2.8</v>
      </c>
      <c r="T278">
        <v>31500</v>
      </c>
      <c r="U278">
        <v>121700</v>
      </c>
      <c r="V278">
        <v>25.9</v>
      </c>
      <c r="W278">
        <v>2.9</v>
      </c>
      <c r="X278">
        <v>29900</v>
      </c>
      <c r="Y278">
        <v>122700</v>
      </c>
      <c r="Z278">
        <v>24.4</v>
      </c>
      <c r="AA278">
        <v>2.8</v>
      </c>
      <c r="AB278">
        <v>27600</v>
      </c>
      <c r="AC278">
        <v>122300</v>
      </c>
      <c r="AD278">
        <v>22.6</v>
      </c>
      <c r="AE278">
        <v>2.6</v>
      </c>
      <c r="AF278">
        <v>26900</v>
      </c>
      <c r="AG278">
        <v>122300</v>
      </c>
      <c r="AH278">
        <v>22</v>
      </c>
      <c r="AI278">
        <v>2.5</v>
      </c>
      <c r="AJ278">
        <v>27600</v>
      </c>
      <c r="AK278">
        <v>121200</v>
      </c>
      <c r="AL278">
        <v>22.8</v>
      </c>
      <c r="AM278">
        <v>2.6</v>
      </c>
      <c r="AN278">
        <v>26900</v>
      </c>
      <c r="AO278">
        <v>120700</v>
      </c>
      <c r="AP278">
        <v>22.3</v>
      </c>
      <c r="AQ278">
        <v>2.8</v>
      </c>
      <c r="AR278">
        <v>27800</v>
      </c>
      <c r="AS278">
        <v>120100</v>
      </c>
      <c r="AT278">
        <v>23.2</v>
      </c>
      <c r="AU278">
        <v>2.8</v>
      </c>
      <c r="AV278">
        <v>25500</v>
      </c>
      <c r="AW278">
        <v>121000</v>
      </c>
      <c r="AX278">
        <v>21</v>
      </c>
      <c r="AY278">
        <v>2.9</v>
      </c>
      <c r="AZ278">
        <v>31200</v>
      </c>
      <c r="BA278">
        <v>121700</v>
      </c>
      <c r="BB278">
        <v>25.6</v>
      </c>
      <c r="BC278">
        <v>3.2</v>
      </c>
      <c r="BD278">
        <v>29400</v>
      </c>
      <c r="BE278">
        <v>121300</v>
      </c>
      <c r="BF278">
        <v>24.3</v>
      </c>
      <c r="BG278">
        <v>3</v>
      </c>
      <c r="BH278">
        <v>30000</v>
      </c>
      <c r="BI278">
        <v>120800</v>
      </c>
      <c r="BJ278">
        <v>24.8</v>
      </c>
      <c r="BK278">
        <v>2.9</v>
      </c>
      <c r="BL278">
        <v>29100</v>
      </c>
      <c r="BM278">
        <v>120600</v>
      </c>
      <c r="BN278">
        <v>24.1</v>
      </c>
      <c r="BO278">
        <v>3</v>
      </c>
      <c r="BP278">
        <v>25100</v>
      </c>
      <c r="BQ278">
        <v>118900</v>
      </c>
      <c r="BR278">
        <v>21.1</v>
      </c>
      <c r="BS278">
        <v>3.2</v>
      </c>
      <c r="BT278">
        <v>29000</v>
      </c>
      <c r="BU278">
        <v>119800</v>
      </c>
      <c r="BV278">
        <v>24.2</v>
      </c>
      <c r="BW278">
        <v>3.2</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45500</v>
      </c>
      <c r="E279">
        <v>155200</v>
      </c>
      <c r="F279">
        <v>29.3</v>
      </c>
      <c r="G279">
        <v>2.6</v>
      </c>
      <c r="H279">
        <v>44300</v>
      </c>
      <c r="I279">
        <v>155700</v>
      </c>
      <c r="J279">
        <v>28.5</v>
      </c>
      <c r="K279">
        <v>2.6</v>
      </c>
      <c r="L279">
        <v>45700</v>
      </c>
      <c r="M279">
        <v>157900</v>
      </c>
      <c r="N279">
        <v>29</v>
      </c>
      <c r="O279">
        <v>2.6</v>
      </c>
      <c r="P279">
        <v>42500</v>
      </c>
      <c r="Q279">
        <v>158300</v>
      </c>
      <c r="R279">
        <v>26.8</v>
      </c>
      <c r="S279">
        <v>2.4</v>
      </c>
      <c r="T279">
        <v>44500</v>
      </c>
      <c r="U279">
        <v>160100</v>
      </c>
      <c r="V279">
        <v>27.8</v>
      </c>
      <c r="W279">
        <v>2.6</v>
      </c>
      <c r="X279">
        <v>44300</v>
      </c>
      <c r="Y279">
        <v>160400</v>
      </c>
      <c r="Z279">
        <v>27.6</v>
      </c>
      <c r="AA279">
        <v>2.5</v>
      </c>
      <c r="AB279">
        <v>43300</v>
      </c>
      <c r="AC279">
        <v>159300</v>
      </c>
      <c r="AD279">
        <v>27.2</v>
      </c>
      <c r="AE279">
        <v>2.5</v>
      </c>
      <c r="AF279">
        <v>41700</v>
      </c>
      <c r="AG279">
        <v>160200</v>
      </c>
      <c r="AH279">
        <v>26</v>
      </c>
      <c r="AI279">
        <v>2.7</v>
      </c>
      <c r="AJ279">
        <v>46900</v>
      </c>
      <c r="AK279">
        <v>159400</v>
      </c>
      <c r="AL279">
        <v>29.4</v>
      </c>
      <c r="AM279">
        <v>3</v>
      </c>
      <c r="AN279">
        <v>43600</v>
      </c>
      <c r="AO279">
        <v>158700</v>
      </c>
      <c r="AP279">
        <v>27.4</v>
      </c>
      <c r="AQ279">
        <v>3.1</v>
      </c>
      <c r="AR279">
        <v>40100</v>
      </c>
      <c r="AS279">
        <v>156900</v>
      </c>
      <c r="AT279">
        <v>25.5</v>
      </c>
      <c r="AU279">
        <v>3.2</v>
      </c>
      <c r="AV279">
        <v>41300</v>
      </c>
      <c r="AW279">
        <v>158300</v>
      </c>
      <c r="AX279">
        <v>26.1</v>
      </c>
      <c r="AY279">
        <v>3.1</v>
      </c>
      <c r="AZ279">
        <v>38700</v>
      </c>
      <c r="BA279">
        <v>158900</v>
      </c>
      <c r="BB279">
        <v>24.3</v>
      </c>
      <c r="BC279">
        <v>2.7</v>
      </c>
      <c r="BD279">
        <v>40000</v>
      </c>
      <c r="BE279">
        <v>158200</v>
      </c>
      <c r="BF279">
        <v>25.3</v>
      </c>
      <c r="BG279">
        <v>2.9</v>
      </c>
      <c r="BH279">
        <v>40900</v>
      </c>
      <c r="BI279">
        <v>158200</v>
      </c>
      <c r="BJ279">
        <v>25.9</v>
      </c>
      <c r="BK279">
        <v>2.7</v>
      </c>
      <c r="BL279">
        <v>38500</v>
      </c>
      <c r="BM279">
        <v>159100</v>
      </c>
      <c r="BN279">
        <v>24.2</v>
      </c>
      <c r="BO279">
        <v>2.8</v>
      </c>
      <c r="BP279">
        <v>34900</v>
      </c>
      <c r="BQ279">
        <v>157900</v>
      </c>
      <c r="BR279">
        <v>22.1</v>
      </c>
      <c r="BS279">
        <v>3.3</v>
      </c>
      <c r="BT279">
        <v>31600</v>
      </c>
      <c r="BU279">
        <v>156800</v>
      </c>
      <c r="BV279">
        <v>20.100000000000001</v>
      </c>
      <c r="BW279">
        <v>3.4</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12900</v>
      </c>
      <c r="E280">
        <v>69700</v>
      </c>
      <c r="F280">
        <v>18.600000000000001</v>
      </c>
      <c r="G280">
        <v>3.6</v>
      </c>
      <c r="H280">
        <v>13400</v>
      </c>
      <c r="I280">
        <v>70500</v>
      </c>
      <c r="J280">
        <v>19</v>
      </c>
      <c r="K280">
        <v>3.1</v>
      </c>
      <c r="L280">
        <v>12900</v>
      </c>
      <c r="M280">
        <v>73100</v>
      </c>
      <c r="N280">
        <v>17.600000000000001</v>
      </c>
      <c r="O280">
        <v>4.3</v>
      </c>
      <c r="P280">
        <v>13600</v>
      </c>
      <c r="Q280">
        <v>74700</v>
      </c>
      <c r="R280">
        <v>18.2</v>
      </c>
      <c r="S280">
        <v>4.5</v>
      </c>
      <c r="T280">
        <v>13100</v>
      </c>
      <c r="U280">
        <v>75900</v>
      </c>
      <c r="V280">
        <v>17.3</v>
      </c>
      <c r="W280">
        <v>4.4000000000000004</v>
      </c>
      <c r="X280">
        <v>11000</v>
      </c>
      <c r="Y280">
        <v>73000</v>
      </c>
      <c r="Z280">
        <v>15.1</v>
      </c>
      <c r="AA280">
        <v>4.5</v>
      </c>
      <c r="AB280">
        <v>12400</v>
      </c>
      <c r="AC280">
        <v>70900</v>
      </c>
      <c r="AD280">
        <v>17.399999999999999</v>
      </c>
      <c r="AE280">
        <v>4.8</v>
      </c>
      <c r="AF280">
        <v>14300</v>
      </c>
      <c r="AG280">
        <v>72300</v>
      </c>
      <c r="AH280">
        <v>19.8</v>
      </c>
      <c r="AI280">
        <v>5.2</v>
      </c>
      <c r="AJ280">
        <v>15900</v>
      </c>
      <c r="AK280">
        <v>72600</v>
      </c>
      <c r="AL280">
        <v>21.9</v>
      </c>
      <c r="AM280">
        <v>5.6</v>
      </c>
      <c r="AN280">
        <v>15400</v>
      </c>
      <c r="AO280">
        <v>70900</v>
      </c>
      <c r="AP280">
        <v>21.7</v>
      </c>
      <c r="AQ280">
        <v>5.4</v>
      </c>
      <c r="AR280">
        <v>14400</v>
      </c>
      <c r="AS280">
        <v>70400</v>
      </c>
      <c r="AT280">
        <v>20.5</v>
      </c>
      <c r="AU280">
        <v>5.0999999999999996</v>
      </c>
      <c r="AV280">
        <v>12100</v>
      </c>
      <c r="AW280">
        <v>71800</v>
      </c>
      <c r="AX280">
        <v>16.899999999999999</v>
      </c>
      <c r="AY280">
        <v>5.0999999999999996</v>
      </c>
      <c r="AZ280">
        <v>13100</v>
      </c>
      <c r="BA280">
        <v>70500</v>
      </c>
      <c r="BB280">
        <v>18.600000000000001</v>
      </c>
      <c r="BC280">
        <v>4.9000000000000004</v>
      </c>
      <c r="BD280">
        <v>13800</v>
      </c>
      <c r="BE280">
        <v>72800</v>
      </c>
      <c r="BF280">
        <v>18.899999999999999</v>
      </c>
      <c r="BG280">
        <v>5.6</v>
      </c>
      <c r="BH280">
        <v>15800</v>
      </c>
      <c r="BI280">
        <v>70800</v>
      </c>
      <c r="BJ280">
        <v>22.3</v>
      </c>
      <c r="BK280">
        <v>5.9</v>
      </c>
      <c r="BL280">
        <v>10000</v>
      </c>
      <c r="BM280">
        <v>71500</v>
      </c>
      <c r="BN280">
        <v>13.9</v>
      </c>
      <c r="BO280">
        <v>4.8</v>
      </c>
      <c r="BP280">
        <v>11300</v>
      </c>
      <c r="BQ280">
        <v>72000</v>
      </c>
      <c r="BR280">
        <v>15.7</v>
      </c>
      <c r="BS280">
        <v>5.3</v>
      </c>
      <c r="BT280">
        <v>14400</v>
      </c>
      <c r="BU280">
        <v>71300</v>
      </c>
      <c r="BV280">
        <v>20.2</v>
      </c>
      <c r="BW280">
        <v>5.0999999999999996</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13000</v>
      </c>
      <c r="E281">
        <v>68400</v>
      </c>
      <c r="F281">
        <v>18.899999999999999</v>
      </c>
      <c r="G281">
        <v>3.3</v>
      </c>
      <c r="H281">
        <v>13200</v>
      </c>
      <c r="I281">
        <v>68900</v>
      </c>
      <c r="J281">
        <v>19.2</v>
      </c>
      <c r="K281">
        <v>3.1</v>
      </c>
      <c r="L281">
        <v>13800</v>
      </c>
      <c r="M281">
        <v>68800</v>
      </c>
      <c r="N281">
        <v>20</v>
      </c>
      <c r="O281">
        <v>4.7</v>
      </c>
      <c r="P281">
        <v>13200</v>
      </c>
      <c r="Q281">
        <v>70700</v>
      </c>
      <c r="R281">
        <v>18.600000000000001</v>
      </c>
      <c r="S281">
        <v>4.9000000000000004</v>
      </c>
      <c r="T281">
        <v>9900</v>
      </c>
      <c r="U281">
        <v>68700</v>
      </c>
      <c r="V281">
        <v>14.5</v>
      </c>
      <c r="W281">
        <v>4.8</v>
      </c>
      <c r="X281">
        <v>12500</v>
      </c>
      <c r="Y281">
        <v>70700</v>
      </c>
      <c r="Z281">
        <v>17.7</v>
      </c>
      <c r="AA281">
        <v>4.9000000000000004</v>
      </c>
      <c r="AB281">
        <v>11500</v>
      </c>
      <c r="AC281">
        <v>70800</v>
      </c>
      <c r="AD281">
        <v>16.2</v>
      </c>
      <c r="AE281">
        <v>4.9000000000000004</v>
      </c>
      <c r="AF281">
        <v>14000</v>
      </c>
      <c r="AG281">
        <v>72600</v>
      </c>
      <c r="AH281">
        <v>19.2</v>
      </c>
      <c r="AI281">
        <v>5.5</v>
      </c>
      <c r="AJ281">
        <v>11300</v>
      </c>
      <c r="AK281">
        <v>70300</v>
      </c>
      <c r="AL281">
        <v>16.100000000000001</v>
      </c>
      <c r="AM281">
        <v>5.0999999999999996</v>
      </c>
      <c r="AN281">
        <v>9200</v>
      </c>
      <c r="AO281">
        <v>68600</v>
      </c>
      <c r="AP281">
        <v>13.5</v>
      </c>
      <c r="AQ281">
        <v>5</v>
      </c>
      <c r="AR281">
        <v>11100</v>
      </c>
      <c r="AS281">
        <v>69200</v>
      </c>
      <c r="AT281">
        <v>16</v>
      </c>
      <c r="AU281">
        <v>5.4</v>
      </c>
      <c r="AV281">
        <v>9700</v>
      </c>
      <c r="AW281">
        <v>70900</v>
      </c>
      <c r="AX281">
        <v>13.7</v>
      </c>
      <c r="AY281">
        <v>4.9000000000000004</v>
      </c>
      <c r="AZ281">
        <v>6000</v>
      </c>
      <c r="BA281">
        <v>70200</v>
      </c>
      <c r="BB281">
        <v>8.5</v>
      </c>
      <c r="BC281">
        <v>4.2</v>
      </c>
      <c r="BD281">
        <v>12800</v>
      </c>
      <c r="BE281">
        <v>70100</v>
      </c>
      <c r="BF281">
        <v>18.2</v>
      </c>
      <c r="BG281">
        <v>5.2</v>
      </c>
      <c r="BH281">
        <v>7900</v>
      </c>
      <c r="BI281">
        <v>70900</v>
      </c>
      <c r="BJ281">
        <v>11.2</v>
      </c>
      <c r="BK281">
        <v>4.9000000000000004</v>
      </c>
      <c r="BL281">
        <v>11000</v>
      </c>
      <c r="BM281">
        <v>72800</v>
      </c>
      <c r="BN281">
        <v>15.1</v>
      </c>
      <c r="BO281">
        <v>5.5</v>
      </c>
      <c r="BP281">
        <v>12600</v>
      </c>
      <c r="BQ281">
        <v>72000</v>
      </c>
      <c r="BR281">
        <v>17.5</v>
      </c>
      <c r="BS281">
        <v>5.6</v>
      </c>
      <c r="BT281">
        <v>15100</v>
      </c>
      <c r="BU281">
        <v>71200</v>
      </c>
      <c r="BV281">
        <v>21.3</v>
      </c>
      <c r="BW281">
        <v>5.3</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89300</v>
      </c>
      <c r="E282">
        <v>421800</v>
      </c>
      <c r="F282">
        <v>21.2</v>
      </c>
      <c r="G282">
        <v>1.4</v>
      </c>
      <c r="H282">
        <v>86800</v>
      </c>
      <c r="I282">
        <v>429200</v>
      </c>
      <c r="J282">
        <v>20.2</v>
      </c>
      <c r="K282">
        <v>1.3</v>
      </c>
      <c r="L282">
        <v>90500</v>
      </c>
      <c r="M282">
        <v>433400</v>
      </c>
      <c r="N282">
        <v>20.9</v>
      </c>
      <c r="O282">
        <v>2.1</v>
      </c>
      <c r="P282">
        <v>89000</v>
      </c>
      <c r="Q282">
        <v>436800</v>
      </c>
      <c r="R282">
        <v>20.399999999999999</v>
      </c>
      <c r="S282">
        <v>2.2000000000000002</v>
      </c>
      <c r="T282">
        <v>81600</v>
      </c>
      <c r="U282">
        <v>439100</v>
      </c>
      <c r="V282">
        <v>18.600000000000001</v>
      </c>
      <c r="W282">
        <v>2.1</v>
      </c>
      <c r="X282">
        <v>86700</v>
      </c>
      <c r="Y282">
        <v>439500</v>
      </c>
      <c r="Z282">
        <v>19.7</v>
      </c>
      <c r="AA282">
        <v>2.1</v>
      </c>
      <c r="AB282">
        <v>93300</v>
      </c>
      <c r="AC282">
        <v>441400</v>
      </c>
      <c r="AD282">
        <v>21.1</v>
      </c>
      <c r="AE282">
        <v>2.2000000000000002</v>
      </c>
      <c r="AF282">
        <v>85900</v>
      </c>
      <c r="AG282">
        <v>443300</v>
      </c>
      <c r="AH282">
        <v>19.399999999999999</v>
      </c>
      <c r="AI282">
        <v>2.2000000000000002</v>
      </c>
      <c r="AJ282">
        <v>78400</v>
      </c>
      <c r="AK282">
        <v>439400</v>
      </c>
      <c r="AL282">
        <v>17.8</v>
      </c>
      <c r="AM282">
        <v>2.1</v>
      </c>
      <c r="AN282">
        <v>83800</v>
      </c>
      <c r="AO282">
        <v>438000</v>
      </c>
      <c r="AP282">
        <v>19.100000000000001</v>
      </c>
      <c r="AQ282">
        <v>2.2000000000000002</v>
      </c>
      <c r="AR282">
        <v>88800</v>
      </c>
      <c r="AS282">
        <v>438600</v>
      </c>
      <c r="AT282">
        <v>20.2</v>
      </c>
      <c r="AU282">
        <v>2.2000000000000002</v>
      </c>
      <c r="AV282">
        <v>88000</v>
      </c>
      <c r="AW282">
        <v>439300</v>
      </c>
      <c r="AX282">
        <v>20</v>
      </c>
      <c r="AY282">
        <v>2.2000000000000002</v>
      </c>
      <c r="AZ282">
        <v>88100</v>
      </c>
      <c r="BA282">
        <v>438800</v>
      </c>
      <c r="BB282">
        <v>20.100000000000001</v>
      </c>
      <c r="BC282">
        <v>2.4</v>
      </c>
      <c r="BD282">
        <v>84100</v>
      </c>
      <c r="BE282">
        <v>439900</v>
      </c>
      <c r="BF282">
        <v>19.100000000000001</v>
      </c>
      <c r="BG282">
        <v>2.2999999999999998</v>
      </c>
      <c r="BH282">
        <v>80600</v>
      </c>
      <c r="BI282">
        <v>437700</v>
      </c>
      <c r="BJ282">
        <v>18.399999999999999</v>
      </c>
      <c r="BK282">
        <v>2.2999999999999998</v>
      </c>
      <c r="BL282">
        <v>86500</v>
      </c>
      <c r="BM282">
        <v>437300</v>
      </c>
      <c r="BN282">
        <v>19.8</v>
      </c>
      <c r="BO282">
        <v>2.4</v>
      </c>
      <c r="BP282">
        <v>87700</v>
      </c>
      <c r="BQ282">
        <v>437400</v>
      </c>
      <c r="BR282">
        <v>20</v>
      </c>
      <c r="BS282">
        <v>2.6</v>
      </c>
      <c r="BT282">
        <v>84900</v>
      </c>
      <c r="BU282">
        <v>436100</v>
      </c>
      <c r="BV282">
        <v>19.5</v>
      </c>
      <c r="BW282">
        <v>2.6</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52100</v>
      </c>
      <c r="E283">
        <v>181500</v>
      </c>
      <c r="F283">
        <v>28.7</v>
      </c>
      <c r="G283">
        <v>2.4</v>
      </c>
      <c r="H283">
        <v>50900</v>
      </c>
      <c r="I283">
        <v>181600</v>
      </c>
      <c r="J283">
        <v>28</v>
      </c>
      <c r="K283">
        <v>2.6</v>
      </c>
      <c r="L283">
        <v>48400</v>
      </c>
      <c r="M283">
        <v>179200</v>
      </c>
      <c r="N283">
        <v>27</v>
      </c>
      <c r="O283">
        <v>2.6</v>
      </c>
      <c r="P283">
        <v>47700</v>
      </c>
      <c r="Q283">
        <v>179900</v>
      </c>
      <c r="R283">
        <v>26.5</v>
      </c>
      <c r="S283">
        <v>2.6</v>
      </c>
      <c r="T283">
        <v>45300</v>
      </c>
      <c r="U283">
        <v>180200</v>
      </c>
      <c r="V283">
        <v>25.2</v>
      </c>
      <c r="W283">
        <v>2.6</v>
      </c>
      <c r="X283">
        <v>44200</v>
      </c>
      <c r="Y283">
        <v>179200</v>
      </c>
      <c r="Z283">
        <v>24.7</v>
      </c>
      <c r="AA283">
        <v>2.6</v>
      </c>
      <c r="AB283">
        <v>51900</v>
      </c>
      <c r="AC283">
        <v>180300</v>
      </c>
      <c r="AD283">
        <v>28.8</v>
      </c>
      <c r="AE283">
        <v>2.6</v>
      </c>
      <c r="AF283">
        <v>54400</v>
      </c>
      <c r="AG283">
        <v>180400</v>
      </c>
      <c r="AH283">
        <v>30.2</v>
      </c>
      <c r="AI283">
        <v>2.8</v>
      </c>
      <c r="AJ283">
        <v>48600</v>
      </c>
      <c r="AK283">
        <v>178500</v>
      </c>
      <c r="AL283">
        <v>27.2</v>
      </c>
      <c r="AM283">
        <v>2.6</v>
      </c>
      <c r="AN283">
        <v>46200</v>
      </c>
      <c r="AO283">
        <v>176200</v>
      </c>
      <c r="AP283">
        <v>26.2</v>
      </c>
      <c r="AQ283">
        <v>2.6</v>
      </c>
      <c r="AR283">
        <v>50800</v>
      </c>
      <c r="AS283">
        <v>175400</v>
      </c>
      <c r="AT283">
        <v>29</v>
      </c>
      <c r="AU283">
        <v>2.8</v>
      </c>
      <c r="AV283">
        <v>49200</v>
      </c>
      <c r="AW283">
        <v>175700</v>
      </c>
      <c r="AX283">
        <v>28</v>
      </c>
      <c r="AY283">
        <v>2.9</v>
      </c>
      <c r="AZ283">
        <v>43100</v>
      </c>
      <c r="BA283">
        <v>175100</v>
      </c>
      <c r="BB283">
        <v>24.6</v>
      </c>
      <c r="BC283">
        <v>2.9</v>
      </c>
      <c r="BD283">
        <v>42400</v>
      </c>
      <c r="BE283">
        <v>174300</v>
      </c>
      <c r="BF283">
        <v>24.3</v>
      </c>
      <c r="BG283">
        <v>2.6</v>
      </c>
      <c r="BH283">
        <v>43000</v>
      </c>
      <c r="BI283">
        <v>175200</v>
      </c>
      <c r="BJ283">
        <v>24.5</v>
      </c>
      <c r="BK283">
        <v>2.6</v>
      </c>
      <c r="BL283">
        <v>44400</v>
      </c>
      <c r="BM283">
        <v>174500</v>
      </c>
      <c r="BN283">
        <v>25.5</v>
      </c>
      <c r="BO283">
        <v>2.8</v>
      </c>
      <c r="BP283">
        <v>43100</v>
      </c>
      <c r="BQ283">
        <v>173200</v>
      </c>
      <c r="BR283">
        <v>24.9</v>
      </c>
      <c r="BS283">
        <v>3.2</v>
      </c>
      <c r="BT283">
        <v>47600</v>
      </c>
      <c r="BU283">
        <v>173500</v>
      </c>
      <c r="BV283">
        <v>27.4</v>
      </c>
      <c r="BW283">
        <v>3.5</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128600</v>
      </c>
      <c r="E284">
        <v>674900</v>
      </c>
      <c r="F284">
        <v>19.100000000000001</v>
      </c>
      <c r="G284">
        <v>1</v>
      </c>
      <c r="H284">
        <v>130700</v>
      </c>
      <c r="I284">
        <v>680000</v>
      </c>
      <c r="J284">
        <v>19.2</v>
      </c>
      <c r="K284">
        <v>1</v>
      </c>
      <c r="L284">
        <v>127200</v>
      </c>
      <c r="M284">
        <v>688700</v>
      </c>
      <c r="N284">
        <v>18.5</v>
      </c>
      <c r="O284">
        <v>1.6</v>
      </c>
      <c r="P284">
        <v>131200</v>
      </c>
      <c r="Q284">
        <v>695900</v>
      </c>
      <c r="R284">
        <v>18.8</v>
      </c>
      <c r="S284">
        <v>1.7</v>
      </c>
      <c r="T284">
        <v>134900</v>
      </c>
      <c r="U284">
        <v>700200</v>
      </c>
      <c r="V284">
        <v>19.3</v>
      </c>
      <c r="W284">
        <v>1.7</v>
      </c>
      <c r="X284">
        <v>145300</v>
      </c>
      <c r="Y284">
        <v>703200</v>
      </c>
      <c r="Z284">
        <v>20.7</v>
      </c>
      <c r="AA284">
        <v>1.8</v>
      </c>
      <c r="AB284">
        <v>143500</v>
      </c>
      <c r="AC284">
        <v>708100</v>
      </c>
      <c r="AD284">
        <v>20.3</v>
      </c>
      <c r="AE284">
        <v>1.9</v>
      </c>
      <c r="AF284">
        <v>143700</v>
      </c>
      <c r="AG284">
        <v>711100</v>
      </c>
      <c r="AH284">
        <v>20.2</v>
      </c>
      <c r="AI284">
        <v>1.9</v>
      </c>
      <c r="AJ284">
        <v>135500</v>
      </c>
      <c r="AK284">
        <v>709400</v>
      </c>
      <c r="AL284">
        <v>19.100000000000001</v>
      </c>
      <c r="AM284">
        <v>1.8</v>
      </c>
      <c r="AN284">
        <v>136000</v>
      </c>
      <c r="AO284">
        <v>711500</v>
      </c>
      <c r="AP284">
        <v>19.100000000000001</v>
      </c>
      <c r="AQ284">
        <v>1.8</v>
      </c>
      <c r="AR284">
        <v>144900</v>
      </c>
      <c r="AS284">
        <v>714100</v>
      </c>
      <c r="AT284">
        <v>20.3</v>
      </c>
      <c r="AU284">
        <v>1.9</v>
      </c>
      <c r="AV284">
        <v>150800</v>
      </c>
      <c r="AW284">
        <v>717600</v>
      </c>
      <c r="AX284">
        <v>21</v>
      </c>
      <c r="AY284">
        <v>1.9</v>
      </c>
      <c r="AZ284">
        <v>119000</v>
      </c>
      <c r="BA284">
        <v>720300</v>
      </c>
      <c r="BB284">
        <v>16.5</v>
      </c>
      <c r="BC284">
        <v>1.8</v>
      </c>
      <c r="BD284">
        <v>137600</v>
      </c>
      <c r="BE284">
        <v>720800</v>
      </c>
      <c r="BF284">
        <v>19.100000000000001</v>
      </c>
      <c r="BG284">
        <v>2</v>
      </c>
      <c r="BH284">
        <v>138000</v>
      </c>
      <c r="BI284">
        <v>722200</v>
      </c>
      <c r="BJ284">
        <v>19.100000000000001</v>
      </c>
      <c r="BK284">
        <v>2.1</v>
      </c>
      <c r="BL284">
        <v>118200</v>
      </c>
      <c r="BM284">
        <v>724500</v>
      </c>
      <c r="BN284">
        <v>16.3</v>
      </c>
      <c r="BO284">
        <v>1.9</v>
      </c>
      <c r="BP284">
        <v>113300</v>
      </c>
      <c r="BQ284">
        <v>722800</v>
      </c>
      <c r="BR284">
        <v>15.7</v>
      </c>
      <c r="BS284">
        <v>2</v>
      </c>
      <c r="BT284">
        <v>128800</v>
      </c>
      <c r="BU284">
        <v>724200</v>
      </c>
      <c r="BV284">
        <v>17.8</v>
      </c>
      <c r="BW284">
        <v>2</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8400</v>
      </c>
      <c r="E285">
        <v>52200</v>
      </c>
      <c r="F285">
        <v>16.2</v>
      </c>
      <c r="G285">
        <v>3.1</v>
      </c>
      <c r="H285">
        <v>9800</v>
      </c>
      <c r="I285">
        <v>52300</v>
      </c>
      <c r="J285">
        <v>18.8</v>
      </c>
      <c r="K285">
        <v>3.5</v>
      </c>
      <c r="L285">
        <v>4600</v>
      </c>
      <c r="M285">
        <v>53700</v>
      </c>
      <c r="N285">
        <v>8.6</v>
      </c>
      <c r="O285">
        <v>4.0999999999999996</v>
      </c>
      <c r="P285">
        <v>5300</v>
      </c>
      <c r="Q285">
        <v>52400</v>
      </c>
      <c r="R285">
        <v>10.1</v>
      </c>
      <c r="S285">
        <v>4.5</v>
      </c>
      <c r="T285">
        <v>7100</v>
      </c>
      <c r="U285">
        <v>53000</v>
      </c>
      <c r="V285">
        <v>13.5</v>
      </c>
      <c r="W285">
        <v>5.3</v>
      </c>
      <c r="X285">
        <v>12400</v>
      </c>
      <c r="Y285">
        <v>54800</v>
      </c>
      <c r="Z285">
        <v>22.6</v>
      </c>
      <c r="AA285">
        <v>6.6</v>
      </c>
      <c r="AB285">
        <v>10500</v>
      </c>
      <c r="AC285">
        <v>54000</v>
      </c>
      <c r="AD285">
        <v>19.399999999999999</v>
      </c>
      <c r="AE285">
        <v>6.5</v>
      </c>
      <c r="AF285">
        <v>11600</v>
      </c>
      <c r="AG285">
        <v>55500</v>
      </c>
      <c r="AH285">
        <v>20.9</v>
      </c>
      <c r="AI285">
        <v>6.8</v>
      </c>
      <c r="AJ285">
        <v>12400</v>
      </c>
      <c r="AK285">
        <v>53200</v>
      </c>
      <c r="AL285">
        <v>23.2</v>
      </c>
      <c r="AM285">
        <v>7.3</v>
      </c>
      <c r="AN285">
        <v>6700</v>
      </c>
      <c r="AO285">
        <v>52500</v>
      </c>
      <c r="AP285">
        <v>12.8</v>
      </c>
      <c r="AQ285">
        <v>5.7</v>
      </c>
      <c r="AR285">
        <v>8300</v>
      </c>
      <c r="AS285">
        <v>53100</v>
      </c>
      <c r="AT285">
        <v>15.5</v>
      </c>
      <c r="AU285">
        <v>5.9</v>
      </c>
      <c r="AV285">
        <v>12300</v>
      </c>
      <c r="AW285">
        <v>54200</v>
      </c>
      <c r="AX285">
        <v>22.7</v>
      </c>
      <c r="AY285">
        <v>6.8</v>
      </c>
      <c r="AZ285">
        <v>8600</v>
      </c>
      <c r="BA285">
        <v>54200</v>
      </c>
      <c r="BB285">
        <v>15.9</v>
      </c>
      <c r="BC285">
        <v>6</v>
      </c>
      <c r="BD285">
        <v>13600</v>
      </c>
      <c r="BE285">
        <v>55400</v>
      </c>
      <c r="BF285">
        <v>24.5</v>
      </c>
      <c r="BG285">
        <v>8.9</v>
      </c>
      <c r="BH285">
        <v>8800</v>
      </c>
      <c r="BI285">
        <v>53500</v>
      </c>
      <c r="BJ285">
        <v>16.5</v>
      </c>
      <c r="BK285">
        <v>8</v>
      </c>
      <c r="BL285">
        <v>9300</v>
      </c>
      <c r="BM285">
        <v>54600</v>
      </c>
      <c r="BN285">
        <v>17</v>
      </c>
      <c r="BO285">
        <v>7.3</v>
      </c>
      <c r="BP285">
        <v>7200</v>
      </c>
      <c r="BQ285">
        <v>53900</v>
      </c>
      <c r="BR285">
        <v>13.4</v>
      </c>
      <c r="BS285" t="s">
        <v>38</v>
      </c>
      <c r="BT285">
        <v>3000</v>
      </c>
      <c r="BU285">
        <v>51400</v>
      </c>
      <c r="BV285">
        <v>5.8</v>
      </c>
      <c r="BW285" t="s">
        <v>38</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25700</v>
      </c>
      <c r="E286">
        <v>119200</v>
      </c>
      <c r="F286">
        <v>21.6</v>
      </c>
      <c r="G286">
        <v>3.4</v>
      </c>
      <c r="H286">
        <v>21100</v>
      </c>
      <c r="I286">
        <v>119800</v>
      </c>
      <c r="J286">
        <v>17.600000000000001</v>
      </c>
      <c r="K286">
        <v>3.3</v>
      </c>
      <c r="L286">
        <v>21500</v>
      </c>
      <c r="M286">
        <v>118700</v>
      </c>
      <c r="N286">
        <v>18.100000000000001</v>
      </c>
      <c r="O286">
        <v>3.6</v>
      </c>
      <c r="P286">
        <v>23300</v>
      </c>
      <c r="Q286">
        <v>119000</v>
      </c>
      <c r="R286">
        <v>19.600000000000001</v>
      </c>
      <c r="S286">
        <v>3.7</v>
      </c>
      <c r="T286">
        <v>25300</v>
      </c>
      <c r="U286">
        <v>122100</v>
      </c>
      <c r="V286">
        <v>20.7</v>
      </c>
      <c r="W286">
        <v>3.7</v>
      </c>
      <c r="X286">
        <v>23100</v>
      </c>
      <c r="Y286">
        <v>123000</v>
      </c>
      <c r="Z286">
        <v>18.8</v>
      </c>
      <c r="AA286">
        <v>3.5</v>
      </c>
      <c r="AB286">
        <v>23000</v>
      </c>
      <c r="AC286">
        <v>123700</v>
      </c>
      <c r="AD286">
        <v>18.600000000000001</v>
      </c>
      <c r="AE286">
        <v>3.2</v>
      </c>
      <c r="AF286">
        <v>25200</v>
      </c>
      <c r="AG286">
        <v>124400</v>
      </c>
      <c r="AH286">
        <v>20.2</v>
      </c>
      <c r="AI286">
        <v>3.5</v>
      </c>
      <c r="AJ286">
        <v>24700</v>
      </c>
      <c r="AK286">
        <v>125400</v>
      </c>
      <c r="AL286">
        <v>19.7</v>
      </c>
      <c r="AM286">
        <v>3.6</v>
      </c>
      <c r="AN286">
        <v>21100</v>
      </c>
      <c r="AO286">
        <v>125500</v>
      </c>
      <c r="AP286">
        <v>16.8</v>
      </c>
      <c r="AQ286">
        <v>3.7</v>
      </c>
      <c r="AR286">
        <v>23000</v>
      </c>
      <c r="AS286">
        <v>127900</v>
      </c>
      <c r="AT286">
        <v>18</v>
      </c>
      <c r="AU286">
        <v>3.9</v>
      </c>
      <c r="AV286">
        <v>22400</v>
      </c>
      <c r="AW286">
        <v>129200</v>
      </c>
      <c r="AX286">
        <v>17.399999999999999</v>
      </c>
      <c r="AY286">
        <v>3.7</v>
      </c>
      <c r="AZ286">
        <v>22100</v>
      </c>
      <c r="BA286">
        <v>128900</v>
      </c>
      <c r="BB286">
        <v>17.100000000000001</v>
      </c>
      <c r="BC286">
        <v>3.5</v>
      </c>
      <c r="BD286">
        <v>20900</v>
      </c>
      <c r="BE286">
        <v>129800</v>
      </c>
      <c r="BF286">
        <v>16.100000000000001</v>
      </c>
      <c r="BG286">
        <v>3.4</v>
      </c>
      <c r="BH286">
        <v>21000</v>
      </c>
      <c r="BI286">
        <v>129300</v>
      </c>
      <c r="BJ286">
        <v>16.2</v>
      </c>
      <c r="BK286">
        <v>3.4</v>
      </c>
      <c r="BL286">
        <v>21700</v>
      </c>
      <c r="BM286">
        <v>131800</v>
      </c>
      <c r="BN286">
        <v>16.5</v>
      </c>
      <c r="BO286">
        <v>3.2</v>
      </c>
      <c r="BP286">
        <v>22900</v>
      </c>
      <c r="BQ286">
        <v>131800</v>
      </c>
      <c r="BR286">
        <v>17.399999999999999</v>
      </c>
      <c r="BS286">
        <v>4.3</v>
      </c>
      <c r="BT286">
        <v>23000</v>
      </c>
      <c r="BU286">
        <v>130900</v>
      </c>
      <c r="BV286">
        <v>17.600000000000001</v>
      </c>
      <c r="BW286">
        <v>4</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16300</v>
      </c>
      <c r="E287">
        <v>80100</v>
      </c>
      <c r="F287">
        <v>20.399999999999999</v>
      </c>
      <c r="G287">
        <v>3.5</v>
      </c>
      <c r="H287">
        <v>15500</v>
      </c>
      <c r="I287">
        <v>79800</v>
      </c>
      <c r="J287">
        <v>19.5</v>
      </c>
      <c r="K287">
        <v>3.6</v>
      </c>
      <c r="L287">
        <v>17700</v>
      </c>
      <c r="M287">
        <v>80800</v>
      </c>
      <c r="N287">
        <v>21.9</v>
      </c>
      <c r="O287">
        <v>4.9000000000000004</v>
      </c>
      <c r="P287">
        <v>20400</v>
      </c>
      <c r="Q287">
        <v>82500</v>
      </c>
      <c r="R287">
        <v>24.8</v>
      </c>
      <c r="S287">
        <v>4.9000000000000004</v>
      </c>
      <c r="T287">
        <v>16800</v>
      </c>
      <c r="U287">
        <v>81800</v>
      </c>
      <c r="V287">
        <v>20.5</v>
      </c>
      <c r="W287">
        <v>4.8</v>
      </c>
      <c r="X287">
        <v>19700</v>
      </c>
      <c r="Y287">
        <v>82700</v>
      </c>
      <c r="Z287">
        <v>23.9</v>
      </c>
      <c r="AA287">
        <v>5.6</v>
      </c>
      <c r="AB287">
        <v>18700</v>
      </c>
      <c r="AC287">
        <v>82100</v>
      </c>
      <c r="AD287">
        <v>22.8</v>
      </c>
      <c r="AE287">
        <v>5.5</v>
      </c>
      <c r="AF287">
        <v>14900</v>
      </c>
      <c r="AG287">
        <v>82500</v>
      </c>
      <c r="AH287">
        <v>18.100000000000001</v>
      </c>
      <c r="AI287">
        <v>5.0999999999999996</v>
      </c>
      <c r="AJ287">
        <v>15100</v>
      </c>
      <c r="AK287">
        <v>82900</v>
      </c>
      <c r="AL287">
        <v>18.2</v>
      </c>
      <c r="AM287">
        <v>5</v>
      </c>
      <c r="AN287">
        <v>18200</v>
      </c>
      <c r="AO287">
        <v>84000</v>
      </c>
      <c r="AP287">
        <v>21.7</v>
      </c>
      <c r="AQ287">
        <v>5.5</v>
      </c>
      <c r="AR287">
        <v>15800</v>
      </c>
      <c r="AS287">
        <v>85000</v>
      </c>
      <c r="AT287">
        <v>18.600000000000001</v>
      </c>
      <c r="AU287">
        <v>5.4</v>
      </c>
      <c r="AV287">
        <v>19400</v>
      </c>
      <c r="AW287">
        <v>85700</v>
      </c>
      <c r="AX287">
        <v>22.7</v>
      </c>
      <c r="AY287">
        <v>5.8</v>
      </c>
      <c r="AZ287">
        <v>16500</v>
      </c>
      <c r="BA287">
        <v>86800</v>
      </c>
      <c r="BB287">
        <v>19</v>
      </c>
      <c r="BC287">
        <v>5.9</v>
      </c>
      <c r="BD287">
        <v>19800</v>
      </c>
      <c r="BE287">
        <v>86400</v>
      </c>
      <c r="BF287">
        <v>22.9</v>
      </c>
      <c r="BG287">
        <v>6.5</v>
      </c>
      <c r="BH287">
        <v>23200</v>
      </c>
      <c r="BI287">
        <v>87000</v>
      </c>
      <c r="BJ287">
        <v>26.6</v>
      </c>
      <c r="BK287">
        <v>6.4</v>
      </c>
      <c r="BL287">
        <v>20900</v>
      </c>
      <c r="BM287">
        <v>86500</v>
      </c>
      <c r="BN287">
        <v>24.2</v>
      </c>
      <c r="BO287">
        <v>6.1</v>
      </c>
      <c r="BP287">
        <v>17900</v>
      </c>
      <c r="BQ287">
        <v>86800</v>
      </c>
      <c r="BR287">
        <v>20.7</v>
      </c>
      <c r="BS287">
        <v>6.4</v>
      </c>
      <c r="BT287">
        <v>18100</v>
      </c>
      <c r="BU287">
        <v>89200</v>
      </c>
      <c r="BV287">
        <v>20.3</v>
      </c>
      <c r="BW287">
        <v>6.6</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22200</v>
      </c>
      <c r="E288">
        <v>122900</v>
      </c>
      <c r="F288">
        <v>18.100000000000001</v>
      </c>
      <c r="G288">
        <v>2.5</v>
      </c>
      <c r="H288">
        <v>22300</v>
      </c>
      <c r="I288">
        <v>125000</v>
      </c>
      <c r="J288">
        <v>17.8</v>
      </c>
      <c r="K288">
        <v>2.5</v>
      </c>
      <c r="L288">
        <v>21800</v>
      </c>
      <c r="M288">
        <v>125600</v>
      </c>
      <c r="N288">
        <v>17.3</v>
      </c>
      <c r="O288">
        <v>2.4</v>
      </c>
      <c r="P288">
        <v>19300</v>
      </c>
      <c r="Q288">
        <v>129900</v>
      </c>
      <c r="R288">
        <v>14.9</v>
      </c>
      <c r="S288">
        <v>2.2000000000000002</v>
      </c>
      <c r="T288">
        <v>23000</v>
      </c>
      <c r="U288">
        <v>133300</v>
      </c>
      <c r="V288">
        <v>17.3</v>
      </c>
      <c r="W288">
        <v>2.4</v>
      </c>
      <c r="X288">
        <v>22500</v>
      </c>
      <c r="Y288">
        <v>135600</v>
      </c>
      <c r="Z288">
        <v>16.600000000000001</v>
      </c>
      <c r="AA288">
        <v>2.2999999999999998</v>
      </c>
      <c r="AB288">
        <v>24200</v>
      </c>
      <c r="AC288">
        <v>136200</v>
      </c>
      <c r="AD288">
        <v>17.7</v>
      </c>
      <c r="AE288">
        <v>2.7</v>
      </c>
      <c r="AF288">
        <v>29000</v>
      </c>
      <c r="AG288">
        <v>138200</v>
      </c>
      <c r="AH288">
        <v>21</v>
      </c>
      <c r="AI288">
        <v>2.5</v>
      </c>
      <c r="AJ288">
        <v>28700</v>
      </c>
      <c r="AK288">
        <v>138700</v>
      </c>
      <c r="AL288">
        <v>20.7</v>
      </c>
      <c r="AM288">
        <v>2.7</v>
      </c>
      <c r="AN288">
        <v>26300</v>
      </c>
      <c r="AO288">
        <v>138400</v>
      </c>
      <c r="AP288">
        <v>19</v>
      </c>
      <c r="AQ288">
        <v>2.6</v>
      </c>
      <c r="AR288">
        <v>26200</v>
      </c>
      <c r="AS288">
        <v>140600</v>
      </c>
      <c r="AT288">
        <v>18.600000000000001</v>
      </c>
      <c r="AU288">
        <v>2.2999999999999998</v>
      </c>
      <c r="AV288">
        <v>27000</v>
      </c>
      <c r="AW288">
        <v>140200</v>
      </c>
      <c r="AX288">
        <v>19.3</v>
      </c>
      <c r="AY288">
        <v>2.4</v>
      </c>
      <c r="AZ288">
        <v>23000</v>
      </c>
      <c r="BA288">
        <v>139000</v>
      </c>
      <c r="BB288">
        <v>16.5</v>
      </c>
      <c r="BC288">
        <v>2.4</v>
      </c>
      <c r="BD288">
        <v>22300</v>
      </c>
      <c r="BE288">
        <v>140100</v>
      </c>
      <c r="BF288">
        <v>15.9</v>
      </c>
      <c r="BG288">
        <v>2.2000000000000002</v>
      </c>
      <c r="BH288">
        <v>24200</v>
      </c>
      <c r="BI288">
        <v>138900</v>
      </c>
      <c r="BJ288">
        <v>17.5</v>
      </c>
      <c r="BK288">
        <v>2.4</v>
      </c>
      <c r="BL288">
        <v>23700</v>
      </c>
      <c r="BM288">
        <v>139400</v>
      </c>
      <c r="BN288">
        <v>17</v>
      </c>
      <c r="BO288">
        <v>2.4</v>
      </c>
      <c r="BP288">
        <v>24500</v>
      </c>
      <c r="BQ288">
        <v>139000</v>
      </c>
      <c r="BR288">
        <v>17.600000000000001</v>
      </c>
      <c r="BS288">
        <v>2.9</v>
      </c>
      <c r="BT288">
        <v>30300</v>
      </c>
      <c r="BU288">
        <v>139600</v>
      </c>
      <c r="BV288">
        <v>21.7</v>
      </c>
      <c r="BW288">
        <v>3.2</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30200</v>
      </c>
      <c r="E289">
        <v>135400</v>
      </c>
      <c r="F289">
        <v>22.3</v>
      </c>
      <c r="G289">
        <v>2.5</v>
      </c>
      <c r="H289">
        <v>33400</v>
      </c>
      <c r="I289">
        <v>137700</v>
      </c>
      <c r="J289">
        <v>24.3</v>
      </c>
      <c r="K289">
        <v>2.6</v>
      </c>
      <c r="L289">
        <v>33400</v>
      </c>
      <c r="M289">
        <v>139200</v>
      </c>
      <c r="N289">
        <v>24</v>
      </c>
      <c r="O289">
        <v>2.4</v>
      </c>
      <c r="P289">
        <v>34200</v>
      </c>
      <c r="Q289">
        <v>140000</v>
      </c>
      <c r="R289">
        <v>24.4</v>
      </c>
      <c r="S289">
        <v>2.2999999999999998</v>
      </c>
      <c r="T289">
        <v>35100</v>
      </c>
      <c r="U289">
        <v>141800</v>
      </c>
      <c r="V289">
        <v>24.8</v>
      </c>
      <c r="W289">
        <v>2.4</v>
      </c>
      <c r="X289">
        <v>32800</v>
      </c>
      <c r="Y289">
        <v>141500</v>
      </c>
      <c r="Z289">
        <v>23.2</v>
      </c>
      <c r="AA289">
        <v>2.5</v>
      </c>
      <c r="AB289">
        <v>37300</v>
      </c>
      <c r="AC289">
        <v>141700</v>
      </c>
      <c r="AD289">
        <v>26.4</v>
      </c>
      <c r="AE289">
        <v>2.6</v>
      </c>
      <c r="AF289">
        <v>37400</v>
      </c>
      <c r="AG289">
        <v>140800</v>
      </c>
      <c r="AH289">
        <v>26.5</v>
      </c>
      <c r="AI289">
        <v>3</v>
      </c>
      <c r="AJ289">
        <v>35900</v>
      </c>
      <c r="AK289">
        <v>141500</v>
      </c>
      <c r="AL289">
        <v>25.3</v>
      </c>
      <c r="AM289">
        <v>2.7</v>
      </c>
      <c r="AN289">
        <v>34400</v>
      </c>
      <c r="AO289">
        <v>140500</v>
      </c>
      <c r="AP289">
        <v>24.5</v>
      </c>
      <c r="AQ289">
        <v>2.7</v>
      </c>
      <c r="AR289">
        <v>35800</v>
      </c>
      <c r="AS289">
        <v>139500</v>
      </c>
      <c r="AT289">
        <v>25.7</v>
      </c>
      <c r="AU289">
        <v>2.6</v>
      </c>
      <c r="AV289">
        <v>35000</v>
      </c>
      <c r="AW289">
        <v>139200</v>
      </c>
      <c r="AX289">
        <v>25.1</v>
      </c>
      <c r="AY289">
        <v>2.5</v>
      </c>
      <c r="AZ289">
        <v>34200</v>
      </c>
      <c r="BA289">
        <v>139100</v>
      </c>
      <c r="BB289">
        <v>24.6</v>
      </c>
      <c r="BC289">
        <v>2.7</v>
      </c>
      <c r="BD289">
        <v>33400</v>
      </c>
      <c r="BE289">
        <v>140000</v>
      </c>
      <c r="BF289">
        <v>23.8</v>
      </c>
      <c r="BG289">
        <v>2.7</v>
      </c>
      <c r="BH289">
        <v>31300</v>
      </c>
      <c r="BI289">
        <v>140900</v>
      </c>
      <c r="BJ289">
        <v>22.2</v>
      </c>
      <c r="BK289">
        <v>2.6</v>
      </c>
      <c r="BL289">
        <v>30500</v>
      </c>
      <c r="BM289">
        <v>140100</v>
      </c>
      <c r="BN289">
        <v>21.8</v>
      </c>
      <c r="BO289">
        <v>2.7</v>
      </c>
      <c r="BP289">
        <v>32200</v>
      </c>
      <c r="BQ289">
        <v>140100</v>
      </c>
      <c r="BR289">
        <v>23</v>
      </c>
      <c r="BS289">
        <v>3.3</v>
      </c>
      <c r="BT289">
        <v>32700</v>
      </c>
      <c r="BU289">
        <v>140100</v>
      </c>
      <c r="BV289">
        <v>23.3</v>
      </c>
      <c r="BW289">
        <v>3.5</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10500</v>
      </c>
      <c r="E290">
        <v>50000</v>
      </c>
      <c r="F290">
        <v>21.1</v>
      </c>
      <c r="G290">
        <v>3.3</v>
      </c>
      <c r="H290">
        <v>10900</v>
      </c>
      <c r="I290">
        <v>50300</v>
      </c>
      <c r="J290">
        <v>21.7</v>
      </c>
      <c r="K290">
        <v>3.2</v>
      </c>
      <c r="L290">
        <v>9000</v>
      </c>
      <c r="M290">
        <v>50000</v>
      </c>
      <c r="N290">
        <v>18.100000000000001</v>
      </c>
      <c r="O290">
        <v>6.2</v>
      </c>
      <c r="P290">
        <v>12600</v>
      </c>
      <c r="Q290">
        <v>50700</v>
      </c>
      <c r="R290">
        <v>24.9</v>
      </c>
      <c r="S290">
        <v>7.1</v>
      </c>
      <c r="T290">
        <v>7400</v>
      </c>
      <c r="U290">
        <v>49800</v>
      </c>
      <c r="V290">
        <v>14.9</v>
      </c>
      <c r="W290">
        <v>5.9</v>
      </c>
      <c r="X290">
        <v>11500</v>
      </c>
      <c r="Y290">
        <v>49400</v>
      </c>
      <c r="Z290">
        <v>23.2</v>
      </c>
      <c r="AA290">
        <v>7.6</v>
      </c>
      <c r="AB290">
        <v>14100</v>
      </c>
      <c r="AC290">
        <v>49200</v>
      </c>
      <c r="AD290">
        <v>28.6</v>
      </c>
      <c r="AE290">
        <v>8.5</v>
      </c>
      <c r="AF290">
        <v>15200</v>
      </c>
      <c r="AG290">
        <v>50300</v>
      </c>
      <c r="AH290">
        <v>30.3</v>
      </c>
      <c r="AI290">
        <v>8.5</v>
      </c>
      <c r="AJ290">
        <v>12300</v>
      </c>
      <c r="AK290">
        <v>49800</v>
      </c>
      <c r="AL290">
        <v>24.7</v>
      </c>
      <c r="AM290">
        <v>7.7</v>
      </c>
      <c r="AN290">
        <v>12000</v>
      </c>
      <c r="AO290">
        <v>48200</v>
      </c>
      <c r="AP290">
        <v>25</v>
      </c>
      <c r="AQ290">
        <v>9</v>
      </c>
      <c r="AR290">
        <v>10100</v>
      </c>
      <c r="AS290">
        <v>49500</v>
      </c>
      <c r="AT290">
        <v>20.5</v>
      </c>
      <c r="AU290">
        <v>8.6999999999999993</v>
      </c>
      <c r="AV290">
        <v>8100</v>
      </c>
      <c r="AW290">
        <v>48900</v>
      </c>
      <c r="AX290">
        <v>16.5</v>
      </c>
      <c r="AY290">
        <v>7.5</v>
      </c>
      <c r="AZ290">
        <v>9800</v>
      </c>
      <c r="BA290">
        <v>47300</v>
      </c>
      <c r="BB290">
        <v>20.8</v>
      </c>
      <c r="BC290">
        <v>7.2</v>
      </c>
      <c r="BD290">
        <v>7100</v>
      </c>
      <c r="BE290">
        <v>47000</v>
      </c>
      <c r="BF290">
        <v>15.1</v>
      </c>
      <c r="BG290">
        <v>6.2</v>
      </c>
      <c r="BH290">
        <v>6600</v>
      </c>
      <c r="BI290">
        <v>47000</v>
      </c>
      <c r="BJ290">
        <v>14.1</v>
      </c>
      <c r="BK290">
        <v>6.7</v>
      </c>
      <c r="BL290">
        <v>6200</v>
      </c>
      <c r="BM290">
        <v>46800</v>
      </c>
      <c r="BN290">
        <v>13.2</v>
      </c>
      <c r="BO290">
        <v>6.3</v>
      </c>
      <c r="BP290">
        <v>6200</v>
      </c>
      <c r="BQ290">
        <v>46000</v>
      </c>
      <c r="BR290">
        <v>13.6</v>
      </c>
      <c r="BS290">
        <v>7.4</v>
      </c>
      <c r="BT290">
        <v>12900</v>
      </c>
      <c r="BU290">
        <v>46500</v>
      </c>
      <c r="BV290">
        <v>27.7</v>
      </c>
      <c r="BW290">
        <v>9.6</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8500</v>
      </c>
      <c r="E291">
        <v>48600</v>
      </c>
      <c r="F291">
        <v>17.5</v>
      </c>
      <c r="G291">
        <v>3.2</v>
      </c>
      <c r="H291">
        <v>10700</v>
      </c>
      <c r="I291">
        <v>48900</v>
      </c>
      <c r="J291">
        <v>21.8</v>
      </c>
      <c r="K291">
        <v>3.5</v>
      </c>
      <c r="L291">
        <v>9100</v>
      </c>
      <c r="M291">
        <v>50200</v>
      </c>
      <c r="N291">
        <v>18.100000000000001</v>
      </c>
      <c r="O291">
        <v>6.5</v>
      </c>
      <c r="P291">
        <v>11400</v>
      </c>
      <c r="Q291">
        <v>50800</v>
      </c>
      <c r="R291">
        <v>22.5</v>
      </c>
      <c r="S291">
        <v>6.4</v>
      </c>
      <c r="T291">
        <v>7600</v>
      </c>
      <c r="U291">
        <v>48800</v>
      </c>
      <c r="V291">
        <v>15.6</v>
      </c>
      <c r="W291">
        <v>5.7</v>
      </c>
      <c r="X291">
        <v>8700</v>
      </c>
      <c r="Y291">
        <v>49300</v>
      </c>
      <c r="Z291">
        <v>17.600000000000001</v>
      </c>
      <c r="AA291">
        <v>6</v>
      </c>
      <c r="AB291">
        <v>6400</v>
      </c>
      <c r="AC291">
        <v>49000</v>
      </c>
      <c r="AD291">
        <v>13</v>
      </c>
      <c r="AE291">
        <v>5.8</v>
      </c>
      <c r="AF291">
        <v>11900</v>
      </c>
      <c r="AG291">
        <v>50200</v>
      </c>
      <c r="AH291">
        <v>23.8</v>
      </c>
      <c r="AI291">
        <v>7.6</v>
      </c>
      <c r="AJ291">
        <v>10000</v>
      </c>
      <c r="AK291">
        <v>50600</v>
      </c>
      <c r="AL291">
        <v>19.899999999999999</v>
      </c>
      <c r="AM291">
        <v>6.8</v>
      </c>
      <c r="AN291">
        <v>7100</v>
      </c>
      <c r="AO291">
        <v>51000</v>
      </c>
      <c r="AP291">
        <v>14</v>
      </c>
      <c r="AQ291">
        <v>6.3</v>
      </c>
      <c r="AR291">
        <v>10600</v>
      </c>
      <c r="AS291">
        <v>50600</v>
      </c>
      <c r="AT291">
        <v>21</v>
      </c>
      <c r="AU291">
        <v>8.1</v>
      </c>
      <c r="AV291">
        <v>9900</v>
      </c>
      <c r="AW291">
        <v>50300</v>
      </c>
      <c r="AX291">
        <v>19.600000000000001</v>
      </c>
      <c r="AY291">
        <v>8.1999999999999993</v>
      </c>
      <c r="AZ291">
        <v>8300</v>
      </c>
      <c r="BA291">
        <v>54100</v>
      </c>
      <c r="BB291">
        <v>15.3</v>
      </c>
      <c r="BC291">
        <v>7.2</v>
      </c>
      <c r="BD291">
        <v>10400</v>
      </c>
      <c r="BE291">
        <v>51800</v>
      </c>
      <c r="BF291">
        <v>20</v>
      </c>
      <c r="BG291">
        <v>8</v>
      </c>
      <c r="BH291">
        <v>10600</v>
      </c>
      <c r="BI291">
        <v>50300</v>
      </c>
      <c r="BJ291">
        <v>21.1</v>
      </c>
      <c r="BK291">
        <v>8</v>
      </c>
      <c r="BL291">
        <v>11500</v>
      </c>
      <c r="BM291">
        <v>53600</v>
      </c>
      <c r="BN291">
        <v>21.4</v>
      </c>
      <c r="BO291">
        <v>8.1999999999999993</v>
      </c>
      <c r="BP291">
        <v>9400</v>
      </c>
      <c r="BQ291">
        <v>52100</v>
      </c>
      <c r="BR291">
        <v>18.100000000000001</v>
      </c>
      <c r="BS291">
        <v>9.6</v>
      </c>
      <c r="BT291">
        <v>2500</v>
      </c>
      <c r="BU291">
        <v>49900</v>
      </c>
      <c r="BV291">
        <v>5.0999999999999996</v>
      </c>
      <c r="BW291" t="s">
        <v>38</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13800</v>
      </c>
      <c r="E292">
        <v>72800</v>
      </c>
      <c r="F292">
        <v>18.899999999999999</v>
      </c>
      <c r="G292">
        <v>3</v>
      </c>
      <c r="H292">
        <v>13800</v>
      </c>
      <c r="I292">
        <v>73000</v>
      </c>
      <c r="J292">
        <v>18.8</v>
      </c>
      <c r="K292">
        <v>3</v>
      </c>
      <c r="L292">
        <v>13300</v>
      </c>
      <c r="M292">
        <v>74500</v>
      </c>
      <c r="N292">
        <v>17.899999999999999</v>
      </c>
      <c r="O292">
        <v>5.2</v>
      </c>
      <c r="P292">
        <v>14200</v>
      </c>
      <c r="Q292">
        <v>73600</v>
      </c>
      <c r="R292">
        <v>19.3</v>
      </c>
      <c r="S292">
        <v>5</v>
      </c>
      <c r="T292">
        <v>10900</v>
      </c>
      <c r="U292">
        <v>73100</v>
      </c>
      <c r="V292">
        <v>14.8</v>
      </c>
      <c r="W292">
        <v>4.8</v>
      </c>
      <c r="X292">
        <v>14100</v>
      </c>
      <c r="Y292">
        <v>74800</v>
      </c>
      <c r="Z292">
        <v>18.8</v>
      </c>
      <c r="AA292">
        <v>5.6</v>
      </c>
      <c r="AB292">
        <v>16900</v>
      </c>
      <c r="AC292">
        <v>73900</v>
      </c>
      <c r="AD292">
        <v>22.9</v>
      </c>
      <c r="AE292">
        <v>5.8</v>
      </c>
      <c r="AF292">
        <v>17800</v>
      </c>
      <c r="AG292">
        <v>74000</v>
      </c>
      <c r="AH292">
        <v>24.1</v>
      </c>
      <c r="AI292">
        <v>5.7</v>
      </c>
      <c r="AJ292">
        <v>15200</v>
      </c>
      <c r="AK292">
        <v>73400</v>
      </c>
      <c r="AL292">
        <v>20.6</v>
      </c>
      <c r="AM292">
        <v>5.4</v>
      </c>
      <c r="AN292">
        <v>11600</v>
      </c>
      <c r="AO292">
        <v>69700</v>
      </c>
      <c r="AP292">
        <v>16.600000000000001</v>
      </c>
      <c r="AQ292">
        <v>5.4</v>
      </c>
      <c r="AR292">
        <v>12200</v>
      </c>
      <c r="AS292">
        <v>72800</v>
      </c>
      <c r="AT292">
        <v>16.8</v>
      </c>
      <c r="AU292">
        <v>5.8</v>
      </c>
      <c r="AV292">
        <v>12800</v>
      </c>
      <c r="AW292">
        <v>74100</v>
      </c>
      <c r="AX292">
        <v>17.2</v>
      </c>
      <c r="AY292">
        <v>5.5</v>
      </c>
      <c r="AZ292">
        <v>14000</v>
      </c>
      <c r="BA292">
        <v>74200</v>
      </c>
      <c r="BB292">
        <v>18.8</v>
      </c>
      <c r="BC292">
        <v>5.5</v>
      </c>
      <c r="BD292">
        <v>12600</v>
      </c>
      <c r="BE292">
        <v>74700</v>
      </c>
      <c r="BF292">
        <v>16.8</v>
      </c>
      <c r="BG292">
        <v>5.5</v>
      </c>
      <c r="BH292">
        <v>12300</v>
      </c>
      <c r="BI292">
        <v>73200</v>
      </c>
      <c r="BJ292">
        <v>16.8</v>
      </c>
      <c r="BK292">
        <v>5.7</v>
      </c>
      <c r="BL292">
        <v>13200</v>
      </c>
      <c r="BM292">
        <v>73900</v>
      </c>
      <c r="BN292">
        <v>17.8</v>
      </c>
      <c r="BO292">
        <v>5.7</v>
      </c>
      <c r="BP292">
        <v>14400</v>
      </c>
      <c r="BQ292">
        <v>75800</v>
      </c>
      <c r="BR292">
        <v>18.899999999999999</v>
      </c>
      <c r="BS292">
        <v>6.4</v>
      </c>
      <c r="BT292">
        <v>20600</v>
      </c>
      <c r="BU292">
        <v>76100</v>
      </c>
      <c r="BV292">
        <v>27</v>
      </c>
      <c r="BW292">
        <v>5.7</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24400</v>
      </c>
      <c r="E293">
        <v>104800</v>
      </c>
      <c r="F293">
        <v>23.3</v>
      </c>
      <c r="G293">
        <v>2.4</v>
      </c>
      <c r="H293">
        <v>21600</v>
      </c>
      <c r="I293">
        <v>105100</v>
      </c>
      <c r="J293">
        <v>20.5</v>
      </c>
      <c r="K293">
        <v>2.5</v>
      </c>
      <c r="L293">
        <v>24100</v>
      </c>
      <c r="M293">
        <v>106600</v>
      </c>
      <c r="N293">
        <v>22.6</v>
      </c>
      <c r="O293">
        <v>2.6</v>
      </c>
      <c r="P293">
        <v>26900</v>
      </c>
      <c r="Q293">
        <v>107900</v>
      </c>
      <c r="R293">
        <v>24.9</v>
      </c>
      <c r="S293">
        <v>2.9</v>
      </c>
      <c r="T293">
        <v>23600</v>
      </c>
      <c r="U293">
        <v>107300</v>
      </c>
      <c r="V293">
        <v>22</v>
      </c>
      <c r="W293">
        <v>2.6</v>
      </c>
      <c r="X293">
        <v>26200</v>
      </c>
      <c r="Y293">
        <v>106800</v>
      </c>
      <c r="Z293">
        <v>24.5</v>
      </c>
      <c r="AA293">
        <v>2.7</v>
      </c>
      <c r="AB293">
        <v>27500</v>
      </c>
      <c r="AC293">
        <v>108300</v>
      </c>
      <c r="AD293">
        <v>25.4</v>
      </c>
      <c r="AE293">
        <v>2.6</v>
      </c>
      <c r="AF293">
        <v>25700</v>
      </c>
      <c r="AG293">
        <v>108300</v>
      </c>
      <c r="AH293">
        <v>23.7</v>
      </c>
      <c r="AI293">
        <v>2.6</v>
      </c>
      <c r="AJ293">
        <v>26500</v>
      </c>
      <c r="AK293">
        <v>106900</v>
      </c>
      <c r="AL293">
        <v>24.8</v>
      </c>
      <c r="AM293">
        <v>2.7</v>
      </c>
      <c r="AN293">
        <v>22900</v>
      </c>
      <c r="AO293">
        <v>106300</v>
      </c>
      <c r="AP293">
        <v>21.5</v>
      </c>
      <c r="AQ293">
        <v>2.6</v>
      </c>
      <c r="AR293">
        <v>25400</v>
      </c>
      <c r="AS293">
        <v>107000</v>
      </c>
      <c r="AT293">
        <v>23.7</v>
      </c>
      <c r="AU293">
        <v>2.7</v>
      </c>
      <c r="AV293">
        <v>24100</v>
      </c>
      <c r="AW293">
        <v>107700</v>
      </c>
      <c r="AX293">
        <v>22.4</v>
      </c>
      <c r="AY293">
        <v>2.8</v>
      </c>
      <c r="AZ293">
        <v>22100</v>
      </c>
      <c r="BA293">
        <v>108900</v>
      </c>
      <c r="BB293">
        <v>20.3</v>
      </c>
      <c r="BC293">
        <v>2.8</v>
      </c>
      <c r="BD293">
        <v>25600</v>
      </c>
      <c r="BE293">
        <v>109800</v>
      </c>
      <c r="BF293">
        <v>23.4</v>
      </c>
      <c r="BG293">
        <v>2.9</v>
      </c>
      <c r="BH293">
        <v>26600</v>
      </c>
      <c r="BI293">
        <v>109400</v>
      </c>
      <c r="BJ293">
        <v>24.3</v>
      </c>
      <c r="BK293">
        <v>2.8</v>
      </c>
      <c r="BL293">
        <v>21500</v>
      </c>
      <c r="BM293">
        <v>109800</v>
      </c>
      <c r="BN293">
        <v>19.600000000000001</v>
      </c>
      <c r="BO293">
        <v>2.6</v>
      </c>
      <c r="BP293">
        <v>23300</v>
      </c>
      <c r="BQ293">
        <v>108800</v>
      </c>
      <c r="BR293">
        <v>21.4</v>
      </c>
      <c r="BS293">
        <v>3.3</v>
      </c>
      <c r="BT293">
        <v>26300</v>
      </c>
      <c r="BU293">
        <v>110300</v>
      </c>
      <c r="BV293">
        <v>23.8</v>
      </c>
      <c r="BW293">
        <v>3.8</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19100</v>
      </c>
      <c r="E294">
        <v>77600</v>
      </c>
      <c r="F294">
        <v>24.6</v>
      </c>
      <c r="G294">
        <v>3.3</v>
      </c>
      <c r="H294">
        <v>21200</v>
      </c>
      <c r="I294">
        <v>78500</v>
      </c>
      <c r="J294">
        <v>27</v>
      </c>
      <c r="K294">
        <v>3.9</v>
      </c>
      <c r="L294">
        <v>23300</v>
      </c>
      <c r="M294">
        <v>78700</v>
      </c>
      <c r="N294">
        <v>29.6</v>
      </c>
      <c r="O294">
        <v>6.1</v>
      </c>
      <c r="P294">
        <v>18200</v>
      </c>
      <c r="Q294">
        <v>78300</v>
      </c>
      <c r="R294">
        <v>23.3</v>
      </c>
      <c r="S294">
        <v>5.7</v>
      </c>
      <c r="T294">
        <v>17900</v>
      </c>
      <c r="U294">
        <v>79200</v>
      </c>
      <c r="V294">
        <v>22.6</v>
      </c>
      <c r="W294">
        <v>5.5</v>
      </c>
      <c r="X294">
        <v>19800</v>
      </c>
      <c r="Y294">
        <v>79100</v>
      </c>
      <c r="Z294">
        <v>25.1</v>
      </c>
      <c r="AA294">
        <v>5.7</v>
      </c>
      <c r="AB294">
        <v>21200</v>
      </c>
      <c r="AC294">
        <v>78800</v>
      </c>
      <c r="AD294">
        <v>26.9</v>
      </c>
      <c r="AE294">
        <v>6.6</v>
      </c>
      <c r="AF294">
        <v>20200</v>
      </c>
      <c r="AG294">
        <v>78900</v>
      </c>
      <c r="AH294">
        <v>25.6</v>
      </c>
      <c r="AI294">
        <v>7.1</v>
      </c>
      <c r="AJ294">
        <v>21600</v>
      </c>
      <c r="AK294">
        <v>76300</v>
      </c>
      <c r="AL294">
        <v>28.4</v>
      </c>
      <c r="AM294">
        <v>6.2</v>
      </c>
      <c r="AN294">
        <v>21800</v>
      </c>
      <c r="AO294">
        <v>76100</v>
      </c>
      <c r="AP294">
        <v>28.6</v>
      </c>
      <c r="AQ294">
        <v>6</v>
      </c>
      <c r="AR294">
        <v>19500</v>
      </c>
      <c r="AS294">
        <v>75400</v>
      </c>
      <c r="AT294">
        <v>25.9</v>
      </c>
      <c r="AU294">
        <v>6.6</v>
      </c>
      <c r="AV294">
        <v>20300</v>
      </c>
      <c r="AW294">
        <v>77000</v>
      </c>
      <c r="AX294">
        <v>26.3</v>
      </c>
      <c r="AY294">
        <v>6.9</v>
      </c>
      <c r="AZ294">
        <v>24100</v>
      </c>
      <c r="BA294">
        <v>77100</v>
      </c>
      <c r="BB294">
        <v>31.3</v>
      </c>
      <c r="BC294">
        <v>6.5</v>
      </c>
      <c r="BD294">
        <v>18000</v>
      </c>
      <c r="BE294">
        <v>75700</v>
      </c>
      <c r="BF294">
        <v>23.8</v>
      </c>
      <c r="BG294">
        <v>5.9</v>
      </c>
      <c r="BH294">
        <v>19100</v>
      </c>
      <c r="BI294">
        <v>81900</v>
      </c>
      <c r="BJ294">
        <v>23.4</v>
      </c>
      <c r="BK294">
        <v>6.2</v>
      </c>
      <c r="BL294">
        <v>23500</v>
      </c>
      <c r="BM294">
        <v>79700</v>
      </c>
      <c r="BN294">
        <v>29.4</v>
      </c>
      <c r="BO294">
        <v>6.9</v>
      </c>
      <c r="BP294">
        <v>21300</v>
      </c>
      <c r="BQ294">
        <v>79500</v>
      </c>
      <c r="BR294">
        <v>26.8</v>
      </c>
      <c r="BS294">
        <v>7.1</v>
      </c>
      <c r="BT294">
        <v>23300</v>
      </c>
      <c r="BU294">
        <v>78300</v>
      </c>
      <c r="BV294">
        <v>29.8</v>
      </c>
      <c r="BW294">
        <v>7.8</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12400</v>
      </c>
      <c r="E295">
        <v>70800</v>
      </c>
      <c r="F295">
        <v>17.5</v>
      </c>
      <c r="G295">
        <v>3.6</v>
      </c>
      <c r="H295">
        <v>12800</v>
      </c>
      <c r="I295">
        <v>72300</v>
      </c>
      <c r="J295">
        <v>17.8</v>
      </c>
      <c r="K295">
        <v>3.5</v>
      </c>
      <c r="L295">
        <v>11200</v>
      </c>
      <c r="M295">
        <v>73200</v>
      </c>
      <c r="N295">
        <v>15.3</v>
      </c>
      <c r="O295">
        <v>4.4000000000000004</v>
      </c>
      <c r="P295">
        <v>8400</v>
      </c>
      <c r="Q295">
        <v>70800</v>
      </c>
      <c r="R295">
        <v>11.9</v>
      </c>
      <c r="S295">
        <v>4.2</v>
      </c>
      <c r="T295">
        <v>11200</v>
      </c>
      <c r="U295">
        <v>71400</v>
      </c>
      <c r="V295">
        <v>15.6</v>
      </c>
      <c r="W295">
        <v>4.8</v>
      </c>
      <c r="X295">
        <v>14500</v>
      </c>
      <c r="Y295">
        <v>72400</v>
      </c>
      <c r="Z295">
        <v>20</v>
      </c>
      <c r="AA295">
        <v>5.6</v>
      </c>
      <c r="AB295">
        <v>10600</v>
      </c>
      <c r="AC295">
        <v>73700</v>
      </c>
      <c r="AD295">
        <v>14.4</v>
      </c>
      <c r="AE295">
        <v>4.5999999999999996</v>
      </c>
      <c r="AF295">
        <v>15600</v>
      </c>
      <c r="AG295">
        <v>71400</v>
      </c>
      <c r="AH295">
        <v>21.9</v>
      </c>
      <c r="AI295">
        <v>6.4</v>
      </c>
      <c r="AJ295">
        <v>16500</v>
      </c>
      <c r="AK295">
        <v>72000</v>
      </c>
      <c r="AL295">
        <v>22.9</v>
      </c>
      <c r="AM295">
        <v>6.6</v>
      </c>
      <c r="AN295">
        <v>14700</v>
      </c>
      <c r="AO295">
        <v>74300</v>
      </c>
      <c r="AP295">
        <v>19.7</v>
      </c>
      <c r="AQ295">
        <v>6.4</v>
      </c>
      <c r="AR295">
        <v>12400</v>
      </c>
      <c r="AS295">
        <v>72500</v>
      </c>
      <c r="AT295">
        <v>17.100000000000001</v>
      </c>
      <c r="AU295">
        <v>5.6</v>
      </c>
      <c r="AV295">
        <v>12900</v>
      </c>
      <c r="AW295">
        <v>72500</v>
      </c>
      <c r="AX295">
        <v>17.8</v>
      </c>
      <c r="AY295">
        <v>6</v>
      </c>
      <c r="AZ295">
        <v>12700</v>
      </c>
      <c r="BA295">
        <v>72700</v>
      </c>
      <c r="BB295">
        <v>17.5</v>
      </c>
      <c r="BC295">
        <v>6.4</v>
      </c>
      <c r="BD295">
        <v>11000</v>
      </c>
      <c r="BE295">
        <v>73800</v>
      </c>
      <c r="BF295">
        <v>14.8</v>
      </c>
      <c r="BG295">
        <v>5.5</v>
      </c>
      <c r="BH295">
        <v>10900</v>
      </c>
      <c r="BI295">
        <v>73200</v>
      </c>
      <c r="BJ295">
        <v>14.8</v>
      </c>
      <c r="BK295">
        <v>5.0999999999999996</v>
      </c>
      <c r="BL295">
        <v>14400</v>
      </c>
      <c r="BM295">
        <v>74900</v>
      </c>
      <c r="BN295">
        <v>19.2</v>
      </c>
      <c r="BO295">
        <v>6.1</v>
      </c>
      <c r="BP295">
        <v>12000</v>
      </c>
      <c r="BQ295">
        <v>75400</v>
      </c>
      <c r="BR295">
        <v>15.9</v>
      </c>
      <c r="BS295">
        <v>5.9</v>
      </c>
      <c r="BT295">
        <v>12600</v>
      </c>
      <c r="BU295">
        <v>74000</v>
      </c>
      <c r="BV295">
        <v>17</v>
      </c>
      <c r="BW295">
        <v>5.3</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10300</v>
      </c>
      <c r="E296">
        <v>49900</v>
      </c>
      <c r="F296">
        <v>20.7</v>
      </c>
      <c r="G296">
        <v>3.6</v>
      </c>
      <c r="H296">
        <v>9600</v>
      </c>
      <c r="I296">
        <v>50200</v>
      </c>
      <c r="J296">
        <v>19.100000000000001</v>
      </c>
      <c r="K296">
        <v>3.7</v>
      </c>
      <c r="L296">
        <v>8400</v>
      </c>
      <c r="M296">
        <v>48800</v>
      </c>
      <c r="N296">
        <v>17.2</v>
      </c>
      <c r="O296">
        <v>6.3</v>
      </c>
      <c r="P296">
        <v>6500</v>
      </c>
      <c r="Q296">
        <v>49100</v>
      </c>
      <c r="R296">
        <v>13.3</v>
      </c>
      <c r="S296">
        <v>5.2</v>
      </c>
      <c r="T296">
        <v>6600</v>
      </c>
      <c r="U296">
        <v>49300</v>
      </c>
      <c r="V296">
        <v>13.4</v>
      </c>
      <c r="W296">
        <v>5.5</v>
      </c>
      <c r="X296">
        <v>9500</v>
      </c>
      <c r="Y296">
        <v>48600</v>
      </c>
      <c r="Z296">
        <v>19.5</v>
      </c>
      <c r="AA296">
        <v>6.9</v>
      </c>
      <c r="AB296">
        <v>9900</v>
      </c>
      <c r="AC296">
        <v>51200</v>
      </c>
      <c r="AD296">
        <v>19.399999999999999</v>
      </c>
      <c r="AE296">
        <v>7</v>
      </c>
      <c r="AF296">
        <v>9700</v>
      </c>
      <c r="AG296">
        <v>50300</v>
      </c>
      <c r="AH296">
        <v>19.3</v>
      </c>
      <c r="AI296">
        <v>6.9</v>
      </c>
      <c r="AJ296">
        <v>9200</v>
      </c>
      <c r="AK296">
        <v>51300</v>
      </c>
      <c r="AL296">
        <v>18</v>
      </c>
      <c r="AM296">
        <v>5.9</v>
      </c>
      <c r="AN296">
        <v>9800</v>
      </c>
      <c r="AO296">
        <v>49900</v>
      </c>
      <c r="AP296">
        <v>19.7</v>
      </c>
      <c r="AQ296">
        <v>6.5</v>
      </c>
      <c r="AR296">
        <v>6300</v>
      </c>
      <c r="AS296">
        <v>50900</v>
      </c>
      <c r="AT296">
        <v>12.4</v>
      </c>
      <c r="AU296">
        <v>5.0999999999999996</v>
      </c>
      <c r="AV296">
        <v>6000</v>
      </c>
      <c r="AW296">
        <v>52200</v>
      </c>
      <c r="AX296">
        <v>11.4</v>
      </c>
      <c r="AY296">
        <v>5.2</v>
      </c>
      <c r="AZ296">
        <v>10600</v>
      </c>
      <c r="BA296">
        <v>54500</v>
      </c>
      <c r="BB296">
        <v>19.5</v>
      </c>
      <c r="BC296">
        <v>6.2</v>
      </c>
      <c r="BD296">
        <v>10100</v>
      </c>
      <c r="BE296">
        <v>55200</v>
      </c>
      <c r="BF296">
        <v>18.3</v>
      </c>
      <c r="BG296">
        <v>5.7</v>
      </c>
      <c r="BH296">
        <v>7300</v>
      </c>
      <c r="BI296">
        <v>52700</v>
      </c>
      <c r="BJ296">
        <v>13.9</v>
      </c>
      <c r="BK296">
        <v>5.2</v>
      </c>
      <c r="BL296">
        <v>9200</v>
      </c>
      <c r="BM296">
        <v>51900</v>
      </c>
      <c r="BN296">
        <v>17.8</v>
      </c>
      <c r="BO296">
        <v>6.1</v>
      </c>
      <c r="BP296">
        <v>6800</v>
      </c>
      <c r="BQ296">
        <v>54100</v>
      </c>
      <c r="BR296">
        <v>12.6</v>
      </c>
      <c r="BS296">
        <v>5.5</v>
      </c>
      <c r="BT296">
        <v>11200</v>
      </c>
      <c r="BU296">
        <v>53800</v>
      </c>
      <c r="BV296">
        <v>20.9</v>
      </c>
      <c r="BW296">
        <v>6.7</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19000</v>
      </c>
      <c r="E297">
        <v>75800</v>
      </c>
      <c r="F297">
        <v>25</v>
      </c>
      <c r="G297">
        <v>3.7</v>
      </c>
      <c r="H297">
        <v>16200</v>
      </c>
      <c r="I297">
        <v>76300</v>
      </c>
      <c r="J297">
        <v>21.3</v>
      </c>
      <c r="K297">
        <v>3</v>
      </c>
      <c r="L297">
        <v>19400</v>
      </c>
      <c r="M297">
        <v>75000</v>
      </c>
      <c r="N297">
        <v>25.8</v>
      </c>
      <c r="O297">
        <v>5.7</v>
      </c>
      <c r="P297">
        <v>23400</v>
      </c>
      <c r="Q297">
        <v>76200</v>
      </c>
      <c r="R297">
        <v>30.7</v>
      </c>
      <c r="S297">
        <v>5.8</v>
      </c>
      <c r="T297">
        <v>15200</v>
      </c>
      <c r="U297">
        <v>77900</v>
      </c>
      <c r="V297">
        <v>19.5</v>
      </c>
      <c r="W297">
        <v>5.6</v>
      </c>
      <c r="X297">
        <v>15700</v>
      </c>
      <c r="Y297">
        <v>76800</v>
      </c>
      <c r="Z297">
        <v>20.399999999999999</v>
      </c>
      <c r="AA297">
        <v>5.5</v>
      </c>
      <c r="AB297">
        <v>18000</v>
      </c>
      <c r="AC297">
        <v>75900</v>
      </c>
      <c r="AD297">
        <v>23.7</v>
      </c>
      <c r="AE297">
        <v>5.9</v>
      </c>
      <c r="AF297">
        <v>19300</v>
      </c>
      <c r="AG297">
        <v>80100</v>
      </c>
      <c r="AH297">
        <v>24.1</v>
      </c>
      <c r="AI297">
        <v>5.9</v>
      </c>
      <c r="AJ297">
        <v>21300</v>
      </c>
      <c r="AK297">
        <v>79900</v>
      </c>
      <c r="AL297">
        <v>26.7</v>
      </c>
      <c r="AM297">
        <v>6.3</v>
      </c>
      <c r="AN297">
        <v>26100</v>
      </c>
      <c r="AO297">
        <v>83900</v>
      </c>
      <c r="AP297">
        <v>31.2</v>
      </c>
      <c r="AQ297">
        <v>7.8</v>
      </c>
      <c r="AR297">
        <v>26500</v>
      </c>
      <c r="AS297">
        <v>83600</v>
      </c>
      <c r="AT297">
        <v>31.7</v>
      </c>
      <c r="AU297">
        <v>6.8</v>
      </c>
      <c r="AV297">
        <v>19600</v>
      </c>
      <c r="AW297">
        <v>79600</v>
      </c>
      <c r="AX297">
        <v>24.6</v>
      </c>
      <c r="AY297">
        <v>5.8</v>
      </c>
      <c r="AZ297">
        <v>18400</v>
      </c>
      <c r="BA297">
        <v>81300</v>
      </c>
      <c r="BB297">
        <v>22.6</v>
      </c>
      <c r="BC297">
        <v>7.2</v>
      </c>
      <c r="BD297">
        <v>12700</v>
      </c>
      <c r="BE297">
        <v>80600</v>
      </c>
      <c r="BF297">
        <v>15.8</v>
      </c>
      <c r="BG297">
        <v>6.1</v>
      </c>
      <c r="BH297">
        <v>20900</v>
      </c>
      <c r="BI297">
        <v>83100</v>
      </c>
      <c r="BJ297">
        <v>25.1</v>
      </c>
      <c r="BK297">
        <v>7.1</v>
      </c>
      <c r="BL297">
        <v>20900</v>
      </c>
      <c r="BM297">
        <v>81200</v>
      </c>
      <c r="BN297">
        <v>25.7</v>
      </c>
      <c r="BO297">
        <v>7.7</v>
      </c>
      <c r="BP297">
        <v>20300</v>
      </c>
      <c r="BQ297">
        <v>81700</v>
      </c>
      <c r="BR297">
        <v>24.8</v>
      </c>
      <c r="BS297">
        <v>7.5</v>
      </c>
      <c r="BT297">
        <v>27300</v>
      </c>
      <c r="BU297">
        <v>83500</v>
      </c>
      <c r="BV297">
        <v>32.700000000000003</v>
      </c>
      <c r="BW297">
        <v>7.2</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10800</v>
      </c>
      <c r="E298">
        <v>52400</v>
      </c>
      <c r="F298">
        <v>20.6</v>
      </c>
      <c r="G298">
        <v>3.5</v>
      </c>
      <c r="H298">
        <v>10600</v>
      </c>
      <c r="I298">
        <v>52500</v>
      </c>
      <c r="J298">
        <v>20.2</v>
      </c>
      <c r="K298">
        <v>3.5</v>
      </c>
      <c r="L298">
        <v>7700</v>
      </c>
      <c r="M298">
        <v>50900</v>
      </c>
      <c r="N298">
        <v>15.2</v>
      </c>
      <c r="O298">
        <v>5.0999999999999996</v>
      </c>
      <c r="P298">
        <v>10200</v>
      </c>
      <c r="Q298">
        <v>52800</v>
      </c>
      <c r="R298">
        <v>19.3</v>
      </c>
      <c r="S298">
        <v>5.9</v>
      </c>
      <c r="T298">
        <v>12200</v>
      </c>
      <c r="U298">
        <v>54100</v>
      </c>
      <c r="V298">
        <v>22.5</v>
      </c>
      <c r="W298">
        <v>6</v>
      </c>
      <c r="X298">
        <v>11000</v>
      </c>
      <c r="Y298">
        <v>55000</v>
      </c>
      <c r="Z298">
        <v>20.100000000000001</v>
      </c>
      <c r="AA298">
        <v>5.9</v>
      </c>
      <c r="AB298">
        <v>13600</v>
      </c>
      <c r="AC298">
        <v>55300</v>
      </c>
      <c r="AD298">
        <v>24.6</v>
      </c>
      <c r="AE298">
        <v>6.4</v>
      </c>
      <c r="AF298">
        <v>14000</v>
      </c>
      <c r="AG298">
        <v>54900</v>
      </c>
      <c r="AH298">
        <v>25.6</v>
      </c>
      <c r="AI298">
        <v>7.2</v>
      </c>
      <c r="AJ298">
        <v>12800</v>
      </c>
      <c r="AK298">
        <v>56200</v>
      </c>
      <c r="AL298">
        <v>22.7</v>
      </c>
      <c r="AM298">
        <v>6.7</v>
      </c>
      <c r="AN298">
        <v>12200</v>
      </c>
      <c r="AO298">
        <v>55700</v>
      </c>
      <c r="AP298">
        <v>21.9</v>
      </c>
      <c r="AQ298">
        <v>6.4</v>
      </c>
      <c r="AR298">
        <v>12600</v>
      </c>
      <c r="AS298">
        <v>57000</v>
      </c>
      <c r="AT298">
        <v>22.2</v>
      </c>
      <c r="AU298">
        <v>6.8</v>
      </c>
      <c r="AV298">
        <v>9000</v>
      </c>
      <c r="AW298">
        <v>56400</v>
      </c>
      <c r="AX298">
        <v>15.9</v>
      </c>
      <c r="AY298">
        <v>7.2</v>
      </c>
      <c r="AZ298">
        <v>9600</v>
      </c>
      <c r="BA298">
        <v>55900</v>
      </c>
      <c r="BB298">
        <v>17.2</v>
      </c>
      <c r="BC298">
        <v>7.4</v>
      </c>
      <c r="BD298">
        <v>9900</v>
      </c>
      <c r="BE298">
        <v>55500</v>
      </c>
      <c r="BF298">
        <v>17.899999999999999</v>
      </c>
      <c r="BG298">
        <v>8.4</v>
      </c>
      <c r="BH298">
        <v>13000</v>
      </c>
      <c r="BI298">
        <v>58300</v>
      </c>
      <c r="BJ298">
        <v>22.3</v>
      </c>
      <c r="BK298">
        <v>9.6</v>
      </c>
      <c r="BL298">
        <v>8000</v>
      </c>
      <c r="BM298">
        <v>56900</v>
      </c>
      <c r="BN298">
        <v>14.1</v>
      </c>
      <c r="BO298">
        <v>6.8</v>
      </c>
      <c r="BP298">
        <v>13300</v>
      </c>
      <c r="BQ298">
        <v>58100</v>
      </c>
      <c r="BR298">
        <v>23</v>
      </c>
      <c r="BS298">
        <v>8.4</v>
      </c>
      <c r="BT298">
        <v>9900</v>
      </c>
      <c r="BU298">
        <v>57800</v>
      </c>
      <c r="BV298">
        <v>17.100000000000001</v>
      </c>
      <c r="BW298">
        <v>6.5</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20500</v>
      </c>
      <c r="E299">
        <v>97200</v>
      </c>
      <c r="F299">
        <v>21</v>
      </c>
      <c r="G299">
        <v>2.2999999999999998</v>
      </c>
      <c r="H299">
        <v>21600</v>
      </c>
      <c r="I299">
        <v>98700</v>
      </c>
      <c r="J299">
        <v>21.9</v>
      </c>
      <c r="K299">
        <v>2.5</v>
      </c>
      <c r="L299">
        <v>22600</v>
      </c>
      <c r="M299">
        <v>99700</v>
      </c>
      <c r="N299">
        <v>22.7</v>
      </c>
      <c r="O299">
        <v>2.5</v>
      </c>
      <c r="P299">
        <v>21900</v>
      </c>
      <c r="Q299">
        <v>99800</v>
      </c>
      <c r="R299">
        <v>22</v>
      </c>
      <c r="S299">
        <v>2.5</v>
      </c>
      <c r="T299">
        <v>22000</v>
      </c>
      <c r="U299">
        <v>101200</v>
      </c>
      <c r="V299">
        <v>21.7</v>
      </c>
      <c r="W299">
        <v>2.5</v>
      </c>
      <c r="X299">
        <v>21800</v>
      </c>
      <c r="Y299">
        <v>103200</v>
      </c>
      <c r="Z299">
        <v>21.1</v>
      </c>
      <c r="AA299">
        <v>2.6</v>
      </c>
      <c r="AB299">
        <v>23700</v>
      </c>
      <c r="AC299">
        <v>103700</v>
      </c>
      <c r="AD299">
        <v>22.9</v>
      </c>
      <c r="AE299">
        <v>2.7</v>
      </c>
      <c r="AF299">
        <v>21900</v>
      </c>
      <c r="AG299">
        <v>103100</v>
      </c>
      <c r="AH299">
        <v>21.2</v>
      </c>
      <c r="AI299">
        <v>2.7</v>
      </c>
      <c r="AJ299">
        <v>23500</v>
      </c>
      <c r="AK299">
        <v>103300</v>
      </c>
      <c r="AL299">
        <v>22.7</v>
      </c>
      <c r="AM299">
        <v>2.8</v>
      </c>
      <c r="AN299">
        <v>20300</v>
      </c>
      <c r="AO299">
        <v>104200</v>
      </c>
      <c r="AP299">
        <v>19.5</v>
      </c>
      <c r="AQ299">
        <v>2.6</v>
      </c>
      <c r="AR299">
        <v>23000</v>
      </c>
      <c r="AS299">
        <v>105400</v>
      </c>
      <c r="AT299">
        <v>21.8</v>
      </c>
      <c r="AU299">
        <v>2.6</v>
      </c>
      <c r="AV299">
        <v>23100</v>
      </c>
      <c r="AW299">
        <v>106100</v>
      </c>
      <c r="AX299">
        <v>21.7</v>
      </c>
      <c r="AY299">
        <v>2.7</v>
      </c>
      <c r="AZ299">
        <v>24600</v>
      </c>
      <c r="BA299">
        <v>107000</v>
      </c>
      <c r="BB299">
        <v>23</v>
      </c>
      <c r="BC299">
        <v>2.8</v>
      </c>
      <c r="BD299">
        <v>23300</v>
      </c>
      <c r="BE299">
        <v>107600</v>
      </c>
      <c r="BF299">
        <v>21.7</v>
      </c>
      <c r="BG299">
        <v>2.9</v>
      </c>
      <c r="BH299">
        <v>22600</v>
      </c>
      <c r="BI299">
        <v>108000</v>
      </c>
      <c r="BJ299">
        <v>20.9</v>
      </c>
      <c r="BK299">
        <v>2.7</v>
      </c>
      <c r="BL299">
        <v>20200</v>
      </c>
      <c r="BM299">
        <v>109500</v>
      </c>
      <c r="BN299">
        <v>18.5</v>
      </c>
      <c r="BO299">
        <v>2.7</v>
      </c>
      <c r="BP299">
        <v>21100</v>
      </c>
      <c r="BQ299">
        <v>110100</v>
      </c>
      <c r="BR299">
        <v>19.100000000000001</v>
      </c>
      <c r="BS299">
        <v>3.2</v>
      </c>
      <c r="BT299">
        <v>20400</v>
      </c>
      <c r="BU299">
        <v>110600</v>
      </c>
      <c r="BV299">
        <v>18.5</v>
      </c>
      <c r="BW299">
        <v>3.1</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14600</v>
      </c>
      <c r="E300">
        <v>69100</v>
      </c>
      <c r="F300">
        <v>21.2</v>
      </c>
      <c r="G300">
        <v>3.4</v>
      </c>
      <c r="H300">
        <v>14000</v>
      </c>
      <c r="I300">
        <v>70400</v>
      </c>
      <c r="J300">
        <v>19.899999999999999</v>
      </c>
      <c r="K300">
        <v>3.5</v>
      </c>
      <c r="L300">
        <v>15100</v>
      </c>
      <c r="M300">
        <v>72100</v>
      </c>
      <c r="N300">
        <v>20.9</v>
      </c>
      <c r="O300">
        <v>5.4</v>
      </c>
      <c r="P300">
        <v>17100</v>
      </c>
      <c r="Q300">
        <v>72500</v>
      </c>
      <c r="R300">
        <v>23.6</v>
      </c>
      <c r="S300">
        <v>5.6</v>
      </c>
      <c r="T300">
        <v>17900</v>
      </c>
      <c r="U300">
        <v>73200</v>
      </c>
      <c r="V300">
        <v>24.5</v>
      </c>
      <c r="W300">
        <v>5.6</v>
      </c>
      <c r="X300">
        <v>14600</v>
      </c>
      <c r="Y300">
        <v>74600</v>
      </c>
      <c r="Z300">
        <v>19.5</v>
      </c>
      <c r="AA300">
        <v>5.5</v>
      </c>
      <c r="AB300">
        <v>14500</v>
      </c>
      <c r="AC300">
        <v>75300</v>
      </c>
      <c r="AD300">
        <v>19.3</v>
      </c>
      <c r="AE300">
        <v>6.1</v>
      </c>
      <c r="AF300">
        <v>17700</v>
      </c>
      <c r="AG300">
        <v>76500</v>
      </c>
      <c r="AH300">
        <v>23.1</v>
      </c>
      <c r="AI300">
        <v>6.3</v>
      </c>
      <c r="AJ300">
        <v>22600</v>
      </c>
      <c r="AK300">
        <v>75500</v>
      </c>
      <c r="AL300">
        <v>29.9</v>
      </c>
      <c r="AM300">
        <v>7.6</v>
      </c>
      <c r="AN300">
        <v>16700</v>
      </c>
      <c r="AO300">
        <v>74800</v>
      </c>
      <c r="AP300">
        <v>22.3</v>
      </c>
      <c r="AQ300">
        <v>6.5</v>
      </c>
      <c r="AR300">
        <v>12900</v>
      </c>
      <c r="AS300">
        <v>76600</v>
      </c>
      <c r="AT300">
        <v>16.8</v>
      </c>
      <c r="AU300">
        <v>6.1</v>
      </c>
      <c r="AV300">
        <v>12000</v>
      </c>
      <c r="AW300">
        <v>75300</v>
      </c>
      <c r="AX300">
        <v>15.9</v>
      </c>
      <c r="AY300">
        <v>5.6</v>
      </c>
      <c r="AZ300">
        <v>14900</v>
      </c>
      <c r="BA300">
        <v>79200</v>
      </c>
      <c r="BB300">
        <v>18.8</v>
      </c>
      <c r="BC300">
        <v>5.7</v>
      </c>
      <c r="BD300">
        <v>18400</v>
      </c>
      <c r="BE300">
        <v>79500</v>
      </c>
      <c r="BF300">
        <v>23.1</v>
      </c>
      <c r="BG300">
        <v>6.6</v>
      </c>
      <c r="BH300">
        <v>12100</v>
      </c>
      <c r="BI300">
        <v>78300</v>
      </c>
      <c r="BJ300">
        <v>15.5</v>
      </c>
      <c r="BK300">
        <v>6.1</v>
      </c>
      <c r="BL300">
        <v>9600</v>
      </c>
      <c r="BM300">
        <v>79800</v>
      </c>
      <c r="BN300">
        <v>12</v>
      </c>
      <c r="BO300">
        <v>5.5</v>
      </c>
      <c r="BP300">
        <v>9100</v>
      </c>
      <c r="BQ300">
        <v>79700</v>
      </c>
      <c r="BR300">
        <v>11.5</v>
      </c>
      <c r="BS300">
        <v>6.3</v>
      </c>
      <c r="BT300">
        <v>14300</v>
      </c>
      <c r="BU300">
        <v>77800</v>
      </c>
      <c r="BV300">
        <v>18.399999999999999</v>
      </c>
      <c r="BW300">
        <v>7.1</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21500</v>
      </c>
      <c r="E301">
        <v>78300</v>
      </c>
      <c r="F301">
        <v>27.5</v>
      </c>
      <c r="G301">
        <v>2.5</v>
      </c>
      <c r="H301">
        <v>20000</v>
      </c>
      <c r="I301">
        <v>77900</v>
      </c>
      <c r="J301">
        <v>25.6</v>
      </c>
      <c r="K301">
        <v>2.5</v>
      </c>
      <c r="L301">
        <v>17700</v>
      </c>
      <c r="M301">
        <v>77600</v>
      </c>
      <c r="N301">
        <v>22.8</v>
      </c>
      <c r="O301">
        <v>2.5</v>
      </c>
      <c r="P301">
        <v>18700</v>
      </c>
      <c r="Q301">
        <v>78300</v>
      </c>
      <c r="R301">
        <v>23.9</v>
      </c>
      <c r="S301">
        <v>2.5</v>
      </c>
      <c r="T301">
        <v>18000</v>
      </c>
      <c r="U301">
        <v>78800</v>
      </c>
      <c r="V301">
        <v>22.8</v>
      </c>
      <c r="W301">
        <v>2.5</v>
      </c>
      <c r="X301">
        <v>17800</v>
      </c>
      <c r="Y301">
        <v>77600</v>
      </c>
      <c r="Z301">
        <v>22.9</v>
      </c>
      <c r="AA301">
        <v>2.7</v>
      </c>
      <c r="AB301">
        <v>19200</v>
      </c>
      <c r="AC301">
        <v>76700</v>
      </c>
      <c r="AD301">
        <v>25</v>
      </c>
      <c r="AE301">
        <v>2.8</v>
      </c>
      <c r="AF301">
        <v>19000</v>
      </c>
      <c r="AG301">
        <v>76400</v>
      </c>
      <c r="AH301">
        <v>24.9</v>
      </c>
      <c r="AI301">
        <v>2.8</v>
      </c>
      <c r="AJ301">
        <v>17900</v>
      </c>
      <c r="AK301">
        <v>75700</v>
      </c>
      <c r="AL301">
        <v>23.7</v>
      </c>
      <c r="AM301">
        <v>2.6</v>
      </c>
      <c r="AN301">
        <v>19200</v>
      </c>
      <c r="AO301">
        <v>76200</v>
      </c>
      <c r="AP301">
        <v>25.2</v>
      </c>
      <c r="AQ301">
        <v>2.7</v>
      </c>
      <c r="AR301">
        <v>17700</v>
      </c>
      <c r="AS301">
        <v>75300</v>
      </c>
      <c r="AT301">
        <v>23.6</v>
      </c>
      <c r="AU301">
        <v>2.8</v>
      </c>
      <c r="AV301">
        <v>15300</v>
      </c>
      <c r="AW301">
        <v>74400</v>
      </c>
      <c r="AX301">
        <v>20.6</v>
      </c>
      <c r="AY301">
        <v>2.6</v>
      </c>
      <c r="AZ301">
        <v>15600</v>
      </c>
      <c r="BA301">
        <v>75200</v>
      </c>
      <c r="BB301">
        <v>20.7</v>
      </c>
      <c r="BC301">
        <v>2.6</v>
      </c>
      <c r="BD301">
        <v>15800</v>
      </c>
      <c r="BE301">
        <v>75000</v>
      </c>
      <c r="BF301">
        <v>21.1</v>
      </c>
      <c r="BG301">
        <v>2.6</v>
      </c>
      <c r="BH301">
        <v>15900</v>
      </c>
      <c r="BI301">
        <v>75300</v>
      </c>
      <c r="BJ301">
        <v>21.1</v>
      </c>
      <c r="BK301">
        <v>2.7</v>
      </c>
      <c r="BL301">
        <v>16600</v>
      </c>
      <c r="BM301">
        <v>76000</v>
      </c>
      <c r="BN301">
        <v>21.9</v>
      </c>
      <c r="BO301">
        <v>2.9</v>
      </c>
      <c r="BP301">
        <v>17900</v>
      </c>
      <c r="BQ301">
        <v>75000</v>
      </c>
      <c r="BR301">
        <v>23.9</v>
      </c>
      <c r="BS301">
        <v>3.4</v>
      </c>
      <c r="BT301">
        <v>17100</v>
      </c>
      <c r="BU301">
        <v>73600</v>
      </c>
      <c r="BV301">
        <v>23.3</v>
      </c>
      <c r="BW301">
        <v>3.1</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8400</v>
      </c>
      <c r="E302">
        <v>37200</v>
      </c>
      <c r="F302">
        <v>22.5</v>
      </c>
      <c r="G302">
        <v>3.4</v>
      </c>
      <c r="H302">
        <v>9900</v>
      </c>
      <c r="I302">
        <v>37600</v>
      </c>
      <c r="J302">
        <v>26.4</v>
      </c>
      <c r="K302">
        <v>3.9</v>
      </c>
      <c r="L302">
        <v>11400</v>
      </c>
      <c r="M302">
        <v>38400</v>
      </c>
      <c r="N302">
        <v>29.7</v>
      </c>
      <c r="O302">
        <v>8.1999999999999993</v>
      </c>
      <c r="P302">
        <v>10700</v>
      </c>
      <c r="Q302">
        <v>37900</v>
      </c>
      <c r="R302">
        <v>28.1</v>
      </c>
      <c r="S302">
        <v>8.1999999999999993</v>
      </c>
      <c r="T302">
        <v>8600</v>
      </c>
      <c r="U302">
        <v>38300</v>
      </c>
      <c r="V302">
        <v>22.5</v>
      </c>
      <c r="W302">
        <v>7.8</v>
      </c>
      <c r="X302">
        <v>8500</v>
      </c>
      <c r="Y302">
        <v>37800</v>
      </c>
      <c r="Z302">
        <v>22.4</v>
      </c>
      <c r="AA302">
        <v>7.5</v>
      </c>
      <c r="AB302">
        <v>7600</v>
      </c>
      <c r="AC302">
        <v>38000</v>
      </c>
      <c r="AD302">
        <v>20</v>
      </c>
      <c r="AE302">
        <v>7.7</v>
      </c>
      <c r="AF302">
        <v>9800</v>
      </c>
      <c r="AG302">
        <v>38600</v>
      </c>
      <c r="AH302">
        <v>25.2</v>
      </c>
      <c r="AI302">
        <v>7.6</v>
      </c>
      <c r="AJ302">
        <v>10600</v>
      </c>
      <c r="AK302">
        <v>38500</v>
      </c>
      <c r="AL302">
        <v>27.4</v>
      </c>
      <c r="AM302">
        <v>8.8000000000000007</v>
      </c>
      <c r="AN302">
        <v>8200</v>
      </c>
      <c r="AO302">
        <v>37800</v>
      </c>
      <c r="AP302">
        <v>21.7</v>
      </c>
      <c r="AQ302">
        <v>8.6999999999999993</v>
      </c>
      <c r="AR302">
        <v>7400</v>
      </c>
      <c r="AS302">
        <v>36800</v>
      </c>
      <c r="AT302">
        <v>20</v>
      </c>
      <c r="AU302">
        <v>8.1999999999999993</v>
      </c>
      <c r="AV302">
        <v>12900</v>
      </c>
      <c r="AW302">
        <v>38700</v>
      </c>
      <c r="AX302">
        <v>33.299999999999997</v>
      </c>
      <c r="AY302">
        <v>10.4</v>
      </c>
      <c r="AZ302">
        <v>8400</v>
      </c>
      <c r="BA302">
        <v>38600</v>
      </c>
      <c r="BB302">
        <v>21.9</v>
      </c>
      <c r="BC302">
        <v>7.9</v>
      </c>
      <c r="BD302">
        <v>8300</v>
      </c>
      <c r="BE302">
        <v>38900</v>
      </c>
      <c r="BF302">
        <v>21.4</v>
      </c>
      <c r="BG302">
        <v>8.9</v>
      </c>
      <c r="BH302">
        <v>8400</v>
      </c>
      <c r="BI302">
        <v>37400</v>
      </c>
      <c r="BJ302">
        <v>22.3</v>
      </c>
      <c r="BK302">
        <v>9.6</v>
      </c>
      <c r="BL302">
        <v>2300</v>
      </c>
      <c r="BM302">
        <v>37400</v>
      </c>
      <c r="BN302">
        <v>6.3</v>
      </c>
      <c r="BO302" t="s">
        <v>38</v>
      </c>
      <c r="BP302">
        <v>5800</v>
      </c>
      <c r="BQ302">
        <v>37700</v>
      </c>
      <c r="BR302">
        <v>15.3</v>
      </c>
      <c r="BS302" t="s">
        <v>38</v>
      </c>
      <c r="BT302">
        <v>7000</v>
      </c>
      <c r="BU302">
        <v>38300</v>
      </c>
      <c r="BV302">
        <v>18.2</v>
      </c>
      <c r="BW302">
        <v>9.4</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56600</v>
      </c>
      <c r="E303">
        <v>147100</v>
      </c>
      <c r="F303">
        <v>38.4</v>
      </c>
      <c r="G303">
        <v>3.4</v>
      </c>
      <c r="H303">
        <v>51700</v>
      </c>
      <c r="I303">
        <v>149200</v>
      </c>
      <c r="J303">
        <v>34.6</v>
      </c>
      <c r="K303">
        <v>3.6</v>
      </c>
      <c r="L303">
        <v>58500</v>
      </c>
      <c r="M303">
        <v>154100</v>
      </c>
      <c r="N303">
        <v>38</v>
      </c>
      <c r="O303">
        <v>3.7</v>
      </c>
      <c r="P303">
        <v>59700</v>
      </c>
      <c r="Q303">
        <v>161100</v>
      </c>
      <c r="R303">
        <v>37.1</v>
      </c>
      <c r="S303">
        <v>3.9</v>
      </c>
      <c r="T303">
        <v>51300</v>
      </c>
      <c r="U303">
        <v>168700</v>
      </c>
      <c r="V303">
        <v>30.4</v>
      </c>
      <c r="W303">
        <v>3.5</v>
      </c>
      <c r="X303">
        <v>53000</v>
      </c>
      <c r="Y303">
        <v>176600</v>
      </c>
      <c r="Z303">
        <v>30</v>
      </c>
      <c r="AA303">
        <v>3.7</v>
      </c>
      <c r="AB303">
        <v>55800</v>
      </c>
      <c r="AC303">
        <v>182300</v>
      </c>
      <c r="AD303">
        <v>30.6</v>
      </c>
      <c r="AE303">
        <v>3.6</v>
      </c>
      <c r="AF303">
        <v>57600</v>
      </c>
      <c r="AG303">
        <v>188100</v>
      </c>
      <c r="AH303">
        <v>30.6</v>
      </c>
      <c r="AI303">
        <v>3.4</v>
      </c>
      <c r="AJ303">
        <v>58400</v>
      </c>
      <c r="AK303">
        <v>193300</v>
      </c>
      <c r="AL303">
        <v>30.2</v>
      </c>
      <c r="AM303">
        <v>3.5</v>
      </c>
      <c r="AN303">
        <v>53800</v>
      </c>
      <c r="AO303">
        <v>200600</v>
      </c>
      <c r="AP303">
        <v>26.8</v>
      </c>
      <c r="AQ303">
        <v>3.5</v>
      </c>
      <c r="AR303">
        <v>49500</v>
      </c>
      <c r="AS303">
        <v>209300</v>
      </c>
      <c r="AT303">
        <v>23.7</v>
      </c>
      <c r="AU303">
        <v>3.4</v>
      </c>
      <c r="AV303">
        <v>48800</v>
      </c>
      <c r="AW303">
        <v>215800</v>
      </c>
      <c r="AX303">
        <v>22.6</v>
      </c>
      <c r="AY303">
        <v>3.4</v>
      </c>
      <c r="AZ303">
        <v>49200</v>
      </c>
      <c r="BA303">
        <v>220300</v>
      </c>
      <c r="BB303">
        <v>22.3</v>
      </c>
      <c r="BC303">
        <v>3.8</v>
      </c>
      <c r="BD303">
        <v>70400</v>
      </c>
      <c r="BE303">
        <v>225100</v>
      </c>
      <c r="BF303">
        <v>31.3</v>
      </c>
      <c r="BG303">
        <v>4.0999999999999996</v>
      </c>
      <c r="BH303">
        <v>52300</v>
      </c>
      <c r="BI303">
        <v>230300</v>
      </c>
      <c r="BJ303">
        <v>22.7</v>
      </c>
      <c r="BK303">
        <v>4.2</v>
      </c>
      <c r="BL303">
        <v>60700</v>
      </c>
      <c r="BM303">
        <v>235600</v>
      </c>
      <c r="BN303">
        <v>25.8</v>
      </c>
      <c r="BO303">
        <v>4.3</v>
      </c>
      <c r="BP303">
        <v>53500</v>
      </c>
      <c r="BQ303">
        <v>235700</v>
      </c>
      <c r="BR303">
        <v>22.7</v>
      </c>
      <c r="BS303">
        <v>5.5</v>
      </c>
      <c r="BT303">
        <v>54800</v>
      </c>
      <c r="BU303">
        <v>239200</v>
      </c>
      <c r="BV303">
        <v>22.9</v>
      </c>
      <c r="BW303">
        <v>4.8</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31500</v>
      </c>
      <c r="E304">
        <v>135900</v>
      </c>
      <c r="F304">
        <v>23.2</v>
      </c>
      <c r="G304">
        <v>2.5</v>
      </c>
      <c r="H304">
        <v>31400</v>
      </c>
      <c r="I304">
        <v>138300</v>
      </c>
      <c r="J304">
        <v>22.7</v>
      </c>
      <c r="K304">
        <v>2.5</v>
      </c>
      <c r="L304">
        <v>27800</v>
      </c>
      <c r="M304">
        <v>138100</v>
      </c>
      <c r="N304">
        <v>20.100000000000001</v>
      </c>
      <c r="O304">
        <v>2.4</v>
      </c>
      <c r="P304">
        <v>30700</v>
      </c>
      <c r="Q304">
        <v>140100</v>
      </c>
      <c r="R304">
        <v>21.9</v>
      </c>
      <c r="S304">
        <v>2.4</v>
      </c>
      <c r="T304">
        <v>28800</v>
      </c>
      <c r="U304">
        <v>141400</v>
      </c>
      <c r="V304">
        <v>20.399999999999999</v>
      </c>
      <c r="W304">
        <v>2.2999999999999998</v>
      </c>
      <c r="X304">
        <v>32800</v>
      </c>
      <c r="Y304">
        <v>142600</v>
      </c>
      <c r="Z304">
        <v>23</v>
      </c>
      <c r="AA304">
        <v>2.5</v>
      </c>
      <c r="AB304">
        <v>32000</v>
      </c>
      <c r="AC304">
        <v>143800</v>
      </c>
      <c r="AD304">
        <v>22.3</v>
      </c>
      <c r="AE304">
        <v>2.5</v>
      </c>
      <c r="AF304">
        <v>32500</v>
      </c>
      <c r="AG304">
        <v>144200</v>
      </c>
      <c r="AH304">
        <v>22.5</v>
      </c>
      <c r="AI304">
        <v>2.6</v>
      </c>
      <c r="AJ304">
        <v>33900</v>
      </c>
      <c r="AK304">
        <v>144100</v>
      </c>
      <c r="AL304">
        <v>23.6</v>
      </c>
      <c r="AM304">
        <v>2.7</v>
      </c>
      <c r="AN304">
        <v>31900</v>
      </c>
      <c r="AO304">
        <v>144000</v>
      </c>
      <c r="AP304">
        <v>22.2</v>
      </c>
      <c r="AQ304">
        <v>2.6</v>
      </c>
      <c r="AR304">
        <v>28100</v>
      </c>
      <c r="AS304">
        <v>145200</v>
      </c>
      <c r="AT304">
        <v>19.3</v>
      </c>
      <c r="AU304">
        <v>2.4</v>
      </c>
      <c r="AV304">
        <v>25100</v>
      </c>
      <c r="AW304">
        <v>144800</v>
      </c>
      <c r="AX304">
        <v>17.3</v>
      </c>
      <c r="AY304">
        <v>2.2999999999999998</v>
      </c>
      <c r="AZ304">
        <v>26400</v>
      </c>
      <c r="BA304">
        <v>146500</v>
      </c>
      <c r="BB304">
        <v>18</v>
      </c>
      <c r="BC304">
        <v>2.5</v>
      </c>
      <c r="BD304">
        <v>26900</v>
      </c>
      <c r="BE304">
        <v>145300</v>
      </c>
      <c r="BF304">
        <v>18.5</v>
      </c>
      <c r="BG304">
        <v>2.5</v>
      </c>
      <c r="BH304">
        <v>28600</v>
      </c>
      <c r="BI304">
        <v>144400</v>
      </c>
      <c r="BJ304">
        <v>19.8</v>
      </c>
      <c r="BK304">
        <v>2.6</v>
      </c>
      <c r="BL304">
        <v>25700</v>
      </c>
      <c r="BM304">
        <v>145900</v>
      </c>
      <c r="BN304">
        <v>17.600000000000001</v>
      </c>
      <c r="BO304">
        <v>2.6</v>
      </c>
      <c r="BP304">
        <v>26900</v>
      </c>
      <c r="BQ304">
        <v>146100</v>
      </c>
      <c r="BR304">
        <v>18.399999999999999</v>
      </c>
      <c r="BS304">
        <v>3.2</v>
      </c>
      <c r="BT304">
        <v>29000</v>
      </c>
      <c r="BU304">
        <v>145900</v>
      </c>
      <c r="BV304">
        <v>19.899999999999999</v>
      </c>
      <c r="BW304">
        <v>3.3</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11300</v>
      </c>
      <c r="E305">
        <v>65200</v>
      </c>
      <c r="F305">
        <v>17.399999999999999</v>
      </c>
      <c r="G305">
        <v>3.3</v>
      </c>
      <c r="H305">
        <v>11200</v>
      </c>
      <c r="I305">
        <v>65100</v>
      </c>
      <c r="J305">
        <v>17.2</v>
      </c>
      <c r="K305">
        <v>3.3</v>
      </c>
      <c r="L305">
        <v>13200</v>
      </c>
      <c r="M305">
        <v>66400</v>
      </c>
      <c r="N305">
        <v>19.8</v>
      </c>
      <c r="O305">
        <v>5.4</v>
      </c>
      <c r="P305">
        <v>14400</v>
      </c>
      <c r="Q305">
        <v>68000</v>
      </c>
      <c r="R305">
        <v>21.2</v>
      </c>
      <c r="S305">
        <v>5.5</v>
      </c>
      <c r="T305">
        <v>14900</v>
      </c>
      <c r="U305">
        <v>69000</v>
      </c>
      <c r="V305">
        <v>21.6</v>
      </c>
      <c r="W305">
        <v>5.6</v>
      </c>
      <c r="X305">
        <v>14100</v>
      </c>
      <c r="Y305">
        <v>69600</v>
      </c>
      <c r="Z305">
        <v>20.2</v>
      </c>
      <c r="AA305">
        <v>6.1</v>
      </c>
      <c r="AB305">
        <v>13600</v>
      </c>
      <c r="AC305">
        <v>70800</v>
      </c>
      <c r="AD305">
        <v>19.2</v>
      </c>
      <c r="AE305">
        <v>5.6</v>
      </c>
      <c r="AF305">
        <v>13200</v>
      </c>
      <c r="AG305">
        <v>72100</v>
      </c>
      <c r="AH305">
        <v>18.3</v>
      </c>
      <c r="AI305">
        <v>5.6</v>
      </c>
      <c r="AJ305">
        <v>13800</v>
      </c>
      <c r="AK305">
        <v>70300</v>
      </c>
      <c r="AL305">
        <v>19.7</v>
      </c>
      <c r="AM305">
        <v>5.9</v>
      </c>
      <c r="AN305">
        <v>13500</v>
      </c>
      <c r="AO305">
        <v>71600</v>
      </c>
      <c r="AP305">
        <v>18.8</v>
      </c>
      <c r="AQ305">
        <v>6.1</v>
      </c>
      <c r="AR305">
        <v>17100</v>
      </c>
      <c r="AS305">
        <v>71300</v>
      </c>
      <c r="AT305">
        <v>24</v>
      </c>
      <c r="AU305">
        <v>6.8</v>
      </c>
      <c r="AV305">
        <v>16900</v>
      </c>
      <c r="AW305">
        <v>70600</v>
      </c>
      <c r="AX305">
        <v>24</v>
      </c>
      <c r="AY305">
        <v>7.1</v>
      </c>
      <c r="AZ305">
        <v>10700</v>
      </c>
      <c r="BA305">
        <v>70800</v>
      </c>
      <c r="BB305">
        <v>15.2</v>
      </c>
      <c r="BC305">
        <v>5.8</v>
      </c>
      <c r="BD305">
        <v>11600</v>
      </c>
      <c r="BE305">
        <v>70000</v>
      </c>
      <c r="BF305">
        <v>16.600000000000001</v>
      </c>
      <c r="BG305">
        <v>5.5</v>
      </c>
      <c r="BH305">
        <v>14500</v>
      </c>
      <c r="BI305">
        <v>69900</v>
      </c>
      <c r="BJ305">
        <v>20.7</v>
      </c>
      <c r="BK305">
        <v>6</v>
      </c>
      <c r="BL305">
        <v>11600</v>
      </c>
      <c r="BM305">
        <v>69700</v>
      </c>
      <c r="BN305">
        <v>16.600000000000001</v>
      </c>
      <c r="BO305">
        <v>6.7</v>
      </c>
      <c r="BP305">
        <v>13800</v>
      </c>
      <c r="BQ305">
        <v>68100</v>
      </c>
      <c r="BR305">
        <v>20.3</v>
      </c>
      <c r="BS305">
        <v>7.6</v>
      </c>
      <c r="BT305">
        <v>14800</v>
      </c>
      <c r="BU305">
        <v>69700</v>
      </c>
      <c r="BV305">
        <v>21.2</v>
      </c>
      <c r="BW305">
        <v>6.4</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8900</v>
      </c>
      <c r="E306">
        <v>44400</v>
      </c>
      <c r="F306">
        <v>20.2</v>
      </c>
      <c r="G306">
        <v>3.2</v>
      </c>
      <c r="H306">
        <v>7300</v>
      </c>
      <c r="I306">
        <v>44800</v>
      </c>
      <c r="J306">
        <v>16.3</v>
      </c>
      <c r="K306">
        <v>3.4</v>
      </c>
      <c r="L306">
        <v>7900</v>
      </c>
      <c r="M306">
        <v>46000</v>
      </c>
      <c r="N306">
        <v>17.3</v>
      </c>
      <c r="O306">
        <v>6.1</v>
      </c>
      <c r="P306">
        <v>7900</v>
      </c>
      <c r="Q306">
        <v>47200</v>
      </c>
      <c r="R306">
        <v>16.7</v>
      </c>
      <c r="S306">
        <v>6.1</v>
      </c>
      <c r="T306">
        <v>8400</v>
      </c>
      <c r="U306">
        <v>47100</v>
      </c>
      <c r="V306">
        <v>17.899999999999999</v>
      </c>
      <c r="W306">
        <v>5.9</v>
      </c>
      <c r="X306">
        <v>8300</v>
      </c>
      <c r="Y306">
        <v>47500</v>
      </c>
      <c r="Z306">
        <v>17.600000000000001</v>
      </c>
      <c r="AA306">
        <v>6.3</v>
      </c>
      <c r="AB306">
        <v>9600</v>
      </c>
      <c r="AC306">
        <v>47500</v>
      </c>
      <c r="AD306">
        <v>20.100000000000001</v>
      </c>
      <c r="AE306">
        <v>7</v>
      </c>
      <c r="AF306">
        <v>8800</v>
      </c>
      <c r="AG306">
        <v>48200</v>
      </c>
      <c r="AH306">
        <v>18.2</v>
      </c>
      <c r="AI306">
        <v>6.6</v>
      </c>
      <c r="AJ306">
        <v>7700</v>
      </c>
      <c r="AK306">
        <v>48300</v>
      </c>
      <c r="AL306">
        <v>16</v>
      </c>
      <c r="AM306">
        <v>6.1</v>
      </c>
      <c r="AN306">
        <v>6800</v>
      </c>
      <c r="AO306">
        <v>49300</v>
      </c>
      <c r="AP306">
        <v>13.8</v>
      </c>
      <c r="AQ306">
        <v>6</v>
      </c>
      <c r="AR306">
        <v>9100</v>
      </c>
      <c r="AS306">
        <v>50000</v>
      </c>
      <c r="AT306">
        <v>18.3</v>
      </c>
      <c r="AU306">
        <v>6.7</v>
      </c>
      <c r="AV306">
        <v>10100</v>
      </c>
      <c r="AW306">
        <v>51000</v>
      </c>
      <c r="AX306">
        <v>19.7</v>
      </c>
      <c r="AY306">
        <v>7.1</v>
      </c>
      <c r="AZ306">
        <v>10000</v>
      </c>
      <c r="BA306">
        <v>52300</v>
      </c>
      <c r="BB306">
        <v>19.2</v>
      </c>
      <c r="BC306">
        <v>7.9</v>
      </c>
      <c r="BD306">
        <v>9600</v>
      </c>
      <c r="BE306">
        <v>53100</v>
      </c>
      <c r="BF306">
        <v>18</v>
      </c>
      <c r="BG306">
        <v>6.9</v>
      </c>
      <c r="BH306">
        <v>11900</v>
      </c>
      <c r="BI306">
        <v>52200</v>
      </c>
      <c r="BJ306">
        <v>22.8</v>
      </c>
      <c r="BK306">
        <v>8.1</v>
      </c>
      <c r="BL306">
        <v>8400</v>
      </c>
      <c r="BM306">
        <v>53100</v>
      </c>
      <c r="BN306">
        <v>15.8</v>
      </c>
      <c r="BO306">
        <v>6.9</v>
      </c>
      <c r="BP306">
        <v>12600</v>
      </c>
      <c r="BQ306">
        <v>53000</v>
      </c>
      <c r="BR306">
        <v>23.8</v>
      </c>
      <c r="BS306">
        <v>9.1999999999999993</v>
      </c>
      <c r="BT306">
        <v>8900</v>
      </c>
      <c r="BU306">
        <v>53500</v>
      </c>
      <c r="BV306">
        <v>16.7</v>
      </c>
      <c r="BW306">
        <v>6.3</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14000</v>
      </c>
      <c r="E307">
        <v>73300</v>
      </c>
      <c r="F307">
        <v>19.100000000000001</v>
      </c>
      <c r="G307">
        <v>3.5</v>
      </c>
      <c r="H307">
        <v>10700</v>
      </c>
      <c r="I307">
        <v>73900</v>
      </c>
      <c r="J307">
        <v>14.5</v>
      </c>
      <c r="K307">
        <v>3.1</v>
      </c>
      <c r="L307">
        <v>10700</v>
      </c>
      <c r="M307">
        <v>74100</v>
      </c>
      <c r="N307">
        <v>14.5</v>
      </c>
      <c r="O307">
        <v>4.3</v>
      </c>
      <c r="P307">
        <v>10900</v>
      </c>
      <c r="Q307">
        <v>76700</v>
      </c>
      <c r="R307">
        <v>14.2</v>
      </c>
      <c r="S307">
        <v>4.3</v>
      </c>
      <c r="T307">
        <v>11500</v>
      </c>
      <c r="U307">
        <v>75200</v>
      </c>
      <c r="V307">
        <v>15.3</v>
      </c>
      <c r="W307">
        <v>4.5</v>
      </c>
      <c r="X307">
        <v>11500</v>
      </c>
      <c r="Y307">
        <v>73300</v>
      </c>
      <c r="Z307">
        <v>15.8</v>
      </c>
      <c r="AA307">
        <v>4.7</v>
      </c>
      <c r="AB307">
        <v>15000</v>
      </c>
      <c r="AC307">
        <v>74300</v>
      </c>
      <c r="AD307">
        <v>20.2</v>
      </c>
      <c r="AE307">
        <v>5.8</v>
      </c>
      <c r="AF307">
        <v>16700</v>
      </c>
      <c r="AG307">
        <v>75600</v>
      </c>
      <c r="AH307">
        <v>22.1</v>
      </c>
      <c r="AI307">
        <v>6</v>
      </c>
      <c r="AJ307">
        <v>13100</v>
      </c>
      <c r="AK307">
        <v>74600</v>
      </c>
      <c r="AL307">
        <v>17.5</v>
      </c>
      <c r="AM307">
        <v>5.2</v>
      </c>
      <c r="AN307">
        <v>11800</v>
      </c>
      <c r="AO307">
        <v>73700</v>
      </c>
      <c r="AP307">
        <v>16</v>
      </c>
      <c r="AQ307">
        <v>4.9000000000000004</v>
      </c>
      <c r="AR307">
        <v>18100</v>
      </c>
      <c r="AS307">
        <v>73100</v>
      </c>
      <c r="AT307">
        <v>24.8</v>
      </c>
      <c r="AU307">
        <v>5.6</v>
      </c>
      <c r="AV307">
        <v>15900</v>
      </c>
      <c r="AW307">
        <v>75800</v>
      </c>
      <c r="AX307">
        <v>21</v>
      </c>
      <c r="AY307">
        <v>5.9</v>
      </c>
      <c r="AZ307">
        <v>11600</v>
      </c>
      <c r="BA307">
        <v>75600</v>
      </c>
      <c r="BB307">
        <v>15.4</v>
      </c>
      <c r="BC307">
        <v>5.7</v>
      </c>
      <c r="BD307">
        <v>12200</v>
      </c>
      <c r="BE307">
        <v>78800</v>
      </c>
      <c r="BF307">
        <v>15.4</v>
      </c>
      <c r="BG307">
        <v>5.4</v>
      </c>
      <c r="BH307">
        <v>17600</v>
      </c>
      <c r="BI307">
        <v>79200</v>
      </c>
      <c r="BJ307">
        <v>22.3</v>
      </c>
      <c r="BK307">
        <v>6.6</v>
      </c>
      <c r="BL307">
        <v>13600</v>
      </c>
      <c r="BM307">
        <v>75500</v>
      </c>
      <c r="BN307">
        <v>18</v>
      </c>
      <c r="BO307">
        <v>5.6</v>
      </c>
      <c r="BP307">
        <v>7100</v>
      </c>
      <c r="BQ307">
        <v>77800</v>
      </c>
      <c r="BR307">
        <v>9.1</v>
      </c>
      <c r="BS307">
        <v>4.5</v>
      </c>
      <c r="BT307">
        <v>16700</v>
      </c>
      <c r="BU307">
        <v>76100</v>
      </c>
      <c r="BV307">
        <v>22</v>
      </c>
      <c r="BW307">
        <v>5.6</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44500</v>
      </c>
      <c r="E308">
        <v>202700</v>
      </c>
      <c r="F308">
        <v>22</v>
      </c>
      <c r="G308">
        <v>2.4</v>
      </c>
      <c r="H308">
        <v>45800</v>
      </c>
      <c r="I308">
        <v>204500</v>
      </c>
      <c r="J308">
        <v>22.4</v>
      </c>
      <c r="K308">
        <v>2.5</v>
      </c>
      <c r="L308">
        <v>47500</v>
      </c>
      <c r="M308">
        <v>207300</v>
      </c>
      <c r="N308">
        <v>22.9</v>
      </c>
      <c r="O308">
        <v>2.6</v>
      </c>
      <c r="P308">
        <v>52700</v>
      </c>
      <c r="Q308">
        <v>208700</v>
      </c>
      <c r="R308">
        <v>25.3</v>
      </c>
      <c r="S308">
        <v>2.5</v>
      </c>
      <c r="T308">
        <v>48900</v>
      </c>
      <c r="U308">
        <v>208400</v>
      </c>
      <c r="V308">
        <v>23.4</v>
      </c>
      <c r="W308">
        <v>2.5</v>
      </c>
      <c r="X308">
        <v>46300</v>
      </c>
      <c r="Y308">
        <v>206900</v>
      </c>
      <c r="Z308">
        <v>22.4</v>
      </c>
      <c r="AA308">
        <v>2.4</v>
      </c>
      <c r="AB308">
        <v>48100</v>
      </c>
      <c r="AC308">
        <v>206600</v>
      </c>
      <c r="AD308">
        <v>23.3</v>
      </c>
      <c r="AE308">
        <v>2.5</v>
      </c>
      <c r="AF308">
        <v>50400</v>
      </c>
      <c r="AG308">
        <v>209200</v>
      </c>
      <c r="AH308">
        <v>24.1</v>
      </c>
      <c r="AI308">
        <v>2.6</v>
      </c>
      <c r="AJ308">
        <v>45700</v>
      </c>
      <c r="AK308">
        <v>207000</v>
      </c>
      <c r="AL308">
        <v>22.1</v>
      </c>
      <c r="AM308">
        <v>2.5</v>
      </c>
      <c r="AN308">
        <v>44700</v>
      </c>
      <c r="AO308">
        <v>206600</v>
      </c>
      <c r="AP308">
        <v>21.6</v>
      </c>
      <c r="AQ308">
        <v>2.4</v>
      </c>
      <c r="AR308">
        <v>48700</v>
      </c>
      <c r="AS308">
        <v>206300</v>
      </c>
      <c r="AT308">
        <v>23.6</v>
      </c>
      <c r="AU308">
        <v>2.5</v>
      </c>
      <c r="AV308">
        <v>50300</v>
      </c>
      <c r="AW308">
        <v>207200</v>
      </c>
      <c r="AX308">
        <v>24.3</v>
      </c>
      <c r="AY308">
        <v>2.6</v>
      </c>
      <c r="AZ308">
        <v>46900</v>
      </c>
      <c r="BA308">
        <v>209300</v>
      </c>
      <c r="BB308">
        <v>22.4</v>
      </c>
      <c r="BC308">
        <v>2.6</v>
      </c>
      <c r="BD308">
        <v>43300</v>
      </c>
      <c r="BE308">
        <v>209500</v>
      </c>
      <c r="BF308">
        <v>20.7</v>
      </c>
      <c r="BG308">
        <v>2.6</v>
      </c>
      <c r="BH308">
        <v>44000</v>
      </c>
      <c r="BI308">
        <v>207200</v>
      </c>
      <c r="BJ308">
        <v>21.3</v>
      </c>
      <c r="BK308">
        <v>2.7</v>
      </c>
      <c r="BL308">
        <v>42500</v>
      </c>
      <c r="BM308">
        <v>208500</v>
      </c>
      <c r="BN308">
        <v>20.399999999999999</v>
      </c>
      <c r="BO308">
        <v>2.7</v>
      </c>
      <c r="BP308">
        <v>43600</v>
      </c>
      <c r="BQ308">
        <v>208800</v>
      </c>
      <c r="BR308">
        <v>20.9</v>
      </c>
      <c r="BS308">
        <v>3.1</v>
      </c>
      <c r="BT308">
        <v>44800</v>
      </c>
      <c r="BU308">
        <v>208200</v>
      </c>
      <c r="BV308">
        <v>21.5</v>
      </c>
      <c r="BW308">
        <v>3.1</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44200</v>
      </c>
      <c r="E309">
        <v>160800</v>
      </c>
      <c r="F309">
        <v>27.5</v>
      </c>
      <c r="G309">
        <v>2.6</v>
      </c>
      <c r="H309">
        <v>44200</v>
      </c>
      <c r="I309">
        <v>160400</v>
      </c>
      <c r="J309">
        <v>27.5</v>
      </c>
      <c r="K309">
        <v>2.7</v>
      </c>
      <c r="L309">
        <v>48500</v>
      </c>
      <c r="M309">
        <v>161100</v>
      </c>
      <c r="N309">
        <v>30.1</v>
      </c>
      <c r="O309">
        <v>2.8</v>
      </c>
      <c r="P309">
        <v>39700</v>
      </c>
      <c r="Q309">
        <v>161200</v>
      </c>
      <c r="R309">
        <v>24.6</v>
      </c>
      <c r="S309">
        <v>2.6</v>
      </c>
      <c r="T309">
        <v>39300</v>
      </c>
      <c r="U309">
        <v>162700</v>
      </c>
      <c r="V309">
        <v>24.1</v>
      </c>
      <c r="W309">
        <v>2.7</v>
      </c>
      <c r="X309">
        <v>43900</v>
      </c>
      <c r="Y309">
        <v>164200</v>
      </c>
      <c r="Z309">
        <v>26.7</v>
      </c>
      <c r="AA309">
        <v>2.8</v>
      </c>
      <c r="AB309">
        <v>48400</v>
      </c>
      <c r="AC309">
        <v>165500</v>
      </c>
      <c r="AD309">
        <v>29.2</v>
      </c>
      <c r="AE309">
        <v>2.7</v>
      </c>
      <c r="AF309">
        <v>45700</v>
      </c>
      <c r="AG309">
        <v>165400</v>
      </c>
      <c r="AH309">
        <v>27.6</v>
      </c>
      <c r="AI309">
        <v>2.8</v>
      </c>
      <c r="AJ309">
        <v>45800</v>
      </c>
      <c r="AK309">
        <v>166400</v>
      </c>
      <c r="AL309">
        <v>27.5</v>
      </c>
      <c r="AM309">
        <v>2.8</v>
      </c>
      <c r="AN309">
        <v>50900</v>
      </c>
      <c r="AO309">
        <v>167500</v>
      </c>
      <c r="AP309">
        <v>30.4</v>
      </c>
      <c r="AQ309">
        <v>2.9</v>
      </c>
      <c r="AR309">
        <v>45800</v>
      </c>
      <c r="AS309">
        <v>167600</v>
      </c>
      <c r="AT309">
        <v>27.3</v>
      </c>
      <c r="AU309">
        <v>2.9</v>
      </c>
      <c r="AV309">
        <v>49100</v>
      </c>
      <c r="AW309">
        <v>167800</v>
      </c>
      <c r="AX309">
        <v>29.2</v>
      </c>
      <c r="AY309">
        <v>2.8</v>
      </c>
      <c r="AZ309">
        <v>50300</v>
      </c>
      <c r="BA309">
        <v>169100</v>
      </c>
      <c r="BB309">
        <v>29.8</v>
      </c>
      <c r="BC309">
        <v>3.1</v>
      </c>
      <c r="BD309">
        <v>40500</v>
      </c>
      <c r="BE309">
        <v>169200</v>
      </c>
      <c r="BF309">
        <v>23.9</v>
      </c>
      <c r="BG309">
        <v>2.9</v>
      </c>
      <c r="BH309">
        <v>43600</v>
      </c>
      <c r="BI309">
        <v>171000</v>
      </c>
      <c r="BJ309">
        <v>25.5</v>
      </c>
      <c r="BK309">
        <v>2.9</v>
      </c>
      <c r="BL309">
        <v>41800</v>
      </c>
      <c r="BM309">
        <v>171800</v>
      </c>
      <c r="BN309">
        <v>24.3</v>
      </c>
      <c r="BO309">
        <v>2.9</v>
      </c>
      <c r="BP309">
        <v>40600</v>
      </c>
      <c r="BQ309">
        <v>173000</v>
      </c>
      <c r="BR309">
        <v>23.4</v>
      </c>
      <c r="BS309">
        <v>3.4</v>
      </c>
      <c r="BT309">
        <v>41900</v>
      </c>
      <c r="BU309">
        <v>172000</v>
      </c>
      <c r="BV309">
        <v>24.4</v>
      </c>
      <c r="BW309">
        <v>4.0999999999999996</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47800</v>
      </c>
      <c r="E310">
        <v>150800</v>
      </c>
      <c r="F310">
        <v>31.7</v>
      </c>
      <c r="G310">
        <v>3.6</v>
      </c>
      <c r="H310">
        <v>41800</v>
      </c>
      <c r="I310">
        <v>151600</v>
      </c>
      <c r="J310">
        <v>27.6</v>
      </c>
      <c r="K310">
        <v>3.5</v>
      </c>
      <c r="L310">
        <v>43600</v>
      </c>
      <c r="M310">
        <v>156000</v>
      </c>
      <c r="N310">
        <v>27.9</v>
      </c>
      <c r="O310">
        <v>3.8</v>
      </c>
      <c r="P310">
        <v>45500</v>
      </c>
      <c r="Q310">
        <v>160100</v>
      </c>
      <c r="R310">
        <v>28.4</v>
      </c>
      <c r="S310">
        <v>3.9</v>
      </c>
      <c r="T310">
        <v>49600</v>
      </c>
      <c r="U310">
        <v>163900</v>
      </c>
      <c r="V310">
        <v>30.2</v>
      </c>
      <c r="W310">
        <v>3.8</v>
      </c>
      <c r="X310">
        <v>47800</v>
      </c>
      <c r="Y310">
        <v>168500</v>
      </c>
      <c r="Z310">
        <v>28.3</v>
      </c>
      <c r="AA310">
        <v>3.9</v>
      </c>
      <c r="AB310">
        <v>46300</v>
      </c>
      <c r="AC310">
        <v>174000</v>
      </c>
      <c r="AD310">
        <v>26.6</v>
      </c>
      <c r="AE310">
        <v>3.5</v>
      </c>
      <c r="AF310">
        <v>42400</v>
      </c>
      <c r="AG310">
        <v>178300</v>
      </c>
      <c r="AH310">
        <v>23.8</v>
      </c>
      <c r="AI310">
        <v>3.4</v>
      </c>
      <c r="AJ310">
        <v>44900</v>
      </c>
      <c r="AK310">
        <v>177800</v>
      </c>
      <c r="AL310">
        <v>25.3</v>
      </c>
      <c r="AM310">
        <v>3.7</v>
      </c>
      <c r="AN310">
        <v>41700</v>
      </c>
      <c r="AO310">
        <v>178700</v>
      </c>
      <c r="AP310">
        <v>23.4</v>
      </c>
      <c r="AQ310">
        <v>3.7</v>
      </c>
      <c r="AR310">
        <v>44400</v>
      </c>
      <c r="AS310">
        <v>178600</v>
      </c>
      <c r="AT310">
        <v>24.9</v>
      </c>
      <c r="AU310">
        <v>4</v>
      </c>
      <c r="AV310">
        <v>41700</v>
      </c>
      <c r="AW310">
        <v>183600</v>
      </c>
      <c r="AX310">
        <v>22.7</v>
      </c>
      <c r="AY310">
        <v>4.2</v>
      </c>
      <c r="AZ310">
        <v>38600</v>
      </c>
      <c r="BA310">
        <v>184500</v>
      </c>
      <c r="BB310">
        <v>20.9</v>
      </c>
      <c r="BC310">
        <v>4</v>
      </c>
      <c r="BD310">
        <v>34200</v>
      </c>
      <c r="BE310">
        <v>182300</v>
      </c>
      <c r="BF310">
        <v>18.7</v>
      </c>
      <c r="BG310">
        <v>3.5</v>
      </c>
      <c r="BH310">
        <v>36400</v>
      </c>
      <c r="BI310">
        <v>186700</v>
      </c>
      <c r="BJ310">
        <v>19.5</v>
      </c>
      <c r="BK310">
        <v>3.8</v>
      </c>
      <c r="BL310">
        <v>38200</v>
      </c>
      <c r="BM310">
        <v>188900</v>
      </c>
      <c r="BN310">
        <v>20.2</v>
      </c>
      <c r="BO310">
        <v>4.2</v>
      </c>
      <c r="BP310">
        <v>39400</v>
      </c>
      <c r="BQ310">
        <v>189000</v>
      </c>
      <c r="BR310">
        <v>20.8</v>
      </c>
      <c r="BS310">
        <v>4.5999999999999996</v>
      </c>
      <c r="BT310">
        <v>36000</v>
      </c>
      <c r="BU310">
        <v>192400</v>
      </c>
      <c r="BV310">
        <v>18.7</v>
      </c>
      <c r="BW310">
        <v>4.5999999999999996</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42100</v>
      </c>
      <c r="E311">
        <v>206400</v>
      </c>
      <c r="F311">
        <v>20.399999999999999</v>
      </c>
      <c r="G311">
        <v>3</v>
      </c>
      <c r="H311">
        <v>47200</v>
      </c>
      <c r="I311">
        <v>209200</v>
      </c>
      <c r="J311">
        <v>22.5</v>
      </c>
      <c r="K311">
        <v>3.7</v>
      </c>
      <c r="L311">
        <v>48500</v>
      </c>
      <c r="M311">
        <v>214300</v>
      </c>
      <c r="N311">
        <v>22.6</v>
      </c>
      <c r="O311">
        <v>3.7</v>
      </c>
      <c r="P311">
        <v>45700</v>
      </c>
      <c r="Q311">
        <v>216600</v>
      </c>
      <c r="R311">
        <v>21.1</v>
      </c>
      <c r="S311">
        <v>3.7</v>
      </c>
      <c r="T311">
        <v>41500</v>
      </c>
      <c r="U311">
        <v>219500</v>
      </c>
      <c r="V311">
        <v>18.899999999999999</v>
      </c>
      <c r="W311">
        <v>3.4</v>
      </c>
      <c r="X311">
        <v>38900</v>
      </c>
      <c r="Y311">
        <v>222900</v>
      </c>
      <c r="Z311">
        <v>17.5</v>
      </c>
      <c r="AA311">
        <v>3.4</v>
      </c>
      <c r="AB311">
        <v>46700</v>
      </c>
      <c r="AC311">
        <v>222100</v>
      </c>
      <c r="AD311">
        <v>21</v>
      </c>
      <c r="AE311">
        <v>3.6</v>
      </c>
      <c r="AF311">
        <v>42100</v>
      </c>
      <c r="AG311">
        <v>224900</v>
      </c>
      <c r="AH311">
        <v>18.7</v>
      </c>
      <c r="AI311">
        <v>3.5</v>
      </c>
      <c r="AJ311">
        <v>45900</v>
      </c>
      <c r="AK311">
        <v>227600</v>
      </c>
      <c r="AL311">
        <v>20.2</v>
      </c>
      <c r="AM311">
        <v>3.4</v>
      </c>
      <c r="AN311">
        <v>40800</v>
      </c>
      <c r="AO311">
        <v>228000</v>
      </c>
      <c r="AP311">
        <v>17.899999999999999</v>
      </c>
      <c r="AQ311">
        <v>3.5</v>
      </c>
      <c r="AR311">
        <v>39600</v>
      </c>
      <c r="AS311">
        <v>229100</v>
      </c>
      <c r="AT311">
        <v>17.3</v>
      </c>
      <c r="AU311">
        <v>3.3</v>
      </c>
      <c r="AV311">
        <v>39100</v>
      </c>
      <c r="AW311">
        <v>232500</v>
      </c>
      <c r="AX311">
        <v>16.8</v>
      </c>
      <c r="AY311">
        <v>3.3</v>
      </c>
      <c r="AZ311">
        <v>39500</v>
      </c>
      <c r="BA311">
        <v>232300</v>
      </c>
      <c r="BB311">
        <v>17</v>
      </c>
      <c r="BC311">
        <v>3.6</v>
      </c>
      <c r="BD311">
        <v>42700</v>
      </c>
      <c r="BE311">
        <v>230400</v>
      </c>
      <c r="BF311">
        <v>18.5</v>
      </c>
      <c r="BG311">
        <v>3.8</v>
      </c>
      <c r="BH311">
        <v>38100</v>
      </c>
      <c r="BI311">
        <v>234000</v>
      </c>
      <c r="BJ311">
        <v>16.3</v>
      </c>
      <c r="BK311">
        <v>3.5</v>
      </c>
      <c r="BL311">
        <v>38000</v>
      </c>
      <c r="BM311">
        <v>235800</v>
      </c>
      <c r="BN311">
        <v>16.100000000000001</v>
      </c>
      <c r="BO311">
        <v>3.6</v>
      </c>
      <c r="BP311">
        <v>30600</v>
      </c>
      <c r="BQ311">
        <v>237100</v>
      </c>
      <c r="BR311">
        <v>12.9</v>
      </c>
      <c r="BS311">
        <v>3.6</v>
      </c>
      <c r="BT311">
        <v>35500</v>
      </c>
      <c r="BU311">
        <v>235100</v>
      </c>
      <c r="BV311">
        <v>15.1</v>
      </c>
      <c r="BW311">
        <v>3.9</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26900</v>
      </c>
      <c r="E312">
        <v>123300</v>
      </c>
      <c r="F312">
        <v>21.8</v>
      </c>
      <c r="G312">
        <v>2.7</v>
      </c>
      <c r="H312">
        <v>26300</v>
      </c>
      <c r="I312">
        <v>123800</v>
      </c>
      <c r="J312">
        <v>21.2</v>
      </c>
      <c r="K312">
        <v>2.4</v>
      </c>
      <c r="L312">
        <v>24300</v>
      </c>
      <c r="M312">
        <v>125000</v>
      </c>
      <c r="N312">
        <v>19.399999999999999</v>
      </c>
      <c r="O312">
        <v>2.2999999999999998</v>
      </c>
      <c r="P312">
        <v>30700</v>
      </c>
      <c r="Q312">
        <v>128500</v>
      </c>
      <c r="R312">
        <v>23.9</v>
      </c>
      <c r="S312">
        <v>2.4</v>
      </c>
      <c r="T312">
        <v>25800</v>
      </c>
      <c r="U312">
        <v>127700</v>
      </c>
      <c r="V312">
        <v>20.2</v>
      </c>
      <c r="W312">
        <v>2.2000000000000002</v>
      </c>
      <c r="X312">
        <v>27500</v>
      </c>
      <c r="Y312">
        <v>128300</v>
      </c>
      <c r="Z312">
        <v>21.4</v>
      </c>
      <c r="AA312">
        <v>2.5</v>
      </c>
      <c r="AB312">
        <v>25100</v>
      </c>
      <c r="AC312">
        <v>128700</v>
      </c>
      <c r="AD312">
        <v>19.5</v>
      </c>
      <c r="AE312">
        <v>2.4</v>
      </c>
      <c r="AF312">
        <v>26600</v>
      </c>
      <c r="AG312">
        <v>129500</v>
      </c>
      <c r="AH312">
        <v>20.5</v>
      </c>
      <c r="AI312">
        <v>2.7</v>
      </c>
      <c r="AJ312">
        <v>24600</v>
      </c>
      <c r="AK312">
        <v>130000</v>
      </c>
      <c r="AL312">
        <v>18.899999999999999</v>
      </c>
      <c r="AM312">
        <v>2.6</v>
      </c>
      <c r="AN312">
        <v>21500</v>
      </c>
      <c r="AO312">
        <v>127700</v>
      </c>
      <c r="AP312">
        <v>16.8</v>
      </c>
      <c r="AQ312">
        <v>2.4</v>
      </c>
      <c r="AR312">
        <v>24400</v>
      </c>
      <c r="AS312">
        <v>128100</v>
      </c>
      <c r="AT312">
        <v>19</v>
      </c>
      <c r="AU312">
        <v>2.6</v>
      </c>
      <c r="AV312">
        <v>23900</v>
      </c>
      <c r="AW312">
        <v>129100</v>
      </c>
      <c r="AX312">
        <v>18.5</v>
      </c>
      <c r="AY312">
        <v>2.6</v>
      </c>
      <c r="AZ312">
        <v>28100</v>
      </c>
      <c r="BA312">
        <v>132400</v>
      </c>
      <c r="BB312">
        <v>21.2</v>
      </c>
      <c r="BC312">
        <v>2.8</v>
      </c>
      <c r="BD312">
        <v>25800</v>
      </c>
      <c r="BE312">
        <v>130200</v>
      </c>
      <c r="BF312">
        <v>19.8</v>
      </c>
      <c r="BG312">
        <v>2.7</v>
      </c>
      <c r="BH312">
        <v>27100</v>
      </c>
      <c r="BI312">
        <v>129000</v>
      </c>
      <c r="BJ312">
        <v>21</v>
      </c>
      <c r="BK312">
        <v>2.8</v>
      </c>
      <c r="BL312">
        <v>22500</v>
      </c>
      <c r="BM312">
        <v>130300</v>
      </c>
      <c r="BN312">
        <v>17.3</v>
      </c>
      <c r="BO312">
        <v>2.7</v>
      </c>
      <c r="BP312">
        <v>22000</v>
      </c>
      <c r="BQ312">
        <v>128700</v>
      </c>
      <c r="BR312">
        <v>17.100000000000001</v>
      </c>
      <c r="BS312">
        <v>3</v>
      </c>
      <c r="BT312">
        <v>23100</v>
      </c>
      <c r="BU312">
        <v>129500</v>
      </c>
      <c r="BV312">
        <v>17.8</v>
      </c>
      <c r="BW312">
        <v>3.4</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21400</v>
      </c>
      <c r="E313">
        <v>88500</v>
      </c>
      <c r="F313">
        <v>24.2</v>
      </c>
      <c r="G313">
        <v>4.4000000000000004</v>
      </c>
      <c r="H313">
        <v>18400</v>
      </c>
      <c r="I313">
        <v>89500</v>
      </c>
      <c r="J313">
        <v>20.6</v>
      </c>
      <c r="K313">
        <v>3.1</v>
      </c>
      <c r="L313">
        <v>21300</v>
      </c>
      <c r="M313">
        <v>90000</v>
      </c>
      <c r="N313">
        <v>23.7</v>
      </c>
      <c r="O313">
        <v>4.3</v>
      </c>
      <c r="P313">
        <v>20600</v>
      </c>
      <c r="Q313">
        <v>90800</v>
      </c>
      <c r="R313">
        <v>22.7</v>
      </c>
      <c r="S313">
        <v>4.7</v>
      </c>
      <c r="T313">
        <v>19500</v>
      </c>
      <c r="U313">
        <v>91700</v>
      </c>
      <c r="V313">
        <v>21.3</v>
      </c>
      <c r="W313">
        <v>4.5999999999999996</v>
      </c>
      <c r="X313">
        <v>22400</v>
      </c>
      <c r="Y313">
        <v>92300</v>
      </c>
      <c r="Z313">
        <v>24.3</v>
      </c>
      <c r="AA313">
        <v>5.0999999999999996</v>
      </c>
      <c r="AB313">
        <v>24500</v>
      </c>
      <c r="AC313">
        <v>94000</v>
      </c>
      <c r="AD313">
        <v>26.1</v>
      </c>
      <c r="AE313">
        <v>5.4</v>
      </c>
      <c r="AF313">
        <v>18500</v>
      </c>
      <c r="AG313">
        <v>91400</v>
      </c>
      <c r="AH313">
        <v>20.2</v>
      </c>
      <c r="AI313">
        <v>4.9000000000000004</v>
      </c>
      <c r="AJ313">
        <v>14800</v>
      </c>
      <c r="AK313">
        <v>89400</v>
      </c>
      <c r="AL313">
        <v>16.600000000000001</v>
      </c>
      <c r="AM313">
        <v>4.5</v>
      </c>
      <c r="AN313">
        <v>17000</v>
      </c>
      <c r="AO313">
        <v>89000</v>
      </c>
      <c r="AP313">
        <v>19.2</v>
      </c>
      <c r="AQ313">
        <v>4.8</v>
      </c>
      <c r="AR313">
        <v>16200</v>
      </c>
      <c r="AS313">
        <v>89300</v>
      </c>
      <c r="AT313">
        <v>18.2</v>
      </c>
      <c r="AU313">
        <v>4.4000000000000004</v>
      </c>
      <c r="AV313">
        <v>15600</v>
      </c>
      <c r="AW313">
        <v>88400</v>
      </c>
      <c r="AX313">
        <v>17.600000000000001</v>
      </c>
      <c r="AY313">
        <v>5.0999999999999996</v>
      </c>
      <c r="AZ313">
        <v>18300</v>
      </c>
      <c r="BA313">
        <v>88800</v>
      </c>
      <c r="BB313">
        <v>20.7</v>
      </c>
      <c r="BC313">
        <v>4.7</v>
      </c>
      <c r="BD313">
        <v>15800</v>
      </c>
      <c r="BE313">
        <v>89100</v>
      </c>
      <c r="BF313">
        <v>17.7</v>
      </c>
      <c r="BG313">
        <v>5.3</v>
      </c>
      <c r="BH313">
        <v>10200</v>
      </c>
      <c r="BI313">
        <v>88800</v>
      </c>
      <c r="BJ313">
        <v>11.4</v>
      </c>
      <c r="BK313">
        <v>4.0999999999999996</v>
      </c>
      <c r="BL313">
        <v>17700</v>
      </c>
      <c r="BM313">
        <v>89500</v>
      </c>
      <c r="BN313">
        <v>19.8</v>
      </c>
      <c r="BO313">
        <v>4.9000000000000004</v>
      </c>
      <c r="BP313">
        <v>14300</v>
      </c>
      <c r="BQ313">
        <v>88400</v>
      </c>
      <c r="BR313">
        <v>16.2</v>
      </c>
      <c r="BS313">
        <v>5</v>
      </c>
      <c r="BT313">
        <v>15100</v>
      </c>
      <c r="BU313">
        <v>86900</v>
      </c>
      <c r="BV313">
        <v>17.3</v>
      </c>
      <c r="BW313">
        <v>4.5</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75200</v>
      </c>
      <c r="E314">
        <v>334600</v>
      </c>
      <c r="F314">
        <v>22.5</v>
      </c>
      <c r="G314">
        <v>1.6</v>
      </c>
      <c r="H314">
        <v>67900</v>
      </c>
      <c r="I314">
        <v>336400</v>
      </c>
      <c r="J314">
        <v>20.2</v>
      </c>
      <c r="K314">
        <v>1.4</v>
      </c>
      <c r="L314">
        <v>69000</v>
      </c>
      <c r="M314">
        <v>339500</v>
      </c>
      <c r="N314">
        <v>20.3</v>
      </c>
      <c r="O314">
        <v>2.2000000000000002</v>
      </c>
      <c r="P314">
        <v>65300</v>
      </c>
      <c r="Q314">
        <v>343900</v>
      </c>
      <c r="R314">
        <v>19</v>
      </c>
      <c r="S314">
        <v>2.2000000000000002</v>
      </c>
      <c r="T314">
        <v>66800</v>
      </c>
      <c r="U314">
        <v>349300</v>
      </c>
      <c r="V314">
        <v>19.100000000000001</v>
      </c>
      <c r="W314">
        <v>2.2000000000000002</v>
      </c>
      <c r="X314">
        <v>69400</v>
      </c>
      <c r="Y314">
        <v>345400</v>
      </c>
      <c r="Z314">
        <v>20.100000000000001</v>
      </c>
      <c r="AA314">
        <v>2.5</v>
      </c>
      <c r="AB314">
        <v>76500</v>
      </c>
      <c r="AC314">
        <v>343900</v>
      </c>
      <c r="AD314">
        <v>22.2</v>
      </c>
      <c r="AE314">
        <v>2.6</v>
      </c>
      <c r="AF314">
        <v>72100</v>
      </c>
      <c r="AG314">
        <v>343900</v>
      </c>
      <c r="AH314">
        <v>21</v>
      </c>
      <c r="AI314">
        <v>2.6</v>
      </c>
      <c r="AJ314">
        <v>66800</v>
      </c>
      <c r="AK314">
        <v>343200</v>
      </c>
      <c r="AL314">
        <v>19.5</v>
      </c>
      <c r="AM314">
        <v>2.6</v>
      </c>
      <c r="AN314">
        <v>65600</v>
      </c>
      <c r="AO314">
        <v>337600</v>
      </c>
      <c r="AP314">
        <v>19.399999999999999</v>
      </c>
      <c r="AQ314">
        <v>2.6</v>
      </c>
      <c r="AR314">
        <v>69500</v>
      </c>
      <c r="AS314">
        <v>339000</v>
      </c>
      <c r="AT314">
        <v>20.5</v>
      </c>
      <c r="AU314">
        <v>2.5</v>
      </c>
      <c r="AV314">
        <v>66800</v>
      </c>
      <c r="AW314">
        <v>339500</v>
      </c>
      <c r="AX314">
        <v>19.7</v>
      </c>
      <c r="AY314">
        <v>2.6</v>
      </c>
      <c r="AZ314">
        <v>71700</v>
      </c>
      <c r="BA314">
        <v>339600</v>
      </c>
      <c r="BB314">
        <v>21.1</v>
      </c>
      <c r="BC314">
        <v>2.6</v>
      </c>
      <c r="BD314">
        <v>63200</v>
      </c>
      <c r="BE314">
        <v>342400</v>
      </c>
      <c r="BF314">
        <v>18.5</v>
      </c>
      <c r="BG314">
        <v>2.7</v>
      </c>
      <c r="BH314">
        <v>59300</v>
      </c>
      <c r="BI314">
        <v>342000</v>
      </c>
      <c r="BJ314">
        <v>17.3</v>
      </c>
      <c r="BK314">
        <v>2.6</v>
      </c>
      <c r="BL314">
        <v>59500</v>
      </c>
      <c r="BM314">
        <v>341500</v>
      </c>
      <c r="BN314">
        <v>17.399999999999999</v>
      </c>
      <c r="BO314">
        <v>2.5</v>
      </c>
      <c r="BP314">
        <v>59900</v>
      </c>
      <c r="BQ314">
        <v>341200</v>
      </c>
      <c r="BR314">
        <v>17.600000000000001</v>
      </c>
      <c r="BS314">
        <v>2.6</v>
      </c>
      <c r="BT314">
        <v>60800</v>
      </c>
      <c r="BU314">
        <v>339000</v>
      </c>
      <c r="BV314">
        <v>17.899999999999999</v>
      </c>
      <c r="BW314">
        <v>2.4</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11100</v>
      </c>
      <c r="E315">
        <v>54200</v>
      </c>
      <c r="F315">
        <v>20.5</v>
      </c>
      <c r="G315">
        <v>3.6</v>
      </c>
      <c r="H315">
        <v>9100</v>
      </c>
      <c r="I315">
        <v>54600</v>
      </c>
      <c r="J315">
        <v>16.7</v>
      </c>
      <c r="K315">
        <v>3.6</v>
      </c>
      <c r="L315">
        <v>9300</v>
      </c>
      <c r="M315">
        <v>55400</v>
      </c>
      <c r="N315">
        <v>16.8</v>
      </c>
      <c r="O315">
        <v>5.8</v>
      </c>
      <c r="P315">
        <v>10600</v>
      </c>
      <c r="Q315">
        <v>54600</v>
      </c>
      <c r="R315">
        <v>19.5</v>
      </c>
      <c r="S315">
        <v>5.5</v>
      </c>
      <c r="T315">
        <v>10900</v>
      </c>
      <c r="U315">
        <v>56000</v>
      </c>
      <c r="V315">
        <v>19.5</v>
      </c>
      <c r="W315">
        <v>5.7</v>
      </c>
      <c r="X315">
        <v>11300</v>
      </c>
      <c r="Y315">
        <v>57800</v>
      </c>
      <c r="Z315">
        <v>19.600000000000001</v>
      </c>
      <c r="AA315">
        <v>6.2</v>
      </c>
      <c r="AB315">
        <v>11600</v>
      </c>
      <c r="AC315">
        <v>58600</v>
      </c>
      <c r="AD315">
        <v>19.8</v>
      </c>
      <c r="AE315">
        <v>6.8</v>
      </c>
      <c r="AF315">
        <v>9500</v>
      </c>
      <c r="AG315">
        <v>61100</v>
      </c>
      <c r="AH315">
        <v>15.5</v>
      </c>
      <c r="AI315">
        <v>6.1</v>
      </c>
      <c r="AJ315">
        <v>9300</v>
      </c>
      <c r="AK315">
        <v>61200</v>
      </c>
      <c r="AL315">
        <v>15.2</v>
      </c>
      <c r="AM315">
        <v>6</v>
      </c>
      <c r="AN315">
        <v>7400</v>
      </c>
      <c r="AO315">
        <v>61600</v>
      </c>
      <c r="AP315">
        <v>12</v>
      </c>
      <c r="AQ315">
        <v>5.2</v>
      </c>
      <c r="AR315">
        <v>8100</v>
      </c>
      <c r="AS315">
        <v>62700</v>
      </c>
      <c r="AT315">
        <v>12.9</v>
      </c>
      <c r="AU315">
        <v>5.6</v>
      </c>
      <c r="AV315">
        <v>6400</v>
      </c>
      <c r="AW315">
        <v>63800</v>
      </c>
      <c r="AX315">
        <v>10</v>
      </c>
      <c r="AY315">
        <v>5.4</v>
      </c>
      <c r="AZ315">
        <v>12800</v>
      </c>
      <c r="BA315">
        <v>62600</v>
      </c>
      <c r="BB315">
        <v>20.399999999999999</v>
      </c>
      <c r="BC315">
        <v>7.6</v>
      </c>
      <c r="BD315">
        <v>10300</v>
      </c>
      <c r="BE315">
        <v>61400</v>
      </c>
      <c r="BF315">
        <v>16.8</v>
      </c>
      <c r="BG315">
        <v>7.2</v>
      </c>
      <c r="BH315">
        <v>11400</v>
      </c>
      <c r="BI315">
        <v>62900</v>
      </c>
      <c r="BJ315">
        <v>18.100000000000001</v>
      </c>
      <c r="BK315">
        <v>7.4</v>
      </c>
      <c r="BL315">
        <v>10700</v>
      </c>
      <c r="BM315">
        <v>63800</v>
      </c>
      <c r="BN315">
        <v>16.7</v>
      </c>
      <c r="BO315">
        <v>7.8</v>
      </c>
      <c r="BP315">
        <v>17200</v>
      </c>
      <c r="BQ315">
        <v>64600</v>
      </c>
      <c r="BR315">
        <v>26.6</v>
      </c>
      <c r="BS315">
        <v>8.6</v>
      </c>
      <c r="BT315">
        <v>12400</v>
      </c>
      <c r="BU315">
        <v>65000</v>
      </c>
      <c r="BV315">
        <v>19.100000000000001</v>
      </c>
      <c r="BW315">
        <v>6.4</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13800</v>
      </c>
      <c r="E316">
        <v>72100</v>
      </c>
      <c r="F316">
        <v>19.2</v>
      </c>
      <c r="G316">
        <v>3.4</v>
      </c>
      <c r="H316">
        <v>13600</v>
      </c>
      <c r="I316">
        <v>71300</v>
      </c>
      <c r="J316">
        <v>19.100000000000001</v>
      </c>
      <c r="K316">
        <v>3.5</v>
      </c>
      <c r="L316">
        <v>13300</v>
      </c>
      <c r="M316">
        <v>70700</v>
      </c>
      <c r="N316">
        <v>18.8</v>
      </c>
      <c r="O316">
        <v>4.7</v>
      </c>
      <c r="P316">
        <v>17000</v>
      </c>
      <c r="Q316">
        <v>71700</v>
      </c>
      <c r="R316">
        <v>23.7</v>
      </c>
      <c r="S316">
        <v>5.6</v>
      </c>
      <c r="T316">
        <v>17700</v>
      </c>
      <c r="U316">
        <v>72100</v>
      </c>
      <c r="V316">
        <v>24.5</v>
      </c>
      <c r="W316">
        <v>5.9</v>
      </c>
      <c r="X316">
        <v>15000</v>
      </c>
      <c r="Y316">
        <v>70100</v>
      </c>
      <c r="Z316">
        <v>21.4</v>
      </c>
      <c r="AA316">
        <v>5.6</v>
      </c>
      <c r="AB316">
        <v>15800</v>
      </c>
      <c r="AC316">
        <v>73200</v>
      </c>
      <c r="AD316">
        <v>21.5</v>
      </c>
      <c r="AE316">
        <v>5.9</v>
      </c>
      <c r="AF316">
        <v>12900</v>
      </c>
      <c r="AG316">
        <v>71100</v>
      </c>
      <c r="AH316">
        <v>18.100000000000001</v>
      </c>
      <c r="AI316">
        <v>5.9</v>
      </c>
      <c r="AJ316">
        <v>13100</v>
      </c>
      <c r="AK316">
        <v>72500</v>
      </c>
      <c r="AL316">
        <v>18</v>
      </c>
      <c r="AM316">
        <v>5.3</v>
      </c>
      <c r="AN316">
        <v>16200</v>
      </c>
      <c r="AO316">
        <v>71000</v>
      </c>
      <c r="AP316">
        <v>22.9</v>
      </c>
      <c r="AQ316">
        <v>5.8</v>
      </c>
      <c r="AR316">
        <v>16700</v>
      </c>
      <c r="AS316">
        <v>71100</v>
      </c>
      <c r="AT316">
        <v>23.5</v>
      </c>
      <c r="AU316">
        <v>5.8</v>
      </c>
      <c r="AV316">
        <v>17000</v>
      </c>
      <c r="AW316">
        <v>71600</v>
      </c>
      <c r="AX316">
        <v>23.8</v>
      </c>
      <c r="AY316">
        <v>6.3</v>
      </c>
      <c r="AZ316">
        <v>11200</v>
      </c>
      <c r="BA316">
        <v>71200</v>
      </c>
      <c r="BB316">
        <v>15.7</v>
      </c>
      <c r="BC316">
        <v>6</v>
      </c>
      <c r="BD316">
        <v>12900</v>
      </c>
      <c r="BE316">
        <v>69400</v>
      </c>
      <c r="BF316">
        <v>18.5</v>
      </c>
      <c r="BG316">
        <v>6.4</v>
      </c>
      <c r="BH316">
        <v>11000</v>
      </c>
      <c r="BI316">
        <v>68800</v>
      </c>
      <c r="BJ316">
        <v>16</v>
      </c>
      <c r="BK316">
        <v>6.2</v>
      </c>
      <c r="BL316">
        <v>11300</v>
      </c>
      <c r="BM316">
        <v>70000</v>
      </c>
      <c r="BN316">
        <v>16.100000000000001</v>
      </c>
      <c r="BO316">
        <v>5.8</v>
      </c>
      <c r="BP316">
        <v>9600</v>
      </c>
      <c r="BQ316">
        <v>69500</v>
      </c>
      <c r="BR316">
        <v>13.8</v>
      </c>
      <c r="BS316">
        <v>5.5</v>
      </c>
      <c r="BT316">
        <v>15600</v>
      </c>
      <c r="BU316">
        <v>69600</v>
      </c>
      <c r="BV316">
        <v>22.3</v>
      </c>
      <c r="BW316">
        <v>7.8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17900</v>
      </c>
      <c r="E317">
        <v>85400</v>
      </c>
      <c r="F317">
        <v>20.9</v>
      </c>
      <c r="G317">
        <v>3.6</v>
      </c>
      <c r="H317">
        <v>17300</v>
      </c>
      <c r="I317">
        <v>84300</v>
      </c>
      <c r="J317">
        <v>20.5</v>
      </c>
      <c r="K317">
        <v>3.6</v>
      </c>
      <c r="L317">
        <v>19800</v>
      </c>
      <c r="M317">
        <v>87300</v>
      </c>
      <c r="N317">
        <v>22.6</v>
      </c>
      <c r="O317">
        <v>4.7</v>
      </c>
      <c r="P317">
        <v>15700</v>
      </c>
      <c r="Q317">
        <v>84900</v>
      </c>
      <c r="R317">
        <v>18.5</v>
      </c>
      <c r="S317">
        <v>4.0999999999999996</v>
      </c>
      <c r="T317">
        <v>15400</v>
      </c>
      <c r="U317">
        <v>85500</v>
      </c>
      <c r="V317">
        <v>18</v>
      </c>
      <c r="W317">
        <v>4</v>
      </c>
      <c r="X317">
        <v>15100</v>
      </c>
      <c r="Y317">
        <v>85600</v>
      </c>
      <c r="Z317">
        <v>17.7</v>
      </c>
      <c r="AA317">
        <v>4.4000000000000004</v>
      </c>
      <c r="AB317">
        <v>22100</v>
      </c>
      <c r="AC317">
        <v>86600</v>
      </c>
      <c r="AD317">
        <v>25.6</v>
      </c>
      <c r="AE317">
        <v>5.0999999999999996</v>
      </c>
      <c r="AF317">
        <v>21500</v>
      </c>
      <c r="AG317">
        <v>88400</v>
      </c>
      <c r="AH317">
        <v>24.4</v>
      </c>
      <c r="AI317">
        <v>5.0999999999999996</v>
      </c>
      <c r="AJ317">
        <v>16800</v>
      </c>
      <c r="AK317">
        <v>87700</v>
      </c>
      <c r="AL317">
        <v>19.2</v>
      </c>
      <c r="AM317">
        <v>4.3</v>
      </c>
      <c r="AN317">
        <v>15700</v>
      </c>
      <c r="AO317">
        <v>87300</v>
      </c>
      <c r="AP317">
        <v>18</v>
      </c>
      <c r="AQ317">
        <v>4</v>
      </c>
      <c r="AR317">
        <v>15000</v>
      </c>
      <c r="AS317">
        <v>87600</v>
      </c>
      <c r="AT317">
        <v>17.100000000000001</v>
      </c>
      <c r="AU317">
        <v>4.0999999999999996</v>
      </c>
      <c r="AV317">
        <v>19300</v>
      </c>
      <c r="AW317">
        <v>89700</v>
      </c>
      <c r="AX317">
        <v>21.5</v>
      </c>
      <c r="AY317">
        <v>4.5999999999999996</v>
      </c>
      <c r="AZ317">
        <v>16200</v>
      </c>
      <c r="BA317">
        <v>89700</v>
      </c>
      <c r="BB317">
        <v>18.100000000000001</v>
      </c>
      <c r="BC317">
        <v>4.5</v>
      </c>
      <c r="BD317">
        <v>18100</v>
      </c>
      <c r="BE317">
        <v>90100</v>
      </c>
      <c r="BF317">
        <v>20.100000000000001</v>
      </c>
      <c r="BG317">
        <v>4.8</v>
      </c>
      <c r="BH317">
        <v>16600</v>
      </c>
      <c r="BI317">
        <v>87200</v>
      </c>
      <c r="BJ317">
        <v>19.100000000000001</v>
      </c>
      <c r="BK317">
        <v>4.7</v>
      </c>
      <c r="BL317">
        <v>16400</v>
      </c>
      <c r="BM317">
        <v>89900</v>
      </c>
      <c r="BN317">
        <v>18.2</v>
      </c>
      <c r="BO317">
        <v>5.0999999999999996</v>
      </c>
      <c r="BP317">
        <v>16800</v>
      </c>
      <c r="BQ317">
        <v>92000</v>
      </c>
      <c r="BR317">
        <v>18.3</v>
      </c>
      <c r="BS317">
        <v>5.0999999999999996</v>
      </c>
      <c r="BT317">
        <v>15600</v>
      </c>
      <c r="BU317">
        <v>91300</v>
      </c>
      <c r="BV317">
        <v>17.100000000000001</v>
      </c>
      <c r="BW317">
        <v>4.4000000000000004</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14700</v>
      </c>
      <c r="E318">
        <v>63900</v>
      </c>
      <c r="F318">
        <v>22.9</v>
      </c>
      <c r="G318">
        <v>3.4</v>
      </c>
      <c r="H318">
        <v>12200</v>
      </c>
      <c r="I318">
        <v>66300</v>
      </c>
      <c r="J318">
        <v>18.399999999999999</v>
      </c>
      <c r="K318">
        <v>3.6</v>
      </c>
      <c r="L318">
        <v>14400</v>
      </c>
      <c r="M318">
        <v>67700</v>
      </c>
      <c r="N318">
        <v>21.2</v>
      </c>
      <c r="O318">
        <v>6</v>
      </c>
      <c r="P318">
        <v>20600</v>
      </c>
      <c r="Q318">
        <v>70000</v>
      </c>
      <c r="R318">
        <v>29.4</v>
      </c>
      <c r="S318">
        <v>6.4</v>
      </c>
      <c r="T318">
        <v>14700</v>
      </c>
      <c r="U318">
        <v>70700</v>
      </c>
      <c r="V318">
        <v>20.8</v>
      </c>
      <c r="W318">
        <v>5.8</v>
      </c>
      <c r="X318">
        <v>14200</v>
      </c>
      <c r="Y318">
        <v>71100</v>
      </c>
      <c r="Z318">
        <v>20</v>
      </c>
      <c r="AA318">
        <v>5.6</v>
      </c>
      <c r="AB318">
        <v>15000</v>
      </c>
      <c r="AC318">
        <v>71400</v>
      </c>
      <c r="AD318">
        <v>21</v>
      </c>
      <c r="AE318">
        <v>6.3</v>
      </c>
      <c r="AF318">
        <v>18300</v>
      </c>
      <c r="AG318">
        <v>73200</v>
      </c>
      <c r="AH318">
        <v>25</v>
      </c>
      <c r="AI318">
        <v>6.6</v>
      </c>
      <c r="AJ318">
        <v>14300</v>
      </c>
      <c r="AK318">
        <v>72400</v>
      </c>
      <c r="AL318">
        <v>19.7</v>
      </c>
      <c r="AM318">
        <v>6.7</v>
      </c>
      <c r="AN318">
        <v>16700</v>
      </c>
      <c r="AO318">
        <v>72200</v>
      </c>
      <c r="AP318">
        <v>23.2</v>
      </c>
      <c r="AQ318">
        <v>7.1</v>
      </c>
      <c r="AR318">
        <v>20400</v>
      </c>
      <c r="AS318">
        <v>74500</v>
      </c>
      <c r="AT318">
        <v>27.4</v>
      </c>
      <c r="AU318">
        <v>6.6</v>
      </c>
      <c r="AV318">
        <v>18800</v>
      </c>
      <c r="AW318">
        <v>76000</v>
      </c>
      <c r="AX318">
        <v>24.7</v>
      </c>
      <c r="AY318">
        <v>6.2</v>
      </c>
      <c r="AZ318">
        <v>13300</v>
      </c>
      <c r="BA318">
        <v>80000</v>
      </c>
      <c r="BB318">
        <v>16.600000000000001</v>
      </c>
      <c r="BC318">
        <v>5.4</v>
      </c>
      <c r="BD318">
        <v>12600</v>
      </c>
      <c r="BE318">
        <v>82200</v>
      </c>
      <c r="BF318">
        <v>15.3</v>
      </c>
      <c r="BG318">
        <v>5.2</v>
      </c>
      <c r="BH318">
        <v>15200</v>
      </c>
      <c r="BI318">
        <v>81900</v>
      </c>
      <c r="BJ318">
        <v>18.600000000000001</v>
      </c>
      <c r="BK318">
        <v>6.3</v>
      </c>
      <c r="BL318">
        <v>12500</v>
      </c>
      <c r="BM318">
        <v>81300</v>
      </c>
      <c r="BN318">
        <v>15.4</v>
      </c>
      <c r="BO318">
        <v>5.8</v>
      </c>
      <c r="BP318">
        <v>13500</v>
      </c>
      <c r="BQ318">
        <v>83700</v>
      </c>
      <c r="BR318">
        <v>16.100000000000001</v>
      </c>
      <c r="BS318">
        <v>6</v>
      </c>
      <c r="BT318">
        <v>12000</v>
      </c>
      <c r="BU318">
        <v>82500</v>
      </c>
      <c r="BV318">
        <v>14.6</v>
      </c>
      <c r="BW318">
        <v>6.4</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17000</v>
      </c>
      <c r="E319">
        <v>94300</v>
      </c>
      <c r="F319">
        <v>18</v>
      </c>
      <c r="G319">
        <v>2.2999999999999998</v>
      </c>
      <c r="H319">
        <v>15700</v>
      </c>
      <c r="I319">
        <v>95600</v>
      </c>
      <c r="J319">
        <v>16.399999999999999</v>
      </c>
      <c r="K319">
        <v>2.2999999999999998</v>
      </c>
      <c r="L319">
        <v>15000</v>
      </c>
      <c r="M319">
        <v>96300</v>
      </c>
      <c r="N319">
        <v>15.6</v>
      </c>
      <c r="O319">
        <v>2.2999999999999998</v>
      </c>
      <c r="P319">
        <v>15100</v>
      </c>
      <c r="Q319">
        <v>97700</v>
      </c>
      <c r="R319">
        <v>15.5</v>
      </c>
      <c r="S319">
        <v>2.2999999999999998</v>
      </c>
      <c r="T319">
        <v>14300</v>
      </c>
      <c r="U319">
        <v>98000</v>
      </c>
      <c r="V319">
        <v>14.6</v>
      </c>
      <c r="W319">
        <v>2.2999999999999998</v>
      </c>
      <c r="X319">
        <v>15400</v>
      </c>
      <c r="Y319">
        <v>97400</v>
      </c>
      <c r="Z319">
        <v>15.8</v>
      </c>
      <c r="AA319">
        <v>2.4</v>
      </c>
      <c r="AB319">
        <v>14700</v>
      </c>
      <c r="AC319">
        <v>97500</v>
      </c>
      <c r="AD319">
        <v>15.1</v>
      </c>
      <c r="AE319">
        <v>2.4</v>
      </c>
      <c r="AF319">
        <v>18600</v>
      </c>
      <c r="AG319">
        <v>98300</v>
      </c>
      <c r="AH319">
        <v>18.899999999999999</v>
      </c>
      <c r="AI319">
        <v>2.4</v>
      </c>
      <c r="AJ319">
        <v>17300</v>
      </c>
      <c r="AK319">
        <v>98000</v>
      </c>
      <c r="AL319">
        <v>17.7</v>
      </c>
      <c r="AM319">
        <v>2.4</v>
      </c>
      <c r="AN319">
        <v>15300</v>
      </c>
      <c r="AO319">
        <v>97300</v>
      </c>
      <c r="AP319">
        <v>15.7</v>
      </c>
      <c r="AQ319">
        <v>2.2999999999999998</v>
      </c>
      <c r="AR319">
        <v>14800</v>
      </c>
      <c r="AS319">
        <v>95900</v>
      </c>
      <c r="AT319">
        <v>15.4</v>
      </c>
      <c r="AU319">
        <v>2.2999999999999998</v>
      </c>
      <c r="AV319">
        <v>13400</v>
      </c>
      <c r="AW319">
        <v>96600</v>
      </c>
      <c r="AX319">
        <v>13.9</v>
      </c>
      <c r="AY319">
        <v>2.2999999999999998</v>
      </c>
      <c r="AZ319">
        <v>14600</v>
      </c>
      <c r="BA319">
        <v>97000</v>
      </c>
      <c r="BB319">
        <v>15</v>
      </c>
      <c r="BC319">
        <v>2.5</v>
      </c>
      <c r="BD319">
        <v>16300</v>
      </c>
      <c r="BE319">
        <v>95600</v>
      </c>
      <c r="BF319">
        <v>17</v>
      </c>
      <c r="BG319">
        <v>2.8</v>
      </c>
      <c r="BH319">
        <v>14800</v>
      </c>
      <c r="BI319">
        <v>96200</v>
      </c>
      <c r="BJ319">
        <v>15.3</v>
      </c>
      <c r="BK319">
        <v>2.7</v>
      </c>
      <c r="BL319">
        <v>13800</v>
      </c>
      <c r="BM319">
        <v>96900</v>
      </c>
      <c r="BN319">
        <v>14.2</v>
      </c>
      <c r="BO319">
        <v>2.6</v>
      </c>
      <c r="BP319">
        <v>14100</v>
      </c>
      <c r="BQ319">
        <v>95300</v>
      </c>
      <c r="BR319">
        <v>14.8</v>
      </c>
      <c r="BS319">
        <v>3.1</v>
      </c>
      <c r="BT319">
        <v>11500</v>
      </c>
      <c r="BU319">
        <v>94300</v>
      </c>
      <c r="BV319">
        <v>12.2</v>
      </c>
      <c r="BW319">
        <v>2.9</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6900</v>
      </c>
      <c r="E320">
        <v>29900</v>
      </c>
      <c r="F320">
        <v>23.1</v>
      </c>
      <c r="G320">
        <v>3</v>
      </c>
      <c r="H320">
        <v>6700</v>
      </c>
      <c r="I320">
        <v>30300</v>
      </c>
      <c r="J320">
        <v>22.1</v>
      </c>
      <c r="K320">
        <v>3.3</v>
      </c>
      <c r="L320">
        <v>6300</v>
      </c>
      <c r="M320">
        <v>30100</v>
      </c>
      <c r="N320">
        <v>20.8</v>
      </c>
      <c r="O320">
        <v>8.6999999999999993</v>
      </c>
      <c r="P320">
        <v>4700</v>
      </c>
      <c r="Q320">
        <v>29500</v>
      </c>
      <c r="R320">
        <v>15.8</v>
      </c>
      <c r="S320">
        <v>7.3</v>
      </c>
      <c r="T320">
        <v>5800</v>
      </c>
      <c r="U320">
        <v>31400</v>
      </c>
      <c r="V320">
        <v>18.600000000000001</v>
      </c>
      <c r="W320">
        <v>7.7</v>
      </c>
      <c r="X320">
        <v>7500</v>
      </c>
      <c r="Y320">
        <v>32300</v>
      </c>
      <c r="Z320">
        <v>23.2</v>
      </c>
      <c r="AA320">
        <v>7.9</v>
      </c>
      <c r="AB320">
        <v>11000</v>
      </c>
      <c r="AC320">
        <v>32700</v>
      </c>
      <c r="AD320">
        <v>33.700000000000003</v>
      </c>
      <c r="AE320">
        <v>9.1</v>
      </c>
      <c r="AF320">
        <v>8100</v>
      </c>
      <c r="AG320">
        <v>31100</v>
      </c>
      <c r="AH320">
        <v>26.2</v>
      </c>
      <c r="AI320">
        <v>8.6</v>
      </c>
      <c r="AJ320">
        <v>5100</v>
      </c>
      <c r="AK320">
        <v>31200</v>
      </c>
      <c r="AL320">
        <v>16.399999999999999</v>
      </c>
      <c r="AM320">
        <v>8.4</v>
      </c>
      <c r="AN320">
        <v>4700</v>
      </c>
      <c r="AO320">
        <v>32100</v>
      </c>
      <c r="AP320">
        <v>14.6</v>
      </c>
      <c r="AQ320">
        <v>8.6999999999999993</v>
      </c>
      <c r="AR320">
        <v>7900</v>
      </c>
      <c r="AS320">
        <v>31100</v>
      </c>
      <c r="AT320">
        <v>25.6</v>
      </c>
      <c r="AU320">
        <v>9.9</v>
      </c>
      <c r="AV320">
        <v>4600</v>
      </c>
      <c r="AW320">
        <v>29900</v>
      </c>
      <c r="AX320">
        <v>15.5</v>
      </c>
      <c r="AY320">
        <v>7.4</v>
      </c>
      <c r="AZ320">
        <v>6400</v>
      </c>
      <c r="BA320">
        <v>32100</v>
      </c>
      <c r="BB320">
        <v>20</v>
      </c>
      <c r="BC320">
        <v>8.5</v>
      </c>
      <c r="BD320">
        <v>7300</v>
      </c>
      <c r="BE320">
        <v>31200</v>
      </c>
      <c r="BF320">
        <v>23.4</v>
      </c>
      <c r="BG320">
        <v>11.4</v>
      </c>
      <c r="BH320">
        <v>7400</v>
      </c>
      <c r="BI320">
        <v>30200</v>
      </c>
      <c r="BJ320">
        <v>24.6</v>
      </c>
      <c r="BK320">
        <v>9.8000000000000007</v>
      </c>
      <c r="BL320">
        <v>4800</v>
      </c>
      <c r="BM320">
        <v>28500</v>
      </c>
      <c r="BN320">
        <v>16.8</v>
      </c>
      <c r="BO320">
        <v>8.6</v>
      </c>
      <c r="BP320">
        <v>7000</v>
      </c>
      <c r="BQ320">
        <v>29800</v>
      </c>
      <c r="BR320">
        <v>23.4</v>
      </c>
      <c r="BS320">
        <v>11.5</v>
      </c>
      <c r="BT320">
        <v>8900</v>
      </c>
      <c r="BU320">
        <v>30300</v>
      </c>
      <c r="BV320">
        <v>29.5</v>
      </c>
      <c r="BW320">
        <v>15.1</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16800</v>
      </c>
      <c r="E321">
        <v>70100</v>
      </c>
      <c r="F321">
        <v>23.9</v>
      </c>
      <c r="G321">
        <v>2.7</v>
      </c>
      <c r="H321">
        <v>16400</v>
      </c>
      <c r="I321">
        <v>70500</v>
      </c>
      <c r="J321">
        <v>23.3</v>
      </c>
      <c r="K321">
        <v>3.3</v>
      </c>
      <c r="L321">
        <v>20000</v>
      </c>
      <c r="M321">
        <v>70900</v>
      </c>
      <c r="N321">
        <v>28.2</v>
      </c>
      <c r="O321">
        <v>5.8</v>
      </c>
      <c r="P321">
        <v>17900</v>
      </c>
      <c r="Q321">
        <v>71000</v>
      </c>
      <c r="R321">
        <v>25.1</v>
      </c>
      <c r="S321">
        <v>5.6</v>
      </c>
      <c r="T321">
        <v>14300</v>
      </c>
      <c r="U321">
        <v>69800</v>
      </c>
      <c r="V321">
        <v>20.5</v>
      </c>
      <c r="W321">
        <v>5.3</v>
      </c>
      <c r="X321">
        <v>15200</v>
      </c>
      <c r="Y321">
        <v>69500</v>
      </c>
      <c r="Z321">
        <v>21.9</v>
      </c>
      <c r="AA321">
        <v>5.5</v>
      </c>
      <c r="AB321">
        <v>14000</v>
      </c>
      <c r="AC321">
        <v>69300</v>
      </c>
      <c r="AD321">
        <v>20.2</v>
      </c>
      <c r="AE321">
        <v>5.6</v>
      </c>
      <c r="AF321">
        <v>15400</v>
      </c>
      <c r="AG321">
        <v>69900</v>
      </c>
      <c r="AH321">
        <v>22</v>
      </c>
      <c r="AI321">
        <v>6.4</v>
      </c>
      <c r="AJ321">
        <v>14700</v>
      </c>
      <c r="AK321">
        <v>67600</v>
      </c>
      <c r="AL321">
        <v>21.8</v>
      </c>
      <c r="AM321">
        <v>5.9</v>
      </c>
      <c r="AN321">
        <v>16200</v>
      </c>
      <c r="AO321">
        <v>68600</v>
      </c>
      <c r="AP321">
        <v>23.6</v>
      </c>
      <c r="AQ321">
        <v>6.2</v>
      </c>
      <c r="AR321">
        <v>17200</v>
      </c>
      <c r="AS321">
        <v>68400</v>
      </c>
      <c r="AT321">
        <v>25.2</v>
      </c>
      <c r="AU321">
        <v>6.3</v>
      </c>
      <c r="AV321">
        <v>20300</v>
      </c>
      <c r="AW321">
        <v>68800</v>
      </c>
      <c r="AX321">
        <v>29.5</v>
      </c>
      <c r="AY321">
        <v>7.6</v>
      </c>
      <c r="AZ321">
        <v>19900</v>
      </c>
      <c r="BA321">
        <v>69800</v>
      </c>
      <c r="BB321">
        <v>28.5</v>
      </c>
      <c r="BC321">
        <v>7.3</v>
      </c>
      <c r="BD321">
        <v>22100</v>
      </c>
      <c r="BE321">
        <v>69600</v>
      </c>
      <c r="BF321">
        <v>31.8</v>
      </c>
      <c r="BG321">
        <v>7.5</v>
      </c>
      <c r="BH321">
        <v>15800</v>
      </c>
      <c r="BI321">
        <v>67400</v>
      </c>
      <c r="BJ321">
        <v>23.4</v>
      </c>
      <c r="BK321">
        <v>6.6</v>
      </c>
      <c r="BL321">
        <v>20400</v>
      </c>
      <c r="BM321">
        <v>68100</v>
      </c>
      <c r="BN321">
        <v>30</v>
      </c>
      <c r="BO321">
        <v>7.5</v>
      </c>
      <c r="BP321">
        <v>16300</v>
      </c>
      <c r="BQ321">
        <v>66800</v>
      </c>
      <c r="BR321">
        <v>24.3</v>
      </c>
      <c r="BS321">
        <v>8.1</v>
      </c>
      <c r="BT321">
        <v>14000</v>
      </c>
      <c r="BU321">
        <v>69400</v>
      </c>
      <c r="BV321">
        <v>20.2</v>
      </c>
      <c r="BW321">
        <v>7</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12200</v>
      </c>
      <c r="E322">
        <v>51500</v>
      </c>
      <c r="F322">
        <v>23.7</v>
      </c>
      <c r="G322">
        <v>3.4</v>
      </c>
      <c r="H322">
        <v>12300</v>
      </c>
      <c r="I322">
        <v>52300</v>
      </c>
      <c r="J322">
        <v>23.4</v>
      </c>
      <c r="K322">
        <v>3.5</v>
      </c>
      <c r="L322">
        <v>10900</v>
      </c>
      <c r="M322">
        <v>52800</v>
      </c>
      <c r="N322">
        <v>20.6</v>
      </c>
      <c r="O322">
        <v>6.1</v>
      </c>
      <c r="P322">
        <v>11000</v>
      </c>
      <c r="Q322">
        <v>53300</v>
      </c>
      <c r="R322">
        <v>20.7</v>
      </c>
      <c r="S322">
        <v>6.4</v>
      </c>
      <c r="T322">
        <v>10700</v>
      </c>
      <c r="U322">
        <v>55000</v>
      </c>
      <c r="V322">
        <v>19.5</v>
      </c>
      <c r="W322">
        <v>5.9</v>
      </c>
      <c r="X322">
        <v>16400</v>
      </c>
      <c r="Y322">
        <v>56200</v>
      </c>
      <c r="Z322">
        <v>29.1</v>
      </c>
      <c r="AA322">
        <v>7.1</v>
      </c>
      <c r="AB322">
        <v>14900</v>
      </c>
      <c r="AC322">
        <v>55400</v>
      </c>
      <c r="AD322">
        <v>26.8</v>
      </c>
      <c r="AE322">
        <v>6.6</v>
      </c>
      <c r="AF322">
        <v>13700</v>
      </c>
      <c r="AG322">
        <v>54100</v>
      </c>
      <c r="AH322">
        <v>25.4</v>
      </c>
      <c r="AI322">
        <v>6.5</v>
      </c>
      <c r="AJ322">
        <v>14500</v>
      </c>
      <c r="AK322">
        <v>54300</v>
      </c>
      <c r="AL322">
        <v>26.7</v>
      </c>
      <c r="AM322">
        <v>6.9</v>
      </c>
      <c r="AN322">
        <v>14700</v>
      </c>
      <c r="AO322">
        <v>55100</v>
      </c>
      <c r="AP322">
        <v>26.7</v>
      </c>
      <c r="AQ322">
        <v>7.3</v>
      </c>
      <c r="AR322">
        <v>11100</v>
      </c>
      <c r="AS322">
        <v>54400</v>
      </c>
      <c r="AT322">
        <v>20.3</v>
      </c>
      <c r="AU322">
        <v>6.6</v>
      </c>
      <c r="AV322">
        <v>10200</v>
      </c>
      <c r="AW322">
        <v>55600</v>
      </c>
      <c r="AX322">
        <v>18.399999999999999</v>
      </c>
      <c r="AY322">
        <v>5.7</v>
      </c>
      <c r="AZ322">
        <v>11100</v>
      </c>
      <c r="BA322">
        <v>56400</v>
      </c>
      <c r="BB322">
        <v>19.600000000000001</v>
      </c>
      <c r="BC322">
        <v>6.6</v>
      </c>
      <c r="BD322">
        <v>15700</v>
      </c>
      <c r="BE322">
        <v>55300</v>
      </c>
      <c r="BF322">
        <v>28.4</v>
      </c>
      <c r="BG322">
        <v>7.6</v>
      </c>
      <c r="BH322">
        <v>12400</v>
      </c>
      <c r="BI322">
        <v>56200</v>
      </c>
      <c r="BJ322">
        <v>22.1</v>
      </c>
      <c r="BK322">
        <v>7.3</v>
      </c>
      <c r="BL322">
        <v>9200</v>
      </c>
      <c r="BM322">
        <v>53200</v>
      </c>
      <c r="BN322">
        <v>17.2</v>
      </c>
      <c r="BO322">
        <v>7.6</v>
      </c>
      <c r="BP322">
        <v>14200</v>
      </c>
      <c r="BQ322">
        <v>51600</v>
      </c>
      <c r="BR322">
        <v>27.5</v>
      </c>
      <c r="BS322">
        <v>7.7</v>
      </c>
      <c r="BT322">
        <v>14700</v>
      </c>
      <c r="BU322">
        <v>55700</v>
      </c>
      <c r="BV322">
        <v>26.4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42600</v>
      </c>
      <c r="E323">
        <v>229200</v>
      </c>
      <c r="F323">
        <v>18.600000000000001</v>
      </c>
      <c r="G323">
        <v>1.9</v>
      </c>
      <c r="H323">
        <v>44700</v>
      </c>
      <c r="I323">
        <v>233600</v>
      </c>
      <c r="J323">
        <v>19.100000000000001</v>
      </c>
      <c r="K323">
        <v>1.8</v>
      </c>
      <c r="L323">
        <v>42000</v>
      </c>
      <c r="M323">
        <v>237300</v>
      </c>
      <c r="N323">
        <v>17.7</v>
      </c>
      <c r="O323">
        <v>2.7</v>
      </c>
      <c r="P323">
        <v>45100</v>
      </c>
      <c r="Q323">
        <v>240700</v>
      </c>
      <c r="R323">
        <v>18.8</v>
      </c>
      <c r="S323">
        <v>2.7</v>
      </c>
      <c r="T323">
        <v>42200</v>
      </c>
      <c r="U323">
        <v>240500</v>
      </c>
      <c r="V323">
        <v>17.600000000000001</v>
      </c>
      <c r="W323">
        <v>2.6</v>
      </c>
      <c r="X323">
        <v>45100</v>
      </c>
      <c r="Y323">
        <v>242700</v>
      </c>
      <c r="Z323">
        <v>18.600000000000001</v>
      </c>
      <c r="AA323">
        <v>2.8</v>
      </c>
      <c r="AB323">
        <v>49000</v>
      </c>
      <c r="AC323">
        <v>238600</v>
      </c>
      <c r="AD323">
        <v>20.5</v>
      </c>
      <c r="AE323">
        <v>3</v>
      </c>
      <c r="AF323">
        <v>49200</v>
      </c>
      <c r="AG323">
        <v>240600</v>
      </c>
      <c r="AH323">
        <v>20.5</v>
      </c>
      <c r="AI323">
        <v>3.1</v>
      </c>
      <c r="AJ323">
        <v>49500</v>
      </c>
      <c r="AK323">
        <v>240800</v>
      </c>
      <c r="AL323">
        <v>20.6</v>
      </c>
      <c r="AM323">
        <v>3.2</v>
      </c>
      <c r="AN323">
        <v>42500</v>
      </c>
      <c r="AO323">
        <v>241100</v>
      </c>
      <c r="AP323">
        <v>17.600000000000001</v>
      </c>
      <c r="AQ323">
        <v>3</v>
      </c>
      <c r="AR323">
        <v>44400</v>
      </c>
      <c r="AS323">
        <v>243800</v>
      </c>
      <c r="AT323">
        <v>18.2</v>
      </c>
      <c r="AU323">
        <v>3</v>
      </c>
      <c r="AV323">
        <v>46200</v>
      </c>
      <c r="AW323">
        <v>242900</v>
      </c>
      <c r="AX323">
        <v>19</v>
      </c>
      <c r="AY323">
        <v>3.1</v>
      </c>
      <c r="AZ323">
        <v>41300</v>
      </c>
      <c r="BA323">
        <v>245400</v>
      </c>
      <c r="BB323">
        <v>16.8</v>
      </c>
      <c r="BC323">
        <v>3</v>
      </c>
      <c r="BD323">
        <v>46800</v>
      </c>
      <c r="BE323">
        <v>245400</v>
      </c>
      <c r="BF323">
        <v>19.100000000000001</v>
      </c>
      <c r="BG323">
        <v>3.4</v>
      </c>
      <c r="BH323">
        <v>42200</v>
      </c>
      <c r="BI323">
        <v>247400</v>
      </c>
      <c r="BJ323">
        <v>17.100000000000001</v>
      </c>
      <c r="BK323">
        <v>3.2</v>
      </c>
      <c r="BL323">
        <v>39900</v>
      </c>
      <c r="BM323">
        <v>246500</v>
      </c>
      <c r="BN323">
        <v>16.2</v>
      </c>
      <c r="BO323">
        <v>3.2</v>
      </c>
      <c r="BP323">
        <v>42400</v>
      </c>
      <c r="BQ323">
        <v>247100</v>
      </c>
      <c r="BR323">
        <v>17.2</v>
      </c>
      <c r="BS323">
        <v>3.4</v>
      </c>
      <c r="BT323">
        <v>50600</v>
      </c>
      <c r="BU323">
        <v>249400</v>
      </c>
      <c r="BV323">
        <v>20.3</v>
      </c>
      <c r="BW323">
        <v>3.5</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9500</v>
      </c>
      <c r="E324">
        <v>61200</v>
      </c>
      <c r="F324">
        <v>15.5</v>
      </c>
      <c r="G324">
        <v>2.9</v>
      </c>
      <c r="H324">
        <v>8600</v>
      </c>
      <c r="I324">
        <v>62500</v>
      </c>
      <c r="J324">
        <v>13.8</v>
      </c>
      <c r="K324">
        <v>2.7</v>
      </c>
      <c r="L324">
        <v>6600</v>
      </c>
      <c r="M324">
        <v>62500</v>
      </c>
      <c r="N324">
        <v>10.6</v>
      </c>
      <c r="O324">
        <v>4</v>
      </c>
      <c r="P324">
        <v>10100</v>
      </c>
      <c r="Q324">
        <v>64200</v>
      </c>
      <c r="R324">
        <v>15.7</v>
      </c>
      <c r="S324">
        <v>4.9000000000000004</v>
      </c>
      <c r="T324">
        <v>9900</v>
      </c>
      <c r="U324">
        <v>65500</v>
      </c>
      <c r="V324">
        <v>15.2</v>
      </c>
      <c r="W324">
        <v>5.0999999999999996</v>
      </c>
      <c r="X324">
        <v>14000</v>
      </c>
      <c r="Y324">
        <v>65600</v>
      </c>
      <c r="Z324">
        <v>21.3</v>
      </c>
      <c r="AA324">
        <v>6.3</v>
      </c>
      <c r="AB324">
        <v>14500</v>
      </c>
      <c r="AC324">
        <v>67600</v>
      </c>
      <c r="AD324">
        <v>21.5</v>
      </c>
      <c r="AE324">
        <v>6.5</v>
      </c>
      <c r="AF324">
        <v>10400</v>
      </c>
      <c r="AG324">
        <v>67000</v>
      </c>
      <c r="AH324">
        <v>15.5</v>
      </c>
      <c r="AI324">
        <v>5.4</v>
      </c>
      <c r="AJ324">
        <v>10000</v>
      </c>
      <c r="AK324">
        <v>65100</v>
      </c>
      <c r="AL324">
        <v>15.3</v>
      </c>
      <c r="AM324">
        <v>5.3</v>
      </c>
      <c r="AN324">
        <v>11100</v>
      </c>
      <c r="AO324">
        <v>66100</v>
      </c>
      <c r="AP324">
        <v>16.899999999999999</v>
      </c>
      <c r="AQ324">
        <v>5.9</v>
      </c>
      <c r="AR324">
        <v>11400</v>
      </c>
      <c r="AS324">
        <v>66100</v>
      </c>
      <c r="AT324">
        <v>17.3</v>
      </c>
      <c r="AU324">
        <v>5.7</v>
      </c>
      <c r="AV324">
        <v>9500</v>
      </c>
      <c r="AW324">
        <v>65400</v>
      </c>
      <c r="AX324">
        <v>14.6</v>
      </c>
      <c r="AY324">
        <v>5.3</v>
      </c>
      <c r="AZ324">
        <v>8700</v>
      </c>
      <c r="BA324">
        <v>64200</v>
      </c>
      <c r="BB324">
        <v>13.6</v>
      </c>
      <c r="BC324">
        <v>5.8</v>
      </c>
      <c r="BD324">
        <v>8700</v>
      </c>
      <c r="BE324">
        <v>65000</v>
      </c>
      <c r="BF324">
        <v>13.3</v>
      </c>
      <c r="BG324">
        <v>5.9</v>
      </c>
      <c r="BH324">
        <v>7300</v>
      </c>
      <c r="BI324">
        <v>66600</v>
      </c>
      <c r="BJ324">
        <v>10.9</v>
      </c>
      <c r="BK324">
        <v>5</v>
      </c>
      <c r="BL324">
        <v>7300</v>
      </c>
      <c r="BM324">
        <v>64000</v>
      </c>
      <c r="BN324">
        <v>11.5</v>
      </c>
      <c r="BO324">
        <v>5.0999999999999996</v>
      </c>
      <c r="BP324">
        <v>13200</v>
      </c>
      <c r="BQ324">
        <v>65300</v>
      </c>
      <c r="BR324">
        <v>20.2</v>
      </c>
      <c r="BS324">
        <v>7.1</v>
      </c>
      <c r="BT324">
        <v>13200</v>
      </c>
      <c r="BU324">
        <v>65100</v>
      </c>
      <c r="BV324">
        <v>20.3</v>
      </c>
      <c r="BW324">
        <v>7.2</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20800</v>
      </c>
      <c r="E325">
        <v>100600</v>
      </c>
      <c r="F325">
        <v>20.7</v>
      </c>
      <c r="G325">
        <v>2.7</v>
      </c>
      <c r="H325">
        <v>16700</v>
      </c>
      <c r="I325">
        <v>101400</v>
      </c>
      <c r="J325">
        <v>16.5</v>
      </c>
      <c r="K325">
        <v>2.2000000000000002</v>
      </c>
      <c r="L325">
        <v>22100</v>
      </c>
      <c r="M325">
        <v>100900</v>
      </c>
      <c r="N325">
        <v>21.9</v>
      </c>
      <c r="O325">
        <v>5</v>
      </c>
      <c r="P325">
        <v>17800</v>
      </c>
      <c r="Q325">
        <v>102000</v>
      </c>
      <c r="R325">
        <v>17.399999999999999</v>
      </c>
      <c r="S325">
        <v>4.5999999999999996</v>
      </c>
      <c r="T325">
        <v>14300</v>
      </c>
      <c r="U325">
        <v>102800</v>
      </c>
      <c r="V325">
        <v>13.9</v>
      </c>
      <c r="W325">
        <v>3.9</v>
      </c>
      <c r="X325">
        <v>19500</v>
      </c>
      <c r="Y325">
        <v>102300</v>
      </c>
      <c r="Z325">
        <v>19.100000000000001</v>
      </c>
      <c r="AA325">
        <v>4.4000000000000004</v>
      </c>
      <c r="AB325">
        <v>19500</v>
      </c>
      <c r="AC325">
        <v>104000</v>
      </c>
      <c r="AD325">
        <v>18.8</v>
      </c>
      <c r="AE325">
        <v>4.4000000000000004</v>
      </c>
      <c r="AF325">
        <v>19900</v>
      </c>
      <c r="AG325">
        <v>105300</v>
      </c>
      <c r="AH325">
        <v>18.899999999999999</v>
      </c>
      <c r="AI325">
        <v>4.3</v>
      </c>
      <c r="AJ325">
        <v>14000</v>
      </c>
      <c r="AK325">
        <v>102900</v>
      </c>
      <c r="AL325">
        <v>13.6</v>
      </c>
      <c r="AM325">
        <v>3.9</v>
      </c>
      <c r="AN325">
        <v>16500</v>
      </c>
      <c r="AO325">
        <v>103700</v>
      </c>
      <c r="AP325">
        <v>15.9</v>
      </c>
      <c r="AQ325">
        <v>4.2</v>
      </c>
      <c r="AR325">
        <v>15700</v>
      </c>
      <c r="AS325">
        <v>105200</v>
      </c>
      <c r="AT325">
        <v>14.9</v>
      </c>
      <c r="AU325">
        <v>4</v>
      </c>
      <c r="AV325">
        <v>19000</v>
      </c>
      <c r="AW325">
        <v>106300</v>
      </c>
      <c r="AX325">
        <v>17.899999999999999</v>
      </c>
      <c r="AY325">
        <v>4.5</v>
      </c>
      <c r="AZ325">
        <v>18000</v>
      </c>
      <c r="BA325">
        <v>105900</v>
      </c>
      <c r="BB325">
        <v>17</v>
      </c>
      <c r="BC325">
        <v>4.7</v>
      </c>
      <c r="BD325">
        <v>17000</v>
      </c>
      <c r="BE325">
        <v>103700</v>
      </c>
      <c r="BF325">
        <v>16.399999999999999</v>
      </c>
      <c r="BG325">
        <v>4.5999999999999996</v>
      </c>
      <c r="BH325">
        <v>18700</v>
      </c>
      <c r="BI325">
        <v>105400</v>
      </c>
      <c r="BJ325">
        <v>17.7</v>
      </c>
      <c r="BK325">
        <v>4.8</v>
      </c>
      <c r="BL325">
        <v>19100</v>
      </c>
      <c r="BM325">
        <v>105500</v>
      </c>
      <c r="BN325">
        <v>18.100000000000001</v>
      </c>
      <c r="BO325">
        <v>5.2</v>
      </c>
      <c r="BP325">
        <v>16100</v>
      </c>
      <c r="BQ325">
        <v>103200</v>
      </c>
      <c r="BR325">
        <v>15.6</v>
      </c>
      <c r="BS325">
        <v>5.0999999999999996</v>
      </c>
      <c r="BT325">
        <v>23400</v>
      </c>
      <c r="BU325">
        <v>104300</v>
      </c>
      <c r="BV325">
        <v>22.4</v>
      </c>
      <c r="BW325">
        <v>5.2</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91400</v>
      </c>
      <c r="E326">
        <v>463300</v>
      </c>
      <c r="F326">
        <v>19.7</v>
      </c>
      <c r="G326">
        <v>1.4</v>
      </c>
      <c r="H326">
        <v>89900</v>
      </c>
      <c r="I326">
        <v>467600</v>
      </c>
      <c r="J326">
        <v>19.2</v>
      </c>
      <c r="K326">
        <v>1.2</v>
      </c>
      <c r="L326">
        <v>95400</v>
      </c>
      <c r="M326">
        <v>474300</v>
      </c>
      <c r="N326">
        <v>20.100000000000001</v>
      </c>
      <c r="O326">
        <v>2</v>
      </c>
      <c r="P326">
        <v>94400</v>
      </c>
      <c r="Q326">
        <v>480700</v>
      </c>
      <c r="R326">
        <v>19.600000000000001</v>
      </c>
      <c r="S326">
        <v>1.9</v>
      </c>
      <c r="T326">
        <v>89900</v>
      </c>
      <c r="U326">
        <v>483900</v>
      </c>
      <c r="V326">
        <v>18.600000000000001</v>
      </c>
      <c r="W326">
        <v>1.9</v>
      </c>
      <c r="X326">
        <v>96000</v>
      </c>
      <c r="Y326">
        <v>486100</v>
      </c>
      <c r="Z326">
        <v>19.8</v>
      </c>
      <c r="AA326">
        <v>2.2000000000000002</v>
      </c>
      <c r="AB326">
        <v>90300</v>
      </c>
      <c r="AC326">
        <v>489000</v>
      </c>
      <c r="AD326">
        <v>18.5</v>
      </c>
      <c r="AE326">
        <v>2.2000000000000002</v>
      </c>
      <c r="AF326">
        <v>96000</v>
      </c>
      <c r="AG326">
        <v>490200</v>
      </c>
      <c r="AH326">
        <v>19.600000000000001</v>
      </c>
      <c r="AI326">
        <v>2.2999999999999998</v>
      </c>
      <c r="AJ326">
        <v>88700</v>
      </c>
      <c r="AK326">
        <v>489000</v>
      </c>
      <c r="AL326">
        <v>18.100000000000001</v>
      </c>
      <c r="AM326">
        <v>2.2000000000000002</v>
      </c>
      <c r="AN326">
        <v>78200</v>
      </c>
      <c r="AO326">
        <v>489700</v>
      </c>
      <c r="AP326">
        <v>16</v>
      </c>
      <c r="AQ326">
        <v>2.1</v>
      </c>
      <c r="AR326">
        <v>86200</v>
      </c>
      <c r="AS326">
        <v>491300</v>
      </c>
      <c r="AT326">
        <v>17.600000000000001</v>
      </c>
      <c r="AU326">
        <v>2.1</v>
      </c>
      <c r="AV326">
        <v>94400</v>
      </c>
      <c r="AW326">
        <v>494500</v>
      </c>
      <c r="AX326">
        <v>19.100000000000001</v>
      </c>
      <c r="AY326">
        <v>2.2999999999999998</v>
      </c>
      <c r="AZ326">
        <v>92900</v>
      </c>
      <c r="BA326">
        <v>497900</v>
      </c>
      <c r="BB326">
        <v>18.7</v>
      </c>
      <c r="BC326">
        <v>2.4</v>
      </c>
      <c r="BD326">
        <v>85200</v>
      </c>
      <c r="BE326">
        <v>499000</v>
      </c>
      <c r="BF326">
        <v>17.100000000000001</v>
      </c>
      <c r="BG326">
        <v>2.2999999999999998</v>
      </c>
      <c r="BH326">
        <v>90400</v>
      </c>
      <c r="BI326">
        <v>501400</v>
      </c>
      <c r="BJ326">
        <v>18</v>
      </c>
      <c r="BK326">
        <v>2.5</v>
      </c>
      <c r="BL326">
        <v>78000</v>
      </c>
      <c r="BM326">
        <v>504300</v>
      </c>
      <c r="BN326">
        <v>15.5</v>
      </c>
      <c r="BO326">
        <v>2.4</v>
      </c>
      <c r="BP326">
        <v>94700</v>
      </c>
      <c r="BQ326">
        <v>504700</v>
      </c>
      <c r="BR326">
        <v>18.8</v>
      </c>
      <c r="BS326">
        <v>2.7</v>
      </c>
      <c r="BT326">
        <v>92600</v>
      </c>
      <c r="BU326">
        <v>504700</v>
      </c>
      <c r="BV326">
        <v>18.3</v>
      </c>
      <c r="BW326">
        <v>2.7</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49200</v>
      </c>
      <c r="E327">
        <v>158000</v>
      </c>
      <c r="F327">
        <v>31.2</v>
      </c>
      <c r="G327">
        <v>3.5</v>
      </c>
      <c r="H327">
        <v>49700</v>
      </c>
      <c r="I327">
        <v>162600</v>
      </c>
      <c r="J327">
        <v>30.6</v>
      </c>
      <c r="K327">
        <v>3.6</v>
      </c>
      <c r="L327">
        <v>54000</v>
      </c>
      <c r="M327">
        <v>167600</v>
      </c>
      <c r="N327">
        <v>32.200000000000003</v>
      </c>
      <c r="O327">
        <v>3.7</v>
      </c>
      <c r="P327">
        <v>55000</v>
      </c>
      <c r="Q327">
        <v>166800</v>
      </c>
      <c r="R327">
        <v>33</v>
      </c>
      <c r="S327">
        <v>3.4</v>
      </c>
      <c r="T327">
        <v>50800</v>
      </c>
      <c r="U327">
        <v>161300</v>
      </c>
      <c r="V327">
        <v>31.5</v>
      </c>
      <c r="W327">
        <v>3.4</v>
      </c>
      <c r="X327">
        <v>43300</v>
      </c>
      <c r="Y327">
        <v>158100</v>
      </c>
      <c r="Z327">
        <v>27.4</v>
      </c>
      <c r="AA327">
        <v>3.8</v>
      </c>
      <c r="AB327">
        <v>50000</v>
      </c>
      <c r="AC327">
        <v>157400</v>
      </c>
      <c r="AD327">
        <v>31.7</v>
      </c>
      <c r="AE327">
        <v>4.4000000000000004</v>
      </c>
      <c r="AF327">
        <v>51900</v>
      </c>
      <c r="AG327">
        <v>162200</v>
      </c>
      <c r="AH327">
        <v>32</v>
      </c>
      <c r="AI327">
        <v>3.7</v>
      </c>
      <c r="AJ327">
        <v>48400</v>
      </c>
      <c r="AK327">
        <v>163500</v>
      </c>
      <c r="AL327">
        <v>29.6</v>
      </c>
      <c r="AM327">
        <v>3.4</v>
      </c>
      <c r="AN327">
        <v>46700</v>
      </c>
      <c r="AO327">
        <v>161600</v>
      </c>
      <c r="AP327">
        <v>28.9</v>
      </c>
      <c r="AQ327">
        <v>3.4</v>
      </c>
      <c r="AR327">
        <v>47900</v>
      </c>
      <c r="AS327">
        <v>163600</v>
      </c>
      <c r="AT327">
        <v>29.3</v>
      </c>
      <c r="AU327">
        <v>3.4</v>
      </c>
      <c r="AV327">
        <v>46400</v>
      </c>
      <c r="AW327">
        <v>166800</v>
      </c>
      <c r="AX327">
        <v>27.8</v>
      </c>
      <c r="AY327">
        <v>3.7</v>
      </c>
      <c r="AZ327">
        <v>46200</v>
      </c>
      <c r="BA327">
        <v>167400</v>
      </c>
      <c r="BB327">
        <v>27.6</v>
      </c>
      <c r="BC327">
        <v>3.8</v>
      </c>
      <c r="BD327">
        <v>48800</v>
      </c>
      <c r="BE327">
        <v>164700</v>
      </c>
      <c r="BF327">
        <v>29.7</v>
      </c>
      <c r="BG327">
        <v>4.0999999999999996</v>
      </c>
      <c r="BH327">
        <v>48300</v>
      </c>
      <c r="BI327">
        <v>172500</v>
      </c>
      <c r="BJ327">
        <v>28</v>
      </c>
      <c r="BK327">
        <v>4.4000000000000004</v>
      </c>
      <c r="BL327">
        <v>42900</v>
      </c>
      <c r="BM327">
        <v>172200</v>
      </c>
      <c r="BN327">
        <v>24.9</v>
      </c>
      <c r="BO327">
        <v>4.5999999999999996</v>
      </c>
      <c r="BP327">
        <v>40900</v>
      </c>
      <c r="BQ327">
        <v>170900</v>
      </c>
      <c r="BR327">
        <v>24</v>
      </c>
      <c r="BS327">
        <v>5.8</v>
      </c>
      <c r="BT327">
        <v>35300</v>
      </c>
      <c r="BU327">
        <v>154100</v>
      </c>
      <c r="BV327">
        <v>22.9</v>
      </c>
      <c r="BW327">
        <v>6.1</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47100</v>
      </c>
      <c r="E328">
        <v>201200</v>
      </c>
      <c r="F328">
        <v>23.4</v>
      </c>
      <c r="G328">
        <v>2.5</v>
      </c>
      <c r="H328">
        <v>49900</v>
      </c>
      <c r="I328">
        <v>200400</v>
      </c>
      <c r="J328">
        <v>24.9</v>
      </c>
      <c r="K328">
        <v>2.7</v>
      </c>
      <c r="L328">
        <v>52100</v>
      </c>
      <c r="M328">
        <v>202200</v>
      </c>
      <c r="N328">
        <v>25.8</v>
      </c>
      <c r="O328">
        <v>2.8</v>
      </c>
      <c r="P328">
        <v>54300</v>
      </c>
      <c r="Q328">
        <v>202500</v>
      </c>
      <c r="R328">
        <v>26.8</v>
      </c>
      <c r="S328">
        <v>2.6</v>
      </c>
      <c r="T328">
        <v>46000</v>
      </c>
      <c r="U328">
        <v>203300</v>
      </c>
      <c r="V328">
        <v>22.6</v>
      </c>
      <c r="W328">
        <v>2.5</v>
      </c>
      <c r="X328">
        <v>48200</v>
      </c>
      <c r="Y328">
        <v>207200</v>
      </c>
      <c r="Z328">
        <v>23.3</v>
      </c>
      <c r="AA328">
        <v>2.4</v>
      </c>
      <c r="AB328">
        <v>48200</v>
      </c>
      <c r="AC328">
        <v>206400</v>
      </c>
      <c r="AD328">
        <v>23.4</v>
      </c>
      <c r="AE328">
        <v>2.5</v>
      </c>
      <c r="AF328">
        <v>48200</v>
      </c>
      <c r="AG328">
        <v>206900</v>
      </c>
      <c r="AH328">
        <v>23.3</v>
      </c>
      <c r="AI328">
        <v>2.6</v>
      </c>
      <c r="AJ328">
        <v>45800</v>
      </c>
      <c r="AK328">
        <v>204200</v>
      </c>
      <c r="AL328">
        <v>22.4</v>
      </c>
      <c r="AM328">
        <v>2.5</v>
      </c>
      <c r="AN328">
        <v>45700</v>
      </c>
      <c r="AO328">
        <v>202600</v>
      </c>
      <c r="AP328">
        <v>22.6</v>
      </c>
      <c r="AQ328">
        <v>2.6</v>
      </c>
      <c r="AR328">
        <v>39000</v>
      </c>
      <c r="AS328">
        <v>201600</v>
      </c>
      <c r="AT328">
        <v>19.3</v>
      </c>
      <c r="AU328">
        <v>2.5</v>
      </c>
      <c r="AV328">
        <v>37400</v>
      </c>
      <c r="AW328">
        <v>200000</v>
      </c>
      <c r="AX328">
        <v>18.7</v>
      </c>
      <c r="AY328">
        <v>2.5</v>
      </c>
      <c r="AZ328">
        <v>41900</v>
      </c>
      <c r="BA328">
        <v>201700</v>
      </c>
      <c r="BB328">
        <v>20.7</v>
      </c>
      <c r="BC328">
        <v>2.6</v>
      </c>
      <c r="BD328">
        <v>43500</v>
      </c>
      <c r="BE328">
        <v>203100</v>
      </c>
      <c r="BF328">
        <v>21.4</v>
      </c>
      <c r="BG328">
        <v>2.8</v>
      </c>
      <c r="BH328">
        <v>45900</v>
      </c>
      <c r="BI328">
        <v>204200</v>
      </c>
      <c r="BJ328">
        <v>22.5</v>
      </c>
      <c r="BK328">
        <v>2.9</v>
      </c>
      <c r="BL328">
        <v>41600</v>
      </c>
      <c r="BM328">
        <v>203200</v>
      </c>
      <c r="BN328">
        <v>20.5</v>
      </c>
      <c r="BO328">
        <v>2.8</v>
      </c>
      <c r="BP328">
        <v>39800</v>
      </c>
      <c r="BQ328">
        <v>202700</v>
      </c>
      <c r="BR328">
        <v>19.600000000000001</v>
      </c>
      <c r="BS328">
        <v>3.4</v>
      </c>
      <c r="BT328">
        <v>40400</v>
      </c>
      <c r="BU328">
        <v>201200</v>
      </c>
      <c r="BV328">
        <v>20.100000000000001</v>
      </c>
      <c r="BW328">
        <v>3.4</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53200</v>
      </c>
      <c r="E329">
        <v>272800</v>
      </c>
      <c r="F329">
        <v>19.5</v>
      </c>
      <c r="G329">
        <v>1.7</v>
      </c>
      <c r="H329">
        <v>54000</v>
      </c>
      <c r="I329">
        <v>275700</v>
      </c>
      <c r="J329">
        <v>19.600000000000001</v>
      </c>
      <c r="K329">
        <v>1.7</v>
      </c>
      <c r="L329">
        <v>50700</v>
      </c>
      <c r="M329">
        <v>280500</v>
      </c>
      <c r="N329">
        <v>18.100000000000001</v>
      </c>
      <c r="O329">
        <v>2.5</v>
      </c>
      <c r="P329">
        <v>57300</v>
      </c>
      <c r="Q329">
        <v>284000</v>
      </c>
      <c r="R329">
        <v>20.2</v>
      </c>
      <c r="S329">
        <v>2.5</v>
      </c>
      <c r="T329">
        <v>54000</v>
      </c>
      <c r="U329">
        <v>286700</v>
      </c>
      <c r="V329">
        <v>18.8</v>
      </c>
      <c r="W329">
        <v>2.5</v>
      </c>
      <c r="X329">
        <v>43900</v>
      </c>
      <c r="Y329">
        <v>286500</v>
      </c>
      <c r="Z329">
        <v>15.3</v>
      </c>
      <c r="AA329">
        <v>2.4</v>
      </c>
      <c r="AB329">
        <v>57700</v>
      </c>
      <c r="AC329">
        <v>288200</v>
      </c>
      <c r="AD329">
        <v>20</v>
      </c>
      <c r="AE329">
        <v>2.6</v>
      </c>
      <c r="AF329">
        <v>55500</v>
      </c>
      <c r="AG329">
        <v>288900</v>
      </c>
      <c r="AH329">
        <v>19.2</v>
      </c>
      <c r="AI329">
        <v>2.7</v>
      </c>
      <c r="AJ329">
        <v>58900</v>
      </c>
      <c r="AK329">
        <v>286800</v>
      </c>
      <c r="AL329">
        <v>20.6</v>
      </c>
      <c r="AM329">
        <v>2.5</v>
      </c>
      <c r="AN329">
        <v>54900</v>
      </c>
      <c r="AO329">
        <v>287700</v>
      </c>
      <c r="AP329">
        <v>19.100000000000001</v>
      </c>
      <c r="AQ329">
        <v>2.4</v>
      </c>
      <c r="AR329">
        <v>50800</v>
      </c>
      <c r="AS329">
        <v>286600</v>
      </c>
      <c r="AT329">
        <v>17.7</v>
      </c>
      <c r="AU329">
        <v>2.2999999999999998</v>
      </c>
      <c r="AV329">
        <v>51500</v>
      </c>
      <c r="AW329">
        <v>288400</v>
      </c>
      <c r="AX329">
        <v>17.899999999999999</v>
      </c>
      <c r="AY329">
        <v>2.2000000000000002</v>
      </c>
      <c r="AZ329">
        <v>47900</v>
      </c>
      <c r="BA329">
        <v>289800</v>
      </c>
      <c r="BB329">
        <v>16.5</v>
      </c>
      <c r="BC329">
        <v>2.2999999999999998</v>
      </c>
      <c r="BD329">
        <v>43100</v>
      </c>
      <c r="BE329">
        <v>290600</v>
      </c>
      <c r="BF329">
        <v>14.8</v>
      </c>
      <c r="BG329">
        <v>2.2000000000000002</v>
      </c>
      <c r="BH329">
        <v>51300</v>
      </c>
      <c r="BI329">
        <v>290500</v>
      </c>
      <c r="BJ329">
        <v>17.7</v>
      </c>
      <c r="BK329">
        <v>2.5</v>
      </c>
      <c r="BL329">
        <v>57200</v>
      </c>
      <c r="BM329">
        <v>290900</v>
      </c>
      <c r="BN329">
        <v>19.7</v>
      </c>
      <c r="BO329">
        <v>2.7</v>
      </c>
      <c r="BP329">
        <v>58500</v>
      </c>
      <c r="BQ329">
        <v>293300</v>
      </c>
      <c r="BR329">
        <v>20</v>
      </c>
      <c r="BS329">
        <v>2.9</v>
      </c>
      <c r="BT329">
        <v>46800</v>
      </c>
      <c r="BU329">
        <v>291100</v>
      </c>
      <c r="BV329">
        <v>16.100000000000001</v>
      </c>
      <c r="BW329">
        <v>2.5</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12100</v>
      </c>
      <c r="E330">
        <v>67700</v>
      </c>
      <c r="F330">
        <v>17.8</v>
      </c>
      <c r="G330">
        <v>3.4</v>
      </c>
      <c r="H330">
        <v>12400</v>
      </c>
      <c r="I330">
        <v>67900</v>
      </c>
      <c r="J330">
        <v>18.3</v>
      </c>
      <c r="K330">
        <v>3.5</v>
      </c>
      <c r="L330">
        <v>11200</v>
      </c>
      <c r="M330">
        <v>67500</v>
      </c>
      <c r="N330">
        <v>16.600000000000001</v>
      </c>
      <c r="O330">
        <v>4.9000000000000004</v>
      </c>
      <c r="P330">
        <v>11100</v>
      </c>
      <c r="Q330">
        <v>69000</v>
      </c>
      <c r="R330">
        <v>16.100000000000001</v>
      </c>
      <c r="S330">
        <v>4.8</v>
      </c>
      <c r="T330">
        <v>12000</v>
      </c>
      <c r="U330">
        <v>69200</v>
      </c>
      <c r="V330">
        <v>17.3</v>
      </c>
      <c r="W330">
        <v>5</v>
      </c>
      <c r="X330">
        <v>15000</v>
      </c>
      <c r="Y330">
        <v>69900</v>
      </c>
      <c r="Z330">
        <v>21.5</v>
      </c>
      <c r="AA330">
        <v>5.9</v>
      </c>
      <c r="AB330">
        <v>13800</v>
      </c>
      <c r="AC330">
        <v>72300</v>
      </c>
      <c r="AD330">
        <v>19.100000000000001</v>
      </c>
      <c r="AE330">
        <v>6.2</v>
      </c>
      <c r="AF330">
        <v>14300</v>
      </c>
      <c r="AG330">
        <v>70900</v>
      </c>
      <c r="AH330">
        <v>20.2</v>
      </c>
      <c r="AI330">
        <v>6.1</v>
      </c>
      <c r="AJ330">
        <v>14100</v>
      </c>
      <c r="AK330">
        <v>73100</v>
      </c>
      <c r="AL330">
        <v>19.2</v>
      </c>
      <c r="AM330">
        <v>5.7</v>
      </c>
      <c r="AN330">
        <v>14400</v>
      </c>
      <c r="AO330">
        <v>72400</v>
      </c>
      <c r="AP330">
        <v>19.899999999999999</v>
      </c>
      <c r="AQ330">
        <v>5.5</v>
      </c>
      <c r="AR330">
        <v>10700</v>
      </c>
      <c r="AS330">
        <v>73400</v>
      </c>
      <c r="AT330">
        <v>14.6</v>
      </c>
      <c r="AU330">
        <v>5.5</v>
      </c>
      <c r="AV330">
        <v>9700</v>
      </c>
      <c r="AW330">
        <v>75300</v>
      </c>
      <c r="AX330">
        <v>12.9</v>
      </c>
      <c r="AY330">
        <v>5.6</v>
      </c>
      <c r="AZ330">
        <v>15800</v>
      </c>
      <c r="BA330">
        <v>76700</v>
      </c>
      <c r="BB330">
        <v>20.6</v>
      </c>
      <c r="BC330">
        <v>6.5</v>
      </c>
      <c r="BD330">
        <v>11900</v>
      </c>
      <c r="BE330">
        <v>73400</v>
      </c>
      <c r="BF330">
        <v>16.3</v>
      </c>
      <c r="BG330">
        <v>5.8</v>
      </c>
      <c r="BH330">
        <v>10900</v>
      </c>
      <c r="BI330">
        <v>74100</v>
      </c>
      <c r="BJ330">
        <v>14.7</v>
      </c>
      <c r="BK330">
        <v>5.8</v>
      </c>
      <c r="BL330">
        <v>17700</v>
      </c>
      <c r="BM330">
        <v>72900</v>
      </c>
      <c r="BN330">
        <v>24.3</v>
      </c>
      <c r="BO330">
        <v>6.4</v>
      </c>
      <c r="BP330">
        <v>16800</v>
      </c>
      <c r="BQ330">
        <v>75100</v>
      </c>
      <c r="BR330">
        <v>22.4</v>
      </c>
      <c r="BS330">
        <v>7.1</v>
      </c>
      <c r="BT330">
        <v>12400</v>
      </c>
      <c r="BU330">
        <v>75600</v>
      </c>
      <c r="BV330">
        <v>16.399999999999999</v>
      </c>
      <c r="BW330">
        <v>6.5</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17000</v>
      </c>
      <c r="E331">
        <v>86400</v>
      </c>
      <c r="F331">
        <v>19.7</v>
      </c>
      <c r="G331">
        <v>2.2999999999999998</v>
      </c>
      <c r="H331">
        <v>15800</v>
      </c>
      <c r="I331">
        <v>86800</v>
      </c>
      <c r="J331">
        <v>18.2</v>
      </c>
      <c r="K331">
        <v>2.2000000000000002</v>
      </c>
      <c r="L331">
        <v>16900</v>
      </c>
      <c r="M331">
        <v>88200</v>
      </c>
      <c r="N331">
        <v>19.100000000000001</v>
      </c>
      <c r="O331">
        <v>2.2999999999999998</v>
      </c>
      <c r="P331">
        <v>16600</v>
      </c>
      <c r="Q331">
        <v>88800</v>
      </c>
      <c r="R331">
        <v>18.7</v>
      </c>
      <c r="S331">
        <v>2.5</v>
      </c>
      <c r="T331">
        <v>17100</v>
      </c>
      <c r="U331">
        <v>90700</v>
      </c>
      <c r="V331">
        <v>18.8</v>
      </c>
      <c r="W331">
        <v>2.5</v>
      </c>
      <c r="X331">
        <v>17400</v>
      </c>
      <c r="Y331">
        <v>90500</v>
      </c>
      <c r="Z331">
        <v>19.2</v>
      </c>
      <c r="AA331">
        <v>2.5</v>
      </c>
      <c r="AB331">
        <v>17700</v>
      </c>
      <c r="AC331">
        <v>90500</v>
      </c>
      <c r="AD331">
        <v>19.5</v>
      </c>
      <c r="AE331">
        <v>2.5</v>
      </c>
      <c r="AF331">
        <v>17800</v>
      </c>
      <c r="AG331">
        <v>89600</v>
      </c>
      <c r="AH331">
        <v>19.899999999999999</v>
      </c>
      <c r="AI331">
        <v>2.8</v>
      </c>
      <c r="AJ331">
        <v>16900</v>
      </c>
      <c r="AK331">
        <v>88500</v>
      </c>
      <c r="AL331">
        <v>19</v>
      </c>
      <c r="AM331">
        <v>2.5</v>
      </c>
      <c r="AN331">
        <v>17000</v>
      </c>
      <c r="AO331">
        <v>88600</v>
      </c>
      <c r="AP331">
        <v>19.2</v>
      </c>
      <c r="AQ331">
        <v>2.4</v>
      </c>
      <c r="AR331">
        <v>15700</v>
      </c>
      <c r="AS331">
        <v>89300</v>
      </c>
      <c r="AT331">
        <v>17.600000000000001</v>
      </c>
      <c r="AU331">
        <v>2.4</v>
      </c>
      <c r="AV331">
        <v>15100</v>
      </c>
      <c r="AW331">
        <v>89500</v>
      </c>
      <c r="AX331">
        <v>16.8</v>
      </c>
      <c r="AY331">
        <v>2.2999999999999998</v>
      </c>
      <c r="AZ331">
        <v>15100</v>
      </c>
      <c r="BA331">
        <v>90200</v>
      </c>
      <c r="BB331">
        <v>16.8</v>
      </c>
      <c r="BC331">
        <v>2.2999999999999998</v>
      </c>
      <c r="BD331">
        <v>14300</v>
      </c>
      <c r="BE331">
        <v>90500</v>
      </c>
      <c r="BF331">
        <v>15.8</v>
      </c>
      <c r="BG331">
        <v>2.2000000000000002</v>
      </c>
      <c r="BH331">
        <v>15400</v>
      </c>
      <c r="BI331">
        <v>90700</v>
      </c>
      <c r="BJ331">
        <v>16.899999999999999</v>
      </c>
      <c r="BK331">
        <v>2.2999999999999998</v>
      </c>
      <c r="BL331">
        <v>15200</v>
      </c>
      <c r="BM331">
        <v>91200</v>
      </c>
      <c r="BN331">
        <v>16.7</v>
      </c>
      <c r="BO331">
        <v>2.2999999999999998</v>
      </c>
      <c r="BP331">
        <v>16900</v>
      </c>
      <c r="BQ331">
        <v>91400</v>
      </c>
      <c r="BR331">
        <v>18.5</v>
      </c>
      <c r="BS331">
        <v>2.7</v>
      </c>
      <c r="BT331">
        <v>16600</v>
      </c>
      <c r="BU331">
        <v>92200</v>
      </c>
      <c r="BV331">
        <v>18</v>
      </c>
      <c r="BW331">
        <v>2.8</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48900</v>
      </c>
      <c r="E332">
        <v>193600</v>
      </c>
      <c r="F332">
        <v>25.3</v>
      </c>
      <c r="G332">
        <v>2.5</v>
      </c>
      <c r="H332">
        <v>50000</v>
      </c>
      <c r="I332">
        <v>192600</v>
      </c>
      <c r="J332">
        <v>26</v>
      </c>
      <c r="K332">
        <v>2.7</v>
      </c>
      <c r="L332">
        <v>54400</v>
      </c>
      <c r="M332">
        <v>195900</v>
      </c>
      <c r="N332">
        <v>27.8</v>
      </c>
      <c r="O332">
        <v>2.8</v>
      </c>
      <c r="P332">
        <v>51100</v>
      </c>
      <c r="Q332">
        <v>198500</v>
      </c>
      <c r="R332">
        <v>25.8</v>
      </c>
      <c r="S332">
        <v>2.8</v>
      </c>
      <c r="T332">
        <v>52700</v>
      </c>
      <c r="U332">
        <v>195300</v>
      </c>
      <c r="V332">
        <v>27</v>
      </c>
      <c r="W332">
        <v>2.8</v>
      </c>
      <c r="X332">
        <v>55300</v>
      </c>
      <c r="Y332">
        <v>197200</v>
      </c>
      <c r="Z332">
        <v>28</v>
      </c>
      <c r="AA332">
        <v>2.8</v>
      </c>
      <c r="AB332">
        <v>56800</v>
      </c>
      <c r="AC332">
        <v>198500</v>
      </c>
      <c r="AD332">
        <v>28.6</v>
      </c>
      <c r="AE332">
        <v>2.6</v>
      </c>
      <c r="AF332">
        <v>49600</v>
      </c>
      <c r="AG332">
        <v>197100</v>
      </c>
      <c r="AH332">
        <v>25.2</v>
      </c>
      <c r="AI332">
        <v>2.6</v>
      </c>
      <c r="AJ332">
        <v>47500</v>
      </c>
      <c r="AK332">
        <v>196500</v>
      </c>
      <c r="AL332">
        <v>24.2</v>
      </c>
      <c r="AM332">
        <v>2.7</v>
      </c>
      <c r="AN332">
        <v>47400</v>
      </c>
      <c r="AO332">
        <v>194900</v>
      </c>
      <c r="AP332">
        <v>24.3</v>
      </c>
      <c r="AQ332">
        <v>2.7</v>
      </c>
      <c r="AR332">
        <v>50200</v>
      </c>
      <c r="AS332">
        <v>195200</v>
      </c>
      <c r="AT332">
        <v>25.7</v>
      </c>
      <c r="AU332">
        <v>2.9</v>
      </c>
      <c r="AV332">
        <v>53500</v>
      </c>
      <c r="AW332">
        <v>194900</v>
      </c>
      <c r="AX332">
        <v>27.5</v>
      </c>
      <c r="AY332">
        <v>3</v>
      </c>
      <c r="AZ332">
        <v>53400</v>
      </c>
      <c r="BA332">
        <v>193200</v>
      </c>
      <c r="BB332">
        <v>27.6</v>
      </c>
      <c r="BC332">
        <v>3</v>
      </c>
      <c r="BD332">
        <v>46000</v>
      </c>
      <c r="BE332">
        <v>192400</v>
      </c>
      <c r="BF332">
        <v>23.9</v>
      </c>
      <c r="BG332">
        <v>3</v>
      </c>
      <c r="BH332">
        <v>44900</v>
      </c>
      <c r="BI332">
        <v>190800</v>
      </c>
      <c r="BJ332">
        <v>23.5</v>
      </c>
      <c r="BK332">
        <v>3.1</v>
      </c>
      <c r="BL332">
        <v>37000</v>
      </c>
      <c r="BM332">
        <v>190800</v>
      </c>
      <c r="BN332">
        <v>19.399999999999999</v>
      </c>
      <c r="BO332">
        <v>2.7</v>
      </c>
      <c r="BP332">
        <v>51700</v>
      </c>
      <c r="BQ332">
        <v>192600</v>
      </c>
      <c r="BR332">
        <v>26.9</v>
      </c>
      <c r="BS332">
        <v>3.5</v>
      </c>
      <c r="BT332">
        <v>50800</v>
      </c>
      <c r="BU332">
        <v>191200</v>
      </c>
      <c r="BV332">
        <v>26.6</v>
      </c>
      <c r="BW332">
        <v>3.8</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9900</v>
      </c>
      <c r="E333">
        <v>57300</v>
      </c>
      <c r="F333">
        <v>17.3</v>
      </c>
      <c r="G333">
        <v>3.1</v>
      </c>
      <c r="H333">
        <v>11400</v>
      </c>
      <c r="I333">
        <v>59600</v>
      </c>
      <c r="J333">
        <v>19.100000000000001</v>
      </c>
      <c r="K333">
        <v>3.3</v>
      </c>
      <c r="L333">
        <v>12900</v>
      </c>
      <c r="M333">
        <v>61400</v>
      </c>
      <c r="N333">
        <v>20.9</v>
      </c>
      <c r="O333">
        <v>6.1</v>
      </c>
      <c r="P333">
        <v>12700</v>
      </c>
      <c r="Q333">
        <v>61400</v>
      </c>
      <c r="R333">
        <v>20.7</v>
      </c>
      <c r="S333">
        <v>5.9</v>
      </c>
      <c r="T333">
        <v>11800</v>
      </c>
      <c r="U333">
        <v>63100</v>
      </c>
      <c r="V333">
        <v>18.600000000000001</v>
      </c>
      <c r="W333">
        <v>5.6</v>
      </c>
      <c r="X333">
        <v>11800</v>
      </c>
      <c r="Y333">
        <v>65000</v>
      </c>
      <c r="Z333">
        <v>18.2</v>
      </c>
      <c r="AA333">
        <v>5.7</v>
      </c>
      <c r="AB333">
        <v>14100</v>
      </c>
      <c r="AC333">
        <v>64800</v>
      </c>
      <c r="AD333">
        <v>21.8</v>
      </c>
      <c r="AE333">
        <v>6.7</v>
      </c>
      <c r="AF333">
        <v>13300</v>
      </c>
      <c r="AG333">
        <v>65900</v>
      </c>
      <c r="AH333">
        <v>20.2</v>
      </c>
      <c r="AI333">
        <v>6.5</v>
      </c>
      <c r="AJ333">
        <v>9400</v>
      </c>
      <c r="AK333">
        <v>65100</v>
      </c>
      <c r="AL333">
        <v>14.4</v>
      </c>
      <c r="AM333">
        <v>5.6</v>
      </c>
      <c r="AN333">
        <v>10400</v>
      </c>
      <c r="AO333">
        <v>62700</v>
      </c>
      <c r="AP333">
        <v>16.600000000000001</v>
      </c>
      <c r="AQ333">
        <v>6.2</v>
      </c>
      <c r="AR333">
        <v>12100</v>
      </c>
      <c r="AS333">
        <v>64300</v>
      </c>
      <c r="AT333">
        <v>18.899999999999999</v>
      </c>
      <c r="AU333">
        <v>5.9</v>
      </c>
      <c r="AV333">
        <v>12400</v>
      </c>
      <c r="AW333">
        <v>63000</v>
      </c>
      <c r="AX333">
        <v>19.7</v>
      </c>
      <c r="AY333">
        <v>6.3</v>
      </c>
      <c r="AZ333">
        <v>8700</v>
      </c>
      <c r="BA333">
        <v>60800</v>
      </c>
      <c r="BB333">
        <v>14.2</v>
      </c>
      <c r="BC333">
        <v>5.6</v>
      </c>
      <c r="BD333">
        <v>8400</v>
      </c>
      <c r="BE333">
        <v>60400</v>
      </c>
      <c r="BF333">
        <v>13.9</v>
      </c>
      <c r="BG333">
        <v>5.6</v>
      </c>
      <c r="BH333">
        <v>8300</v>
      </c>
      <c r="BI333">
        <v>63700</v>
      </c>
      <c r="BJ333">
        <v>13</v>
      </c>
      <c r="BK333">
        <v>6.4</v>
      </c>
      <c r="BL333">
        <v>9400</v>
      </c>
      <c r="BM333">
        <v>62100</v>
      </c>
      <c r="BN333">
        <v>15.2</v>
      </c>
      <c r="BO333">
        <v>7.1</v>
      </c>
      <c r="BP333">
        <v>10100</v>
      </c>
      <c r="BQ333">
        <v>61900</v>
      </c>
      <c r="BR333">
        <v>16.3</v>
      </c>
      <c r="BS333">
        <v>7.2</v>
      </c>
      <c r="BT333">
        <v>14000</v>
      </c>
      <c r="BU333">
        <v>62600</v>
      </c>
      <c r="BV333">
        <v>22.3</v>
      </c>
      <c r="BW333">
        <v>7</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17500</v>
      </c>
      <c r="E334">
        <v>98200</v>
      </c>
      <c r="F334">
        <v>17.8</v>
      </c>
      <c r="G334">
        <v>2.2000000000000002</v>
      </c>
      <c r="H334">
        <v>17300</v>
      </c>
      <c r="I334">
        <v>98400</v>
      </c>
      <c r="J334">
        <v>17.600000000000001</v>
      </c>
      <c r="K334">
        <v>2.2000000000000002</v>
      </c>
      <c r="L334">
        <v>17400</v>
      </c>
      <c r="M334">
        <v>98900</v>
      </c>
      <c r="N334">
        <v>17.600000000000001</v>
      </c>
      <c r="O334">
        <v>2.2000000000000002</v>
      </c>
      <c r="P334">
        <v>15900</v>
      </c>
      <c r="Q334">
        <v>98800</v>
      </c>
      <c r="R334">
        <v>16.100000000000001</v>
      </c>
      <c r="S334">
        <v>2.2000000000000002</v>
      </c>
      <c r="T334">
        <v>18500</v>
      </c>
      <c r="U334">
        <v>98700</v>
      </c>
      <c r="V334">
        <v>18.7</v>
      </c>
      <c r="W334">
        <v>2.5</v>
      </c>
      <c r="X334">
        <v>18500</v>
      </c>
      <c r="Y334">
        <v>100400</v>
      </c>
      <c r="Z334">
        <v>18.5</v>
      </c>
      <c r="AA334">
        <v>2.6</v>
      </c>
      <c r="AB334">
        <v>17700</v>
      </c>
      <c r="AC334">
        <v>100100</v>
      </c>
      <c r="AD334">
        <v>17.7</v>
      </c>
      <c r="AE334">
        <v>2.6</v>
      </c>
      <c r="AF334">
        <v>19700</v>
      </c>
      <c r="AG334">
        <v>98800</v>
      </c>
      <c r="AH334">
        <v>19.899999999999999</v>
      </c>
      <c r="AI334">
        <v>2.7</v>
      </c>
      <c r="AJ334">
        <v>16600</v>
      </c>
      <c r="AK334">
        <v>98600</v>
      </c>
      <c r="AL334">
        <v>16.8</v>
      </c>
      <c r="AM334">
        <v>2.4</v>
      </c>
      <c r="AN334">
        <v>17500</v>
      </c>
      <c r="AO334">
        <v>98900</v>
      </c>
      <c r="AP334">
        <v>17.7</v>
      </c>
      <c r="AQ334">
        <v>2.6</v>
      </c>
      <c r="AR334">
        <v>19100</v>
      </c>
      <c r="AS334">
        <v>98900</v>
      </c>
      <c r="AT334">
        <v>19.3</v>
      </c>
      <c r="AU334">
        <v>2.7</v>
      </c>
      <c r="AV334">
        <v>18800</v>
      </c>
      <c r="AW334">
        <v>98800</v>
      </c>
      <c r="AX334">
        <v>19.100000000000001</v>
      </c>
      <c r="AY334">
        <v>2.7</v>
      </c>
      <c r="AZ334">
        <v>19000</v>
      </c>
      <c r="BA334">
        <v>99100</v>
      </c>
      <c r="BB334">
        <v>19.2</v>
      </c>
      <c r="BC334">
        <v>2.8</v>
      </c>
      <c r="BD334">
        <v>18000</v>
      </c>
      <c r="BE334">
        <v>100000</v>
      </c>
      <c r="BF334">
        <v>18</v>
      </c>
      <c r="BG334">
        <v>2.7</v>
      </c>
      <c r="BH334">
        <v>17400</v>
      </c>
      <c r="BI334">
        <v>99700</v>
      </c>
      <c r="BJ334">
        <v>17.5</v>
      </c>
      <c r="BK334">
        <v>2.6</v>
      </c>
      <c r="BL334">
        <v>17500</v>
      </c>
      <c r="BM334">
        <v>100900</v>
      </c>
      <c r="BN334">
        <v>17.3</v>
      </c>
      <c r="BO334">
        <v>2.5</v>
      </c>
      <c r="BP334">
        <v>19800</v>
      </c>
      <c r="BQ334">
        <v>99700</v>
      </c>
      <c r="BR334">
        <v>19.8</v>
      </c>
      <c r="BS334">
        <v>2.9</v>
      </c>
      <c r="BT334">
        <v>17200</v>
      </c>
      <c r="BU334">
        <v>101600</v>
      </c>
      <c r="BV334">
        <v>16.899999999999999</v>
      </c>
      <c r="BW334">
        <v>3</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43100</v>
      </c>
      <c r="E335">
        <v>150100</v>
      </c>
      <c r="F335">
        <v>28.7</v>
      </c>
      <c r="G335">
        <v>2.6</v>
      </c>
      <c r="H335">
        <v>42400</v>
      </c>
      <c r="I335">
        <v>152700</v>
      </c>
      <c r="J335">
        <v>27.8</v>
      </c>
      <c r="K335">
        <v>2.7</v>
      </c>
      <c r="L335">
        <v>42200</v>
      </c>
      <c r="M335">
        <v>154300</v>
      </c>
      <c r="N335">
        <v>27.3</v>
      </c>
      <c r="O335">
        <v>2.7</v>
      </c>
      <c r="P335">
        <v>47000</v>
      </c>
      <c r="Q335">
        <v>156000</v>
      </c>
      <c r="R335">
        <v>30.1</v>
      </c>
      <c r="S335">
        <v>2.7</v>
      </c>
      <c r="T335">
        <v>49100</v>
      </c>
      <c r="U335">
        <v>157500</v>
      </c>
      <c r="V335">
        <v>31.1</v>
      </c>
      <c r="W335">
        <v>2.8</v>
      </c>
      <c r="X335">
        <v>44200</v>
      </c>
      <c r="Y335">
        <v>156900</v>
      </c>
      <c r="Z335">
        <v>28.2</v>
      </c>
      <c r="AA335">
        <v>2.6</v>
      </c>
      <c r="AB335">
        <v>48100</v>
      </c>
      <c r="AC335">
        <v>156000</v>
      </c>
      <c r="AD335">
        <v>30.8</v>
      </c>
      <c r="AE335">
        <v>2.7</v>
      </c>
      <c r="AF335">
        <v>45200</v>
      </c>
      <c r="AG335">
        <v>157500</v>
      </c>
      <c r="AH335">
        <v>28.7</v>
      </c>
      <c r="AI335">
        <v>2.6</v>
      </c>
      <c r="AJ335">
        <v>42900</v>
      </c>
      <c r="AK335">
        <v>159300</v>
      </c>
      <c r="AL335">
        <v>27</v>
      </c>
      <c r="AM335">
        <v>2.6</v>
      </c>
      <c r="AN335">
        <v>45000</v>
      </c>
      <c r="AO335">
        <v>159200</v>
      </c>
      <c r="AP335">
        <v>28.3</v>
      </c>
      <c r="AQ335">
        <v>2.6</v>
      </c>
      <c r="AR335">
        <v>43800</v>
      </c>
      <c r="AS335">
        <v>158700</v>
      </c>
      <c r="AT335">
        <v>27.6</v>
      </c>
      <c r="AU335">
        <v>2.6</v>
      </c>
      <c r="AV335">
        <v>43800</v>
      </c>
      <c r="AW335">
        <v>159200</v>
      </c>
      <c r="AX335">
        <v>27.5</v>
      </c>
      <c r="AY335">
        <v>2.8</v>
      </c>
      <c r="AZ335">
        <v>48400</v>
      </c>
      <c r="BA335">
        <v>161400</v>
      </c>
      <c r="BB335">
        <v>30</v>
      </c>
      <c r="BC335">
        <v>2.9</v>
      </c>
      <c r="BD335">
        <v>45900</v>
      </c>
      <c r="BE335">
        <v>161200</v>
      </c>
      <c r="BF335">
        <v>28.5</v>
      </c>
      <c r="BG335">
        <v>2.9</v>
      </c>
      <c r="BH335">
        <v>46600</v>
      </c>
      <c r="BI335">
        <v>162800</v>
      </c>
      <c r="BJ335">
        <v>28.6</v>
      </c>
      <c r="BK335">
        <v>2.9</v>
      </c>
      <c r="BL335">
        <v>45500</v>
      </c>
      <c r="BM335">
        <v>164000</v>
      </c>
      <c r="BN335">
        <v>27.8</v>
      </c>
      <c r="BO335">
        <v>3</v>
      </c>
      <c r="BP335">
        <v>37500</v>
      </c>
      <c r="BQ335">
        <v>162400</v>
      </c>
      <c r="BR335">
        <v>23.1</v>
      </c>
      <c r="BS335">
        <v>3.4</v>
      </c>
      <c r="BT335">
        <v>38900</v>
      </c>
      <c r="BU335">
        <v>162400</v>
      </c>
      <c r="BV335">
        <v>23.9</v>
      </c>
      <c r="BW335">
        <v>4.2</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13200</v>
      </c>
      <c r="E336">
        <v>60800</v>
      </c>
      <c r="F336">
        <v>21.7</v>
      </c>
      <c r="G336">
        <v>3.3</v>
      </c>
      <c r="H336">
        <v>11300</v>
      </c>
      <c r="I336">
        <v>61300</v>
      </c>
      <c r="J336">
        <v>18.399999999999999</v>
      </c>
      <c r="K336">
        <v>3.2</v>
      </c>
      <c r="L336">
        <v>12700</v>
      </c>
      <c r="M336">
        <v>61300</v>
      </c>
      <c r="N336">
        <v>20.7</v>
      </c>
      <c r="O336">
        <v>5.4</v>
      </c>
      <c r="P336">
        <v>12900</v>
      </c>
      <c r="Q336">
        <v>63400</v>
      </c>
      <c r="R336">
        <v>20.399999999999999</v>
      </c>
      <c r="S336">
        <v>5.8</v>
      </c>
      <c r="T336">
        <v>12300</v>
      </c>
      <c r="U336">
        <v>61400</v>
      </c>
      <c r="V336">
        <v>20</v>
      </c>
      <c r="W336">
        <v>6.1</v>
      </c>
      <c r="X336">
        <v>12800</v>
      </c>
      <c r="Y336">
        <v>63500</v>
      </c>
      <c r="Z336">
        <v>20.2</v>
      </c>
      <c r="AA336">
        <v>6.4</v>
      </c>
      <c r="AB336">
        <v>14400</v>
      </c>
      <c r="AC336">
        <v>65300</v>
      </c>
      <c r="AD336">
        <v>22.1</v>
      </c>
      <c r="AE336">
        <v>6.5</v>
      </c>
      <c r="AF336">
        <v>18100</v>
      </c>
      <c r="AG336">
        <v>65500</v>
      </c>
      <c r="AH336">
        <v>27.7</v>
      </c>
      <c r="AI336">
        <v>7.4</v>
      </c>
      <c r="AJ336">
        <v>16000</v>
      </c>
      <c r="AK336">
        <v>65900</v>
      </c>
      <c r="AL336">
        <v>24.3</v>
      </c>
      <c r="AM336">
        <v>6.9</v>
      </c>
      <c r="AN336">
        <v>14200</v>
      </c>
      <c r="AO336">
        <v>66400</v>
      </c>
      <c r="AP336">
        <v>21.4</v>
      </c>
      <c r="AQ336">
        <v>6.6</v>
      </c>
      <c r="AR336">
        <v>9500</v>
      </c>
      <c r="AS336">
        <v>65500</v>
      </c>
      <c r="AT336">
        <v>14.4</v>
      </c>
      <c r="AU336">
        <v>5.6</v>
      </c>
      <c r="AV336">
        <v>10300</v>
      </c>
      <c r="AW336">
        <v>65200</v>
      </c>
      <c r="AX336">
        <v>15.8</v>
      </c>
      <c r="AY336">
        <v>5.5</v>
      </c>
      <c r="AZ336">
        <v>12600</v>
      </c>
      <c r="BA336">
        <v>65900</v>
      </c>
      <c r="BB336">
        <v>19</v>
      </c>
      <c r="BC336">
        <v>5.8</v>
      </c>
      <c r="BD336">
        <v>12200</v>
      </c>
      <c r="BE336">
        <v>65800</v>
      </c>
      <c r="BF336">
        <v>18.600000000000001</v>
      </c>
      <c r="BG336">
        <v>5.5</v>
      </c>
      <c r="BH336">
        <v>11300</v>
      </c>
      <c r="BI336">
        <v>65900</v>
      </c>
      <c r="BJ336">
        <v>17.2</v>
      </c>
      <c r="BK336">
        <v>5.3</v>
      </c>
      <c r="BL336">
        <v>12200</v>
      </c>
      <c r="BM336">
        <v>66700</v>
      </c>
      <c r="BN336">
        <v>18.3</v>
      </c>
      <c r="BO336">
        <v>5.4</v>
      </c>
      <c r="BP336">
        <v>15200</v>
      </c>
      <c r="BQ336">
        <v>65600</v>
      </c>
      <c r="BR336">
        <v>23.1</v>
      </c>
      <c r="BS336">
        <v>6.9</v>
      </c>
      <c r="BT336">
        <v>9700</v>
      </c>
      <c r="BU336">
        <v>66000</v>
      </c>
      <c r="BV336">
        <v>14.7</v>
      </c>
      <c r="BW336">
        <v>5.9</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73900</v>
      </c>
      <c r="E337">
        <v>344800</v>
      </c>
      <c r="F337">
        <v>21.4</v>
      </c>
      <c r="G337">
        <v>1.4</v>
      </c>
      <c r="H337">
        <v>72100</v>
      </c>
      <c r="I337">
        <v>346600</v>
      </c>
      <c r="J337">
        <v>20.8</v>
      </c>
      <c r="K337">
        <v>1.4</v>
      </c>
      <c r="L337">
        <v>67400</v>
      </c>
      <c r="M337">
        <v>351700</v>
      </c>
      <c r="N337">
        <v>19.2</v>
      </c>
      <c r="O337">
        <v>2.2000000000000002</v>
      </c>
      <c r="P337">
        <v>73200</v>
      </c>
      <c r="Q337">
        <v>352100</v>
      </c>
      <c r="R337">
        <v>20.8</v>
      </c>
      <c r="S337">
        <v>2.4</v>
      </c>
      <c r="T337">
        <v>71100</v>
      </c>
      <c r="U337">
        <v>352600</v>
      </c>
      <c r="V337">
        <v>20.2</v>
      </c>
      <c r="W337">
        <v>2.4</v>
      </c>
      <c r="X337">
        <v>71200</v>
      </c>
      <c r="Y337">
        <v>356200</v>
      </c>
      <c r="Z337">
        <v>20</v>
      </c>
      <c r="AA337">
        <v>2.5</v>
      </c>
      <c r="AB337">
        <v>75600</v>
      </c>
      <c r="AC337">
        <v>356600</v>
      </c>
      <c r="AD337">
        <v>21.2</v>
      </c>
      <c r="AE337">
        <v>2.5</v>
      </c>
      <c r="AF337">
        <v>83700</v>
      </c>
      <c r="AG337">
        <v>355100</v>
      </c>
      <c r="AH337">
        <v>23.6</v>
      </c>
      <c r="AI337">
        <v>2.8</v>
      </c>
      <c r="AJ337">
        <v>69100</v>
      </c>
      <c r="AK337">
        <v>351700</v>
      </c>
      <c r="AL337">
        <v>19.600000000000001</v>
      </c>
      <c r="AM337">
        <v>2.5</v>
      </c>
      <c r="AN337">
        <v>70100</v>
      </c>
      <c r="AO337">
        <v>353400</v>
      </c>
      <c r="AP337">
        <v>19.8</v>
      </c>
      <c r="AQ337">
        <v>2.5</v>
      </c>
      <c r="AR337">
        <v>64000</v>
      </c>
      <c r="AS337">
        <v>349300</v>
      </c>
      <c r="AT337">
        <v>18.3</v>
      </c>
      <c r="AU337">
        <v>2.4</v>
      </c>
      <c r="AV337">
        <v>73200</v>
      </c>
      <c r="AW337">
        <v>350100</v>
      </c>
      <c r="AX337">
        <v>20.9</v>
      </c>
      <c r="AY337">
        <v>2.5</v>
      </c>
      <c r="AZ337">
        <v>73100</v>
      </c>
      <c r="BA337">
        <v>350600</v>
      </c>
      <c r="BB337">
        <v>20.9</v>
      </c>
      <c r="BC337">
        <v>2.6</v>
      </c>
      <c r="BD337">
        <v>70500</v>
      </c>
      <c r="BE337">
        <v>350800</v>
      </c>
      <c r="BF337">
        <v>20.100000000000001</v>
      </c>
      <c r="BG337">
        <v>2.5</v>
      </c>
      <c r="BH337">
        <v>62000</v>
      </c>
      <c r="BI337">
        <v>347500</v>
      </c>
      <c r="BJ337">
        <v>17.8</v>
      </c>
      <c r="BK337">
        <v>2.4</v>
      </c>
      <c r="BL337">
        <v>67100</v>
      </c>
      <c r="BM337">
        <v>349100</v>
      </c>
      <c r="BN337">
        <v>19.2</v>
      </c>
      <c r="BO337">
        <v>2.5</v>
      </c>
      <c r="BP337">
        <v>67400</v>
      </c>
      <c r="BQ337">
        <v>350000</v>
      </c>
      <c r="BR337">
        <v>19.3</v>
      </c>
      <c r="BS337">
        <v>2.6</v>
      </c>
      <c r="BT337">
        <v>64100</v>
      </c>
      <c r="BU337">
        <v>345700</v>
      </c>
      <c r="BV337">
        <v>18.600000000000001</v>
      </c>
      <c r="BW337">
        <v>2.6</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10000</v>
      </c>
      <c r="E338">
        <v>59500</v>
      </c>
      <c r="F338">
        <v>16.8</v>
      </c>
      <c r="G338">
        <v>3.3</v>
      </c>
      <c r="H338">
        <v>11000</v>
      </c>
      <c r="I338">
        <v>60300</v>
      </c>
      <c r="J338">
        <v>18.3</v>
      </c>
      <c r="K338">
        <v>3.1</v>
      </c>
      <c r="L338">
        <v>12300</v>
      </c>
      <c r="M338">
        <v>61800</v>
      </c>
      <c r="N338">
        <v>19.8</v>
      </c>
      <c r="O338">
        <v>5.4</v>
      </c>
      <c r="P338">
        <v>14200</v>
      </c>
      <c r="Q338">
        <v>61200</v>
      </c>
      <c r="R338">
        <v>23.1</v>
      </c>
      <c r="S338">
        <v>6.1</v>
      </c>
      <c r="T338">
        <v>13600</v>
      </c>
      <c r="U338">
        <v>62100</v>
      </c>
      <c r="V338">
        <v>21.9</v>
      </c>
      <c r="W338">
        <v>6</v>
      </c>
      <c r="X338">
        <v>12400</v>
      </c>
      <c r="Y338">
        <v>62100</v>
      </c>
      <c r="Z338">
        <v>20</v>
      </c>
      <c r="AA338">
        <v>6.6</v>
      </c>
      <c r="AB338">
        <v>11200</v>
      </c>
      <c r="AC338">
        <v>63600</v>
      </c>
      <c r="AD338">
        <v>17.600000000000001</v>
      </c>
      <c r="AE338">
        <v>6</v>
      </c>
      <c r="AF338">
        <v>11300</v>
      </c>
      <c r="AG338">
        <v>63800</v>
      </c>
      <c r="AH338">
        <v>17.8</v>
      </c>
      <c r="AI338">
        <v>6.1</v>
      </c>
      <c r="AJ338">
        <v>14400</v>
      </c>
      <c r="AK338">
        <v>66300</v>
      </c>
      <c r="AL338">
        <v>21.7</v>
      </c>
      <c r="AM338">
        <v>6.8</v>
      </c>
      <c r="AN338">
        <v>17200</v>
      </c>
      <c r="AO338">
        <v>65200</v>
      </c>
      <c r="AP338">
        <v>26.4</v>
      </c>
      <c r="AQ338">
        <v>7.1</v>
      </c>
      <c r="AR338">
        <v>16300</v>
      </c>
      <c r="AS338">
        <v>65100</v>
      </c>
      <c r="AT338">
        <v>25</v>
      </c>
      <c r="AU338">
        <v>6.9</v>
      </c>
      <c r="AV338">
        <v>14100</v>
      </c>
      <c r="AW338">
        <v>64600</v>
      </c>
      <c r="AX338">
        <v>21.9</v>
      </c>
      <c r="AY338">
        <v>6.6</v>
      </c>
      <c r="AZ338">
        <v>11800</v>
      </c>
      <c r="BA338">
        <v>64900</v>
      </c>
      <c r="BB338">
        <v>18.2</v>
      </c>
      <c r="BC338">
        <v>6.3</v>
      </c>
      <c r="BD338">
        <v>9300</v>
      </c>
      <c r="BE338">
        <v>65000</v>
      </c>
      <c r="BF338">
        <v>14.3</v>
      </c>
      <c r="BG338">
        <v>5.9</v>
      </c>
      <c r="BH338">
        <v>9200</v>
      </c>
      <c r="BI338">
        <v>66900</v>
      </c>
      <c r="BJ338">
        <v>13.8</v>
      </c>
      <c r="BK338">
        <v>5.8</v>
      </c>
      <c r="BL338">
        <v>10800</v>
      </c>
      <c r="BM338">
        <v>65000</v>
      </c>
      <c r="BN338">
        <v>16.600000000000001</v>
      </c>
      <c r="BO338">
        <v>6.3</v>
      </c>
      <c r="BP338">
        <v>12000</v>
      </c>
      <c r="BQ338">
        <v>66400</v>
      </c>
      <c r="BR338">
        <v>18.100000000000001</v>
      </c>
      <c r="BS338">
        <v>6.8</v>
      </c>
      <c r="BT338">
        <v>12400</v>
      </c>
      <c r="BU338">
        <v>65300</v>
      </c>
      <c r="BV338">
        <v>19</v>
      </c>
      <c r="BW338">
        <v>7.8</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15600</v>
      </c>
      <c r="E339">
        <v>70700</v>
      </c>
      <c r="F339">
        <v>22.1</v>
      </c>
      <c r="G339">
        <v>3.2</v>
      </c>
      <c r="H339">
        <v>12300</v>
      </c>
      <c r="I339">
        <v>70800</v>
      </c>
      <c r="J339">
        <v>17.399999999999999</v>
      </c>
      <c r="K339">
        <v>3.2</v>
      </c>
      <c r="L339">
        <v>12200</v>
      </c>
      <c r="M339">
        <v>71400</v>
      </c>
      <c r="N339">
        <v>17.100000000000001</v>
      </c>
      <c r="O339">
        <v>4.7</v>
      </c>
      <c r="P339">
        <v>15200</v>
      </c>
      <c r="Q339">
        <v>71800</v>
      </c>
      <c r="R339">
        <v>21.1</v>
      </c>
      <c r="S339">
        <v>5.6</v>
      </c>
      <c r="T339">
        <v>12400</v>
      </c>
      <c r="U339">
        <v>72300</v>
      </c>
      <c r="V339">
        <v>17.100000000000001</v>
      </c>
      <c r="W339">
        <v>5</v>
      </c>
      <c r="X339">
        <v>13700</v>
      </c>
      <c r="Y339">
        <v>74200</v>
      </c>
      <c r="Z339">
        <v>18.5</v>
      </c>
      <c r="AA339">
        <v>5.4</v>
      </c>
      <c r="AB339">
        <v>13800</v>
      </c>
      <c r="AC339">
        <v>72500</v>
      </c>
      <c r="AD339">
        <v>19.100000000000001</v>
      </c>
      <c r="AE339">
        <v>5.2</v>
      </c>
      <c r="AF339">
        <v>14500</v>
      </c>
      <c r="AG339">
        <v>72300</v>
      </c>
      <c r="AH339">
        <v>20.100000000000001</v>
      </c>
      <c r="AI339">
        <v>5.8</v>
      </c>
      <c r="AJ339">
        <v>14300</v>
      </c>
      <c r="AK339">
        <v>72500</v>
      </c>
      <c r="AL339">
        <v>19.7</v>
      </c>
      <c r="AM339">
        <v>5.4</v>
      </c>
      <c r="AN339">
        <v>17400</v>
      </c>
      <c r="AO339">
        <v>73200</v>
      </c>
      <c r="AP339">
        <v>23.8</v>
      </c>
      <c r="AQ339">
        <v>5.7</v>
      </c>
      <c r="AR339">
        <v>11400</v>
      </c>
      <c r="AS339">
        <v>71000</v>
      </c>
      <c r="AT339">
        <v>16.100000000000001</v>
      </c>
      <c r="AU339">
        <v>4.9000000000000004</v>
      </c>
      <c r="AV339">
        <v>14100</v>
      </c>
      <c r="AW339">
        <v>74100</v>
      </c>
      <c r="AX339">
        <v>19</v>
      </c>
      <c r="AY339">
        <v>5.6</v>
      </c>
      <c r="AZ339">
        <v>11800</v>
      </c>
      <c r="BA339">
        <v>74000</v>
      </c>
      <c r="BB339">
        <v>16</v>
      </c>
      <c r="BC339">
        <v>5.3</v>
      </c>
      <c r="BD339">
        <v>16100</v>
      </c>
      <c r="BE339">
        <v>73300</v>
      </c>
      <c r="BF339">
        <v>22</v>
      </c>
      <c r="BG339">
        <v>5.9</v>
      </c>
      <c r="BH339">
        <v>12800</v>
      </c>
      <c r="BI339">
        <v>73600</v>
      </c>
      <c r="BJ339">
        <v>17.3</v>
      </c>
      <c r="BK339">
        <v>6.4</v>
      </c>
      <c r="BL339">
        <v>14200</v>
      </c>
      <c r="BM339">
        <v>72900</v>
      </c>
      <c r="BN339">
        <v>19.5</v>
      </c>
      <c r="BO339">
        <v>5.7</v>
      </c>
      <c r="BP339">
        <v>14600</v>
      </c>
      <c r="BQ339">
        <v>72700</v>
      </c>
      <c r="BR339">
        <v>20.100000000000001</v>
      </c>
      <c r="BS339">
        <v>5.4</v>
      </c>
      <c r="BT339">
        <v>12800</v>
      </c>
      <c r="BU339">
        <v>71100</v>
      </c>
      <c r="BV339">
        <v>17.899999999999999</v>
      </c>
      <c r="BW339">
        <v>5.0999999999999996</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13300</v>
      </c>
      <c r="E340">
        <v>63500</v>
      </c>
      <c r="F340">
        <v>21</v>
      </c>
      <c r="G340">
        <v>3</v>
      </c>
      <c r="H340">
        <v>15100</v>
      </c>
      <c r="I340">
        <v>63500</v>
      </c>
      <c r="J340">
        <v>23.7</v>
      </c>
      <c r="K340">
        <v>3.6</v>
      </c>
      <c r="L340">
        <v>16300</v>
      </c>
      <c r="M340">
        <v>64600</v>
      </c>
      <c r="N340">
        <v>25.3</v>
      </c>
      <c r="O340">
        <v>5.9</v>
      </c>
      <c r="P340">
        <v>12700</v>
      </c>
      <c r="Q340">
        <v>63100</v>
      </c>
      <c r="R340">
        <v>20.100000000000001</v>
      </c>
      <c r="S340">
        <v>5.6</v>
      </c>
      <c r="T340">
        <v>17400</v>
      </c>
      <c r="U340">
        <v>63800</v>
      </c>
      <c r="V340">
        <v>27.3</v>
      </c>
      <c r="W340">
        <v>5.9</v>
      </c>
      <c r="X340">
        <v>15100</v>
      </c>
      <c r="Y340">
        <v>63000</v>
      </c>
      <c r="Z340">
        <v>24.1</v>
      </c>
      <c r="AA340">
        <v>6.3</v>
      </c>
      <c r="AB340">
        <v>14500</v>
      </c>
      <c r="AC340">
        <v>63500</v>
      </c>
      <c r="AD340">
        <v>22.8</v>
      </c>
      <c r="AE340">
        <v>6.1</v>
      </c>
      <c r="AF340">
        <v>17000</v>
      </c>
      <c r="AG340">
        <v>65300</v>
      </c>
      <c r="AH340">
        <v>26</v>
      </c>
      <c r="AI340">
        <v>6.3</v>
      </c>
      <c r="AJ340">
        <v>19500</v>
      </c>
      <c r="AK340">
        <v>63400</v>
      </c>
      <c r="AL340">
        <v>30.7</v>
      </c>
      <c r="AM340">
        <v>6.7</v>
      </c>
      <c r="AN340">
        <v>16000</v>
      </c>
      <c r="AO340">
        <v>64800</v>
      </c>
      <c r="AP340">
        <v>24.7</v>
      </c>
      <c r="AQ340">
        <v>7</v>
      </c>
      <c r="AR340">
        <v>13700</v>
      </c>
      <c r="AS340">
        <v>64000</v>
      </c>
      <c r="AT340">
        <v>21.4</v>
      </c>
      <c r="AU340">
        <v>6.1</v>
      </c>
      <c r="AV340">
        <v>17700</v>
      </c>
      <c r="AW340">
        <v>62800</v>
      </c>
      <c r="AX340">
        <v>28.2</v>
      </c>
      <c r="AY340">
        <v>7.5</v>
      </c>
      <c r="AZ340">
        <v>14900</v>
      </c>
      <c r="BA340">
        <v>64100</v>
      </c>
      <c r="BB340">
        <v>23.3</v>
      </c>
      <c r="BC340">
        <v>6.9</v>
      </c>
      <c r="BD340">
        <v>12900</v>
      </c>
      <c r="BE340">
        <v>62400</v>
      </c>
      <c r="BF340">
        <v>20.7</v>
      </c>
      <c r="BG340">
        <v>6.8</v>
      </c>
      <c r="BH340">
        <v>12400</v>
      </c>
      <c r="BI340">
        <v>61500</v>
      </c>
      <c r="BJ340">
        <v>20.100000000000001</v>
      </c>
      <c r="BK340">
        <v>6.4</v>
      </c>
      <c r="BL340">
        <v>12200</v>
      </c>
      <c r="BM340">
        <v>62000</v>
      </c>
      <c r="BN340">
        <v>19.7</v>
      </c>
      <c r="BO340">
        <v>6.5</v>
      </c>
      <c r="BP340">
        <v>11000</v>
      </c>
      <c r="BQ340">
        <v>60500</v>
      </c>
      <c r="BR340">
        <v>18.2</v>
      </c>
      <c r="BS340">
        <v>7.3</v>
      </c>
      <c r="BT340">
        <v>12300</v>
      </c>
      <c r="BU340">
        <v>58700</v>
      </c>
      <c r="BV340">
        <v>21</v>
      </c>
      <c r="BW340">
        <v>6.9</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14900</v>
      </c>
      <c r="E341">
        <v>61600</v>
      </c>
      <c r="F341">
        <v>24.2</v>
      </c>
      <c r="G341">
        <v>3.4</v>
      </c>
      <c r="H341">
        <v>15400</v>
      </c>
      <c r="I341">
        <v>61800</v>
      </c>
      <c r="J341">
        <v>24.9</v>
      </c>
      <c r="K341">
        <v>3.9</v>
      </c>
      <c r="L341">
        <v>17000</v>
      </c>
      <c r="M341">
        <v>63200</v>
      </c>
      <c r="N341">
        <v>27</v>
      </c>
      <c r="O341">
        <v>6.5</v>
      </c>
      <c r="P341">
        <v>18200</v>
      </c>
      <c r="Q341">
        <v>63100</v>
      </c>
      <c r="R341">
        <v>28.8</v>
      </c>
      <c r="S341">
        <v>6.8</v>
      </c>
      <c r="T341">
        <v>13300</v>
      </c>
      <c r="U341">
        <v>61500</v>
      </c>
      <c r="V341">
        <v>21.7</v>
      </c>
      <c r="W341">
        <v>6</v>
      </c>
      <c r="X341">
        <v>15300</v>
      </c>
      <c r="Y341">
        <v>62200</v>
      </c>
      <c r="Z341">
        <v>24.6</v>
      </c>
      <c r="AA341">
        <v>6.8</v>
      </c>
      <c r="AB341">
        <v>13100</v>
      </c>
      <c r="AC341">
        <v>61100</v>
      </c>
      <c r="AD341">
        <v>21.5</v>
      </c>
      <c r="AE341">
        <v>6.4</v>
      </c>
      <c r="AF341">
        <v>14000</v>
      </c>
      <c r="AG341">
        <v>62200</v>
      </c>
      <c r="AH341">
        <v>22.5</v>
      </c>
      <c r="AI341">
        <v>6.2</v>
      </c>
      <c r="AJ341">
        <v>12100</v>
      </c>
      <c r="AK341">
        <v>60400</v>
      </c>
      <c r="AL341">
        <v>20.100000000000001</v>
      </c>
      <c r="AM341">
        <v>5.8</v>
      </c>
      <c r="AN341">
        <v>12300</v>
      </c>
      <c r="AO341">
        <v>59100</v>
      </c>
      <c r="AP341">
        <v>20.8</v>
      </c>
      <c r="AQ341">
        <v>6.2</v>
      </c>
      <c r="AR341">
        <v>14500</v>
      </c>
      <c r="AS341">
        <v>58900</v>
      </c>
      <c r="AT341">
        <v>24.5</v>
      </c>
      <c r="AU341">
        <v>6.1</v>
      </c>
      <c r="AV341">
        <v>13800</v>
      </c>
      <c r="AW341">
        <v>59300</v>
      </c>
      <c r="AX341">
        <v>23.2</v>
      </c>
      <c r="AY341">
        <v>6.5</v>
      </c>
      <c r="AZ341">
        <v>14500</v>
      </c>
      <c r="BA341">
        <v>58700</v>
      </c>
      <c r="BB341">
        <v>24.7</v>
      </c>
      <c r="BC341">
        <v>7.3</v>
      </c>
      <c r="BD341">
        <v>11900</v>
      </c>
      <c r="BE341">
        <v>58600</v>
      </c>
      <c r="BF341">
        <v>20.3</v>
      </c>
      <c r="BG341">
        <v>6.3</v>
      </c>
      <c r="BH341">
        <v>9700</v>
      </c>
      <c r="BI341">
        <v>57000</v>
      </c>
      <c r="BJ341">
        <v>17</v>
      </c>
      <c r="BK341">
        <v>5.7</v>
      </c>
      <c r="BL341">
        <v>13300</v>
      </c>
      <c r="BM341">
        <v>57200</v>
      </c>
      <c r="BN341">
        <v>23.3</v>
      </c>
      <c r="BO341">
        <v>6.7</v>
      </c>
      <c r="BP341">
        <v>9000</v>
      </c>
      <c r="BQ341">
        <v>56000</v>
      </c>
      <c r="BR341">
        <v>16</v>
      </c>
      <c r="BS341">
        <v>6.3</v>
      </c>
      <c r="BT341">
        <v>13900</v>
      </c>
      <c r="BU341">
        <v>58000</v>
      </c>
      <c r="BV341">
        <v>24</v>
      </c>
      <c r="BW341">
        <v>7.5</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24300</v>
      </c>
      <c r="E342">
        <v>122900</v>
      </c>
      <c r="F342">
        <v>19.8</v>
      </c>
      <c r="G342">
        <v>2.2999999999999998</v>
      </c>
      <c r="H342">
        <v>26400</v>
      </c>
      <c r="I342">
        <v>125100</v>
      </c>
      <c r="J342">
        <v>21.1</v>
      </c>
      <c r="K342">
        <v>2.4</v>
      </c>
      <c r="L342">
        <v>24200</v>
      </c>
      <c r="M342">
        <v>127100</v>
      </c>
      <c r="N342">
        <v>19</v>
      </c>
      <c r="O342">
        <v>2.4</v>
      </c>
      <c r="P342">
        <v>27600</v>
      </c>
      <c r="Q342">
        <v>128200</v>
      </c>
      <c r="R342">
        <v>21.5</v>
      </c>
      <c r="S342">
        <v>2.5</v>
      </c>
      <c r="T342">
        <v>25700</v>
      </c>
      <c r="U342">
        <v>127600</v>
      </c>
      <c r="V342">
        <v>20.100000000000001</v>
      </c>
      <c r="W342">
        <v>2.4</v>
      </c>
      <c r="X342">
        <v>29000</v>
      </c>
      <c r="Y342">
        <v>129000</v>
      </c>
      <c r="Z342">
        <v>22.5</v>
      </c>
      <c r="AA342">
        <v>2.5</v>
      </c>
      <c r="AB342">
        <v>32000</v>
      </c>
      <c r="AC342">
        <v>129300</v>
      </c>
      <c r="AD342">
        <v>24.8</v>
      </c>
      <c r="AE342">
        <v>2.6</v>
      </c>
      <c r="AF342">
        <v>26900</v>
      </c>
      <c r="AG342">
        <v>129600</v>
      </c>
      <c r="AH342">
        <v>20.8</v>
      </c>
      <c r="AI342">
        <v>2.7</v>
      </c>
      <c r="AJ342">
        <v>22800</v>
      </c>
      <c r="AK342">
        <v>130200</v>
      </c>
      <c r="AL342">
        <v>17.5</v>
      </c>
      <c r="AM342">
        <v>2.4</v>
      </c>
      <c r="AN342">
        <v>31400</v>
      </c>
      <c r="AO342">
        <v>133500</v>
      </c>
      <c r="AP342">
        <v>23.5</v>
      </c>
      <c r="AQ342">
        <v>2.4</v>
      </c>
      <c r="AR342">
        <v>32100</v>
      </c>
      <c r="AS342">
        <v>133700</v>
      </c>
      <c r="AT342">
        <v>24</v>
      </c>
      <c r="AU342">
        <v>2.4</v>
      </c>
      <c r="AV342">
        <v>27200</v>
      </c>
      <c r="AW342">
        <v>135300</v>
      </c>
      <c r="AX342">
        <v>20.100000000000001</v>
      </c>
      <c r="AY342">
        <v>2.2999999999999998</v>
      </c>
      <c r="AZ342">
        <v>25400</v>
      </c>
      <c r="BA342">
        <v>135800</v>
      </c>
      <c r="BB342">
        <v>18.7</v>
      </c>
      <c r="BC342">
        <v>2.4</v>
      </c>
      <c r="BD342">
        <v>31100</v>
      </c>
      <c r="BE342">
        <v>135700</v>
      </c>
      <c r="BF342">
        <v>22.9</v>
      </c>
      <c r="BG342">
        <v>2.6</v>
      </c>
      <c r="BH342">
        <v>25600</v>
      </c>
      <c r="BI342">
        <v>136300</v>
      </c>
      <c r="BJ342">
        <v>18.8</v>
      </c>
      <c r="BK342">
        <v>2.5</v>
      </c>
      <c r="BL342">
        <v>25200</v>
      </c>
      <c r="BM342">
        <v>134900</v>
      </c>
      <c r="BN342">
        <v>18.7</v>
      </c>
      <c r="BO342">
        <v>2.7</v>
      </c>
      <c r="BP342">
        <v>27600</v>
      </c>
      <c r="BQ342">
        <v>134900</v>
      </c>
      <c r="BR342">
        <v>20.5</v>
      </c>
      <c r="BS342">
        <v>3.2</v>
      </c>
      <c r="BT342">
        <v>24200</v>
      </c>
      <c r="BU342">
        <v>134900</v>
      </c>
      <c r="BV342">
        <v>17.899999999999999</v>
      </c>
      <c r="BW342">
        <v>3.1</v>
      </c>
    </row>
    <row r="344" spans="1:75" x14ac:dyDescent="0.3">
      <c r="A344" t="s">
        <v>466</v>
      </c>
      <c r="B344" t="s">
        <v>466</v>
      </c>
      <c r="D344">
        <f>SUMIF($B$10:$B$342,$B344,D$10:D$342)-SUMIFS(D$10:D$342,$B$10:$B$342,$B344,$C$10:$C$342,"SC")</f>
        <v>1346000</v>
      </c>
      <c r="E344">
        <f>SUMIF($B$10:$B$342,$B344,E$10:E$342)-SUMIFS(E$10:E$342,$B$10:$B$342,$B344,$C$10:$C$342,"SC")</f>
        <v>6291000</v>
      </c>
      <c r="F344" s="53">
        <f>100*D344/E344</f>
        <v>21.395644571610237</v>
      </c>
      <c r="H344">
        <f>SUMIF($B$10:$B$342,$B344,H$10:H$342)-SUMIFS(H$10:H$342,$B$10:$B$342,$B344,$C$10:$C$342,"SC")</f>
        <v>1331100</v>
      </c>
      <c r="I344">
        <f>SUMIF($B$10:$B$342,$B344,I$10:I$342)-SUMIFS(I$10:I$342,$B$10:$B$342,$B344,$C$10:$C$342,"SC")</f>
        <v>6336000</v>
      </c>
      <c r="J344" s="53">
        <f>100*H344/I344</f>
        <v>21.008522727272727</v>
      </c>
      <c r="L344">
        <f>SUMIF($B$10:$B$342,$B344,L$10:L$342)-SUMIFS(L$10:L$342,$B$10:$B$342,$B344,$C$10:$C$342,"SC")</f>
        <v>1333800</v>
      </c>
      <c r="M344">
        <f>SUMIF($B$10:$B$342,$B344,M$10:M$342)-SUMIFS(M$10:M$342,$B$10:$B$342,$B344,$C$10:$C$342,"SC")</f>
        <v>6393300</v>
      </c>
      <c r="N344" s="53">
        <f>100*L344/M344</f>
        <v>20.862465393458777</v>
      </c>
      <c r="P344">
        <f>SUMIF($B$10:$B$342,$B344,P$10:P$342)-SUMIFS(P$10:P$342,$B$10:$B$342,$B344,$C$10:$C$342,"SC")</f>
        <v>1376100</v>
      </c>
      <c r="Q344">
        <f>SUMIF($B$10:$B$342,$B344,Q$10:Q$342)-SUMIFS(Q$10:Q$342,$B$10:$B$342,$B344,$C$10:$C$342,"SC")</f>
        <v>6456300</v>
      </c>
      <c r="R344" s="53">
        <f>100*P344/Q344</f>
        <v>21.314065331536639</v>
      </c>
      <c r="T344">
        <f>SUMIF($B$10:$B$342,$B344,T$10:T$342)-SUMIFS(T$10:T$342,$B$10:$B$342,$B344,$C$10:$C$342,"SC")</f>
        <v>1352400</v>
      </c>
      <c r="U344">
        <f>SUMIF($B$10:$B$342,$B344,U$10:U$342)-SUMIFS(U$10:U$342,$B$10:$B$342,$B344,$C$10:$C$342,"SC")</f>
        <v>6491000</v>
      </c>
      <c r="V344" s="53">
        <f>100*T344/U344</f>
        <v>20.835002310892005</v>
      </c>
      <c r="X344">
        <f>SUMIF($B$10:$B$342,$B344,X$10:X$342)-SUMIFS(X$10:X$342,$B$10:$B$342,$B344,$C$10:$C$342,"SC")</f>
        <v>1354500</v>
      </c>
      <c r="Y344">
        <f>SUMIF($B$10:$B$342,$B344,Y$10:Y$342)-SUMIFS(Y$10:Y$342,$B$10:$B$342,$B344,$C$10:$C$342,"SC")</f>
        <v>6470600</v>
      </c>
      <c r="Z344" s="53">
        <f>100*X344/Y344</f>
        <v>20.93314375792044</v>
      </c>
      <c r="AB344">
        <f>SUMIF($B$10:$B$342,$B344,AB$10:AB$342)-SUMIFS(AB$10:AB$342,$B$10:$B$342,$B344,$C$10:$C$342,"SC")</f>
        <v>1404900</v>
      </c>
      <c r="AC344">
        <f>SUMIF($B$10:$B$342,$B344,AC$10:AC$342)-SUMIFS(AC$10:AC$342,$B$10:$B$342,$B344,$C$10:$C$342,"SC")</f>
        <v>6476600</v>
      </c>
      <c r="AD344" s="53">
        <f>100*AB344/AC344</f>
        <v>21.691937127505174</v>
      </c>
      <c r="AF344">
        <f>SUMIF($B$10:$B$342,$B344,AF$10:AF$342)-SUMIFS(AF$10:AF$342,$B$10:$B$342,$B344,$C$10:$C$342,"SC")</f>
        <v>1393300</v>
      </c>
      <c r="AG344">
        <f>SUMIF($B$10:$B$342,$B344,AG$10:AG$342)-SUMIFS(AG$10:AG$342,$B$10:$B$342,$B344,$C$10:$C$342,"SC")</f>
        <v>6482200</v>
      </c>
      <c r="AH344" s="53">
        <f>100*AF344/AG344</f>
        <v>21.494245780753449</v>
      </c>
      <c r="AJ344">
        <f>SUMIF($B$10:$B$342,$B344,AJ$10:AJ$342)-SUMIFS(AJ$10:AJ$342,$B$10:$B$342,$B344,$C$10:$C$342,"SC")</f>
        <v>1365300</v>
      </c>
      <c r="AK344">
        <f>SUMIF($B$10:$B$342,$B344,AK$10:AK$342)-SUMIFS(AK$10:AK$342,$B$10:$B$342,$B344,$C$10:$C$342,"SC")</f>
        <v>6445400</v>
      </c>
      <c r="AL344" s="53">
        <f>100*AJ344/AK344</f>
        <v>21.182548794489094</v>
      </c>
      <c r="AN344">
        <f>SUMIF($B$10:$B$342,$B344,AN$10:AN$342)-SUMIFS(AN$10:AN$342,$B$10:$B$342,$B344,$C$10:$C$342,"SC")</f>
        <v>1335100</v>
      </c>
      <c r="AO344">
        <f>SUMIF($B$10:$B$342,$B344,AO$10:AO$342)-SUMIFS(AO$10:AO$342,$B$10:$B$342,$B344,$C$10:$C$342,"SC")</f>
        <v>6426600</v>
      </c>
      <c r="AP344" s="53">
        <f>100*AN344/AO344</f>
        <v>20.774593097438771</v>
      </c>
      <c r="AR344">
        <f>SUMIF($B$10:$B$342,$B344,AR$10:AR$342)-SUMIFS(AR$10:AR$342,$B$10:$B$342,$B344,$C$10:$C$342,"SC")</f>
        <v>1304500</v>
      </c>
      <c r="AS344">
        <f>SUMIF($B$10:$B$342,$B344,AS$10:AS$342)-SUMIFS(AS$10:AS$342,$B$10:$B$342,$B344,$C$10:$C$342,"SC")</f>
        <v>6434600</v>
      </c>
      <c r="AT344" s="53">
        <f>100*AR344/AS344</f>
        <v>20.2732104559724</v>
      </c>
      <c r="AV344">
        <f>SUMIF($B$10:$B$342,$B344,AV$10:AV$342)-SUMIFS(AV$10:AV$342,$B$10:$B$342,$B344,$C$10:$C$342,"SC")</f>
        <v>1270700</v>
      </c>
      <c r="AW344">
        <f>SUMIF($B$10:$B$342,$B344,AW$10:AW$342)-SUMIFS(AW$10:AW$342,$B$10:$B$342,$B344,$C$10:$C$342,"SC")</f>
        <v>6451500</v>
      </c>
      <c r="AX344" s="53">
        <f>100*AV344/AW344</f>
        <v>19.696194683406958</v>
      </c>
      <c r="AZ344">
        <f>SUMIF($B$10:$B$342,$B344,AZ$10:AZ$342)-SUMIFS(AZ$10:AZ$342,$B$10:$B$342,$B344,$C$10:$C$342,"SC")</f>
        <v>1283400</v>
      </c>
      <c r="BA344">
        <f>SUMIF($B$10:$B$342,$B344,BA$10:BA$342)-SUMIFS(BA$10:BA$342,$B$10:$B$342,$B344,$C$10:$C$342,"SC")</f>
        <v>6464700</v>
      </c>
      <c r="BB344" s="53">
        <f>100*AZ344/BA344</f>
        <v>19.852429347069471</v>
      </c>
      <c r="BD344">
        <f>SUMIF($B$10:$B$342,$B344,BD$10:BD$342)-SUMIFS(BD$10:BD$342,$B$10:$B$342,$B344,$C$10:$C$342,"SC")</f>
        <v>1246900</v>
      </c>
      <c r="BE344">
        <f>SUMIF($B$10:$B$342,$B344,BE$10:BE$342)-SUMIFS(BE$10:BE$342,$B$10:$B$342,$B344,$C$10:$C$342,"SC")</f>
        <v>6476300</v>
      </c>
      <c r="BF344" s="53">
        <f>100*BD344/BE344</f>
        <v>19.253277334280376</v>
      </c>
      <c r="BH344">
        <f>SUMIF($B$10:$B$342,$B344,BH$10:BH$342)-SUMIFS(BH$10:BH$342,$B$10:$B$342,$B344,$C$10:$C$342,"SC")</f>
        <v>1236300</v>
      </c>
      <c r="BI344">
        <f>SUMIF($B$10:$B$342,$B344,BI$10:BI$342)-SUMIFS(BI$10:BI$342,$B$10:$B$342,$B344,$C$10:$C$342,"SC")</f>
        <v>6446800</v>
      </c>
      <c r="BJ344" s="53">
        <f>100*BH344/BI344</f>
        <v>19.176956009182849</v>
      </c>
      <c r="BL344">
        <f>SUMIF($B$10:$B$342,$B344,BL$10:BL$342)-SUMIFS(BL$10:BL$342,$B$10:$B$342,$B344,$C$10:$C$342,"SC")</f>
        <v>1215600</v>
      </c>
      <c r="BM344">
        <f>SUMIF($B$10:$B$342,$B344,BM$10:BM$342)-SUMIFS(BM$10:BM$342,$B$10:$B$342,$B344,$C$10:$C$342,"SC")</f>
        <v>6448100</v>
      </c>
      <c r="BN344" s="53">
        <f>100*BL344/BM344</f>
        <v>18.85206494936493</v>
      </c>
      <c r="BP344">
        <f>SUMIF($B$10:$B$342,$B344,BP$10:BP$342)-SUMIFS(BP$10:BP$342,$B$10:$B$342,$B344,$C$10:$C$342,"SC")</f>
        <v>1274600</v>
      </c>
      <c r="BQ344">
        <f>SUMIF($B$10:$B$342,$B344,BQ$10:BQ$342)-SUMIFS(BQ$10:BQ$342,$B$10:$B$342,$B344,$C$10:$C$342,"SC")</f>
        <v>6446300</v>
      </c>
      <c r="BR344" s="53">
        <f>100*BP344/BQ344</f>
        <v>19.772582721871462</v>
      </c>
      <c r="BT344">
        <f>SUMIF($B$10:$B$342,$B344,BT$10:BT$342)-SUMIFS(BT$10:BT$342,$B$10:$B$342,$B344,$C$10:$C$342,"SC")</f>
        <v>1357000</v>
      </c>
      <c r="BU344">
        <f>SUMIF($B$10:$B$342,$B344,BU$10:BU$342)-SUMIFS(BU$10:BU$342,$B$10:$B$342,$B344,$C$10:$C$342,"SC")</f>
        <v>6435800</v>
      </c>
      <c r="BV344" s="53">
        <f>100*BT344/BU344</f>
        <v>21.085179775630071</v>
      </c>
    </row>
    <row r="346" spans="1:75" x14ac:dyDescent="0.3">
      <c r="F346" s="60">
        <f>MIN(F9:F342)</f>
        <v>14.1</v>
      </c>
      <c r="J346" s="60">
        <f>MIN(J9:J342)</f>
        <v>13.8</v>
      </c>
      <c r="N346" s="60">
        <f>MIN(N9:N342)</f>
        <v>8.6</v>
      </c>
      <c r="R346" s="60">
        <f>MIN(R9:R342)</f>
        <v>10.1</v>
      </c>
      <c r="V346" s="60">
        <f>MIN(V9:V342)</f>
        <v>10.5</v>
      </c>
      <c r="Z346" s="60">
        <f>MIN(Z9:Z342)</f>
        <v>10.199999999999999</v>
      </c>
      <c r="AD346" s="60">
        <f>MIN(AD9:AD342)</f>
        <v>12.5</v>
      </c>
      <c r="AH346" s="60">
        <f>MIN(AH9:AH342)</f>
        <v>12.8</v>
      </c>
      <c r="AL346" s="60">
        <f>MIN(AL9:AL342)</f>
        <v>10.6</v>
      </c>
      <c r="AP346" s="60">
        <f>MIN(AP9:AP342)</f>
        <v>12</v>
      </c>
      <c r="AT346" s="60">
        <f>MIN(AT9:AT342)</f>
        <v>12.1</v>
      </c>
      <c r="AX346" s="60">
        <f>MIN(AX9:AX342)</f>
        <v>7.4</v>
      </c>
      <c r="BB346" s="60">
        <f>MIN(BB9:BB342)</f>
        <v>8</v>
      </c>
      <c r="BF346" s="60">
        <f>MIN(BF9:BF342)</f>
        <v>7.6</v>
      </c>
      <c r="BJ346" s="60">
        <f>MIN(BJ9:BJ342)</f>
        <v>8.9</v>
      </c>
      <c r="BN346" s="60">
        <f>MIN(BN9:BN342)</f>
        <v>6.3</v>
      </c>
      <c r="BR346" s="60">
        <f>MIN(BR9:BR342)</f>
        <v>9.1</v>
      </c>
      <c r="BV346" s="60">
        <f>MIN(BV9:BV342)</f>
        <v>5.0999999999999996</v>
      </c>
    </row>
    <row r="526" spans="1:1" x14ac:dyDescent="0.3">
      <c r="A526" t="s">
        <v>1038</v>
      </c>
    </row>
    <row r="527" spans="1:1" x14ac:dyDescent="0.3">
      <c r="A527" t="s">
        <v>1039</v>
      </c>
    </row>
    <row r="528" spans="1:1" x14ac:dyDescent="0.3">
      <c r="A528" t="s">
        <v>1040</v>
      </c>
    </row>
    <row r="529" spans="1:1" x14ac:dyDescent="0.3">
      <c r="A529" t="s">
        <v>1041</v>
      </c>
    </row>
    <row r="530" spans="1:1" x14ac:dyDescent="0.3">
      <c r="A530" t="s">
        <v>1042</v>
      </c>
    </row>
    <row r="531" spans="1:1" x14ac:dyDescent="0.3">
      <c r="A531" t="s">
        <v>1043</v>
      </c>
    </row>
  </sheetData>
  <sortState xmlns:xlrd2="http://schemas.microsoft.com/office/spreadsheetml/2017/richdata2" ref="A9:BW524">
    <sortCondition ref="A9:A524"/>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9BD0A-CD5B-4E80-9B00-D4BCEBB0C792}">
  <sheetPr codeName="Sheet6"/>
  <dimension ref="A1:AC449"/>
  <sheetViews>
    <sheetView topLeftCell="A354" workbookViewId="0">
      <selection activeCell="G449" sqref="G449"/>
    </sheetView>
  </sheetViews>
  <sheetFormatPr defaultRowHeight="14.4" x14ac:dyDescent="0.3"/>
  <cols>
    <col min="1" max="3" width="30.88671875" customWidth="1"/>
    <col min="4" max="4" width="11.33203125" customWidth="1"/>
    <col min="5" max="6" width="23.5546875" customWidth="1"/>
    <col min="7" max="7" width="13" customWidth="1"/>
    <col min="8" max="8" width="19.109375" customWidth="1"/>
    <col min="9" max="9" width="12.109375" customWidth="1"/>
    <col min="11" max="11" width="12.109375" customWidth="1"/>
    <col min="12" max="14" width="7.33203125" customWidth="1"/>
    <col min="16" max="18" width="30.77734375" customWidth="1"/>
    <col min="19" max="19" width="11.21875" customWidth="1"/>
    <col min="20" max="21" width="23.6640625" customWidth="1"/>
    <col min="22" max="22" width="12" bestFit="1" customWidth="1"/>
    <col min="23" max="23" width="19.109375" customWidth="1"/>
    <col min="24" max="24" width="12.21875" customWidth="1"/>
    <col min="26" max="26" width="12.21875" customWidth="1"/>
    <col min="27" max="29" width="7.21875" customWidth="1"/>
  </cols>
  <sheetData>
    <row r="1" spans="1:29" ht="18" x14ac:dyDescent="0.3">
      <c r="A1" s="2" t="s">
        <v>1109</v>
      </c>
      <c r="B1" s="2"/>
      <c r="C1" s="2"/>
      <c r="D1" s="3"/>
      <c r="E1" s="4"/>
      <c r="F1" s="5"/>
      <c r="G1" s="5"/>
      <c r="H1" s="5"/>
      <c r="P1" s="2" t="s">
        <v>1111</v>
      </c>
      <c r="Q1" s="2"/>
      <c r="R1" s="2"/>
      <c r="S1" s="3"/>
      <c r="T1" s="4"/>
      <c r="U1" s="5"/>
      <c r="V1" s="5"/>
      <c r="W1" s="5"/>
    </row>
    <row r="2" spans="1:29" ht="15" thickBot="1" x14ac:dyDescent="0.35">
      <c r="A2" s="6"/>
      <c r="B2" s="6"/>
      <c r="C2" s="6"/>
      <c r="D2" s="6"/>
      <c r="E2" s="5"/>
      <c r="F2" s="5"/>
      <c r="G2" s="7"/>
      <c r="H2" s="7"/>
      <c r="P2" s="6"/>
      <c r="Q2" s="6"/>
      <c r="R2" s="6"/>
      <c r="S2" s="6"/>
      <c r="T2" s="5"/>
      <c r="U2" s="5"/>
      <c r="V2" s="7"/>
      <c r="W2" s="7"/>
    </row>
    <row r="3" spans="1:29" x14ac:dyDescent="0.3">
      <c r="A3" s="8"/>
      <c r="B3" s="8"/>
      <c r="C3" s="8"/>
      <c r="D3" s="9"/>
      <c r="E3" s="137" t="s">
        <v>1044</v>
      </c>
      <c r="F3" s="138"/>
      <c r="P3" s="8"/>
      <c r="Q3" s="8"/>
      <c r="R3" s="8"/>
      <c r="S3" s="9"/>
      <c r="T3" s="137" t="s">
        <v>1044</v>
      </c>
      <c r="U3" s="138"/>
    </row>
    <row r="4" spans="1:29" x14ac:dyDescent="0.3">
      <c r="A4" s="9"/>
      <c r="B4" s="9"/>
      <c r="C4" s="9"/>
      <c r="D4" s="9"/>
      <c r="E4" s="10" t="s">
        <v>1045</v>
      </c>
      <c r="F4" s="11" t="s">
        <v>1046</v>
      </c>
      <c r="P4" s="9"/>
      <c r="Q4" s="9"/>
      <c r="R4" s="9"/>
      <c r="S4" s="9"/>
      <c r="T4" s="10" t="s">
        <v>1045</v>
      </c>
      <c r="U4" s="11" t="s">
        <v>1046</v>
      </c>
    </row>
    <row r="5" spans="1:29" x14ac:dyDescent="0.3">
      <c r="A5" s="9" t="s">
        <v>1047</v>
      </c>
      <c r="B5" s="9"/>
      <c r="C5" s="9"/>
      <c r="D5" s="9" t="s">
        <v>1048</v>
      </c>
      <c r="E5" s="10" t="s">
        <v>1049</v>
      </c>
      <c r="F5" s="11"/>
      <c r="P5" s="9" t="s">
        <v>1047</v>
      </c>
      <c r="Q5" s="9"/>
      <c r="R5" s="9"/>
      <c r="S5" s="9" t="s">
        <v>1048</v>
      </c>
      <c r="T5" s="10" t="s">
        <v>1049</v>
      </c>
      <c r="U5" s="11"/>
    </row>
    <row r="6" spans="1:29" x14ac:dyDescent="0.3">
      <c r="A6" s="12" t="s">
        <v>1050</v>
      </c>
      <c r="B6" s="12"/>
      <c r="C6" s="12"/>
      <c r="D6" s="13" t="s">
        <v>481</v>
      </c>
      <c r="E6" s="14">
        <v>6023</v>
      </c>
      <c r="F6" s="15">
        <v>22.2</v>
      </c>
      <c r="P6" s="12" t="s">
        <v>1050</v>
      </c>
      <c r="Q6" s="12"/>
      <c r="R6" s="12"/>
      <c r="S6" s="13" t="s">
        <v>481</v>
      </c>
      <c r="T6" s="14">
        <v>6286</v>
      </c>
      <c r="U6" s="15">
        <v>22.8</v>
      </c>
    </row>
    <row r="7" spans="1:29" x14ac:dyDescent="0.3">
      <c r="A7" s="16" t="s">
        <v>1009</v>
      </c>
      <c r="B7" s="16"/>
      <c r="C7" s="16"/>
      <c r="D7" s="17" t="s">
        <v>483</v>
      </c>
      <c r="E7" s="18">
        <v>5783</v>
      </c>
      <c r="F7" s="19">
        <v>22</v>
      </c>
      <c r="H7" s="20" t="s">
        <v>1051</v>
      </c>
      <c r="I7" s="128" t="s">
        <v>1052</v>
      </c>
      <c r="J7" s="128"/>
      <c r="K7" s="128"/>
      <c r="L7" s="128"/>
      <c r="M7" s="128"/>
      <c r="N7" s="129"/>
      <c r="P7" s="16" t="s">
        <v>1009</v>
      </c>
      <c r="Q7" s="16"/>
      <c r="R7" s="16"/>
      <c r="S7" s="17" t="s">
        <v>483</v>
      </c>
      <c r="T7" s="18">
        <v>6058</v>
      </c>
      <c r="U7" s="19">
        <v>22.7</v>
      </c>
      <c r="W7" s="20" t="s">
        <v>1051</v>
      </c>
      <c r="X7" s="128" t="s">
        <v>1052</v>
      </c>
      <c r="Y7" s="128"/>
      <c r="Z7" s="128"/>
      <c r="AA7" s="128"/>
      <c r="AB7" s="128"/>
      <c r="AC7" s="129"/>
    </row>
    <row r="8" spans="1:29" x14ac:dyDescent="0.3">
      <c r="A8" s="16" t="s">
        <v>1053</v>
      </c>
      <c r="B8" s="16"/>
      <c r="C8" s="16"/>
      <c r="D8" s="17" t="s">
        <v>1054</v>
      </c>
      <c r="E8" s="18">
        <v>5351</v>
      </c>
      <c r="F8" s="19">
        <v>22.3</v>
      </c>
      <c r="H8" s="21" t="s">
        <v>1110</v>
      </c>
      <c r="I8" s="130" t="s">
        <v>1055</v>
      </c>
      <c r="J8" s="130"/>
      <c r="K8" s="130"/>
      <c r="L8" s="130"/>
      <c r="M8" s="130"/>
      <c r="N8" s="131"/>
      <c r="P8" s="16" t="s">
        <v>1053</v>
      </c>
      <c r="Q8" s="16"/>
      <c r="R8" s="16"/>
      <c r="S8" s="17" t="s">
        <v>1054</v>
      </c>
      <c r="T8" s="18">
        <v>5588</v>
      </c>
      <c r="U8" s="19">
        <v>23</v>
      </c>
      <c r="W8" s="21" t="s">
        <v>1110</v>
      </c>
      <c r="X8" s="130" t="s">
        <v>1055</v>
      </c>
      <c r="Y8" s="130"/>
      <c r="Z8" s="130"/>
      <c r="AA8" s="130"/>
      <c r="AB8" s="130"/>
      <c r="AC8" s="131"/>
    </row>
    <row r="9" spans="1:29" x14ac:dyDescent="0.3">
      <c r="A9" s="16" t="s">
        <v>1010</v>
      </c>
      <c r="B9" s="16"/>
      <c r="C9" s="16"/>
      <c r="D9" s="17" t="s">
        <v>485</v>
      </c>
      <c r="E9" s="22">
        <v>5062</v>
      </c>
      <c r="F9" s="23">
        <v>22.2</v>
      </c>
      <c r="H9" s="24" t="s">
        <v>1056</v>
      </c>
      <c r="I9" s="132" t="s">
        <v>1057</v>
      </c>
      <c r="J9" s="132"/>
      <c r="K9" s="132"/>
      <c r="L9" s="132"/>
      <c r="M9" s="132"/>
      <c r="N9" s="133"/>
      <c r="P9" s="16" t="s">
        <v>1010</v>
      </c>
      <c r="Q9" s="16"/>
      <c r="R9" s="16"/>
      <c r="S9" s="17" t="s">
        <v>485</v>
      </c>
      <c r="T9" s="22">
        <v>5284</v>
      </c>
      <c r="U9" s="23">
        <v>22.9</v>
      </c>
      <c r="W9" s="24" t="s">
        <v>1056</v>
      </c>
      <c r="X9" s="132" t="s">
        <v>1057</v>
      </c>
      <c r="Y9" s="132"/>
      <c r="Z9" s="132"/>
      <c r="AA9" s="132"/>
      <c r="AB9" s="132"/>
      <c r="AC9" s="133"/>
    </row>
    <row r="10" spans="1:29" x14ac:dyDescent="0.3">
      <c r="A10" s="16" t="s">
        <v>1058</v>
      </c>
      <c r="B10" s="16"/>
      <c r="C10" s="16"/>
      <c r="D10" s="17" t="s">
        <v>487</v>
      </c>
      <c r="E10" s="22">
        <v>249</v>
      </c>
      <c r="F10" s="23">
        <v>24.3</v>
      </c>
      <c r="H10" s="25" t="s">
        <v>1059</v>
      </c>
      <c r="I10" s="134" t="s">
        <v>1060</v>
      </c>
      <c r="J10" s="134"/>
      <c r="K10" s="134"/>
      <c r="L10" s="134"/>
      <c r="M10" s="134"/>
      <c r="N10" s="135"/>
      <c r="P10" s="16" t="s">
        <v>1058</v>
      </c>
      <c r="Q10" s="16"/>
      <c r="R10" s="16"/>
      <c r="S10" s="17" t="s">
        <v>487</v>
      </c>
      <c r="T10" s="22">
        <v>261</v>
      </c>
      <c r="U10" s="23">
        <v>25.3</v>
      </c>
      <c r="W10" s="25" t="s">
        <v>1059</v>
      </c>
      <c r="X10" s="134" t="s">
        <v>1060</v>
      </c>
      <c r="Y10" s="134"/>
      <c r="Z10" s="134"/>
      <c r="AA10" s="134"/>
      <c r="AB10" s="134"/>
      <c r="AC10" s="135"/>
    </row>
    <row r="11" spans="1:29" x14ac:dyDescent="0.3">
      <c r="A11" s="26" t="s">
        <v>64</v>
      </c>
      <c r="B11" t="str">
        <f>IFERROR(VLOOKUP(A11,'class and classification'!$A$1:$B$338,2,FALSE),VLOOKUP(A11,'class and classification'!$A$340:$B$378,2,FALSE))</f>
        <v>Predominantly Urban</v>
      </c>
      <c r="C11" t="str">
        <f>IFERROR(VLOOKUP(A11,'class and classification'!$A$1:$C$338,3,FALSE),VLOOKUP(A11,'class and classification'!$A$340:$C$378,3,FALSE))</f>
        <v>UA</v>
      </c>
      <c r="D11" s="17" t="s">
        <v>490</v>
      </c>
      <c r="E11" s="27">
        <v>13</v>
      </c>
      <c r="F11" s="28">
        <v>25.9</v>
      </c>
      <c r="G11">
        <f>E11/(F11/100)</f>
        <v>50.19305019305019</v>
      </c>
      <c r="H11" s="29" t="s">
        <v>1061</v>
      </c>
      <c r="I11" s="134" t="s">
        <v>1062</v>
      </c>
      <c r="J11" s="134"/>
      <c r="K11" s="134"/>
      <c r="L11" s="134"/>
      <c r="M11" s="134"/>
      <c r="N11" s="135"/>
      <c r="P11" s="26" t="s">
        <v>64</v>
      </c>
      <c r="Q11" t="str">
        <f>IFERROR(VLOOKUP(P11,'class and classification'!$A$1:$B$338,2,FALSE),VLOOKUP(P11,'class and classification'!$A$340:$B$378,2,FALSE))</f>
        <v>Predominantly Urban</v>
      </c>
      <c r="R11" t="str">
        <f>IFERROR(VLOOKUP(P11,'class and classification'!$A$1:$C$338,3,FALSE),VLOOKUP(P11,'class and classification'!$A$340:$C$378,3,FALSE))</f>
        <v>UA</v>
      </c>
      <c r="S11" s="17" t="s">
        <v>490</v>
      </c>
      <c r="T11" s="34">
        <v>12</v>
      </c>
      <c r="U11" s="28">
        <v>24.3</v>
      </c>
      <c r="V11">
        <f>T11/(U11/100)</f>
        <v>49.382716049382715</v>
      </c>
      <c r="W11" s="29" t="s">
        <v>1061</v>
      </c>
      <c r="X11" s="134" t="s">
        <v>1062</v>
      </c>
      <c r="Y11" s="134"/>
      <c r="Z11" s="134"/>
      <c r="AA11" s="134"/>
      <c r="AB11" s="134"/>
      <c r="AC11" s="135"/>
    </row>
    <row r="12" spans="1:29" ht="15" x14ac:dyDescent="0.3">
      <c r="A12" s="26"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s="17" t="s">
        <v>491</v>
      </c>
      <c r="E12" s="30">
        <v>10</v>
      </c>
      <c r="F12" s="31">
        <v>32.6</v>
      </c>
      <c r="G12">
        <f t="shared" ref="G12:G75" si="0">E12/(F12/100)</f>
        <v>30.674846625766872</v>
      </c>
      <c r="H12" s="32" t="s">
        <v>1063</v>
      </c>
      <c r="I12" s="33"/>
      <c r="J12" s="33"/>
      <c r="K12" s="33"/>
      <c r="L12" s="33"/>
      <c r="M12" s="33"/>
      <c r="N12" s="33"/>
      <c r="P12" s="26" t="s">
        <v>66</v>
      </c>
      <c r="Q12" t="str">
        <f>IFERROR(VLOOKUP(P12,'class and classification'!$A$1:$B$338,2,FALSE),VLOOKUP(P12,'class and classification'!$A$340:$B$378,2,FALSE))</f>
        <v>Predominantly Urban</v>
      </c>
      <c r="R12" t="str">
        <f>IFERROR(VLOOKUP(P12,'class and classification'!$A$1:$C$338,3,FALSE),VLOOKUP(P12,'class and classification'!$A$340:$C$378,3,FALSE))</f>
        <v>UA</v>
      </c>
      <c r="S12" s="17" t="s">
        <v>491</v>
      </c>
      <c r="T12" s="30">
        <v>11</v>
      </c>
      <c r="U12" s="31">
        <v>34.799999999999997</v>
      </c>
      <c r="V12">
        <f t="shared" ref="V12:V75" si="1">T12/(U12/100)</f>
        <v>31.609195402298852</v>
      </c>
      <c r="W12" s="32" t="s">
        <v>1063</v>
      </c>
      <c r="X12" s="33"/>
      <c r="Y12" s="33"/>
      <c r="Z12" s="33"/>
      <c r="AA12" s="33"/>
      <c r="AB12" s="33"/>
      <c r="AC12" s="33"/>
    </row>
    <row r="13" spans="1:29" ht="15" x14ac:dyDescent="0.3">
      <c r="A13" s="26"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s="17" t="s">
        <v>492</v>
      </c>
      <c r="E13" s="27">
        <v>17</v>
      </c>
      <c r="F13" s="28">
        <v>26.4</v>
      </c>
      <c r="G13">
        <f t="shared" si="0"/>
        <v>64.393939393939391</v>
      </c>
      <c r="H13" s="32" t="s">
        <v>1064</v>
      </c>
      <c r="I13" s="33"/>
      <c r="J13" s="33"/>
      <c r="K13" s="33"/>
      <c r="L13" s="33"/>
      <c r="M13" s="33"/>
      <c r="N13" s="33"/>
      <c r="P13" s="26" t="s">
        <v>67</v>
      </c>
      <c r="Q13" t="str">
        <f>IFERROR(VLOOKUP(P13,'class and classification'!$A$1:$B$338,2,FALSE),VLOOKUP(P13,'class and classification'!$A$340:$B$378,2,FALSE))</f>
        <v>Predominantly Urban</v>
      </c>
      <c r="R13" t="str">
        <f>IFERROR(VLOOKUP(P13,'class and classification'!$A$1:$C$338,3,FALSE),VLOOKUP(P13,'class and classification'!$A$340:$C$378,3,FALSE))</f>
        <v>UA</v>
      </c>
      <c r="S13" s="17" t="s">
        <v>492</v>
      </c>
      <c r="T13" s="27">
        <v>16</v>
      </c>
      <c r="U13" s="28">
        <v>26.7</v>
      </c>
      <c r="V13">
        <f t="shared" si="1"/>
        <v>59.925093632958799</v>
      </c>
      <c r="W13" s="32" t="s">
        <v>1064</v>
      </c>
      <c r="X13" s="33"/>
      <c r="Y13" s="33"/>
      <c r="Z13" s="33"/>
      <c r="AA13" s="33"/>
      <c r="AB13" s="33"/>
      <c r="AC13" s="33"/>
    </row>
    <row r="14" spans="1:29" ht="15" x14ac:dyDescent="0.3">
      <c r="A14" s="26" t="s">
        <v>69</v>
      </c>
      <c r="B14" t="str">
        <f>IFERROR(VLOOKUP(A14,'class and classification'!$A$1:$B$338,2,FALSE),VLOOKUP(A14,'class and classification'!$A$340:$B$378,2,FALSE))</f>
        <v>Urban with Significant Rural</v>
      </c>
      <c r="C14" t="str">
        <f>IFERROR(VLOOKUP(A14,'class and classification'!$A$1:$C$338,3,FALSE),VLOOKUP(A14,'class and classification'!$A$340:$C$378,3,FALSE))</f>
        <v>UA</v>
      </c>
      <c r="D14" s="17" t="s">
        <v>494</v>
      </c>
      <c r="E14" s="34">
        <v>9</v>
      </c>
      <c r="F14" s="35">
        <v>26.9</v>
      </c>
      <c r="G14">
        <f t="shared" si="0"/>
        <v>33.457249070631974</v>
      </c>
      <c r="H14" s="32" t="s">
        <v>1065</v>
      </c>
      <c r="I14" s="33"/>
      <c r="J14" s="33"/>
      <c r="K14" s="33"/>
      <c r="L14" s="33"/>
      <c r="M14" s="33"/>
      <c r="N14" s="33"/>
      <c r="P14" s="26" t="s">
        <v>69</v>
      </c>
      <c r="Q14" t="str">
        <f>IFERROR(VLOOKUP(P14,'class and classification'!$A$1:$B$338,2,FALSE),VLOOKUP(P14,'class and classification'!$A$340:$B$378,2,FALSE))</f>
        <v>Urban with Significant Rural</v>
      </c>
      <c r="R14" t="str">
        <f>IFERROR(VLOOKUP(P14,'class and classification'!$A$1:$C$338,3,FALSE),VLOOKUP(P14,'class and classification'!$A$340:$C$378,3,FALSE))</f>
        <v>UA</v>
      </c>
      <c r="S14" s="17" t="s">
        <v>494</v>
      </c>
      <c r="T14" s="34">
        <v>9</v>
      </c>
      <c r="U14" s="35">
        <v>29.1</v>
      </c>
      <c r="V14">
        <f t="shared" si="1"/>
        <v>30.927835051546388</v>
      </c>
      <c r="W14" s="32" t="s">
        <v>1065</v>
      </c>
      <c r="X14" s="33"/>
      <c r="Y14" s="33"/>
      <c r="Z14" s="33"/>
      <c r="AA14" s="33"/>
      <c r="AB14" s="33"/>
      <c r="AC14" s="33"/>
    </row>
    <row r="15" spans="1:29" x14ac:dyDescent="0.3">
      <c r="A15" s="26" t="s">
        <v>70</v>
      </c>
      <c r="B15" t="str">
        <f>IFERROR(VLOOKUP(A15,'class and classification'!$A$1:$B$338,2,FALSE),VLOOKUP(A15,'class and classification'!$A$340:$B$378,2,FALSE))</f>
        <v>Predominantly Urban</v>
      </c>
      <c r="C15" t="str">
        <f>IFERROR(VLOOKUP(A15,'class and classification'!$A$1:$C$338,3,FALSE),VLOOKUP(A15,'class and classification'!$A$340:$C$378,3,FALSE))</f>
        <v>UA</v>
      </c>
      <c r="D15" s="17" t="s">
        <v>495</v>
      </c>
      <c r="E15" s="27">
        <v>17</v>
      </c>
      <c r="F15" s="28">
        <v>21.2</v>
      </c>
      <c r="G15">
        <f t="shared" si="0"/>
        <v>80.188679245283026</v>
      </c>
      <c r="P15" s="26" t="s">
        <v>70</v>
      </c>
      <c r="Q15" t="str">
        <f>IFERROR(VLOOKUP(P15,'class and classification'!$A$1:$B$338,2,FALSE),VLOOKUP(P15,'class and classification'!$A$340:$B$378,2,FALSE))</f>
        <v>Predominantly Urban</v>
      </c>
      <c r="R15" t="str">
        <f>IFERROR(VLOOKUP(P15,'class and classification'!$A$1:$C$338,3,FALSE),VLOOKUP(P15,'class and classification'!$A$340:$C$378,3,FALSE))</f>
        <v>UA</v>
      </c>
      <c r="S15" s="17" t="s">
        <v>495</v>
      </c>
      <c r="T15" s="27">
        <v>22</v>
      </c>
      <c r="U15" s="28">
        <v>24.8</v>
      </c>
      <c r="V15">
        <f t="shared" si="1"/>
        <v>88.709677419354833</v>
      </c>
    </row>
    <row r="16" spans="1:29" x14ac:dyDescent="0.3">
      <c r="A16" s="26" t="s">
        <v>65</v>
      </c>
      <c r="B16" t="str">
        <f>IFERROR(VLOOKUP(A16,'class and classification'!$A$1:$B$338,2,FALSE),VLOOKUP(A16,'class and classification'!$A$340:$B$378,2,FALSE))</f>
        <v>Predominantly Rural</v>
      </c>
      <c r="C16" t="str">
        <f>IFERROR(VLOOKUP(A16,'class and classification'!$A$1:$C$338,3,FALSE),VLOOKUP(A16,'class and classification'!$A$340:$C$378,3,FALSE))</f>
        <v>UA</v>
      </c>
      <c r="D16" s="17" t="s">
        <v>489</v>
      </c>
      <c r="E16" s="27">
        <v>44</v>
      </c>
      <c r="F16" s="23">
        <v>28.1</v>
      </c>
      <c r="G16">
        <f t="shared" si="0"/>
        <v>156.58362989323842</v>
      </c>
      <c r="P16" s="26" t="s">
        <v>65</v>
      </c>
      <c r="Q16" t="str">
        <f>IFERROR(VLOOKUP(P16,'class and classification'!$A$1:$B$338,2,FALSE),VLOOKUP(P16,'class and classification'!$A$340:$B$378,2,FALSE))</f>
        <v>Predominantly Rural</v>
      </c>
      <c r="R16" t="str">
        <f>IFERROR(VLOOKUP(P16,'class and classification'!$A$1:$C$338,3,FALSE),VLOOKUP(P16,'class and classification'!$A$340:$C$378,3,FALSE))</f>
        <v>UA</v>
      </c>
      <c r="S16" s="17" t="s">
        <v>489</v>
      </c>
      <c r="T16" s="27">
        <v>43</v>
      </c>
      <c r="U16" s="28">
        <v>24.4</v>
      </c>
      <c r="V16">
        <f t="shared" si="1"/>
        <v>176.22950819672133</v>
      </c>
    </row>
    <row r="17" spans="1:22" x14ac:dyDescent="0.3">
      <c r="A17" s="26" t="s">
        <v>68</v>
      </c>
      <c r="B17" t="str">
        <f>IFERROR(VLOOKUP(A17,'class and classification'!$A$1:$B$338,2,FALSE),VLOOKUP(A17,'class and classification'!$A$340:$B$378,2,FALSE))</f>
        <v>Predominantly Rural</v>
      </c>
      <c r="C17" t="str">
        <f>IFERROR(VLOOKUP(A17,'class and classification'!$A$1:$C$338,3,FALSE),VLOOKUP(A17,'class and classification'!$A$340:$C$378,3,FALSE))</f>
        <v>UA</v>
      </c>
      <c r="D17" s="17" t="s">
        <v>493</v>
      </c>
      <c r="E17" s="27">
        <v>25</v>
      </c>
      <c r="F17" s="28">
        <v>30.1</v>
      </c>
      <c r="G17">
        <f t="shared" si="0"/>
        <v>83.056478405315616</v>
      </c>
      <c r="P17" s="26" t="s">
        <v>68</v>
      </c>
      <c r="Q17" t="str">
        <f>IFERROR(VLOOKUP(P17,'class and classification'!$A$1:$B$338,2,FALSE),VLOOKUP(P17,'class and classification'!$A$340:$B$378,2,FALSE))</f>
        <v>Predominantly Rural</v>
      </c>
      <c r="R17" t="str">
        <f>IFERROR(VLOOKUP(P17,'class and classification'!$A$1:$C$338,3,FALSE),VLOOKUP(P17,'class and classification'!$A$340:$C$378,3,FALSE))</f>
        <v>UA</v>
      </c>
      <c r="S17" s="17" t="s">
        <v>493</v>
      </c>
      <c r="T17" s="27">
        <v>30</v>
      </c>
      <c r="U17" s="28">
        <v>33.200000000000003</v>
      </c>
      <c r="V17">
        <f t="shared" si="1"/>
        <v>90.361445783132524</v>
      </c>
    </row>
    <row r="18" spans="1:22" x14ac:dyDescent="0.3">
      <c r="A18" s="26" t="s">
        <v>1066</v>
      </c>
      <c r="B18" t="e">
        <f>IFERROR(VLOOKUP(A18,'class and classification'!$A$1:$B$338,2,FALSE),VLOOKUP(A18,'class and classification'!$A$340:$B$378,2,FALSE))</f>
        <v>#N/A</v>
      </c>
      <c r="C18" t="e">
        <f>IFERROR(VLOOKUP(A18,'class and classification'!$A$1:$C$338,3,FALSE),VLOOKUP(A18,'class and classification'!$A$340:$C$378,3,FALSE))</f>
        <v>#N/A</v>
      </c>
      <c r="D18" s="17" t="s">
        <v>496</v>
      </c>
      <c r="E18" s="22">
        <v>114</v>
      </c>
      <c r="F18" s="23">
        <v>21.6</v>
      </c>
      <c r="G18">
        <f t="shared" si="0"/>
        <v>527.77777777777771</v>
      </c>
      <c r="P18" s="26" t="s">
        <v>1066</v>
      </c>
      <c r="Q18" t="e">
        <f>IFERROR(VLOOKUP(P18,'class and classification'!$A$1:$B$338,2,FALSE),VLOOKUP(P18,'class and classification'!$A$340:$B$378,2,FALSE))</f>
        <v>#N/A</v>
      </c>
      <c r="R18" t="e">
        <f>IFERROR(VLOOKUP(P18,'class and classification'!$A$1:$C$338,3,FALSE),VLOOKUP(P18,'class and classification'!$A$340:$C$378,3,FALSE))</f>
        <v>#N/A</v>
      </c>
      <c r="S18" s="17" t="s">
        <v>496</v>
      </c>
      <c r="T18" s="22">
        <v>118</v>
      </c>
      <c r="U18" s="23">
        <v>23.2</v>
      </c>
      <c r="V18">
        <f t="shared" si="1"/>
        <v>508.62068965517244</v>
      </c>
    </row>
    <row r="19" spans="1:22" x14ac:dyDescent="0.3">
      <c r="A19" s="26" t="s">
        <v>71</v>
      </c>
      <c r="B19" t="str">
        <f>IFERROR(VLOOKUP(A19,'class and classification'!$A$1:$B$338,2,FALSE),VLOOKUP(A19,'class and classification'!$A$340:$B$378,2,FALSE))</f>
        <v>Predominantly Urban</v>
      </c>
      <c r="C19" t="str">
        <f>IFERROR(VLOOKUP(A19,'class and classification'!$A$1:$C$338,3,FALSE),VLOOKUP(A19,'class and classification'!$A$340:$C$378,3,FALSE))</f>
        <v>MD</v>
      </c>
      <c r="D19" s="17" t="s">
        <v>498</v>
      </c>
      <c r="E19" s="27">
        <v>25</v>
      </c>
      <c r="F19" s="28">
        <v>27.6</v>
      </c>
      <c r="G19">
        <f t="shared" si="0"/>
        <v>90.579710144927532</v>
      </c>
      <c r="P19" s="26" t="s">
        <v>71</v>
      </c>
      <c r="Q19" t="str">
        <f>IFERROR(VLOOKUP(P19,'class and classification'!$A$1:$B$338,2,FALSE),VLOOKUP(P19,'class and classification'!$A$340:$B$378,2,FALSE))</f>
        <v>Predominantly Urban</v>
      </c>
      <c r="R19" t="str">
        <f>IFERROR(VLOOKUP(P19,'class and classification'!$A$1:$C$338,3,FALSE),VLOOKUP(P19,'class and classification'!$A$340:$C$378,3,FALSE))</f>
        <v>MD</v>
      </c>
      <c r="S19" s="17" t="s">
        <v>498</v>
      </c>
      <c r="T19" s="27">
        <v>22</v>
      </c>
      <c r="U19" s="28">
        <v>29.7</v>
      </c>
      <c r="V19">
        <f t="shared" si="1"/>
        <v>74.074074074074076</v>
      </c>
    </row>
    <row r="20" spans="1:22" x14ac:dyDescent="0.3">
      <c r="A20" s="26" t="s">
        <v>72</v>
      </c>
      <c r="B20" t="str">
        <f>IFERROR(VLOOKUP(A20,'class and classification'!$A$1:$B$338,2,FALSE),VLOOKUP(A20,'class and classification'!$A$340:$B$378,2,FALSE))</f>
        <v>Predominantly Urban</v>
      </c>
      <c r="C20" t="str">
        <f>IFERROR(VLOOKUP(A20,'class and classification'!$A$1:$C$338,3,FALSE),VLOOKUP(A20,'class and classification'!$A$340:$C$378,3,FALSE))</f>
        <v>MD</v>
      </c>
      <c r="D20" s="17" t="s">
        <v>499</v>
      </c>
      <c r="E20" s="27">
        <v>31</v>
      </c>
      <c r="F20" s="28">
        <v>18.5</v>
      </c>
      <c r="G20">
        <f t="shared" si="0"/>
        <v>167.56756756756758</v>
      </c>
      <c r="P20" s="26" t="s">
        <v>72</v>
      </c>
      <c r="Q20" t="str">
        <f>IFERROR(VLOOKUP(P20,'class and classification'!$A$1:$B$338,2,FALSE),VLOOKUP(P20,'class and classification'!$A$340:$B$378,2,FALSE))</f>
        <v>Predominantly Urban</v>
      </c>
      <c r="R20" t="str">
        <f>IFERROR(VLOOKUP(P20,'class and classification'!$A$1:$C$338,3,FALSE),VLOOKUP(P20,'class and classification'!$A$340:$C$378,3,FALSE))</f>
        <v>MD</v>
      </c>
      <c r="S20" s="17" t="s">
        <v>499</v>
      </c>
      <c r="T20" s="27">
        <v>37</v>
      </c>
      <c r="U20" s="28">
        <v>23</v>
      </c>
      <c r="V20">
        <f t="shared" si="1"/>
        <v>160.86956521739128</v>
      </c>
    </row>
    <row r="21" spans="1:22" x14ac:dyDescent="0.3">
      <c r="A21" s="26" t="s">
        <v>73</v>
      </c>
      <c r="B21" t="str">
        <f>IFERROR(VLOOKUP(A21,'class and classification'!$A$1:$B$338,2,FALSE),VLOOKUP(A21,'class and classification'!$A$340:$B$378,2,FALSE))</f>
        <v>Predominantly Urban</v>
      </c>
      <c r="C21" t="str">
        <f>IFERROR(VLOOKUP(A21,'class and classification'!$A$1:$C$338,3,FALSE),VLOOKUP(A21,'class and classification'!$A$340:$C$378,3,FALSE))</f>
        <v>MD</v>
      </c>
      <c r="D21" s="17" t="s">
        <v>500</v>
      </c>
      <c r="E21" s="27">
        <v>24</v>
      </c>
      <c r="F21" s="28">
        <v>19.8</v>
      </c>
      <c r="G21">
        <f t="shared" si="0"/>
        <v>121.2121212121212</v>
      </c>
      <c r="P21" s="26" t="s">
        <v>73</v>
      </c>
      <c r="Q21" t="str">
        <f>IFERROR(VLOOKUP(P21,'class and classification'!$A$1:$B$338,2,FALSE),VLOOKUP(P21,'class and classification'!$A$340:$B$378,2,FALSE))</f>
        <v>Predominantly Urban</v>
      </c>
      <c r="R21" t="str">
        <f>IFERROR(VLOOKUP(P21,'class and classification'!$A$1:$C$338,3,FALSE),VLOOKUP(P21,'class and classification'!$A$340:$C$378,3,FALSE))</f>
        <v>MD</v>
      </c>
      <c r="S21" s="17" t="s">
        <v>500</v>
      </c>
      <c r="T21" s="27">
        <v>25</v>
      </c>
      <c r="U21" s="28">
        <v>20</v>
      </c>
      <c r="V21">
        <f t="shared" si="1"/>
        <v>125</v>
      </c>
    </row>
    <row r="22" spans="1:22" x14ac:dyDescent="0.3">
      <c r="A22" s="26" t="s">
        <v>74</v>
      </c>
      <c r="B22" t="str">
        <f>IFERROR(VLOOKUP(A22,'class and classification'!$A$1:$B$338,2,FALSE),VLOOKUP(A22,'class and classification'!$A$340:$B$378,2,FALSE))</f>
        <v>Predominantly Urban</v>
      </c>
      <c r="C22" t="str">
        <f>IFERROR(VLOOKUP(A22,'class and classification'!$A$1:$C$338,3,FALSE),VLOOKUP(A22,'class and classification'!$A$340:$C$378,3,FALSE))</f>
        <v>MD</v>
      </c>
      <c r="D22" s="17" t="s">
        <v>501</v>
      </c>
      <c r="E22" s="34">
        <v>10</v>
      </c>
      <c r="F22" s="28">
        <v>26.9</v>
      </c>
      <c r="G22">
        <f t="shared" si="0"/>
        <v>37.174721189591082</v>
      </c>
      <c r="P22" s="26" t="s">
        <v>74</v>
      </c>
      <c r="Q22" t="str">
        <f>IFERROR(VLOOKUP(P22,'class and classification'!$A$1:$B$338,2,FALSE),VLOOKUP(P22,'class and classification'!$A$340:$B$378,2,FALSE))</f>
        <v>Predominantly Urban</v>
      </c>
      <c r="R22" t="str">
        <f>IFERROR(VLOOKUP(P22,'class and classification'!$A$1:$C$338,3,FALSE),VLOOKUP(P22,'class and classification'!$A$340:$C$378,3,FALSE))</f>
        <v>MD</v>
      </c>
      <c r="S22" s="17" t="s">
        <v>501</v>
      </c>
      <c r="T22" s="34">
        <v>10</v>
      </c>
      <c r="U22" s="28">
        <v>34.700000000000003</v>
      </c>
      <c r="V22">
        <f t="shared" si="1"/>
        <v>28.81844380403458</v>
      </c>
    </row>
    <row r="23" spans="1:22" x14ac:dyDescent="0.3">
      <c r="A23" s="26" t="s">
        <v>75</v>
      </c>
      <c r="B23" t="str">
        <f>IFERROR(VLOOKUP(A23,'class and classification'!$A$1:$B$338,2,FALSE),VLOOKUP(A23,'class and classification'!$A$340:$B$378,2,FALSE))</f>
        <v>Predominantly Urban</v>
      </c>
      <c r="C23" t="str">
        <f>IFERROR(VLOOKUP(A23,'class and classification'!$A$1:$C$338,3,FALSE),VLOOKUP(A23,'class and classification'!$A$340:$C$378,3,FALSE))</f>
        <v>MD</v>
      </c>
      <c r="D23" s="17" t="s">
        <v>502</v>
      </c>
      <c r="E23" s="27">
        <v>24</v>
      </c>
      <c r="F23" s="28">
        <v>21.5</v>
      </c>
      <c r="G23">
        <f t="shared" si="0"/>
        <v>111.62790697674419</v>
      </c>
      <c r="P23" s="26" t="s">
        <v>75</v>
      </c>
      <c r="Q23" t="str">
        <f>IFERROR(VLOOKUP(P23,'class and classification'!$A$1:$B$338,2,FALSE),VLOOKUP(P23,'class and classification'!$A$340:$B$378,2,FALSE))</f>
        <v>Predominantly Urban</v>
      </c>
      <c r="R23" t="str">
        <f>IFERROR(VLOOKUP(P23,'class and classification'!$A$1:$C$338,3,FALSE),VLOOKUP(P23,'class and classification'!$A$340:$C$378,3,FALSE))</f>
        <v>MD</v>
      </c>
      <c r="S23" s="17" t="s">
        <v>502</v>
      </c>
      <c r="T23" s="27">
        <v>23</v>
      </c>
      <c r="U23" s="28">
        <v>19.8</v>
      </c>
      <c r="V23">
        <f t="shared" si="1"/>
        <v>116.16161616161615</v>
      </c>
    </row>
    <row r="24" spans="1:22" x14ac:dyDescent="0.3">
      <c r="A24" s="16" t="s">
        <v>1067</v>
      </c>
      <c r="B24" t="e">
        <f>IFERROR(VLOOKUP(A24,'class and classification'!$A$1:$B$338,2,FALSE),VLOOKUP(A24,'class and classification'!$A$340:$B$378,2,FALSE))</f>
        <v>#N/A</v>
      </c>
      <c r="C24" t="e">
        <f>IFERROR(VLOOKUP(A24,'class and classification'!$A$1:$C$338,3,FALSE),VLOOKUP(A24,'class and classification'!$A$340:$C$378,3,FALSE))</f>
        <v>#N/A</v>
      </c>
      <c r="D24" s="17" t="s">
        <v>503</v>
      </c>
      <c r="E24" s="22">
        <v>689</v>
      </c>
      <c r="F24" s="23">
        <v>23.9</v>
      </c>
      <c r="G24">
        <f t="shared" si="0"/>
        <v>2882.8451882845188</v>
      </c>
      <c r="P24" s="16" t="s">
        <v>1067</v>
      </c>
      <c r="Q24" t="e">
        <f>IFERROR(VLOOKUP(P24,'class and classification'!$A$1:$B$338,2,FALSE),VLOOKUP(P24,'class and classification'!$A$340:$B$378,2,FALSE))</f>
        <v>#N/A</v>
      </c>
      <c r="R24" t="e">
        <f>IFERROR(VLOOKUP(P24,'class and classification'!$A$1:$C$338,3,FALSE),VLOOKUP(P24,'class and classification'!$A$340:$C$378,3,FALSE))</f>
        <v>#N/A</v>
      </c>
      <c r="S24" s="17" t="s">
        <v>503</v>
      </c>
      <c r="T24" s="22">
        <v>712</v>
      </c>
      <c r="U24" s="23">
        <v>24.4</v>
      </c>
      <c r="V24">
        <f t="shared" si="1"/>
        <v>2918.032786885246</v>
      </c>
    </row>
    <row r="25" spans="1:22" x14ac:dyDescent="0.3">
      <c r="A25" s="26" t="s">
        <v>76</v>
      </c>
      <c r="B25" t="str">
        <f>IFERROR(VLOOKUP(A25,'class and classification'!$A$1:$B$338,2,FALSE),VLOOKUP(A25,'class and classification'!$A$340:$B$378,2,FALSE))</f>
        <v>Predominantly Urban</v>
      </c>
      <c r="C25" t="str">
        <f>IFERROR(VLOOKUP(A25,'class and classification'!$A$1:$C$338,3,FALSE),VLOOKUP(A25,'class and classification'!$A$340:$C$378,3,FALSE))</f>
        <v>UA</v>
      </c>
      <c r="D25" s="17" t="s">
        <v>505</v>
      </c>
      <c r="E25" s="27">
        <v>18</v>
      </c>
      <c r="F25" s="28">
        <v>31.3</v>
      </c>
      <c r="G25">
        <f t="shared" si="0"/>
        <v>57.507987220447284</v>
      </c>
      <c r="P25" s="26" t="s">
        <v>76</v>
      </c>
      <c r="Q25" t="str">
        <f>IFERROR(VLOOKUP(P25,'class and classification'!$A$1:$B$338,2,FALSE),VLOOKUP(P25,'class and classification'!$A$340:$B$378,2,FALSE))</f>
        <v>Predominantly Urban</v>
      </c>
      <c r="R25" t="str">
        <f>IFERROR(VLOOKUP(P25,'class and classification'!$A$1:$C$338,3,FALSE),VLOOKUP(P25,'class and classification'!$A$340:$C$378,3,FALSE))</f>
        <v>UA</v>
      </c>
      <c r="S25" s="17" t="s">
        <v>505</v>
      </c>
      <c r="T25" s="27">
        <v>19</v>
      </c>
      <c r="U25" s="28">
        <v>30.2</v>
      </c>
      <c r="V25">
        <f t="shared" si="1"/>
        <v>62.913907284768214</v>
      </c>
    </row>
    <row r="26" spans="1:22" x14ac:dyDescent="0.3">
      <c r="A26" s="26" t="s">
        <v>77</v>
      </c>
      <c r="B26" t="str">
        <f>IFERROR(VLOOKUP(A26,'class and classification'!$A$1:$B$338,2,FALSE),VLOOKUP(A26,'class and classification'!$A$340:$B$378,2,FALSE))</f>
        <v>Predominantly Urban</v>
      </c>
      <c r="C26" t="str">
        <f>IFERROR(VLOOKUP(A26,'class and classification'!$A$1:$C$338,3,FALSE),VLOOKUP(A26,'class and classification'!$A$340:$C$378,3,FALSE))</f>
        <v>UA</v>
      </c>
      <c r="D26" s="17" t="s">
        <v>506</v>
      </c>
      <c r="E26" s="27">
        <v>16</v>
      </c>
      <c r="F26" s="28">
        <v>31</v>
      </c>
      <c r="G26">
        <f t="shared" si="0"/>
        <v>51.612903225806456</v>
      </c>
      <c r="P26" s="26" t="s">
        <v>77</v>
      </c>
      <c r="Q26" t="str">
        <f>IFERROR(VLOOKUP(P26,'class and classification'!$A$1:$B$338,2,FALSE),VLOOKUP(P26,'class and classification'!$A$340:$B$378,2,FALSE))</f>
        <v>Predominantly Urban</v>
      </c>
      <c r="R26" t="str">
        <f>IFERROR(VLOOKUP(P26,'class and classification'!$A$1:$C$338,3,FALSE),VLOOKUP(P26,'class and classification'!$A$340:$C$378,3,FALSE))</f>
        <v>UA</v>
      </c>
      <c r="S26" s="17" t="s">
        <v>506</v>
      </c>
      <c r="T26" s="27">
        <v>18</v>
      </c>
      <c r="U26" s="28">
        <v>31</v>
      </c>
      <c r="V26">
        <f t="shared" si="1"/>
        <v>58.064516129032256</v>
      </c>
    </row>
    <row r="27" spans="1:22" x14ac:dyDescent="0.3">
      <c r="A27" s="26" t="s">
        <v>80</v>
      </c>
      <c r="B27" t="str">
        <f>IFERROR(VLOOKUP(A27,'class and classification'!$A$1:$B$338,2,FALSE),VLOOKUP(A27,'class and classification'!$A$340:$B$378,2,FALSE))</f>
        <v>Predominantly Urban</v>
      </c>
      <c r="C27" t="str">
        <f>IFERROR(VLOOKUP(A27,'class and classification'!$A$1:$C$338,3,FALSE),VLOOKUP(A27,'class and classification'!$A$340:$C$378,3,FALSE))</f>
        <v>UA</v>
      </c>
      <c r="D27" s="17" t="s">
        <v>509</v>
      </c>
      <c r="E27" s="34">
        <v>11</v>
      </c>
      <c r="F27" s="28">
        <v>19</v>
      </c>
      <c r="G27">
        <f t="shared" si="0"/>
        <v>57.89473684210526</v>
      </c>
      <c r="P27" s="26" t="s">
        <v>80</v>
      </c>
      <c r="Q27" t="str">
        <f>IFERROR(VLOOKUP(P27,'class and classification'!$A$1:$B$338,2,FALSE),VLOOKUP(P27,'class and classification'!$A$340:$B$378,2,FALSE))</f>
        <v>Predominantly Urban</v>
      </c>
      <c r="R27" t="str">
        <f>IFERROR(VLOOKUP(P27,'class and classification'!$A$1:$C$338,3,FALSE),VLOOKUP(P27,'class and classification'!$A$340:$C$378,3,FALSE))</f>
        <v>UA</v>
      </c>
      <c r="S27" s="17" t="s">
        <v>509</v>
      </c>
      <c r="T27" s="27">
        <v>13</v>
      </c>
      <c r="U27" s="28">
        <v>22.4</v>
      </c>
      <c r="V27">
        <f t="shared" si="1"/>
        <v>58.035714285714292</v>
      </c>
    </row>
    <row r="28" spans="1:22" x14ac:dyDescent="0.3">
      <c r="A28" s="26" t="s">
        <v>81</v>
      </c>
      <c r="B28" t="str">
        <f>IFERROR(VLOOKUP(A28,'class and classification'!$A$1:$B$338,2,FALSE),VLOOKUP(A28,'class and classification'!$A$340:$B$378,2,FALSE))</f>
        <v>Predominantly Urban</v>
      </c>
      <c r="C28" t="str">
        <f>IFERROR(VLOOKUP(A28,'class and classification'!$A$1:$C$338,3,FALSE),VLOOKUP(A28,'class and classification'!$A$340:$C$378,3,FALSE))</f>
        <v>UA</v>
      </c>
      <c r="D28" s="17" t="s">
        <v>510</v>
      </c>
      <c r="E28" s="27">
        <v>23</v>
      </c>
      <c r="F28" s="28">
        <v>20.6</v>
      </c>
      <c r="G28">
        <f t="shared" si="0"/>
        <v>111.65048543689319</v>
      </c>
      <c r="P28" s="26" t="s">
        <v>81</v>
      </c>
      <c r="Q28" t="str">
        <f>IFERROR(VLOOKUP(P28,'class and classification'!$A$1:$B$338,2,FALSE),VLOOKUP(P28,'class and classification'!$A$340:$B$378,2,FALSE))</f>
        <v>Predominantly Urban</v>
      </c>
      <c r="R28" t="str">
        <f>IFERROR(VLOOKUP(P28,'class and classification'!$A$1:$C$338,3,FALSE),VLOOKUP(P28,'class and classification'!$A$340:$C$378,3,FALSE))</f>
        <v>UA</v>
      </c>
      <c r="S28" s="17" t="s">
        <v>510</v>
      </c>
      <c r="T28" s="27">
        <v>25</v>
      </c>
      <c r="U28" s="28">
        <v>20.100000000000001</v>
      </c>
      <c r="V28">
        <f t="shared" si="1"/>
        <v>124.37810945273631</v>
      </c>
    </row>
    <row r="29" spans="1:22" x14ac:dyDescent="0.3">
      <c r="A29" s="26" t="s">
        <v>78</v>
      </c>
      <c r="B29" t="str">
        <f>IFERROR(VLOOKUP(A29,'class and classification'!$A$1:$B$338,2,FALSE),VLOOKUP(A29,'class and classification'!$A$340:$B$378,2,FALSE))</f>
        <v>Urban with Significant Rural</v>
      </c>
      <c r="C29" t="str">
        <f>IFERROR(VLOOKUP(A29,'class and classification'!$A$1:$C$338,3,FALSE),VLOOKUP(A29,'class and classification'!$A$340:$C$378,3,FALSE))</f>
        <v>UA</v>
      </c>
      <c r="D29" s="17" t="s">
        <v>507</v>
      </c>
      <c r="E29" s="27">
        <v>39</v>
      </c>
      <c r="F29" s="28">
        <v>22.9</v>
      </c>
      <c r="G29">
        <f t="shared" si="0"/>
        <v>170.3056768558952</v>
      </c>
      <c r="P29" s="26" t="s">
        <v>78</v>
      </c>
      <c r="Q29" t="str">
        <f>IFERROR(VLOOKUP(P29,'class and classification'!$A$1:$B$338,2,FALSE),VLOOKUP(P29,'class and classification'!$A$340:$B$378,2,FALSE))</f>
        <v>Urban with Significant Rural</v>
      </c>
      <c r="R29" t="str">
        <f>IFERROR(VLOOKUP(P29,'class and classification'!$A$1:$C$338,3,FALSE),VLOOKUP(P29,'class and classification'!$A$340:$C$378,3,FALSE))</f>
        <v>UA</v>
      </c>
      <c r="S29" s="17" t="s">
        <v>507</v>
      </c>
      <c r="T29" s="27">
        <v>35</v>
      </c>
      <c r="U29" s="28">
        <v>20.399999999999999</v>
      </c>
      <c r="V29">
        <f t="shared" si="1"/>
        <v>171.56862745098042</v>
      </c>
    </row>
    <row r="30" spans="1:22" x14ac:dyDescent="0.3">
      <c r="A30" s="26" t="s">
        <v>79</v>
      </c>
      <c r="B30" t="str">
        <f>IFERROR(VLOOKUP(A30,'class and classification'!$A$1:$B$338,2,FALSE),VLOOKUP(A30,'class and classification'!$A$340:$B$378,2,FALSE))</f>
        <v>Urban with Significant Rural</v>
      </c>
      <c r="C30" t="str">
        <f>IFERROR(VLOOKUP(A30,'class and classification'!$A$1:$C$338,3,FALSE),VLOOKUP(A30,'class and classification'!$A$340:$C$378,3,FALSE))</f>
        <v>UA</v>
      </c>
      <c r="D30" s="17" t="s">
        <v>508</v>
      </c>
      <c r="E30" s="27">
        <v>34</v>
      </c>
      <c r="F30" s="28">
        <v>23.5</v>
      </c>
      <c r="G30">
        <f t="shared" si="0"/>
        <v>144.68085106382981</v>
      </c>
      <c r="P30" s="26" t="s">
        <v>79</v>
      </c>
      <c r="Q30" t="str">
        <f>IFERROR(VLOOKUP(P30,'class and classification'!$A$1:$B$338,2,FALSE),VLOOKUP(P30,'class and classification'!$A$340:$B$378,2,FALSE))</f>
        <v>Urban with Significant Rural</v>
      </c>
      <c r="R30" t="str">
        <f>IFERROR(VLOOKUP(P30,'class and classification'!$A$1:$C$338,3,FALSE),VLOOKUP(P30,'class and classification'!$A$340:$C$378,3,FALSE))</f>
        <v>UA</v>
      </c>
      <c r="S30" s="17" t="s">
        <v>508</v>
      </c>
      <c r="T30" s="27">
        <v>34</v>
      </c>
      <c r="U30" s="28">
        <v>22</v>
      </c>
      <c r="V30">
        <f t="shared" si="1"/>
        <v>154.54545454545453</v>
      </c>
    </row>
    <row r="31" spans="1:22" x14ac:dyDescent="0.3">
      <c r="A31" s="26" t="s">
        <v>82</v>
      </c>
      <c r="B31" t="str">
        <f>IFERROR(VLOOKUP(A31,'class and classification'!$A$1:$B$338,2,FALSE),VLOOKUP(A31,'class and classification'!$A$340:$B$378,2,FALSE))</f>
        <v>Predominantly Rural</v>
      </c>
      <c r="C31" t="str">
        <f>IFERROR(VLOOKUP(A31,'class and classification'!$A$1:$C$338,3,FALSE),VLOOKUP(A31,'class and classification'!$A$340:$C$378,3,FALSE))</f>
        <v>SC</v>
      </c>
      <c r="D31" s="17" t="s">
        <v>511</v>
      </c>
      <c r="E31" s="27">
        <v>56</v>
      </c>
      <c r="F31" s="23">
        <v>26.6</v>
      </c>
      <c r="G31">
        <f t="shared" si="0"/>
        <v>210.52631578947367</v>
      </c>
      <c r="P31" s="26" t="s">
        <v>82</v>
      </c>
      <c r="Q31" t="str">
        <f>IFERROR(VLOOKUP(P31,'class and classification'!$A$1:$B$338,2,FALSE),VLOOKUP(P31,'class and classification'!$A$340:$B$378,2,FALSE))</f>
        <v>Predominantly Rural</v>
      </c>
      <c r="R31" t="str">
        <f>IFERROR(VLOOKUP(P31,'class and classification'!$A$1:$C$338,3,FALSE),VLOOKUP(P31,'class and classification'!$A$340:$C$378,3,FALSE))</f>
        <v>SC</v>
      </c>
      <c r="S31" s="17" t="s">
        <v>511</v>
      </c>
      <c r="T31" s="27">
        <v>50</v>
      </c>
      <c r="U31" s="23">
        <v>24.4</v>
      </c>
      <c r="V31">
        <f t="shared" si="1"/>
        <v>204.91803278688525</v>
      </c>
    </row>
    <row r="32" spans="1:22" x14ac:dyDescent="0.3">
      <c r="A32" s="26" t="s">
        <v>270</v>
      </c>
      <c r="B32" t="str">
        <f>IFERROR(VLOOKUP(A32,'class and classification'!$A$1:$B$338,2,FALSE),VLOOKUP(A32,'class and classification'!$A$340:$B$378,2,FALSE))</f>
        <v>Predominantly Rural</v>
      </c>
      <c r="C32" t="str">
        <f>IFERROR(VLOOKUP(A32,'class and classification'!$A$1:$C$338,3,FALSE),VLOOKUP(A32,'class and classification'!$A$340:$C$378,3,FALSE))</f>
        <v>SD</v>
      </c>
      <c r="D32" s="17" t="s">
        <v>512</v>
      </c>
      <c r="E32" s="34">
        <v>11</v>
      </c>
      <c r="F32" s="28">
        <v>32.6</v>
      </c>
      <c r="G32">
        <f t="shared" si="0"/>
        <v>33.742331288343557</v>
      </c>
      <c r="P32" s="26" t="s">
        <v>270</v>
      </c>
      <c r="Q32" t="str">
        <f>IFERROR(VLOOKUP(P32,'class and classification'!$A$1:$B$338,2,FALSE),VLOOKUP(P32,'class and classification'!$A$340:$B$378,2,FALSE))</f>
        <v>Predominantly Rural</v>
      </c>
      <c r="R32" t="str">
        <f>IFERROR(VLOOKUP(P32,'class and classification'!$A$1:$C$338,3,FALSE),VLOOKUP(P32,'class and classification'!$A$340:$C$378,3,FALSE))</f>
        <v>SD</v>
      </c>
      <c r="S32" s="17" t="s">
        <v>512</v>
      </c>
      <c r="T32" s="34">
        <v>10</v>
      </c>
      <c r="U32" s="35">
        <v>30</v>
      </c>
      <c r="V32">
        <f t="shared" si="1"/>
        <v>33.333333333333336</v>
      </c>
    </row>
    <row r="33" spans="1:22" x14ac:dyDescent="0.3">
      <c r="A33" s="26" t="s">
        <v>271</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s="17" t="s">
        <v>514</v>
      </c>
      <c r="E33" s="34">
        <v>6</v>
      </c>
      <c r="F33" s="35">
        <v>23.9</v>
      </c>
      <c r="G33">
        <f t="shared" si="0"/>
        <v>25.104602510460253</v>
      </c>
      <c r="P33" s="26" t="s">
        <v>271</v>
      </c>
      <c r="Q33" t="str">
        <f>IFERROR(VLOOKUP(P33,'class and classification'!$A$1:$B$338,2,FALSE),VLOOKUP(P33,'class and classification'!$A$340:$B$378,2,FALSE))</f>
        <v>Urban with Significant Rural</v>
      </c>
      <c r="R33" t="str">
        <f>IFERROR(VLOOKUP(P33,'class and classification'!$A$1:$C$338,3,FALSE),VLOOKUP(P33,'class and classification'!$A$340:$C$378,3,FALSE))</f>
        <v>SD</v>
      </c>
      <c r="S33" s="17" t="s">
        <v>514</v>
      </c>
      <c r="T33" s="34">
        <v>5</v>
      </c>
      <c r="U33" s="35">
        <v>22.2</v>
      </c>
      <c r="V33">
        <f t="shared" si="1"/>
        <v>22.522522522522522</v>
      </c>
    </row>
    <row r="34" spans="1:22" x14ac:dyDescent="0.3">
      <c r="A34" s="26" t="s">
        <v>272</v>
      </c>
      <c r="B34" t="str">
        <f>IFERROR(VLOOKUP(A34,'class and classification'!$A$1:$B$338,2,FALSE),VLOOKUP(A34,'class and classification'!$A$340:$B$378,2,FALSE))</f>
        <v>Urban with Significant Rural</v>
      </c>
      <c r="C34" t="str">
        <f>IFERROR(VLOOKUP(A34,'class and classification'!$A$1:$C$338,3,FALSE),VLOOKUP(A34,'class and classification'!$A$340:$C$378,3,FALSE))</f>
        <v>SD</v>
      </c>
      <c r="D34" s="17" t="s">
        <v>515</v>
      </c>
      <c r="E34" s="27">
        <v>16</v>
      </c>
      <c r="F34" s="28">
        <v>27.7</v>
      </c>
      <c r="G34">
        <f t="shared" si="0"/>
        <v>57.761732851985563</v>
      </c>
      <c r="P34" s="26" t="s">
        <v>272</v>
      </c>
      <c r="Q34" t="str">
        <f>IFERROR(VLOOKUP(P34,'class and classification'!$A$1:$B$338,2,FALSE),VLOOKUP(P34,'class and classification'!$A$340:$B$378,2,FALSE))</f>
        <v>Urban with Significant Rural</v>
      </c>
      <c r="R34" t="str">
        <f>IFERROR(VLOOKUP(P34,'class and classification'!$A$1:$C$338,3,FALSE),VLOOKUP(P34,'class and classification'!$A$340:$C$378,3,FALSE))</f>
        <v>SD</v>
      </c>
      <c r="S34" s="17" t="s">
        <v>515</v>
      </c>
      <c r="T34" s="27">
        <v>13</v>
      </c>
      <c r="U34" s="28">
        <v>24.8</v>
      </c>
      <c r="V34">
        <f t="shared" si="1"/>
        <v>52.41935483870968</v>
      </c>
    </row>
    <row r="35" spans="1:22" x14ac:dyDescent="0.3">
      <c r="A35" s="26" t="s">
        <v>273</v>
      </c>
      <c r="B35" t="str">
        <f>IFERROR(VLOOKUP(A35,'class and classification'!$A$1:$B$338,2,FALSE),VLOOKUP(A35,'class and classification'!$A$340:$B$378,2,FALSE))</f>
        <v>Predominantly Rural</v>
      </c>
      <c r="C35" t="str">
        <f>IFERROR(VLOOKUP(A35,'class and classification'!$A$1:$C$338,3,FALSE),VLOOKUP(A35,'class and classification'!$A$340:$C$378,3,FALSE))</f>
        <v>SD</v>
      </c>
      <c r="D35" s="17" t="s">
        <v>516</v>
      </c>
      <c r="E35" s="34">
        <v>5</v>
      </c>
      <c r="F35" s="35">
        <v>15.1</v>
      </c>
      <c r="G35">
        <f t="shared" si="0"/>
        <v>33.112582781456958</v>
      </c>
      <c r="P35" s="26" t="s">
        <v>273</v>
      </c>
      <c r="Q35" t="str">
        <f>IFERROR(VLOOKUP(P35,'class and classification'!$A$1:$B$338,2,FALSE),VLOOKUP(P35,'class and classification'!$A$340:$B$378,2,FALSE))</f>
        <v>Predominantly Rural</v>
      </c>
      <c r="R35" t="str">
        <f>IFERROR(VLOOKUP(P35,'class and classification'!$A$1:$C$338,3,FALSE),VLOOKUP(P35,'class and classification'!$A$340:$C$378,3,FALSE))</f>
        <v>SD</v>
      </c>
      <c r="S35" s="17" t="s">
        <v>516</v>
      </c>
      <c r="T35" s="34">
        <v>5</v>
      </c>
      <c r="U35" s="35">
        <v>14.9</v>
      </c>
      <c r="V35">
        <f t="shared" si="1"/>
        <v>33.557046979865774</v>
      </c>
    </row>
    <row r="36" spans="1:22" x14ac:dyDescent="0.3">
      <c r="A36" s="26" t="s">
        <v>274</v>
      </c>
      <c r="B36" t="str">
        <f>IFERROR(VLOOKUP(A36,'class and classification'!$A$1:$B$338,2,FALSE),VLOOKUP(A36,'class and classification'!$A$340:$B$378,2,FALSE))</f>
        <v>Predominantly Rural</v>
      </c>
      <c r="C36" t="str">
        <f>IFERROR(VLOOKUP(A36,'class and classification'!$A$1:$C$338,3,FALSE),VLOOKUP(A36,'class and classification'!$A$340:$C$378,3,FALSE))</f>
        <v>SD</v>
      </c>
      <c r="D36" s="17" t="s">
        <v>517</v>
      </c>
      <c r="E36" s="34">
        <v>7</v>
      </c>
      <c r="F36" s="35">
        <v>29.8</v>
      </c>
      <c r="G36">
        <f t="shared" si="0"/>
        <v>23.48993288590604</v>
      </c>
      <c r="P36" s="26" t="s">
        <v>274</v>
      </c>
      <c r="Q36" t="str">
        <f>IFERROR(VLOOKUP(P36,'class and classification'!$A$1:$B$338,2,FALSE),VLOOKUP(P36,'class and classification'!$A$340:$B$378,2,FALSE))</f>
        <v>Predominantly Rural</v>
      </c>
      <c r="R36" t="str">
        <f>IFERROR(VLOOKUP(P36,'class and classification'!$A$1:$C$338,3,FALSE),VLOOKUP(P36,'class and classification'!$A$340:$C$378,3,FALSE))</f>
        <v>SD</v>
      </c>
      <c r="S36" s="17" t="s">
        <v>517</v>
      </c>
      <c r="T36" s="34">
        <v>7</v>
      </c>
      <c r="U36" s="35">
        <v>24.4</v>
      </c>
      <c r="V36">
        <f t="shared" si="1"/>
        <v>28.688524590163937</v>
      </c>
    </row>
    <row r="37" spans="1:22" x14ac:dyDescent="0.3">
      <c r="A37" s="26" t="s">
        <v>275</v>
      </c>
      <c r="B37" t="str">
        <f>IFERROR(VLOOKUP(A37,'class and classification'!$A$1:$B$338,2,FALSE),VLOOKUP(A37,'class and classification'!$A$340:$B$378,2,FALSE))</f>
        <v>Predominantly Rural</v>
      </c>
      <c r="C37" t="str">
        <f>IFERROR(VLOOKUP(A37,'class and classification'!$A$1:$C$338,3,FALSE),VLOOKUP(A37,'class and classification'!$A$340:$C$378,3,FALSE))</f>
        <v>SD</v>
      </c>
      <c r="D37" s="17" t="s">
        <v>518</v>
      </c>
      <c r="E37" s="34">
        <v>12</v>
      </c>
      <c r="F37" s="28">
        <v>28.9</v>
      </c>
      <c r="G37">
        <f t="shared" si="0"/>
        <v>41.522491349480973</v>
      </c>
      <c r="P37" s="26" t="s">
        <v>275</v>
      </c>
      <c r="Q37" t="str">
        <f>IFERROR(VLOOKUP(P37,'class and classification'!$A$1:$B$338,2,FALSE),VLOOKUP(P37,'class and classification'!$A$340:$B$378,2,FALSE))</f>
        <v>Predominantly Rural</v>
      </c>
      <c r="R37" t="str">
        <f>IFERROR(VLOOKUP(P37,'class and classification'!$A$1:$C$338,3,FALSE),VLOOKUP(P37,'class and classification'!$A$340:$C$378,3,FALSE))</f>
        <v>SD</v>
      </c>
      <c r="S37" s="17" t="s">
        <v>518</v>
      </c>
      <c r="T37" s="34">
        <v>12</v>
      </c>
      <c r="U37" s="28">
        <v>27.7</v>
      </c>
      <c r="V37">
        <f t="shared" si="1"/>
        <v>43.321299638989174</v>
      </c>
    </row>
    <row r="38" spans="1:22" x14ac:dyDescent="0.3">
      <c r="A38" s="26" t="s">
        <v>1068</v>
      </c>
      <c r="B38" t="e">
        <f>IFERROR(VLOOKUP(A38,'class and classification'!$A$1:$B$338,2,FALSE),VLOOKUP(A38,'class and classification'!$A$340:$B$378,2,FALSE))</f>
        <v>#N/A</v>
      </c>
      <c r="C38" t="e">
        <f>IFERROR(VLOOKUP(A38,'class and classification'!$A$1:$C$338,3,FALSE),VLOOKUP(A38,'class and classification'!$A$340:$C$378,3,FALSE))</f>
        <v>#N/A</v>
      </c>
      <c r="D38" s="17" t="s">
        <v>519</v>
      </c>
      <c r="E38" s="22">
        <v>248</v>
      </c>
      <c r="F38" s="23">
        <v>22</v>
      </c>
      <c r="G38">
        <f t="shared" si="0"/>
        <v>1127.2727272727273</v>
      </c>
      <c r="P38" s="26" t="s">
        <v>1068</v>
      </c>
      <c r="Q38" t="e">
        <f>IFERROR(VLOOKUP(P38,'class and classification'!$A$1:$B$338,2,FALSE),VLOOKUP(P38,'class and classification'!$A$340:$B$378,2,FALSE))</f>
        <v>#N/A</v>
      </c>
      <c r="R38" t="e">
        <f>IFERROR(VLOOKUP(P38,'class and classification'!$A$1:$C$338,3,FALSE),VLOOKUP(P38,'class and classification'!$A$340:$C$378,3,FALSE))</f>
        <v>#N/A</v>
      </c>
      <c r="S38" s="17" t="s">
        <v>519</v>
      </c>
      <c r="T38" s="22">
        <v>262</v>
      </c>
      <c r="U38" s="23">
        <v>23.8</v>
      </c>
      <c r="V38">
        <f t="shared" si="1"/>
        <v>1100.8403361344538</v>
      </c>
    </row>
    <row r="39" spans="1:22" x14ac:dyDescent="0.3">
      <c r="A39" s="26" t="s">
        <v>83</v>
      </c>
      <c r="B39" t="str">
        <f>IFERROR(VLOOKUP(A39,'class and classification'!$A$1:$B$338,2,FALSE),VLOOKUP(A39,'class and classification'!$A$340:$B$378,2,FALSE))</f>
        <v>Predominantly Urban</v>
      </c>
      <c r="C39" t="str">
        <f>IFERROR(VLOOKUP(A39,'class and classification'!$A$1:$C$338,3,FALSE),VLOOKUP(A39,'class and classification'!$A$340:$C$378,3,FALSE))</f>
        <v>MD</v>
      </c>
      <c r="D39" s="17" t="s">
        <v>521</v>
      </c>
      <c r="E39" s="27">
        <v>23</v>
      </c>
      <c r="F39" s="28">
        <v>24.8</v>
      </c>
      <c r="G39">
        <f t="shared" si="0"/>
        <v>92.741935483870975</v>
      </c>
      <c r="P39" s="26" t="s">
        <v>83</v>
      </c>
      <c r="Q39" t="str">
        <f>IFERROR(VLOOKUP(P39,'class and classification'!$A$1:$B$338,2,FALSE),VLOOKUP(P39,'class and classification'!$A$340:$B$378,2,FALSE))</f>
        <v>Predominantly Urban</v>
      </c>
      <c r="R39" t="str">
        <f>IFERROR(VLOOKUP(P39,'class and classification'!$A$1:$C$338,3,FALSE),VLOOKUP(P39,'class and classification'!$A$340:$C$378,3,FALSE))</f>
        <v>MD</v>
      </c>
      <c r="S39" s="17" t="s">
        <v>521</v>
      </c>
      <c r="T39" s="27">
        <v>27</v>
      </c>
      <c r="U39" s="28">
        <v>27.6</v>
      </c>
      <c r="V39">
        <f t="shared" si="1"/>
        <v>97.826086956521735</v>
      </c>
    </row>
    <row r="40" spans="1:22" x14ac:dyDescent="0.3">
      <c r="A40" s="26" t="s">
        <v>84</v>
      </c>
      <c r="B40" t="str">
        <f>IFERROR(VLOOKUP(A40,'class and classification'!$A$1:$B$338,2,FALSE),VLOOKUP(A40,'class and classification'!$A$340:$B$378,2,FALSE))</f>
        <v>Predominantly Urban</v>
      </c>
      <c r="C40" t="str">
        <f>IFERROR(VLOOKUP(A40,'class and classification'!$A$1:$C$338,3,FALSE),VLOOKUP(A40,'class and classification'!$A$340:$C$378,3,FALSE))</f>
        <v>MD</v>
      </c>
      <c r="D40" s="17" t="s">
        <v>522</v>
      </c>
      <c r="E40" s="27">
        <v>14</v>
      </c>
      <c r="F40" s="28">
        <v>27.1</v>
      </c>
      <c r="G40">
        <f t="shared" si="0"/>
        <v>51.660516605166045</v>
      </c>
      <c r="P40" s="26" t="s">
        <v>84</v>
      </c>
      <c r="Q40" t="str">
        <f>IFERROR(VLOOKUP(P40,'class and classification'!$A$1:$B$338,2,FALSE),VLOOKUP(P40,'class and classification'!$A$340:$B$378,2,FALSE))</f>
        <v>Predominantly Urban</v>
      </c>
      <c r="R40" t="str">
        <f>IFERROR(VLOOKUP(P40,'class and classification'!$A$1:$C$338,3,FALSE),VLOOKUP(P40,'class and classification'!$A$340:$C$378,3,FALSE))</f>
        <v>MD</v>
      </c>
      <c r="S40" s="17" t="s">
        <v>522</v>
      </c>
      <c r="T40" s="27">
        <v>15</v>
      </c>
      <c r="U40" s="28">
        <v>27.5</v>
      </c>
      <c r="V40">
        <f t="shared" si="1"/>
        <v>54.54545454545454</v>
      </c>
    </row>
    <row r="41" spans="1:22" x14ac:dyDescent="0.3">
      <c r="A41" s="26" t="s">
        <v>85</v>
      </c>
      <c r="B41" t="str">
        <f>IFERROR(VLOOKUP(A41,'class and classification'!$A$1:$B$338,2,FALSE),VLOOKUP(A41,'class and classification'!$A$340:$B$378,2,FALSE))</f>
        <v>Predominantly Urban</v>
      </c>
      <c r="C41" t="str">
        <f>IFERROR(VLOOKUP(A41,'class and classification'!$A$1:$C$338,3,FALSE),VLOOKUP(A41,'class and classification'!$A$340:$C$378,3,FALSE))</f>
        <v>MD</v>
      </c>
      <c r="D41" s="17" t="s">
        <v>523</v>
      </c>
      <c r="E41" s="22">
        <v>55</v>
      </c>
      <c r="F41" s="23">
        <v>15.3</v>
      </c>
      <c r="G41">
        <f t="shared" si="0"/>
        <v>359.47712418300654</v>
      </c>
      <c r="P41" s="26" t="s">
        <v>85</v>
      </c>
      <c r="Q41" t="str">
        <f>IFERROR(VLOOKUP(P41,'class and classification'!$A$1:$B$338,2,FALSE),VLOOKUP(P41,'class and classification'!$A$340:$B$378,2,FALSE))</f>
        <v>Predominantly Urban</v>
      </c>
      <c r="R41" t="str">
        <f>IFERROR(VLOOKUP(P41,'class and classification'!$A$1:$C$338,3,FALSE),VLOOKUP(P41,'class and classification'!$A$340:$C$378,3,FALSE))</f>
        <v>MD</v>
      </c>
      <c r="S41" s="17" t="s">
        <v>523</v>
      </c>
      <c r="T41" s="22">
        <v>60</v>
      </c>
      <c r="U41" s="23">
        <v>18.100000000000001</v>
      </c>
      <c r="V41">
        <f t="shared" si="1"/>
        <v>331.49171270718227</v>
      </c>
    </row>
    <row r="42" spans="1:22" x14ac:dyDescent="0.3">
      <c r="A42" s="26" t="s">
        <v>86</v>
      </c>
      <c r="B42" t="str">
        <f>IFERROR(VLOOKUP(A42,'class and classification'!$A$1:$B$338,2,FALSE),VLOOKUP(A42,'class and classification'!$A$340:$B$378,2,FALSE))</f>
        <v>Predominantly Urban</v>
      </c>
      <c r="C42" t="str">
        <f>IFERROR(VLOOKUP(A42,'class and classification'!$A$1:$C$338,3,FALSE),VLOOKUP(A42,'class and classification'!$A$340:$C$378,3,FALSE))</f>
        <v>MD</v>
      </c>
      <c r="D42" s="17" t="s">
        <v>524</v>
      </c>
      <c r="E42" s="27">
        <v>17</v>
      </c>
      <c r="F42" s="28">
        <v>30.2</v>
      </c>
      <c r="G42">
        <f t="shared" si="0"/>
        <v>56.29139072847682</v>
      </c>
      <c r="P42" s="26" t="s">
        <v>86</v>
      </c>
      <c r="Q42" t="str">
        <f>IFERROR(VLOOKUP(P42,'class and classification'!$A$1:$B$338,2,FALSE),VLOOKUP(P42,'class and classification'!$A$340:$B$378,2,FALSE))</f>
        <v>Predominantly Urban</v>
      </c>
      <c r="R42" t="str">
        <f>IFERROR(VLOOKUP(P42,'class and classification'!$A$1:$C$338,3,FALSE),VLOOKUP(P42,'class and classification'!$A$340:$C$378,3,FALSE))</f>
        <v>MD</v>
      </c>
      <c r="S42" s="17" t="s">
        <v>524</v>
      </c>
      <c r="T42" s="27">
        <v>20</v>
      </c>
      <c r="U42" s="28">
        <v>27.8</v>
      </c>
      <c r="V42">
        <f t="shared" si="1"/>
        <v>71.942446043165461</v>
      </c>
    </row>
    <row r="43" spans="1:22" x14ac:dyDescent="0.3">
      <c r="A43" s="26" t="s">
        <v>87</v>
      </c>
      <c r="B43" t="str">
        <f>IFERROR(VLOOKUP(A43,'class and classification'!$A$1:$B$338,2,FALSE),VLOOKUP(A43,'class and classification'!$A$340:$B$378,2,FALSE))</f>
        <v>Predominantly Urban</v>
      </c>
      <c r="C43" t="str">
        <f>IFERROR(VLOOKUP(A43,'class and classification'!$A$1:$C$338,3,FALSE),VLOOKUP(A43,'class and classification'!$A$340:$C$378,3,FALSE))</f>
        <v>MD</v>
      </c>
      <c r="D43" s="17" t="s">
        <v>525</v>
      </c>
      <c r="E43" s="27">
        <v>18</v>
      </c>
      <c r="F43" s="28">
        <v>29</v>
      </c>
      <c r="G43">
        <f t="shared" si="0"/>
        <v>62.068965517241381</v>
      </c>
      <c r="P43" s="26" t="s">
        <v>87</v>
      </c>
      <c r="Q43" t="str">
        <f>IFERROR(VLOOKUP(P43,'class and classification'!$A$1:$B$338,2,FALSE),VLOOKUP(P43,'class and classification'!$A$340:$B$378,2,FALSE))</f>
        <v>Predominantly Urban</v>
      </c>
      <c r="R43" t="str">
        <f>IFERROR(VLOOKUP(P43,'class and classification'!$A$1:$C$338,3,FALSE),VLOOKUP(P43,'class and classification'!$A$340:$C$378,3,FALSE))</f>
        <v>MD</v>
      </c>
      <c r="S43" s="17" t="s">
        <v>525</v>
      </c>
      <c r="T43" s="27">
        <v>19</v>
      </c>
      <c r="U43" s="28">
        <v>29.8</v>
      </c>
      <c r="V43">
        <f t="shared" si="1"/>
        <v>63.758389261744966</v>
      </c>
    </row>
    <row r="44" spans="1:22" x14ac:dyDescent="0.3">
      <c r="A44" s="26" t="s">
        <v>88</v>
      </c>
      <c r="B44" t="str">
        <f>IFERROR(VLOOKUP(A44,'class and classification'!$A$1:$B$338,2,FALSE),VLOOKUP(A44,'class and classification'!$A$340:$B$378,2,FALSE))</f>
        <v>Predominantly Urban</v>
      </c>
      <c r="C44" t="str">
        <f>IFERROR(VLOOKUP(A44,'class and classification'!$A$1:$C$338,3,FALSE),VLOOKUP(A44,'class and classification'!$A$340:$C$378,3,FALSE))</f>
        <v>MD</v>
      </c>
      <c r="D44" s="17" t="s">
        <v>526</v>
      </c>
      <c r="E44" s="27">
        <v>19</v>
      </c>
      <c r="F44" s="28">
        <v>16.5</v>
      </c>
      <c r="G44">
        <f t="shared" si="0"/>
        <v>115.15151515151514</v>
      </c>
      <c r="P44" s="26" t="s">
        <v>88</v>
      </c>
      <c r="Q44" t="str">
        <f>IFERROR(VLOOKUP(P44,'class and classification'!$A$1:$B$338,2,FALSE),VLOOKUP(P44,'class and classification'!$A$340:$B$378,2,FALSE))</f>
        <v>Predominantly Urban</v>
      </c>
      <c r="R44" t="str">
        <f>IFERROR(VLOOKUP(P44,'class and classification'!$A$1:$C$338,3,FALSE),VLOOKUP(P44,'class and classification'!$A$340:$C$378,3,FALSE))</f>
        <v>MD</v>
      </c>
      <c r="S44" s="17" t="s">
        <v>526</v>
      </c>
      <c r="T44" s="27">
        <v>21</v>
      </c>
      <c r="U44" s="28">
        <v>18.8</v>
      </c>
      <c r="V44">
        <f t="shared" si="1"/>
        <v>111.70212765957447</v>
      </c>
    </row>
    <row r="45" spans="1:22" x14ac:dyDescent="0.3">
      <c r="A45" s="26" t="s">
        <v>89</v>
      </c>
      <c r="B45" t="str">
        <f>IFERROR(VLOOKUP(A45,'class and classification'!$A$1:$B$338,2,FALSE),VLOOKUP(A45,'class and classification'!$A$340:$B$378,2,FALSE))</f>
        <v>Predominantly Urban</v>
      </c>
      <c r="C45" t="str">
        <f>IFERROR(VLOOKUP(A45,'class and classification'!$A$1:$C$338,3,FALSE),VLOOKUP(A45,'class and classification'!$A$340:$C$378,3,FALSE))</f>
        <v>MD</v>
      </c>
      <c r="D45" s="17" t="s">
        <v>527</v>
      </c>
      <c r="E45" s="27">
        <v>29</v>
      </c>
      <c r="F45" s="28">
        <v>25.6</v>
      </c>
      <c r="G45">
        <f t="shared" si="0"/>
        <v>113.28125</v>
      </c>
      <c r="P45" s="26" t="s">
        <v>89</v>
      </c>
      <c r="Q45" t="str">
        <f>IFERROR(VLOOKUP(P45,'class and classification'!$A$1:$B$338,2,FALSE),VLOOKUP(P45,'class and classification'!$A$340:$B$378,2,FALSE))</f>
        <v>Predominantly Urban</v>
      </c>
      <c r="R45" t="str">
        <f>IFERROR(VLOOKUP(P45,'class and classification'!$A$1:$C$338,3,FALSE),VLOOKUP(P45,'class and classification'!$A$340:$C$378,3,FALSE))</f>
        <v>MD</v>
      </c>
      <c r="S45" s="17" t="s">
        <v>527</v>
      </c>
      <c r="T45" s="27">
        <v>30</v>
      </c>
      <c r="U45" s="28">
        <v>26.8</v>
      </c>
      <c r="V45">
        <f t="shared" si="1"/>
        <v>111.94029850746269</v>
      </c>
    </row>
    <row r="46" spans="1:22" x14ac:dyDescent="0.3">
      <c r="A46" s="26" t="s">
        <v>90</v>
      </c>
      <c r="B46" t="str">
        <f>IFERROR(VLOOKUP(A46,'class and classification'!$A$1:$B$338,2,FALSE),VLOOKUP(A46,'class and classification'!$A$340:$B$378,2,FALSE))</f>
        <v>Predominantly Urban</v>
      </c>
      <c r="C46" t="str">
        <f>IFERROR(VLOOKUP(A46,'class and classification'!$A$1:$C$338,3,FALSE),VLOOKUP(A46,'class and classification'!$A$340:$C$378,3,FALSE))</f>
        <v>MD</v>
      </c>
      <c r="D46" s="17" t="s">
        <v>528</v>
      </c>
      <c r="E46" s="27">
        <v>16</v>
      </c>
      <c r="F46" s="28">
        <v>25.7</v>
      </c>
      <c r="G46">
        <f t="shared" si="0"/>
        <v>62.2568093385214</v>
      </c>
      <c r="P46" s="26" t="s">
        <v>90</v>
      </c>
      <c r="Q46" t="str">
        <f>IFERROR(VLOOKUP(P46,'class and classification'!$A$1:$B$338,2,FALSE),VLOOKUP(P46,'class and classification'!$A$340:$B$378,2,FALSE))</f>
        <v>Predominantly Urban</v>
      </c>
      <c r="R46" t="str">
        <f>IFERROR(VLOOKUP(P46,'class and classification'!$A$1:$C$338,3,FALSE),VLOOKUP(P46,'class and classification'!$A$340:$C$378,3,FALSE))</f>
        <v>MD</v>
      </c>
      <c r="S46" s="17" t="s">
        <v>528</v>
      </c>
      <c r="T46" s="27">
        <v>14</v>
      </c>
      <c r="U46" s="28">
        <v>27</v>
      </c>
      <c r="V46">
        <f t="shared" si="1"/>
        <v>51.851851851851848</v>
      </c>
    </row>
    <row r="47" spans="1:22" x14ac:dyDescent="0.3">
      <c r="A47" s="26" t="s">
        <v>91</v>
      </c>
      <c r="B47" t="str">
        <f>IFERROR(VLOOKUP(A47,'class and classification'!$A$1:$B$338,2,FALSE),VLOOKUP(A47,'class and classification'!$A$340:$B$378,2,FALSE))</f>
        <v>Predominantly Urban</v>
      </c>
      <c r="C47" t="str">
        <f>IFERROR(VLOOKUP(A47,'class and classification'!$A$1:$C$338,3,FALSE),VLOOKUP(A47,'class and classification'!$A$340:$C$378,3,FALSE))</f>
        <v>MD</v>
      </c>
      <c r="D47" s="17" t="s">
        <v>529</v>
      </c>
      <c r="E47" s="27">
        <v>29</v>
      </c>
      <c r="F47" s="28">
        <v>25.3</v>
      </c>
      <c r="G47">
        <f t="shared" si="0"/>
        <v>114.62450592885375</v>
      </c>
      <c r="P47" s="26" t="s">
        <v>91</v>
      </c>
      <c r="Q47" t="str">
        <f>IFERROR(VLOOKUP(P47,'class and classification'!$A$1:$B$338,2,FALSE),VLOOKUP(P47,'class and classification'!$A$340:$B$378,2,FALSE))</f>
        <v>Predominantly Urban</v>
      </c>
      <c r="R47" t="str">
        <f>IFERROR(VLOOKUP(P47,'class and classification'!$A$1:$C$338,3,FALSE),VLOOKUP(P47,'class and classification'!$A$340:$C$378,3,FALSE))</f>
        <v>MD</v>
      </c>
      <c r="S47" s="17" t="s">
        <v>529</v>
      </c>
      <c r="T47" s="27">
        <v>26</v>
      </c>
      <c r="U47" s="28">
        <v>23.6</v>
      </c>
      <c r="V47">
        <f t="shared" si="1"/>
        <v>110.16949152542372</v>
      </c>
    </row>
    <row r="48" spans="1:22" x14ac:dyDescent="0.3">
      <c r="A48" s="26" t="s">
        <v>92</v>
      </c>
      <c r="B48" t="str">
        <f>IFERROR(VLOOKUP(A48,'class and classification'!$A$1:$B$338,2,FALSE),VLOOKUP(A48,'class and classification'!$A$340:$B$378,2,FALSE))</f>
        <v>Predominantly Urban</v>
      </c>
      <c r="C48" t="str">
        <f>IFERROR(VLOOKUP(A48,'class and classification'!$A$1:$C$338,3,FALSE),VLOOKUP(A48,'class and classification'!$A$340:$C$378,3,FALSE))</f>
        <v>MD</v>
      </c>
      <c r="D48" s="17" t="s">
        <v>530</v>
      </c>
      <c r="E48" s="27">
        <v>27</v>
      </c>
      <c r="F48" s="28">
        <v>29.3</v>
      </c>
      <c r="G48">
        <f t="shared" si="0"/>
        <v>92.150170648464169</v>
      </c>
      <c r="P48" s="26" t="s">
        <v>92</v>
      </c>
      <c r="Q48" t="str">
        <f>IFERROR(VLOOKUP(P48,'class and classification'!$A$1:$B$338,2,FALSE),VLOOKUP(P48,'class and classification'!$A$340:$B$378,2,FALSE))</f>
        <v>Predominantly Urban</v>
      </c>
      <c r="R48" t="str">
        <f>IFERROR(VLOOKUP(P48,'class and classification'!$A$1:$C$338,3,FALSE),VLOOKUP(P48,'class and classification'!$A$340:$C$378,3,FALSE))</f>
        <v>MD</v>
      </c>
      <c r="S48" s="17" t="s">
        <v>530</v>
      </c>
      <c r="T48" s="27">
        <v>30</v>
      </c>
      <c r="U48" s="28">
        <v>31.5</v>
      </c>
      <c r="V48">
        <f t="shared" si="1"/>
        <v>95.238095238095241</v>
      </c>
    </row>
    <row r="49" spans="1:22" x14ac:dyDescent="0.3">
      <c r="A49" s="26" t="s">
        <v>93</v>
      </c>
      <c r="B49" t="str">
        <f>IFERROR(VLOOKUP(A49,'class and classification'!$A$1:$B$338,2,FALSE),VLOOKUP(A49,'class and classification'!$A$340:$B$378,2,FALSE))</f>
        <v>Predominantly Urban</v>
      </c>
      <c r="C49" t="str">
        <f>IFERROR(VLOOKUP(A49,'class and classification'!$A$1:$C$338,3,FALSE),VLOOKUP(A49,'class and classification'!$A$340:$C$378,3,FALSE))</f>
        <v>SC</v>
      </c>
      <c r="D49" s="17" t="s">
        <v>531</v>
      </c>
      <c r="E49" s="22">
        <v>112</v>
      </c>
      <c r="F49" s="23">
        <v>25.7</v>
      </c>
      <c r="G49">
        <f t="shared" si="0"/>
        <v>435.79766536964979</v>
      </c>
      <c r="P49" s="26" t="s">
        <v>93</v>
      </c>
      <c r="Q49" t="str">
        <f>IFERROR(VLOOKUP(P49,'class and classification'!$A$1:$B$338,2,FALSE),VLOOKUP(P49,'class and classification'!$A$340:$B$378,2,FALSE))</f>
        <v>Predominantly Urban</v>
      </c>
      <c r="R49" t="str">
        <f>IFERROR(VLOOKUP(P49,'class and classification'!$A$1:$C$338,3,FALSE),VLOOKUP(P49,'class and classification'!$A$340:$C$378,3,FALSE))</f>
        <v>SC</v>
      </c>
      <c r="S49" s="17" t="s">
        <v>531</v>
      </c>
      <c r="T49" s="22">
        <v>118</v>
      </c>
      <c r="U49" s="23">
        <v>26</v>
      </c>
      <c r="V49">
        <f t="shared" si="1"/>
        <v>453.84615384615381</v>
      </c>
    </row>
    <row r="50" spans="1:22" x14ac:dyDescent="0.3">
      <c r="A50" s="26" t="s">
        <v>276</v>
      </c>
      <c r="B50" t="str">
        <f>IFERROR(VLOOKUP(A50,'class and classification'!$A$1:$B$338,2,FALSE),VLOOKUP(A50,'class and classification'!$A$340:$B$378,2,FALSE))</f>
        <v>Predominantly Urban</v>
      </c>
      <c r="C50" t="str">
        <f>IFERROR(VLOOKUP(A50,'class and classification'!$A$1:$C$338,3,FALSE),VLOOKUP(A50,'class and classification'!$A$340:$C$378,3,FALSE))</f>
        <v>SD</v>
      </c>
      <c r="D50" s="17" t="s">
        <v>532</v>
      </c>
      <c r="E50" s="34">
        <v>10</v>
      </c>
      <c r="F50" s="35">
        <v>33.6</v>
      </c>
      <c r="G50">
        <f t="shared" si="0"/>
        <v>29.761904761904759</v>
      </c>
      <c r="P50" s="26" t="s">
        <v>276</v>
      </c>
      <c r="Q50" t="str">
        <f>IFERROR(VLOOKUP(P50,'class and classification'!$A$1:$B$338,2,FALSE),VLOOKUP(P50,'class and classification'!$A$340:$B$378,2,FALSE))</f>
        <v>Predominantly Urban</v>
      </c>
      <c r="R50" t="str">
        <f>IFERROR(VLOOKUP(P50,'class and classification'!$A$1:$C$338,3,FALSE),VLOOKUP(P50,'class and classification'!$A$340:$C$378,3,FALSE))</f>
        <v>SD</v>
      </c>
      <c r="S50" s="17" t="s">
        <v>532</v>
      </c>
      <c r="T50" s="34">
        <v>11</v>
      </c>
      <c r="U50" s="28">
        <v>32.200000000000003</v>
      </c>
      <c r="V50">
        <f t="shared" si="1"/>
        <v>34.161490683229815</v>
      </c>
    </row>
    <row r="51" spans="1:22" x14ac:dyDescent="0.3">
      <c r="A51" s="26" t="s">
        <v>277</v>
      </c>
      <c r="B51" t="str">
        <f>IFERROR(VLOOKUP(A51,'class and classification'!$A$1:$B$338,2,FALSE),VLOOKUP(A51,'class and classification'!$A$340:$B$378,2,FALSE))</f>
        <v>Urban with Significant Rural</v>
      </c>
      <c r="C51" t="str">
        <f>IFERROR(VLOOKUP(A51,'class and classification'!$A$1:$C$338,3,FALSE),VLOOKUP(A51,'class and classification'!$A$340:$C$378,3,FALSE))</f>
        <v>SD</v>
      </c>
      <c r="D51" s="17" t="s">
        <v>533</v>
      </c>
      <c r="E51" s="34">
        <v>11</v>
      </c>
      <c r="F51" s="28">
        <v>26.4</v>
      </c>
      <c r="G51">
        <f t="shared" si="0"/>
        <v>41.666666666666664</v>
      </c>
      <c r="P51" s="26" t="s">
        <v>277</v>
      </c>
      <c r="Q51" t="str">
        <f>IFERROR(VLOOKUP(P51,'class and classification'!$A$1:$B$338,2,FALSE),VLOOKUP(P51,'class and classification'!$A$340:$B$378,2,FALSE))</f>
        <v>Urban with Significant Rural</v>
      </c>
      <c r="R51" t="str">
        <f>IFERROR(VLOOKUP(P51,'class and classification'!$A$1:$C$338,3,FALSE),VLOOKUP(P51,'class and classification'!$A$340:$C$378,3,FALSE))</f>
        <v>SD</v>
      </c>
      <c r="S51" s="17" t="s">
        <v>533</v>
      </c>
      <c r="T51" s="34">
        <v>11</v>
      </c>
      <c r="U51" s="28">
        <v>28.5</v>
      </c>
      <c r="V51">
        <f t="shared" si="1"/>
        <v>38.596491228070178</v>
      </c>
    </row>
    <row r="52" spans="1:22" x14ac:dyDescent="0.3">
      <c r="A52" s="26" t="s">
        <v>278</v>
      </c>
      <c r="B52" t="str">
        <f>IFERROR(VLOOKUP(A52,'class and classification'!$A$1:$B$338,2,FALSE),VLOOKUP(A52,'class and classification'!$A$340:$B$378,2,FALSE))</f>
        <v>Predominantly Urban</v>
      </c>
      <c r="C52" t="str">
        <f>IFERROR(VLOOKUP(A52,'class and classification'!$A$1:$C$338,3,FALSE),VLOOKUP(A52,'class and classification'!$A$340:$C$378,3,FALSE))</f>
        <v>SD</v>
      </c>
      <c r="D52" s="17" t="s">
        <v>534</v>
      </c>
      <c r="E52" s="34">
        <v>8</v>
      </c>
      <c r="F52" s="35">
        <v>20.100000000000001</v>
      </c>
      <c r="G52">
        <f t="shared" si="0"/>
        <v>39.800995024875618</v>
      </c>
      <c r="P52" s="26" t="s">
        <v>278</v>
      </c>
      <c r="Q52" t="str">
        <f>IFERROR(VLOOKUP(P52,'class and classification'!$A$1:$B$338,2,FALSE),VLOOKUP(P52,'class and classification'!$A$340:$B$378,2,FALSE))</f>
        <v>Predominantly Urban</v>
      </c>
      <c r="R52" t="str">
        <f>IFERROR(VLOOKUP(P52,'class and classification'!$A$1:$C$338,3,FALSE),VLOOKUP(P52,'class and classification'!$A$340:$C$378,3,FALSE))</f>
        <v>SD</v>
      </c>
      <c r="S52" s="17" t="s">
        <v>534</v>
      </c>
      <c r="T52" s="34">
        <v>9</v>
      </c>
      <c r="U52" s="35">
        <v>22.2</v>
      </c>
      <c r="V52">
        <f t="shared" si="1"/>
        <v>40.54054054054054</v>
      </c>
    </row>
    <row r="53" spans="1:22" x14ac:dyDescent="0.3">
      <c r="A53" s="26" t="s">
        <v>279</v>
      </c>
      <c r="B53" t="str">
        <f>IFERROR(VLOOKUP(A53,'class and classification'!$A$1:$B$338,2,FALSE),VLOOKUP(A53,'class and classification'!$A$340:$B$378,2,FALSE))</f>
        <v>Predominantly Urban</v>
      </c>
      <c r="C53" t="str">
        <f>IFERROR(VLOOKUP(A53,'class and classification'!$A$1:$C$338,3,FALSE),VLOOKUP(A53,'class and classification'!$A$340:$C$378,3,FALSE))</f>
        <v>SD</v>
      </c>
      <c r="D53" s="17" t="s">
        <v>535</v>
      </c>
      <c r="E53" s="34">
        <v>8</v>
      </c>
      <c r="F53" s="35">
        <v>31.2</v>
      </c>
      <c r="G53">
        <f t="shared" si="0"/>
        <v>25.641025641025642</v>
      </c>
      <c r="P53" s="26" t="s">
        <v>279</v>
      </c>
      <c r="Q53" t="str">
        <f>IFERROR(VLOOKUP(P53,'class and classification'!$A$1:$B$338,2,FALSE),VLOOKUP(P53,'class and classification'!$A$340:$B$378,2,FALSE))</f>
        <v>Predominantly Urban</v>
      </c>
      <c r="R53" t="str">
        <f>IFERROR(VLOOKUP(P53,'class and classification'!$A$1:$C$338,3,FALSE),VLOOKUP(P53,'class and classification'!$A$340:$C$378,3,FALSE))</f>
        <v>SD</v>
      </c>
      <c r="S53" s="17" t="s">
        <v>535</v>
      </c>
      <c r="T53" s="34">
        <v>9</v>
      </c>
      <c r="U53" s="35">
        <v>31.4</v>
      </c>
      <c r="V53">
        <f t="shared" si="1"/>
        <v>28.662420382165607</v>
      </c>
    </row>
    <row r="54" spans="1:22" x14ac:dyDescent="0.3">
      <c r="A54" s="26" t="s">
        <v>280</v>
      </c>
      <c r="B54" t="str">
        <f>IFERROR(VLOOKUP(A54,'class and classification'!$A$1:$B$338,2,FALSE),VLOOKUP(A54,'class and classification'!$A$340:$B$378,2,FALSE))</f>
        <v>Urban with Significant Rural</v>
      </c>
      <c r="C54" t="str">
        <f>IFERROR(VLOOKUP(A54,'class and classification'!$A$1:$C$338,3,FALSE),VLOOKUP(A54,'class and classification'!$A$340:$C$378,3,FALSE))</f>
        <v>SD</v>
      </c>
      <c r="D54" s="17" t="s">
        <v>536</v>
      </c>
      <c r="E54" s="27">
        <v>15</v>
      </c>
      <c r="F54" s="28">
        <v>29.3</v>
      </c>
      <c r="G54">
        <f t="shared" si="0"/>
        <v>51.194539249146757</v>
      </c>
      <c r="P54" s="26" t="s">
        <v>280</v>
      </c>
      <c r="Q54" t="str">
        <f>IFERROR(VLOOKUP(P54,'class and classification'!$A$1:$B$338,2,FALSE),VLOOKUP(P54,'class and classification'!$A$340:$B$378,2,FALSE))</f>
        <v>Urban with Significant Rural</v>
      </c>
      <c r="R54" t="str">
        <f>IFERROR(VLOOKUP(P54,'class and classification'!$A$1:$C$338,3,FALSE),VLOOKUP(P54,'class and classification'!$A$340:$C$378,3,FALSE))</f>
        <v>SD</v>
      </c>
      <c r="S54" s="17" t="s">
        <v>536</v>
      </c>
      <c r="T54" s="27">
        <v>15</v>
      </c>
      <c r="U54" s="28">
        <v>29.3</v>
      </c>
      <c r="V54">
        <f t="shared" si="1"/>
        <v>51.194539249146757</v>
      </c>
    </row>
    <row r="55" spans="1:22" x14ac:dyDescent="0.3">
      <c r="A55" s="26" t="s">
        <v>281</v>
      </c>
      <c r="B55" t="str">
        <f>IFERROR(VLOOKUP(A55,'class and classification'!$A$1:$B$338,2,FALSE),VLOOKUP(A55,'class and classification'!$A$340:$B$378,2,FALSE))</f>
        <v>Predominantly Urban</v>
      </c>
      <c r="C55" t="str">
        <f>IFERROR(VLOOKUP(A55,'class and classification'!$A$1:$C$338,3,FALSE),VLOOKUP(A55,'class and classification'!$A$340:$C$378,3,FALSE))</f>
        <v>SD</v>
      </c>
      <c r="D55" s="17" t="s">
        <v>537</v>
      </c>
      <c r="E55" s="34">
        <v>6</v>
      </c>
      <c r="F55" s="35">
        <v>21.9</v>
      </c>
      <c r="G55">
        <f t="shared" si="0"/>
        <v>27.397260273972606</v>
      </c>
      <c r="P55" s="26" t="s">
        <v>281</v>
      </c>
      <c r="Q55" t="str">
        <f>IFERROR(VLOOKUP(P55,'class and classification'!$A$1:$B$338,2,FALSE),VLOOKUP(P55,'class and classification'!$A$340:$B$378,2,FALSE))</f>
        <v>Predominantly Urban</v>
      </c>
      <c r="R55" t="str">
        <f>IFERROR(VLOOKUP(P55,'class and classification'!$A$1:$C$338,3,FALSE),VLOOKUP(P55,'class and classification'!$A$340:$C$378,3,FALSE))</f>
        <v>SD</v>
      </c>
      <c r="S55" s="17" t="s">
        <v>537</v>
      </c>
      <c r="T55" s="34">
        <v>9</v>
      </c>
      <c r="U55" s="35">
        <v>24.8</v>
      </c>
      <c r="V55">
        <f t="shared" si="1"/>
        <v>36.29032258064516</v>
      </c>
    </row>
    <row r="56" spans="1:22" x14ac:dyDescent="0.3">
      <c r="A56" s="26" t="s">
        <v>282</v>
      </c>
      <c r="B56" t="str">
        <f>IFERROR(VLOOKUP(A56,'class and classification'!$A$1:$B$338,2,FALSE),VLOOKUP(A56,'class and classification'!$A$340:$B$378,2,FALSE))</f>
        <v>Predominantly Urban</v>
      </c>
      <c r="C56" t="str">
        <f>IFERROR(VLOOKUP(A56,'class and classification'!$A$1:$C$338,3,FALSE),VLOOKUP(A56,'class and classification'!$A$340:$C$378,3,FALSE))</f>
        <v>SD</v>
      </c>
      <c r="D56" s="17" t="s">
        <v>538</v>
      </c>
      <c r="E56" s="27">
        <v>16</v>
      </c>
      <c r="F56" s="28">
        <v>19.600000000000001</v>
      </c>
      <c r="G56">
        <f t="shared" si="0"/>
        <v>81.632653061224488</v>
      </c>
      <c r="P56" s="26" t="s">
        <v>282</v>
      </c>
      <c r="Q56" t="str">
        <f>IFERROR(VLOOKUP(P56,'class and classification'!$A$1:$B$338,2,FALSE),VLOOKUP(P56,'class and classification'!$A$340:$B$378,2,FALSE))</f>
        <v>Predominantly Urban</v>
      </c>
      <c r="R56" t="str">
        <f>IFERROR(VLOOKUP(P56,'class and classification'!$A$1:$C$338,3,FALSE),VLOOKUP(P56,'class and classification'!$A$340:$C$378,3,FALSE))</f>
        <v>SD</v>
      </c>
      <c r="S56" s="17" t="s">
        <v>538</v>
      </c>
      <c r="T56" s="27">
        <v>17</v>
      </c>
      <c r="U56" s="28">
        <v>20.5</v>
      </c>
      <c r="V56">
        <f t="shared" si="1"/>
        <v>82.926829268292693</v>
      </c>
    </row>
    <row r="57" spans="1:22" x14ac:dyDescent="0.3">
      <c r="A57" s="26" t="s">
        <v>283</v>
      </c>
      <c r="B57" t="str">
        <f>IFERROR(VLOOKUP(A57,'class and classification'!$A$1:$B$338,2,FALSE),VLOOKUP(A57,'class and classification'!$A$340:$B$378,2,FALSE))</f>
        <v>Predominantly Rural</v>
      </c>
      <c r="C57" t="str">
        <f>IFERROR(VLOOKUP(A57,'class and classification'!$A$1:$C$338,3,FALSE),VLOOKUP(A57,'class and classification'!$A$340:$C$378,3,FALSE))</f>
        <v>SD</v>
      </c>
      <c r="D57" s="17" t="s">
        <v>539</v>
      </c>
      <c r="E57" s="34">
        <v>5</v>
      </c>
      <c r="F57" s="35">
        <v>23.5</v>
      </c>
      <c r="G57">
        <f t="shared" si="0"/>
        <v>21.276595744680851</v>
      </c>
      <c r="P57" s="26" t="s">
        <v>283</v>
      </c>
      <c r="Q57" t="str">
        <f>IFERROR(VLOOKUP(P57,'class and classification'!$A$1:$B$338,2,FALSE),VLOOKUP(P57,'class and classification'!$A$340:$B$378,2,FALSE))</f>
        <v>Predominantly Rural</v>
      </c>
      <c r="R57" t="str">
        <f>IFERROR(VLOOKUP(P57,'class and classification'!$A$1:$C$338,3,FALSE),VLOOKUP(P57,'class and classification'!$A$340:$C$378,3,FALSE))</f>
        <v>SD</v>
      </c>
      <c r="S57" s="17" t="s">
        <v>539</v>
      </c>
      <c r="T57" s="34">
        <v>6</v>
      </c>
      <c r="U57" s="35">
        <v>23</v>
      </c>
      <c r="V57">
        <f t="shared" si="1"/>
        <v>26.086956521739129</v>
      </c>
    </row>
    <row r="58" spans="1:22" x14ac:dyDescent="0.3">
      <c r="A58" s="26" t="s">
        <v>284</v>
      </c>
      <c r="B58" t="str">
        <f>IFERROR(VLOOKUP(A58,'class and classification'!$A$1:$B$338,2,FALSE),VLOOKUP(A58,'class and classification'!$A$340:$B$378,2,FALSE))</f>
        <v>Predominantly Urban</v>
      </c>
      <c r="C58" t="str">
        <f>IFERROR(VLOOKUP(A58,'class and classification'!$A$1:$C$338,3,FALSE),VLOOKUP(A58,'class and classification'!$A$340:$C$378,3,FALSE))</f>
        <v>SD</v>
      </c>
      <c r="D58" s="17" t="s">
        <v>540</v>
      </c>
      <c r="E58" s="34">
        <v>6</v>
      </c>
      <c r="F58" s="35">
        <v>36</v>
      </c>
      <c r="G58">
        <f t="shared" si="0"/>
        <v>16.666666666666668</v>
      </c>
      <c r="P58" s="26" t="s">
        <v>284</v>
      </c>
      <c r="Q58" t="str">
        <f>IFERROR(VLOOKUP(P58,'class and classification'!$A$1:$B$338,2,FALSE),VLOOKUP(P58,'class and classification'!$A$340:$B$378,2,FALSE))</f>
        <v>Predominantly Urban</v>
      </c>
      <c r="R58" t="str">
        <f>IFERROR(VLOOKUP(P58,'class and classification'!$A$1:$C$338,3,FALSE),VLOOKUP(P58,'class and classification'!$A$340:$C$378,3,FALSE))</f>
        <v>SD</v>
      </c>
      <c r="S58" s="17" t="s">
        <v>540</v>
      </c>
      <c r="T58" s="34">
        <v>7</v>
      </c>
      <c r="U58" s="35">
        <v>36.299999999999997</v>
      </c>
      <c r="V58">
        <f t="shared" si="1"/>
        <v>19.28374655647383</v>
      </c>
    </row>
    <row r="59" spans="1:22" x14ac:dyDescent="0.3">
      <c r="A59" s="26" t="s">
        <v>285</v>
      </c>
      <c r="B59" t="str">
        <f>IFERROR(VLOOKUP(A59,'class and classification'!$A$1:$B$338,2,FALSE),VLOOKUP(A59,'class and classification'!$A$340:$B$378,2,FALSE))</f>
        <v>Predominantly Urban</v>
      </c>
      <c r="C59" t="str">
        <f>IFERROR(VLOOKUP(A59,'class and classification'!$A$1:$C$338,3,FALSE),VLOOKUP(A59,'class and classification'!$A$340:$C$378,3,FALSE))</f>
        <v>SD</v>
      </c>
      <c r="D59" s="17" t="s">
        <v>541</v>
      </c>
      <c r="E59" s="34">
        <v>11</v>
      </c>
      <c r="F59" s="28">
        <v>26.6</v>
      </c>
      <c r="G59">
        <f t="shared" si="0"/>
        <v>41.353383458646611</v>
      </c>
      <c r="P59" s="26" t="s">
        <v>285</v>
      </c>
      <c r="Q59" t="str">
        <f>IFERROR(VLOOKUP(P59,'class and classification'!$A$1:$B$338,2,FALSE),VLOOKUP(P59,'class and classification'!$A$340:$B$378,2,FALSE))</f>
        <v>Predominantly Urban</v>
      </c>
      <c r="R59" t="str">
        <f>IFERROR(VLOOKUP(P59,'class and classification'!$A$1:$C$338,3,FALSE),VLOOKUP(P59,'class and classification'!$A$340:$C$378,3,FALSE))</f>
        <v>SD</v>
      </c>
      <c r="S59" s="17" t="s">
        <v>541</v>
      </c>
      <c r="T59" s="34">
        <v>9</v>
      </c>
      <c r="U59" s="35">
        <v>23.2</v>
      </c>
      <c r="V59">
        <f t="shared" si="1"/>
        <v>38.793103448275865</v>
      </c>
    </row>
    <row r="60" spans="1:22" x14ac:dyDescent="0.3">
      <c r="A60" s="26" t="s">
        <v>286</v>
      </c>
      <c r="B60" t="str">
        <f>IFERROR(VLOOKUP(A60,'class and classification'!$A$1:$B$338,2,FALSE),VLOOKUP(A60,'class and classification'!$A$340:$B$378,2,FALSE))</f>
        <v>Urban with Significant Rural</v>
      </c>
      <c r="C60" t="str">
        <f>IFERROR(VLOOKUP(A60,'class and classification'!$A$1:$C$338,3,FALSE),VLOOKUP(A60,'class and classification'!$A$340:$C$378,3,FALSE))</f>
        <v>SD</v>
      </c>
      <c r="D60" s="17" t="s">
        <v>542</v>
      </c>
      <c r="E60" s="34">
        <v>9</v>
      </c>
      <c r="F60" s="35">
        <v>22.2</v>
      </c>
      <c r="G60">
        <f t="shared" si="0"/>
        <v>40.54054054054054</v>
      </c>
      <c r="P60" s="26" t="s">
        <v>286</v>
      </c>
      <c r="Q60" t="str">
        <f>IFERROR(VLOOKUP(P60,'class and classification'!$A$1:$B$338,2,FALSE),VLOOKUP(P60,'class and classification'!$A$340:$B$378,2,FALSE))</f>
        <v>Urban with Significant Rural</v>
      </c>
      <c r="R60" t="str">
        <f>IFERROR(VLOOKUP(P60,'class and classification'!$A$1:$C$338,3,FALSE),VLOOKUP(P60,'class and classification'!$A$340:$C$378,3,FALSE))</f>
        <v>SD</v>
      </c>
      <c r="S60" s="17" t="s">
        <v>542</v>
      </c>
      <c r="T60" s="34">
        <v>8</v>
      </c>
      <c r="U60" s="35">
        <v>21.4</v>
      </c>
      <c r="V60">
        <f t="shared" si="1"/>
        <v>37.383177570093459</v>
      </c>
    </row>
    <row r="61" spans="1:22" x14ac:dyDescent="0.3">
      <c r="A61" s="26" t="s">
        <v>287</v>
      </c>
      <c r="B61" t="str">
        <f>IFERROR(VLOOKUP(A61,'class and classification'!$A$1:$B$338,2,FALSE),VLOOKUP(A61,'class and classification'!$A$340:$B$378,2,FALSE))</f>
        <v>Predominantly Rural</v>
      </c>
      <c r="C61" t="str">
        <f>IFERROR(VLOOKUP(A61,'class and classification'!$A$1:$C$338,3,FALSE),VLOOKUP(A61,'class and classification'!$A$340:$C$378,3,FALSE))</f>
        <v>SD</v>
      </c>
      <c r="D61" s="17" t="s">
        <v>543</v>
      </c>
      <c r="E61" s="34">
        <v>8</v>
      </c>
      <c r="F61" s="35">
        <v>34.6</v>
      </c>
      <c r="G61">
        <f t="shared" si="0"/>
        <v>23.121387283236992</v>
      </c>
      <c r="P61" s="26" t="s">
        <v>287</v>
      </c>
      <c r="Q61" t="str">
        <f>IFERROR(VLOOKUP(P61,'class and classification'!$A$1:$B$338,2,FALSE),VLOOKUP(P61,'class and classification'!$A$340:$B$378,2,FALSE))</f>
        <v>Predominantly Rural</v>
      </c>
      <c r="R61" t="str">
        <f>IFERROR(VLOOKUP(P61,'class and classification'!$A$1:$C$338,3,FALSE),VLOOKUP(P61,'class and classification'!$A$340:$C$378,3,FALSE))</f>
        <v>SD</v>
      </c>
      <c r="S61" s="17" t="s">
        <v>543</v>
      </c>
      <c r="T61" s="34">
        <v>8</v>
      </c>
      <c r="U61" s="35">
        <v>33.9</v>
      </c>
      <c r="V61">
        <f t="shared" si="1"/>
        <v>23.598820058997052</v>
      </c>
    </row>
    <row r="62" spans="1:22" x14ac:dyDescent="0.3">
      <c r="A62" s="26" t="s">
        <v>1069</v>
      </c>
      <c r="B62" t="e">
        <f>IFERROR(VLOOKUP(A62,'class and classification'!$A$1:$B$338,2,FALSE),VLOOKUP(A62,'class and classification'!$A$340:$B$378,2,FALSE))</f>
        <v>#N/A</v>
      </c>
      <c r="C62" t="e">
        <f>IFERROR(VLOOKUP(A62,'class and classification'!$A$1:$C$338,3,FALSE),VLOOKUP(A62,'class and classification'!$A$340:$C$378,3,FALSE))</f>
        <v>#N/A</v>
      </c>
      <c r="D62" s="17" t="s">
        <v>544</v>
      </c>
      <c r="E62" s="22">
        <v>131</v>
      </c>
      <c r="F62" s="23">
        <v>25.5</v>
      </c>
      <c r="G62">
        <f t="shared" si="0"/>
        <v>513.72549019607845</v>
      </c>
      <c r="P62" s="26" t="s">
        <v>1069</v>
      </c>
      <c r="Q62" t="e">
        <f>IFERROR(VLOOKUP(P62,'class and classification'!$A$1:$B$338,2,FALSE),VLOOKUP(P62,'class and classification'!$A$340:$B$378,2,FALSE))</f>
        <v>#N/A</v>
      </c>
      <c r="R62" t="e">
        <f>IFERROR(VLOOKUP(P62,'class and classification'!$A$1:$C$338,3,FALSE),VLOOKUP(P62,'class and classification'!$A$340:$C$378,3,FALSE))</f>
        <v>#N/A</v>
      </c>
      <c r="S62" s="17" t="s">
        <v>544</v>
      </c>
      <c r="T62" s="22">
        <v>138</v>
      </c>
      <c r="U62" s="23">
        <v>26</v>
      </c>
      <c r="V62">
        <f t="shared" si="1"/>
        <v>530.76923076923072</v>
      </c>
    </row>
    <row r="63" spans="1:22" x14ac:dyDescent="0.3">
      <c r="A63" s="26" t="s">
        <v>94</v>
      </c>
      <c r="B63" t="str">
        <f>IFERROR(VLOOKUP(A63,'class and classification'!$A$1:$B$338,2,FALSE),VLOOKUP(A63,'class and classification'!$A$340:$B$378,2,FALSE))</f>
        <v>Predominantly Urban</v>
      </c>
      <c r="C63" t="str">
        <f>IFERROR(VLOOKUP(A63,'class and classification'!$A$1:$C$338,3,FALSE),VLOOKUP(A63,'class and classification'!$A$340:$C$378,3,FALSE))</f>
        <v>MD</v>
      </c>
      <c r="D63" s="17" t="s">
        <v>546</v>
      </c>
      <c r="E63" s="27">
        <v>14</v>
      </c>
      <c r="F63" s="28">
        <v>22.9</v>
      </c>
      <c r="G63">
        <f t="shared" si="0"/>
        <v>61.135371179039304</v>
      </c>
      <c r="P63" s="26" t="s">
        <v>94</v>
      </c>
      <c r="Q63" t="str">
        <f>IFERROR(VLOOKUP(P63,'class and classification'!$A$1:$B$338,2,FALSE),VLOOKUP(P63,'class and classification'!$A$340:$B$378,2,FALSE))</f>
        <v>Predominantly Urban</v>
      </c>
      <c r="R63" t="str">
        <f>IFERROR(VLOOKUP(P63,'class and classification'!$A$1:$C$338,3,FALSE),VLOOKUP(P63,'class and classification'!$A$340:$C$378,3,FALSE))</f>
        <v>MD</v>
      </c>
      <c r="S63" s="17" t="s">
        <v>546</v>
      </c>
      <c r="T63" s="27">
        <v>15</v>
      </c>
      <c r="U63" s="28">
        <v>21.1</v>
      </c>
      <c r="V63">
        <f t="shared" si="1"/>
        <v>71.090047393364927</v>
      </c>
    </row>
    <row r="64" spans="1:22" x14ac:dyDescent="0.3">
      <c r="A64" s="26" t="s">
        <v>95</v>
      </c>
      <c r="B64" t="str">
        <f>IFERROR(VLOOKUP(A64,'class and classification'!$A$1:$B$338,2,FALSE),VLOOKUP(A64,'class and classification'!$A$340:$B$378,2,FALSE))</f>
        <v>Predominantly Urban</v>
      </c>
      <c r="C64" t="str">
        <f>IFERROR(VLOOKUP(A64,'class and classification'!$A$1:$C$338,3,FALSE),VLOOKUP(A64,'class and classification'!$A$340:$C$378,3,FALSE))</f>
        <v>MD</v>
      </c>
      <c r="D64" s="17" t="s">
        <v>547</v>
      </c>
      <c r="E64" s="27">
        <v>53</v>
      </c>
      <c r="F64" s="23">
        <v>22.4</v>
      </c>
      <c r="G64">
        <f t="shared" si="0"/>
        <v>236.60714285714289</v>
      </c>
      <c r="P64" s="26" t="s">
        <v>95</v>
      </c>
      <c r="Q64" t="str">
        <f>IFERROR(VLOOKUP(P64,'class and classification'!$A$1:$B$338,2,FALSE),VLOOKUP(P64,'class and classification'!$A$340:$B$378,2,FALSE))</f>
        <v>Predominantly Urban</v>
      </c>
      <c r="R64" t="str">
        <f>IFERROR(VLOOKUP(P64,'class and classification'!$A$1:$C$338,3,FALSE),VLOOKUP(P64,'class and classification'!$A$340:$C$378,3,FALSE))</f>
        <v>MD</v>
      </c>
      <c r="S64" s="17" t="s">
        <v>547</v>
      </c>
      <c r="T64" s="27">
        <v>52</v>
      </c>
      <c r="U64" s="23">
        <v>22.1</v>
      </c>
      <c r="V64">
        <f t="shared" si="1"/>
        <v>235.29411764705881</v>
      </c>
    </row>
    <row r="65" spans="1:22" x14ac:dyDescent="0.3">
      <c r="A65" s="26" t="s">
        <v>97</v>
      </c>
      <c r="B65" t="str">
        <f>IFERROR(VLOOKUP(A65,'class and classification'!$A$1:$B$338,2,FALSE),VLOOKUP(A65,'class and classification'!$A$340:$B$378,2,FALSE))</f>
        <v>Predominantly Urban</v>
      </c>
      <c r="C65" t="str">
        <f>IFERROR(VLOOKUP(A65,'class and classification'!$A$1:$C$338,3,FALSE),VLOOKUP(A65,'class and classification'!$A$340:$C$378,3,FALSE))</f>
        <v>MD</v>
      </c>
      <c r="D65" s="17" t="s">
        <v>549</v>
      </c>
      <c r="E65" s="27">
        <v>14</v>
      </c>
      <c r="F65" s="28">
        <v>29</v>
      </c>
      <c r="G65">
        <f t="shared" si="0"/>
        <v>48.275862068965523</v>
      </c>
      <c r="P65" s="26" t="s">
        <v>97</v>
      </c>
      <c r="Q65" t="str">
        <f>IFERROR(VLOOKUP(P65,'class and classification'!$A$1:$B$338,2,FALSE),VLOOKUP(P65,'class and classification'!$A$340:$B$378,2,FALSE))</f>
        <v>Predominantly Urban</v>
      </c>
      <c r="R65" t="str">
        <f>IFERROR(VLOOKUP(P65,'class and classification'!$A$1:$C$338,3,FALSE),VLOOKUP(P65,'class and classification'!$A$340:$C$378,3,FALSE))</f>
        <v>MD</v>
      </c>
      <c r="S65" s="17" t="s">
        <v>549</v>
      </c>
      <c r="T65" s="27">
        <v>16</v>
      </c>
      <c r="U65" s="28">
        <v>32.5</v>
      </c>
      <c r="V65">
        <f t="shared" si="1"/>
        <v>49.230769230769226</v>
      </c>
    </row>
    <row r="66" spans="1:22" x14ac:dyDescent="0.3">
      <c r="A66" s="26" t="s">
        <v>96</v>
      </c>
      <c r="B66" t="str">
        <f>IFERROR(VLOOKUP(A66,'class and classification'!$A$1:$B$338,2,FALSE),VLOOKUP(A66,'class and classification'!$A$340:$B$378,2,FALSE))</f>
        <v>Predominantly Urban</v>
      </c>
      <c r="C66" t="str">
        <f>IFERROR(VLOOKUP(A66,'class and classification'!$A$1:$C$338,3,FALSE),VLOOKUP(A66,'class and classification'!$A$340:$C$378,3,FALSE))</f>
        <v>MD</v>
      </c>
      <c r="D66" s="17" t="s">
        <v>548</v>
      </c>
      <c r="E66" s="27">
        <v>26</v>
      </c>
      <c r="F66" s="28">
        <v>30</v>
      </c>
      <c r="G66">
        <f t="shared" si="0"/>
        <v>86.666666666666671</v>
      </c>
      <c r="P66" s="26" t="s">
        <v>96</v>
      </c>
      <c r="Q66" t="str">
        <f>IFERROR(VLOOKUP(P66,'class and classification'!$A$1:$B$338,2,FALSE),VLOOKUP(P66,'class and classification'!$A$340:$B$378,2,FALSE))</f>
        <v>Predominantly Urban</v>
      </c>
      <c r="R66" t="str">
        <f>IFERROR(VLOOKUP(P66,'class and classification'!$A$1:$C$338,3,FALSE),VLOOKUP(P66,'class and classification'!$A$340:$C$378,3,FALSE))</f>
        <v>MD</v>
      </c>
      <c r="S66" s="17" t="s">
        <v>548</v>
      </c>
      <c r="T66" s="27">
        <v>29</v>
      </c>
      <c r="U66" s="28">
        <v>32.799999999999997</v>
      </c>
      <c r="V66">
        <f t="shared" si="1"/>
        <v>88.41463414634147</v>
      </c>
    </row>
    <row r="67" spans="1:22" x14ac:dyDescent="0.3">
      <c r="A67" s="26" t="s">
        <v>98</v>
      </c>
      <c r="B67" t="str">
        <f>IFERROR(VLOOKUP(A67,'class and classification'!$A$1:$B$338,2,FALSE),VLOOKUP(A67,'class and classification'!$A$340:$B$378,2,FALSE))</f>
        <v>Predominantly Urban</v>
      </c>
      <c r="C67" t="str">
        <f>IFERROR(VLOOKUP(A67,'class and classification'!$A$1:$C$338,3,FALSE),VLOOKUP(A67,'class and classification'!$A$340:$C$378,3,FALSE))</f>
        <v>MD</v>
      </c>
      <c r="D67" s="17" t="s">
        <v>550</v>
      </c>
      <c r="E67" s="27">
        <v>25</v>
      </c>
      <c r="F67" s="28">
        <v>29.5</v>
      </c>
      <c r="G67">
        <f t="shared" si="0"/>
        <v>84.745762711864415</v>
      </c>
      <c r="P67" s="26" t="s">
        <v>98</v>
      </c>
      <c r="Q67" t="str">
        <f>IFERROR(VLOOKUP(P67,'class and classification'!$A$1:$B$338,2,FALSE),VLOOKUP(P67,'class and classification'!$A$340:$B$378,2,FALSE))</f>
        <v>Predominantly Urban</v>
      </c>
      <c r="R67" t="str">
        <f>IFERROR(VLOOKUP(P67,'class and classification'!$A$1:$C$338,3,FALSE),VLOOKUP(P67,'class and classification'!$A$340:$C$378,3,FALSE))</f>
        <v>MD</v>
      </c>
      <c r="S67" s="17" t="s">
        <v>550</v>
      </c>
      <c r="T67" s="27">
        <v>26</v>
      </c>
      <c r="U67" s="28">
        <v>30.3</v>
      </c>
      <c r="V67">
        <f t="shared" si="1"/>
        <v>85.808580858085804</v>
      </c>
    </row>
    <row r="68" spans="1:22" x14ac:dyDescent="0.3">
      <c r="A68" s="16" t="s">
        <v>1070</v>
      </c>
      <c r="B68" t="e">
        <f>IFERROR(VLOOKUP(A68,'class and classification'!$A$1:$B$338,2,FALSE),VLOOKUP(A68,'class and classification'!$A$340:$B$378,2,FALSE))</f>
        <v>#N/A</v>
      </c>
      <c r="C68" t="e">
        <f>IFERROR(VLOOKUP(A68,'class and classification'!$A$1:$C$338,3,FALSE),VLOOKUP(A68,'class and classification'!$A$340:$C$378,3,FALSE))</f>
        <v>#N/A</v>
      </c>
      <c r="D68" s="17" t="s">
        <v>551</v>
      </c>
      <c r="E68" s="22">
        <v>546</v>
      </c>
      <c r="F68" s="23">
        <v>25.3</v>
      </c>
      <c r="G68">
        <f t="shared" si="0"/>
        <v>2158.102766798419</v>
      </c>
      <c r="P68" s="16" t="s">
        <v>1070</v>
      </c>
      <c r="Q68" t="e">
        <f>IFERROR(VLOOKUP(P68,'class and classification'!$A$1:$B$338,2,FALSE),VLOOKUP(P68,'class and classification'!$A$340:$B$378,2,FALSE))</f>
        <v>#N/A</v>
      </c>
      <c r="R68" t="e">
        <f>IFERROR(VLOOKUP(P68,'class and classification'!$A$1:$C$338,3,FALSE),VLOOKUP(P68,'class and classification'!$A$340:$C$378,3,FALSE))</f>
        <v>#N/A</v>
      </c>
      <c r="S68" s="17" t="s">
        <v>551</v>
      </c>
      <c r="T68" s="22">
        <v>563</v>
      </c>
      <c r="U68" s="23">
        <v>25.7</v>
      </c>
      <c r="V68">
        <f t="shared" si="1"/>
        <v>2190.6614785992219</v>
      </c>
    </row>
    <row r="69" spans="1:22" x14ac:dyDescent="0.3">
      <c r="A69" s="26" t="s">
        <v>99</v>
      </c>
      <c r="B69" t="str">
        <f>IFERROR(VLOOKUP(A69,'class and classification'!$A$1:$B$338,2,FALSE),VLOOKUP(A69,'class and classification'!$A$340:$B$378,2,FALSE))</f>
        <v>Predominantly Rural</v>
      </c>
      <c r="C69" t="str">
        <f>IFERROR(VLOOKUP(A69,'class and classification'!$A$1:$C$338,3,FALSE),VLOOKUP(A69,'class and classification'!$A$340:$C$378,3,FALSE))</f>
        <v>UA</v>
      </c>
      <c r="D69" s="17" t="s">
        <v>553</v>
      </c>
      <c r="E69" s="27">
        <v>33</v>
      </c>
      <c r="F69" s="28">
        <v>28.2</v>
      </c>
      <c r="G69">
        <f t="shared" si="0"/>
        <v>117.02127659574469</v>
      </c>
      <c r="P69" s="26" t="s">
        <v>99</v>
      </c>
      <c r="Q69" t="str">
        <f>IFERROR(VLOOKUP(P69,'class and classification'!$A$1:$B$338,2,FALSE),VLOOKUP(P69,'class and classification'!$A$340:$B$378,2,FALSE))</f>
        <v>Predominantly Rural</v>
      </c>
      <c r="R69" t="str">
        <f>IFERROR(VLOOKUP(P69,'class and classification'!$A$1:$C$338,3,FALSE),VLOOKUP(P69,'class and classification'!$A$340:$C$378,3,FALSE))</f>
        <v>UA</v>
      </c>
      <c r="S69" s="17" t="s">
        <v>553</v>
      </c>
      <c r="T69" s="27">
        <v>39</v>
      </c>
      <c r="U69" s="28">
        <v>29.8</v>
      </c>
      <c r="V69">
        <f t="shared" si="1"/>
        <v>130.87248322147653</v>
      </c>
    </row>
    <row r="70" spans="1:22" x14ac:dyDescent="0.3">
      <c r="A70" s="26" t="s">
        <v>1630</v>
      </c>
      <c r="B70" t="e">
        <f>IFERROR(VLOOKUP(A70,'class and classification'!$A$1:$B$338,2,FALSE),VLOOKUP(A70,'class and classification'!$A$340:$B$378,2,FALSE))</f>
        <v>#N/A</v>
      </c>
      <c r="C70" t="e">
        <f>IFERROR(VLOOKUP(A70,'class and classification'!$A$1:$C$338,3,FALSE),VLOOKUP(A70,'class and classification'!$A$340:$C$378,3,FALSE))</f>
        <v>#N/A</v>
      </c>
      <c r="D70" s="17" t="s">
        <v>554</v>
      </c>
      <c r="E70" s="27">
        <v>33</v>
      </c>
      <c r="F70" s="28">
        <v>29.2</v>
      </c>
      <c r="G70">
        <f t="shared" si="0"/>
        <v>113.013698630137</v>
      </c>
      <c r="P70" s="26" t="s">
        <v>1630</v>
      </c>
      <c r="Q70" t="e">
        <f>IFERROR(VLOOKUP(P70,'class and classification'!$A$1:$B$338,2,FALSE),VLOOKUP(P70,'class and classification'!$A$340:$B$378,2,FALSE))</f>
        <v>#N/A</v>
      </c>
      <c r="R70" t="e">
        <f>IFERROR(VLOOKUP(P70,'class and classification'!$A$1:$C$338,3,FALSE),VLOOKUP(P70,'class and classification'!$A$340:$C$378,3,FALSE))</f>
        <v>#N/A</v>
      </c>
      <c r="S70" s="17" t="s">
        <v>554</v>
      </c>
      <c r="T70" s="27">
        <v>32</v>
      </c>
      <c r="U70" s="28">
        <v>28.6</v>
      </c>
      <c r="V70">
        <f t="shared" si="1"/>
        <v>111.88811188811188</v>
      </c>
    </row>
    <row r="71" spans="1:22" x14ac:dyDescent="0.3">
      <c r="A71" s="26" t="s">
        <v>101</v>
      </c>
      <c r="B71" t="str">
        <f>IFERROR(VLOOKUP(A71,'class and classification'!$A$1:$B$338,2,FALSE),VLOOKUP(A71,'class and classification'!$A$340:$B$378,2,FALSE))</f>
        <v>Predominantly Urban</v>
      </c>
      <c r="C71" t="str">
        <f>IFERROR(VLOOKUP(A71,'class and classification'!$A$1:$C$338,3,FALSE),VLOOKUP(A71,'class and classification'!$A$340:$C$378,3,FALSE))</f>
        <v>UA</v>
      </c>
      <c r="D71" s="17" t="s">
        <v>555</v>
      </c>
      <c r="E71" s="27">
        <v>20</v>
      </c>
      <c r="F71" s="28">
        <v>37.6</v>
      </c>
      <c r="G71">
        <f t="shared" si="0"/>
        <v>53.191489361702125</v>
      </c>
      <c r="P71" s="26" t="s">
        <v>101</v>
      </c>
      <c r="Q71" t="str">
        <f>IFERROR(VLOOKUP(P71,'class and classification'!$A$1:$B$338,2,FALSE),VLOOKUP(P71,'class and classification'!$A$340:$B$378,2,FALSE))</f>
        <v>Predominantly Urban</v>
      </c>
      <c r="R71" t="str">
        <f>IFERROR(VLOOKUP(P71,'class and classification'!$A$1:$C$338,3,FALSE),VLOOKUP(P71,'class and classification'!$A$340:$C$378,3,FALSE))</f>
        <v>UA</v>
      </c>
      <c r="S71" s="17" t="s">
        <v>555</v>
      </c>
      <c r="T71" s="27">
        <v>21</v>
      </c>
      <c r="U71" s="28">
        <v>38.1</v>
      </c>
      <c r="V71">
        <f t="shared" si="1"/>
        <v>55.118110236220474</v>
      </c>
    </row>
    <row r="72" spans="1:22" x14ac:dyDescent="0.3">
      <c r="A72" s="26" t="s">
        <v>102</v>
      </c>
      <c r="B72" t="str">
        <f>IFERROR(VLOOKUP(A72,'class and classification'!$A$1:$B$338,2,FALSE),VLOOKUP(A72,'class and classification'!$A$340:$B$378,2,FALSE))</f>
        <v>Urban with Significant Rural</v>
      </c>
      <c r="C72" t="str">
        <f>IFERROR(VLOOKUP(A72,'class and classification'!$A$1:$C$338,3,FALSE),VLOOKUP(A72,'class and classification'!$A$340:$C$378,3,FALSE))</f>
        <v>UA</v>
      </c>
      <c r="D72" s="17" t="s">
        <v>556</v>
      </c>
      <c r="E72" s="27">
        <v>21</v>
      </c>
      <c r="F72" s="28">
        <v>30.3</v>
      </c>
      <c r="G72">
        <f t="shared" si="0"/>
        <v>69.306930693069305</v>
      </c>
      <c r="P72" s="26" t="s">
        <v>102</v>
      </c>
      <c r="Q72" t="str">
        <f>IFERROR(VLOOKUP(P72,'class and classification'!$A$1:$B$338,2,FALSE),VLOOKUP(P72,'class and classification'!$A$340:$B$378,2,FALSE))</f>
        <v>Urban with Significant Rural</v>
      </c>
      <c r="R72" t="str">
        <f>IFERROR(VLOOKUP(P72,'class and classification'!$A$1:$C$338,3,FALSE),VLOOKUP(P72,'class and classification'!$A$340:$C$378,3,FALSE))</f>
        <v>UA</v>
      </c>
      <c r="S72" s="17" t="s">
        <v>556</v>
      </c>
      <c r="T72" s="27">
        <v>19</v>
      </c>
      <c r="U72" s="28">
        <v>28.3</v>
      </c>
      <c r="V72">
        <f t="shared" si="1"/>
        <v>67.137809187279146</v>
      </c>
    </row>
    <row r="73" spans="1:22" x14ac:dyDescent="0.3">
      <c r="A73" s="26" t="s">
        <v>103</v>
      </c>
      <c r="B73" t="str">
        <f>IFERROR(VLOOKUP(A73,'class and classification'!$A$1:$B$338,2,FALSE),VLOOKUP(A73,'class and classification'!$A$340:$B$378,2,FALSE))</f>
        <v>Predominantly Urban</v>
      </c>
      <c r="C73" t="str">
        <f>IFERROR(VLOOKUP(A73,'class and classification'!$A$1:$C$338,3,FALSE),VLOOKUP(A73,'class and classification'!$A$340:$C$378,3,FALSE))</f>
        <v>UA</v>
      </c>
      <c r="D73" s="17" t="s">
        <v>557</v>
      </c>
      <c r="E73" s="27">
        <v>22</v>
      </c>
      <c r="F73" s="28">
        <v>21.7</v>
      </c>
      <c r="G73">
        <f t="shared" si="0"/>
        <v>101.38248847926268</v>
      </c>
      <c r="P73" s="26" t="s">
        <v>103</v>
      </c>
      <c r="Q73" t="str">
        <f>IFERROR(VLOOKUP(P73,'class and classification'!$A$1:$B$338,2,FALSE),VLOOKUP(P73,'class and classification'!$A$340:$B$378,2,FALSE))</f>
        <v>Predominantly Urban</v>
      </c>
      <c r="R73" t="str">
        <f>IFERROR(VLOOKUP(P73,'class and classification'!$A$1:$C$338,3,FALSE),VLOOKUP(P73,'class and classification'!$A$340:$C$378,3,FALSE))</f>
        <v>UA</v>
      </c>
      <c r="S73" s="17" t="s">
        <v>557</v>
      </c>
      <c r="T73" s="27">
        <v>26</v>
      </c>
      <c r="U73" s="28">
        <v>26.8</v>
      </c>
      <c r="V73">
        <f t="shared" si="1"/>
        <v>97.014925373134318</v>
      </c>
    </row>
    <row r="74" spans="1:22" x14ac:dyDescent="0.3">
      <c r="A74" s="26" t="s">
        <v>104</v>
      </c>
      <c r="B74" t="str">
        <f>IFERROR(VLOOKUP(A74,'class and classification'!$A$1:$B$338,2,FALSE),VLOOKUP(A74,'class and classification'!$A$340:$B$378,2,FALSE))</f>
        <v>Predominantly Rural</v>
      </c>
      <c r="C74" t="str">
        <f>IFERROR(VLOOKUP(A74,'class and classification'!$A$1:$C$338,3,FALSE),VLOOKUP(A74,'class and classification'!$A$340:$C$378,3,FALSE))</f>
        <v>SC</v>
      </c>
      <c r="D74" s="17" t="s">
        <v>558</v>
      </c>
      <c r="E74" s="22">
        <v>64</v>
      </c>
      <c r="F74" s="23">
        <v>27.1</v>
      </c>
      <c r="G74">
        <f t="shared" si="0"/>
        <v>236.16236162361622</v>
      </c>
      <c r="P74" s="26" t="s">
        <v>104</v>
      </c>
      <c r="Q74" t="str">
        <f>IFERROR(VLOOKUP(P74,'class and classification'!$A$1:$B$338,2,FALSE),VLOOKUP(P74,'class and classification'!$A$340:$B$378,2,FALSE))</f>
        <v>Predominantly Rural</v>
      </c>
      <c r="R74" t="str">
        <f>IFERROR(VLOOKUP(P74,'class and classification'!$A$1:$C$338,3,FALSE),VLOOKUP(P74,'class and classification'!$A$340:$C$378,3,FALSE))</f>
        <v>SC</v>
      </c>
      <c r="S74" s="17" t="s">
        <v>558</v>
      </c>
      <c r="T74" s="27">
        <v>57</v>
      </c>
      <c r="U74" s="23">
        <v>26.8</v>
      </c>
      <c r="V74">
        <f t="shared" si="1"/>
        <v>212.68656716417908</v>
      </c>
    </row>
    <row r="75" spans="1:22" x14ac:dyDescent="0.3">
      <c r="A75" s="26" t="s">
        <v>288</v>
      </c>
      <c r="B75" t="str">
        <f>IFERROR(VLOOKUP(A75,'class and classification'!$A$1:$B$338,2,FALSE),VLOOKUP(A75,'class and classification'!$A$340:$B$378,2,FALSE))</f>
        <v>Predominantly Rural</v>
      </c>
      <c r="C75" t="str">
        <f>IFERROR(VLOOKUP(A75,'class and classification'!$A$1:$C$338,3,FALSE),VLOOKUP(A75,'class and classification'!$A$340:$C$378,3,FALSE))</f>
        <v>SD</v>
      </c>
      <c r="D75" s="17" t="s">
        <v>559</v>
      </c>
      <c r="E75" s="34">
        <v>7</v>
      </c>
      <c r="F75" s="35">
        <v>28.1</v>
      </c>
      <c r="G75">
        <f t="shared" si="0"/>
        <v>24.911032028469748</v>
      </c>
      <c r="P75" s="26" t="s">
        <v>288</v>
      </c>
      <c r="Q75" t="str">
        <f>IFERROR(VLOOKUP(P75,'class and classification'!$A$1:$B$338,2,FALSE),VLOOKUP(P75,'class and classification'!$A$340:$B$378,2,FALSE))</f>
        <v>Predominantly Rural</v>
      </c>
      <c r="R75" t="str">
        <f>IFERROR(VLOOKUP(P75,'class and classification'!$A$1:$C$338,3,FALSE),VLOOKUP(P75,'class and classification'!$A$340:$C$378,3,FALSE))</f>
        <v>SD</v>
      </c>
      <c r="S75" s="17" t="s">
        <v>559</v>
      </c>
      <c r="T75" s="34">
        <v>7</v>
      </c>
      <c r="U75" s="35">
        <v>26.4</v>
      </c>
      <c r="V75">
        <f t="shared" si="1"/>
        <v>26.515151515151516</v>
      </c>
    </row>
    <row r="76" spans="1:22" x14ac:dyDescent="0.3">
      <c r="A76" s="26" t="s">
        <v>289</v>
      </c>
      <c r="B76" t="str">
        <f>IFERROR(VLOOKUP(A76,'class and classification'!$A$1:$B$338,2,FALSE),VLOOKUP(A76,'class and classification'!$A$340:$B$378,2,FALSE))</f>
        <v>Predominantly Rural</v>
      </c>
      <c r="C76" t="str">
        <f>IFERROR(VLOOKUP(A76,'class and classification'!$A$1:$C$338,3,FALSE),VLOOKUP(A76,'class and classification'!$A$340:$C$378,3,FALSE))</f>
        <v>SD</v>
      </c>
      <c r="D76" s="17" t="s">
        <v>560</v>
      </c>
      <c r="E76" s="34">
        <v>10</v>
      </c>
      <c r="F76" s="28">
        <v>32</v>
      </c>
      <c r="G76">
        <f t="shared" ref="G76:G139" si="2">E76/(F76/100)</f>
        <v>31.25</v>
      </c>
      <c r="P76" s="26" t="s">
        <v>289</v>
      </c>
      <c r="Q76" t="str">
        <f>IFERROR(VLOOKUP(P76,'class and classification'!$A$1:$B$338,2,FALSE),VLOOKUP(P76,'class and classification'!$A$340:$B$378,2,FALSE))</f>
        <v>Predominantly Rural</v>
      </c>
      <c r="R76" t="str">
        <f>IFERROR(VLOOKUP(P76,'class and classification'!$A$1:$C$338,3,FALSE),VLOOKUP(P76,'class and classification'!$A$340:$C$378,3,FALSE))</f>
        <v>SD</v>
      </c>
      <c r="S76" s="17" t="s">
        <v>560</v>
      </c>
      <c r="T76" s="34">
        <v>8</v>
      </c>
      <c r="U76" s="35">
        <v>29.9</v>
      </c>
      <c r="V76">
        <f t="shared" ref="V76:V139" si="3">T76/(U76/100)</f>
        <v>26.755852842809364</v>
      </c>
    </row>
    <row r="77" spans="1:22" x14ac:dyDescent="0.3">
      <c r="A77" s="26" t="s">
        <v>290</v>
      </c>
      <c r="B77" t="str">
        <f>IFERROR(VLOOKUP(A77,'class and classification'!$A$1:$B$338,2,FALSE),VLOOKUP(A77,'class and classification'!$A$340:$B$378,2,FALSE))</f>
        <v>Urban with Significant Rural</v>
      </c>
      <c r="C77" t="str">
        <f>IFERROR(VLOOKUP(A77,'class and classification'!$A$1:$C$338,3,FALSE),VLOOKUP(A77,'class and classification'!$A$340:$C$378,3,FALSE))</f>
        <v>SD</v>
      </c>
      <c r="D77" s="17" t="s">
        <v>561</v>
      </c>
      <c r="E77" s="27">
        <v>15</v>
      </c>
      <c r="F77" s="28">
        <v>20.399999999999999</v>
      </c>
      <c r="G77">
        <f t="shared" si="2"/>
        <v>73.529411764705884</v>
      </c>
      <c r="P77" s="26" t="s">
        <v>290</v>
      </c>
      <c r="Q77" t="str">
        <f>IFERROR(VLOOKUP(P77,'class and classification'!$A$1:$B$338,2,FALSE),VLOOKUP(P77,'class and classification'!$A$340:$B$378,2,FALSE))</f>
        <v>Urban with Significant Rural</v>
      </c>
      <c r="R77" t="str">
        <f>IFERROR(VLOOKUP(P77,'class and classification'!$A$1:$C$338,3,FALSE),VLOOKUP(P77,'class and classification'!$A$340:$C$378,3,FALSE))</f>
        <v>SD</v>
      </c>
      <c r="S77" s="17" t="s">
        <v>561</v>
      </c>
      <c r="T77" s="34">
        <v>13</v>
      </c>
      <c r="U77" s="28">
        <v>20</v>
      </c>
      <c r="V77">
        <f t="shared" si="3"/>
        <v>65</v>
      </c>
    </row>
    <row r="78" spans="1:22" x14ac:dyDescent="0.3">
      <c r="A78" s="26" t="s">
        <v>291</v>
      </c>
      <c r="B78" t="str">
        <f>IFERROR(VLOOKUP(A78,'class and classification'!$A$1:$B$338,2,FALSE),VLOOKUP(A78,'class and classification'!$A$340:$B$378,2,FALSE))</f>
        <v>Predominantly Rural</v>
      </c>
      <c r="C78" t="str">
        <f>IFERROR(VLOOKUP(A78,'class and classification'!$A$1:$C$338,3,FALSE),VLOOKUP(A78,'class and classification'!$A$340:$C$378,3,FALSE))</f>
        <v>SD</v>
      </c>
      <c r="D78" s="17" t="s">
        <v>562</v>
      </c>
      <c r="E78" s="34">
        <v>4</v>
      </c>
      <c r="F78" s="35">
        <v>27.5</v>
      </c>
      <c r="G78">
        <f t="shared" si="2"/>
        <v>14.545454545454545</v>
      </c>
      <c r="P78" s="26" t="s">
        <v>291</v>
      </c>
      <c r="Q78" t="str">
        <f>IFERROR(VLOOKUP(P78,'class and classification'!$A$1:$B$338,2,FALSE),VLOOKUP(P78,'class and classification'!$A$340:$B$378,2,FALSE))</f>
        <v>Predominantly Rural</v>
      </c>
      <c r="R78" t="str">
        <f>IFERROR(VLOOKUP(P78,'class and classification'!$A$1:$C$338,3,FALSE),VLOOKUP(P78,'class and classification'!$A$340:$C$378,3,FALSE))</f>
        <v>SD</v>
      </c>
      <c r="S78" s="17" t="s">
        <v>562</v>
      </c>
      <c r="T78" s="34" t="s">
        <v>1074</v>
      </c>
      <c r="U78" s="35">
        <v>28.8</v>
      </c>
    </row>
    <row r="79" spans="1:22" x14ac:dyDescent="0.3">
      <c r="A79" s="26" t="s">
        <v>292</v>
      </c>
      <c r="B79" t="str">
        <f>IFERROR(VLOOKUP(A79,'class and classification'!$A$1:$B$338,2,FALSE),VLOOKUP(A79,'class and classification'!$A$340:$B$378,2,FALSE))</f>
        <v>Predominantly Rural</v>
      </c>
      <c r="C79" t="str">
        <f>IFERROR(VLOOKUP(A79,'class and classification'!$A$1:$C$338,3,FALSE),VLOOKUP(A79,'class and classification'!$A$340:$C$378,3,FALSE))</f>
        <v>SD</v>
      </c>
      <c r="D79" s="17" t="s">
        <v>563</v>
      </c>
      <c r="E79" s="34">
        <v>7</v>
      </c>
      <c r="F79" s="35">
        <v>29.1</v>
      </c>
      <c r="G79">
        <f t="shared" si="2"/>
        <v>24.054982817869412</v>
      </c>
      <c r="P79" s="26" t="s">
        <v>292</v>
      </c>
      <c r="Q79" t="str">
        <f>IFERROR(VLOOKUP(P79,'class and classification'!$A$1:$B$338,2,FALSE),VLOOKUP(P79,'class and classification'!$A$340:$B$378,2,FALSE))</f>
        <v>Predominantly Rural</v>
      </c>
      <c r="R79" t="str">
        <f>IFERROR(VLOOKUP(P79,'class and classification'!$A$1:$C$338,3,FALSE),VLOOKUP(P79,'class and classification'!$A$340:$C$378,3,FALSE))</f>
        <v>SD</v>
      </c>
      <c r="S79" s="17" t="s">
        <v>563</v>
      </c>
      <c r="T79" s="34">
        <v>7</v>
      </c>
      <c r="U79" s="35">
        <v>29.9</v>
      </c>
      <c r="V79">
        <f t="shared" si="3"/>
        <v>23.411371237458194</v>
      </c>
    </row>
    <row r="80" spans="1:22" x14ac:dyDescent="0.3">
      <c r="A80" s="26" t="s">
        <v>293</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s="17" t="s">
        <v>564</v>
      </c>
      <c r="E80" s="34">
        <v>13</v>
      </c>
      <c r="F80" s="28">
        <v>33.9</v>
      </c>
      <c r="G80">
        <f t="shared" si="2"/>
        <v>38.34808259587021</v>
      </c>
      <c r="P80" s="26" t="s">
        <v>293</v>
      </c>
      <c r="Q80" t="str">
        <f>IFERROR(VLOOKUP(P80,'class and classification'!$A$1:$B$338,2,FALSE),VLOOKUP(P80,'class and classification'!$A$340:$B$378,2,FALSE))</f>
        <v>Urban with Significant Rural</v>
      </c>
      <c r="R80" t="str">
        <f>IFERROR(VLOOKUP(P80,'class and classification'!$A$1:$C$338,3,FALSE),VLOOKUP(P80,'class and classification'!$A$340:$C$378,3,FALSE))</f>
        <v>SD</v>
      </c>
      <c r="S80" s="17" t="s">
        <v>564</v>
      </c>
      <c r="T80" s="34">
        <v>12</v>
      </c>
      <c r="U80" s="28">
        <v>36.6</v>
      </c>
      <c r="V80">
        <f t="shared" si="3"/>
        <v>32.786885245901637</v>
      </c>
    </row>
    <row r="81" spans="1:22" x14ac:dyDescent="0.3">
      <c r="A81" s="26" t="s">
        <v>294</v>
      </c>
      <c r="B81" t="str">
        <f>IFERROR(VLOOKUP(A81,'class and classification'!$A$1:$B$338,2,FALSE),VLOOKUP(A81,'class and classification'!$A$340:$B$378,2,FALSE))</f>
        <v>Predominantly Rural</v>
      </c>
      <c r="C81" t="str">
        <f>IFERROR(VLOOKUP(A81,'class and classification'!$A$1:$C$338,3,FALSE),VLOOKUP(A81,'class and classification'!$A$340:$C$378,3,FALSE))</f>
        <v>SD</v>
      </c>
      <c r="D81" s="17" t="s">
        <v>565</v>
      </c>
      <c r="E81" s="34">
        <v>8</v>
      </c>
      <c r="F81" s="35">
        <v>26.8</v>
      </c>
      <c r="G81">
        <f t="shared" si="2"/>
        <v>29.850746268656714</v>
      </c>
      <c r="P81" s="26" t="s">
        <v>294</v>
      </c>
      <c r="Q81" t="str">
        <f>IFERROR(VLOOKUP(P81,'class and classification'!$A$1:$B$338,2,FALSE),VLOOKUP(P81,'class and classification'!$A$340:$B$378,2,FALSE))</f>
        <v>Predominantly Rural</v>
      </c>
      <c r="R81" t="str">
        <f>IFERROR(VLOOKUP(P81,'class and classification'!$A$1:$C$338,3,FALSE),VLOOKUP(P81,'class and classification'!$A$340:$C$378,3,FALSE))</f>
        <v>SD</v>
      </c>
      <c r="S81" s="17" t="s">
        <v>565</v>
      </c>
      <c r="T81" s="34">
        <v>6</v>
      </c>
      <c r="U81" s="35">
        <v>24.4</v>
      </c>
      <c r="V81">
        <f t="shared" si="3"/>
        <v>24.590163934426229</v>
      </c>
    </row>
    <row r="82" spans="1:22" x14ac:dyDescent="0.3">
      <c r="A82" s="26" t="s">
        <v>1071</v>
      </c>
      <c r="B82" t="e">
        <f>IFERROR(VLOOKUP(A82,'class and classification'!$A$1:$B$338,2,FALSE),VLOOKUP(A82,'class and classification'!$A$340:$B$378,2,FALSE))</f>
        <v>#N/A</v>
      </c>
      <c r="C82" t="e">
        <f>IFERROR(VLOOKUP(A82,'class and classification'!$A$1:$C$338,3,FALSE),VLOOKUP(A82,'class and classification'!$A$340:$C$378,3,FALSE))</f>
        <v>#N/A</v>
      </c>
      <c r="D82" s="17" t="s">
        <v>566</v>
      </c>
      <c r="E82" s="22">
        <v>135</v>
      </c>
      <c r="F82" s="23">
        <v>25.8</v>
      </c>
      <c r="G82">
        <f t="shared" si="2"/>
        <v>523.25581395348831</v>
      </c>
      <c r="P82" s="26" t="s">
        <v>1071</v>
      </c>
      <c r="Q82" t="e">
        <f>IFERROR(VLOOKUP(P82,'class and classification'!$A$1:$B$338,2,FALSE),VLOOKUP(P82,'class and classification'!$A$340:$B$378,2,FALSE))</f>
        <v>#N/A</v>
      </c>
      <c r="R82" t="e">
        <f>IFERROR(VLOOKUP(P82,'class and classification'!$A$1:$C$338,3,FALSE),VLOOKUP(P82,'class and classification'!$A$340:$C$378,3,FALSE))</f>
        <v>#N/A</v>
      </c>
      <c r="S82" s="17" t="s">
        <v>566</v>
      </c>
      <c r="T82" s="22">
        <v>137</v>
      </c>
      <c r="U82" s="23">
        <v>25.2</v>
      </c>
      <c r="V82">
        <f t="shared" si="3"/>
        <v>543.65079365079362</v>
      </c>
    </row>
    <row r="83" spans="1:22" x14ac:dyDescent="0.3">
      <c r="A83" s="26" t="s">
        <v>105</v>
      </c>
      <c r="B83" t="str">
        <f>IFERROR(VLOOKUP(A83,'class and classification'!$A$1:$B$338,2,FALSE),VLOOKUP(A83,'class and classification'!$A$340:$B$378,2,FALSE))</f>
        <v>Predominantly Urban</v>
      </c>
      <c r="C83" t="str">
        <f>IFERROR(VLOOKUP(A83,'class and classification'!$A$1:$C$338,3,FALSE),VLOOKUP(A83,'class and classification'!$A$340:$C$378,3,FALSE))</f>
        <v>MD</v>
      </c>
      <c r="D83" s="17" t="s">
        <v>568</v>
      </c>
      <c r="E83" s="27">
        <v>20</v>
      </c>
      <c r="F83" s="28">
        <v>26.8</v>
      </c>
      <c r="G83">
        <f t="shared" si="2"/>
        <v>74.626865671641781</v>
      </c>
      <c r="P83" s="26" t="s">
        <v>105</v>
      </c>
      <c r="Q83" t="str">
        <f>IFERROR(VLOOKUP(P83,'class and classification'!$A$1:$B$338,2,FALSE),VLOOKUP(P83,'class and classification'!$A$340:$B$378,2,FALSE))</f>
        <v>Predominantly Urban</v>
      </c>
      <c r="R83" t="str">
        <f>IFERROR(VLOOKUP(P83,'class and classification'!$A$1:$C$338,3,FALSE),VLOOKUP(P83,'class and classification'!$A$340:$C$378,3,FALSE))</f>
        <v>MD</v>
      </c>
      <c r="S83" s="17" t="s">
        <v>568</v>
      </c>
      <c r="T83" s="27">
        <v>19</v>
      </c>
      <c r="U83" s="28">
        <v>24.3</v>
      </c>
      <c r="V83">
        <f t="shared" si="3"/>
        <v>78.189300411522638</v>
      </c>
    </row>
    <row r="84" spans="1:22" x14ac:dyDescent="0.3">
      <c r="A84" s="26" t="s">
        <v>106</v>
      </c>
      <c r="B84" t="str">
        <f>IFERROR(VLOOKUP(A84,'class and classification'!$A$1:$B$338,2,FALSE),VLOOKUP(A84,'class and classification'!$A$340:$B$378,2,FALSE))</f>
        <v>Predominantly Urban</v>
      </c>
      <c r="C84" t="str">
        <f>IFERROR(VLOOKUP(A84,'class and classification'!$A$1:$C$338,3,FALSE),VLOOKUP(A84,'class and classification'!$A$340:$C$378,3,FALSE))</f>
        <v>MD</v>
      </c>
      <c r="D84" s="17" t="s">
        <v>569</v>
      </c>
      <c r="E84" s="27">
        <v>32</v>
      </c>
      <c r="F84" s="28">
        <v>31.2</v>
      </c>
      <c r="G84">
        <f t="shared" si="2"/>
        <v>102.56410256410257</v>
      </c>
      <c r="P84" s="26" t="s">
        <v>106</v>
      </c>
      <c r="Q84" t="str">
        <f>IFERROR(VLOOKUP(P84,'class and classification'!$A$1:$B$338,2,FALSE),VLOOKUP(P84,'class and classification'!$A$340:$B$378,2,FALSE))</f>
        <v>Predominantly Urban</v>
      </c>
      <c r="R84" t="str">
        <f>IFERROR(VLOOKUP(P84,'class and classification'!$A$1:$C$338,3,FALSE),VLOOKUP(P84,'class and classification'!$A$340:$C$378,3,FALSE))</f>
        <v>MD</v>
      </c>
      <c r="S84" s="17" t="s">
        <v>569</v>
      </c>
      <c r="T84" s="27">
        <v>32</v>
      </c>
      <c r="U84" s="28">
        <v>30.3</v>
      </c>
      <c r="V84">
        <f t="shared" si="3"/>
        <v>105.61056105610561</v>
      </c>
    </row>
    <row r="85" spans="1:22" x14ac:dyDescent="0.3">
      <c r="A85" s="26" t="s">
        <v>107</v>
      </c>
      <c r="B85" t="str">
        <f>IFERROR(VLOOKUP(A85,'class and classification'!$A$1:$B$338,2,FALSE),VLOOKUP(A85,'class and classification'!$A$340:$B$378,2,FALSE))</f>
        <v>Predominantly Urban</v>
      </c>
      <c r="C85" t="str">
        <f>IFERROR(VLOOKUP(A85,'class and classification'!$A$1:$C$338,3,FALSE),VLOOKUP(A85,'class and classification'!$A$340:$C$378,3,FALSE))</f>
        <v>MD</v>
      </c>
      <c r="D85" s="17" t="s">
        <v>570</v>
      </c>
      <c r="E85" s="27">
        <v>29</v>
      </c>
      <c r="F85" s="28">
        <v>29.6</v>
      </c>
      <c r="G85">
        <f t="shared" si="2"/>
        <v>97.972972972972954</v>
      </c>
      <c r="P85" s="26" t="s">
        <v>107</v>
      </c>
      <c r="Q85" t="str">
        <f>IFERROR(VLOOKUP(P85,'class and classification'!$A$1:$B$338,2,FALSE),VLOOKUP(P85,'class and classification'!$A$340:$B$378,2,FALSE))</f>
        <v>Predominantly Urban</v>
      </c>
      <c r="R85" t="str">
        <f>IFERROR(VLOOKUP(P85,'class and classification'!$A$1:$C$338,3,FALSE),VLOOKUP(P85,'class and classification'!$A$340:$C$378,3,FALSE))</f>
        <v>MD</v>
      </c>
      <c r="S85" s="17" t="s">
        <v>570</v>
      </c>
      <c r="T85" s="27">
        <v>28</v>
      </c>
      <c r="U85" s="28">
        <v>30.3</v>
      </c>
      <c r="V85">
        <f t="shared" si="3"/>
        <v>92.409240924092416</v>
      </c>
    </row>
    <row r="86" spans="1:22" x14ac:dyDescent="0.3">
      <c r="A86" s="26" t="s">
        <v>108</v>
      </c>
      <c r="B86" t="str">
        <f>IFERROR(VLOOKUP(A86,'class and classification'!$A$1:$B$338,2,FALSE),VLOOKUP(A86,'class and classification'!$A$340:$B$378,2,FALSE))</f>
        <v>Predominantly Urban</v>
      </c>
      <c r="C86" t="str">
        <f>IFERROR(VLOOKUP(A86,'class and classification'!$A$1:$C$338,3,FALSE),VLOOKUP(A86,'class and classification'!$A$340:$C$378,3,FALSE))</f>
        <v>MD</v>
      </c>
      <c r="D86" s="17" t="s">
        <v>571</v>
      </c>
      <c r="E86" s="27">
        <v>54</v>
      </c>
      <c r="F86" s="23">
        <v>21.8</v>
      </c>
      <c r="G86">
        <f t="shared" si="2"/>
        <v>247.70642201834863</v>
      </c>
      <c r="P86" s="26" t="s">
        <v>108</v>
      </c>
      <c r="Q86" t="str">
        <f>IFERROR(VLOOKUP(P86,'class and classification'!$A$1:$B$338,2,FALSE),VLOOKUP(P86,'class and classification'!$A$340:$B$378,2,FALSE))</f>
        <v>Predominantly Urban</v>
      </c>
      <c r="R86" t="str">
        <f>IFERROR(VLOOKUP(P86,'class and classification'!$A$1:$C$338,3,FALSE),VLOOKUP(P86,'class and classification'!$A$340:$C$378,3,FALSE))</f>
        <v>MD</v>
      </c>
      <c r="S86" s="17" t="s">
        <v>571</v>
      </c>
      <c r="T86" s="22">
        <v>57</v>
      </c>
      <c r="U86" s="23">
        <v>21.6</v>
      </c>
      <c r="V86">
        <f t="shared" si="3"/>
        <v>263.88888888888886</v>
      </c>
    </row>
    <row r="87" spans="1:22" x14ac:dyDescent="0.3">
      <c r="A87" s="26" t="s">
        <v>1072</v>
      </c>
      <c r="B87" t="e">
        <f>IFERROR(VLOOKUP(A87,'class and classification'!$A$1:$B$338,2,FALSE),VLOOKUP(A87,'class and classification'!$A$340:$B$378,2,FALSE))</f>
        <v>#N/A</v>
      </c>
      <c r="C87" t="e">
        <f>IFERROR(VLOOKUP(A87,'class and classification'!$A$1:$C$338,3,FALSE),VLOOKUP(A87,'class and classification'!$A$340:$C$378,3,FALSE))</f>
        <v>#N/A</v>
      </c>
      <c r="D87" s="17" t="s">
        <v>572</v>
      </c>
      <c r="E87" s="22">
        <v>218</v>
      </c>
      <c r="F87" s="23">
        <v>23.1</v>
      </c>
      <c r="G87">
        <f t="shared" si="2"/>
        <v>943.72294372294368</v>
      </c>
      <c r="P87" s="26" t="s">
        <v>1072</v>
      </c>
      <c r="Q87" t="e">
        <f>IFERROR(VLOOKUP(P87,'class and classification'!$A$1:$B$338,2,FALSE),VLOOKUP(P87,'class and classification'!$A$340:$B$378,2,FALSE))</f>
        <v>#N/A</v>
      </c>
      <c r="R87" t="e">
        <f>IFERROR(VLOOKUP(P87,'class and classification'!$A$1:$C$338,3,FALSE),VLOOKUP(P87,'class and classification'!$A$340:$C$378,3,FALSE))</f>
        <v>#N/A</v>
      </c>
      <c r="S87" s="17" t="s">
        <v>572</v>
      </c>
      <c r="T87" s="22">
        <v>231</v>
      </c>
      <c r="U87" s="23">
        <v>23.9</v>
      </c>
      <c r="V87">
        <f t="shared" si="3"/>
        <v>966.52719665271968</v>
      </c>
    </row>
    <row r="88" spans="1:22" x14ac:dyDescent="0.3">
      <c r="A88" s="26" t="s">
        <v>109</v>
      </c>
      <c r="B88" t="str">
        <f>IFERROR(VLOOKUP(A88,'class and classification'!$A$1:$B$338,2,FALSE),VLOOKUP(A88,'class and classification'!$A$340:$B$378,2,FALSE))</f>
        <v>Predominantly Urban</v>
      </c>
      <c r="C88" t="str">
        <f>IFERROR(VLOOKUP(A88,'class and classification'!$A$1:$C$338,3,FALSE),VLOOKUP(A88,'class and classification'!$A$340:$C$378,3,FALSE))</f>
        <v>MD</v>
      </c>
      <c r="D88" s="17" t="s">
        <v>574</v>
      </c>
      <c r="E88" s="27">
        <v>44</v>
      </c>
      <c r="F88" s="28">
        <v>24.8</v>
      </c>
      <c r="G88">
        <f t="shared" si="2"/>
        <v>177.41935483870967</v>
      </c>
      <c r="P88" s="26" t="s">
        <v>109</v>
      </c>
      <c r="Q88" t="str">
        <f>IFERROR(VLOOKUP(P88,'class and classification'!$A$1:$B$338,2,FALSE),VLOOKUP(P88,'class and classification'!$A$340:$B$378,2,FALSE))</f>
        <v>Predominantly Urban</v>
      </c>
      <c r="R88" t="str">
        <f>IFERROR(VLOOKUP(P88,'class and classification'!$A$1:$C$338,3,FALSE),VLOOKUP(P88,'class and classification'!$A$340:$C$378,3,FALSE))</f>
        <v>MD</v>
      </c>
      <c r="S88" s="17" t="s">
        <v>574</v>
      </c>
      <c r="T88" s="27">
        <v>44</v>
      </c>
      <c r="U88" s="28">
        <v>24.5</v>
      </c>
      <c r="V88">
        <f t="shared" si="3"/>
        <v>179.59183673469389</v>
      </c>
    </row>
    <row r="89" spans="1:22" x14ac:dyDescent="0.3">
      <c r="A89" s="26" t="s">
        <v>110</v>
      </c>
      <c r="B89" t="str">
        <f>IFERROR(VLOOKUP(A89,'class and classification'!$A$1:$B$338,2,FALSE),VLOOKUP(A89,'class and classification'!$A$340:$B$378,2,FALSE))</f>
        <v>Predominantly Urban</v>
      </c>
      <c r="C89" t="str">
        <f>IFERROR(VLOOKUP(A89,'class and classification'!$A$1:$C$338,3,FALSE),VLOOKUP(A89,'class and classification'!$A$340:$C$378,3,FALSE))</f>
        <v>MD</v>
      </c>
      <c r="D89" s="17" t="s">
        <v>575</v>
      </c>
      <c r="E89" s="27">
        <v>15</v>
      </c>
      <c r="F89" s="28">
        <v>21</v>
      </c>
      <c r="G89">
        <f t="shared" si="2"/>
        <v>71.428571428571431</v>
      </c>
      <c r="P89" s="26" t="s">
        <v>110</v>
      </c>
      <c r="Q89" t="str">
        <f>IFERROR(VLOOKUP(P89,'class and classification'!$A$1:$B$338,2,FALSE),VLOOKUP(P89,'class and classification'!$A$340:$B$378,2,FALSE))</f>
        <v>Predominantly Urban</v>
      </c>
      <c r="R89" t="str">
        <f>IFERROR(VLOOKUP(P89,'class and classification'!$A$1:$C$338,3,FALSE),VLOOKUP(P89,'class and classification'!$A$340:$C$378,3,FALSE))</f>
        <v>MD</v>
      </c>
      <c r="S89" s="17" t="s">
        <v>575</v>
      </c>
      <c r="T89" s="27">
        <v>18</v>
      </c>
      <c r="U89" s="28">
        <v>22.6</v>
      </c>
      <c r="V89">
        <f t="shared" si="3"/>
        <v>79.646017699115049</v>
      </c>
    </row>
    <row r="90" spans="1:22" x14ac:dyDescent="0.3">
      <c r="A90" s="26" t="s">
        <v>111</v>
      </c>
      <c r="B90" t="str">
        <f>IFERROR(VLOOKUP(A90,'class and classification'!$A$1:$B$338,2,FALSE),VLOOKUP(A90,'class and classification'!$A$340:$B$378,2,FALSE))</f>
        <v>Predominantly Urban</v>
      </c>
      <c r="C90" t="str">
        <f>IFERROR(VLOOKUP(A90,'class and classification'!$A$1:$C$338,3,FALSE),VLOOKUP(A90,'class and classification'!$A$340:$C$378,3,FALSE))</f>
        <v>MD</v>
      </c>
      <c r="D90" s="17" t="s">
        <v>576</v>
      </c>
      <c r="E90" s="27">
        <v>47</v>
      </c>
      <c r="F90" s="23">
        <v>31.4</v>
      </c>
      <c r="G90">
        <f t="shared" si="2"/>
        <v>149.68152866242039</v>
      </c>
      <c r="P90" s="26" t="s">
        <v>111</v>
      </c>
      <c r="Q90" t="str">
        <f>IFERROR(VLOOKUP(P90,'class and classification'!$A$1:$B$338,2,FALSE),VLOOKUP(P90,'class and classification'!$A$340:$B$378,2,FALSE))</f>
        <v>Predominantly Urban</v>
      </c>
      <c r="R90" t="str">
        <f>IFERROR(VLOOKUP(P90,'class and classification'!$A$1:$C$338,3,FALSE),VLOOKUP(P90,'class and classification'!$A$340:$C$378,3,FALSE))</f>
        <v>MD</v>
      </c>
      <c r="S90" s="17" t="s">
        <v>576</v>
      </c>
      <c r="T90" s="27">
        <v>42</v>
      </c>
      <c r="U90" s="28">
        <v>27.9</v>
      </c>
      <c r="V90">
        <f t="shared" si="3"/>
        <v>150.53763440860217</v>
      </c>
    </row>
    <row r="91" spans="1:22" x14ac:dyDescent="0.3">
      <c r="A91" s="26" t="s">
        <v>112</v>
      </c>
      <c r="B91" t="str">
        <f>IFERROR(VLOOKUP(A91,'class and classification'!$A$1:$B$338,2,FALSE),VLOOKUP(A91,'class and classification'!$A$340:$B$378,2,FALSE))</f>
        <v>Predominantly Urban</v>
      </c>
      <c r="C91" t="str">
        <f>IFERROR(VLOOKUP(A91,'class and classification'!$A$1:$C$338,3,FALSE),VLOOKUP(A91,'class and classification'!$A$340:$C$378,3,FALSE))</f>
        <v>MD</v>
      </c>
      <c r="D91" s="17" t="s">
        <v>577</v>
      </c>
      <c r="E91" s="22">
        <v>77</v>
      </c>
      <c r="F91" s="23">
        <v>19.3</v>
      </c>
      <c r="G91">
        <f t="shared" si="2"/>
        <v>398.96373056994815</v>
      </c>
      <c r="P91" s="26" t="s">
        <v>112</v>
      </c>
      <c r="Q91" t="str">
        <f>IFERROR(VLOOKUP(P91,'class and classification'!$A$1:$B$338,2,FALSE),VLOOKUP(P91,'class and classification'!$A$340:$B$378,2,FALSE))</f>
        <v>Predominantly Urban</v>
      </c>
      <c r="R91" t="str">
        <f>IFERROR(VLOOKUP(P91,'class and classification'!$A$1:$C$338,3,FALSE),VLOOKUP(P91,'class and classification'!$A$340:$C$378,3,FALSE))</f>
        <v>MD</v>
      </c>
      <c r="S91" s="17" t="s">
        <v>577</v>
      </c>
      <c r="T91" s="22">
        <v>91</v>
      </c>
      <c r="U91" s="23">
        <v>21.7</v>
      </c>
      <c r="V91">
        <f t="shared" si="3"/>
        <v>419.35483870967744</v>
      </c>
    </row>
    <row r="92" spans="1:22" x14ac:dyDescent="0.3">
      <c r="A92" s="26" t="s">
        <v>113</v>
      </c>
      <c r="B92" t="str">
        <f>IFERROR(VLOOKUP(A92,'class and classification'!$A$1:$B$338,2,FALSE),VLOOKUP(A92,'class and classification'!$A$340:$B$378,2,FALSE))</f>
        <v>Predominantly Urban</v>
      </c>
      <c r="C92" t="str">
        <f>IFERROR(VLOOKUP(A92,'class and classification'!$A$1:$C$338,3,FALSE),VLOOKUP(A92,'class and classification'!$A$340:$C$378,3,FALSE))</f>
        <v>MD</v>
      </c>
      <c r="D92" s="17" t="s">
        <v>578</v>
      </c>
      <c r="E92" s="27">
        <v>34</v>
      </c>
      <c r="F92" s="28">
        <v>24.4</v>
      </c>
      <c r="G92">
        <f t="shared" si="2"/>
        <v>139.34426229508196</v>
      </c>
      <c r="P92" s="26" t="s">
        <v>113</v>
      </c>
      <c r="Q92" t="str">
        <f>IFERROR(VLOOKUP(P92,'class and classification'!$A$1:$B$338,2,FALSE),VLOOKUP(P92,'class and classification'!$A$340:$B$378,2,FALSE))</f>
        <v>Predominantly Urban</v>
      </c>
      <c r="R92" t="str">
        <f>IFERROR(VLOOKUP(P92,'class and classification'!$A$1:$C$338,3,FALSE),VLOOKUP(P92,'class and classification'!$A$340:$C$378,3,FALSE))</f>
        <v>MD</v>
      </c>
      <c r="S92" s="17" t="s">
        <v>578</v>
      </c>
      <c r="T92" s="27">
        <v>36</v>
      </c>
      <c r="U92" s="28">
        <v>26.2</v>
      </c>
      <c r="V92">
        <f t="shared" si="3"/>
        <v>137.40458015267174</v>
      </c>
    </row>
    <row r="93" spans="1:22" x14ac:dyDescent="0.3">
      <c r="A93" s="16" t="s">
        <v>1073</v>
      </c>
      <c r="B93" t="e">
        <f>IFERROR(VLOOKUP(A93,'class and classification'!$A$1:$B$338,2,FALSE),VLOOKUP(A93,'class and classification'!$A$340:$B$378,2,FALSE))</f>
        <v>#N/A</v>
      </c>
      <c r="C93" t="e">
        <f>IFERROR(VLOOKUP(A93,'class and classification'!$A$1:$C$338,3,FALSE),VLOOKUP(A93,'class and classification'!$A$340:$C$378,3,FALSE))</f>
        <v>#N/A</v>
      </c>
      <c r="D93" s="17" t="s">
        <v>579</v>
      </c>
      <c r="E93" s="22">
        <v>468</v>
      </c>
      <c r="F93" s="23">
        <v>25.7</v>
      </c>
      <c r="G93">
        <f t="shared" si="2"/>
        <v>1821.011673151751</v>
      </c>
      <c r="P93" s="16" t="s">
        <v>1073</v>
      </c>
      <c r="Q93" t="e">
        <f>IFERROR(VLOOKUP(P93,'class and classification'!$A$1:$B$338,2,FALSE),VLOOKUP(P93,'class and classification'!$A$340:$B$378,2,FALSE))</f>
        <v>#N/A</v>
      </c>
      <c r="R93" t="e">
        <f>IFERROR(VLOOKUP(P93,'class and classification'!$A$1:$C$338,3,FALSE),VLOOKUP(P93,'class and classification'!$A$340:$C$378,3,FALSE))</f>
        <v>#N/A</v>
      </c>
      <c r="S93" s="17" t="s">
        <v>579</v>
      </c>
      <c r="T93" s="22">
        <v>507</v>
      </c>
      <c r="U93" s="23">
        <v>26.9</v>
      </c>
      <c r="V93">
        <f t="shared" si="3"/>
        <v>1884.758364312268</v>
      </c>
    </row>
    <row r="94" spans="1:22" x14ac:dyDescent="0.3">
      <c r="A94" s="26" t="s">
        <v>114</v>
      </c>
      <c r="B94" t="str">
        <f>IFERROR(VLOOKUP(A94,'class and classification'!$A$1:$B$338,2,FALSE),VLOOKUP(A94,'class and classification'!$A$340:$B$378,2,FALSE))</f>
        <v>Predominantly Urban</v>
      </c>
      <c r="C94" t="str">
        <f>IFERROR(VLOOKUP(A94,'class and classification'!$A$1:$C$338,3,FALSE),VLOOKUP(A94,'class and classification'!$A$340:$C$378,3,FALSE))</f>
        <v>UA</v>
      </c>
      <c r="D94" s="17" t="s">
        <v>581</v>
      </c>
      <c r="E94" s="27">
        <v>23</v>
      </c>
      <c r="F94" s="28">
        <v>20.5</v>
      </c>
      <c r="G94">
        <f t="shared" si="2"/>
        <v>112.19512195121952</v>
      </c>
      <c r="P94" s="26" t="s">
        <v>114</v>
      </c>
      <c r="Q94" t="str">
        <f>IFERROR(VLOOKUP(P94,'class and classification'!$A$1:$B$338,2,FALSE),VLOOKUP(P94,'class and classification'!$A$340:$B$378,2,FALSE))</f>
        <v>Predominantly Urban</v>
      </c>
      <c r="R94" t="str">
        <f>IFERROR(VLOOKUP(P94,'class and classification'!$A$1:$C$338,3,FALSE),VLOOKUP(P94,'class and classification'!$A$340:$C$378,3,FALSE))</f>
        <v>UA</v>
      </c>
      <c r="S94" s="17" t="s">
        <v>581</v>
      </c>
      <c r="T94" s="27">
        <v>23</v>
      </c>
      <c r="U94" s="28">
        <v>18.600000000000001</v>
      </c>
      <c r="V94">
        <f t="shared" si="3"/>
        <v>123.65591397849461</v>
      </c>
    </row>
    <row r="95" spans="1:22" x14ac:dyDescent="0.3">
      <c r="A95" s="26" t="s">
        <v>115</v>
      </c>
      <c r="B95" t="str">
        <f>IFERROR(VLOOKUP(A95,'class and classification'!$A$1:$B$338,2,FALSE),VLOOKUP(A95,'class and classification'!$A$340:$B$378,2,FALSE))</f>
        <v>Predominantly Urban</v>
      </c>
      <c r="C95" t="str">
        <f>IFERROR(VLOOKUP(A95,'class and classification'!$A$1:$C$338,3,FALSE),VLOOKUP(A95,'class and classification'!$A$340:$C$378,3,FALSE))</f>
        <v>UA</v>
      </c>
      <c r="D95" s="17" t="s">
        <v>582</v>
      </c>
      <c r="E95" s="27">
        <v>41</v>
      </c>
      <c r="F95" s="28">
        <v>28</v>
      </c>
      <c r="G95">
        <f t="shared" si="2"/>
        <v>146.42857142857142</v>
      </c>
      <c r="P95" s="26" t="s">
        <v>115</v>
      </c>
      <c r="Q95" t="str">
        <f>IFERROR(VLOOKUP(P95,'class and classification'!$A$1:$B$338,2,FALSE),VLOOKUP(P95,'class and classification'!$A$340:$B$378,2,FALSE))</f>
        <v>Predominantly Urban</v>
      </c>
      <c r="R95" t="str">
        <f>IFERROR(VLOOKUP(P95,'class and classification'!$A$1:$C$338,3,FALSE),VLOOKUP(P95,'class and classification'!$A$340:$C$378,3,FALSE))</f>
        <v>UA</v>
      </c>
      <c r="S95" s="17" t="s">
        <v>582</v>
      </c>
      <c r="T95" s="27">
        <v>43</v>
      </c>
      <c r="U95" s="28">
        <v>30.3</v>
      </c>
      <c r="V95">
        <f t="shared" si="3"/>
        <v>141.91419141914193</v>
      </c>
    </row>
    <row r="96" spans="1:22" x14ac:dyDescent="0.3">
      <c r="A96" s="26" t="s">
        <v>116</v>
      </c>
      <c r="B96" t="str">
        <f>IFERROR(VLOOKUP(A96,'class and classification'!$A$1:$B$338,2,FALSE),VLOOKUP(A96,'class and classification'!$A$340:$B$378,2,FALSE))</f>
        <v>Predominantly Urban</v>
      </c>
      <c r="C96" t="str">
        <f>IFERROR(VLOOKUP(A96,'class and classification'!$A$1:$C$338,3,FALSE),VLOOKUP(A96,'class and classification'!$A$340:$C$378,3,FALSE))</f>
        <v>UA</v>
      </c>
      <c r="D96" s="17" t="s">
        <v>583</v>
      </c>
      <c r="E96" s="27">
        <v>44</v>
      </c>
      <c r="F96" s="28">
        <v>23</v>
      </c>
      <c r="G96">
        <f t="shared" si="2"/>
        <v>191.30434782608694</v>
      </c>
      <c r="P96" s="26" t="s">
        <v>116</v>
      </c>
      <c r="Q96" t="str">
        <f>IFERROR(VLOOKUP(P96,'class and classification'!$A$1:$B$338,2,FALSE),VLOOKUP(P96,'class and classification'!$A$340:$B$378,2,FALSE))</f>
        <v>Predominantly Urban</v>
      </c>
      <c r="R96" t="str">
        <f>IFERROR(VLOOKUP(P96,'class and classification'!$A$1:$C$338,3,FALSE),VLOOKUP(P96,'class and classification'!$A$340:$C$378,3,FALSE))</f>
        <v>UA</v>
      </c>
      <c r="S96" s="17" t="s">
        <v>583</v>
      </c>
      <c r="T96" s="27">
        <v>46</v>
      </c>
      <c r="U96" s="23">
        <v>25.4</v>
      </c>
      <c r="V96">
        <f t="shared" si="3"/>
        <v>181.10236220472441</v>
      </c>
    </row>
    <row r="97" spans="1:22" x14ac:dyDescent="0.3">
      <c r="A97" s="26" t="s">
        <v>117</v>
      </c>
      <c r="B97" t="str">
        <f>IFERROR(VLOOKUP(A97,'class and classification'!$A$1:$B$338,2,FALSE),VLOOKUP(A97,'class and classification'!$A$340:$B$378,2,FALSE))</f>
        <v>Predominantly Rural</v>
      </c>
      <c r="C97" t="str">
        <f>IFERROR(VLOOKUP(A97,'class and classification'!$A$1:$C$338,3,FALSE),VLOOKUP(A97,'class and classification'!$A$340:$C$378,3,FALSE))</f>
        <v>UA</v>
      </c>
      <c r="D97" s="17" t="s">
        <v>584</v>
      </c>
      <c r="E97" s="34" t="s">
        <v>1074</v>
      </c>
      <c r="F97" s="35">
        <v>26.6</v>
      </c>
      <c r="P97" s="26" t="s">
        <v>117</v>
      </c>
      <c r="Q97" t="str">
        <f>IFERROR(VLOOKUP(P97,'class and classification'!$A$1:$B$338,2,FALSE),VLOOKUP(P97,'class and classification'!$A$340:$B$378,2,FALSE))</f>
        <v>Predominantly Rural</v>
      </c>
      <c r="R97" t="str">
        <f>IFERROR(VLOOKUP(P97,'class and classification'!$A$1:$C$338,3,FALSE),VLOOKUP(P97,'class and classification'!$A$340:$C$378,3,FALSE))</f>
        <v>UA</v>
      </c>
      <c r="S97" s="17" t="s">
        <v>584</v>
      </c>
      <c r="T97" s="34" t="s">
        <v>1074</v>
      </c>
      <c r="U97" s="35">
        <v>22.6</v>
      </c>
    </row>
    <row r="98" spans="1:22" x14ac:dyDescent="0.3">
      <c r="A98" s="26" t="s">
        <v>118</v>
      </c>
      <c r="B98" t="str">
        <f>IFERROR(VLOOKUP(A98,'class and classification'!$A$1:$B$338,2,FALSE),VLOOKUP(A98,'class and classification'!$A$340:$B$378,2,FALSE))</f>
        <v>Urban with Significant Rural</v>
      </c>
      <c r="C98" t="str">
        <f>IFERROR(VLOOKUP(A98,'class and classification'!$A$1:$C$338,3,FALSE),VLOOKUP(A98,'class and classification'!$A$340:$C$378,3,FALSE))</f>
        <v>SC</v>
      </c>
      <c r="D98" s="17" t="s">
        <v>585</v>
      </c>
      <c r="E98" s="22">
        <v>70</v>
      </c>
      <c r="F98" s="23">
        <v>27.8</v>
      </c>
      <c r="G98">
        <f t="shared" si="2"/>
        <v>251.79856115107913</v>
      </c>
      <c r="P98" s="26" t="s">
        <v>118</v>
      </c>
      <c r="Q98" t="str">
        <f>IFERROR(VLOOKUP(P98,'class and classification'!$A$1:$B$338,2,FALSE),VLOOKUP(P98,'class and classification'!$A$340:$B$378,2,FALSE))</f>
        <v>Urban with Significant Rural</v>
      </c>
      <c r="R98" t="str">
        <f>IFERROR(VLOOKUP(P98,'class and classification'!$A$1:$C$338,3,FALSE),VLOOKUP(P98,'class and classification'!$A$340:$C$378,3,FALSE))</f>
        <v>SC</v>
      </c>
      <c r="S98" s="17" t="s">
        <v>585</v>
      </c>
      <c r="T98" s="22">
        <v>79</v>
      </c>
      <c r="U98" s="23">
        <v>28.5</v>
      </c>
      <c r="V98">
        <f t="shared" si="3"/>
        <v>277.19298245614038</v>
      </c>
    </row>
    <row r="99" spans="1:22" x14ac:dyDescent="0.3">
      <c r="A99" s="26" t="s">
        <v>295</v>
      </c>
      <c r="B99" t="str">
        <f>IFERROR(VLOOKUP(A99,'class and classification'!$A$1:$B$338,2,FALSE),VLOOKUP(A99,'class and classification'!$A$340:$B$378,2,FALSE))</f>
        <v>Predominantly Urban</v>
      </c>
      <c r="C99" t="str">
        <f>IFERROR(VLOOKUP(A99,'class and classification'!$A$1:$C$338,3,FALSE),VLOOKUP(A99,'class and classification'!$A$340:$C$378,3,FALSE))</f>
        <v>SD</v>
      </c>
      <c r="D99" s="17" t="s">
        <v>586</v>
      </c>
      <c r="E99" s="34">
        <v>10</v>
      </c>
      <c r="F99" s="35">
        <v>23.7</v>
      </c>
      <c r="G99">
        <f t="shared" si="2"/>
        <v>42.194092827004219</v>
      </c>
      <c r="P99" s="26" t="s">
        <v>295</v>
      </c>
      <c r="Q99" t="str">
        <f>IFERROR(VLOOKUP(P99,'class and classification'!$A$1:$B$338,2,FALSE),VLOOKUP(P99,'class and classification'!$A$340:$B$378,2,FALSE))</f>
        <v>Predominantly Urban</v>
      </c>
      <c r="R99" t="str">
        <f>IFERROR(VLOOKUP(P99,'class and classification'!$A$1:$C$338,3,FALSE),VLOOKUP(P99,'class and classification'!$A$340:$C$378,3,FALSE))</f>
        <v>SD</v>
      </c>
      <c r="S99" s="17" t="s">
        <v>586</v>
      </c>
      <c r="T99" s="34">
        <v>12</v>
      </c>
      <c r="U99" s="28">
        <v>25.5</v>
      </c>
      <c r="V99">
        <f t="shared" si="3"/>
        <v>47.058823529411761</v>
      </c>
    </row>
    <row r="100" spans="1:22" x14ac:dyDescent="0.3">
      <c r="A100" s="26" t="s">
        <v>296</v>
      </c>
      <c r="B100" t="str">
        <f>IFERROR(VLOOKUP(A100,'class and classification'!$A$1:$B$338,2,FALSE),VLOOKUP(A100,'class and classification'!$A$340:$B$378,2,FALSE))</f>
        <v>Urban with Significant Rural</v>
      </c>
      <c r="C100" t="str">
        <f>IFERROR(VLOOKUP(A100,'class and classification'!$A$1:$C$338,3,FALSE),VLOOKUP(A100,'class and classification'!$A$340:$C$378,3,FALSE))</f>
        <v>SD</v>
      </c>
      <c r="D100" s="17" t="s">
        <v>587</v>
      </c>
      <c r="E100" s="34">
        <v>8</v>
      </c>
      <c r="F100" s="35">
        <v>29.8</v>
      </c>
      <c r="G100">
        <f t="shared" si="2"/>
        <v>26.845637583892618</v>
      </c>
      <c r="P100" s="26" t="s">
        <v>296</v>
      </c>
      <c r="Q100" t="str">
        <f>IFERROR(VLOOKUP(P100,'class and classification'!$A$1:$B$338,2,FALSE),VLOOKUP(P100,'class and classification'!$A$340:$B$378,2,FALSE))</f>
        <v>Urban with Significant Rural</v>
      </c>
      <c r="R100" t="str">
        <f>IFERROR(VLOOKUP(P100,'class and classification'!$A$1:$C$338,3,FALSE),VLOOKUP(P100,'class and classification'!$A$340:$C$378,3,FALSE))</f>
        <v>SD</v>
      </c>
      <c r="S100" s="17" t="s">
        <v>587</v>
      </c>
      <c r="T100" s="34">
        <v>9</v>
      </c>
      <c r="U100" s="28">
        <v>31.8</v>
      </c>
      <c r="V100">
        <f t="shared" si="3"/>
        <v>28.30188679245283</v>
      </c>
    </row>
    <row r="101" spans="1:22" x14ac:dyDescent="0.3">
      <c r="A101" s="26" t="s">
        <v>297</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s="17" t="s">
        <v>588</v>
      </c>
      <c r="E101" s="34">
        <v>14</v>
      </c>
      <c r="F101" s="28">
        <v>29.2</v>
      </c>
      <c r="G101">
        <f t="shared" si="2"/>
        <v>47.945205479452056</v>
      </c>
      <c r="P101" s="26" t="s">
        <v>297</v>
      </c>
      <c r="Q101" t="str">
        <f>IFERROR(VLOOKUP(P101,'class and classification'!$A$1:$B$338,2,FALSE),VLOOKUP(P101,'class and classification'!$A$340:$B$378,2,FALSE))</f>
        <v>Predominantly Urban</v>
      </c>
      <c r="R101" t="str">
        <f>IFERROR(VLOOKUP(P101,'class and classification'!$A$1:$C$338,3,FALSE),VLOOKUP(P101,'class and classification'!$A$340:$C$378,3,FALSE))</f>
        <v>SD</v>
      </c>
      <c r="S101" s="17" t="s">
        <v>588</v>
      </c>
      <c r="T101" s="34">
        <v>13</v>
      </c>
      <c r="U101" s="28">
        <v>26.2</v>
      </c>
      <c r="V101">
        <f t="shared" si="3"/>
        <v>49.618320610687022</v>
      </c>
    </row>
    <row r="102" spans="1:22" x14ac:dyDescent="0.3">
      <c r="A102" s="26" t="s">
        <v>298</v>
      </c>
      <c r="B102" t="str">
        <f>IFERROR(VLOOKUP(A102,'class and classification'!$A$1:$B$338,2,FALSE),VLOOKUP(A102,'class and classification'!$A$340:$B$378,2,FALSE))</f>
        <v>Predominantly Rural</v>
      </c>
      <c r="C102" t="str">
        <f>IFERROR(VLOOKUP(A102,'class and classification'!$A$1:$C$338,3,FALSE),VLOOKUP(A102,'class and classification'!$A$340:$C$378,3,FALSE))</f>
        <v>SD</v>
      </c>
      <c r="D102" s="17" t="s">
        <v>589</v>
      </c>
      <c r="E102" s="34">
        <v>7</v>
      </c>
      <c r="F102" s="35">
        <v>23.6</v>
      </c>
      <c r="G102">
        <f t="shared" si="2"/>
        <v>29.66101694915254</v>
      </c>
      <c r="P102" s="26" t="s">
        <v>298</v>
      </c>
      <c r="Q102" t="str">
        <f>IFERROR(VLOOKUP(P102,'class and classification'!$A$1:$B$338,2,FALSE),VLOOKUP(P102,'class and classification'!$A$340:$B$378,2,FALSE))</f>
        <v>Predominantly Rural</v>
      </c>
      <c r="R102" t="str">
        <f>IFERROR(VLOOKUP(P102,'class and classification'!$A$1:$C$338,3,FALSE),VLOOKUP(P102,'class and classification'!$A$340:$C$378,3,FALSE))</f>
        <v>SD</v>
      </c>
      <c r="S102" s="17" t="s">
        <v>589</v>
      </c>
      <c r="T102" s="34">
        <v>8</v>
      </c>
      <c r="U102" s="35">
        <v>24.2</v>
      </c>
      <c r="V102">
        <f t="shared" si="3"/>
        <v>33.057851239669425</v>
      </c>
    </row>
    <row r="103" spans="1:22" x14ac:dyDescent="0.3">
      <c r="A103" s="26" t="s">
        <v>299</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s="17" t="s">
        <v>590</v>
      </c>
      <c r="E103" s="34">
        <v>7</v>
      </c>
      <c r="F103" s="35">
        <v>25.8</v>
      </c>
      <c r="G103">
        <f t="shared" si="2"/>
        <v>27.131782945736433</v>
      </c>
      <c r="P103" s="26" t="s">
        <v>299</v>
      </c>
      <c r="Q103" t="str">
        <f>IFERROR(VLOOKUP(P103,'class and classification'!$A$1:$B$338,2,FALSE),VLOOKUP(P103,'class and classification'!$A$340:$B$378,2,FALSE))</f>
        <v>Predominantly Urban</v>
      </c>
      <c r="R103" t="str">
        <f>IFERROR(VLOOKUP(P103,'class and classification'!$A$1:$C$338,3,FALSE),VLOOKUP(P103,'class and classification'!$A$340:$C$378,3,FALSE))</f>
        <v>SD</v>
      </c>
      <c r="S103" s="17" t="s">
        <v>590</v>
      </c>
      <c r="T103" s="34">
        <v>10</v>
      </c>
      <c r="U103" s="28">
        <v>32.200000000000003</v>
      </c>
      <c r="V103">
        <f t="shared" si="3"/>
        <v>31.055900621118013</v>
      </c>
    </row>
    <row r="104" spans="1:22" x14ac:dyDescent="0.3">
      <c r="A104" s="26" t="s">
        <v>300</v>
      </c>
      <c r="B104" t="str">
        <f>IFERROR(VLOOKUP(A104,'class and classification'!$A$1:$B$338,2,FALSE),VLOOKUP(A104,'class and classification'!$A$340:$B$378,2,FALSE))</f>
        <v>Predominantly Rural</v>
      </c>
      <c r="C104" t="str">
        <f>IFERROR(VLOOKUP(A104,'class and classification'!$A$1:$C$338,3,FALSE),VLOOKUP(A104,'class and classification'!$A$340:$C$378,3,FALSE))</f>
        <v>SD</v>
      </c>
      <c r="D104" s="17" t="s">
        <v>591</v>
      </c>
      <c r="E104" s="34">
        <v>8</v>
      </c>
      <c r="F104" s="35">
        <v>31.6</v>
      </c>
      <c r="G104">
        <f t="shared" si="2"/>
        <v>25.316455696202532</v>
      </c>
      <c r="P104" s="26" t="s">
        <v>300</v>
      </c>
      <c r="Q104" t="str">
        <f>IFERROR(VLOOKUP(P104,'class and classification'!$A$1:$B$338,2,FALSE),VLOOKUP(P104,'class and classification'!$A$340:$B$378,2,FALSE))</f>
        <v>Predominantly Rural</v>
      </c>
      <c r="R104" t="str">
        <f>IFERROR(VLOOKUP(P104,'class and classification'!$A$1:$C$338,3,FALSE),VLOOKUP(P104,'class and classification'!$A$340:$C$378,3,FALSE))</f>
        <v>SD</v>
      </c>
      <c r="S104" s="17" t="s">
        <v>591</v>
      </c>
      <c r="T104" s="34">
        <v>10</v>
      </c>
      <c r="U104" s="28">
        <v>33.1</v>
      </c>
      <c r="V104">
        <f t="shared" si="3"/>
        <v>30.211480362537763</v>
      </c>
    </row>
    <row r="105" spans="1:22" x14ac:dyDescent="0.3">
      <c r="A105" s="26" t="s">
        <v>301</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s="17" t="s">
        <v>592</v>
      </c>
      <c r="E105" s="34">
        <v>8</v>
      </c>
      <c r="F105" s="35">
        <v>37.700000000000003</v>
      </c>
      <c r="G105">
        <f t="shared" si="2"/>
        <v>21.220159151193634</v>
      </c>
      <c r="P105" s="26" t="s">
        <v>301</v>
      </c>
      <c r="Q105" t="str">
        <f>IFERROR(VLOOKUP(P105,'class and classification'!$A$1:$B$338,2,FALSE),VLOOKUP(P105,'class and classification'!$A$340:$B$378,2,FALSE))</f>
        <v>Predominantly Urban</v>
      </c>
      <c r="R105" t="str">
        <f>IFERROR(VLOOKUP(P105,'class and classification'!$A$1:$C$338,3,FALSE),VLOOKUP(P105,'class and classification'!$A$340:$C$378,3,FALSE))</f>
        <v>SD</v>
      </c>
      <c r="S105" s="17" t="s">
        <v>592</v>
      </c>
      <c r="T105" s="34">
        <v>8</v>
      </c>
      <c r="U105" s="35">
        <v>31</v>
      </c>
      <c r="V105">
        <f t="shared" si="3"/>
        <v>25.806451612903228</v>
      </c>
    </row>
    <row r="106" spans="1:22" x14ac:dyDescent="0.3">
      <c r="A106" s="26" t="s">
        <v>302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s="17" t="s">
        <v>593</v>
      </c>
      <c r="E106" s="34">
        <v>7</v>
      </c>
      <c r="F106" s="35">
        <v>25.4</v>
      </c>
      <c r="G106">
        <f t="shared" si="2"/>
        <v>27.559055118110237</v>
      </c>
      <c r="P106" s="26" t="s">
        <v>302</v>
      </c>
      <c r="Q106" t="str">
        <f>IFERROR(VLOOKUP(P106,'class and classification'!$A$1:$B$338,2,FALSE),VLOOKUP(P106,'class and classification'!$A$340:$B$378,2,FALSE))</f>
        <v>Urban with Significant Rural</v>
      </c>
      <c r="R106" t="str">
        <f>IFERROR(VLOOKUP(P106,'class and classification'!$A$1:$C$338,3,FALSE),VLOOKUP(P106,'class and classification'!$A$340:$C$378,3,FALSE))</f>
        <v>SD</v>
      </c>
      <c r="S106" s="17" t="s">
        <v>593</v>
      </c>
      <c r="T106" s="34">
        <v>8</v>
      </c>
      <c r="U106" s="35">
        <v>29</v>
      </c>
      <c r="V106">
        <f t="shared" si="3"/>
        <v>27.586206896551726</v>
      </c>
    </row>
    <row r="107" spans="1:22" x14ac:dyDescent="0.3">
      <c r="A107" s="26" t="s">
        <v>119</v>
      </c>
      <c r="B107" t="str">
        <f>IFERROR(VLOOKUP(A107,'class and classification'!$A$1:$B$338,2,FALSE),VLOOKUP(A107,'class and classification'!$A$340:$B$378,2,FALSE))</f>
        <v>Urban with Significant Rural</v>
      </c>
      <c r="C107" t="str">
        <f>IFERROR(VLOOKUP(A107,'class and classification'!$A$1:$C$338,3,FALSE),VLOOKUP(A107,'class and classification'!$A$340:$C$378,3,FALSE))</f>
        <v>SC</v>
      </c>
      <c r="D107" s="17" t="s">
        <v>594</v>
      </c>
      <c r="E107" s="22">
        <v>65</v>
      </c>
      <c r="F107" s="23">
        <v>24</v>
      </c>
      <c r="G107">
        <f t="shared" si="2"/>
        <v>270.83333333333337</v>
      </c>
      <c r="P107" s="26" t="s">
        <v>119</v>
      </c>
      <c r="Q107" t="str">
        <f>IFERROR(VLOOKUP(P107,'class and classification'!$A$1:$B$338,2,FALSE),VLOOKUP(P107,'class and classification'!$A$340:$B$378,2,FALSE))</f>
        <v>Urban with Significant Rural</v>
      </c>
      <c r="R107" t="str">
        <f>IFERROR(VLOOKUP(P107,'class and classification'!$A$1:$C$338,3,FALSE),VLOOKUP(P107,'class and classification'!$A$340:$C$378,3,FALSE))</f>
        <v>SC</v>
      </c>
      <c r="S107" s="17" t="s">
        <v>594</v>
      </c>
      <c r="T107" s="22">
        <v>69</v>
      </c>
      <c r="U107" s="23">
        <v>25</v>
      </c>
      <c r="V107">
        <f t="shared" si="3"/>
        <v>276</v>
      </c>
    </row>
    <row r="108" spans="1:22" x14ac:dyDescent="0.3">
      <c r="A108" s="26" t="s">
        <v>303</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s="17" t="s">
        <v>595</v>
      </c>
      <c r="E108" s="34">
        <v>10</v>
      </c>
      <c r="F108" s="35">
        <v>18.8</v>
      </c>
      <c r="G108">
        <f t="shared" si="2"/>
        <v>53.191489361702125</v>
      </c>
      <c r="P108" s="26" t="s">
        <v>303</v>
      </c>
      <c r="Q108" t="str">
        <f>IFERROR(VLOOKUP(P108,'class and classification'!$A$1:$B$338,2,FALSE),VLOOKUP(P108,'class and classification'!$A$340:$B$378,2,FALSE))</f>
        <v>Predominantly Urban</v>
      </c>
      <c r="R108" t="str">
        <f>IFERROR(VLOOKUP(P108,'class and classification'!$A$1:$C$338,3,FALSE),VLOOKUP(P108,'class and classification'!$A$340:$C$378,3,FALSE))</f>
        <v>SD</v>
      </c>
      <c r="S108" s="17" t="s">
        <v>595</v>
      </c>
      <c r="T108" s="34">
        <v>9</v>
      </c>
      <c r="U108" s="35">
        <v>18</v>
      </c>
      <c r="V108">
        <f t="shared" si="3"/>
        <v>50</v>
      </c>
    </row>
    <row r="109" spans="1:22" x14ac:dyDescent="0.3">
      <c r="A109" s="26" t="s">
        <v>304</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s="17" t="s">
        <v>596</v>
      </c>
      <c r="E109" s="27">
        <v>17</v>
      </c>
      <c r="F109" s="28">
        <v>28.9</v>
      </c>
      <c r="G109">
        <f t="shared" si="2"/>
        <v>58.82352941176471</v>
      </c>
      <c r="P109" s="26" t="s">
        <v>304</v>
      </c>
      <c r="Q109" t="str">
        <f>IFERROR(VLOOKUP(P109,'class and classification'!$A$1:$B$338,2,FALSE),VLOOKUP(P109,'class and classification'!$A$340:$B$378,2,FALSE))</f>
        <v>Predominantly Urban</v>
      </c>
      <c r="R109" t="str">
        <f>IFERROR(VLOOKUP(P109,'class and classification'!$A$1:$C$338,3,FALSE),VLOOKUP(P109,'class and classification'!$A$340:$C$378,3,FALSE))</f>
        <v>SD</v>
      </c>
      <c r="S109" s="17" t="s">
        <v>596</v>
      </c>
      <c r="T109" s="27">
        <v>19</v>
      </c>
      <c r="U109" s="28">
        <v>30.7</v>
      </c>
      <c r="V109">
        <f t="shared" si="3"/>
        <v>61.88925081433225</v>
      </c>
    </row>
    <row r="110" spans="1:22" x14ac:dyDescent="0.3">
      <c r="A110" s="26" t="s">
        <v>305</v>
      </c>
      <c r="B110" t="str">
        <f>IFERROR(VLOOKUP(A110,'class and classification'!$A$1:$B$338,2,FALSE),VLOOKUP(A110,'class and classification'!$A$340:$B$378,2,FALSE))</f>
        <v>Predominantly Rural</v>
      </c>
      <c r="C110" t="str">
        <f>IFERROR(VLOOKUP(A110,'class and classification'!$A$1:$C$338,3,FALSE),VLOOKUP(A110,'class and classification'!$A$340:$C$378,3,FALSE))</f>
        <v>SD</v>
      </c>
      <c r="D110" s="17" t="s">
        <v>597</v>
      </c>
      <c r="E110" s="34">
        <v>6</v>
      </c>
      <c r="F110" s="35">
        <v>19.600000000000001</v>
      </c>
      <c r="G110">
        <f t="shared" si="2"/>
        <v>30.612244897959183</v>
      </c>
      <c r="P110" s="26" t="s">
        <v>305</v>
      </c>
      <c r="Q110" t="str">
        <f>IFERROR(VLOOKUP(P110,'class and classification'!$A$1:$B$338,2,FALSE),VLOOKUP(P110,'class and classification'!$A$340:$B$378,2,FALSE))</f>
        <v>Predominantly Rural</v>
      </c>
      <c r="R110" t="str">
        <f>IFERROR(VLOOKUP(P110,'class and classification'!$A$1:$C$338,3,FALSE),VLOOKUP(P110,'class and classification'!$A$340:$C$378,3,FALSE))</f>
        <v>SD</v>
      </c>
      <c r="S110" s="17" t="s">
        <v>597</v>
      </c>
      <c r="T110" s="34">
        <v>8</v>
      </c>
      <c r="U110" s="35">
        <v>25.4</v>
      </c>
      <c r="V110">
        <f t="shared" si="3"/>
        <v>31.496062992125985</v>
      </c>
    </row>
    <row r="111" spans="1:22" x14ac:dyDescent="0.3">
      <c r="A111" s="26" t="s">
        <v>306</v>
      </c>
      <c r="B111" t="str">
        <f>IFERROR(VLOOKUP(A111,'class and classification'!$A$1:$B$338,2,FALSE),VLOOKUP(A111,'class and classification'!$A$340:$B$378,2,FALSE))</f>
        <v>Predominantly Rural</v>
      </c>
      <c r="C111" t="str">
        <f>IFERROR(VLOOKUP(A111,'class and classification'!$A$1:$C$338,3,FALSE),VLOOKUP(A111,'class and classification'!$A$340:$C$378,3,FALSE))</f>
        <v>SD</v>
      </c>
      <c r="D111" s="17" t="s">
        <v>598</v>
      </c>
      <c r="E111" s="34">
        <v>8</v>
      </c>
      <c r="F111" s="35">
        <v>22.2</v>
      </c>
      <c r="G111">
        <f t="shared" si="2"/>
        <v>36.036036036036037</v>
      </c>
      <c r="P111" s="26" t="s">
        <v>306</v>
      </c>
      <c r="Q111" t="str">
        <f>IFERROR(VLOOKUP(P111,'class and classification'!$A$1:$B$338,2,FALSE),VLOOKUP(P111,'class and classification'!$A$340:$B$378,2,FALSE))</f>
        <v>Predominantly Rural</v>
      </c>
      <c r="R111" t="str">
        <f>IFERROR(VLOOKUP(P111,'class and classification'!$A$1:$C$338,3,FALSE),VLOOKUP(P111,'class and classification'!$A$340:$C$378,3,FALSE))</f>
        <v>SD</v>
      </c>
      <c r="S111" s="17" t="s">
        <v>598</v>
      </c>
      <c r="T111" s="34">
        <v>9</v>
      </c>
      <c r="U111" s="35">
        <v>22.2</v>
      </c>
      <c r="V111">
        <f t="shared" si="3"/>
        <v>40.54054054054054</v>
      </c>
    </row>
    <row r="112" spans="1:22" x14ac:dyDescent="0.3">
      <c r="A112" s="26" t="s">
        <v>307</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s="17" t="s">
        <v>599</v>
      </c>
      <c r="E112" s="34">
        <v>8</v>
      </c>
      <c r="F112" s="35">
        <v>37.9</v>
      </c>
      <c r="G112">
        <f t="shared" si="2"/>
        <v>21.108179419525065</v>
      </c>
      <c r="P112" s="26" t="s">
        <v>307</v>
      </c>
      <c r="Q112" t="str">
        <f>IFERROR(VLOOKUP(P112,'class and classification'!$A$1:$B$338,2,FALSE),VLOOKUP(P112,'class and classification'!$A$340:$B$378,2,FALSE))</f>
        <v>Predominantly Rural</v>
      </c>
      <c r="R112" t="str">
        <f>IFERROR(VLOOKUP(P112,'class and classification'!$A$1:$C$338,3,FALSE),VLOOKUP(P112,'class and classification'!$A$340:$C$378,3,FALSE))</f>
        <v>SD</v>
      </c>
      <c r="S112" s="17" t="s">
        <v>599</v>
      </c>
      <c r="T112" s="34">
        <v>8</v>
      </c>
      <c r="U112" s="35">
        <v>39.4</v>
      </c>
      <c r="V112">
        <f t="shared" si="3"/>
        <v>20.304568527918782</v>
      </c>
    </row>
    <row r="113" spans="1:22" x14ac:dyDescent="0.3">
      <c r="A113" s="26" t="s">
        <v>308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s="17" t="s">
        <v>600</v>
      </c>
      <c r="E113" s="34">
        <v>10</v>
      </c>
      <c r="F113" s="35">
        <v>20</v>
      </c>
      <c r="G113">
        <f t="shared" si="2"/>
        <v>50</v>
      </c>
      <c r="P113" s="26" t="s">
        <v>308</v>
      </c>
      <c r="Q113" t="str">
        <f>IFERROR(VLOOKUP(P113,'class and classification'!$A$1:$B$338,2,FALSE),VLOOKUP(P113,'class and classification'!$A$340:$B$378,2,FALSE))</f>
        <v>Predominantly Rural</v>
      </c>
      <c r="R113" t="str">
        <f>IFERROR(VLOOKUP(P113,'class and classification'!$A$1:$C$338,3,FALSE),VLOOKUP(P113,'class and classification'!$A$340:$C$378,3,FALSE))</f>
        <v>SD</v>
      </c>
      <c r="S113" s="17" t="s">
        <v>600</v>
      </c>
      <c r="T113" s="34">
        <v>11</v>
      </c>
      <c r="U113" s="35">
        <v>19.2</v>
      </c>
      <c r="V113">
        <f t="shared" si="3"/>
        <v>57.291666666666664</v>
      </c>
    </row>
    <row r="114" spans="1:22" x14ac:dyDescent="0.3">
      <c r="A114" s="26" t="s">
        <v>309</v>
      </c>
      <c r="B114" t="str">
        <f>IFERROR(VLOOKUP(A114,'class and classification'!$A$1:$B$338,2,FALSE),VLOOKUP(A114,'class and classification'!$A$340:$B$378,2,FALSE))</f>
        <v>Predominantly Urban</v>
      </c>
      <c r="C114" t="str">
        <f>IFERROR(VLOOKUP(A114,'class and classification'!$A$1:$C$338,3,FALSE),VLOOKUP(A114,'class and classification'!$A$340:$C$378,3,FALSE))</f>
        <v>SD</v>
      </c>
      <c r="D114" s="17" t="s">
        <v>601</v>
      </c>
      <c r="E114" s="34">
        <v>5</v>
      </c>
      <c r="F114" s="35">
        <v>28.7</v>
      </c>
      <c r="G114">
        <f t="shared" si="2"/>
        <v>17.421602787456447</v>
      </c>
      <c r="P114" s="26" t="s">
        <v>309</v>
      </c>
      <c r="Q114" t="str">
        <f>IFERROR(VLOOKUP(P114,'class and classification'!$A$1:$B$338,2,FALSE),VLOOKUP(P114,'class and classification'!$A$340:$B$378,2,FALSE))</f>
        <v>Predominantly Urban</v>
      </c>
      <c r="R114" t="str">
        <f>IFERROR(VLOOKUP(P114,'class and classification'!$A$1:$C$338,3,FALSE),VLOOKUP(P114,'class and classification'!$A$340:$C$378,3,FALSE))</f>
        <v>SD</v>
      </c>
      <c r="S114" s="17" t="s">
        <v>601</v>
      </c>
      <c r="T114" s="34">
        <v>5</v>
      </c>
      <c r="U114" s="35">
        <v>32.5</v>
      </c>
      <c r="V114">
        <f t="shared" si="3"/>
        <v>15.384615384615383</v>
      </c>
    </row>
    <row r="115" spans="1:22" x14ac:dyDescent="0.3">
      <c r="A115" s="26" t="s">
        <v>120</v>
      </c>
      <c r="B115" t="str">
        <f>IFERROR(VLOOKUP(A115,'class and classification'!$A$1:$B$338,2,FALSE),VLOOKUP(A115,'class and classification'!$A$340:$B$378,2,FALSE))</f>
        <v>Predominantly Rural</v>
      </c>
      <c r="C115" t="str">
        <f>IFERROR(VLOOKUP(A115,'class and classification'!$A$1:$C$338,3,FALSE),VLOOKUP(A115,'class and classification'!$A$340:$C$378,3,FALSE))</f>
        <v>SC</v>
      </c>
      <c r="D115" s="17" t="s">
        <v>602</v>
      </c>
      <c r="E115" s="22">
        <v>70</v>
      </c>
      <c r="F115" s="23">
        <v>28.5</v>
      </c>
      <c r="G115">
        <f t="shared" si="2"/>
        <v>245.61403508771932</v>
      </c>
      <c r="P115" s="26" t="s">
        <v>120</v>
      </c>
      <c r="Q115" t="str">
        <f>IFERROR(VLOOKUP(P115,'class and classification'!$A$1:$B$338,2,FALSE),VLOOKUP(P115,'class and classification'!$A$340:$B$378,2,FALSE))</f>
        <v>Predominantly Rural</v>
      </c>
      <c r="R115" t="str">
        <f>IFERROR(VLOOKUP(P115,'class and classification'!$A$1:$C$338,3,FALSE),VLOOKUP(P115,'class and classification'!$A$340:$C$378,3,FALSE))</f>
        <v>SC</v>
      </c>
      <c r="S115" s="17" t="s">
        <v>602</v>
      </c>
      <c r="T115" s="22">
        <v>82</v>
      </c>
      <c r="U115" s="23">
        <v>31.7</v>
      </c>
      <c r="V115">
        <f t="shared" si="3"/>
        <v>258.67507886435328</v>
      </c>
    </row>
    <row r="116" spans="1:22" x14ac:dyDescent="0.3">
      <c r="A116" s="26" t="s">
        <v>310</v>
      </c>
      <c r="B116" t="str">
        <f>IFERROR(VLOOKUP(A116,'class and classification'!$A$1:$B$338,2,FALSE),VLOOKUP(A116,'class and classification'!$A$340:$B$378,2,FALSE))</f>
        <v>Urban with Significant Rural</v>
      </c>
      <c r="C116" t="str">
        <f>IFERROR(VLOOKUP(A116,'class and classification'!$A$1:$C$338,3,FALSE),VLOOKUP(A116,'class and classification'!$A$340:$C$378,3,FALSE))</f>
        <v>SD</v>
      </c>
      <c r="D116" s="17" t="s">
        <v>603</v>
      </c>
      <c r="E116" s="34">
        <v>11</v>
      </c>
      <c r="F116" s="28">
        <v>39.799999999999997</v>
      </c>
      <c r="G116">
        <f t="shared" si="2"/>
        <v>27.638190954773872</v>
      </c>
      <c r="P116" s="26" t="s">
        <v>310</v>
      </c>
      <c r="Q116" t="str">
        <f>IFERROR(VLOOKUP(P116,'class and classification'!$A$1:$B$338,2,FALSE),VLOOKUP(P116,'class and classification'!$A$340:$B$378,2,FALSE))</f>
        <v>Urban with Significant Rural</v>
      </c>
      <c r="R116" t="str">
        <f>IFERROR(VLOOKUP(P116,'class and classification'!$A$1:$C$338,3,FALSE),VLOOKUP(P116,'class and classification'!$A$340:$C$378,3,FALSE))</f>
        <v>SD</v>
      </c>
      <c r="S116" s="17" t="s">
        <v>603</v>
      </c>
      <c r="T116" s="34">
        <v>11</v>
      </c>
      <c r="U116" s="28">
        <v>38.299999999999997</v>
      </c>
      <c r="V116">
        <f t="shared" si="3"/>
        <v>28.72062663185379</v>
      </c>
    </row>
    <row r="117" spans="1:22" x14ac:dyDescent="0.3">
      <c r="A117" s="26" t="s">
        <v>311</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s="17" t="s">
        <v>604</v>
      </c>
      <c r="E117" s="34">
        <v>9</v>
      </c>
      <c r="F117" s="35">
        <v>27.3</v>
      </c>
      <c r="G117">
        <f t="shared" si="2"/>
        <v>32.967032967032964</v>
      </c>
      <c r="P117" s="26" t="s">
        <v>311</v>
      </c>
      <c r="Q117" t="str">
        <f>IFERROR(VLOOKUP(P117,'class and classification'!$A$1:$B$338,2,FALSE),VLOOKUP(P117,'class and classification'!$A$340:$B$378,2,FALSE))</f>
        <v>Predominantly Rural</v>
      </c>
      <c r="R117" t="str">
        <f>IFERROR(VLOOKUP(P117,'class and classification'!$A$1:$C$338,3,FALSE),VLOOKUP(P117,'class and classification'!$A$340:$C$378,3,FALSE))</f>
        <v>SD</v>
      </c>
      <c r="S117" s="17" t="s">
        <v>604</v>
      </c>
      <c r="T117" s="34">
        <v>13</v>
      </c>
      <c r="U117" s="28">
        <v>35.6</v>
      </c>
      <c r="V117">
        <f t="shared" si="3"/>
        <v>36.516853932584269</v>
      </c>
    </row>
    <row r="118" spans="1:22" x14ac:dyDescent="0.3">
      <c r="A118" s="26" t="s">
        <v>312</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s="17" t="s">
        <v>605</v>
      </c>
      <c r="E118" s="27">
        <v>14</v>
      </c>
      <c r="F118" s="28">
        <v>25.7</v>
      </c>
      <c r="G118">
        <f t="shared" si="2"/>
        <v>54.474708171206224</v>
      </c>
      <c r="P118" s="26" t="s">
        <v>312</v>
      </c>
      <c r="Q118" t="str">
        <f>IFERROR(VLOOKUP(P118,'class and classification'!$A$1:$B$338,2,FALSE),VLOOKUP(P118,'class and classification'!$A$340:$B$378,2,FALSE))</f>
        <v>Predominantly Urban</v>
      </c>
      <c r="R118" t="str">
        <f>IFERROR(VLOOKUP(P118,'class and classification'!$A$1:$C$338,3,FALSE),VLOOKUP(P118,'class and classification'!$A$340:$C$378,3,FALSE))</f>
        <v>SD</v>
      </c>
      <c r="S118" s="17" t="s">
        <v>605</v>
      </c>
      <c r="T118" s="27">
        <v>17</v>
      </c>
      <c r="U118" s="28">
        <v>29</v>
      </c>
      <c r="V118">
        <f t="shared" si="3"/>
        <v>58.62068965517242</v>
      </c>
    </row>
    <row r="119" spans="1:22" x14ac:dyDescent="0.3">
      <c r="A119" s="26" t="s">
        <v>313</v>
      </c>
      <c r="B119" t="str">
        <f>IFERROR(VLOOKUP(A119,'class and classification'!$A$1:$B$338,2,FALSE),VLOOKUP(A119,'class and classification'!$A$340:$B$378,2,FALSE))</f>
        <v>Predominantly Rural</v>
      </c>
      <c r="C119" t="str">
        <f>IFERROR(VLOOKUP(A119,'class and classification'!$A$1:$C$338,3,FALSE),VLOOKUP(A119,'class and classification'!$A$340:$C$378,3,FALSE))</f>
        <v>SD</v>
      </c>
      <c r="D119" s="17" t="s">
        <v>606</v>
      </c>
      <c r="E119" s="34">
        <v>7</v>
      </c>
      <c r="F119" s="35">
        <v>24.7</v>
      </c>
      <c r="G119">
        <f t="shared" si="2"/>
        <v>28.340080971659919</v>
      </c>
      <c r="P119" s="26" t="s">
        <v>313</v>
      </c>
      <c r="Q119" t="str">
        <f>IFERROR(VLOOKUP(P119,'class and classification'!$A$1:$B$338,2,FALSE),VLOOKUP(P119,'class and classification'!$A$340:$B$378,2,FALSE))</f>
        <v>Predominantly Rural</v>
      </c>
      <c r="R119" t="str">
        <f>IFERROR(VLOOKUP(P119,'class and classification'!$A$1:$C$338,3,FALSE),VLOOKUP(P119,'class and classification'!$A$340:$C$378,3,FALSE))</f>
        <v>SD</v>
      </c>
      <c r="S119" s="17" t="s">
        <v>606</v>
      </c>
      <c r="T119" s="34">
        <v>10</v>
      </c>
      <c r="U119" s="35">
        <v>30.7</v>
      </c>
      <c r="V119">
        <f t="shared" si="3"/>
        <v>32.573289902280131</v>
      </c>
    </row>
    <row r="120" spans="1:22" x14ac:dyDescent="0.3">
      <c r="A120" s="26" t="s">
        <v>314</v>
      </c>
      <c r="B120" t="str">
        <f>IFERROR(VLOOKUP(A120,'class and classification'!$A$1:$B$338,2,FALSE),VLOOKUP(A120,'class and classification'!$A$340:$B$378,2,FALSE))</f>
        <v>Predominantly Rural</v>
      </c>
      <c r="C120" t="str">
        <f>IFERROR(VLOOKUP(A120,'class and classification'!$A$1:$C$338,3,FALSE),VLOOKUP(A120,'class and classification'!$A$340:$C$378,3,FALSE))</f>
        <v>SD</v>
      </c>
      <c r="D120" s="17" t="s">
        <v>607</v>
      </c>
      <c r="E120" s="34">
        <v>10</v>
      </c>
      <c r="F120" s="28">
        <v>29.8</v>
      </c>
      <c r="G120">
        <f t="shared" si="2"/>
        <v>33.557046979865774</v>
      </c>
      <c r="P120" s="26" t="s">
        <v>314</v>
      </c>
      <c r="Q120" t="str">
        <f>IFERROR(VLOOKUP(P120,'class and classification'!$A$1:$B$338,2,FALSE),VLOOKUP(P120,'class and classification'!$A$340:$B$378,2,FALSE))</f>
        <v>Predominantly Rural</v>
      </c>
      <c r="R120" t="str">
        <f>IFERROR(VLOOKUP(P120,'class and classification'!$A$1:$C$338,3,FALSE),VLOOKUP(P120,'class and classification'!$A$340:$C$378,3,FALSE))</f>
        <v>SD</v>
      </c>
      <c r="S120" s="17" t="s">
        <v>607</v>
      </c>
      <c r="T120" s="34">
        <v>9</v>
      </c>
      <c r="U120" s="35">
        <v>27.9</v>
      </c>
      <c r="V120">
        <f t="shared" si="3"/>
        <v>32.258064516129039</v>
      </c>
    </row>
    <row r="121" spans="1:22" x14ac:dyDescent="0.3">
      <c r="A121" s="26" t="s">
        <v>315</v>
      </c>
      <c r="B121" t="str">
        <f>IFERROR(VLOOKUP(A121,'class and classification'!$A$1:$B$338,2,FALSE),VLOOKUP(A121,'class and classification'!$A$340:$B$378,2,FALSE))</f>
        <v>Predominantly Rural</v>
      </c>
      <c r="C121" t="str">
        <f>IFERROR(VLOOKUP(A121,'class and classification'!$A$1:$C$338,3,FALSE),VLOOKUP(A121,'class and classification'!$A$340:$C$378,3,FALSE))</f>
        <v>SD</v>
      </c>
      <c r="D121" s="17" t="s">
        <v>608</v>
      </c>
      <c r="E121" s="34">
        <v>13</v>
      </c>
      <c r="F121" s="28">
        <v>28.8</v>
      </c>
      <c r="G121">
        <f t="shared" si="2"/>
        <v>45.138888888888886</v>
      </c>
      <c r="P121" s="26" t="s">
        <v>315</v>
      </c>
      <c r="Q121" t="str">
        <f>IFERROR(VLOOKUP(P121,'class and classification'!$A$1:$B$338,2,FALSE),VLOOKUP(P121,'class and classification'!$A$340:$B$378,2,FALSE))</f>
        <v>Predominantly Rural</v>
      </c>
      <c r="R121" t="str">
        <f>IFERROR(VLOOKUP(P121,'class and classification'!$A$1:$C$338,3,FALSE),VLOOKUP(P121,'class and classification'!$A$340:$C$378,3,FALSE))</f>
        <v>SD</v>
      </c>
      <c r="S121" s="17" t="s">
        <v>608</v>
      </c>
      <c r="T121" s="27">
        <v>15</v>
      </c>
      <c r="U121" s="28">
        <v>32</v>
      </c>
      <c r="V121">
        <f t="shared" si="3"/>
        <v>46.875</v>
      </c>
    </row>
    <row r="122" spans="1:22" x14ac:dyDescent="0.3">
      <c r="A122" s="26" t="s">
        <v>316</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s="17" t="s">
        <v>609</v>
      </c>
      <c r="E122" s="34">
        <v>6</v>
      </c>
      <c r="F122" s="35">
        <v>26.1</v>
      </c>
      <c r="G122">
        <f t="shared" si="2"/>
        <v>22.988505747126435</v>
      </c>
      <c r="P122" s="26" t="s">
        <v>316</v>
      </c>
      <c r="Q122" t="str">
        <f>IFERROR(VLOOKUP(P122,'class and classification'!$A$1:$B$338,2,FALSE),VLOOKUP(P122,'class and classification'!$A$340:$B$378,2,FALSE))</f>
        <v>Predominantly Rural</v>
      </c>
      <c r="R122" t="str">
        <f>IFERROR(VLOOKUP(P122,'class and classification'!$A$1:$C$338,3,FALSE),VLOOKUP(P122,'class and classification'!$A$340:$C$378,3,FALSE))</f>
        <v>SD</v>
      </c>
      <c r="S122" s="17" t="s">
        <v>609</v>
      </c>
      <c r="T122" s="34">
        <v>7</v>
      </c>
      <c r="U122" s="35">
        <v>30.5</v>
      </c>
      <c r="V122">
        <f t="shared" si="3"/>
        <v>22.950819672131146</v>
      </c>
    </row>
    <row r="123" spans="1:22" x14ac:dyDescent="0.3">
      <c r="A123" s="26" t="s">
        <v>463</v>
      </c>
      <c r="B123" t="str">
        <f>IFERROR(VLOOKUP(A123,'class and classification'!$A$1:$B$338,2,FALSE),VLOOKUP(A123,'class and classification'!$A$340:$B$378,2,FALSE))</f>
        <v>Urban with Significant Rural</v>
      </c>
      <c r="C123" t="str">
        <f>IFERROR(VLOOKUP(A123,'class and classification'!$A$1:$C$338,3,FALSE),VLOOKUP(A123,'class and classification'!$A$340:$C$378,3,FALSE))</f>
        <v>SC</v>
      </c>
      <c r="D123" s="17" t="s">
        <v>610</v>
      </c>
      <c r="E123" s="22">
        <v>75</v>
      </c>
      <c r="F123" s="23">
        <v>23.6</v>
      </c>
      <c r="G123">
        <f t="shared" si="2"/>
        <v>317.79661016949149</v>
      </c>
      <c r="P123" s="26" t="s">
        <v>463</v>
      </c>
      <c r="Q123" t="str">
        <f>IFERROR(VLOOKUP(P123,'class and classification'!$A$1:$B$338,2,FALSE),VLOOKUP(P123,'class and classification'!$A$340:$B$378,2,FALSE))</f>
        <v>Urban with Significant Rural</v>
      </c>
      <c r="R123" t="str">
        <f>IFERROR(VLOOKUP(P123,'class and classification'!$A$1:$C$338,3,FALSE),VLOOKUP(P123,'class and classification'!$A$340:$C$378,3,FALSE))</f>
        <v>SC</v>
      </c>
      <c r="S123" s="17" t="s">
        <v>610</v>
      </c>
      <c r="T123" s="22">
        <v>78</v>
      </c>
      <c r="U123" s="23">
        <v>24.3</v>
      </c>
      <c r="V123">
        <f t="shared" si="3"/>
        <v>320.98765432098764</v>
      </c>
    </row>
    <row r="124" spans="1:22" x14ac:dyDescent="0.3">
      <c r="A124" s="26" t="s">
        <v>612</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s="17" t="s">
        <v>611</v>
      </c>
      <c r="E124" s="34">
        <v>7</v>
      </c>
      <c r="F124" s="35">
        <v>25</v>
      </c>
      <c r="G124">
        <f t="shared" si="2"/>
        <v>28</v>
      </c>
      <c r="P124" s="26" t="s">
        <v>612</v>
      </c>
      <c r="Q124" t="str">
        <f>IFERROR(VLOOKUP(P124,'class and classification'!$A$1:$B$338,2,FALSE),VLOOKUP(P124,'class and classification'!$A$340:$B$378,2,FALSE))</f>
        <v>Predominantly Urban</v>
      </c>
      <c r="R124" t="str">
        <f>IFERROR(VLOOKUP(P124,'class and classification'!$A$1:$C$338,3,FALSE),VLOOKUP(P124,'class and classification'!$A$340:$C$378,3,FALSE))</f>
        <v>SD</v>
      </c>
      <c r="S124" s="17" t="s">
        <v>611</v>
      </c>
      <c r="T124" s="34">
        <v>9</v>
      </c>
      <c r="U124" s="35">
        <v>24.4</v>
      </c>
      <c r="V124">
        <f t="shared" si="3"/>
        <v>36.885245901639344</v>
      </c>
    </row>
    <row r="125" spans="1:22" x14ac:dyDescent="0.3">
      <c r="A125" s="26" t="s">
        <v>614</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s="17" t="s">
        <v>613</v>
      </c>
      <c r="E125" s="34">
        <v>5</v>
      </c>
      <c r="F125" s="35">
        <v>19.899999999999999</v>
      </c>
      <c r="G125">
        <f t="shared" si="2"/>
        <v>25.125628140703519</v>
      </c>
      <c r="P125" s="26" t="s">
        <v>614</v>
      </c>
      <c r="Q125" t="str">
        <f>IFERROR(VLOOKUP(P125,'class and classification'!$A$1:$B$338,2,FALSE),VLOOKUP(P125,'class and classification'!$A$340:$B$378,2,FALSE))</f>
        <v>Predominantly Rural</v>
      </c>
      <c r="R125" t="str">
        <f>IFERROR(VLOOKUP(P125,'class and classification'!$A$1:$C$338,3,FALSE),VLOOKUP(P125,'class and classification'!$A$340:$C$378,3,FALSE))</f>
        <v>SD</v>
      </c>
      <c r="S125" s="17" t="s">
        <v>613</v>
      </c>
      <c r="T125" s="34">
        <v>8</v>
      </c>
      <c r="U125" s="35">
        <v>23.5</v>
      </c>
      <c r="V125">
        <f t="shared" si="3"/>
        <v>34.042553191489361</v>
      </c>
    </row>
    <row r="126" spans="1:22" x14ac:dyDescent="0.3">
      <c r="A126" s="26" t="s">
        <v>616</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s="17" t="s">
        <v>615</v>
      </c>
      <c r="E126" s="34">
        <v>8</v>
      </c>
      <c r="F126" s="35">
        <v>26.9</v>
      </c>
      <c r="G126">
        <f t="shared" si="2"/>
        <v>29.739776951672866</v>
      </c>
      <c r="P126" s="26" t="s">
        <v>616</v>
      </c>
      <c r="Q126" t="str">
        <f>IFERROR(VLOOKUP(P126,'class and classification'!$A$1:$B$338,2,FALSE),VLOOKUP(P126,'class and classification'!$A$340:$B$378,2,FALSE))</f>
        <v>Predominantly Rural</v>
      </c>
      <c r="R126" t="str">
        <f>IFERROR(VLOOKUP(P126,'class and classification'!$A$1:$C$338,3,FALSE),VLOOKUP(P126,'class and classification'!$A$340:$C$378,3,FALSE))</f>
        <v>SD</v>
      </c>
      <c r="S126" s="17" t="s">
        <v>615</v>
      </c>
      <c r="T126" s="34">
        <v>8</v>
      </c>
      <c r="U126" s="35">
        <v>26.4</v>
      </c>
      <c r="V126">
        <f t="shared" si="3"/>
        <v>30.303030303030301</v>
      </c>
    </row>
    <row r="127" spans="1:22" x14ac:dyDescent="0.3">
      <c r="A127" s="26" t="s">
        <v>618</v>
      </c>
      <c r="B127" t="str">
        <f>IFERROR(VLOOKUP(A127,'class and classification'!$A$1:$B$338,2,FALSE),VLOOKUP(A127,'class and classification'!$A$340:$B$378,2,FALSE))</f>
        <v>Predominantly Urban</v>
      </c>
      <c r="C127" t="str">
        <f>IFERROR(VLOOKUP(A127,'class and classification'!$A$1:$C$338,3,FALSE),VLOOKUP(A127,'class and classification'!$A$340:$C$378,3,FALSE))</f>
        <v>SD</v>
      </c>
      <c r="D127" s="17" t="s">
        <v>617</v>
      </c>
      <c r="E127" s="34">
        <v>10</v>
      </c>
      <c r="F127" s="35">
        <v>25.4</v>
      </c>
      <c r="G127">
        <f t="shared" si="2"/>
        <v>39.370078740157481</v>
      </c>
      <c r="P127" s="26" t="s">
        <v>618</v>
      </c>
      <c r="Q127" t="str">
        <f>IFERROR(VLOOKUP(P127,'class and classification'!$A$1:$B$338,2,FALSE),VLOOKUP(P127,'class and classification'!$A$340:$B$378,2,FALSE))</f>
        <v>Predominantly Urban</v>
      </c>
      <c r="R127" t="str">
        <f>IFERROR(VLOOKUP(P127,'class and classification'!$A$1:$C$338,3,FALSE),VLOOKUP(P127,'class and classification'!$A$340:$C$378,3,FALSE))</f>
        <v>SD</v>
      </c>
      <c r="S127" s="17" t="s">
        <v>617</v>
      </c>
      <c r="T127" s="34">
        <v>10</v>
      </c>
      <c r="U127" s="35">
        <v>26.6</v>
      </c>
      <c r="V127">
        <f t="shared" si="3"/>
        <v>37.593984962406012</v>
      </c>
    </row>
    <row r="128" spans="1:22" x14ac:dyDescent="0.3">
      <c r="A128" s="26" t="s">
        <v>620</v>
      </c>
      <c r="B128" t="str">
        <f>IFERROR(VLOOKUP(A128,'class and classification'!$A$1:$B$338,2,FALSE),VLOOKUP(A128,'class and classification'!$A$340:$B$378,2,FALSE))</f>
        <v>Predominantly Urban</v>
      </c>
      <c r="C128" t="str">
        <f>IFERROR(VLOOKUP(A128,'class and classification'!$A$1:$C$338,3,FALSE),VLOOKUP(A128,'class and classification'!$A$340:$C$378,3,FALSE))</f>
        <v>SD</v>
      </c>
      <c r="D128" s="17" t="s">
        <v>619</v>
      </c>
      <c r="E128" s="27">
        <v>34</v>
      </c>
      <c r="F128" s="28">
        <v>23.9</v>
      </c>
      <c r="G128">
        <f t="shared" si="2"/>
        <v>142.25941422594144</v>
      </c>
      <c r="P128" s="26" t="s">
        <v>620</v>
      </c>
      <c r="Q128" t="str">
        <f>IFERROR(VLOOKUP(P128,'class and classification'!$A$1:$B$338,2,FALSE),VLOOKUP(P128,'class and classification'!$A$340:$B$378,2,FALSE))</f>
        <v>Predominantly Urban</v>
      </c>
      <c r="R128" t="str">
        <f>IFERROR(VLOOKUP(P128,'class and classification'!$A$1:$C$338,3,FALSE),VLOOKUP(P128,'class and classification'!$A$340:$C$378,3,FALSE))</f>
        <v>SD</v>
      </c>
      <c r="S128" s="17" t="s">
        <v>619</v>
      </c>
      <c r="T128" s="27">
        <v>31</v>
      </c>
      <c r="U128" s="28">
        <v>23.7</v>
      </c>
      <c r="V128">
        <f t="shared" si="3"/>
        <v>130.80168776371309</v>
      </c>
    </row>
    <row r="129" spans="1:22" x14ac:dyDescent="0.3">
      <c r="A129" s="26" t="s">
        <v>622</v>
      </c>
      <c r="B129" t="str">
        <f>IFERROR(VLOOKUP(A129,'class and classification'!$A$1:$B$338,2,FALSE),VLOOKUP(A129,'class and classification'!$A$340:$B$378,2,FALSE))</f>
        <v>Predominantly Rural</v>
      </c>
      <c r="C129" t="str">
        <f>IFERROR(VLOOKUP(A129,'class and classification'!$A$1:$C$338,3,FALSE),VLOOKUP(A129,'class and classification'!$A$340:$C$378,3,FALSE))</f>
        <v>SD</v>
      </c>
      <c r="D129" s="17" t="s">
        <v>621</v>
      </c>
      <c r="E129" s="34">
        <v>5</v>
      </c>
      <c r="F129" s="35">
        <v>20.100000000000001</v>
      </c>
      <c r="G129">
        <f t="shared" si="2"/>
        <v>24.875621890547261</v>
      </c>
      <c r="P129" s="26" t="s">
        <v>622</v>
      </c>
      <c r="Q129" t="str">
        <f>IFERROR(VLOOKUP(P129,'class and classification'!$A$1:$B$338,2,FALSE),VLOOKUP(P129,'class and classification'!$A$340:$B$378,2,FALSE))</f>
        <v>Predominantly Rural</v>
      </c>
      <c r="R129" t="str">
        <f>IFERROR(VLOOKUP(P129,'class and classification'!$A$1:$C$338,3,FALSE),VLOOKUP(P129,'class and classification'!$A$340:$C$378,3,FALSE))</f>
        <v>SD</v>
      </c>
      <c r="S129" s="17" t="s">
        <v>621</v>
      </c>
      <c r="T129" s="34">
        <v>5</v>
      </c>
      <c r="U129" s="35">
        <v>21</v>
      </c>
      <c r="V129">
        <f t="shared" si="3"/>
        <v>23.80952380952381</v>
      </c>
    </row>
    <row r="130" spans="1:22" x14ac:dyDescent="0.3">
      <c r="A130" s="26" t="s">
        <v>624</v>
      </c>
      <c r="B130" t="str">
        <f>IFERROR(VLOOKUP(A130,'class and classification'!$A$1:$B$338,2,FALSE),VLOOKUP(A130,'class and classification'!$A$340:$B$378,2,FALSE))</f>
        <v>Urban with Significant Rural</v>
      </c>
      <c r="C130" t="str">
        <f>IFERROR(VLOOKUP(A130,'class and classification'!$A$1:$C$338,3,FALSE),VLOOKUP(A130,'class and classification'!$A$340:$C$378,3,FALSE))</f>
        <v>SD</v>
      </c>
      <c r="D130" s="17" t="s">
        <v>623</v>
      </c>
      <c r="E130" s="34">
        <v>7</v>
      </c>
      <c r="F130" s="35">
        <v>21.6</v>
      </c>
      <c r="G130">
        <f t="shared" si="2"/>
        <v>32.407407407407405</v>
      </c>
      <c r="P130" s="26" t="s">
        <v>624</v>
      </c>
      <c r="Q130" t="str">
        <f>IFERROR(VLOOKUP(P130,'class and classification'!$A$1:$B$338,2,FALSE),VLOOKUP(P130,'class and classification'!$A$340:$B$378,2,FALSE))</f>
        <v>Urban with Significant Rural</v>
      </c>
      <c r="R130" t="str">
        <f>IFERROR(VLOOKUP(P130,'class and classification'!$A$1:$C$338,3,FALSE),VLOOKUP(P130,'class and classification'!$A$340:$C$378,3,FALSE))</f>
        <v>SD</v>
      </c>
      <c r="S130" s="17" t="s">
        <v>623</v>
      </c>
      <c r="T130" s="34">
        <v>8</v>
      </c>
      <c r="U130" s="35">
        <v>25.4</v>
      </c>
      <c r="V130">
        <f t="shared" si="3"/>
        <v>31.496062992125985</v>
      </c>
    </row>
    <row r="131" spans="1:22" x14ac:dyDescent="0.3">
      <c r="A131" s="26" t="s">
        <v>121</v>
      </c>
      <c r="B131" t="str">
        <f>IFERROR(VLOOKUP(A131,'class and classification'!$A$1:$B$338,2,FALSE),VLOOKUP(A131,'class and classification'!$A$340:$B$378,2,FALSE))</f>
        <v>Urban with Significant Rural</v>
      </c>
      <c r="C131" t="str">
        <f>IFERROR(VLOOKUP(A131,'class and classification'!$A$1:$C$338,3,FALSE),VLOOKUP(A131,'class and classification'!$A$340:$C$378,3,FALSE))</f>
        <v>SC</v>
      </c>
      <c r="D131" s="17" t="s">
        <v>625</v>
      </c>
      <c r="E131" s="22">
        <v>77</v>
      </c>
      <c r="F131" s="23">
        <v>28.3</v>
      </c>
      <c r="G131">
        <f t="shared" si="2"/>
        <v>272.08480565371019</v>
      </c>
      <c r="P131" s="26" t="s">
        <v>121</v>
      </c>
      <c r="Q131" t="str">
        <f>IFERROR(VLOOKUP(P131,'class and classification'!$A$1:$B$338,2,FALSE),VLOOKUP(P131,'class and classification'!$A$340:$B$378,2,FALSE))</f>
        <v>Urban with Significant Rural</v>
      </c>
      <c r="R131" t="str">
        <f>IFERROR(VLOOKUP(P131,'class and classification'!$A$1:$C$338,3,FALSE),VLOOKUP(P131,'class and classification'!$A$340:$C$378,3,FALSE))</f>
        <v>SC</v>
      </c>
      <c r="S131" s="17" t="s">
        <v>625</v>
      </c>
      <c r="T131" s="22">
        <v>82</v>
      </c>
      <c r="U131" s="23">
        <v>28.6</v>
      </c>
      <c r="V131">
        <f t="shared" si="3"/>
        <v>286.71328671328666</v>
      </c>
    </row>
    <row r="132" spans="1:22" x14ac:dyDescent="0.3">
      <c r="A132" s="26" t="s">
        <v>317</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s="17" t="s">
        <v>626</v>
      </c>
      <c r="E132" s="27">
        <v>14</v>
      </c>
      <c r="F132" s="28">
        <v>26.1</v>
      </c>
      <c r="G132">
        <f t="shared" si="2"/>
        <v>53.639846743295017</v>
      </c>
      <c r="P132" s="26" t="s">
        <v>317</v>
      </c>
      <c r="Q132" t="str">
        <f>IFERROR(VLOOKUP(P132,'class and classification'!$A$1:$B$338,2,FALSE),VLOOKUP(P132,'class and classification'!$A$340:$B$378,2,FALSE))</f>
        <v>Predominantly Urban</v>
      </c>
      <c r="R132" t="str">
        <f>IFERROR(VLOOKUP(P132,'class and classification'!$A$1:$C$338,3,FALSE),VLOOKUP(P132,'class and classification'!$A$340:$C$378,3,FALSE))</f>
        <v>SD</v>
      </c>
      <c r="S132" s="17" t="s">
        <v>626</v>
      </c>
      <c r="T132" s="34">
        <v>13</v>
      </c>
      <c r="U132" s="28">
        <v>24.3</v>
      </c>
      <c r="V132">
        <f t="shared" si="3"/>
        <v>53.497942386831276</v>
      </c>
    </row>
    <row r="133" spans="1:22" x14ac:dyDescent="0.3">
      <c r="A133" s="26" t="s">
        <v>318</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s="17" t="s">
        <v>627</v>
      </c>
      <c r="E133" s="34">
        <v>11</v>
      </c>
      <c r="F133" s="28">
        <v>26</v>
      </c>
      <c r="G133">
        <f t="shared" si="2"/>
        <v>42.307692307692307</v>
      </c>
      <c r="P133" s="26" t="s">
        <v>318</v>
      </c>
      <c r="Q133" t="str">
        <f>IFERROR(VLOOKUP(P133,'class and classification'!$A$1:$B$338,2,FALSE),VLOOKUP(P133,'class and classification'!$A$340:$B$378,2,FALSE))</f>
        <v>Predominantly Rural</v>
      </c>
      <c r="R133" t="str">
        <f>IFERROR(VLOOKUP(P133,'class and classification'!$A$1:$C$338,3,FALSE),VLOOKUP(P133,'class and classification'!$A$340:$C$378,3,FALSE))</f>
        <v>SD</v>
      </c>
      <c r="S133" s="17" t="s">
        <v>627</v>
      </c>
      <c r="T133" s="34">
        <v>11</v>
      </c>
      <c r="U133" s="28">
        <v>23.1</v>
      </c>
      <c r="V133">
        <f t="shared" si="3"/>
        <v>47.619047619047613</v>
      </c>
    </row>
    <row r="134" spans="1:22" x14ac:dyDescent="0.3">
      <c r="A134" s="26" t="s">
        <v>319</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s="17" t="s">
        <v>628</v>
      </c>
      <c r="E134" s="34">
        <v>8</v>
      </c>
      <c r="F134" s="35">
        <v>24.3</v>
      </c>
      <c r="G134">
        <f t="shared" si="2"/>
        <v>32.921810699588477</v>
      </c>
      <c r="P134" s="26" t="s">
        <v>319</v>
      </c>
      <c r="Q134" t="str">
        <f>IFERROR(VLOOKUP(P134,'class and classification'!$A$1:$B$338,2,FALSE),VLOOKUP(P134,'class and classification'!$A$340:$B$378,2,FALSE))</f>
        <v>Predominantly Urban</v>
      </c>
      <c r="R134" t="str">
        <f>IFERROR(VLOOKUP(P134,'class and classification'!$A$1:$C$338,3,FALSE),VLOOKUP(P134,'class and classification'!$A$340:$C$378,3,FALSE))</f>
        <v>SD</v>
      </c>
      <c r="S134" s="17" t="s">
        <v>628</v>
      </c>
      <c r="T134" s="34">
        <v>10</v>
      </c>
      <c r="U134" s="35">
        <v>29</v>
      </c>
      <c r="V134">
        <f t="shared" si="3"/>
        <v>34.482758620689658</v>
      </c>
    </row>
    <row r="135" spans="1:22" x14ac:dyDescent="0.3">
      <c r="A135" s="26" t="s">
        <v>320</v>
      </c>
      <c r="B135" t="str">
        <f>IFERROR(VLOOKUP(A135,'class and classification'!$A$1:$B$338,2,FALSE),VLOOKUP(A135,'class and classification'!$A$340:$B$378,2,FALSE))</f>
        <v>Predominantly Urban</v>
      </c>
      <c r="C135" t="str">
        <f>IFERROR(VLOOKUP(A135,'class and classification'!$A$1:$C$338,3,FALSE),VLOOKUP(A135,'class and classification'!$A$340:$C$378,3,FALSE))</f>
        <v>SD</v>
      </c>
      <c r="D135" s="17" t="s">
        <v>629</v>
      </c>
      <c r="E135" s="34">
        <v>8</v>
      </c>
      <c r="F135" s="35">
        <v>29.6</v>
      </c>
      <c r="G135">
        <f t="shared" si="2"/>
        <v>27.027027027027025</v>
      </c>
      <c r="P135" s="26" t="s">
        <v>320</v>
      </c>
      <c r="Q135" t="str">
        <f>IFERROR(VLOOKUP(P135,'class and classification'!$A$1:$B$338,2,FALSE),VLOOKUP(P135,'class and classification'!$A$340:$B$378,2,FALSE))</f>
        <v>Predominantly Urban</v>
      </c>
      <c r="R135" t="str">
        <f>IFERROR(VLOOKUP(P135,'class and classification'!$A$1:$C$338,3,FALSE),VLOOKUP(P135,'class and classification'!$A$340:$C$378,3,FALSE))</f>
        <v>SD</v>
      </c>
      <c r="S135" s="17" t="s">
        <v>629</v>
      </c>
      <c r="T135" s="34">
        <v>7</v>
      </c>
      <c r="U135" s="35">
        <v>27.9</v>
      </c>
      <c r="V135">
        <f t="shared" si="3"/>
        <v>25.089605734767026</v>
      </c>
    </row>
    <row r="136" spans="1:22" x14ac:dyDescent="0.3">
      <c r="A136" s="26" t="s">
        <v>321</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s="17" t="s">
        <v>630</v>
      </c>
      <c r="E136" s="34">
        <v>13</v>
      </c>
      <c r="F136" s="28">
        <v>34.799999999999997</v>
      </c>
      <c r="G136">
        <f t="shared" si="2"/>
        <v>37.356321839080465</v>
      </c>
      <c r="P136" s="26" t="s">
        <v>321</v>
      </c>
      <c r="Q136" t="str">
        <f>IFERROR(VLOOKUP(P136,'class and classification'!$A$1:$B$338,2,FALSE),VLOOKUP(P136,'class and classification'!$A$340:$B$378,2,FALSE))</f>
        <v>Predominantly Urban</v>
      </c>
      <c r="R136" t="str">
        <f>IFERROR(VLOOKUP(P136,'class and classification'!$A$1:$C$338,3,FALSE),VLOOKUP(P136,'class and classification'!$A$340:$C$378,3,FALSE))</f>
        <v>SD</v>
      </c>
      <c r="S136" s="17" t="s">
        <v>630</v>
      </c>
      <c r="T136" s="27">
        <v>16</v>
      </c>
      <c r="U136" s="28">
        <v>38.700000000000003</v>
      </c>
      <c r="V136">
        <f t="shared" si="3"/>
        <v>41.343669250645995</v>
      </c>
    </row>
    <row r="137" spans="1:22" x14ac:dyDescent="0.3">
      <c r="A137" s="26" t="s">
        <v>322</v>
      </c>
      <c r="B137" t="str">
        <f>IFERROR(VLOOKUP(A137,'class and classification'!$A$1:$B$338,2,FALSE),VLOOKUP(A137,'class and classification'!$A$340:$B$378,2,FALSE))</f>
        <v>Predominantly Rural</v>
      </c>
      <c r="C137" t="str">
        <f>IFERROR(VLOOKUP(A137,'class and classification'!$A$1:$C$338,3,FALSE),VLOOKUP(A137,'class and classification'!$A$340:$C$378,3,FALSE))</f>
        <v>SD</v>
      </c>
      <c r="D137" s="17" t="s">
        <v>631</v>
      </c>
      <c r="E137" s="27">
        <v>17</v>
      </c>
      <c r="F137" s="28">
        <v>39.200000000000003</v>
      </c>
      <c r="G137">
        <f t="shared" si="2"/>
        <v>43.367346938775512</v>
      </c>
      <c r="P137" s="26" t="s">
        <v>322</v>
      </c>
      <c r="Q137" t="str">
        <f>IFERROR(VLOOKUP(P137,'class and classification'!$A$1:$B$338,2,FALSE),VLOOKUP(P137,'class and classification'!$A$340:$B$378,2,FALSE))</f>
        <v>Predominantly Rural</v>
      </c>
      <c r="R137" t="str">
        <f>IFERROR(VLOOKUP(P137,'class and classification'!$A$1:$C$338,3,FALSE),VLOOKUP(P137,'class and classification'!$A$340:$C$378,3,FALSE))</f>
        <v>SD</v>
      </c>
      <c r="S137" s="17" t="s">
        <v>631</v>
      </c>
      <c r="T137" s="27">
        <v>16</v>
      </c>
      <c r="U137" s="28">
        <v>36.1</v>
      </c>
      <c r="V137">
        <f t="shared" si="3"/>
        <v>44.3213296398892</v>
      </c>
    </row>
    <row r="138" spans="1:22" x14ac:dyDescent="0.3">
      <c r="A138" s="26" t="s">
        <v>323</v>
      </c>
      <c r="B138" t="str">
        <f>IFERROR(VLOOKUP(A138,'class and classification'!$A$1:$B$338,2,FALSE),VLOOKUP(A138,'class and classification'!$A$340:$B$378,2,FALSE))</f>
        <v>Predominantly Rural</v>
      </c>
      <c r="C138" t="str">
        <f>IFERROR(VLOOKUP(A138,'class and classification'!$A$1:$C$338,3,FALSE),VLOOKUP(A138,'class and classification'!$A$340:$C$378,3,FALSE))</f>
        <v>SD</v>
      </c>
      <c r="D138" s="17" t="s">
        <v>632</v>
      </c>
      <c r="E138" s="34">
        <v>7</v>
      </c>
      <c r="F138" s="35">
        <v>18.100000000000001</v>
      </c>
      <c r="G138">
        <f t="shared" si="2"/>
        <v>38.674033149171265</v>
      </c>
      <c r="P138" s="26" t="s">
        <v>323</v>
      </c>
      <c r="Q138" t="str">
        <f>IFERROR(VLOOKUP(P138,'class and classification'!$A$1:$B$338,2,FALSE),VLOOKUP(P138,'class and classification'!$A$340:$B$378,2,FALSE))</f>
        <v>Predominantly Rural</v>
      </c>
      <c r="R138" t="str">
        <f>IFERROR(VLOOKUP(P138,'class and classification'!$A$1:$C$338,3,FALSE),VLOOKUP(P138,'class and classification'!$A$340:$C$378,3,FALSE))</f>
        <v>SD</v>
      </c>
      <c r="S138" s="17" t="s">
        <v>632</v>
      </c>
      <c r="T138" s="34">
        <v>8</v>
      </c>
      <c r="U138" s="35">
        <v>21.6</v>
      </c>
      <c r="V138">
        <f t="shared" si="3"/>
        <v>37.037037037037031</v>
      </c>
    </row>
    <row r="139" spans="1:22" x14ac:dyDescent="0.3">
      <c r="A139" s="16" t="s">
        <v>1075</v>
      </c>
      <c r="B139" t="e">
        <f>IFERROR(VLOOKUP(A139,'class and classification'!$A$1:$B$338,2,FALSE),VLOOKUP(A139,'class and classification'!$A$340:$B$378,2,FALSE))</f>
        <v>#N/A</v>
      </c>
      <c r="C139" t="e">
        <f>IFERROR(VLOOKUP(A139,'class and classification'!$A$1:$C$338,3,FALSE),VLOOKUP(A139,'class and classification'!$A$340:$C$378,3,FALSE))</f>
        <v>#N/A</v>
      </c>
      <c r="D139" s="17" t="s">
        <v>633</v>
      </c>
      <c r="E139" s="22">
        <v>570</v>
      </c>
      <c r="F139" s="23">
        <v>25.2</v>
      </c>
      <c r="G139">
        <f t="shared" si="2"/>
        <v>2261.9047619047619</v>
      </c>
      <c r="P139" s="16" t="s">
        <v>1075</v>
      </c>
      <c r="Q139" t="e">
        <f>IFERROR(VLOOKUP(P139,'class and classification'!$A$1:$B$338,2,FALSE),VLOOKUP(P139,'class and classification'!$A$340:$B$378,2,FALSE))</f>
        <v>#N/A</v>
      </c>
      <c r="R139" t="e">
        <f>IFERROR(VLOOKUP(P139,'class and classification'!$A$1:$C$338,3,FALSE),VLOOKUP(P139,'class and classification'!$A$340:$C$378,3,FALSE))</f>
        <v>#N/A</v>
      </c>
      <c r="S139" s="17" t="s">
        <v>633</v>
      </c>
      <c r="T139" s="22">
        <v>571</v>
      </c>
      <c r="U139" s="23">
        <v>24.7</v>
      </c>
      <c r="V139">
        <f t="shared" si="3"/>
        <v>2311.7408906882592</v>
      </c>
    </row>
    <row r="140" spans="1:22" x14ac:dyDescent="0.3">
      <c r="A140" s="26"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s="17" t="s">
        <v>635</v>
      </c>
      <c r="E140" s="27">
        <v>20</v>
      </c>
      <c r="F140" s="28">
        <v>30</v>
      </c>
      <c r="G140">
        <f t="shared" ref="G140:G203" si="4">E140/(F140/100)</f>
        <v>66.666666666666671</v>
      </c>
      <c r="P140" s="26" t="s">
        <v>124</v>
      </c>
      <c r="Q140" t="str">
        <f>IFERROR(VLOOKUP(P140,'class and classification'!$A$1:$B$338,2,FALSE),VLOOKUP(P140,'class and classification'!$A$340:$B$378,2,FALSE))</f>
        <v>Predominantly Rural</v>
      </c>
      <c r="R140" t="str">
        <f>IFERROR(VLOOKUP(P140,'class and classification'!$A$1:$C$338,3,FALSE),VLOOKUP(P140,'class and classification'!$A$340:$C$378,3,FALSE))</f>
        <v>UA</v>
      </c>
      <c r="S140" s="17" t="s">
        <v>635</v>
      </c>
      <c r="T140" s="27">
        <v>21</v>
      </c>
      <c r="U140" s="28">
        <v>32.1</v>
      </c>
      <c r="V140">
        <f t="shared" ref="V140:V203" si="5">T140/(U140/100)</f>
        <v>65.420560747663544</v>
      </c>
    </row>
    <row r="141" spans="1:22" x14ac:dyDescent="0.3">
      <c r="A141" s="26" t="s">
        <v>126</v>
      </c>
      <c r="B141" t="str">
        <f>IFERROR(VLOOKUP(A141,'class and classification'!$A$1:$B$338,2,FALSE),VLOOKUP(A141,'class and classification'!$A$340:$B$378,2,FALSE))</f>
        <v>Predominantly Urban</v>
      </c>
      <c r="C141" t="str">
        <f>IFERROR(VLOOKUP(A141,'class and classification'!$A$1:$C$338,3,FALSE),VLOOKUP(A141,'class and classification'!$A$340:$C$378,3,FALSE))</f>
        <v>UA</v>
      </c>
      <c r="D141" s="17" t="s">
        <v>637</v>
      </c>
      <c r="E141" s="27">
        <v>28</v>
      </c>
      <c r="F141" s="28">
        <v>25.4</v>
      </c>
      <c r="G141">
        <f t="shared" si="4"/>
        <v>110.23622047244095</v>
      </c>
      <c r="P141" s="26" t="s">
        <v>126</v>
      </c>
      <c r="Q141" t="str">
        <f>IFERROR(VLOOKUP(P141,'class and classification'!$A$1:$B$338,2,FALSE),VLOOKUP(P141,'class and classification'!$A$340:$B$378,2,FALSE))</f>
        <v>Predominantly Urban</v>
      </c>
      <c r="R141" t="str">
        <f>IFERROR(VLOOKUP(P141,'class and classification'!$A$1:$C$338,3,FALSE),VLOOKUP(P141,'class and classification'!$A$340:$C$378,3,FALSE))</f>
        <v>UA</v>
      </c>
      <c r="S141" s="17" t="s">
        <v>637</v>
      </c>
      <c r="T141" s="27">
        <v>30</v>
      </c>
      <c r="U141" s="28">
        <v>27.5</v>
      </c>
      <c r="V141">
        <f t="shared" si="5"/>
        <v>109.09090909090908</v>
      </c>
    </row>
    <row r="142" spans="1:22" x14ac:dyDescent="0.3">
      <c r="A142" s="26" t="s">
        <v>127</v>
      </c>
      <c r="B142" t="str">
        <f>IFERROR(VLOOKUP(A142,'class and classification'!$A$1:$B$338,2,FALSE),VLOOKUP(A142,'class and classification'!$A$340:$B$378,2,FALSE))</f>
        <v>Predominantly Urban</v>
      </c>
      <c r="C142" t="str">
        <f>IFERROR(VLOOKUP(A142,'class and classification'!$A$1:$C$338,3,FALSE),VLOOKUP(A142,'class and classification'!$A$340:$C$378,3,FALSE))</f>
        <v>UA</v>
      </c>
      <c r="D142" s="17" t="s">
        <v>638</v>
      </c>
      <c r="E142" s="27">
        <v>23</v>
      </c>
      <c r="F142" s="28">
        <v>28.1</v>
      </c>
      <c r="G142">
        <f t="shared" si="4"/>
        <v>81.85053380782918</v>
      </c>
      <c r="P142" s="26" t="s">
        <v>127</v>
      </c>
      <c r="Q142" t="str">
        <f>IFERROR(VLOOKUP(P142,'class and classification'!$A$1:$B$338,2,FALSE),VLOOKUP(P142,'class and classification'!$A$340:$B$378,2,FALSE))</f>
        <v>Predominantly Urban</v>
      </c>
      <c r="R142" t="str">
        <f>IFERROR(VLOOKUP(P142,'class and classification'!$A$1:$C$338,3,FALSE),VLOOKUP(P142,'class and classification'!$A$340:$C$378,3,FALSE))</f>
        <v>UA</v>
      </c>
      <c r="S142" s="17" t="s">
        <v>638</v>
      </c>
      <c r="T142" s="27">
        <v>27</v>
      </c>
      <c r="U142" s="28">
        <v>30.2</v>
      </c>
      <c r="V142">
        <f t="shared" si="5"/>
        <v>89.403973509933778</v>
      </c>
    </row>
    <row r="143" spans="1:22" x14ac:dyDescent="0.3">
      <c r="A143" s="26" t="s">
        <v>125</v>
      </c>
      <c r="B143" t="str">
        <f>IFERROR(VLOOKUP(A143,'class and classification'!$A$1:$B$338,2,FALSE),VLOOKUP(A143,'class and classification'!$A$340:$B$378,2,FALSE))</f>
        <v>Predominantly Rural</v>
      </c>
      <c r="C143" t="str">
        <f>IFERROR(VLOOKUP(A143,'class and classification'!$A$1:$C$338,3,FALSE),VLOOKUP(A143,'class and classification'!$A$340:$C$378,3,FALSE))</f>
        <v>UA</v>
      </c>
      <c r="D143" s="17" t="s">
        <v>636</v>
      </c>
      <c r="E143" s="27">
        <v>32</v>
      </c>
      <c r="F143" s="28">
        <v>31.4</v>
      </c>
      <c r="G143">
        <f t="shared" si="4"/>
        <v>101.91082802547771</v>
      </c>
      <c r="P143" s="26" t="s">
        <v>125</v>
      </c>
      <c r="Q143" t="str">
        <f>IFERROR(VLOOKUP(P143,'class and classification'!$A$1:$B$338,2,FALSE),VLOOKUP(P143,'class and classification'!$A$340:$B$378,2,FALSE))</f>
        <v>Predominantly Rural</v>
      </c>
      <c r="R143" t="str">
        <f>IFERROR(VLOOKUP(P143,'class and classification'!$A$1:$C$338,3,FALSE),VLOOKUP(P143,'class and classification'!$A$340:$C$378,3,FALSE))</f>
        <v>UA</v>
      </c>
      <c r="S143" s="17" t="s">
        <v>636</v>
      </c>
      <c r="T143" s="27">
        <v>32</v>
      </c>
      <c r="U143" s="28">
        <v>27.3</v>
      </c>
      <c r="V143">
        <f t="shared" si="5"/>
        <v>117.21611721611721</v>
      </c>
    </row>
    <row r="144" spans="1:22" x14ac:dyDescent="0.3">
      <c r="A144" s="26" t="s">
        <v>128</v>
      </c>
      <c r="B144" t="str">
        <f>IFERROR(VLOOKUP(A144,'class and classification'!$A$1:$B$338,2,FALSE),VLOOKUP(A144,'class and classification'!$A$340:$B$378,2,FALSE))</f>
        <v>Urban with Significant Rural</v>
      </c>
      <c r="C144" t="str">
        <f>IFERROR(VLOOKUP(A144,'class and classification'!$A$1:$C$338,3,FALSE),VLOOKUP(A144,'class and classification'!$A$340:$C$378,3,FALSE))</f>
        <v>SC</v>
      </c>
      <c r="D144" s="17" t="s">
        <v>639</v>
      </c>
      <c r="E144" s="22">
        <v>88</v>
      </c>
      <c r="F144" s="23">
        <v>28.8</v>
      </c>
      <c r="G144">
        <f t="shared" si="4"/>
        <v>305.55555555555554</v>
      </c>
      <c r="P144" s="26" t="s">
        <v>128</v>
      </c>
      <c r="Q144" t="str">
        <f>IFERROR(VLOOKUP(P144,'class and classification'!$A$1:$B$338,2,FALSE),VLOOKUP(P144,'class and classification'!$A$340:$B$378,2,FALSE))</f>
        <v>Urban with Significant Rural</v>
      </c>
      <c r="R144" t="str">
        <f>IFERROR(VLOOKUP(P144,'class and classification'!$A$1:$C$338,3,FALSE),VLOOKUP(P144,'class and classification'!$A$340:$C$378,3,FALSE))</f>
        <v>SC</v>
      </c>
      <c r="S144" s="17" t="s">
        <v>639</v>
      </c>
      <c r="T144" s="22">
        <v>84</v>
      </c>
      <c r="U144" s="23">
        <v>27.4</v>
      </c>
      <c r="V144">
        <f t="shared" si="5"/>
        <v>306.56934306569349</v>
      </c>
    </row>
    <row r="145" spans="1:22" x14ac:dyDescent="0.3">
      <c r="A145" s="26" t="s">
        <v>324</v>
      </c>
      <c r="B145" t="str">
        <f>IFERROR(VLOOKUP(A145,'class and classification'!$A$1:$B$338,2,FALSE),VLOOKUP(A145,'class and classification'!$A$340:$B$378,2,FALSE))</f>
        <v>Urban with Significant Rural</v>
      </c>
      <c r="C145" t="str">
        <f>IFERROR(VLOOKUP(A145,'class and classification'!$A$1:$C$338,3,FALSE),VLOOKUP(A145,'class and classification'!$A$340:$C$378,3,FALSE))</f>
        <v>SD</v>
      </c>
      <c r="D145" s="17" t="s">
        <v>640</v>
      </c>
      <c r="E145" s="34">
        <v>10</v>
      </c>
      <c r="F145" s="28">
        <v>26.6</v>
      </c>
      <c r="G145">
        <f t="shared" si="4"/>
        <v>37.593984962406012</v>
      </c>
      <c r="P145" s="26" t="s">
        <v>324</v>
      </c>
      <c r="Q145" t="str">
        <f>IFERROR(VLOOKUP(P145,'class and classification'!$A$1:$B$338,2,FALSE),VLOOKUP(P145,'class and classification'!$A$340:$B$378,2,FALSE))</f>
        <v>Urban with Significant Rural</v>
      </c>
      <c r="R145" t="str">
        <f>IFERROR(VLOOKUP(P145,'class and classification'!$A$1:$C$338,3,FALSE),VLOOKUP(P145,'class and classification'!$A$340:$C$378,3,FALSE))</f>
        <v>SD</v>
      </c>
      <c r="S145" s="17" t="s">
        <v>640</v>
      </c>
      <c r="T145" s="34">
        <v>10</v>
      </c>
      <c r="U145" s="35">
        <v>24.5</v>
      </c>
      <c r="V145">
        <f t="shared" si="5"/>
        <v>40.816326530612244</v>
      </c>
    </row>
    <row r="146" spans="1:22" x14ac:dyDescent="0.3">
      <c r="A146" s="26" t="s">
        <v>325</v>
      </c>
      <c r="B146" t="str">
        <f>IFERROR(VLOOKUP(A146,'class and classification'!$A$1:$B$338,2,FALSE),VLOOKUP(A146,'class and classification'!$A$340:$B$378,2,FALSE))</f>
        <v>Urban with Significant Rural</v>
      </c>
      <c r="C146" t="str">
        <f>IFERROR(VLOOKUP(A146,'class and classification'!$A$1:$C$338,3,FALSE),VLOOKUP(A146,'class and classification'!$A$340:$C$378,3,FALSE))</f>
        <v>SD</v>
      </c>
      <c r="D146" s="17" t="s">
        <v>641</v>
      </c>
      <c r="E146" s="27">
        <v>17</v>
      </c>
      <c r="F146" s="28">
        <v>30.6</v>
      </c>
      <c r="G146">
        <f t="shared" si="4"/>
        <v>55.555555555555557</v>
      </c>
      <c r="P146" s="26" t="s">
        <v>325</v>
      </c>
      <c r="Q146" t="str">
        <f>IFERROR(VLOOKUP(P146,'class and classification'!$A$1:$B$338,2,FALSE),VLOOKUP(P146,'class and classification'!$A$340:$B$378,2,FALSE))</f>
        <v>Urban with Significant Rural</v>
      </c>
      <c r="R146" t="str">
        <f>IFERROR(VLOOKUP(P146,'class and classification'!$A$1:$C$338,3,FALSE),VLOOKUP(P146,'class and classification'!$A$340:$C$378,3,FALSE))</f>
        <v>SD</v>
      </c>
      <c r="S146" s="17" t="s">
        <v>641</v>
      </c>
      <c r="T146" s="27">
        <v>14</v>
      </c>
      <c r="U146" s="28">
        <v>27.6</v>
      </c>
      <c r="V146">
        <f t="shared" si="5"/>
        <v>50.724637681159415</v>
      </c>
    </row>
    <row r="147" spans="1:22" x14ac:dyDescent="0.3">
      <c r="A147" s="26" t="s">
        <v>326</v>
      </c>
      <c r="B147" t="str">
        <f>IFERROR(VLOOKUP(A147,'class and classification'!$A$1:$B$338,2,FALSE),VLOOKUP(A147,'class and classification'!$A$340:$B$378,2,FALSE))</f>
        <v>Urban with Significant Rural</v>
      </c>
      <c r="C147" t="str">
        <f>IFERROR(VLOOKUP(A147,'class and classification'!$A$1:$C$338,3,FALSE),VLOOKUP(A147,'class and classification'!$A$340:$C$378,3,FALSE))</f>
        <v>SD</v>
      </c>
      <c r="D147" s="17" t="s">
        <v>642</v>
      </c>
      <c r="E147" s="27">
        <v>14</v>
      </c>
      <c r="F147" s="28">
        <v>33.200000000000003</v>
      </c>
      <c r="G147">
        <f t="shared" si="4"/>
        <v>42.168674698795179</v>
      </c>
      <c r="P147" s="26" t="s">
        <v>326</v>
      </c>
      <c r="Q147" t="str">
        <f>IFERROR(VLOOKUP(P147,'class and classification'!$A$1:$B$338,2,FALSE),VLOOKUP(P147,'class and classification'!$A$340:$B$378,2,FALSE))</f>
        <v>Urban with Significant Rural</v>
      </c>
      <c r="R147" t="str">
        <f>IFERROR(VLOOKUP(P147,'class and classification'!$A$1:$C$338,3,FALSE),VLOOKUP(P147,'class and classification'!$A$340:$C$378,3,FALSE))</f>
        <v>SD</v>
      </c>
      <c r="S147" s="17" t="s">
        <v>642</v>
      </c>
      <c r="T147" s="27">
        <v>15</v>
      </c>
      <c r="U147" s="28">
        <v>32.9</v>
      </c>
      <c r="V147">
        <f t="shared" si="5"/>
        <v>45.592705167173257</v>
      </c>
    </row>
    <row r="148" spans="1:22" x14ac:dyDescent="0.3">
      <c r="A148" s="26" t="s">
        <v>327</v>
      </c>
      <c r="B148" t="str">
        <f>IFERROR(VLOOKUP(A148,'class and classification'!$A$1:$B$338,2,FALSE),VLOOKUP(A148,'class and classification'!$A$340:$B$378,2,FALSE))</f>
        <v>Predominantly Urban</v>
      </c>
      <c r="C148" t="str">
        <f>IFERROR(VLOOKUP(A148,'class and classification'!$A$1:$C$338,3,FALSE),VLOOKUP(A148,'class and classification'!$A$340:$C$378,3,FALSE))</f>
        <v>SD</v>
      </c>
      <c r="D148" s="17" t="s">
        <v>643</v>
      </c>
      <c r="E148" s="34">
        <v>11</v>
      </c>
      <c r="F148" s="28">
        <v>29.6</v>
      </c>
      <c r="G148">
        <f t="shared" si="4"/>
        <v>37.162162162162154</v>
      </c>
      <c r="P148" s="26" t="s">
        <v>327</v>
      </c>
      <c r="Q148" t="str">
        <f>IFERROR(VLOOKUP(P148,'class and classification'!$A$1:$B$338,2,FALSE),VLOOKUP(P148,'class and classification'!$A$340:$B$378,2,FALSE))</f>
        <v>Predominantly Urban</v>
      </c>
      <c r="R148" t="str">
        <f>IFERROR(VLOOKUP(P148,'class and classification'!$A$1:$C$338,3,FALSE),VLOOKUP(P148,'class and classification'!$A$340:$C$378,3,FALSE))</f>
        <v>SD</v>
      </c>
      <c r="S148" s="17" t="s">
        <v>643</v>
      </c>
      <c r="T148" s="34">
        <v>12</v>
      </c>
      <c r="U148" s="28">
        <v>31.2</v>
      </c>
      <c r="V148">
        <f t="shared" si="5"/>
        <v>38.46153846153846</v>
      </c>
    </row>
    <row r="149" spans="1:22" x14ac:dyDescent="0.3">
      <c r="A149" s="26" t="s">
        <v>328</v>
      </c>
      <c r="B149" t="str">
        <f>IFERROR(VLOOKUP(A149,'class and classification'!$A$1:$B$338,2,FALSE),VLOOKUP(A149,'class and classification'!$A$340:$B$378,2,FALSE))</f>
        <v>Urban with Significant Rural</v>
      </c>
      <c r="C149" t="str">
        <f>IFERROR(VLOOKUP(A149,'class and classification'!$A$1:$C$338,3,FALSE),VLOOKUP(A149,'class and classification'!$A$340:$C$378,3,FALSE))</f>
        <v>SD</v>
      </c>
      <c r="D149" s="17" t="s">
        <v>644</v>
      </c>
      <c r="E149" s="34">
        <v>6</v>
      </c>
      <c r="F149" s="35">
        <v>24.6</v>
      </c>
      <c r="G149">
        <f t="shared" si="4"/>
        <v>24.390243902439021</v>
      </c>
      <c r="P149" s="26" t="s">
        <v>328</v>
      </c>
      <c r="Q149" t="str">
        <f>IFERROR(VLOOKUP(P149,'class and classification'!$A$1:$B$338,2,FALSE),VLOOKUP(P149,'class and classification'!$A$340:$B$378,2,FALSE))</f>
        <v>Urban with Significant Rural</v>
      </c>
      <c r="R149" t="str">
        <f>IFERROR(VLOOKUP(P149,'class and classification'!$A$1:$C$338,3,FALSE),VLOOKUP(P149,'class and classification'!$A$340:$C$378,3,FALSE))</f>
        <v>SD</v>
      </c>
      <c r="S149" s="17" t="s">
        <v>644</v>
      </c>
      <c r="T149" s="34">
        <v>8</v>
      </c>
      <c r="U149" s="35">
        <v>28.1</v>
      </c>
      <c r="V149">
        <f t="shared" si="5"/>
        <v>28.469750889679712</v>
      </c>
    </row>
    <row r="150" spans="1:22" x14ac:dyDescent="0.3">
      <c r="A150" s="26" t="s">
        <v>329</v>
      </c>
      <c r="B150" t="str">
        <f>IFERROR(VLOOKUP(A150,'class and classification'!$A$1:$B$338,2,FALSE),VLOOKUP(A150,'class and classification'!$A$340:$B$378,2,FALSE))</f>
        <v>Urban with Significant Rural</v>
      </c>
      <c r="C150" t="str">
        <f>IFERROR(VLOOKUP(A150,'class and classification'!$A$1:$C$338,3,FALSE),VLOOKUP(A150,'class and classification'!$A$340:$C$378,3,FALSE))</f>
        <v>SD</v>
      </c>
      <c r="D150" s="17" t="s">
        <v>645</v>
      </c>
      <c r="E150" s="27">
        <v>16</v>
      </c>
      <c r="F150" s="28">
        <v>24.3</v>
      </c>
      <c r="G150">
        <f t="shared" si="4"/>
        <v>65.843621399176953</v>
      </c>
      <c r="P150" s="26" t="s">
        <v>329</v>
      </c>
      <c r="Q150" t="str">
        <f>IFERROR(VLOOKUP(P150,'class and classification'!$A$1:$B$338,2,FALSE),VLOOKUP(P150,'class and classification'!$A$340:$B$378,2,FALSE))</f>
        <v>Urban with Significant Rural</v>
      </c>
      <c r="R150" t="str">
        <f>IFERROR(VLOOKUP(P150,'class and classification'!$A$1:$C$338,3,FALSE),VLOOKUP(P150,'class and classification'!$A$340:$C$378,3,FALSE))</f>
        <v>SD</v>
      </c>
      <c r="S150" s="17" t="s">
        <v>645</v>
      </c>
      <c r="T150" s="34">
        <v>13</v>
      </c>
      <c r="U150" s="28">
        <v>22.4</v>
      </c>
      <c r="V150">
        <f t="shared" si="5"/>
        <v>58.035714285714292</v>
      </c>
    </row>
    <row r="151" spans="1:22" x14ac:dyDescent="0.3">
      <c r="A151" s="26" t="s">
        <v>330</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s="17" t="s">
        <v>646</v>
      </c>
      <c r="E151" s="34">
        <v>7</v>
      </c>
      <c r="F151" s="35">
        <v>33.299999999999997</v>
      </c>
      <c r="G151">
        <f t="shared" si="4"/>
        <v>21.021021021021024</v>
      </c>
      <c r="P151" s="26" t="s">
        <v>330</v>
      </c>
      <c r="Q151" t="str">
        <f>IFERROR(VLOOKUP(P151,'class and classification'!$A$1:$B$338,2,FALSE),VLOOKUP(P151,'class and classification'!$A$340:$B$378,2,FALSE))</f>
        <v>Predominantly Rural</v>
      </c>
      <c r="R151" t="str">
        <f>IFERROR(VLOOKUP(P151,'class and classification'!$A$1:$C$338,3,FALSE),VLOOKUP(P151,'class and classification'!$A$340:$C$378,3,FALSE))</f>
        <v>SD</v>
      </c>
      <c r="S151" s="17" t="s">
        <v>646</v>
      </c>
      <c r="T151" s="34">
        <v>6</v>
      </c>
      <c r="U151" s="35">
        <v>27.3</v>
      </c>
      <c r="V151">
        <f t="shared" si="5"/>
        <v>21.978021978021978</v>
      </c>
    </row>
    <row r="152" spans="1:22" x14ac:dyDescent="0.3">
      <c r="A152" s="26" t="s">
        <v>331</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s="17" t="s">
        <v>647</v>
      </c>
      <c r="E152" s="34">
        <v>7</v>
      </c>
      <c r="F152" s="35">
        <v>31.2</v>
      </c>
      <c r="G152">
        <f t="shared" si="4"/>
        <v>22.435897435897434</v>
      </c>
      <c r="P152" s="26" t="s">
        <v>331</v>
      </c>
      <c r="Q152" t="str">
        <f>IFERROR(VLOOKUP(P152,'class and classification'!$A$1:$B$338,2,FALSE),VLOOKUP(P152,'class and classification'!$A$340:$B$378,2,FALSE))</f>
        <v>Predominantly Urban</v>
      </c>
      <c r="R152" t="str">
        <f>IFERROR(VLOOKUP(P152,'class and classification'!$A$1:$C$338,3,FALSE),VLOOKUP(P152,'class and classification'!$A$340:$C$378,3,FALSE))</f>
        <v>SD</v>
      </c>
      <c r="S152" s="17" t="s">
        <v>647</v>
      </c>
      <c r="T152" s="34">
        <v>5</v>
      </c>
      <c r="U152" s="35">
        <v>26.6</v>
      </c>
      <c r="V152">
        <f t="shared" si="5"/>
        <v>18.796992481203006</v>
      </c>
    </row>
    <row r="153" spans="1:22" x14ac:dyDescent="0.3">
      <c r="A153" s="26" t="s">
        <v>129</v>
      </c>
      <c r="B153" t="str">
        <f>IFERROR(VLOOKUP(A153,'class and classification'!$A$1:$B$338,2,FALSE),VLOOKUP(A153,'class and classification'!$A$340:$B$378,2,FALSE))</f>
        <v>Urban with Significant Rural</v>
      </c>
      <c r="C153" t="str">
        <f>IFERROR(VLOOKUP(A153,'class and classification'!$A$1:$C$338,3,FALSE),VLOOKUP(A153,'class and classification'!$A$340:$C$378,3,FALSE))</f>
        <v>SC</v>
      </c>
      <c r="D153" s="17" t="s">
        <v>648</v>
      </c>
      <c r="E153" s="27">
        <v>57</v>
      </c>
      <c r="F153" s="23">
        <v>20.6</v>
      </c>
      <c r="G153">
        <f t="shared" si="4"/>
        <v>276.69902912621359</v>
      </c>
      <c r="P153" s="26" t="s">
        <v>129</v>
      </c>
      <c r="Q153" t="str">
        <f>IFERROR(VLOOKUP(P153,'class and classification'!$A$1:$B$338,2,FALSE),VLOOKUP(P153,'class and classification'!$A$340:$B$378,2,FALSE))</f>
        <v>Urban with Significant Rural</v>
      </c>
      <c r="R153" t="str">
        <f>IFERROR(VLOOKUP(P153,'class and classification'!$A$1:$C$338,3,FALSE),VLOOKUP(P153,'class and classification'!$A$340:$C$378,3,FALSE))</f>
        <v>SC</v>
      </c>
      <c r="S153" s="17" t="s">
        <v>648</v>
      </c>
      <c r="T153" s="27">
        <v>54</v>
      </c>
      <c r="U153" s="23">
        <v>19.899999999999999</v>
      </c>
      <c r="V153">
        <f t="shared" si="5"/>
        <v>271.356783919598</v>
      </c>
    </row>
    <row r="154" spans="1:22" x14ac:dyDescent="0.3">
      <c r="A154" s="26" t="s">
        <v>332</v>
      </c>
      <c r="B154" t="str">
        <f>IFERROR(VLOOKUP(A154,'class and classification'!$A$1:$B$338,2,FALSE),VLOOKUP(A154,'class and classification'!$A$340:$B$378,2,FALSE))</f>
        <v>Predominantly Rural</v>
      </c>
      <c r="C154" t="str">
        <f>IFERROR(VLOOKUP(A154,'class and classification'!$A$1:$C$338,3,FALSE),VLOOKUP(A154,'class and classification'!$A$340:$C$378,3,FALSE))</f>
        <v>SD</v>
      </c>
      <c r="D154" s="17" t="s">
        <v>649</v>
      </c>
      <c r="E154" s="34">
        <v>10</v>
      </c>
      <c r="F154" s="35">
        <v>21.9</v>
      </c>
      <c r="G154">
        <f t="shared" si="4"/>
        <v>45.662100456621012</v>
      </c>
      <c r="P154" s="26" t="s">
        <v>332</v>
      </c>
      <c r="Q154" t="str">
        <f>IFERROR(VLOOKUP(P154,'class and classification'!$A$1:$B$338,2,FALSE),VLOOKUP(P154,'class and classification'!$A$340:$B$378,2,FALSE))</f>
        <v>Predominantly Rural</v>
      </c>
      <c r="R154" t="str">
        <f>IFERROR(VLOOKUP(P154,'class and classification'!$A$1:$C$338,3,FALSE),VLOOKUP(P154,'class and classification'!$A$340:$C$378,3,FALSE))</f>
        <v>SD</v>
      </c>
      <c r="S154" s="17" t="s">
        <v>649</v>
      </c>
      <c r="T154" s="34">
        <v>9</v>
      </c>
      <c r="U154" s="35">
        <v>18.7</v>
      </c>
      <c r="V154">
        <f t="shared" si="5"/>
        <v>48.128342245989302</v>
      </c>
    </row>
    <row r="155" spans="1:22" x14ac:dyDescent="0.3">
      <c r="A155" s="26" t="s">
        <v>333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s="17" t="s">
        <v>650</v>
      </c>
      <c r="E155" s="34">
        <v>11</v>
      </c>
      <c r="F155" s="28">
        <v>28.1</v>
      </c>
      <c r="G155">
        <f t="shared" si="4"/>
        <v>39.145907473309606</v>
      </c>
      <c r="P155" s="26" t="s">
        <v>333</v>
      </c>
      <c r="Q155" t="str">
        <f>IFERROR(VLOOKUP(P155,'class and classification'!$A$1:$B$338,2,FALSE),VLOOKUP(P155,'class and classification'!$A$340:$B$378,2,FALSE))</f>
        <v>Predominantly Urban</v>
      </c>
      <c r="R155" t="str">
        <f>IFERROR(VLOOKUP(P155,'class and classification'!$A$1:$C$338,3,FALSE),VLOOKUP(P155,'class and classification'!$A$340:$C$378,3,FALSE))</f>
        <v>SD</v>
      </c>
      <c r="S155" s="17" t="s">
        <v>650</v>
      </c>
      <c r="T155" s="34">
        <v>8</v>
      </c>
      <c r="U155" s="35">
        <v>24.1</v>
      </c>
      <c r="V155">
        <f t="shared" si="5"/>
        <v>33.195020746887963</v>
      </c>
    </row>
    <row r="156" spans="1:22" x14ac:dyDescent="0.3">
      <c r="A156" s="26" t="s">
        <v>334</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s="17" t="s">
        <v>651</v>
      </c>
      <c r="E156" s="34">
        <v>10</v>
      </c>
      <c r="F156" s="35">
        <v>23.7</v>
      </c>
      <c r="G156">
        <f t="shared" si="4"/>
        <v>42.194092827004219</v>
      </c>
      <c r="P156" s="26" t="s">
        <v>334</v>
      </c>
      <c r="Q156" t="str">
        <f>IFERROR(VLOOKUP(P156,'class and classification'!$A$1:$B$338,2,FALSE),VLOOKUP(P156,'class and classification'!$A$340:$B$378,2,FALSE))</f>
        <v>Predominantly Urban</v>
      </c>
      <c r="R156" t="str">
        <f>IFERROR(VLOOKUP(P156,'class and classification'!$A$1:$C$338,3,FALSE),VLOOKUP(P156,'class and classification'!$A$340:$C$378,3,FALSE))</f>
        <v>SD</v>
      </c>
      <c r="S156" s="17" t="s">
        <v>651</v>
      </c>
      <c r="T156" s="34">
        <v>9</v>
      </c>
      <c r="U156" s="35">
        <v>23.9</v>
      </c>
      <c r="V156">
        <f t="shared" si="5"/>
        <v>37.65690376569038</v>
      </c>
    </row>
    <row r="157" spans="1:22" x14ac:dyDescent="0.3">
      <c r="A157" s="26" t="s">
        <v>335</v>
      </c>
      <c r="B157" t="str">
        <f>IFERROR(VLOOKUP(A157,'class and classification'!$A$1:$B$338,2,FALSE),VLOOKUP(A157,'class and classification'!$A$340:$B$378,2,FALSE))</f>
        <v>Predominantly Rural</v>
      </c>
      <c r="C157" t="str">
        <f>IFERROR(VLOOKUP(A157,'class and classification'!$A$1:$C$338,3,FALSE),VLOOKUP(A157,'class and classification'!$A$340:$C$378,3,FALSE))</f>
        <v>SD</v>
      </c>
      <c r="D157" s="17" t="s">
        <v>652</v>
      </c>
      <c r="E157" s="34">
        <v>11</v>
      </c>
      <c r="F157" s="35">
        <v>18.7</v>
      </c>
      <c r="G157">
        <f t="shared" si="4"/>
        <v>58.823529411764703</v>
      </c>
      <c r="P157" s="26" t="s">
        <v>335</v>
      </c>
      <c r="Q157" t="str">
        <f>IFERROR(VLOOKUP(P157,'class and classification'!$A$1:$B$338,2,FALSE),VLOOKUP(P157,'class and classification'!$A$340:$B$378,2,FALSE))</f>
        <v>Predominantly Rural</v>
      </c>
      <c r="R157" t="str">
        <f>IFERROR(VLOOKUP(P157,'class and classification'!$A$1:$C$338,3,FALSE),VLOOKUP(P157,'class and classification'!$A$340:$C$378,3,FALSE))</f>
        <v>SD</v>
      </c>
      <c r="S157" s="17" t="s">
        <v>652</v>
      </c>
      <c r="T157" s="27">
        <v>14</v>
      </c>
      <c r="U157" s="28">
        <v>20.6</v>
      </c>
      <c r="V157">
        <f t="shared" si="5"/>
        <v>67.961165048543677</v>
      </c>
    </row>
    <row r="158" spans="1:22" x14ac:dyDescent="0.3">
      <c r="A158" s="26" t="s">
        <v>336</v>
      </c>
      <c r="B158" t="str">
        <f>IFERROR(VLOOKUP(A158,'class and classification'!$A$1:$B$338,2,FALSE),VLOOKUP(A158,'class and classification'!$A$340:$B$378,2,FALSE))</f>
        <v>Predominantly Urban</v>
      </c>
      <c r="C158" t="str">
        <f>IFERROR(VLOOKUP(A158,'class and classification'!$A$1:$C$338,3,FALSE),VLOOKUP(A158,'class and classification'!$A$340:$C$378,3,FALSE))</f>
        <v>SD</v>
      </c>
      <c r="D158" s="17" t="s">
        <v>653</v>
      </c>
      <c r="E158" s="27">
        <v>15</v>
      </c>
      <c r="F158" s="28">
        <v>16.600000000000001</v>
      </c>
      <c r="G158">
        <f t="shared" si="4"/>
        <v>90.361445783132524</v>
      </c>
      <c r="P158" s="26" t="s">
        <v>336</v>
      </c>
      <c r="Q158" t="str">
        <f>IFERROR(VLOOKUP(P158,'class and classification'!$A$1:$B$338,2,FALSE),VLOOKUP(P158,'class and classification'!$A$340:$B$378,2,FALSE))</f>
        <v>Predominantly Urban</v>
      </c>
      <c r="R158" t="str">
        <f>IFERROR(VLOOKUP(P158,'class and classification'!$A$1:$C$338,3,FALSE),VLOOKUP(P158,'class and classification'!$A$340:$C$378,3,FALSE))</f>
        <v>SD</v>
      </c>
      <c r="S158" s="17" t="s">
        <v>653</v>
      </c>
      <c r="T158" s="27">
        <v>14</v>
      </c>
      <c r="U158" s="28">
        <v>16.5</v>
      </c>
      <c r="V158">
        <f t="shared" si="5"/>
        <v>84.848484848484844</v>
      </c>
    </row>
    <row r="159" spans="1:22" x14ac:dyDescent="0.3">
      <c r="A159" s="26" t="s">
        <v>1076</v>
      </c>
      <c r="B159" t="e">
        <f>IFERROR(VLOOKUP(A159,'class and classification'!$A$1:$B$338,2,FALSE),VLOOKUP(A159,'class and classification'!$A$340:$B$378,2,FALSE))</f>
        <v>#N/A</v>
      </c>
      <c r="C159" t="e">
        <f>IFERROR(VLOOKUP(A159,'class and classification'!$A$1:$C$338,3,FALSE),VLOOKUP(A159,'class and classification'!$A$340:$C$378,3,FALSE))</f>
        <v>#N/A</v>
      </c>
      <c r="D159" s="17" t="s">
        <v>654</v>
      </c>
      <c r="E159" s="22">
        <v>264</v>
      </c>
      <c r="F159" s="23">
        <v>23.7</v>
      </c>
      <c r="G159">
        <f t="shared" si="4"/>
        <v>1113.9240506329115</v>
      </c>
      <c r="P159" s="26" t="s">
        <v>1076</v>
      </c>
      <c r="Q159" t="e">
        <f>IFERROR(VLOOKUP(P159,'class and classification'!$A$1:$B$338,2,FALSE),VLOOKUP(P159,'class and classification'!$A$340:$B$378,2,FALSE))</f>
        <v>#N/A</v>
      </c>
      <c r="R159" t="e">
        <f>IFERROR(VLOOKUP(P159,'class and classification'!$A$1:$C$338,3,FALSE),VLOOKUP(P159,'class and classification'!$A$340:$C$378,3,FALSE))</f>
        <v>#N/A</v>
      </c>
      <c r="S159" s="17" t="s">
        <v>654</v>
      </c>
      <c r="T159" s="22">
        <v>264</v>
      </c>
      <c r="U159" s="23">
        <v>23.4</v>
      </c>
      <c r="V159">
        <f t="shared" si="5"/>
        <v>1128.2051282051282</v>
      </c>
    </row>
    <row r="160" spans="1:22" x14ac:dyDescent="0.3">
      <c r="A160" s="26" t="s">
        <v>130</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s="17" t="s">
        <v>656</v>
      </c>
      <c r="E160" s="22">
        <v>91</v>
      </c>
      <c r="F160" s="23">
        <v>21</v>
      </c>
      <c r="G160">
        <f t="shared" si="4"/>
        <v>433.33333333333337</v>
      </c>
      <c r="P160" s="26" t="s">
        <v>130</v>
      </c>
      <c r="Q160" t="str">
        <f>IFERROR(VLOOKUP(P160,'class and classification'!$A$1:$B$338,2,FALSE),VLOOKUP(P160,'class and classification'!$A$340:$B$378,2,FALSE))</f>
        <v>Predominantly Urban</v>
      </c>
      <c r="R160" t="str">
        <f>IFERROR(VLOOKUP(P160,'class and classification'!$A$1:$C$338,3,FALSE),VLOOKUP(P160,'class and classification'!$A$340:$C$378,3,FALSE))</f>
        <v>MD</v>
      </c>
      <c r="S160" s="17" t="s">
        <v>656</v>
      </c>
      <c r="T160" s="22">
        <v>88</v>
      </c>
      <c r="U160" s="23">
        <v>20.9</v>
      </c>
      <c r="V160">
        <f t="shared" si="5"/>
        <v>421.0526315789474</v>
      </c>
    </row>
    <row r="161" spans="1:22" x14ac:dyDescent="0.3">
      <c r="A161" s="26" t="s">
        <v>131</v>
      </c>
      <c r="B161" t="str">
        <f>IFERROR(VLOOKUP(A161,'class and classification'!$A$1:$B$338,2,FALSE),VLOOKUP(A161,'class and classification'!$A$340:$B$378,2,FALSE))</f>
        <v>Predominantly Urban</v>
      </c>
      <c r="C161" t="str">
        <f>IFERROR(VLOOKUP(A161,'class and classification'!$A$1:$C$338,3,FALSE),VLOOKUP(A161,'class and classification'!$A$340:$C$378,3,FALSE))</f>
        <v>MD</v>
      </c>
      <c r="D161" s="17" t="s">
        <v>657</v>
      </c>
      <c r="E161" s="27">
        <v>29</v>
      </c>
      <c r="F161" s="28">
        <v>21</v>
      </c>
      <c r="G161">
        <f t="shared" si="4"/>
        <v>138.0952380952381</v>
      </c>
      <c r="P161" s="26" t="s">
        <v>131</v>
      </c>
      <c r="Q161" t="str">
        <f>IFERROR(VLOOKUP(P161,'class and classification'!$A$1:$B$338,2,FALSE),VLOOKUP(P161,'class and classification'!$A$340:$B$378,2,FALSE))</f>
        <v>Predominantly Urban</v>
      </c>
      <c r="R161" t="str">
        <f>IFERROR(VLOOKUP(P161,'class and classification'!$A$1:$C$338,3,FALSE),VLOOKUP(P161,'class and classification'!$A$340:$C$378,3,FALSE))</f>
        <v>MD</v>
      </c>
      <c r="S161" s="17" t="s">
        <v>657</v>
      </c>
      <c r="T161" s="27">
        <v>31</v>
      </c>
      <c r="U161" s="28">
        <v>20.7</v>
      </c>
      <c r="V161">
        <f t="shared" si="5"/>
        <v>149.7584541062802</v>
      </c>
    </row>
    <row r="162" spans="1:22" x14ac:dyDescent="0.3">
      <c r="A162" s="26" t="s">
        <v>132</v>
      </c>
      <c r="B162" t="str">
        <f>IFERROR(VLOOKUP(A162,'class and classification'!$A$1:$B$338,2,FALSE),VLOOKUP(A162,'class and classification'!$A$340:$B$378,2,FALSE))</f>
        <v>Predominantly Urban</v>
      </c>
      <c r="C162" t="str">
        <f>IFERROR(VLOOKUP(A162,'class and classification'!$A$1:$C$338,3,FALSE),VLOOKUP(A162,'class and classification'!$A$340:$C$378,3,FALSE))</f>
        <v>MD</v>
      </c>
      <c r="D162" s="17" t="s">
        <v>658</v>
      </c>
      <c r="E162" s="27">
        <v>30</v>
      </c>
      <c r="F162" s="28">
        <v>29.9</v>
      </c>
      <c r="G162">
        <f t="shared" si="4"/>
        <v>100.33444816053512</v>
      </c>
      <c r="P162" s="26" t="s">
        <v>132</v>
      </c>
      <c r="Q162" t="str">
        <f>IFERROR(VLOOKUP(P162,'class and classification'!$A$1:$B$338,2,FALSE),VLOOKUP(P162,'class and classification'!$A$340:$B$378,2,FALSE))</f>
        <v>Predominantly Urban</v>
      </c>
      <c r="R162" t="str">
        <f>IFERROR(VLOOKUP(P162,'class and classification'!$A$1:$C$338,3,FALSE),VLOOKUP(P162,'class and classification'!$A$340:$C$378,3,FALSE))</f>
        <v>MD</v>
      </c>
      <c r="S162" s="17" t="s">
        <v>658</v>
      </c>
      <c r="T162" s="27">
        <v>29</v>
      </c>
      <c r="U162" s="28">
        <v>26.5</v>
      </c>
      <c r="V162">
        <f t="shared" si="5"/>
        <v>109.43396226415094</v>
      </c>
    </row>
    <row r="163" spans="1:22" x14ac:dyDescent="0.3">
      <c r="A163" s="26" t="s">
        <v>133</v>
      </c>
      <c r="B163" t="str">
        <f>IFERROR(VLOOKUP(A163,'class and classification'!$A$1:$B$338,2,FALSE),VLOOKUP(A163,'class and classification'!$A$340:$B$378,2,FALSE))</f>
        <v>Predominantly Urban</v>
      </c>
      <c r="C163" t="str">
        <f>IFERROR(VLOOKUP(A163,'class and classification'!$A$1:$C$338,3,FALSE),VLOOKUP(A163,'class and classification'!$A$340:$C$378,3,FALSE))</f>
        <v>MD</v>
      </c>
      <c r="D163" s="17" t="s">
        <v>659</v>
      </c>
      <c r="E163" s="27">
        <v>32</v>
      </c>
      <c r="F163" s="28">
        <v>26.7</v>
      </c>
      <c r="G163">
        <f t="shared" si="4"/>
        <v>119.8501872659176</v>
      </c>
      <c r="P163" s="26" t="s">
        <v>133</v>
      </c>
      <c r="Q163" t="str">
        <f>IFERROR(VLOOKUP(P163,'class and classification'!$A$1:$B$338,2,FALSE),VLOOKUP(P163,'class and classification'!$A$340:$B$378,2,FALSE))</f>
        <v>Predominantly Urban</v>
      </c>
      <c r="R163" t="str">
        <f>IFERROR(VLOOKUP(P163,'class and classification'!$A$1:$C$338,3,FALSE),VLOOKUP(P163,'class and classification'!$A$340:$C$378,3,FALSE))</f>
        <v>MD</v>
      </c>
      <c r="S163" s="17" t="s">
        <v>659</v>
      </c>
      <c r="T163" s="27">
        <v>35</v>
      </c>
      <c r="U163" s="28">
        <v>29.1</v>
      </c>
      <c r="V163">
        <f t="shared" si="5"/>
        <v>120.27491408934706</v>
      </c>
    </row>
    <row r="164" spans="1:22" x14ac:dyDescent="0.3">
      <c r="A164" s="26" t="s">
        <v>134</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s="17" t="s">
        <v>660</v>
      </c>
      <c r="E164" s="27">
        <v>29</v>
      </c>
      <c r="F164" s="28">
        <v>21.9</v>
      </c>
      <c r="G164">
        <f t="shared" si="4"/>
        <v>132.42009132420094</v>
      </c>
      <c r="P164" s="26" t="s">
        <v>134</v>
      </c>
      <c r="Q164" t="str">
        <f>IFERROR(VLOOKUP(P164,'class and classification'!$A$1:$B$338,2,FALSE),VLOOKUP(P164,'class and classification'!$A$340:$B$378,2,FALSE))</f>
        <v>Predominantly Urban</v>
      </c>
      <c r="R164" t="str">
        <f>IFERROR(VLOOKUP(P164,'class and classification'!$A$1:$C$338,3,FALSE),VLOOKUP(P164,'class and classification'!$A$340:$C$378,3,FALSE))</f>
        <v>MD</v>
      </c>
      <c r="S164" s="17" t="s">
        <v>660</v>
      </c>
      <c r="T164" s="27">
        <v>31</v>
      </c>
      <c r="U164" s="28">
        <v>21.3</v>
      </c>
      <c r="V164">
        <f t="shared" si="5"/>
        <v>145.5399061032864</v>
      </c>
    </row>
    <row r="165" spans="1:22" x14ac:dyDescent="0.3">
      <c r="A165" s="26" t="s">
        <v>135</v>
      </c>
      <c r="B165" t="str">
        <f>IFERROR(VLOOKUP(A165,'class and classification'!$A$1:$B$338,2,FALSE),VLOOKUP(A165,'class and classification'!$A$340:$B$378,2,FALSE))</f>
        <v>Predominantly Urban</v>
      </c>
      <c r="C165" t="str">
        <f>IFERROR(VLOOKUP(A165,'class and classification'!$A$1:$C$338,3,FALSE),VLOOKUP(A165,'class and classification'!$A$340:$C$378,3,FALSE))</f>
        <v>MD</v>
      </c>
      <c r="D165" s="17" t="s">
        <v>661</v>
      </c>
      <c r="E165" s="27">
        <v>28</v>
      </c>
      <c r="F165" s="28">
        <v>29.9</v>
      </c>
      <c r="G165">
        <f t="shared" si="4"/>
        <v>93.645484949832777</v>
      </c>
      <c r="P165" s="26" t="s">
        <v>135</v>
      </c>
      <c r="Q165" t="str">
        <f>IFERROR(VLOOKUP(P165,'class and classification'!$A$1:$B$338,2,FALSE),VLOOKUP(P165,'class and classification'!$A$340:$B$378,2,FALSE))</f>
        <v>Predominantly Urban</v>
      </c>
      <c r="R165" t="str">
        <f>IFERROR(VLOOKUP(P165,'class and classification'!$A$1:$C$338,3,FALSE),VLOOKUP(P165,'class and classification'!$A$340:$C$378,3,FALSE))</f>
        <v>MD</v>
      </c>
      <c r="S165" s="17" t="s">
        <v>661</v>
      </c>
      <c r="T165" s="27">
        <v>27</v>
      </c>
      <c r="U165" s="28">
        <v>30.2</v>
      </c>
      <c r="V165">
        <f t="shared" si="5"/>
        <v>89.403973509933778</v>
      </c>
    </row>
    <row r="166" spans="1:22" x14ac:dyDescent="0.3">
      <c r="A166" s="26" t="s">
        <v>136</v>
      </c>
      <c r="B166" t="str">
        <f>IFERROR(VLOOKUP(A166,'class and classification'!$A$1:$B$338,2,FALSE),VLOOKUP(A166,'class and classification'!$A$340:$B$378,2,FALSE))</f>
        <v>Predominantly Urban</v>
      </c>
      <c r="C166" t="str">
        <f>IFERROR(VLOOKUP(A166,'class and classification'!$A$1:$C$338,3,FALSE),VLOOKUP(A166,'class and classification'!$A$340:$C$378,3,FALSE))</f>
        <v>MD</v>
      </c>
      <c r="D166" s="17" t="s">
        <v>662</v>
      </c>
      <c r="E166" s="27">
        <v>25</v>
      </c>
      <c r="F166" s="28">
        <v>26.3</v>
      </c>
      <c r="G166">
        <f t="shared" si="4"/>
        <v>95.057034220532316</v>
      </c>
      <c r="P166" s="26" t="s">
        <v>136</v>
      </c>
      <c r="Q166" t="str">
        <f>IFERROR(VLOOKUP(P166,'class and classification'!$A$1:$B$338,2,FALSE),VLOOKUP(P166,'class and classification'!$A$340:$B$378,2,FALSE))</f>
        <v>Predominantly Urban</v>
      </c>
      <c r="R166" t="str">
        <f>IFERROR(VLOOKUP(P166,'class and classification'!$A$1:$C$338,3,FALSE),VLOOKUP(P166,'class and classification'!$A$340:$C$378,3,FALSE))</f>
        <v>MD</v>
      </c>
      <c r="S166" s="17" t="s">
        <v>662</v>
      </c>
      <c r="T166" s="27">
        <v>22</v>
      </c>
      <c r="U166" s="28">
        <v>24.8</v>
      </c>
      <c r="V166">
        <f t="shared" si="5"/>
        <v>88.709677419354833</v>
      </c>
    </row>
    <row r="167" spans="1:22" x14ac:dyDescent="0.3">
      <c r="A167" s="26" t="s">
        <v>137</v>
      </c>
      <c r="B167" t="str">
        <f>IFERROR(VLOOKUP(A167,'class and classification'!$A$1:$B$338,2,FALSE),VLOOKUP(A167,'class and classification'!$A$340:$B$378,2,FALSE))</f>
        <v>Urban with Significant Rural</v>
      </c>
      <c r="C167" t="str">
        <f>IFERROR(VLOOKUP(A167,'class and classification'!$A$1:$C$338,3,FALSE),VLOOKUP(A167,'class and classification'!$A$340:$C$378,3,FALSE))</f>
        <v>SC</v>
      </c>
      <c r="D167" s="17" t="s">
        <v>663</v>
      </c>
      <c r="E167" s="27">
        <v>57</v>
      </c>
      <c r="F167" s="23">
        <v>27.9</v>
      </c>
      <c r="G167">
        <f t="shared" si="4"/>
        <v>204.30107526881721</v>
      </c>
      <c r="P167" s="26" t="s">
        <v>137</v>
      </c>
      <c r="Q167" t="str">
        <f>IFERROR(VLOOKUP(P167,'class and classification'!$A$1:$B$338,2,FALSE),VLOOKUP(P167,'class and classification'!$A$340:$B$378,2,FALSE))</f>
        <v>Urban with Significant Rural</v>
      </c>
      <c r="R167" t="str">
        <f>IFERROR(VLOOKUP(P167,'class and classification'!$A$1:$C$338,3,FALSE),VLOOKUP(P167,'class and classification'!$A$340:$C$378,3,FALSE))</f>
        <v>SC</v>
      </c>
      <c r="S167" s="17" t="s">
        <v>663</v>
      </c>
      <c r="T167" s="22">
        <v>59</v>
      </c>
      <c r="U167" s="23">
        <v>26.6</v>
      </c>
      <c r="V167">
        <f t="shared" si="5"/>
        <v>221.80451127819546</v>
      </c>
    </row>
    <row r="168" spans="1:22" x14ac:dyDescent="0.3">
      <c r="A168" s="26" t="s">
        <v>337</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s="17" t="s">
        <v>664</v>
      </c>
      <c r="E168" s="34">
        <v>9</v>
      </c>
      <c r="F168" s="35">
        <v>28.2</v>
      </c>
      <c r="G168">
        <f t="shared" si="4"/>
        <v>31.914893617021281</v>
      </c>
      <c r="P168" s="26" t="s">
        <v>337</v>
      </c>
      <c r="Q168" t="str">
        <f>IFERROR(VLOOKUP(P168,'class and classification'!$A$1:$B$338,2,FALSE),VLOOKUP(P168,'class and classification'!$A$340:$B$378,2,FALSE))</f>
        <v>Predominantly Urban</v>
      </c>
      <c r="R168" t="str">
        <f>IFERROR(VLOOKUP(P168,'class and classification'!$A$1:$C$338,3,FALSE),VLOOKUP(P168,'class and classification'!$A$340:$C$378,3,FALSE))</f>
        <v>SD</v>
      </c>
      <c r="S168" s="17" t="s">
        <v>664</v>
      </c>
      <c r="T168" s="34">
        <v>11</v>
      </c>
      <c r="U168" s="28">
        <v>30.7</v>
      </c>
      <c r="V168">
        <f t="shared" si="5"/>
        <v>35.830618892508141</v>
      </c>
    </row>
    <row r="169" spans="1:22" x14ac:dyDescent="0.3">
      <c r="A169" s="26" t="s">
        <v>338</v>
      </c>
      <c r="B169" t="str">
        <f>IFERROR(VLOOKUP(A169,'class and classification'!$A$1:$B$338,2,FALSE),VLOOKUP(A169,'class and classification'!$A$340:$B$378,2,FALSE))</f>
        <v>Predominantly Rural</v>
      </c>
      <c r="C169" t="str">
        <f>IFERROR(VLOOKUP(A169,'class and classification'!$A$1:$C$338,3,FALSE),VLOOKUP(A169,'class and classification'!$A$340:$C$378,3,FALSE))</f>
        <v>SD</v>
      </c>
      <c r="D169" s="17" t="s">
        <v>665</v>
      </c>
      <c r="E169" s="34">
        <v>6</v>
      </c>
      <c r="F169" s="35">
        <v>25.1</v>
      </c>
      <c r="G169">
        <f t="shared" si="4"/>
        <v>23.904382470119522</v>
      </c>
      <c r="P169" s="26" t="s">
        <v>338</v>
      </c>
      <c r="Q169" t="str">
        <f>IFERROR(VLOOKUP(P169,'class and classification'!$A$1:$B$338,2,FALSE),VLOOKUP(P169,'class and classification'!$A$340:$B$378,2,FALSE))</f>
        <v>Predominantly Rural</v>
      </c>
      <c r="R169" t="str">
        <f>IFERROR(VLOOKUP(P169,'class and classification'!$A$1:$C$338,3,FALSE),VLOOKUP(P169,'class and classification'!$A$340:$C$378,3,FALSE))</f>
        <v>SD</v>
      </c>
      <c r="S169" s="17" t="s">
        <v>665</v>
      </c>
      <c r="T169" s="34">
        <v>6</v>
      </c>
      <c r="U169" s="35">
        <v>24.6</v>
      </c>
      <c r="V169">
        <f t="shared" si="5"/>
        <v>24.390243902439021</v>
      </c>
    </row>
    <row r="170" spans="1:22" x14ac:dyDescent="0.3">
      <c r="A170" s="26" t="s">
        <v>339</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s="17" t="s">
        <v>666</v>
      </c>
      <c r="E170" s="34">
        <v>9</v>
      </c>
      <c r="F170" s="35">
        <v>28.5</v>
      </c>
      <c r="G170">
        <f t="shared" si="4"/>
        <v>31.578947368421055</v>
      </c>
      <c r="P170" s="26" t="s">
        <v>339</v>
      </c>
      <c r="Q170" t="str">
        <f>IFERROR(VLOOKUP(P170,'class and classification'!$A$1:$B$338,2,FALSE),VLOOKUP(P170,'class and classification'!$A$340:$B$378,2,FALSE))</f>
        <v>Predominantly Urban</v>
      </c>
      <c r="R170" t="str">
        <f>IFERROR(VLOOKUP(P170,'class and classification'!$A$1:$C$338,3,FALSE),VLOOKUP(P170,'class and classification'!$A$340:$C$378,3,FALSE))</f>
        <v>SD</v>
      </c>
      <c r="S170" s="17" t="s">
        <v>666</v>
      </c>
      <c r="T170" s="34">
        <v>10</v>
      </c>
      <c r="U170" s="35">
        <v>25</v>
      </c>
      <c r="V170">
        <f t="shared" si="5"/>
        <v>40</v>
      </c>
    </row>
    <row r="171" spans="1:22" x14ac:dyDescent="0.3">
      <c r="A171" s="26" t="s">
        <v>340</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s="17" t="s">
        <v>667</v>
      </c>
      <c r="E171" s="34">
        <v>11</v>
      </c>
      <c r="F171" s="28">
        <v>23.6</v>
      </c>
      <c r="G171">
        <f t="shared" si="4"/>
        <v>46.610169491525419</v>
      </c>
      <c r="P171" s="26" t="s">
        <v>340</v>
      </c>
      <c r="Q171" t="str">
        <f>IFERROR(VLOOKUP(P171,'class and classification'!$A$1:$B$338,2,FALSE),VLOOKUP(P171,'class and classification'!$A$340:$B$378,2,FALSE))</f>
        <v>Predominantly Urban</v>
      </c>
      <c r="R171" t="str">
        <f>IFERROR(VLOOKUP(P171,'class and classification'!$A$1:$C$338,3,FALSE),VLOOKUP(P171,'class and classification'!$A$340:$C$378,3,FALSE))</f>
        <v>SD</v>
      </c>
      <c r="S171" s="17" t="s">
        <v>667</v>
      </c>
      <c r="T171" s="34">
        <v>10</v>
      </c>
      <c r="U171" s="35">
        <v>20.3</v>
      </c>
      <c r="V171">
        <f t="shared" si="5"/>
        <v>49.261083743842363</v>
      </c>
    </row>
    <row r="172" spans="1:22" x14ac:dyDescent="0.3">
      <c r="A172" s="26" t="s">
        <v>341</v>
      </c>
      <c r="B172" t="str">
        <f>IFERROR(VLOOKUP(A172,'class and classification'!$A$1:$B$338,2,FALSE),VLOOKUP(A172,'class and classification'!$A$340:$B$378,2,FALSE))</f>
        <v>Predominantly Rural</v>
      </c>
      <c r="C172" t="str">
        <f>IFERROR(VLOOKUP(A172,'class and classification'!$A$1:$C$338,3,FALSE),VLOOKUP(A172,'class and classification'!$A$340:$C$378,3,FALSE))</f>
        <v>SD</v>
      </c>
      <c r="D172" s="17" t="s">
        <v>668</v>
      </c>
      <c r="E172" s="34">
        <v>13</v>
      </c>
      <c r="F172" s="28">
        <v>27.6</v>
      </c>
      <c r="G172">
        <f t="shared" si="4"/>
        <v>47.101449275362313</v>
      </c>
      <c r="P172" s="26" t="s">
        <v>341</v>
      </c>
      <c r="Q172" t="str">
        <f>IFERROR(VLOOKUP(P172,'class and classification'!$A$1:$B$338,2,FALSE),VLOOKUP(P172,'class and classification'!$A$340:$B$378,2,FALSE))</f>
        <v>Predominantly Rural</v>
      </c>
      <c r="R172" t="str">
        <f>IFERROR(VLOOKUP(P172,'class and classification'!$A$1:$C$338,3,FALSE),VLOOKUP(P172,'class and classification'!$A$340:$C$378,3,FALSE))</f>
        <v>SD</v>
      </c>
      <c r="S172" s="17" t="s">
        <v>668</v>
      </c>
      <c r="T172" s="34">
        <v>13</v>
      </c>
      <c r="U172" s="28">
        <v>27.8</v>
      </c>
      <c r="V172">
        <f t="shared" si="5"/>
        <v>46.762589928057551</v>
      </c>
    </row>
    <row r="173" spans="1:22" x14ac:dyDescent="0.3">
      <c r="A173" s="26" t="s">
        <v>342</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s="17" t="s">
        <v>669</v>
      </c>
      <c r="E173" s="34">
        <v>9</v>
      </c>
      <c r="F173" s="28">
        <v>38.5</v>
      </c>
      <c r="G173">
        <f t="shared" si="4"/>
        <v>23.376623376623375</v>
      </c>
      <c r="P173" s="26" t="s">
        <v>342</v>
      </c>
      <c r="Q173" t="str">
        <f>IFERROR(VLOOKUP(P173,'class and classification'!$A$1:$B$338,2,FALSE),VLOOKUP(P173,'class and classification'!$A$340:$B$378,2,FALSE))</f>
        <v>Urban with Significant Rural</v>
      </c>
      <c r="R173" t="str">
        <f>IFERROR(VLOOKUP(P173,'class and classification'!$A$1:$C$338,3,FALSE),VLOOKUP(P173,'class and classification'!$A$340:$C$378,3,FALSE))</f>
        <v>SD</v>
      </c>
      <c r="S173" s="17" t="s">
        <v>669</v>
      </c>
      <c r="T173" s="34">
        <v>9</v>
      </c>
      <c r="U173" s="28">
        <v>35.6</v>
      </c>
      <c r="V173">
        <f t="shared" si="5"/>
        <v>25.280898876404493</v>
      </c>
    </row>
    <row r="174" spans="1:22" x14ac:dyDescent="0.3">
      <c r="A174" s="16" t="s">
        <v>1077</v>
      </c>
      <c r="B174" t="e">
        <f>IFERROR(VLOOKUP(A174,'class and classification'!$A$1:$B$338,2,FALSE),VLOOKUP(A174,'class and classification'!$A$340:$B$378,2,FALSE))</f>
        <v>#N/A</v>
      </c>
      <c r="C174" t="e">
        <f>IFERROR(VLOOKUP(A174,'class and classification'!$A$1:$C$338,3,FALSE),VLOOKUP(A174,'class and classification'!$A$340:$C$378,3,FALSE))</f>
        <v>#N/A</v>
      </c>
      <c r="D174" s="17" t="s">
        <v>670</v>
      </c>
      <c r="E174" s="22">
        <v>528</v>
      </c>
      <c r="F174" s="23">
        <v>22</v>
      </c>
      <c r="G174">
        <f t="shared" si="4"/>
        <v>2400</v>
      </c>
      <c r="P174" s="16" t="s">
        <v>1077</v>
      </c>
      <c r="Q174" t="e">
        <f>IFERROR(VLOOKUP(P174,'class and classification'!$A$1:$B$338,2,FALSE),VLOOKUP(P174,'class and classification'!$A$340:$B$378,2,FALSE))</f>
        <v>#N/A</v>
      </c>
      <c r="R174" t="e">
        <f>IFERROR(VLOOKUP(P174,'class and classification'!$A$1:$C$338,3,FALSE),VLOOKUP(P174,'class and classification'!$A$340:$C$378,3,FALSE))</f>
        <v>#N/A</v>
      </c>
      <c r="S174" s="17" t="s">
        <v>670</v>
      </c>
      <c r="T174" s="22">
        <v>549</v>
      </c>
      <c r="U174" s="23">
        <v>22.8</v>
      </c>
      <c r="V174">
        <f t="shared" si="5"/>
        <v>2407.894736842105</v>
      </c>
    </row>
    <row r="175" spans="1:22" x14ac:dyDescent="0.3">
      <c r="A175" s="26" t="s">
        <v>140</v>
      </c>
      <c r="B175" t="str">
        <f>IFERROR(VLOOKUP(A175,'class and classification'!$A$1:$B$338,2,FALSE),VLOOKUP(A175,'class and classification'!$A$340:$B$378,2,FALSE))</f>
        <v>Predominantly Urban</v>
      </c>
      <c r="C175" t="str">
        <f>IFERROR(VLOOKUP(A175,'class and classification'!$A$1:$C$338,3,FALSE),VLOOKUP(A175,'class and classification'!$A$340:$C$378,3,FALSE))</f>
        <v>UA</v>
      </c>
      <c r="D175" s="17" t="s">
        <v>674</v>
      </c>
      <c r="E175" s="27">
        <v>17</v>
      </c>
      <c r="F175" s="28">
        <v>21.4</v>
      </c>
      <c r="G175">
        <f t="shared" si="4"/>
        <v>79.439252336448604</v>
      </c>
      <c r="P175" s="26" t="s">
        <v>140</v>
      </c>
      <c r="Q175" t="str">
        <f>IFERROR(VLOOKUP(P175,'class and classification'!$A$1:$B$338,2,FALSE),VLOOKUP(P175,'class and classification'!$A$340:$B$378,2,FALSE))</f>
        <v>Predominantly Urban</v>
      </c>
      <c r="R175" t="str">
        <f>IFERROR(VLOOKUP(P175,'class and classification'!$A$1:$C$338,3,FALSE),VLOOKUP(P175,'class and classification'!$A$340:$C$378,3,FALSE))</f>
        <v>UA</v>
      </c>
      <c r="S175" s="17" t="s">
        <v>674</v>
      </c>
      <c r="T175" s="27">
        <v>14</v>
      </c>
      <c r="U175" s="28">
        <v>15.8</v>
      </c>
      <c r="V175">
        <f t="shared" si="5"/>
        <v>88.607594936708864</v>
      </c>
    </row>
    <row r="176" spans="1:22" x14ac:dyDescent="0.3">
      <c r="A176" s="26" t="s">
        <v>141</v>
      </c>
      <c r="B176" t="str">
        <f>IFERROR(VLOOKUP(A176,'class and classification'!$A$1:$B$338,2,FALSE),VLOOKUP(A176,'class and classification'!$A$340:$B$378,2,FALSE))</f>
        <v>Predominantly Urban</v>
      </c>
      <c r="C176" t="str">
        <f>IFERROR(VLOOKUP(A176,'class and classification'!$A$1:$C$338,3,FALSE),VLOOKUP(A176,'class and classification'!$A$340:$C$378,3,FALSE))</f>
        <v>UA</v>
      </c>
      <c r="D176" s="17" t="s">
        <v>675</v>
      </c>
      <c r="E176" s="27">
        <v>29</v>
      </c>
      <c r="F176" s="28">
        <v>27.6</v>
      </c>
      <c r="G176">
        <f t="shared" si="4"/>
        <v>105.07246376811594</v>
      </c>
      <c r="P176" s="26" t="s">
        <v>141</v>
      </c>
      <c r="Q176" t="str">
        <f>IFERROR(VLOOKUP(P176,'class and classification'!$A$1:$B$338,2,FALSE),VLOOKUP(P176,'class and classification'!$A$340:$B$378,2,FALSE))</f>
        <v>Predominantly Urban</v>
      </c>
      <c r="R176" t="str">
        <f>IFERROR(VLOOKUP(P176,'class and classification'!$A$1:$C$338,3,FALSE),VLOOKUP(P176,'class and classification'!$A$340:$C$378,3,FALSE))</f>
        <v>UA</v>
      </c>
      <c r="S176" s="17" t="s">
        <v>675</v>
      </c>
      <c r="T176" s="27">
        <v>32</v>
      </c>
      <c r="U176" s="28">
        <v>28.3</v>
      </c>
      <c r="V176">
        <f t="shared" si="5"/>
        <v>113.07420494699646</v>
      </c>
    </row>
    <row r="177" spans="1:22" x14ac:dyDescent="0.3">
      <c r="A177" s="26" t="s">
        <v>142</v>
      </c>
      <c r="B177" t="str">
        <f>IFERROR(VLOOKUP(A177,'class and classification'!$A$1:$B$338,2,FALSE),VLOOKUP(A177,'class and classification'!$A$340:$B$378,2,FALSE))</f>
        <v>Predominantly Urban</v>
      </c>
      <c r="C177" t="str">
        <f>IFERROR(VLOOKUP(A177,'class and classification'!$A$1:$C$338,3,FALSE),VLOOKUP(A177,'class and classification'!$A$340:$C$378,3,FALSE))</f>
        <v>UA</v>
      </c>
      <c r="D177" s="17" t="s">
        <v>676</v>
      </c>
      <c r="E177" s="34">
        <v>13</v>
      </c>
      <c r="F177" s="28">
        <v>22.8</v>
      </c>
      <c r="G177">
        <f t="shared" si="4"/>
        <v>57.017543859649123</v>
      </c>
      <c r="P177" s="26" t="s">
        <v>142</v>
      </c>
      <c r="Q177" t="str">
        <f>IFERROR(VLOOKUP(P177,'class and classification'!$A$1:$B$338,2,FALSE),VLOOKUP(P177,'class and classification'!$A$340:$B$378,2,FALSE))</f>
        <v>Predominantly Urban</v>
      </c>
      <c r="R177" t="str">
        <f>IFERROR(VLOOKUP(P177,'class and classification'!$A$1:$C$338,3,FALSE),VLOOKUP(P177,'class and classification'!$A$340:$C$378,3,FALSE))</f>
        <v>UA</v>
      </c>
      <c r="S177" s="17" t="s">
        <v>676</v>
      </c>
      <c r="T177" s="27">
        <v>17</v>
      </c>
      <c r="U177" s="28">
        <v>28.9</v>
      </c>
      <c r="V177">
        <f t="shared" si="5"/>
        <v>58.82352941176471</v>
      </c>
    </row>
    <row r="178" spans="1:22" x14ac:dyDescent="0.3">
      <c r="A178" s="26" t="s">
        <v>143</v>
      </c>
      <c r="B178" t="str">
        <f>IFERROR(VLOOKUP(A178,'class and classification'!$A$1:$B$338,2,FALSE),VLOOKUP(A178,'class and classification'!$A$340:$B$378,2,FALSE))</f>
        <v>Predominantly Urban</v>
      </c>
      <c r="C178" t="str">
        <f>IFERROR(VLOOKUP(A178,'class and classification'!$A$1:$C$338,3,FALSE),VLOOKUP(A178,'class and classification'!$A$340:$C$378,3,FALSE))</f>
        <v>UA</v>
      </c>
      <c r="D178" s="17" t="s">
        <v>677</v>
      </c>
      <c r="E178" s="27">
        <v>13</v>
      </c>
      <c r="F178" s="28">
        <v>24</v>
      </c>
      <c r="G178">
        <f t="shared" si="4"/>
        <v>54.166666666666671</v>
      </c>
      <c r="P178" s="26" t="s">
        <v>143</v>
      </c>
      <c r="Q178" t="str">
        <f>IFERROR(VLOOKUP(P178,'class and classification'!$A$1:$B$338,2,FALSE),VLOOKUP(P178,'class and classification'!$A$340:$B$378,2,FALSE))</f>
        <v>Predominantly Urban</v>
      </c>
      <c r="R178" t="str">
        <f>IFERROR(VLOOKUP(P178,'class and classification'!$A$1:$C$338,3,FALSE),VLOOKUP(P178,'class and classification'!$A$340:$C$378,3,FALSE))</f>
        <v>UA</v>
      </c>
      <c r="S178" s="17" t="s">
        <v>677</v>
      </c>
      <c r="T178" s="27">
        <v>14</v>
      </c>
      <c r="U178" s="28">
        <v>24</v>
      </c>
      <c r="V178">
        <f t="shared" si="5"/>
        <v>58.333333333333336</v>
      </c>
    </row>
    <row r="179" spans="1:22" x14ac:dyDescent="0.3">
      <c r="A179" s="26" t="s">
        <v>138</v>
      </c>
      <c r="B179" t="str">
        <f>IFERROR(VLOOKUP(A179,'class and classification'!$A$1:$B$338,2,FALSE),VLOOKUP(A179,'class and classification'!$A$340:$B$378,2,FALSE))</f>
        <v>Urban with Significant Rural</v>
      </c>
      <c r="C179" t="str">
        <f>IFERROR(VLOOKUP(A179,'class and classification'!$A$1:$C$338,3,FALSE),VLOOKUP(A179,'class and classification'!$A$340:$C$378,3,FALSE))</f>
        <v>UA</v>
      </c>
      <c r="D179" s="17" t="s">
        <v>672</v>
      </c>
      <c r="E179" s="27">
        <v>16</v>
      </c>
      <c r="F179" s="28">
        <v>20.8</v>
      </c>
      <c r="G179">
        <f t="shared" si="4"/>
        <v>76.92307692307692</v>
      </c>
      <c r="P179" s="26" t="s">
        <v>138</v>
      </c>
      <c r="Q179" t="str">
        <f>IFERROR(VLOOKUP(P179,'class and classification'!$A$1:$B$338,2,FALSE),VLOOKUP(P179,'class and classification'!$A$340:$B$378,2,FALSE))</f>
        <v>Urban with Significant Rural</v>
      </c>
      <c r="R179" t="str">
        <f>IFERROR(VLOOKUP(P179,'class and classification'!$A$1:$C$338,3,FALSE),VLOOKUP(P179,'class and classification'!$A$340:$C$378,3,FALSE))</f>
        <v>UA</v>
      </c>
      <c r="S179" s="17" t="s">
        <v>672</v>
      </c>
      <c r="T179" s="27">
        <v>13</v>
      </c>
      <c r="U179" s="28">
        <v>18.600000000000001</v>
      </c>
      <c r="V179">
        <f t="shared" si="5"/>
        <v>69.892473118279554</v>
      </c>
    </row>
    <row r="180" spans="1:22" x14ac:dyDescent="0.3">
      <c r="A180" s="26" t="s">
        <v>139</v>
      </c>
      <c r="B180" t="str">
        <f>IFERROR(VLOOKUP(A180,'class and classification'!$A$1:$B$338,2,FALSE),VLOOKUP(A180,'class and classification'!$A$340:$B$378,2,FALSE))</f>
        <v>Predominantly Rural</v>
      </c>
      <c r="C180" t="str">
        <f>IFERROR(VLOOKUP(A180,'class and classification'!$A$1:$C$338,3,FALSE),VLOOKUP(A180,'class and classification'!$A$340:$C$378,3,FALSE))</f>
        <v>UA</v>
      </c>
      <c r="D180" s="17" t="s">
        <v>673</v>
      </c>
      <c r="E180" s="27">
        <v>23</v>
      </c>
      <c r="F180" s="28">
        <v>26.7</v>
      </c>
      <c r="G180">
        <f t="shared" si="4"/>
        <v>86.142322097378269</v>
      </c>
      <c r="P180" s="26" t="s">
        <v>139</v>
      </c>
      <c r="Q180" t="str">
        <f>IFERROR(VLOOKUP(P180,'class and classification'!$A$1:$B$338,2,FALSE),VLOOKUP(P180,'class and classification'!$A$340:$B$378,2,FALSE))</f>
        <v>Predominantly Rural</v>
      </c>
      <c r="R180" t="str">
        <f>IFERROR(VLOOKUP(P180,'class and classification'!$A$1:$C$338,3,FALSE),VLOOKUP(P180,'class and classification'!$A$340:$C$378,3,FALSE))</f>
        <v>UA</v>
      </c>
      <c r="S180" s="17" t="s">
        <v>673</v>
      </c>
      <c r="T180" s="27">
        <v>23</v>
      </c>
      <c r="U180" s="28">
        <v>26.5</v>
      </c>
      <c r="V180">
        <f t="shared" si="5"/>
        <v>86.79245283018868</v>
      </c>
    </row>
    <row r="181" spans="1:22" x14ac:dyDescent="0.3">
      <c r="A181" s="26" t="s">
        <v>144</v>
      </c>
      <c r="B181" t="str">
        <f>IFERROR(VLOOKUP(A181,'class and classification'!$A$1:$B$338,2,FALSE),VLOOKUP(A181,'class and classification'!$A$340:$B$378,2,FALSE))</f>
        <v>Predominantly Rural</v>
      </c>
      <c r="C181" t="str">
        <f>IFERROR(VLOOKUP(A181,'class and classification'!$A$1:$C$338,3,FALSE),VLOOKUP(A181,'class and classification'!$A$340:$C$378,3,FALSE))</f>
        <v>SC</v>
      </c>
      <c r="D181" s="17" t="s">
        <v>678</v>
      </c>
      <c r="E181" s="27">
        <v>49</v>
      </c>
      <c r="F181" s="28">
        <v>16.2</v>
      </c>
      <c r="G181">
        <f t="shared" si="4"/>
        <v>302.46913580246911</v>
      </c>
      <c r="P181" s="26" t="s">
        <v>144</v>
      </c>
      <c r="Q181" t="str">
        <f>IFERROR(VLOOKUP(P181,'class and classification'!$A$1:$B$338,2,FALSE),VLOOKUP(P181,'class and classification'!$A$340:$B$378,2,FALSE))</f>
        <v>Predominantly Rural</v>
      </c>
      <c r="R181" t="str">
        <f>IFERROR(VLOOKUP(P181,'class and classification'!$A$1:$C$338,3,FALSE),VLOOKUP(P181,'class and classification'!$A$340:$C$378,3,FALSE))</f>
        <v>SC</v>
      </c>
      <c r="S181" s="17" t="s">
        <v>678</v>
      </c>
      <c r="T181" s="27">
        <v>54</v>
      </c>
      <c r="U181" s="23">
        <v>18</v>
      </c>
      <c r="V181">
        <f t="shared" si="5"/>
        <v>300</v>
      </c>
    </row>
    <row r="182" spans="1:22" x14ac:dyDescent="0.3">
      <c r="A182" s="26" t="s">
        <v>343</v>
      </c>
      <c r="B182" t="str">
        <f>IFERROR(VLOOKUP(A182,'class and classification'!$A$1:$B$338,2,FALSE),VLOOKUP(A182,'class and classification'!$A$340:$B$378,2,FALSE))</f>
        <v>Predominantly Urban</v>
      </c>
      <c r="C182" t="str">
        <f>IFERROR(VLOOKUP(A182,'class and classification'!$A$1:$C$338,3,FALSE),VLOOKUP(A182,'class and classification'!$A$340:$C$378,3,FALSE))</f>
        <v>SD</v>
      </c>
      <c r="D182" s="17" t="s">
        <v>679</v>
      </c>
      <c r="E182" s="34">
        <v>12</v>
      </c>
      <c r="F182" s="28">
        <v>11.4</v>
      </c>
      <c r="G182">
        <f t="shared" si="4"/>
        <v>105.26315789473684</v>
      </c>
      <c r="P182" s="26" t="s">
        <v>343</v>
      </c>
      <c r="Q182" t="str">
        <f>IFERROR(VLOOKUP(P182,'class and classification'!$A$1:$B$338,2,FALSE),VLOOKUP(P182,'class and classification'!$A$340:$B$378,2,FALSE))</f>
        <v>Predominantly Urban</v>
      </c>
      <c r="R182" t="str">
        <f>IFERROR(VLOOKUP(P182,'class and classification'!$A$1:$C$338,3,FALSE),VLOOKUP(P182,'class and classification'!$A$340:$C$378,3,FALSE))</f>
        <v>SD</v>
      </c>
      <c r="S182" s="17" t="s">
        <v>679</v>
      </c>
      <c r="T182" s="27">
        <v>14</v>
      </c>
      <c r="U182" s="28">
        <v>13.1</v>
      </c>
      <c r="V182">
        <f t="shared" si="5"/>
        <v>106.87022900763358</v>
      </c>
    </row>
    <row r="183" spans="1:22" x14ac:dyDescent="0.3">
      <c r="A183" s="26" t="s">
        <v>344</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s="17" t="s">
        <v>680</v>
      </c>
      <c r="E183" s="34">
        <v>5</v>
      </c>
      <c r="F183" s="35">
        <v>22.1</v>
      </c>
      <c r="G183">
        <f t="shared" si="4"/>
        <v>22.624434389140273</v>
      </c>
      <c r="P183" s="26" t="s">
        <v>344</v>
      </c>
      <c r="Q183" t="str">
        <f>IFERROR(VLOOKUP(P183,'class and classification'!$A$1:$B$338,2,FALSE),VLOOKUP(P183,'class and classification'!$A$340:$B$378,2,FALSE))</f>
        <v>Predominantly Rural</v>
      </c>
      <c r="R183" t="str">
        <f>IFERROR(VLOOKUP(P183,'class and classification'!$A$1:$C$338,3,FALSE),VLOOKUP(P183,'class and classification'!$A$340:$C$378,3,FALSE))</f>
        <v>SD</v>
      </c>
      <c r="S183" s="17" t="s">
        <v>680</v>
      </c>
      <c r="T183" s="34">
        <v>8</v>
      </c>
      <c r="U183" s="35">
        <v>29.7</v>
      </c>
      <c r="V183">
        <f t="shared" si="5"/>
        <v>26.936026936026938</v>
      </c>
    </row>
    <row r="184" spans="1:22" x14ac:dyDescent="0.3">
      <c r="A184" s="26" t="s">
        <v>345</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s="17" t="s">
        <v>681</v>
      </c>
      <c r="E184" s="34">
        <v>9</v>
      </c>
      <c r="F184" s="35">
        <v>29.8</v>
      </c>
      <c r="G184">
        <f t="shared" si="4"/>
        <v>30.201342281879196</v>
      </c>
      <c r="P184" s="26" t="s">
        <v>345</v>
      </c>
      <c r="Q184" t="str">
        <f>IFERROR(VLOOKUP(P184,'class and classification'!$A$1:$B$338,2,FALSE),VLOOKUP(P184,'class and classification'!$A$340:$B$378,2,FALSE))</f>
        <v>Predominantly Rural</v>
      </c>
      <c r="R184" t="str">
        <f>IFERROR(VLOOKUP(P184,'class and classification'!$A$1:$C$338,3,FALSE),VLOOKUP(P184,'class and classification'!$A$340:$C$378,3,FALSE))</f>
        <v>SD</v>
      </c>
      <c r="S184" s="17" t="s">
        <v>681</v>
      </c>
      <c r="T184" s="34">
        <v>9</v>
      </c>
      <c r="U184" s="35">
        <v>30.8</v>
      </c>
      <c r="V184">
        <f t="shared" si="5"/>
        <v>29.220779220779221</v>
      </c>
    </row>
    <row r="185" spans="1:22" x14ac:dyDescent="0.3">
      <c r="A185" s="26" t="s">
        <v>346</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s="17" t="s">
        <v>682</v>
      </c>
      <c r="E185" s="27">
        <v>13</v>
      </c>
      <c r="F185" s="28">
        <v>19.600000000000001</v>
      </c>
      <c r="G185">
        <f t="shared" si="4"/>
        <v>66.326530612244895</v>
      </c>
      <c r="P185" s="26" t="s">
        <v>346</v>
      </c>
      <c r="Q185" t="str">
        <f>IFERROR(VLOOKUP(P185,'class and classification'!$A$1:$B$338,2,FALSE),VLOOKUP(P185,'class and classification'!$A$340:$B$378,2,FALSE))</f>
        <v>Predominantly Rural</v>
      </c>
      <c r="R185" t="str">
        <f>IFERROR(VLOOKUP(P185,'class and classification'!$A$1:$C$338,3,FALSE),VLOOKUP(P185,'class and classification'!$A$340:$C$378,3,FALSE))</f>
        <v>SD</v>
      </c>
      <c r="S185" s="17" t="s">
        <v>682</v>
      </c>
      <c r="T185" s="27">
        <v>15</v>
      </c>
      <c r="U185" s="28">
        <v>21.9</v>
      </c>
      <c r="V185">
        <f t="shared" si="5"/>
        <v>68.493150684931521</v>
      </c>
    </row>
    <row r="186" spans="1:22" x14ac:dyDescent="0.3">
      <c r="A186" s="26" t="s">
        <v>347</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s="17" t="s">
        <v>683</v>
      </c>
      <c r="E186" s="34">
        <v>9</v>
      </c>
      <c r="F186" s="35">
        <v>12.3</v>
      </c>
      <c r="G186">
        <f t="shared" si="4"/>
        <v>73.17073170731706</v>
      </c>
      <c r="P186" s="26" t="s">
        <v>347</v>
      </c>
      <c r="Q186" t="str">
        <f>IFERROR(VLOOKUP(P186,'class and classification'!$A$1:$B$338,2,FALSE),VLOOKUP(P186,'class and classification'!$A$340:$B$378,2,FALSE))</f>
        <v>Predominantly Rural</v>
      </c>
      <c r="R186" t="str">
        <f>IFERROR(VLOOKUP(P186,'class and classification'!$A$1:$C$338,3,FALSE),VLOOKUP(P186,'class and classification'!$A$340:$C$378,3,FALSE))</f>
        <v>SD</v>
      </c>
      <c r="S186" s="17" t="s">
        <v>683</v>
      </c>
      <c r="T186" s="34">
        <v>9</v>
      </c>
      <c r="U186" s="35">
        <v>12.2</v>
      </c>
      <c r="V186">
        <f t="shared" si="5"/>
        <v>73.770491803278688</v>
      </c>
    </row>
    <row r="187" spans="1:22" x14ac:dyDescent="0.3">
      <c r="A187" s="26" t="s">
        <v>145</v>
      </c>
      <c r="B187" t="str">
        <f>IFERROR(VLOOKUP(A187,'class and classification'!$A$1:$B$338,2,FALSE),VLOOKUP(A187,'class and classification'!$A$340:$B$378,2,FALSE))</f>
        <v>Urban with Significant Rural</v>
      </c>
      <c r="C187" t="str">
        <f>IFERROR(VLOOKUP(A187,'class and classification'!$A$1:$C$338,3,FALSE),VLOOKUP(A187,'class and classification'!$A$340:$C$378,3,FALSE))</f>
        <v>SC</v>
      </c>
      <c r="D187" s="17" t="s">
        <v>684</v>
      </c>
      <c r="E187" s="22">
        <v>108</v>
      </c>
      <c r="F187" s="23">
        <v>22.2</v>
      </c>
      <c r="G187">
        <f t="shared" si="4"/>
        <v>486.48648648648646</v>
      </c>
      <c r="P187" s="26" t="s">
        <v>145</v>
      </c>
      <c r="Q187" t="str">
        <f>IFERROR(VLOOKUP(P187,'class and classification'!$A$1:$B$338,2,FALSE),VLOOKUP(P187,'class and classification'!$A$340:$B$378,2,FALSE))</f>
        <v>Urban with Significant Rural</v>
      </c>
      <c r="R187" t="str">
        <f>IFERROR(VLOOKUP(P187,'class and classification'!$A$1:$C$338,3,FALSE),VLOOKUP(P187,'class and classification'!$A$340:$C$378,3,FALSE))</f>
        <v>SC</v>
      </c>
      <c r="S187" s="17" t="s">
        <v>684</v>
      </c>
      <c r="T187" s="22">
        <v>119</v>
      </c>
      <c r="U187" s="23">
        <v>23.6</v>
      </c>
      <c r="V187">
        <f t="shared" si="5"/>
        <v>504.23728813559319</v>
      </c>
    </row>
    <row r="188" spans="1:22" x14ac:dyDescent="0.3">
      <c r="A188" s="26" t="s">
        <v>348</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s="17" t="s">
        <v>685</v>
      </c>
      <c r="E188" s="27">
        <v>14</v>
      </c>
      <c r="F188" s="28">
        <v>20</v>
      </c>
      <c r="G188">
        <f t="shared" si="4"/>
        <v>70</v>
      </c>
      <c r="P188" s="26" t="s">
        <v>348</v>
      </c>
      <c r="Q188" t="str">
        <f>IFERROR(VLOOKUP(P188,'class and classification'!$A$1:$B$338,2,FALSE),VLOOKUP(P188,'class and classification'!$A$340:$B$378,2,FALSE))</f>
        <v>Predominantly Urban</v>
      </c>
      <c r="R188" t="str">
        <f>IFERROR(VLOOKUP(P188,'class and classification'!$A$1:$C$338,3,FALSE),VLOOKUP(P188,'class and classification'!$A$340:$C$378,3,FALSE))</f>
        <v>SD</v>
      </c>
      <c r="S188" s="17" t="s">
        <v>685</v>
      </c>
      <c r="T188" s="27">
        <v>16</v>
      </c>
      <c r="U188" s="28">
        <v>21.7</v>
      </c>
      <c r="V188">
        <f t="shared" si="5"/>
        <v>73.732718894009224</v>
      </c>
    </row>
    <row r="189" spans="1:22" x14ac:dyDescent="0.3">
      <c r="A189" s="26" t="s">
        <v>349</v>
      </c>
      <c r="B189" t="str">
        <f>IFERROR(VLOOKUP(A189,'class and classification'!$A$1:$B$338,2,FALSE),VLOOKUP(A189,'class and classification'!$A$340:$B$378,2,FALSE))</f>
        <v>Predominantly Rural</v>
      </c>
      <c r="C189" t="str">
        <f>IFERROR(VLOOKUP(A189,'class and classification'!$A$1:$C$338,3,FALSE),VLOOKUP(A189,'class and classification'!$A$340:$C$378,3,FALSE))</f>
        <v>SD</v>
      </c>
      <c r="D189" s="17" t="s">
        <v>686</v>
      </c>
      <c r="E189" s="27">
        <v>14</v>
      </c>
      <c r="F189" s="28">
        <v>29.8</v>
      </c>
      <c r="G189">
        <f t="shared" si="4"/>
        <v>46.979865771812079</v>
      </c>
      <c r="P189" s="26" t="s">
        <v>349</v>
      </c>
      <c r="Q189" t="str">
        <f>IFERROR(VLOOKUP(P189,'class and classification'!$A$1:$B$338,2,FALSE),VLOOKUP(P189,'class and classification'!$A$340:$B$378,2,FALSE))</f>
        <v>Predominantly Rural</v>
      </c>
      <c r="R189" t="str">
        <f>IFERROR(VLOOKUP(P189,'class and classification'!$A$1:$C$338,3,FALSE),VLOOKUP(P189,'class and classification'!$A$340:$C$378,3,FALSE))</f>
        <v>SD</v>
      </c>
      <c r="S189" s="17" t="s">
        <v>686</v>
      </c>
      <c r="T189" s="34">
        <v>13</v>
      </c>
      <c r="U189" s="28">
        <v>29.5</v>
      </c>
      <c r="V189">
        <f t="shared" si="5"/>
        <v>44.067796610169495</v>
      </c>
    </row>
    <row r="190" spans="1:22" x14ac:dyDescent="0.3">
      <c r="A190" s="26" t="s">
        <v>350</v>
      </c>
      <c r="B190" t="str">
        <f>IFERROR(VLOOKUP(A190,'class and classification'!$A$1:$B$338,2,FALSE),VLOOKUP(A190,'class and classification'!$A$340:$B$378,2,FALSE))</f>
        <v>Urban with Significant Rural</v>
      </c>
      <c r="C190" t="str">
        <f>IFERROR(VLOOKUP(A190,'class and classification'!$A$1:$C$338,3,FALSE),VLOOKUP(A190,'class and classification'!$A$340:$C$378,3,FALSE))</f>
        <v>SD</v>
      </c>
      <c r="D190" s="17" t="s">
        <v>687</v>
      </c>
      <c r="E190" s="34">
        <v>5</v>
      </c>
      <c r="F190" s="35">
        <v>16.8</v>
      </c>
      <c r="G190">
        <f t="shared" si="4"/>
        <v>29.761904761904759</v>
      </c>
      <c r="P190" s="26" t="s">
        <v>350</v>
      </c>
      <c r="Q190" t="str">
        <f>IFERROR(VLOOKUP(P190,'class and classification'!$A$1:$B$338,2,FALSE),VLOOKUP(P190,'class and classification'!$A$340:$B$378,2,FALSE))</f>
        <v>Urban with Significant Rural</v>
      </c>
      <c r="R190" t="str">
        <f>IFERROR(VLOOKUP(P190,'class and classification'!$A$1:$C$338,3,FALSE),VLOOKUP(P190,'class and classification'!$A$340:$C$378,3,FALSE))</f>
        <v>SD</v>
      </c>
      <c r="S190" s="17" t="s">
        <v>687</v>
      </c>
      <c r="T190" s="34">
        <v>6</v>
      </c>
      <c r="U190" s="35">
        <v>22.8</v>
      </c>
      <c r="V190">
        <f t="shared" si="5"/>
        <v>26.315789473684209</v>
      </c>
    </row>
    <row r="191" spans="1:22" x14ac:dyDescent="0.3">
      <c r="A191" s="26" t="s">
        <v>351</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s="17" t="s">
        <v>688</v>
      </c>
      <c r="E191" s="34">
        <v>5</v>
      </c>
      <c r="F191" s="35">
        <v>30.8</v>
      </c>
      <c r="G191">
        <f t="shared" si="4"/>
        <v>16.233766233766232</v>
      </c>
      <c r="P191" s="26" t="s">
        <v>351</v>
      </c>
      <c r="Q191" t="str">
        <f>IFERROR(VLOOKUP(P191,'class and classification'!$A$1:$B$338,2,FALSE),VLOOKUP(P191,'class and classification'!$A$340:$B$378,2,FALSE))</f>
        <v>Predominantly Urban</v>
      </c>
      <c r="R191" t="str">
        <f>IFERROR(VLOOKUP(P191,'class and classification'!$A$1:$C$338,3,FALSE),VLOOKUP(P191,'class and classification'!$A$340:$C$378,3,FALSE))</f>
        <v>SD</v>
      </c>
      <c r="S191" s="17" t="s">
        <v>688</v>
      </c>
      <c r="T191" s="34">
        <v>6</v>
      </c>
      <c r="U191" s="35">
        <v>31.7</v>
      </c>
      <c r="V191">
        <f t="shared" si="5"/>
        <v>18.927444794952681</v>
      </c>
    </row>
    <row r="192" spans="1:22" x14ac:dyDescent="0.3">
      <c r="A192" s="26" t="s">
        <v>352</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s="17" t="s">
        <v>689</v>
      </c>
      <c r="E192" s="34">
        <v>13</v>
      </c>
      <c r="F192" s="28">
        <v>16.7</v>
      </c>
      <c r="G192">
        <f t="shared" si="4"/>
        <v>77.844311377245518</v>
      </c>
      <c r="P192" s="26" t="s">
        <v>352</v>
      </c>
      <c r="Q192" t="str">
        <f>IFERROR(VLOOKUP(P192,'class and classification'!$A$1:$B$338,2,FALSE),VLOOKUP(P192,'class and classification'!$A$340:$B$378,2,FALSE))</f>
        <v>Predominantly Urban</v>
      </c>
      <c r="R192" t="str">
        <f>IFERROR(VLOOKUP(P192,'class and classification'!$A$1:$C$338,3,FALSE),VLOOKUP(P192,'class and classification'!$A$340:$C$378,3,FALSE))</f>
        <v>SD</v>
      </c>
      <c r="S192" s="17" t="s">
        <v>689</v>
      </c>
      <c r="T192" s="34">
        <v>12</v>
      </c>
      <c r="U192" s="28">
        <v>16.100000000000001</v>
      </c>
      <c r="V192">
        <f t="shared" si="5"/>
        <v>74.534161490683232</v>
      </c>
    </row>
    <row r="193" spans="1:22" x14ac:dyDescent="0.3">
      <c r="A193" s="26" t="s">
        <v>353</v>
      </c>
      <c r="B193" t="str">
        <f>IFERROR(VLOOKUP(A193,'class and classification'!$A$1:$B$338,2,FALSE),VLOOKUP(A193,'class and classification'!$A$340:$B$378,2,FALSE))</f>
        <v>Urban with Significant Rural</v>
      </c>
      <c r="C193" t="str">
        <f>IFERROR(VLOOKUP(A193,'class and classification'!$A$1:$C$338,3,FALSE),VLOOKUP(A193,'class and classification'!$A$340:$C$378,3,FALSE))</f>
        <v>SD</v>
      </c>
      <c r="D193" s="17" t="s">
        <v>690</v>
      </c>
      <c r="E193" s="27">
        <v>18</v>
      </c>
      <c r="F193" s="28">
        <v>21</v>
      </c>
      <c r="G193">
        <f t="shared" si="4"/>
        <v>85.714285714285722</v>
      </c>
      <c r="P193" s="26" t="s">
        <v>353</v>
      </c>
      <c r="Q193" t="str">
        <f>IFERROR(VLOOKUP(P193,'class and classification'!$A$1:$B$338,2,FALSE),VLOOKUP(P193,'class and classification'!$A$340:$B$378,2,FALSE))</f>
        <v>Urban with Significant Rural</v>
      </c>
      <c r="R193" t="str">
        <f>IFERROR(VLOOKUP(P193,'class and classification'!$A$1:$C$338,3,FALSE),VLOOKUP(P193,'class and classification'!$A$340:$C$378,3,FALSE))</f>
        <v>SD</v>
      </c>
      <c r="S193" s="17" t="s">
        <v>690</v>
      </c>
      <c r="T193" s="27">
        <v>24</v>
      </c>
      <c r="U193" s="28">
        <v>26.3</v>
      </c>
      <c r="V193">
        <f t="shared" si="5"/>
        <v>91.254752851711018</v>
      </c>
    </row>
    <row r="194" spans="1:22" x14ac:dyDescent="0.3">
      <c r="A194" s="26" t="s">
        <v>354</v>
      </c>
      <c r="B194" t="str">
        <f>IFERROR(VLOOKUP(A194,'class and classification'!$A$1:$B$338,2,FALSE),VLOOKUP(A194,'class and classification'!$A$340:$B$378,2,FALSE))</f>
        <v>Urban with Significant Rural</v>
      </c>
      <c r="C194" t="str">
        <f>IFERROR(VLOOKUP(A194,'class and classification'!$A$1:$C$338,3,FALSE),VLOOKUP(A194,'class and classification'!$A$340:$C$378,3,FALSE))</f>
        <v>SD</v>
      </c>
      <c r="D194" s="17" t="s">
        <v>691</v>
      </c>
      <c r="E194" s="34">
        <v>8</v>
      </c>
      <c r="F194" s="35">
        <v>21.8</v>
      </c>
      <c r="G194">
        <f t="shared" si="4"/>
        <v>36.697247706422019</v>
      </c>
      <c r="P194" s="26" t="s">
        <v>354</v>
      </c>
      <c r="Q194" t="str">
        <f>IFERROR(VLOOKUP(P194,'class and classification'!$A$1:$B$338,2,FALSE),VLOOKUP(P194,'class and classification'!$A$340:$B$378,2,FALSE))</f>
        <v>Urban with Significant Rural</v>
      </c>
      <c r="R194" t="str">
        <f>IFERROR(VLOOKUP(P194,'class and classification'!$A$1:$C$338,3,FALSE),VLOOKUP(P194,'class and classification'!$A$340:$C$378,3,FALSE))</f>
        <v>SD</v>
      </c>
      <c r="S194" s="17" t="s">
        <v>691</v>
      </c>
      <c r="T194" s="34">
        <v>7</v>
      </c>
      <c r="U194" s="35">
        <v>17.5</v>
      </c>
      <c r="V194">
        <f t="shared" si="5"/>
        <v>40</v>
      </c>
    </row>
    <row r="195" spans="1:22" x14ac:dyDescent="0.3">
      <c r="A195" s="26" t="s">
        <v>355</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s="17" t="s">
        <v>692</v>
      </c>
      <c r="E195" s="34">
        <v>6</v>
      </c>
      <c r="F195" s="35">
        <v>17.3</v>
      </c>
      <c r="G195">
        <f t="shared" si="4"/>
        <v>34.682080924855491</v>
      </c>
      <c r="P195" s="26" t="s">
        <v>355</v>
      </c>
      <c r="Q195" t="str">
        <f>IFERROR(VLOOKUP(P195,'class and classification'!$A$1:$B$338,2,FALSE),VLOOKUP(P195,'class and classification'!$A$340:$B$378,2,FALSE))</f>
        <v>Predominantly Urban</v>
      </c>
      <c r="R195" t="str">
        <f>IFERROR(VLOOKUP(P195,'class and classification'!$A$1:$C$338,3,FALSE),VLOOKUP(P195,'class and classification'!$A$340:$C$378,3,FALSE))</f>
        <v>SD</v>
      </c>
      <c r="S195" s="17" t="s">
        <v>692</v>
      </c>
      <c r="T195" s="34">
        <v>6</v>
      </c>
      <c r="U195" s="35">
        <v>19.2</v>
      </c>
      <c r="V195">
        <f t="shared" si="5"/>
        <v>31.25</v>
      </c>
    </row>
    <row r="196" spans="1:22" x14ac:dyDescent="0.3">
      <c r="A196" s="26" t="s">
        <v>356</v>
      </c>
      <c r="B196" t="str">
        <f>IFERROR(VLOOKUP(A196,'class and classification'!$A$1:$B$338,2,FALSE),VLOOKUP(A196,'class and classification'!$A$340:$B$378,2,FALSE))</f>
        <v>Predominantly Rural</v>
      </c>
      <c r="C196" t="str">
        <f>IFERROR(VLOOKUP(A196,'class and classification'!$A$1:$C$338,3,FALSE),VLOOKUP(A196,'class and classification'!$A$340:$C$378,3,FALSE))</f>
        <v>SD</v>
      </c>
      <c r="D196" s="17" t="s">
        <v>693</v>
      </c>
      <c r="E196" s="34" t="s">
        <v>1074</v>
      </c>
      <c r="F196" s="35">
        <v>24.2</v>
      </c>
      <c r="P196" s="26" t="s">
        <v>356</v>
      </c>
      <c r="Q196" t="str">
        <f>IFERROR(VLOOKUP(P196,'class and classification'!$A$1:$B$338,2,FALSE),VLOOKUP(P196,'class and classification'!$A$340:$B$378,2,FALSE))</f>
        <v>Predominantly Rural</v>
      </c>
      <c r="R196" t="str">
        <f>IFERROR(VLOOKUP(P196,'class and classification'!$A$1:$C$338,3,FALSE),VLOOKUP(P196,'class and classification'!$A$340:$C$378,3,FALSE))</f>
        <v>SD</v>
      </c>
      <c r="S196" s="17" t="s">
        <v>693</v>
      </c>
      <c r="T196" s="34">
        <v>5</v>
      </c>
      <c r="U196" s="35">
        <v>31.6</v>
      </c>
      <c r="V196">
        <f t="shared" si="5"/>
        <v>15.822784810126581</v>
      </c>
    </row>
    <row r="197" spans="1:22" x14ac:dyDescent="0.3">
      <c r="A197" s="26" t="s">
        <v>357</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s="17" t="s">
        <v>694</v>
      </c>
      <c r="E197" s="34">
        <v>6</v>
      </c>
      <c r="F197" s="35">
        <v>36.200000000000003</v>
      </c>
      <c r="G197">
        <f t="shared" si="4"/>
        <v>16.574585635359114</v>
      </c>
      <c r="P197" s="26" t="s">
        <v>357</v>
      </c>
      <c r="Q197" t="str">
        <f>IFERROR(VLOOKUP(P197,'class and classification'!$A$1:$B$338,2,FALSE),VLOOKUP(P197,'class and classification'!$A$340:$B$378,2,FALSE))</f>
        <v>Predominantly Urban</v>
      </c>
      <c r="R197" t="str">
        <f>IFERROR(VLOOKUP(P197,'class and classification'!$A$1:$C$338,3,FALSE),VLOOKUP(P197,'class and classification'!$A$340:$C$378,3,FALSE))</f>
        <v>SD</v>
      </c>
      <c r="S197" s="17" t="s">
        <v>694</v>
      </c>
      <c r="T197" s="34">
        <v>6</v>
      </c>
      <c r="U197" s="35">
        <v>32.5</v>
      </c>
      <c r="V197">
        <f t="shared" si="5"/>
        <v>18.46153846153846</v>
      </c>
    </row>
    <row r="198" spans="1:22" x14ac:dyDescent="0.3">
      <c r="A198" s="26" t="s">
        <v>358</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s="17" t="s">
        <v>695</v>
      </c>
      <c r="E198" s="34">
        <v>10</v>
      </c>
      <c r="F198" s="28">
        <v>31.3</v>
      </c>
      <c r="G198">
        <f t="shared" si="4"/>
        <v>31.948881789137381</v>
      </c>
      <c r="P198" s="26" t="s">
        <v>358</v>
      </c>
      <c r="Q198" t="str">
        <f>IFERROR(VLOOKUP(P198,'class and classification'!$A$1:$B$338,2,FALSE),VLOOKUP(P198,'class and classification'!$A$340:$B$378,2,FALSE))</f>
        <v>Predominantly Rural</v>
      </c>
      <c r="R198" t="str">
        <f>IFERROR(VLOOKUP(P198,'class and classification'!$A$1:$C$338,3,FALSE),VLOOKUP(P198,'class and classification'!$A$340:$C$378,3,FALSE))</f>
        <v>SD</v>
      </c>
      <c r="S198" s="17" t="s">
        <v>695</v>
      </c>
      <c r="T198" s="34">
        <v>11</v>
      </c>
      <c r="U198" s="28">
        <v>34.799999999999997</v>
      </c>
      <c r="V198">
        <f t="shared" si="5"/>
        <v>31.609195402298852</v>
      </c>
    </row>
    <row r="199" spans="1:22" x14ac:dyDescent="0.3">
      <c r="A199" s="26" t="s">
        <v>359</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s="17" t="s">
        <v>696</v>
      </c>
      <c r="E199" s="34">
        <v>7</v>
      </c>
      <c r="F199" s="35">
        <v>20.3</v>
      </c>
      <c r="G199">
        <f t="shared" si="4"/>
        <v>34.482758620689651</v>
      </c>
      <c r="P199" s="26" t="s">
        <v>359</v>
      </c>
      <c r="Q199" t="str">
        <f>IFERROR(VLOOKUP(P199,'class and classification'!$A$1:$B$338,2,FALSE),VLOOKUP(P199,'class and classification'!$A$340:$B$378,2,FALSE))</f>
        <v>Predominantly Rural</v>
      </c>
      <c r="R199" t="str">
        <f>IFERROR(VLOOKUP(P199,'class and classification'!$A$1:$C$338,3,FALSE),VLOOKUP(P199,'class and classification'!$A$340:$C$378,3,FALSE))</f>
        <v>SD</v>
      </c>
      <c r="S199" s="17" t="s">
        <v>696</v>
      </c>
      <c r="T199" s="34">
        <v>6</v>
      </c>
      <c r="U199" s="35">
        <v>16.899999999999999</v>
      </c>
      <c r="V199">
        <f t="shared" si="5"/>
        <v>35.502958579881657</v>
      </c>
    </row>
    <row r="200" spans="1:22" x14ac:dyDescent="0.3">
      <c r="A200" s="26" t="s">
        <v>146</v>
      </c>
      <c r="B200" t="str">
        <f>IFERROR(VLOOKUP(A200,'class and classification'!$A$1:$B$338,2,FALSE),VLOOKUP(A200,'class and classification'!$A$340:$B$378,2,FALSE))</f>
        <v>Predominantly Urban</v>
      </c>
      <c r="C200" t="str">
        <f>IFERROR(VLOOKUP(A200,'class and classification'!$A$1:$C$338,3,FALSE),VLOOKUP(A200,'class and classification'!$A$340:$C$378,3,FALSE))</f>
        <v>SC</v>
      </c>
      <c r="D200" s="17" t="s">
        <v>697</v>
      </c>
      <c r="E200" s="22">
        <v>95</v>
      </c>
      <c r="F200" s="23">
        <v>17.899999999999999</v>
      </c>
      <c r="G200">
        <f t="shared" si="4"/>
        <v>530.72625698324021</v>
      </c>
      <c r="P200" s="26" t="s">
        <v>146</v>
      </c>
      <c r="Q200" t="str">
        <f>IFERROR(VLOOKUP(P200,'class and classification'!$A$1:$B$338,2,FALSE),VLOOKUP(P200,'class and classification'!$A$340:$B$378,2,FALSE))</f>
        <v>Predominantly Urban</v>
      </c>
      <c r="R200" t="str">
        <f>IFERROR(VLOOKUP(P200,'class and classification'!$A$1:$C$338,3,FALSE),VLOOKUP(P200,'class and classification'!$A$340:$C$378,3,FALSE))</f>
        <v>SC</v>
      </c>
      <c r="S200" s="17" t="s">
        <v>697</v>
      </c>
      <c r="T200" s="22">
        <v>101</v>
      </c>
      <c r="U200" s="23">
        <v>19.2</v>
      </c>
      <c r="V200">
        <f t="shared" si="5"/>
        <v>526.04166666666663</v>
      </c>
    </row>
    <row r="201" spans="1:22" x14ac:dyDescent="0.3">
      <c r="A201" s="26" t="s">
        <v>360</v>
      </c>
      <c r="B201" t="str">
        <f>IFERROR(VLOOKUP(A201,'class and classification'!$A$1:$B$338,2,FALSE),VLOOKUP(A201,'class and classification'!$A$340:$B$378,2,FALSE))</f>
        <v>Predominantly Urban</v>
      </c>
      <c r="C201" t="str">
        <f>IFERROR(VLOOKUP(A201,'class and classification'!$A$1:$C$338,3,FALSE),VLOOKUP(A201,'class and classification'!$A$340:$C$378,3,FALSE))</f>
        <v>SD</v>
      </c>
      <c r="D201" s="17" t="s">
        <v>698</v>
      </c>
      <c r="E201" s="34">
        <v>5</v>
      </c>
      <c r="F201" s="35">
        <v>16.7</v>
      </c>
      <c r="G201">
        <f t="shared" si="4"/>
        <v>29.940119760479046</v>
      </c>
      <c r="P201" s="26" t="s">
        <v>360</v>
      </c>
      <c r="Q201" t="str">
        <f>IFERROR(VLOOKUP(P201,'class and classification'!$A$1:$B$338,2,FALSE),VLOOKUP(P201,'class and classification'!$A$340:$B$378,2,FALSE))</f>
        <v>Predominantly Urban</v>
      </c>
      <c r="R201" t="str">
        <f>IFERROR(VLOOKUP(P201,'class and classification'!$A$1:$C$338,3,FALSE),VLOOKUP(P201,'class and classification'!$A$340:$C$378,3,FALSE))</f>
        <v>SD</v>
      </c>
      <c r="S201" s="17" t="s">
        <v>698</v>
      </c>
      <c r="T201" s="34">
        <v>7</v>
      </c>
      <c r="U201" s="35">
        <v>20.8</v>
      </c>
      <c r="V201">
        <f t="shared" si="5"/>
        <v>33.653846153846153</v>
      </c>
    </row>
    <row r="202" spans="1:22" x14ac:dyDescent="0.3">
      <c r="A202" s="26" t="s">
        <v>361</v>
      </c>
      <c r="B202" t="str">
        <f>IFERROR(VLOOKUP(A202,'class and classification'!$A$1:$B$338,2,FALSE),VLOOKUP(A202,'class and classification'!$A$340:$B$378,2,FALSE))</f>
        <v>Urban with Significant Rural</v>
      </c>
      <c r="C202" t="str">
        <f>IFERROR(VLOOKUP(A202,'class and classification'!$A$1:$C$338,3,FALSE),VLOOKUP(A202,'class and classification'!$A$340:$C$378,3,FALSE))</f>
        <v>SD</v>
      </c>
      <c r="D202" s="17" t="s">
        <v>699</v>
      </c>
      <c r="E202" s="34">
        <v>11</v>
      </c>
      <c r="F202" s="28">
        <v>20.3</v>
      </c>
      <c r="G202">
        <f t="shared" si="4"/>
        <v>54.187192118226598</v>
      </c>
      <c r="P202" s="26" t="s">
        <v>361</v>
      </c>
      <c r="Q202" t="str">
        <f>IFERROR(VLOOKUP(P202,'class and classification'!$A$1:$B$338,2,FALSE),VLOOKUP(P202,'class and classification'!$A$340:$B$378,2,FALSE))</f>
        <v>Urban with Significant Rural</v>
      </c>
      <c r="R202" t="str">
        <f>IFERROR(VLOOKUP(P202,'class and classification'!$A$1:$C$338,3,FALSE),VLOOKUP(P202,'class and classification'!$A$340:$C$378,3,FALSE))</f>
        <v>SD</v>
      </c>
      <c r="S202" s="17" t="s">
        <v>699</v>
      </c>
      <c r="T202" s="34">
        <v>12</v>
      </c>
      <c r="U202" s="28">
        <v>21.1</v>
      </c>
      <c r="V202">
        <f t="shared" si="5"/>
        <v>56.872037914691937</v>
      </c>
    </row>
    <row r="203" spans="1:22" x14ac:dyDescent="0.3">
      <c r="A203" s="26" t="s">
        <v>362</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s="17" t="s">
        <v>700</v>
      </c>
      <c r="E203" s="34">
        <v>12</v>
      </c>
      <c r="F203" s="28">
        <v>21.3</v>
      </c>
      <c r="G203">
        <f t="shared" si="4"/>
        <v>56.338028169014088</v>
      </c>
      <c r="P203" s="26" t="s">
        <v>362</v>
      </c>
      <c r="Q203" t="str">
        <f>IFERROR(VLOOKUP(P203,'class and classification'!$A$1:$B$338,2,FALSE),VLOOKUP(P203,'class and classification'!$A$340:$B$378,2,FALSE))</f>
        <v>Urban with Significant Rural</v>
      </c>
      <c r="R203" t="str">
        <f>IFERROR(VLOOKUP(P203,'class and classification'!$A$1:$C$338,3,FALSE),VLOOKUP(P203,'class and classification'!$A$340:$C$378,3,FALSE))</f>
        <v>SD</v>
      </c>
      <c r="S203" s="17" t="s">
        <v>700</v>
      </c>
      <c r="T203" s="34">
        <v>11</v>
      </c>
      <c r="U203" s="35">
        <v>19.600000000000001</v>
      </c>
      <c r="V203">
        <f t="shared" si="5"/>
        <v>56.122448979591837</v>
      </c>
    </row>
    <row r="204" spans="1:22" x14ac:dyDescent="0.3">
      <c r="A204" s="26" t="s">
        <v>363</v>
      </c>
      <c r="B204" t="str">
        <f>IFERROR(VLOOKUP(A204,'class and classification'!$A$1:$B$338,2,FALSE),VLOOKUP(A204,'class and classification'!$A$340:$B$378,2,FALSE))</f>
        <v>Predominantly Urban</v>
      </c>
      <c r="C204" t="str">
        <f>IFERROR(VLOOKUP(A204,'class and classification'!$A$1:$C$338,3,FALSE),VLOOKUP(A204,'class and classification'!$A$340:$C$378,3,FALSE))</f>
        <v>SD</v>
      </c>
      <c r="D204" s="17" t="s">
        <v>701</v>
      </c>
      <c r="E204" s="34">
        <v>5</v>
      </c>
      <c r="F204" s="35">
        <v>13.4</v>
      </c>
      <c r="G204">
        <f t="shared" ref="G204:G267" si="6">E204/(F204/100)</f>
        <v>37.31343283582089</v>
      </c>
      <c r="P204" s="26" t="s">
        <v>363</v>
      </c>
      <c r="Q204" t="str">
        <f>IFERROR(VLOOKUP(P204,'class and classification'!$A$1:$B$338,2,FALSE),VLOOKUP(P204,'class and classification'!$A$340:$B$378,2,FALSE))</f>
        <v>Predominantly Urban</v>
      </c>
      <c r="R204" t="str">
        <f>IFERROR(VLOOKUP(P204,'class and classification'!$A$1:$C$338,3,FALSE),VLOOKUP(P204,'class and classification'!$A$340:$C$378,3,FALSE))</f>
        <v>SD</v>
      </c>
      <c r="S204" s="17" t="s">
        <v>701</v>
      </c>
      <c r="T204" s="34">
        <v>6</v>
      </c>
      <c r="U204" s="35">
        <v>15.7</v>
      </c>
      <c r="V204">
        <f t="shared" ref="V204:V267" si="7">T204/(U204/100)</f>
        <v>38.216560509554142</v>
      </c>
    </row>
    <row r="205" spans="1:22" x14ac:dyDescent="0.3">
      <c r="A205" s="26" t="s">
        <v>364</v>
      </c>
      <c r="B205" t="str">
        <f>IFERROR(VLOOKUP(A205,'class and classification'!$A$1:$B$338,2,FALSE),VLOOKUP(A205,'class and classification'!$A$340:$B$378,2,FALSE))</f>
        <v>Urban with Significant Rural</v>
      </c>
      <c r="C205" t="str">
        <f>IFERROR(VLOOKUP(A205,'class and classification'!$A$1:$C$338,3,FALSE),VLOOKUP(A205,'class and classification'!$A$340:$C$378,3,FALSE))</f>
        <v>SD</v>
      </c>
      <c r="D205" s="17" t="s">
        <v>702</v>
      </c>
      <c r="E205" s="34">
        <v>11</v>
      </c>
      <c r="F205" s="35">
        <v>22.6</v>
      </c>
      <c r="G205">
        <f t="shared" si="6"/>
        <v>48.672566371681413</v>
      </c>
      <c r="P205" s="26" t="s">
        <v>364</v>
      </c>
      <c r="Q205" t="str">
        <f>IFERROR(VLOOKUP(P205,'class and classification'!$A$1:$B$338,2,FALSE),VLOOKUP(P205,'class and classification'!$A$340:$B$378,2,FALSE))</f>
        <v>Urban with Significant Rural</v>
      </c>
      <c r="R205" t="str">
        <f>IFERROR(VLOOKUP(P205,'class and classification'!$A$1:$C$338,3,FALSE),VLOOKUP(P205,'class and classification'!$A$340:$C$378,3,FALSE))</f>
        <v>SD</v>
      </c>
      <c r="S205" s="17" t="s">
        <v>702</v>
      </c>
      <c r="T205" s="34">
        <v>13</v>
      </c>
      <c r="U205" s="28">
        <v>25.7</v>
      </c>
      <c r="V205">
        <f t="shared" si="7"/>
        <v>50.583657587548636</v>
      </c>
    </row>
    <row r="206" spans="1:22" x14ac:dyDescent="0.3">
      <c r="A206" s="26" t="s">
        <v>365</v>
      </c>
      <c r="B206" t="str">
        <f>IFERROR(VLOOKUP(A206,'class and classification'!$A$1:$B$338,2,FALSE),VLOOKUP(A206,'class and classification'!$A$340:$B$378,2,FALSE))</f>
        <v>Predominantly Urban</v>
      </c>
      <c r="C206" t="str">
        <f>IFERROR(VLOOKUP(A206,'class and classification'!$A$1:$C$338,3,FALSE),VLOOKUP(A206,'class and classification'!$A$340:$C$378,3,FALSE))</f>
        <v>SD</v>
      </c>
      <c r="D206" s="17" t="s">
        <v>703</v>
      </c>
      <c r="E206" s="27">
        <v>15</v>
      </c>
      <c r="F206" s="28">
        <v>21.8</v>
      </c>
      <c r="G206">
        <f t="shared" si="6"/>
        <v>68.807339449541288</v>
      </c>
      <c r="P206" s="26" t="s">
        <v>365</v>
      </c>
      <c r="Q206" t="str">
        <f>IFERROR(VLOOKUP(P206,'class and classification'!$A$1:$B$338,2,FALSE),VLOOKUP(P206,'class and classification'!$A$340:$B$378,2,FALSE))</f>
        <v>Predominantly Urban</v>
      </c>
      <c r="R206" t="str">
        <f>IFERROR(VLOOKUP(P206,'class and classification'!$A$1:$C$338,3,FALSE),VLOOKUP(P206,'class and classification'!$A$340:$C$378,3,FALSE))</f>
        <v>SD</v>
      </c>
      <c r="S206" s="17" t="s">
        <v>703</v>
      </c>
      <c r="T206" s="27">
        <v>14</v>
      </c>
      <c r="U206" s="28">
        <v>22.4</v>
      </c>
      <c r="V206">
        <f t="shared" si="7"/>
        <v>62.500000000000007</v>
      </c>
    </row>
    <row r="207" spans="1:22" x14ac:dyDescent="0.3">
      <c r="A207" s="26" t="s">
        <v>366</v>
      </c>
      <c r="B207" t="str">
        <f>IFERROR(VLOOKUP(A207,'class and classification'!$A$1:$B$338,2,FALSE),VLOOKUP(A207,'class and classification'!$A$340:$B$378,2,FALSE))</f>
        <v>Predominantly Urban</v>
      </c>
      <c r="C207" t="str">
        <f>IFERROR(VLOOKUP(A207,'class and classification'!$A$1:$C$338,3,FALSE),VLOOKUP(A207,'class and classification'!$A$340:$C$378,3,FALSE))</f>
        <v>SD</v>
      </c>
      <c r="D207" s="17" t="s">
        <v>704</v>
      </c>
      <c r="E207" s="34">
        <v>7</v>
      </c>
      <c r="F207" s="35">
        <v>15.1</v>
      </c>
      <c r="G207">
        <f t="shared" si="6"/>
        <v>46.357615894039739</v>
      </c>
      <c r="P207" s="26" t="s">
        <v>366</v>
      </c>
      <c r="Q207" t="str">
        <f>IFERROR(VLOOKUP(P207,'class and classification'!$A$1:$B$338,2,FALSE),VLOOKUP(P207,'class and classification'!$A$340:$B$378,2,FALSE))</f>
        <v>Predominantly Urban</v>
      </c>
      <c r="R207" t="str">
        <f>IFERROR(VLOOKUP(P207,'class and classification'!$A$1:$C$338,3,FALSE),VLOOKUP(P207,'class and classification'!$A$340:$C$378,3,FALSE))</f>
        <v>SD</v>
      </c>
      <c r="S207" s="17" t="s">
        <v>704</v>
      </c>
      <c r="T207" s="34">
        <v>8</v>
      </c>
      <c r="U207" s="35">
        <v>16.600000000000001</v>
      </c>
      <c r="V207">
        <f t="shared" si="7"/>
        <v>48.192771084337345</v>
      </c>
    </row>
    <row r="208" spans="1:22" x14ac:dyDescent="0.3">
      <c r="A208" s="26" t="s">
        <v>367</v>
      </c>
      <c r="B208" t="str">
        <f>IFERROR(VLOOKUP(A208,'class and classification'!$A$1:$B$338,2,FALSE),VLOOKUP(A208,'class and classification'!$A$340:$B$378,2,FALSE))</f>
        <v>Predominantly Urban</v>
      </c>
      <c r="C208" t="str">
        <f>IFERROR(VLOOKUP(A208,'class and classification'!$A$1:$C$338,3,FALSE),VLOOKUP(A208,'class and classification'!$A$340:$C$378,3,FALSE))</f>
        <v>SD</v>
      </c>
      <c r="D208" s="17" t="s">
        <v>705</v>
      </c>
      <c r="E208" s="34">
        <v>5</v>
      </c>
      <c r="F208" s="35">
        <v>13.1</v>
      </c>
      <c r="G208">
        <f t="shared" si="6"/>
        <v>38.167938931297705</v>
      </c>
      <c r="P208" s="26" t="s">
        <v>367</v>
      </c>
      <c r="Q208" t="str">
        <f>IFERROR(VLOOKUP(P208,'class and classification'!$A$1:$B$338,2,FALSE),VLOOKUP(P208,'class and classification'!$A$340:$B$378,2,FALSE))</f>
        <v>Predominantly Urban</v>
      </c>
      <c r="R208" t="str">
        <f>IFERROR(VLOOKUP(P208,'class and classification'!$A$1:$C$338,3,FALSE),VLOOKUP(P208,'class and classification'!$A$340:$C$378,3,FALSE))</f>
        <v>SD</v>
      </c>
      <c r="S208" s="17" t="s">
        <v>705</v>
      </c>
      <c r="T208" s="34">
        <v>5</v>
      </c>
      <c r="U208" s="35">
        <v>10.7</v>
      </c>
      <c r="V208">
        <f t="shared" si="7"/>
        <v>46.728971962616825</v>
      </c>
    </row>
    <row r="209" spans="1:22" x14ac:dyDescent="0.3">
      <c r="A209" s="26" t="s">
        <v>368</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s="17" t="s">
        <v>706</v>
      </c>
      <c r="E209" s="34">
        <v>12</v>
      </c>
      <c r="F209" s="28">
        <v>14.8</v>
      </c>
      <c r="G209">
        <f t="shared" si="6"/>
        <v>81.081081081081066</v>
      </c>
      <c r="P209" s="26" t="s">
        <v>368</v>
      </c>
      <c r="Q209" t="str">
        <f>IFERROR(VLOOKUP(P209,'class and classification'!$A$1:$B$338,2,FALSE),VLOOKUP(P209,'class and classification'!$A$340:$B$378,2,FALSE))</f>
        <v>Predominantly Urban</v>
      </c>
      <c r="R209" t="str">
        <f>IFERROR(VLOOKUP(P209,'class and classification'!$A$1:$C$338,3,FALSE),VLOOKUP(P209,'class and classification'!$A$340:$C$378,3,FALSE))</f>
        <v>SD</v>
      </c>
      <c r="S209" s="17" t="s">
        <v>706</v>
      </c>
      <c r="T209" s="34">
        <v>12</v>
      </c>
      <c r="U209" s="28">
        <v>22.5</v>
      </c>
      <c r="V209">
        <f t="shared" si="7"/>
        <v>53.333333333333329</v>
      </c>
    </row>
    <row r="210" spans="1:22" x14ac:dyDescent="0.3">
      <c r="A210" s="26" t="s">
        <v>369</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s="17" t="s">
        <v>707</v>
      </c>
      <c r="E210" s="34">
        <v>11</v>
      </c>
      <c r="F210" s="28">
        <v>17.100000000000001</v>
      </c>
      <c r="G210">
        <f t="shared" si="6"/>
        <v>64.327485380116954</v>
      </c>
      <c r="P210" s="26" t="s">
        <v>369</v>
      </c>
      <c r="Q210" t="str">
        <f>IFERROR(VLOOKUP(P210,'class and classification'!$A$1:$B$338,2,FALSE),VLOOKUP(P210,'class and classification'!$A$340:$B$378,2,FALSE))</f>
        <v>Predominantly Urban</v>
      </c>
      <c r="R210" t="str">
        <f>IFERROR(VLOOKUP(P210,'class and classification'!$A$1:$C$338,3,FALSE),VLOOKUP(P210,'class and classification'!$A$340:$C$378,3,FALSE))</f>
        <v>SD</v>
      </c>
      <c r="S210" s="17" t="s">
        <v>707</v>
      </c>
      <c r="T210" s="34">
        <v>14</v>
      </c>
      <c r="U210" s="28">
        <v>16.5</v>
      </c>
      <c r="V210">
        <f t="shared" si="7"/>
        <v>84.848484848484844</v>
      </c>
    </row>
    <row r="211" spans="1:22" x14ac:dyDescent="0.3">
      <c r="A211" s="26" t="s">
        <v>147</v>
      </c>
      <c r="B211" t="str">
        <f>IFERROR(VLOOKUP(A211,'class and classification'!$A$1:$B$338,2,FALSE),VLOOKUP(A211,'class and classification'!$A$340:$B$378,2,FALSE))</f>
        <v>Predominantly Rural</v>
      </c>
      <c r="C211" t="str">
        <f>IFERROR(VLOOKUP(A211,'class and classification'!$A$1:$C$338,3,FALSE),VLOOKUP(A211,'class and classification'!$A$340:$C$378,3,FALSE))</f>
        <v>SC</v>
      </c>
      <c r="D211" s="17" t="s">
        <v>708</v>
      </c>
      <c r="E211" s="22">
        <v>90</v>
      </c>
      <c r="F211" s="23">
        <v>26.7</v>
      </c>
      <c r="G211">
        <f t="shared" si="6"/>
        <v>337.07865168539325</v>
      </c>
      <c r="P211" s="26" t="s">
        <v>147</v>
      </c>
      <c r="Q211" t="str">
        <f>IFERROR(VLOOKUP(P211,'class and classification'!$A$1:$B$338,2,FALSE),VLOOKUP(P211,'class and classification'!$A$340:$B$378,2,FALSE))</f>
        <v>Predominantly Rural</v>
      </c>
      <c r="R211" t="str">
        <f>IFERROR(VLOOKUP(P211,'class and classification'!$A$1:$C$338,3,FALSE),VLOOKUP(P211,'class and classification'!$A$340:$C$378,3,FALSE))</f>
        <v>SC</v>
      </c>
      <c r="S211" s="17" t="s">
        <v>708</v>
      </c>
      <c r="T211" s="22">
        <v>90</v>
      </c>
      <c r="U211" s="23">
        <v>27.7</v>
      </c>
      <c r="V211">
        <f t="shared" si="7"/>
        <v>324.90974729241879</v>
      </c>
    </row>
    <row r="212" spans="1:22" x14ac:dyDescent="0.3">
      <c r="A212" s="26" t="s">
        <v>370</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s="17" t="s">
        <v>709</v>
      </c>
      <c r="E212" s="34">
        <v>13</v>
      </c>
      <c r="F212" s="28">
        <v>33.700000000000003</v>
      </c>
      <c r="G212">
        <f t="shared" si="6"/>
        <v>38.575667655786347</v>
      </c>
      <c r="P212" s="26" t="s">
        <v>370</v>
      </c>
      <c r="Q212" t="str">
        <f>IFERROR(VLOOKUP(P212,'class and classification'!$A$1:$B$338,2,FALSE),VLOOKUP(P212,'class and classification'!$A$340:$B$378,2,FALSE))</f>
        <v>Predominantly Rural</v>
      </c>
      <c r="R212" t="str">
        <f>IFERROR(VLOOKUP(P212,'class and classification'!$A$1:$C$338,3,FALSE),VLOOKUP(P212,'class and classification'!$A$340:$C$378,3,FALSE))</f>
        <v>SD</v>
      </c>
      <c r="S212" s="17" t="s">
        <v>709</v>
      </c>
      <c r="T212" s="34">
        <v>12</v>
      </c>
      <c r="U212" s="28">
        <v>31.1</v>
      </c>
      <c r="V212">
        <f t="shared" si="7"/>
        <v>38.585209003215432</v>
      </c>
    </row>
    <row r="213" spans="1:22" x14ac:dyDescent="0.3">
      <c r="A213" s="26" t="s">
        <v>371</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s="17" t="s">
        <v>710</v>
      </c>
      <c r="E213" s="34">
        <v>12</v>
      </c>
      <c r="F213" s="28">
        <v>25.1</v>
      </c>
      <c r="G213">
        <f t="shared" si="6"/>
        <v>47.808764940239044</v>
      </c>
      <c r="P213" s="26" t="s">
        <v>371</v>
      </c>
      <c r="Q213" t="str">
        <f>IFERROR(VLOOKUP(P213,'class and classification'!$A$1:$B$338,2,FALSE),VLOOKUP(P213,'class and classification'!$A$340:$B$378,2,FALSE))</f>
        <v>Urban with Significant Rural</v>
      </c>
      <c r="R213" t="str">
        <f>IFERROR(VLOOKUP(P213,'class and classification'!$A$1:$C$338,3,FALSE),VLOOKUP(P213,'class and classification'!$A$340:$C$378,3,FALSE))</f>
        <v>SD</v>
      </c>
      <c r="S213" s="17" t="s">
        <v>710</v>
      </c>
      <c r="T213" s="34">
        <v>10</v>
      </c>
      <c r="U213" s="35">
        <v>22.5</v>
      </c>
      <c r="V213">
        <f t="shared" si="7"/>
        <v>44.444444444444443</v>
      </c>
    </row>
    <row r="214" spans="1:22" x14ac:dyDescent="0.3">
      <c r="A214" s="26" t="s">
        <v>372</v>
      </c>
      <c r="B214" t="str">
        <f>IFERROR(VLOOKUP(A214,'class and classification'!$A$1:$B$338,2,FALSE),VLOOKUP(A214,'class and classification'!$A$340:$B$378,2,FALSE))</f>
        <v>Urban with Significant Rural</v>
      </c>
      <c r="C214" t="str">
        <f>IFERROR(VLOOKUP(A214,'class and classification'!$A$1:$C$338,3,FALSE),VLOOKUP(A214,'class and classification'!$A$340:$C$378,3,FALSE))</f>
        <v>SD</v>
      </c>
      <c r="D214" s="17" t="s">
        <v>711</v>
      </c>
      <c r="E214" s="34">
        <v>10</v>
      </c>
      <c r="F214" s="28">
        <v>30.6</v>
      </c>
      <c r="G214">
        <f t="shared" si="6"/>
        <v>32.679738562091501</v>
      </c>
      <c r="P214" s="26" t="s">
        <v>372</v>
      </c>
      <c r="Q214" t="str">
        <f>IFERROR(VLOOKUP(P214,'class and classification'!$A$1:$B$338,2,FALSE),VLOOKUP(P214,'class and classification'!$A$340:$B$378,2,FALSE))</f>
        <v>Urban with Significant Rural</v>
      </c>
      <c r="R214" t="str">
        <f>IFERROR(VLOOKUP(P214,'class and classification'!$A$1:$C$338,3,FALSE),VLOOKUP(P214,'class and classification'!$A$340:$C$378,3,FALSE))</f>
        <v>SD</v>
      </c>
      <c r="S214" s="17" t="s">
        <v>711</v>
      </c>
      <c r="T214" s="34">
        <v>12</v>
      </c>
      <c r="U214" s="28">
        <v>33.9</v>
      </c>
      <c r="V214">
        <f t="shared" si="7"/>
        <v>35.398230088495581</v>
      </c>
    </row>
    <row r="215" spans="1:22" x14ac:dyDescent="0.3">
      <c r="A215" s="26" t="s">
        <v>373</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s="17" t="s">
        <v>712</v>
      </c>
      <c r="E215" s="27">
        <v>15</v>
      </c>
      <c r="F215" s="28">
        <v>29.5</v>
      </c>
      <c r="G215">
        <f t="shared" si="6"/>
        <v>50.847457627118644</v>
      </c>
      <c r="P215" s="26" t="s">
        <v>373</v>
      </c>
      <c r="Q215" t="str">
        <f>IFERROR(VLOOKUP(P215,'class and classification'!$A$1:$B$338,2,FALSE),VLOOKUP(P215,'class and classification'!$A$340:$B$378,2,FALSE))</f>
        <v>Predominantly Rural</v>
      </c>
      <c r="R215" t="str">
        <f>IFERROR(VLOOKUP(P215,'class and classification'!$A$1:$C$338,3,FALSE),VLOOKUP(P215,'class and classification'!$A$340:$C$378,3,FALSE))</f>
        <v>SD</v>
      </c>
      <c r="S215" s="17" t="s">
        <v>712</v>
      </c>
      <c r="T215" s="27">
        <v>15</v>
      </c>
      <c r="U215" s="28">
        <v>30.9</v>
      </c>
      <c r="V215">
        <f t="shared" si="7"/>
        <v>48.543689320388353</v>
      </c>
    </row>
    <row r="216" spans="1:22" x14ac:dyDescent="0.3">
      <c r="A216" s="26" t="s">
        <v>374</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s="17" t="s">
        <v>713</v>
      </c>
      <c r="E216" s="34">
        <v>9</v>
      </c>
      <c r="F216" s="35">
        <v>32.5</v>
      </c>
      <c r="G216">
        <f t="shared" si="6"/>
        <v>27.69230769230769</v>
      </c>
      <c r="P216" s="26" t="s">
        <v>374</v>
      </c>
      <c r="Q216" t="str">
        <f>IFERROR(VLOOKUP(P216,'class and classification'!$A$1:$B$338,2,FALSE),VLOOKUP(P216,'class and classification'!$A$340:$B$378,2,FALSE))</f>
        <v>Predominantly Rural</v>
      </c>
      <c r="R216" t="str">
        <f>IFERROR(VLOOKUP(P216,'class and classification'!$A$1:$C$338,3,FALSE),VLOOKUP(P216,'class and classification'!$A$340:$C$378,3,FALSE))</f>
        <v>SD</v>
      </c>
      <c r="S216" s="17" t="s">
        <v>713</v>
      </c>
      <c r="T216" s="34">
        <v>7</v>
      </c>
      <c r="U216" s="35">
        <v>30.7</v>
      </c>
      <c r="V216">
        <f t="shared" si="7"/>
        <v>22.801302931596091</v>
      </c>
    </row>
    <row r="217" spans="1:22" x14ac:dyDescent="0.3">
      <c r="A217" s="26" t="s">
        <v>375</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s="17" t="s">
        <v>714</v>
      </c>
      <c r="E217" s="27">
        <v>20</v>
      </c>
      <c r="F217" s="28">
        <v>23.3</v>
      </c>
      <c r="G217">
        <f t="shared" si="6"/>
        <v>85.836909871244629</v>
      </c>
      <c r="P217" s="26" t="s">
        <v>375</v>
      </c>
      <c r="Q217" t="str">
        <f>IFERROR(VLOOKUP(P217,'class and classification'!$A$1:$B$338,2,FALSE),VLOOKUP(P217,'class and classification'!$A$340:$B$378,2,FALSE))</f>
        <v>Predominantly Urban</v>
      </c>
      <c r="R217" t="str">
        <f>IFERROR(VLOOKUP(P217,'class and classification'!$A$1:$C$338,3,FALSE),VLOOKUP(P217,'class and classification'!$A$340:$C$378,3,FALSE))</f>
        <v>SD</v>
      </c>
      <c r="S217" s="17" t="s">
        <v>714</v>
      </c>
      <c r="T217" s="27">
        <v>21</v>
      </c>
      <c r="U217" s="28">
        <v>27.1</v>
      </c>
      <c r="V217">
        <f t="shared" si="7"/>
        <v>77.490774907749071</v>
      </c>
    </row>
    <row r="218" spans="1:22" x14ac:dyDescent="0.3">
      <c r="A218" s="26"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s="17" t="s">
        <v>715</v>
      </c>
      <c r="E218" s="34">
        <v>10</v>
      </c>
      <c r="F218" s="35">
        <v>20.2</v>
      </c>
      <c r="G218">
        <f t="shared" si="6"/>
        <v>49.504950495049506</v>
      </c>
      <c r="P218" s="26" t="s">
        <v>376</v>
      </c>
      <c r="Q218" t="str">
        <f>IFERROR(VLOOKUP(P218,'class and classification'!$A$1:$B$338,2,FALSE),VLOOKUP(P218,'class and classification'!$A$340:$B$378,2,FALSE))</f>
        <v>Predominantly Rural</v>
      </c>
      <c r="R218" t="str">
        <f>IFERROR(VLOOKUP(P218,'class and classification'!$A$1:$C$338,3,FALSE),VLOOKUP(P218,'class and classification'!$A$340:$C$378,3,FALSE))</f>
        <v>SD</v>
      </c>
      <c r="S218" s="17" t="s">
        <v>715</v>
      </c>
      <c r="T218" s="34">
        <v>12</v>
      </c>
      <c r="U218" s="28">
        <v>22</v>
      </c>
      <c r="V218">
        <f t="shared" si="7"/>
        <v>54.545454545454547</v>
      </c>
    </row>
    <row r="219" spans="1:22" x14ac:dyDescent="0.3">
      <c r="A219" s="26" t="s">
        <v>148</v>
      </c>
      <c r="B219" t="str">
        <f>IFERROR(VLOOKUP(A219,'class and classification'!$A$1:$B$338,2,FALSE),VLOOKUP(A219,'class and classification'!$A$340:$B$378,2,FALSE))</f>
        <v>Predominantly Rural</v>
      </c>
      <c r="C219" t="str">
        <f>IFERROR(VLOOKUP(A219,'class and classification'!$A$1:$C$338,3,FALSE),VLOOKUP(A219,'class and classification'!$A$340:$C$378,3,FALSE))</f>
        <v>SC</v>
      </c>
      <c r="D219" s="17" t="s">
        <v>716</v>
      </c>
      <c r="E219" s="22">
        <v>76</v>
      </c>
      <c r="F219" s="23">
        <v>25.9</v>
      </c>
      <c r="G219">
        <f t="shared" si="6"/>
        <v>293.43629343629345</v>
      </c>
      <c r="P219" s="26" t="s">
        <v>148</v>
      </c>
      <c r="Q219" t="str">
        <f>IFERROR(VLOOKUP(P219,'class and classification'!$A$1:$B$338,2,FALSE),VLOOKUP(P219,'class and classification'!$A$340:$B$378,2,FALSE))</f>
        <v>Predominantly Rural</v>
      </c>
      <c r="R219" t="str">
        <f>IFERROR(VLOOKUP(P219,'class and classification'!$A$1:$C$338,3,FALSE),VLOOKUP(P219,'class and classification'!$A$340:$C$378,3,FALSE))</f>
        <v>SC</v>
      </c>
      <c r="S219" s="17" t="s">
        <v>716</v>
      </c>
      <c r="T219" s="22">
        <v>71</v>
      </c>
      <c r="U219" s="23">
        <v>25.8</v>
      </c>
      <c r="V219">
        <f t="shared" si="7"/>
        <v>275.19379844961242</v>
      </c>
    </row>
    <row r="220" spans="1:22" x14ac:dyDescent="0.3">
      <c r="A220" s="26" t="s">
        <v>377</v>
      </c>
      <c r="B220" t="str">
        <f>IFERROR(VLOOKUP(A220,'class and classification'!$A$1:$B$338,2,FALSE),VLOOKUP(A220,'class and classification'!$A$340:$B$378,2,FALSE))</f>
        <v>Predominantly Rural</v>
      </c>
      <c r="C220" t="str">
        <f>IFERROR(VLOOKUP(A220,'class and classification'!$A$1:$C$338,3,FALSE),VLOOKUP(A220,'class and classification'!$A$340:$C$378,3,FALSE))</f>
        <v>SD</v>
      </c>
      <c r="D220" s="17" t="s">
        <v>717</v>
      </c>
      <c r="E220" s="34">
        <v>8</v>
      </c>
      <c r="F220" s="35">
        <v>31.7</v>
      </c>
      <c r="G220">
        <f t="shared" si="6"/>
        <v>25.236593059936908</v>
      </c>
      <c r="P220" s="26" t="s">
        <v>377</v>
      </c>
      <c r="Q220" t="str">
        <f>IFERROR(VLOOKUP(P220,'class and classification'!$A$1:$B$338,2,FALSE),VLOOKUP(P220,'class and classification'!$A$340:$B$378,2,FALSE))</f>
        <v>Predominantly Rural</v>
      </c>
      <c r="R220" t="str">
        <f>IFERROR(VLOOKUP(P220,'class and classification'!$A$1:$C$338,3,FALSE),VLOOKUP(P220,'class and classification'!$A$340:$C$378,3,FALSE))</f>
        <v>SD</v>
      </c>
      <c r="S220" s="17" t="s">
        <v>717</v>
      </c>
      <c r="T220" s="34">
        <v>6</v>
      </c>
      <c r="U220" s="35">
        <v>27</v>
      </c>
      <c r="V220">
        <f t="shared" si="7"/>
        <v>22.222222222222221</v>
      </c>
    </row>
    <row r="221" spans="1:22" x14ac:dyDescent="0.3">
      <c r="A221" s="26" t="s">
        <v>946</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s="17" t="s">
        <v>945</v>
      </c>
      <c r="E221" s="34">
        <v>7</v>
      </c>
      <c r="F221" s="35">
        <v>28</v>
      </c>
      <c r="G221">
        <f t="shared" si="6"/>
        <v>24.999999999999996</v>
      </c>
      <c r="P221" s="26" t="s">
        <v>946</v>
      </c>
      <c r="Q221" t="str">
        <f>IFERROR(VLOOKUP(P221,'class and classification'!$A$1:$B$338,2,FALSE),VLOOKUP(P221,'class and classification'!$A$340:$B$378,2,FALSE))</f>
        <v>Predominantly Rural</v>
      </c>
      <c r="R221" t="str">
        <f>IFERROR(VLOOKUP(P221,'class and classification'!$A$1:$C$338,3,FALSE),VLOOKUP(P221,'class and classification'!$A$340:$C$378,3,FALSE))</f>
        <v>SD</v>
      </c>
      <c r="S221" s="17" t="s">
        <v>945</v>
      </c>
      <c r="T221" s="34">
        <v>7</v>
      </c>
      <c r="U221" s="35">
        <v>30.1</v>
      </c>
      <c r="V221">
        <f t="shared" si="7"/>
        <v>23.255813953488374</v>
      </c>
    </row>
    <row r="222" spans="1:22" x14ac:dyDescent="0.3">
      <c r="A222" s="26" t="s">
        <v>378</v>
      </c>
      <c r="B222" t="str">
        <f>IFERROR(VLOOKUP(A222,'class and classification'!$A$1:$B$338,2,FALSE),VLOOKUP(A222,'class and classification'!$A$340:$B$378,2,FALSE))</f>
        <v>Predominantly Urban</v>
      </c>
      <c r="C222" t="str">
        <f>IFERROR(VLOOKUP(A222,'class and classification'!$A$1:$C$338,3,FALSE),VLOOKUP(A222,'class and classification'!$A$340:$C$378,3,FALSE))</f>
        <v>SD</v>
      </c>
      <c r="D222" s="17" t="s">
        <v>719</v>
      </c>
      <c r="E222" s="27">
        <v>16</v>
      </c>
      <c r="F222" s="28">
        <v>23.2</v>
      </c>
      <c r="G222">
        <f t="shared" si="6"/>
        <v>68.965517241379317</v>
      </c>
      <c r="P222" s="26" t="s">
        <v>378</v>
      </c>
      <c r="Q222" t="str">
        <f>IFERROR(VLOOKUP(P222,'class and classification'!$A$1:$B$338,2,FALSE),VLOOKUP(P222,'class and classification'!$A$340:$B$378,2,FALSE))</f>
        <v>Predominantly Urban</v>
      </c>
      <c r="R222" t="str">
        <f>IFERROR(VLOOKUP(P222,'class and classification'!$A$1:$C$338,3,FALSE),VLOOKUP(P222,'class and classification'!$A$340:$C$378,3,FALSE))</f>
        <v>SD</v>
      </c>
      <c r="S222" s="17" t="s">
        <v>719</v>
      </c>
      <c r="T222" s="27">
        <v>15</v>
      </c>
      <c r="U222" s="28">
        <v>23</v>
      </c>
      <c r="V222">
        <f t="shared" si="7"/>
        <v>65.217391304347828</v>
      </c>
    </row>
    <row r="223" spans="1:22" x14ac:dyDescent="0.3">
      <c r="A223" s="26" t="s">
        <v>379</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s="17" t="s">
        <v>720</v>
      </c>
      <c r="E223" s="34">
        <v>8</v>
      </c>
      <c r="F223" s="35">
        <v>28.8</v>
      </c>
      <c r="G223">
        <f t="shared" si="6"/>
        <v>27.777777777777775</v>
      </c>
      <c r="P223" s="26" t="s">
        <v>379</v>
      </c>
      <c r="Q223" t="str">
        <f>IFERROR(VLOOKUP(P223,'class and classification'!$A$1:$B$338,2,FALSE),VLOOKUP(P223,'class and classification'!$A$340:$B$378,2,FALSE))</f>
        <v>Predominantly Rural</v>
      </c>
      <c r="R223" t="str">
        <f>IFERROR(VLOOKUP(P223,'class and classification'!$A$1:$C$338,3,FALSE),VLOOKUP(P223,'class and classification'!$A$340:$C$378,3,FALSE))</f>
        <v>SD</v>
      </c>
      <c r="S223" s="17" t="s">
        <v>720</v>
      </c>
      <c r="T223" s="34">
        <v>6</v>
      </c>
      <c r="U223" s="35">
        <v>22.4</v>
      </c>
      <c r="V223">
        <f t="shared" si="7"/>
        <v>26.785714285714288</v>
      </c>
    </row>
    <row r="224" spans="1:22" x14ac:dyDescent="0.3">
      <c r="A224" s="26" t="s">
        <v>948</v>
      </c>
      <c r="B224" t="str">
        <f>IFERROR(VLOOKUP(A224,'class and classification'!$A$1:$B$338,2,FALSE),VLOOKUP(A224,'class and classification'!$A$340:$B$378,2,FALSE))</f>
        <v>Predominantly Rural</v>
      </c>
      <c r="C224" t="str">
        <f>IFERROR(VLOOKUP(A224,'class and classification'!$A$1:$C$338,3,FALSE),VLOOKUP(A224,'class and classification'!$A$340:$C$378,3,FALSE))</f>
        <v>SD</v>
      </c>
      <c r="D224" s="17" t="s">
        <v>947</v>
      </c>
      <c r="E224" s="27">
        <v>14</v>
      </c>
      <c r="F224" s="28">
        <v>24.6</v>
      </c>
      <c r="G224">
        <f t="shared" si="6"/>
        <v>56.910569105691053</v>
      </c>
      <c r="P224" s="26" t="s">
        <v>948</v>
      </c>
      <c r="Q224" t="str">
        <f>IFERROR(VLOOKUP(P224,'class and classification'!$A$1:$B$338,2,FALSE),VLOOKUP(P224,'class and classification'!$A$340:$B$378,2,FALSE))</f>
        <v>Predominantly Rural</v>
      </c>
      <c r="R224" t="str">
        <f>IFERROR(VLOOKUP(P224,'class and classification'!$A$1:$C$338,3,FALSE),VLOOKUP(P224,'class and classification'!$A$340:$C$378,3,FALSE))</f>
        <v>SD</v>
      </c>
      <c r="S224" s="17" t="s">
        <v>947</v>
      </c>
      <c r="T224" s="27">
        <v>14</v>
      </c>
      <c r="U224" s="28">
        <v>25</v>
      </c>
      <c r="V224">
        <f t="shared" si="7"/>
        <v>56</v>
      </c>
    </row>
    <row r="225" spans="1:22" x14ac:dyDescent="0.3">
      <c r="A225" s="26" t="s">
        <v>942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s="17" t="s">
        <v>941</v>
      </c>
      <c r="E225" s="34">
        <v>11</v>
      </c>
      <c r="F225" s="35">
        <v>19.8</v>
      </c>
      <c r="G225">
        <f t="shared" si="6"/>
        <v>55.55555555555555</v>
      </c>
      <c r="P225" s="26" t="s">
        <v>942</v>
      </c>
      <c r="Q225" t="str">
        <f>IFERROR(VLOOKUP(P225,'class and classification'!$A$1:$B$338,2,FALSE),VLOOKUP(P225,'class and classification'!$A$340:$B$378,2,FALSE))</f>
        <v>Predominantly Rural</v>
      </c>
      <c r="R225" t="str">
        <f>IFERROR(VLOOKUP(P225,'class and classification'!$A$1:$C$338,3,FALSE),VLOOKUP(P225,'class and classification'!$A$340:$C$378,3,FALSE))</f>
        <v>SD</v>
      </c>
      <c r="S225" s="17" t="s">
        <v>941</v>
      </c>
      <c r="T225" s="34">
        <v>12</v>
      </c>
      <c r="U225" s="28">
        <v>24.1</v>
      </c>
      <c r="V225">
        <f t="shared" si="7"/>
        <v>49.792531120331944</v>
      </c>
    </row>
    <row r="226" spans="1:22" x14ac:dyDescent="0.3">
      <c r="A226" s="26" t="s">
        <v>944</v>
      </c>
      <c r="B226" t="str">
        <f>IFERROR(VLOOKUP(A226,'class and classification'!$A$1:$B$338,2,FALSE),VLOOKUP(A226,'class and classification'!$A$340:$B$378,2,FALSE))</f>
        <v>Urban with Significant Rural</v>
      </c>
      <c r="C226" t="str">
        <f>IFERROR(VLOOKUP(A226,'class and classification'!$A$1:$C$338,3,FALSE),VLOOKUP(A226,'class and classification'!$A$340:$C$378,3,FALSE))</f>
        <v>SD</v>
      </c>
      <c r="D226" s="17" t="s">
        <v>943</v>
      </c>
      <c r="E226" s="34">
        <v>13</v>
      </c>
      <c r="F226" s="28">
        <v>34.6</v>
      </c>
      <c r="G226">
        <f t="shared" si="6"/>
        <v>37.572254335260112</v>
      </c>
      <c r="P226" s="26" t="s">
        <v>944</v>
      </c>
      <c r="Q226" t="str">
        <f>IFERROR(VLOOKUP(P226,'class and classification'!$A$1:$B$338,2,FALSE),VLOOKUP(P226,'class and classification'!$A$340:$B$378,2,FALSE))</f>
        <v>Urban with Significant Rural</v>
      </c>
      <c r="R226" t="str">
        <f>IFERROR(VLOOKUP(P226,'class and classification'!$A$1:$C$338,3,FALSE),VLOOKUP(P226,'class and classification'!$A$340:$C$378,3,FALSE))</f>
        <v>SD</v>
      </c>
      <c r="S226" s="17" t="s">
        <v>943</v>
      </c>
      <c r="T226" s="34">
        <v>12</v>
      </c>
      <c r="U226" s="28">
        <v>33.1</v>
      </c>
      <c r="V226">
        <f t="shared" si="7"/>
        <v>36.253776435045317</v>
      </c>
    </row>
    <row r="227" spans="1:22" x14ac:dyDescent="0.3">
      <c r="A227" s="16" t="s">
        <v>1078</v>
      </c>
      <c r="B227" t="e">
        <f>IFERROR(VLOOKUP(A227,'class and classification'!$A$1:$B$338,2,FALSE),VLOOKUP(A227,'class and classification'!$A$340:$B$378,2,FALSE))</f>
        <v>#N/A</v>
      </c>
      <c r="C227" t="e">
        <f>IFERROR(VLOOKUP(A227,'class and classification'!$A$1:$C$338,3,FALSE),VLOOKUP(A227,'class and classification'!$A$340:$C$378,3,FALSE))</f>
        <v>#N/A</v>
      </c>
      <c r="D227" s="17" t="s">
        <v>722</v>
      </c>
      <c r="E227" s="22">
        <v>814</v>
      </c>
      <c r="F227" s="23">
        <v>19.399999999999999</v>
      </c>
      <c r="G227">
        <f t="shared" si="6"/>
        <v>4195.8762886597942</v>
      </c>
      <c r="P227" s="16" t="s">
        <v>1078</v>
      </c>
      <c r="Q227" t="e">
        <f>IFERROR(VLOOKUP(P227,'class and classification'!$A$1:$B$338,2,FALSE),VLOOKUP(P227,'class and classification'!$A$340:$B$378,2,FALSE))</f>
        <v>#N/A</v>
      </c>
      <c r="R227" t="e">
        <f>IFERROR(VLOOKUP(P227,'class and classification'!$A$1:$C$338,3,FALSE),VLOOKUP(P227,'class and classification'!$A$340:$C$378,3,FALSE))</f>
        <v>#N/A</v>
      </c>
      <c r="S227" s="17" t="s">
        <v>722</v>
      </c>
      <c r="T227" s="22">
        <v>875</v>
      </c>
      <c r="U227" s="23">
        <v>20.399999999999999</v>
      </c>
      <c r="V227">
        <f t="shared" si="7"/>
        <v>4289.2156862745105</v>
      </c>
    </row>
    <row r="228" spans="1:22" x14ac:dyDescent="0.3">
      <c r="A228" s="26" t="s">
        <v>725</v>
      </c>
      <c r="B228" t="e">
        <f>IFERROR(VLOOKUP(A228,'class and classification'!$A$1:$B$338,2,FALSE),VLOOKUP(A228,'class and classification'!$A$340:$B$378,2,FALSE))</f>
        <v>#N/A</v>
      </c>
      <c r="C228" t="e">
        <f>IFERROR(VLOOKUP(A228,'class and classification'!$A$1:$C$338,3,FALSE),VLOOKUP(A228,'class and classification'!$A$340:$C$378,3,FALSE))</f>
        <v>#N/A</v>
      </c>
      <c r="D228" s="17" t="s">
        <v>724</v>
      </c>
      <c r="E228" s="22">
        <v>373</v>
      </c>
      <c r="F228" s="23">
        <v>13.7</v>
      </c>
      <c r="G228">
        <f t="shared" si="6"/>
        <v>2722.6277372262775</v>
      </c>
      <c r="P228" s="26" t="s">
        <v>725</v>
      </c>
      <c r="Q228" t="e">
        <f>IFERROR(VLOOKUP(P228,'class and classification'!$A$1:$B$338,2,FALSE),VLOOKUP(P228,'class and classification'!$A$340:$B$378,2,FALSE))</f>
        <v>#N/A</v>
      </c>
      <c r="R228" t="e">
        <f>IFERROR(VLOOKUP(P228,'class and classification'!$A$1:$C$338,3,FALSE),VLOOKUP(P228,'class and classification'!$A$340:$C$378,3,FALSE))</f>
        <v>#N/A</v>
      </c>
      <c r="S228" s="17" t="s">
        <v>724</v>
      </c>
      <c r="T228" s="22">
        <v>396</v>
      </c>
      <c r="U228" s="23">
        <v>14</v>
      </c>
      <c r="V228">
        <f t="shared" si="7"/>
        <v>2828.5714285714284</v>
      </c>
    </row>
    <row r="229" spans="1:22" x14ac:dyDescent="0.3">
      <c r="A229" s="26" t="s">
        <v>149</v>
      </c>
      <c r="B229" t="str">
        <f>IFERROR(VLOOKUP(A229,'class and classification'!$A$1:$B$338,2,FALSE),VLOOKUP(A229,'class and classification'!$A$340:$B$378,2,FALSE))</f>
        <v>Predominantly Urban</v>
      </c>
      <c r="C229" t="str">
        <f>IFERROR(VLOOKUP(A229,'class and classification'!$A$1:$C$338,3,FALSE),VLOOKUP(A229,'class and classification'!$A$340:$C$378,3,FALSE))</f>
        <v>L</v>
      </c>
      <c r="D229" s="17" t="s">
        <v>726</v>
      </c>
      <c r="E229" s="27">
        <v>42</v>
      </c>
      <c r="F229" s="28">
        <v>13.2</v>
      </c>
      <c r="G229">
        <f t="shared" si="6"/>
        <v>318.18181818181819</v>
      </c>
      <c r="P229" s="26" t="s">
        <v>149</v>
      </c>
      <c r="Q229" t="str">
        <f>IFERROR(VLOOKUP(P229,'class and classification'!$A$1:$B$338,2,FALSE),VLOOKUP(P229,'class and classification'!$A$340:$B$378,2,FALSE))</f>
        <v>Predominantly Urban</v>
      </c>
      <c r="R229" t="str">
        <f>IFERROR(VLOOKUP(P229,'class and classification'!$A$1:$C$338,3,FALSE),VLOOKUP(P229,'class and classification'!$A$340:$C$378,3,FALSE))</f>
        <v>L</v>
      </c>
      <c r="S229" s="17" t="s">
        <v>726</v>
      </c>
      <c r="T229" s="27">
        <v>40</v>
      </c>
      <c r="U229" s="28">
        <v>13</v>
      </c>
      <c r="V229">
        <f t="shared" si="7"/>
        <v>307.69230769230768</v>
      </c>
    </row>
    <row r="230" spans="1:22" x14ac:dyDescent="0.3">
      <c r="A230" s="26" t="s">
        <v>150</v>
      </c>
      <c r="B230" t="str">
        <f>IFERROR(VLOOKUP(A230,'class and classification'!$A$1:$B$338,2,FALSE),VLOOKUP(A230,'class and classification'!$A$340:$B$378,2,FALSE))</f>
        <v>Predominantly Urban</v>
      </c>
      <c r="C230" t="str">
        <f>IFERROR(VLOOKUP(A230,'class and classification'!$A$1:$C$338,3,FALSE),VLOOKUP(A230,'class and classification'!$A$340:$C$378,3,FALSE))</f>
        <v>L</v>
      </c>
      <c r="D230" s="17" t="s">
        <v>727</v>
      </c>
      <c r="E230" s="27">
        <v>26</v>
      </c>
      <c r="F230" s="28">
        <v>6</v>
      </c>
      <c r="G230">
        <f t="shared" si="6"/>
        <v>433.33333333333337</v>
      </c>
      <c r="P230" s="26" t="s">
        <v>150</v>
      </c>
      <c r="Q230" t="str">
        <f>IFERROR(VLOOKUP(P230,'class and classification'!$A$1:$B$338,2,FALSE),VLOOKUP(P230,'class and classification'!$A$340:$B$378,2,FALSE))</f>
        <v>Predominantly Urban</v>
      </c>
      <c r="R230" t="str">
        <f>IFERROR(VLOOKUP(P230,'class and classification'!$A$1:$C$338,3,FALSE),VLOOKUP(P230,'class and classification'!$A$340:$C$378,3,FALSE))</f>
        <v>L</v>
      </c>
      <c r="S230" s="17" t="s">
        <v>727</v>
      </c>
      <c r="T230" s="27">
        <v>29</v>
      </c>
      <c r="U230" s="28">
        <v>6.3</v>
      </c>
      <c r="V230">
        <f t="shared" si="7"/>
        <v>460.3174603174603</v>
      </c>
    </row>
    <row r="231" spans="1:22" x14ac:dyDescent="0.3">
      <c r="A231" s="26" t="s">
        <v>151</v>
      </c>
      <c r="B231" t="str">
        <f>IFERROR(VLOOKUP(A231,'class and classification'!$A$1:$B$338,2,FALSE),VLOOKUP(A231,'class and classification'!$A$340:$B$378,2,FALSE))</f>
        <v>Predominantly Urban</v>
      </c>
      <c r="C231" t="str">
        <f>IFERROR(VLOOKUP(A231,'class and classification'!$A$1:$C$338,3,FALSE),VLOOKUP(A231,'class and classification'!$A$340:$C$378,3,FALSE))</f>
        <v>L</v>
      </c>
      <c r="D231" s="17" t="s">
        <v>728</v>
      </c>
      <c r="E231" s="27">
        <v>19</v>
      </c>
      <c r="F231" s="28">
        <v>22.3</v>
      </c>
      <c r="G231">
        <f t="shared" si="6"/>
        <v>85.20179372197309</v>
      </c>
      <c r="P231" s="26" t="s">
        <v>151</v>
      </c>
      <c r="Q231" t="str">
        <f>IFERROR(VLOOKUP(P231,'class and classification'!$A$1:$B$338,2,FALSE),VLOOKUP(P231,'class and classification'!$A$340:$B$378,2,FALSE))</f>
        <v>Predominantly Urban</v>
      </c>
      <c r="R231" t="str">
        <f>IFERROR(VLOOKUP(P231,'class and classification'!$A$1:$C$338,3,FALSE),VLOOKUP(P231,'class and classification'!$A$340:$C$378,3,FALSE))</f>
        <v>L</v>
      </c>
      <c r="S231" s="17" t="s">
        <v>728</v>
      </c>
      <c r="T231" s="27">
        <v>19</v>
      </c>
      <c r="U231" s="28">
        <v>22.1</v>
      </c>
      <c r="V231">
        <f t="shared" si="7"/>
        <v>85.972850678733025</v>
      </c>
    </row>
    <row r="232" spans="1:22" x14ac:dyDescent="0.3">
      <c r="A232" s="26" t="s">
        <v>152</v>
      </c>
      <c r="B232" t="str">
        <f>IFERROR(VLOOKUP(A232,'class and classification'!$A$1:$B$338,2,FALSE),VLOOKUP(A232,'class and classification'!$A$340:$B$378,2,FALSE))</f>
        <v>Predominantly Urban</v>
      </c>
      <c r="C232" t="str">
        <f>IFERROR(VLOOKUP(A232,'class and classification'!$A$1:$C$338,3,FALSE),VLOOKUP(A232,'class and classification'!$A$340:$C$378,3,FALSE))</f>
        <v>L</v>
      </c>
      <c r="D232" s="17" t="s">
        <v>729</v>
      </c>
      <c r="E232" s="27">
        <v>18</v>
      </c>
      <c r="F232" s="28">
        <v>16.7</v>
      </c>
      <c r="G232">
        <f t="shared" si="6"/>
        <v>107.78443113772457</v>
      </c>
      <c r="P232" s="26" t="s">
        <v>152</v>
      </c>
      <c r="Q232" t="str">
        <f>IFERROR(VLOOKUP(P232,'class and classification'!$A$1:$B$338,2,FALSE),VLOOKUP(P232,'class and classification'!$A$340:$B$378,2,FALSE))</f>
        <v>Predominantly Urban</v>
      </c>
      <c r="R232" t="str">
        <f>IFERROR(VLOOKUP(P232,'class and classification'!$A$1:$C$338,3,FALSE),VLOOKUP(P232,'class and classification'!$A$340:$C$378,3,FALSE))</f>
        <v>L</v>
      </c>
      <c r="S232" s="17" t="s">
        <v>729</v>
      </c>
      <c r="T232" s="27">
        <v>23</v>
      </c>
      <c r="U232" s="28">
        <v>12.2</v>
      </c>
      <c r="V232">
        <f t="shared" si="7"/>
        <v>188.52459016393442</v>
      </c>
    </row>
    <row r="233" spans="1:22" x14ac:dyDescent="0.3">
      <c r="A233" s="26" t="s">
        <v>153</v>
      </c>
      <c r="B233" t="str">
        <f>IFERROR(VLOOKUP(A233,'class and classification'!$A$1:$B$338,2,FALSE),VLOOKUP(A233,'class and classification'!$A$340:$B$378,2,FALSE))</f>
        <v>Predominantly Urban</v>
      </c>
      <c r="C233" t="str">
        <f>IFERROR(VLOOKUP(A233,'class and classification'!$A$1:$C$338,3,FALSE),VLOOKUP(A233,'class and classification'!$A$340:$C$378,3,FALSE))</f>
        <v>L</v>
      </c>
      <c r="D233" s="17" t="s">
        <v>730</v>
      </c>
      <c r="E233" s="27">
        <v>17</v>
      </c>
      <c r="F233" s="28">
        <v>29.3</v>
      </c>
      <c r="G233">
        <f t="shared" si="6"/>
        <v>58.020477815699664</v>
      </c>
      <c r="P233" s="26" t="s">
        <v>153</v>
      </c>
      <c r="Q233" t="str">
        <f>IFERROR(VLOOKUP(P233,'class and classification'!$A$1:$B$338,2,FALSE),VLOOKUP(P233,'class and classification'!$A$340:$B$378,2,FALSE))</f>
        <v>Predominantly Urban</v>
      </c>
      <c r="R233" t="str">
        <f>IFERROR(VLOOKUP(P233,'class and classification'!$A$1:$C$338,3,FALSE),VLOOKUP(P233,'class and classification'!$A$340:$C$378,3,FALSE))</f>
        <v>L</v>
      </c>
      <c r="S233" s="17" t="s">
        <v>730</v>
      </c>
      <c r="T233" s="27">
        <v>16</v>
      </c>
      <c r="U233" s="28">
        <v>28.6</v>
      </c>
      <c r="V233">
        <f t="shared" si="7"/>
        <v>55.94405594405594</v>
      </c>
    </row>
    <row r="234" spans="1:22" x14ac:dyDescent="0.3">
      <c r="A234" s="26" t="s">
        <v>154</v>
      </c>
      <c r="B234" t="str">
        <f>IFERROR(VLOOKUP(A234,'class and classification'!$A$1:$B$338,2,FALSE),VLOOKUP(A234,'class and classification'!$A$340:$B$378,2,FALSE))</f>
        <v>Predominantly Urban</v>
      </c>
      <c r="C234" t="str">
        <f>IFERROR(VLOOKUP(A234,'class and classification'!$A$1:$C$338,3,FALSE),VLOOKUP(A234,'class and classification'!$A$340:$C$378,3,FALSE))</f>
        <v>L</v>
      </c>
      <c r="D234" s="17" t="s">
        <v>731</v>
      </c>
      <c r="E234" s="27">
        <v>20</v>
      </c>
      <c r="F234" s="28">
        <v>10.1</v>
      </c>
      <c r="G234">
        <f t="shared" si="6"/>
        <v>198.01980198019803</v>
      </c>
      <c r="P234" s="26" t="s">
        <v>154</v>
      </c>
      <c r="Q234" t="str">
        <f>IFERROR(VLOOKUP(P234,'class and classification'!$A$1:$B$338,2,FALSE),VLOOKUP(P234,'class and classification'!$A$340:$B$378,2,FALSE))</f>
        <v>Predominantly Urban</v>
      </c>
      <c r="R234" t="str">
        <f>IFERROR(VLOOKUP(P234,'class and classification'!$A$1:$C$338,3,FALSE),VLOOKUP(P234,'class and classification'!$A$340:$C$378,3,FALSE))</f>
        <v>L</v>
      </c>
      <c r="S234" s="17" t="s">
        <v>731</v>
      </c>
      <c r="T234" s="27">
        <v>26</v>
      </c>
      <c r="U234" s="28">
        <v>13.3</v>
      </c>
      <c r="V234">
        <f t="shared" si="7"/>
        <v>195.48872180451127</v>
      </c>
    </row>
    <row r="235" spans="1:22" x14ac:dyDescent="0.3">
      <c r="A235" s="26" t="s">
        <v>155</v>
      </c>
      <c r="B235" t="str">
        <f>IFERROR(VLOOKUP(A235,'class and classification'!$A$1:$B$338,2,FALSE),VLOOKUP(A235,'class and classification'!$A$340:$B$378,2,FALSE))</f>
        <v>Predominantly Urban</v>
      </c>
      <c r="C235" t="str">
        <f>IFERROR(VLOOKUP(A235,'class and classification'!$A$1:$C$338,3,FALSE),VLOOKUP(A235,'class and classification'!$A$340:$C$378,3,FALSE))</f>
        <v>L</v>
      </c>
      <c r="D235" s="17" t="s">
        <v>732</v>
      </c>
      <c r="E235" s="27">
        <v>18</v>
      </c>
      <c r="F235" s="28">
        <v>17.600000000000001</v>
      </c>
      <c r="G235">
        <f t="shared" si="6"/>
        <v>102.27272727272727</v>
      </c>
      <c r="P235" s="26" t="s">
        <v>155</v>
      </c>
      <c r="Q235" t="str">
        <f>IFERROR(VLOOKUP(P235,'class and classification'!$A$1:$B$338,2,FALSE),VLOOKUP(P235,'class and classification'!$A$340:$B$378,2,FALSE))</f>
        <v>Predominantly Urban</v>
      </c>
      <c r="R235" t="str">
        <f>IFERROR(VLOOKUP(P235,'class and classification'!$A$1:$C$338,3,FALSE),VLOOKUP(P235,'class and classification'!$A$340:$C$378,3,FALSE))</f>
        <v>L</v>
      </c>
      <c r="S235" s="17" t="s">
        <v>732</v>
      </c>
      <c r="T235" s="27">
        <v>20</v>
      </c>
      <c r="U235" s="28">
        <v>21.2</v>
      </c>
      <c r="V235">
        <f t="shared" si="7"/>
        <v>94.339622641509436</v>
      </c>
    </row>
    <row r="236" spans="1:22" x14ac:dyDescent="0.3">
      <c r="A236" s="26" t="s">
        <v>156</v>
      </c>
      <c r="B236" t="str">
        <f>IFERROR(VLOOKUP(A236,'class and classification'!$A$1:$B$338,2,FALSE),VLOOKUP(A236,'class and classification'!$A$340:$B$378,2,FALSE))</f>
        <v>Predominantly Urban</v>
      </c>
      <c r="C236" t="str">
        <f>IFERROR(VLOOKUP(A236,'class and classification'!$A$1:$C$338,3,FALSE),VLOOKUP(A236,'class and classification'!$A$340:$C$378,3,FALSE))</f>
        <v>L</v>
      </c>
      <c r="D236" s="17" t="s">
        <v>733</v>
      </c>
      <c r="E236" s="27">
        <v>24</v>
      </c>
      <c r="F236" s="28">
        <v>17.899999999999999</v>
      </c>
      <c r="G236">
        <f t="shared" si="6"/>
        <v>134.07821229050279</v>
      </c>
      <c r="P236" s="26" t="s">
        <v>156</v>
      </c>
      <c r="Q236" t="str">
        <f>IFERROR(VLOOKUP(P236,'class and classification'!$A$1:$B$338,2,FALSE),VLOOKUP(P236,'class and classification'!$A$340:$B$378,2,FALSE))</f>
        <v>Predominantly Urban</v>
      </c>
      <c r="R236" t="str">
        <f>IFERROR(VLOOKUP(P236,'class and classification'!$A$1:$C$338,3,FALSE),VLOOKUP(P236,'class and classification'!$A$340:$C$378,3,FALSE))</f>
        <v>L</v>
      </c>
      <c r="S236" s="17" t="s">
        <v>733</v>
      </c>
      <c r="T236" s="27">
        <v>28</v>
      </c>
      <c r="U236" s="28">
        <v>20.8</v>
      </c>
      <c r="V236">
        <f t="shared" si="7"/>
        <v>134.61538461538461</v>
      </c>
    </row>
    <row r="237" spans="1:22" x14ac:dyDescent="0.3">
      <c r="A237" s="26" t="s">
        <v>157</v>
      </c>
      <c r="B237" t="str">
        <f>IFERROR(VLOOKUP(A237,'class and classification'!$A$1:$B$338,2,FALSE),VLOOKUP(A237,'class and classification'!$A$340:$B$378,2,FALSE))</f>
        <v>Predominantly Urban</v>
      </c>
      <c r="C237" t="str">
        <f>IFERROR(VLOOKUP(A237,'class and classification'!$A$1:$C$338,3,FALSE),VLOOKUP(A237,'class and classification'!$A$340:$C$378,3,FALSE))</f>
        <v>L</v>
      </c>
      <c r="D237" s="17" t="s">
        <v>734</v>
      </c>
      <c r="E237" s="34">
        <v>15</v>
      </c>
      <c r="F237" s="28">
        <v>24.1</v>
      </c>
      <c r="G237">
        <f t="shared" si="6"/>
        <v>62.24066390041493</v>
      </c>
      <c r="P237" s="26" t="s">
        <v>157</v>
      </c>
      <c r="Q237" t="str">
        <f>IFERROR(VLOOKUP(P237,'class and classification'!$A$1:$B$338,2,FALSE),VLOOKUP(P237,'class and classification'!$A$340:$B$378,2,FALSE))</f>
        <v>Predominantly Urban</v>
      </c>
      <c r="R237" t="str">
        <f>IFERROR(VLOOKUP(P237,'class and classification'!$A$1:$C$338,3,FALSE),VLOOKUP(P237,'class and classification'!$A$340:$C$378,3,FALSE))</f>
        <v>L</v>
      </c>
      <c r="S237" s="17" t="s">
        <v>734</v>
      </c>
      <c r="T237" s="27">
        <v>14</v>
      </c>
      <c r="U237" s="28">
        <v>23.6</v>
      </c>
      <c r="V237">
        <f t="shared" si="7"/>
        <v>59.322033898305079</v>
      </c>
    </row>
    <row r="238" spans="1:22" x14ac:dyDescent="0.3">
      <c r="A238" s="26" t="s">
        <v>158</v>
      </c>
      <c r="B238" t="str">
        <f>IFERROR(VLOOKUP(A238,'class and classification'!$A$1:$B$338,2,FALSE),VLOOKUP(A238,'class and classification'!$A$340:$B$378,2,FALSE))</f>
        <v>Predominantly Urban</v>
      </c>
      <c r="C238" t="str">
        <f>IFERROR(VLOOKUP(A238,'class and classification'!$A$1:$C$338,3,FALSE),VLOOKUP(A238,'class and classification'!$A$340:$C$378,3,FALSE))</f>
        <v>L</v>
      </c>
      <c r="D238" s="17" t="s">
        <v>735</v>
      </c>
      <c r="E238" s="27">
        <v>25</v>
      </c>
      <c r="F238" s="28">
        <v>34</v>
      </c>
      <c r="G238">
        <f t="shared" si="6"/>
        <v>73.529411764705884</v>
      </c>
      <c r="P238" s="26" t="s">
        <v>158</v>
      </c>
      <c r="Q238" t="str">
        <f>IFERROR(VLOOKUP(P238,'class and classification'!$A$1:$B$338,2,FALSE),VLOOKUP(P238,'class and classification'!$A$340:$B$378,2,FALSE))</f>
        <v>Predominantly Urban</v>
      </c>
      <c r="R238" t="str">
        <f>IFERROR(VLOOKUP(P238,'class and classification'!$A$1:$C$338,3,FALSE),VLOOKUP(P238,'class and classification'!$A$340:$C$378,3,FALSE))</f>
        <v>L</v>
      </c>
      <c r="S238" s="17" t="s">
        <v>735</v>
      </c>
      <c r="T238" s="27">
        <v>23</v>
      </c>
      <c r="U238" s="28">
        <v>33.799999999999997</v>
      </c>
      <c r="V238">
        <f t="shared" si="7"/>
        <v>68.047337278106511</v>
      </c>
    </row>
    <row r="239" spans="1:22" x14ac:dyDescent="0.3">
      <c r="A239" s="26" t="s">
        <v>159</v>
      </c>
      <c r="B239" t="str">
        <f>IFERROR(VLOOKUP(A239,'class and classification'!$A$1:$B$338,2,FALSE),VLOOKUP(A239,'class and classification'!$A$340:$B$378,2,FALSE))</f>
        <v>Predominantly Urban</v>
      </c>
      <c r="C239" t="str">
        <f>IFERROR(VLOOKUP(A239,'class and classification'!$A$1:$C$338,3,FALSE),VLOOKUP(A239,'class and classification'!$A$340:$C$378,3,FALSE))</f>
        <v>L</v>
      </c>
      <c r="D239" s="17" t="s">
        <v>736</v>
      </c>
      <c r="E239" s="27">
        <v>30</v>
      </c>
      <c r="F239" s="28">
        <v>14</v>
      </c>
      <c r="G239">
        <f t="shared" si="6"/>
        <v>214.28571428571428</v>
      </c>
      <c r="P239" s="26" t="s">
        <v>159</v>
      </c>
      <c r="Q239" t="str">
        <f>IFERROR(VLOOKUP(P239,'class and classification'!$A$1:$B$338,2,FALSE),VLOOKUP(P239,'class and classification'!$A$340:$B$378,2,FALSE))</f>
        <v>Predominantly Urban</v>
      </c>
      <c r="R239" t="str">
        <f>IFERROR(VLOOKUP(P239,'class and classification'!$A$1:$C$338,3,FALSE),VLOOKUP(P239,'class and classification'!$A$340:$C$378,3,FALSE))</f>
        <v>L</v>
      </c>
      <c r="S239" s="17" t="s">
        <v>736</v>
      </c>
      <c r="T239" s="27">
        <v>30</v>
      </c>
      <c r="U239" s="28">
        <v>14.1</v>
      </c>
      <c r="V239">
        <f t="shared" si="7"/>
        <v>212.76595744680853</v>
      </c>
    </row>
    <row r="240" spans="1:22" x14ac:dyDescent="0.3">
      <c r="A240" s="26" t="s">
        <v>160</v>
      </c>
      <c r="B240" t="str">
        <f>IFERROR(VLOOKUP(A240,'class and classification'!$A$1:$B$338,2,FALSE),VLOOKUP(A240,'class and classification'!$A$340:$B$378,2,FALSE))</f>
        <v>Predominantly Urban</v>
      </c>
      <c r="C240" t="str">
        <f>IFERROR(VLOOKUP(A240,'class and classification'!$A$1:$C$338,3,FALSE),VLOOKUP(A240,'class and classification'!$A$340:$C$378,3,FALSE))</f>
        <v>L</v>
      </c>
      <c r="D240" s="17" t="s">
        <v>737</v>
      </c>
      <c r="E240" s="27">
        <v>25</v>
      </c>
      <c r="F240" s="28">
        <v>9.8000000000000007</v>
      </c>
      <c r="G240">
        <f t="shared" si="6"/>
        <v>255.10204081632651</v>
      </c>
      <c r="P240" s="26" t="s">
        <v>160</v>
      </c>
      <c r="Q240" t="str">
        <f>IFERROR(VLOOKUP(P240,'class and classification'!$A$1:$B$338,2,FALSE),VLOOKUP(P240,'class and classification'!$A$340:$B$378,2,FALSE))</f>
        <v>Predominantly Urban</v>
      </c>
      <c r="R240" t="str">
        <f>IFERROR(VLOOKUP(P240,'class and classification'!$A$1:$C$338,3,FALSE),VLOOKUP(P240,'class and classification'!$A$340:$C$378,3,FALSE))</f>
        <v>L</v>
      </c>
      <c r="S240" s="17" t="s">
        <v>737</v>
      </c>
      <c r="T240" s="27">
        <v>29</v>
      </c>
      <c r="U240" s="28">
        <v>11.7</v>
      </c>
      <c r="V240">
        <f t="shared" si="7"/>
        <v>247.86324786324789</v>
      </c>
    </row>
    <row r="241" spans="1:22" x14ac:dyDescent="0.3">
      <c r="A241" s="26" t="s">
        <v>161</v>
      </c>
      <c r="B241" t="str">
        <f>IFERROR(VLOOKUP(A241,'class and classification'!$A$1:$B$338,2,FALSE),VLOOKUP(A241,'class and classification'!$A$340:$B$378,2,FALSE))</f>
        <v>Predominantly Urban</v>
      </c>
      <c r="C241" t="str">
        <f>IFERROR(VLOOKUP(A241,'class and classification'!$A$1:$C$338,3,FALSE),VLOOKUP(A241,'class and classification'!$A$340:$C$378,3,FALSE))</f>
        <v>L</v>
      </c>
      <c r="D241" s="17" t="s">
        <v>738</v>
      </c>
      <c r="E241" s="27">
        <v>20</v>
      </c>
      <c r="F241" s="28">
        <v>19.5</v>
      </c>
      <c r="G241">
        <f t="shared" si="6"/>
        <v>102.56410256410255</v>
      </c>
      <c r="P241" s="26" t="s">
        <v>161</v>
      </c>
      <c r="Q241" t="str">
        <f>IFERROR(VLOOKUP(P241,'class and classification'!$A$1:$B$338,2,FALSE),VLOOKUP(P241,'class and classification'!$A$340:$B$378,2,FALSE))</f>
        <v>Predominantly Urban</v>
      </c>
      <c r="R241" t="str">
        <f>IFERROR(VLOOKUP(P241,'class and classification'!$A$1:$C$338,3,FALSE),VLOOKUP(P241,'class and classification'!$A$340:$C$378,3,FALSE))</f>
        <v>L</v>
      </c>
      <c r="S241" s="17" t="s">
        <v>738</v>
      </c>
      <c r="T241" s="27">
        <v>23</v>
      </c>
      <c r="U241" s="28">
        <v>22.3</v>
      </c>
      <c r="V241">
        <f t="shared" si="7"/>
        <v>103.1390134529148</v>
      </c>
    </row>
    <row r="242" spans="1:22" x14ac:dyDescent="0.3">
      <c r="A242" s="26" t="s">
        <v>162</v>
      </c>
      <c r="B242" t="str">
        <f>IFERROR(VLOOKUP(A242,'class and classification'!$A$1:$B$338,2,FALSE),VLOOKUP(A242,'class and classification'!$A$340:$B$378,2,FALSE))</f>
        <v>Predominantly Urban</v>
      </c>
      <c r="C242" t="str">
        <f>IFERROR(VLOOKUP(A242,'class and classification'!$A$1:$C$338,3,FALSE),VLOOKUP(A242,'class and classification'!$A$340:$C$378,3,FALSE))</f>
        <v>L</v>
      </c>
      <c r="D242" s="17" t="s">
        <v>739</v>
      </c>
      <c r="E242" s="22">
        <v>73</v>
      </c>
      <c r="F242" s="23">
        <v>12.9</v>
      </c>
      <c r="G242">
        <f t="shared" si="6"/>
        <v>565.89147286821708</v>
      </c>
      <c r="P242" s="26" t="s">
        <v>162</v>
      </c>
      <c r="Q242" t="str">
        <f>IFERROR(VLOOKUP(P242,'class and classification'!$A$1:$B$338,2,FALSE),VLOOKUP(P242,'class and classification'!$A$340:$B$378,2,FALSE))</f>
        <v>Predominantly Urban</v>
      </c>
      <c r="R242" t="str">
        <f>IFERROR(VLOOKUP(P242,'class and classification'!$A$1:$C$338,3,FALSE),VLOOKUP(P242,'class and classification'!$A$340:$C$378,3,FALSE))</f>
        <v>L</v>
      </c>
      <c r="S242" s="17" t="s">
        <v>739</v>
      </c>
      <c r="T242" s="22">
        <v>76</v>
      </c>
      <c r="U242" s="23">
        <v>12.4</v>
      </c>
      <c r="V242">
        <f t="shared" si="7"/>
        <v>612.90322580645159</v>
      </c>
    </row>
    <row r="243" spans="1:22" x14ac:dyDescent="0.3">
      <c r="A243" s="26" t="s">
        <v>741</v>
      </c>
      <c r="B243" t="e">
        <f>IFERROR(VLOOKUP(A243,'class and classification'!$A$1:$B$338,2,FALSE),VLOOKUP(A243,'class and classification'!$A$340:$B$378,2,FALSE))</f>
        <v>#N/A</v>
      </c>
      <c r="C243" t="e">
        <f>IFERROR(VLOOKUP(A243,'class and classification'!$A$1:$C$338,3,FALSE),VLOOKUP(A243,'class and classification'!$A$340:$C$378,3,FALSE))</f>
        <v>#N/A</v>
      </c>
      <c r="D243" s="17" t="s">
        <v>740</v>
      </c>
      <c r="E243" s="22">
        <v>439</v>
      </c>
      <c r="F243" s="23">
        <v>29.6</v>
      </c>
      <c r="G243">
        <f t="shared" si="6"/>
        <v>1483.1081081081079</v>
      </c>
      <c r="P243" s="26" t="s">
        <v>741</v>
      </c>
      <c r="Q243" t="e">
        <f>IFERROR(VLOOKUP(P243,'class and classification'!$A$1:$B$338,2,FALSE),VLOOKUP(P243,'class and classification'!$A$340:$B$378,2,FALSE))</f>
        <v>#N/A</v>
      </c>
      <c r="R243" t="e">
        <f>IFERROR(VLOOKUP(P243,'class and classification'!$A$1:$C$338,3,FALSE),VLOOKUP(P243,'class and classification'!$A$340:$C$378,3,FALSE))</f>
        <v>#N/A</v>
      </c>
      <c r="S243" s="17" t="s">
        <v>740</v>
      </c>
      <c r="T243" s="22">
        <v>478</v>
      </c>
      <c r="U243" s="23">
        <v>32.700000000000003</v>
      </c>
      <c r="V243">
        <f t="shared" si="7"/>
        <v>1461.7737003058103</v>
      </c>
    </row>
    <row r="244" spans="1:22" x14ac:dyDescent="0.3">
      <c r="A244" s="26" t="s">
        <v>163</v>
      </c>
      <c r="B244" t="str">
        <f>IFERROR(VLOOKUP(A244,'class and classification'!$A$1:$B$338,2,FALSE),VLOOKUP(A244,'class and classification'!$A$340:$B$378,2,FALSE))</f>
        <v>Predominantly Urban</v>
      </c>
      <c r="C244" t="str">
        <f>IFERROR(VLOOKUP(A244,'class and classification'!$A$1:$C$338,3,FALSE),VLOOKUP(A244,'class and classification'!$A$340:$C$378,3,FALSE))</f>
        <v>L</v>
      </c>
      <c r="D244" s="17" t="s">
        <v>742</v>
      </c>
      <c r="E244" s="34">
        <v>13</v>
      </c>
      <c r="F244" s="28">
        <v>26.1</v>
      </c>
      <c r="G244">
        <f t="shared" si="6"/>
        <v>49.808429118773944</v>
      </c>
      <c r="P244" s="26" t="s">
        <v>163</v>
      </c>
      <c r="Q244" t="str">
        <f>IFERROR(VLOOKUP(P244,'class and classification'!$A$1:$B$338,2,FALSE),VLOOKUP(P244,'class and classification'!$A$340:$B$378,2,FALSE))</f>
        <v>Predominantly Urban</v>
      </c>
      <c r="R244" t="str">
        <f>IFERROR(VLOOKUP(P244,'class and classification'!$A$1:$C$338,3,FALSE),VLOOKUP(P244,'class and classification'!$A$340:$C$378,3,FALSE))</f>
        <v>L</v>
      </c>
      <c r="S244" s="17" t="s">
        <v>742</v>
      </c>
      <c r="T244" s="34">
        <v>13</v>
      </c>
      <c r="U244" s="28">
        <v>25.8</v>
      </c>
      <c r="V244">
        <f t="shared" si="7"/>
        <v>50.387596899224803</v>
      </c>
    </row>
    <row r="245" spans="1:22" x14ac:dyDescent="0.3">
      <c r="A245" s="26" t="s">
        <v>164</v>
      </c>
      <c r="B245" t="str">
        <f>IFERROR(VLOOKUP(A245,'class and classification'!$A$1:$B$338,2,FALSE),VLOOKUP(A245,'class and classification'!$A$340:$B$378,2,FALSE))</f>
        <v>Predominantly Urban</v>
      </c>
      <c r="C245" t="str">
        <f>IFERROR(VLOOKUP(A245,'class and classification'!$A$1:$C$338,3,FALSE),VLOOKUP(A245,'class and classification'!$A$340:$C$378,3,FALSE))</f>
        <v>L</v>
      </c>
      <c r="D245" s="17" t="s">
        <v>743</v>
      </c>
      <c r="E245" s="27">
        <v>26</v>
      </c>
      <c r="F245" s="28">
        <v>29.2</v>
      </c>
      <c r="G245">
        <f t="shared" si="6"/>
        <v>89.041095890410958</v>
      </c>
      <c r="P245" s="26" t="s">
        <v>164</v>
      </c>
      <c r="Q245" t="str">
        <f>IFERROR(VLOOKUP(P245,'class and classification'!$A$1:$B$338,2,FALSE),VLOOKUP(P245,'class and classification'!$A$340:$B$378,2,FALSE))</f>
        <v>Predominantly Urban</v>
      </c>
      <c r="R245" t="str">
        <f>IFERROR(VLOOKUP(P245,'class and classification'!$A$1:$C$338,3,FALSE),VLOOKUP(P245,'class and classification'!$A$340:$C$378,3,FALSE))</f>
        <v>L</v>
      </c>
      <c r="S245" s="17" t="s">
        <v>743</v>
      </c>
      <c r="T245" s="27">
        <v>33</v>
      </c>
      <c r="U245" s="28">
        <v>36.299999999999997</v>
      </c>
      <c r="V245">
        <f t="shared" si="7"/>
        <v>90.909090909090907</v>
      </c>
    </row>
    <row r="246" spans="1:22" x14ac:dyDescent="0.3">
      <c r="A246" s="26" t="s">
        <v>165</v>
      </c>
      <c r="B246" t="str">
        <f>IFERROR(VLOOKUP(A246,'class and classification'!$A$1:$B$338,2,FALSE),VLOOKUP(A246,'class and classification'!$A$340:$B$378,2,FALSE))</f>
        <v>Predominantly Urban</v>
      </c>
      <c r="C246" t="str">
        <f>IFERROR(VLOOKUP(A246,'class and classification'!$A$1:$C$338,3,FALSE),VLOOKUP(A246,'class and classification'!$A$340:$C$378,3,FALSE))</f>
        <v>L</v>
      </c>
      <c r="D246" s="17" t="s">
        <v>744</v>
      </c>
      <c r="E246" s="27">
        <v>21</v>
      </c>
      <c r="F246" s="28">
        <v>32.9</v>
      </c>
      <c r="G246">
        <f t="shared" si="6"/>
        <v>63.829787234042563</v>
      </c>
      <c r="P246" s="26" t="s">
        <v>165</v>
      </c>
      <c r="Q246" t="str">
        <f>IFERROR(VLOOKUP(P246,'class and classification'!$A$1:$B$338,2,FALSE),VLOOKUP(P246,'class and classification'!$A$340:$B$378,2,FALSE))</f>
        <v>Predominantly Urban</v>
      </c>
      <c r="R246" t="str">
        <f>IFERROR(VLOOKUP(P246,'class and classification'!$A$1:$C$338,3,FALSE),VLOOKUP(P246,'class and classification'!$A$340:$C$378,3,FALSE))</f>
        <v>L</v>
      </c>
      <c r="S246" s="17" t="s">
        <v>744</v>
      </c>
      <c r="T246" s="27">
        <v>24</v>
      </c>
      <c r="U246" s="28">
        <v>35.299999999999997</v>
      </c>
      <c r="V246">
        <f t="shared" si="7"/>
        <v>67.988668555240793</v>
      </c>
    </row>
    <row r="247" spans="1:22" x14ac:dyDescent="0.3">
      <c r="A247" s="26" t="s">
        <v>166</v>
      </c>
      <c r="B247" t="str">
        <f>IFERROR(VLOOKUP(A247,'class and classification'!$A$1:$B$338,2,FALSE),VLOOKUP(A247,'class and classification'!$A$340:$B$378,2,FALSE))</f>
        <v>Predominantly Urban</v>
      </c>
      <c r="C247" t="str">
        <f>IFERROR(VLOOKUP(A247,'class and classification'!$A$1:$C$338,3,FALSE),VLOOKUP(A247,'class and classification'!$A$340:$C$378,3,FALSE))</f>
        <v>L</v>
      </c>
      <c r="D247" s="17" t="s">
        <v>745</v>
      </c>
      <c r="E247" s="27">
        <v>34</v>
      </c>
      <c r="F247" s="28">
        <v>37.799999999999997</v>
      </c>
      <c r="G247">
        <f t="shared" si="6"/>
        <v>89.947089947089964</v>
      </c>
      <c r="P247" s="26" t="s">
        <v>166</v>
      </c>
      <c r="Q247" t="str">
        <f>IFERROR(VLOOKUP(P247,'class and classification'!$A$1:$B$338,2,FALSE),VLOOKUP(P247,'class and classification'!$A$340:$B$378,2,FALSE))</f>
        <v>Predominantly Urban</v>
      </c>
      <c r="R247" t="str">
        <f>IFERROR(VLOOKUP(P247,'class and classification'!$A$1:$C$338,3,FALSE),VLOOKUP(P247,'class and classification'!$A$340:$C$378,3,FALSE))</f>
        <v>L</v>
      </c>
      <c r="S247" s="17" t="s">
        <v>745</v>
      </c>
      <c r="T247" s="27">
        <v>35</v>
      </c>
      <c r="U247" s="28">
        <v>36.9</v>
      </c>
      <c r="V247">
        <f t="shared" si="7"/>
        <v>94.850948509485093</v>
      </c>
    </row>
    <row r="248" spans="1:22" x14ac:dyDescent="0.3">
      <c r="A248" s="26" t="s">
        <v>167</v>
      </c>
      <c r="B248" t="str">
        <f>IFERROR(VLOOKUP(A248,'class and classification'!$A$1:$B$338,2,FALSE),VLOOKUP(A248,'class and classification'!$A$340:$B$378,2,FALSE))</f>
        <v>Predominantly Urban</v>
      </c>
      <c r="C248" t="str">
        <f>IFERROR(VLOOKUP(A248,'class and classification'!$A$1:$C$338,3,FALSE),VLOOKUP(A248,'class and classification'!$A$340:$C$378,3,FALSE))</f>
        <v>L</v>
      </c>
      <c r="D248" s="17" t="s">
        <v>746</v>
      </c>
      <c r="E248" s="27">
        <v>27</v>
      </c>
      <c r="F248" s="28">
        <v>29.6</v>
      </c>
      <c r="G248">
        <f t="shared" si="6"/>
        <v>91.21621621621621</v>
      </c>
      <c r="P248" s="26" t="s">
        <v>167</v>
      </c>
      <c r="Q248" t="str">
        <f>IFERROR(VLOOKUP(P248,'class and classification'!$A$1:$B$338,2,FALSE),VLOOKUP(P248,'class and classification'!$A$340:$B$378,2,FALSE))</f>
        <v>Predominantly Urban</v>
      </c>
      <c r="R248" t="str">
        <f>IFERROR(VLOOKUP(P248,'class and classification'!$A$1:$C$338,3,FALSE),VLOOKUP(P248,'class and classification'!$A$340:$C$378,3,FALSE))</f>
        <v>L</v>
      </c>
      <c r="S248" s="17" t="s">
        <v>746</v>
      </c>
      <c r="T248" s="27">
        <v>29</v>
      </c>
      <c r="U248" s="28">
        <v>33.5</v>
      </c>
      <c r="V248">
        <f t="shared" si="7"/>
        <v>86.567164179104466</v>
      </c>
    </row>
    <row r="249" spans="1:22" x14ac:dyDescent="0.3">
      <c r="A249" s="26" t="s">
        <v>168</v>
      </c>
      <c r="B249" t="str">
        <f>IFERROR(VLOOKUP(A249,'class and classification'!$A$1:$B$338,2,FALSE),VLOOKUP(A249,'class and classification'!$A$340:$B$378,2,FALSE))</f>
        <v>Predominantly Urban</v>
      </c>
      <c r="C249" t="str">
        <f>IFERROR(VLOOKUP(A249,'class and classification'!$A$1:$C$338,3,FALSE),VLOOKUP(A249,'class and classification'!$A$340:$C$378,3,FALSE))</f>
        <v>L</v>
      </c>
      <c r="D249" s="17" t="s">
        <v>747</v>
      </c>
      <c r="E249" s="27">
        <v>24</v>
      </c>
      <c r="F249" s="28">
        <v>24.7</v>
      </c>
      <c r="G249">
        <f t="shared" si="6"/>
        <v>97.165991902834008</v>
      </c>
      <c r="P249" s="26" t="s">
        <v>168</v>
      </c>
      <c r="Q249" t="str">
        <f>IFERROR(VLOOKUP(P249,'class and classification'!$A$1:$B$338,2,FALSE),VLOOKUP(P249,'class and classification'!$A$340:$B$378,2,FALSE))</f>
        <v>Predominantly Urban</v>
      </c>
      <c r="R249" t="str">
        <f>IFERROR(VLOOKUP(P249,'class and classification'!$A$1:$C$338,3,FALSE),VLOOKUP(P249,'class and classification'!$A$340:$C$378,3,FALSE))</f>
        <v>L</v>
      </c>
      <c r="S249" s="17" t="s">
        <v>747</v>
      </c>
      <c r="T249" s="27">
        <v>29</v>
      </c>
      <c r="U249" s="28">
        <v>28.5</v>
      </c>
      <c r="V249">
        <f t="shared" si="7"/>
        <v>101.75438596491229</v>
      </c>
    </row>
    <row r="250" spans="1:22" x14ac:dyDescent="0.3">
      <c r="A250" s="26" t="s">
        <v>169</v>
      </c>
      <c r="B250" t="str">
        <f>IFERROR(VLOOKUP(A250,'class and classification'!$A$1:$B$338,2,FALSE),VLOOKUP(A250,'class and classification'!$A$340:$B$378,2,FALSE))</f>
        <v>Predominantly Urban</v>
      </c>
      <c r="C250" t="str">
        <f>IFERROR(VLOOKUP(A250,'class and classification'!$A$1:$C$338,3,FALSE),VLOOKUP(A250,'class and classification'!$A$340:$C$378,3,FALSE))</f>
        <v>L</v>
      </c>
      <c r="D250" s="17" t="s">
        <v>748</v>
      </c>
      <c r="E250" s="27">
        <v>31</v>
      </c>
      <c r="F250" s="28">
        <v>29.6</v>
      </c>
      <c r="G250">
        <f t="shared" si="6"/>
        <v>104.72972972972971</v>
      </c>
      <c r="P250" s="26" t="s">
        <v>169</v>
      </c>
      <c r="Q250" t="str">
        <f>IFERROR(VLOOKUP(P250,'class and classification'!$A$1:$B$338,2,FALSE),VLOOKUP(P250,'class and classification'!$A$340:$B$378,2,FALSE))</f>
        <v>Predominantly Urban</v>
      </c>
      <c r="R250" t="str">
        <f>IFERROR(VLOOKUP(P250,'class and classification'!$A$1:$C$338,3,FALSE),VLOOKUP(P250,'class and classification'!$A$340:$C$378,3,FALSE))</f>
        <v>L</v>
      </c>
      <c r="S250" s="17" t="s">
        <v>748</v>
      </c>
      <c r="T250" s="27">
        <v>31</v>
      </c>
      <c r="U250" s="28">
        <v>30.2</v>
      </c>
      <c r="V250">
        <f t="shared" si="7"/>
        <v>102.64900662251657</v>
      </c>
    </row>
    <row r="251" spans="1:22" x14ac:dyDescent="0.3">
      <c r="A251" s="26" t="s">
        <v>170</v>
      </c>
      <c r="B251" t="str">
        <f>IFERROR(VLOOKUP(A251,'class and classification'!$A$1:$B$338,2,FALSE),VLOOKUP(A251,'class and classification'!$A$340:$B$378,2,FALSE))</f>
        <v>Predominantly Urban</v>
      </c>
      <c r="C251" t="str">
        <f>IFERROR(VLOOKUP(A251,'class and classification'!$A$1:$C$338,3,FALSE),VLOOKUP(A251,'class and classification'!$A$340:$C$378,3,FALSE))</f>
        <v>L</v>
      </c>
      <c r="D251" s="17" t="s">
        <v>749</v>
      </c>
      <c r="E251" s="27">
        <v>25</v>
      </c>
      <c r="F251" s="28">
        <v>35.9</v>
      </c>
      <c r="G251">
        <f t="shared" si="6"/>
        <v>69.637883008356553</v>
      </c>
      <c r="P251" s="26" t="s">
        <v>170</v>
      </c>
      <c r="Q251" t="str">
        <f>IFERROR(VLOOKUP(P251,'class and classification'!$A$1:$B$338,2,FALSE),VLOOKUP(P251,'class and classification'!$A$340:$B$378,2,FALSE))</f>
        <v>Predominantly Urban</v>
      </c>
      <c r="R251" t="str">
        <f>IFERROR(VLOOKUP(P251,'class and classification'!$A$1:$C$338,3,FALSE),VLOOKUP(P251,'class and classification'!$A$340:$C$378,3,FALSE))</f>
        <v>L</v>
      </c>
      <c r="S251" s="17" t="s">
        <v>749</v>
      </c>
      <c r="T251" s="27">
        <v>29</v>
      </c>
      <c r="U251" s="28">
        <v>40.9</v>
      </c>
      <c r="V251">
        <f t="shared" si="7"/>
        <v>70.904645476772615</v>
      </c>
    </row>
    <row r="252" spans="1:22" x14ac:dyDescent="0.3">
      <c r="A252" s="26" t="s">
        <v>171</v>
      </c>
      <c r="B252" t="str">
        <f>IFERROR(VLOOKUP(A252,'class and classification'!$A$1:$B$338,2,FALSE),VLOOKUP(A252,'class and classification'!$A$340:$B$378,2,FALSE))</f>
        <v>Predominantly Urban</v>
      </c>
      <c r="C252" t="str">
        <f>IFERROR(VLOOKUP(A252,'class and classification'!$A$1:$C$338,3,FALSE),VLOOKUP(A252,'class and classification'!$A$340:$C$378,3,FALSE))</f>
        <v>L</v>
      </c>
      <c r="D252" s="17" t="s">
        <v>750</v>
      </c>
      <c r="E252" s="27">
        <v>18</v>
      </c>
      <c r="F252" s="28">
        <v>25.1</v>
      </c>
      <c r="G252">
        <f t="shared" si="6"/>
        <v>71.713147410358559</v>
      </c>
      <c r="P252" s="26" t="s">
        <v>171</v>
      </c>
      <c r="Q252" t="str">
        <f>IFERROR(VLOOKUP(P252,'class and classification'!$A$1:$B$338,2,FALSE),VLOOKUP(P252,'class and classification'!$A$340:$B$378,2,FALSE))</f>
        <v>Predominantly Urban</v>
      </c>
      <c r="R252" t="str">
        <f>IFERROR(VLOOKUP(P252,'class and classification'!$A$1:$C$338,3,FALSE),VLOOKUP(P252,'class and classification'!$A$340:$C$378,3,FALSE))</f>
        <v>L</v>
      </c>
      <c r="S252" s="17" t="s">
        <v>750</v>
      </c>
      <c r="T252" s="27">
        <v>17</v>
      </c>
      <c r="U252" s="28">
        <v>25</v>
      </c>
      <c r="V252">
        <f t="shared" si="7"/>
        <v>68</v>
      </c>
    </row>
    <row r="253" spans="1:22" x14ac:dyDescent="0.3">
      <c r="A253" s="26" t="s">
        <v>172</v>
      </c>
      <c r="B253" t="str">
        <f>IFERROR(VLOOKUP(A253,'class and classification'!$A$1:$B$338,2,FALSE),VLOOKUP(A253,'class and classification'!$A$340:$B$378,2,FALSE))</f>
        <v>Predominantly Urban</v>
      </c>
      <c r="C253" t="str">
        <f>IFERROR(VLOOKUP(A253,'class and classification'!$A$1:$C$338,3,FALSE),VLOOKUP(A253,'class and classification'!$A$340:$C$378,3,FALSE))</f>
        <v>L</v>
      </c>
      <c r="D253" s="17" t="s">
        <v>751</v>
      </c>
      <c r="E253" s="27">
        <v>14</v>
      </c>
      <c r="F253" s="28">
        <v>37.5</v>
      </c>
      <c r="G253">
        <f t="shared" si="6"/>
        <v>37.333333333333336</v>
      </c>
      <c r="P253" s="26" t="s">
        <v>172</v>
      </c>
      <c r="Q253" t="str">
        <f>IFERROR(VLOOKUP(P253,'class and classification'!$A$1:$B$338,2,FALSE),VLOOKUP(P253,'class and classification'!$A$340:$B$378,2,FALSE))</f>
        <v>Predominantly Urban</v>
      </c>
      <c r="R253" t="str">
        <f>IFERROR(VLOOKUP(P253,'class and classification'!$A$1:$C$338,3,FALSE),VLOOKUP(P253,'class and classification'!$A$340:$C$378,3,FALSE))</f>
        <v>L</v>
      </c>
      <c r="S253" s="17" t="s">
        <v>751</v>
      </c>
      <c r="T253" s="27">
        <v>20</v>
      </c>
      <c r="U253" s="28">
        <v>38.4</v>
      </c>
      <c r="V253">
        <f t="shared" si="7"/>
        <v>52.083333333333336</v>
      </c>
    </row>
    <row r="254" spans="1:22" x14ac:dyDescent="0.3">
      <c r="A254" s="26" t="s">
        <v>173</v>
      </c>
      <c r="B254" t="str">
        <f>IFERROR(VLOOKUP(A254,'class and classification'!$A$1:$B$338,2,FALSE),VLOOKUP(A254,'class and classification'!$A$340:$B$378,2,FALSE))</f>
        <v>Predominantly Urban</v>
      </c>
      <c r="C254" t="str">
        <f>IFERROR(VLOOKUP(A254,'class and classification'!$A$1:$C$338,3,FALSE),VLOOKUP(A254,'class and classification'!$A$340:$C$378,3,FALSE))</f>
        <v>L</v>
      </c>
      <c r="D254" s="17" t="s">
        <v>752</v>
      </c>
      <c r="E254" s="27">
        <v>20</v>
      </c>
      <c r="F254" s="28">
        <v>34</v>
      </c>
      <c r="G254">
        <f t="shared" si="6"/>
        <v>58.823529411764703</v>
      </c>
      <c r="P254" s="26" t="s">
        <v>173</v>
      </c>
      <c r="Q254" t="str">
        <f>IFERROR(VLOOKUP(P254,'class and classification'!$A$1:$B$338,2,FALSE),VLOOKUP(P254,'class and classification'!$A$340:$B$378,2,FALSE))</f>
        <v>Predominantly Urban</v>
      </c>
      <c r="R254" t="str">
        <f>IFERROR(VLOOKUP(P254,'class and classification'!$A$1:$C$338,3,FALSE),VLOOKUP(P254,'class and classification'!$A$340:$C$378,3,FALSE))</f>
        <v>L</v>
      </c>
      <c r="S254" s="17" t="s">
        <v>752</v>
      </c>
      <c r="T254" s="27">
        <v>25</v>
      </c>
      <c r="U254" s="28">
        <v>32.799999999999997</v>
      </c>
      <c r="V254">
        <f t="shared" si="7"/>
        <v>76.219512195121965</v>
      </c>
    </row>
    <row r="255" spans="1:22" x14ac:dyDescent="0.3">
      <c r="A255" s="26" t="s">
        <v>174</v>
      </c>
      <c r="B255" t="str">
        <f>IFERROR(VLOOKUP(A255,'class and classification'!$A$1:$B$338,2,FALSE),VLOOKUP(A255,'class and classification'!$A$340:$B$378,2,FALSE))</f>
        <v>Predominantly Urban</v>
      </c>
      <c r="C255" t="str">
        <f>IFERROR(VLOOKUP(A255,'class and classification'!$A$1:$C$338,3,FALSE),VLOOKUP(A255,'class and classification'!$A$340:$C$378,3,FALSE))</f>
        <v>L</v>
      </c>
      <c r="D255" s="17" t="s">
        <v>753</v>
      </c>
      <c r="E255" s="27">
        <v>35</v>
      </c>
      <c r="F255" s="28">
        <v>23.7</v>
      </c>
      <c r="G255">
        <f t="shared" si="6"/>
        <v>147.67932489451476</v>
      </c>
      <c r="P255" s="26" t="s">
        <v>174</v>
      </c>
      <c r="Q255" t="str">
        <f>IFERROR(VLOOKUP(P255,'class and classification'!$A$1:$B$338,2,FALSE),VLOOKUP(P255,'class and classification'!$A$340:$B$378,2,FALSE))</f>
        <v>Predominantly Urban</v>
      </c>
      <c r="R255" t="str">
        <f>IFERROR(VLOOKUP(P255,'class and classification'!$A$1:$C$338,3,FALSE),VLOOKUP(P255,'class and classification'!$A$340:$C$378,3,FALSE))</f>
        <v>L</v>
      </c>
      <c r="S255" s="17" t="s">
        <v>753</v>
      </c>
      <c r="T255" s="27">
        <v>39</v>
      </c>
      <c r="U255" s="28">
        <v>29.1</v>
      </c>
      <c r="V255">
        <f t="shared" si="7"/>
        <v>134.02061855670101</v>
      </c>
    </row>
    <row r="256" spans="1:22" x14ac:dyDescent="0.3">
      <c r="A256" s="26" t="s">
        <v>175</v>
      </c>
      <c r="B256" t="str">
        <f>IFERROR(VLOOKUP(A256,'class and classification'!$A$1:$B$338,2,FALSE),VLOOKUP(A256,'class and classification'!$A$340:$B$378,2,FALSE))</f>
        <v>Predominantly Urban</v>
      </c>
      <c r="C256" t="str">
        <f>IFERROR(VLOOKUP(A256,'class and classification'!$A$1:$C$338,3,FALSE),VLOOKUP(A256,'class and classification'!$A$340:$C$378,3,FALSE))</f>
        <v>L</v>
      </c>
      <c r="D256" s="17" t="s">
        <v>754</v>
      </c>
      <c r="E256" s="27">
        <v>31</v>
      </c>
      <c r="F256" s="28">
        <v>23</v>
      </c>
      <c r="G256">
        <f t="shared" si="6"/>
        <v>134.78260869565216</v>
      </c>
      <c r="P256" s="26" t="s">
        <v>175</v>
      </c>
      <c r="Q256" t="str">
        <f>IFERROR(VLOOKUP(P256,'class and classification'!$A$1:$B$338,2,FALSE),VLOOKUP(P256,'class and classification'!$A$340:$B$378,2,FALSE))</f>
        <v>Predominantly Urban</v>
      </c>
      <c r="R256" t="str">
        <f>IFERROR(VLOOKUP(P256,'class and classification'!$A$1:$C$338,3,FALSE),VLOOKUP(P256,'class and classification'!$A$340:$C$378,3,FALSE))</f>
        <v>L</v>
      </c>
      <c r="S256" s="17" t="s">
        <v>754</v>
      </c>
      <c r="T256" s="27">
        <v>29</v>
      </c>
      <c r="U256" s="28">
        <v>26.6</v>
      </c>
      <c r="V256">
        <f t="shared" si="7"/>
        <v>109.02255639097744</v>
      </c>
    </row>
    <row r="257" spans="1:22" x14ac:dyDescent="0.3">
      <c r="A257" s="26" t="s">
        <v>176</v>
      </c>
      <c r="B257" t="str">
        <f>IFERROR(VLOOKUP(A257,'class and classification'!$A$1:$B$338,2,FALSE),VLOOKUP(A257,'class and classification'!$A$340:$B$378,2,FALSE))</f>
        <v>Predominantly Urban</v>
      </c>
      <c r="C257" t="str">
        <f>IFERROR(VLOOKUP(A257,'class and classification'!$A$1:$C$338,3,FALSE),VLOOKUP(A257,'class and classification'!$A$340:$C$378,3,FALSE))</f>
        <v>L</v>
      </c>
      <c r="D257" s="17" t="s">
        <v>755</v>
      </c>
      <c r="E257" s="27">
        <v>26</v>
      </c>
      <c r="F257" s="28">
        <v>26.7</v>
      </c>
      <c r="G257">
        <f t="shared" si="6"/>
        <v>97.378277153558045</v>
      </c>
      <c r="P257" s="26" t="s">
        <v>176</v>
      </c>
      <c r="Q257" t="str">
        <f>IFERROR(VLOOKUP(P257,'class and classification'!$A$1:$B$338,2,FALSE),VLOOKUP(P257,'class and classification'!$A$340:$B$378,2,FALSE))</f>
        <v>Predominantly Urban</v>
      </c>
      <c r="R257" t="str">
        <f>IFERROR(VLOOKUP(P257,'class and classification'!$A$1:$C$338,3,FALSE),VLOOKUP(P257,'class and classification'!$A$340:$C$378,3,FALSE))</f>
        <v>L</v>
      </c>
      <c r="S257" s="17" t="s">
        <v>755</v>
      </c>
      <c r="T257" s="27">
        <v>23</v>
      </c>
      <c r="U257" s="28">
        <v>27.9</v>
      </c>
      <c r="V257">
        <f t="shared" si="7"/>
        <v>82.437275985663092</v>
      </c>
    </row>
    <row r="258" spans="1:22" x14ac:dyDescent="0.3">
      <c r="A258" s="26" t="s">
        <v>177</v>
      </c>
      <c r="B258" t="str">
        <f>IFERROR(VLOOKUP(A258,'class and classification'!$A$1:$B$338,2,FALSE),VLOOKUP(A258,'class and classification'!$A$340:$B$378,2,FALSE))</f>
        <v>Predominantly Urban</v>
      </c>
      <c r="C258" t="str">
        <f>IFERROR(VLOOKUP(A258,'class and classification'!$A$1:$C$338,3,FALSE),VLOOKUP(A258,'class and classification'!$A$340:$C$378,3,FALSE))</f>
        <v>L</v>
      </c>
      <c r="D258" s="17" t="s">
        <v>756</v>
      </c>
      <c r="E258" s="27">
        <v>21</v>
      </c>
      <c r="F258" s="28">
        <v>31.6</v>
      </c>
      <c r="G258">
        <f t="shared" si="6"/>
        <v>66.455696202531641</v>
      </c>
      <c r="P258" s="26" t="s">
        <v>177</v>
      </c>
      <c r="Q258" t="str">
        <f>IFERROR(VLOOKUP(P258,'class and classification'!$A$1:$B$338,2,FALSE),VLOOKUP(P258,'class and classification'!$A$340:$B$378,2,FALSE))</f>
        <v>Predominantly Urban</v>
      </c>
      <c r="R258" t="str">
        <f>IFERROR(VLOOKUP(P258,'class and classification'!$A$1:$C$338,3,FALSE),VLOOKUP(P258,'class and classification'!$A$340:$C$378,3,FALSE))</f>
        <v>L</v>
      </c>
      <c r="S258" s="17" t="s">
        <v>756</v>
      </c>
      <c r="T258" s="27">
        <v>23</v>
      </c>
      <c r="U258" s="28">
        <v>35.1</v>
      </c>
      <c r="V258">
        <f t="shared" si="7"/>
        <v>65.527065527065517</v>
      </c>
    </row>
    <row r="259" spans="1:22" x14ac:dyDescent="0.3">
      <c r="A259" s="26" t="s">
        <v>178</v>
      </c>
      <c r="B259" t="str">
        <f>IFERROR(VLOOKUP(A259,'class and classification'!$A$1:$B$338,2,FALSE),VLOOKUP(A259,'class and classification'!$A$340:$B$378,2,FALSE))</f>
        <v>Predominantly Urban</v>
      </c>
      <c r="C259" t="str">
        <f>IFERROR(VLOOKUP(A259,'class and classification'!$A$1:$C$338,3,FALSE),VLOOKUP(A259,'class and classification'!$A$340:$C$378,3,FALSE))</f>
        <v>L</v>
      </c>
      <c r="D259" s="17" t="s">
        <v>757</v>
      </c>
      <c r="E259" s="27">
        <v>19</v>
      </c>
      <c r="F259" s="28">
        <v>45.5</v>
      </c>
      <c r="G259">
        <f t="shared" si="6"/>
        <v>41.758241758241759</v>
      </c>
      <c r="P259" s="26" t="s">
        <v>178</v>
      </c>
      <c r="Q259" t="str">
        <f>IFERROR(VLOOKUP(P259,'class and classification'!$A$1:$B$338,2,FALSE),VLOOKUP(P259,'class and classification'!$A$340:$B$378,2,FALSE))</f>
        <v>Predominantly Urban</v>
      </c>
      <c r="R259" t="str">
        <f>IFERROR(VLOOKUP(P259,'class and classification'!$A$1:$C$338,3,FALSE),VLOOKUP(P259,'class and classification'!$A$340:$C$378,3,FALSE))</f>
        <v>L</v>
      </c>
      <c r="S259" s="17" t="s">
        <v>757</v>
      </c>
      <c r="T259" s="27">
        <v>18</v>
      </c>
      <c r="U259" s="28">
        <v>48.7</v>
      </c>
      <c r="V259">
        <f t="shared" si="7"/>
        <v>36.960985626283367</v>
      </c>
    </row>
    <row r="260" spans="1:22" x14ac:dyDescent="0.3">
      <c r="A260" s="26" t="s">
        <v>179</v>
      </c>
      <c r="B260" t="str">
        <f>IFERROR(VLOOKUP(A260,'class and classification'!$A$1:$B$338,2,FALSE),VLOOKUP(A260,'class and classification'!$A$340:$B$378,2,FALSE))</f>
        <v>Predominantly Urban</v>
      </c>
      <c r="C260" t="str">
        <f>IFERROR(VLOOKUP(A260,'class and classification'!$A$1:$C$338,3,FALSE),VLOOKUP(A260,'class and classification'!$A$340:$C$378,3,FALSE))</f>
        <v>L</v>
      </c>
      <c r="D260" s="17" t="s">
        <v>758</v>
      </c>
      <c r="E260" s="34">
        <v>13</v>
      </c>
      <c r="F260" s="35">
        <v>20.6</v>
      </c>
      <c r="G260">
        <f t="shared" si="6"/>
        <v>63.106796116504846</v>
      </c>
      <c r="P260" s="26" t="s">
        <v>179</v>
      </c>
      <c r="Q260" t="str">
        <f>IFERROR(VLOOKUP(P260,'class and classification'!$A$1:$B$338,2,FALSE),VLOOKUP(P260,'class and classification'!$A$340:$B$378,2,FALSE))</f>
        <v>Predominantly Urban</v>
      </c>
      <c r="R260" t="str">
        <f>IFERROR(VLOOKUP(P260,'class and classification'!$A$1:$C$338,3,FALSE),VLOOKUP(P260,'class and classification'!$A$340:$C$378,3,FALSE))</f>
        <v>L</v>
      </c>
      <c r="S260" s="17" t="s">
        <v>758</v>
      </c>
      <c r="T260" s="34">
        <v>15</v>
      </c>
      <c r="U260" s="28">
        <v>23.4</v>
      </c>
      <c r="V260">
        <f t="shared" si="7"/>
        <v>64.102564102564102</v>
      </c>
    </row>
    <row r="261" spans="1:22" x14ac:dyDescent="0.3">
      <c r="A261" s="26" t="s">
        <v>180</v>
      </c>
      <c r="B261" t="str">
        <f>IFERROR(VLOOKUP(A261,'class and classification'!$A$1:$B$338,2,FALSE),VLOOKUP(A261,'class and classification'!$A$340:$B$378,2,FALSE))</f>
        <v>Predominantly Urban</v>
      </c>
      <c r="C261" t="str">
        <f>IFERROR(VLOOKUP(A261,'class and classification'!$A$1:$C$338,3,FALSE),VLOOKUP(A261,'class and classification'!$A$340:$C$378,3,FALSE))</f>
        <v>L</v>
      </c>
      <c r="D261" s="17" t="s">
        <v>759</v>
      </c>
      <c r="E261" s="27">
        <v>25</v>
      </c>
      <c r="F261" s="28">
        <v>39.200000000000003</v>
      </c>
      <c r="G261">
        <f t="shared" si="6"/>
        <v>63.775510204081627</v>
      </c>
      <c r="P261" s="26" t="s">
        <v>180</v>
      </c>
      <c r="Q261" t="str">
        <f>IFERROR(VLOOKUP(P261,'class and classification'!$A$1:$B$338,2,FALSE),VLOOKUP(P261,'class and classification'!$A$340:$B$378,2,FALSE))</f>
        <v>Predominantly Urban</v>
      </c>
      <c r="R261" t="str">
        <f>IFERROR(VLOOKUP(P261,'class and classification'!$A$1:$C$338,3,FALSE),VLOOKUP(P261,'class and classification'!$A$340:$C$378,3,FALSE))</f>
        <v>L</v>
      </c>
      <c r="S261" s="17" t="s">
        <v>759</v>
      </c>
      <c r="T261" s="27">
        <v>29</v>
      </c>
      <c r="U261" s="28">
        <v>44.1</v>
      </c>
      <c r="V261">
        <f t="shared" si="7"/>
        <v>65.759637188208615</v>
      </c>
    </row>
    <row r="262" spans="1:22" x14ac:dyDescent="0.3">
      <c r="A262" s="26" t="s">
        <v>181</v>
      </c>
      <c r="B262" t="str">
        <f>IFERROR(VLOOKUP(A262,'class and classification'!$A$1:$B$338,2,FALSE),VLOOKUP(A262,'class and classification'!$A$340:$B$378,2,FALSE))</f>
        <v>Predominantly Urban</v>
      </c>
      <c r="C262" t="str">
        <f>IFERROR(VLOOKUP(A262,'class and classification'!$A$1:$C$338,3,FALSE),VLOOKUP(A262,'class and classification'!$A$340:$C$378,3,FALSE))</f>
        <v>L</v>
      </c>
      <c r="D262" s="17" t="s">
        <v>760</v>
      </c>
      <c r="E262" s="27">
        <v>17</v>
      </c>
      <c r="F262" s="28">
        <v>36.200000000000003</v>
      </c>
      <c r="G262">
        <f t="shared" si="6"/>
        <v>46.961325966850822</v>
      </c>
      <c r="P262" s="26" t="s">
        <v>181</v>
      </c>
      <c r="Q262" t="str">
        <f>IFERROR(VLOOKUP(P262,'class and classification'!$A$1:$B$338,2,FALSE),VLOOKUP(P262,'class and classification'!$A$340:$B$378,2,FALSE))</f>
        <v>Predominantly Urban</v>
      </c>
      <c r="R262" t="str">
        <f>IFERROR(VLOOKUP(P262,'class and classification'!$A$1:$C$338,3,FALSE),VLOOKUP(P262,'class and classification'!$A$340:$C$378,3,FALSE))</f>
        <v>L</v>
      </c>
      <c r="S262" s="17" t="s">
        <v>760</v>
      </c>
      <c r="T262" s="27">
        <v>18</v>
      </c>
      <c r="U262" s="28">
        <v>39.700000000000003</v>
      </c>
      <c r="V262">
        <f t="shared" si="7"/>
        <v>45.340050377833748</v>
      </c>
    </row>
    <row r="263" spans="1:22" x14ac:dyDescent="0.3">
      <c r="A263" s="16" t="s">
        <v>1079</v>
      </c>
      <c r="B263" t="e">
        <f>IFERROR(VLOOKUP(A263,'class and classification'!$A$1:$B$338,2,FALSE),VLOOKUP(A263,'class and classification'!$A$340:$B$378,2,FALSE))</f>
        <v>#N/A</v>
      </c>
      <c r="C263" t="e">
        <f>IFERROR(VLOOKUP(A263,'class and classification'!$A$1:$C$338,3,FALSE),VLOOKUP(A263,'class and classification'!$A$340:$C$378,3,FALSE))</f>
        <v>#N/A</v>
      </c>
      <c r="D263" s="17" t="s">
        <v>761</v>
      </c>
      <c r="E263" s="22">
        <v>695</v>
      </c>
      <c r="F263" s="23">
        <v>18.2</v>
      </c>
      <c r="G263">
        <f t="shared" si="6"/>
        <v>3818.6813186813188</v>
      </c>
      <c r="P263" s="16" t="s">
        <v>1079</v>
      </c>
      <c r="Q263" t="e">
        <f>IFERROR(VLOOKUP(P263,'class and classification'!$A$1:$B$338,2,FALSE),VLOOKUP(P263,'class and classification'!$A$340:$B$378,2,FALSE))</f>
        <v>#N/A</v>
      </c>
      <c r="R263" t="e">
        <f>IFERROR(VLOOKUP(P263,'class and classification'!$A$1:$C$338,3,FALSE),VLOOKUP(P263,'class and classification'!$A$340:$C$378,3,FALSE))</f>
        <v>#N/A</v>
      </c>
      <c r="S263" s="17" t="s">
        <v>761</v>
      </c>
      <c r="T263" s="22">
        <v>718</v>
      </c>
      <c r="U263" s="23">
        <v>18.8</v>
      </c>
      <c r="V263">
        <f t="shared" si="7"/>
        <v>3819.1489361702129</v>
      </c>
    </row>
    <row r="264" spans="1:22" x14ac:dyDescent="0.3">
      <c r="A264" s="26" t="s">
        <v>182</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s="17" t="s">
        <v>763</v>
      </c>
      <c r="E264" s="34">
        <v>6</v>
      </c>
      <c r="F264" s="35">
        <v>9.3000000000000007</v>
      </c>
      <c r="G264">
        <f t="shared" si="6"/>
        <v>64.51612903225805</v>
      </c>
      <c r="P264" s="26" t="s">
        <v>182</v>
      </c>
      <c r="Q264" t="str">
        <f>IFERROR(VLOOKUP(P264,'class and classification'!$A$1:$B$338,2,FALSE),VLOOKUP(P264,'class and classification'!$A$340:$B$378,2,FALSE))</f>
        <v>Predominantly Urban</v>
      </c>
      <c r="R264" t="str">
        <f>IFERROR(VLOOKUP(P264,'class and classification'!$A$1:$C$338,3,FALSE),VLOOKUP(P264,'class and classification'!$A$340:$C$378,3,FALSE))</f>
        <v>UA</v>
      </c>
      <c r="S264" s="17" t="s">
        <v>763</v>
      </c>
      <c r="T264" s="34">
        <v>10</v>
      </c>
      <c r="U264" s="35">
        <v>14.6</v>
      </c>
      <c r="V264">
        <f t="shared" si="7"/>
        <v>68.493150684931507</v>
      </c>
    </row>
    <row r="265" spans="1:22" x14ac:dyDescent="0.3">
      <c r="A265" s="26" t="s">
        <v>183</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s="17" t="s">
        <v>764</v>
      </c>
      <c r="E265" s="27">
        <v>27</v>
      </c>
      <c r="F265" s="28">
        <v>19.399999999999999</v>
      </c>
      <c r="G265">
        <f t="shared" si="6"/>
        <v>139.17525773195877</v>
      </c>
      <c r="P265" s="26" t="s">
        <v>183</v>
      </c>
      <c r="Q265" t="str">
        <f>IFERROR(VLOOKUP(P265,'class and classification'!$A$1:$B$338,2,FALSE),VLOOKUP(P265,'class and classification'!$A$340:$B$378,2,FALSE))</f>
        <v>Predominantly Urban</v>
      </c>
      <c r="R265" t="str">
        <f>IFERROR(VLOOKUP(P265,'class and classification'!$A$1:$C$338,3,FALSE),VLOOKUP(P265,'class and classification'!$A$340:$C$378,3,FALSE))</f>
        <v>UA</v>
      </c>
      <c r="S265" s="17" t="s">
        <v>764</v>
      </c>
      <c r="T265" s="27">
        <v>26</v>
      </c>
      <c r="U265" s="28">
        <v>18.3</v>
      </c>
      <c r="V265">
        <f t="shared" si="7"/>
        <v>142.07650273224044</v>
      </c>
    </row>
    <row r="266" spans="1:22" x14ac:dyDescent="0.3">
      <c r="A266" s="26" t="s">
        <v>184</v>
      </c>
      <c r="B266" t="str">
        <f>IFERROR(VLOOKUP(A266,'class and classification'!$A$1:$B$338,2,FALSE),VLOOKUP(A266,'class and classification'!$A$340:$B$378,2,FALSE))</f>
        <v>Predominantly Rural</v>
      </c>
      <c r="C266" t="str">
        <f>IFERROR(VLOOKUP(A266,'class and classification'!$A$1:$C$338,3,FALSE),VLOOKUP(A266,'class and classification'!$A$340:$C$378,3,FALSE))</f>
        <v>UA</v>
      </c>
      <c r="D266" s="17" t="s">
        <v>766</v>
      </c>
      <c r="E266" s="27">
        <v>15</v>
      </c>
      <c r="F266" s="28">
        <v>30.5</v>
      </c>
      <c r="G266">
        <f t="shared" si="6"/>
        <v>49.180327868852459</v>
      </c>
      <c r="P266" s="26" t="s">
        <v>184</v>
      </c>
      <c r="Q266" t="str">
        <f>IFERROR(VLOOKUP(P266,'class and classification'!$A$1:$B$338,2,FALSE),VLOOKUP(P266,'class and classification'!$A$340:$B$378,2,FALSE))</f>
        <v>Predominantly Rural</v>
      </c>
      <c r="R266" t="str">
        <f>IFERROR(VLOOKUP(P266,'class and classification'!$A$1:$C$338,3,FALSE),VLOOKUP(P266,'class and classification'!$A$340:$C$378,3,FALSE))</f>
        <v>UA</v>
      </c>
      <c r="S266" s="17" t="s">
        <v>766</v>
      </c>
      <c r="T266" s="27">
        <v>15</v>
      </c>
      <c r="U266" s="28">
        <v>30</v>
      </c>
      <c r="V266">
        <f t="shared" si="7"/>
        <v>50</v>
      </c>
    </row>
    <row r="267" spans="1:22" x14ac:dyDescent="0.3">
      <c r="A267" s="26" t="s">
        <v>185</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s="17" t="s">
        <v>767</v>
      </c>
      <c r="E267" s="27">
        <v>22</v>
      </c>
      <c r="F267" s="28">
        <v>23.1</v>
      </c>
      <c r="G267">
        <f t="shared" si="6"/>
        <v>95.238095238095227</v>
      </c>
      <c r="P267" s="26" t="s">
        <v>185</v>
      </c>
      <c r="Q267" t="str">
        <f>IFERROR(VLOOKUP(P267,'class and classification'!$A$1:$B$338,2,FALSE),VLOOKUP(P267,'class and classification'!$A$340:$B$378,2,FALSE))</f>
        <v>Predominantly Urban</v>
      </c>
      <c r="R267" t="str">
        <f>IFERROR(VLOOKUP(P267,'class and classification'!$A$1:$C$338,3,FALSE),VLOOKUP(P267,'class and classification'!$A$340:$C$378,3,FALSE))</f>
        <v>UA</v>
      </c>
      <c r="S267" s="17" t="s">
        <v>767</v>
      </c>
      <c r="T267" s="27">
        <v>21</v>
      </c>
      <c r="U267" s="28">
        <v>24.8</v>
      </c>
      <c r="V267">
        <f t="shared" si="7"/>
        <v>84.677419354838705</v>
      </c>
    </row>
    <row r="268" spans="1:22" x14ac:dyDescent="0.3">
      <c r="A268" s="26" t="s">
        <v>186</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s="17" t="s">
        <v>768</v>
      </c>
      <c r="E268" s="27">
        <v>25</v>
      </c>
      <c r="F268" s="28">
        <v>13.4</v>
      </c>
      <c r="G268">
        <f t="shared" ref="G268:G331" si="8">E268/(F268/100)</f>
        <v>186.56716417910448</v>
      </c>
      <c r="P268" s="26" t="s">
        <v>186</v>
      </c>
      <c r="Q268" t="str">
        <f>IFERROR(VLOOKUP(P268,'class and classification'!$A$1:$B$338,2,FALSE),VLOOKUP(P268,'class and classification'!$A$340:$B$378,2,FALSE))</f>
        <v>Predominantly Urban</v>
      </c>
      <c r="R268" t="str">
        <f>IFERROR(VLOOKUP(P268,'class and classification'!$A$1:$C$338,3,FALSE),VLOOKUP(P268,'class and classification'!$A$340:$C$378,3,FALSE))</f>
        <v>UA</v>
      </c>
      <c r="S268" s="17" t="s">
        <v>768</v>
      </c>
      <c r="T268" s="27">
        <v>22</v>
      </c>
      <c r="U268" s="28">
        <v>13.4</v>
      </c>
      <c r="V268">
        <f t="shared" ref="V268:V330" si="9">T268/(U268/100)</f>
        <v>164.17910447761193</v>
      </c>
    </row>
    <row r="269" spans="1:22" x14ac:dyDescent="0.3">
      <c r="A269" s="26" t="s">
        <v>187</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s="17" t="s">
        <v>769</v>
      </c>
      <c r="E269" s="27">
        <v>21</v>
      </c>
      <c r="F269" s="28">
        <v>21.2</v>
      </c>
      <c r="G269">
        <f t="shared" si="8"/>
        <v>99.056603773584911</v>
      </c>
      <c r="P269" s="26" t="s">
        <v>187</v>
      </c>
      <c r="Q269" t="str">
        <f>IFERROR(VLOOKUP(P269,'class and classification'!$A$1:$B$338,2,FALSE),VLOOKUP(P269,'class and classification'!$A$340:$B$378,2,FALSE))</f>
        <v>Predominantly Urban</v>
      </c>
      <c r="R269" t="str">
        <f>IFERROR(VLOOKUP(P269,'class and classification'!$A$1:$C$338,3,FALSE),VLOOKUP(P269,'class and classification'!$A$340:$C$378,3,FALSE))</f>
        <v>UA</v>
      </c>
      <c r="S269" s="17" t="s">
        <v>769</v>
      </c>
      <c r="T269" s="27">
        <v>22</v>
      </c>
      <c r="U269" s="28">
        <v>21.5</v>
      </c>
      <c r="V269">
        <f t="shared" si="9"/>
        <v>102.32558139534883</v>
      </c>
    </row>
    <row r="270" spans="1:22" x14ac:dyDescent="0.3">
      <c r="A270" s="26" t="s">
        <v>188</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s="17" t="s">
        <v>770</v>
      </c>
      <c r="E270" s="27">
        <v>15</v>
      </c>
      <c r="F270" s="28">
        <v>17.399999999999999</v>
      </c>
      <c r="G270">
        <f t="shared" si="8"/>
        <v>86.206896551724142</v>
      </c>
      <c r="P270" s="26" t="s">
        <v>188</v>
      </c>
      <c r="Q270" t="str">
        <f>IFERROR(VLOOKUP(P270,'class and classification'!$A$1:$B$338,2,FALSE),VLOOKUP(P270,'class and classification'!$A$340:$B$378,2,FALSE))</f>
        <v>Predominantly Urban</v>
      </c>
      <c r="R270" t="str">
        <f>IFERROR(VLOOKUP(P270,'class and classification'!$A$1:$C$338,3,FALSE),VLOOKUP(P270,'class and classification'!$A$340:$C$378,3,FALSE))</f>
        <v>UA</v>
      </c>
      <c r="S270" s="17" t="s">
        <v>770</v>
      </c>
      <c r="T270" s="34">
        <v>13</v>
      </c>
      <c r="U270" s="28">
        <v>14.9</v>
      </c>
      <c r="V270">
        <f t="shared" si="9"/>
        <v>87.24832214765101</v>
      </c>
    </row>
    <row r="271" spans="1:22" x14ac:dyDescent="0.3">
      <c r="A271" s="26" t="s">
        <v>189</v>
      </c>
      <c r="B271" t="str">
        <f>IFERROR(VLOOKUP(A271,'class and classification'!$A$1:$B$338,2,FALSE),VLOOKUP(A271,'class and classification'!$A$340:$B$378,2,FALSE))</f>
        <v>Predominantly Urban</v>
      </c>
      <c r="C271" t="str">
        <f>IFERROR(VLOOKUP(A271,'class and classification'!$A$1:$C$338,3,FALSE),VLOOKUP(A271,'class and classification'!$A$340:$C$378,3,FALSE))</f>
        <v>UA</v>
      </c>
      <c r="D271" s="17" t="s">
        <v>771</v>
      </c>
      <c r="E271" s="34">
        <v>10</v>
      </c>
      <c r="F271" s="35">
        <v>15.6</v>
      </c>
      <c r="G271">
        <f t="shared" si="8"/>
        <v>64.102564102564102</v>
      </c>
      <c r="P271" s="26" t="s">
        <v>189</v>
      </c>
      <c r="Q271" t="str">
        <f>IFERROR(VLOOKUP(P271,'class and classification'!$A$1:$B$338,2,FALSE),VLOOKUP(P271,'class and classification'!$A$340:$B$378,2,FALSE))</f>
        <v>Predominantly Urban</v>
      </c>
      <c r="R271" t="str">
        <f>IFERROR(VLOOKUP(P271,'class and classification'!$A$1:$C$338,3,FALSE),VLOOKUP(P271,'class and classification'!$A$340:$C$378,3,FALSE))</f>
        <v>UA</v>
      </c>
      <c r="S271" s="17" t="s">
        <v>771</v>
      </c>
      <c r="T271" s="34">
        <v>10</v>
      </c>
      <c r="U271" s="35">
        <v>15.8</v>
      </c>
      <c r="V271">
        <f t="shared" si="9"/>
        <v>63.291139240506325</v>
      </c>
    </row>
    <row r="272" spans="1:22" x14ac:dyDescent="0.3">
      <c r="A272" s="26" t="s">
        <v>190</v>
      </c>
      <c r="B272" t="str">
        <f>IFERROR(VLOOKUP(A272,'class and classification'!$A$1:$B$338,2,FALSE),VLOOKUP(A272,'class and classification'!$A$340:$B$378,2,FALSE))</f>
        <v>Predominantly Urban</v>
      </c>
      <c r="C272" t="str">
        <f>IFERROR(VLOOKUP(A272,'class and classification'!$A$1:$C$338,3,FALSE),VLOOKUP(A272,'class and classification'!$A$340:$C$378,3,FALSE))</f>
        <v>UA</v>
      </c>
      <c r="D272" s="17" t="s">
        <v>772</v>
      </c>
      <c r="E272" s="27">
        <v>21</v>
      </c>
      <c r="F272" s="28">
        <v>17</v>
      </c>
      <c r="G272">
        <f t="shared" si="8"/>
        <v>123.52941176470587</v>
      </c>
      <c r="P272" s="26" t="s">
        <v>190</v>
      </c>
      <c r="Q272" t="str">
        <f>IFERROR(VLOOKUP(P272,'class and classification'!$A$1:$B$338,2,FALSE),VLOOKUP(P272,'class and classification'!$A$340:$B$378,2,FALSE))</f>
        <v>Predominantly Urban</v>
      </c>
      <c r="R272" t="str">
        <f>IFERROR(VLOOKUP(P272,'class and classification'!$A$1:$C$338,3,FALSE),VLOOKUP(P272,'class and classification'!$A$340:$C$378,3,FALSE))</f>
        <v>UA</v>
      </c>
      <c r="S272" s="17" t="s">
        <v>772</v>
      </c>
      <c r="T272" s="27">
        <v>17</v>
      </c>
      <c r="U272" s="28">
        <v>16.600000000000001</v>
      </c>
      <c r="V272">
        <f t="shared" si="9"/>
        <v>102.40963855421687</v>
      </c>
    </row>
    <row r="273" spans="1:22" x14ac:dyDescent="0.3">
      <c r="A273" s="26" t="s">
        <v>191</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s="17" t="s">
        <v>773</v>
      </c>
      <c r="E273" s="27">
        <v>14</v>
      </c>
      <c r="F273" s="28">
        <v>14.6</v>
      </c>
      <c r="G273">
        <f t="shared" si="8"/>
        <v>95.890410958904113</v>
      </c>
      <c r="P273" s="26" t="s">
        <v>191</v>
      </c>
      <c r="Q273" t="str">
        <f>IFERROR(VLOOKUP(P273,'class and classification'!$A$1:$B$338,2,FALSE),VLOOKUP(P273,'class and classification'!$A$340:$B$378,2,FALSE))</f>
        <v>Urban with Significant Rural</v>
      </c>
      <c r="R273" t="str">
        <f>IFERROR(VLOOKUP(P273,'class and classification'!$A$1:$C$338,3,FALSE),VLOOKUP(P273,'class and classification'!$A$340:$C$378,3,FALSE))</f>
        <v>UA</v>
      </c>
      <c r="S273" s="17" t="s">
        <v>773</v>
      </c>
      <c r="T273" s="34">
        <v>12</v>
      </c>
      <c r="U273" s="35">
        <v>11.5</v>
      </c>
      <c r="V273">
        <f t="shared" si="9"/>
        <v>104.34782608695652</v>
      </c>
    </row>
    <row r="274" spans="1:22" x14ac:dyDescent="0.3">
      <c r="A274" s="26" t="s">
        <v>192</v>
      </c>
      <c r="B274" t="str">
        <f>IFERROR(VLOOKUP(A274,'class and classification'!$A$1:$B$338,2,FALSE),VLOOKUP(A274,'class and classification'!$A$340:$B$378,2,FALSE))</f>
        <v>Predominantly Urban</v>
      </c>
      <c r="C274" t="str">
        <f>IFERROR(VLOOKUP(A274,'class and classification'!$A$1:$C$338,3,FALSE),VLOOKUP(A274,'class and classification'!$A$340:$C$378,3,FALSE))</f>
        <v>UA</v>
      </c>
      <c r="D274" s="17" t="s">
        <v>774</v>
      </c>
      <c r="E274" s="34">
        <v>9</v>
      </c>
      <c r="F274" s="35">
        <v>14.1</v>
      </c>
      <c r="G274">
        <f t="shared" si="8"/>
        <v>63.829787234042563</v>
      </c>
      <c r="P274" s="26" t="s">
        <v>192</v>
      </c>
      <c r="Q274" t="str">
        <f>IFERROR(VLOOKUP(P274,'class and classification'!$A$1:$B$338,2,FALSE),VLOOKUP(P274,'class and classification'!$A$340:$B$378,2,FALSE))</f>
        <v>Predominantly Urban</v>
      </c>
      <c r="R274" t="str">
        <f>IFERROR(VLOOKUP(P274,'class and classification'!$A$1:$C$338,3,FALSE),VLOOKUP(P274,'class and classification'!$A$340:$C$378,3,FALSE))</f>
        <v>UA</v>
      </c>
      <c r="S274" s="17" t="s">
        <v>774</v>
      </c>
      <c r="T274" s="34">
        <v>10</v>
      </c>
      <c r="U274" s="35">
        <v>15</v>
      </c>
      <c r="V274">
        <f t="shared" si="9"/>
        <v>66.666666666666671</v>
      </c>
    </row>
    <row r="275" spans="1:22" x14ac:dyDescent="0.3">
      <c r="A275" s="26" t="s">
        <v>193</v>
      </c>
      <c r="B275" t="str">
        <f>IFERROR(VLOOKUP(A275,'class and classification'!$A$1:$B$338,2,FALSE),VLOOKUP(A275,'class and classification'!$A$340:$B$378,2,FALSE))</f>
        <v>Predominantly Urban</v>
      </c>
      <c r="C275" t="str">
        <f>IFERROR(VLOOKUP(A275,'class and classification'!$A$1:$C$338,3,FALSE),VLOOKUP(A275,'class and classification'!$A$340:$C$378,3,FALSE))</f>
        <v>UA</v>
      </c>
      <c r="D275" s="17" t="s">
        <v>775</v>
      </c>
      <c r="E275" s="34">
        <v>10</v>
      </c>
      <c r="F275" s="35">
        <v>13.4</v>
      </c>
      <c r="G275">
        <f t="shared" si="8"/>
        <v>74.626865671641781</v>
      </c>
      <c r="P275" s="26" t="s">
        <v>193</v>
      </c>
      <c r="Q275" t="str">
        <f>IFERROR(VLOOKUP(P275,'class and classification'!$A$1:$B$338,2,FALSE),VLOOKUP(P275,'class and classification'!$A$340:$B$378,2,FALSE))</f>
        <v>Predominantly Urban</v>
      </c>
      <c r="R275" t="str">
        <f>IFERROR(VLOOKUP(P275,'class and classification'!$A$1:$C$338,3,FALSE),VLOOKUP(P275,'class and classification'!$A$340:$C$378,3,FALSE))</f>
        <v>UA</v>
      </c>
      <c r="S275" s="17" t="s">
        <v>775</v>
      </c>
      <c r="T275" s="34">
        <v>9</v>
      </c>
      <c r="U275" s="35">
        <v>11.9</v>
      </c>
      <c r="V275">
        <f t="shared" si="9"/>
        <v>75.630252100840337</v>
      </c>
    </row>
    <row r="276" spans="1:22" x14ac:dyDescent="0.3">
      <c r="A276" s="26" t="s">
        <v>194</v>
      </c>
      <c r="B276" t="str">
        <f>IFERROR(VLOOKUP(A276,'class and classification'!$A$1:$B$338,2,FALSE),VLOOKUP(A276,'class and classification'!$A$340:$B$378,2,FALSE))</f>
        <v>Urban with Significant Rural</v>
      </c>
      <c r="C276" t="str">
        <f>IFERROR(VLOOKUP(A276,'class and classification'!$A$1:$C$338,3,FALSE),VLOOKUP(A276,'class and classification'!$A$340:$C$378,3,FALSE))</f>
        <v>SC</v>
      </c>
      <c r="D276" s="17" t="s">
        <v>949</v>
      </c>
      <c r="E276" s="27">
        <v>32</v>
      </c>
      <c r="F276" s="28">
        <v>16.8</v>
      </c>
      <c r="G276">
        <f t="shared" si="8"/>
        <v>190.47619047619045</v>
      </c>
      <c r="P276" s="26" t="s">
        <v>194</v>
      </c>
      <c r="Q276" t="str">
        <f>IFERROR(VLOOKUP(P276,'class and classification'!$A$1:$B$338,2,FALSE),VLOOKUP(P276,'class and classification'!$A$340:$B$378,2,FALSE))</f>
        <v>Urban with Significant Rural</v>
      </c>
      <c r="R276" t="str">
        <f>IFERROR(VLOOKUP(P276,'class and classification'!$A$1:$C$338,3,FALSE),VLOOKUP(P276,'class and classification'!$A$340:$C$378,3,FALSE))</f>
        <v>SC</v>
      </c>
      <c r="S276" s="17" t="s">
        <v>949</v>
      </c>
      <c r="T276" s="27">
        <v>36</v>
      </c>
      <c r="U276" s="28">
        <v>17.899999999999999</v>
      </c>
      <c r="V276">
        <f t="shared" si="9"/>
        <v>201.11731843575419</v>
      </c>
    </row>
    <row r="277" spans="1:22" x14ac:dyDescent="0.3">
      <c r="A277" s="26" t="s">
        <v>951</v>
      </c>
      <c r="B277" t="str">
        <f>IFERROR(VLOOKUP(A277,'class and classification'!$A$1:$B$338,2,FALSE),VLOOKUP(A277,'class and classification'!$A$340:$B$378,2,FALSE))</f>
        <v>Predominantly Rural</v>
      </c>
      <c r="C277" t="str">
        <f>IFERROR(VLOOKUP(A277,'class and classification'!$A$1:$C$338,3,FALSE),VLOOKUP(A277,'class and classification'!$A$340:$C$378,3,FALSE))</f>
        <v>SD</v>
      </c>
      <c r="D277" s="17" t="s">
        <v>950</v>
      </c>
      <c r="E277" s="34">
        <v>12</v>
      </c>
      <c r="F277" s="28">
        <v>19.5</v>
      </c>
      <c r="G277">
        <f t="shared" si="8"/>
        <v>61.538461538461533</v>
      </c>
      <c r="P277" s="26" t="s">
        <v>951</v>
      </c>
      <c r="Q277" t="str">
        <f>IFERROR(VLOOKUP(P277,'class and classification'!$A$1:$B$338,2,FALSE),VLOOKUP(P277,'class and classification'!$A$340:$B$378,2,FALSE))</f>
        <v>Predominantly Rural</v>
      </c>
      <c r="R277" t="str">
        <f>IFERROR(VLOOKUP(P277,'class and classification'!$A$1:$C$338,3,FALSE),VLOOKUP(P277,'class and classification'!$A$340:$C$378,3,FALSE))</f>
        <v>SD</v>
      </c>
      <c r="S277" s="17" t="s">
        <v>950</v>
      </c>
      <c r="T277" s="34">
        <v>12</v>
      </c>
      <c r="U277" s="28">
        <v>17.2</v>
      </c>
      <c r="V277">
        <f t="shared" si="9"/>
        <v>69.767441860465127</v>
      </c>
    </row>
    <row r="278" spans="1:22" x14ac:dyDescent="0.3">
      <c r="A278" s="26" t="s">
        <v>953</v>
      </c>
      <c r="B278" t="str">
        <f>IFERROR(VLOOKUP(A278,'class and classification'!$A$1:$B$338,2,FALSE),VLOOKUP(A278,'class and classification'!$A$340:$B$378,2,FALSE))</f>
        <v>Urban with Significant Rural</v>
      </c>
      <c r="C278" t="str">
        <f>IFERROR(VLOOKUP(A278,'class and classification'!$A$1:$C$338,3,FALSE),VLOOKUP(A278,'class and classification'!$A$340:$C$378,3,FALSE))</f>
        <v>SD</v>
      </c>
      <c r="D278" s="17" t="s">
        <v>952</v>
      </c>
      <c r="E278" s="34">
        <v>4</v>
      </c>
      <c r="F278" s="35">
        <v>15.6</v>
      </c>
      <c r="G278">
        <f t="shared" si="8"/>
        <v>25.641025641025642</v>
      </c>
      <c r="P278" s="26" t="s">
        <v>953</v>
      </c>
      <c r="Q278" t="str">
        <f>IFERROR(VLOOKUP(P278,'class and classification'!$A$1:$B$338,2,FALSE),VLOOKUP(P278,'class and classification'!$A$340:$B$378,2,FALSE))</f>
        <v>Urban with Significant Rural</v>
      </c>
      <c r="R278" t="str">
        <f>IFERROR(VLOOKUP(P278,'class and classification'!$A$1:$C$338,3,FALSE),VLOOKUP(P278,'class and classification'!$A$340:$C$378,3,FALSE))</f>
        <v>SD</v>
      </c>
      <c r="S278" s="17" t="s">
        <v>952</v>
      </c>
      <c r="T278" s="34">
        <v>5</v>
      </c>
      <c r="U278" s="35">
        <v>17</v>
      </c>
      <c r="V278">
        <f t="shared" si="9"/>
        <v>29.411764705882351</v>
      </c>
    </row>
    <row r="279" spans="1:22" x14ac:dyDescent="0.3">
      <c r="A279" s="26" t="s">
        <v>955</v>
      </c>
      <c r="B279" t="str">
        <f>IFERROR(VLOOKUP(A279,'class and classification'!$A$1:$B$338,2,FALSE),VLOOKUP(A279,'class and classification'!$A$340:$B$378,2,FALSE))</f>
        <v>Urban with Significant Rural</v>
      </c>
      <c r="C279" t="str">
        <f>IFERROR(VLOOKUP(A279,'class and classification'!$A$1:$C$338,3,FALSE),VLOOKUP(A279,'class and classification'!$A$340:$C$378,3,FALSE))</f>
        <v>SD</v>
      </c>
      <c r="D279" s="17" t="s">
        <v>954</v>
      </c>
      <c r="E279" s="34">
        <v>4</v>
      </c>
      <c r="F279" s="35">
        <v>17.100000000000001</v>
      </c>
      <c r="G279">
        <f t="shared" si="8"/>
        <v>23.391812865497073</v>
      </c>
      <c r="P279" s="26" t="s">
        <v>955</v>
      </c>
      <c r="Q279" t="str">
        <f>IFERROR(VLOOKUP(P279,'class and classification'!$A$1:$B$338,2,FALSE),VLOOKUP(P279,'class and classification'!$A$340:$B$378,2,FALSE))</f>
        <v>Urban with Significant Rural</v>
      </c>
      <c r="R279" t="str">
        <f>IFERROR(VLOOKUP(P279,'class and classification'!$A$1:$C$338,3,FALSE),VLOOKUP(P279,'class and classification'!$A$340:$C$378,3,FALSE))</f>
        <v>SD</v>
      </c>
      <c r="S279" s="17" t="s">
        <v>954</v>
      </c>
      <c r="T279" s="34">
        <v>6</v>
      </c>
      <c r="U279" s="35">
        <v>22.3</v>
      </c>
      <c r="V279">
        <f t="shared" si="9"/>
        <v>26.905829596412556</v>
      </c>
    </row>
    <row r="280" spans="1:22" x14ac:dyDescent="0.3">
      <c r="A280" s="26" t="s">
        <v>957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s="17" t="s">
        <v>956</v>
      </c>
      <c r="E280" s="34">
        <v>12</v>
      </c>
      <c r="F280" s="28">
        <v>15.1</v>
      </c>
      <c r="G280">
        <f t="shared" si="8"/>
        <v>79.47019867549669</v>
      </c>
      <c r="P280" s="26" t="s">
        <v>957</v>
      </c>
      <c r="Q280" t="str">
        <f>IFERROR(VLOOKUP(P280,'class and classification'!$A$1:$B$338,2,FALSE),VLOOKUP(P280,'class and classification'!$A$340:$B$378,2,FALSE))</f>
        <v>Urban with Significant Rural</v>
      </c>
      <c r="R280" t="str">
        <f>IFERROR(VLOOKUP(P280,'class and classification'!$A$1:$C$338,3,FALSE),VLOOKUP(P280,'class and classification'!$A$340:$C$378,3,FALSE))</f>
        <v>SD</v>
      </c>
      <c r="S280" s="17" t="s">
        <v>956</v>
      </c>
      <c r="T280" s="34">
        <v>13</v>
      </c>
      <c r="U280" s="28">
        <v>17.3</v>
      </c>
      <c r="V280">
        <f t="shared" si="9"/>
        <v>75.144508670520224</v>
      </c>
    </row>
    <row r="281" spans="1:22" x14ac:dyDescent="0.3">
      <c r="A281" s="26" t="s">
        <v>195</v>
      </c>
      <c r="B281" t="str">
        <f>IFERROR(VLOOKUP(A281,'class and classification'!$A$1:$B$338,2,FALSE),VLOOKUP(A281,'class and classification'!$A$340:$B$378,2,FALSE))</f>
        <v>Urban with Significant Rural</v>
      </c>
      <c r="C281" t="str">
        <f>IFERROR(VLOOKUP(A281,'class and classification'!$A$1:$C$338,3,FALSE),VLOOKUP(A281,'class and classification'!$A$340:$C$378,3,FALSE))</f>
        <v>SC</v>
      </c>
      <c r="D281" s="17" t="s">
        <v>776</v>
      </c>
      <c r="E281" s="27">
        <v>43</v>
      </c>
      <c r="F281" s="28">
        <v>26.6</v>
      </c>
      <c r="G281">
        <f t="shared" si="8"/>
        <v>161.65413533834587</v>
      </c>
      <c r="P281" s="26" t="s">
        <v>195</v>
      </c>
      <c r="Q281" t="str">
        <f>IFERROR(VLOOKUP(P281,'class and classification'!$A$1:$B$338,2,FALSE),VLOOKUP(P281,'class and classification'!$A$340:$B$378,2,FALSE))</f>
        <v>Urban with Significant Rural</v>
      </c>
      <c r="R281" t="str">
        <f>IFERROR(VLOOKUP(P281,'class and classification'!$A$1:$C$338,3,FALSE),VLOOKUP(P281,'class and classification'!$A$340:$C$378,3,FALSE))</f>
        <v>SC</v>
      </c>
      <c r="S281" s="17" t="s">
        <v>776</v>
      </c>
      <c r="T281" s="27">
        <v>45</v>
      </c>
      <c r="U281" s="28">
        <v>27.6</v>
      </c>
      <c r="V281">
        <f t="shared" si="9"/>
        <v>163.04347826086956</v>
      </c>
    </row>
    <row r="282" spans="1:22" x14ac:dyDescent="0.3">
      <c r="A282" s="26" t="s">
        <v>382</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s="17" t="s">
        <v>777</v>
      </c>
      <c r="E282" s="34">
        <v>8</v>
      </c>
      <c r="F282" s="35">
        <v>23.1</v>
      </c>
      <c r="G282">
        <f t="shared" si="8"/>
        <v>34.632034632034632</v>
      </c>
      <c r="P282" s="26" t="s">
        <v>382</v>
      </c>
      <c r="Q282" t="str">
        <f>IFERROR(VLOOKUP(P282,'class and classification'!$A$1:$B$338,2,FALSE),VLOOKUP(P282,'class and classification'!$A$340:$B$378,2,FALSE))</f>
        <v>Predominantly Urban</v>
      </c>
      <c r="R282" t="str">
        <f>IFERROR(VLOOKUP(P282,'class and classification'!$A$1:$C$338,3,FALSE),VLOOKUP(P282,'class and classification'!$A$340:$C$378,3,FALSE))</f>
        <v>SD</v>
      </c>
      <c r="S282" s="17" t="s">
        <v>777</v>
      </c>
      <c r="T282" s="34">
        <v>9</v>
      </c>
      <c r="U282" s="35">
        <v>23.6</v>
      </c>
      <c r="V282">
        <f t="shared" si="9"/>
        <v>38.135593220338983</v>
      </c>
    </row>
    <row r="283" spans="1:22" x14ac:dyDescent="0.3">
      <c r="A283" s="26" t="s">
        <v>383</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s="17" t="s">
        <v>778</v>
      </c>
      <c r="E283" s="34">
        <v>8</v>
      </c>
      <c r="F283" s="35">
        <v>26</v>
      </c>
      <c r="G283">
        <f t="shared" si="8"/>
        <v>30.769230769230766</v>
      </c>
      <c r="P283" s="26" t="s">
        <v>383</v>
      </c>
      <c r="Q283" t="str">
        <f>IFERROR(VLOOKUP(P283,'class and classification'!$A$1:$B$338,2,FALSE),VLOOKUP(P283,'class and classification'!$A$340:$B$378,2,FALSE))</f>
        <v>Predominantly Urban</v>
      </c>
      <c r="R283" t="str">
        <f>IFERROR(VLOOKUP(P283,'class and classification'!$A$1:$C$338,3,FALSE),VLOOKUP(P283,'class and classification'!$A$340:$C$378,3,FALSE))</f>
        <v>SD</v>
      </c>
      <c r="S283" s="17" t="s">
        <v>778</v>
      </c>
      <c r="T283" s="34">
        <v>10</v>
      </c>
      <c r="U283" s="28">
        <v>33.299999999999997</v>
      </c>
      <c r="V283">
        <f t="shared" si="9"/>
        <v>30.030030030030034</v>
      </c>
    </row>
    <row r="284" spans="1:22" x14ac:dyDescent="0.3">
      <c r="A284" s="26" t="s">
        <v>384</v>
      </c>
      <c r="B284" t="str">
        <f>IFERROR(VLOOKUP(A284,'class and classification'!$A$1:$B$338,2,FALSE),VLOOKUP(A284,'class and classification'!$A$340:$B$378,2,FALSE))</f>
        <v>Urban with Significant Rural</v>
      </c>
      <c r="C284" t="str">
        <f>IFERROR(VLOOKUP(A284,'class and classification'!$A$1:$C$338,3,FALSE),VLOOKUP(A284,'class and classification'!$A$340:$C$378,3,FALSE))</f>
        <v>SD</v>
      </c>
      <c r="D284" s="17" t="s">
        <v>779</v>
      </c>
      <c r="E284" s="34">
        <v>8</v>
      </c>
      <c r="F284" s="35">
        <v>23.4</v>
      </c>
      <c r="G284">
        <f t="shared" si="8"/>
        <v>34.188034188034187</v>
      </c>
      <c r="P284" s="26" t="s">
        <v>384</v>
      </c>
      <c r="Q284" t="str">
        <f>IFERROR(VLOOKUP(P284,'class and classification'!$A$1:$B$338,2,FALSE),VLOOKUP(P284,'class and classification'!$A$340:$B$378,2,FALSE))</f>
        <v>Urban with Significant Rural</v>
      </c>
      <c r="R284" t="str">
        <f>IFERROR(VLOOKUP(P284,'class and classification'!$A$1:$C$338,3,FALSE),VLOOKUP(P284,'class and classification'!$A$340:$C$378,3,FALSE))</f>
        <v>SD</v>
      </c>
      <c r="S284" s="17" t="s">
        <v>779</v>
      </c>
      <c r="T284" s="34">
        <v>7</v>
      </c>
      <c r="U284" s="35">
        <v>20.3</v>
      </c>
      <c r="V284">
        <f t="shared" si="9"/>
        <v>34.482758620689651</v>
      </c>
    </row>
    <row r="285" spans="1:22" x14ac:dyDescent="0.3">
      <c r="A285" s="26" t="s">
        <v>385</v>
      </c>
      <c r="B285" t="str">
        <f>IFERROR(VLOOKUP(A285,'class and classification'!$A$1:$B$338,2,FALSE),VLOOKUP(A285,'class and classification'!$A$340:$B$378,2,FALSE))</f>
        <v>Predominantly Rural</v>
      </c>
      <c r="C285" t="str">
        <f>IFERROR(VLOOKUP(A285,'class and classification'!$A$1:$C$338,3,FALSE),VLOOKUP(A285,'class and classification'!$A$340:$C$378,3,FALSE))</f>
        <v>SD</v>
      </c>
      <c r="D285" s="17" t="s">
        <v>780</v>
      </c>
      <c r="E285" s="34">
        <v>7</v>
      </c>
      <c r="F285" s="35">
        <v>32.1</v>
      </c>
      <c r="G285">
        <f t="shared" si="8"/>
        <v>21.806853582554517</v>
      </c>
      <c r="P285" s="26" t="s">
        <v>385</v>
      </c>
      <c r="Q285" t="str">
        <f>IFERROR(VLOOKUP(P285,'class and classification'!$A$1:$B$338,2,FALSE),VLOOKUP(P285,'class and classification'!$A$340:$B$378,2,FALSE))</f>
        <v>Predominantly Rural</v>
      </c>
      <c r="R285" t="str">
        <f>IFERROR(VLOOKUP(P285,'class and classification'!$A$1:$C$338,3,FALSE),VLOOKUP(P285,'class and classification'!$A$340:$C$378,3,FALSE))</f>
        <v>SD</v>
      </c>
      <c r="S285" s="17" t="s">
        <v>780</v>
      </c>
      <c r="T285" s="34">
        <v>7</v>
      </c>
      <c r="U285" s="35">
        <v>32.799999999999997</v>
      </c>
      <c r="V285">
        <f t="shared" si="9"/>
        <v>21.341463414634148</v>
      </c>
    </row>
    <row r="286" spans="1:22" x14ac:dyDescent="0.3">
      <c r="A286" s="26" t="s">
        <v>386</v>
      </c>
      <c r="B286" t="str">
        <f>IFERROR(VLOOKUP(A286,'class and classification'!$A$1:$B$338,2,FALSE),VLOOKUP(A286,'class and classification'!$A$340:$B$378,2,FALSE))</f>
        <v>Predominantly Rural</v>
      </c>
      <c r="C286" t="str">
        <f>IFERROR(VLOOKUP(A286,'class and classification'!$A$1:$C$338,3,FALSE),VLOOKUP(A286,'class and classification'!$A$340:$C$378,3,FALSE))</f>
        <v>SD</v>
      </c>
      <c r="D286" s="17" t="s">
        <v>781</v>
      </c>
      <c r="E286" s="34">
        <v>11</v>
      </c>
      <c r="F286" s="28">
        <v>30.2</v>
      </c>
      <c r="G286">
        <f t="shared" si="8"/>
        <v>36.423841059602651</v>
      </c>
      <c r="P286" s="26" t="s">
        <v>386</v>
      </c>
      <c r="Q286" t="str">
        <f>IFERROR(VLOOKUP(P286,'class and classification'!$A$1:$B$338,2,FALSE),VLOOKUP(P286,'class and classification'!$A$340:$B$378,2,FALSE))</f>
        <v>Predominantly Rural</v>
      </c>
      <c r="R286" t="str">
        <f>IFERROR(VLOOKUP(P286,'class and classification'!$A$1:$C$338,3,FALSE),VLOOKUP(P286,'class and classification'!$A$340:$C$378,3,FALSE))</f>
        <v>SD</v>
      </c>
      <c r="S286" s="17" t="s">
        <v>781</v>
      </c>
      <c r="T286" s="34">
        <v>12</v>
      </c>
      <c r="U286" s="28">
        <v>30.8</v>
      </c>
      <c r="V286">
        <f t="shared" si="9"/>
        <v>38.961038961038959</v>
      </c>
    </row>
    <row r="287" spans="1:22" x14ac:dyDescent="0.3">
      <c r="A287" s="26" t="s">
        <v>196</v>
      </c>
      <c r="B287" t="str">
        <f>IFERROR(VLOOKUP(A287,'class and classification'!$A$1:$B$338,2,FALSE),VLOOKUP(A287,'class and classification'!$A$340:$B$378,2,FALSE))</f>
        <v>Urban with Significant Rural</v>
      </c>
      <c r="C287" t="str">
        <f>IFERROR(VLOOKUP(A287,'class and classification'!$A$1:$C$338,3,FALSE),VLOOKUP(A287,'class and classification'!$A$340:$C$378,3,FALSE))</f>
        <v>SC</v>
      </c>
      <c r="D287" s="17" t="s">
        <v>782</v>
      </c>
      <c r="E287" s="22">
        <v>111</v>
      </c>
      <c r="F287" s="23">
        <v>19</v>
      </c>
      <c r="G287">
        <f t="shared" si="8"/>
        <v>584.21052631578948</v>
      </c>
      <c r="P287" s="26" t="s">
        <v>196</v>
      </c>
      <c r="Q287" t="str">
        <f>IFERROR(VLOOKUP(P287,'class and classification'!$A$1:$B$338,2,FALSE),VLOOKUP(P287,'class and classification'!$A$340:$B$378,2,FALSE))</f>
        <v>Urban with Significant Rural</v>
      </c>
      <c r="R287" t="str">
        <f>IFERROR(VLOOKUP(P287,'class and classification'!$A$1:$C$338,3,FALSE),VLOOKUP(P287,'class and classification'!$A$340:$C$378,3,FALSE))</f>
        <v>SC</v>
      </c>
      <c r="S287" s="17" t="s">
        <v>782</v>
      </c>
      <c r="T287" s="22">
        <v>127</v>
      </c>
      <c r="U287" s="23">
        <v>20.7</v>
      </c>
      <c r="V287">
        <f t="shared" si="9"/>
        <v>613.52657004830917</v>
      </c>
    </row>
    <row r="288" spans="1:22" x14ac:dyDescent="0.3">
      <c r="A288" s="26" t="s">
        <v>387</v>
      </c>
      <c r="B288" t="str">
        <f>IFERROR(VLOOKUP(A288,'class and classification'!$A$1:$B$338,2,FALSE),VLOOKUP(A288,'class and classification'!$A$340:$B$378,2,FALSE))</f>
        <v>Urban with Significant Rural</v>
      </c>
      <c r="C288" t="str">
        <f>IFERROR(VLOOKUP(A288,'class and classification'!$A$1:$C$338,3,FALSE),VLOOKUP(A288,'class and classification'!$A$340:$C$378,3,FALSE))</f>
        <v>SD</v>
      </c>
      <c r="D288" s="17" t="s">
        <v>783</v>
      </c>
      <c r="E288" s="34">
        <v>12</v>
      </c>
      <c r="F288" s="35">
        <v>16.5</v>
      </c>
      <c r="G288">
        <f t="shared" si="8"/>
        <v>72.72727272727272</v>
      </c>
      <c r="P288" s="26" t="s">
        <v>387</v>
      </c>
      <c r="Q288" t="str">
        <f>IFERROR(VLOOKUP(P288,'class and classification'!$A$1:$B$338,2,FALSE),VLOOKUP(P288,'class and classification'!$A$340:$B$378,2,FALSE))</f>
        <v>Urban with Significant Rural</v>
      </c>
      <c r="R288" t="str">
        <f>IFERROR(VLOOKUP(P288,'class and classification'!$A$1:$C$338,3,FALSE),VLOOKUP(P288,'class and classification'!$A$340:$C$378,3,FALSE))</f>
        <v>SD</v>
      </c>
      <c r="S288" s="17" t="s">
        <v>783</v>
      </c>
      <c r="T288" s="34">
        <v>13</v>
      </c>
      <c r="U288" s="28">
        <v>18.2</v>
      </c>
      <c r="V288">
        <f t="shared" si="9"/>
        <v>71.428571428571431</v>
      </c>
    </row>
    <row r="289" spans="1:22" x14ac:dyDescent="0.3">
      <c r="A289" s="26" t="s">
        <v>388</v>
      </c>
      <c r="B289" t="str">
        <f>IFERROR(VLOOKUP(A289,'class and classification'!$A$1:$B$338,2,FALSE),VLOOKUP(A289,'class and classification'!$A$340:$B$378,2,FALSE))</f>
        <v>Predominantly Rural</v>
      </c>
      <c r="C289" t="str">
        <f>IFERROR(VLOOKUP(A289,'class and classification'!$A$1:$C$338,3,FALSE),VLOOKUP(A289,'class and classification'!$A$340:$C$378,3,FALSE))</f>
        <v>SD</v>
      </c>
      <c r="D289" s="17" t="s">
        <v>784</v>
      </c>
      <c r="E289" s="34">
        <v>6</v>
      </c>
      <c r="F289" s="35">
        <v>17.100000000000001</v>
      </c>
      <c r="G289">
        <f t="shared" si="8"/>
        <v>35.087719298245609</v>
      </c>
      <c r="P289" s="26" t="s">
        <v>388</v>
      </c>
      <c r="Q289" t="str">
        <f>IFERROR(VLOOKUP(P289,'class and classification'!$A$1:$B$338,2,FALSE),VLOOKUP(P289,'class and classification'!$A$340:$B$378,2,FALSE))</f>
        <v>Predominantly Rural</v>
      </c>
      <c r="R289" t="str">
        <f>IFERROR(VLOOKUP(P289,'class and classification'!$A$1:$C$338,3,FALSE),VLOOKUP(P289,'class and classification'!$A$340:$C$378,3,FALSE))</f>
        <v>SD</v>
      </c>
      <c r="S289" s="17" t="s">
        <v>784</v>
      </c>
      <c r="T289" s="34">
        <v>8</v>
      </c>
      <c r="U289" s="35">
        <v>25.3</v>
      </c>
      <c r="V289">
        <f t="shared" si="9"/>
        <v>31.620553359683793</v>
      </c>
    </row>
    <row r="290" spans="1:22" x14ac:dyDescent="0.3">
      <c r="A290" s="26" t="s">
        <v>389</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s="17" t="s">
        <v>785</v>
      </c>
      <c r="E290" s="34">
        <v>12</v>
      </c>
      <c r="F290" s="28">
        <v>17</v>
      </c>
      <c r="G290">
        <f t="shared" si="8"/>
        <v>70.588235294117638</v>
      </c>
      <c r="P290" s="26" t="s">
        <v>389</v>
      </c>
      <c r="Q290" t="str">
        <f>IFERROR(VLOOKUP(P290,'class and classification'!$A$1:$B$338,2,FALSE),VLOOKUP(P290,'class and classification'!$A$340:$B$378,2,FALSE))</f>
        <v>Predominantly Urban</v>
      </c>
      <c r="R290" t="str">
        <f>IFERROR(VLOOKUP(P290,'class and classification'!$A$1:$C$338,3,FALSE),VLOOKUP(P290,'class and classification'!$A$340:$C$378,3,FALSE))</f>
        <v>SD</v>
      </c>
      <c r="S290" s="17" t="s">
        <v>785</v>
      </c>
      <c r="T290" s="34">
        <v>14</v>
      </c>
      <c r="U290" s="28">
        <v>20.399999999999999</v>
      </c>
      <c r="V290">
        <f t="shared" si="9"/>
        <v>68.627450980392155</v>
      </c>
    </row>
    <row r="291" spans="1:22" x14ac:dyDescent="0.3">
      <c r="A291" s="26" t="s">
        <v>390</v>
      </c>
      <c r="B291" t="str">
        <f>IFERROR(VLOOKUP(A291,'class and classification'!$A$1:$B$338,2,FALSE),VLOOKUP(A291,'class and classification'!$A$340:$B$378,2,FALSE))</f>
        <v>Predominantly Urban</v>
      </c>
      <c r="C291" t="str">
        <f>IFERROR(VLOOKUP(A291,'class and classification'!$A$1:$C$338,3,FALSE),VLOOKUP(A291,'class and classification'!$A$340:$C$378,3,FALSE))</f>
        <v>SD</v>
      </c>
      <c r="D291" s="17" t="s">
        <v>786</v>
      </c>
      <c r="E291" s="34">
        <v>11</v>
      </c>
      <c r="F291" s="28">
        <v>20.6</v>
      </c>
      <c r="G291">
        <f t="shared" si="8"/>
        <v>53.398058252427177</v>
      </c>
      <c r="P291" s="26" t="s">
        <v>390</v>
      </c>
      <c r="Q291" t="str">
        <f>IFERROR(VLOOKUP(P291,'class and classification'!$A$1:$B$338,2,FALSE),VLOOKUP(P291,'class and classification'!$A$340:$B$378,2,FALSE))</f>
        <v>Predominantly Urban</v>
      </c>
      <c r="R291" t="str">
        <f>IFERROR(VLOOKUP(P291,'class and classification'!$A$1:$C$338,3,FALSE),VLOOKUP(P291,'class and classification'!$A$340:$C$378,3,FALSE))</f>
        <v>SD</v>
      </c>
      <c r="S291" s="17" t="s">
        <v>786</v>
      </c>
      <c r="T291" s="34">
        <v>11</v>
      </c>
      <c r="U291" s="35">
        <v>20.3</v>
      </c>
      <c r="V291">
        <f t="shared" si="9"/>
        <v>54.187192118226598</v>
      </c>
    </row>
    <row r="292" spans="1:22" x14ac:dyDescent="0.3">
      <c r="A292" s="26" t="s">
        <v>391</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s="17" t="s">
        <v>787</v>
      </c>
      <c r="E292" s="34">
        <v>6</v>
      </c>
      <c r="F292" s="35">
        <v>35.799999999999997</v>
      </c>
      <c r="G292">
        <f t="shared" si="8"/>
        <v>16.759776536312849</v>
      </c>
      <c r="P292" s="26" t="s">
        <v>391</v>
      </c>
      <c r="Q292" t="str">
        <f>IFERROR(VLOOKUP(P292,'class and classification'!$A$1:$B$338,2,FALSE),VLOOKUP(P292,'class and classification'!$A$340:$B$378,2,FALSE))</f>
        <v>Predominantly Urban</v>
      </c>
      <c r="R292" t="str">
        <f>IFERROR(VLOOKUP(P292,'class and classification'!$A$1:$C$338,3,FALSE),VLOOKUP(P292,'class and classification'!$A$340:$C$378,3,FALSE))</f>
        <v>SD</v>
      </c>
      <c r="S292" s="17" t="s">
        <v>787</v>
      </c>
      <c r="T292" s="34">
        <v>7</v>
      </c>
      <c r="U292" s="35">
        <v>33.5</v>
      </c>
      <c r="V292">
        <f t="shared" si="9"/>
        <v>20.8955223880597</v>
      </c>
    </row>
    <row r="293" spans="1:22" x14ac:dyDescent="0.3">
      <c r="A293" s="26" t="s">
        <v>392</v>
      </c>
      <c r="B293" t="str">
        <f>IFERROR(VLOOKUP(A293,'class and classification'!$A$1:$B$338,2,FALSE),VLOOKUP(A293,'class and classification'!$A$340:$B$378,2,FALSE))</f>
        <v>Urban with Significant Rural</v>
      </c>
      <c r="C293" t="str">
        <f>IFERROR(VLOOKUP(A293,'class and classification'!$A$1:$C$338,3,FALSE),VLOOKUP(A293,'class and classification'!$A$340:$C$378,3,FALSE))</f>
        <v>SD</v>
      </c>
      <c r="D293" s="17" t="s">
        <v>788</v>
      </c>
      <c r="E293" s="34">
        <v>7</v>
      </c>
      <c r="F293" s="35">
        <v>21.6</v>
      </c>
      <c r="G293">
        <f t="shared" si="8"/>
        <v>32.407407407407405</v>
      </c>
      <c r="P293" s="26" t="s">
        <v>392</v>
      </c>
      <c r="Q293" t="str">
        <f>IFERROR(VLOOKUP(P293,'class and classification'!$A$1:$B$338,2,FALSE),VLOOKUP(P293,'class and classification'!$A$340:$B$378,2,FALSE))</f>
        <v>Urban with Significant Rural</v>
      </c>
      <c r="R293" t="str">
        <f>IFERROR(VLOOKUP(P293,'class and classification'!$A$1:$C$338,3,FALSE),VLOOKUP(P293,'class and classification'!$A$340:$C$378,3,FALSE))</f>
        <v>SD</v>
      </c>
      <c r="S293" s="17" t="s">
        <v>788</v>
      </c>
      <c r="T293" s="34">
        <v>7</v>
      </c>
      <c r="U293" s="35">
        <v>20.2</v>
      </c>
      <c r="V293">
        <f t="shared" si="9"/>
        <v>34.653465346534659</v>
      </c>
    </row>
    <row r="294" spans="1:22" x14ac:dyDescent="0.3">
      <c r="A294" s="26" t="s">
        <v>393</v>
      </c>
      <c r="B294" t="str">
        <f>IFERROR(VLOOKUP(A294,'class and classification'!$A$1:$B$338,2,FALSE),VLOOKUP(A294,'class and classification'!$A$340:$B$378,2,FALSE))</f>
        <v>Predominantly Urban</v>
      </c>
      <c r="C294" t="str">
        <f>IFERROR(VLOOKUP(A294,'class and classification'!$A$1:$C$338,3,FALSE),VLOOKUP(A294,'class and classification'!$A$340:$C$378,3,FALSE))</f>
        <v>SD</v>
      </c>
      <c r="D294" s="17" t="s">
        <v>789</v>
      </c>
      <c r="E294" s="34">
        <v>10</v>
      </c>
      <c r="F294" s="35">
        <v>25.2</v>
      </c>
      <c r="G294">
        <f t="shared" si="8"/>
        <v>39.682539682539684</v>
      </c>
      <c r="P294" s="26" t="s">
        <v>393</v>
      </c>
      <c r="Q294" t="str">
        <f>IFERROR(VLOOKUP(P294,'class and classification'!$A$1:$B$338,2,FALSE),VLOOKUP(P294,'class and classification'!$A$340:$B$378,2,FALSE))</f>
        <v>Predominantly Urban</v>
      </c>
      <c r="R294" t="str">
        <f>IFERROR(VLOOKUP(P294,'class and classification'!$A$1:$C$338,3,FALSE),VLOOKUP(P294,'class and classification'!$A$340:$C$378,3,FALSE))</f>
        <v>SD</v>
      </c>
      <c r="S294" s="17" t="s">
        <v>789</v>
      </c>
      <c r="T294" s="34">
        <v>12</v>
      </c>
      <c r="U294" s="28">
        <v>26.2</v>
      </c>
      <c r="V294">
        <f t="shared" si="9"/>
        <v>45.801526717557252</v>
      </c>
    </row>
    <row r="295" spans="1:22" x14ac:dyDescent="0.3">
      <c r="A295" s="26" t="s">
        <v>394</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s="17" t="s">
        <v>790</v>
      </c>
      <c r="E295" s="27">
        <v>16</v>
      </c>
      <c r="F295" s="28">
        <v>24.5</v>
      </c>
      <c r="G295">
        <f t="shared" si="8"/>
        <v>65.306122448979593</v>
      </c>
      <c r="P295" s="26" t="s">
        <v>394</v>
      </c>
      <c r="Q295" t="str">
        <f>IFERROR(VLOOKUP(P295,'class and classification'!$A$1:$B$338,2,FALSE),VLOOKUP(P295,'class and classification'!$A$340:$B$378,2,FALSE))</f>
        <v>Urban with Significant Rural</v>
      </c>
      <c r="R295" t="str">
        <f>IFERROR(VLOOKUP(P295,'class and classification'!$A$1:$C$338,3,FALSE),VLOOKUP(P295,'class and classification'!$A$340:$C$378,3,FALSE))</f>
        <v>SD</v>
      </c>
      <c r="S295" s="17" t="s">
        <v>790</v>
      </c>
      <c r="T295" s="27">
        <v>17</v>
      </c>
      <c r="U295" s="28">
        <v>25.2</v>
      </c>
      <c r="V295">
        <f t="shared" si="9"/>
        <v>67.460317460317455</v>
      </c>
    </row>
    <row r="296" spans="1:22" x14ac:dyDescent="0.3">
      <c r="A296" s="26" t="s">
        <v>395</v>
      </c>
      <c r="B296" t="str">
        <f>IFERROR(VLOOKUP(A296,'class and classification'!$A$1:$B$338,2,FALSE),VLOOKUP(A296,'class and classification'!$A$340:$B$378,2,FALSE))</f>
        <v>Predominantly Urban</v>
      </c>
      <c r="C296" t="str">
        <f>IFERROR(VLOOKUP(A296,'class and classification'!$A$1:$C$338,3,FALSE),VLOOKUP(A296,'class and classification'!$A$340:$C$378,3,FALSE))</f>
        <v>SD</v>
      </c>
      <c r="D296" s="17" t="s">
        <v>791</v>
      </c>
      <c r="E296" s="34">
        <v>9</v>
      </c>
      <c r="F296" s="35">
        <v>17</v>
      </c>
      <c r="G296">
        <f t="shared" si="8"/>
        <v>52.941176470588232</v>
      </c>
      <c r="P296" s="26" t="s">
        <v>395</v>
      </c>
      <c r="Q296" t="str">
        <f>IFERROR(VLOOKUP(P296,'class and classification'!$A$1:$B$338,2,FALSE),VLOOKUP(P296,'class and classification'!$A$340:$B$378,2,FALSE))</f>
        <v>Predominantly Urban</v>
      </c>
      <c r="R296" t="str">
        <f>IFERROR(VLOOKUP(P296,'class and classification'!$A$1:$C$338,3,FALSE),VLOOKUP(P296,'class and classification'!$A$340:$C$378,3,FALSE))</f>
        <v>SD</v>
      </c>
      <c r="S296" s="17" t="s">
        <v>791</v>
      </c>
      <c r="T296" s="34">
        <v>8</v>
      </c>
      <c r="U296" s="35">
        <v>13.3</v>
      </c>
      <c r="V296">
        <f t="shared" si="9"/>
        <v>60.150375939849624</v>
      </c>
    </row>
    <row r="297" spans="1:22" x14ac:dyDescent="0.3">
      <c r="A297" s="26" t="s">
        <v>396</v>
      </c>
      <c r="B297" t="str">
        <f>IFERROR(VLOOKUP(A297,'class and classification'!$A$1:$B$338,2,FALSE),VLOOKUP(A297,'class and classification'!$A$340:$B$378,2,FALSE))</f>
        <v>Urban with Significant Rural</v>
      </c>
      <c r="C297" t="str">
        <f>IFERROR(VLOOKUP(A297,'class and classification'!$A$1:$C$338,3,FALSE),VLOOKUP(A297,'class and classification'!$A$340:$C$378,3,FALSE))</f>
        <v>SD</v>
      </c>
      <c r="D297" s="17" t="s">
        <v>792</v>
      </c>
      <c r="E297" s="34">
        <v>9</v>
      </c>
      <c r="F297" s="35">
        <v>16.3</v>
      </c>
      <c r="G297">
        <f t="shared" si="8"/>
        <v>55.214723926380366</v>
      </c>
      <c r="P297" s="26" t="s">
        <v>396</v>
      </c>
      <c r="Q297" t="str">
        <f>IFERROR(VLOOKUP(P297,'class and classification'!$A$1:$B$338,2,FALSE),VLOOKUP(P297,'class and classification'!$A$340:$B$378,2,FALSE))</f>
        <v>Urban with Significant Rural</v>
      </c>
      <c r="R297" t="str">
        <f>IFERROR(VLOOKUP(P297,'class and classification'!$A$1:$C$338,3,FALSE),VLOOKUP(P297,'class and classification'!$A$340:$C$378,3,FALSE))</f>
        <v>SD</v>
      </c>
      <c r="S297" s="17" t="s">
        <v>792</v>
      </c>
      <c r="T297" s="34">
        <v>10</v>
      </c>
      <c r="U297" s="35">
        <v>17.399999999999999</v>
      </c>
      <c r="V297">
        <f t="shared" si="9"/>
        <v>57.471264367816097</v>
      </c>
    </row>
    <row r="298" spans="1:22" x14ac:dyDescent="0.3">
      <c r="A298" s="26" t="s">
        <v>397</v>
      </c>
      <c r="B298" t="str">
        <f>IFERROR(VLOOKUP(A298,'class and classification'!$A$1:$B$338,2,FALSE),VLOOKUP(A298,'class and classification'!$A$340:$B$378,2,FALSE))</f>
        <v>Predominantly Rural</v>
      </c>
      <c r="C298" t="str">
        <f>IFERROR(VLOOKUP(A298,'class and classification'!$A$1:$C$338,3,FALSE),VLOOKUP(A298,'class and classification'!$A$340:$C$378,3,FALSE))</f>
        <v>SD</v>
      </c>
      <c r="D298" s="17" t="s">
        <v>793</v>
      </c>
      <c r="E298" s="27">
        <v>14</v>
      </c>
      <c r="F298" s="28">
        <v>14.2</v>
      </c>
      <c r="G298">
        <f t="shared" si="8"/>
        <v>98.591549295774655</v>
      </c>
      <c r="P298" s="26" t="s">
        <v>397</v>
      </c>
      <c r="Q298" t="str">
        <f>IFERROR(VLOOKUP(P298,'class and classification'!$A$1:$B$338,2,FALSE),VLOOKUP(P298,'class and classification'!$A$340:$B$378,2,FALSE))</f>
        <v>Predominantly Rural</v>
      </c>
      <c r="R298" t="str">
        <f>IFERROR(VLOOKUP(P298,'class and classification'!$A$1:$C$338,3,FALSE),VLOOKUP(P298,'class and classification'!$A$340:$C$378,3,FALSE))</f>
        <v>SD</v>
      </c>
      <c r="S298" s="17" t="s">
        <v>793</v>
      </c>
      <c r="T298" s="27">
        <v>20</v>
      </c>
      <c r="U298" s="28">
        <v>20</v>
      </c>
      <c r="V298">
        <f t="shared" si="9"/>
        <v>100</v>
      </c>
    </row>
    <row r="299" spans="1:22" x14ac:dyDescent="0.3">
      <c r="A299" s="26" t="s">
        <v>197</v>
      </c>
      <c r="B299" t="str">
        <f>IFERROR(VLOOKUP(A299,'class and classification'!$A$1:$B$338,2,FALSE),VLOOKUP(A299,'class and classification'!$A$340:$B$378,2,FALSE))</f>
        <v>Urban with Significant Rural</v>
      </c>
      <c r="C299" t="str">
        <f>IFERROR(VLOOKUP(A299,'class and classification'!$A$1:$C$338,3,FALSE),VLOOKUP(A299,'class and classification'!$A$340:$C$378,3,FALSE))</f>
        <v>SC</v>
      </c>
      <c r="D299" s="17" t="s">
        <v>794</v>
      </c>
      <c r="E299" s="22">
        <v>131</v>
      </c>
      <c r="F299" s="23">
        <v>23.4</v>
      </c>
      <c r="G299">
        <f t="shared" si="8"/>
        <v>559.82905982905982</v>
      </c>
      <c r="P299" s="26" t="s">
        <v>197</v>
      </c>
      <c r="Q299" t="str">
        <f>IFERROR(VLOOKUP(P299,'class and classification'!$A$1:$B$338,2,FALSE),VLOOKUP(P299,'class and classification'!$A$340:$B$378,2,FALSE))</f>
        <v>Urban with Significant Rural</v>
      </c>
      <c r="R299" t="str">
        <f>IFERROR(VLOOKUP(P299,'class and classification'!$A$1:$C$338,3,FALSE),VLOOKUP(P299,'class and classification'!$A$340:$C$378,3,FALSE))</f>
        <v>SC</v>
      </c>
      <c r="S299" s="17" t="s">
        <v>794</v>
      </c>
      <c r="T299" s="22">
        <v>132</v>
      </c>
      <c r="U299" s="23">
        <v>23.4</v>
      </c>
      <c r="V299">
        <f t="shared" si="9"/>
        <v>564.10256410256409</v>
      </c>
    </row>
    <row r="300" spans="1:22" x14ac:dyDescent="0.3">
      <c r="A300" s="26" t="s">
        <v>398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s="17" t="s">
        <v>795</v>
      </c>
      <c r="E300" s="34">
        <v>11</v>
      </c>
      <c r="F300" s="35">
        <v>25.6</v>
      </c>
      <c r="G300">
        <f t="shared" si="8"/>
        <v>42.96875</v>
      </c>
      <c r="P300" s="26" t="s">
        <v>398</v>
      </c>
      <c r="Q300" t="str">
        <f>IFERROR(VLOOKUP(P300,'class and classification'!$A$1:$B$338,2,FALSE),VLOOKUP(P300,'class and classification'!$A$340:$B$378,2,FALSE))</f>
        <v>Urban with Significant Rural</v>
      </c>
      <c r="R300" t="str">
        <f>IFERROR(VLOOKUP(P300,'class and classification'!$A$1:$C$338,3,FALSE),VLOOKUP(P300,'class and classification'!$A$340:$C$378,3,FALSE))</f>
        <v>SD</v>
      </c>
      <c r="S300" s="17" t="s">
        <v>795</v>
      </c>
      <c r="T300" s="34">
        <v>11</v>
      </c>
      <c r="U300" s="35">
        <v>22</v>
      </c>
      <c r="V300">
        <f t="shared" si="9"/>
        <v>50</v>
      </c>
    </row>
    <row r="301" spans="1:22" x14ac:dyDescent="0.3">
      <c r="A301" s="26" t="s">
        <v>399</v>
      </c>
      <c r="B301" t="str">
        <f>IFERROR(VLOOKUP(A301,'class and classification'!$A$1:$B$338,2,FALSE),VLOOKUP(A301,'class and classification'!$A$340:$B$378,2,FALSE))</f>
        <v>Predominantly Urban</v>
      </c>
      <c r="C301" t="str">
        <f>IFERROR(VLOOKUP(A301,'class and classification'!$A$1:$C$338,3,FALSE),VLOOKUP(A301,'class and classification'!$A$340:$C$378,3,FALSE))</f>
        <v>SD</v>
      </c>
      <c r="D301" s="17" t="s">
        <v>796</v>
      </c>
      <c r="E301" s="27">
        <v>17</v>
      </c>
      <c r="F301" s="28">
        <v>26.8</v>
      </c>
      <c r="G301">
        <f t="shared" si="8"/>
        <v>63.432835820895519</v>
      </c>
      <c r="P301" s="26" t="s">
        <v>399</v>
      </c>
      <c r="Q301" t="str">
        <f>IFERROR(VLOOKUP(P301,'class and classification'!$A$1:$B$338,2,FALSE),VLOOKUP(P301,'class and classification'!$A$340:$B$378,2,FALSE))</f>
        <v>Predominantly Urban</v>
      </c>
      <c r="R301" t="str">
        <f>IFERROR(VLOOKUP(P301,'class and classification'!$A$1:$C$338,3,FALSE),VLOOKUP(P301,'class and classification'!$A$340:$C$378,3,FALSE))</f>
        <v>SD</v>
      </c>
      <c r="S301" s="17" t="s">
        <v>796</v>
      </c>
      <c r="T301" s="27">
        <v>15</v>
      </c>
      <c r="U301" s="28">
        <v>25.5</v>
      </c>
      <c r="V301">
        <f t="shared" si="9"/>
        <v>58.823529411764703</v>
      </c>
    </row>
    <row r="302" spans="1:22" x14ac:dyDescent="0.3">
      <c r="A302" s="26" t="s">
        <v>400</v>
      </c>
      <c r="B302" t="str">
        <f>IFERROR(VLOOKUP(A302,'class and classification'!$A$1:$B$338,2,FALSE),VLOOKUP(A302,'class and classification'!$A$340:$B$378,2,FALSE))</f>
        <v>Predominantly Urban</v>
      </c>
      <c r="C302" t="str">
        <f>IFERROR(VLOOKUP(A302,'class and classification'!$A$1:$C$338,3,FALSE),VLOOKUP(A302,'class and classification'!$A$340:$C$378,3,FALSE))</f>
        <v>SD</v>
      </c>
      <c r="D302" s="17" t="s">
        <v>797</v>
      </c>
      <c r="E302" s="34">
        <v>9</v>
      </c>
      <c r="F302" s="35">
        <v>15</v>
      </c>
      <c r="G302">
        <f t="shared" si="8"/>
        <v>60</v>
      </c>
      <c r="P302" s="26" t="s">
        <v>400</v>
      </c>
      <c r="Q302" t="str">
        <f>IFERROR(VLOOKUP(P302,'class and classification'!$A$1:$B$338,2,FALSE),VLOOKUP(P302,'class and classification'!$A$340:$B$378,2,FALSE))</f>
        <v>Predominantly Urban</v>
      </c>
      <c r="R302" t="str">
        <f>IFERROR(VLOOKUP(P302,'class and classification'!$A$1:$C$338,3,FALSE),VLOOKUP(P302,'class and classification'!$A$340:$C$378,3,FALSE))</f>
        <v>SD</v>
      </c>
      <c r="S302" s="17" t="s">
        <v>797</v>
      </c>
      <c r="T302" s="34">
        <v>11</v>
      </c>
      <c r="U302" s="35">
        <v>16.8</v>
      </c>
      <c r="V302">
        <f t="shared" si="9"/>
        <v>65.476190476190467</v>
      </c>
    </row>
    <row r="303" spans="1:22" x14ac:dyDescent="0.3">
      <c r="A303" s="26" t="s">
        <v>401</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s="17" t="s">
        <v>798</v>
      </c>
      <c r="E303" s="34">
        <v>7</v>
      </c>
      <c r="F303" s="35">
        <v>21.4</v>
      </c>
      <c r="G303">
        <f t="shared" si="8"/>
        <v>32.710280373831779</v>
      </c>
      <c r="P303" s="26" t="s">
        <v>401</v>
      </c>
      <c r="Q303" t="str">
        <f>IFERROR(VLOOKUP(P303,'class and classification'!$A$1:$B$338,2,FALSE),VLOOKUP(P303,'class and classification'!$A$340:$B$378,2,FALSE))</f>
        <v>Urban with Significant Rural</v>
      </c>
      <c r="R303" t="str">
        <f>IFERROR(VLOOKUP(P303,'class and classification'!$A$1:$C$338,3,FALSE),VLOOKUP(P303,'class and classification'!$A$340:$C$378,3,FALSE))</f>
        <v>SD</v>
      </c>
      <c r="S303" s="17" t="s">
        <v>798</v>
      </c>
      <c r="T303" s="34">
        <v>7</v>
      </c>
      <c r="U303" s="35">
        <v>22.2</v>
      </c>
      <c r="V303">
        <f t="shared" si="9"/>
        <v>31.531531531531531</v>
      </c>
    </row>
    <row r="304" spans="1:22" x14ac:dyDescent="0.3">
      <c r="A304" s="26" t="s">
        <v>402</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s="17" t="s">
        <v>800</v>
      </c>
      <c r="E304" s="34">
        <v>10</v>
      </c>
      <c r="F304" s="28">
        <v>33.1</v>
      </c>
      <c r="G304">
        <f t="shared" si="8"/>
        <v>30.211480362537763</v>
      </c>
      <c r="P304" s="26" t="s">
        <v>402</v>
      </c>
      <c r="Q304" t="str">
        <f>IFERROR(VLOOKUP(P304,'class and classification'!$A$1:$B$338,2,FALSE),VLOOKUP(P304,'class and classification'!$A$340:$B$378,2,FALSE))</f>
        <v>Predominantly Urban</v>
      </c>
      <c r="R304" t="str">
        <f>IFERROR(VLOOKUP(P304,'class and classification'!$A$1:$C$338,3,FALSE),VLOOKUP(P304,'class and classification'!$A$340:$C$378,3,FALSE))</f>
        <v>SD</v>
      </c>
      <c r="S304" s="17" t="s">
        <v>800</v>
      </c>
      <c r="T304" s="34">
        <v>10</v>
      </c>
      <c r="U304" s="35">
        <v>30</v>
      </c>
      <c r="V304">
        <f t="shared" si="9"/>
        <v>33.333333333333336</v>
      </c>
    </row>
    <row r="305" spans="1:22" x14ac:dyDescent="0.3">
      <c r="A305" s="26" t="s">
        <v>403</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s="17" t="s">
        <v>801</v>
      </c>
      <c r="E305" s="34">
        <v>12</v>
      </c>
      <c r="F305" s="28">
        <v>19.5</v>
      </c>
      <c r="G305">
        <f t="shared" si="8"/>
        <v>61.538461538461533</v>
      </c>
      <c r="P305" s="26" t="s">
        <v>403</v>
      </c>
      <c r="Q305" t="str">
        <f>IFERROR(VLOOKUP(P305,'class and classification'!$A$1:$B$338,2,FALSE),VLOOKUP(P305,'class and classification'!$A$340:$B$378,2,FALSE))</f>
        <v>Urban with Significant Rural</v>
      </c>
      <c r="R305" t="str">
        <f>IFERROR(VLOOKUP(P305,'class and classification'!$A$1:$C$338,3,FALSE),VLOOKUP(P305,'class and classification'!$A$340:$C$378,3,FALSE))</f>
        <v>SD</v>
      </c>
      <c r="S305" s="17" t="s">
        <v>801</v>
      </c>
      <c r="T305" s="34">
        <v>13</v>
      </c>
      <c r="U305" s="28">
        <v>21</v>
      </c>
      <c r="V305">
        <f t="shared" si="9"/>
        <v>61.904761904761905</v>
      </c>
    </row>
    <row r="306" spans="1:22" x14ac:dyDescent="0.3">
      <c r="A306" s="26" t="s">
        <v>404</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s="17" t="s">
        <v>802</v>
      </c>
      <c r="E306" s="34">
        <v>9</v>
      </c>
      <c r="F306" s="35">
        <v>24.5</v>
      </c>
      <c r="G306">
        <f t="shared" si="8"/>
        <v>36.734693877551024</v>
      </c>
      <c r="P306" s="26" t="s">
        <v>404</v>
      </c>
      <c r="Q306" t="str">
        <f>IFERROR(VLOOKUP(P306,'class and classification'!$A$1:$B$338,2,FALSE),VLOOKUP(P306,'class and classification'!$A$340:$B$378,2,FALSE))</f>
        <v>Predominantly Rural</v>
      </c>
      <c r="R306" t="str">
        <f>IFERROR(VLOOKUP(P306,'class and classification'!$A$1:$C$338,3,FALSE),VLOOKUP(P306,'class and classification'!$A$340:$C$378,3,FALSE))</f>
        <v>SD</v>
      </c>
      <c r="S306" s="17" t="s">
        <v>802</v>
      </c>
      <c r="T306" s="34">
        <v>7</v>
      </c>
      <c r="U306" s="35">
        <v>18.100000000000001</v>
      </c>
      <c r="V306">
        <f t="shared" si="9"/>
        <v>38.674033149171265</v>
      </c>
    </row>
    <row r="307" spans="1:22" x14ac:dyDescent="0.3">
      <c r="A307" s="26" t="s">
        <v>405</v>
      </c>
      <c r="B307" t="str">
        <f>IFERROR(VLOOKUP(A307,'class and classification'!$A$1:$B$338,2,FALSE),VLOOKUP(A307,'class and classification'!$A$340:$B$378,2,FALSE))</f>
        <v>Urban with Significant Rural</v>
      </c>
      <c r="C307" t="str">
        <f>IFERROR(VLOOKUP(A307,'class and classification'!$A$1:$C$338,3,FALSE),VLOOKUP(A307,'class and classification'!$A$340:$C$378,3,FALSE))</f>
        <v>SD</v>
      </c>
      <c r="D307" s="17" t="s">
        <v>799</v>
      </c>
      <c r="E307" s="34">
        <v>9</v>
      </c>
      <c r="F307" s="35">
        <v>27.4</v>
      </c>
      <c r="G307">
        <f t="shared" si="8"/>
        <v>32.846715328467155</v>
      </c>
      <c r="P307" s="26" t="s">
        <v>405</v>
      </c>
      <c r="Q307" t="str">
        <f>IFERROR(VLOOKUP(P307,'class and classification'!$A$1:$B$338,2,FALSE),VLOOKUP(P307,'class and classification'!$A$340:$B$378,2,FALSE))</f>
        <v>Urban with Significant Rural</v>
      </c>
      <c r="R307" t="str">
        <f>IFERROR(VLOOKUP(P307,'class and classification'!$A$1:$C$338,3,FALSE),VLOOKUP(P307,'class and classification'!$A$340:$C$378,3,FALSE))</f>
        <v>SD</v>
      </c>
      <c r="S307" s="17" t="s">
        <v>799</v>
      </c>
      <c r="T307" s="34">
        <v>9</v>
      </c>
      <c r="U307" s="35">
        <v>28.1</v>
      </c>
      <c r="V307">
        <f t="shared" si="9"/>
        <v>32.028469750889677</v>
      </c>
    </row>
    <row r="308" spans="1:22" x14ac:dyDescent="0.3">
      <c r="A308" s="26" t="s">
        <v>406</v>
      </c>
      <c r="B308" t="str">
        <f>IFERROR(VLOOKUP(A308,'class and classification'!$A$1:$B$338,2,FALSE),VLOOKUP(A308,'class and classification'!$A$340:$B$378,2,FALSE))</f>
        <v>Predominantly Rural</v>
      </c>
      <c r="C308" t="str">
        <f>IFERROR(VLOOKUP(A308,'class and classification'!$A$1:$C$338,3,FALSE),VLOOKUP(A308,'class and classification'!$A$340:$C$378,3,FALSE))</f>
        <v>SD</v>
      </c>
      <c r="D308" s="17" t="s">
        <v>803</v>
      </c>
      <c r="E308" s="34">
        <v>12</v>
      </c>
      <c r="F308" s="28">
        <v>24.4</v>
      </c>
      <c r="G308">
        <f t="shared" si="8"/>
        <v>49.180327868852459</v>
      </c>
      <c r="P308" s="26" t="s">
        <v>406</v>
      </c>
      <c r="Q308" t="str">
        <f>IFERROR(VLOOKUP(P308,'class and classification'!$A$1:$B$338,2,FALSE),VLOOKUP(P308,'class and classification'!$A$340:$B$378,2,FALSE))</f>
        <v>Predominantly Rural</v>
      </c>
      <c r="R308" t="str">
        <f>IFERROR(VLOOKUP(P308,'class and classification'!$A$1:$C$338,3,FALSE),VLOOKUP(P308,'class and classification'!$A$340:$C$378,3,FALSE))</f>
        <v>SD</v>
      </c>
      <c r="S308" s="17" t="s">
        <v>803</v>
      </c>
      <c r="T308" s="34">
        <v>11</v>
      </c>
      <c r="U308" s="28">
        <v>24.5</v>
      </c>
      <c r="V308">
        <f t="shared" si="9"/>
        <v>44.897959183673471</v>
      </c>
    </row>
    <row r="309" spans="1:22" x14ac:dyDescent="0.3">
      <c r="A309" s="26" t="s">
        <v>407</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s="17" t="s">
        <v>804</v>
      </c>
      <c r="E309" s="34">
        <v>13</v>
      </c>
      <c r="F309" s="28">
        <v>36.799999999999997</v>
      </c>
      <c r="G309">
        <f t="shared" si="8"/>
        <v>35.326086956521742</v>
      </c>
      <c r="P309" s="26" t="s">
        <v>407</v>
      </c>
      <c r="Q309" t="str">
        <f>IFERROR(VLOOKUP(P309,'class and classification'!$A$1:$B$338,2,FALSE),VLOOKUP(P309,'class and classification'!$A$340:$B$378,2,FALSE))</f>
        <v>Predominantly Urban</v>
      </c>
      <c r="R309" t="str">
        <f>IFERROR(VLOOKUP(P309,'class and classification'!$A$1:$C$338,3,FALSE),VLOOKUP(P309,'class and classification'!$A$340:$C$378,3,FALSE))</f>
        <v>SD</v>
      </c>
      <c r="S309" s="17" t="s">
        <v>804</v>
      </c>
      <c r="T309" s="27">
        <v>15</v>
      </c>
      <c r="U309" s="28">
        <v>36</v>
      </c>
      <c r="V309">
        <f t="shared" si="9"/>
        <v>41.666666666666671</v>
      </c>
    </row>
    <row r="310" spans="1:22" x14ac:dyDescent="0.3">
      <c r="A310" s="26" t="s">
        <v>408</v>
      </c>
      <c r="B310" t="str">
        <f>IFERROR(VLOOKUP(A310,'class and classification'!$A$1:$B$338,2,FALSE),VLOOKUP(A310,'class and classification'!$A$340:$B$378,2,FALSE))</f>
        <v>Urban with Significant Rural</v>
      </c>
      <c r="C310" t="str">
        <f>IFERROR(VLOOKUP(A310,'class and classification'!$A$1:$C$338,3,FALSE),VLOOKUP(A310,'class and classification'!$A$340:$C$378,3,FALSE))</f>
        <v>SD</v>
      </c>
      <c r="D310" s="17" t="s">
        <v>805</v>
      </c>
      <c r="E310" s="27">
        <v>14</v>
      </c>
      <c r="F310" s="28">
        <v>21.5</v>
      </c>
      <c r="G310">
        <f t="shared" si="8"/>
        <v>65.116279069767444</v>
      </c>
      <c r="P310" s="26" t="s">
        <v>408</v>
      </c>
      <c r="Q310" t="str">
        <f>IFERROR(VLOOKUP(P310,'class and classification'!$A$1:$B$338,2,FALSE),VLOOKUP(P310,'class and classification'!$A$340:$B$378,2,FALSE))</f>
        <v>Urban with Significant Rural</v>
      </c>
      <c r="R310" t="str">
        <f>IFERROR(VLOOKUP(P310,'class and classification'!$A$1:$C$338,3,FALSE),VLOOKUP(P310,'class and classification'!$A$340:$C$378,3,FALSE))</f>
        <v>SD</v>
      </c>
      <c r="S310" s="17" t="s">
        <v>805</v>
      </c>
      <c r="T310" s="34">
        <v>13</v>
      </c>
      <c r="U310" s="28">
        <v>21.5</v>
      </c>
      <c r="V310">
        <f t="shared" si="9"/>
        <v>60.465116279069768</v>
      </c>
    </row>
    <row r="311" spans="1:22" x14ac:dyDescent="0.3">
      <c r="A311" s="26" t="s">
        <v>409</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s="17" t="s">
        <v>806</v>
      </c>
      <c r="E311" s="34">
        <v>8</v>
      </c>
      <c r="F311" s="35">
        <v>16.399999999999999</v>
      </c>
      <c r="G311">
        <f t="shared" si="8"/>
        <v>48.780487804878057</v>
      </c>
      <c r="P311" s="26" t="s">
        <v>409</v>
      </c>
      <c r="Q311" t="str">
        <f>IFERROR(VLOOKUP(P311,'class and classification'!$A$1:$B$338,2,FALSE),VLOOKUP(P311,'class and classification'!$A$340:$B$378,2,FALSE))</f>
        <v>Urban with Significant Rural</v>
      </c>
      <c r="R311" t="str">
        <f>IFERROR(VLOOKUP(P311,'class and classification'!$A$1:$C$338,3,FALSE),VLOOKUP(P311,'class and classification'!$A$340:$C$378,3,FALSE))</f>
        <v>SD</v>
      </c>
      <c r="S311" s="17" t="s">
        <v>806</v>
      </c>
      <c r="T311" s="34">
        <v>10</v>
      </c>
      <c r="U311" s="35">
        <v>21.4</v>
      </c>
      <c r="V311">
        <f t="shared" si="9"/>
        <v>46.728971962616825</v>
      </c>
    </row>
    <row r="312" spans="1:22" x14ac:dyDescent="0.3">
      <c r="A312" s="26" t="s">
        <v>198</v>
      </c>
      <c r="B312" t="str">
        <f>IFERROR(VLOOKUP(A312,'class and classification'!$A$1:$B$338,2,FALSE),VLOOKUP(A312,'class and classification'!$A$340:$B$378,2,FALSE))</f>
        <v>Predominantly Rural</v>
      </c>
      <c r="C312" t="str">
        <f>IFERROR(VLOOKUP(A312,'class and classification'!$A$1:$C$338,3,FALSE),VLOOKUP(A312,'class and classification'!$A$340:$C$378,3,FALSE))</f>
        <v>SC</v>
      </c>
      <c r="D312" s="17" t="s">
        <v>807</v>
      </c>
      <c r="E312" s="27">
        <v>46</v>
      </c>
      <c r="F312" s="28">
        <v>13.6</v>
      </c>
      <c r="G312">
        <f t="shared" si="8"/>
        <v>338.23529411764702</v>
      </c>
      <c r="P312" s="26" t="s">
        <v>198</v>
      </c>
      <c r="Q312" t="str">
        <f>IFERROR(VLOOKUP(P312,'class and classification'!$A$1:$B$338,2,FALSE),VLOOKUP(P312,'class and classification'!$A$340:$B$378,2,FALSE))</f>
        <v>Predominantly Rural</v>
      </c>
      <c r="R312" t="str">
        <f>IFERROR(VLOOKUP(P312,'class and classification'!$A$1:$C$338,3,FALSE),VLOOKUP(P312,'class and classification'!$A$340:$C$378,3,FALSE))</f>
        <v>SC</v>
      </c>
      <c r="S312" s="17" t="s">
        <v>807</v>
      </c>
      <c r="T312" s="27">
        <v>49</v>
      </c>
      <c r="U312" s="28">
        <v>14.6</v>
      </c>
      <c r="V312">
        <f t="shared" si="9"/>
        <v>335.61643835616439</v>
      </c>
    </row>
    <row r="313" spans="1:22" x14ac:dyDescent="0.3">
      <c r="A313" s="26" t="s">
        <v>410</v>
      </c>
      <c r="B313" t="str">
        <f>IFERROR(VLOOKUP(A313,'class and classification'!$A$1:$B$338,2,FALSE),VLOOKUP(A313,'class and classification'!$A$340:$B$378,2,FALSE))</f>
        <v>Urban with Significant Rural</v>
      </c>
      <c r="C313" t="str">
        <f>IFERROR(VLOOKUP(A313,'class and classification'!$A$1:$C$338,3,FALSE),VLOOKUP(A313,'class and classification'!$A$340:$C$378,3,FALSE))</f>
        <v>SD</v>
      </c>
      <c r="D313" s="17" t="s">
        <v>808</v>
      </c>
      <c r="E313" s="34">
        <v>11</v>
      </c>
      <c r="F313" s="28">
        <v>16.399999999999999</v>
      </c>
      <c r="G313">
        <f t="shared" si="8"/>
        <v>67.073170731707322</v>
      </c>
      <c r="P313" s="26" t="s">
        <v>410</v>
      </c>
      <c r="Q313" t="str">
        <f>IFERROR(VLOOKUP(P313,'class and classification'!$A$1:$B$338,2,FALSE),VLOOKUP(P313,'class and classification'!$A$340:$B$378,2,FALSE))</f>
        <v>Urban with Significant Rural</v>
      </c>
      <c r="R313" t="str">
        <f>IFERROR(VLOOKUP(P313,'class and classification'!$A$1:$C$338,3,FALSE),VLOOKUP(P313,'class and classification'!$A$340:$C$378,3,FALSE))</f>
        <v>SD</v>
      </c>
      <c r="S313" s="17" t="s">
        <v>808</v>
      </c>
      <c r="T313" s="27">
        <v>14</v>
      </c>
      <c r="U313" s="28">
        <v>19.2</v>
      </c>
      <c r="V313">
        <f t="shared" si="9"/>
        <v>72.916666666666671</v>
      </c>
    </row>
    <row r="314" spans="1:22" x14ac:dyDescent="0.3">
      <c r="A314" s="26" t="s">
        <v>411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s="17" t="s">
        <v>809</v>
      </c>
      <c r="E314" s="34">
        <v>10</v>
      </c>
      <c r="F314" s="35">
        <v>9.4</v>
      </c>
      <c r="G314">
        <f t="shared" si="8"/>
        <v>106.38297872340425</v>
      </c>
      <c r="P314" s="26" t="s">
        <v>411</v>
      </c>
      <c r="Q314" t="str">
        <f>IFERROR(VLOOKUP(P314,'class and classification'!$A$1:$B$338,2,FALSE),VLOOKUP(P314,'class and classification'!$A$340:$B$378,2,FALSE))</f>
        <v>Predominantly Urban</v>
      </c>
      <c r="R314" t="str">
        <f>IFERROR(VLOOKUP(P314,'class and classification'!$A$1:$C$338,3,FALSE),VLOOKUP(P314,'class and classification'!$A$340:$C$378,3,FALSE))</f>
        <v>SD</v>
      </c>
      <c r="S314" s="17" t="s">
        <v>809</v>
      </c>
      <c r="T314" s="34">
        <v>11</v>
      </c>
      <c r="U314" s="35">
        <v>10.3</v>
      </c>
      <c r="V314">
        <f t="shared" si="9"/>
        <v>106.79611650485435</v>
      </c>
    </row>
    <row r="315" spans="1:22" x14ac:dyDescent="0.3">
      <c r="A315" s="26" t="s">
        <v>412</v>
      </c>
      <c r="B315" t="str">
        <f>IFERROR(VLOOKUP(A315,'class and classification'!$A$1:$B$338,2,FALSE),VLOOKUP(A315,'class and classification'!$A$340:$B$378,2,FALSE))</f>
        <v>Predominantly Rural</v>
      </c>
      <c r="C315" t="str">
        <f>IFERROR(VLOOKUP(A315,'class and classification'!$A$1:$C$338,3,FALSE),VLOOKUP(A315,'class and classification'!$A$340:$C$378,3,FALSE))</f>
        <v>SD</v>
      </c>
      <c r="D315" s="17" t="s">
        <v>810</v>
      </c>
      <c r="E315" s="34">
        <v>9</v>
      </c>
      <c r="F315" s="35">
        <v>17</v>
      </c>
      <c r="G315">
        <f t="shared" si="8"/>
        <v>52.941176470588232</v>
      </c>
      <c r="P315" s="26" t="s">
        <v>412</v>
      </c>
      <c r="Q315" t="str">
        <f>IFERROR(VLOOKUP(P315,'class and classification'!$A$1:$B$338,2,FALSE),VLOOKUP(P315,'class and classification'!$A$340:$B$378,2,FALSE))</f>
        <v>Predominantly Rural</v>
      </c>
      <c r="R315" t="str">
        <f>IFERROR(VLOOKUP(P315,'class and classification'!$A$1:$C$338,3,FALSE),VLOOKUP(P315,'class and classification'!$A$340:$C$378,3,FALSE))</f>
        <v>SD</v>
      </c>
      <c r="S315" s="17" t="s">
        <v>810</v>
      </c>
      <c r="T315" s="34">
        <v>8</v>
      </c>
      <c r="U315" s="35">
        <v>15.5</v>
      </c>
      <c r="V315">
        <f t="shared" si="9"/>
        <v>51.612903225806456</v>
      </c>
    </row>
    <row r="316" spans="1:22" x14ac:dyDescent="0.3">
      <c r="A316" s="26" t="s">
        <v>413</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s="17" t="s">
        <v>811</v>
      </c>
      <c r="E316" s="34">
        <v>7</v>
      </c>
      <c r="F316" s="35">
        <v>11.5</v>
      </c>
      <c r="G316">
        <f t="shared" si="8"/>
        <v>60.869565217391305</v>
      </c>
      <c r="P316" s="26" t="s">
        <v>413</v>
      </c>
      <c r="Q316" t="str">
        <f>IFERROR(VLOOKUP(P316,'class and classification'!$A$1:$B$338,2,FALSE),VLOOKUP(P316,'class and classification'!$A$340:$B$378,2,FALSE))</f>
        <v>Predominantly Rural</v>
      </c>
      <c r="R316" t="str">
        <f>IFERROR(VLOOKUP(P316,'class and classification'!$A$1:$C$338,3,FALSE),VLOOKUP(P316,'class and classification'!$A$340:$C$378,3,FALSE))</f>
        <v>SD</v>
      </c>
      <c r="S316" s="17" t="s">
        <v>811</v>
      </c>
      <c r="T316" s="34">
        <v>9</v>
      </c>
      <c r="U316" s="35">
        <v>13.5</v>
      </c>
      <c r="V316">
        <f t="shared" si="9"/>
        <v>66.666666666666657</v>
      </c>
    </row>
    <row r="317" spans="1:22" x14ac:dyDescent="0.3">
      <c r="A317" s="26" t="s">
        <v>414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s="17" t="s">
        <v>812</v>
      </c>
      <c r="E317" s="34">
        <v>8</v>
      </c>
      <c r="F317" s="35">
        <v>18.7</v>
      </c>
      <c r="G317">
        <f t="shared" si="8"/>
        <v>42.780748663101605</v>
      </c>
      <c r="P317" s="26" t="s">
        <v>414</v>
      </c>
      <c r="Q317" t="str">
        <f>IFERROR(VLOOKUP(P317,'class and classification'!$A$1:$B$338,2,FALSE),VLOOKUP(P317,'class and classification'!$A$340:$B$378,2,FALSE))</f>
        <v>Predominantly Rural</v>
      </c>
      <c r="R317" t="str">
        <f>IFERROR(VLOOKUP(P317,'class and classification'!$A$1:$C$338,3,FALSE),VLOOKUP(P317,'class and classification'!$A$340:$C$378,3,FALSE))</f>
        <v>SD</v>
      </c>
      <c r="S317" s="17" t="s">
        <v>812</v>
      </c>
      <c r="T317" s="34">
        <v>8</v>
      </c>
      <c r="U317" s="35">
        <v>18.3</v>
      </c>
      <c r="V317">
        <f t="shared" si="9"/>
        <v>43.715846994535518</v>
      </c>
    </row>
    <row r="318" spans="1:22" x14ac:dyDescent="0.3">
      <c r="A318" s="26" t="s">
        <v>199</v>
      </c>
      <c r="B318" t="str">
        <f>IFERROR(VLOOKUP(A318,'class and classification'!$A$1:$B$338,2,FALSE),VLOOKUP(A318,'class and classification'!$A$340:$B$378,2,FALSE))</f>
        <v>Predominantly Urban</v>
      </c>
      <c r="C318" t="str">
        <f>IFERROR(VLOOKUP(A318,'class and classification'!$A$1:$C$338,3,FALSE),VLOOKUP(A318,'class and classification'!$A$340:$C$378,3,FALSE))</f>
        <v>SC</v>
      </c>
      <c r="D318" s="17" t="s">
        <v>813</v>
      </c>
      <c r="E318" s="22">
        <v>67</v>
      </c>
      <c r="F318" s="23">
        <v>13.8</v>
      </c>
      <c r="G318">
        <f t="shared" si="8"/>
        <v>485.50724637681157</v>
      </c>
      <c r="P318" s="26" t="s">
        <v>199</v>
      </c>
      <c r="Q318" t="str">
        <f>IFERROR(VLOOKUP(P318,'class and classification'!$A$1:$B$338,2,FALSE),VLOOKUP(P318,'class and classification'!$A$340:$B$378,2,FALSE))</f>
        <v>Predominantly Urban</v>
      </c>
      <c r="R318" t="str">
        <f>IFERROR(VLOOKUP(P318,'class and classification'!$A$1:$C$338,3,FALSE),VLOOKUP(P318,'class and classification'!$A$340:$C$378,3,FALSE))</f>
        <v>SC</v>
      </c>
      <c r="S318" s="17" t="s">
        <v>813</v>
      </c>
      <c r="T318" s="22">
        <v>74</v>
      </c>
      <c r="U318" s="23">
        <v>15</v>
      </c>
      <c r="V318">
        <f t="shared" si="9"/>
        <v>493.33333333333337</v>
      </c>
    </row>
    <row r="319" spans="1:22" x14ac:dyDescent="0.3">
      <c r="A319" s="26" t="s">
        <v>415</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s="17" t="s">
        <v>814</v>
      </c>
      <c r="E319" s="34">
        <v>6</v>
      </c>
      <c r="F319" s="35">
        <v>12.7</v>
      </c>
      <c r="G319">
        <f t="shared" si="8"/>
        <v>47.244094488188978</v>
      </c>
      <c r="P319" s="26" t="s">
        <v>415</v>
      </c>
      <c r="Q319" t="str">
        <f>IFERROR(VLOOKUP(P319,'class and classification'!$A$1:$B$338,2,FALSE),VLOOKUP(P319,'class and classification'!$A$340:$B$378,2,FALSE))</f>
        <v>Predominantly Urban</v>
      </c>
      <c r="R319" t="str">
        <f>IFERROR(VLOOKUP(P319,'class and classification'!$A$1:$C$338,3,FALSE),VLOOKUP(P319,'class and classification'!$A$340:$C$378,3,FALSE))</f>
        <v>SD</v>
      </c>
      <c r="S319" s="17" t="s">
        <v>814</v>
      </c>
      <c r="T319" s="34">
        <v>7</v>
      </c>
      <c r="U319" s="35">
        <v>12.9</v>
      </c>
      <c r="V319">
        <f t="shared" si="9"/>
        <v>54.263565891472865</v>
      </c>
    </row>
    <row r="320" spans="1:22" x14ac:dyDescent="0.3">
      <c r="A320" s="26" t="s">
        <v>416</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s="17" t="s">
        <v>815</v>
      </c>
      <c r="E320" s="34" t="s">
        <v>1074</v>
      </c>
      <c r="F320" s="35" t="s">
        <v>1074</v>
      </c>
      <c r="P320" s="26" t="s">
        <v>416</v>
      </c>
      <c r="Q320" t="str">
        <f>IFERROR(VLOOKUP(P320,'class and classification'!$A$1:$B$338,2,FALSE),VLOOKUP(P320,'class and classification'!$A$340:$B$378,2,FALSE))</f>
        <v>Predominantly Urban</v>
      </c>
      <c r="R320" t="str">
        <f>IFERROR(VLOOKUP(P320,'class and classification'!$A$1:$C$338,3,FALSE),VLOOKUP(P320,'class and classification'!$A$340:$C$378,3,FALSE))</f>
        <v>SD</v>
      </c>
      <c r="S320" s="17" t="s">
        <v>815</v>
      </c>
      <c r="T320" s="34" t="s">
        <v>1074</v>
      </c>
      <c r="U320" s="35" t="s">
        <v>1074</v>
      </c>
    </row>
    <row r="321" spans="1:22" x14ac:dyDescent="0.3">
      <c r="A321" s="26" t="s">
        <v>417</v>
      </c>
      <c r="B321" t="str">
        <f>IFERROR(VLOOKUP(A321,'class and classification'!$A$1:$B$338,2,FALSE),VLOOKUP(A321,'class and classification'!$A$340:$B$378,2,FALSE))</f>
        <v>Predominantly Urban</v>
      </c>
      <c r="C321" t="str">
        <f>IFERROR(VLOOKUP(A321,'class and classification'!$A$1:$C$338,3,FALSE),VLOOKUP(A321,'class and classification'!$A$340:$C$378,3,FALSE))</f>
        <v>SD</v>
      </c>
      <c r="D321" s="17" t="s">
        <v>816</v>
      </c>
      <c r="E321" s="34">
        <v>8</v>
      </c>
      <c r="F321" s="35">
        <v>10.3</v>
      </c>
      <c r="G321">
        <f t="shared" si="8"/>
        <v>77.669902912621353</v>
      </c>
      <c r="P321" s="26" t="s">
        <v>417</v>
      </c>
      <c r="Q321" t="str">
        <f>IFERROR(VLOOKUP(P321,'class and classification'!$A$1:$B$338,2,FALSE),VLOOKUP(P321,'class and classification'!$A$340:$B$378,2,FALSE))</f>
        <v>Predominantly Urban</v>
      </c>
      <c r="R321" t="str">
        <f>IFERROR(VLOOKUP(P321,'class and classification'!$A$1:$C$338,3,FALSE),VLOOKUP(P321,'class and classification'!$A$340:$C$378,3,FALSE))</f>
        <v>SD</v>
      </c>
      <c r="S321" s="17" t="s">
        <v>816</v>
      </c>
      <c r="T321" s="34">
        <v>10</v>
      </c>
      <c r="U321" s="35">
        <v>11.6</v>
      </c>
      <c r="V321">
        <f t="shared" si="9"/>
        <v>86.206896551724142</v>
      </c>
    </row>
    <row r="322" spans="1:22" x14ac:dyDescent="0.3">
      <c r="A322" s="26" t="s">
        <v>418</v>
      </c>
      <c r="B322" t="str">
        <f>IFERROR(VLOOKUP(A322,'class and classification'!$A$1:$B$338,2,FALSE),VLOOKUP(A322,'class and classification'!$A$340:$B$378,2,FALSE))</f>
        <v>Urban with Significant Rural</v>
      </c>
      <c r="C322" t="str">
        <f>IFERROR(VLOOKUP(A322,'class and classification'!$A$1:$C$338,3,FALSE),VLOOKUP(A322,'class and classification'!$A$340:$C$378,3,FALSE))</f>
        <v>SD</v>
      </c>
      <c r="D322" s="17" t="s">
        <v>817</v>
      </c>
      <c r="E322" s="34">
        <v>7</v>
      </c>
      <c r="F322" s="35">
        <v>13.9</v>
      </c>
      <c r="G322">
        <f t="shared" si="8"/>
        <v>50.35971223021582</v>
      </c>
      <c r="P322" s="26" t="s">
        <v>418</v>
      </c>
      <c r="Q322" t="str">
        <f>IFERROR(VLOOKUP(P322,'class and classification'!$A$1:$B$338,2,FALSE),VLOOKUP(P322,'class and classification'!$A$340:$B$378,2,FALSE))</f>
        <v>Urban with Significant Rural</v>
      </c>
      <c r="R322" t="str">
        <f>IFERROR(VLOOKUP(P322,'class and classification'!$A$1:$C$338,3,FALSE),VLOOKUP(P322,'class and classification'!$A$340:$C$378,3,FALSE))</f>
        <v>SD</v>
      </c>
      <c r="S322" s="17" t="s">
        <v>817</v>
      </c>
      <c r="T322" s="34">
        <v>8</v>
      </c>
      <c r="U322" s="35">
        <v>15.8</v>
      </c>
      <c r="V322">
        <f t="shared" si="9"/>
        <v>50.632911392405063</v>
      </c>
    </row>
    <row r="323" spans="1:22" x14ac:dyDescent="0.3">
      <c r="A323" s="26" t="s">
        <v>419</v>
      </c>
      <c r="B323" t="str">
        <f>IFERROR(VLOOKUP(A323,'class and classification'!$A$1:$B$338,2,FALSE),VLOOKUP(A323,'class and classification'!$A$340:$B$378,2,FALSE))</f>
        <v>Predominantly Urban</v>
      </c>
      <c r="C323" t="str">
        <f>IFERROR(VLOOKUP(A323,'class and classification'!$A$1:$C$338,3,FALSE),VLOOKUP(A323,'class and classification'!$A$340:$C$378,3,FALSE))</f>
        <v>SD</v>
      </c>
      <c r="D323" s="17" t="s">
        <v>818</v>
      </c>
      <c r="E323" s="34">
        <v>8</v>
      </c>
      <c r="F323" s="35">
        <v>15.4</v>
      </c>
      <c r="G323">
        <f t="shared" si="8"/>
        <v>51.948051948051948</v>
      </c>
      <c r="P323" s="26" t="s">
        <v>419</v>
      </c>
      <c r="Q323" t="str">
        <f>IFERROR(VLOOKUP(P323,'class and classification'!$A$1:$B$338,2,FALSE),VLOOKUP(P323,'class and classification'!$A$340:$B$378,2,FALSE))</f>
        <v>Predominantly Urban</v>
      </c>
      <c r="R323" t="str">
        <f>IFERROR(VLOOKUP(P323,'class and classification'!$A$1:$C$338,3,FALSE),VLOOKUP(P323,'class and classification'!$A$340:$C$378,3,FALSE))</f>
        <v>SD</v>
      </c>
      <c r="S323" s="17" t="s">
        <v>818</v>
      </c>
      <c r="T323" s="34">
        <v>10</v>
      </c>
      <c r="U323" s="35">
        <v>18.100000000000001</v>
      </c>
      <c r="V323">
        <f t="shared" si="9"/>
        <v>55.248618784530379</v>
      </c>
    </row>
    <row r="324" spans="1:22" x14ac:dyDescent="0.3">
      <c r="A324" s="26" t="s">
        <v>420</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s="17" t="s">
        <v>819</v>
      </c>
      <c r="E324" s="34">
        <v>5</v>
      </c>
      <c r="F324" s="35">
        <v>13.5</v>
      </c>
      <c r="G324">
        <f t="shared" si="8"/>
        <v>37.037037037037038</v>
      </c>
      <c r="P324" s="26" t="s">
        <v>420</v>
      </c>
      <c r="Q324" t="str">
        <f>IFERROR(VLOOKUP(P324,'class and classification'!$A$1:$B$338,2,FALSE),VLOOKUP(P324,'class and classification'!$A$340:$B$378,2,FALSE))</f>
        <v>Predominantly Urban</v>
      </c>
      <c r="R324" t="str">
        <f>IFERROR(VLOOKUP(P324,'class and classification'!$A$1:$C$338,3,FALSE),VLOOKUP(P324,'class and classification'!$A$340:$C$378,3,FALSE))</f>
        <v>SD</v>
      </c>
      <c r="S324" s="17" t="s">
        <v>819</v>
      </c>
      <c r="T324" s="34">
        <v>5</v>
      </c>
      <c r="U324" s="35">
        <v>11.6</v>
      </c>
      <c r="V324">
        <f t="shared" si="9"/>
        <v>43.103448275862071</v>
      </c>
    </row>
    <row r="325" spans="1:22" x14ac:dyDescent="0.3">
      <c r="A325" s="26" t="s">
        <v>421</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s="17" t="s">
        <v>820</v>
      </c>
      <c r="E325" s="34">
        <v>5</v>
      </c>
      <c r="F325" s="35">
        <v>14.9</v>
      </c>
      <c r="G325">
        <f t="shared" si="8"/>
        <v>33.557046979865774</v>
      </c>
      <c r="P325" s="26" t="s">
        <v>421</v>
      </c>
      <c r="Q325" t="str">
        <f>IFERROR(VLOOKUP(P325,'class and classification'!$A$1:$B$338,2,FALSE),VLOOKUP(P325,'class and classification'!$A$340:$B$378,2,FALSE))</f>
        <v>Predominantly Urban</v>
      </c>
      <c r="R325" t="str">
        <f>IFERROR(VLOOKUP(P325,'class and classification'!$A$1:$C$338,3,FALSE),VLOOKUP(P325,'class and classification'!$A$340:$C$378,3,FALSE))</f>
        <v>SD</v>
      </c>
      <c r="S325" s="17" t="s">
        <v>820</v>
      </c>
      <c r="T325" s="34">
        <v>7</v>
      </c>
      <c r="U325" s="35">
        <v>20.5</v>
      </c>
      <c r="V325">
        <f t="shared" si="9"/>
        <v>34.146341463414636</v>
      </c>
    </row>
    <row r="326" spans="1:22" x14ac:dyDescent="0.3">
      <c r="A326" s="26" t="s">
        <v>422</v>
      </c>
      <c r="B326" t="str">
        <f>IFERROR(VLOOKUP(A326,'class and classification'!$A$1:$B$338,2,FALSE),VLOOKUP(A326,'class and classification'!$A$340:$B$378,2,FALSE))</f>
        <v>Predominantly Urban</v>
      </c>
      <c r="C326" t="str">
        <f>IFERROR(VLOOKUP(A326,'class and classification'!$A$1:$C$338,3,FALSE),VLOOKUP(A326,'class and classification'!$A$340:$C$378,3,FALSE))</f>
        <v>SD</v>
      </c>
      <c r="D326" s="17" t="s">
        <v>821</v>
      </c>
      <c r="E326" s="34">
        <v>6</v>
      </c>
      <c r="F326" s="35">
        <v>12.1</v>
      </c>
      <c r="G326">
        <f t="shared" si="8"/>
        <v>49.586776859504134</v>
      </c>
      <c r="P326" s="26" t="s">
        <v>422</v>
      </c>
      <c r="Q326" t="str">
        <f>IFERROR(VLOOKUP(P326,'class and classification'!$A$1:$B$338,2,FALSE),VLOOKUP(P326,'class and classification'!$A$340:$B$378,2,FALSE))</f>
        <v>Predominantly Urban</v>
      </c>
      <c r="R326" t="str">
        <f>IFERROR(VLOOKUP(P326,'class and classification'!$A$1:$C$338,3,FALSE),VLOOKUP(P326,'class and classification'!$A$340:$C$378,3,FALSE))</f>
        <v>SD</v>
      </c>
      <c r="S326" s="17" t="s">
        <v>821</v>
      </c>
      <c r="T326" s="34">
        <v>6</v>
      </c>
      <c r="U326" s="35">
        <v>13.2</v>
      </c>
      <c r="V326">
        <f t="shared" si="9"/>
        <v>45.454545454545453</v>
      </c>
    </row>
    <row r="327" spans="1:22" x14ac:dyDescent="0.3">
      <c r="A327" s="26" t="s">
        <v>423</v>
      </c>
      <c r="B327" t="str">
        <f>IFERROR(VLOOKUP(A327,'class and classification'!$A$1:$B$338,2,FALSE),VLOOKUP(A327,'class and classification'!$A$340:$B$378,2,FALSE))</f>
        <v>Urban with Significant Rural</v>
      </c>
      <c r="C327" t="str">
        <f>IFERROR(VLOOKUP(A327,'class and classification'!$A$1:$C$338,3,FALSE),VLOOKUP(A327,'class and classification'!$A$340:$C$378,3,FALSE))</f>
        <v>SD</v>
      </c>
      <c r="D327" s="17" t="s">
        <v>822</v>
      </c>
      <c r="E327" s="34">
        <v>5</v>
      </c>
      <c r="F327" s="35">
        <v>21.6</v>
      </c>
      <c r="G327">
        <f t="shared" si="8"/>
        <v>23.148148148148145</v>
      </c>
      <c r="P327" s="26" t="s">
        <v>423</v>
      </c>
      <c r="Q327" t="str">
        <f>IFERROR(VLOOKUP(P327,'class and classification'!$A$1:$B$338,2,FALSE),VLOOKUP(P327,'class and classification'!$A$340:$B$378,2,FALSE))</f>
        <v>Urban with Significant Rural</v>
      </c>
      <c r="R327" t="str">
        <f>IFERROR(VLOOKUP(P327,'class and classification'!$A$1:$C$338,3,FALSE),VLOOKUP(P327,'class and classification'!$A$340:$C$378,3,FALSE))</f>
        <v>SD</v>
      </c>
      <c r="S327" s="17" t="s">
        <v>822</v>
      </c>
      <c r="T327" s="34">
        <v>4</v>
      </c>
      <c r="U327" s="35">
        <v>16</v>
      </c>
      <c r="V327">
        <f t="shared" si="9"/>
        <v>25</v>
      </c>
    </row>
    <row r="328" spans="1:22" x14ac:dyDescent="0.3">
      <c r="A328" s="26" t="s">
        <v>424</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s="17" t="s">
        <v>823</v>
      </c>
      <c r="E328" s="34">
        <v>6</v>
      </c>
      <c r="F328" s="35">
        <v>16</v>
      </c>
      <c r="G328">
        <f t="shared" si="8"/>
        <v>37.5</v>
      </c>
      <c r="P328" s="26" t="s">
        <v>424</v>
      </c>
      <c r="Q328" t="str">
        <f>IFERROR(VLOOKUP(P328,'class and classification'!$A$1:$B$338,2,FALSE),VLOOKUP(P328,'class and classification'!$A$340:$B$378,2,FALSE))</f>
        <v>Predominantly Rural</v>
      </c>
      <c r="R328" t="str">
        <f>IFERROR(VLOOKUP(P328,'class and classification'!$A$1:$C$338,3,FALSE),VLOOKUP(P328,'class and classification'!$A$340:$C$378,3,FALSE))</f>
        <v>SD</v>
      </c>
      <c r="S328" s="17" t="s">
        <v>823</v>
      </c>
      <c r="T328" s="34">
        <v>8</v>
      </c>
      <c r="U328" s="35">
        <v>21</v>
      </c>
      <c r="V328">
        <f t="shared" si="9"/>
        <v>38.095238095238095</v>
      </c>
    </row>
    <row r="329" spans="1:22" x14ac:dyDescent="0.3">
      <c r="A329" s="26" t="s">
        <v>425</v>
      </c>
      <c r="B329" t="str">
        <f>IFERROR(VLOOKUP(A329,'class and classification'!$A$1:$B$338,2,FALSE),VLOOKUP(A329,'class and classification'!$A$340:$B$378,2,FALSE))</f>
        <v>Predominantly Urban</v>
      </c>
      <c r="C329" t="str">
        <f>IFERROR(VLOOKUP(A329,'class and classification'!$A$1:$C$338,3,FALSE),VLOOKUP(A329,'class and classification'!$A$340:$C$378,3,FALSE))</f>
        <v>SD</v>
      </c>
      <c r="D329" s="17" t="s">
        <v>824</v>
      </c>
      <c r="E329" s="34">
        <v>6</v>
      </c>
      <c r="F329" s="35">
        <v>15.6</v>
      </c>
      <c r="G329">
        <f t="shared" si="8"/>
        <v>38.46153846153846</v>
      </c>
      <c r="P329" s="26" t="s">
        <v>425</v>
      </c>
      <c r="Q329" t="str">
        <f>IFERROR(VLOOKUP(P329,'class and classification'!$A$1:$B$338,2,FALSE),VLOOKUP(P329,'class and classification'!$A$340:$B$378,2,FALSE))</f>
        <v>Predominantly Urban</v>
      </c>
      <c r="R329" t="str">
        <f>IFERROR(VLOOKUP(P329,'class and classification'!$A$1:$C$338,3,FALSE),VLOOKUP(P329,'class and classification'!$A$340:$C$378,3,FALSE))</f>
        <v>SD</v>
      </c>
      <c r="S329" s="17" t="s">
        <v>824</v>
      </c>
      <c r="T329" s="34">
        <v>6</v>
      </c>
      <c r="U329" s="35">
        <v>15.3</v>
      </c>
      <c r="V329">
        <f t="shared" si="9"/>
        <v>39.215686274509807</v>
      </c>
    </row>
    <row r="330" spans="1:22" x14ac:dyDescent="0.3">
      <c r="A330" s="26" t="s">
        <v>200</v>
      </c>
      <c r="B330" t="str">
        <f>IFERROR(VLOOKUP(A330,'class and classification'!$A$1:$B$338,2,FALSE),VLOOKUP(A330,'class and classification'!$A$340:$B$378,2,FALSE))</f>
        <v>Predominantly Urban</v>
      </c>
      <c r="C330" t="str">
        <f>IFERROR(VLOOKUP(A330,'class and classification'!$A$1:$C$338,3,FALSE),VLOOKUP(A330,'class and classification'!$A$340:$C$378,3,FALSE))</f>
        <v>SC</v>
      </c>
      <c r="D330" s="17" t="s">
        <v>825</v>
      </c>
      <c r="E330" s="22">
        <v>69</v>
      </c>
      <c r="F330" s="23">
        <v>19.5</v>
      </c>
      <c r="G330">
        <f t="shared" si="8"/>
        <v>353.84615384615381</v>
      </c>
      <c r="P330" s="26" t="s">
        <v>200</v>
      </c>
      <c r="Q330" t="str">
        <f>IFERROR(VLOOKUP(P330,'class and classification'!$A$1:$B$338,2,FALSE),VLOOKUP(P330,'class and classification'!$A$340:$B$378,2,FALSE))</f>
        <v>Predominantly Urban</v>
      </c>
      <c r="R330" t="str">
        <f>IFERROR(VLOOKUP(P330,'class and classification'!$A$1:$C$338,3,FALSE),VLOOKUP(P330,'class and classification'!$A$340:$C$378,3,FALSE))</f>
        <v>SC</v>
      </c>
      <c r="S330" s="17" t="s">
        <v>825</v>
      </c>
      <c r="T330" s="22">
        <v>66</v>
      </c>
      <c r="U330" s="23">
        <v>20.399999999999999</v>
      </c>
      <c r="V330">
        <f t="shared" si="9"/>
        <v>323.52941176470591</v>
      </c>
    </row>
    <row r="331" spans="1:22" x14ac:dyDescent="0.3">
      <c r="A331" s="26" t="s">
        <v>426</v>
      </c>
      <c r="B331" t="str">
        <f>IFERROR(VLOOKUP(A331,'class and classification'!$A$1:$B$338,2,FALSE),VLOOKUP(A331,'class and classification'!$A$340:$B$378,2,FALSE))</f>
        <v>Predominantly Urban</v>
      </c>
      <c r="C331" t="str">
        <f>IFERROR(VLOOKUP(A331,'class and classification'!$A$1:$C$338,3,FALSE),VLOOKUP(A331,'class and classification'!$A$340:$C$378,3,FALSE))</f>
        <v>SD</v>
      </c>
      <c r="D331" s="17" t="s">
        <v>826</v>
      </c>
      <c r="E331" s="34">
        <v>4</v>
      </c>
      <c r="F331" s="35">
        <v>23.6</v>
      </c>
      <c r="G331">
        <f t="shared" si="8"/>
        <v>16.949152542372879</v>
      </c>
      <c r="P331" s="26" t="s">
        <v>426</v>
      </c>
      <c r="Q331" t="str">
        <f>IFERROR(VLOOKUP(P331,'class and classification'!$A$1:$B$338,2,FALSE),VLOOKUP(P331,'class and classification'!$A$340:$B$378,2,FALSE))</f>
        <v>Predominantly Urban</v>
      </c>
      <c r="R331" t="str">
        <f>IFERROR(VLOOKUP(P331,'class and classification'!$A$1:$C$338,3,FALSE),VLOOKUP(P331,'class and classification'!$A$340:$C$378,3,FALSE))</f>
        <v>SD</v>
      </c>
      <c r="S331" s="17" t="s">
        <v>826</v>
      </c>
      <c r="T331" s="34" t="s">
        <v>1074</v>
      </c>
      <c r="U331" s="35">
        <v>22</v>
      </c>
    </row>
    <row r="332" spans="1:22" x14ac:dyDescent="0.3">
      <c r="A332" s="26" t="s">
        <v>427</v>
      </c>
      <c r="B332" t="str">
        <f>IFERROR(VLOOKUP(A332,'class and classification'!$A$1:$B$338,2,FALSE),VLOOKUP(A332,'class and classification'!$A$340:$B$378,2,FALSE))</f>
        <v>Predominantly Urban</v>
      </c>
      <c r="C332" t="str">
        <f>IFERROR(VLOOKUP(A332,'class and classification'!$A$1:$C$338,3,FALSE),VLOOKUP(A332,'class and classification'!$A$340:$C$378,3,FALSE))</f>
        <v>SD</v>
      </c>
      <c r="D332" s="17" t="s">
        <v>827</v>
      </c>
      <c r="E332" s="34">
        <v>12</v>
      </c>
      <c r="F332" s="28">
        <v>33.700000000000003</v>
      </c>
      <c r="G332">
        <f t="shared" ref="G332:G379" si="10">E332/(F332/100)</f>
        <v>35.608308605341243</v>
      </c>
      <c r="P332" s="26" t="s">
        <v>427</v>
      </c>
      <c r="Q332" t="str">
        <f>IFERROR(VLOOKUP(P332,'class and classification'!$A$1:$B$338,2,FALSE),VLOOKUP(P332,'class and classification'!$A$340:$B$378,2,FALSE))</f>
        <v>Predominantly Urban</v>
      </c>
      <c r="R332" t="str">
        <f>IFERROR(VLOOKUP(P332,'class and classification'!$A$1:$C$338,3,FALSE),VLOOKUP(P332,'class and classification'!$A$340:$C$378,3,FALSE))</f>
        <v>SD</v>
      </c>
      <c r="S332" s="17" t="s">
        <v>827</v>
      </c>
      <c r="T332" s="34">
        <v>12</v>
      </c>
      <c r="U332" s="28">
        <v>35.1</v>
      </c>
      <c r="V332">
        <f t="shared" ref="V332:V379" si="11">T332/(U332/100)</f>
        <v>34.188034188034187</v>
      </c>
    </row>
    <row r="333" spans="1:22" x14ac:dyDescent="0.3">
      <c r="A333" s="26" t="s">
        <v>428</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s="17" t="s">
        <v>828</v>
      </c>
      <c r="E333" s="27">
        <v>13</v>
      </c>
      <c r="F333" s="28">
        <v>24</v>
      </c>
      <c r="G333">
        <f t="shared" si="10"/>
        <v>54.166666666666671</v>
      </c>
      <c r="P333" s="26" t="s">
        <v>428</v>
      </c>
      <c r="Q333" t="str">
        <f>IFERROR(VLOOKUP(P333,'class and classification'!$A$1:$B$338,2,FALSE),VLOOKUP(P333,'class and classification'!$A$340:$B$378,2,FALSE))</f>
        <v>Predominantly Rural</v>
      </c>
      <c r="R333" t="str">
        <f>IFERROR(VLOOKUP(P333,'class and classification'!$A$1:$C$338,3,FALSE),VLOOKUP(P333,'class and classification'!$A$340:$C$378,3,FALSE))</f>
        <v>SD</v>
      </c>
      <c r="S333" s="17" t="s">
        <v>828</v>
      </c>
      <c r="T333" s="34">
        <v>11</v>
      </c>
      <c r="U333" s="35">
        <v>22.1</v>
      </c>
      <c r="V333">
        <f t="shared" si="11"/>
        <v>49.773755656108598</v>
      </c>
    </row>
    <row r="334" spans="1:22" x14ac:dyDescent="0.3">
      <c r="A334" s="26" t="s">
        <v>429</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s="17" t="s">
        <v>829</v>
      </c>
      <c r="E334" s="34">
        <v>10</v>
      </c>
      <c r="F334" s="35">
        <v>10.4</v>
      </c>
      <c r="G334">
        <f t="shared" si="10"/>
        <v>96.153846153846146</v>
      </c>
      <c r="P334" s="26" t="s">
        <v>429</v>
      </c>
      <c r="Q334" t="str">
        <f>IFERROR(VLOOKUP(P334,'class and classification'!$A$1:$B$338,2,FALSE),VLOOKUP(P334,'class and classification'!$A$340:$B$378,2,FALSE))</f>
        <v>Predominantly Urban</v>
      </c>
      <c r="R334" t="str">
        <f>IFERROR(VLOOKUP(P334,'class and classification'!$A$1:$C$338,3,FALSE),VLOOKUP(P334,'class and classification'!$A$340:$C$378,3,FALSE))</f>
        <v>SD</v>
      </c>
      <c r="S334" s="17" t="s">
        <v>829</v>
      </c>
      <c r="T334" s="34">
        <v>12</v>
      </c>
      <c r="U334" s="35">
        <v>13.8</v>
      </c>
      <c r="V334">
        <f t="shared" si="11"/>
        <v>86.956521739130423</v>
      </c>
    </row>
    <row r="335" spans="1:22" x14ac:dyDescent="0.3">
      <c r="A335" s="26" t="s">
        <v>430</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s="17" t="s">
        <v>830</v>
      </c>
      <c r="E335" s="34">
        <v>11</v>
      </c>
      <c r="F335" s="35">
        <v>19.3</v>
      </c>
      <c r="G335">
        <f t="shared" si="10"/>
        <v>56.994818652849737</v>
      </c>
      <c r="P335" s="26" t="s">
        <v>430</v>
      </c>
      <c r="Q335" t="str">
        <f>IFERROR(VLOOKUP(P335,'class and classification'!$A$1:$B$338,2,FALSE),VLOOKUP(P335,'class and classification'!$A$340:$B$378,2,FALSE))</f>
        <v>Predominantly Rural</v>
      </c>
      <c r="R335" t="str">
        <f>IFERROR(VLOOKUP(P335,'class and classification'!$A$1:$C$338,3,FALSE),VLOOKUP(P335,'class and classification'!$A$340:$C$378,3,FALSE))</f>
        <v>SD</v>
      </c>
      <c r="S335" s="17" t="s">
        <v>830</v>
      </c>
      <c r="T335" s="34">
        <v>10</v>
      </c>
      <c r="U335" s="35">
        <v>20.9</v>
      </c>
      <c r="V335">
        <f t="shared" si="11"/>
        <v>47.846889952153113</v>
      </c>
    </row>
    <row r="336" spans="1:22" x14ac:dyDescent="0.3">
      <c r="A336" s="26" t="s">
        <v>431</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s="17" t="s">
        <v>831</v>
      </c>
      <c r="E336" s="34">
        <v>10</v>
      </c>
      <c r="F336" s="35">
        <v>19.7</v>
      </c>
      <c r="G336">
        <f t="shared" si="10"/>
        <v>50.761421319796959</v>
      </c>
      <c r="P336" s="26" t="s">
        <v>431</v>
      </c>
      <c r="Q336" t="str">
        <f>IFERROR(VLOOKUP(P336,'class and classification'!$A$1:$B$338,2,FALSE),VLOOKUP(P336,'class and classification'!$A$340:$B$378,2,FALSE))</f>
        <v>Predominantly Urban</v>
      </c>
      <c r="R336" t="str">
        <f>IFERROR(VLOOKUP(P336,'class and classification'!$A$1:$C$338,3,FALSE),VLOOKUP(P336,'class and classification'!$A$340:$C$378,3,FALSE))</f>
        <v>SD</v>
      </c>
      <c r="S336" s="17" t="s">
        <v>831</v>
      </c>
      <c r="T336" s="34">
        <v>9</v>
      </c>
      <c r="U336" s="35">
        <v>18.8</v>
      </c>
      <c r="V336">
        <f t="shared" si="11"/>
        <v>47.872340425531917</v>
      </c>
    </row>
    <row r="337" spans="1:22" x14ac:dyDescent="0.3">
      <c r="A337" s="26" t="s">
        <v>432</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s="17" t="s">
        <v>832</v>
      </c>
      <c r="E337" s="34">
        <v>9</v>
      </c>
      <c r="F337" s="35">
        <v>19.5</v>
      </c>
      <c r="G337">
        <f t="shared" si="10"/>
        <v>46.153846153846153</v>
      </c>
      <c r="P337" s="26" t="s">
        <v>432</v>
      </c>
      <c r="Q337" t="str">
        <f>IFERROR(VLOOKUP(P337,'class and classification'!$A$1:$B$338,2,FALSE),VLOOKUP(P337,'class and classification'!$A$340:$B$378,2,FALSE))</f>
        <v>Predominantly Urban</v>
      </c>
      <c r="R337" t="str">
        <f>IFERROR(VLOOKUP(P337,'class and classification'!$A$1:$C$338,3,FALSE),VLOOKUP(P337,'class and classification'!$A$340:$C$378,3,FALSE))</f>
        <v>SD</v>
      </c>
      <c r="S337" s="17" t="s">
        <v>832</v>
      </c>
      <c r="T337" s="34">
        <v>9</v>
      </c>
      <c r="U337" s="35">
        <v>20.399999999999999</v>
      </c>
      <c r="V337">
        <f t="shared" si="11"/>
        <v>44.117647058823529</v>
      </c>
    </row>
    <row r="338" spans="1:22" x14ac:dyDescent="0.3">
      <c r="A338" s="16" t="s">
        <v>1080</v>
      </c>
      <c r="B338" t="e">
        <f>IFERROR(VLOOKUP(A338,'class and classification'!$A$1:$B$338,2,FALSE),VLOOKUP(A338,'class and classification'!$A$340:$B$378,2,FALSE))</f>
        <v>#N/A</v>
      </c>
      <c r="C338" t="e">
        <f>IFERROR(VLOOKUP(A338,'class and classification'!$A$1:$C$338,3,FALSE),VLOOKUP(A338,'class and classification'!$A$340:$C$378,3,FALSE))</f>
        <v>#N/A</v>
      </c>
      <c r="D338" s="17" t="s">
        <v>833</v>
      </c>
      <c r="E338" s="22">
        <v>501</v>
      </c>
      <c r="F338" s="23">
        <v>22.3</v>
      </c>
      <c r="G338">
        <f t="shared" si="10"/>
        <v>2246.6367713004483</v>
      </c>
      <c r="P338" s="16" t="s">
        <v>1080</v>
      </c>
      <c r="Q338" t="e">
        <f>IFERROR(VLOOKUP(P338,'class and classification'!$A$1:$B$338,2,FALSE),VLOOKUP(P338,'class and classification'!$A$340:$B$378,2,FALSE))</f>
        <v>#N/A</v>
      </c>
      <c r="R338" t="e">
        <f>IFERROR(VLOOKUP(P338,'class and classification'!$A$1:$C$338,3,FALSE),VLOOKUP(P338,'class and classification'!$A$340:$C$378,3,FALSE))</f>
        <v>#N/A</v>
      </c>
      <c r="S338" s="17" t="s">
        <v>833</v>
      </c>
      <c r="T338" s="22">
        <v>529</v>
      </c>
      <c r="U338" s="23">
        <v>23.4</v>
      </c>
      <c r="V338">
        <f t="shared" si="11"/>
        <v>2260.6837606837607</v>
      </c>
    </row>
    <row r="339" spans="1:22" x14ac:dyDescent="0.3">
      <c r="A339" s="26" t="s">
        <v>201</v>
      </c>
      <c r="B339" t="str">
        <f>IFERROR(VLOOKUP(A339,'class and classification'!$A$1:$B$338,2,FALSE),VLOOKUP(A339,'class and classification'!$A$340:$B$378,2,FALSE))</f>
        <v>Urban with Significant Rural</v>
      </c>
      <c r="C339" t="str">
        <f>IFERROR(VLOOKUP(A339,'class and classification'!$A$1:$C$338,3,FALSE),VLOOKUP(A339,'class and classification'!$A$340:$C$378,3,FALSE))</f>
        <v>UA</v>
      </c>
      <c r="D339" s="17" t="s">
        <v>835</v>
      </c>
      <c r="E339" s="27">
        <v>18</v>
      </c>
      <c r="F339" s="28">
        <v>20.399999999999999</v>
      </c>
      <c r="G339">
        <f t="shared" si="10"/>
        <v>88.235294117647058</v>
      </c>
      <c r="P339" s="26" t="s">
        <v>201</v>
      </c>
      <c r="Q339" t="str">
        <f>IFERROR(VLOOKUP(P339,'class and classification'!$A$1:$B$338,2,FALSE),VLOOKUP(P339,'class and classification'!$A$340:$B$378,2,FALSE))</f>
        <v>Urban with Significant Rural</v>
      </c>
      <c r="R339" t="str">
        <f>IFERROR(VLOOKUP(P339,'class and classification'!$A$1:$C$338,3,FALSE),VLOOKUP(P339,'class and classification'!$A$340:$C$378,3,FALSE))</f>
        <v>UA</v>
      </c>
      <c r="S339" s="17" t="s">
        <v>835</v>
      </c>
      <c r="T339" s="27">
        <v>19</v>
      </c>
      <c r="U339" s="28">
        <v>20</v>
      </c>
      <c r="V339">
        <f t="shared" si="11"/>
        <v>95</v>
      </c>
    </row>
    <row r="340" spans="1:22" x14ac:dyDescent="0.3">
      <c r="A340" s="26" t="s">
        <v>960</v>
      </c>
      <c r="B340" t="str">
        <f>IFERROR(VLOOKUP(A340,'class and classification'!$A$1:$B$338,2,FALSE),VLOOKUP(A340,'class and classification'!$A$340:$B$378,2,FALSE))</f>
        <v>Predominantly Urban</v>
      </c>
      <c r="C340" t="str">
        <f>IFERROR(VLOOKUP(A340,'class and classification'!$A$1:$C$338,3,FALSE),VLOOKUP(A340,'class and classification'!$A$340:$C$378,3,FALSE))</f>
        <v>UA</v>
      </c>
      <c r="D340" s="17" t="s">
        <v>959</v>
      </c>
      <c r="E340" s="27">
        <v>14</v>
      </c>
      <c r="F340" s="28">
        <v>20</v>
      </c>
      <c r="G340">
        <f t="shared" si="10"/>
        <v>70</v>
      </c>
      <c r="P340" s="26" t="s">
        <v>960</v>
      </c>
      <c r="Q340" t="str">
        <f>IFERROR(VLOOKUP(P340,'class and classification'!$A$1:$B$338,2,FALSE),VLOOKUP(P340,'class and classification'!$A$340:$B$378,2,FALSE))</f>
        <v>Predominantly Urban</v>
      </c>
      <c r="R340" t="str">
        <f>IFERROR(VLOOKUP(P340,'class and classification'!$A$1:$C$338,3,FALSE),VLOOKUP(P340,'class and classification'!$A$340:$C$378,3,FALSE))</f>
        <v>UA</v>
      </c>
      <c r="S340" s="17" t="s">
        <v>959</v>
      </c>
      <c r="T340" s="34">
        <v>13</v>
      </c>
      <c r="U340" s="28">
        <v>18.3</v>
      </c>
      <c r="V340">
        <f t="shared" si="11"/>
        <v>71.038251366120221</v>
      </c>
    </row>
    <row r="341" spans="1:22" x14ac:dyDescent="0.3">
      <c r="A341" s="26" t="s">
        <v>202</v>
      </c>
      <c r="B341" t="str">
        <f>IFERROR(VLOOKUP(A341,'class and classification'!$A$1:$B$338,2,FALSE),VLOOKUP(A341,'class and classification'!$A$340:$B$378,2,FALSE))</f>
        <v>Predominantly Urban</v>
      </c>
      <c r="C341" t="str">
        <f>IFERROR(VLOOKUP(A341,'class and classification'!$A$1:$C$338,3,FALSE),VLOOKUP(A341,'class and classification'!$A$340:$C$378,3,FALSE))</f>
        <v>UA</v>
      </c>
      <c r="D341" s="17" t="s">
        <v>837</v>
      </c>
      <c r="E341" s="27">
        <v>35</v>
      </c>
      <c r="F341" s="28">
        <v>14.5</v>
      </c>
      <c r="G341">
        <f t="shared" si="10"/>
        <v>241.37931034482762</v>
      </c>
      <c r="P341" s="26" t="s">
        <v>202</v>
      </c>
      <c r="Q341" t="str">
        <f>IFERROR(VLOOKUP(P341,'class and classification'!$A$1:$B$338,2,FALSE),VLOOKUP(P341,'class and classification'!$A$340:$B$378,2,FALSE))</f>
        <v>Predominantly Urban</v>
      </c>
      <c r="R341" t="str">
        <f>IFERROR(VLOOKUP(P341,'class and classification'!$A$1:$C$338,3,FALSE),VLOOKUP(P341,'class and classification'!$A$340:$C$378,3,FALSE))</f>
        <v>UA</v>
      </c>
      <c r="S341" s="17" t="s">
        <v>837</v>
      </c>
      <c r="T341" s="27">
        <v>38</v>
      </c>
      <c r="U341" s="28">
        <v>15.2</v>
      </c>
      <c r="V341">
        <f t="shared" si="11"/>
        <v>250</v>
      </c>
    </row>
    <row r="342" spans="1:22" x14ac:dyDescent="0.3">
      <c r="A342" s="26" t="s">
        <v>205</v>
      </c>
      <c r="B342" t="str">
        <f>IFERROR(VLOOKUP(A342,'class and classification'!$A$1:$B$338,2,FALSE),VLOOKUP(A342,'class and classification'!$A$340:$B$378,2,FALSE))</f>
        <v>Urban with Significant Rural</v>
      </c>
      <c r="C342" t="str">
        <f>IFERROR(VLOOKUP(A342,'class and classification'!$A$1:$C$338,3,FALSE),VLOOKUP(A342,'class and classification'!$A$340:$C$378,3,FALSE))</f>
        <v>UA</v>
      </c>
      <c r="D342" s="17" t="s">
        <v>841</v>
      </c>
      <c r="E342" s="27">
        <v>18</v>
      </c>
      <c r="F342" s="28">
        <v>26</v>
      </c>
      <c r="G342">
        <f t="shared" si="10"/>
        <v>69.230769230769226</v>
      </c>
      <c r="P342" s="26" t="s">
        <v>205</v>
      </c>
      <c r="Q342" t="str">
        <f>IFERROR(VLOOKUP(P342,'class and classification'!$A$1:$B$338,2,FALSE),VLOOKUP(P342,'class and classification'!$A$340:$B$378,2,FALSE))</f>
        <v>Urban with Significant Rural</v>
      </c>
      <c r="R342" t="str">
        <f>IFERROR(VLOOKUP(P342,'class and classification'!$A$1:$C$338,3,FALSE),VLOOKUP(P342,'class and classification'!$A$340:$C$378,3,FALSE))</f>
        <v>UA</v>
      </c>
      <c r="S342" s="17" t="s">
        <v>841</v>
      </c>
      <c r="T342" s="27">
        <v>17</v>
      </c>
      <c r="U342" s="28">
        <v>24.7</v>
      </c>
      <c r="V342">
        <f t="shared" si="11"/>
        <v>68.825910931174093</v>
      </c>
    </row>
    <row r="343" spans="1:22" x14ac:dyDescent="0.3">
      <c r="A343" s="26" t="s">
        <v>206</v>
      </c>
      <c r="B343" t="str">
        <f>IFERROR(VLOOKUP(A343,'class and classification'!$A$1:$B$338,2,FALSE),VLOOKUP(A343,'class and classification'!$A$340:$B$378,2,FALSE))</f>
        <v>Predominantly Urban</v>
      </c>
      <c r="C343" t="str">
        <f>IFERROR(VLOOKUP(A343,'class and classification'!$A$1:$C$338,3,FALSE),VLOOKUP(A343,'class and classification'!$A$340:$C$378,3,FALSE))</f>
        <v>UA</v>
      </c>
      <c r="D343" s="17" t="s">
        <v>842</v>
      </c>
      <c r="E343" s="27">
        <v>26</v>
      </c>
      <c r="F343" s="28">
        <v>25.6</v>
      </c>
      <c r="G343">
        <f t="shared" si="10"/>
        <v>101.5625</v>
      </c>
      <c r="P343" s="26" t="s">
        <v>206</v>
      </c>
      <c r="Q343" t="str">
        <f>IFERROR(VLOOKUP(P343,'class and classification'!$A$1:$B$338,2,FALSE),VLOOKUP(P343,'class and classification'!$A$340:$B$378,2,FALSE))</f>
        <v>Predominantly Urban</v>
      </c>
      <c r="R343" t="str">
        <f>IFERROR(VLOOKUP(P343,'class and classification'!$A$1:$C$338,3,FALSE),VLOOKUP(P343,'class and classification'!$A$340:$C$378,3,FALSE))</f>
        <v>UA</v>
      </c>
      <c r="S343" s="17" t="s">
        <v>842</v>
      </c>
      <c r="T343" s="27">
        <v>25</v>
      </c>
      <c r="U343" s="28">
        <v>24</v>
      </c>
      <c r="V343">
        <f t="shared" si="11"/>
        <v>104.16666666666667</v>
      </c>
    </row>
    <row r="344" spans="1:22" x14ac:dyDescent="0.3">
      <c r="A344" s="26" t="s">
        <v>964</v>
      </c>
      <c r="B344" t="str">
        <f>IFERROR(VLOOKUP(A344,'class and classification'!$A$1:$B$338,2,FALSE),VLOOKUP(A344,'class and classification'!$A$340:$B$378,2,FALSE))</f>
        <v>Predominantly Urban</v>
      </c>
      <c r="C344" t="str">
        <f>IFERROR(VLOOKUP(A344,'class and classification'!$A$1:$C$338,3,FALSE),VLOOKUP(A344,'class and classification'!$A$340:$C$378,3,FALSE))</f>
        <v>UA</v>
      </c>
      <c r="D344" s="17" t="s">
        <v>963</v>
      </c>
      <c r="E344" s="27">
        <v>15</v>
      </c>
      <c r="F344" s="28">
        <v>17.7</v>
      </c>
      <c r="G344">
        <f t="shared" si="10"/>
        <v>84.745762711864415</v>
      </c>
      <c r="P344" s="26" t="s">
        <v>964</v>
      </c>
      <c r="Q344" t="str">
        <f>IFERROR(VLOOKUP(P344,'class and classification'!$A$1:$B$338,2,FALSE),VLOOKUP(P344,'class and classification'!$A$340:$B$378,2,FALSE))</f>
        <v>Predominantly Urban</v>
      </c>
      <c r="R344" t="str">
        <f>IFERROR(VLOOKUP(P344,'class and classification'!$A$1:$C$338,3,FALSE),VLOOKUP(P344,'class and classification'!$A$340:$C$378,3,FALSE))</f>
        <v>UA</v>
      </c>
      <c r="S344" s="17" t="s">
        <v>963</v>
      </c>
      <c r="T344" s="27">
        <v>17</v>
      </c>
      <c r="U344" s="28">
        <v>19.600000000000001</v>
      </c>
      <c r="V344">
        <f t="shared" si="11"/>
        <v>86.734693877551024</v>
      </c>
    </row>
    <row r="345" spans="1:22" x14ac:dyDescent="0.3">
      <c r="A345" s="26" t="s">
        <v>208</v>
      </c>
      <c r="B345" t="str">
        <f>IFERROR(VLOOKUP(A345,'class and classification'!$A$1:$B$338,2,FALSE),VLOOKUP(A345,'class and classification'!$A$340:$B$378,2,FALSE))</f>
        <v>Predominantly Urban</v>
      </c>
      <c r="C345" t="str">
        <f>IFERROR(VLOOKUP(A345,'class and classification'!$A$1:$C$338,3,FALSE),VLOOKUP(A345,'class and classification'!$A$340:$C$378,3,FALSE))</f>
        <v>UA</v>
      </c>
      <c r="D345" s="17" t="s">
        <v>843</v>
      </c>
      <c r="E345" s="27">
        <v>25</v>
      </c>
      <c r="F345" s="28">
        <v>18.399999999999999</v>
      </c>
      <c r="G345">
        <f t="shared" si="10"/>
        <v>135.86956521739131</v>
      </c>
      <c r="P345" s="26" t="s">
        <v>208</v>
      </c>
      <c r="Q345" t="str">
        <f>IFERROR(VLOOKUP(P345,'class and classification'!$A$1:$B$338,2,FALSE),VLOOKUP(P345,'class and classification'!$A$340:$B$378,2,FALSE))</f>
        <v>Predominantly Urban</v>
      </c>
      <c r="R345" t="str">
        <f>IFERROR(VLOOKUP(P345,'class and classification'!$A$1:$C$338,3,FALSE),VLOOKUP(P345,'class and classification'!$A$340:$C$378,3,FALSE))</f>
        <v>UA</v>
      </c>
      <c r="S345" s="17" t="s">
        <v>843</v>
      </c>
      <c r="T345" s="27">
        <v>24</v>
      </c>
      <c r="U345" s="28">
        <v>19</v>
      </c>
      <c r="V345">
        <f t="shared" si="11"/>
        <v>126.31578947368421</v>
      </c>
    </row>
    <row r="346" spans="1:22" x14ac:dyDescent="0.3">
      <c r="A346" s="26" t="s">
        <v>209</v>
      </c>
      <c r="B346" t="str">
        <f>IFERROR(VLOOKUP(A346,'class and classification'!$A$1:$B$338,2,FALSE),VLOOKUP(A346,'class and classification'!$A$340:$B$378,2,FALSE))</f>
        <v>Predominantly Urban</v>
      </c>
      <c r="C346" t="str">
        <f>IFERROR(VLOOKUP(A346,'class and classification'!$A$1:$C$338,3,FALSE),VLOOKUP(A346,'class and classification'!$A$340:$C$378,3,FALSE))</f>
        <v>UA</v>
      </c>
      <c r="D346" s="17" t="s">
        <v>844</v>
      </c>
      <c r="E346" s="27">
        <v>20</v>
      </c>
      <c r="F346" s="28">
        <v>18.100000000000001</v>
      </c>
      <c r="G346">
        <f t="shared" si="10"/>
        <v>110.49723756906076</v>
      </c>
      <c r="P346" s="26" t="s">
        <v>209</v>
      </c>
      <c r="Q346" t="str">
        <f>IFERROR(VLOOKUP(P346,'class and classification'!$A$1:$B$338,2,FALSE),VLOOKUP(P346,'class and classification'!$A$340:$B$378,2,FALSE))</f>
        <v>Predominantly Urban</v>
      </c>
      <c r="R346" t="str">
        <f>IFERROR(VLOOKUP(P346,'class and classification'!$A$1:$C$338,3,FALSE),VLOOKUP(P346,'class and classification'!$A$340:$C$378,3,FALSE))</f>
        <v>UA</v>
      </c>
      <c r="S346" s="17" t="s">
        <v>844</v>
      </c>
      <c r="T346" s="27">
        <v>19</v>
      </c>
      <c r="U346" s="28">
        <v>18.399999999999999</v>
      </c>
      <c r="V346">
        <f t="shared" si="11"/>
        <v>103.26086956521739</v>
      </c>
    </row>
    <row r="347" spans="1:22" x14ac:dyDescent="0.3">
      <c r="A347" s="26" t="s">
        <v>210</v>
      </c>
      <c r="B347" t="str">
        <f>IFERROR(VLOOKUP(A347,'class and classification'!$A$1:$B$338,2,FALSE),VLOOKUP(A347,'class and classification'!$A$340:$B$378,2,FALSE))</f>
        <v>Predominantly Urban</v>
      </c>
      <c r="C347" t="str">
        <f>IFERROR(VLOOKUP(A347,'class and classification'!$A$1:$C$338,3,FALSE),VLOOKUP(A347,'class and classification'!$A$340:$C$378,3,FALSE))</f>
        <v>UA</v>
      </c>
      <c r="D347" s="17" t="s">
        <v>845</v>
      </c>
      <c r="E347" s="27">
        <v>13</v>
      </c>
      <c r="F347" s="28">
        <v>29.8</v>
      </c>
      <c r="G347">
        <f t="shared" si="10"/>
        <v>43.624161073825505</v>
      </c>
      <c r="P347" s="26" t="s">
        <v>210</v>
      </c>
      <c r="Q347" t="str">
        <f>IFERROR(VLOOKUP(P347,'class and classification'!$A$1:$B$338,2,FALSE),VLOOKUP(P347,'class and classification'!$A$340:$B$378,2,FALSE))</f>
        <v>Predominantly Urban</v>
      </c>
      <c r="R347" t="str">
        <f>IFERROR(VLOOKUP(P347,'class and classification'!$A$1:$C$338,3,FALSE),VLOOKUP(P347,'class and classification'!$A$340:$C$378,3,FALSE))</f>
        <v>UA</v>
      </c>
      <c r="S347" s="17" t="s">
        <v>845</v>
      </c>
      <c r="T347" s="27">
        <v>16</v>
      </c>
      <c r="U347" s="28">
        <v>42.9</v>
      </c>
      <c r="V347">
        <f t="shared" si="11"/>
        <v>37.296037296037298</v>
      </c>
    </row>
    <row r="348" spans="1:22" x14ac:dyDescent="0.3">
      <c r="A348" s="26" t="s">
        <v>203</v>
      </c>
      <c r="B348" t="str">
        <f>IFERROR(VLOOKUP(A348,'class and classification'!$A$1:$B$338,2,FALSE),VLOOKUP(A348,'class and classification'!$A$340:$B$378,2,FALSE))</f>
        <v>Predominantly Rural</v>
      </c>
      <c r="C348" t="str">
        <f>IFERROR(VLOOKUP(A348,'class and classification'!$A$1:$C$338,3,FALSE),VLOOKUP(A348,'class and classification'!$A$340:$C$378,3,FALSE))</f>
        <v>UA</v>
      </c>
      <c r="D348" s="17" t="s">
        <v>838</v>
      </c>
      <c r="E348" s="27">
        <v>55</v>
      </c>
      <c r="F348" s="23">
        <v>31.5</v>
      </c>
      <c r="G348">
        <f t="shared" si="10"/>
        <v>174.60317460317461</v>
      </c>
      <c r="P348" s="26" t="s">
        <v>203</v>
      </c>
      <c r="Q348" t="str">
        <f>IFERROR(VLOOKUP(P348,'class and classification'!$A$1:$B$338,2,FALSE),VLOOKUP(P348,'class and classification'!$A$340:$B$378,2,FALSE))</f>
        <v>Predominantly Rural</v>
      </c>
      <c r="R348" t="str">
        <f>IFERROR(VLOOKUP(P348,'class and classification'!$A$1:$C$338,3,FALSE),VLOOKUP(P348,'class and classification'!$A$340:$C$378,3,FALSE))</f>
        <v>UA</v>
      </c>
      <c r="S348" s="17" t="s">
        <v>838</v>
      </c>
      <c r="T348" s="22">
        <v>63</v>
      </c>
      <c r="U348" s="23">
        <v>33.799999999999997</v>
      </c>
      <c r="V348">
        <f t="shared" si="11"/>
        <v>186.39053254437871</v>
      </c>
    </row>
    <row r="349" spans="1:22" x14ac:dyDescent="0.3">
      <c r="A349" s="26" t="s">
        <v>204</v>
      </c>
      <c r="B349" t="str">
        <f>IFERROR(VLOOKUP(A349,'class and classification'!$A$1:$B$338,2,FALSE),VLOOKUP(A349,'class and classification'!$A$340:$B$378,2,FALSE))</f>
        <v>Predominantly Rural</v>
      </c>
      <c r="C349" t="str">
        <f>IFERROR(VLOOKUP(A349,'class and classification'!$A$1:$C$338,3,FALSE),VLOOKUP(A349,'class and classification'!$A$340:$C$378,3,FALSE))</f>
        <v>UA</v>
      </c>
      <c r="D349" s="17" t="s">
        <v>840</v>
      </c>
      <c r="E349" s="34" t="s">
        <v>1074</v>
      </c>
      <c r="F349" s="35" t="s">
        <v>1074</v>
      </c>
      <c r="P349" s="26" t="s">
        <v>204</v>
      </c>
      <c r="Q349" t="str">
        <f>IFERROR(VLOOKUP(P349,'class and classification'!$A$1:$B$338,2,FALSE),VLOOKUP(P349,'class and classification'!$A$340:$B$378,2,FALSE))</f>
        <v>Predominantly Rural</v>
      </c>
      <c r="R349" t="str">
        <f>IFERROR(VLOOKUP(P349,'class and classification'!$A$1:$C$338,3,FALSE),VLOOKUP(P349,'class and classification'!$A$340:$C$378,3,FALSE))</f>
        <v>UA</v>
      </c>
      <c r="S349" s="17" t="s">
        <v>840</v>
      </c>
      <c r="T349" s="34" t="s">
        <v>1074</v>
      </c>
      <c r="U349" s="35" t="s">
        <v>1074</v>
      </c>
    </row>
    <row r="350" spans="1:22" x14ac:dyDescent="0.3">
      <c r="A350" s="26" t="s">
        <v>212</v>
      </c>
      <c r="B350" t="str">
        <f>IFERROR(VLOOKUP(A350,'class and classification'!$A$1:$B$338,2,FALSE),VLOOKUP(A350,'class and classification'!$A$340:$B$378,2,FALSE))</f>
        <v>Predominantly Rural</v>
      </c>
      <c r="C350" t="str">
        <f>IFERROR(VLOOKUP(A350,'class and classification'!$A$1:$C$338,3,FALSE),VLOOKUP(A350,'class and classification'!$A$340:$C$378,3,FALSE))</f>
        <v>SC</v>
      </c>
      <c r="D350" s="17" t="s">
        <v>847</v>
      </c>
      <c r="E350" s="22">
        <v>75</v>
      </c>
      <c r="F350" s="23">
        <v>25.7</v>
      </c>
      <c r="G350">
        <f t="shared" si="10"/>
        <v>291.82879377431908</v>
      </c>
      <c r="P350" s="26" t="s">
        <v>212</v>
      </c>
      <c r="Q350" t="str">
        <f>IFERROR(VLOOKUP(P350,'class and classification'!$A$1:$B$338,2,FALSE),VLOOKUP(P350,'class and classification'!$A$340:$B$378,2,FALSE))</f>
        <v>Predominantly Rural</v>
      </c>
      <c r="R350" t="str">
        <f>IFERROR(VLOOKUP(P350,'class and classification'!$A$1:$C$338,3,FALSE),VLOOKUP(P350,'class and classification'!$A$340:$C$378,3,FALSE))</f>
        <v>SC</v>
      </c>
      <c r="S350" s="17" t="s">
        <v>847</v>
      </c>
      <c r="T350" s="22">
        <v>80</v>
      </c>
      <c r="U350" s="23">
        <v>26.4</v>
      </c>
      <c r="V350">
        <f t="shared" si="11"/>
        <v>303.030303030303</v>
      </c>
    </row>
    <row r="351" spans="1:22" x14ac:dyDescent="0.3">
      <c r="A351" s="26" t="s">
        <v>433</v>
      </c>
      <c r="B351" t="str">
        <f>IFERROR(VLOOKUP(A351,'class and classification'!$A$1:$B$338,2,FALSE),VLOOKUP(A351,'class and classification'!$A$340:$B$378,2,FALSE))</f>
        <v>Predominantly Rural</v>
      </c>
      <c r="C351" t="str">
        <f>IFERROR(VLOOKUP(A351,'class and classification'!$A$1:$C$338,3,FALSE),VLOOKUP(A351,'class and classification'!$A$340:$C$378,3,FALSE))</f>
        <v>SD</v>
      </c>
      <c r="D351" s="17" t="s">
        <v>848</v>
      </c>
      <c r="E351" s="34">
        <v>10</v>
      </c>
      <c r="F351" s="28">
        <v>26.9</v>
      </c>
      <c r="G351">
        <f t="shared" si="10"/>
        <v>37.174721189591082</v>
      </c>
      <c r="P351" s="26" t="s">
        <v>433</v>
      </c>
      <c r="Q351" t="str">
        <f>IFERROR(VLOOKUP(P351,'class and classification'!$A$1:$B$338,2,FALSE),VLOOKUP(P351,'class and classification'!$A$340:$B$378,2,FALSE))</f>
        <v>Predominantly Rural</v>
      </c>
      <c r="R351" t="str">
        <f>IFERROR(VLOOKUP(P351,'class and classification'!$A$1:$C$338,3,FALSE),VLOOKUP(P351,'class and classification'!$A$340:$C$378,3,FALSE))</f>
        <v>SD</v>
      </c>
      <c r="S351" s="17" t="s">
        <v>848</v>
      </c>
      <c r="T351" s="34">
        <v>10</v>
      </c>
      <c r="U351" s="35">
        <v>24.2</v>
      </c>
      <c r="V351">
        <f t="shared" si="11"/>
        <v>41.32231404958678</v>
      </c>
    </row>
    <row r="352" spans="1:22" x14ac:dyDescent="0.3">
      <c r="A352" s="26" t="s">
        <v>434</v>
      </c>
      <c r="B352" t="str">
        <f>IFERROR(VLOOKUP(A352,'class and classification'!$A$1:$B$338,2,FALSE),VLOOKUP(A352,'class and classification'!$A$340:$B$378,2,FALSE))</f>
        <v>Predominantly Urban</v>
      </c>
      <c r="C352" t="str">
        <f>IFERROR(VLOOKUP(A352,'class and classification'!$A$1:$C$338,3,FALSE),VLOOKUP(A352,'class and classification'!$A$340:$C$378,3,FALSE))</f>
        <v>SD</v>
      </c>
      <c r="D352" s="17" t="s">
        <v>849</v>
      </c>
      <c r="E352" s="27">
        <v>19</v>
      </c>
      <c r="F352" s="28">
        <v>19.8</v>
      </c>
      <c r="G352">
        <f t="shared" si="10"/>
        <v>95.959595959595958</v>
      </c>
      <c r="P352" s="26" t="s">
        <v>434</v>
      </c>
      <c r="Q352" t="str">
        <f>IFERROR(VLOOKUP(P352,'class and classification'!$A$1:$B$338,2,FALSE),VLOOKUP(P352,'class and classification'!$A$340:$B$378,2,FALSE))</f>
        <v>Predominantly Urban</v>
      </c>
      <c r="R352" t="str">
        <f>IFERROR(VLOOKUP(P352,'class and classification'!$A$1:$C$338,3,FALSE),VLOOKUP(P352,'class and classification'!$A$340:$C$378,3,FALSE))</f>
        <v>SD</v>
      </c>
      <c r="S352" s="17" t="s">
        <v>849</v>
      </c>
      <c r="T352" s="27">
        <v>21</v>
      </c>
      <c r="U352" s="28">
        <v>21.7</v>
      </c>
      <c r="V352">
        <f t="shared" si="11"/>
        <v>96.774193548387103</v>
      </c>
    </row>
    <row r="353" spans="1:22" x14ac:dyDescent="0.3">
      <c r="A353" s="26" t="s">
        <v>435</v>
      </c>
      <c r="B353" t="str">
        <f>IFERROR(VLOOKUP(A353,'class and classification'!$A$1:$B$338,2,FALSE),VLOOKUP(A353,'class and classification'!$A$340:$B$378,2,FALSE))</f>
        <v>Predominantly Rural</v>
      </c>
      <c r="C353" t="str">
        <f>IFERROR(VLOOKUP(A353,'class and classification'!$A$1:$C$338,3,FALSE),VLOOKUP(A353,'class and classification'!$A$340:$C$378,3,FALSE))</f>
        <v>SD</v>
      </c>
      <c r="D353" s="17" t="s">
        <v>850</v>
      </c>
      <c r="E353" s="34">
        <v>6</v>
      </c>
      <c r="F353" s="35">
        <v>27</v>
      </c>
      <c r="G353">
        <f t="shared" si="10"/>
        <v>22.222222222222221</v>
      </c>
      <c r="P353" s="26" t="s">
        <v>435</v>
      </c>
      <c r="Q353" t="str">
        <f>IFERROR(VLOOKUP(P353,'class and classification'!$A$1:$B$338,2,FALSE),VLOOKUP(P353,'class and classification'!$A$340:$B$378,2,FALSE))</f>
        <v>Predominantly Rural</v>
      </c>
      <c r="R353" t="str">
        <f>IFERROR(VLOOKUP(P353,'class and classification'!$A$1:$C$338,3,FALSE),VLOOKUP(P353,'class and classification'!$A$340:$C$378,3,FALSE))</f>
        <v>SD</v>
      </c>
      <c r="S353" s="17" t="s">
        <v>850</v>
      </c>
      <c r="T353" s="34">
        <v>8</v>
      </c>
      <c r="U353" s="35">
        <v>34.1</v>
      </c>
      <c r="V353">
        <f t="shared" si="11"/>
        <v>23.460410557184748</v>
      </c>
    </row>
    <row r="354" spans="1:22" x14ac:dyDescent="0.3">
      <c r="A354" s="26" t="s">
        <v>436</v>
      </c>
      <c r="B354" t="str">
        <f>IFERROR(VLOOKUP(A354,'class and classification'!$A$1:$B$338,2,FALSE),VLOOKUP(A354,'class and classification'!$A$340:$B$378,2,FALSE))</f>
        <v>Predominantly Rural</v>
      </c>
      <c r="C354" t="str">
        <f>IFERROR(VLOOKUP(A354,'class and classification'!$A$1:$C$338,3,FALSE),VLOOKUP(A354,'class and classification'!$A$340:$C$378,3,FALSE))</f>
        <v>SD</v>
      </c>
      <c r="D354" s="17" t="s">
        <v>851</v>
      </c>
      <c r="E354" s="34">
        <v>11</v>
      </c>
      <c r="F354" s="28">
        <v>28</v>
      </c>
      <c r="G354">
        <f t="shared" si="10"/>
        <v>39.285714285714285</v>
      </c>
      <c r="P354" s="26" t="s">
        <v>436</v>
      </c>
      <c r="Q354" t="str">
        <f>IFERROR(VLOOKUP(P354,'class and classification'!$A$1:$B$338,2,FALSE),VLOOKUP(P354,'class and classification'!$A$340:$B$378,2,FALSE))</f>
        <v>Predominantly Rural</v>
      </c>
      <c r="R354" t="str">
        <f>IFERROR(VLOOKUP(P354,'class and classification'!$A$1:$C$338,3,FALSE),VLOOKUP(P354,'class and classification'!$A$340:$C$378,3,FALSE))</f>
        <v>SD</v>
      </c>
      <c r="S354" s="17" t="s">
        <v>851</v>
      </c>
      <c r="T354" s="34">
        <v>10</v>
      </c>
      <c r="U354" s="35">
        <v>25</v>
      </c>
      <c r="V354">
        <f t="shared" si="11"/>
        <v>40</v>
      </c>
    </row>
    <row r="355" spans="1:22" x14ac:dyDescent="0.3">
      <c r="A355" s="26" t="s">
        <v>437</v>
      </c>
      <c r="B355" t="str">
        <f>IFERROR(VLOOKUP(A355,'class and classification'!$A$1:$B$338,2,FALSE),VLOOKUP(A355,'class and classification'!$A$340:$B$378,2,FALSE))</f>
        <v>Predominantly Rural</v>
      </c>
      <c r="C355" t="str">
        <f>IFERROR(VLOOKUP(A355,'class and classification'!$A$1:$C$338,3,FALSE),VLOOKUP(A355,'class and classification'!$A$340:$C$378,3,FALSE))</f>
        <v>SD</v>
      </c>
      <c r="D355" s="17" t="s">
        <v>852</v>
      </c>
      <c r="E355" s="34">
        <v>8</v>
      </c>
      <c r="F355" s="35">
        <v>27.3</v>
      </c>
      <c r="G355">
        <f t="shared" si="10"/>
        <v>29.304029304029303</v>
      </c>
      <c r="P355" s="26" t="s">
        <v>437</v>
      </c>
      <c r="Q355" t="str">
        <f>IFERROR(VLOOKUP(P355,'class and classification'!$A$1:$B$338,2,FALSE),VLOOKUP(P355,'class and classification'!$A$340:$B$378,2,FALSE))</f>
        <v>Predominantly Rural</v>
      </c>
      <c r="R355" t="str">
        <f>IFERROR(VLOOKUP(P355,'class and classification'!$A$1:$C$338,3,FALSE),VLOOKUP(P355,'class and classification'!$A$340:$C$378,3,FALSE))</f>
        <v>SD</v>
      </c>
      <c r="S355" s="17" t="s">
        <v>852</v>
      </c>
      <c r="T355" s="34">
        <v>8</v>
      </c>
      <c r="U355" s="35">
        <v>26.5</v>
      </c>
      <c r="V355">
        <f t="shared" si="11"/>
        <v>30.188679245283016</v>
      </c>
    </row>
    <row r="356" spans="1:22" x14ac:dyDescent="0.3">
      <c r="A356" s="26" t="s">
        <v>438</v>
      </c>
      <c r="B356" t="str">
        <f>IFERROR(VLOOKUP(A356,'class and classification'!$A$1:$B$338,2,FALSE),VLOOKUP(A356,'class and classification'!$A$340:$B$378,2,FALSE))</f>
        <v>Predominantly Rural</v>
      </c>
      <c r="C356" t="str">
        <f>IFERROR(VLOOKUP(A356,'class and classification'!$A$1:$C$338,3,FALSE),VLOOKUP(A356,'class and classification'!$A$340:$C$378,3,FALSE))</f>
        <v>SD</v>
      </c>
      <c r="D356" s="17" t="s">
        <v>853</v>
      </c>
      <c r="E356" s="34">
        <v>12</v>
      </c>
      <c r="F356" s="28">
        <v>27.7</v>
      </c>
      <c r="G356">
        <f t="shared" si="10"/>
        <v>43.321299638989174</v>
      </c>
      <c r="P356" s="26" t="s">
        <v>438</v>
      </c>
      <c r="Q356" t="str">
        <f>IFERROR(VLOOKUP(P356,'class and classification'!$A$1:$B$338,2,FALSE),VLOOKUP(P356,'class and classification'!$A$340:$B$378,2,FALSE))</f>
        <v>Predominantly Rural</v>
      </c>
      <c r="R356" t="str">
        <f>IFERROR(VLOOKUP(P356,'class and classification'!$A$1:$C$338,3,FALSE),VLOOKUP(P356,'class and classification'!$A$340:$C$378,3,FALSE))</f>
        <v>SD</v>
      </c>
      <c r="S356" s="17" t="s">
        <v>853</v>
      </c>
      <c r="T356" s="34">
        <v>12</v>
      </c>
      <c r="U356" s="28">
        <v>29.3</v>
      </c>
      <c r="V356">
        <f t="shared" si="11"/>
        <v>40.955631399317411</v>
      </c>
    </row>
    <row r="357" spans="1:22" x14ac:dyDescent="0.3">
      <c r="A357" s="26" t="s">
        <v>439</v>
      </c>
      <c r="B357" t="str">
        <f>IFERROR(VLOOKUP(A357,'class and classification'!$A$1:$B$338,2,FALSE),VLOOKUP(A357,'class and classification'!$A$340:$B$378,2,FALSE))</f>
        <v>Predominantly Rural</v>
      </c>
      <c r="C357" t="str">
        <f>IFERROR(VLOOKUP(A357,'class and classification'!$A$1:$C$338,3,FALSE),VLOOKUP(A357,'class and classification'!$A$340:$C$378,3,FALSE))</f>
        <v>SD</v>
      </c>
      <c r="D357" s="17" t="s">
        <v>854</v>
      </c>
      <c r="E357" s="34">
        <v>6</v>
      </c>
      <c r="F357" s="35">
        <v>37.4</v>
      </c>
      <c r="G357">
        <f t="shared" si="10"/>
        <v>16.042780748663102</v>
      </c>
      <c r="P357" s="26" t="s">
        <v>439</v>
      </c>
      <c r="Q357" t="str">
        <f>IFERROR(VLOOKUP(P357,'class and classification'!$A$1:$B$338,2,FALSE),VLOOKUP(P357,'class and classification'!$A$340:$B$378,2,FALSE))</f>
        <v>Predominantly Rural</v>
      </c>
      <c r="R357" t="str">
        <f>IFERROR(VLOOKUP(P357,'class and classification'!$A$1:$C$338,3,FALSE),VLOOKUP(P357,'class and classification'!$A$340:$C$378,3,FALSE))</f>
        <v>SD</v>
      </c>
      <c r="S357" s="17" t="s">
        <v>854</v>
      </c>
      <c r="T357" s="34">
        <v>7</v>
      </c>
      <c r="U357" s="35">
        <v>40.5</v>
      </c>
      <c r="V357">
        <f t="shared" si="11"/>
        <v>17.283950617283949</v>
      </c>
    </row>
    <row r="358" spans="1:22" x14ac:dyDescent="0.3">
      <c r="A358" s="26" t="s">
        <v>440</v>
      </c>
      <c r="B358" t="str">
        <f>IFERROR(VLOOKUP(A358,'class and classification'!$A$1:$B$338,2,FALSE),VLOOKUP(A358,'class and classification'!$A$340:$B$378,2,FALSE))</f>
        <v>Predominantly Rural</v>
      </c>
      <c r="C358" t="str">
        <f>IFERROR(VLOOKUP(A358,'class and classification'!$A$1:$C$338,3,FALSE),VLOOKUP(A358,'class and classification'!$A$340:$C$378,3,FALSE))</f>
        <v>SD</v>
      </c>
      <c r="D358" s="17" t="s">
        <v>855</v>
      </c>
      <c r="E358" s="34">
        <v>4</v>
      </c>
      <c r="F358" s="35">
        <v>30.8</v>
      </c>
      <c r="G358">
        <f t="shared" si="10"/>
        <v>12.987012987012987</v>
      </c>
      <c r="P358" s="26" t="s">
        <v>440</v>
      </c>
      <c r="Q358" t="str">
        <f>IFERROR(VLOOKUP(P358,'class and classification'!$A$1:$B$338,2,FALSE),VLOOKUP(P358,'class and classification'!$A$340:$B$378,2,FALSE))</f>
        <v>Predominantly Rural</v>
      </c>
      <c r="R358" t="str">
        <f>IFERROR(VLOOKUP(P358,'class and classification'!$A$1:$C$338,3,FALSE),VLOOKUP(P358,'class and classification'!$A$340:$C$378,3,FALSE))</f>
        <v>SD</v>
      </c>
      <c r="S358" s="17" t="s">
        <v>855</v>
      </c>
      <c r="T358" s="34">
        <v>4</v>
      </c>
      <c r="U358" s="35">
        <v>33.6</v>
      </c>
      <c r="V358">
        <f t="shared" si="11"/>
        <v>11.904761904761903</v>
      </c>
    </row>
    <row r="359" spans="1:22" x14ac:dyDescent="0.3">
      <c r="A359" s="26" t="s">
        <v>213</v>
      </c>
      <c r="B359" t="str">
        <f>IFERROR(VLOOKUP(A359,'class and classification'!$A$1:$B$338,2,FALSE),VLOOKUP(A359,'class and classification'!$A$340:$B$378,2,FALSE))</f>
        <v>Predominantly Rural</v>
      </c>
      <c r="C359" t="str">
        <f>IFERROR(VLOOKUP(A359,'class and classification'!$A$1:$C$338,3,FALSE),VLOOKUP(A359,'class and classification'!$A$340:$C$378,3,FALSE))</f>
        <v>SC</v>
      </c>
      <c r="D359" s="17" t="s">
        <v>982</v>
      </c>
      <c r="E359" s="27">
        <v>41</v>
      </c>
      <c r="F359" s="28">
        <v>25.1</v>
      </c>
      <c r="G359">
        <f t="shared" si="10"/>
        <v>163.34661354581672</v>
      </c>
      <c r="P359" s="26" t="s">
        <v>213</v>
      </c>
      <c r="Q359" t="str">
        <f>IFERROR(VLOOKUP(P359,'class and classification'!$A$1:$B$338,2,FALSE),VLOOKUP(P359,'class and classification'!$A$340:$B$378,2,FALSE))</f>
        <v>Predominantly Rural</v>
      </c>
      <c r="R359" t="str">
        <f>IFERROR(VLOOKUP(P359,'class and classification'!$A$1:$C$338,3,FALSE),VLOOKUP(P359,'class and classification'!$A$340:$C$378,3,FALSE))</f>
        <v>SC</v>
      </c>
      <c r="S359" s="17" t="s">
        <v>982</v>
      </c>
      <c r="T359" s="27">
        <v>46</v>
      </c>
      <c r="U359" s="23">
        <v>26.9</v>
      </c>
      <c r="V359">
        <f t="shared" si="11"/>
        <v>171.00371747211898</v>
      </c>
    </row>
    <row r="360" spans="1:22" x14ac:dyDescent="0.3">
      <c r="A360" s="26" t="s">
        <v>962</v>
      </c>
      <c r="B360" t="str">
        <f>IFERROR(VLOOKUP(A360,'class and classification'!$A$1:$B$338,2,FALSE),VLOOKUP(A360,'class and classification'!$A$340:$B$378,2,FALSE))</f>
        <v>Predominantly Urban</v>
      </c>
      <c r="C360" t="str">
        <f>IFERROR(VLOOKUP(A360,'class and classification'!$A$1:$C$338,3,FALSE),VLOOKUP(A360,'class and classification'!$A$340:$C$378,3,FALSE))</f>
        <v>SD</v>
      </c>
      <c r="D360" s="17" t="s">
        <v>961</v>
      </c>
      <c r="E360" s="34" t="s">
        <v>1074</v>
      </c>
      <c r="F360" s="35">
        <v>16.7</v>
      </c>
      <c r="P360" s="26" t="s">
        <v>962</v>
      </c>
      <c r="Q360" t="str">
        <f>IFERROR(VLOOKUP(P360,'class and classification'!$A$1:$B$338,2,FALSE),VLOOKUP(P360,'class and classification'!$A$340:$B$378,2,FALSE))</f>
        <v>Predominantly Urban</v>
      </c>
      <c r="R360" t="str">
        <f>IFERROR(VLOOKUP(P360,'class and classification'!$A$1:$C$338,3,FALSE),VLOOKUP(P360,'class and classification'!$A$340:$C$378,3,FALSE))</f>
        <v>SD</v>
      </c>
      <c r="S360" s="17" t="s">
        <v>961</v>
      </c>
      <c r="T360" s="34">
        <v>4</v>
      </c>
      <c r="U360" s="35">
        <v>21.6</v>
      </c>
      <c r="V360">
        <f t="shared" si="11"/>
        <v>18.518518518518515</v>
      </c>
    </row>
    <row r="361" spans="1:22" x14ac:dyDescent="0.3">
      <c r="A361" s="26" t="s">
        <v>967</v>
      </c>
      <c r="B361" t="str">
        <f>IFERROR(VLOOKUP(A361,'class and classification'!$A$1:$B$338,2,FALSE),VLOOKUP(A361,'class and classification'!$A$340:$B$378,2,FALSE))</f>
        <v>Urban with Significant Rural</v>
      </c>
      <c r="C361" t="str">
        <f>IFERROR(VLOOKUP(A361,'class and classification'!$A$1:$C$338,3,FALSE),VLOOKUP(A361,'class and classification'!$A$340:$C$378,3,FALSE))</f>
        <v>SD</v>
      </c>
      <c r="D361" s="17" t="s">
        <v>966</v>
      </c>
      <c r="E361" s="34">
        <v>6</v>
      </c>
      <c r="F361" s="35">
        <v>21.7</v>
      </c>
      <c r="G361">
        <f t="shared" si="10"/>
        <v>27.649769585253456</v>
      </c>
      <c r="P361" s="26" t="s">
        <v>967</v>
      </c>
      <c r="Q361" t="str">
        <f>IFERROR(VLOOKUP(P361,'class and classification'!$A$1:$B$338,2,FALSE),VLOOKUP(P361,'class and classification'!$A$340:$B$378,2,FALSE))</f>
        <v>Urban with Significant Rural</v>
      </c>
      <c r="R361" t="str">
        <f>IFERROR(VLOOKUP(P361,'class and classification'!$A$1:$C$338,3,FALSE),VLOOKUP(P361,'class and classification'!$A$340:$C$378,3,FALSE))</f>
        <v>SD</v>
      </c>
      <c r="S361" s="17" t="s">
        <v>966</v>
      </c>
      <c r="T361" s="34">
        <v>6</v>
      </c>
      <c r="U361" s="35">
        <v>20.5</v>
      </c>
      <c r="V361">
        <f t="shared" si="11"/>
        <v>29.26829268292683</v>
      </c>
    </row>
    <row r="362" spans="1:22" x14ac:dyDescent="0.3">
      <c r="A362" s="26" t="s">
        <v>969</v>
      </c>
      <c r="B362" t="str">
        <f>IFERROR(VLOOKUP(A362,'class and classification'!$A$1:$B$338,2,FALSE),VLOOKUP(A362,'class and classification'!$A$340:$B$378,2,FALSE))</f>
        <v>Predominantly Rural</v>
      </c>
      <c r="C362" t="str">
        <f>IFERROR(VLOOKUP(A362,'class and classification'!$A$1:$C$338,3,FALSE),VLOOKUP(A362,'class and classification'!$A$340:$C$378,3,FALSE))</f>
        <v>SD</v>
      </c>
      <c r="D362" s="17" t="s">
        <v>968</v>
      </c>
      <c r="E362" s="34">
        <v>6</v>
      </c>
      <c r="F362" s="35">
        <v>24.8</v>
      </c>
      <c r="G362">
        <f t="shared" si="10"/>
        <v>24.193548387096776</v>
      </c>
      <c r="P362" s="26" t="s">
        <v>969</v>
      </c>
      <c r="Q362" t="str">
        <f>IFERROR(VLOOKUP(P362,'class and classification'!$A$1:$B$338,2,FALSE),VLOOKUP(P362,'class and classification'!$A$340:$B$378,2,FALSE))</f>
        <v>Predominantly Rural</v>
      </c>
      <c r="R362" t="str">
        <f>IFERROR(VLOOKUP(P362,'class and classification'!$A$1:$C$338,3,FALSE),VLOOKUP(P362,'class and classification'!$A$340:$C$378,3,FALSE))</f>
        <v>SD</v>
      </c>
      <c r="S362" s="17" t="s">
        <v>968</v>
      </c>
      <c r="T362" s="34">
        <v>6</v>
      </c>
      <c r="U362" s="35">
        <v>25.6</v>
      </c>
      <c r="V362">
        <f t="shared" si="11"/>
        <v>23.4375</v>
      </c>
    </row>
    <row r="363" spans="1:22" x14ac:dyDescent="0.3">
      <c r="A363" s="26" t="s">
        <v>971</v>
      </c>
      <c r="B363" t="str">
        <f>IFERROR(VLOOKUP(A363,'class and classification'!$A$1:$B$338,2,FALSE),VLOOKUP(A363,'class and classification'!$A$340:$B$378,2,FALSE))</f>
        <v>Predominantly Rural</v>
      </c>
      <c r="C363" t="str">
        <f>IFERROR(VLOOKUP(A363,'class and classification'!$A$1:$C$338,3,FALSE),VLOOKUP(A363,'class and classification'!$A$340:$C$378,3,FALSE))</f>
        <v>SD</v>
      </c>
      <c r="D363" s="17" t="s">
        <v>970</v>
      </c>
      <c r="E363" s="34" t="s">
        <v>1074</v>
      </c>
      <c r="F363" s="35">
        <v>19.7</v>
      </c>
      <c r="P363" s="26" t="s">
        <v>971</v>
      </c>
      <c r="Q363" t="str">
        <f>IFERROR(VLOOKUP(P363,'class and classification'!$A$1:$B$338,2,FALSE),VLOOKUP(P363,'class and classification'!$A$340:$B$378,2,FALSE))</f>
        <v>Predominantly Rural</v>
      </c>
      <c r="R363" t="str">
        <f>IFERROR(VLOOKUP(P363,'class and classification'!$A$1:$C$338,3,FALSE),VLOOKUP(P363,'class and classification'!$A$340:$C$378,3,FALSE))</f>
        <v>SD</v>
      </c>
      <c r="S363" s="17" t="s">
        <v>970</v>
      </c>
      <c r="T363" s="34">
        <v>5</v>
      </c>
      <c r="U363" s="35">
        <v>22.2</v>
      </c>
      <c r="V363">
        <f t="shared" si="11"/>
        <v>22.522522522522522</v>
      </c>
    </row>
    <row r="364" spans="1:22" x14ac:dyDescent="0.3">
      <c r="A364" s="26" t="s">
        <v>973</v>
      </c>
      <c r="B364" t="str">
        <f>IFERROR(VLOOKUP(A364,'class and classification'!$A$1:$B$338,2,FALSE),VLOOKUP(A364,'class and classification'!$A$340:$B$378,2,FALSE))</f>
        <v>Predominantly Rural</v>
      </c>
      <c r="C364" t="str">
        <f>IFERROR(VLOOKUP(A364,'class and classification'!$A$1:$C$338,3,FALSE),VLOOKUP(A364,'class and classification'!$A$340:$C$378,3,FALSE))</f>
        <v>SD</v>
      </c>
      <c r="D364" s="17" t="s">
        <v>972</v>
      </c>
      <c r="E364" s="34">
        <v>10</v>
      </c>
      <c r="F364" s="35">
        <v>21.1</v>
      </c>
      <c r="G364">
        <f t="shared" si="10"/>
        <v>47.393364928909946</v>
      </c>
      <c r="P364" s="26" t="s">
        <v>973</v>
      </c>
      <c r="Q364" t="str">
        <f>IFERROR(VLOOKUP(P364,'class and classification'!$A$1:$B$338,2,FALSE),VLOOKUP(P364,'class and classification'!$A$340:$B$378,2,FALSE))</f>
        <v>Predominantly Rural</v>
      </c>
      <c r="R364" t="str">
        <f>IFERROR(VLOOKUP(P364,'class and classification'!$A$1:$C$338,3,FALSE),VLOOKUP(P364,'class and classification'!$A$340:$C$378,3,FALSE))</f>
        <v>SD</v>
      </c>
      <c r="S364" s="17" t="s">
        <v>972</v>
      </c>
      <c r="T364" s="34">
        <v>10</v>
      </c>
      <c r="U364" s="35">
        <v>22.5</v>
      </c>
      <c r="V364">
        <f t="shared" si="11"/>
        <v>44.444444444444443</v>
      </c>
    </row>
    <row r="365" spans="1:22" x14ac:dyDescent="0.3">
      <c r="A365" s="26" t="s">
        <v>975</v>
      </c>
      <c r="B365" t="str">
        <f>IFERROR(VLOOKUP(A365,'class and classification'!$A$1:$B$338,2,FALSE),VLOOKUP(A365,'class and classification'!$A$340:$B$378,2,FALSE))</f>
        <v>Predominantly Urban</v>
      </c>
      <c r="C365" t="str">
        <f>IFERROR(VLOOKUP(A365,'class and classification'!$A$1:$C$338,3,FALSE),VLOOKUP(A365,'class and classification'!$A$340:$C$378,3,FALSE))</f>
        <v>SD</v>
      </c>
      <c r="D365" s="17" t="s">
        <v>974</v>
      </c>
      <c r="E365" s="34">
        <v>12</v>
      </c>
      <c r="F365" s="28">
        <v>44.2</v>
      </c>
      <c r="G365">
        <f t="shared" si="10"/>
        <v>27.149321266968325</v>
      </c>
      <c r="P365" s="26" t="s">
        <v>975</v>
      </c>
      <c r="Q365" t="str">
        <f>IFERROR(VLOOKUP(P365,'class and classification'!$A$1:$B$338,2,FALSE),VLOOKUP(P365,'class and classification'!$A$340:$B$378,2,FALSE))</f>
        <v>Predominantly Urban</v>
      </c>
      <c r="R365" t="str">
        <f>IFERROR(VLOOKUP(P365,'class and classification'!$A$1:$C$338,3,FALSE),VLOOKUP(P365,'class and classification'!$A$340:$C$378,3,FALSE))</f>
        <v>SD</v>
      </c>
      <c r="S365" s="17" t="s">
        <v>974</v>
      </c>
      <c r="T365" s="27">
        <v>14</v>
      </c>
      <c r="U365" s="28">
        <v>47.8</v>
      </c>
      <c r="V365">
        <f t="shared" si="11"/>
        <v>29.288702928870293</v>
      </c>
    </row>
    <row r="366" spans="1:22" x14ac:dyDescent="0.3">
      <c r="A366" s="26" t="s">
        <v>214</v>
      </c>
      <c r="B366" t="str">
        <f>IFERROR(VLOOKUP(A366,'class and classification'!$A$1:$B$338,2,FALSE),VLOOKUP(A366,'class and classification'!$A$340:$B$378,2,FALSE))</f>
        <v>Urban with Significant Rural</v>
      </c>
      <c r="C366" t="str">
        <f>IFERROR(VLOOKUP(A366,'class and classification'!$A$1:$C$338,3,FALSE),VLOOKUP(A366,'class and classification'!$A$340:$C$378,3,FALSE))</f>
        <v>SC</v>
      </c>
      <c r="D366" s="17" t="s">
        <v>856</v>
      </c>
      <c r="E366" s="27">
        <v>51</v>
      </c>
      <c r="F366" s="23">
        <v>19.3</v>
      </c>
      <c r="G366">
        <f t="shared" si="10"/>
        <v>264.24870466321244</v>
      </c>
      <c r="P366" s="26" t="s">
        <v>214</v>
      </c>
      <c r="Q366" t="str">
        <f>IFERROR(VLOOKUP(P366,'class and classification'!$A$1:$B$338,2,FALSE),VLOOKUP(P366,'class and classification'!$A$340:$B$378,2,FALSE))</f>
        <v>Urban with Significant Rural</v>
      </c>
      <c r="R366" t="str">
        <f>IFERROR(VLOOKUP(P366,'class and classification'!$A$1:$C$338,3,FALSE),VLOOKUP(P366,'class and classification'!$A$340:$C$378,3,FALSE))</f>
        <v>SC</v>
      </c>
      <c r="S366" s="17" t="s">
        <v>856</v>
      </c>
      <c r="T366" s="27">
        <v>54</v>
      </c>
      <c r="U366" s="23">
        <v>19.600000000000001</v>
      </c>
      <c r="V366">
        <f t="shared" si="11"/>
        <v>275.51020408163265</v>
      </c>
    </row>
    <row r="367" spans="1:22" x14ac:dyDescent="0.3">
      <c r="A367" s="26" t="s">
        <v>441</v>
      </c>
      <c r="B367" t="str">
        <f>IFERROR(VLOOKUP(A367,'class and classification'!$A$1:$B$338,2,FALSE),VLOOKUP(A367,'class and classification'!$A$340:$B$378,2,FALSE))</f>
        <v>Predominantly Urban</v>
      </c>
      <c r="C367" t="str">
        <f>IFERROR(VLOOKUP(A367,'class and classification'!$A$1:$C$338,3,FALSE),VLOOKUP(A367,'class and classification'!$A$340:$C$378,3,FALSE))</f>
        <v>SD</v>
      </c>
      <c r="D367" s="17" t="s">
        <v>857</v>
      </c>
      <c r="E367" s="34">
        <v>11</v>
      </c>
      <c r="F367" s="35">
        <v>19.3</v>
      </c>
      <c r="G367">
        <f t="shared" si="10"/>
        <v>56.994818652849737</v>
      </c>
      <c r="P367" s="26" t="s">
        <v>441</v>
      </c>
      <c r="Q367" t="str">
        <f>IFERROR(VLOOKUP(P367,'class and classification'!$A$1:$B$338,2,FALSE),VLOOKUP(P367,'class and classification'!$A$340:$B$378,2,FALSE))</f>
        <v>Predominantly Urban</v>
      </c>
      <c r="R367" t="str">
        <f>IFERROR(VLOOKUP(P367,'class and classification'!$A$1:$C$338,3,FALSE),VLOOKUP(P367,'class and classification'!$A$340:$C$378,3,FALSE))</f>
        <v>SD</v>
      </c>
      <c r="S367" s="17" t="s">
        <v>857</v>
      </c>
      <c r="T367" s="34">
        <v>10</v>
      </c>
      <c r="U367" s="35">
        <v>16.5</v>
      </c>
      <c r="V367">
        <f t="shared" si="11"/>
        <v>60.606060606060602</v>
      </c>
    </row>
    <row r="368" spans="1:22" x14ac:dyDescent="0.3">
      <c r="A368" s="26" t="s">
        <v>442</v>
      </c>
      <c r="B368" t="str">
        <f>IFERROR(VLOOKUP(A368,'class and classification'!$A$1:$B$338,2,FALSE),VLOOKUP(A368,'class and classification'!$A$340:$B$378,2,FALSE))</f>
        <v>Predominantly Rural</v>
      </c>
      <c r="C368" t="str">
        <f>IFERROR(VLOOKUP(A368,'class and classification'!$A$1:$C$338,3,FALSE),VLOOKUP(A368,'class and classification'!$A$340:$C$378,3,FALSE))</f>
        <v>SD</v>
      </c>
      <c r="D368" s="17" t="s">
        <v>858</v>
      </c>
      <c r="E368" s="34">
        <v>7</v>
      </c>
      <c r="F368" s="35">
        <v>20.6</v>
      </c>
      <c r="G368">
        <f t="shared" si="10"/>
        <v>33.980582524271838</v>
      </c>
      <c r="P368" s="26" t="s">
        <v>442</v>
      </c>
      <c r="Q368" t="str">
        <f>IFERROR(VLOOKUP(P368,'class and classification'!$A$1:$B$338,2,FALSE),VLOOKUP(P368,'class and classification'!$A$340:$B$378,2,FALSE))</f>
        <v>Predominantly Rural</v>
      </c>
      <c r="R368" t="str">
        <f>IFERROR(VLOOKUP(P368,'class and classification'!$A$1:$C$338,3,FALSE),VLOOKUP(P368,'class and classification'!$A$340:$C$378,3,FALSE))</f>
        <v>SD</v>
      </c>
      <c r="S368" s="17" t="s">
        <v>858</v>
      </c>
      <c r="T368" s="34">
        <v>7</v>
      </c>
      <c r="U368" s="35">
        <v>20.5</v>
      </c>
      <c r="V368">
        <f t="shared" si="11"/>
        <v>34.146341463414636</v>
      </c>
    </row>
    <row r="369" spans="1:22" x14ac:dyDescent="0.3">
      <c r="A369" s="26" t="s">
        <v>443</v>
      </c>
      <c r="B369" t="str">
        <f>IFERROR(VLOOKUP(A369,'class and classification'!$A$1:$B$338,2,FALSE),VLOOKUP(A369,'class and classification'!$A$340:$B$378,2,FALSE))</f>
        <v>Predominantly Rural</v>
      </c>
      <c r="C369" t="str">
        <f>IFERROR(VLOOKUP(A369,'class and classification'!$A$1:$C$338,3,FALSE),VLOOKUP(A369,'class and classification'!$A$340:$C$378,3,FALSE))</f>
        <v>SD</v>
      </c>
      <c r="D369" s="17" t="s">
        <v>859</v>
      </c>
      <c r="E369" s="34">
        <v>6</v>
      </c>
      <c r="F369" s="35">
        <v>33.4</v>
      </c>
      <c r="G369">
        <f t="shared" si="10"/>
        <v>17.964071856287426</v>
      </c>
      <c r="P369" s="26" t="s">
        <v>443</v>
      </c>
      <c r="Q369" t="str">
        <f>IFERROR(VLOOKUP(P369,'class and classification'!$A$1:$B$338,2,FALSE),VLOOKUP(P369,'class and classification'!$A$340:$B$378,2,FALSE))</f>
        <v>Predominantly Rural</v>
      </c>
      <c r="R369" t="str">
        <f>IFERROR(VLOOKUP(P369,'class and classification'!$A$1:$C$338,3,FALSE),VLOOKUP(P369,'class and classification'!$A$340:$C$378,3,FALSE))</f>
        <v>SD</v>
      </c>
      <c r="S369" s="17" t="s">
        <v>859</v>
      </c>
      <c r="T369" s="34">
        <v>6</v>
      </c>
      <c r="U369" s="35">
        <v>29.4</v>
      </c>
      <c r="V369">
        <f t="shared" si="11"/>
        <v>20.408163265306122</v>
      </c>
    </row>
    <row r="370" spans="1:22" x14ac:dyDescent="0.3">
      <c r="A370" s="26" t="s">
        <v>444</v>
      </c>
      <c r="B370" t="str">
        <f>IFERROR(VLOOKUP(A370,'class and classification'!$A$1:$B$338,2,FALSE),VLOOKUP(A370,'class and classification'!$A$340:$B$378,2,FALSE))</f>
        <v>Predominantly Urban</v>
      </c>
      <c r="C370" t="str">
        <f>IFERROR(VLOOKUP(A370,'class and classification'!$A$1:$C$338,3,FALSE),VLOOKUP(A370,'class and classification'!$A$340:$C$378,3,FALSE))</f>
        <v>SD</v>
      </c>
      <c r="D370" s="17" t="s">
        <v>860</v>
      </c>
      <c r="E370" s="27">
        <v>13</v>
      </c>
      <c r="F370" s="28">
        <v>18.5</v>
      </c>
      <c r="G370">
        <f t="shared" si="10"/>
        <v>70.270270270270274</v>
      </c>
      <c r="P370" s="26" t="s">
        <v>444</v>
      </c>
      <c r="Q370" t="str">
        <f>IFERROR(VLOOKUP(P370,'class and classification'!$A$1:$B$338,2,FALSE),VLOOKUP(P370,'class and classification'!$A$340:$B$378,2,FALSE))</f>
        <v>Predominantly Urban</v>
      </c>
      <c r="R370" t="str">
        <f>IFERROR(VLOOKUP(P370,'class and classification'!$A$1:$C$338,3,FALSE),VLOOKUP(P370,'class and classification'!$A$340:$C$378,3,FALSE))</f>
        <v>SD</v>
      </c>
      <c r="S370" s="17" t="s">
        <v>860</v>
      </c>
      <c r="T370" s="27">
        <v>16</v>
      </c>
      <c r="U370" s="28">
        <v>21.5</v>
      </c>
      <c r="V370">
        <f t="shared" si="11"/>
        <v>74.418604651162795</v>
      </c>
    </row>
    <row r="371" spans="1:22" x14ac:dyDescent="0.3">
      <c r="A371" s="26" t="s">
        <v>445</v>
      </c>
      <c r="B371" t="str">
        <f>IFERROR(VLOOKUP(A371,'class and classification'!$A$1:$B$338,2,FALSE),VLOOKUP(A371,'class and classification'!$A$340:$B$378,2,FALSE))</f>
        <v>Urban with Significant Rural</v>
      </c>
      <c r="C371" t="str">
        <f>IFERROR(VLOOKUP(A371,'class and classification'!$A$1:$C$338,3,FALSE),VLOOKUP(A371,'class and classification'!$A$340:$C$378,3,FALSE))</f>
        <v>SD</v>
      </c>
      <c r="D371" s="17" t="s">
        <v>861</v>
      </c>
      <c r="E371" s="34">
        <v>8</v>
      </c>
      <c r="F371" s="35">
        <v>16.899999999999999</v>
      </c>
      <c r="G371">
        <f t="shared" si="10"/>
        <v>47.337278106508883</v>
      </c>
      <c r="P371" s="26" t="s">
        <v>445</v>
      </c>
      <c r="Q371" t="str">
        <f>IFERROR(VLOOKUP(P371,'class and classification'!$A$1:$B$338,2,FALSE),VLOOKUP(P371,'class and classification'!$A$340:$B$378,2,FALSE))</f>
        <v>Urban with Significant Rural</v>
      </c>
      <c r="R371" t="str">
        <f>IFERROR(VLOOKUP(P371,'class and classification'!$A$1:$C$338,3,FALSE),VLOOKUP(P371,'class and classification'!$A$340:$C$378,3,FALSE))</f>
        <v>SD</v>
      </c>
      <c r="S371" s="17" t="s">
        <v>861</v>
      </c>
      <c r="T371" s="34">
        <v>7</v>
      </c>
      <c r="U371" s="35">
        <v>15.3</v>
      </c>
      <c r="V371">
        <f t="shared" si="11"/>
        <v>45.751633986928105</v>
      </c>
    </row>
    <row r="372" spans="1:22" x14ac:dyDescent="0.3">
      <c r="A372" s="26" t="s">
        <v>446</v>
      </c>
      <c r="B372" t="str">
        <f>IFERROR(VLOOKUP(A372,'class and classification'!$A$1:$B$338,2,FALSE),VLOOKUP(A372,'class and classification'!$A$340:$B$378,2,FALSE))</f>
        <v>Predominantly Rural</v>
      </c>
      <c r="C372" t="str">
        <f>IFERROR(VLOOKUP(A372,'class and classification'!$A$1:$C$338,3,FALSE),VLOOKUP(A372,'class and classification'!$A$340:$C$378,3,FALSE))</f>
        <v>SD</v>
      </c>
      <c r="D372" s="17" t="s">
        <v>862</v>
      </c>
      <c r="E372" s="34">
        <v>6</v>
      </c>
      <c r="F372" s="35">
        <v>15.8</v>
      </c>
      <c r="G372">
        <f t="shared" si="10"/>
        <v>37.974683544303794</v>
      </c>
      <c r="P372" s="26" t="s">
        <v>446</v>
      </c>
      <c r="Q372" t="str">
        <f>IFERROR(VLOOKUP(P372,'class and classification'!$A$1:$B$338,2,FALSE),VLOOKUP(P372,'class and classification'!$A$340:$B$378,2,FALSE))</f>
        <v>Predominantly Rural</v>
      </c>
      <c r="R372" t="str">
        <f>IFERROR(VLOOKUP(P372,'class and classification'!$A$1:$C$338,3,FALSE),VLOOKUP(P372,'class and classification'!$A$340:$C$378,3,FALSE))</f>
        <v>SD</v>
      </c>
      <c r="S372" s="17" t="s">
        <v>862</v>
      </c>
      <c r="T372" s="34">
        <v>8</v>
      </c>
      <c r="U372" s="35">
        <v>20.2</v>
      </c>
      <c r="V372">
        <f t="shared" si="11"/>
        <v>39.603960396039604</v>
      </c>
    </row>
    <row r="373" spans="1:22" x14ac:dyDescent="0.3">
      <c r="A373" s="26" t="s">
        <v>215</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s="17" t="s">
        <v>863</v>
      </c>
      <c r="E373" s="27">
        <v>54</v>
      </c>
      <c r="F373" s="23">
        <v>25.5</v>
      </c>
      <c r="G373">
        <f t="shared" si="10"/>
        <v>211.76470588235293</v>
      </c>
      <c r="P373" s="26" t="s">
        <v>215</v>
      </c>
      <c r="Q373" t="str">
        <f>IFERROR(VLOOKUP(P373,'class and classification'!$A$1:$B$338,2,FALSE),VLOOKUP(P373,'class and classification'!$A$340:$B$378,2,FALSE))</f>
        <v>Predominantly Rural</v>
      </c>
      <c r="R373" t="str">
        <f>IFERROR(VLOOKUP(P373,'class and classification'!$A$1:$C$338,3,FALSE),VLOOKUP(P373,'class and classification'!$A$340:$C$378,3,FALSE))</f>
        <v>SC</v>
      </c>
      <c r="S373" s="17" t="s">
        <v>863</v>
      </c>
      <c r="T373" s="27">
        <v>58</v>
      </c>
      <c r="U373" s="23">
        <v>29.5</v>
      </c>
      <c r="V373">
        <f t="shared" si="11"/>
        <v>196.61016949152543</v>
      </c>
    </row>
    <row r="374" spans="1:22" x14ac:dyDescent="0.3">
      <c r="A374" s="26" t="s">
        <v>447</v>
      </c>
      <c r="B374" t="str">
        <f>IFERROR(VLOOKUP(A374,'class and classification'!$A$1:$B$338,2,FALSE),VLOOKUP(A374,'class and classification'!$A$340:$B$378,2,FALSE))</f>
        <v>Predominantly Rural</v>
      </c>
      <c r="C374" t="str">
        <f>IFERROR(VLOOKUP(A374,'class and classification'!$A$1:$C$338,3,FALSE),VLOOKUP(A374,'class and classification'!$A$340:$C$378,3,FALSE))</f>
        <v>SD</v>
      </c>
      <c r="D374" s="17" t="s">
        <v>864</v>
      </c>
      <c r="E374" s="34">
        <v>9</v>
      </c>
      <c r="F374" s="35">
        <v>28.1</v>
      </c>
      <c r="G374">
        <f t="shared" si="10"/>
        <v>32.028469750889677</v>
      </c>
      <c r="P374" s="26" t="s">
        <v>447</v>
      </c>
      <c r="Q374" t="str">
        <f>IFERROR(VLOOKUP(P374,'class and classification'!$A$1:$B$338,2,FALSE),VLOOKUP(P374,'class and classification'!$A$340:$B$378,2,FALSE))</f>
        <v>Predominantly Rural</v>
      </c>
      <c r="R374" t="str">
        <f>IFERROR(VLOOKUP(P374,'class and classification'!$A$1:$C$338,3,FALSE),VLOOKUP(P374,'class and classification'!$A$340:$C$378,3,FALSE))</f>
        <v>SD</v>
      </c>
      <c r="S374" s="17" t="s">
        <v>864</v>
      </c>
      <c r="T374" s="34">
        <v>11</v>
      </c>
      <c r="U374" s="28">
        <v>32.4</v>
      </c>
      <c r="V374">
        <f t="shared" si="11"/>
        <v>33.950617283950614</v>
      </c>
    </row>
    <row r="375" spans="1:22" x14ac:dyDescent="0.3">
      <c r="A375" s="26" t="s">
        <v>448</v>
      </c>
      <c r="B375" t="str">
        <f>IFERROR(VLOOKUP(A375,'class and classification'!$A$1:$B$338,2,FALSE),VLOOKUP(A375,'class and classification'!$A$340:$B$378,2,FALSE))</f>
        <v>Predominantly Rural</v>
      </c>
      <c r="C375" t="str">
        <f>IFERROR(VLOOKUP(A375,'class and classification'!$A$1:$C$338,3,FALSE),VLOOKUP(A375,'class and classification'!$A$340:$C$378,3,FALSE))</f>
        <v>SD</v>
      </c>
      <c r="D375" s="17" t="s">
        <v>865</v>
      </c>
      <c r="E375" s="34">
        <v>13</v>
      </c>
      <c r="F375" s="28">
        <v>32.5</v>
      </c>
      <c r="G375">
        <f t="shared" si="10"/>
        <v>40</v>
      </c>
      <c r="P375" s="26" t="s">
        <v>448</v>
      </c>
      <c r="Q375" t="str">
        <f>IFERROR(VLOOKUP(P375,'class and classification'!$A$1:$B$338,2,FALSE),VLOOKUP(P375,'class and classification'!$A$340:$B$378,2,FALSE))</f>
        <v>Predominantly Rural</v>
      </c>
      <c r="R375" t="str">
        <f>IFERROR(VLOOKUP(P375,'class and classification'!$A$1:$C$338,3,FALSE),VLOOKUP(P375,'class and classification'!$A$340:$C$378,3,FALSE))</f>
        <v>SD</v>
      </c>
      <c r="S375" s="17" t="s">
        <v>865</v>
      </c>
      <c r="T375" s="34">
        <v>14</v>
      </c>
      <c r="U375" s="28">
        <v>37.9</v>
      </c>
      <c r="V375">
        <f t="shared" si="11"/>
        <v>36.939313984168862</v>
      </c>
    </row>
    <row r="376" spans="1:22" x14ac:dyDescent="0.3">
      <c r="A376" s="26" t="s">
        <v>449</v>
      </c>
      <c r="B376" t="str">
        <f>IFERROR(VLOOKUP(A376,'class and classification'!$A$1:$B$338,2,FALSE),VLOOKUP(A376,'class and classification'!$A$340:$B$378,2,FALSE))</f>
        <v>Predominantly Rural</v>
      </c>
      <c r="C376" t="str">
        <f>IFERROR(VLOOKUP(A376,'class and classification'!$A$1:$C$338,3,FALSE),VLOOKUP(A376,'class and classification'!$A$340:$C$378,3,FALSE))</f>
        <v>SD</v>
      </c>
      <c r="D376" s="17" t="s">
        <v>867</v>
      </c>
      <c r="E376" s="27">
        <v>14</v>
      </c>
      <c r="F376" s="28">
        <v>23.2</v>
      </c>
      <c r="G376">
        <f t="shared" si="10"/>
        <v>60.344827586206904</v>
      </c>
      <c r="P376" s="26" t="s">
        <v>449</v>
      </c>
      <c r="Q376" t="str">
        <f>IFERROR(VLOOKUP(P376,'class and classification'!$A$1:$B$338,2,FALSE),VLOOKUP(P376,'class and classification'!$A$340:$B$378,2,FALSE))</f>
        <v>Predominantly Rural</v>
      </c>
      <c r="R376" t="str">
        <f>IFERROR(VLOOKUP(P376,'class and classification'!$A$1:$C$338,3,FALSE),VLOOKUP(P376,'class and classification'!$A$340:$C$378,3,FALSE))</f>
        <v>SD</v>
      </c>
      <c r="S376" s="17" t="s">
        <v>867</v>
      </c>
      <c r="T376" s="27">
        <v>13</v>
      </c>
      <c r="U376" s="28">
        <v>22.1</v>
      </c>
      <c r="V376">
        <f t="shared" si="11"/>
        <v>58.823529411764703</v>
      </c>
    </row>
    <row r="377" spans="1:22" x14ac:dyDescent="0.3">
      <c r="A377" s="26" t="s">
        <v>978</v>
      </c>
      <c r="B377" t="str">
        <f>IFERROR(VLOOKUP(A377,'class and classification'!$A$1:$B$338,2,FALSE),VLOOKUP(A377,'class and classification'!$A$340:$B$378,2,FALSE))</f>
        <v>Urban with Significant Rural</v>
      </c>
      <c r="C377" t="str">
        <f>IFERROR(VLOOKUP(A377,'class and classification'!$A$1:$C$338,3,FALSE),VLOOKUP(A377,'class and classification'!$A$340:$C$378,3,FALSE))</f>
        <v>SD</v>
      </c>
      <c r="D377" s="17" t="s">
        <v>977</v>
      </c>
      <c r="E377" s="27">
        <v>13</v>
      </c>
      <c r="F377" s="28">
        <v>20.7</v>
      </c>
      <c r="G377">
        <f t="shared" si="10"/>
        <v>62.80193236714976</v>
      </c>
      <c r="P377" s="26" t="s">
        <v>978</v>
      </c>
      <c r="Q377" t="str">
        <f>IFERROR(VLOOKUP(P377,'class and classification'!$A$1:$B$338,2,FALSE),VLOOKUP(P377,'class and classification'!$A$340:$B$378,2,FALSE))</f>
        <v>Urban with Significant Rural</v>
      </c>
      <c r="R377" t="str">
        <f>IFERROR(VLOOKUP(P377,'class and classification'!$A$1:$C$338,3,FALSE),VLOOKUP(P377,'class and classification'!$A$340:$C$378,3,FALSE))</f>
        <v>SD</v>
      </c>
      <c r="S377" s="17" t="s">
        <v>977</v>
      </c>
      <c r="T377" s="27">
        <v>15</v>
      </c>
      <c r="U377" s="28">
        <v>28.3</v>
      </c>
      <c r="V377">
        <f t="shared" si="11"/>
        <v>53.003533568904587</v>
      </c>
    </row>
    <row r="378" spans="1:22" x14ac:dyDescent="0.3">
      <c r="A378" s="26" t="s">
        <v>980</v>
      </c>
      <c r="B378" t="str">
        <f>IFERROR(VLOOKUP(A378,'class and classification'!$A$1:$B$338,2,FALSE),VLOOKUP(A378,'class and classification'!$A$340:$B$378,2,FALSE))</f>
        <v>Predominantly Rural</v>
      </c>
      <c r="C378" t="str">
        <f>IFERROR(VLOOKUP(A378,'class and classification'!$A$1:$C$338,3,FALSE),VLOOKUP(A378,'class and classification'!$A$340:$C$378,3,FALSE))</f>
        <v>SD</v>
      </c>
      <c r="D378" s="17" t="s">
        <v>979</v>
      </c>
      <c r="E378" s="34">
        <v>3</v>
      </c>
      <c r="F378" s="35">
        <v>32.299999999999997</v>
      </c>
      <c r="G378">
        <f t="shared" si="10"/>
        <v>9.2879256965944279</v>
      </c>
      <c r="P378" s="26" t="s">
        <v>980</v>
      </c>
      <c r="Q378" t="str">
        <f>IFERROR(VLOOKUP(P378,'class and classification'!$A$1:$B$338,2,FALSE),VLOOKUP(P378,'class and classification'!$A$340:$B$378,2,FALSE))</f>
        <v>Predominantly Rural</v>
      </c>
      <c r="R378" t="str">
        <f>IFERROR(VLOOKUP(P378,'class and classification'!$A$1:$C$338,3,FALSE),VLOOKUP(P378,'class and classification'!$A$340:$C$378,3,FALSE))</f>
        <v>SD</v>
      </c>
      <c r="S378" s="17" t="s">
        <v>979</v>
      </c>
      <c r="T378" s="34">
        <v>5</v>
      </c>
      <c r="U378" s="35">
        <v>37.4</v>
      </c>
      <c r="V378">
        <f t="shared" si="11"/>
        <v>13.368983957219251</v>
      </c>
    </row>
    <row r="379" spans="1:22" x14ac:dyDescent="0.3">
      <c r="A379" s="26" t="s">
        <v>211</v>
      </c>
      <c r="B379" t="str">
        <f>IFERROR(VLOOKUP(A379,'class and classification'!$A$1:$B$338,2,FALSE),VLOOKUP(A379,'class and classification'!$A$340:$B$378,2,FALSE))</f>
        <v>Predominantly Rural</v>
      </c>
      <c r="C379" t="str">
        <f>IFERROR(VLOOKUP(A379,'class and classification'!$A$1:$C$338,3,FALSE),VLOOKUP(A379,'class and classification'!$A$340:$C$378,3,FALSE))</f>
        <v>UA</v>
      </c>
      <c r="D379" s="17" t="s">
        <v>846</v>
      </c>
      <c r="E379" s="27">
        <v>40</v>
      </c>
      <c r="F379" s="28">
        <v>21</v>
      </c>
      <c r="G379">
        <f t="shared" si="10"/>
        <v>190.47619047619048</v>
      </c>
      <c r="P379" s="26" t="s">
        <v>211</v>
      </c>
      <c r="Q379" t="str">
        <f>IFERROR(VLOOKUP(P379,'class and classification'!$A$1:$B$338,2,FALSE),VLOOKUP(P379,'class and classification'!$A$340:$B$378,2,FALSE))</f>
        <v>Predominantly Rural</v>
      </c>
      <c r="R379" t="str">
        <f>IFERROR(VLOOKUP(P379,'class and classification'!$A$1:$C$338,3,FALSE),VLOOKUP(P379,'class and classification'!$A$340:$C$378,3,FALSE))</f>
        <v>UA</v>
      </c>
      <c r="S379" s="17" t="s">
        <v>846</v>
      </c>
      <c r="T379" s="27">
        <v>40</v>
      </c>
      <c r="U379" s="28">
        <v>21.5</v>
      </c>
      <c r="V379">
        <f t="shared" si="11"/>
        <v>186.04651162790697</v>
      </c>
    </row>
    <row r="380" spans="1:22" x14ac:dyDescent="0.3">
      <c r="A380" s="16" t="s">
        <v>1022</v>
      </c>
      <c r="B380" s="16"/>
      <c r="C380" s="16"/>
      <c r="D380" s="17" t="s">
        <v>868</v>
      </c>
      <c r="E380" s="22">
        <v>289</v>
      </c>
      <c r="F380" s="23">
        <v>24.9</v>
      </c>
      <c r="P380" s="16" t="s">
        <v>1022</v>
      </c>
      <c r="Q380" s="16"/>
      <c r="R380" s="16"/>
      <c r="S380" s="17" t="s">
        <v>868</v>
      </c>
      <c r="T380" s="22">
        <v>304</v>
      </c>
      <c r="U380" s="23">
        <v>26</v>
      </c>
    </row>
    <row r="381" spans="1:22" x14ac:dyDescent="0.3">
      <c r="A381" s="26" t="s">
        <v>1081</v>
      </c>
      <c r="B381" s="26"/>
      <c r="C381" s="26"/>
      <c r="D381" s="17" t="s">
        <v>869</v>
      </c>
      <c r="E381" s="34">
        <v>5</v>
      </c>
      <c r="F381" s="35">
        <v>31.3</v>
      </c>
      <c r="P381" s="26" t="s">
        <v>1081</v>
      </c>
      <c r="Q381" s="26"/>
      <c r="R381" s="26"/>
      <c r="S381" s="17" t="s">
        <v>869</v>
      </c>
      <c r="T381" s="34">
        <v>6</v>
      </c>
      <c r="U381" s="35">
        <v>34.200000000000003</v>
      </c>
    </row>
    <row r="382" spans="1:22" x14ac:dyDescent="0.3">
      <c r="A382" s="26" t="s">
        <v>1082</v>
      </c>
      <c r="B382" s="26"/>
      <c r="C382" s="26"/>
      <c r="D382" s="17" t="s">
        <v>870</v>
      </c>
      <c r="E382" s="27">
        <v>17</v>
      </c>
      <c r="F382" s="28">
        <v>33.4</v>
      </c>
      <c r="P382" s="26" t="s">
        <v>1082</v>
      </c>
      <c r="Q382" s="26"/>
      <c r="R382" s="26"/>
      <c r="S382" s="17" t="s">
        <v>870</v>
      </c>
      <c r="T382" s="27">
        <v>16</v>
      </c>
      <c r="U382" s="28">
        <v>32.700000000000003</v>
      </c>
    </row>
    <row r="383" spans="1:22" x14ac:dyDescent="0.3">
      <c r="A383" s="26" t="s">
        <v>1083</v>
      </c>
      <c r="B383" s="26"/>
      <c r="C383" s="26"/>
      <c r="D383" s="17" t="s">
        <v>871</v>
      </c>
      <c r="E383" s="34">
        <v>11</v>
      </c>
      <c r="F383" s="28">
        <v>31.1</v>
      </c>
      <c r="P383" s="26" t="s">
        <v>1083</v>
      </c>
      <c r="Q383" s="26"/>
      <c r="R383" s="26"/>
      <c r="S383" s="17" t="s">
        <v>871</v>
      </c>
      <c r="T383" s="27">
        <v>14</v>
      </c>
      <c r="U383" s="28">
        <v>35.299999999999997</v>
      </c>
    </row>
    <row r="384" spans="1:22" x14ac:dyDescent="0.3">
      <c r="A384" s="26" t="s">
        <v>1084</v>
      </c>
      <c r="B384" s="26"/>
      <c r="C384" s="26"/>
      <c r="D384" s="17" t="s">
        <v>872</v>
      </c>
      <c r="E384" s="34">
        <v>11</v>
      </c>
      <c r="F384" s="28">
        <v>27.7</v>
      </c>
      <c r="P384" s="26" t="s">
        <v>1084</v>
      </c>
      <c r="Q384" s="26"/>
      <c r="R384" s="26"/>
      <c r="S384" s="17" t="s">
        <v>872</v>
      </c>
      <c r="T384" s="34">
        <v>11</v>
      </c>
      <c r="U384" s="28">
        <v>27.5</v>
      </c>
    </row>
    <row r="385" spans="1:21" x14ac:dyDescent="0.3">
      <c r="A385" s="26" t="s">
        <v>1085</v>
      </c>
      <c r="B385" s="26"/>
      <c r="C385" s="26"/>
      <c r="D385" s="17" t="s">
        <v>873</v>
      </c>
      <c r="E385" s="27">
        <v>17</v>
      </c>
      <c r="F385" s="28">
        <v>27.4</v>
      </c>
      <c r="P385" s="26" t="s">
        <v>1085</v>
      </c>
      <c r="Q385" s="26"/>
      <c r="R385" s="26"/>
      <c r="S385" s="17" t="s">
        <v>873</v>
      </c>
      <c r="T385" s="27">
        <v>17</v>
      </c>
      <c r="U385" s="28">
        <v>24.1</v>
      </c>
    </row>
    <row r="386" spans="1:21" x14ac:dyDescent="0.3">
      <c r="A386" s="26" t="s">
        <v>1086</v>
      </c>
      <c r="B386" s="26"/>
      <c r="C386" s="26"/>
      <c r="D386" s="17" t="s">
        <v>874</v>
      </c>
      <c r="E386" s="27">
        <v>15</v>
      </c>
      <c r="F386" s="28">
        <v>28.1</v>
      </c>
      <c r="P386" s="26" t="s">
        <v>1086</v>
      </c>
      <c r="Q386" s="26"/>
      <c r="R386" s="26"/>
      <c r="S386" s="17" t="s">
        <v>874</v>
      </c>
      <c r="T386" s="27">
        <v>17</v>
      </c>
      <c r="U386" s="28">
        <v>30.7</v>
      </c>
    </row>
    <row r="387" spans="1:21" x14ac:dyDescent="0.3">
      <c r="A387" s="26" t="s">
        <v>1087</v>
      </c>
      <c r="B387" s="26"/>
      <c r="C387" s="26"/>
      <c r="D387" s="17" t="s">
        <v>875</v>
      </c>
      <c r="E387" s="34">
        <v>11</v>
      </c>
      <c r="F387" s="28">
        <v>26.6</v>
      </c>
      <c r="P387" s="26" t="s">
        <v>1087</v>
      </c>
      <c r="Q387" s="26"/>
      <c r="R387" s="26"/>
      <c r="S387" s="17" t="s">
        <v>875</v>
      </c>
      <c r="T387" s="34">
        <v>9</v>
      </c>
      <c r="U387" s="35">
        <v>22.6</v>
      </c>
    </row>
    <row r="388" spans="1:21" x14ac:dyDescent="0.3">
      <c r="A388" s="26" t="s">
        <v>1088</v>
      </c>
      <c r="B388" s="26"/>
      <c r="C388" s="26"/>
      <c r="D388" s="17" t="s">
        <v>876</v>
      </c>
      <c r="E388" s="34">
        <v>6</v>
      </c>
      <c r="F388" s="35">
        <v>21.9</v>
      </c>
      <c r="P388" s="26" t="s">
        <v>1088</v>
      </c>
      <c r="Q388" s="26"/>
      <c r="R388" s="26"/>
      <c r="S388" s="17" t="s">
        <v>876</v>
      </c>
      <c r="T388" s="34">
        <v>7</v>
      </c>
      <c r="U388" s="35">
        <v>27.4</v>
      </c>
    </row>
    <row r="389" spans="1:21" x14ac:dyDescent="0.3">
      <c r="A389" s="26" t="s">
        <v>1089</v>
      </c>
      <c r="B389" s="26"/>
      <c r="C389" s="26"/>
      <c r="D389" s="17" t="s">
        <v>877</v>
      </c>
      <c r="E389" s="34">
        <v>13</v>
      </c>
      <c r="F389" s="28">
        <v>33.5</v>
      </c>
      <c r="P389" s="26" t="s">
        <v>1089</v>
      </c>
      <c r="Q389" s="26"/>
      <c r="R389" s="26"/>
      <c r="S389" s="17" t="s">
        <v>877</v>
      </c>
      <c r="T389" s="27">
        <v>14</v>
      </c>
      <c r="U389" s="28">
        <v>34.6</v>
      </c>
    </row>
    <row r="390" spans="1:21" x14ac:dyDescent="0.3">
      <c r="A390" s="26" t="s">
        <v>1090</v>
      </c>
      <c r="B390" s="26"/>
      <c r="C390" s="26"/>
      <c r="D390" s="17" t="s">
        <v>878</v>
      </c>
      <c r="E390" s="27">
        <v>16</v>
      </c>
      <c r="F390" s="28">
        <v>23.7</v>
      </c>
      <c r="P390" s="26" t="s">
        <v>1090</v>
      </c>
      <c r="Q390" s="26"/>
      <c r="R390" s="26"/>
      <c r="S390" s="17" t="s">
        <v>878</v>
      </c>
      <c r="T390" s="27">
        <v>16</v>
      </c>
      <c r="U390" s="28">
        <v>28</v>
      </c>
    </row>
    <row r="391" spans="1:21" x14ac:dyDescent="0.3">
      <c r="A391" s="26" t="s">
        <v>1091</v>
      </c>
      <c r="B391" s="26"/>
      <c r="C391" s="26"/>
      <c r="D391" s="17" t="s">
        <v>879</v>
      </c>
      <c r="E391" s="27">
        <v>26</v>
      </c>
      <c r="F391" s="28">
        <v>24.3</v>
      </c>
      <c r="P391" s="26" t="s">
        <v>1091</v>
      </c>
      <c r="Q391" s="26"/>
      <c r="R391" s="26"/>
      <c r="S391" s="17" t="s">
        <v>879</v>
      </c>
      <c r="T391" s="27">
        <v>30</v>
      </c>
      <c r="U391" s="28">
        <v>27.1</v>
      </c>
    </row>
    <row r="392" spans="1:21" ht="27" x14ac:dyDescent="0.3">
      <c r="A392" s="26" t="s">
        <v>1092</v>
      </c>
      <c r="B392" s="26"/>
      <c r="C392" s="26"/>
      <c r="D392" s="17" t="s">
        <v>880</v>
      </c>
      <c r="E392" s="34">
        <v>9</v>
      </c>
      <c r="F392" s="35">
        <v>20.5</v>
      </c>
      <c r="P392" s="26" t="s">
        <v>1092</v>
      </c>
      <c r="Q392" s="26"/>
      <c r="R392" s="26"/>
      <c r="S392" s="17" t="s">
        <v>880</v>
      </c>
      <c r="T392" s="34">
        <v>10</v>
      </c>
      <c r="U392" s="35">
        <v>22.7</v>
      </c>
    </row>
    <row r="393" spans="1:21" x14ac:dyDescent="0.3">
      <c r="A393" s="26" t="s">
        <v>1093</v>
      </c>
      <c r="B393" s="26"/>
      <c r="C393" s="26"/>
      <c r="D393" s="17" t="s">
        <v>881</v>
      </c>
      <c r="E393" s="34">
        <v>12</v>
      </c>
      <c r="F393" s="28">
        <v>26.5</v>
      </c>
      <c r="P393" s="26" t="s">
        <v>1093</v>
      </c>
      <c r="Q393" s="26"/>
      <c r="R393" s="26"/>
      <c r="S393" s="17" t="s">
        <v>881</v>
      </c>
      <c r="T393" s="34">
        <v>12</v>
      </c>
      <c r="U393" s="28">
        <v>24.7</v>
      </c>
    </row>
    <row r="394" spans="1:21" ht="27" x14ac:dyDescent="0.3">
      <c r="A394" s="26" t="s">
        <v>1094</v>
      </c>
      <c r="B394" s="26"/>
      <c r="C394" s="26"/>
      <c r="D394" s="17" t="s">
        <v>882</v>
      </c>
      <c r="E394" s="34">
        <v>8</v>
      </c>
      <c r="F394" s="35">
        <v>27.6</v>
      </c>
      <c r="P394" s="26" t="s">
        <v>1094</v>
      </c>
      <c r="Q394" s="26"/>
      <c r="R394" s="26"/>
      <c r="S394" s="17" t="s">
        <v>882</v>
      </c>
      <c r="T394" s="34">
        <v>8</v>
      </c>
      <c r="U394" s="35">
        <v>27.1</v>
      </c>
    </row>
    <row r="395" spans="1:21" x14ac:dyDescent="0.3">
      <c r="A395" s="26" t="s">
        <v>1095</v>
      </c>
      <c r="B395" s="26"/>
      <c r="C395" s="26"/>
      <c r="D395" s="17" t="s">
        <v>883</v>
      </c>
      <c r="E395" s="27">
        <v>42</v>
      </c>
      <c r="F395" s="28">
        <v>20.7</v>
      </c>
      <c r="P395" s="26" t="s">
        <v>1095</v>
      </c>
      <c r="Q395" s="26"/>
      <c r="R395" s="26"/>
      <c r="S395" s="17" t="s">
        <v>883</v>
      </c>
      <c r="T395" s="27">
        <v>45</v>
      </c>
      <c r="U395" s="28">
        <v>21.5</v>
      </c>
    </row>
    <row r="396" spans="1:21" ht="27" x14ac:dyDescent="0.3">
      <c r="A396" s="26" t="s">
        <v>1096</v>
      </c>
      <c r="B396" s="26"/>
      <c r="C396" s="26"/>
      <c r="D396" s="17" t="s">
        <v>884</v>
      </c>
      <c r="E396" s="27">
        <v>17</v>
      </c>
      <c r="F396" s="28">
        <v>24.2</v>
      </c>
      <c r="P396" s="26" t="s">
        <v>1096</v>
      </c>
      <c r="Q396" s="26"/>
      <c r="R396" s="26"/>
      <c r="S396" s="17" t="s">
        <v>884</v>
      </c>
      <c r="T396" s="27">
        <v>21</v>
      </c>
      <c r="U396" s="28">
        <v>28.2</v>
      </c>
    </row>
    <row r="397" spans="1:21" x14ac:dyDescent="0.3">
      <c r="A397" s="26" t="s">
        <v>1097</v>
      </c>
      <c r="B397" s="26"/>
      <c r="C397" s="26"/>
      <c r="D397" s="17" t="s">
        <v>886</v>
      </c>
      <c r="E397" s="34">
        <v>6</v>
      </c>
      <c r="F397" s="35">
        <v>26.3</v>
      </c>
      <c r="P397" s="26" t="s">
        <v>1097</v>
      </c>
      <c r="Q397" s="26"/>
      <c r="R397" s="26"/>
      <c r="S397" s="17" t="s">
        <v>886</v>
      </c>
      <c r="T397" s="34">
        <v>7</v>
      </c>
      <c r="U397" s="35">
        <v>30.3</v>
      </c>
    </row>
    <row r="398" spans="1:21" x14ac:dyDescent="0.3">
      <c r="A398" s="26" t="s">
        <v>1098</v>
      </c>
      <c r="B398" s="26"/>
      <c r="C398" s="26"/>
      <c r="D398" s="17" t="s">
        <v>887</v>
      </c>
      <c r="E398" s="34">
        <v>9</v>
      </c>
      <c r="F398" s="35">
        <v>20.5</v>
      </c>
      <c r="P398" s="26" t="s">
        <v>1098</v>
      </c>
      <c r="Q398" s="26"/>
      <c r="R398" s="26"/>
      <c r="S398" s="17" t="s">
        <v>887</v>
      </c>
      <c r="T398" s="34">
        <v>9</v>
      </c>
      <c r="U398" s="35">
        <v>20.5</v>
      </c>
    </row>
    <row r="399" spans="1:21" x14ac:dyDescent="0.3">
      <c r="A399" s="26" t="s">
        <v>1099</v>
      </c>
      <c r="B399" s="26"/>
      <c r="C399" s="26"/>
      <c r="D399" s="17" t="s">
        <v>888</v>
      </c>
      <c r="E399" s="34">
        <v>6</v>
      </c>
      <c r="F399" s="35">
        <v>33</v>
      </c>
      <c r="P399" s="26" t="s">
        <v>1099</v>
      </c>
      <c r="Q399" s="26"/>
      <c r="R399" s="26"/>
      <c r="S399" s="17" t="s">
        <v>888</v>
      </c>
      <c r="T399" s="34">
        <v>6</v>
      </c>
      <c r="U399" s="35">
        <v>31.4</v>
      </c>
    </row>
    <row r="400" spans="1:21" x14ac:dyDescent="0.3">
      <c r="A400" s="26" t="s">
        <v>1100</v>
      </c>
      <c r="B400" s="26"/>
      <c r="C400" s="26"/>
      <c r="D400" s="17" t="s">
        <v>889</v>
      </c>
      <c r="E400" s="34">
        <v>7</v>
      </c>
      <c r="F400" s="35">
        <v>21.2</v>
      </c>
      <c r="P400" s="26" t="s">
        <v>1100</v>
      </c>
      <c r="Q400" s="26"/>
      <c r="R400" s="26"/>
      <c r="S400" s="17" t="s">
        <v>889</v>
      </c>
      <c r="T400" s="34">
        <v>6</v>
      </c>
      <c r="U400" s="35">
        <v>21.6</v>
      </c>
    </row>
    <row r="401" spans="1:21" x14ac:dyDescent="0.3">
      <c r="A401" s="26" t="s">
        <v>1101</v>
      </c>
      <c r="B401" s="26"/>
      <c r="C401" s="26"/>
      <c r="D401" s="17" t="s">
        <v>890</v>
      </c>
      <c r="E401" s="34">
        <v>7</v>
      </c>
      <c r="F401" s="35">
        <v>22.2</v>
      </c>
      <c r="P401" s="26" t="s">
        <v>1101</v>
      </c>
      <c r="Q401" s="26"/>
      <c r="R401" s="26"/>
      <c r="S401" s="17" t="s">
        <v>890</v>
      </c>
      <c r="T401" s="34">
        <v>7</v>
      </c>
      <c r="U401" s="35">
        <v>23.8</v>
      </c>
    </row>
    <row r="402" spans="1:21" x14ac:dyDescent="0.3">
      <c r="A402" s="26" t="s">
        <v>1102</v>
      </c>
      <c r="B402" s="26"/>
      <c r="C402" s="26"/>
      <c r="D402" s="17" t="s">
        <v>891</v>
      </c>
      <c r="E402" s="27">
        <v>17</v>
      </c>
      <c r="F402" s="28">
        <v>22.1</v>
      </c>
      <c r="P402" s="26" t="s">
        <v>1102</v>
      </c>
      <c r="Q402" s="26"/>
      <c r="R402" s="26"/>
      <c r="S402" s="17" t="s">
        <v>891</v>
      </c>
      <c r="T402" s="27">
        <v>16</v>
      </c>
      <c r="U402" s="28">
        <v>22.2</v>
      </c>
    </row>
    <row r="403" spans="1:21" x14ac:dyDescent="0.3">
      <c r="A403" s="16" t="s">
        <v>1103</v>
      </c>
      <c r="B403" s="16"/>
      <c r="C403" s="16"/>
      <c r="D403" s="17" t="s">
        <v>892</v>
      </c>
      <c r="E403" s="22">
        <v>433</v>
      </c>
      <c r="F403" s="23">
        <v>18.399999999999999</v>
      </c>
      <c r="P403" s="16" t="s">
        <v>1103</v>
      </c>
      <c r="Q403" s="16"/>
      <c r="R403" s="16"/>
      <c r="S403" s="17" t="s">
        <v>892</v>
      </c>
      <c r="T403" s="22">
        <v>470</v>
      </c>
      <c r="U403" s="23">
        <v>19.399999999999999</v>
      </c>
    </row>
    <row r="404" spans="1:21" x14ac:dyDescent="0.3">
      <c r="A404" s="26" t="s">
        <v>238</v>
      </c>
      <c r="B404" s="26"/>
      <c r="C404" s="26"/>
      <c r="D404" s="17" t="s">
        <v>893</v>
      </c>
      <c r="E404" s="27">
        <v>24</v>
      </c>
      <c r="F404" s="28">
        <v>16.399999999999999</v>
      </c>
      <c r="P404" s="26" t="s">
        <v>238</v>
      </c>
      <c r="Q404" s="26"/>
      <c r="R404" s="26"/>
      <c r="S404" s="17" t="s">
        <v>893</v>
      </c>
      <c r="T404" s="27">
        <v>21</v>
      </c>
      <c r="U404" s="28">
        <v>14.2</v>
      </c>
    </row>
    <row r="405" spans="1:21" x14ac:dyDescent="0.3">
      <c r="A405" s="26" t="s">
        <v>239</v>
      </c>
      <c r="B405" s="26"/>
      <c r="C405" s="26"/>
      <c r="D405" s="17" t="s">
        <v>894</v>
      </c>
      <c r="E405" s="27">
        <v>19</v>
      </c>
      <c r="F405" s="28">
        <v>23.3</v>
      </c>
      <c r="P405" s="26" t="s">
        <v>239</v>
      </c>
      <c r="Q405" s="26"/>
      <c r="R405" s="26"/>
      <c r="S405" s="17" t="s">
        <v>894</v>
      </c>
      <c r="T405" s="27">
        <v>19</v>
      </c>
      <c r="U405" s="28">
        <v>22</v>
      </c>
    </row>
    <row r="406" spans="1:21" x14ac:dyDescent="0.3">
      <c r="A406" s="26" t="s">
        <v>240</v>
      </c>
      <c r="B406" s="26"/>
      <c r="C406" s="26"/>
      <c r="D406" s="17" t="s">
        <v>895</v>
      </c>
      <c r="E406" s="34">
        <v>10</v>
      </c>
      <c r="F406" s="28">
        <v>31.2</v>
      </c>
      <c r="P406" s="26" t="s">
        <v>240</v>
      </c>
      <c r="Q406" s="26"/>
      <c r="R406" s="26"/>
      <c r="S406" s="17" t="s">
        <v>895</v>
      </c>
      <c r="T406" s="34">
        <v>9</v>
      </c>
      <c r="U406" s="35">
        <v>28.4</v>
      </c>
    </row>
    <row r="407" spans="1:21" x14ac:dyDescent="0.3">
      <c r="A407" s="26" t="s">
        <v>241</v>
      </c>
      <c r="B407" s="26"/>
      <c r="C407" s="26"/>
      <c r="D407" s="17" t="s">
        <v>896</v>
      </c>
      <c r="E407" s="34">
        <v>8</v>
      </c>
      <c r="F407" s="35">
        <v>24.2</v>
      </c>
      <c r="P407" s="26" t="s">
        <v>241</v>
      </c>
      <c r="Q407" s="26"/>
      <c r="R407" s="26"/>
      <c r="S407" s="17" t="s">
        <v>896</v>
      </c>
      <c r="T407" s="34">
        <v>8</v>
      </c>
      <c r="U407" s="35">
        <v>24</v>
      </c>
    </row>
    <row r="408" spans="1:21" x14ac:dyDescent="0.3">
      <c r="A408" s="26" t="s">
        <v>242</v>
      </c>
      <c r="B408" s="26"/>
      <c r="C408" s="26"/>
      <c r="D408" s="17" t="s">
        <v>898</v>
      </c>
      <c r="E408" s="34" t="s">
        <v>1074</v>
      </c>
      <c r="F408" s="35">
        <v>21.3</v>
      </c>
      <c r="P408" s="26" t="s">
        <v>242</v>
      </c>
      <c r="Q408" s="26"/>
      <c r="R408" s="26"/>
      <c r="S408" s="17" t="s">
        <v>898</v>
      </c>
      <c r="T408" s="34" t="s">
        <v>1074</v>
      </c>
      <c r="U408" s="35">
        <v>26.3</v>
      </c>
    </row>
    <row r="409" spans="1:21" x14ac:dyDescent="0.3">
      <c r="A409" s="26" t="s">
        <v>243</v>
      </c>
      <c r="B409" s="26"/>
      <c r="C409" s="26"/>
      <c r="D409" s="17" t="s">
        <v>899</v>
      </c>
      <c r="E409" s="27">
        <v>16</v>
      </c>
      <c r="F409" s="28">
        <v>28.8</v>
      </c>
      <c r="P409" s="26" t="s">
        <v>243</v>
      </c>
      <c r="Q409" s="26"/>
      <c r="R409" s="26"/>
      <c r="S409" s="17" t="s">
        <v>899</v>
      </c>
      <c r="T409" s="27">
        <v>17</v>
      </c>
      <c r="U409" s="28">
        <v>30.6</v>
      </c>
    </row>
    <row r="410" spans="1:21" x14ac:dyDescent="0.3">
      <c r="A410" s="26" t="s">
        <v>244</v>
      </c>
      <c r="B410" s="26"/>
      <c r="C410" s="26"/>
      <c r="D410" s="17" t="s">
        <v>900</v>
      </c>
      <c r="E410" s="34">
        <v>13</v>
      </c>
      <c r="F410" s="28">
        <v>15.2</v>
      </c>
      <c r="P410" s="26" t="s">
        <v>244</v>
      </c>
      <c r="Q410" s="26"/>
      <c r="R410" s="26"/>
      <c r="S410" s="17" t="s">
        <v>900</v>
      </c>
      <c r="T410" s="27">
        <v>15</v>
      </c>
      <c r="U410" s="28">
        <v>18.5</v>
      </c>
    </row>
    <row r="411" spans="1:21" x14ac:dyDescent="0.3">
      <c r="A411" s="26" t="s">
        <v>245</v>
      </c>
      <c r="B411" s="26"/>
      <c r="C411" s="26"/>
      <c r="D411" s="17" t="s">
        <v>901</v>
      </c>
      <c r="E411" s="34">
        <v>9</v>
      </c>
      <c r="F411" s="35">
        <v>23.1</v>
      </c>
      <c r="P411" s="26" t="s">
        <v>245</v>
      </c>
      <c r="Q411" s="26"/>
      <c r="R411" s="26"/>
      <c r="S411" s="17" t="s">
        <v>901</v>
      </c>
      <c r="T411" s="34">
        <v>11</v>
      </c>
      <c r="U411" s="28">
        <v>26.2</v>
      </c>
    </row>
    <row r="412" spans="1:21" x14ac:dyDescent="0.3">
      <c r="A412" s="26" t="s">
        <v>246</v>
      </c>
      <c r="B412" s="26"/>
      <c r="C412" s="26"/>
      <c r="D412" s="17" t="s">
        <v>902</v>
      </c>
      <c r="E412" s="34">
        <v>4</v>
      </c>
      <c r="F412" s="35">
        <v>18.600000000000001</v>
      </c>
      <c r="P412" s="26" t="s">
        <v>246</v>
      </c>
      <c r="Q412" s="26"/>
      <c r="R412" s="26"/>
      <c r="S412" s="17" t="s">
        <v>902</v>
      </c>
      <c r="T412" s="34">
        <v>5</v>
      </c>
      <c r="U412" s="35">
        <v>26.3</v>
      </c>
    </row>
    <row r="413" spans="1:21" x14ac:dyDescent="0.3">
      <c r="A413" s="26" t="s">
        <v>247</v>
      </c>
      <c r="B413" s="26"/>
      <c r="C413" s="26"/>
      <c r="D413" s="17" t="s">
        <v>903</v>
      </c>
      <c r="E413" s="34">
        <v>6</v>
      </c>
      <c r="F413" s="35">
        <v>19.3</v>
      </c>
      <c r="P413" s="26" t="s">
        <v>247</v>
      </c>
      <c r="Q413" s="26"/>
      <c r="R413" s="26"/>
      <c r="S413" s="17" t="s">
        <v>903</v>
      </c>
      <c r="T413" s="34">
        <v>7</v>
      </c>
      <c r="U413" s="35">
        <v>20.8</v>
      </c>
    </row>
    <row r="414" spans="1:21" x14ac:dyDescent="0.3">
      <c r="A414" s="26" t="s">
        <v>248</v>
      </c>
      <c r="B414" s="26"/>
      <c r="C414" s="26"/>
      <c r="D414" s="17" t="s">
        <v>904</v>
      </c>
      <c r="E414" s="34">
        <v>6</v>
      </c>
      <c r="F414" s="35">
        <v>30.1</v>
      </c>
      <c r="P414" s="26" t="s">
        <v>248</v>
      </c>
      <c r="Q414" s="26"/>
      <c r="R414" s="26"/>
      <c r="S414" s="17" t="s">
        <v>904</v>
      </c>
      <c r="T414" s="34">
        <v>6</v>
      </c>
      <c r="U414" s="35">
        <v>30.1</v>
      </c>
    </row>
    <row r="415" spans="1:21" x14ac:dyDescent="0.3">
      <c r="A415" s="26" t="s">
        <v>249</v>
      </c>
      <c r="B415" s="26"/>
      <c r="C415" s="26"/>
      <c r="D415" s="17" t="s">
        <v>897</v>
      </c>
      <c r="E415" s="27">
        <v>45</v>
      </c>
      <c r="F415" s="28">
        <v>14</v>
      </c>
      <c r="P415" s="26" t="s">
        <v>249</v>
      </c>
      <c r="Q415" s="26"/>
      <c r="R415" s="26"/>
      <c r="S415" s="17" t="s">
        <v>897</v>
      </c>
      <c r="T415" s="27">
        <v>52</v>
      </c>
      <c r="U415" s="23">
        <v>15</v>
      </c>
    </row>
    <row r="416" spans="1:21" x14ac:dyDescent="0.3">
      <c r="A416" s="26" t="s">
        <v>251</v>
      </c>
      <c r="B416" s="26"/>
      <c r="C416" s="26"/>
      <c r="D416" s="17" t="s">
        <v>905</v>
      </c>
      <c r="E416" s="34">
        <v>12</v>
      </c>
      <c r="F416" s="28">
        <v>20.399999999999999</v>
      </c>
      <c r="P416" s="26" t="s">
        <v>251</v>
      </c>
      <c r="Q416" s="26"/>
      <c r="R416" s="26"/>
      <c r="S416" s="17" t="s">
        <v>905</v>
      </c>
      <c r="T416" s="34">
        <v>11</v>
      </c>
      <c r="U416" s="35">
        <v>18.899999999999999</v>
      </c>
    </row>
    <row r="417" spans="1:21" x14ac:dyDescent="0.3">
      <c r="A417" s="26" t="s">
        <v>252</v>
      </c>
      <c r="B417" s="26"/>
      <c r="C417" s="26"/>
      <c r="D417" s="17" t="s">
        <v>983</v>
      </c>
      <c r="E417" s="27">
        <v>29</v>
      </c>
      <c r="F417" s="28">
        <v>23</v>
      </c>
      <c r="P417" s="26" t="s">
        <v>252</v>
      </c>
      <c r="Q417" s="26"/>
      <c r="R417" s="26"/>
      <c r="S417" s="17" t="s">
        <v>983</v>
      </c>
      <c r="T417" s="27">
        <v>27</v>
      </c>
      <c r="U417" s="28">
        <v>20.8</v>
      </c>
    </row>
    <row r="418" spans="1:21" x14ac:dyDescent="0.3">
      <c r="A418" s="26" t="s">
        <v>253</v>
      </c>
      <c r="B418" s="26"/>
      <c r="C418" s="26"/>
      <c r="D418" s="17" t="s">
        <v>984</v>
      </c>
      <c r="E418" s="22">
        <v>59</v>
      </c>
      <c r="F418" s="23">
        <v>14.8</v>
      </c>
      <c r="P418" s="26" t="s">
        <v>253</v>
      </c>
      <c r="Q418" s="26"/>
      <c r="R418" s="26"/>
      <c r="S418" s="17" t="s">
        <v>984</v>
      </c>
      <c r="T418" s="22">
        <v>64</v>
      </c>
      <c r="U418" s="23">
        <v>16.2</v>
      </c>
    </row>
    <row r="419" spans="1:21" x14ac:dyDescent="0.3">
      <c r="A419" s="26" t="s">
        <v>254</v>
      </c>
      <c r="B419" s="26"/>
      <c r="C419" s="26"/>
      <c r="D419" s="17" t="s">
        <v>908</v>
      </c>
      <c r="E419" s="27">
        <v>19</v>
      </c>
      <c r="F419" s="28">
        <v>19.5</v>
      </c>
      <c r="P419" s="26" t="s">
        <v>254</v>
      </c>
      <c r="Q419" s="26"/>
      <c r="R419" s="26"/>
      <c r="S419" s="17" t="s">
        <v>908</v>
      </c>
      <c r="T419" s="27">
        <v>23</v>
      </c>
      <c r="U419" s="28">
        <v>20.8</v>
      </c>
    </row>
    <row r="420" spans="1:21" x14ac:dyDescent="0.3">
      <c r="A420" s="26" t="s">
        <v>255</v>
      </c>
      <c r="B420" s="26"/>
      <c r="C420" s="26"/>
      <c r="D420" s="17" t="s">
        <v>909</v>
      </c>
      <c r="E420" s="34">
        <v>6</v>
      </c>
      <c r="F420" s="35">
        <v>23.8</v>
      </c>
      <c r="P420" s="26" t="s">
        <v>255</v>
      </c>
      <c r="Q420" s="26"/>
      <c r="R420" s="26"/>
      <c r="S420" s="17" t="s">
        <v>909</v>
      </c>
      <c r="T420" s="34">
        <v>6</v>
      </c>
      <c r="U420" s="35">
        <v>26</v>
      </c>
    </row>
    <row r="421" spans="1:21" x14ac:dyDescent="0.3">
      <c r="A421" s="26" t="s">
        <v>256</v>
      </c>
      <c r="B421" s="26"/>
      <c r="C421" s="26"/>
      <c r="D421" s="17" t="s">
        <v>910</v>
      </c>
      <c r="E421" s="34">
        <v>4</v>
      </c>
      <c r="F421" s="35">
        <v>13.8</v>
      </c>
      <c r="P421" s="26" t="s">
        <v>256</v>
      </c>
      <c r="Q421" s="26"/>
      <c r="R421" s="26"/>
      <c r="S421" s="17" t="s">
        <v>910</v>
      </c>
      <c r="T421" s="34">
        <v>4</v>
      </c>
      <c r="U421" s="35">
        <v>14.8</v>
      </c>
    </row>
    <row r="422" spans="1:21" x14ac:dyDescent="0.3">
      <c r="A422" s="26" t="s">
        <v>257</v>
      </c>
      <c r="B422" s="26"/>
      <c r="C422" s="26"/>
      <c r="D422" s="17" t="s">
        <v>911</v>
      </c>
      <c r="E422" s="34">
        <v>9</v>
      </c>
      <c r="F422" s="35">
        <v>24.7</v>
      </c>
      <c r="P422" s="26" t="s">
        <v>257</v>
      </c>
      <c r="Q422" s="26"/>
      <c r="R422" s="26"/>
      <c r="S422" s="17" t="s">
        <v>911</v>
      </c>
      <c r="T422" s="34">
        <v>10</v>
      </c>
      <c r="U422" s="35">
        <v>27.4</v>
      </c>
    </row>
    <row r="423" spans="1:21" x14ac:dyDescent="0.3">
      <c r="A423" s="26" t="s">
        <v>250</v>
      </c>
      <c r="B423" s="26"/>
      <c r="C423" s="26"/>
      <c r="D423" s="17" t="s">
        <v>912</v>
      </c>
      <c r="E423" s="34" t="s">
        <v>1074</v>
      </c>
      <c r="F423" s="35" t="s">
        <v>1074</v>
      </c>
      <c r="P423" s="26" t="s">
        <v>250</v>
      </c>
      <c r="Q423" s="26"/>
      <c r="R423" s="26"/>
      <c r="S423" s="17" t="s">
        <v>912</v>
      </c>
      <c r="T423" s="34" t="s">
        <v>1074</v>
      </c>
      <c r="U423" s="35" t="s">
        <v>1074</v>
      </c>
    </row>
    <row r="424" spans="1:21" x14ac:dyDescent="0.3">
      <c r="A424" s="26" t="s">
        <v>258</v>
      </c>
      <c r="B424" s="26"/>
      <c r="C424" s="26"/>
      <c r="D424" s="17" t="s">
        <v>913</v>
      </c>
      <c r="E424" s="34">
        <v>8</v>
      </c>
      <c r="F424" s="35">
        <v>21.4</v>
      </c>
      <c r="P424" s="26" t="s">
        <v>258</v>
      </c>
      <c r="Q424" s="26"/>
      <c r="R424" s="26"/>
      <c r="S424" s="17" t="s">
        <v>913</v>
      </c>
      <c r="T424" s="34">
        <v>10</v>
      </c>
      <c r="U424" s="28">
        <v>24.3</v>
      </c>
    </row>
    <row r="425" spans="1:21" x14ac:dyDescent="0.3">
      <c r="A425" s="26" t="s">
        <v>259</v>
      </c>
      <c r="B425" s="26"/>
      <c r="C425" s="26"/>
      <c r="D425" s="17" t="s">
        <v>985</v>
      </c>
      <c r="E425" s="27">
        <v>23</v>
      </c>
      <c r="F425" s="28">
        <v>19.8</v>
      </c>
      <c r="P425" s="26" t="s">
        <v>259</v>
      </c>
      <c r="Q425" s="26"/>
      <c r="R425" s="26"/>
      <c r="S425" s="17" t="s">
        <v>985</v>
      </c>
      <c r="T425" s="27">
        <v>26</v>
      </c>
      <c r="U425" s="28">
        <v>20.5</v>
      </c>
    </row>
    <row r="426" spans="1:21" x14ac:dyDescent="0.3">
      <c r="A426" s="26" t="s">
        <v>260</v>
      </c>
      <c r="B426" s="26"/>
      <c r="C426" s="26"/>
      <c r="D426" s="17" t="s">
        <v>915</v>
      </c>
      <c r="E426" s="34" t="s">
        <v>1074</v>
      </c>
      <c r="F426" s="35" t="s">
        <v>1074</v>
      </c>
      <c r="P426" s="26" t="s">
        <v>260</v>
      </c>
      <c r="Q426" s="26"/>
      <c r="R426" s="26"/>
      <c r="S426" s="17" t="s">
        <v>915</v>
      </c>
      <c r="T426" s="34" t="s">
        <v>1074</v>
      </c>
      <c r="U426" s="35" t="s">
        <v>1074</v>
      </c>
    </row>
    <row r="427" spans="1:21" x14ac:dyDescent="0.3">
      <c r="A427" s="26" t="s">
        <v>261</v>
      </c>
      <c r="B427" s="26"/>
      <c r="C427" s="26"/>
      <c r="D427" s="17" t="s">
        <v>986</v>
      </c>
      <c r="E427" s="27">
        <v>15</v>
      </c>
      <c r="F427" s="28">
        <v>22</v>
      </c>
      <c r="P427" s="26" t="s">
        <v>261</v>
      </c>
      <c r="Q427" s="26"/>
      <c r="R427" s="26"/>
      <c r="S427" s="17" t="s">
        <v>986</v>
      </c>
      <c r="T427" s="27">
        <v>15</v>
      </c>
      <c r="U427" s="28">
        <v>20.399999999999999</v>
      </c>
    </row>
    <row r="428" spans="1:21" x14ac:dyDescent="0.3">
      <c r="A428" s="26" t="s">
        <v>262</v>
      </c>
      <c r="B428" s="26"/>
      <c r="C428" s="26"/>
      <c r="D428" s="17" t="s">
        <v>917</v>
      </c>
      <c r="E428" s="27">
        <v>14</v>
      </c>
      <c r="F428" s="28">
        <v>17.7</v>
      </c>
      <c r="P428" s="26" t="s">
        <v>262</v>
      </c>
      <c r="Q428" s="26"/>
      <c r="R428" s="26"/>
      <c r="S428" s="17" t="s">
        <v>917</v>
      </c>
      <c r="T428" s="27">
        <v>16</v>
      </c>
      <c r="U428" s="28">
        <v>25.1</v>
      </c>
    </row>
    <row r="429" spans="1:21" x14ac:dyDescent="0.3">
      <c r="A429" s="26" t="s">
        <v>263</v>
      </c>
      <c r="B429" s="26"/>
      <c r="C429" s="26"/>
      <c r="D429" s="17" t="s">
        <v>918</v>
      </c>
      <c r="E429" s="34">
        <v>9</v>
      </c>
      <c r="F429" s="35">
        <v>23.6</v>
      </c>
      <c r="P429" s="26" t="s">
        <v>263</v>
      </c>
      <c r="Q429" s="26"/>
      <c r="R429" s="26"/>
      <c r="S429" s="17" t="s">
        <v>918</v>
      </c>
      <c r="T429" s="34">
        <v>11</v>
      </c>
      <c r="U429" s="28">
        <v>25.7</v>
      </c>
    </row>
    <row r="430" spans="1:21" x14ac:dyDescent="0.3">
      <c r="A430" s="26" t="s">
        <v>264</v>
      </c>
      <c r="B430" s="26"/>
      <c r="C430" s="26"/>
      <c r="D430" s="17" t="s">
        <v>919</v>
      </c>
      <c r="E430" s="34" t="s">
        <v>1074</v>
      </c>
      <c r="F430" s="35" t="s">
        <v>1074</v>
      </c>
      <c r="P430" s="26" t="s">
        <v>264</v>
      </c>
      <c r="Q430" s="26"/>
      <c r="R430" s="26"/>
      <c r="S430" s="17" t="s">
        <v>919</v>
      </c>
      <c r="T430" s="34" t="s">
        <v>1074</v>
      </c>
      <c r="U430" s="35" t="s">
        <v>1074</v>
      </c>
    </row>
    <row r="431" spans="1:21" x14ac:dyDescent="0.3">
      <c r="A431" s="26" t="s">
        <v>265</v>
      </c>
      <c r="B431" s="26"/>
      <c r="C431" s="26"/>
      <c r="D431" s="17" t="s">
        <v>920</v>
      </c>
      <c r="E431" s="34">
        <v>11</v>
      </c>
      <c r="F431" s="35">
        <v>23.9</v>
      </c>
      <c r="P431" s="26" t="s">
        <v>265</v>
      </c>
      <c r="Q431" s="26"/>
      <c r="R431" s="26"/>
      <c r="S431" s="17" t="s">
        <v>920</v>
      </c>
      <c r="T431" s="34">
        <v>11</v>
      </c>
      <c r="U431" s="35">
        <v>22.6</v>
      </c>
    </row>
    <row r="432" spans="1:21" x14ac:dyDescent="0.3">
      <c r="A432" s="26" t="s">
        <v>266</v>
      </c>
      <c r="B432" s="26"/>
      <c r="C432" s="26"/>
      <c r="D432" s="17" t="s">
        <v>921</v>
      </c>
      <c r="E432" s="27">
        <v>20</v>
      </c>
      <c r="F432" s="28">
        <v>18.3</v>
      </c>
      <c r="P432" s="26" t="s">
        <v>266</v>
      </c>
      <c r="Q432" s="26"/>
      <c r="R432" s="26"/>
      <c r="S432" s="17" t="s">
        <v>921</v>
      </c>
      <c r="T432" s="27">
        <v>24</v>
      </c>
      <c r="U432" s="28">
        <v>20.3</v>
      </c>
    </row>
    <row r="433" spans="1:29" x14ac:dyDescent="0.3">
      <c r="A433" s="26" t="s">
        <v>267</v>
      </c>
      <c r="B433" s="26"/>
      <c r="C433" s="26"/>
      <c r="D433" s="17" t="s">
        <v>922</v>
      </c>
      <c r="E433" s="34">
        <v>7</v>
      </c>
      <c r="F433" s="35">
        <v>16.899999999999999</v>
      </c>
      <c r="P433" s="26" t="s">
        <v>267</v>
      </c>
      <c r="Q433" s="26"/>
      <c r="R433" s="26"/>
      <c r="S433" s="17" t="s">
        <v>922</v>
      </c>
      <c r="T433" s="34">
        <v>10</v>
      </c>
      <c r="U433" s="35">
        <v>21.6</v>
      </c>
    </row>
    <row r="434" spans="1:29" x14ac:dyDescent="0.3">
      <c r="A434" s="26" t="s">
        <v>268</v>
      </c>
      <c r="B434" s="26"/>
      <c r="C434" s="26"/>
      <c r="D434" s="17" t="s">
        <v>923</v>
      </c>
      <c r="E434" s="34">
        <v>5</v>
      </c>
      <c r="F434" s="35">
        <v>17.2</v>
      </c>
      <c r="P434" s="26" t="s">
        <v>268</v>
      </c>
      <c r="Q434" s="26"/>
      <c r="R434" s="26"/>
      <c r="S434" s="17" t="s">
        <v>923</v>
      </c>
      <c r="T434" s="34">
        <v>7</v>
      </c>
      <c r="U434" s="35">
        <v>18.399999999999999</v>
      </c>
    </row>
    <row r="435" spans="1:29" x14ac:dyDescent="0.3">
      <c r="A435" s="26" t="s">
        <v>269</v>
      </c>
      <c r="B435" s="26"/>
      <c r="C435" s="26"/>
      <c r="D435" s="17" t="s">
        <v>924</v>
      </c>
      <c r="E435" s="27">
        <v>15</v>
      </c>
      <c r="F435" s="28">
        <v>16</v>
      </c>
      <c r="P435" s="26" t="s">
        <v>269</v>
      </c>
      <c r="Q435" s="26"/>
      <c r="R435" s="26"/>
      <c r="S435" s="17" t="s">
        <v>924</v>
      </c>
      <c r="T435" s="27">
        <v>17</v>
      </c>
      <c r="U435" s="28">
        <v>17.5</v>
      </c>
    </row>
    <row r="436" spans="1:29" x14ac:dyDescent="0.3">
      <c r="A436" s="16" t="s">
        <v>1104</v>
      </c>
      <c r="B436" s="16"/>
      <c r="C436" s="16"/>
      <c r="D436" s="17" t="s">
        <v>925</v>
      </c>
      <c r="E436" s="22">
        <v>240</v>
      </c>
      <c r="F436" s="23">
        <v>27.9</v>
      </c>
      <c r="P436" s="16" t="s">
        <v>1104</v>
      </c>
      <c r="Q436" s="16"/>
      <c r="R436" s="16"/>
      <c r="S436" s="17" t="s">
        <v>925</v>
      </c>
      <c r="T436" s="22">
        <v>227</v>
      </c>
      <c r="U436" s="23">
        <v>27.7</v>
      </c>
    </row>
    <row r="437" spans="1:29" ht="15" thickBot="1" x14ac:dyDescent="0.35">
      <c r="A437" s="36" t="s">
        <v>1105</v>
      </c>
      <c r="B437" s="36"/>
      <c r="C437" s="36"/>
      <c r="D437" s="37" t="s">
        <v>472</v>
      </c>
      <c r="E437" s="38" t="s">
        <v>1106</v>
      </c>
      <c r="F437" s="39"/>
      <c r="P437" s="36" t="s">
        <v>1105</v>
      </c>
      <c r="Q437" s="36"/>
      <c r="R437" s="36"/>
      <c r="S437" s="37" t="s">
        <v>472</v>
      </c>
      <c r="T437" s="38" t="s">
        <v>1106</v>
      </c>
      <c r="U437" s="39"/>
    </row>
    <row r="438" spans="1:29" x14ac:dyDescent="0.3">
      <c r="A438" s="139" t="s">
        <v>1627</v>
      </c>
      <c r="B438" s="139"/>
      <c r="C438" s="139"/>
      <c r="D438" s="139"/>
      <c r="E438" s="127"/>
      <c r="F438" s="127"/>
      <c r="G438" s="127"/>
      <c r="H438" s="127"/>
      <c r="I438" s="127"/>
      <c r="J438" s="127"/>
      <c r="K438" s="127"/>
      <c r="L438" s="127"/>
      <c r="M438" s="127"/>
      <c r="N438" s="127"/>
      <c r="P438" s="139" t="s">
        <v>1627</v>
      </c>
      <c r="Q438" s="139"/>
      <c r="R438" s="139"/>
      <c r="S438" s="139"/>
      <c r="T438" s="127"/>
      <c r="U438" s="127"/>
      <c r="V438" s="127"/>
      <c r="W438" s="127"/>
      <c r="X438" s="127"/>
      <c r="Y438" s="127"/>
      <c r="Z438" s="127"/>
      <c r="AA438" s="127"/>
      <c r="AB438" s="127"/>
      <c r="AC438" s="127"/>
    </row>
    <row r="439" spans="1:29" x14ac:dyDescent="0.3">
      <c r="A439" s="127" t="s">
        <v>1628</v>
      </c>
      <c r="B439" s="127"/>
      <c r="C439" s="127"/>
      <c r="D439" s="127"/>
      <c r="E439" s="127"/>
      <c r="F439" s="127"/>
      <c r="G439" s="127"/>
      <c r="H439" s="127"/>
      <c r="I439" s="127"/>
      <c r="J439" s="127"/>
      <c r="K439" s="127"/>
      <c r="L439" s="127"/>
      <c r="M439" s="127"/>
      <c r="N439" s="127"/>
      <c r="P439" s="127" t="s">
        <v>1628</v>
      </c>
      <c r="Q439" s="127"/>
      <c r="R439" s="127"/>
      <c r="S439" s="127"/>
      <c r="T439" s="127"/>
      <c r="U439" s="127"/>
      <c r="V439" s="127"/>
      <c r="W439" s="127"/>
      <c r="X439" s="127"/>
      <c r="Y439" s="127"/>
      <c r="Z439" s="127"/>
      <c r="AA439" s="127"/>
      <c r="AB439" s="127"/>
      <c r="AC439" s="127"/>
    </row>
    <row r="440" spans="1:29" x14ac:dyDescent="0.3">
      <c r="A440" s="127" t="s">
        <v>1629</v>
      </c>
      <c r="B440" s="127"/>
      <c r="C440" s="127"/>
      <c r="D440" s="127"/>
      <c r="E440" s="127"/>
      <c r="F440" s="127"/>
      <c r="G440" s="127"/>
      <c r="H440" s="127"/>
      <c r="I440" s="127"/>
      <c r="J440" s="127"/>
      <c r="K440" s="127"/>
      <c r="L440" s="127"/>
      <c r="M440" s="127"/>
      <c r="N440" s="127"/>
      <c r="P440" s="127" t="s">
        <v>1629</v>
      </c>
      <c r="Q440" s="127"/>
      <c r="R440" s="127"/>
      <c r="S440" s="127"/>
      <c r="T440" s="127"/>
      <c r="U440" s="127"/>
      <c r="V440" s="127"/>
      <c r="W440" s="127"/>
      <c r="X440" s="127"/>
      <c r="Y440" s="127"/>
      <c r="Z440" s="127"/>
      <c r="AA440" s="127"/>
      <c r="AB440" s="127"/>
      <c r="AC440" s="127"/>
    </row>
    <row r="441" spans="1:29" x14ac:dyDescent="0.3">
      <c r="A441" s="127" t="s">
        <v>1107</v>
      </c>
      <c r="B441" s="127"/>
      <c r="C441" s="127"/>
      <c r="D441" s="127"/>
      <c r="E441" s="127"/>
      <c r="F441" s="127"/>
      <c r="G441" s="127"/>
      <c r="H441" s="127"/>
      <c r="I441" s="127"/>
      <c r="J441" s="127"/>
      <c r="K441" s="127"/>
      <c r="L441" s="127"/>
      <c r="M441" s="127"/>
      <c r="N441" s="127"/>
      <c r="P441" s="127" t="s">
        <v>1107</v>
      </c>
      <c r="Q441" s="127"/>
      <c r="R441" s="127"/>
      <c r="S441" s="127"/>
      <c r="T441" s="127"/>
      <c r="U441" s="127"/>
      <c r="V441" s="127"/>
      <c r="W441" s="127"/>
      <c r="X441" s="127"/>
      <c r="Y441" s="127"/>
      <c r="Z441" s="127"/>
      <c r="AA441" s="127"/>
      <c r="AB441" s="127"/>
      <c r="AC441" s="127"/>
    </row>
    <row r="442" spans="1:29" x14ac:dyDescent="0.3">
      <c r="A442" s="136" t="s">
        <v>1108</v>
      </c>
      <c r="B442" s="136"/>
      <c r="C442" s="136"/>
      <c r="D442" s="136"/>
      <c r="E442" s="136"/>
      <c r="F442" s="136"/>
      <c r="G442" s="136"/>
      <c r="H442" s="136"/>
      <c r="I442" s="136"/>
      <c r="J442" s="136"/>
      <c r="K442" s="136"/>
      <c r="L442" s="136"/>
      <c r="M442" s="136"/>
      <c r="N442" s="136"/>
      <c r="P442" s="136" t="s">
        <v>1108</v>
      </c>
      <c r="Q442" s="136"/>
      <c r="R442" s="136"/>
      <c r="S442" s="136"/>
      <c r="T442" s="136"/>
      <c r="U442" s="136"/>
      <c r="V442" s="136"/>
      <c r="W442" s="136"/>
      <c r="X442" s="136"/>
      <c r="Y442" s="136"/>
      <c r="Z442" s="136"/>
      <c r="AA442" s="136"/>
      <c r="AB442" s="136"/>
      <c r="AC442" s="136"/>
    </row>
    <row r="444" spans="1:29" x14ac:dyDescent="0.3">
      <c r="A444" t="s">
        <v>466</v>
      </c>
      <c r="E444" s="54">
        <f>SUMIF($B11:$B379,$A444,E11:E379)-SUMIFS(E11:E379,$B11:$B379,$A444,$C11:$C379,"SC")</f>
        <v>981</v>
      </c>
      <c r="F444">
        <f>100*E444/G444</f>
        <v>25.193874678213117</v>
      </c>
      <c r="G444" s="54">
        <f>SUMIF($B11:$B379,$A444,G11:G379)-SUMIFS(G11:G379,$B11:$B379,$A444,$C11:$C379,"SC")</f>
        <v>3893.803603176364</v>
      </c>
      <c r="P444" t="s">
        <v>466</v>
      </c>
      <c r="T444" s="54">
        <f>SUMIF($B11:$B379,$A444,T11:T379)-SUMIFS(T11:T379,$B11:$B379,$A444,$C11:$C379,"SC")</f>
        <v>1036</v>
      </c>
      <c r="U444">
        <f>100*T444/V444</f>
        <v>25.686116509030054</v>
      </c>
      <c r="V444" s="54">
        <f>SUMIF($B11:$B379,$A444,V11:V379)-SUMIFS(V11:V379,$B11:$B379,$A444,$C11:$C379,"SC")</f>
        <v>4033.3072523274982</v>
      </c>
    </row>
    <row r="449" spans="5:20" x14ac:dyDescent="0.3">
      <c r="E449" s="53">
        <f>MIN(F10:F437)</f>
        <v>6</v>
      </c>
      <c r="T449" s="53">
        <f>MIN(U10:U437)</f>
        <v>6.3</v>
      </c>
    </row>
  </sheetData>
  <mergeCells count="22">
    <mergeCell ref="A442:N442"/>
    <mergeCell ref="T3:U3"/>
    <mergeCell ref="P439:AC439"/>
    <mergeCell ref="P440:AC440"/>
    <mergeCell ref="P441:AC441"/>
    <mergeCell ref="P442:AC442"/>
    <mergeCell ref="E3:F3"/>
    <mergeCell ref="I7:N7"/>
    <mergeCell ref="I8:N8"/>
    <mergeCell ref="I9:N9"/>
    <mergeCell ref="I10:N10"/>
    <mergeCell ref="I11:N11"/>
    <mergeCell ref="P438:AC438"/>
    <mergeCell ref="A438:N438"/>
    <mergeCell ref="A439:N439"/>
    <mergeCell ref="A440:N440"/>
    <mergeCell ref="A441:N441"/>
    <mergeCell ref="X7:AC7"/>
    <mergeCell ref="X8:AC8"/>
    <mergeCell ref="X9:AC9"/>
    <mergeCell ref="X10:AC10"/>
    <mergeCell ref="X11:AC1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57C36-D4C7-4F74-80F7-49B1BA543502}">
  <sheetPr codeName="Sheet7"/>
  <dimension ref="A1:Y578"/>
  <sheetViews>
    <sheetView topLeftCell="A205" workbookViewId="0">
      <selection activeCell="F576" sqref="F576:U576"/>
    </sheetView>
  </sheetViews>
  <sheetFormatPr defaultRowHeight="14.4" x14ac:dyDescent="0.3"/>
  <cols>
    <col min="2" max="3" width="16.5546875" customWidth="1"/>
    <col min="4" max="4" width="17" customWidth="1"/>
  </cols>
  <sheetData>
    <row r="1" spans="1:21" x14ac:dyDescent="0.3">
      <c r="A1" t="s">
        <v>1594</v>
      </c>
      <c r="U1" t="s">
        <v>1597</v>
      </c>
    </row>
    <row r="2" spans="1:21" x14ac:dyDescent="0.3">
      <c r="A2" t="s">
        <v>1595</v>
      </c>
      <c r="B2" t="s">
        <v>1596</v>
      </c>
      <c r="C2" t="s">
        <v>1116</v>
      </c>
      <c r="F2">
        <v>2004</v>
      </c>
      <c r="G2">
        <v>2005</v>
      </c>
      <c r="H2">
        <v>2006</v>
      </c>
      <c r="I2">
        <v>2007</v>
      </c>
      <c r="J2">
        <v>2008</v>
      </c>
      <c r="K2">
        <v>2009</v>
      </c>
      <c r="L2">
        <v>2010</v>
      </c>
      <c r="M2">
        <v>2011</v>
      </c>
      <c r="N2">
        <v>2012</v>
      </c>
      <c r="O2">
        <v>2013</v>
      </c>
      <c r="P2">
        <v>2014</v>
      </c>
      <c r="Q2" t="s">
        <v>1598</v>
      </c>
      <c r="R2">
        <v>2016</v>
      </c>
      <c r="S2">
        <v>2017</v>
      </c>
      <c r="T2">
        <v>2018</v>
      </c>
      <c r="U2" t="s">
        <v>1599</v>
      </c>
    </row>
    <row r="3" spans="1:21" x14ac:dyDescent="0.3">
      <c r="A3" t="s">
        <v>1011</v>
      </c>
      <c r="B3" t="s">
        <v>491</v>
      </c>
      <c r="C3" t="s">
        <v>66</v>
      </c>
      <c r="D3" t="str">
        <f>IFERROR(VLOOKUP(C3,'class and classification'!$A$1:$B$338,2,FALSE),VLOOKUP(C3,'class and classification'!$A$340:$B$378,2,FALSE))</f>
        <v>Predominantly Urban</v>
      </c>
      <c r="E3" t="str">
        <f>IFERROR(VLOOKUP(C3,'class and classification'!$A$1:$C$338,3,FALSE),VLOOKUP(C3,'class and classification'!$A$340:$C$378,3,FALSE))</f>
        <v>UA</v>
      </c>
      <c r="F3">
        <v>10412</v>
      </c>
      <c r="G3">
        <v>10947</v>
      </c>
      <c r="H3">
        <v>11520</v>
      </c>
      <c r="I3">
        <v>11880</v>
      </c>
      <c r="J3">
        <v>12260</v>
      </c>
      <c r="K3">
        <v>12686</v>
      </c>
      <c r="L3">
        <v>13059</v>
      </c>
      <c r="M3">
        <v>13411</v>
      </c>
      <c r="N3">
        <v>13858</v>
      </c>
      <c r="O3">
        <v>13944</v>
      </c>
      <c r="P3">
        <v>14393</v>
      </c>
      <c r="Q3">
        <v>14849</v>
      </c>
      <c r="R3">
        <v>14919</v>
      </c>
      <c r="S3">
        <v>15195</v>
      </c>
      <c r="T3">
        <v>15527</v>
      </c>
      <c r="U3">
        <v>15962</v>
      </c>
    </row>
    <row r="4" spans="1:21" x14ac:dyDescent="0.3">
      <c r="A4" t="s">
        <v>1011</v>
      </c>
      <c r="B4" t="s">
        <v>495</v>
      </c>
      <c r="C4" t="s">
        <v>70</v>
      </c>
      <c r="D4" t="str">
        <f>IFERROR(VLOOKUP(C4,'class and classification'!$A$1:$B$338,2,FALSE),VLOOKUP(C4,'class and classification'!$A$340:$B$378,2,FALSE))</f>
        <v>Predominantly Urban</v>
      </c>
      <c r="E4" t="str">
        <f>IFERROR(VLOOKUP(C4,'class and classification'!$A$1:$C$338,3,FALSE),VLOOKUP(C4,'class and classification'!$A$340:$C$378,3,FALSE))</f>
        <v>UA</v>
      </c>
      <c r="F4">
        <v>12321</v>
      </c>
      <c r="G4">
        <v>12783</v>
      </c>
      <c r="H4">
        <v>13146</v>
      </c>
      <c r="I4">
        <v>13460</v>
      </c>
      <c r="J4">
        <v>13761</v>
      </c>
      <c r="K4">
        <v>14165</v>
      </c>
      <c r="L4">
        <v>14393</v>
      </c>
      <c r="M4">
        <v>14809</v>
      </c>
      <c r="N4">
        <v>15219</v>
      </c>
      <c r="O4">
        <v>15287</v>
      </c>
      <c r="P4">
        <v>15761</v>
      </c>
      <c r="Q4">
        <v>16147</v>
      </c>
      <c r="R4">
        <v>16303</v>
      </c>
      <c r="S4">
        <v>16594</v>
      </c>
      <c r="T4">
        <v>17070</v>
      </c>
      <c r="U4">
        <v>17519</v>
      </c>
    </row>
    <row r="5" spans="1:21" x14ac:dyDescent="0.3">
      <c r="A5" t="s">
        <v>1011</v>
      </c>
      <c r="B5" t="s">
        <v>492</v>
      </c>
      <c r="C5" t="s">
        <v>67</v>
      </c>
      <c r="D5" t="str">
        <f>IFERROR(VLOOKUP(C5,'class and classification'!$A$1:$B$338,2,FALSE),VLOOKUP(C5,'class and classification'!$A$340:$B$378,2,FALSE))</f>
        <v>Predominantly Urban</v>
      </c>
      <c r="E5" t="str">
        <f>IFERROR(VLOOKUP(C5,'class and classification'!$A$1:$C$338,3,FALSE),VLOOKUP(C5,'class and classification'!$A$340:$C$378,3,FALSE))</f>
        <v>UA</v>
      </c>
      <c r="F5">
        <v>10420</v>
      </c>
      <c r="G5">
        <v>10860</v>
      </c>
      <c r="H5">
        <v>11333</v>
      </c>
      <c r="I5">
        <v>11471</v>
      </c>
      <c r="J5">
        <v>11745</v>
      </c>
      <c r="K5">
        <v>12501</v>
      </c>
      <c r="L5">
        <v>12573</v>
      </c>
      <c r="M5">
        <v>12859</v>
      </c>
      <c r="N5">
        <v>13630</v>
      </c>
      <c r="O5">
        <v>13788</v>
      </c>
      <c r="P5">
        <v>14353</v>
      </c>
      <c r="Q5">
        <v>14792</v>
      </c>
      <c r="R5">
        <v>14753</v>
      </c>
      <c r="S5">
        <v>14929</v>
      </c>
      <c r="T5">
        <v>15464</v>
      </c>
      <c r="U5">
        <v>15835</v>
      </c>
    </row>
    <row r="6" spans="1:21" x14ac:dyDescent="0.3">
      <c r="A6" t="s">
        <v>1011</v>
      </c>
      <c r="B6" t="s">
        <v>494</v>
      </c>
      <c r="C6" t="s">
        <v>69</v>
      </c>
      <c r="D6" t="str">
        <f>IFERROR(VLOOKUP(C6,'class and classification'!$A$1:$B$338,2,FALSE),VLOOKUP(C6,'class and classification'!$A$340:$B$378,2,FALSE))</f>
        <v>Urban with Significant Rural</v>
      </c>
      <c r="E6" t="str">
        <f>IFERROR(VLOOKUP(C6,'class and classification'!$A$1:$C$338,3,FALSE),VLOOKUP(C6,'class and classification'!$A$340:$C$378,3,FALSE))</f>
        <v>UA</v>
      </c>
      <c r="F6">
        <v>11330</v>
      </c>
      <c r="G6">
        <v>11735</v>
      </c>
      <c r="H6">
        <v>12171</v>
      </c>
      <c r="I6">
        <v>12399</v>
      </c>
      <c r="J6">
        <v>12648</v>
      </c>
      <c r="K6">
        <v>13246</v>
      </c>
      <c r="L6">
        <v>13377</v>
      </c>
      <c r="M6">
        <v>13665</v>
      </c>
      <c r="N6">
        <v>14467</v>
      </c>
      <c r="O6">
        <v>14678</v>
      </c>
      <c r="P6">
        <v>15247</v>
      </c>
      <c r="Q6">
        <v>15651</v>
      </c>
      <c r="R6">
        <v>15705</v>
      </c>
      <c r="S6">
        <v>15895</v>
      </c>
      <c r="T6">
        <v>16424</v>
      </c>
      <c r="U6">
        <v>16882</v>
      </c>
    </row>
    <row r="7" spans="1:21" x14ac:dyDescent="0.3">
      <c r="A7" t="s">
        <v>1011</v>
      </c>
      <c r="B7" t="s">
        <v>490</v>
      </c>
      <c r="C7" t="s">
        <v>64</v>
      </c>
      <c r="D7" t="str">
        <f>IFERROR(VLOOKUP(C7,'class and classification'!$A$1:$B$338,2,FALSE),VLOOKUP(C7,'class and classification'!$A$340:$B$378,2,FALSE))</f>
        <v>Predominantly Urban</v>
      </c>
      <c r="E7" t="str">
        <f>IFERROR(VLOOKUP(C7,'class and classification'!$A$1:$C$338,3,FALSE),VLOOKUP(C7,'class and classification'!$A$340:$C$378,3,FALSE))</f>
        <v>UA</v>
      </c>
      <c r="F7">
        <v>12108</v>
      </c>
      <c r="G7">
        <v>12359</v>
      </c>
      <c r="H7">
        <v>12556</v>
      </c>
      <c r="I7">
        <v>13210</v>
      </c>
      <c r="J7">
        <v>13217</v>
      </c>
      <c r="K7">
        <v>13824</v>
      </c>
      <c r="L7">
        <v>13879</v>
      </c>
      <c r="M7">
        <v>13799</v>
      </c>
      <c r="N7">
        <v>14374</v>
      </c>
      <c r="O7">
        <v>14810</v>
      </c>
      <c r="P7">
        <v>15016</v>
      </c>
      <c r="Q7">
        <v>15704</v>
      </c>
      <c r="R7">
        <v>16276</v>
      </c>
      <c r="S7">
        <v>16925</v>
      </c>
      <c r="T7">
        <v>17306</v>
      </c>
      <c r="U7">
        <v>17391</v>
      </c>
    </row>
    <row r="8" spans="1:21" x14ac:dyDescent="0.3">
      <c r="A8" t="s">
        <v>1011</v>
      </c>
      <c r="B8" t="s">
        <v>489</v>
      </c>
      <c r="C8" t="s">
        <v>65</v>
      </c>
      <c r="D8" t="str">
        <f>IFERROR(VLOOKUP(C8,'class and classification'!$A$1:$B$338,2,FALSE),VLOOKUP(C8,'class and classification'!$A$340:$B$378,2,FALSE))</f>
        <v>Predominantly Rural</v>
      </c>
      <c r="E8" t="str">
        <f>IFERROR(VLOOKUP(C8,'class and classification'!$A$1:$C$338,3,FALSE),VLOOKUP(C8,'class and classification'!$A$340:$C$378,3,FALSE))</f>
        <v>UA</v>
      </c>
      <c r="F8">
        <v>11674</v>
      </c>
      <c r="G8">
        <v>11934</v>
      </c>
      <c r="H8">
        <v>12265</v>
      </c>
      <c r="I8">
        <v>12544</v>
      </c>
      <c r="J8">
        <v>12788</v>
      </c>
      <c r="K8">
        <v>13185</v>
      </c>
      <c r="L8">
        <v>13603</v>
      </c>
      <c r="M8">
        <v>13758</v>
      </c>
      <c r="N8">
        <v>14209</v>
      </c>
      <c r="O8">
        <v>14522</v>
      </c>
      <c r="P8">
        <v>14926</v>
      </c>
      <c r="Q8">
        <v>15496</v>
      </c>
      <c r="R8">
        <v>15549</v>
      </c>
      <c r="S8">
        <v>15798</v>
      </c>
      <c r="T8">
        <v>16315</v>
      </c>
      <c r="U8">
        <v>16617</v>
      </c>
    </row>
    <row r="9" spans="1:21" x14ac:dyDescent="0.3">
      <c r="A9" t="s">
        <v>1011</v>
      </c>
      <c r="B9" t="s">
        <v>493</v>
      </c>
      <c r="C9" t="s">
        <v>68</v>
      </c>
      <c r="D9" t="str">
        <f>IFERROR(VLOOKUP(C9,'class and classification'!$A$1:$B$338,2,FALSE),VLOOKUP(C9,'class and classification'!$A$340:$B$378,2,FALSE))</f>
        <v>Predominantly Rural</v>
      </c>
      <c r="E9" t="str">
        <f>IFERROR(VLOOKUP(C9,'class and classification'!$A$1:$C$338,3,FALSE),VLOOKUP(C9,'class and classification'!$A$340:$C$378,3,FALSE))</f>
        <v>UA</v>
      </c>
      <c r="F9">
        <v>13282</v>
      </c>
      <c r="G9">
        <v>13568</v>
      </c>
      <c r="H9">
        <v>14370</v>
      </c>
      <c r="I9">
        <v>14712</v>
      </c>
      <c r="J9">
        <v>15602</v>
      </c>
      <c r="K9">
        <v>16514</v>
      </c>
      <c r="L9">
        <v>16511</v>
      </c>
      <c r="M9">
        <v>16673</v>
      </c>
      <c r="N9">
        <v>17273</v>
      </c>
      <c r="O9">
        <v>17705</v>
      </c>
      <c r="P9">
        <v>18000</v>
      </c>
      <c r="Q9">
        <v>18699</v>
      </c>
      <c r="R9">
        <v>19047</v>
      </c>
      <c r="S9">
        <v>19374</v>
      </c>
      <c r="T9">
        <v>19846</v>
      </c>
      <c r="U9">
        <v>20216</v>
      </c>
    </row>
    <row r="10" spans="1:21" x14ac:dyDescent="0.3">
      <c r="A10" t="s">
        <v>1011</v>
      </c>
      <c r="B10" t="s">
        <v>499</v>
      </c>
      <c r="C10" t="s">
        <v>72</v>
      </c>
      <c r="D10" t="str">
        <f>IFERROR(VLOOKUP(C10,'class and classification'!$A$1:$B$338,2,FALSE),VLOOKUP(C10,'class and classification'!$A$340:$B$378,2,FALSE))</f>
        <v>Predominantly Urban</v>
      </c>
      <c r="E10" t="str">
        <f>IFERROR(VLOOKUP(C10,'class and classification'!$A$1:$C$338,3,FALSE),VLOOKUP(C10,'class and classification'!$A$340:$C$378,3,FALSE))</f>
        <v>MD</v>
      </c>
      <c r="F10">
        <v>11982</v>
      </c>
      <c r="G10">
        <v>11911</v>
      </c>
      <c r="H10">
        <v>12312</v>
      </c>
      <c r="I10">
        <v>12629</v>
      </c>
      <c r="J10">
        <v>12832</v>
      </c>
      <c r="K10">
        <v>13266</v>
      </c>
      <c r="L10">
        <v>13573</v>
      </c>
      <c r="M10">
        <v>13680</v>
      </c>
      <c r="N10">
        <v>14288</v>
      </c>
      <c r="O10">
        <v>14382</v>
      </c>
      <c r="P10">
        <v>14667</v>
      </c>
      <c r="Q10">
        <v>15290</v>
      </c>
      <c r="R10">
        <v>15320</v>
      </c>
      <c r="S10">
        <v>15426</v>
      </c>
      <c r="T10">
        <v>16057</v>
      </c>
      <c r="U10">
        <v>16473</v>
      </c>
    </row>
    <row r="11" spans="1:21" x14ac:dyDescent="0.3">
      <c r="A11" t="s">
        <v>1011</v>
      </c>
      <c r="B11" t="s">
        <v>500</v>
      </c>
      <c r="C11" t="s">
        <v>73</v>
      </c>
      <c r="D11" t="str">
        <f>IFERROR(VLOOKUP(C11,'class and classification'!$A$1:$B$338,2,FALSE),VLOOKUP(C11,'class and classification'!$A$340:$B$378,2,FALSE))</f>
        <v>Predominantly Urban</v>
      </c>
      <c r="E11" t="str">
        <f>IFERROR(VLOOKUP(C11,'class and classification'!$A$1:$C$338,3,FALSE),VLOOKUP(C11,'class and classification'!$A$340:$C$378,3,FALSE))</f>
        <v>MD</v>
      </c>
      <c r="F11">
        <v>12666</v>
      </c>
      <c r="G11">
        <v>12691</v>
      </c>
      <c r="H11">
        <v>13027</v>
      </c>
      <c r="I11">
        <v>13417</v>
      </c>
      <c r="J11">
        <v>13529</v>
      </c>
      <c r="K11">
        <v>14050</v>
      </c>
      <c r="L11">
        <v>14430</v>
      </c>
      <c r="M11">
        <v>14604</v>
      </c>
      <c r="N11">
        <v>15332</v>
      </c>
      <c r="O11">
        <v>15593</v>
      </c>
      <c r="P11">
        <v>15977</v>
      </c>
      <c r="Q11">
        <v>16778</v>
      </c>
      <c r="R11">
        <v>16848</v>
      </c>
      <c r="S11">
        <v>17140</v>
      </c>
      <c r="T11">
        <v>17703</v>
      </c>
      <c r="U11">
        <v>18246</v>
      </c>
    </row>
    <row r="12" spans="1:21" x14ac:dyDescent="0.3">
      <c r="A12" t="s">
        <v>1011</v>
      </c>
      <c r="B12" t="s">
        <v>501</v>
      </c>
      <c r="C12" t="s">
        <v>74</v>
      </c>
      <c r="D12" t="str">
        <f>IFERROR(VLOOKUP(C12,'class and classification'!$A$1:$B$338,2,FALSE),VLOOKUP(C12,'class and classification'!$A$340:$B$378,2,FALSE))</f>
        <v>Predominantly Urban</v>
      </c>
      <c r="E12" t="str">
        <f>IFERROR(VLOOKUP(C12,'class and classification'!$A$1:$C$338,3,FALSE),VLOOKUP(C12,'class and classification'!$A$340:$C$378,3,FALSE))</f>
        <v>MD</v>
      </c>
      <c r="F12">
        <v>10559</v>
      </c>
      <c r="G12">
        <v>10773</v>
      </c>
      <c r="H12">
        <v>11181</v>
      </c>
      <c r="I12">
        <v>11626</v>
      </c>
      <c r="J12">
        <v>11802</v>
      </c>
      <c r="K12">
        <v>12408</v>
      </c>
      <c r="L12">
        <v>12784</v>
      </c>
      <c r="M12">
        <v>12978</v>
      </c>
      <c r="N12">
        <v>13658</v>
      </c>
      <c r="O12">
        <v>13950</v>
      </c>
      <c r="P12">
        <v>14310</v>
      </c>
      <c r="Q12">
        <v>14999</v>
      </c>
      <c r="R12">
        <v>15046</v>
      </c>
      <c r="S12">
        <v>15218</v>
      </c>
      <c r="T12">
        <v>15766</v>
      </c>
      <c r="U12">
        <v>15915</v>
      </c>
    </row>
    <row r="13" spans="1:21" x14ac:dyDescent="0.3">
      <c r="A13" t="s">
        <v>1011</v>
      </c>
      <c r="B13" t="s">
        <v>498</v>
      </c>
      <c r="C13" t="s">
        <v>71</v>
      </c>
      <c r="D13" t="str">
        <f>IFERROR(VLOOKUP(C13,'class and classification'!$A$1:$B$338,2,FALSE),VLOOKUP(C13,'class and classification'!$A$340:$B$378,2,FALSE))</f>
        <v>Predominantly Urban</v>
      </c>
      <c r="E13" t="str">
        <f>IFERROR(VLOOKUP(C13,'class and classification'!$A$1:$C$338,3,FALSE),VLOOKUP(C13,'class and classification'!$A$340:$C$378,3,FALSE))</f>
        <v>MD</v>
      </c>
      <c r="F13">
        <v>11399</v>
      </c>
      <c r="G13">
        <v>11564</v>
      </c>
      <c r="H13">
        <v>11884</v>
      </c>
      <c r="I13">
        <v>12228</v>
      </c>
      <c r="J13">
        <v>12369</v>
      </c>
      <c r="K13">
        <v>12973</v>
      </c>
      <c r="L13">
        <v>13267</v>
      </c>
      <c r="M13">
        <v>13466</v>
      </c>
      <c r="N13">
        <v>14171</v>
      </c>
      <c r="O13">
        <v>14538</v>
      </c>
      <c r="P13">
        <v>14740</v>
      </c>
      <c r="Q13">
        <v>15367</v>
      </c>
      <c r="R13">
        <v>15387</v>
      </c>
      <c r="S13">
        <v>15652</v>
      </c>
      <c r="T13">
        <v>16033</v>
      </c>
      <c r="U13">
        <v>16477</v>
      </c>
    </row>
    <row r="14" spans="1:21" x14ac:dyDescent="0.3">
      <c r="A14" t="s">
        <v>1011</v>
      </c>
      <c r="B14" t="s">
        <v>502</v>
      </c>
      <c r="C14" t="s">
        <v>75</v>
      </c>
      <c r="D14" t="str">
        <f>IFERROR(VLOOKUP(C14,'class and classification'!$A$1:$B$338,2,FALSE),VLOOKUP(C14,'class and classification'!$A$340:$B$378,2,FALSE))</f>
        <v>Predominantly Urban</v>
      </c>
      <c r="E14" t="str">
        <f>IFERROR(VLOOKUP(C14,'class and classification'!$A$1:$C$338,3,FALSE),VLOOKUP(C14,'class and classification'!$A$340:$C$378,3,FALSE))</f>
        <v>MD</v>
      </c>
      <c r="F14">
        <v>10828</v>
      </c>
      <c r="G14">
        <v>11272</v>
      </c>
      <c r="H14">
        <v>11598</v>
      </c>
      <c r="I14">
        <v>12045</v>
      </c>
      <c r="J14">
        <v>12221</v>
      </c>
      <c r="K14">
        <v>12603</v>
      </c>
      <c r="L14">
        <v>12944</v>
      </c>
      <c r="M14">
        <v>13255</v>
      </c>
      <c r="N14">
        <v>13840</v>
      </c>
      <c r="O14">
        <v>14214</v>
      </c>
      <c r="P14">
        <v>14323</v>
      </c>
      <c r="Q14">
        <v>14771</v>
      </c>
      <c r="R14">
        <v>15156</v>
      </c>
      <c r="S14">
        <v>15481</v>
      </c>
      <c r="T14">
        <v>15669</v>
      </c>
      <c r="U14">
        <v>16011</v>
      </c>
    </row>
    <row r="16" spans="1:21" x14ac:dyDescent="0.3">
      <c r="A16" t="s">
        <v>1600</v>
      </c>
      <c r="U16" t="s">
        <v>1597</v>
      </c>
    </row>
    <row r="17" spans="1:21" x14ac:dyDescent="0.3">
      <c r="A17" t="s">
        <v>1595</v>
      </c>
      <c r="B17" t="s">
        <v>1596</v>
      </c>
      <c r="C17" t="s">
        <v>1116</v>
      </c>
      <c r="F17">
        <v>2004</v>
      </c>
      <c r="G17">
        <v>2005</v>
      </c>
      <c r="H17">
        <v>2006</v>
      </c>
      <c r="I17">
        <v>2007</v>
      </c>
      <c r="J17">
        <v>2008</v>
      </c>
      <c r="K17">
        <v>2009</v>
      </c>
      <c r="L17">
        <v>2010</v>
      </c>
      <c r="M17">
        <v>2011</v>
      </c>
      <c r="N17">
        <v>2012</v>
      </c>
      <c r="O17">
        <v>2013</v>
      </c>
      <c r="P17">
        <v>2014</v>
      </c>
      <c r="Q17">
        <v>2015</v>
      </c>
      <c r="R17">
        <v>2016</v>
      </c>
      <c r="S17">
        <v>2017</v>
      </c>
      <c r="T17">
        <v>2018</v>
      </c>
      <c r="U17" t="s">
        <v>1599</v>
      </c>
    </row>
    <row r="18" spans="1:21" x14ac:dyDescent="0.3">
      <c r="A18" t="s">
        <v>1012</v>
      </c>
      <c r="B18" t="s">
        <v>512</v>
      </c>
      <c r="C18" t="s">
        <v>270</v>
      </c>
      <c r="D18" t="str">
        <f>IFERROR(VLOOKUP(C18,'class and classification'!$A$1:$B$338,2,FALSE),VLOOKUP(C18,'class and classification'!$A$340:$B$378,2,FALSE))</f>
        <v>Predominantly Rural</v>
      </c>
      <c r="E18" t="str">
        <f>IFERROR(VLOOKUP(C18,'class and classification'!$A$1:$C$338,3,FALSE),VLOOKUP(C18,'class and classification'!$A$340:$C$378,3,FALSE))</f>
        <v>SD</v>
      </c>
      <c r="F18">
        <v>12834</v>
      </c>
      <c r="G18">
        <v>13301</v>
      </c>
      <c r="H18">
        <v>13817</v>
      </c>
      <c r="I18">
        <v>14687</v>
      </c>
      <c r="J18">
        <v>14874</v>
      </c>
      <c r="K18">
        <v>15144</v>
      </c>
      <c r="L18">
        <v>15614</v>
      </c>
      <c r="M18">
        <v>15757</v>
      </c>
      <c r="N18">
        <v>16643</v>
      </c>
      <c r="O18">
        <v>16906</v>
      </c>
      <c r="P18">
        <v>17316</v>
      </c>
      <c r="Q18">
        <v>18084</v>
      </c>
      <c r="R18">
        <v>18129</v>
      </c>
      <c r="S18">
        <v>18448</v>
      </c>
      <c r="T18">
        <v>18661</v>
      </c>
      <c r="U18">
        <v>18968</v>
      </c>
    </row>
    <row r="19" spans="1:21" x14ac:dyDescent="0.3">
      <c r="A19" t="s">
        <v>1012</v>
      </c>
      <c r="B19" t="s">
        <v>514</v>
      </c>
      <c r="C19" t="s">
        <v>271</v>
      </c>
      <c r="D19" t="str">
        <f>IFERROR(VLOOKUP(C19,'class and classification'!$A$1:$B$338,2,FALSE),VLOOKUP(C19,'class and classification'!$A$340:$B$378,2,FALSE))</f>
        <v>Urban with Significant Rural</v>
      </c>
      <c r="E19" t="str">
        <f>IFERROR(VLOOKUP(C19,'class and classification'!$A$1:$C$338,3,FALSE),VLOOKUP(C19,'class and classification'!$A$340:$C$378,3,FALSE))</f>
        <v>SD</v>
      </c>
      <c r="F19">
        <v>10572</v>
      </c>
      <c r="G19">
        <v>10856</v>
      </c>
      <c r="H19">
        <v>11482</v>
      </c>
      <c r="I19">
        <v>12286</v>
      </c>
      <c r="J19">
        <v>12571</v>
      </c>
      <c r="K19">
        <v>13229</v>
      </c>
      <c r="L19">
        <v>13608</v>
      </c>
      <c r="M19">
        <v>13911</v>
      </c>
      <c r="N19">
        <v>14786</v>
      </c>
      <c r="O19">
        <v>15120</v>
      </c>
      <c r="P19">
        <v>15493</v>
      </c>
      <c r="Q19">
        <v>16348</v>
      </c>
      <c r="R19">
        <v>16606</v>
      </c>
      <c r="S19">
        <v>16926</v>
      </c>
      <c r="T19">
        <v>17451</v>
      </c>
      <c r="U19">
        <v>17990</v>
      </c>
    </row>
    <row r="20" spans="1:21" x14ac:dyDescent="0.3">
      <c r="A20" t="s">
        <v>1012</v>
      </c>
      <c r="B20" t="s">
        <v>516</v>
      </c>
      <c r="C20" t="s">
        <v>273</v>
      </c>
      <c r="D20" t="str">
        <f>IFERROR(VLOOKUP(C20,'class and classification'!$A$1:$B$338,2,FALSE),VLOOKUP(C20,'class and classification'!$A$340:$B$378,2,FALSE))</f>
        <v>Predominantly Rural</v>
      </c>
      <c r="E20" t="str">
        <f>IFERROR(VLOOKUP(C20,'class and classification'!$A$1:$C$338,3,FALSE),VLOOKUP(C20,'class and classification'!$A$340:$C$378,3,FALSE))</f>
        <v>SD</v>
      </c>
      <c r="F20">
        <v>12080</v>
      </c>
      <c r="G20">
        <v>12311</v>
      </c>
      <c r="H20">
        <v>12876</v>
      </c>
      <c r="I20">
        <v>13733</v>
      </c>
      <c r="J20">
        <v>13965</v>
      </c>
      <c r="K20">
        <v>14455</v>
      </c>
      <c r="L20">
        <v>14942</v>
      </c>
      <c r="M20">
        <v>15193</v>
      </c>
      <c r="N20">
        <v>16018</v>
      </c>
      <c r="O20">
        <v>16338</v>
      </c>
      <c r="P20">
        <v>16750</v>
      </c>
      <c r="Q20">
        <v>17695</v>
      </c>
      <c r="R20">
        <v>17891</v>
      </c>
      <c r="S20">
        <v>18224</v>
      </c>
      <c r="T20">
        <v>18716</v>
      </c>
      <c r="U20">
        <v>18788</v>
      </c>
    </row>
    <row r="21" spans="1:21" x14ac:dyDescent="0.3">
      <c r="A21" t="s">
        <v>1012</v>
      </c>
      <c r="B21" t="s">
        <v>515</v>
      </c>
      <c r="C21" t="s">
        <v>272</v>
      </c>
      <c r="D21" t="str">
        <f>IFERROR(VLOOKUP(C21,'class and classification'!$A$1:$B$338,2,FALSE),VLOOKUP(C21,'class and classification'!$A$340:$B$378,2,FALSE))</f>
        <v>Urban with Significant Rural</v>
      </c>
      <c r="E21" t="str">
        <f>IFERROR(VLOOKUP(C21,'class and classification'!$A$1:$C$338,3,FALSE),VLOOKUP(C21,'class and classification'!$A$340:$C$378,3,FALSE))</f>
        <v>SD</v>
      </c>
      <c r="F21">
        <v>11774</v>
      </c>
      <c r="G21">
        <v>12270</v>
      </c>
      <c r="H21">
        <v>12738</v>
      </c>
      <c r="I21">
        <v>12877</v>
      </c>
      <c r="J21">
        <v>13017</v>
      </c>
      <c r="K21">
        <v>14359</v>
      </c>
      <c r="L21">
        <v>14743</v>
      </c>
      <c r="M21">
        <v>14804</v>
      </c>
      <c r="N21">
        <v>15463</v>
      </c>
      <c r="O21">
        <v>16282</v>
      </c>
      <c r="P21">
        <v>16530</v>
      </c>
      <c r="Q21">
        <v>17193</v>
      </c>
      <c r="R21">
        <v>17234</v>
      </c>
      <c r="S21">
        <v>17698</v>
      </c>
      <c r="T21">
        <v>18311</v>
      </c>
      <c r="U21">
        <v>19110</v>
      </c>
    </row>
    <row r="22" spans="1:21" x14ac:dyDescent="0.3">
      <c r="A22" t="s">
        <v>1012</v>
      </c>
      <c r="B22" t="s">
        <v>517</v>
      </c>
      <c r="C22" t="s">
        <v>274</v>
      </c>
      <c r="D22" t="str">
        <f>IFERROR(VLOOKUP(C22,'class and classification'!$A$1:$B$338,2,FALSE),VLOOKUP(C22,'class and classification'!$A$340:$B$378,2,FALSE))</f>
        <v>Predominantly Rural</v>
      </c>
      <c r="E22" t="str">
        <f>IFERROR(VLOOKUP(C22,'class and classification'!$A$1:$C$338,3,FALSE),VLOOKUP(C22,'class and classification'!$A$340:$C$378,3,FALSE))</f>
        <v>SD</v>
      </c>
      <c r="F22">
        <v>14750</v>
      </c>
      <c r="G22">
        <v>15333</v>
      </c>
      <c r="H22">
        <v>15768</v>
      </c>
      <c r="I22">
        <v>16082</v>
      </c>
      <c r="J22">
        <v>16380</v>
      </c>
      <c r="K22">
        <v>16937</v>
      </c>
      <c r="L22">
        <v>17477</v>
      </c>
      <c r="M22">
        <v>17467</v>
      </c>
      <c r="N22">
        <v>17988</v>
      </c>
      <c r="O22">
        <v>18777</v>
      </c>
      <c r="P22">
        <v>19244</v>
      </c>
      <c r="Q22">
        <v>20174</v>
      </c>
      <c r="R22">
        <v>20109</v>
      </c>
      <c r="S22">
        <v>20380</v>
      </c>
      <c r="T22">
        <v>21782</v>
      </c>
      <c r="U22">
        <v>22097</v>
      </c>
    </row>
    <row r="23" spans="1:21" x14ac:dyDescent="0.3">
      <c r="A23" t="s">
        <v>1012</v>
      </c>
      <c r="B23" t="s">
        <v>518</v>
      </c>
      <c r="C23" t="s">
        <v>275</v>
      </c>
      <c r="D23" t="str">
        <f>IFERROR(VLOOKUP(C23,'class and classification'!$A$1:$B$338,2,FALSE),VLOOKUP(C23,'class and classification'!$A$340:$B$378,2,FALSE))</f>
        <v>Predominantly Rural</v>
      </c>
      <c r="E23" t="str">
        <f>IFERROR(VLOOKUP(C23,'class and classification'!$A$1:$C$338,3,FALSE),VLOOKUP(C23,'class and classification'!$A$340:$C$378,3,FALSE))</f>
        <v>SD</v>
      </c>
      <c r="F23">
        <v>16578</v>
      </c>
      <c r="G23">
        <v>17206</v>
      </c>
      <c r="H23">
        <v>17672</v>
      </c>
      <c r="I23">
        <v>18427</v>
      </c>
      <c r="J23">
        <v>18916</v>
      </c>
      <c r="K23">
        <v>19115</v>
      </c>
      <c r="L23">
        <v>19783</v>
      </c>
      <c r="M23">
        <v>19780</v>
      </c>
      <c r="N23">
        <v>20635</v>
      </c>
      <c r="O23">
        <v>21120</v>
      </c>
      <c r="P23">
        <v>21860</v>
      </c>
      <c r="Q23">
        <v>22817</v>
      </c>
      <c r="R23">
        <v>22807</v>
      </c>
      <c r="S23">
        <v>23108</v>
      </c>
      <c r="T23">
        <v>23443</v>
      </c>
      <c r="U23">
        <v>23990</v>
      </c>
    </row>
    <row r="24" spans="1:21" x14ac:dyDescent="0.3">
      <c r="A24" t="s">
        <v>1012</v>
      </c>
      <c r="B24" t="s">
        <v>523</v>
      </c>
      <c r="C24" t="s">
        <v>85</v>
      </c>
      <c r="D24" t="str">
        <f>IFERROR(VLOOKUP(C24,'class and classification'!$A$1:$B$338,2,FALSE),VLOOKUP(C24,'class and classification'!$A$340:$B$378,2,FALSE))</f>
        <v>Predominantly Urban</v>
      </c>
      <c r="E24" t="str">
        <f>IFERROR(VLOOKUP(C24,'class and classification'!$A$1:$C$338,3,FALSE),VLOOKUP(C24,'class and classification'!$A$340:$C$378,3,FALSE))</f>
        <v>MD</v>
      </c>
      <c r="F24">
        <v>9636</v>
      </c>
      <c r="G24">
        <v>10064</v>
      </c>
      <c r="H24">
        <v>10355</v>
      </c>
      <c r="I24">
        <v>10686</v>
      </c>
      <c r="J24">
        <v>10892</v>
      </c>
      <c r="K24">
        <v>11363</v>
      </c>
      <c r="L24">
        <v>11466</v>
      </c>
      <c r="M24">
        <v>11699</v>
      </c>
      <c r="N24">
        <v>11996</v>
      </c>
      <c r="O24">
        <v>12424</v>
      </c>
      <c r="P24">
        <v>12724</v>
      </c>
      <c r="Q24">
        <v>13444</v>
      </c>
      <c r="R24">
        <v>13549</v>
      </c>
      <c r="S24">
        <v>14170</v>
      </c>
      <c r="T24">
        <v>14930</v>
      </c>
      <c r="U24">
        <v>15322</v>
      </c>
    </row>
    <row r="25" spans="1:21" x14ac:dyDescent="0.3">
      <c r="A25" t="s">
        <v>1012</v>
      </c>
      <c r="B25" t="s">
        <v>526</v>
      </c>
      <c r="C25" t="s">
        <v>88</v>
      </c>
      <c r="D25" t="str">
        <f>IFERROR(VLOOKUP(C25,'class and classification'!$A$1:$B$338,2,FALSE),VLOOKUP(C25,'class and classification'!$A$340:$B$378,2,FALSE))</f>
        <v>Predominantly Urban</v>
      </c>
      <c r="E25" t="str">
        <f>IFERROR(VLOOKUP(C25,'class and classification'!$A$1:$C$338,3,FALSE),VLOOKUP(C25,'class and classification'!$A$340:$C$378,3,FALSE))</f>
        <v>MD</v>
      </c>
      <c r="F25">
        <v>12459</v>
      </c>
      <c r="G25">
        <v>12881</v>
      </c>
      <c r="H25">
        <v>13244</v>
      </c>
      <c r="I25">
        <v>13616</v>
      </c>
      <c r="J25">
        <v>13773</v>
      </c>
      <c r="K25">
        <v>14236</v>
      </c>
      <c r="L25">
        <v>14214</v>
      </c>
      <c r="M25">
        <v>14367</v>
      </c>
      <c r="N25">
        <v>14809</v>
      </c>
      <c r="O25">
        <v>15044</v>
      </c>
      <c r="P25">
        <v>15255</v>
      </c>
      <c r="Q25">
        <v>16364</v>
      </c>
      <c r="R25">
        <v>16369</v>
      </c>
      <c r="S25">
        <v>16561</v>
      </c>
      <c r="T25">
        <v>17377</v>
      </c>
      <c r="U25">
        <v>17524</v>
      </c>
    </row>
    <row r="26" spans="1:21" x14ac:dyDescent="0.3">
      <c r="A26" t="s">
        <v>1012</v>
      </c>
      <c r="B26" t="s">
        <v>529</v>
      </c>
      <c r="C26" t="s">
        <v>91</v>
      </c>
      <c r="D26" t="str">
        <f>IFERROR(VLOOKUP(C26,'class and classification'!$A$1:$B$338,2,FALSE),VLOOKUP(C26,'class and classification'!$A$340:$B$378,2,FALSE))</f>
        <v>Predominantly Urban</v>
      </c>
      <c r="E26" t="str">
        <f>IFERROR(VLOOKUP(C26,'class and classification'!$A$1:$C$338,3,FALSE),VLOOKUP(C26,'class and classification'!$A$340:$C$378,3,FALSE))</f>
        <v>MD</v>
      </c>
      <c r="F26">
        <v>17093</v>
      </c>
      <c r="G26">
        <v>17567</v>
      </c>
      <c r="H26">
        <v>17944</v>
      </c>
      <c r="I26">
        <v>18612</v>
      </c>
      <c r="J26">
        <v>18820</v>
      </c>
      <c r="K26">
        <v>18707</v>
      </c>
      <c r="L26">
        <v>18790</v>
      </c>
      <c r="M26">
        <v>19051</v>
      </c>
      <c r="N26">
        <v>19549</v>
      </c>
      <c r="O26">
        <v>19939</v>
      </c>
      <c r="P26">
        <v>20387</v>
      </c>
      <c r="Q26">
        <v>22129</v>
      </c>
      <c r="R26">
        <v>22175</v>
      </c>
      <c r="S26">
        <v>22399</v>
      </c>
      <c r="T26">
        <v>23248</v>
      </c>
      <c r="U26">
        <v>24060</v>
      </c>
    </row>
    <row r="27" spans="1:21" x14ac:dyDescent="0.3">
      <c r="A27" t="s">
        <v>1012</v>
      </c>
      <c r="B27" t="s">
        <v>527</v>
      </c>
      <c r="C27" t="s">
        <v>89</v>
      </c>
      <c r="D27" t="str">
        <f>IFERROR(VLOOKUP(C27,'class and classification'!$A$1:$B$338,2,FALSE),VLOOKUP(C27,'class and classification'!$A$340:$B$378,2,FALSE))</f>
        <v>Predominantly Urban</v>
      </c>
      <c r="E27" t="str">
        <f>IFERROR(VLOOKUP(C27,'class and classification'!$A$1:$C$338,3,FALSE),VLOOKUP(C27,'class and classification'!$A$340:$C$378,3,FALSE))</f>
        <v>MD</v>
      </c>
      <c r="F27">
        <v>13930</v>
      </c>
      <c r="G27">
        <v>14401</v>
      </c>
      <c r="H27">
        <v>14910</v>
      </c>
      <c r="I27">
        <v>15592</v>
      </c>
      <c r="J27">
        <v>15864</v>
      </c>
      <c r="K27">
        <v>16272</v>
      </c>
      <c r="L27">
        <v>16595</v>
      </c>
      <c r="M27">
        <v>16911</v>
      </c>
      <c r="N27">
        <v>17420</v>
      </c>
      <c r="O27">
        <v>17883</v>
      </c>
      <c r="P27">
        <v>18572</v>
      </c>
      <c r="Q27">
        <v>19560</v>
      </c>
      <c r="R27">
        <v>20031</v>
      </c>
      <c r="S27">
        <v>20299</v>
      </c>
      <c r="T27">
        <v>21246</v>
      </c>
      <c r="U27">
        <v>21606</v>
      </c>
    </row>
    <row r="28" spans="1:21" x14ac:dyDescent="0.3">
      <c r="A28" t="s">
        <v>1012</v>
      </c>
      <c r="B28" t="s">
        <v>528</v>
      </c>
      <c r="C28" t="s">
        <v>90</v>
      </c>
      <c r="D28" t="str">
        <f>IFERROR(VLOOKUP(C28,'class and classification'!$A$1:$B$338,2,FALSE),VLOOKUP(C28,'class and classification'!$A$340:$B$378,2,FALSE))</f>
        <v>Predominantly Urban</v>
      </c>
      <c r="E28" t="str">
        <f>IFERROR(VLOOKUP(C28,'class and classification'!$A$1:$C$338,3,FALSE),VLOOKUP(C28,'class and classification'!$A$340:$C$378,3,FALSE))</f>
        <v>MD</v>
      </c>
      <c r="F28">
        <v>10517</v>
      </c>
      <c r="G28">
        <v>11019</v>
      </c>
      <c r="H28">
        <v>11479</v>
      </c>
      <c r="I28">
        <v>11835</v>
      </c>
      <c r="J28">
        <v>11992</v>
      </c>
      <c r="K28">
        <v>12759</v>
      </c>
      <c r="L28">
        <v>12996</v>
      </c>
      <c r="M28">
        <v>13284</v>
      </c>
      <c r="N28">
        <v>13777</v>
      </c>
      <c r="O28">
        <v>14154</v>
      </c>
      <c r="P28">
        <v>14525</v>
      </c>
      <c r="Q28">
        <v>15273</v>
      </c>
      <c r="R28">
        <v>15534</v>
      </c>
      <c r="S28">
        <v>15972</v>
      </c>
      <c r="T28">
        <v>16603</v>
      </c>
      <c r="U28">
        <v>17185</v>
      </c>
    </row>
    <row r="29" spans="1:21" x14ac:dyDescent="0.3">
      <c r="A29" t="s">
        <v>1012</v>
      </c>
      <c r="B29" t="s">
        <v>521</v>
      </c>
      <c r="C29" t="s">
        <v>83</v>
      </c>
      <c r="D29" t="str">
        <f>IFERROR(VLOOKUP(C29,'class and classification'!$A$1:$B$338,2,FALSE),VLOOKUP(C29,'class and classification'!$A$340:$B$378,2,FALSE))</f>
        <v>Predominantly Urban</v>
      </c>
      <c r="E29" t="str">
        <f>IFERROR(VLOOKUP(C29,'class and classification'!$A$1:$C$338,3,FALSE),VLOOKUP(C29,'class and classification'!$A$340:$C$378,3,FALSE))</f>
        <v>MD</v>
      </c>
      <c r="F29">
        <v>12210</v>
      </c>
      <c r="G29">
        <v>12583</v>
      </c>
      <c r="H29">
        <v>12971</v>
      </c>
      <c r="I29">
        <v>13494</v>
      </c>
      <c r="J29">
        <v>13567</v>
      </c>
      <c r="K29">
        <v>13780</v>
      </c>
      <c r="L29">
        <v>13937</v>
      </c>
      <c r="M29">
        <v>14035</v>
      </c>
      <c r="N29">
        <v>14515</v>
      </c>
      <c r="O29">
        <v>14837</v>
      </c>
      <c r="P29">
        <v>15078</v>
      </c>
      <c r="Q29">
        <v>15373</v>
      </c>
      <c r="R29">
        <v>15280</v>
      </c>
      <c r="S29">
        <v>15746</v>
      </c>
      <c r="T29">
        <v>16378</v>
      </c>
      <c r="U29">
        <v>16533</v>
      </c>
    </row>
    <row r="30" spans="1:21" x14ac:dyDescent="0.3">
      <c r="A30" t="s">
        <v>1012</v>
      </c>
      <c r="B30" t="s">
        <v>530</v>
      </c>
      <c r="C30" t="s">
        <v>92</v>
      </c>
      <c r="D30" t="str">
        <f>IFERROR(VLOOKUP(C30,'class and classification'!$A$1:$B$338,2,FALSE),VLOOKUP(C30,'class and classification'!$A$340:$B$378,2,FALSE))</f>
        <v>Predominantly Urban</v>
      </c>
      <c r="E30" t="str">
        <f>IFERROR(VLOOKUP(C30,'class and classification'!$A$1:$C$338,3,FALSE),VLOOKUP(C30,'class and classification'!$A$340:$C$378,3,FALSE))</f>
        <v>MD</v>
      </c>
      <c r="F30">
        <v>12480</v>
      </c>
      <c r="G30">
        <v>12776</v>
      </c>
      <c r="H30">
        <v>13241</v>
      </c>
      <c r="I30">
        <v>13723</v>
      </c>
      <c r="J30">
        <v>13827</v>
      </c>
      <c r="K30">
        <v>14134</v>
      </c>
      <c r="L30">
        <v>14295</v>
      </c>
      <c r="M30">
        <v>14488</v>
      </c>
      <c r="N30">
        <v>15048</v>
      </c>
      <c r="O30">
        <v>15421</v>
      </c>
      <c r="P30">
        <v>15616</v>
      </c>
      <c r="Q30">
        <v>15904</v>
      </c>
      <c r="R30">
        <v>15788</v>
      </c>
      <c r="S30">
        <v>16391</v>
      </c>
      <c r="T30">
        <v>16810</v>
      </c>
      <c r="U30">
        <v>17239</v>
      </c>
    </row>
    <row r="31" spans="1:21" x14ac:dyDescent="0.3">
      <c r="A31" t="s">
        <v>1012</v>
      </c>
      <c r="B31" t="s">
        <v>522</v>
      </c>
      <c r="C31" t="s">
        <v>84</v>
      </c>
      <c r="D31" t="str">
        <f>IFERROR(VLOOKUP(C31,'class and classification'!$A$1:$B$338,2,FALSE),VLOOKUP(C31,'class and classification'!$A$340:$B$378,2,FALSE))</f>
        <v>Predominantly Urban</v>
      </c>
      <c r="E31" t="str">
        <f>IFERROR(VLOOKUP(C31,'class and classification'!$A$1:$C$338,3,FALSE),VLOOKUP(C31,'class and classification'!$A$340:$C$378,3,FALSE))</f>
        <v>MD</v>
      </c>
      <c r="F31">
        <v>13181</v>
      </c>
      <c r="G31">
        <v>13601</v>
      </c>
      <c r="H31">
        <v>13957</v>
      </c>
      <c r="I31">
        <v>14507</v>
      </c>
      <c r="J31">
        <v>14718</v>
      </c>
      <c r="K31">
        <v>14890</v>
      </c>
      <c r="L31">
        <v>14949</v>
      </c>
      <c r="M31">
        <v>15089</v>
      </c>
      <c r="N31">
        <v>15647</v>
      </c>
      <c r="O31">
        <v>16178</v>
      </c>
      <c r="P31">
        <v>16758</v>
      </c>
      <c r="Q31">
        <v>17629</v>
      </c>
      <c r="R31">
        <v>17638</v>
      </c>
      <c r="S31">
        <v>17802</v>
      </c>
      <c r="T31">
        <v>18622</v>
      </c>
      <c r="U31">
        <v>19142</v>
      </c>
    </row>
    <row r="32" spans="1:21" x14ac:dyDescent="0.3">
      <c r="A32" t="s">
        <v>1012</v>
      </c>
      <c r="B32" t="s">
        <v>524</v>
      </c>
      <c r="C32" t="s">
        <v>86</v>
      </c>
      <c r="D32" t="str">
        <f>IFERROR(VLOOKUP(C32,'class and classification'!$A$1:$B$338,2,FALSE),VLOOKUP(C32,'class and classification'!$A$340:$B$378,2,FALSE))</f>
        <v>Predominantly Urban</v>
      </c>
      <c r="E32" t="str">
        <f>IFERROR(VLOOKUP(C32,'class and classification'!$A$1:$C$338,3,FALSE),VLOOKUP(C32,'class and classification'!$A$340:$C$378,3,FALSE))</f>
        <v>MD</v>
      </c>
      <c r="F32">
        <v>10709</v>
      </c>
      <c r="G32">
        <v>11013</v>
      </c>
      <c r="H32">
        <v>11521</v>
      </c>
      <c r="I32">
        <v>11942</v>
      </c>
      <c r="J32">
        <v>12099</v>
      </c>
      <c r="K32">
        <v>12469</v>
      </c>
      <c r="L32">
        <v>12678</v>
      </c>
      <c r="M32">
        <v>12814</v>
      </c>
      <c r="N32">
        <v>13368</v>
      </c>
      <c r="O32">
        <v>13800</v>
      </c>
      <c r="P32">
        <v>14150</v>
      </c>
      <c r="Q32">
        <v>14652</v>
      </c>
      <c r="R32">
        <v>14618</v>
      </c>
      <c r="S32">
        <v>14790</v>
      </c>
      <c r="T32">
        <v>15261</v>
      </c>
      <c r="U32">
        <v>15885</v>
      </c>
    </row>
    <row r="33" spans="1:21" x14ac:dyDescent="0.3">
      <c r="A33" t="s">
        <v>1012</v>
      </c>
      <c r="B33" t="s">
        <v>525</v>
      </c>
      <c r="C33" t="s">
        <v>87</v>
      </c>
      <c r="D33" t="str">
        <f>IFERROR(VLOOKUP(C33,'class and classification'!$A$1:$B$338,2,FALSE),VLOOKUP(C33,'class and classification'!$A$340:$B$378,2,FALSE))</f>
        <v>Predominantly Urban</v>
      </c>
      <c r="E33" t="str">
        <f>IFERROR(VLOOKUP(C33,'class and classification'!$A$1:$C$338,3,FALSE),VLOOKUP(C33,'class and classification'!$A$340:$C$378,3,FALSE))</f>
        <v>MD</v>
      </c>
      <c r="F33">
        <v>10792</v>
      </c>
      <c r="G33">
        <v>11096</v>
      </c>
      <c r="H33">
        <v>11480</v>
      </c>
      <c r="I33">
        <v>11993</v>
      </c>
      <c r="J33">
        <v>12073</v>
      </c>
      <c r="K33">
        <v>12522</v>
      </c>
      <c r="L33">
        <v>12673</v>
      </c>
      <c r="M33">
        <v>12877</v>
      </c>
      <c r="N33">
        <v>13549</v>
      </c>
      <c r="O33">
        <v>14010</v>
      </c>
      <c r="P33">
        <v>14373</v>
      </c>
      <c r="Q33">
        <v>14944</v>
      </c>
      <c r="R33">
        <v>14863</v>
      </c>
      <c r="S33">
        <v>15006</v>
      </c>
      <c r="T33">
        <v>15821</v>
      </c>
      <c r="U33">
        <v>16143</v>
      </c>
    </row>
    <row r="34" spans="1:21" x14ac:dyDescent="0.3">
      <c r="A34" t="s">
        <v>1012</v>
      </c>
      <c r="B34" t="s">
        <v>505</v>
      </c>
      <c r="C34" t="s">
        <v>76</v>
      </c>
      <c r="D34" t="str">
        <f>IFERROR(VLOOKUP(C34,'class and classification'!$A$1:$B$338,2,FALSE),VLOOKUP(C34,'class and classification'!$A$340:$B$378,2,FALSE))</f>
        <v>Predominantly Urban</v>
      </c>
      <c r="E34" t="str">
        <f>IFERROR(VLOOKUP(C34,'class and classification'!$A$1:$C$338,3,FALSE),VLOOKUP(C34,'class and classification'!$A$340:$C$378,3,FALSE))</f>
        <v>UA</v>
      </c>
      <c r="F34">
        <v>9893</v>
      </c>
      <c r="G34">
        <v>10443</v>
      </c>
      <c r="H34">
        <v>10760</v>
      </c>
      <c r="I34">
        <v>10966</v>
      </c>
      <c r="J34">
        <v>10936</v>
      </c>
      <c r="K34">
        <v>11139</v>
      </c>
      <c r="L34">
        <v>11554</v>
      </c>
      <c r="M34">
        <v>11547</v>
      </c>
      <c r="N34">
        <v>11717</v>
      </c>
      <c r="O34">
        <v>11840</v>
      </c>
      <c r="P34">
        <v>12269</v>
      </c>
      <c r="Q34">
        <v>12662</v>
      </c>
      <c r="R34">
        <v>12777</v>
      </c>
      <c r="S34">
        <v>13297</v>
      </c>
      <c r="T34">
        <v>14077</v>
      </c>
      <c r="U34">
        <v>14484</v>
      </c>
    </row>
    <row r="35" spans="1:21" x14ac:dyDescent="0.3">
      <c r="A35" t="s">
        <v>1012</v>
      </c>
      <c r="B35" t="s">
        <v>506</v>
      </c>
      <c r="C35" t="s">
        <v>77</v>
      </c>
      <c r="D35" t="str">
        <f>IFERROR(VLOOKUP(C35,'class and classification'!$A$1:$B$338,2,FALSE),VLOOKUP(C35,'class and classification'!$A$340:$B$378,2,FALSE))</f>
        <v>Predominantly Urban</v>
      </c>
      <c r="E35" t="str">
        <f>IFERROR(VLOOKUP(C35,'class and classification'!$A$1:$C$338,3,FALSE),VLOOKUP(C35,'class and classification'!$A$340:$C$378,3,FALSE))</f>
        <v>UA</v>
      </c>
      <c r="F35">
        <v>10929</v>
      </c>
      <c r="G35">
        <v>11123</v>
      </c>
      <c r="H35">
        <v>11350</v>
      </c>
      <c r="I35">
        <v>11908</v>
      </c>
      <c r="J35">
        <v>12185</v>
      </c>
      <c r="K35">
        <v>12689</v>
      </c>
      <c r="L35">
        <v>12945</v>
      </c>
      <c r="M35">
        <v>13425</v>
      </c>
      <c r="N35">
        <v>13520</v>
      </c>
      <c r="O35">
        <v>13801</v>
      </c>
      <c r="P35">
        <v>14197</v>
      </c>
      <c r="Q35">
        <v>14822</v>
      </c>
      <c r="R35">
        <v>15163</v>
      </c>
      <c r="S35">
        <v>15572</v>
      </c>
      <c r="T35">
        <v>15931</v>
      </c>
      <c r="U35">
        <v>16276</v>
      </c>
    </row>
    <row r="36" spans="1:21" x14ac:dyDescent="0.3">
      <c r="A36" t="s">
        <v>1012</v>
      </c>
      <c r="B36" t="s">
        <v>536</v>
      </c>
      <c r="C36" t="s">
        <v>280</v>
      </c>
      <c r="D36" t="str">
        <f>IFERROR(VLOOKUP(C36,'class and classification'!$A$1:$B$338,2,FALSE),VLOOKUP(C36,'class and classification'!$A$340:$B$378,2,FALSE))</f>
        <v>Urban with Significant Rural</v>
      </c>
      <c r="E36" t="str">
        <f>IFERROR(VLOOKUP(C36,'class and classification'!$A$1:$C$338,3,FALSE),VLOOKUP(C36,'class and classification'!$A$340:$C$378,3,FALSE))</f>
        <v>SD</v>
      </c>
      <c r="F36">
        <v>11679</v>
      </c>
      <c r="G36">
        <v>12068</v>
      </c>
      <c r="H36">
        <v>12478</v>
      </c>
      <c r="I36">
        <v>13046</v>
      </c>
      <c r="J36">
        <v>13425</v>
      </c>
      <c r="K36">
        <v>14238</v>
      </c>
      <c r="L36">
        <v>14337</v>
      </c>
      <c r="M36">
        <v>14524</v>
      </c>
      <c r="N36">
        <v>14858</v>
      </c>
      <c r="O36">
        <v>15307</v>
      </c>
      <c r="P36">
        <v>15666</v>
      </c>
      <c r="Q36">
        <v>16178</v>
      </c>
      <c r="R36">
        <v>16268</v>
      </c>
      <c r="S36">
        <v>16842</v>
      </c>
      <c r="T36">
        <v>17267</v>
      </c>
      <c r="U36">
        <v>17433</v>
      </c>
    </row>
    <row r="37" spans="1:21" x14ac:dyDescent="0.3">
      <c r="A37" t="s">
        <v>1012</v>
      </c>
      <c r="B37" t="s">
        <v>543</v>
      </c>
      <c r="C37" t="s">
        <v>287</v>
      </c>
      <c r="D37" t="str">
        <f>IFERROR(VLOOKUP(C37,'class and classification'!$A$1:$B$338,2,FALSE),VLOOKUP(C37,'class and classification'!$A$340:$B$378,2,FALSE))</f>
        <v>Predominantly Rural</v>
      </c>
      <c r="E37" t="str">
        <f>IFERROR(VLOOKUP(C37,'class and classification'!$A$1:$C$338,3,FALSE),VLOOKUP(C37,'class and classification'!$A$340:$C$378,3,FALSE))</f>
        <v>SD</v>
      </c>
      <c r="F37">
        <v>12390</v>
      </c>
      <c r="G37">
        <v>12891</v>
      </c>
      <c r="H37">
        <v>13257</v>
      </c>
      <c r="I37">
        <v>13827</v>
      </c>
      <c r="J37">
        <v>14191</v>
      </c>
      <c r="K37">
        <v>14792</v>
      </c>
      <c r="L37">
        <v>14944</v>
      </c>
      <c r="M37">
        <v>15212</v>
      </c>
      <c r="N37">
        <v>15534</v>
      </c>
      <c r="O37">
        <v>15916</v>
      </c>
      <c r="P37">
        <v>16316</v>
      </c>
      <c r="Q37">
        <v>16781</v>
      </c>
      <c r="R37">
        <v>16894</v>
      </c>
      <c r="S37">
        <v>17483</v>
      </c>
      <c r="T37">
        <v>18196</v>
      </c>
      <c r="U37">
        <v>18459</v>
      </c>
    </row>
    <row r="38" spans="1:21" x14ac:dyDescent="0.3">
      <c r="A38" t="s">
        <v>1012</v>
      </c>
      <c r="B38" t="s">
        <v>534</v>
      </c>
      <c r="C38" t="s">
        <v>278</v>
      </c>
      <c r="D38" t="str">
        <f>IFERROR(VLOOKUP(C38,'class and classification'!$A$1:$B$338,2,FALSE),VLOOKUP(C38,'class and classification'!$A$340:$B$378,2,FALSE))</f>
        <v>Predominantly Urban</v>
      </c>
      <c r="E38" t="str">
        <f>IFERROR(VLOOKUP(C38,'class and classification'!$A$1:$C$338,3,FALSE),VLOOKUP(C38,'class and classification'!$A$340:$C$378,3,FALSE))</f>
        <v>SD</v>
      </c>
      <c r="F38">
        <v>15507</v>
      </c>
      <c r="G38">
        <v>16005</v>
      </c>
      <c r="H38">
        <v>16622</v>
      </c>
      <c r="I38">
        <v>17296</v>
      </c>
      <c r="J38">
        <v>17768</v>
      </c>
      <c r="K38">
        <v>17842</v>
      </c>
      <c r="L38">
        <v>17998</v>
      </c>
      <c r="M38">
        <v>17934</v>
      </c>
      <c r="N38">
        <v>18316</v>
      </c>
      <c r="O38">
        <v>18466</v>
      </c>
      <c r="P38">
        <v>19124</v>
      </c>
      <c r="Q38">
        <v>20247</v>
      </c>
      <c r="R38">
        <v>20382</v>
      </c>
      <c r="S38">
        <v>20584</v>
      </c>
      <c r="T38">
        <v>21185</v>
      </c>
      <c r="U38">
        <v>21603</v>
      </c>
    </row>
    <row r="39" spans="1:21" x14ac:dyDescent="0.3">
      <c r="A39" t="s">
        <v>1012</v>
      </c>
      <c r="B39" t="s">
        <v>538</v>
      </c>
      <c r="C39" t="s">
        <v>282</v>
      </c>
      <c r="D39" t="str">
        <f>IFERROR(VLOOKUP(C39,'class and classification'!$A$1:$B$338,2,FALSE),VLOOKUP(C39,'class and classification'!$A$340:$B$378,2,FALSE))</f>
        <v>Predominantly Urban</v>
      </c>
      <c r="E39" t="str">
        <f>IFERROR(VLOOKUP(C39,'class and classification'!$A$1:$C$338,3,FALSE),VLOOKUP(C39,'class and classification'!$A$340:$C$378,3,FALSE))</f>
        <v>SD</v>
      </c>
      <c r="F39">
        <v>10974</v>
      </c>
      <c r="G39">
        <v>11481</v>
      </c>
      <c r="H39">
        <v>11815</v>
      </c>
      <c r="I39">
        <v>12162</v>
      </c>
      <c r="J39">
        <v>12439</v>
      </c>
      <c r="K39">
        <v>13547</v>
      </c>
      <c r="L39">
        <v>13517</v>
      </c>
      <c r="M39">
        <v>13709</v>
      </c>
      <c r="N39">
        <v>14193</v>
      </c>
      <c r="O39">
        <v>14430</v>
      </c>
      <c r="P39">
        <v>14714</v>
      </c>
      <c r="Q39">
        <v>15441</v>
      </c>
      <c r="R39">
        <v>15738</v>
      </c>
      <c r="S39">
        <v>16184</v>
      </c>
      <c r="T39">
        <v>16972</v>
      </c>
      <c r="U39">
        <v>17133</v>
      </c>
    </row>
    <row r="40" spans="1:21" x14ac:dyDescent="0.3">
      <c r="A40" t="s">
        <v>1012</v>
      </c>
      <c r="B40" t="s">
        <v>539</v>
      </c>
      <c r="C40" t="s">
        <v>283</v>
      </c>
      <c r="D40" t="str">
        <f>IFERROR(VLOOKUP(C40,'class and classification'!$A$1:$B$338,2,FALSE),VLOOKUP(C40,'class and classification'!$A$340:$B$378,2,FALSE))</f>
        <v>Predominantly Rural</v>
      </c>
      <c r="E40" t="str">
        <f>IFERROR(VLOOKUP(C40,'class and classification'!$A$1:$C$338,3,FALSE),VLOOKUP(C40,'class and classification'!$A$340:$C$378,3,FALSE))</f>
        <v>SD</v>
      </c>
      <c r="F40">
        <v>17576</v>
      </c>
      <c r="G40">
        <v>18207</v>
      </c>
      <c r="H40">
        <v>18605</v>
      </c>
      <c r="I40">
        <v>19590</v>
      </c>
      <c r="J40">
        <v>20054</v>
      </c>
      <c r="K40">
        <v>19802</v>
      </c>
      <c r="L40">
        <v>20026</v>
      </c>
      <c r="M40">
        <v>20458</v>
      </c>
      <c r="N40">
        <v>20444</v>
      </c>
      <c r="O40">
        <v>20716</v>
      </c>
      <c r="P40">
        <v>21613</v>
      </c>
      <c r="Q40">
        <v>22803</v>
      </c>
      <c r="R40">
        <v>22952</v>
      </c>
      <c r="S40">
        <v>23211</v>
      </c>
      <c r="T40">
        <v>23952</v>
      </c>
      <c r="U40">
        <v>24493</v>
      </c>
    </row>
    <row r="41" spans="1:21" x14ac:dyDescent="0.3">
      <c r="A41" t="s">
        <v>1012</v>
      </c>
      <c r="B41" t="s">
        <v>541</v>
      </c>
      <c r="C41" t="s">
        <v>285</v>
      </c>
      <c r="D41" t="str">
        <f>IFERROR(VLOOKUP(C41,'class and classification'!$A$1:$B$338,2,FALSE),VLOOKUP(C41,'class and classification'!$A$340:$B$378,2,FALSE))</f>
        <v>Predominantly Urban</v>
      </c>
      <c r="E41" t="str">
        <f>IFERROR(VLOOKUP(C41,'class and classification'!$A$1:$C$338,3,FALSE),VLOOKUP(C41,'class and classification'!$A$340:$C$378,3,FALSE))</f>
        <v>SD</v>
      </c>
      <c r="F41">
        <v>13420</v>
      </c>
      <c r="G41">
        <v>13859</v>
      </c>
      <c r="H41">
        <v>14276</v>
      </c>
      <c r="I41">
        <v>14805</v>
      </c>
      <c r="J41">
        <v>15043</v>
      </c>
      <c r="K41">
        <v>15729</v>
      </c>
      <c r="L41">
        <v>15805</v>
      </c>
      <c r="M41">
        <v>16105</v>
      </c>
      <c r="N41">
        <v>16446</v>
      </c>
      <c r="O41">
        <v>16827</v>
      </c>
      <c r="P41">
        <v>17270</v>
      </c>
      <c r="Q41">
        <v>18136</v>
      </c>
      <c r="R41">
        <v>18411</v>
      </c>
      <c r="S41">
        <v>18788</v>
      </c>
      <c r="T41">
        <v>19153</v>
      </c>
      <c r="U41">
        <v>19528</v>
      </c>
    </row>
    <row r="42" spans="1:21" x14ac:dyDescent="0.3">
      <c r="A42" t="s">
        <v>1012</v>
      </c>
      <c r="B42" t="s">
        <v>532</v>
      </c>
      <c r="C42" t="s">
        <v>276</v>
      </c>
      <c r="D42" t="str">
        <f>IFERROR(VLOOKUP(C42,'class and classification'!$A$1:$B$338,2,FALSE),VLOOKUP(C42,'class and classification'!$A$340:$B$378,2,FALSE))</f>
        <v>Predominantly Urban</v>
      </c>
      <c r="E42" t="str">
        <f>IFERROR(VLOOKUP(C42,'class and classification'!$A$1:$C$338,3,FALSE),VLOOKUP(C42,'class and classification'!$A$340:$C$378,3,FALSE))</f>
        <v>SD</v>
      </c>
      <c r="F42">
        <v>9497</v>
      </c>
      <c r="G42">
        <v>10048</v>
      </c>
      <c r="H42">
        <v>10549</v>
      </c>
      <c r="I42">
        <v>11176</v>
      </c>
      <c r="J42">
        <v>11633</v>
      </c>
      <c r="K42">
        <v>12203</v>
      </c>
      <c r="L42">
        <v>12314</v>
      </c>
      <c r="M42">
        <v>12577</v>
      </c>
      <c r="N42">
        <v>12857</v>
      </c>
      <c r="O42">
        <v>13240</v>
      </c>
      <c r="P42">
        <v>13414</v>
      </c>
      <c r="Q42">
        <v>13924</v>
      </c>
      <c r="R42">
        <v>14276</v>
      </c>
      <c r="S42">
        <v>14537</v>
      </c>
      <c r="T42">
        <v>14958</v>
      </c>
      <c r="U42">
        <v>15409</v>
      </c>
    </row>
    <row r="43" spans="1:21" x14ac:dyDescent="0.3">
      <c r="A43" t="s">
        <v>1012</v>
      </c>
      <c r="B43" t="s">
        <v>535</v>
      </c>
      <c r="C43" t="s">
        <v>279</v>
      </c>
      <c r="D43" t="str">
        <f>IFERROR(VLOOKUP(C43,'class and classification'!$A$1:$B$338,2,FALSE),VLOOKUP(C43,'class and classification'!$A$340:$B$378,2,FALSE))</f>
        <v>Predominantly Urban</v>
      </c>
      <c r="E43" t="str">
        <f>IFERROR(VLOOKUP(C43,'class and classification'!$A$1:$C$338,3,FALSE),VLOOKUP(C43,'class and classification'!$A$340:$C$378,3,FALSE))</f>
        <v>SD</v>
      </c>
      <c r="F43">
        <v>9916</v>
      </c>
      <c r="G43">
        <v>10496</v>
      </c>
      <c r="H43">
        <v>10781</v>
      </c>
      <c r="I43">
        <v>11337</v>
      </c>
      <c r="J43">
        <v>11816</v>
      </c>
      <c r="K43">
        <v>12351</v>
      </c>
      <c r="L43">
        <v>12481</v>
      </c>
      <c r="M43">
        <v>12780</v>
      </c>
      <c r="N43">
        <v>13131</v>
      </c>
      <c r="O43">
        <v>13576</v>
      </c>
      <c r="P43">
        <v>13575</v>
      </c>
      <c r="Q43">
        <v>14290</v>
      </c>
      <c r="R43">
        <v>14641</v>
      </c>
      <c r="S43">
        <v>14890</v>
      </c>
      <c r="T43">
        <v>15260</v>
      </c>
      <c r="U43">
        <v>15704</v>
      </c>
    </row>
    <row r="44" spans="1:21" x14ac:dyDescent="0.3">
      <c r="A44" t="s">
        <v>1012</v>
      </c>
      <c r="B44" t="s">
        <v>537</v>
      </c>
      <c r="C44" t="s">
        <v>281</v>
      </c>
      <c r="D44" t="str">
        <f>IFERROR(VLOOKUP(C44,'class and classification'!$A$1:$B$338,2,FALSE),VLOOKUP(C44,'class and classification'!$A$340:$B$378,2,FALSE))</f>
        <v>Predominantly Urban</v>
      </c>
      <c r="E44" t="str">
        <f>IFERROR(VLOOKUP(C44,'class and classification'!$A$1:$C$338,3,FALSE),VLOOKUP(C44,'class and classification'!$A$340:$C$378,3,FALSE))</f>
        <v>SD</v>
      </c>
      <c r="F44">
        <v>10935</v>
      </c>
      <c r="G44">
        <v>11573</v>
      </c>
      <c r="H44">
        <v>11976</v>
      </c>
      <c r="I44">
        <v>12687</v>
      </c>
      <c r="J44">
        <v>13166</v>
      </c>
      <c r="K44">
        <v>13407</v>
      </c>
      <c r="L44">
        <v>13570</v>
      </c>
      <c r="M44">
        <v>13740</v>
      </c>
      <c r="N44">
        <v>13972</v>
      </c>
      <c r="O44">
        <v>14338</v>
      </c>
      <c r="P44">
        <v>14618</v>
      </c>
      <c r="Q44">
        <v>15280</v>
      </c>
      <c r="R44">
        <v>15526</v>
      </c>
      <c r="S44">
        <v>15702</v>
      </c>
      <c r="T44">
        <v>15910</v>
      </c>
      <c r="U44">
        <v>15985</v>
      </c>
    </row>
    <row r="45" spans="1:21" x14ac:dyDescent="0.3">
      <c r="A45" t="s">
        <v>1012</v>
      </c>
      <c r="B45" t="s">
        <v>540</v>
      </c>
      <c r="C45" t="s">
        <v>284</v>
      </c>
      <c r="D45" t="str">
        <f>IFERROR(VLOOKUP(C45,'class and classification'!$A$1:$B$338,2,FALSE),VLOOKUP(C45,'class and classification'!$A$340:$B$378,2,FALSE))</f>
        <v>Predominantly Urban</v>
      </c>
      <c r="E45" t="str">
        <f>IFERROR(VLOOKUP(C45,'class and classification'!$A$1:$C$338,3,FALSE),VLOOKUP(C45,'class and classification'!$A$340:$C$378,3,FALSE))</f>
        <v>SD</v>
      </c>
      <c r="F45">
        <v>12576</v>
      </c>
      <c r="G45">
        <v>13188</v>
      </c>
      <c r="H45">
        <v>13366</v>
      </c>
      <c r="I45">
        <v>14035</v>
      </c>
      <c r="J45">
        <v>14450</v>
      </c>
      <c r="K45">
        <v>14791</v>
      </c>
      <c r="L45">
        <v>14848</v>
      </c>
      <c r="M45">
        <v>15134</v>
      </c>
      <c r="N45">
        <v>15217</v>
      </c>
      <c r="O45">
        <v>15784</v>
      </c>
      <c r="P45">
        <v>15950</v>
      </c>
      <c r="Q45">
        <v>16765</v>
      </c>
      <c r="R45">
        <v>16952</v>
      </c>
      <c r="S45">
        <v>17104</v>
      </c>
      <c r="T45">
        <v>17609</v>
      </c>
      <c r="U45">
        <v>18078</v>
      </c>
    </row>
    <row r="46" spans="1:21" x14ac:dyDescent="0.3">
      <c r="A46" t="s">
        <v>1012</v>
      </c>
      <c r="B46" t="s">
        <v>533</v>
      </c>
      <c r="C46" t="s">
        <v>277</v>
      </c>
      <c r="D46" t="str">
        <f>IFERROR(VLOOKUP(C46,'class and classification'!$A$1:$B$338,2,FALSE),VLOOKUP(C46,'class and classification'!$A$340:$B$378,2,FALSE))</f>
        <v>Urban with Significant Rural</v>
      </c>
      <c r="E46" t="str">
        <f>IFERROR(VLOOKUP(C46,'class and classification'!$A$1:$C$338,3,FALSE),VLOOKUP(C46,'class and classification'!$A$340:$C$378,3,FALSE))</f>
        <v>SD</v>
      </c>
      <c r="F46">
        <v>13496</v>
      </c>
      <c r="G46">
        <v>14043</v>
      </c>
      <c r="H46">
        <v>14449</v>
      </c>
      <c r="I46">
        <v>14999</v>
      </c>
      <c r="J46">
        <v>15421</v>
      </c>
      <c r="K46">
        <v>15995</v>
      </c>
      <c r="L46">
        <v>16084</v>
      </c>
      <c r="M46">
        <v>16465</v>
      </c>
      <c r="N46">
        <v>16819</v>
      </c>
      <c r="O46">
        <v>17019</v>
      </c>
      <c r="P46">
        <v>17489</v>
      </c>
      <c r="Q46">
        <v>18716</v>
      </c>
      <c r="R46">
        <v>18451</v>
      </c>
      <c r="S46">
        <v>18760</v>
      </c>
      <c r="T46">
        <v>19238</v>
      </c>
      <c r="U46">
        <v>19463</v>
      </c>
    </row>
    <row r="47" spans="1:21" x14ac:dyDescent="0.3">
      <c r="A47" t="s">
        <v>1012</v>
      </c>
      <c r="B47" t="s">
        <v>542</v>
      </c>
      <c r="C47" t="s">
        <v>286</v>
      </c>
      <c r="D47" t="str">
        <f>IFERROR(VLOOKUP(C47,'class and classification'!$A$1:$B$338,2,FALSE),VLOOKUP(C47,'class and classification'!$A$340:$B$378,2,FALSE))</f>
        <v>Urban with Significant Rural</v>
      </c>
      <c r="E47" t="str">
        <f>IFERROR(VLOOKUP(C47,'class and classification'!$A$1:$C$338,3,FALSE),VLOOKUP(C47,'class and classification'!$A$340:$C$378,3,FALSE))</f>
        <v>SD</v>
      </c>
      <c r="F47">
        <v>12999</v>
      </c>
      <c r="G47">
        <v>13516</v>
      </c>
      <c r="H47">
        <v>13932</v>
      </c>
      <c r="I47">
        <v>14592</v>
      </c>
      <c r="J47">
        <v>14974</v>
      </c>
      <c r="K47">
        <v>15558</v>
      </c>
      <c r="L47">
        <v>15609</v>
      </c>
      <c r="M47">
        <v>16105</v>
      </c>
      <c r="N47">
        <v>16552</v>
      </c>
      <c r="O47">
        <v>16850</v>
      </c>
      <c r="P47">
        <v>17388</v>
      </c>
      <c r="Q47">
        <v>18616</v>
      </c>
      <c r="R47">
        <v>18526</v>
      </c>
      <c r="S47">
        <v>18737</v>
      </c>
      <c r="T47">
        <v>19602</v>
      </c>
      <c r="U47">
        <v>20004</v>
      </c>
    </row>
    <row r="48" spans="1:21" x14ac:dyDescent="0.3">
      <c r="A48" t="s">
        <v>1012</v>
      </c>
      <c r="B48" t="s">
        <v>510</v>
      </c>
      <c r="C48" t="s">
        <v>81</v>
      </c>
      <c r="D48" t="str">
        <f>IFERROR(VLOOKUP(C48,'class and classification'!$A$1:$B$338,2,FALSE),VLOOKUP(C48,'class and classification'!$A$340:$B$378,2,FALSE))</f>
        <v>Predominantly Urban</v>
      </c>
      <c r="E48" t="str">
        <f>IFERROR(VLOOKUP(C48,'class and classification'!$A$1:$C$338,3,FALSE),VLOOKUP(C48,'class and classification'!$A$340:$C$378,3,FALSE))</f>
        <v>UA</v>
      </c>
      <c r="F48">
        <v>13974</v>
      </c>
      <c r="G48">
        <v>14281</v>
      </c>
      <c r="H48">
        <v>14771</v>
      </c>
      <c r="I48">
        <v>15548</v>
      </c>
      <c r="J48">
        <v>15608</v>
      </c>
      <c r="K48">
        <v>15774</v>
      </c>
      <c r="L48">
        <v>15975</v>
      </c>
      <c r="M48">
        <v>16346</v>
      </c>
      <c r="N48">
        <v>17183</v>
      </c>
      <c r="O48">
        <v>17369</v>
      </c>
      <c r="P48">
        <v>17976</v>
      </c>
      <c r="Q48">
        <v>19346</v>
      </c>
      <c r="R48">
        <v>19148</v>
      </c>
      <c r="S48">
        <v>19582</v>
      </c>
      <c r="T48">
        <v>20590</v>
      </c>
      <c r="U48">
        <v>20946</v>
      </c>
    </row>
    <row r="49" spans="1:21" x14ac:dyDescent="0.3">
      <c r="A49" t="s">
        <v>1012</v>
      </c>
      <c r="B49" t="s">
        <v>507</v>
      </c>
      <c r="C49" t="s">
        <v>78</v>
      </c>
      <c r="D49" t="str">
        <f>IFERROR(VLOOKUP(C49,'class and classification'!$A$1:$B$338,2,FALSE),VLOOKUP(C49,'class and classification'!$A$340:$B$378,2,FALSE))</f>
        <v>Urban with Significant Rural</v>
      </c>
      <c r="E49" t="str">
        <f>IFERROR(VLOOKUP(C49,'class and classification'!$A$1:$C$338,3,FALSE),VLOOKUP(C49,'class and classification'!$A$340:$C$378,3,FALSE))</f>
        <v>UA</v>
      </c>
      <c r="F49">
        <v>15798</v>
      </c>
      <c r="G49">
        <v>16373</v>
      </c>
      <c r="H49">
        <v>16853</v>
      </c>
      <c r="I49">
        <v>17439</v>
      </c>
      <c r="J49">
        <v>17774</v>
      </c>
      <c r="K49">
        <v>18317</v>
      </c>
      <c r="L49">
        <v>18368</v>
      </c>
      <c r="M49">
        <v>18588</v>
      </c>
      <c r="N49">
        <v>19254</v>
      </c>
      <c r="O49">
        <v>20333</v>
      </c>
      <c r="P49">
        <v>21053</v>
      </c>
      <c r="Q49">
        <v>22717</v>
      </c>
      <c r="R49">
        <v>22707</v>
      </c>
      <c r="S49">
        <v>23447</v>
      </c>
      <c r="T49">
        <v>24845</v>
      </c>
      <c r="U49">
        <v>25486</v>
      </c>
    </row>
    <row r="50" spans="1:21" x14ac:dyDescent="0.3">
      <c r="A50" t="s">
        <v>1012</v>
      </c>
      <c r="B50" t="s">
        <v>508</v>
      </c>
      <c r="C50" t="s">
        <v>79</v>
      </c>
      <c r="D50" t="str">
        <f>IFERROR(VLOOKUP(C50,'class and classification'!$A$1:$B$338,2,FALSE),VLOOKUP(C50,'class and classification'!$A$340:$B$378,2,FALSE))</f>
        <v>Urban with Significant Rural</v>
      </c>
      <c r="E50" t="str">
        <f>IFERROR(VLOOKUP(C50,'class and classification'!$A$1:$C$338,3,FALSE),VLOOKUP(C50,'class and classification'!$A$340:$C$378,3,FALSE))</f>
        <v>UA</v>
      </c>
      <c r="F50">
        <v>14821</v>
      </c>
      <c r="G50">
        <v>15350</v>
      </c>
      <c r="H50">
        <v>15733</v>
      </c>
      <c r="I50">
        <v>16358</v>
      </c>
      <c r="J50">
        <v>16835</v>
      </c>
      <c r="K50">
        <v>17365</v>
      </c>
      <c r="L50">
        <v>17417</v>
      </c>
      <c r="M50">
        <v>17495</v>
      </c>
      <c r="N50">
        <v>18287</v>
      </c>
      <c r="O50">
        <v>18788</v>
      </c>
      <c r="P50">
        <v>19281</v>
      </c>
      <c r="Q50">
        <v>20125</v>
      </c>
      <c r="R50">
        <v>20247</v>
      </c>
      <c r="S50">
        <v>20993</v>
      </c>
      <c r="T50">
        <v>21864</v>
      </c>
      <c r="U50">
        <v>22301</v>
      </c>
    </row>
    <row r="51" spans="1:21" x14ac:dyDescent="0.3">
      <c r="A51" t="s">
        <v>1012</v>
      </c>
      <c r="B51" t="s">
        <v>509</v>
      </c>
      <c r="C51" t="s">
        <v>80</v>
      </c>
      <c r="D51" t="str">
        <f>IFERROR(VLOOKUP(C51,'class and classification'!$A$1:$B$338,2,FALSE),VLOOKUP(C51,'class and classification'!$A$340:$B$378,2,FALSE))</f>
        <v>Predominantly Urban</v>
      </c>
      <c r="E51" t="str">
        <f>IFERROR(VLOOKUP(C51,'class and classification'!$A$1:$C$338,3,FALSE),VLOOKUP(C51,'class and classification'!$A$340:$C$378,3,FALSE))</f>
        <v>UA</v>
      </c>
      <c r="F51">
        <v>11857</v>
      </c>
      <c r="G51">
        <v>12347</v>
      </c>
      <c r="H51">
        <v>12637</v>
      </c>
      <c r="I51">
        <v>13308</v>
      </c>
      <c r="J51">
        <v>13563</v>
      </c>
      <c r="K51">
        <v>14059</v>
      </c>
      <c r="L51">
        <v>14114</v>
      </c>
      <c r="M51">
        <v>14298</v>
      </c>
      <c r="N51">
        <v>14698</v>
      </c>
      <c r="O51">
        <v>15109</v>
      </c>
      <c r="P51">
        <v>15371</v>
      </c>
      <c r="Q51">
        <v>16129</v>
      </c>
      <c r="R51">
        <v>16456</v>
      </c>
      <c r="S51">
        <v>16921</v>
      </c>
      <c r="T51">
        <v>17480</v>
      </c>
      <c r="U51">
        <v>17907</v>
      </c>
    </row>
    <row r="52" spans="1:21" x14ac:dyDescent="0.3">
      <c r="A52" t="s">
        <v>1012</v>
      </c>
      <c r="B52" t="s">
        <v>546</v>
      </c>
      <c r="C52" t="s">
        <v>94</v>
      </c>
      <c r="D52" t="str">
        <f>IFERROR(VLOOKUP(C52,'class and classification'!$A$1:$B$338,2,FALSE),VLOOKUP(C52,'class and classification'!$A$340:$B$378,2,FALSE))</f>
        <v>Predominantly Urban</v>
      </c>
      <c r="E52" t="str">
        <f>IFERROR(VLOOKUP(C52,'class and classification'!$A$1:$C$338,3,FALSE),VLOOKUP(C52,'class and classification'!$A$340:$C$378,3,FALSE))</f>
        <v>MD</v>
      </c>
      <c r="F52">
        <v>10475</v>
      </c>
      <c r="G52">
        <v>10932</v>
      </c>
      <c r="H52">
        <v>11311</v>
      </c>
      <c r="I52">
        <v>11911</v>
      </c>
      <c r="J52">
        <v>12252</v>
      </c>
      <c r="K52">
        <v>12769</v>
      </c>
      <c r="L52">
        <v>12957</v>
      </c>
      <c r="M52">
        <v>13231</v>
      </c>
      <c r="N52">
        <v>13683</v>
      </c>
      <c r="O52">
        <v>14000</v>
      </c>
      <c r="P52">
        <v>14236</v>
      </c>
      <c r="Q52">
        <v>14908</v>
      </c>
      <c r="R52">
        <v>15158</v>
      </c>
      <c r="S52">
        <v>15727</v>
      </c>
      <c r="T52">
        <v>16365</v>
      </c>
      <c r="U52">
        <v>16627</v>
      </c>
    </row>
    <row r="53" spans="1:21" x14ac:dyDescent="0.3">
      <c r="A53" t="s">
        <v>1012</v>
      </c>
      <c r="B53" t="s">
        <v>549</v>
      </c>
      <c r="C53" t="s">
        <v>97</v>
      </c>
      <c r="D53" t="str">
        <f>IFERROR(VLOOKUP(C53,'class and classification'!$A$1:$B$338,2,FALSE),VLOOKUP(C53,'class and classification'!$A$340:$B$378,2,FALSE))</f>
        <v>Predominantly Urban</v>
      </c>
      <c r="E53" t="str">
        <f>IFERROR(VLOOKUP(C53,'class and classification'!$A$1:$C$338,3,FALSE),VLOOKUP(C53,'class and classification'!$A$340:$C$378,3,FALSE))</f>
        <v>MD</v>
      </c>
      <c r="F53">
        <v>11198</v>
      </c>
      <c r="G53">
        <v>11734</v>
      </c>
      <c r="H53">
        <v>12126</v>
      </c>
      <c r="I53">
        <v>12861</v>
      </c>
      <c r="J53">
        <v>13121</v>
      </c>
      <c r="K53">
        <v>13507</v>
      </c>
      <c r="L53">
        <v>13720</v>
      </c>
      <c r="M53">
        <v>13864</v>
      </c>
      <c r="N53">
        <v>14276</v>
      </c>
      <c r="O53">
        <v>14598</v>
      </c>
      <c r="P53">
        <v>14927</v>
      </c>
      <c r="Q53">
        <v>15619</v>
      </c>
      <c r="R53">
        <v>15929</v>
      </c>
      <c r="S53">
        <v>16309</v>
      </c>
      <c r="T53">
        <v>16861</v>
      </c>
      <c r="U53">
        <v>17325</v>
      </c>
    </row>
    <row r="54" spans="1:21" x14ac:dyDescent="0.3">
      <c r="A54" t="s">
        <v>1012</v>
      </c>
      <c r="B54" t="s">
        <v>547</v>
      </c>
      <c r="C54" t="s">
        <v>95</v>
      </c>
      <c r="D54" t="str">
        <f>IFERROR(VLOOKUP(C54,'class and classification'!$A$1:$B$338,2,FALSE),VLOOKUP(C54,'class and classification'!$A$340:$B$378,2,FALSE))</f>
        <v>Predominantly Urban</v>
      </c>
      <c r="E54" t="str">
        <f>IFERROR(VLOOKUP(C54,'class and classification'!$A$1:$C$338,3,FALSE),VLOOKUP(C54,'class and classification'!$A$340:$C$378,3,FALSE))</f>
        <v>MD</v>
      </c>
      <c r="F54">
        <v>10912</v>
      </c>
      <c r="G54">
        <v>11135</v>
      </c>
      <c r="H54">
        <v>11665</v>
      </c>
      <c r="I54">
        <v>12067</v>
      </c>
      <c r="J54">
        <v>12065</v>
      </c>
      <c r="K54">
        <v>12611</v>
      </c>
      <c r="L54">
        <v>12818</v>
      </c>
      <c r="M54">
        <v>13011</v>
      </c>
      <c r="N54">
        <v>13419</v>
      </c>
      <c r="O54">
        <v>13836</v>
      </c>
      <c r="P54">
        <v>14261</v>
      </c>
      <c r="Q54">
        <v>14814</v>
      </c>
      <c r="R54">
        <v>14730</v>
      </c>
      <c r="S54">
        <v>14928</v>
      </c>
      <c r="T54">
        <v>15373</v>
      </c>
      <c r="U54">
        <v>15673</v>
      </c>
    </row>
    <row r="55" spans="1:21" x14ac:dyDescent="0.3">
      <c r="A55" t="s">
        <v>1012</v>
      </c>
      <c r="B55" t="s">
        <v>548</v>
      </c>
      <c r="C55" t="s">
        <v>96</v>
      </c>
      <c r="D55" t="str">
        <f>IFERROR(VLOOKUP(C55,'class and classification'!$A$1:$B$338,2,FALSE),VLOOKUP(C55,'class and classification'!$A$340:$B$378,2,FALSE))</f>
        <v>Predominantly Urban</v>
      </c>
      <c r="E55" t="str">
        <f>IFERROR(VLOOKUP(C55,'class and classification'!$A$1:$C$338,3,FALSE),VLOOKUP(C55,'class and classification'!$A$340:$C$378,3,FALSE))</f>
        <v>MD</v>
      </c>
      <c r="F55">
        <v>13049</v>
      </c>
      <c r="G55">
        <v>13644</v>
      </c>
      <c r="H55">
        <v>13893</v>
      </c>
      <c r="I55">
        <v>14347</v>
      </c>
      <c r="J55">
        <v>14681</v>
      </c>
      <c r="K55">
        <v>15522</v>
      </c>
      <c r="L55">
        <v>15748</v>
      </c>
      <c r="M55">
        <v>15883</v>
      </c>
      <c r="N55">
        <v>16531</v>
      </c>
      <c r="O55">
        <v>17101</v>
      </c>
      <c r="P55">
        <v>17163</v>
      </c>
      <c r="Q55">
        <v>18012</v>
      </c>
      <c r="R55">
        <v>18158</v>
      </c>
      <c r="S55">
        <v>18525</v>
      </c>
      <c r="T55">
        <v>18969</v>
      </c>
      <c r="U55">
        <v>19325</v>
      </c>
    </row>
    <row r="56" spans="1:21" x14ac:dyDescent="0.3">
      <c r="A56" t="s">
        <v>1012</v>
      </c>
      <c r="B56" t="s">
        <v>550</v>
      </c>
      <c r="C56" t="s">
        <v>98</v>
      </c>
      <c r="D56" t="str">
        <f>IFERROR(VLOOKUP(C56,'class and classification'!$A$1:$B$338,2,FALSE),VLOOKUP(C56,'class and classification'!$A$340:$B$378,2,FALSE))</f>
        <v>Predominantly Urban</v>
      </c>
      <c r="E56" t="str">
        <f>IFERROR(VLOOKUP(C56,'class and classification'!$A$1:$C$338,3,FALSE),VLOOKUP(C56,'class and classification'!$A$340:$C$378,3,FALSE))</f>
        <v>MD</v>
      </c>
      <c r="F56">
        <v>13314</v>
      </c>
      <c r="G56">
        <v>13505</v>
      </c>
      <c r="H56">
        <v>13728</v>
      </c>
      <c r="I56">
        <v>14485</v>
      </c>
      <c r="J56">
        <v>14856</v>
      </c>
      <c r="K56">
        <v>15426</v>
      </c>
      <c r="L56">
        <v>15604</v>
      </c>
      <c r="M56">
        <v>15706</v>
      </c>
      <c r="N56">
        <v>16277</v>
      </c>
      <c r="O56">
        <v>16764</v>
      </c>
      <c r="P56">
        <v>17141</v>
      </c>
      <c r="Q56">
        <v>17703</v>
      </c>
      <c r="R56">
        <v>17777</v>
      </c>
      <c r="S56">
        <v>17936</v>
      </c>
      <c r="T56">
        <v>18699</v>
      </c>
      <c r="U56">
        <v>19175</v>
      </c>
    </row>
    <row r="58" spans="1:21" x14ac:dyDescent="0.3">
      <c r="A58" t="s">
        <v>1601</v>
      </c>
      <c r="T58" t="s">
        <v>1602</v>
      </c>
      <c r="U58" t="s">
        <v>1597</v>
      </c>
    </row>
    <row r="59" spans="1:21" x14ac:dyDescent="0.3">
      <c r="A59" t="s">
        <v>1595</v>
      </c>
      <c r="B59" t="s">
        <v>1596</v>
      </c>
      <c r="C59" t="s">
        <v>1116</v>
      </c>
      <c r="F59">
        <v>2004</v>
      </c>
      <c r="G59">
        <v>2005</v>
      </c>
      <c r="H59">
        <v>2006</v>
      </c>
      <c r="I59">
        <v>2007</v>
      </c>
      <c r="J59">
        <v>2008</v>
      </c>
      <c r="K59">
        <v>2009</v>
      </c>
      <c r="L59">
        <v>2010</v>
      </c>
      <c r="M59">
        <v>2011</v>
      </c>
      <c r="N59">
        <v>2012</v>
      </c>
      <c r="O59">
        <v>2013</v>
      </c>
      <c r="P59">
        <v>2014</v>
      </c>
      <c r="Q59" t="s">
        <v>1598</v>
      </c>
      <c r="R59">
        <v>2016</v>
      </c>
      <c r="S59">
        <v>2017</v>
      </c>
      <c r="T59">
        <v>2018</v>
      </c>
      <c r="U59" t="s">
        <v>1599</v>
      </c>
    </row>
    <row r="60" spans="1:21" x14ac:dyDescent="0.3">
      <c r="A60" t="s">
        <v>1013</v>
      </c>
      <c r="B60" t="s">
        <v>554</v>
      </c>
      <c r="C60" t="s">
        <v>100</v>
      </c>
      <c r="D60" t="str">
        <f>IFERROR(VLOOKUP(C60,'class and classification'!$A$1:$B$338,2,FALSE),VLOOKUP(C60,'class and classification'!$A$340:$B$378,2,FALSE))</f>
        <v>Predominantly Urban</v>
      </c>
      <c r="E60" t="str">
        <f>IFERROR(VLOOKUP(C60,'class and classification'!$A$1:$C$338,3,FALSE),VLOOKUP(C60,'class and classification'!$A$340:$C$378,3,FALSE))</f>
        <v>UA</v>
      </c>
      <c r="F60">
        <v>9942</v>
      </c>
      <c r="G60">
        <v>10201</v>
      </c>
      <c r="H60">
        <v>10276</v>
      </c>
      <c r="I60">
        <v>10651</v>
      </c>
      <c r="J60">
        <v>10951</v>
      </c>
      <c r="K60">
        <v>11428</v>
      </c>
      <c r="L60">
        <v>11539</v>
      </c>
      <c r="M60">
        <v>11920</v>
      </c>
      <c r="N60">
        <v>12244</v>
      </c>
      <c r="O60">
        <v>12406</v>
      </c>
      <c r="P60">
        <v>12832</v>
      </c>
      <c r="Q60">
        <v>13237</v>
      </c>
      <c r="R60">
        <v>13441</v>
      </c>
      <c r="S60">
        <v>13791</v>
      </c>
      <c r="T60">
        <v>14436</v>
      </c>
      <c r="U60">
        <v>14908</v>
      </c>
    </row>
    <row r="61" spans="1:21" x14ac:dyDescent="0.3">
      <c r="A61" t="s">
        <v>1013</v>
      </c>
      <c r="B61" t="s">
        <v>553</v>
      </c>
      <c r="C61" t="s">
        <v>99</v>
      </c>
      <c r="D61" t="str">
        <f>IFERROR(VLOOKUP(C61,'class and classification'!$A$1:$B$338,2,FALSE),VLOOKUP(C61,'class and classification'!$A$340:$B$378,2,FALSE))</f>
        <v>Predominantly Rural</v>
      </c>
      <c r="E61" t="str">
        <f>IFERROR(VLOOKUP(C61,'class and classification'!$A$1:$C$338,3,FALSE),VLOOKUP(C61,'class and classification'!$A$340:$C$378,3,FALSE))</f>
        <v>UA</v>
      </c>
      <c r="F61">
        <v>13635</v>
      </c>
      <c r="G61">
        <v>14205</v>
      </c>
      <c r="H61">
        <v>14795</v>
      </c>
      <c r="I61">
        <v>15214</v>
      </c>
      <c r="J61">
        <v>15406</v>
      </c>
      <c r="K61">
        <v>15803</v>
      </c>
      <c r="L61">
        <v>16036</v>
      </c>
      <c r="M61">
        <v>16424</v>
      </c>
      <c r="N61">
        <v>16747</v>
      </c>
      <c r="O61">
        <v>16983</v>
      </c>
      <c r="P61">
        <v>17356</v>
      </c>
      <c r="Q61">
        <v>18492</v>
      </c>
      <c r="R61">
        <v>18537</v>
      </c>
      <c r="S61">
        <v>19081</v>
      </c>
      <c r="T61">
        <v>20085</v>
      </c>
      <c r="U61">
        <v>20516</v>
      </c>
    </row>
    <row r="62" spans="1:21" x14ac:dyDescent="0.3">
      <c r="A62" t="s">
        <v>1013</v>
      </c>
      <c r="B62" t="s">
        <v>555</v>
      </c>
      <c r="C62" t="s">
        <v>101</v>
      </c>
      <c r="D62" t="str">
        <f>IFERROR(VLOOKUP(C62,'class and classification'!$A$1:$B$338,2,FALSE),VLOOKUP(C62,'class and classification'!$A$340:$B$378,2,FALSE))</f>
        <v>Predominantly Urban</v>
      </c>
      <c r="E62" t="str">
        <f>IFERROR(VLOOKUP(C62,'class and classification'!$A$1:$C$338,3,FALSE),VLOOKUP(C62,'class and classification'!$A$340:$C$378,3,FALSE))</f>
        <v>UA</v>
      </c>
      <c r="F62">
        <v>11003</v>
      </c>
      <c r="G62">
        <v>11262</v>
      </c>
      <c r="H62">
        <v>11747</v>
      </c>
      <c r="I62">
        <v>12528</v>
      </c>
      <c r="J62">
        <v>12573</v>
      </c>
      <c r="K62">
        <v>12775</v>
      </c>
      <c r="L62">
        <v>12929</v>
      </c>
      <c r="M62">
        <v>13493</v>
      </c>
      <c r="N62">
        <v>13849</v>
      </c>
      <c r="O62">
        <v>13956</v>
      </c>
      <c r="P62">
        <v>14272</v>
      </c>
      <c r="Q62">
        <v>14810</v>
      </c>
      <c r="R62">
        <v>15092</v>
      </c>
      <c r="S62">
        <v>15583</v>
      </c>
      <c r="T62">
        <v>16330</v>
      </c>
      <c r="U62">
        <v>16569</v>
      </c>
    </row>
    <row r="63" spans="1:21" x14ac:dyDescent="0.3">
      <c r="A63" t="s">
        <v>1013</v>
      </c>
      <c r="B63" t="s">
        <v>556</v>
      </c>
      <c r="C63" t="s">
        <v>102</v>
      </c>
      <c r="D63" t="str">
        <f>IFERROR(VLOOKUP(C63,'class and classification'!$A$1:$B$338,2,FALSE),VLOOKUP(C63,'class and classification'!$A$340:$B$378,2,FALSE))</f>
        <v>Urban with Significant Rural</v>
      </c>
      <c r="E63" t="str">
        <f>IFERROR(VLOOKUP(C63,'class and classification'!$A$1:$C$338,3,FALSE),VLOOKUP(C63,'class and classification'!$A$340:$C$378,3,FALSE))</f>
        <v>UA</v>
      </c>
      <c r="F63">
        <v>12353</v>
      </c>
      <c r="G63">
        <v>12593</v>
      </c>
      <c r="H63">
        <v>12899</v>
      </c>
      <c r="I63">
        <v>13579</v>
      </c>
      <c r="J63">
        <v>13570</v>
      </c>
      <c r="K63">
        <v>13545</v>
      </c>
      <c r="L63">
        <v>13624</v>
      </c>
      <c r="M63">
        <v>14178</v>
      </c>
      <c r="N63">
        <v>14544</v>
      </c>
      <c r="O63">
        <v>14701</v>
      </c>
      <c r="P63">
        <v>14955</v>
      </c>
      <c r="Q63">
        <v>15516</v>
      </c>
      <c r="R63">
        <v>15700</v>
      </c>
      <c r="S63">
        <v>16219</v>
      </c>
      <c r="T63">
        <v>16804</v>
      </c>
      <c r="U63">
        <v>17218</v>
      </c>
    </row>
    <row r="64" spans="1:21" x14ac:dyDescent="0.3">
      <c r="A64" t="s">
        <v>1013</v>
      </c>
      <c r="B64" t="s">
        <v>557</v>
      </c>
      <c r="C64" t="s">
        <v>103</v>
      </c>
      <c r="D64" t="str">
        <f>IFERROR(VLOOKUP(C64,'class and classification'!$A$1:$B$338,2,FALSE),VLOOKUP(C64,'class and classification'!$A$340:$B$378,2,FALSE))</f>
        <v>Predominantly Urban</v>
      </c>
      <c r="E64" t="str">
        <f>IFERROR(VLOOKUP(C64,'class and classification'!$A$1:$C$338,3,FALSE),VLOOKUP(C64,'class and classification'!$A$340:$C$378,3,FALSE))</f>
        <v>UA</v>
      </c>
      <c r="F64">
        <v>13090</v>
      </c>
      <c r="G64">
        <v>13393</v>
      </c>
      <c r="H64">
        <v>14066</v>
      </c>
      <c r="I64">
        <v>14894</v>
      </c>
      <c r="J64">
        <v>14975</v>
      </c>
      <c r="K64">
        <v>15498</v>
      </c>
      <c r="L64">
        <v>15636</v>
      </c>
      <c r="M64">
        <v>15835</v>
      </c>
      <c r="N64">
        <v>16540</v>
      </c>
      <c r="O64">
        <v>16865</v>
      </c>
      <c r="P64">
        <v>17504</v>
      </c>
      <c r="Q64">
        <v>18290</v>
      </c>
      <c r="R64">
        <v>18314</v>
      </c>
      <c r="S64">
        <v>18744</v>
      </c>
      <c r="T64">
        <v>19765</v>
      </c>
      <c r="U64">
        <v>20216</v>
      </c>
    </row>
    <row r="65" spans="1:21" x14ac:dyDescent="0.3">
      <c r="A65" t="s">
        <v>1013</v>
      </c>
      <c r="B65" t="s">
        <v>559</v>
      </c>
      <c r="C65" t="s">
        <v>288</v>
      </c>
      <c r="D65" t="str">
        <f>IFERROR(VLOOKUP(C65,'class and classification'!$A$1:$B$338,2,FALSE),VLOOKUP(C65,'class and classification'!$A$340:$B$378,2,FALSE))</f>
        <v>Predominantly Rural</v>
      </c>
      <c r="E65" t="str">
        <f>IFERROR(VLOOKUP(C65,'class and classification'!$A$1:$C$338,3,FALSE),VLOOKUP(C65,'class and classification'!$A$340:$C$378,3,FALSE))</f>
        <v>SD</v>
      </c>
      <c r="F65">
        <v>14120</v>
      </c>
      <c r="G65">
        <v>14968</v>
      </c>
      <c r="H65">
        <v>15977</v>
      </c>
      <c r="I65">
        <v>16391</v>
      </c>
      <c r="J65">
        <v>16824</v>
      </c>
      <c r="K65">
        <v>17709</v>
      </c>
      <c r="L65">
        <v>17692</v>
      </c>
      <c r="M65">
        <v>18103</v>
      </c>
      <c r="N65">
        <v>18865</v>
      </c>
      <c r="O65">
        <v>19123</v>
      </c>
      <c r="P65">
        <v>19315</v>
      </c>
      <c r="Q65">
        <v>20542</v>
      </c>
      <c r="R65">
        <v>20524</v>
      </c>
      <c r="S65">
        <v>21074</v>
      </c>
      <c r="T65">
        <v>21855</v>
      </c>
      <c r="U65">
        <v>22181</v>
      </c>
    </row>
    <row r="66" spans="1:21" x14ac:dyDescent="0.3">
      <c r="A66" t="s">
        <v>1013</v>
      </c>
      <c r="B66" t="s">
        <v>560</v>
      </c>
      <c r="C66" t="s">
        <v>289</v>
      </c>
      <c r="D66" t="str">
        <f>IFERROR(VLOOKUP(C66,'class and classification'!$A$1:$B$338,2,FALSE),VLOOKUP(C66,'class and classification'!$A$340:$B$378,2,FALSE))</f>
        <v>Predominantly Rural</v>
      </c>
      <c r="E66" t="str">
        <f>IFERROR(VLOOKUP(C66,'class and classification'!$A$1:$C$338,3,FALSE),VLOOKUP(C66,'class and classification'!$A$340:$C$378,3,FALSE))</f>
        <v>SD</v>
      </c>
      <c r="F66">
        <v>15601</v>
      </c>
      <c r="G66">
        <v>16462</v>
      </c>
      <c r="H66">
        <v>17338</v>
      </c>
      <c r="I66">
        <v>17835</v>
      </c>
      <c r="J66">
        <v>18297</v>
      </c>
      <c r="K66">
        <v>18782</v>
      </c>
      <c r="L66">
        <v>18741</v>
      </c>
      <c r="M66">
        <v>19157</v>
      </c>
      <c r="N66">
        <v>19891</v>
      </c>
      <c r="O66">
        <v>20252</v>
      </c>
      <c r="P66">
        <v>20580</v>
      </c>
      <c r="Q66">
        <v>21849</v>
      </c>
      <c r="R66">
        <v>21873</v>
      </c>
      <c r="S66">
        <v>22384</v>
      </c>
      <c r="T66">
        <v>23005</v>
      </c>
      <c r="U66">
        <v>23487</v>
      </c>
    </row>
    <row r="67" spans="1:21" x14ac:dyDescent="0.3">
      <c r="A67" t="s">
        <v>1013</v>
      </c>
      <c r="B67" t="s">
        <v>561</v>
      </c>
      <c r="C67" t="s">
        <v>290</v>
      </c>
      <c r="D67" t="str">
        <f>IFERROR(VLOOKUP(C67,'class and classification'!$A$1:$B$338,2,FALSE),VLOOKUP(C67,'class and classification'!$A$340:$B$378,2,FALSE))</f>
        <v>Urban with Significant Rural</v>
      </c>
      <c r="E67" t="str">
        <f>IFERROR(VLOOKUP(C67,'class and classification'!$A$1:$C$338,3,FALSE),VLOOKUP(C67,'class and classification'!$A$340:$C$378,3,FALSE))</f>
        <v>SD</v>
      </c>
      <c r="F67">
        <v>16863</v>
      </c>
      <c r="G67">
        <v>17869</v>
      </c>
      <c r="H67">
        <v>18785</v>
      </c>
      <c r="I67">
        <v>19667</v>
      </c>
      <c r="J67">
        <v>20125</v>
      </c>
      <c r="K67">
        <v>20418</v>
      </c>
      <c r="L67">
        <v>20368</v>
      </c>
      <c r="M67">
        <v>20684</v>
      </c>
      <c r="N67">
        <v>21328</v>
      </c>
      <c r="O67">
        <v>21854</v>
      </c>
      <c r="P67">
        <v>22199</v>
      </c>
      <c r="Q67">
        <v>23852</v>
      </c>
      <c r="R67">
        <v>23931</v>
      </c>
      <c r="S67">
        <v>24481</v>
      </c>
      <c r="T67">
        <v>26009</v>
      </c>
      <c r="U67">
        <v>26868</v>
      </c>
    </row>
    <row r="68" spans="1:21" x14ac:dyDescent="0.3">
      <c r="A68" t="s">
        <v>1013</v>
      </c>
      <c r="B68" t="s">
        <v>562</v>
      </c>
      <c r="C68" t="s">
        <v>291</v>
      </c>
      <c r="D68" t="str">
        <f>IFERROR(VLOOKUP(C68,'class and classification'!$A$1:$B$338,2,FALSE),VLOOKUP(C68,'class and classification'!$A$340:$B$378,2,FALSE))</f>
        <v>Predominantly Rural</v>
      </c>
      <c r="E68" t="str">
        <f>IFERROR(VLOOKUP(C68,'class and classification'!$A$1:$C$338,3,FALSE),VLOOKUP(C68,'class and classification'!$A$340:$C$378,3,FALSE))</f>
        <v>SD</v>
      </c>
      <c r="F68">
        <v>13315</v>
      </c>
      <c r="G68">
        <v>13839</v>
      </c>
      <c r="H68">
        <v>14648</v>
      </c>
      <c r="I68">
        <v>15032</v>
      </c>
      <c r="J68">
        <v>15320</v>
      </c>
      <c r="K68">
        <v>16176</v>
      </c>
      <c r="L68">
        <v>16192</v>
      </c>
      <c r="M68">
        <v>16351</v>
      </c>
      <c r="N68">
        <v>16976</v>
      </c>
      <c r="O68">
        <v>17351</v>
      </c>
      <c r="P68">
        <v>17674</v>
      </c>
      <c r="Q68">
        <v>18880</v>
      </c>
      <c r="R68">
        <v>18619</v>
      </c>
      <c r="S68">
        <v>19133</v>
      </c>
      <c r="T68">
        <v>20534</v>
      </c>
      <c r="U68">
        <v>21033</v>
      </c>
    </row>
    <row r="69" spans="1:21" x14ac:dyDescent="0.3">
      <c r="A69" t="s">
        <v>1013</v>
      </c>
      <c r="B69" t="s">
        <v>563</v>
      </c>
      <c r="C69" t="s">
        <v>292</v>
      </c>
      <c r="D69" t="str">
        <f>IFERROR(VLOOKUP(C69,'class and classification'!$A$1:$B$338,2,FALSE),VLOOKUP(C69,'class and classification'!$A$340:$B$378,2,FALSE))</f>
        <v>Predominantly Rural</v>
      </c>
      <c r="E69" t="str">
        <f>IFERROR(VLOOKUP(C69,'class and classification'!$A$1:$C$338,3,FALSE),VLOOKUP(C69,'class and classification'!$A$340:$C$378,3,FALSE))</f>
        <v>SD</v>
      </c>
      <c r="F69">
        <v>14482</v>
      </c>
      <c r="G69">
        <v>15322</v>
      </c>
      <c r="H69">
        <v>16282</v>
      </c>
      <c r="I69">
        <v>16839</v>
      </c>
      <c r="J69">
        <v>17292</v>
      </c>
      <c r="K69">
        <v>17794</v>
      </c>
      <c r="L69">
        <v>17887</v>
      </c>
      <c r="M69">
        <v>18386</v>
      </c>
      <c r="N69">
        <v>18967</v>
      </c>
      <c r="O69">
        <v>19379</v>
      </c>
      <c r="P69">
        <v>19462</v>
      </c>
      <c r="Q69">
        <v>20684</v>
      </c>
      <c r="R69">
        <v>20716</v>
      </c>
      <c r="S69">
        <v>21034</v>
      </c>
      <c r="T69">
        <v>21852</v>
      </c>
      <c r="U69">
        <v>22044</v>
      </c>
    </row>
    <row r="70" spans="1:21" x14ac:dyDescent="0.3">
      <c r="A70" t="s">
        <v>1013</v>
      </c>
      <c r="B70" t="s">
        <v>564</v>
      </c>
      <c r="C70" t="s">
        <v>293</v>
      </c>
      <c r="D70" t="str">
        <f>IFERROR(VLOOKUP(C70,'class and classification'!$A$1:$B$338,2,FALSE),VLOOKUP(C70,'class and classification'!$A$340:$B$378,2,FALSE))</f>
        <v>Urban with Significant Rural</v>
      </c>
      <c r="E70" t="str">
        <f>IFERROR(VLOOKUP(C70,'class and classification'!$A$1:$C$338,3,FALSE),VLOOKUP(C70,'class and classification'!$A$340:$C$378,3,FALSE))</f>
        <v>SD</v>
      </c>
      <c r="F70">
        <v>11495</v>
      </c>
      <c r="G70">
        <v>12159</v>
      </c>
      <c r="H70">
        <v>12931</v>
      </c>
      <c r="I70">
        <v>13313</v>
      </c>
      <c r="J70">
        <v>13683</v>
      </c>
      <c r="K70">
        <v>14596</v>
      </c>
      <c r="L70">
        <v>14530</v>
      </c>
      <c r="M70">
        <v>15048</v>
      </c>
      <c r="N70">
        <v>15661</v>
      </c>
      <c r="O70">
        <v>15970</v>
      </c>
      <c r="P70">
        <v>16114</v>
      </c>
      <c r="Q70">
        <v>17111</v>
      </c>
      <c r="R70">
        <v>17183</v>
      </c>
      <c r="S70">
        <v>17698</v>
      </c>
      <c r="T70">
        <v>18609</v>
      </c>
      <c r="U70">
        <v>19116</v>
      </c>
    </row>
    <row r="71" spans="1:21" x14ac:dyDescent="0.3">
      <c r="A71" t="s">
        <v>1013</v>
      </c>
      <c r="B71" t="s">
        <v>565</v>
      </c>
      <c r="C71" t="s">
        <v>294</v>
      </c>
      <c r="D71" t="str">
        <f>IFERROR(VLOOKUP(C71,'class and classification'!$A$1:$B$338,2,FALSE),VLOOKUP(C71,'class and classification'!$A$340:$B$378,2,FALSE))</f>
        <v>Predominantly Rural</v>
      </c>
      <c r="E71" t="str">
        <f>IFERROR(VLOOKUP(C71,'class and classification'!$A$1:$C$338,3,FALSE),VLOOKUP(C71,'class and classification'!$A$340:$C$378,3,FALSE))</f>
        <v>SD</v>
      </c>
      <c r="F71">
        <v>13896</v>
      </c>
      <c r="G71">
        <v>14776</v>
      </c>
      <c r="H71">
        <v>15578</v>
      </c>
      <c r="I71">
        <v>15825</v>
      </c>
      <c r="J71">
        <v>16021</v>
      </c>
      <c r="K71">
        <v>17150</v>
      </c>
      <c r="L71">
        <v>16746</v>
      </c>
      <c r="M71">
        <v>17215</v>
      </c>
      <c r="N71">
        <v>17936</v>
      </c>
      <c r="O71">
        <v>18272</v>
      </c>
      <c r="P71">
        <v>18208</v>
      </c>
      <c r="Q71">
        <v>19281</v>
      </c>
      <c r="R71">
        <v>19444</v>
      </c>
      <c r="S71">
        <v>20015</v>
      </c>
      <c r="T71">
        <v>21125</v>
      </c>
      <c r="U71">
        <v>21994</v>
      </c>
    </row>
    <row r="72" spans="1:21" x14ac:dyDescent="0.3">
      <c r="A72" t="s">
        <v>1013</v>
      </c>
      <c r="B72" t="s">
        <v>568</v>
      </c>
      <c r="C72" t="s">
        <v>105</v>
      </c>
      <c r="D72" t="str">
        <f>IFERROR(VLOOKUP(C72,'class and classification'!$A$1:$B$338,2,FALSE),VLOOKUP(C72,'class and classification'!$A$340:$B$378,2,FALSE))</f>
        <v>Predominantly Urban</v>
      </c>
      <c r="E72" t="str">
        <f>IFERROR(VLOOKUP(C72,'class and classification'!$A$1:$C$338,3,FALSE),VLOOKUP(C72,'class and classification'!$A$340:$C$378,3,FALSE))</f>
        <v>MD</v>
      </c>
      <c r="F72">
        <v>11469</v>
      </c>
      <c r="G72">
        <v>11845</v>
      </c>
      <c r="H72">
        <v>12201</v>
      </c>
      <c r="I72">
        <v>12724</v>
      </c>
      <c r="J72">
        <v>12785</v>
      </c>
      <c r="K72">
        <v>13079</v>
      </c>
      <c r="L72">
        <v>13298</v>
      </c>
      <c r="M72">
        <v>13752</v>
      </c>
      <c r="N72">
        <v>14190</v>
      </c>
      <c r="O72">
        <v>14569</v>
      </c>
      <c r="P72">
        <v>15075</v>
      </c>
      <c r="Q72">
        <v>15534</v>
      </c>
      <c r="R72">
        <v>15594</v>
      </c>
      <c r="S72">
        <v>16105</v>
      </c>
      <c r="T72">
        <v>16684</v>
      </c>
      <c r="U72">
        <v>17093</v>
      </c>
    </row>
    <row r="73" spans="1:21" x14ac:dyDescent="0.3">
      <c r="A73" t="s">
        <v>1013</v>
      </c>
      <c r="B73" t="s">
        <v>569</v>
      </c>
      <c r="C73" t="s">
        <v>106</v>
      </c>
      <c r="D73" t="str">
        <f>IFERROR(VLOOKUP(C73,'class and classification'!$A$1:$B$338,2,FALSE),VLOOKUP(C73,'class and classification'!$A$340:$B$378,2,FALSE))</f>
        <v>Predominantly Urban</v>
      </c>
      <c r="E73" t="str">
        <f>IFERROR(VLOOKUP(C73,'class and classification'!$A$1:$C$338,3,FALSE),VLOOKUP(C73,'class and classification'!$A$340:$C$378,3,FALSE))</f>
        <v>MD</v>
      </c>
      <c r="F73">
        <v>11389</v>
      </c>
      <c r="G73">
        <v>11729</v>
      </c>
      <c r="H73">
        <v>12059</v>
      </c>
      <c r="I73">
        <v>12568</v>
      </c>
      <c r="J73">
        <v>12652</v>
      </c>
      <c r="K73">
        <v>12892</v>
      </c>
      <c r="L73">
        <v>13163</v>
      </c>
      <c r="M73">
        <v>13562</v>
      </c>
      <c r="N73">
        <v>14045</v>
      </c>
      <c r="O73">
        <v>14478</v>
      </c>
      <c r="P73">
        <v>15036</v>
      </c>
      <c r="Q73">
        <v>15588</v>
      </c>
      <c r="R73">
        <v>15666</v>
      </c>
      <c r="S73">
        <v>16110</v>
      </c>
      <c r="T73">
        <v>16701</v>
      </c>
      <c r="U73">
        <v>17001</v>
      </c>
    </row>
    <row r="74" spans="1:21" x14ac:dyDescent="0.3">
      <c r="A74" t="s">
        <v>1013</v>
      </c>
      <c r="B74" t="s">
        <v>570</v>
      </c>
      <c r="C74" t="s">
        <v>107</v>
      </c>
      <c r="D74" t="str">
        <f>IFERROR(VLOOKUP(C74,'class and classification'!$A$1:$B$338,2,FALSE),VLOOKUP(C74,'class and classification'!$A$340:$B$378,2,FALSE))</f>
        <v>Predominantly Urban</v>
      </c>
      <c r="E74" t="str">
        <f>IFERROR(VLOOKUP(C74,'class and classification'!$A$1:$C$338,3,FALSE),VLOOKUP(C74,'class and classification'!$A$340:$C$378,3,FALSE))</f>
        <v>MD</v>
      </c>
      <c r="F74">
        <v>11204</v>
      </c>
      <c r="G74">
        <v>11626</v>
      </c>
      <c r="H74">
        <v>12036</v>
      </c>
      <c r="I74">
        <v>12590</v>
      </c>
      <c r="J74">
        <v>12665</v>
      </c>
      <c r="K74">
        <v>13002</v>
      </c>
      <c r="L74">
        <v>13292</v>
      </c>
      <c r="M74">
        <v>13674</v>
      </c>
      <c r="N74">
        <v>14208</v>
      </c>
      <c r="O74">
        <v>14707</v>
      </c>
      <c r="P74">
        <v>15147</v>
      </c>
      <c r="Q74">
        <v>15722</v>
      </c>
      <c r="R74">
        <v>15809</v>
      </c>
      <c r="S74">
        <v>16264</v>
      </c>
      <c r="T74">
        <v>16798</v>
      </c>
      <c r="U74">
        <v>16985</v>
      </c>
    </row>
    <row r="75" spans="1:21" x14ac:dyDescent="0.3">
      <c r="A75" t="s">
        <v>1013</v>
      </c>
      <c r="B75" t="s">
        <v>571</v>
      </c>
      <c r="C75" t="s">
        <v>108</v>
      </c>
      <c r="D75" t="str">
        <f>IFERROR(VLOOKUP(C75,'class and classification'!$A$1:$B$338,2,FALSE),VLOOKUP(C75,'class and classification'!$A$340:$B$378,2,FALSE))</f>
        <v>Predominantly Urban</v>
      </c>
      <c r="E75" t="str">
        <f>IFERROR(VLOOKUP(C75,'class and classification'!$A$1:$C$338,3,FALSE),VLOOKUP(C75,'class and classification'!$A$340:$C$378,3,FALSE))</f>
        <v>MD</v>
      </c>
      <c r="F75">
        <v>12120</v>
      </c>
      <c r="G75">
        <v>12175</v>
      </c>
      <c r="H75">
        <v>12356</v>
      </c>
      <c r="I75">
        <v>12657</v>
      </c>
      <c r="J75">
        <v>12968</v>
      </c>
      <c r="K75">
        <v>13403</v>
      </c>
      <c r="L75">
        <v>13325</v>
      </c>
      <c r="M75">
        <v>13401</v>
      </c>
      <c r="N75">
        <v>13753</v>
      </c>
      <c r="O75">
        <v>14006</v>
      </c>
      <c r="P75">
        <v>14531</v>
      </c>
      <c r="Q75">
        <v>15018</v>
      </c>
      <c r="R75">
        <v>14961</v>
      </c>
      <c r="S75">
        <v>15131</v>
      </c>
      <c r="T75">
        <v>15791</v>
      </c>
      <c r="U75">
        <v>16131</v>
      </c>
    </row>
    <row r="76" spans="1:21" x14ac:dyDescent="0.3">
      <c r="A76" t="s">
        <v>1013</v>
      </c>
      <c r="B76" t="s">
        <v>574</v>
      </c>
      <c r="C76" t="s">
        <v>109</v>
      </c>
      <c r="D76" t="str">
        <f>IFERROR(VLOOKUP(C76,'class and classification'!$A$1:$B$338,2,FALSE),VLOOKUP(C76,'class and classification'!$A$340:$B$378,2,FALSE))</f>
        <v>Predominantly Urban</v>
      </c>
      <c r="E76" t="str">
        <f>IFERROR(VLOOKUP(C76,'class and classification'!$A$1:$C$338,3,FALSE),VLOOKUP(C76,'class and classification'!$A$340:$C$378,3,FALSE))</f>
        <v>MD</v>
      </c>
      <c r="F76">
        <v>11274</v>
      </c>
      <c r="G76">
        <v>11378</v>
      </c>
      <c r="H76">
        <v>11615</v>
      </c>
      <c r="I76">
        <v>12065</v>
      </c>
      <c r="J76">
        <v>12236</v>
      </c>
      <c r="K76">
        <v>12447</v>
      </c>
      <c r="L76">
        <v>12431</v>
      </c>
      <c r="M76">
        <v>12584</v>
      </c>
      <c r="N76">
        <v>12950</v>
      </c>
      <c r="O76">
        <v>13423</v>
      </c>
      <c r="P76">
        <v>13833</v>
      </c>
      <c r="Q76">
        <v>14491</v>
      </c>
      <c r="R76">
        <v>14474</v>
      </c>
      <c r="S76">
        <v>14664</v>
      </c>
      <c r="T76">
        <v>15020</v>
      </c>
      <c r="U76">
        <v>15308</v>
      </c>
    </row>
    <row r="77" spans="1:21" x14ac:dyDescent="0.3">
      <c r="A77" t="s">
        <v>1013</v>
      </c>
      <c r="B77" t="s">
        <v>577</v>
      </c>
      <c r="C77" t="s">
        <v>112</v>
      </c>
      <c r="D77" t="str">
        <f>IFERROR(VLOOKUP(C77,'class and classification'!$A$1:$B$338,2,FALSE),VLOOKUP(C77,'class and classification'!$A$340:$B$378,2,FALSE))</f>
        <v>Predominantly Urban</v>
      </c>
      <c r="E77" t="str">
        <f>IFERROR(VLOOKUP(C77,'class and classification'!$A$1:$C$338,3,FALSE),VLOOKUP(C77,'class and classification'!$A$340:$C$378,3,FALSE))</f>
        <v>MD</v>
      </c>
      <c r="F77">
        <v>12663</v>
      </c>
      <c r="G77">
        <v>12935</v>
      </c>
      <c r="H77">
        <v>13331</v>
      </c>
      <c r="I77">
        <v>14024</v>
      </c>
      <c r="J77">
        <v>14277</v>
      </c>
      <c r="K77">
        <v>14495</v>
      </c>
      <c r="L77">
        <v>14664</v>
      </c>
      <c r="M77">
        <v>15033</v>
      </c>
      <c r="N77">
        <v>15329</v>
      </c>
      <c r="O77">
        <v>15790</v>
      </c>
      <c r="P77">
        <v>16109</v>
      </c>
      <c r="Q77">
        <v>16857</v>
      </c>
      <c r="R77">
        <v>16980</v>
      </c>
      <c r="S77">
        <v>17328</v>
      </c>
      <c r="T77">
        <v>18195</v>
      </c>
      <c r="U77">
        <v>18634</v>
      </c>
    </row>
    <row r="78" spans="1:21" x14ac:dyDescent="0.3">
      <c r="A78" t="s">
        <v>1013</v>
      </c>
      <c r="B78" t="s">
        <v>575</v>
      </c>
      <c r="C78" t="s">
        <v>110</v>
      </c>
      <c r="D78" t="str">
        <f>IFERROR(VLOOKUP(C78,'class and classification'!$A$1:$B$338,2,FALSE),VLOOKUP(C78,'class and classification'!$A$340:$B$378,2,FALSE))</f>
        <v>Predominantly Urban</v>
      </c>
      <c r="E78" t="str">
        <f>IFERROR(VLOOKUP(C78,'class and classification'!$A$1:$C$338,3,FALSE),VLOOKUP(C78,'class and classification'!$A$340:$C$378,3,FALSE))</f>
        <v>MD</v>
      </c>
      <c r="F78">
        <v>12470</v>
      </c>
      <c r="G78">
        <v>12880</v>
      </c>
      <c r="H78">
        <v>13208</v>
      </c>
      <c r="I78">
        <v>13836</v>
      </c>
      <c r="J78">
        <v>13948</v>
      </c>
      <c r="K78">
        <v>14066</v>
      </c>
      <c r="L78">
        <v>14271</v>
      </c>
      <c r="M78">
        <v>14501</v>
      </c>
      <c r="N78">
        <v>14992</v>
      </c>
      <c r="O78">
        <v>15491</v>
      </c>
      <c r="P78">
        <v>15938</v>
      </c>
      <c r="Q78">
        <v>16779</v>
      </c>
      <c r="R78">
        <v>16644</v>
      </c>
      <c r="S78">
        <v>16896</v>
      </c>
      <c r="T78">
        <v>17769</v>
      </c>
      <c r="U78">
        <v>17882</v>
      </c>
    </row>
    <row r="79" spans="1:21" x14ac:dyDescent="0.3">
      <c r="A79" t="s">
        <v>1013</v>
      </c>
      <c r="B79" t="s">
        <v>576</v>
      </c>
      <c r="C79" t="s">
        <v>111</v>
      </c>
      <c r="D79" t="str">
        <f>IFERROR(VLOOKUP(C79,'class and classification'!$A$1:$B$338,2,FALSE),VLOOKUP(C79,'class and classification'!$A$340:$B$378,2,FALSE))</f>
        <v>Predominantly Urban</v>
      </c>
      <c r="E79" t="str">
        <f>IFERROR(VLOOKUP(C79,'class and classification'!$A$1:$C$338,3,FALSE),VLOOKUP(C79,'class and classification'!$A$340:$C$378,3,FALSE))</f>
        <v>MD</v>
      </c>
      <c r="F79">
        <v>11935</v>
      </c>
      <c r="G79">
        <v>12230</v>
      </c>
      <c r="H79">
        <v>12564</v>
      </c>
      <c r="I79">
        <v>13144</v>
      </c>
      <c r="J79">
        <v>13210</v>
      </c>
      <c r="K79">
        <v>13477</v>
      </c>
      <c r="L79">
        <v>13583</v>
      </c>
      <c r="M79">
        <v>13826</v>
      </c>
      <c r="N79">
        <v>14326</v>
      </c>
      <c r="O79">
        <v>14764</v>
      </c>
      <c r="P79">
        <v>15099</v>
      </c>
      <c r="Q79">
        <v>15869</v>
      </c>
      <c r="R79">
        <v>15772</v>
      </c>
      <c r="S79">
        <v>16080</v>
      </c>
      <c r="T79">
        <v>16743</v>
      </c>
      <c r="U79">
        <v>17288</v>
      </c>
    </row>
    <row r="80" spans="1:21" x14ac:dyDescent="0.3">
      <c r="A80" t="s">
        <v>1013</v>
      </c>
      <c r="B80" t="s">
        <v>578</v>
      </c>
      <c r="C80" t="s">
        <v>113</v>
      </c>
      <c r="D80" t="str">
        <f>IFERROR(VLOOKUP(C80,'class and classification'!$A$1:$B$338,2,FALSE),VLOOKUP(C80,'class and classification'!$A$340:$B$378,2,FALSE))</f>
        <v>Predominantly Urban</v>
      </c>
      <c r="E80" t="str">
        <f>IFERROR(VLOOKUP(C80,'class and classification'!$A$1:$C$338,3,FALSE),VLOOKUP(C80,'class and classification'!$A$340:$C$378,3,FALSE))</f>
        <v>MD</v>
      </c>
      <c r="F80">
        <v>12219</v>
      </c>
      <c r="G80">
        <v>12623</v>
      </c>
      <c r="H80">
        <v>12992</v>
      </c>
      <c r="I80">
        <v>13685</v>
      </c>
      <c r="J80">
        <v>13704</v>
      </c>
      <c r="K80">
        <v>13911</v>
      </c>
      <c r="L80">
        <v>14160</v>
      </c>
      <c r="M80">
        <v>14150</v>
      </c>
      <c r="N80">
        <v>14574</v>
      </c>
      <c r="O80">
        <v>14987</v>
      </c>
      <c r="P80">
        <v>15313</v>
      </c>
      <c r="Q80">
        <v>16093</v>
      </c>
      <c r="R80">
        <v>16223</v>
      </c>
      <c r="S80">
        <v>16770</v>
      </c>
      <c r="T80">
        <v>17260</v>
      </c>
      <c r="U80">
        <v>17329</v>
      </c>
    </row>
    <row r="82" spans="1:21" x14ac:dyDescent="0.3">
      <c r="A82" t="s">
        <v>1603</v>
      </c>
      <c r="U82" t="s">
        <v>1597</v>
      </c>
    </row>
    <row r="83" spans="1:21" x14ac:dyDescent="0.3">
      <c r="A83" t="s">
        <v>1595</v>
      </c>
      <c r="B83" t="s">
        <v>1596</v>
      </c>
      <c r="C83" t="s">
        <v>1116</v>
      </c>
      <c r="F83">
        <v>2004</v>
      </c>
      <c r="G83">
        <v>2005</v>
      </c>
      <c r="H83">
        <v>2006</v>
      </c>
      <c r="I83">
        <v>2007</v>
      </c>
      <c r="J83">
        <v>2008</v>
      </c>
      <c r="K83">
        <v>2009</v>
      </c>
      <c r="L83">
        <v>2010</v>
      </c>
      <c r="M83">
        <v>2011</v>
      </c>
      <c r="N83">
        <v>2012</v>
      </c>
      <c r="O83">
        <v>2013</v>
      </c>
      <c r="P83">
        <v>2014</v>
      </c>
      <c r="Q83">
        <v>2015</v>
      </c>
      <c r="R83">
        <v>2016</v>
      </c>
      <c r="S83">
        <v>2017</v>
      </c>
      <c r="T83">
        <v>2018</v>
      </c>
      <c r="U83" t="s">
        <v>1599</v>
      </c>
    </row>
    <row r="84" spans="1:21" x14ac:dyDescent="0.3">
      <c r="A84" t="s">
        <v>1014</v>
      </c>
      <c r="B84" t="s">
        <v>581</v>
      </c>
      <c r="C84" t="s">
        <v>114</v>
      </c>
      <c r="D84" t="str">
        <f>IFERROR(VLOOKUP(C84,'class and classification'!$A$1:$B$338,2,FALSE),VLOOKUP(C84,'class and classification'!$A$340:$B$378,2,FALSE))</f>
        <v>Predominantly Urban</v>
      </c>
      <c r="E84" t="str">
        <f>IFERROR(VLOOKUP(C84,'class and classification'!$A$1:$C$338,3,FALSE),VLOOKUP(C84,'class and classification'!$A$340:$C$378,3,FALSE))</f>
        <v>UA</v>
      </c>
      <c r="F84">
        <v>11475</v>
      </c>
      <c r="G84">
        <v>11447</v>
      </c>
      <c r="H84">
        <v>12167</v>
      </c>
      <c r="I84">
        <v>12494</v>
      </c>
      <c r="J84">
        <v>12402</v>
      </c>
      <c r="K84">
        <v>13026</v>
      </c>
      <c r="L84">
        <v>12654</v>
      </c>
      <c r="M84">
        <v>12693</v>
      </c>
      <c r="N84">
        <v>13440</v>
      </c>
      <c r="O84">
        <v>13886</v>
      </c>
      <c r="P84">
        <v>14514</v>
      </c>
      <c r="Q84">
        <v>15068</v>
      </c>
      <c r="R84">
        <v>15068</v>
      </c>
      <c r="S84">
        <v>15561</v>
      </c>
      <c r="T84">
        <v>16219</v>
      </c>
      <c r="U84">
        <v>16793</v>
      </c>
    </row>
    <row r="85" spans="1:21" x14ac:dyDescent="0.3">
      <c r="A85" t="s">
        <v>1014</v>
      </c>
      <c r="B85" t="s">
        <v>587</v>
      </c>
      <c r="C85" t="s">
        <v>296</v>
      </c>
      <c r="D85" t="str">
        <f>IFERROR(VLOOKUP(C85,'class and classification'!$A$1:$B$338,2,FALSE),VLOOKUP(C85,'class and classification'!$A$340:$B$378,2,FALSE))</f>
        <v>Urban with Significant Rural</v>
      </c>
      <c r="E85" t="str">
        <f>IFERROR(VLOOKUP(C85,'class and classification'!$A$1:$C$338,3,FALSE),VLOOKUP(C85,'class and classification'!$A$340:$C$378,3,FALSE))</f>
        <v>SD</v>
      </c>
      <c r="F85">
        <v>10658</v>
      </c>
      <c r="G85">
        <v>10985</v>
      </c>
      <c r="H85">
        <v>11485</v>
      </c>
      <c r="I85">
        <v>12136</v>
      </c>
      <c r="J85">
        <v>12108</v>
      </c>
      <c r="K85">
        <v>12414</v>
      </c>
      <c r="L85">
        <v>12492</v>
      </c>
      <c r="M85">
        <v>12782</v>
      </c>
      <c r="N85">
        <v>13269</v>
      </c>
      <c r="O85">
        <v>13550</v>
      </c>
      <c r="P85">
        <v>13848</v>
      </c>
      <c r="Q85">
        <v>14691</v>
      </c>
      <c r="R85">
        <v>14579</v>
      </c>
      <c r="S85">
        <v>15057</v>
      </c>
      <c r="T85">
        <v>16001</v>
      </c>
      <c r="U85">
        <v>16062</v>
      </c>
    </row>
    <row r="86" spans="1:21" x14ac:dyDescent="0.3">
      <c r="A86" t="s">
        <v>1014</v>
      </c>
      <c r="B86" t="s">
        <v>588</v>
      </c>
      <c r="C86" t="s">
        <v>297</v>
      </c>
      <c r="D86" t="str">
        <f>IFERROR(VLOOKUP(C86,'class and classification'!$A$1:$B$338,2,FALSE),VLOOKUP(C86,'class and classification'!$A$340:$B$378,2,FALSE))</f>
        <v>Predominantly Urban</v>
      </c>
      <c r="E86" t="str">
        <f>IFERROR(VLOOKUP(C86,'class and classification'!$A$1:$C$338,3,FALSE),VLOOKUP(C86,'class and classification'!$A$340:$C$378,3,FALSE))</f>
        <v>SD</v>
      </c>
      <c r="F86">
        <v>11091</v>
      </c>
      <c r="G86">
        <v>11394</v>
      </c>
      <c r="H86">
        <v>11934</v>
      </c>
      <c r="I86">
        <v>12575</v>
      </c>
      <c r="J86">
        <v>12508</v>
      </c>
      <c r="K86">
        <v>12720</v>
      </c>
      <c r="L86">
        <v>12842</v>
      </c>
      <c r="M86">
        <v>13116</v>
      </c>
      <c r="N86">
        <v>13674</v>
      </c>
      <c r="O86">
        <v>13977</v>
      </c>
      <c r="P86">
        <v>14274</v>
      </c>
      <c r="Q86">
        <v>15205</v>
      </c>
      <c r="R86">
        <v>15026</v>
      </c>
      <c r="S86">
        <v>15646</v>
      </c>
      <c r="T86">
        <v>16444</v>
      </c>
      <c r="U86">
        <v>16802</v>
      </c>
    </row>
    <row r="87" spans="1:21" x14ac:dyDescent="0.3">
      <c r="A87" t="s">
        <v>1014</v>
      </c>
      <c r="B87" t="s">
        <v>592</v>
      </c>
      <c r="C87" t="s">
        <v>301</v>
      </c>
      <c r="D87" t="str">
        <f>IFERROR(VLOOKUP(C87,'class and classification'!$A$1:$B$338,2,FALSE),VLOOKUP(C87,'class and classification'!$A$340:$B$378,2,FALSE))</f>
        <v>Predominantly Urban</v>
      </c>
      <c r="E87" t="str">
        <f>IFERROR(VLOOKUP(C87,'class and classification'!$A$1:$C$338,3,FALSE),VLOOKUP(C87,'class and classification'!$A$340:$C$378,3,FALSE))</f>
        <v>SD</v>
      </c>
      <c r="F87">
        <v>12704</v>
      </c>
      <c r="G87">
        <v>13242</v>
      </c>
      <c r="H87">
        <v>13837</v>
      </c>
      <c r="I87">
        <v>14626</v>
      </c>
      <c r="J87">
        <v>14630</v>
      </c>
      <c r="K87">
        <v>14623</v>
      </c>
      <c r="L87">
        <v>14567</v>
      </c>
      <c r="M87">
        <v>14952</v>
      </c>
      <c r="N87">
        <v>15413</v>
      </c>
      <c r="O87">
        <v>15767</v>
      </c>
      <c r="P87">
        <v>16239</v>
      </c>
      <c r="Q87">
        <v>17409</v>
      </c>
      <c r="R87">
        <v>17083</v>
      </c>
      <c r="S87">
        <v>17487</v>
      </c>
      <c r="T87">
        <v>18334</v>
      </c>
      <c r="U87">
        <v>19094</v>
      </c>
    </row>
    <row r="88" spans="1:21" x14ac:dyDescent="0.3">
      <c r="A88" t="s">
        <v>1014</v>
      </c>
      <c r="B88" t="s">
        <v>586</v>
      </c>
      <c r="C88" t="s">
        <v>295</v>
      </c>
      <c r="D88" t="str">
        <f>IFERROR(VLOOKUP(C88,'class and classification'!$A$1:$B$338,2,FALSE),VLOOKUP(C88,'class and classification'!$A$340:$B$378,2,FALSE))</f>
        <v>Predominantly Urban</v>
      </c>
      <c r="E88" t="str">
        <f>IFERROR(VLOOKUP(C88,'class and classification'!$A$1:$C$338,3,FALSE),VLOOKUP(C88,'class and classification'!$A$340:$C$378,3,FALSE))</f>
        <v>SD</v>
      </c>
      <c r="F88">
        <v>12130</v>
      </c>
      <c r="G88">
        <v>12505</v>
      </c>
      <c r="H88">
        <v>12963</v>
      </c>
      <c r="I88">
        <v>13717</v>
      </c>
      <c r="J88">
        <v>14000</v>
      </c>
      <c r="K88">
        <v>14248</v>
      </c>
      <c r="L88">
        <v>14367</v>
      </c>
      <c r="M88">
        <v>14932</v>
      </c>
      <c r="N88">
        <v>15503</v>
      </c>
      <c r="O88">
        <v>16170</v>
      </c>
      <c r="P88">
        <v>16435</v>
      </c>
      <c r="Q88">
        <v>17718</v>
      </c>
      <c r="R88">
        <v>17685</v>
      </c>
      <c r="S88">
        <v>17826</v>
      </c>
      <c r="T88">
        <v>18535</v>
      </c>
      <c r="U88">
        <v>18983</v>
      </c>
    </row>
    <row r="89" spans="1:21" x14ac:dyDescent="0.3">
      <c r="A89" t="s">
        <v>1014</v>
      </c>
      <c r="B89" t="s">
        <v>589</v>
      </c>
      <c r="C89" t="s">
        <v>298</v>
      </c>
      <c r="D89" t="str">
        <f>IFERROR(VLOOKUP(C89,'class and classification'!$A$1:$B$338,2,FALSE),VLOOKUP(C89,'class and classification'!$A$340:$B$378,2,FALSE))</f>
        <v>Predominantly Rural</v>
      </c>
      <c r="E89" t="str">
        <f>IFERROR(VLOOKUP(C89,'class and classification'!$A$1:$C$338,3,FALSE),VLOOKUP(C89,'class and classification'!$A$340:$C$378,3,FALSE))</f>
        <v>SD</v>
      </c>
      <c r="F89">
        <v>18298</v>
      </c>
      <c r="G89">
        <v>19408</v>
      </c>
      <c r="H89">
        <v>20026</v>
      </c>
      <c r="I89">
        <v>21113</v>
      </c>
      <c r="J89">
        <v>21418</v>
      </c>
      <c r="K89">
        <v>20759</v>
      </c>
      <c r="L89">
        <v>21041</v>
      </c>
      <c r="M89">
        <v>21577</v>
      </c>
      <c r="N89">
        <v>21974</v>
      </c>
      <c r="O89">
        <v>23227</v>
      </c>
      <c r="P89">
        <v>23848</v>
      </c>
      <c r="Q89">
        <v>25547</v>
      </c>
      <c r="R89">
        <v>25443</v>
      </c>
      <c r="S89">
        <v>25430</v>
      </c>
      <c r="T89">
        <v>25311</v>
      </c>
      <c r="U89">
        <v>25635</v>
      </c>
    </row>
    <row r="90" spans="1:21" x14ac:dyDescent="0.3">
      <c r="A90" t="s">
        <v>1014</v>
      </c>
      <c r="B90" t="s">
        <v>590</v>
      </c>
      <c r="C90" t="s">
        <v>299</v>
      </c>
      <c r="D90" t="str">
        <f>IFERROR(VLOOKUP(C90,'class and classification'!$A$1:$B$338,2,FALSE),VLOOKUP(C90,'class and classification'!$A$340:$B$378,2,FALSE))</f>
        <v>Predominantly Urban</v>
      </c>
      <c r="E90" t="str">
        <f>IFERROR(VLOOKUP(C90,'class and classification'!$A$1:$C$338,3,FALSE),VLOOKUP(C90,'class and classification'!$A$340:$C$378,3,FALSE))</f>
        <v>SD</v>
      </c>
      <c r="F90">
        <v>11117</v>
      </c>
      <c r="G90">
        <v>11534</v>
      </c>
      <c r="H90">
        <v>11995</v>
      </c>
      <c r="I90">
        <v>12597</v>
      </c>
      <c r="J90">
        <v>12824</v>
      </c>
      <c r="K90">
        <v>13278</v>
      </c>
      <c r="L90">
        <v>13361</v>
      </c>
      <c r="M90">
        <v>14040</v>
      </c>
      <c r="N90">
        <v>14564</v>
      </c>
      <c r="O90">
        <v>15245</v>
      </c>
      <c r="P90">
        <v>15385</v>
      </c>
      <c r="Q90">
        <v>16412</v>
      </c>
      <c r="R90">
        <v>16448</v>
      </c>
      <c r="S90">
        <v>16717</v>
      </c>
      <c r="T90">
        <v>17503</v>
      </c>
      <c r="U90">
        <v>18301</v>
      </c>
    </row>
    <row r="91" spans="1:21" x14ac:dyDescent="0.3">
      <c r="A91" t="s">
        <v>1014</v>
      </c>
      <c r="B91" t="s">
        <v>591</v>
      </c>
      <c r="C91" t="s">
        <v>300</v>
      </c>
      <c r="D91" t="str">
        <f>IFERROR(VLOOKUP(C91,'class and classification'!$A$1:$B$338,2,FALSE),VLOOKUP(C91,'class and classification'!$A$340:$B$378,2,FALSE))</f>
        <v>Predominantly Rural</v>
      </c>
      <c r="E91" t="str">
        <f>IFERROR(VLOOKUP(C91,'class and classification'!$A$1:$C$338,3,FALSE),VLOOKUP(C91,'class and classification'!$A$340:$C$378,3,FALSE))</f>
        <v>SD</v>
      </c>
      <c r="F91">
        <v>12878</v>
      </c>
      <c r="G91">
        <v>13334</v>
      </c>
      <c r="H91">
        <v>13769</v>
      </c>
      <c r="I91">
        <v>14521</v>
      </c>
      <c r="J91">
        <v>14909</v>
      </c>
      <c r="K91">
        <v>14998</v>
      </c>
      <c r="L91">
        <v>15012</v>
      </c>
      <c r="M91">
        <v>15776</v>
      </c>
      <c r="N91">
        <v>16267</v>
      </c>
      <c r="O91">
        <v>16970</v>
      </c>
      <c r="P91">
        <v>17303</v>
      </c>
      <c r="Q91">
        <v>18593</v>
      </c>
      <c r="R91">
        <v>18569</v>
      </c>
      <c r="S91">
        <v>18809</v>
      </c>
      <c r="T91">
        <v>19767</v>
      </c>
      <c r="U91">
        <v>19824</v>
      </c>
    </row>
    <row r="92" spans="1:21" x14ac:dyDescent="0.3">
      <c r="A92" t="s">
        <v>1014</v>
      </c>
      <c r="B92" t="s">
        <v>593</v>
      </c>
      <c r="C92" t="s">
        <v>302</v>
      </c>
      <c r="D92" t="str">
        <f>IFERROR(VLOOKUP(C92,'class and classification'!$A$1:$B$338,2,FALSE),VLOOKUP(C92,'class and classification'!$A$340:$B$378,2,FALSE))</f>
        <v>Urban with Significant Rural</v>
      </c>
      <c r="E92" t="str">
        <f>IFERROR(VLOOKUP(C92,'class and classification'!$A$1:$C$338,3,FALSE),VLOOKUP(C92,'class and classification'!$A$340:$C$378,3,FALSE))</f>
        <v>SD</v>
      </c>
      <c r="F92">
        <v>13725</v>
      </c>
      <c r="G92">
        <v>14165</v>
      </c>
      <c r="H92">
        <v>14495</v>
      </c>
      <c r="I92">
        <v>15113</v>
      </c>
      <c r="J92">
        <v>15315</v>
      </c>
      <c r="K92">
        <v>15484</v>
      </c>
      <c r="L92">
        <v>15503</v>
      </c>
      <c r="M92">
        <v>16100</v>
      </c>
      <c r="N92">
        <v>16694</v>
      </c>
      <c r="O92">
        <v>17310</v>
      </c>
      <c r="P92">
        <v>17583</v>
      </c>
      <c r="Q92">
        <v>18683</v>
      </c>
      <c r="R92">
        <v>18632</v>
      </c>
      <c r="S92">
        <v>18811</v>
      </c>
      <c r="T92">
        <v>19617</v>
      </c>
      <c r="U92">
        <v>20154</v>
      </c>
    </row>
    <row r="93" spans="1:21" x14ac:dyDescent="0.3">
      <c r="A93" t="s">
        <v>1014</v>
      </c>
      <c r="B93" t="s">
        <v>583</v>
      </c>
      <c r="C93" t="s">
        <v>116</v>
      </c>
      <c r="D93" t="str">
        <f>IFERROR(VLOOKUP(C93,'class and classification'!$A$1:$B$338,2,FALSE),VLOOKUP(C93,'class and classification'!$A$340:$B$378,2,FALSE))</f>
        <v>Predominantly Urban</v>
      </c>
      <c r="E93" t="str">
        <f>IFERROR(VLOOKUP(C93,'class and classification'!$A$1:$C$338,3,FALSE),VLOOKUP(C93,'class and classification'!$A$340:$C$378,3,FALSE))</f>
        <v>UA</v>
      </c>
      <c r="F93">
        <v>9725</v>
      </c>
      <c r="G93">
        <v>9936</v>
      </c>
      <c r="H93">
        <v>10128</v>
      </c>
      <c r="I93">
        <v>10589</v>
      </c>
      <c r="J93">
        <v>10804</v>
      </c>
      <c r="K93">
        <v>10804</v>
      </c>
      <c r="L93">
        <v>10809</v>
      </c>
      <c r="M93">
        <v>10874</v>
      </c>
      <c r="N93">
        <v>11180</v>
      </c>
      <c r="O93">
        <v>11777</v>
      </c>
      <c r="P93">
        <v>12081</v>
      </c>
      <c r="Q93">
        <v>12590</v>
      </c>
      <c r="R93">
        <v>12658</v>
      </c>
      <c r="S93">
        <v>12723</v>
      </c>
      <c r="T93">
        <v>13021</v>
      </c>
      <c r="U93">
        <v>13381</v>
      </c>
    </row>
    <row r="94" spans="1:21" x14ac:dyDescent="0.3">
      <c r="A94" t="s">
        <v>1014</v>
      </c>
      <c r="B94" t="s">
        <v>626</v>
      </c>
      <c r="C94" t="s">
        <v>317</v>
      </c>
      <c r="D94" t="str">
        <f>IFERROR(VLOOKUP(C94,'class and classification'!$A$1:$B$338,2,FALSE),VLOOKUP(C94,'class and classification'!$A$340:$B$378,2,FALSE))</f>
        <v>Predominantly Urban</v>
      </c>
      <c r="E94" t="str">
        <f>IFERROR(VLOOKUP(C94,'class and classification'!$A$1:$C$338,3,FALSE),VLOOKUP(C94,'class and classification'!$A$340:$C$378,3,FALSE))</f>
        <v>SD</v>
      </c>
      <c r="F94">
        <v>11060</v>
      </c>
      <c r="G94">
        <v>11273</v>
      </c>
      <c r="H94">
        <v>11572</v>
      </c>
      <c r="I94">
        <v>12327</v>
      </c>
      <c r="J94">
        <v>12626</v>
      </c>
      <c r="K94">
        <v>13107</v>
      </c>
      <c r="L94">
        <v>13110</v>
      </c>
      <c r="M94">
        <v>13262</v>
      </c>
      <c r="N94">
        <v>13681</v>
      </c>
      <c r="O94">
        <v>13932</v>
      </c>
      <c r="P94">
        <v>14403</v>
      </c>
      <c r="Q94">
        <v>15157</v>
      </c>
      <c r="R94">
        <v>15223</v>
      </c>
      <c r="S94">
        <v>15649</v>
      </c>
      <c r="T94">
        <v>16370</v>
      </c>
      <c r="U94">
        <v>16845</v>
      </c>
    </row>
    <row r="95" spans="1:21" x14ac:dyDescent="0.3">
      <c r="A95" t="s">
        <v>1014</v>
      </c>
      <c r="B95" t="s">
        <v>627</v>
      </c>
      <c r="C95" t="s">
        <v>318</v>
      </c>
      <c r="D95" t="str">
        <f>IFERROR(VLOOKUP(C95,'class and classification'!$A$1:$B$338,2,FALSE),VLOOKUP(C95,'class and classification'!$A$340:$B$378,2,FALSE))</f>
        <v>Predominantly Rural</v>
      </c>
      <c r="E95" t="str">
        <f>IFERROR(VLOOKUP(C95,'class and classification'!$A$1:$C$338,3,FALSE),VLOOKUP(C95,'class and classification'!$A$340:$C$378,3,FALSE))</f>
        <v>SD</v>
      </c>
      <c r="F95">
        <v>12427</v>
      </c>
      <c r="G95">
        <v>12793</v>
      </c>
      <c r="H95">
        <v>13025</v>
      </c>
      <c r="I95">
        <v>13971</v>
      </c>
      <c r="J95">
        <v>14296</v>
      </c>
      <c r="K95">
        <v>14557</v>
      </c>
      <c r="L95">
        <v>14457</v>
      </c>
      <c r="M95">
        <v>14611</v>
      </c>
      <c r="N95">
        <v>14966</v>
      </c>
      <c r="O95">
        <v>15290</v>
      </c>
      <c r="P95">
        <v>15832</v>
      </c>
      <c r="Q95">
        <v>16914</v>
      </c>
      <c r="R95">
        <v>16854</v>
      </c>
      <c r="S95">
        <v>17202</v>
      </c>
      <c r="T95">
        <v>18130</v>
      </c>
      <c r="U95">
        <v>18596</v>
      </c>
    </row>
    <row r="96" spans="1:21" x14ac:dyDescent="0.3">
      <c r="A96" t="s">
        <v>1014</v>
      </c>
      <c r="B96" t="s">
        <v>630</v>
      </c>
      <c r="C96" t="s">
        <v>321</v>
      </c>
      <c r="D96" t="str">
        <f>IFERROR(VLOOKUP(C96,'class and classification'!$A$1:$B$338,2,FALSE),VLOOKUP(C96,'class and classification'!$A$340:$B$378,2,FALSE))</f>
        <v>Predominantly Urban</v>
      </c>
      <c r="E96" t="str">
        <f>IFERROR(VLOOKUP(C96,'class and classification'!$A$1:$C$338,3,FALSE),VLOOKUP(C96,'class and classification'!$A$340:$C$378,3,FALSE))</f>
        <v>SD</v>
      </c>
      <c r="F96">
        <v>11493</v>
      </c>
      <c r="G96">
        <v>11788</v>
      </c>
      <c r="H96">
        <v>12004</v>
      </c>
      <c r="I96">
        <v>12809</v>
      </c>
      <c r="J96">
        <v>13083</v>
      </c>
      <c r="K96">
        <v>13546</v>
      </c>
      <c r="L96">
        <v>13495</v>
      </c>
      <c r="M96">
        <v>13594</v>
      </c>
      <c r="N96">
        <v>13999</v>
      </c>
      <c r="O96">
        <v>14320</v>
      </c>
      <c r="P96">
        <v>14812</v>
      </c>
      <c r="Q96">
        <v>15679</v>
      </c>
      <c r="R96">
        <v>15627</v>
      </c>
      <c r="S96">
        <v>16064</v>
      </c>
      <c r="T96">
        <v>16834</v>
      </c>
      <c r="U96">
        <v>17448</v>
      </c>
    </row>
    <row r="97" spans="1:21" x14ac:dyDescent="0.3">
      <c r="A97" t="s">
        <v>1014</v>
      </c>
      <c r="B97" t="s">
        <v>631</v>
      </c>
      <c r="C97" t="s">
        <v>322</v>
      </c>
      <c r="D97" t="str">
        <f>IFERROR(VLOOKUP(C97,'class and classification'!$A$1:$B$338,2,FALSE),VLOOKUP(C97,'class and classification'!$A$340:$B$378,2,FALSE))</f>
        <v>Predominantly Rural</v>
      </c>
      <c r="E97" t="str">
        <f>IFERROR(VLOOKUP(C97,'class and classification'!$A$1:$C$338,3,FALSE),VLOOKUP(C97,'class and classification'!$A$340:$C$378,3,FALSE))</f>
        <v>SD</v>
      </c>
      <c r="F97">
        <v>13926</v>
      </c>
      <c r="G97">
        <v>14186</v>
      </c>
      <c r="H97">
        <v>14374</v>
      </c>
      <c r="I97">
        <v>15418</v>
      </c>
      <c r="J97">
        <v>15798</v>
      </c>
      <c r="K97">
        <v>15867</v>
      </c>
      <c r="L97">
        <v>15726</v>
      </c>
      <c r="M97">
        <v>15849</v>
      </c>
      <c r="N97">
        <v>16219</v>
      </c>
      <c r="O97">
        <v>16542</v>
      </c>
      <c r="P97">
        <v>17111</v>
      </c>
      <c r="Q97">
        <v>18206</v>
      </c>
      <c r="R97">
        <v>18079</v>
      </c>
      <c r="S97">
        <v>18370</v>
      </c>
      <c r="T97">
        <v>19265</v>
      </c>
      <c r="U97">
        <v>20004</v>
      </c>
    </row>
    <row r="98" spans="1:21" x14ac:dyDescent="0.3">
      <c r="A98" t="s">
        <v>1014</v>
      </c>
      <c r="B98" t="s">
        <v>628</v>
      </c>
      <c r="C98" t="s">
        <v>319</v>
      </c>
      <c r="D98" t="str">
        <f>IFERROR(VLOOKUP(C98,'class and classification'!$A$1:$B$338,2,FALSE),VLOOKUP(C98,'class and classification'!$A$340:$B$378,2,FALSE))</f>
        <v>Predominantly Urban</v>
      </c>
      <c r="E98" t="str">
        <f>IFERROR(VLOOKUP(C98,'class and classification'!$A$1:$C$338,3,FALSE),VLOOKUP(C98,'class and classification'!$A$340:$C$378,3,FALSE))</f>
        <v>SD</v>
      </c>
      <c r="F98">
        <v>12787</v>
      </c>
      <c r="G98">
        <v>13109</v>
      </c>
      <c r="H98">
        <v>13612</v>
      </c>
      <c r="I98">
        <v>14486</v>
      </c>
      <c r="J98">
        <v>14917</v>
      </c>
      <c r="K98">
        <v>15311</v>
      </c>
      <c r="L98">
        <v>15188</v>
      </c>
      <c r="M98">
        <v>15358</v>
      </c>
      <c r="N98">
        <v>16081</v>
      </c>
      <c r="O98">
        <v>16613</v>
      </c>
      <c r="P98">
        <v>17057</v>
      </c>
      <c r="Q98">
        <v>17587</v>
      </c>
      <c r="R98">
        <v>17601</v>
      </c>
      <c r="S98">
        <v>17887</v>
      </c>
      <c r="T98">
        <v>18261</v>
      </c>
      <c r="U98">
        <v>18570</v>
      </c>
    </row>
    <row r="99" spans="1:21" x14ac:dyDescent="0.3">
      <c r="A99" t="s">
        <v>1014</v>
      </c>
      <c r="B99" t="s">
        <v>629</v>
      </c>
      <c r="C99" t="s">
        <v>320</v>
      </c>
      <c r="D99" t="str">
        <f>IFERROR(VLOOKUP(C99,'class and classification'!$A$1:$B$338,2,FALSE),VLOOKUP(C99,'class and classification'!$A$340:$B$378,2,FALSE))</f>
        <v>Predominantly Urban</v>
      </c>
      <c r="E99" t="str">
        <f>IFERROR(VLOOKUP(C99,'class and classification'!$A$1:$C$338,3,FALSE),VLOOKUP(C99,'class and classification'!$A$340:$C$378,3,FALSE))</f>
        <v>SD</v>
      </c>
      <c r="F99">
        <v>12960</v>
      </c>
      <c r="G99">
        <v>13292</v>
      </c>
      <c r="H99">
        <v>13876</v>
      </c>
      <c r="I99">
        <v>14758</v>
      </c>
      <c r="J99">
        <v>15152</v>
      </c>
      <c r="K99">
        <v>15546</v>
      </c>
      <c r="L99">
        <v>15459</v>
      </c>
      <c r="M99">
        <v>15546</v>
      </c>
      <c r="N99">
        <v>16273</v>
      </c>
      <c r="O99">
        <v>16765</v>
      </c>
      <c r="P99">
        <v>17295</v>
      </c>
      <c r="Q99">
        <v>17825</v>
      </c>
      <c r="R99">
        <v>17746</v>
      </c>
      <c r="S99">
        <v>18129</v>
      </c>
      <c r="T99">
        <v>18717</v>
      </c>
      <c r="U99">
        <v>19250</v>
      </c>
    </row>
    <row r="100" spans="1:21" x14ac:dyDescent="0.3">
      <c r="A100" t="s">
        <v>1014</v>
      </c>
      <c r="B100" t="s">
        <v>632</v>
      </c>
      <c r="C100" t="s">
        <v>323</v>
      </c>
      <c r="D100" t="str">
        <f>IFERROR(VLOOKUP(C100,'class and classification'!$A$1:$B$338,2,FALSE),VLOOKUP(C100,'class and classification'!$A$340:$B$378,2,FALSE))</f>
        <v>Predominantly Rural</v>
      </c>
      <c r="E100" t="str">
        <f>IFERROR(VLOOKUP(C100,'class and classification'!$A$1:$C$338,3,FALSE),VLOOKUP(C100,'class and classification'!$A$340:$C$378,3,FALSE))</f>
        <v>SD</v>
      </c>
      <c r="F100">
        <v>16787</v>
      </c>
      <c r="G100">
        <v>17211</v>
      </c>
      <c r="H100">
        <v>17664</v>
      </c>
      <c r="I100">
        <v>18955</v>
      </c>
      <c r="J100">
        <v>19434</v>
      </c>
      <c r="K100">
        <v>19248</v>
      </c>
      <c r="L100">
        <v>19152</v>
      </c>
      <c r="M100">
        <v>19201</v>
      </c>
      <c r="N100">
        <v>20158</v>
      </c>
      <c r="O100">
        <v>20653</v>
      </c>
      <c r="P100">
        <v>21288</v>
      </c>
      <c r="Q100">
        <v>22059</v>
      </c>
      <c r="R100">
        <v>22083</v>
      </c>
      <c r="S100">
        <v>22354</v>
      </c>
      <c r="T100">
        <v>22745</v>
      </c>
      <c r="U100">
        <v>23384</v>
      </c>
    </row>
    <row r="101" spans="1:21" x14ac:dyDescent="0.3">
      <c r="A101" t="s">
        <v>1014</v>
      </c>
      <c r="B101" t="s">
        <v>582</v>
      </c>
      <c r="C101" t="s">
        <v>115</v>
      </c>
      <c r="D101" t="str">
        <f>IFERROR(VLOOKUP(C101,'class and classification'!$A$1:$B$338,2,FALSE),VLOOKUP(C101,'class and classification'!$A$340:$B$378,2,FALSE))</f>
        <v>Predominantly Urban</v>
      </c>
      <c r="E101" t="str">
        <f>IFERROR(VLOOKUP(C101,'class and classification'!$A$1:$C$338,3,FALSE),VLOOKUP(C101,'class and classification'!$A$340:$C$378,3,FALSE))</f>
        <v>UA</v>
      </c>
      <c r="F101">
        <v>10161</v>
      </c>
      <c r="G101">
        <v>10130</v>
      </c>
      <c r="H101">
        <v>10320</v>
      </c>
      <c r="I101">
        <v>10816</v>
      </c>
      <c r="J101">
        <v>10690</v>
      </c>
      <c r="K101">
        <v>10944</v>
      </c>
      <c r="L101">
        <v>11217</v>
      </c>
      <c r="M101">
        <v>11308</v>
      </c>
      <c r="N101">
        <v>11722</v>
      </c>
      <c r="O101">
        <v>11977</v>
      </c>
      <c r="P101">
        <v>12231</v>
      </c>
      <c r="Q101">
        <v>12706</v>
      </c>
      <c r="R101">
        <v>12918</v>
      </c>
      <c r="S101">
        <v>13210</v>
      </c>
      <c r="T101">
        <v>13512</v>
      </c>
      <c r="U101">
        <v>13802</v>
      </c>
    </row>
    <row r="102" spans="1:21" x14ac:dyDescent="0.3">
      <c r="A102" t="s">
        <v>1014</v>
      </c>
      <c r="B102" t="s">
        <v>584</v>
      </c>
      <c r="C102" t="s">
        <v>117</v>
      </c>
      <c r="D102" t="str">
        <f>IFERROR(VLOOKUP(C102,'class and classification'!$A$1:$B$338,2,FALSE),VLOOKUP(C102,'class and classification'!$A$340:$B$378,2,FALSE))</f>
        <v>Predominantly Rural</v>
      </c>
      <c r="E102" t="str">
        <f>IFERROR(VLOOKUP(C102,'class and classification'!$A$1:$C$338,3,FALSE),VLOOKUP(C102,'class and classification'!$A$340:$C$378,3,FALSE))</f>
        <v>UA</v>
      </c>
      <c r="F102">
        <v>16941</v>
      </c>
      <c r="G102">
        <v>17352</v>
      </c>
      <c r="H102">
        <v>17889</v>
      </c>
      <c r="I102">
        <v>18675</v>
      </c>
      <c r="J102">
        <v>19067</v>
      </c>
      <c r="K102">
        <v>18584</v>
      </c>
      <c r="L102">
        <v>18785</v>
      </c>
      <c r="M102">
        <v>19228</v>
      </c>
      <c r="N102">
        <v>19991</v>
      </c>
      <c r="O102">
        <v>20064</v>
      </c>
      <c r="P102">
        <v>20757</v>
      </c>
      <c r="Q102">
        <v>22171</v>
      </c>
      <c r="R102">
        <v>21776</v>
      </c>
      <c r="S102">
        <v>22076</v>
      </c>
      <c r="T102">
        <v>23381</v>
      </c>
      <c r="U102">
        <v>24707</v>
      </c>
    </row>
    <row r="103" spans="1:21" x14ac:dyDescent="0.3">
      <c r="A103" t="s">
        <v>1014</v>
      </c>
      <c r="B103" t="s">
        <v>595</v>
      </c>
      <c r="C103" t="s">
        <v>303</v>
      </c>
      <c r="D103" t="str">
        <f>IFERROR(VLOOKUP(C103,'class and classification'!$A$1:$B$338,2,FALSE),VLOOKUP(C103,'class and classification'!$A$340:$B$378,2,FALSE))</f>
        <v>Predominantly Urban</v>
      </c>
      <c r="E103" t="str">
        <f>IFERROR(VLOOKUP(C103,'class and classification'!$A$1:$C$338,3,FALSE),VLOOKUP(C103,'class and classification'!$A$340:$C$378,3,FALSE))</f>
        <v>SD</v>
      </c>
      <c r="F103">
        <v>12636</v>
      </c>
      <c r="G103">
        <v>13035</v>
      </c>
      <c r="H103">
        <v>13387</v>
      </c>
      <c r="I103">
        <v>14053</v>
      </c>
      <c r="J103">
        <v>14081</v>
      </c>
      <c r="K103">
        <v>14765</v>
      </c>
      <c r="L103">
        <v>14890</v>
      </c>
      <c r="M103">
        <v>15389</v>
      </c>
      <c r="N103">
        <v>15906</v>
      </c>
      <c r="O103">
        <v>16303</v>
      </c>
      <c r="P103">
        <v>16628</v>
      </c>
      <c r="Q103">
        <v>17343</v>
      </c>
      <c r="R103">
        <v>17424</v>
      </c>
      <c r="S103">
        <v>18222</v>
      </c>
      <c r="T103">
        <v>18842</v>
      </c>
      <c r="U103">
        <v>19145</v>
      </c>
    </row>
    <row r="104" spans="1:21" x14ac:dyDescent="0.3">
      <c r="A104" t="s">
        <v>1014</v>
      </c>
      <c r="B104" t="s">
        <v>596</v>
      </c>
      <c r="C104" t="s">
        <v>304</v>
      </c>
      <c r="D104" t="str">
        <f>IFERROR(VLOOKUP(C104,'class and classification'!$A$1:$B$338,2,FALSE),VLOOKUP(C104,'class and classification'!$A$340:$B$378,2,FALSE))</f>
        <v>Predominantly Urban</v>
      </c>
      <c r="E104" t="str">
        <f>IFERROR(VLOOKUP(C104,'class and classification'!$A$1:$C$338,3,FALSE),VLOOKUP(C104,'class and classification'!$A$340:$C$378,3,FALSE))</f>
        <v>SD</v>
      </c>
      <c r="F104">
        <v>13208</v>
      </c>
      <c r="G104">
        <v>13591</v>
      </c>
      <c r="H104">
        <v>13866</v>
      </c>
      <c r="I104">
        <v>14589</v>
      </c>
      <c r="J104">
        <v>14673</v>
      </c>
      <c r="K104">
        <v>15013</v>
      </c>
      <c r="L104">
        <v>15120</v>
      </c>
      <c r="M104">
        <v>15469</v>
      </c>
      <c r="N104">
        <v>15892</v>
      </c>
      <c r="O104">
        <v>16155</v>
      </c>
      <c r="P104">
        <v>16439</v>
      </c>
      <c r="Q104">
        <v>17150</v>
      </c>
      <c r="R104">
        <v>17013</v>
      </c>
      <c r="S104">
        <v>17665</v>
      </c>
      <c r="T104">
        <v>18196</v>
      </c>
      <c r="U104">
        <v>18275</v>
      </c>
    </row>
    <row r="105" spans="1:21" x14ac:dyDescent="0.3">
      <c r="A105" t="s">
        <v>1014</v>
      </c>
      <c r="B105" t="s">
        <v>597</v>
      </c>
      <c r="C105" t="s">
        <v>305</v>
      </c>
      <c r="D105" t="str">
        <f>IFERROR(VLOOKUP(C105,'class and classification'!$A$1:$B$338,2,FALSE),VLOOKUP(C105,'class and classification'!$A$340:$B$378,2,FALSE))</f>
        <v>Predominantly Rural</v>
      </c>
      <c r="E105" t="str">
        <f>IFERROR(VLOOKUP(C105,'class and classification'!$A$1:$C$338,3,FALSE),VLOOKUP(C105,'class and classification'!$A$340:$C$378,3,FALSE))</f>
        <v>SD</v>
      </c>
      <c r="F105">
        <v>18011</v>
      </c>
      <c r="G105">
        <v>18791</v>
      </c>
      <c r="H105">
        <v>19091</v>
      </c>
      <c r="I105">
        <v>20125</v>
      </c>
      <c r="J105">
        <v>20193</v>
      </c>
      <c r="K105">
        <v>19786</v>
      </c>
      <c r="L105">
        <v>19998</v>
      </c>
      <c r="M105">
        <v>20248</v>
      </c>
      <c r="N105">
        <v>20659</v>
      </c>
      <c r="O105">
        <v>20948</v>
      </c>
      <c r="P105">
        <v>21923</v>
      </c>
      <c r="Q105">
        <v>23064</v>
      </c>
      <c r="R105">
        <v>22783</v>
      </c>
      <c r="S105">
        <v>23303</v>
      </c>
      <c r="T105">
        <v>24369</v>
      </c>
      <c r="U105">
        <v>24246</v>
      </c>
    </row>
    <row r="106" spans="1:21" x14ac:dyDescent="0.3">
      <c r="A106" t="s">
        <v>1014</v>
      </c>
      <c r="B106" t="s">
        <v>598</v>
      </c>
      <c r="C106" t="s">
        <v>306</v>
      </c>
      <c r="D106" t="str">
        <f>IFERROR(VLOOKUP(C106,'class and classification'!$A$1:$B$338,2,FALSE),VLOOKUP(C106,'class and classification'!$A$340:$B$378,2,FALSE))</f>
        <v>Predominantly Rural</v>
      </c>
      <c r="E106" t="str">
        <f>IFERROR(VLOOKUP(C106,'class and classification'!$A$1:$C$338,3,FALSE),VLOOKUP(C106,'class and classification'!$A$340:$C$378,3,FALSE))</f>
        <v>SD</v>
      </c>
      <c r="F106">
        <v>13536</v>
      </c>
      <c r="G106">
        <v>14089</v>
      </c>
      <c r="H106">
        <v>14451</v>
      </c>
      <c r="I106">
        <v>15204</v>
      </c>
      <c r="J106">
        <v>15327</v>
      </c>
      <c r="K106">
        <v>15831</v>
      </c>
      <c r="L106">
        <v>15941</v>
      </c>
      <c r="M106">
        <v>16324</v>
      </c>
      <c r="N106">
        <v>16777</v>
      </c>
      <c r="O106">
        <v>17175</v>
      </c>
      <c r="P106">
        <v>17593</v>
      </c>
      <c r="Q106">
        <v>18396</v>
      </c>
      <c r="R106">
        <v>18197</v>
      </c>
      <c r="S106">
        <v>19043</v>
      </c>
      <c r="T106">
        <v>19463</v>
      </c>
      <c r="U106">
        <v>19841</v>
      </c>
    </row>
    <row r="107" spans="1:21" x14ac:dyDescent="0.3">
      <c r="A107" t="s">
        <v>1014</v>
      </c>
      <c r="B107" t="s">
        <v>599</v>
      </c>
      <c r="C107" t="s">
        <v>307</v>
      </c>
      <c r="D107" t="str">
        <f>IFERROR(VLOOKUP(C107,'class and classification'!$A$1:$B$338,2,FALSE),VLOOKUP(C107,'class and classification'!$A$340:$B$378,2,FALSE))</f>
        <v>Predominantly Rural</v>
      </c>
      <c r="E107" t="str">
        <f>IFERROR(VLOOKUP(C107,'class and classification'!$A$1:$C$338,3,FALSE),VLOOKUP(C107,'class and classification'!$A$340:$C$378,3,FALSE))</f>
        <v>SD</v>
      </c>
      <c r="F107">
        <v>14411</v>
      </c>
      <c r="G107">
        <v>14903</v>
      </c>
      <c r="H107">
        <v>15376</v>
      </c>
      <c r="I107">
        <v>16167</v>
      </c>
      <c r="J107">
        <v>16239</v>
      </c>
      <c r="K107">
        <v>16507</v>
      </c>
      <c r="L107">
        <v>16557</v>
      </c>
      <c r="M107">
        <v>16965</v>
      </c>
      <c r="N107">
        <v>17491</v>
      </c>
      <c r="O107">
        <v>17788</v>
      </c>
      <c r="P107">
        <v>18379</v>
      </c>
      <c r="Q107">
        <v>19381</v>
      </c>
      <c r="R107">
        <v>19495</v>
      </c>
      <c r="S107">
        <v>20180</v>
      </c>
      <c r="T107">
        <v>21058</v>
      </c>
      <c r="U107">
        <v>21473</v>
      </c>
    </row>
    <row r="108" spans="1:21" x14ac:dyDescent="0.3">
      <c r="A108" t="s">
        <v>1014</v>
      </c>
      <c r="B108" t="s">
        <v>600</v>
      </c>
      <c r="C108" t="s">
        <v>308</v>
      </c>
      <c r="D108" t="str">
        <f>IFERROR(VLOOKUP(C108,'class and classification'!$A$1:$B$338,2,FALSE),VLOOKUP(C108,'class and classification'!$A$340:$B$378,2,FALSE))</f>
        <v>Predominantly Rural</v>
      </c>
      <c r="E108" t="str">
        <f>IFERROR(VLOOKUP(C108,'class and classification'!$A$1:$C$338,3,FALSE),VLOOKUP(C108,'class and classification'!$A$340:$C$378,3,FALSE))</f>
        <v>SD</v>
      </c>
      <c r="F108">
        <v>13606</v>
      </c>
      <c r="G108">
        <v>13976</v>
      </c>
      <c r="H108">
        <v>14295</v>
      </c>
      <c r="I108">
        <v>15012</v>
      </c>
      <c r="J108">
        <v>15117</v>
      </c>
      <c r="K108">
        <v>15376</v>
      </c>
      <c r="L108">
        <v>15661</v>
      </c>
      <c r="M108">
        <v>16018</v>
      </c>
      <c r="N108">
        <v>16466</v>
      </c>
      <c r="O108">
        <v>17010</v>
      </c>
      <c r="P108">
        <v>17341</v>
      </c>
      <c r="Q108">
        <v>18072</v>
      </c>
      <c r="R108">
        <v>17923</v>
      </c>
      <c r="S108">
        <v>18650</v>
      </c>
      <c r="T108">
        <v>19380</v>
      </c>
      <c r="U108">
        <v>19644</v>
      </c>
    </row>
    <row r="109" spans="1:21" x14ac:dyDescent="0.3">
      <c r="A109" t="s">
        <v>1014</v>
      </c>
      <c r="B109" t="s">
        <v>601</v>
      </c>
      <c r="C109" t="s">
        <v>309</v>
      </c>
      <c r="D109" t="str">
        <f>IFERROR(VLOOKUP(C109,'class and classification'!$A$1:$B$338,2,FALSE),VLOOKUP(C109,'class and classification'!$A$340:$B$378,2,FALSE))</f>
        <v>Predominantly Urban</v>
      </c>
      <c r="E109" t="str">
        <f>IFERROR(VLOOKUP(C109,'class and classification'!$A$1:$C$338,3,FALSE),VLOOKUP(C109,'class and classification'!$A$340:$C$378,3,FALSE))</f>
        <v>SD</v>
      </c>
      <c r="F109">
        <v>12075</v>
      </c>
      <c r="G109">
        <v>12548</v>
      </c>
      <c r="H109">
        <v>12819</v>
      </c>
      <c r="I109">
        <v>13581</v>
      </c>
      <c r="J109">
        <v>13736</v>
      </c>
      <c r="K109">
        <v>14320</v>
      </c>
      <c r="L109">
        <v>14660</v>
      </c>
      <c r="M109">
        <v>14946</v>
      </c>
      <c r="N109">
        <v>15370</v>
      </c>
      <c r="O109">
        <v>15670</v>
      </c>
      <c r="P109">
        <v>16193</v>
      </c>
      <c r="Q109">
        <v>17104</v>
      </c>
      <c r="R109">
        <v>17157</v>
      </c>
      <c r="S109">
        <v>17708</v>
      </c>
      <c r="T109">
        <v>18195</v>
      </c>
      <c r="U109">
        <v>18629</v>
      </c>
    </row>
    <row r="110" spans="1:21" x14ac:dyDescent="0.3">
      <c r="A110" t="s">
        <v>1014</v>
      </c>
      <c r="B110" t="s">
        <v>1016</v>
      </c>
      <c r="C110" t="s">
        <v>123</v>
      </c>
      <c r="D110" t="str">
        <f>IFERROR(VLOOKUP(C110,'class and classification'!$A$1:$B$338,2,FALSE),VLOOKUP(C110,'class and classification'!$A$340:$B$378,2,FALSE))</f>
        <v>Urban with Significant Rural</v>
      </c>
      <c r="E110" t="str">
        <f>IFERROR(VLOOKUP(C110,'class and classification'!$A$1:$C$338,3,FALSE),VLOOKUP(C110,'class and classification'!$A$340:$C$378,3,FALSE))</f>
        <v>UA</v>
      </c>
      <c r="F110">
        <v>13650</v>
      </c>
      <c r="G110">
        <v>14247</v>
      </c>
      <c r="H110">
        <v>14853</v>
      </c>
      <c r="I110">
        <v>16022</v>
      </c>
      <c r="J110">
        <v>16067</v>
      </c>
      <c r="K110">
        <v>15938</v>
      </c>
      <c r="L110">
        <v>16072</v>
      </c>
      <c r="M110">
        <v>17103</v>
      </c>
      <c r="N110">
        <v>17832</v>
      </c>
      <c r="O110">
        <v>18287</v>
      </c>
      <c r="P110">
        <v>18874</v>
      </c>
      <c r="Q110">
        <v>20011</v>
      </c>
      <c r="R110">
        <v>20146</v>
      </c>
      <c r="S110">
        <v>20683</v>
      </c>
      <c r="T110">
        <v>21748</v>
      </c>
      <c r="U110">
        <v>22227</v>
      </c>
    </row>
    <row r="111" spans="1:21" x14ac:dyDescent="0.3">
      <c r="A111" t="s">
        <v>1014</v>
      </c>
      <c r="B111" t="s">
        <v>1015</v>
      </c>
      <c r="C111" t="s">
        <v>122</v>
      </c>
      <c r="D111" t="str">
        <f>IFERROR(VLOOKUP(C111,'class and classification'!$A$1:$B$338,2,FALSE),VLOOKUP(C111,'class and classification'!$A$340:$B$378,2,FALSE))</f>
        <v>Urban with Significant Rural</v>
      </c>
      <c r="E111" t="str">
        <f>IFERROR(VLOOKUP(C111,'class and classification'!$A$1:$C$338,3,FALSE),VLOOKUP(C111,'class and classification'!$A$340:$C$378,3,FALSE))</f>
        <v>UA</v>
      </c>
      <c r="F111">
        <v>12902</v>
      </c>
      <c r="G111">
        <v>13557</v>
      </c>
      <c r="H111">
        <v>14131</v>
      </c>
      <c r="I111">
        <v>15132</v>
      </c>
      <c r="J111">
        <v>15397</v>
      </c>
      <c r="K111">
        <v>15415</v>
      </c>
      <c r="L111">
        <v>15369</v>
      </c>
      <c r="M111">
        <v>15745</v>
      </c>
      <c r="N111">
        <v>16375</v>
      </c>
      <c r="O111">
        <v>16952</v>
      </c>
      <c r="P111">
        <v>17439</v>
      </c>
      <c r="Q111">
        <v>18513</v>
      </c>
      <c r="R111">
        <v>18427</v>
      </c>
      <c r="S111">
        <v>18767</v>
      </c>
      <c r="T111">
        <v>19190</v>
      </c>
      <c r="U111">
        <v>19666</v>
      </c>
    </row>
    <row r="112" spans="1:21" x14ac:dyDescent="0.3">
      <c r="A112" t="s">
        <v>1014</v>
      </c>
      <c r="B112" t="s">
        <v>603</v>
      </c>
      <c r="C112" t="s">
        <v>310</v>
      </c>
      <c r="D112" t="str">
        <f>IFERROR(VLOOKUP(C112,'class and classification'!$A$1:$B$338,2,FALSE),VLOOKUP(C112,'class and classification'!$A$340:$B$378,2,FALSE))</f>
        <v>Urban with Significant Rural</v>
      </c>
      <c r="E112" t="str">
        <f>IFERROR(VLOOKUP(C112,'class and classification'!$A$1:$C$338,3,FALSE),VLOOKUP(C112,'class and classification'!$A$340:$C$378,3,FALSE))</f>
        <v>SD</v>
      </c>
      <c r="F112">
        <v>12263</v>
      </c>
      <c r="G112">
        <v>12722</v>
      </c>
      <c r="H112">
        <v>12865</v>
      </c>
      <c r="I112">
        <v>13472</v>
      </c>
      <c r="J112">
        <v>13631</v>
      </c>
      <c r="K112">
        <v>14052</v>
      </c>
      <c r="L112">
        <v>14214</v>
      </c>
      <c r="M112">
        <v>14727</v>
      </c>
      <c r="N112">
        <v>15276</v>
      </c>
      <c r="O112">
        <v>15449</v>
      </c>
      <c r="P112">
        <v>15760</v>
      </c>
      <c r="Q112">
        <v>16324</v>
      </c>
      <c r="R112">
        <v>16308</v>
      </c>
      <c r="S112">
        <v>16778</v>
      </c>
      <c r="T112">
        <v>17611</v>
      </c>
      <c r="U112">
        <v>17826</v>
      </c>
    </row>
    <row r="113" spans="1:21" x14ac:dyDescent="0.3">
      <c r="A113" t="s">
        <v>1014</v>
      </c>
      <c r="B113" t="s">
        <v>604</v>
      </c>
      <c r="C113" t="s">
        <v>311</v>
      </c>
      <c r="D113" t="str">
        <f>IFERROR(VLOOKUP(C113,'class and classification'!$A$1:$B$338,2,FALSE),VLOOKUP(C113,'class and classification'!$A$340:$B$378,2,FALSE))</f>
        <v>Predominantly Rural</v>
      </c>
      <c r="E113" t="str">
        <f>IFERROR(VLOOKUP(C113,'class and classification'!$A$1:$C$338,3,FALSE),VLOOKUP(C113,'class and classification'!$A$340:$C$378,3,FALSE))</f>
        <v>SD</v>
      </c>
      <c r="F113">
        <v>11089</v>
      </c>
      <c r="G113">
        <v>11580</v>
      </c>
      <c r="H113">
        <v>11881</v>
      </c>
      <c r="I113">
        <v>12583</v>
      </c>
      <c r="J113">
        <v>12942</v>
      </c>
      <c r="K113">
        <v>13239</v>
      </c>
      <c r="L113">
        <v>13579</v>
      </c>
      <c r="M113">
        <v>14021</v>
      </c>
      <c r="N113">
        <v>14428</v>
      </c>
      <c r="O113">
        <v>14743</v>
      </c>
      <c r="P113">
        <v>15210</v>
      </c>
      <c r="Q113">
        <v>15756</v>
      </c>
      <c r="R113">
        <v>15764</v>
      </c>
      <c r="S113">
        <v>16111</v>
      </c>
      <c r="T113">
        <v>16640</v>
      </c>
      <c r="U113">
        <v>17178</v>
      </c>
    </row>
    <row r="114" spans="1:21" x14ac:dyDescent="0.3">
      <c r="A114" t="s">
        <v>1014</v>
      </c>
      <c r="B114" t="s">
        <v>605</v>
      </c>
      <c r="C114" t="s">
        <v>312</v>
      </c>
      <c r="D114" t="str">
        <f>IFERROR(VLOOKUP(C114,'class and classification'!$A$1:$B$338,2,FALSE),VLOOKUP(C114,'class and classification'!$A$340:$B$378,2,FALSE))</f>
        <v>Predominantly Urban</v>
      </c>
      <c r="E114" t="str">
        <f>IFERROR(VLOOKUP(C114,'class and classification'!$A$1:$C$338,3,FALSE),VLOOKUP(C114,'class and classification'!$A$340:$C$378,3,FALSE))</f>
        <v>SD</v>
      </c>
      <c r="F114">
        <v>10886</v>
      </c>
      <c r="G114">
        <v>11329</v>
      </c>
      <c r="H114">
        <v>11650</v>
      </c>
      <c r="I114">
        <v>12324</v>
      </c>
      <c r="J114">
        <v>12598</v>
      </c>
      <c r="K114">
        <v>13360</v>
      </c>
      <c r="L114">
        <v>13497</v>
      </c>
      <c r="M114">
        <v>13946</v>
      </c>
      <c r="N114">
        <v>14399</v>
      </c>
      <c r="O114">
        <v>14604</v>
      </c>
      <c r="P114">
        <v>14899</v>
      </c>
      <c r="Q114">
        <v>15407</v>
      </c>
      <c r="R114">
        <v>15518</v>
      </c>
      <c r="S114">
        <v>15936</v>
      </c>
      <c r="T114">
        <v>16402</v>
      </c>
      <c r="U114">
        <v>16874</v>
      </c>
    </row>
    <row r="115" spans="1:21" x14ac:dyDescent="0.3">
      <c r="A115" t="s">
        <v>1014</v>
      </c>
      <c r="B115" t="s">
        <v>606</v>
      </c>
      <c r="C115" t="s">
        <v>313</v>
      </c>
      <c r="D115" t="str">
        <f>IFERROR(VLOOKUP(C115,'class and classification'!$A$1:$B$338,2,FALSE),VLOOKUP(C115,'class and classification'!$A$340:$B$378,2,FALSE))</f>
        <v>Predominantly Rural</v>
      </c>
      <c r="E115" t="str">
        <f>IFERROR(VLOOKUP(C115,'class and classification'!$A$1:$C$338,3,FALSE),VLOOKUP(C115,'class and classification'!$A$340:$C$378,3,FALSE))</f>
        <v>SD</v>
      </c>
      <c r="F115">
        <v>13766</v>
      </c>
      <c r="G115">
        <v>14413</v>
      </c>
      <c r="H115">
        <v>14619</v>
      </c>
      <c r="I115">
        <v>15459</v>
      </c>
      <c r="J115">
        <v>15810</v>
      </c>
      <c r="K115">
        <v>15873</v>
      </c>
      <c r="L115">
        <v>16109</v>
      </c>
      <c r="M115">
        <v>16501</v>
      </c>
      <c r="N115">
        <v>16956</v>
      </c>
      <c r="O115">
        <v>17277</v>
      </c>
      <c r="P115">
        <v>17777</v>
      </c>
      <c r="Q115">
        <v>18411</v>
      </c>
      <c r="R115">
        <v>18392</v>
      </c>
      <c r="S115">
        <v>18745</v>
      </c>
      <c r="T115">
        <v>19512</v>
      </c>
      <c r="U115">
        <v>19912</v>
      </c>
    </row>
    <row r="116" spans="1:21" x14ac:dyDescent="0.3">
      <c r="A116" t="s">
        <v>1014</v>
      </c>
      <c r="B116" t="s">
        <v>607</v>
      </c>
      <c r="C116" t="s">
        <v>314</v>
      </c>
      <c r="D116" t="str">
        <f>IFERROR(VLOOKUP(C116,'class and classification'!$A$1:$B$338,2,FALSE),VLOOKUP(C116,'class and classification'!$A$340:$B$378,2,FALSE))</f>
        <v>Predominantly Rural</v>
      </c>
      <c r="E116" t="str">
        <f>IFERROR(VLOOKUP(C116,'class and classification'!$A$1:$C$338,3,FALSE),VLOOKUP(C116,'class and classification'!$A$340:$C$378,3,FALSE))</f>
        <v>SD</v>
      </c>
      <c r="F116">
        <v>12987</v>
      </c>
      <c r="G116">
        <v>13544</v>
      </c>
      <c r="H116">
        <v>13726</v>
      </c>
      <c r="I116">
        <v>14459</v>
      </c>
      <c r="J116">
        <v>14633</v>
      </c>
      <c r="K116">
        <v>14865</v>
      </c>
      <c r="L116">
        <v>15144</v>
      </c>
      <c r="M116">
        <v>15515</v>
      </c>
      <c r="N116">
        <v>16114</v>
      </c>
      <c r="O116">
        <v>16398</v>
      </c>
      <c r="P116">
        <v>16783</v>
      </c>
      <c r="Q116">
        <v>17328</v>
      </c>
      <c r="R116">
        <v>17346</v>
      </c>
      <c r="S116">
        <v>17805</v>
      </c>
      <c r="T116">
        <v>18403</v>
      </c>
      <c r="U116">
        <v>18459</v>
      </c>
    </row>
    <row r="117" spans="1:21" x14ac:dyDescent="0.3">
      <c r="A117" t="s">
        <v>1014</v>
      </c>
      <c r="B117" t="s">
        <v>608</v>
      </c>
      <c r="C117" t="s">
        <v>315</v>
      </c>
      <c r="D117" t="str">
        <f>IFERROR(VLOOKUP(C117,'class and classification'!$A$1:$B$338,2,FALSE),VLOOKUP(C117,'class and classification'!$A$340:$B$378,2,FALSE))</f>
        <v>Predominantly Rural</v>
      </c>
      <c r="E117" t="str">
        <f>IFERROR(VLOOKUP(C117,'class and classification'!$A$1:$C$338,3,FALSE),VLOOKUP(C117,'class and classification'!$A$340:$C$378,3,FALSE))</f>
        <v>SD</v>
      </c>
      <c r="F117">
        <v>14015</v>
      </c>
      <c r="G117">
        <v>14688</v>
      </c>
      <c r="H117">
        <v>14884</v>
      </c>
      <c r="I117">
        <v>15864</v>
      </c>
      <c r="J117">
        <v>16346</v>
      </c>
      <c r="K117">
        <v>16381</v>
      </c>
      <c r="L117">
        <v>16727</v>
      </c>
      <c r="M117">
        <v>17096</v>
      </c>
      <c r="N117">
        <v>17559</v>
      </c>
      <c r="O117">
        <v>17840</v>
      </c>
      <c r="P117">
        <v>18372</v>
      </c>
      <c r="Q117">
        <v>19006</v>
      </c>
      <c r="R117">
        <v>19018</v>
      </c>
      <c r="S117">
        <v>19497</v>
      </c>
      <c r="T117">
        <v>20407</v>
      </c>
      <c r="U117">
        <v>21522</v>
      </c>
    </row>
    <row r="118" spans="1:21" x14ac:dyDescent="0.3">
      <c r="A118" t="s">
        <v>1014</v>
      </c>
      <c r="B118" t="s">
        <v>609</v>
      </c>
      <c r="C118" t="s">
        <v>316</v>
      </c>
      <c r="D118" t="str">
        <f>IFERROR(VLOOKUP(C118,'class and classification'!$A$1:$B$338,2,FALSE),VLOOKUP(C118,'class and classification'!$A$340:$B$378,2,FALSE))</f>
        <v>Predominantly Rural</v>
      </c>
      <c r="E118" t="str">
        <f>IFERROR(VLOOKUP(C118,'class and classification'!$A$1:$C$338,3,FALSE),VLOOKUP(C118,'class and classification'!$A$340:$C$378,3,FALSE))</f>
        <v>SD</v>
      </c>
      <c r="F118">
        <v>13231</v>
      </c>
      <c r="G118">
        <v>13740</v>
      </c>
      <c r="H118">
        <v>13956</v>
      </c>
      <c r="I118">
        <v>14779</v>
      </c>
      <c r="J118">
        <v>15156</v>
      </c>
      <c r="K118">
        <v>15336</v>
      </c>
      <c r="L118">
        <v>15651</v>
      </c>
      <c r="M118">
        <v>16076</v>
      </c>
      <c r="N118">
        <v>16327</v>
      </c>
      <c r="O118">
        <v>16754</v>
      </c>
      <c r="P118">
        <v>17238</v>
      </c>
      <c r="Q118">
        <v>17663</v>
      </c>
      <c r="R118">
        <v>17633</v>
      </c>
      <c r="S118">
        <v>18095</v>
      </c>
      <c r="T118">
        <v>18688</v>
      </c>
      <c r="U118">
        <v>18709</v>
      </c>
    </row>
    <row r="120" spans="1:21" x14ac:dyDescent="0.3">
      <c r="A120" t="s">
        <v>1604</v>
      </c>
      <c r="T120" t="s">
        <v>1602</v>
      </c>
      <c r="U120" t="s">
        <v>1597</v>
      </c>
    </row>
    <row r="121" spans="1:21" x14ac:dyDescent="0.3">
      <c r="A121" t="s">
        <v>1595</v>
      </c>
      <c r="B121" t="s">
        <v>1596</v>
      </c>
      <c r="C121" t="s">
        <v>1116</v>
      </c>
      <c r="F121">
        <v>2004</v>
      </c>
      <c r="G121">
        <v>2005</v>
      </c>
      <c r="H121">
        <v>2006</v>
      </c>
      <c r="I121">
        <v>2007</v>
      </c>
      <c r="J121">
        <v>2008</v>
      </c>
      <c r="K121">
        <v>2009</v>
      </c>
      <c r="L121">
        <v>2010</v>
      </c>
      <c r="M121">
        <v>2011</v>
      </c>
      <c r="N121">
        <v>2012</v>
      </c>
      <c r="O121">
        <v>2013</v>
      </c>
      <c r="P121">
        <v>2014</v>
      </c>
      <c r="Q121">
        <v>2015</v>
      </c>
      <c r="R121">
        <v>2016</v>
      </c>
      <c r="S121">
        <v>2017</v>
      </c>
      <c r="T121">
        <v>2018</v>
      </c>
      <c r="U121" t="s">
        <v>1599</v>
      </c>
    </row>
    <row r="122" spans="1:21" x14ac:dyDescent="0.3">
      <c r="A122" t="s">
        <v>1017</v>
      </c>
      <c r="B122" t="s">
        <v>635</v>
      </c>
      <c r="C122" t="s">
        <v>124</v>
      </c>
      <c r="D122" t="str">
        <f>IFERROR(VLOOKUP(C122,'class and classification'!$A$1:$B$338,2,FALSE),VLOOKUP(C122,'class and classification'!$A$340:$B$378,2,FALSE))</f>
        <v>Predominantly Rural</v>
      </c>
      <c r="E122" t="str">
        <f>IFERROR(VLOOKUP(C122,'class and classification'!$A$1:$C$338,3,FALSE),VLOOKUP(C122,'class and classification'!$A$340:$C$378,3,FALSE))</f>
        <v>UA</v>
      </c>
      <c r="F122">
        <v>13514</v>
      </c>
      <c r="G122">
        <v>13880</v>
      </c>
      <c r="H122">
        <v>14661</v>
      </c>
      <c r="I122">
        <v>14954</v>
      </c>
      <c r="J122">
        <v>15547</v>
      </c>
      <c r="K122">
        <v>15964</v>
      </c>
      <c r="L122">
        <v>16456</v>
      </c>
      <c r="M122">
        <v>16958</v>
      </c>
      <c r="N122">
        <v>17299</v>
      </c>
      <c r="O122">
        <v>17901</v>
      </c>
      <c r="P122">
        <v>18108</v>
      </c>
      <c r="Q122">
        <v>19155</v>
      </c>
      <c r="R122">
        <v>19332</v>
      </c>
      <c r="S122">
        <v>19280</v>
      </c>
      <c r="T122">
        <v>20109</v>
      </c>
      <c r="U122">
        <v>20631</v>
      </c>
    </row>
    <row r="123" spans="1:21" x14ac:dyDescent="0.3">
      <c r="A123" t="s">
        <v>1017</v>
      </c>
      <c r="B123" t="s">
        <v>664</v>
      </c>
      <c r="C123" t="s">
        <v>337</v>
      </c>
      <c r="D123" t="str">
        <f>IFERROR(VLOOKUP(C123,'class and classification'!$A$1:$B$338,2,FALSE),VLOOKUP(C123,'class and classification'!$A$340:$B$378,2,FALSE))</f>
        <v>Predominantly Urban</v>
      </c>
      <c r="E123" t="str">
        <f>IFERROR(VLOOKUP(C123,'class and classification'!$A$1:$C$338,3,FALSE),VLOOKUP(C123,'class and classification'!$A$340:$C$378,3,FALSE))</f>
        <v>SD</v>
      </c>
      <c r="F123">
        <v>16600</v>
      </c>
      <c r="G123">
        <v>17439</v>
      </c>
      <c r="H123">
        <v>18274</v>
      </c>
      <c r="I123">
        <v>18449</v>
      </c>
      <c r="J123">
        <v>18931</v>
      </c>
      <c r="K123">
        <v>18731</v>
      </c>
      <c r="L123">
        <v>18716</v>
      </c>
      <c r="M123">
        <v>19073</v>
      </c>
      <c r="N123">
        <v>19603</v>
      </c>
      <c r="O123">
        <v>20300</v>
      </c>
      <c r="P123">
        <v>21114</v>
      </c>
      <c r="Q123">
        <v>22558</v>
      </c>
      <c r="R123">
        <v>22867</v>
      </c>
      <c r="S123">
        <v>22888</v>
      </c>
      <c r="T123">
        <v>24041</v>
      </c>
      <c r="U123">
        <v>23909</v>
      </c>
    </row>
    <row r="124" spans="1:21" x14ac:dyDescent="0.3">
      <c r="A124" t="s">
        <v>1017</v>
      </c>
      <c r="B124" t="s">
        <v>665</v>
      </c>
      <c r="C124" t="s">
        <v>338</v>
      </c>
      <c r="D124" t="str">
        <f>IFERROR(VLOOKUP(C124,'class and classification'!$A$1:$B$338,2,FALSE),VLOOKUP(C124,'class and classification'!$A$340:$B$378,2,FALSE))</f>
        <v>Predominantly Rural</v>
      </c>
      <c r="E124" t="str">
        <f>IFERROR(VLOOKUP(C124,'class and classification'!$A$1:$C$338,3,FALSE),VLOOKUP(C124,'class and classification'!$A$340:$C$378,3,FALSE))</f>
        <v>SD</v>
      </c>
      <c r="F124">
        <v>15481</v>
      </c>
      <c r="G124">
        <v>16311</v>
      </c>
      <c r="H124">
        <v>17141</v>
      </c>
      <c r="I124">
        <v>17541</v>
      </c>
      <c r="J124">
        <v>17902</v>
      </c>
      <c r="K124">
        <v>17729</v>
      </c>
      <c r="L124">
        <v>17711</v>
      </c>
      <c r="M124">
        <v>17987</v>
      </c>
      <c r="N124">
        <v>18328</v>
      </c>
      <c r="O124">
        <v>19040</v>
      </c>
      <c r="P124">
        <v>19765</v>
      </c>
      <c r="Q124">
        <v>21001</v>
      </c>
      <c r="R124">
        <v>21414</v>
      </c>
      <c r="S124">
        <v>21392</v>
      </c>
      <c r="T124">
        <v>22657</v>
      </c>
      <c r="U124">
        <v>23220</v>
      </c>
    </row>
    <row r="125" spans="1:21" x14ac:dyDescent="0.3">
      <c r="A125" t="s">
        <v>1017</v>
      </c>
      <c r="B125" t="s">
        <v>666</v>
      </c>
      <c r="C125" t="s">
        <v>339</v>
      </c>
      <c r="D125" t="str">
        <f>IFERROR(VLOOKUP(C125,'class and classification'!$A$1:$B$338,2,FALSE),VLOOKUP(C125,'class and classification'!$A$340:$B$378,2,FALSE))</f>
        <v>Predominantly Urban</v>
      </c>
      <c r="E125" t="str">
        <f>IFERROR(VLOOKUP(C125,'class and classification'!$A$1:$C$338,3,FALSE),VLOOKUP(C125,'class and classification'!$A$340:$C$378,3,FALSE))</f>
        <v>SD</v>
      </c>
      <c r="F125">
        <v>12747</v>
      </c>
      <c r="G125">
        <v>13132</v>
      </c>
      <c r="H125">
        <v>13761</v>
      </c>
      <c r="I125">
        <v>13634</v>
      </c>
      <c r="J125">
        <v>13887</v>
      </c>
      <c r="K125">
        <v>14768</v>
      </c>
      <c r="L125">
        <v>14781</v>
      </c>
      <c r="M125">
        <v>15055</v>
      </c>
      <c r="N125">
        <v>15587</v>
      </c>
      <c r="O125">
        <v>16375</v>
      </c>
      <c r="P125">
        <v>16969</v>
      </c>
      <c r="Q125">
        <v>17943</v>
      </c>
      <c r="R125">
        <v>18393</v>
      </c>
      <c r="S125">
        <v>18939</v>
      </c>
      <c r="T125">
        <v>20202</v>
      </c>
      <c r="U125">
        <v>21187</v>
      </c>
    </row>
    <row r="126" spans="1:21" x14ac:dyDescent="0.3">
      <c r="A126" t="s">
        <v>1017</v>
      </c>
      <c r="B126" t="s">
        <v>667</v>
      </c>
      <c r="C126" t="s">
        <v>340</v>
      </c>
      <c r="D126" t="str">
        <f>IFERROR(VLOOKUP(C126,'class and classification'!$A$1:$B$338,2,FALSE),VLOOKUP(C126,'class and classification'!$A$340:$B$378,2,FALSE))</f>
        <v>Predominantly Urban</v>
      </c>
      <c r="E126" t="str">
        <f>IFERROR(VLOOKUP(C126,'class and classification'!$A$1:$C$338,3,FALSE),VLOOKUP(C126,'class and classification'!$A$340:$C$378,3,FALSE))</f>
        <v>SD</v>
      </c>
      <c r="F126">
        <v>13186</v>
      </c>
      <c r="G126">
        <v>13659</v>
      </c>
      <c r="H126">
        <v>14448</v>
      </c>
      <c r="I126">
        <v>14423</v>
      </c>
      <c r="J126">
        <v>14702</v>
      </c>
      <c r="K126">
        <v>15301</v>
      </c>
      <c r="L126">
        <v>15219</v>
      </c>
      <c r="M126">
        <v>15600</v>
      </c>
      <c r="N126">
        <v>16077</v>
      </c>
      <c r="O126">
        <v>16633</v>
      </c>
      <c r="P126">
        <v>17037</v>
      </c>
      <c r="Q126">
        <v>18103</v>
      </c>
      <c r="R126">
        <v>18453</v>
      </c>
      <c r="S126">
        <v>18846</v>
      </c>
      <c r="T126">
        <v>18966</v>
      </c>
      <c r="U126">
        <v>19509</v>
      </c>
    </row>
    <row r="127" spans="1:21" x14ac:dyDescent="0.3">
      <c r="A127" t="s">
        <v>1017</v>
      </c>
      <c r="B127" t="s">
        <v>668</v>
      </c>
      <c r="C127" t="s">
        <v>341</v>
      </c>
      <c r="D127" t="str">
        <f>IFERROR(VLOOKUP(C127,'class and classification'!$A$1:$B$338,2,FALSE),VLOOKUP(C127,'class and classification'!$A$340:$B$378,2,FALSE))</f>
        <v>Predominantly Rural</v>
      </c>
      <c r="E127" t="str">
        <f>IFERROR(VLOOKUP(C127,'class and classification'!$A$1:$C$338,3,FALSE),VLOOKUP(C127,'class and classification'!$A$340:$C$378,3,FALSE))</f>
        <v>SD</v>
      </c>
      <c r="F127">
        <v>15657</v>
      </c>
      <c r="G127">
        <v>16461</v>
      </c>
      <c r="H127">
        <v>17211</v>
      </c>
      <c r="I127">
        <v>17554</v>
      </c>
      <c r="J127">
        <v>17971</v>
      </c>
      <c r="K127">
        <v>17932</v>
      </c>
      <c r="L127">
        <v>17925</v>
      </c>
      <c r="M127">
        <v>18277</v>
      </c>
      <c r="N127">
        <v>18686</v>
      </c>
      <c r="O127">
        <v>19329</v>
      </c>
      <c r="P127">
        <v>20144</v>
      </c>
      <c r="Q127">
        <v>21272</v>
      </c>
      <c r="R127">
        <v>21579</v>
      </c>
      <c r="S127">
        <v>21566</v>
      </c>
      <c r="T127">
        <v>22838</v>
      </c>
      <c r="U127">
        <v>23462</v>
      </c>
    </row>
    <row r="128" spans="1:21" x14ac:dyDescent="0.3">
      <c r="A128" t="s">
        <v>1017</v>
      </c>
      <c r="B128" t="s">
        <v>669</v>
      </c>
      <c r="C128" t="s">
        <v>342</v>
      </c>
      <c r="D128" t="str">
        <f>IFERROR(VLOOKUP(C128,'class and classification'!$A$1:$B$338,2,FALSE),VLOOKUP(C128,'class and classification'!$A$340:$B$378,2,FALSE))</f>
        <v>Urban with Significant Rural</v>
      </c>
      <c r="E128" t="str">
        <f>IFERROR(VLOOKUP(C128,'class and classification'!$A$1:$C$338,3,FALSE),VLOOKUP(C128,'class and classification'!$A$340:$C$378,3,FALSE))</f>
        <v>SD</v>
      </c>
      <c r="F128">
        <v>12086</v>
      </c>
      <c r="G128">
        <v>12672</v>
      </c>
      <c r="H128">
        <v>13312</v>
      </c>
      <c r="I128">
        <v>13398</v>
      </c>
      <c r="J128">
        <v>13792</v>
      </c>
      <c r="K128">
        <v>14382</v>
      </c>
      <c r="L128">
        <v>14409</v>
      </c>
      <c r="M128">
        <v>14728</v>
      </c>
      <c r="N128">
        <v>15223</v>
      </c>
      <c r="O128">
        <v>15832</v>
      </c>
      <c r="P128">
        <v>16293</v>
      </c>
      <c r="Q128">
        <v>17174</v>
      </c>
      <c r="R128">
        <v>17531</v>
      </c>
      <c r="S128">
        <v>17733</v>
      </c>
      <c r="T128">
        <v>18644</v>
      </c>
      <c r="U128">
        <v>19037</v>
      </c>
    </row>
    <row r="129" spans="1:21" x14ac:dyDescent="0.3">
      <c r="A129" t="s">
        <v>1017</v>
      </c>
      <c r="B129" t="s">
        <v>649</v>
      </c>
      <c r="C129" t="s">
        <v>332</v>
      </c>
      <c r="D129" t="str">
        <f>IFERROR(VLOOKUP(C129,'class and classification'!$A$1:$B$338,2,FALSE),VLOOKUP(C129,'class and classification'!$A$340:$B$378,2,FALSE))</f>
        <v>Predominantly Rural</v>
      </c>
      <c r="E129" t="str">
        <f>IFERROR(VLOOKUP(C129,'class and classification'!$A$1:$C$338,3,FALSE),VLOOKUP(C129,'class and classification'!$A$340:$C$378,3,FALSE))</f>
        <v>SD</v>
      </c>
      <c r="F129">
        <v>12265</v>
      </c>
      <c r="G129">
        <v>12556</v>
      </c>
      <c r="H129">
        <v>13110</v>
      </c>
      <c r="I129">
        <v>13521</v>
      </c>
      <c r="J129">
        <v>14108</v>
      </c>
      <c r="K129">
        <v>14930</v>
      </c>
      <c r="L129">
        <v>14971</v>
      </c>
      <c r="M129">
        <v>15331</v>
      </c>
      <c r="N129">
        <v>15831</v>
      </c>
      <c r="O129">
        <v>16462</v>
      </c>
      <c r="P129">
        <v>17033</v>
      </c>
      <c r="Q129">
        <v>18353</v>
      </c>
      <c r="R129">
        <v>18952</v>
      </c>
      <c r="S129">
        <v>19045</v>
      </c>
      <c r="T129">
        <v>20046</v>
      </c>
      <c r="U129">
        <v>20109</v>
      </c>
    </row>
    <row r="130" spans="1:21" x14ac:dyDescent="0.3">
      <c r="A130" t="s">
        <v>1017</v>
      </c>
      <c r="B130" t="s">
        <v>650</v>
      </c>
      <c r="C130" t="s">
        <v>333</v>
      </c>
      <c r="D130" t="str">
        <f>IFERROR(VLOOKUP(C130,'class and classification'!$A$1:$B$338,2,FALSE),VLOOKUP(C130,'class and classification'!$A$340:$B$378,2,FALSE))</f>
        <v>Predominantly Urban</v>
      </c>
      <c r="E130" t="str">
        <f>IFERROR(VLOOKUP(C130,'class and classification'!$A$1:$C$338,3,FALSE),VLOOKUP(C130,'class and classification'!$A$340:$C$378,3,FALSE))</f>
        <v>SD</v>
      </c>
      <c r="F130">
        <v>11330</v>
      </c>
      <c r="G130">
        <v>11499</v>
      </c>
      <c r="H130">
        <v>12044</v>
      </c>
      <c r="I130">
        <v>12351</v>
      </c>
      <c r="J130">
        <v>12701</v>
      </c>
      <c r="K130">
        <v>13527</v>
      </c>
      <c r="L130">
        <v>13642</v>
      </c>
      <c r="M130">
        <v>14047</v>
      </c>
      <c r="N130">
        <v>14556</v>
      </c>
      <c r="O130">
        <v>15107</v>
      </c>
      <c r="P130">
        <v>15613</v>
      </c>
      <c r="Q130">
        <v>16676</v>
      </c>
      <c r="R130">
        <v>17176</v>
      </c>
      <c r="S130">
        <v>17409</v>
      </c>
      <c r="T130">
        <v>18268</v>
      </c>
      <c r="U130">
        <v>18636</v>
      </c>
    </row>
    <row r="131" spans="1:21" x14ac:dyDescent="0.3">
      <c r="A131" t="s">
        <v>1017</v>
      </c>
      <c r="B131" t="s">
        <v>651</v>
      </c>
      <c r="C131" t="s">
        <v>334</v>
      </c>
      <c r="D131" t="str">
        <f>IFERROR(VLOOKUP(C131,'class and classification'!$A$1:$B$338,2,FALSE),VLOOKUP(C131,'class and classification'!$A$340:$B$378,2,FALSE))</f>
        <v>Predominantly Urban</v>
      </c>
      <c r="E131" t="str">
        <f>IFERROR(VLOOKUP(C131,'class and classification'!$A$1:$C$338,3,FALSE),VLOOKUP(C131,'class and classification'!$A$340:$C$378,3,FALSE))</f>
        <v>SD</v>
      </c>
      <c r="F131">
        <v>15191</v>
      </c>
      <c r="G131">
        <v>15228</v>
      </c>
      <c r="H131">
        <v>15762</v>
      </c>
      <c r="I131">
        <v>16167</v>
      </c>
      <c r="J131">
        <v>16652</v>
      </c>
      <c r="K131">
        <v>16878</v>
      </c>
      <c r="L131">
        <v>16887</v>
      </c>
      <c r="M131">
        <v>17106</v>
      </c>
      <c r="N131">
        <v>17733</v>
      </c>
      <c r="O131">
        <v>18359</v>
      </c>
      <c r="P131">
        <v>19052</v>
      </c>
      <c r="Q131">
        <v>20175</v>
      </c>
      <c r="R131">
        <v>20939</v>
      </c>
      <c r="S131">
        <v>21083</v>
      </c>
      <c r="T131">
        <v>22180</v>
      </c>
      <c r="U131">
        <v>22071</v>
      </c>
    </row>
    <row r="132" spans="1:21" x14ac:dyDescent="0.3">
      <c r="A132" t="s">
        <v>1017</v>
      </c>
      <c r="B132" t="s">
        <v>652</v>
      </c>
      <c r="C132" t="s">
        <v>335</v>
      </c>
      <c r="D132" t="str">
        <f>IFERROR(VLOOKUP(C132,'class and classification'!$A$1:$B$338,2,FALSE),VLOOKUP(C132,'class and classification'!$A$340:$B$378,2,FALSE))</f>
        <v>Predominantly Rural</v>
      </c>
      <c r="E132" t="str">
        <f>IFERROR(VLOOKUP(C132,'class and classification'!$A$1:$C$338,3,FALSE),VLOOKUP(C132,'class and classification'!$A$340:$C$378,3,FALSE))</f>
        <v>SD</v>
      </c>
      <c r="F132">
        <v>19133</v>
      </c>
      <c r="G132">
        <v>19734</v>
      </c>
      <c r="H132">
        <v>20077</v>
      </c>
      <c r="I132">
        <v>20898</v>
      </c>
      <c r="J132">
        <v>21674</v>
      </c>
      <c r="K132">
        <v>21204</v>
      </c>
      <c r="L132">
        <v>21306</v>
      </c>
      <c r="M132">
        <v>21598</v>
      </c>
      <c r="N132">
        <v>22547</v>
      </c>
      <c r="O132">
        <v>23142</v>
      </c>
      <c r="P132">
        <v>24184</v>
      </c>
      <c r="Q132">
        <v>26247</v>
      </c>
      <c r="R132">
        <v>27476</v>
      </c>
      <c r="S132">
        <v>26882</v>
      </c>
      <c r="T132">
        <v>28161</v>
      </c>
      <c r="U132">
        <v>27934</v>
      </c>
    </row>
    <row r="133" spans="1:21" x14ac:dyDescent="0.3">
      <c r="A133" t="s">
        <v>1017</v>
      </c>
      <c r="B133" t="s">
        <v>653</v>
      </c>
      <c r="C133" t="s">
        <v>336</v>
      </c>
      <c r="D133" t="str">
        <f>IFERROR(VLOOKUP(C133,'class and classification'!$A$1:$B$338,2,FALSE),VLOOKUP(C133,'class and classification'!$A$340:$B$378,2,FALSE))</f>
        <v>Predominantly Urban</v>
      </c>
      <c r="E133" t="str">
        <f>IFERROR(VLOOKUP(C133,'class and classification'!$A$1:$C$338,3,FALSE),VLOOKUP(C133,'class and classification'!$A$340:$C$378,3,FALSE))</f>
        <v>SD</v>
      </c>
      <c r="F133">
        <v>16208</v>
      </c>
      <c r="G133">
        <v>16431</v>
      </c>
      <c r="H133">
        <v>16969</v>
      </c>
      <c r="I133">
        <v>17659</v>
      </c>
      <c r="J133">
        <v>18351</v>
      </c>
      <c r="K133">
        <v>18517</v>
      </c>
      <c r="L133">
        <v>18734</v>
      </c>
      <c r="M133">
        <v>19200</v>
      </c>
      <c r="N133">
        <v>19868</v>
      </c>
      <c r="O133">
        <v>20675</v>
      </c>
      <c r="P133">
        <v>21656</v>
      </c>
      <c r="Q133">
        <v>23423</v>
      </c>
      <c r="R133">
        <v>24510</v>
      </c>
      <c r="S133">
        <v>24436</v>
      </c>
      <c r="T133">
        <v>26132</v>
      </c>
      <c r="U133">
        <v>27980</v>
      </c>
    </row>
    <row r="134" spans="1:21" x14ac:dyDescent="0.3">
      <c r="A134" t="s">
        <v>1017</v>
      </c>
      <c r="B134" t="s">
        <v>638</v>
      </c>
      <c r="C134" t="s">
        <v>127</v>
      </c>
      <c r="D134" t="str">
        <f>IFERROR(VLOOKUP(C134,'class and classification'!$A$1:$B$338,2,FALSE),VLOOKUP(C134,'class and classification'!$A$340:$B$378,2,FALSE))</f>
        <v>Predominantly Urban</v>
      </c>
      <c r="E134" t="str">
        <f>IFERROR(VLOOKUP(C134,'class and classification'!$A$1:$C$338,3,FALSE),VLOOKUP(C134,'class and classification'!$A$340:$C$378,3,FALSE))</f>
        <v>UA</v>
      </c>
      <c r="F134">
        <v>11877</v>
      </c>
      <c r="G134">
        <v>11861</v>
      </c>
      <c r="H134">
        <v>12375</v>
      </c>
      <c r="I134">
        <v>12902</v>
      </c>
      <c r="J134">
        <v>13095</v>
      </c>
      <c r="K134">
        <v>13386</v>
      </c>
      <c r="L134">
        <v>13676</v>
      </c>
      <c r="M134">
        <v>14216</v>
      </c>
      <c r="N134">
        <v>14718</v>
      </c>
      <c r="O134">
        <v>15025</v>
      </c>
      <c r="P134">
        <v>15409</v>
      </c>
      <c r="Q134">
        <v>16168</v>
      </c>
      <c r="R134">
        <v>16486</v>
      </c>
      <c r="S134">
        <v>16469</v>
      </c>
      <c r="T134">
        <v>16940</v>
      </c>
      <c r="U134">
        <v>17250</v>
      </c>
    </row>
    <row r="135" spans="1:21" x14ac:dyDescent="0.3">
      <c r="A135" t="s">
        <v>1017</v>
      </c>
      <c r="B135" t="s">
        <v>636</v>
      </c>
      <c r="C135" t="s">
        <v>125</v>
      </c>
      <c r="D135" t="str">
        <f>IFERROR(VLOOKUP(C135,'class and classification'!$A$1:$B$338,2,FALSE),VLOOKUP(C135,'class and classification'!$A$340:$B$378,2,FALSE))</f>
        <v>Predominantly Rural</v>
      </c>
      <c r="E135" t="str">
        <f>IFERROR(VLOOKUP(C135,'class and classification'!$A$1:$C$338,3,FALSE),VLOOKUP(C135,'class and classification'!$A$340:$C$378,3,FALSE))</f>
        <v>UA</v>
      </c>
      <c r="F135">
        <v>13517</v>
      </c>
      <c r="G135">
        <v>13792</v>
      </c>
      <c r="H135">
        <v>14536</v>
      </c>
      <c r="I135">
        <v>14970</v>
      </c>
      <c r="J135">
        <v>15801</v>
      </c>
      <c r="K135">
        <v>16259</v>
      </c>
      <c r="L135">
        <v>16310</v>
      </c>
      <c r="M135">
        <v>16650</v>
      </c>
      <c r="N135">
        <v>16951</v>
      </c>
      <c r="O135">
        <v>17318</v>
      </c>
      <c r="P135">
        <v>17755</v>
      </c>
      <c r="Q135">
        <v>18898</v>
      </c>
      <c r="R135">
        <v>19180</v>
      </c>
      <c r="S135">
        <v>19475</v>
      </c>
      <c r="T135">
        <v>20359</v>
      </c>
      <c r="U135">
        <v>20732</v>
      </c>
    </row>
    <row r="136" spans="1:21" x14ac:dyDescent="0.3">
      <c r="A136" t="s">
        <v>1017</v>
      </c>
      <c r="B136" t="s">
        <v>637</v>
      </c>
      <c r="C136" t="s">
        <v>126</v>
      </c>
      <c r="D136" t="str">
        <f>IFERROR(VLOOKUP(C136,'class and classification'!$A$1:$B$338,2,FALSE),VLOOKUP(C136,'class and classification'!$A$340:$B$378,2,FALSE))</f>
        <v>Predominantly Urban</v>
      </c>
      <c r="E136" t="str">
        <f>IFERROR(VLOOKUP(C136,'class and classification'!$A$1:$C$338,3,FALSE),VLOOKUP(C136,'class and classification'!$A$340:$C$378,3,FALSE))</f>
        <v>UA</v>
      </c>
      <c r="F136">
        <v>10164</v>
      </c>
      <c r="G136">
        <v>10737</v>
      </c>
      <c r="H136">
        <v>10851</v>
      </c>
      <c r="I136">
        <v>11437</v>
      </c>
      <c r="J136">
        <v>11593</v>
      </c>
      <c r="K136">
        <v>11819</v>
      </c>
      <c r="L136">
        <v>12004</v>
      </c>
      <c r="M136">
        <v>12378</v>
      </c>
      <c r="N136">
        <v>12748</v>
      </c>
      <c r="O136">
        <v>13209</v>
      </c>
      <c r="P136">
        <v>13467</v>
      </c>
      <c r="Q136">
        <v>14010</v>
      </c>
      <c r="R136">
        <v>14070</v>
      </c>
      <c r="S136">
        <v>14274</v>
      </c>
      <c r="T136">
        <v>15063</v>
      </c>
      <c r="U136">
        <v>15455</v>
      </c>
    </row>
    <row r="137" spans="1:21" x14ac:dyDescent="0.3">
      <c r="A137" t="s">
        <v>1017</v>
      </c>
      <c r="B137" t="s">
        <v>640</v>
      </c>
      <c r="C137" t="s">
        <v>324</v>
      </c>
      <c r="D137" t="str">
        <f>IFERROR(VLOOKUP(C137,'class and classification'!$A$1:$B$338,2,FALSE),VLOOKUP(C137,'class and classification'!$A$340:$B$378,2,FALSE))</f>
        <v>Urban with Significant Rural</v>
      </c>
      <c r="E137" t="str">
        <f>IFERROR(VLOOKUP(C137,'class and classification'!$A$1:$C$338,3,FALSE),VLOOKUP(C137,'class and classification'!$A$340:$C$378,3,FALSE))</f>
        <v>SD</v>
      </c>
      <c r="F137">
        <v>11502</v>
      </c>
      <c r="G137">
        <v>11886</v>
      </c>
      <c r="H137">
        <v>12473</v>
      </c>
      <c r="I137">
        <v>12806</v>
      </c>
      <c r="J137">
        <v>13193</v>
      </c>
      <c r="K137">
        <v>13763</v>
      </c>
      <c r="L137">
        <v>13893</v>
      </c>
      <c r="M137">
        <v>14108</v>
      </c>
      <c r="N137">
        <v>14567</v>
      </c>
      <c r="O137">
        <v>15126</v>
      </c>
      <c r="P137">
        <v>15543</v>
      </c>
      <c r="Q137">
        <v>16420</v>
      </c>
      <c r="R137">
        <v>16592</v>
      </c>
      <c r="S137">
        <v>16990</v>
      </c>
      <c r="T137">
        <v>17670</v>
      </c>
      <c r="U137">
        <v>18096</v>
      </c>
    </row>
    <row r="138" spans="1:21" x14ac:dyDescent="0.3">
      <c r="A138" t="s">
        <v>1017</v>
      </c>
      <c r="B138" t="s">
        <v>641</v>
      </c>
      <c r="C138" t="s">
        <v>325</v>
      </c>
      <c r="D138" t="str">
        <f>IFERROR(VLOOKUP(C138,'class and classification'!$A$1:$B$338,2,FALSE),VLOOKUP(C138,'class and classification'!$A$340:$B$378,2,FALSE))</f>
        <v>Urban with Significant Rural</v>
      </c>
      <c r="E138" t="str">
        <f>IFERROR(VLOOKUP(C138,'class and classification'!$A$1:$C$338,3,FALSE),VLOOKUP(C138,'class and classification'!$A$340:$C$378,3,FALSE))</f>
        <v>SD</v>
      </c>
      <c r="F138">
        <v>12998</v>
      </c>
      <c r="G138">
        <v>13333</v>
      </c>
      <c r="H138">
        <v>13937</v>
      </c>
      <c r="I138">
        <v>14385</v>
      </c>
      <c r="J138">
        <v>14743</v>
      </c>
      <c r="K138">
        <v>15123</v>
      </c>
      <c r="L138">
        <v>15240</v>
      </c>
      <c r="M138">
        <v>15380</v>
      </c>
      <c r="N138">
        <v>15825</v>
      </c>
      <c r="O138">
        <v>16461</v>
      </c>
      <c r="P138">
        <v>16911</v>
      </c>
      <c r="Q138">
        <v>17864</v>
      </c>
      <c r="R138">
        <v>17829</v>
      </c>
      <c r="S138">
        <v>18256</v>
      </c>
      <c r="T138">
        <v>19059</v>
      </c>
      <c r="U138">
        <v>19763</v>
      </c>
    </row>
    <row r="139" spans="1:21" x14ac:dyDescent="0.3">
      <c r="A139" t="s">
        <v>1017</v>
      </c>
      <c r="B139" t="s">
        <v>642</v>
      </c>
      <c r="C139" t="s">
        <v>326</v>
      </c>
      <c r="D139" t="str">
        <f>IFERROR(VLOOKUP(C139,'class and classification'!$A$1:$B$338,2,FALSE),VLOOKUP(C139,'class and classification'!$A$340:$B$378,2,FALSE))</f>
        <v>Urban with Significant Rural</v>
      </c>
      <c r="E139" t="str">
        <f>IFERROR(VLOOKUP(C139,'class and classification'!$A$1:$C$338,3,FALSE),VLOOKUP(C139,'class and classification'!$A$340:$C$378,3,FALSE))</f>
        <v>SD</v>
      </c>
      <c r="F139">
        <v>15912</v>
      </c>
      <c r="G139">
        <v>16467</v>
      </c>
      <c r="H139">
        <v>17002</v>
      </c>
      <c r="I139">
        <v>17663</v>
      </c>
      <c r="J139">
        <v>18263</v>
      </c>
      <c r="K139">
        <v>17851</v>
      </c>
      <c r="L139">
        <v>18137</v>
      </c>
      <c r="M139">
        <v>18147</v>
      </c>
      <c r="N139">
        <v>18626</v>
      </c>
      <c r="O139">
        <v>19215</v>
      </c>
      <c r="P139">
        <v>19920</v>
      </c>
      <c r="Q139">
        <v>21089</v>
      </c>
      <c r="R139">
        <v>21159</v>
      </c>
      <c r="S139">
        <v>21444</v>
      </c>
      <c r="T139">
        <v>22236</v>
      </c>
      <c r="U139">
        <v>22974</v>
      </c>
    </row>
    <row r="140" spans="1:21" x14ac:dyDescent="0.3">
      <c r="A140" t="s">
        <v>1017</v>
      </c>
      <c r="B140" t="s">
        <v>643</v>
      </c>
      <c r="C140" t="s">
        <v>327</v>
      </c>
      <c r="D140" t="str">
        <f>IFERROR(VLOOKUP(C140,'class and classification'!$A$1:$B$338,2,FALSE),VLOOKUP(C140,'class and classification'!$A$340:$B$378,2,FALSE))</f>
        <v>Predominantly Urban</v>
      </c>
      <c r="E140" t="str">
        <f>IFERROR(VLOOKUP(C140,'class and classification'!$A$1:$C$338,3,FALSE),VLOOKUP(C140,'class and classification'!$A$340:$C$378,3,FALSE))</f>
        <v>SD</v>
      </c>
      <c r="F140">
        <v>11155</v>
      </c>
      <c r="G140">
        <v>11654</v>
      </c>
      <c r="H140">
        <v>12246</v>
      </c>
      <c r="I140">
        <v>12651</v>
      </c>
      <c r="J140">
        <v>13246</v>
      </c>
      <c r="K140">
        <v>13747</v>
      </c>
      <c r="L140">
        <v>13905</v>
      </c>
      <c r="M140">
        <v>14090</v>
      </c>
      <c r="N140">
        <v>14570</v>
      </c>
      <c r="O140">
        <v>15078</v>
      </c>
      <c r="P140">
        <v>15412</v>
      </c>
      <c r="Q140">
        <v>16212</v>
      </c>
      <c r="R140">
        <v>16116</v>
      </c>
      <c r="S140">
        <v>16334</v>
      </c>
      <c r="T140">
        <v>17231</v>
      </c>
      <c r="U140">
        <v>17666</v>
      </c>
    </row>
    <row r="141" spans="1:21" x14ac:dyDescent="0.3">
      <c r="A141" t="s">
        <v>1017</v>
      </c>
      <c r="B141" t="s">
        <v>644</v>
      </c>
      <c r="C141" t="s">
        <v>328</v>
      </c>
      <c r="D141" t="str">
        <f>IFERROR(VLOOKUP(C141,'class and classification'!$A$1:$B$338,2,FALSE),VLOOKUP(C141,'class and classification'!$A$340:$B$378,2,FALSE))</f>
        <v>Urban with Significant Rural</v>
      </c>
      <c r="E141" t="str">
        <f>IFERROR(VLOOKUP(C141,'class and classification'!$A$1:$C$338,3,FALSE),VLOOKUP(C141,'class and classification'!$A$340:$C$378,3,FALSE))</f>
        <v>SD</v>
      </c>
      <c r="F141">
        <v>13991</v>
      </c>
      <c r="G141">
        <v>14545</v>
      </c>
      <c r="H141">
        <v>15150</v>
      </c>
      <c r="I141">
        <v>15825</v>
      </c>
      <c r="J141">
        <v>16381</v>
      </c>
      <c r="K141">
        <v>16328</v>
      </c>
      <c r="L141">
        <v>16512</v>
      </c>
      <c r="M141">
        <v>16627</v>
      </c>
      <c r="N141">
        <v>17118</v>
      </c>
      <c r="O141">
        <v>17447</v>
      </c>
      <c r="P141">
        <v>18017</v>
      </c>
      <c r="Q141">
        <v>19165</v>
      </c>
      <c r="R141">
        <v>19197</v>
      </c>
      <c r="S141">
        <v>19498</v>
      </c>
      <c r="T141">
        <v>20258</v>
      </c>
      <c r="U141">
        <v>20463</v>
      </c>
    </row>
    <row r="142" spans="1:21" x14ac:dyDescent="0.3">
      <c r="A142" t="s">
        <v>1017</v>
      </c>
      <c r="B142" t="s">
        <v>645</v>
      </c>
      <c r="C142" t="s">
        <v>329</v>
      </c>
      <c r="D142" t="str">
        <f>IFERROR(VLOOKUP(C142,'class and classification'!$A$1:$B$338,2,FALSE),VLOOKUP(C142,'class and classification'!$A$340:$B$378,2,FALSE))</f>
        <v>Urban with Significant Rural</v>
      </c>
      <c r="E142" t="str">
        <f>IFERROR(VLOOKUP(C142,'class and classification'!$A$1:$C$338,3,FALSE),VLOOKUP(C142,'class and classification'!$A$340:$C$378,3,FALSE))</f>
        <v>SD</v>
      </c>
      <c r="F142">
        <v>13969</v>
      </c>
      <c r="G142">
        <v>14402</v>
      </c>
      <c r="H142">
        <v>14983</v>
      </c>
      <c r="I142">
        <v>15481</v>
      </c>
      <c r="J142">
        <v>16024</v>
      </c>
      <c r="K142">
        <v>16043</v>
      </c>
      <c r="L142">
        <v>16172</v>
      </c>
      <c r="M142">
        <v>16386</v>
      </c>
      <c r="N142">
        <v>16798</v>
      </c>
      <c r="O142">
        <v>17403</v>
      </c>
      <c r="P142">
        <v>17988</v>
      </c>
      <c r="Q142">
        <v>19103</v>
      </c>
      <c r="R142">
        <v>19059</v>
      </c>
      <c r="S142">
        <v>19309</v>
      </c>
      <c r="T142">
        <v>20095</v>
      </c>
      <c r="U142">
        <v>20473</v>
      </c>
    </row>
    <row r="143" spans="1:21" x14ac:dyDescent="0.3">
      <c r="A143" t="s">
        <v>1017</v>
      </c>
      <c r="B143" t="s">
        <v>646</v>
      </c>
      <c r="C143" t="s">
        <v>330</v>
      </c>
      <c r="D143" t="str">
        <f>IFERROR(VLOOKUP(C143,'class and classification'!$A$1:$B$338,2,FALSE),VLOOKUP(C143,'class and classification'!$A$340:$B$378,2,FALSE))</f>
        <v>Predominantly Rural</v>
      </c>
      <c r="E143" t="str">
        <f>IFERROR(VLOOKUP(C143,'class and classification'!$A$1:$C$338,3,FALSE),VLOOKUP(C143,'class and classification'!$A$340:$C$378,3,FALSE))</f>
        <v>SD</v>
      </c>
      <c r="F143">
        <v>13096</v>
      </c>
      <c r="G143">
        <v>13579</v>
      </c>
      <c r="H143">
        <v>14142</v>
      </c>
      <c r="I143">
        <v>14705</v>
      </c>
      <c r="J143">
        <v>15269</v>
      </c>
      <c r="K143">
        <v>15217</v>
      </c>
      <c r="L143">
        <v>15467</v>
      </c>
      <c r="M143">
        <v>15615</v>
      </c>
      <c r="N143">
        <v>15996</v>
      </c>
      <c r="O143">
        <v>16528</v>
      </c>
      <c r="P143">
        <v>17088</v>
      </c>
      <c r="Q143">
        <v>18195</v>
      </c>
      <c r="R143">
        <v>18147</v>
      </c>
      <c r="S143">
        <v>18388</v>
      </c>
      <c r="T143">
        <v>19250</v>
      </c>
      <c r="U143">
        <v>19411</v>
      </c>
    </row>
    <row r="144" spans="1:21" x14ac:dyDescent="0.3">
      <c r="A144" t="s">
        <v>1017</v>
      </c>
      <c r="B144" t="s">
        <v>647</v>
      </c>
      <c r="C144" t="s">
        <v>331</v>
      </c>
      <c r="D144" t="str">
        <f>IFERROR(VLOOKUP(C144,'class and classification'!$A$1:$B$338,2,FALSE),VLOOKUP(C144,'class and classification'!$A$340:$B$378,2,FALSE))</f>
        <v>Predominantly Urban</v>
      </c>
      <c r="E144" t="str">
        <f>IFERROR(VLOOKUP(C144,'class and classification'!$A$1:$C$338,3,FALSE),VLOOKUP(C144,'class and classification'!$A$340:$C$378,3,FALSE))</f>
        <v>SD</v>
      </c>
      <c r="F144">
        <v>11357</v>
      </c>
      <c r="G144">
        <v>11635</v>
      </c>
      <c r="H144">
        <v>12254</v>
      </c>
      <c r="I144">
        <v>12492</v>
      </c>
      <c r="J144">
        <v>12940</v>
      </c>
      <c r="K144">
        <v>13637</v>
      </c>
      <c r="L144">
        <v>13729</v>
      </c>
      <c r="M144">
        <v>13971</v>
      </c>
      <c r="N144">
        <v>14519</v>
      </c>
      <c r="O144">
        <v>15164</v>
      </c>
      <c r="P144">
        <v>15567</v>
      </c>
      <c r="Q144">
        <v>16365</v>
      </c>
      <c r="R144">
        <v>16617</v>
      </c>
      <c r="S144">
        <v>17206</v>
      </c>
      <c r="T144">
        <v>17821</v>
      </c>
      <c r="U144">
        <v>18446</v>
      </c>
    </row>
    <row r="145" spans="1:21" x14ac:dyDescent="0.3">
      <c r="A145" t="s">
        <v>1017</v>
      </c>
      <c r="B145" t="s">
        <v>656</v>
      </c>
      <c r="C145" t="s">
        <v>130</v>
      </c>
      <c r="D145" t="str">
        <f>IFERROR(VLOOKUP(C145,'class and classification'!$A$1:$B$338,2,FALSE),VLOOKUP(C145,'class and classification'!$A$340:$B$378,2,FALSE))</f>
        <v>Predominantly Urban</v>
      </c>
      <c r="E145" t="str">
        <f>IFERROR(VLOOKUP(C145,'class and classification'!$A$1:$C$338,3,FALSE),VLOOKUP(C145,'class and classification'!$A$340:$C$378,3,FALSE))</f>
        <v>MD</v>
      </c>
      <c r="F145">
        <v>11011</v>
      </c>
      <c r="G145">
        <v>11050</v>
      </c>
      <c r="H145">
        <v>11394</v>
      </c>
      <c r="I145">
        <v>11659</v>
      </c>
      <c r="J145">
        <v>11905</v>
      </c>
      <c r="K145">
        <v>12132</v>
      </c>
      <c r="L145">
        <v>12425</v>
      </c>
      <c r="M145">
        <v>12552</v>
      </c>
      <c r="N145">
        <v>12859</v>
      </c>
      <c r="O145">
        <v>13148</v>
      </c>
      <c r="P145">
        <v>13660</v>
      </c>
      <c r="Q145">
        <v>14199</v>
      </c>
      <c r="R145">
        <v>14389</v>
      </c>
      <c r="S145">
        <v>14430</v>
      </c>
      <c r="T145">
        <v>14979</v>
      </c>
      <c r="U145">
        <v>15368</v>
      </c>
    </row>
    <row r="146" spans="1:21" x14ac:dyDescent="0.3">
      <c r="A146" t="s">
        <v>1017</v>
      </c>
      <c r="B146" t="s">
        <v>660</v>
      </c>
      <c r="C146" t="s">
        <v>134</v>
      </c>
      <c r="D146" t="str">
        <f>IFERROR(VLOOKUP(C146,'class and classification'!$A$1:$B$338,2,FALSE),VLOOKUP(C146,'class and classification'!$A$340:$B$378,2,FALSE))</f>
        <v>Predominantly Urban</v>
      </c>
      <c r="E146" t="str">
        <f>IFERROR(VLOOKUP(C146,'class and classification'!$A$1:$C$338,3,FALSE),VLOOKUP(C146,'class and classification'!$A$340:$C$378,3,FALSE))</f>
        <v>MD</v>
      </c>
      <c r="F146">
        <v>16113</v>
      </c>
      <c r="G146">
        <v>16455</v>
      </c>
      <c r="H146">
        <v>16666</v>
      </c>
      <c r="I146">
        <v>17163</v>
      </c>
      <c r="J146">
        <v>17393</v>
      </c>
      <c r="K146">
        <v>17616</v>
      </c>
      <c r="L146">
        <v>17798</v>
      </c>
      <c r="M146">
        <v>18220</v>
      </c>
      <c r="N146">
        <v>18840</v>
      </c>
      <c r="O146">
        <v>19893</v>
      </c>
      <c r="P146">
        <v>20580</v>
      </c>
      <c r="Q146">
        <v>22016</v>
      </c>
      <c r="R146">
        <v>22172</v>
      </c>
      <c r="S146">
        <v>22437</v>
      </c>
      <c r="T146">
        <v>23342</v>
      </c>
      <c r="U146">
        <v>23722</v>
      </c>
    </row>
    <row r="147" spans="1:21" x14ac:dyDescent="0.3">
      <c r="A147" t="s">
        <v>1017</v>
      </c>
      <c r="B147" t="s">
        <v>657</v>
      </c>
      <c r="C147" t="s">
        <v>131</v>
      </c>
      <c r="D147" t="str">
        <f>IFERROR(VLOOKUP(C147,'class and classification'!$A$1:$B$338,2,FALSE),VLOOKUP(C147,'class and classification'!$A$340:$B$378,2,FALSE))</f>
        <v>Predominantly Urban</v>
      </c>
      <c r="E147" t="str">
        <f>IFERROR(VLOOKUP(C147,'class and classification'!$A$1:$C$338,3,FALSE),VLOOKUP(C147,'class and classification'!$A$340:$C$378,3,FALSE))</f>
        <v>MD</v>
      </c>
      <c r="F147">
        <v>11564</v>
      </c>
      <c r="G147">
        <v>11485</v>
      </c>
      <c r="H147">
        <v>11650</v>
      </c>
      <c r="I147">
        <v>12293</v>
      </c>
      <c r="J147">
        <v>12548</v>
      </c>
      <c r="K147">
        <v>12889</v>
      </c>
      <c r="L147">
        <v>13147</v>
      </c>
      <c r="M147">
        <v>13331</v>
      </c>
      <c r="N147">
        <v>13541</v>
      </c>
      <c r="O147">
        <v>13831</v>
      </c>
      <c r="P147">
        <v>14103</v>
      </c>
      <c r="Q147">
        <v>14451</v>
      </c>
      <c r="R147">
        <v>14684</v>
      </c>
      <c r="S147">
        <v>14823</v>
      </c>
      <c r="T147">
        <v>15225</v>
      </c>
      <c r="U147">
        <v>15350</v>
      </c>
    </row>
    <row r="148" spans="1:21" x14ac:dyDescent="0.3">
      <c r="A148" t="s">
        <v>1017</v>
      </c>
      <c r="B148" t="s">
        <v>658</v>
      </c>
      <c r="C148" t="s">
        <v>132</v>
      </c>
      <c r="D148" t="str">
        <f>IFERROR(VLOOKUP(C148,'class and classification'!$A$1:$B$338,2,FALSE),VLOOKUP(C148,'class and classification'!$A$340:$B$378,2,FALSE))</f>
        <v>Predominantly Urban</v>
      </c>
      <c r="E148" t="str">
        <f>IFERROR(VLOOKUP(C148,'class and classification'!$A$1:$C$338,3,FALSE),VLOOKUP(C148,'class and classification'!$A$340:$C$378,3,FALSE))</f>
        <v>MD</v>
      </c>
      <c r="F148">
        <v>11790</v>
      </c>
      <c r="G148">
        <v>11934</v>
      </c>
      <c r="H148">
        <v>12262</v>
      </c>
      <c r="I148">
        <v>12528</v>
      </c>
      <c r="J148">
        <v>12669</v>
      </c>
      <c r="K148">
        <v>13190</v>
      </c>
      <c r="L148">
        <v>13539</v>
      </c>
      <c r="M148">
        <v>13726</v>
      </c>
      <c r="N148">
        <v>14272</v>
      </c>
      <c r="O148">
        <v>14692</v>
      </c>
      <c r="P148">
        <v>15114</v>
      </c>
      <c r="Q148">
        <v>15758</v>
      </c>
      <c r="R148">
        <v>15929</v>
      </c>
      <c r="S148">
        <v>15845</v>
      </c>
      <c r="T148">
        <v>16424</v>
      </c>
      <c r="U148">
        <v>16735</v>
      </c>
    </row>
    <row r="149" spans="1:21" x14ac:dyDescent="0.3">
      <c r="A149" t="s">
        <v>1017</v>
      </c>
      <c r="B149" t="s">
        <v>659</v>
      </c>
      <c r="C149" t="s">
        <v>133</v>
      </c>
      <c r="D149" t="str">
        <f>IFERROR(VLOOKUP(C149,'class and classification'!$A$1:$B$338,2,FALSE),VLOOKUP(C149,'class and classification'!$A$340:$B$378,2,FALSE))</f>
        <v>Predominantly Urban</v>
      </c>
      <c r="E149" t="str">
        <f>IFERROR(VLOOKUP(C149,'class and classification'!$A$1:$C$338,3,FALSE),VLOOKUP(C149,'class and classification'!$A$340:$C$378,3,FALSE))</f>
        <v>MD</v>
      </c>
      <c r="F149">
        <v>10190</v>
      </c>
      <c r="G149">
        <v>10320</v>
      </c>
      <c r="H149">
        <v>10509</v>
      </c>
      <c r="I149">
        <v>10731</v>
      </c>
      <c r="J149">
        <v>10908</v>
      </c>
      <c r="K149">
        <v>11240</v>
      </c>
      <c r="L149">
        <v>11463</v>
      </c>
      <c r="M149">
        <v>11688</v>
      </c>
      <c r="N149">
        <v>12044</v>
      </c>
      <c r="O149">
        <v>12253</v>
      </c>
      <c r="P149">
        <v>12793</v>
      </c>
      <c r="Q149">
        <v>13375</v>
      </c>
      <c r="R149">
        <v>13582</v>
      </c>
      <c r="S149">
        <v>13625</v>
      </c>
      <c r="T149">
        <v>14066</v>
      </c>
      <c r="U149">
        <v>14454</v>
      </c>
    </row>
    <row r="150" spans="1:21" x14ac:dyDescent="0.3">
      <c r="A150" t="s">
        <v>1017</v>
      </c>
      <c r="B150" t="s">
        <v>661</v>
      </c>
      <c r="C150" t="s">
        <v>135</v>
      </c>
      <c r="D150" t="str">
        <f>IFERROR(VLOOKUP(C150,'class and classification'!$A$1:$B$338,2,FALSE),VLOOKUP(C150,'class and classification'!$A$340:$B$378,2,FALSE))</f>
        <v>Predominantly Urban</v>
      </c>
      <c r="E150" t="str">
        <f>IFERROR(VLOOKUP(C150,'class and classification'!$A$1:$C$338,3,FALSE),VLOOKUP(C150,'class and classification'!$A$340:$C$378,3,FALSE))</f>
        <v>MD</v>
      </c>
      <c r="F150">
        <v>10757</v>
      </c>
      <c r="G150">
        <v>10817</v>
      </c>
      <c r="H150">
        <v>10998</v>
      </c>
      <c r="I150">
        <v>11293</v>
      </c>
      <c r="J150">
        <v>11574</v>
      </c>
      <c r="K150">
        <v>11953</v>
      </c>
      <c r="L150">
        <v>12125</v>
      </c>
      <c r="M150">
        <v>12343</v>
      </c>
      <c r="N150">
        <v>12680</v>
      </c>
      <c r="O150">
        <v>13150</v>
      </c>
      <c r="P150">
        <v>13711</v>
      </c>
      <c r="Q150">
        <v>14217</v>
      </c>
      <c r="R150">
        <v>14531</v>
      </c>
      <c r="S150">
        <v>14895</v>
      </c>
      <c r="T150">
        <v>15428</v>
      </c>
      <c r="U150">
        <v>15694</v>
      </c>
    </row>
    <row r="151" spans="1:21" x14ac:dyDescent="0.3">
      <c r="A151" t="s">
        <v>1017</v>
      </c>
      <c r="B151" t="s">
        <v>662</v>
      </c>
      <c r="C151" t="s">
        <v>136</v>
      </c>
      <c r="D151" t="str">
        <f>IFERROR(VLOOKUP(C151,'class and classification'!$A$1:$B$338,2,FALSE),VLOOKUP(C151,'class and classification'!$A$340:$B$378,2,FALSE))</f>
        <v>Predominantly Urban</v>
      </c>
      <c r="E151" t="str">
        <f>IFERROR(VLOOKUP(C151,'class and classification'!$A$1:$C$338,3,FALSE),VLOOKUP(C151,'class and classification'!$A$340:$C$378,3,FALSE))</f>
        <v>MD</v>
      </c>
      <c r="F151">
        <v>10951</v>
      </c>
      <c r="G151">
        <v>11065</v>
      </c>
      <c r="H151">
        <v>11250</v>
      </c>
      <c r="I151">
        <v>11618</v>
      </c>
      <c r="J151">
        <v>11942</v>
      </c>
      <c r="K151">
        <v>12238</v>
      </c>
      <c r="L151">
        <v>12388</v>
      </c>
      <c r="M151">
        <v>12530</v>
      </c>
      <c r="N151">
        <v>12788</v>
      </c>
      <c r="O151">
        <v>13126</v>
      </c>
      <c r="P151">
        <v>13555</v>
      </c>
      <c r="Q151">
        <v>14052</v>
      </c>
      <c r="R151">
        <v>14422</v>
      </c>
      <c r="S151">
        <v>14622</v>
      </c>
      <c r="T151">
        <v>15113</v>
      </c>
      <c r="U151">
        <v>15500</v>
      </c>
    </row>
    <row r="153" spans="1:21" x14ac:dyDescent="0.3">
      <c r="A153" t="s">
        <v>1605</v>
      </c>
      <c r="U153" t="s">
        <v>1597</v>
      </c>
    </row>
    <row r="154" spans="1:21" x14ac:dyDescent="0.3">
      <c r="A154" t="s">
        <v>1595</v>
      </c>
      <c r="B154" t="s">
        <v>1596</v>
      </c>
      <c r="C154" t="s">
        <v>1116</v>
      </c>
      <c r="F154">
        <v>2004</v>
      </c>
      <c r="G154">
        <v>2005</v>
      </c>
      <c r="H154">
        <v>2006</v>
      </c>
      <c r="I154">
        <v>2007</v>
      </c>
      <c r="J154">
        <v>2008</v>
      </c>
      <c r="K154">
        <v>2009</v>
      </c>
      <c r="L154">
        <v>2010</v>
      </c>
      <c r="M154">
        <v>2011</v>
      </c>
      <c r="N154">
        <v>2012</v>
      </c>
      <c r="O154">
        <v>2013</v>
      </c>
      <c r="P154">
        <v>2014</v>
      </c>
      <c r="Q154">
        <v>2015</v>
      </c>
      <c r="R154">
        <v>2016</v>
      </c>
      <c r="S154">
        <v>2017</v>
      </c>
      <c r="T154">
        <v>2018</v>
      </c>
      <c r="U154" t="s">
        <v>1599</v>
      </c>
    </row>
    <row r="155" spans="1:21" x14ac:dyDescent="0.3">
      <c r="A155" t="s">
        <v>1018</v>
      </c>
      <c r="B155" t="s">
        <v>675</v>
      </c>
      <c r="C155" t="s">
        <v>141</v>
      </c>
      <c r="D155" t="str">
        <f>IFERROR(VLOOKUP(C155,'class and classification'!$A$1:$B$338,2,FALSE),VLOOKUP(C155,'class and classification'!$A$340:$B$378,2,FALSE))</f>
        <v>Predominantly Urban</v>
      </c>
      <c r="E155" t="str">
        <f>IFERROR(VLOOKUP(C155,'class and classification'!$A$1:$C$338,3,FALSE),VLOOKUP(C155,'class and classification'!$A$340:$C$378,3,FALSE))</f>
        <v>UA</v>
      </c>
      <c r="F155">
        <v>12243</v>
      </c>
      <c r="G155">
        <v>12586</v>
      </c>
      <c r="H155">
        <v>13246</v>
      </c>
      <c r="I155">
        <v>13860</v>
      </c>
      <c r="J155">
        <v>14040</v>
      </c>
      <c r="K155">
        <v>14002</v>
      </c>
      <c r="L155">
        <v>14271</v>
      </c>
      <c r="M155">
        <v>14408</v>
      </c>
      <c r="N155">
        <v>14876</v>
      </c>
      <c r="O155">
        <v>15330</v>
      </c>
      <c r="P155">
        <v>16012</v>
      </c>
      <c r="Q155">
        <v>16698</v>
      </c>
      <c r="R155">
        <v>16918</v>
      </c>
      <c r="S155">
        <v>17103</v>
      </c>
      <c r="T155">
        <v>17686</v>
      </c>
      <c r="U155">
        <v>18124</v>
      </c>
    </row>
    <row r="156" spans="1:21" x14ac:dyDescent="0.3">
      <c r="A156" t="s">
        <v>1018</v>
      </c>
      <c r="B156" t="s">
        <v>679</v>
      </c>
      <c r="C156" t="s">
        <v>343</v>
      </c>
      <c r="D156" t="str">
        <f>IFERROR(VLOOKUP(C156,'class and classification'!$A$1:$B$338,2,FALSE),VLOOKUP(C156,'class and classification'!$A$340:$B$378,2,FALSE))</f>
        <v>Predominantly Urban</v>
      </c>
      <c r="E156" t="str">
        <f>IFERROR(VLOOKUP(C156,'class and classification'!$A$1:$C$338,3,FALSE),VLOOKUP(C156,'class and classification'!$A$340:$C$378,3,FALSE))</f>
        <v>SD</v>
      </c>
      <c r="F156">
        <v>14610</v>
      </c>
      <c r="G156">
        <v>15158</v>
      </c>
      <c r="H156">
        <v>15995</v>
      </c>
      <c r="I156">
        <v>16849</v>
      </c>
      <c r="J156">
        <v>17202</v>
      </c>
      <c r="K156">
        <v>17796</v>
      </c>
      <c r="L156">
        <v>17777</v>
      </c>
      <c r="M156">
        <v>17781</v>
      </c>
      <c r="N156">
        <v>18706</v>
      </c>
      <c r="O156">
        <v>19720</v>
      </c>
      <c r="P156">
        <v>20799</v>
      </c>
      <c r="Q156">
        <v>21926</v>
      </c>
      <c r="R156">
        <v>22713</v>
      </c>
      <c r="S156">
        <v>23056</v>
      </c>
      <c r="T156">
        <v>24033</v>
      </c>
      <c r="U156">
        <v>25105</v>
      </c>
    </row>
    <row r="157" spans="1:21" x14ac:dyDescent="0.3">
      <c r="A157" t="s">
        <v>1018</v>
      </c>
      <c r="B157" t="s">
        <v>680</v>
      </c>
      <c r="C157" t="s">
        <v>344</v>
      </c>
      <c r="D157" t="str">
        <f>IFERROR(VLOOKUP(C157,'class and classification'!$A$1:$B$338,2,FALSE),VLOOKUP(C157,'class and classification'!$A$340:$B$378,2,FALSE))</f>
        <v>Predominantly Rural</v>
      </c>
      <c r="E157" t="str">
        <f>IFERROR(VLOOKUP(C157,'class and classification'!$A$1:$C$338,3,FALSE),VLOOKUP(C157,'class and classification'!$A$340:$C$378,3,FALSE))</f>
        <v>SD</v>
      </c>
      <c r="F157">
        <v>14663</v>
      </c>
      <c r="G157">
        <v>15652</v>
      </c>
      <c r="H157">
        <v>16110</v>
      </c>
      <c r="I157">
        <v>16462</v>
      </c>
      <c r="J157">
        <v>16777</v>
      </c>
      <c r="K157">
        <v>16995</v>
      </c>
      <c r="L157">
        <v>17225</v>
      </c>
      <c r="M157">
        <v>17277</v>
      </c>
      <c r="N157">
        <v>17864</v>
      </c>
      <c r="O157">
        <v>18584</v>
      </c>
      <c r="P157">
        <v>19372</v>
      </c>
      <c r="Q157">
        <v>20315</v>
      </c>
      <c r="R157">
        <v>20869</v>
      </c>
      <c r="S157">
        <v>21110</v>
      </c>
      <c r="T157">
        <v>21961</v>
      </c>
      <c r="U157">
        <v>22769</v>
      </c>
    </row>
    <row r="158" spans="1:21" x14ac:dyDescent="0.3">
      <c r="A158" t="s">
        <v>1018</v>
      </c>
      <c r="B158" t="s">
        <v>681</v>
      </c>
      <c r="C158" t="s">
        <v>345</v>
      </c>
      <c r="D158" t="str">
        <f>IFERROR(VLOOKUP(C158,'class and classification'!$A$1:$B$338,2,FALSE),VLOOKUP(C158,'class and classification'!$A$340:$B$378,2,FALSE))</f>
        <v>Predominantly Rural</v>
      </c>
      <c r="E158" t="str">
        <f>IFERROR(VLOOKUP(C158,'class and classification'!$A$1:$C$338,3,FALSE),VLOOKUP(C158,'class and classification'!$A$340:$C$378,3,FALSE))</f>
        <v>SD</v>
      </c>
      <c r="F158">
        <v>11273</v>
      </c>
      <c r="G158">
        <v>12068</v>
      </c>
      <c r="H158">
        <v>12469</v>
      </c>
      <c r="I158">
        <v>12597</v>
      </c>
      <c r="J158">
        <v>12937</v>
      </c>
      <c r="K158">
        <v>13461</v>
      </c>
      <c r="L158">
        <v>13625</v>
      </c>
      <c r="M158">
        <v>13828</v>
      </c>
      <c r="N158">
        <v>14358</v>
      </c>
      <c r="O158">
        <v>14939</v>
      </c>
      <c r="P158">
        <v>15461</v>
      </c>
      <c r="Q158">
        <v>16058</v>
      </c>
      <c r="R158">
        <v>16528</v>
      </c>
      <c r="S158">
        <v>16809</v>
      </c>
      <c r="T158">
        <v>17729</v>
      </c>
      <c r="U158">
        <v>17958</v>
      </c>
    </row>
    <row r="159" spans="1:21" x14ac:dyDescent="0.3">
      <c r="A159" t="s">
        <v>1018</v>
      </c>
      <c r="B159" t="s">
        <v>682</v>
      </c>
      <c r="C159" t="s">
        <v>346</v>
      </c>
      <c r="D159" t="str">
        <f>IFERROR(VLOOKUP(C159,'class and classification'!$A$1:$B$338,2,FALSE),VLOOKUP(C159,'class and classification'!$A$340:$B$378,2,FALSE))</f>
        <v>Predominantly Rural</v>
      </c>
      <c r="E159" t="str">
        <f>IFERROR(VLOOKUP(C159,'class and classification'!$A$1:$C$338,3,FALSE),VLOOKUP(C159,'class and classification'!$A$340:$C$378,3,FALSE))</f>
        <v>SD</v>
      </c>
      <c r="F159">
        <v>13153</v>
      </c>
      <c r="G159">
        <v>14238</v>
      </c>
      <c r="H159">
        <v>14817</v>
      </c>
      <c r="I159">
        <v>15328</v>
      </c>
      <c r="J159">
        <v>15681</v>
      </c>
      <c r="K159">
        <v>16114</v>
      </c>
      <c r="L159">
        <v>16345</v>
      </c>
      <c r="M159">
        <v>16408</v>
      </c>
      <c r="N159">
        <v>17133</v>
      </c>
      <c r="O159">
        <v>17827</v>
      </c>
      <c r="P159">
        <v>18543</v>
      </c>
      <c r="Q159">
        <v>19395</v>
      </c>
      <c r="R159">
        <v>19946</v>
      </c>
      <c r="S159">
        <v>20387</v>
      </c>
      <c r="T159">
        <v>21456</v>
      </c>
      <c r="U159">
        <v>22089</v>
      </c>
    </row>
    <row r="160" spans="1:21" x14ac:dyDescent="0.3">
      <c r="A160" t="s">
        <v>1018</v>
      </c>
      <c r="B160" t="s">
        <v>683</v>
      </c>
      <c r="C160" t="s">
        <v>347</v>
      </c>
      <c r="D160" t="str">
        <f>IFERROR(VLOOKUP(C160,'class and classification'!$A$1:$B$338,2,FALSE),VLOOKUP(C160,'class and classification'!$A$340:$B$378,2,FALSE))</f>
        <v>Predominantly Rural</v>
      </c>
      <c r="E160" t="str">
        <f>IFERROR(VLOOKUP(C160,'class and classification'!$A$1:$C$338,3,FALSE),VLOOKUP(C160,'class and classification'!$A$340:$C$378,3,FALSE))</f>
        <v>SD</v>
      </c>
      <c r="F160">
        <v>18221</v>
      </c>
      <c r="G160">
        <v>19532</v>
      </c>
      <c r="H160">
        <v>20184</v>
      </c>
      <c r="I160">
        <v>20957</v>
      </c>
      <c r="J160">
        <v>21390</v>
      </c>
      <c r="K160">
        <v>21072</v>
      </c>
      <c r="L160">
        <v>21155</v>
      </c>
      <c r="M160">
        <v>21310</v>
      </c>
      <c r="N160">
        <v>22019</v>
      </c>
      <c r="O160">
        <v>23025</v>
      </c>
      <c r="P160">
        <v>24099</v>
      </c>
      <c r="Q160">
        <v>25520</v>
      </c>
      <c r="R160">
        <v>26035</v>
      </c>
      <c r="S160">
        <v>26279</v>
      </c>
      <c r="T160">
        <v>26900</v>
      </c>
      <c r="U160">
        <v>27610</v>
      </c>
    </row>
    <row r="161" spans="1:21" x14ac:dyDescent="0.3">
      <c r="A161" t="s">
        <v>1018</v>
      </c>
      <c r="B161" t="s">
        <v>717</v>
      </c>
      <c r="C161" t="s">
        <v>377</v>
      </c>
      <c r="D161" t="str">
        <f>IFERROR(VLOOKUP(C161,'class and classification'!$A$1:$B$338,2,FALSE),VLOOKUP(C161,'class and classification'!$A$340:$B$378,2,FALSE))</f>
        <v>Predominantly Rural</v>
      </c>
      <c r="E161" t="str">
        <f>IFERROR(VLOOKUP(C161,'class and classification'!$A$1:$C$338,3,FALSE),VLOOKUP(C161,'class and classification'!$A$340:$C$378,3,FALSE))</f>
        <v>SD</v>
      </c>
      <c r="F161">
        <v>14775</v>
      </c>
      <c r="G161">
        <v>15472</v>
      </c>
      <c r="H161">
        <v>15833</v>
      </c>
      <c r="I161">
        <v>16553</v>
      </c>
      <c r="J161">
        <v>17436</v>
      </c>
      <c r="K161">
        <v>17847</v>
      </c>
      <c r="L161">
        <v>18146</v>
      </c>
      <c r="M161">
        <v>18250</v>
      </c>
      <c r="N161">
        <v>19027</v>
      </c>
      <c r="O161">
        <v>19406</v>
      </c>
      <c r="P161">
        <v>20005</v>
      </c>
      <c r="Q161">
        <v>21096</v>
      </c>
      <c r="R161">
        <v>21259</v>
      </c>
      <c r="S161">
        <v>21605</v>
      </c>
      <c r="T161">
        <v>21981</v>
      </c>
      <c r="U161">
        <v>22641</v>
      </c>
    </row>
    <row r="162" spans="1:21" x14ac:dyDescent="0.3">
      <c r="A162" t="s">
        <v>1018</v>
      </c>
      <c r="B162" t="s">
        <v>719</v>
      </c>
      <c r="C162" t="s">
        <v>378</v>
      </c>
      <c r="D162" t="str">
        <f>IFERROR(VLOOKUP(C162,'class and classification'!$A$1:$B$338,2,FALSE),VLOOKUP(C162,'class and classification'!$A$340:$B$378,2,FALSE))</f>
        <v>Predominantly Urban</v>
      </c>
      <c r="E162" t="str">
        <f>IFERROR(VLOOKUP(C162,'class and classification'!$A$1:$C$338,3,FALSE),VLOOKUP(C162,'class and classification'!$A$340:$C$378,3,FALSE))</f>
        <v>SD</v>
      </c>
      <c r="F162">
        <v>11639</v>
      </c>
      <c r="G162">
        <v>11939</v>
      </c>
      <c r="H162">
        <v>12337</v>
      </c>
      <c r="I162">
        <v>12661</v>
      </c>
      <c r="J162">
        <v>13264</v>
      </c>
      <c r="K162">
        <v>14056</v>
      </c>
      <c r="L162">
        <v>14179</v>
      </c>
      <c r="M162">
        <v>14218</v>
      </c>
      <c r="N162">
        <v>14865</v>
      </c>
      <c r="O162">
        <v>15349</v>
      </c>
      <c r="P162">
        <v>15589</v>
      </c>
      <c r="Q162">
        <v>16358</v>
      </c>
      <c r="R162">
        <v>16565</v>
      </c>
      <c r="S162">
        <v>17041</v>
      </c>
      <c r="T162">
        <v>17837</v>
      </c>
      <c r="U162">
        <v>18093</v>
      </c>
    </row>
    <row r="163" spans="1:21" x14ac:dyDescent="0.3">
      <c r="A163" t="s">
        <v>1018</v>
      </c>
      <c r="B163" t="s">
        <v>720</v>
      </c>
      <c r="C163" t="s">
        <v>379</v>
      </c>
      <c r="D163" t="str">
        <f>IFERROR(VLOOKUP(C163,'class and classification'!$A$1:$B$338,2,FALSE),VLOOKUP(C163,'class and classification'!$A$340:$B$378,2,FALSE))</f>
        <v>Predominantly Rural</v>
      </c>
      <c r="E163" t="str">
        <f>IFERROR(VLOOKUP(C163,'class and classification'!$A$1:$C$338,3,FALSE),VLOOKUP(C163,'class and classification'!$A$340:$C$378,3,FALSE))</f>
        <v>SD</v>
      </c>
      <c r="F163">
        <v>14597</v>
      </c>
      <c r="G163">
        <v>15136</v>
      </c>
      <c r="H163">
        <v>15298</v>
      </c>
      <c r="I163">
        <v>15826</v>
      </c>
      <c r="J163">
        <v>16726</v>
      </c>
      <c r="K163">
        <v>17135</v>
      </c>
      <c r="L163">
        <v>17212</v>
      </c>
      <c r="M163">
        <v>17256</v>
      </c>
      <c r="N163">
        <v>17932</v>
      </c>
      <c r="O163">
        <v>18371</v>
      </c>
      <c r="P163">
        <v>18761</v>
      </c>
      <c r="Q163">
        <v>19891</v>
      </c>
      <c r="R163">
        <v>20030</v>
      </c>
      <c r="S163">
        <v>20417</v>
      </c>
      <c r="T163">
        <v>21036</v>
      </c>
      <c r="U163">
        <v>21280</v>
      </c>
    </row>
    <row r="164" spans="1:21" x14ac:dyDescent="0.3">
      <c r="A164" t="s">
        <v>1018</v>
      </c>
      <c r="B164" t="s">
        <v>718</v>
      </c>
      <c r="C164" t="s">
        <v>380</v>
      </c>
      <c r="D164" t="str">
        <f>IFERROR(VLOOKUP(C164,'class and classification'!$A$1:$B$338,2,FALSE),VLOOKUP(C164,'class and classification'!$A$340:$B$378,2,FALSE))</f>
        <v>Predominantly Rural</v>
      </c>
      <c r="E164" t="str">
        <f>IFERROR(VLOOKUP(C164,'class and classification'!$A$1:$C$338,3,FALSE),VLOOKUP(C164,'class and classification'!$A$340:$C$378,3,FALSE))</f>
        <v>SD</v>
      </c>
      <c r="F164">
        <v>13134</v>
      </c>
      <c r="G164">
        <v>13718</v>
      </c>
      <c r="H164">
        <v>13993</v>
      </c>
      <c r="I164">
        <v>14648</v>
      </c>
      <c r="J164">
        <v>15566</v>
      </c>
      <c r="K164">
        <v>15898</v>
      </c>
      <c r="L164">
        <v>16059</v>
      </c>
      <c r="M164">
        <v>16261</v>
      </c>
      <c r="N164">
        <v>16856</v>
      </c>
      <c r="O164">
        <v>17225</v>
      </c>
      <c r="P164">
        <v>17739</v>
      </c>
      <c r="Q164">
        <v>18853</v>
      </c>
      <c r="R164">
        <v>18871</v>
      </c>
      <c r="S164">
        <v>19063</v>
      </c>
      <c r="T164">
        <v>20020</v>
      </c>
      <c r="U164">
        <v>20364</v>
      </c>
    </row>
    <row r="165" spans="1:21" x14ac:dyDescent="0.3">
      <c r="A165" t="s">
        <v>1018</v>
      </c>
      <c r="B165" t="s">
        <v>721</v>
      </c>
      <c r="C165" t="s">
        <v>381</v>
      </c>
      <c r="D165" t="str">
        <f>IFERROR(VLOOKUP(C165,'class and classification'!$A$1:$B$338,2,FALSE),VLOOKUP(C165,'class and classification'!$A$340:$B$378,2,FALSE))</f>
        <v>Predominantly Rural</v>
      </c>
      <c r="E165" t="str">
        <f>IFERROR(VLOOKUP(C165,'class and classification'!$A$1:$C$338,3,FALSE),VLOOKUP(C165,'class and classification'!$A$340:$C$378,3,FALSE))</f>
        <v>SD</v>
      </c>
      <c r="F165">
        <v>12928</v>
      </c>
      <c r="G165">
        <v>13375</v>
      </c>
      <c r="H165">
        <v>13773</v>
      </c>
      <c r="I165">
        <v>14221</v>
      </c>
      <c r="J165">
        <v>15086</v>
      </c>
      <c r="K165">
        <v>15600</v>
      </c>
      <c r="L165">
        <v>15666</v>
      </c>
      <c r="M165">
        <v>15676</v>
      </c>
      <c r="N165">
        <v>16384</v>
      </c>
      <c r="O165">
        <v>16903</v>
      </c>
      <c r="P165">
        <v>17145</v>
      </c>
      <c r="Q165">
        <v>18119</v>
      </c>
      <c r="R165">
        <v>18334</v>
      </c>
      <c r="S165">
        <v>18535</v>
      </c>
      <c r="T165">
        <v>19650</v>
      </c>
      <c r="U165">
        <v>20224</v>
      </c>
    </row>
    <row r="166" spans="1:21" x14ac:dyDescent="0.3">
      <c r="A166" t="s">
        <v>1018</v>
      </c>
      <c r="B166" t="s">
        <v>710</v>
      </c>
      <c r="C166" t="s">
        <v>371</v>
      </c>
      <c r="D166" t="str">
        <f>IFERROR(VLOOKUP(C166,'class and classification'!$A$1:$B$338,2,FALSE),VLOOKUP(C166,'class and classification'!$A$340:$B$378,2,FALSE))</f>
        <v>Urban with Significant Rural</v>
      </c>
      <c r="E166" t="str">
        <f>IFERROR(VLOOKUP(C166,'class and classification'!$A$1:$C$338,3,FALSE),VLOOKUP(C166,'class and classification'!$A$340:$C$378,3,FALSE))</f>
        <v>SD</v>
      </c>
      <c r="F166">
        <v>14233</v>
      </c>
      <c r="G166">
        <v>14806</v>
      </c>
      <c r="H166">
        <v>14821</v>
      </c>
      <c r="I166">
        <v>15757</v>
      </c>
      <c r="J166">
        <v>16438</v>
      </c>
      <c r="K166">
        <v>16325</v>
      </c>
      <c r="L166">
        <v>16799</v>
      </c>
      <c r="M166">
        <v>17301</v>
      </c>
      <c r="N166">
        <v>17869</v>
      </c>
      <c r="O166">
        <v>18279</v>
      </c>
      <c r="P166">
        <v>18807</v>
      </c>
      <c r="Q166">
        <v>19978</v>
      </c>
      <c r="R166">
        <v>19552</v>
      </c>
      <c r="S166">
        <v>19686</v>
      </c>
      <c r="T166">
        <v>20670</v>
      </c>
      <c r="U166">
        <v>21073</v>
      </c>
    </row>
    <row r="167" spans="1:21" x14ac:dyDescent="0.3">
      <c r="A167" t="s">
        <v>1018</v>
      </c>
      <c r="B167" t="s">
        <v>711</v>
      </c>
      <c r="C167" t="s">
        <v>372</v>
      </c>
      <c r="D167" t="str">
        <f>IFERROR(VLOOKUP(C167,'class and classification'!$A$1:$B$338,2,FALSE),VLOOKUP(C167,'class and classification'!$A$340:$B$378,2,FALSE))</f>
        <v>Urban with Significant Rural</v>
      </c>
      <c r="E167" t="str">
        <f>IFERROR(VLOOKUP(C167,'class and classification'!$A$1:$C$338,3,FALSE),VLOOKUP(C167,'class and classification'!$A$340:$C$378,3,FALSE))</f>
        <v>SD</v>
      </c>
      <c r="F167">
        <v>10590</v>
      </c>
      <c r="G167">
        <v>10861</v>
      </c>
      <c r="H167">
        <v>10906</v>
      </c>
      <c r="I167">
        <v>11444</v>
      </c>
      <c r="J167">
        <v>11981</v>
      </c>
      <c r="K167">
        <v>12563</v>
      </c>
      <c r="L167">
        <v>12920</v>
      </c>
      <c r="M167">
        <v>13323</v>
      </c>
      <c r="N167">
        <v>13944</v>
      </c>
      <c r="O167">
        <v>14277</v>
      </c>
      <c r="P167">
        <v>14414</v>
      </c>
      <c r="Q167">
        <v>15256</v>
      </c>
      <c r="R167">
        <v>14942</v>
      </c>
      <c r="S167">
        <v>15193</v>
      </c>
      <c r="T167">
        <v>15577</v>
      </c>
      <c r="U167">
        <v>16225</v>
      </c>
    </row>
    <row r="168" spans="1:21" x14ac:dyDescent="0.3">
      <c r="A168" t="s">
        <v>1018</v>
      </c>
      <c r="B168" t="s">
        <v>714</v>
      </c>
      <c r="C168" t="s">
        <v>375</v>
      </c>
      <c r="D168" t="str">
        <f>IFERROR(VLOOKUP(C168,'class and classification'!$A$1:$B$338,2,FALSE),VLOOKUP(C168,'class and classification'!$A$340:$B$378,2,FALSE))</f>
        <v>Predominantly Urban</v>
      </c>
      <c r="E168" t="str">
        <f>IFERROR(VLOOKUP(C168,'class and classification'!$A$1:$C$338,3,FALSE),VLOOKUP(C168,'class and classification'!$A$340:$C$378,3,FALSE))</f>
        <v>SD</v>
      </c>
      <c r="F168">
        <v>11641</v>
      </c>
      <c r="G168">
        <v>11988</v>
      </c>
      <c r="H168">
        <v>12062</v>
      </c>
      <c r="I168">
        <v>12685</v>
      </c>
      <c r="J168">
        <v>13214</v>
      </c>
      <c r="K168">
        <v>13742</v>
      </c>
      <c r="L168">
        <v>14187</v>
      </c>
      <c r="M168">
        <v>14570</v>
      </c>
      <c r="N168">
        <v>15135</v>
      </c>
      <c r="O168">
        <v>15460</v>
      </c>
      <c r="P168">
        <v>15592</v>
      </c>
      <c r="Q168">
        <v>16418</v>
      </c>
      <c r="R168">
        <v>15992</v>
      </c>
      <c r="S168">
        <v>16219</v>
      </c>
      <c r="T168">
        <v>16702</v>
      </c>
      <c r="U168">
        <v>17170</v>
      </c>
    </row>
    <row r="169" spans="1:21" x14ac:dyDescent="0.3">
      <c r="A169" t="s">
        <v>1018</v>
      </c>
      <c r="B169" t="s">
        <v>712</v>
      </c>
      <c r="C169" t="s">
        <v>373</v>
      </c>
      <c r="D169" t="str">
        <f>IFERROR(VLOOKUP(C169,'class and classification'!$A$1:$B$338,2,FALSE),VLOOKUP(C169,'class and classification'!$A$340:$B$378,2,FALSE))</f>
        <v>Predominantly Rural</v>
      </c>
      <c r="E169" t="str">
        <f>IFERROR(VLOOKUP(C169,'class and classification'!$A$1:$C$338,3,FALSE),VLOOKUP(C169,'class and classification'!$A$340:$C$378,3,FALSE))</f>
        <v>SD</v>
      </c>
      <c r="F169">
        <v>11623</v>
      </c>
      <c r="G169">
        <v>12110</v>
      </c>
      <c r="H169">
        <v>12126</v>
      </c>
      <c r="I169">
        <v>12762</v>
      </c>
      <c r="J169">
        <v>13432</v>
      </c>
      <c r="K169">
        <v>14161</v>
      </c>
      <c r="L169">
        <v>14753</v>
      </c>
      <c r="M169">
        <v>15218</v>
      </c>
      <c r="N169">
        <v>15881</v>
      </c>
      <c r="O169">
        <v>16252</v>
      </c>
      <c r="P169">
        <v>16447</v>
      </c>
      <c r="Q169">
        <v>17093</v>
      </c>
      <c r="R169">
        <v>17308</v>
      </c>
      <c r="S169">
        <v>18003</v>
      </c>
      <c r="T169">
        <v>18874</v>
      </c>
      <c r="U169">
        <v>19572</v>
      </c>
    </row>
    <row r="170" spans="1:21" x14ac:dyDescent="0.3">
      <c r="A170" t="s">
        <v>1018</v>
      </c>
      <c r="B170" t="s">
        <v>713</v>
      </c>
      <c r="C170" t="s">
        <v>374</v>
      </c>
      <c r="D170" t="str">
        <f>IFERROR(VLOOKUP(C170,'class and classification'!$A$1:$B$338,2,FALSE),VLOOKUP(C170,'class and classification'!$A$340:$B$378,2,FALSE))</f>
        <v>Predominantly Rural</v>
      </c>
      <c r="E170" t="str">
        <f>IFERROR(VLOOKUP(C170,'class and classification'!$A$1:$C$338,3,FALSE),VLOOKUP(C170,'class and classification'!$A$340:$C$378,3,FALSE))</f>
        <v>SD</v>
      </c>
      <c r="F170">
        <v>12655</v>
      </c>
      <c r="G170">
        <v>13279</v>
      </c>
      <c r="H170">
        <v>13405</v>
      </c>
      <c r="I170">
        <v>14230</v>
      </c>
      <c r="J170">
        <v>15007</v>
      </c>
      <c r="K170">
        <v>15263</v>
      </c>
      <c r="L170">
        <v>15910</v>
      </c>
      <c r="M170">
        <v>16243</v>
      </c>
      <c r="N170">
        <v>16779</v>
      </c>
      <c r="O170">
        <v>17140</v>
      </c>
      <c r="P170">
        <v>17580</v>
      </c>
      <c r="Q170">
        <v>18421</v>
      </c>
      <c r="R170">
        <v>18547</v>
      </c>
      <c r="S170">
        <v>18904</v>
      </c>
      <c r="T170">
        <v>19909</v>
      </c>
      <c r="U170">
        <v>20466</v>
      </c>
    </row>
    <row r="171" spans="1:21" x14ac:dyDescent="0.3">
      <c r="A171" t="s">
        <v>1018</v>
      </c>
      <c r="B171" t="s">
        <v>709</v>
      </c>
      <c r="C171" t="s">
        <v>370</v>
      </c>
      <c r="D171" t="str">
        <f>IFERROR(VLOOKUP(C171,'class and classification'!$A$1:$B$338,2,FALSE),VLOOKUP(C171,'class and classification'!$A$340:$B$378,2,FALSE))</f>
        <v>Predominantly Rural</v>
      </c>
      <c r="E171" t="str">
        <f>IFERROR(VLOOKUP(C171,'class and classification'!$A$1:$C$338,3,FALSE),VLOOKUP(C171,'class and classification'!$A$340:$C$378,3,FALSE))</f>
        <v>SD</v>
      </c>
      <c r="F171">
        <v>11375</v>
      </c>
      <c r="G171">
        <v>11798</v>
      </c>
      <c r="H171">
        <v>11937</v>
      </c>
      <c r="I171">
        <v>12583</v>
      </c>
      <c r="J171">
        <v>13132</v>
      </c>
      <c r="K171">
        <v>13507</v>
      </c>
      <c r="L171">
        <v>14018</v>
      </c>
      <c r="M171">
        <v>14386</v>
      </c>
      <c r="N171">
        <v>15016</v>
      </c>
      <c r="O171">
        <v>15115</v>
      </c>
      <c r="P171">
        <v>15472</v>
      </c>
      <c r="Q171">
        <v>16325</v>
      </c>
      <c r="R171">
        <v>16822</v>
      </c>
      <c r="S171">
        <v>17303</v>
      </c>
      <c r="T171">
        <v>17998</v>
      </c>
      <c r="U171">
        <v>18462</v>
      </c>
    </row>
    <row r="172" spans="1:21" x14ac:dyDescent="0.3">
      <c r="A172" t="s">
        <v>1018</v>
      </c>
      <c r="B172" t="s">
        <v>715</v>
      </c>
      <c r="C172" t="s">
        <v>376</v>
      </c>
      <c r="D172" t="str">
        <f>IFERROR(VLOOKUP(C172,'class and classification'!$A$1:$B$338,2,FALSE),VLOOKUP(C172,'class and classification'!$A$340:$B$378,2,FALSE))</f>
        <v>Predominantly Rural</v>
      </c>
      <c r="E172" t="str">
        <f>IFERROR(VLOOKUP(C172,'class and classification'!$A$1:$C$338,3,FALSE),VLOOKUP(C172,'class and classification'!$A$340:$C$378,3,FALSE))</f>
        <v>SD</v>
      </c>
      <c r="F172">
        <v>13986</v>
      </c>
      <c r="G172">
        <v>14576</v>
      </c>
      <c r="H172">
        <v>14747</v>
      </c>
      <c r="I172">
        <v>15590</v>
      </c>
      <c r="J172">
        <v>16161</v>
      </c>
      <c r="K172">
        <v>16134</v>
      </c>
      <c r="L172">
        <v>16489</v>
      </c>
      <c r="M172">
        <v>16834</v>
      </c>
      <c r="N172">
        <v>17414</v>
      </c>
      <c r="O172">
        <v>17506</v>
      </c>
      <c r="P172">
        <v>17946</v>
      </c>
      <c r="Q172">
        <v>18921</v>
      </c>
      <c r="R172">
        <v>19401</v>
      </c>
      <c r="S172">
        <v>19751</v>
      </c>
      <c r="T172">
        <v>20364</v>
      </c>
      <c r="U172">
        <v>20564</v>
      </c>
    </row>
    <row r="173" spans="1:21" x14ac:dyDescent="0.3">
      <c r="A173" t="s">
        <v>1018</v>
      </c>
      <c r="B173" t="s">
        <v>674</v>
      </c>
      <c r="C173" t="s">
        <v>140</v>
      </c>
      <c r="D173" t="str">
        <f>IFERROR(VLOOKUP(C173,'class and classification'!$A$1:$B$338,2,FALSE),VLOOKUP(C173,'class and classification'!$A$340:$B$378,2,FALSE))</f>
        <v>Predominantly Urban</v>
      </c>
      <c r="E173" t="str">
        <f>IFERROR(VLOOKUP(C173,'class and classification'!$A$1:$C$338,3,FALSE),VLOOKUP(C173,'class and classification'!$A$340:$C$378,3,FALSE))</f>
        <v>UA</v>
      </c>
      <c r="F173">
        <v>11485</v>
      </c>
      <c r="G173">
        <v>11704</v>
      </c>
      <c r="H173">
        <v>11814</v>
      </c>
      <c r="I173">
        <v>12179</v>
      </c>
      <c r="J173">
        <v>12339</v>
      </c>
      <c r="K173">
        <v>12529</v>
      </c>
      <c r="L173">
        <v>12813</v>
      </c>
      <c r="M173">
        <v>13005</v>
      </c>
      <c r="N173">
        <v>13403</v>
      </c>
      <c r="O173">
        <v>13678</v>
      </c>
      <c r="P173">
        <v>14165</v>
      </c>
      <c r="Q173">
        <v>14637</v>
      </c>
      <c r="R173">
        <v>15389</v>
      </c>
      <c r="S173">
        <v>16153</v>
      </c>
      <c r="T173">
        <v>16541</v>
      </c>
      <c r="U173">
        <v>16873</v>
      </c>
    </row>
    <row r="174" spans="1:21" x14ac:dyDescent="0.3">
      <c r="A174" t="s">
        <v>1018</v>
      </c>
      <c r="B174" t="s">
        <v>698</v>
      </c>
      <c r="C174" t="s">
        <v>360</v>
      </c>
      <c r="D174" t="str">
        <f>IFERROR(VLOOKUP(C174,'class and classification'!$A$1:$B$338,2,FALSE),VLOOKUP(C174,'class and classification'!$A$340:$B$378,2,FALSE))</f>
        <v>Predominantly Urban</v>
      </c>
      <c r="E174" t="str">
        <f>IFERROR(VLOOKUP(C174,'class and classification'!$A$1:$C$338,3,FALSE),VLOOKUP(C174,'class and classification'!$A$340:$C$378,3,FALSE))</f>
        <v>SD</v>
      </c>
      <c r="F174">
        <v>14845</v>
      </c>
      <c r="G174">
        <v>15256</v>
      </c>
      <c r="H174">
        <v>15925</v>
      </c>
      <c r="I174">
        <v>16678</v>
      </c>
      <c r="J174">
        <v>17064</v>
      </c>
      <c r="K174">
        <v>17923</v>
      </c>
      <c r="L174">
        <v>17891</v>
      </c>
      <c r="M174">
        <v>18089</v>
      </c>
      <c r="N174">
        <v>18910</v>
      </c>
      <c r="O174">
        <v>19898</v>
      </c>
      <c r="P174">
        <v>20474</v>
      </c>
      <c r="Q174">
        <v>21848</v>
      </c>
      <c r="R174">
        <v>22227</v>
      </c>
      <c r="S174">
        <v>22903</v>
      </c>
      <c r="T174">
        <v>22820</v>
      </c>
      <c r="U174">
        <v>23109</v>
      </c>
    </row>
    <row r="175" spans="1:21" x14ac:dyDescent="0.3">
      <c r="A175" t="s">
        <v>1018</v>
      </c>
      <c r="B175" t="s">
        <v>699</v>
      </c>
      <c r="C175" t="s">
        <v>361</v>
      </c>
      <c r="D175" t="str">
        <f>IFERROR(VLOOKUP(C175,'class and classification'!$A$1:$B$338,2,FALSE),VLOOKUP(C175,'class and classification'!$A$340:$B$378,2,FALSE))</f>
        <v>Urban with Significant Rural</v>
      </c>
      <c r="E175" t="str">
        <f>IFERROR(VLOOKUP(C175,'class and classification'!$A$1:$C$338,3,FALSE),VLOOKUP(C175,'class and classification'!$A$340:$C$378,3,FALSE))</f>
        <v>SD</v>
      </c>
      <c r="F175">
        <v>16818</v>
      </c>
      <c r="G175">
        <v>17459</v>
      </c>
      <c r="H175">
        <v>18285</v>
      </c>
      <c r="I175">
        <v>19368</v>
      </c>
      <c r="J175">
        <v>19908</v>
      </c>
      <c r="K175">
        <v>20420</v>
      </c>
      <c r="L175">
        <v>20387</v>
      </c>
      <c r="M175">
        <v>20470</v>
      </c>
      <c r="N175">
        <v>21289</v>
      </c>
      <c r="O175">
        <v>22343</v>
      </c>
      <c r="P175">
        <v>23202</v>
      </c>
      <c r="Q175">
        <v>24739</v>
      </c>
      <c r="R175">
        <v>24733</v>
      </c>
      <c r="S175">
        <v>25483</v>
      </c>
      <c r="T175">
        <v>25850</v>
      </c>
      <c r="U175">
        <v>26318</v>
      </c>
    </row>
    <row r="176" spans="1:21" x14ac:dyDescent="0.3">
      <c r="A176" t="s">
        <v>1018</v>
      </c>
      <c r="B176" t="s">
        <v>701</v>
      </c>
      <c r="C176" t="s">
        <v>363</v>
      </c>
      <c r="D176" t="str">
        <f>IFERROR(VLOOKUP(C176,'class and classification'!$A$1:$B$338,2,FALSE),VLOOKUP(C176,'class and classification'!$A$340:$B$378,2,FALSE))</f>
        <v>Predominantly Urban</v>
      </c>
      <c r="E176" t="str">
        <f>IFERROR(VLOOKUP(C176,'class and classification'!$A$1:$C$338,3,FALSE),VLOOKUP(C176,'class and classification'!$A$340:$C$378,3,FALSE))</f>
        <v>SD</v>
      </c>
      <c r="F176">
        <v>18424</v>
      </c>
      <c r="G176">
        <v>19208</v>
      </c>
      <c r="H176">
        <v>19919</v>
      </c>
      <c r="I176">
        <v>21019</v>
      </c>
      <c r="J176">
        <v>21463</v>
      </c>
      <c r="K176">
        <v>21481</v>
      </c>
      <c r="L176">
        <v>21582</v>
      </c>
      <c r="M176">
        <v>21644</v>
      </c>
      <c r="N176">
        <v>22626</v>
      </c>
      <c r="O176">
        <v>23866</v>
      </c>
      <c r="P176">
        <v>25200</v>
      </c>
      <c r="Q176">
        <v>26892</v>
      </c>
      <c r="R176">
        <v>27097</v>
      </c>
      <c r="S176">
        <v>27382</v>
      </c>
      <c r="T176">
        <v>28825</v>
      </c>
      <c r="U176">
        <v>30046</v>
      </c>
    </row>
    <row r="177" spans="1:21" x14ac:dyDescent="0.3">
      <c r="A177" t="s">
        <v>1018</v>
      </c>
      <c r="B177" t="s">
        <v>702</v>
      </c>
      <c r="C177" t="s">
        <v>364</v>
      </c>
      <c r="D177" t="str">
        <f>IFERROR(VLOOKUP(C177,'class and classification'!$A$1:$B$338,2,FALSE),VLOOKUP(C177,'class and classification'!$A$340:$B$378,2,FALSE))</f>
        <v>Urban with Significant Rural</v>
      </c>
      <c r="E177" t="str">
        <f>IFERROR(VLOOKUP(C177,'class and classification'!$A$1:$C$338,3,FALSE),VLOOKUP(C177,'class and classification'!$A$340:$C$378,3,FALSE))</f>
        <v>SD</v>
      </c>
      <c r="F177">
        <v>16018</v>
      </c>
      <c r="G177">
        <v>16591</v>
      </c>
      <c r="H177">
        <v>17466</v>
      </c>
      <c r="I177">
        <v>18247</v>
      </c>
      <c r="J177">
        <v>18683</v>
      </c>
      <c r="K177">
        <v>19178</v>
      </c>
      <c r="L177">
        <v>19243</v>
      </c>
      <c r="M177">
        <v>19349</v>
      </c>
      <c r="N177">
        <v>20253</v>
      </c>
      <c r="O177">
        <v>21217</v>
      </c>
      <c r="P177">
        <v>21940</v>
      </c>
      <c r="Q177">
        <v>23508</v>
      </c>
      <c r="R177">
        <v>23689</v>
      </c>
      <c r="S177">
        <v>24094</v>
      </c>
      <c r="T177">
        <v>25414</v>
      </c>
      <c r="U177">
        <v>25826</v>
      </c>
    </row>
    <row r="178" spans="1:21" x14ac:dyDescent="0.3">
      <c r="A178" t="s">
        <v>1018</v>
      </c>
      <c r="B178" t="s">
        <v>705</v>
      </c>
      <c r="C178" t="s">
        <v>367</v>
      </c>
      <c r="D178" t="str">
        <f>IFERROR(VLOOKUP(C178,'class and classification'!$A$1:$B$338,2,FALSE),VLOOKUP(C178,'class and classification'!$A$340:$B$378,2,FALSE))</f>
        <v>Predominantly Urban</v>
      </c>
      <c r="E178" t="str">
        <f>IFERROR(VLOOKUP(C178,'class and classification'!$A$1:$C$338,3,FALSE),VLOOKUP(C178,'class and classification'!$A$340:$C$378,3,FALSE))</f>
        <v>SD</v>
      </c>
      <c r="F178">
        <v>18951</v>
      </c>
      <c r="G178">
        <v>19736</v>
      </c>
      <c r="H178">
        <v>20526</v>
      </c>
      <c r="I178">
        <v>21856</v>
      </c>
      <c r="J178">
        <v>22341</v>
      </c>
      <c r="K178">
        <v>22269</v>
      </c>
      <c r="L178">
        <v>22612</v>
      </c>
      <c r="M178">
        <v>22712</v>
      </c>
      <c r="N178">
        <v>23726</v>
      </c>
      <c r="O178">
        <v>25011</v>
      </c>
      <c r="P178">
        <v>25970</v>
      </c>
      <c r="Q178">
        <v>27788</v>
      </c>
      <c r="R178">
        <v>27735</v>
      </c>
      <c r="S178">
        <v>28099</v>
      </c>
      <c r="T178">
        <v>29500</v>
      </c>
      <c r="U178">
        <v>29712</v>
      </c>
    </row>
    <row r="179" spans="1:21" x14ac:dyDescent="0.3">
      <c r="A179" t="s">
        <v>1018</v>
      </c>
      <c r="B179" t="s">
        <v>706</v>
      </c>
      <c r="C179" t="s">
        <v>368</v>
      </c>
      <c r="D179" t="str">
        <f>IFERROR(VLOOKUP(C179,'class and classification'!$A$1:$B$338,2,FALSE),VLOOKUP(C179,'class and classification'!$A$340:$B$378,2,FALSE))</f>
        <v>Predominantly Urban</v>
      </c>
      <c r="E179" t="str">
        <f>IFERROR(VLOOKUP(C179,'class and classification'!$A$1:$C$338,3,FALSE),VLOOKUP(C179,'class and classification'!$A$340:$C$378,3,FALSE))</f>
        <v>SD</v>
      </c>
      <c r="F179">
        <v>15078</v>
      </c>
      <c r="G179">
        <v>15476</v>
      </c>
      <c r="H179">
        <v>16301</v>
      </c>
      <c r="I179">
        <v>17081</v>
      </c>
      <c r="J179">
        <v>17270</v>
      </c>
      <c r="K179">
        <v>17999</v>
      </c>
      <c r="L179">
        <v>17797</v>
      </c>
      <c r="M179">
        <v>17753</v>
      </c>
      <c r="N179">
        <v>18537</v>
      </c>
      <c r="O179">
        <v>19339</v>
      </c>
      <c r="P179">
        <v>19770</v>
      </c>
      <c r="Q179">
        <v>21052</v>
      </c>
      <c r="R179">
        <v>21602</v>
      </c>
      <c r="S179">
        <v>22350</v>
      </c>
      <c r="T179">
        <v>23561</v>
      </c>
      <c r="U179">
        <v>24163</v>
      </c>
    </row>
    <row r="180" spans="1:21" x14ac:dyDescent="0.3">
      <c r="A180" t="s">
        <v>1018</v>
      </c>
      <c r="B180" t="s">
        <v>703</v>
      </c>
      <c r="C180" t="s">
        <v>365</v>
      </c>
      <c r="D180" t="str">
        <f>IFERROR(VLOOKUP(C180,'class and classification'!$A$1:$B$338,2,FALSE),VLOOKUP(C180,'class and classification'!$A$340:$B$378,2,FALSE))</f>
        <v>Predominantly Urban</v>
      </c>
      <c r="E180" t="str">
        <f>IFERROR(VLOOKUP(C180,'class and classification'!$A$1:$C$338,3,FALSE),VLOOKUP(C180,'class and classification'!$A$340:$C$378,3,FALSE))</f>
        <v>SD</v>
      </c>
      <c r="F180">
        <v>21092</v>
      </c>
      <c r="G180">
        <v>21991</v>
      </c>
      <c r="H180">
        <v>22844</v>
      </c>
      <c r="I180">
        <v>24285</v>
      </c>
      <c r="J180">
        <v>24722</v>
      </c>
      <c r="K180">
        <v>24854</v>
      </c>
      <c r="L180">
        <v>24838</v>
      </c>
      <c r="M180">
        <v>24830</v>
      </c>
      <c r="N180">
        <v>26060</v>
      </c>
      <c r="O180">
        <v>27198</v>
      </c>
      <c r="P180">
        <v>28465</v>
      </c>
      <c r="Q180">
        <v>30240</v>
      </c>
      <c r="R180">
        <v>30496</v>
      </c>
      <c r="S180">
        <v>31078</v>
      </c>
      <c r="T180">
        <v>33019</v>
      </c>
      <c r="U180">
        <v>33751</v>
      </c>
    </row>
    <row r="181" spans="1:21" x14ac:dyDescent="0.3">
      <c r="A181" t="s">
        <v>1018</v>
      </c>
      <c r="B181" t="s">
        <v>707</v>
      </c>
      <c r="C181" t="s">
        <v>369</v>
      </c>
      <c r="D181" t="str">
        <f>IFERROR(VLOOKUP(C181,'class and classification'!$A$1:$B$338,2,FALSE),VLOOKUP(C181,'class and classification'!$A$340:$B$378,2,FALSE))</f>
        <v>Predominantly Urban</v>
      </c>
      <c r="E181" t="str">
        <f>IFERROR(VLOOKUP(C181,'class and classification'!$A$1:$C$338,3,FALSE),VLOOKUP(C181,'class and classification'!$A$340:$C$378,3,FALSE))</f>
        <v>SD</v>
      </c>
      <c r="F181">
        <v>14855</v>
      </c>
      <c r="G181">
        <v>15010</v>
      </c>
      <c r="H181">
        <v>15551</v>
      </c>
      <c r="I181">
        <v>16169</v>
      </c>
      <c r="J181">
        <v>16719</v>
      </c>
      <c r="K181">
        <v>17429</v>
      </c>
      <c r="L181">
        <v>17378</v>
      </c>
      <c r="M181">
        <v>17550</v>
      </c>
      <c r="N181">
        <v>18252</v>
      </c>
      <c r="O181">
        <v>19118</v>
      </c>
      <c r="P181">
        <v>19630</v>
      </c>
      <c r="Q181">
        <v>20701</v>
      </c>
      <c r="R181">
        <v>20720</v>
      </c>
      <c r="S181">
        <v>20950</v>
      </c>
      <c r="T181">
        <v>22760</v>
      </c>
      <c r="U181">
        <v>22895</v>
      </c>
    </row>
    <row r="182" spans="1:21" x14ac:dyDescent="0.3">
      <c r="A182" t="s">
        <v>1018</v>
      </c>
      <c r="B182" t="s">
        <v>700</v>
      </c>
      <c r="C182" t="s">
        <v>362</v>
      </c>
      <c r="D182" t="str">
        <f>IFERROR(VLOOKUP(C182,'class and classification'!$A$1:$B$338,2,FALSE),VLOOKUP(C182,'class and classification'!$A$340:$B$378,2,FALSE))</f>
        <v>Urban with Significant Rural</v>
      </c>
      <c r="E182" t="str">
        <f>IFERROR(VLOOKUP(C182,'class and classification'!$A$1:$C$338,3,FALSE),VLOOKUP(C182,'class and classification'!$A$340:$C$378,3,FALSE))</f>
        <v>SD</v>
      </c>
      <c r="F182">
        <v>18343</v>
      </c>
      <c r="G182">
        <v>19044</v>
      </c>
      <c r="H182">
        <v>19835</v>
      </c>
      <c r="I182">
        <v>20870</v>
      </c>
      <c r="J182">
        <v>21363</v>
      </c>
      <c r="K182">
        <v>21764</v>
      </c>
      <c r="L182">
        <v>21726</v>
      </c>
      <c r="M182">
        <v>21984</v>
      </c>
      <c r="N182">
        <v>22832</v>
      </c>
      <c r="O182">
        <v>24015</v>
      </c>
      <c r="P182">
        <v>24767</v>
      </c>
      <c r="Q182">
        <v>26306</v>
      </c>
      <c r="R182">
        <v>26428</v>
      </c>
      <c r="S182">
        <v>26946</v>
      </c>
      <c r="T182">
        <v>27694</v>
      </c>
      <c r="U182">
        <v>28356</v>
      </c>
    </row>
    <row r="183" spans="1:21" x14ac:dyDescent="0.3">
      <c r="A183" t="s">
        <v>1018</v>
      </c>
      <c r="B183" t="s">
        <v>704</v>
      </c>
      <c r="C183" t="s">
        <v>366</v>
      </c>
      <c r="D183" t="str">
        <f>IFERROR(VLOOKUP(C183,'class and classification'!$A$1:$B$338,2,FALSE),VLOOKUP(C183,'class and classification'!$A$340:$B$378,2,FALSE))</f>
        <v>Predominantly Urban</v>
      </c>
      <c r="E183" t="str">
        <f>IFERROR(VLOOKUP(C183,'class and classification'!$A$1:$C$338,3,FALSE),VLOOKUP(C183,'class and classification'!$A$340:$C$378,3,FALSE))</f>
        <v>SD</v>
      </c>
      <c r="F183">
        <v>11866</v>
      </c>
      <c r="G183">
        <v>12227</v>
      </c>
      <c r="H183">
        <v>12885</v>
      </c>
      <c r="I183">
        <v>13412</v>
      </c>
      <c r="J183">
        <v>13604</v>
      </c>
      <c r="K183">
        <v>14831</v>
      </c>
      <c r="L183">
        <v>14830</v>
      </c>
      <c r="M183">
        <v>14942</v>
      </c>
      <c r="N183">
        <v>15620</v>
      </c>
      <c r="O183">
        <v>16484</v>
      </c>
      <c r="P183">
        <v>16985</v>
      </c>
      <c r="Q183">
        <v>18001</v>
      </c>
      <c r="R183">
        <v>18269</v>
      </c>
      <c r="S183">
        <v>18962</v>
      </c>
      <c r="T183">
        <v>19642</v>
      </c>
      <c r="U183">
        <v>20079</v>
      </c>
    </row>
    <row r="184" spans="1:21" x14ac:dyDescent="0.3">
      <c r="A184" t="s">
        <v>1018</v>
      </c>
      <c r="B184" t="s">
        <v>672</v>
      </c>
      <c r="C184" t="s">
        <v>138</v>
      </c>
      <c r="D184" t="str">
        <f>IFERROR(VLOOKUP(C184,'class and classification'!$A$1:$B$338,2,FALSE),VLOOKUP(C184,'class and classification'!$A$340:$B$378,2,FALSE))</f>
        <v>Urban with Significant Rural</v>
      </c>
      <c r="E184" t="str">
        <f>IFERROR(VLOOKUP(C184,'class and classification'!$A$1:$C$338,3,FALSE),VLOOKUP(C184,'class and classification'!$A$340:$C$378,3,FALSE))</f>
        <v>UA</v>
      </c>
      <c r="F184">
        <v>13650</v>
      </c>
      <c r="G184">
        <v>14325</v>
      </c>
      <c r="H184">
        <v>14825</v>
      </c>
      <c r="I184">
        <v>15390</v>
      </c>
      <c r="J184">
        <v>15986</v>
      </c>
      <c r="K184">
        <v>16421</v>
      </c>
      <c r="L184">
        <v>16814</v>
      </c>
      <c r="M184">
        <v>17095</v>
      </c>
      <c r="N184">
        <v>17486</v>
      </c>
      <c r="O184">
        <v>17947</v>
      </c>
      <c r="P184">
        <v>18451</v>
      </c>
      <c r="Q184">
        <v>19712</v>
      </c>
      <c r="R184">
        <v>20271</v>
      </c>
      <c r="S184">
        <v>20912</v>
      </c>
      <c r="T184">
        <v>21875</v>
      </c>
      <c r="U184">
        <v>22321</v>
      </c>
    </row>
    <row r="185" spans="1:21" x14ac:dyDescent="0.3">
      <c r="A185" t="s">
        <v>1018</v>
      </c>
      <c r="B185" t="s">
        <v>673</v>
      </c>
      <c r="C185" t="s">
        <v>139</v>
      </c>
      <c r="D185" t="str">
        <f>IFERROR(VLOOKUP(C185,'class and classification'!$A$1:$B$338,2,FALSE),VLOOKUP(C185,'class and classification'!$A$340:$B$378,2,FALSE))</f>
        <v>Predominantly Rural</v>
      </c>
      <c r="E185" t="str">
        <f>IFERROR(VLOOKUP(C185,'class and classification'!$A$1:$C$338,3,FALSE),VLOOKUP(C185,'class and classification'!$A$340:$C$378,3,FALSE))</f>
        <v>UA</v>
      </c>
      <c r="F185">
        <v>14765</v>
      </c>
      <c r="G185">
        <v>15419</v>
      </c>
      <c r="H185">
        <v>15843</v>
      </c>
      <c r="I185">
        <v>16337</v>
      </c>
      <c r="J185">
        <v>16867</v>
      </c>
      <c r="K185">
        <v>17215</v>
      </c>
      <c r="L185">
        <v>17751</v>
      </c>
      <c r="M185">
        <v>17832</v>
      </c>
      <c r="N185">
        <v>18446</v>
      </c>
      <c r="O185">
        <v>19238</v>
      </c>
      <c r="P185">
        <v>19545</v>
      </c>
      <c r="Q185">
        <v>20543</v>
      </c>
      <c r="R185">
        <v>20983</v>
      </c>
      <c r="S185">
        <v>21392</v>
      </c>
      <c r="T185">
        <v>22172</v>
      </c>
      <c r="U185">
        <v>22419</v>
      </c>
    </row>
    <row r="186" spans="1:21" x14ac:dyDescent="0.3">
      <c r="A186" t="s">
        <v>1018</v>
      </c>
      <c r="B186" t="s">
        <v>676</v>
      </c>
      <c r="C186" t="s">
        <v>142</v>
      </c>
      <c r="D186" t="str">
        <f>IFERROR(VLOOKUP(C186,'class and classification'!$A$1:$B$338,2,FALSE),VLOOKUP(C186,'class and classification'!$A$340:$B$378,2,FALSE))</f>
        <v>Predominantly Urban</v>
      </c>
      <c r="E186" t="str">
        <f>IFERROR(VLOOKUP(C186,'class and classification'!$A$1:$C$338,3,FALSE),VLOOKUP(C186,'class and classification'!$A$340:$C$378,3,FALSE))</f>
        <v>UA</v>
      </c>
      <c r="F186">
        <v>13835</v>
      </c>
      <c r="G186">
        <v>14173</v>
      </c>
      <c r="H186">
        <v>14531</v>
      </c>
      <c r="I186">
        <v>15036</v>
      </c>
      <c r="J186">
        <v>15318</v>
      </c>
      <c r="K186">
        <v>15783</v>
      </c>
      <c r="L186">
        <v>16088</v>
      </c>
      <c r="M186">
        <v>16253</v>
      </c>
      <c r="N186">
        <v>16691</v>
      </c>
      <c r="O186">
        <v>17294</v>
      </c>
      <c r="P186">
        <v>17807</v>
      </c>
      <c r="Q186">
        <v>18857</v>
      </c>
      <c r="R186">
        <v>19200</v>
      </c>
      <c r="S186">
        <v>19662</v>
      </c>
      <c r="T186">
        <v>20543</v>
      </c>
      <c r="U186">
        <v>21187</v>
      </c>
    </row>
    <row r="187" spans="1:21" x14ac:dyDescent="0.3">
      <c r="A187" t="s">
        <v>1018</v>
      </c>
      <c r="B187" t="s">
        <v>677</v>
      </c>
      <c r="C187" t="s">
        <v>143</v>
      </c>
      <c r="D187" t="str">
        <f>IFERROR(VLOOKUP(C187,'class and classification'!$A$1:$B$338,2,FALSE),VLOOKUP(C187,'class and classification'!$A$340:$B$378,2,FALSE))</f>
        <v>Predominantly Urban</v>
      </c>
      <c r="E187" t="str">
        <f>IFERROR(VLOOKUP(C187,'class and classification'!$A$1:$C$338,3,FALSE),VLOOKUP(C187,'class and classification'!$A$340:$C$378,3,FALSE))</f>
        <v>UA</v>
      </c>
      <c r="F187">
        <v>12613</v>
      </c>
      <c r="G187">
        <v>13007</v>
      </c>
      <c r="H187">
        <v>13368</v>
      </c>
      <c r="I187">
        <v>13976</v>
      </c>
      <c r="J187">
        <v>14474</v>
      </c>
      <c r="K187">
        <v>14788</v>
      </c>
      <c r="L187">
        <v>15078</v>
      </c>
      <c r="M187">
        <v>15191</v>
      </c>
      <c r="N187">
        <v>15584</v>
      </c>
      <c r="O187">
        <v>15977</v>
      </c>
      <c r="P187">
        <v>16658</v>
      </c>
      <c r="Q187">
        <v>17405</v>
      </c>
      <c r="R187">
        <v>17984</v>
      </c>
      <c r="S187">
        <v>18387</v>
      </c>
      <c r="T187">
        <v>19424</v>
      </c>
      <c r="U187">
        <v>19951</v>
      </c>
    </row>
    <row r="188" spans="1:21" x14ac:dyDescent="0.3">
      <c r="A188" t="s">
        <v>1018</v>
      </c>
      <c r="B188" t="s">
        <v>686</v>
      </c>
      <c r="C188" t="s">
        <v>349</v>
      </c>
      <c r="D188" t="str">
        <f>IFERROR(VLOOKUP(C188,'class and classification'!$A$1:$B$338,2,FALSE),VLOOKUP(C188,'class and classification'!$A$340:$B$378,2,FALSE))</f>
        <v>Predominantly Rural</v>
      </c>
      <c r="E188" t="str">
        <f>IFERROR(VLOOKUP(C188,'class and classification'!$A$1:$C$338,3,FALSE),VLOOKUP(C188,'class and classification'!$A$340:$C$378,3,FALSE))</f>
        <v>SD</v>
      </c>
      <c r="F188">
        <v>14253</v>
      </c>
      <c r="G188">
        <v>14772</v>
      </c>
      <c r="H188">
        <v>15062</v>
      </c>
      <c r="I188">
        <v>15624</v>
      </c>
      <c r="J188">
        <v>16246</v>
      </c>
      <c r="K188">
        <v>16718</v>
      </c>
      <c r="L188">
        <v>16755</v>
      </c>
      <c r="M188">
        <v>17043</v>
      </c>
      <c r="N188">
        <v>17660</v>
      </c>
      <c r="O188">
        <v>18285</v>
      </c>
      <c r="P188">
        <v>18734</v>
      </c>
      <c r="Q188">
        <v>19790</v>
      </c>
      <c r="R188">
        <v>20291</v>
      </c>
      <c r="S188">
        <v>20663</v>
      </c>
      <c r="T188">
        <v>21655</v>
      </c>
      <c r="U188">
        <v>22179</v>
      </c>
    </row>
    <row r="189" spans="1:21" x14ac:dyDescent="0.3">
      <c r="A189" t="s">
        <v>1018</v>
      </c>
      <c r="B189" t="s">
        <v>690</v>
      </c>
      <c r="C189" t="s">
        <v>353</v>
      </c>
      <c r="D189" t="str">
        <f>IFERROR(VLOOKUP(C189,'class and classification'!$A$1:$B$338,2,FALSE),VLOOKUP(C189,'class and classification'!$A$340:$B$378,2,FALSE))</f>
        <v>Urban with Significant Rural</v>
      </c>
      <c r="E189" t="str">
        <f>IFERROR(VLOOKUP(C189,'class and classification'!$A$1:$C$338,3,FALSE),VLOOKUP(C189,'class and classification'!$A$340:$C$378,3,FALSE))</f>
        <v>SD</v>
      </c>
      <c r="F189">
        <v>14092</v>
      </c>
      <c r="G189">
        <v>14528</v>
      </c>
      <c r="H189">
        <v>14840</v>
      </c>
      <c r="I189">
        <v>15356</v>
      </c>
      <c r="J189">
        <v>15834</v>
      </c>
      <c r="K189">
        <v>16547</v>
      </c>
      <c r="L189">
        <v>16461</v>
      </c>
      <c r="M189">
        <v>16773</v>
      </c>
      <c r="N189">
        <v>17345</v>
      </c>
      <c r="O189">
        <v>17886</v>
      </c>
      <c r="P189">
        <v>18062</v>
      </c>
      <c r="Q189">
        <v>18840</v>
      </c>
      <c r="R189">
        <v>19156</v>
      </c>
      <c r="S189">
        <v>19525</v>
      </c>
      <c r="T189">
        <v>20415</v>
      </c>
      <c r="U189">
        <v>20570</v>
      </c>
    </row>
    <row r="190" spans="1:21" x14ac:dyDescent="0.3">
      <c r="A190" t="s">
        <v>1018</v>
      </c>
      <c r="B190" t="s">
        <v>695</v>
      </c>
      <c r="C190" t="s">
        <v>358</v>
      </c>
      <c r="D190" t="str">
        <f>IFERROR(VLOOKUP(C190,'class and classification'!$A$1:$B$338,2,FALSE),VLOOKUP(C190,'class and classification'!$A$340:$B$378,2,FALSE))</f>
        <v>Predominantly Rural</v>
      </c>
      <c r="E190" t="str">
        <f>IFERROR(VLOOKUP(C190,'class and classification'!$A$1:$C$338,3,FALSE),VLOOKUP(C190,'class and classification'!$A$340:$C$378,3,FALSE))</f>
        <v>SD</v>
      </c>
      <c r="F190">
        <v>11623</v>
      </c>
      <c r="G190">
        <v>12176</v>
      </c>
      <c r="H190">
        <v>12555</v>
      </c>
      <c r="I190">
        <v>13142</v>
      </c>
      <c r="J190">
        <v>13781</v>
      </c>
      <c r="K190">
        <v>14144</v>
      </c>
      <c r="L190">
        <v>14244</v>
      </c>
      <c r="M190">
        <v>14631</v>
      </c>
      <c r="N190">
        <v>15124</v>
      </c>
      <c r="O190">
        <v>15553</v>
      </c>
      <c r="P190">
        <v>15847</v>
      </c>
      <c r="Q190">
        <v>16624</v>
      </c>
      <c r="R190">
        <v>16918</v>
      </c>
      <c r="S190">
        <v>17280</v>
      </c>
      <c r="T190">
        <v>18060</v>
      </c>
      <c r="U190">
        <v>18513</v>
      </c>
    </row>
    <row r="191" spans="1:21" x14ac:dyDescent="0.3">
      <c r="A191" t="s">
        <v>1018</v>
      </c>
      <c r="B191" t="s">
        <v>691</v>
      </c>
      <c r="C191" t="s">
        <v>354</v>
      </c>
      <c r="D191" t="str">
        <f>IFERROR(VLOOKUP(C191,'class and classification'!$A$1:$B$338,2,FALSE),VLOOKUP(C191,'class and classification'!$A$340:$B$378,2,FALSE))</f>
        <v>Urban with Significant Rural</v>
      </c>
      <c r="E191" t="str">
        <f>IFERROR(VLOOKUP(C191,'class and classification'!$A$1:$C$338,3,FALSE),VLOOKUP(C191,'class and classification'!$A$340:$C$378,3,FALSE))</f>
        <v>SD</v>
      </c>
      <c r="F191">
        <v>18426</v>
      </c>
      <c r="G191">
        <v>19428</v>
      </c>
      <c r="H191">
        <v>19862</v>
      </c>
      <c r="I191">
        <v>20836</v>
      </c>
      <c r="J191">
        <v>21819</v>
      </c>
      <c r="K191">
        <v>21506</v>
      </c>
      <c r="L191">
        <v>21543</v>
      </c>
      <c r="M191">
        <v>21986</v>
      </c>
      <c r="N191">
        <v>22788</v>
      </c>
      <c r="O191">
        <v>23386</v>
      </c>
      <c r="P191">
        <v>24071</v>
      </c>
      <c r="Q191">
        <v>26770</v>
      </c>
      <c r="R191">
        <v>26985</v>
      </c>
      <c r="S191">
        <v>28037</v>
      </c>
      <c r="T191">
        <v>30112</v>
      </c>
      <c r="U191">
        <v>30550</v>
      </c>
    </row>
    <row r="192" spans="1:21" x14ac:dyDescent="0.3">
      <c r="A192" t="s">
        <v>1018</v>
      </c>
      <c r="B192" t="s">
        <v>692</v>
      </c>
      <c r="C192" t="s">
        <v>355</v>
      </c>
      <c r="D192" t="str">
        <f>IFERROR(VLOOKUP(C192,'class and classification'!$A$1:$B$338,2,FALSE),VLOOKUP(C192,'class and classification'!$A$340:$B$378,2,FALSE))</f>
        <v>Predominantly Urban</v>
      </c>
      <c r="E192" t="str">
        <f>IFERROR(VLOOKUP(C192,'class and classification'!$A$1:$C$338,3,FALSE),VLOOKUP(C192,'class and classification'!$A$340:$C$378,3,FALSE))</f>
        <v>SD</v>
      </c>
      <c r="F192">
        <v>10938</v>
      </c>
      <c r="G192">
        <v>11339</v>
      </c>
      <c r="H192">
        <v>11688</v>
      </c>
      <c r="I192">
        <v>11931</v>
      </c>
      <c r="J192">
        <v>12364</v>
      </c>
      <c r="K192">
        <v>13372</v>
      </c>
      <c r="L192">
        <v>13354</v>
      </c>
      <c r="M192">
        <v>13754</v>
      </c>
      <c r="N192">
        <v>14388</v>
      </c>
      <c r="O192">
        <v>14697</v>
      </c>
      <c r="P192">
        <v>14826</v>
      </c>
      <c r="Q192">
        <v>16203</v>
      </c>
      <c r="R192">
        <v>16799</v>
      </c>
      <c r="S192">
        <v>17679</v>
      </c>
      <c r="T192">
        <v>18693</v>
      </c>
      <c r="U192">
        <v>19157</v>
      </c>
    </row>
    <row r="193" spans="1:21" x14ac:dyDescent="0.3">
      <c r="A193" t="s">
        <v>1018</v>
      </c>
      <c r="B193" t="s">
        <v>696</v>
      </c>
      <c r="C193" t="s">
        <v>359</v>
      </c>
      <c r="D193" t="str">
        <f>IFERROR(VLOOKUP(C193,'class and classification'!$A$1:$B$338,2,FALSE),VLOOKUP(C193,'class and classification'!$A$340:$B$378,2,FALSE))</f>
        <v>Predominantly Rural</v>
      </c>
      <c r="E193" t="str">
        <f>IFERROR(VLOOKUP(C193,'class and classification'!$A$1:$C$338,3,FALSE),VLOOKUP(C193,'class and classification'!$A$340:$C$378,3,FALSE))</f>
        <v>SD</v>
      </c>
      <c r="F193">
        <v>19786</v>
      </c>
      <c r="G193">
        <v>20699</v>
      </c>
      <c r="H193">
        <v>20858</v>
      </c>
      <c r="I193">
        <v>21454</v>
      </c>
      <c r="J193">
        <v>22127</v>
      </c>
      <c r="K193">
        <v>21995</v>
      </c>
      <c r="L193">
        <v>21556</v>
      </c>
      <c r="M193">
        <v>21902</v>
      </c>
      <c r="N193">
        <v>22722</v>
      </c>
      <c r="O193">
        <v>23042</v>
      </c>
      <c r="P193">
        <v>23403</v>
      </c>
      <c r="Q193">
        <v>25707</v>
      </c>
      <c r="R193">
        <v>25831</v>
      </c>
      <c r="S193">
        <v>26687</v>
      </c>
      <c r="T193">
        <v>28118</v>
      </c>
      <c r="U193">
        <v>28090</v>
      </c>
    </row>
    <row r="194" spans="1:21" x14ac:dyDescent="0.3">
      <c r="A194" t="s">
        <v>1018</v>
      </c>
      <c r="B194" t="s">
        <v>687</v>
      </c>
      <c r="C194" t="s">
        <v>350</v>
      </c>
      <c r="D194" t="str">
        <f>IFERROR(VLOOKUP(C194,'class and classification'!$A$1:$B$338,2,FALSE),VLOOKUP(C194,'class and classification'!$A$340:$B$378,2,FALSE))</f>
        <v>Urban with Significant Rural</v>
      </c>
      <c r="E194" t="str">
        <f>IFERROR(VLOOKUP(C194,'class and classification'!$A$1:$C$338,3,FALSE),VLOOKUP(C194,'class and classification'!$A$340:$C$378,3,FALSE))</f>
        <v>SD</v>
      </c>
      <c r="F194">
        <v>20191</v>
      </c>
      <c r="G194">
        <v>20929</v>
      </c>
      <c r="H194">
        <v>21291</v>
      </c>
      <c r="I194">
        <v>22018</v>
      </c>
      <c r="J194">
        <v>22821</v>
      </c>
      <c r="K194">
        <v>22832</v>
      </c>
      <c r="L194">
        <v>22611</v>
      </c>
      <c r="M194">
        <v>22772</v>
      </c>
      <c r="N194">
        <v>23560</v>
      </c>
      <c r="O194">
        <v>24074</v>
      </c>
      <c r="P194">
        <v>24892</v>
      </c>
      <c r="Q194">
        <v>26483</v>
      </c>
      <c r="R194">
        <v>27666</v>
      </c>
      <c r="S194">
        <v>28294</v>
      </c>
      <c r="T194">
        <v>30112</v>
      </c>
      <c r="U194">
        <v>30517</v>
      </c>
    </row>
    <row r="195" spans="1:21" x14ac:dyDescent="0.3">
      <c r="A195" t="s">
        <v>1018</v>
      </c>
      <c r="B195" t="s">
        <v>689</v>
      </c>
      <c r="C195" t="s">
        <v>352</v>
      </c>
      <c r="D195" t="str">
        <f>IFERROR(VLOOKUP(C195,'class and classification'!$A$1:$B$338,2,FALSE),VLOOKUP(C195,'class and classification'!$A$340:$B$378,2,FALSE))</f>
        <v>Predominantly Urban</v>
      </c>
      <c r="E195" t="str">
        <f>IFERROR(VLOOKUP(C195,'class and classification'!$A$1:$C$338,3,FALSE),VLOOKUP(C195,'class and classification'!$A$340:$C$378,3,FALSE))</f>
        <v>SD</v>
      </c>
      <c r="F195">
        <v>15496</v>
      </c>
      <c r="G195">
        <v>15916</v>
      </c>
      <c r="H195">
        <v>16386</v>
      </c>
      <c r="I195">
        <v>17023</v>
      </c>
      <c r="J195">
        <v>17603</v>
      </c>
      <c r="K195">
        <v>18304</v>
      </c>
      <c r="L195">
        <v>18183</v>
      </c>
      <c r="M195">
        <v>18422</v>
      </c>
      <c r="N195">
        <v>19035</v>
      </c>
      <c r="O195">
        <v>19538</v>
      </c>
      <c r="P195">
        <v>20257</v>
      </c>
      <c r="Q195">
        <v>21454</v>
      </c>
      <c r="R195">
        <v>22311</v>
      </c>
      <c r="S195">
        <v>22820</v>
      </c>
      <c r="T195">
        <v>24011</v>
      </c>
      <c r="U195">
        <v>24643</v>
      </c>
    </row>
    <row r="196" spans="1:21" x14ac:dyDescent="0.3">
      <c r="A196" t="s">
        <v>1018</v>
      </c>
      <c r="B196" t="s">
        <v>693</v>
      </c>
      <c r="C196" t="s">
        <v>356</v>
      </c>
      <c r="D196" t="str">
        <f>IFERROR(VLOOKUP(C196,'class and classification'!$A$1:$B$338,2,FALSE),VLOOKUP(C196,'class and classification'!$A$340:$B$378,2,FALSE))</f>
        <v>Predominantly Rural</v>
      </c>
      <c r="E196" t="str">
        <f>IFERROR(VLOOKUP(C196,'class and classification'!$A$1:$C$338,3,FALSE),VLOOKUP(C196,'class and classification'!$A$340:$C$378,3,FALSE))</f>
        <v>SD</v>
      </c>
      <c r="F196">
        <v>15700</v>
      </c>
      <c r="G196">
        <v>16299</v>
      </c>
      <c r="H196">
        <v>16712</v>
      </c>
      <c r="I196">
        <v>17208</v>
      </c>
      <c r="J196">
        <v>18066</v>
      </c>
      <c r="K196">
        <v>18310</v>
      </c>
      <c r="L196">
        <v>18414</v>
      </c>
      <c r="M196">
        <v>18820</v>
      </c>
      <c r="N196">
        <v>19318</v>
      </c>
      <c r="O196">
        <v>19807</v>
      </c>
      <c r="P196">
        <v>20543</v>
      </c>
      <c r="Q196">
        <v>21761</v>
      </c>
      <c r="R196">
        <v>22584</v>
      </c>
      <c r="S196">
        <v>23207</v>
      </c>
      <c r="T196">
        <v>23378</v>
      </c>
      <c r="U196">
        <v>23427</v>
      </c>
    </row>
    <row r="197" spans="1:21" x14ac:dyDescent="0.3">
      <c r="A197" t="s">
        <v>1018</v>
      </c>
      <c r="B197" t="s">
        <v>685</v>
      </c>
      <c r="C197" t="s">
        <v>348</v>
      </c>
      <c r="D197" t="str">
        <f>IFERROR(VLOOKUP(C197,'class and classification'!$A$1:$B$338,2,FALSE),VLOOKUP(C197,'class and classification'!$A$340:$B$378,2,FALSE))</f>
        <v>Predominantly Urban</v>
      </c>
      <c r="E197" t="str">
        <f>IFERROR(VLOOKUP(C197,'class and classification'!$A$1:$C$338,3,FALSE),VLOOKUP(C197,'class and classification'!$A$340:$C$378,3,FALSE))</f>
        <v>SD</v>
      </c>
      <c r="F197">
        <v>14280</v>
      </c>
      <c r="G197">
        <v>14731</v>
      </c>
      <c r="H197">
        <v>15144</v>
      </c>
      <c r="I197">
        <v>15598</v>
      </c>
      <c r="J197">
        <v>16152</v>
      </c>
      <c r="K197">
        <v>16850</v>
      </c>
      <c r="L197">
        <v>16873</v>
      </c>
      <c r="M197">
        <v>17058</v>
      </c>
      <c r="N197">
        <v>17638</v>
      </c>
      <c r="O197">
        <v>17816</v>
      </c>
      <c r="P197">
        <v>17972</v>
      </c>
      <c r="Q197">
        <v>18906</v>
      </c>
      <c r="R197">
        <v>19466</v>
      </c>
      <c r="S197">
        <v>19898</v>
      </c>
      <c r="T197">
        <v>20929</v>
      </c>
      <c r="U197">
        <v>21435</v>
      </c>
    </row>
    <row r="198" spans="1:21" x14ac:dyDescent="0.3">
      <c r="A198" t="s">
        <v>1018</v>
      </c>
      <c r="B198" t="s">
        <v>688</v>
      </c>
      <c r="C198" t="s">
        <v>351</v>
      </c>
      <c r="D198" t="str">
        <f>IFERROR(VLOOKUP(C198,'class and classification'!$A$1:$B$338,2,FALSE),VLOOKUP(C198,'class and classification'!$A$340:$B$378,2,FALSE))</f>
        <v>Predominantly Urban</v>
      </c>
      <c r="E198" t="str">
        <f>IFERROR(VLOOKUP(C198,'class and classification'!$A$1:$C$338,3,FALSE),VLOOKUP(C198,'class and classification'!$A$340:$C$378,3,FALSE))</f>
        <v>SD</v>
      </c>
      <c r="F198">
        <v>14200</v>
      </c>
      <c r="G198">
        <v>14732</v>
      </c>
      <c r="H198">
        <v>15069</v>
      </c>
      <c r="I198">
        <v>15781</v>
      </c>
      <c r="J198">
        <v>16406</v>
      </c>
      <c r="K198">
        <v>16770</v>
      </c>
      <c r="L198">
        <v>16851</v>
      </c>
      <c r="M198">
        <v>17189</v>
      </c>
      <c r="N198">
        <v>17661</v>
      </c>
      <c r="O198">
        <v>18005</v>
      </c>
      <c r="P198">
        <v>18405</v>
      </c>
      <c r="Q198">
        <v>19546</v>
      </c>
      <c r="R198">
        <v>19952</v>
      </c>
      <c r="S198">
        <v>20462</v>
      </c>
      <c r="T198">
        <v>21392</v>
      </c>
      <c r="U198">
        <v>22011</v>
      </c>
    </row>
    <row r="199" spans="1:21" x14ac:dyDescent="0.3">
      <c r="A199" t="s">
        <v>1018</v>
      </c>
      <c r="B199" t="s">
        <v>694</v>
      </c>
      <c r="C199" t="s">
        <v>357</v>
      </c>
      <c r="D199" t="str">
        <f>IFERROR(VLOOKUP(C199,'class and classification'!$A$1:$B$338,2,FALSE),VLOOKUP(C199,'class and classification'!$A$340:$B$378,2,FALSE))</f>
        <v>Predominantly Urban</v>
      </c>
      <c r="E199" t="str">
        <f>IFERROR(VLOOKUP(C199,'class and classification'!$A$1:$C$338,3,FALSE),VLOOKUP(C199,'class and classification'!$A$340:$C$378,3,FALSE))</f>
        <v>SD</v>
      </c>
      <c r="F199">
        <v>15319</v>
      </c>
      <c r="G199">
        <v>15861</v>
      </c>
      <c r="H199">
        <v>16105</v>
      </c>
      <c r="I199">
        <v>16776</v>
      </c>
      <c r="J199">
        <v>17306</v>
      </c>
      <c r="K199">
        <v>17545</v>
      </c>
      <c r="L199">
        <v>17593</v>
      </c>
      <c r="M199">
        <v>17886</v>
      </c>
      <c r="N199">
        <v>18342</v>
      </c>
      <c r="O199">
        <v>18751</v>
      </c>
      <c r="P199">
        <v>19049</v>
      </c>
      <c r="Q199">
        <v>20247</v>
      </c>
      <c r="R199">
        <v>20711</v>
      </c>
      <c r="S199">
        <v>21128</v>
      </c>
      <c r="T199">
        <v>22582</v>
      </c>
      <c r="U199">
        <v>22986</v>
      </c>
    </row>
    <row r="201" spans="1:21" x14ac:dyDescent="0.3">
      <c r="A201" t="s">
        <v>1606</v>
      </c>
      <c r="U201" t="s">
        <v>1597</v>
      </c>
    </row>
    <row r="202" spans="1:21" x14ac:dyDescent="0.3">
      <c r="A202" t="s">
        <v>1595</v>
      </c>
      <c r="B202" t="s">
        <v>1596</v>
      </c>
      <c r="C202" t="s">
        <v>1116</v>
      </c>
      <c r="F202">
        <v>2004</v>
      </c>
      <c r="G202">
        <v>2005</v>
      </c>
      <c r="H202">
        <v>2006</v>
      </c>
      <c r="I202">
        <v>2007</v>
      </c>
      <c r="J202">
        <v>2008</v>
      </c>
      <c r="K202">
        <v>2009</v>
      </c>
      <c r="L202">
        <v>2010</v>
      </c>
      <c r="M202">
        <v>2011</v>
      </c>
      <c r="N202">
        <v>2012</v>
      </c>
      <c r="O202">
        <v>2013</v>
      </c>
      <c r="P202">
        <v>2014</v>
      </c>
      <c r="Q202">
        <v>2015</v>
      </c>
      <c r="R202">
        <v>2016</v>
      </c>
      <c r="S202">
        <v>2017</v>
      </c>
      <c r="T202">
        <v>2018</v>
      </c>
      <c r="U202" t="s">
        <v>1599</v>
      </c>
    </row>
    <row r="203" spans="1:21" x14ac:dyDescent="0.3">
      <c r="A203" t="s">
        <v>1019</v>
      </c>
      <c r="B203" t="s">
        <v>727</v>
      </c>
      <c r="C203" t="s">
        <v>150</v>
      </c>
      <c r="D203" t="str">
        <f>IFERROR(VLOOKUP(C203,'class and classification'!$A$1:$B$338,2,FALSE),VLOOKUP(C203,'class and classification'!$A$340:$B$378,2,FALSE))</f>
        <v>Predominantly Urban</v>
      </c>
      <c r="E203" t="str">
        <f>IFERROR(VLOOKUP(C203,'class and classification'!$A$1:$C$338,3,FALSE),VLOOKUP(C203,'class and classification'!$A$340:$C$378,3,FALSE))</f>
        <v>L</v>
      </c>
      <c r="F203">
        <v>109234</v>
      </c>
      <c r="G203">
        <v>122565</v>
      </c>
      <c r="H203">
        <v>130110</v>
      </c>
      <c r="I203">
        <v>139733</v>
      </c>
      <c r="J203">
        <v>155363</v>
      </c>
      <c r="K203">
        <v>151219</v>
      </c>
      <c r="L203">
        <v>147841</v>
      </c>
      <c r="M203">
        <v>144611</v>
      </c>
      <c r="N203">
        <v>175447</v>
      </c>
      <c r="O203">
        <v>216630</v>
      </c>
      <c r="P203">
        <v>226826</v>
      </c>
      <c r="Q203">
        <v>227294</v>
      </c>
      <c r="R203">
        <v>220644</v>
      </c>
      <c r="S203">
        <v>212614</v>
      </c>
      <c r="T203">
        <v>211104</v>
      </c>
      <c r="U203">
        <v>200903</v>
      </c>
    </row>
    <row r="204" spans="1:21" x14ac:dyDescent="0.3">
      <c r="A204" t="s">
        <v>1019</v>
      </c>
      <c r="B204" t="s">
        <v>726</v>
      </c>
      <c r="C204" t="s">
        <v>149</v>
      </c>
      <c r="D204" t="str">
        <f>IFERROR(VLOOKUP(C204,'class and classification'!$A$1:$B$338,2,FALSE),VLOOKUP(C204,'class and classification'!$A$340:$B$378,2,FALSE))</f>
        <v>Predominantly Urban</v>
      </c>
      <c r="E204" t="str">
        <f>IFERROR(VLOOKUP(C204,'class and classification'!$A$1:$C$338,3,FALSE),VLOOKUP(C204,'class and classification'!$A$340:$C$378,3,FALSE))</f>
        <v>L</v>
      </c>
      <c r="F204">
        <v>23163</v>
      </c>
      <c r="G204">
        <v>25626</v>
      </c>
      <c r="H204">
        <v>27818</v>
      </c>
      <c r="I204">
        <v>30857</v>
      </c>
      <c r="J204">
        <v>33847</v>
      </c>
      <c r="K204">
        <v>33740</v>
      </c>
      <c r="L204">
        <v>32757</v>
      </c>
      <c r="M204">
        <v>31344</v>
      </c>
      <c r="N204">
        <v>33549</v>
      </c>
      <c r="O204">
        <v>36688</v>
      </c>
      <c r="P204">
        <v>37202</v>
      </c>
      <c r="Q204">
        <v>39613</v>
      </c>
      <c r="R204">
        <v>40827</v>
      </c>
      <c r="S204">
        <v>41106</v>
      </c>
      <c r="T204">
        <v>43536</v>
      </c>
      <c r="U204">
        <v>44015</v>
      </c>
    </row>
    <row r="205" spans="1:21" x14ac:dyDescent="0.3">
      <c r="A205" t="s">
        <v>1019</v>
      </c>
      <c r="B205" t="s">
        <v>739</v>
      </c>
      <c r="C205" t="s">
        <v>162</v>
      </c>
      <c r="D205" t="str">
        <f>IFERROR(VLOOKUP(C205,'class and classification'!$A$1:$B$338,2,FALSE),VLOOKUP(C205,'class and classification'!$A$340:$B$378,2,FALSE))</f>
        <v>Predominantly Urban</v>
      </c>
      <c r="E205" t="str">
        <f>IFERROR(VLOOKUP(C205,'class and classification'!$A$1:$C$338,3,FALSE),VLOOKUP(C205,'class and classification'!$A$340:$C$378,3,FALSE))</f>
        <v>L</v>
      </c>
      <c r="F205">
        <v>28248</v>
      </c>
      <c r="G205">
        <v>30474</v>
      </c>
      <c r="H205">
        <v>32950</v>
      </c>
      <c r="I205">
        <v>36946</v>
      </c>
      <c r="J205">
        <v>39934</v>
      </c>
      <c r="K205">
        <v>40292</v>
      </c>
      <c r="L205">
        <v>40108</v>
      </c>
      <c r="M205">
        <v>39217</v>
      </c>
      <c r="N205">
        <v>42327</v>
      </c>
      <c r="O205">
        <v>46370</v>
      </c>
      <c r="P205">
        <v>49012</v>
      </c>
      <c r="Q205">
        <v>52280</v>
      </c>
      <c r="R205">
        <v>54106</v>
      </c>
      <c r="S205">
        <v>53482</v>
      </c>
      <c r="T205">
        <v>53644</v>
      </c>
      <c r="U205">
        <v>53670</v>
      </c>
    </row>
    <row r="206" spans="1:21" x14ac:dyDescent="0.3">
      <c r="A206" t="s">
        <v>1019</v>
      </c>
      <c r="B206" t="s">
        <v>729</v>
      </c>
      <c r="C206" t="s">
        <v>152</v>
      </c>
      <c r="D206" t="str">
        <f>IFERROR(VLOOKUP(C206,'class and classification'!$A$1:$B$338,2,FALSE),VLOOKUP(C206,'class and classification'!$A$340:$B$378,2,FALSE))</f>
        <v>Predominantly Urban</v>
      </c>
      <c r="E206" t="str">
        <f>IFERROR(VLOOKUP(C206,'class and classification'!$A$1:$C$338,3,FALSE),VLOOKUP(C206,'class and classification'!$A$340:$C$378,3,FALSE))</f>
        <v>L</v>
      </c>
      <c r="F206">
        <v>23952</v>
      </c>
      <c r="G206">
        <v>25801</v>
      </c>
      <c r="H206">
        <v>27374</v>
      </c>
      <c r="I206">
        <v>29560</v>
      </c>
      <c r="J206">
        <v>30987</v>
      </c>
      <c r="K206">
        <v>31706</v>
      </c>
      <c r="L206">
        <v>31222</v>
      </c>
      <c r="M206">
        <v>29947</v>
      </c>
      <c r="N206">
        <v>32093</v>
      </c>
      <c r="O206">
        <v>35892</v>
      </c>
      <c r="P206">
        <v>37905</v>
      </c>
      <c r="Q206">
        <v>39533</v>
      </c>
      <c r="R206">
        <v>39217</v>
      </c>
      <c r="S206">
        <v>39665</v>
      </c>
      <c r="T206">
        <v>42335</v>
      </c>
      <c r="U206">
        <v>43040</v>
      </c>
    </row>
    <row r="207" spans="1:21" x14ac:dyDescent="0.3">
      <c r="A207" t="s">
        <v>1019</v>
      </c>
      <c r="B207" t="s">
        <v>732</v>
      </c>
      <c r="C207" t="s">
        <v>155</v>
      </c>
      <c r="D207" t="str">
        <f>IFERROR(VLOOKUP(C207,'class and classification'!$A$1:$B$338,2,FALSE),VLOOKUP(C207,'class and classification'!$A$340:$B$378,2,FALSE))</f>
        <v>Predominantly Urban</v>
      </c>
      <c r="E207" t="str">
        <f>IFERROR(VLOOKUP(C207,'class and classification'!$A$1:$C$338,3,FALSE),VLOOKUP(C207,'class and classification'!$A$340:$C$378,3,FALSE))</f>
        <v>L</v>
      </c>
      <c r="F207">
        <v>42454</v>
      </c>
      <c r="G207">
        <v>45392</v>
      </c>
      <c r="H207">
        <v>50119</v>
      </c>
      <c r="I207">
        <v>57183</v>
      </c>
      <c r="J207">
        <v>62206</v>
      </c>
      <c r="K207">
        <v>60761</v>
      </c>
      <c r="L207">
        <v>58909</v>
      </c>
      <c r="M207">
        <v>58401</v>
      </c>
      <c r="N207">
        <v>64298</v>
      </c>
      <c r="O207">
        <v>71228</v>
      </c>
      <c r="P207">
        <v>76857</v>
      </c>
      <c r="Q207">
        <v>79703</v>
      </c>
      <c r="R207">
        <v>80470</v>
      </c>
      <c r="S207">
        <v>81531</v>
      </c>
      <c r="T207">
        <v>85476</v>
      </c>
      <c r="U207">
        <v>85376</v>
      </c>
    </row>
    <row r="208" spans="1:21" x14ac:dyDescent="0.3">
      <c r="A208" t="s">
        <v>1019</v>
      </c>
      <c r="B208" t="s">
        <v>738</v>
      </c>
      <c r="C208" t="s">
        <v>161</v>
      </c>
      <c r="D208" t="str">
        <f>IFERROR(VLOOKUP(C208,'class and classification'!$A$1:$B$338,2,FALSE),VLOOKUP(C208,'class and classification'!$A$340:$B$378,2,FALSE))</f>
        <v>Predominantly Urban</v>
      </c>
      <c r="E208" t="str">
        <f>IFERROR(VLOOKUP(C208,'class and classification'!$A$1:$C$338,3,FALSE),VLOOKUP(C208,'class and classification'!$A$340:$C$378,3,FALSE))</f>
        <v>L</v>
      </c>
      <c r="F208">
        <v>21779</v>
      </c>
      <c r="G208">
        <v>24153</v>
      </c>
      <c r="H208">
        <v>26087</v>
      </c>
      <c r="I208">
        <v>29070</v>
      </c>
      <c r="J208">
        <v>30249</v>
      </c>
      <c r="K208">
        <v>30292</v>
      </c>
      <c r="L208">
        <v>29257</v>
      </c>
      <c r="M208">
        <v>28019</v>
      </c>
      <c r="N208">
        <v>29872</v>
      </c>
      <c r="O208">
        <v>32636</v>
      </c>
      <c r="P208">
        <v>34593</v>
      </c>
      <c r="Q208">
        <v>36445</v>
      </c>
      <c r="R208">
        <v>37729</v>
      </c>
      <c r="S208">
        <v>37678</v>
      </c>
      <c r="T208">
        <v>39489</v>
      </c>
      <c r="U208">
        <v>40851</v>
      </c>
    </row>
    <row r="209" spans="1:21" x14ac:dyDescent="0.3">
      <c r="A209" t="s">
        <v>1019</v>
      </c>
      <c r="B209" t="s">
        <v>728</v>
      </c>
      <c r="C209" t="s">
        <v>151</v>
      </c>
      <c r="D209" t="str">
        <f>IFERROR(VLOOKUP(C209,'class and classification'!$A$1:$B$338,2,FALSE),VLOOKUP(C209,'class and classification'!$A$340:$B$378,2,FALSE))</f>
        <v>Predominantly Urban</v>
      </c>
      <c r="E209" t="str">
        <f>IFERROR(VLOOKUP(C209,'class and classification'!$A$1:$C$338,3,FALSE),VLOOKUP(C209,'class and classification'!$A$340:$C$378,3,FALSE))</f>
        <v>L</v>
      </c>
      <c r="F209">
        <v>11835</v>
      </c>
      <c r="G209">
        <v>12989</v>
      </c>
      <c r="H209">
        <v>14132</v>
      </c>
      <c r="I209">
        <v>15399</v>
      </c>
      <c r="J209">
        <v>15849</v>
      </c>
      <c r="K209">
        <v>16250</v>
      </c>
      <c r="L209">
        <v>16606</v>
      </c>
      <c r="M209">
        <v>16918</v>
      </c>
      <c r="N209">
        <v>17827</v>
      </c>
      <c r="O209">
        <v>19165</v>
      </c>
      <c r="P209">
        <v>20005</v>
      </c>
      <c r="Q209">
        <v>21621</v>
      </c>
      <c r="R209">
        <v>22261</v>
      </c>
      <c r="S209">
        <v>22369</v>
      </c>
      <c r="T209">
        <v>23527</v>
      </c>
      <c r="U209">
        <v>24575</v>
      </c>
    </row>
    <row r="210" spans="1:21" x14ac:dyDescent="0.3">
      <c r="A210" t="s">
        <v>1019</v>
      </c>
      <c r="B210" t="s">
        <v>735</v>
      </c>
      <c r="C210" t="s">
        <v>158</v>
      </c>
      <c r="D210" t="str">
        <f>IFERROR(VLOOKUP(C210,'class and classification'!$A$1:$B$338,2,FALSE),VLOOKUP(C210,'class and classification'!$A$340:$B$378,2,FALSE))</f>
        <v>Predominantly Urban</v>
      </c>
      <c r="E210" t="str">
        <f>IFERROR(VLOOKUP(C210,'class and classification'!$A$1:$C$338,3,FALSE),VLOOKUP(C210,'class and classification'!$A$340:$C$378,3,FALSE))</f>
        <v>L</v>
      </c>
      <c r="F210">
        <v>10623</v>
      </c>
      <c r="G210">
        <v>11802</v>
      </c>
      <c r="H210">
        <v>12765</v>
      </c>
      <c r="I210">
        <v>13531</v>
      </c>
      <c r="J210">
        <v>13776</v>
      </c>
      <c r="K210">
        <v>13829</v>
      </c>
      <c r="L210">
        <v>14024</v>
      </c>
      <c r="M210">
        <v>14050</v>
      </c>
      <c r="N210">
        <v>14751</v>
      </c>
      <c r="O210">
        <v>15478</v>
      </c>
      <c r="P210">
        <v>15838</v>
      </c>
      <c r="Q210">
        <v>17261</v>
      </c>
      <c r="R210">
        <v>17911</v>
      </c>
      <c r="S210">
        <v>18524</v>
      </c>
      <c r="T210">
        <v>19481</v>
      </c>
      <c r="U210">
        <v>20710</v>
      </c>
    </row>
    <row r="211" spans="1:21" x14ac:dyDescent="0.3">
      <c r="A211" t="s">
        <v>1019</v>
      </c>
      <c r="B211" t="s">
        <v>737</v>
      </c>
      <c r="C211" t="s">
        <v>160</v>
      </c>
      <c r="D211" t="str">
        <f>IFERROR(VLOOKUP(C211,'class and classification'!$A$1:$B$338,2,FALSE),VLOOKUP(C211,'class and classification'!$A$340:$B$378,2,FALSE))</f>
        <v>Predominantly Urban</v>
      </c>
      <c r="E211" t="str">
        <f>IFERROR(VLOOKUP(C211,'class and classification'!$A$1:$C$338,3,FALSE),VLOOKUP(C211,'class and classification'!$A$340:$C$378,3,FALSE))</f>
        <v>L</v>
      </c>
      <c r="F211">
        <v>16898</v>
      </c>
      <c r="G211">
        <v>17905</v>
      </c>
      <c r="H211">
        <v>18767</v>
      </c>
      <c r="I211">
        <v>19806</v>
      </c>
      <c r="J211">
        <v>20089</v>
      </c>
      <c r="K211">
        <v>20162</v>
      </c>
      <c r="L211">
        <v>20386</v>
      </c>
      <c r="M211">
        <v>20293</v>
      </c>
      <c r="N211">
        <v>21094</v>
      </c>
      <c r="O211">
        <v>21666</v>
      </c>
      <c r="P211">
        <v>22085</v>
      </c>
      <c r="Q211">
        <v>23571</v>
      </c>
      <c r="R211">
        <v>24549</v>
      </c>
      <c r="S211">
        <v>24569</v>
      </c>
      <c r="T211">
        <v>25457</v>
      </c>
      <c r="U211">
        <v>26404</v>
      </c>
    </row>
    <row r="212" spans="1:21" x14ac:dyDescent="0.3">
      <c r="A212" t="s">
        <v>1019</v>
      </c>
      <c r="B212" t="s">
        <v>730</v>
      </c>
      <c r="C212" t="s">
        <v>153</v>
      </c>
      <c r="D212" t="str">
        <f>IFERROR(VLOOKUP(C212,'class and classification'!$A$1:$B$338,2,FALSE),VLOOKUP(C212,'class and classification'!$A$340:$B$378,2,FALSE))</f>
        <v>Predominantly Urban</v>
      </c>
      <c r="E212" t="str">
        <f>IFERROR(VLOOKUP(C212,'class and classification'!$A$1:$C$338,3,FALSE),VLOOKUP(C212,'class and classification'!$A$340:$C$378,3,FALSE))</f>
        <v>L</v>
      </c>
      <c r="F212">
        <v>18137</v>
      </c>
      <c r="G212">
        <v>19125</v>
      </c>
      <c r="H212">
        <v>20005</v>
      </c>
      <c r="I212">
        <v>21261</v>
      </c>
      <c r="J212">
        <v>21354</v>
      </c>
      <c r="K212">
        <v>21386</v>
      </c>
      <c r="L212">
        <v>22153</v>
      </c>
      <c r="M212">
        <v>22448</v>
      </c>
      <c r="N212">
        <v>23850</v>
      </c>
      <c r="O212">
        <v>24344</v>
      </c>
      <c r="P212">
        <v>25491</v>
      </c>
      <c r="Q212">
        <v>27170</v>
      </c>
      <c r="R212">
        <v>26849</v>
      </c>
      <c r="S212">
        <v>27713</v>
      </c>
      <c r="T212">
        <v>29225</v>
      </c>
      <c r="U212">
        <v>30176</v>
      </c>
    </row>
    <row r="213" spans="1:21" x14ac:dyDescent="0.3">
      <c r="A213" t="s">
        <v>1019</v>
      </c>
      <c r="B213" t="s">
        <v>731</v>
      </c>
      <c r="C213" t="s">
        <v>154</v>
      </c>
      <c r="D213" t="str">
        <f>IFERROR(VLOOKUP(C213,'class and classification'!$A$1:$B$338,2,FALSE),VLOOKUP(C213,'class and classification'!$A$340:$B$378,2,FALSE))</f>
        <v>Predominantly Urban</v>
      </c>
      <c r="E213" t="str">
        <f>IFERROR(VLOOKUP(C213,'class and classification'!$A$1:$C$338,3,FALSE),VLOOKUP(C213,'class and classification'!$A$340:$C$378,3,FALSE))</f>
        <v>L</v>
      </c>
      <c r="F213">
        <v>21660</v>
      </c>
      <c r="G213">
        <v>22816</v>
      </c>
      <c r="H213">
        <v>24364</v>
      </c>
      <c r="I213">
        <v>26092</v>
      </c>
      <c r="J213">
        <v>26793</v>
      </c>
      <c r="K213">
        <v>26354</v>
      </c>
      <c r="L213">
        <v>26922</v>
      </c>
      <c r="M213">
        <v>26758</v>
      </c>
      <c r="N213">
        <v>28036</v>
      </c>
      <c r="O213">
        <v>28434</v>
      </c>
      <c r="P213">
        <v>29239</v>
      </c>
      <c r="Q213">
        <v>30783</v>
      </c>
      <c r="R213">
        <v>30475</v>
      </c>
      <c r="S213">
        <v>30315</v>
      </c>
      <c r="T213">
        <v>31363</v>
      </c>
      <c r="U213">
        <v>32534</v>
      </c>
    </row>
    <row r="214" spans="1:21" x14ac:dyDescent="0.3">
      <c r="A214" t="s">
        <v>1019</v>
      </c>
      <c r="B214" t="s">
        <v>734</v>
      </c>
      <c r="C214" t="s">
        <v>157</v>
      </c>
      <c r="D214" t="str">
        <f>IFERROR(VLOOKUP(C214,'class and classification'!$A$1:$B$338,2,FALSE),VLOOKUP(C214,'class and classification'!$A$340:$B$378,2,FALSE))</f>
        <v>Predominantly Urban</v>
      </c>
      <c r="E214" t="str">
        <f>IFERROR(VLOOKUP(C214,'class and classification'!$A$1:$C$338,3,FALSE),VLOOKUP(C214,'class and classification'!$A$340:$C$378,3,FALSE))</f>
        <v>L</v>
      </c>
      <c r="F214">
        <v>13100</v>
      </c>
      <c r="G214">
        <v>14025</v>
      </c>
      <c r="H214">
        <v>14967</v>
      </c>
      <c r="I214">
        <v>15953</v>
      </c>
      <c r="J214">
        <v>16232</v>
      </c>
      <c r="K214">
        <v>16256</v>
      </c>
      <c r="L214">
        <v>16916</v>
      </c>
      <c r="M214">
        <v>17125</v>
      </c>
      <c r="N214">
        <v>18117</v>
      </c>
      <c r="O214">
        <v>18836</v>
      </c>
      <c r="P214">
        <v>19814</v>
      </c>
      <c r="Q214">
        <v>21222</v>
      </c>
      <c r="R214">
        <v>21618</v>
      </c>
      <c r="S214">
        <v>22229</v>
      </c>
      <c r="T214">
        <v>23099</v>
      </c>
      <c r="U214">
        <v>24047</v>
      </c>
    </row>
    <row r="215" spans="1:21" x14ac:dyDescent="0.3">
      <c r="A215" t="s">
        <v>1019</v>
      </c>
      <c r="B215" t="s">
        <v>736</v>
      </c>
      <c r="C215" t="s">
        <v>159</v>
      </c>
      <c r="D215" t="str">
        <f>IFERROR(VLOOKUP(C215,'class and classification'!$A$1:$B$338,2,FALSE),VLOOKUP(C215,'class and classification'!$A$340:$B$378,2,FALSE))</f>
        <v>Predominantly Urban</v>
      </c>
      <c r="E215" t="str">
        <f>IFERROR(VLOOKUP(C215,'class and classification'!$A$1:$C$338,3,FALSE),VLOOKUP(C215,'class and classification'!$A$340:$C$378,3,FALSE))</f>
        <v>L</v>
      </c>
      <c r="F215">
        <v>15381</v>
      </c>
      <c r="G215">
        <v>16455</v>
      </c>
      <c r="H215">
        <v>17326</v>
      </c>
      <c r="I215">
        <v>18472</v>
      </c>
      <c r="J215">
        <v>18874</v>
      </c>
      <c r="K215">
        <v>18995</v>
      </c>
      <c r="L215">
        <v>19718</v>
      </c>
      <c r="M215">
        <v>19957</v>
      </c>
      <c r="N215">
        <v>21028</v>
      </c>
      <c r="O215">
        <v>21923</v>
      </c>
      <c r="P215">
        <v>23157</v>
      </c>
      <c r="Q215">
        <v>24701</v>
      </c>
      <c r="R215">
        <v>25250</v>
      </c>
      <c r="S215">
        <v>25677</v>
      </c>
      <c r="T215">
        <v>27582</v>
      </c>
      <c r="U215">
        <v>28609</v>
      </c>
    </row>
    <row r="216" spans="1:21" x14ac:dyDescent="0.3">
      <c r="A216" t="s">
        <v>1019</v>
      </c>
      <c r="B216" t="s">
        <v>733</v>
      </c>
      <c r="C216" t="s">
        <v>156</v>
      </c>
      <c r="D216" t="str">
        <f>IFERROR(VLOOKUP(C216,'class and classification'!$A$1:$B$338,2,FALSE),VLOOKUP(C216,'class and classification'!$A$340:$B$378,2,FALSE))</f>
        <v>Predominantly Urban</v>
      </c>
      <c r="E216" t="str">
        <f>IFERROR(VLOOKUP(C216,'class and classification'!$A$1:$C$338,3,FALSE),VLOOKUP(C216,'class and classification'!$A$340:$C$378,3,FALSE))</f>
        <v>L</v>
      </c>
      <c r="F216">
        <v>15273</v>
      </c>
      <c r="G216">
        <v>16275</v>
      </c>
      <c r="H216">
        <v>17235</v>
      </c>
      <c r="I216">
        <v>18510</v>
      </c>
      <c r="J216">
        <v>18913</v>
      </c>
      <c r="K216">
        <v>18939</v>
      </c>
      <c r="L216">
        <v>19620</v>
      </c>
      <c r="M216">
        <v>19776</v>
      </c>
      <c r="N216">
        <v>20871</v>
      </c>
      <c r="O216">
        <v>21794</v>
      </c>
      <c r="P216">
        <v>22829</v>
      </c>
      <c r="Q216">
        <v>25826</v>
      </c>
      <c r="R216">
        <v>27151</v>
      </c>
      <c r="S216">
        <v>27079</v>
      </c>
      <c r="T216">
        <v>28842</v>
      </c>
      <c r="U216">
        <v>30386</v>
      </c>
    </row>
    <row r="217" spans="1:21" x14ac:dyDescent="0.3">
      <c r="A217" t="s">
        <v>1019</v>
      </c>
      <c r="B217" t="s">
        <v>744</v>
      </c>
      <c r="C217" t="s">
        <v>165</v>
      </c>
      <c r="D217" t="str">
        <f>IFERROR(VLOOKUP(C217,'class and classification'!$A$1:$B$338,2,FALSE),VLOOKUP(C217,'class and classification'!$A$340:$B$378,2,FALSE))</f>
        <v>Predominantly Urban</v>
      </c>
      <c r="E217" t="str">
        <f>IFERROR(VLOOKUP(C217,'class and classification'!$A$1:$C$338,3,FALSE),VLOOKUP(C217,'class and classification'!$A$340:$C$378,3,FALSE))</f>
        <v>L</v>
      </c>
      <c r="F217">
        <v>15390</v>
      </c>
      <c r="G217">
        <v>15825</v>
      </c>
      <c r="H217">
        <v>16170</v>
      </c>
      <c r="I217">
        <v>17167</v>
      </c>
      <c r="J217">
        <v>17568</v>
      </c>
      <c r="K217">
        <v>17377</v>
      </c>
      <c r="L217">
        <v>17752</v>
      </c>
      <c r="M217">
        <v>17825</v>
      </c>
      <c r="N217">
        <v>18678</v>
      </c>
      <c r="O217">
        <v>19117</v>
      </c>
      <c r="P217">
        <v>19701</v>
      </c>
      <c r="Q217">
        <v>21032</v>
      </c>
      <c r="R217">
        <v>21580</v>
      </c>
      <c r="S217">
        <v>21560</v>
      </c>
      <c r="T217">
        <v>22525</v>
      </c>
      <c r="U217">
        <v>23401</v>
      </c>
    </row>
    <row r="218" spans="1:21" x14ac:dyDescent="0.3">
      <c r="A218" t="s">
        <v>1019</v>
      </c>
      <c r="B218" t="s">
        <v>750</v>
      </c>
      <c r="C218" t="s">
        <v>171</v>
      </c>
      <c r="D218" t="str">
        <f>IFERROR(VLOOKUP(C218,'class and classification'!$A$1:$B$338,2,FALSE),VLOOKUP(C218,'class and classification'!$A$340:$B$378,2,FALSE))</f>
        <v>Predominantly Urban</v>
      </c>
      <c r="E218" t="str">
        <f>IFERROR(VLOOKUP(C218,'class and classification'!$A$1:$C$338,3,FALSE),VLOOKUP(C218,'class and classification'!$A$340:$C$378,3,FALSE))</f>
        <v>L</v>
      </c>
      <c r="F218">
        <v>16497</v>
      </c>
      <c r="G218">
        <v>16961</v>
      </c>
      <c r="H218">
        <v>17288</v>
      </c>
      <c r="I218">
        <v>18126</v>
      </c>
      <c r="J218">
        <v>18561</v>
      </c>
      <c r="K218">
        <v>18682</v>
      </c>
      <c r="L218">
        <v>18986</v>
      </c>
      <c r="M218">
        <v>18891</v>
      </c>
      <c r="N218">
        <v>19510</v>
      </c>
      <c r="O218">
        <v>20243</v>
      </c>
      <c r="P218">
        <v>20770</v>
      </c>
      <c r="Q218">
        <v>21786</v>
      </c>
      <c r="R218">
        <v>22262</v>
      </c>
      <c r="S218">
        <v>22419</v>
      </c>
      <c r="T218">
        <v>23351</v>
      </c>
      <c r="U218">
        <v>24700</v>
      </c>
    </row>
    <row r="219" spans="1:21" x14ac:dyDescent="0.3">
      <c r="A219" t="s">
        <v>1019</v>
      </c>
      <c r="B219" t="s">
        <v>742</v>
      </c>
      <c r="C219" t="s">
        <v>163</v>
      </c>
      <c r="D219" t="str">
        <f>IFERROR(VLOOKUP(C219,'class and classification'!$A$1:$B$338,2,FALSE),VLOOKUP(C219,'class and classification'!$A$340:$B$378,2,FALSE))</f>
        <v>Predominantly Urban</v>
      </c>
      <c r="E219" t="str">
        <f>IFERROR(VLOOKUP(C219,'class and classification'!$A$1:$C$338,3,FALSE),VLOOKUP(C219,'class and classification'!$A$340:$C$378,3,FALSE))</f>
        <v>L</v>
      </c>
      <c r="F219">
        <v>11886</v>
      </c>
      <c r="G219">
        <v>12235</v>
      </c>
      <c r="H219">
        <v>12577</v>
      </c>
      <c r="I219">
        <v>13246</v>
      </c>
      <c r="J219">
        <v>13625</v>
      </c>
      <c r="K219">
        <v>13861</v>
      </c>
      <c r="L219">
        <v>14032</v>
      </c>
      <c r="M219">
        <v>14085</v>
      </c>
      <c r="N219">
        <v>14943</v>
      </c>
      <c r="O219">
        <v>15240</v>
      </c>
      <c r="P219">
        <v>15434</v>
      </c>
      <c r="Q219">
        <v>16246</v>
      </c>
      <c r="R219">
        <v>16649</v>
      </c>
      <c r="S219">
        <v>16879</v>
      </c>
      <c r="T219">
        <v>17873</v>
      </c>
      <c r="U219">
        <v>18928</v>
      </c>
    </row>
    <row r="220" spans="1:21" x14ac:dyDescent="0.3">
      <c r="A220" t="s">
        <v>1019</v>
      </c>
      <c r="B220" t="s">
        <v>752</v>
      </c>
      <c r="C220" t="s">
        <v>173</v>
      </c>
      <c r="D220" t="str">
        <f>IFERROR(VLOOKUP(C220,'class and classification'!$A$1:$B$338,2,FALSE),VLOOKUP(C220,'class and classification'!$A$340:$B$378,2,FALSE))</f>
        <v>Predominantly Urban</v>
      </c>
      <c r="E220" t="str">
        <f>IFERROR(VLOOKUP(C220,'class and classification'!$A$1:$C$338,3,FALSE),VLOOKUP(C220,'class and classification'!$A$340:$C$378,3,FALSE))</f>
        <v>L</v>
      </c>
      <c r="F220">
        <v>15664</v>
      </c>
      <c r="G220">
        <v>16213</v>
      </c>
      <c r="H220">
        <v>16555</v>
      </c>
      <c r="I220">
        <v>17749</v>
      </c>
      <c r="J220">
        <v>18298</v>
      </c>
      <c r="K220">
        <v>17909</v>
      </c>
      <c r="L220">
        <v>18400</v>
      </c>
      <c r="M220">
        <v>18573</v>
      </c>
      <c r="N220">
        <v>19548</v>
      </c>
      <c r="O220">
        <v>20086</v>
      </c>
      <c r="P220">
        <v>20409</v>
      </c>
      <c r="Q220">
        <v>21770</v>
      </c>
      <c r="R220">
        <v>22312</v>
      </c>
      <c r="S220">
        <v>22448</v>
      </c>
      <c r="T220">
        <v>23619</v>
      </c>
      <c r="U220">
        <v>24089</v>
      </c>
    </row>
    <row r="221" spans="1:21" x14ac:dyDescent="0.3">
      <c r="A221" t="s">
        <v>1019</v>
      </c>
      <c r="B221" t="s">
        <v>757</v>
      </c>
      <c r="C221" t="s">
        <v>178</v>
      </c>
      <c r="D221" t="str">
        <f>IFERROR(VLOOKUP(C221,'class and classification'!$A$1:$B$338,2,FALSE),VLOOKUP(C221,'class and classification'!$A$340:$B$378,2,FALSE))</f>
        <v>Predominantly Urban</v>
      </c>
      <c r="E221" t="str">
        <f>IFERROR(VLOOKUP(C221,'class and classification'!$A$1:$C$338,3,FALSE),VLOOKUP(C221,'class and classification'!$A$340:$C$378,3,FALSE))</f>
        <v>L</v>
      </c>
      <c r="F221">
        <v>15344</v>
      </c>
      <c r="G221">
        <v>15918</v>
      </c>
      <c r="H221">
        <v>16159</v>
      </c>
      <c r="I221">
        <v>17056</v>
      </c>
      <c r="J221">
        <v>17470</v>
      </c>
      <c r="K221">
        <v>17184</v>
      </c>
      <c r="L221">
        <v>17579</v>
      </c>
      <c r="M221">
        <v>17577</v>
      </c>
      <c r="N221">
        <v>18713</v>
      </c>
      <c r="O221">
        <v>19064</v>
      </c>
      <c r="P221">
        <v>19532</v>
      </c>
      <c r="Q221">
        <v>21335</v>
      </c>
      <c r="R221">
        <v>21713</v>
      </c>
      <c r="S221">
        <v>22334</v>
      </c>
      <c r="T221">
        <v>23702</v>
      </c>
      <c r="U221">
        <v>24650</v>
      </c>
    </row>
    <row r="222" spans="1:21" x14ac:dyDescent="0.3">
      <c r="A222" t="s">
        <v>1019</v>
      </c>
      <c r="B222" t="s">
        <v>760</v>
      </c>
      <c r="C222" t="s">
        <v>181</v>
      </c>
      <c r="D222" t="str">
        <f>IFERROR(VLOOKUP(C222,'class and classification'!$A$1:$B$338,2,FALSE),VLOOKUP(C222,'class and classification'!$A$340:$B$378,2,FALSE))</f>
        <v>Predominantly Urban</v>
      </c>
      <c r="E222" t="str">
        <f>IFERROR(VLOOKUP(C222,'class and classification'!$A$1:$C$338,3,FALSE),VLOOKUP(C222,'class and classification'!$A$340:$C$378,3,FALSE))</f>
        <v>L</v>
      </c>
      <c r="F222">
        <v>14379</v>
      </c>
      <c r="G222">
        <v>14951</v>
      </c>
      <c r="H222">
        <v>15316</v>
      </c>
      <c r="I222">
        <v>16174</v>
      </c>
      <c r="J222">
        <v>16402</v>
      </c>
      <c r="K222">
        <v>16430</v>
      </c>
      <c r="L222">
        <v>16739</v>
      </c>
      <c r="M222">
        <v>16815</v>
      </c>
      <c r="N222">
        <v>17966</v>
      </c>
      <c r="O222">
        <v>18732</v>
      </c>
      <c r="P222">
        <v>19494</v>
      </c>
      <c r="Q222">
        <v>21089</v>
      </c>
      <c r="R222">
        <v>21610</v>
      </c>
      <c r="S222">
        <v>22240</v>
      </c>
      <c r="T222">
        <v>23529</v>
      </c>
      <c r="U222">
        <v>24614</v>
      </c>
    </row>
    <row r="223" spans="1:21" x14ac:dyDescent="0.3">
      <c r="A223" t="s">
        <v>1019</v>
      </c>
      <c r="B223" t="s">
        <v>749</v>
      </c>
      <c r="C223" t="s">
        <v>170</v>
      </c>
      <c r="D223" t="str">
        <f>IFERROR(VLOOKUP(C223,'class and classification'!$A$1:$B$338,2,FALSE),VLOOKUP(C223,'class and classification'!$A$340:$B$378,2,FALSE))</f>
        <v>Predominantly Urban</v>
      </c>
      <c r="E223" t="str">
        <f>IFERROR(VLOOKUP(C223,'class and classification'!$A$1:$C$338,3,FALSE),VLOOKUP(C223,'class and classification'!$A$340:$C$378,3,FALSE))</f>
        <v>L</v>
      </c>
      <c r="F223">
        <v>14721</v>
      </c>
      <c r="G223">
        <v>15314</v>
      </c>
      <c r="H223">
        <v>15725</v>
      </c>
      <c r="I223">
        <v>16856</v>
      </c>
      <c r="J223">
        <v>17384</v>
      </c>
      <c r="K223">
        <v>17283</v>
      </c>
      <c r="L223">
        <v>17524</v>
      </c>
      <c r="M223">
        <v>17537</v>
      </c>
      <c r="N223">
        <v>18686</v>
      </c>
      <c r="O223">
        <v>19118</v>
      </c>
      <c r="P223">
        <v>19869</v>
      </c>
      <c r="Q223">
        <v>21476</v>
      </c>
      <c r="R223">
        <v>22012</v>
      </c>
      <c r="S223">
        <v>21933</v>
      </c>
      <c r="T223">
        <v>22810</v>
      </c>
      <c r="U223">
        <v>23710</v>
      </c>
    </row>
    <row r="224" spans="1:21" x14ac:dyDescent="0.3">
      <c r="A224" t="s">
        <v>1019</v>
      </c>
      <c r="B224" t="s">
        <v>746</v>
      </c>
      <c r="C224" t="s">
        <v>167</v>
      </c>
      <c r="D224" t="str">
        <f>IFERROR(VLOOKUP(C224,'class and classification'!$A$1:$B$338,2,FALSE),VLOOKUP(C224,'class and classification'!$A$340:$B$378,2,FALSE))</f>
        <v>Predominantly Urban</v>
      </c>
      <c r="E224" t="str">
        <f>IFERROR(VLOOKUP(C224,'class and classification'!$A$1:$C$338,3,FALSE),VLOOKUP(C224,'class and classification'!$A$340:$C$378,3,FALSE))</f>
        <v>L</v>
      </c>
      <c r="F224">
        <v>19238</v>
      </c>
      <c r="G224">
        <v>20100</v>
      </c>
      <c r="H224">
        <v>20633</v>
      </c>
      <c r="I224">
        <v>21762</v>
      </c>
      <c r="J224">
        <v>22007</v>
      </c>
      <c r="K224">
        <v>21642</v>
      </c>
      <c r="L224">
        <v>22235</v>
      </c>
      <c r="M224">
        <v>22640</v>
      </c>
      <c r="N224">
        <v>23922</v>
      </c>
      <c r="O224">
        <v>24580</v>
      </c>
      <c r="P224">
        <v>25633</v>
      </c>
      <c r="Q224">
        <v>27416</v>
      </c>
      <c r="R224">
        <v>27760</v>
      </c>
      <c r="S224">
        <v>27656</v>
      </c>
      <c r="T224">
        <v>29091</v>
      </c>
      <c r="U224">
        <v>30157</v>
      </c>
    </row>
    <row r="225" spans="1:21" x14ac:dyDescent="0.3">
      <c r="A225" t="s">
        <v>1019</v>
      </c>
      <c r="B225" t="s">
        <v>747</v>
      </c>
      <c r="C225" t="s">
        <v>168</v>
      </c>
      <c r="D225" t="str">
        <f>IFERROR(VLOOKUP(C225,'class and classification'!$A$1:$B$338,2,FALSE),VLOOKUP(C225,'class and classification'!$A$340:$B$378,2,FALSE))</f>
        <v>Predominantly Urban</v>
      </c>
      <c r="E225" t="str">
        <f>IFERROR(VLOOKUP(C225,'class and classification'!$A$1:$C$338,3,FALSE),VLOOKUP(C225,'class and classification'!$A$340:$C$378,3,FALSE))</f>
        <v>L</v>
      </c>
      <c r="F225">
        <v>15001</v>
      </c>
      <c r="G225">
        <v>15798</v>
      </c>
      <c r="H225">
        <v>16267</v>
      </c>
      <c r="I225">
        <v>17272</v>
      </c>
      <c r="J225">
        <v>17621</v>
      </c>
      <c r="K225">
        <v>17341</v>
      </c>
      <c r="L225">
        <v>17743</v>
      </c>
      <c r="M225">
        <v>17974</v>
      </c>
      <c r="N225">
        <v>19002</v>
      </c>
      <c r="O225">
        <v>19646</v>
      </c>
      <c r="P225">
        <v>19991</v>
      </c>
      <c r="Q225">
        <v>21517</v>
      </c>
      <c r="R225">
        <v>21921</v>
      </c>
      <c r="S225">
        <v>22240</v>
      </c>
      <c r="T225">
        <v>23599</v>
      </c>
      <c r="U225">
        <v>24603</v>
      </c>
    </row>
    <row r="226" spans="1:21" x14ac:dyDescent="0.3">
      <c r="A226" t="s">
        <v>1019</v>
      </c>
      <c r="B226" t="s">
        <v>755</v>
      </c>
      <c r="C226" t="s">
        <v>176</v>
      </c>
      <c r="D226" t="str">
        <f>IFERROR(VLOOKUP(C226,'class and classification'!$A$1:$B$338,2,FALSE),VLOOKUP(C226,'class and classification'!$A$340:$B$378,2,FALSE))</f>
        <v>Predominantly Urban</v>
      </c>
      <c r="E226" t="str">
        <f>IFERROR(VLOOKUP(C226,'class and classification'!$A$1:$C$338,3,FALSE),VLOOKUP(C226,'class and classification'!$A$340:$C$378,3,FALSE))</f>
        <v>L</v>
      </c>
      <c r="F226">
        <v>19208</v>
      </c>
      <c r="G226">
        <v>19944</v>
      </c>
      <c r="H226">
        <v>20309</v>
      </c>
      <c r="I226">
        <v>21734</v>
      </c>
      <c r="J226">
        <v>22080</v>
      </c>
      <c r="K226">
        <v>21593</v>
      </c>
      <c r="L226">
        <v>22113</v>
      </c>
      <c r="M226">
        <v>22292</v>
      </c>
      <c r="N226">
        <v>23575</v>
      </c>
      <c r="O226">
        <v>24400</v>
      </c>
      <c r="P226">
        <v>24787</v>
      </c>
      <c r="Q226">
        <v>26086</v>
      </c>
      <c r="R226">
        <v>26576</v>
      </c>
      <c r="S226">
        <v>26326</v>
      </c>
      <c r="T226">
        <v>27919</v>
      </c>
      <c r="U226">
        <v>29045</v>
      </c>
    </row>
    <row r="227" spans="1:21" x14ac:dyDescent="0.3">
      <c r="A227" t="s">
        <v>1019</v>
      </c>
      <c r="B227" t="s">
        <v>756</v>
      </c>
      <c r="C227" t="s">
        <v>177</v>
      </c>
      <c r="D227" t="str">
        <f>IFERROR(VLOOKUP(C227,'class and classification'!$A$1:$B$338,2,FALSE),VLOOKUP(C227,'class and classification'!$A$340:$B$378,2,FALSE))</f>
        <v>Predominantly Urban</v>
      </c>
      <c r="E227" t="str">
        <f>IFERROR(VLOOKUP(C227,'class and classification'!$A$1:$C$338,3,FALSE),VLOOKUP(C227,'class and classification'!$A$340:$C$378,3,FALSE))</f>
        <v>L</v>
      </c>
      <c r="F227">
        <v>21169</v>
      </c>
      <c r="G227">
        <v>22053</v>
      </c>
      <c r="H227">
        <v>22466</v>
      </c>
      <c r="I227">
        <v>23674</v>
      </c>
      <c r="J227">
        <v>24129</v>
      </c>
      <c r="K227">
        <v>23570</v>
      </c>
      <c r="L227">
        <v>24375</v>
      </c>
      <c r="M227">
        <v>24737</v>
      </c>
      <c r="N227">
        <v>26018</v>
      </c>
      <c r="O227">
        <v>27302</v>
      </c>
      <c r="P227">
        <v>28214</v>
      </c>
      <c r="Q227">
        <v>30049</v>
      </c>
      <c r="R227">
        <v>30694</v>
      </c>
      <c r="S227">
        <v>30672</v>
      </c>
      <c r="T227">
        <v>32155</v>
      </c>
      <c r="U227">
        <v>33251</v>
      </c>
    </row>
    <row r="228" spans="1:21" x14ac:dyDescent="0.3">
      <c r="A228" t="s">
        <v>1019</v>
      </c>
      <c r="B228" t="s">
        <v>759</v>
      </c>
      <c r="C228" t="s">
        <v>180</v>
      </c>
      <c r="D228" t="str">
        <f>IFERROR(VLOOKUP(C228,'class and classification'!$A$1:$B$338,2,FALSE),VLOOKUP(C228,'class and classification'!$A$340:$B$378,2,FALSE))</f>
        <v>Predominantly Urban</v>
      </c>
      <c r="E228" t="str">
        <f>IFERROR(VLOOKUP(C228,'class and classification'!$A$1:$C$338,3,FALSE),VLOOKUP(C228,'class and classification'!$A$340:$C$378,3,FALSE))</f>
        <v>L</v>
      </c>
      <c r="F228">
        <v>15983</v>
      </c>
      <c r="G228">
        <v>16840</v>
      </c>
      <c r="H228">
        <v>17223</v>
      </c>
      <c r="I228">
        <v>18177</v>
      </c>
      <c r="J228">
        <v>18515</v>
      </c>
      <c r="K228">
        <v>18163</v>
      </c>
      <c r="L228">
        <v>18735</v>
      </c>
      <c r="M228">
        <v>18947</v>
      </c>
      <c r="N228">
        <v>20041</v>
      </c>
      <c r="O228">
        <v>20728</v>
      </c>
      <c r="P228">
        <v>21096</v>
      </c>
      <c r="Q228">
        <v>22618</v>
      </c>
      <c r="R228">
        <v>22986</v>
      </c>
      <c r="S228">
        <v>22742</v>
      </c>
      <c r="T228">
        <v>24755</v>
      </c>
      <c r="U228">
        <v>25591</v>
      </c>
    </row>
    <row r="229" spans="1:21" x14ac:dyDescent="0.3">
      <c r="A229" t="s">
        <v>1019</v>
      </c>
      <c r="B229" t="s">
        <v>743</v>
      </c>
      <c r="C229" t="s">
        <v>164</v>
      </c>
      <c r="D229" t="str">
        <f>IFERROR(VLOOKUP(C229,'class and classification'!$A$1:$B$338,2,FALSE),VLOOKUP(C229,'class and classification'!$A$340:$B$378,2,FALSE))</f>
        <v>Predominantly Urban</v>
      </c>
      <c r="E229" t="str">
        <f>IFERROR(VLOOKUP(C229,'class and classification'!$A$1:$C$338,3,FALSE),VLOOKUP(C229,'class and classification'!$A$340:$C$378,3,FALSE))</f>
        <v>L</v>
      </c>
      <c r="F229">
        <v>17629</v>
      </c>
      <c r="G229">
        <v>18692</v>
      </c>
      <c r="H229">
        <v>19361</v>
      </c>
      <c r="I229">
        <v>20603</v>
      </c>
      <c r="J229">
        <v>21232</v>
      </c>
      <c r="K229">
        <v>20919</v>
      </c>
      <c r="L229">
        <v>21429</v>
      </c>
      <c r="M229">
        <v>21563</v>
      </c>
      <c r="N229">
        <v>23059</v>
      </c>
      <c r="O229">
        <v>23973</v>
      </c>
      <c r="P229">
        <v>25255</v>
      </c>
      <c r="Q229">
        <v>28051</v>
      </c>
      <c r="R229">
        <v>28824</v>
      </c>
      <c r="S229">
        <v>28940</v>
      </c>
      <c r="T229">
        <v>30271</v>
      </c>
      <c r="U229">
        <v>31489</v>
      </c>
    </row>
    <row r="230" spans="1:21" x14ac:dyDescent="0.3">
      <c r="A230" t="s">
        <v>1019</v>
      </c>
      <c r="B230" t="s">
        <v>745</v>
      </c>
      <c r="C230" t="s">
        <v>166</v>
      </c>
      <c r="D230" t="str">
        <f>IFERROR(VLOOKUP(C230,'class and classification'!$A$1:$B$338,2,FALSE),VLOOKUP(C230,'class and classification'!$A$340:$B$378,2,FALSE))</f>
        <v>Predominantly Urban</v>
      </c>
      <c r="E230" t="str">
        <f>IFERROR(VLOOKUP(C230,'class and classification'!$A$1:$C$338,3,FALSE),VLOOKUP(C230,'class and classification'!$A$340:$C$378,3,FALSE))</f>
        <v>L</v>
      </c>
      <c r="F230">
        <v>15231</v>
      </c>
      <c r="G230">
        <v>16245</v>
      </c>
      <c r="H230">
        <v>16567</v>
      </c>
      <c r="I230">
        <v>17578</v>
      </c>
      <c r="J230">
        <v>18013</v>
      </c>
      <c r="K230">
        <v>18138</v>
      </c>
      <c r="L230">
        <v>18379</v>
      </c>
      <c r="M230">
        <v>18542</v>
      </c>
      <c r="N230">
        <v>19897</v>
      </c>
      <c r="O230">
        <v>21112</v>
      </c>
      <c r="P230">
        <v>22031</v>
      </c>
      <c r="Q230">
        <v>23612</v>
      </c>
      <c r="R230">
        <v>23841</v>
      </c>
      <c r="S230">
        <v>24022</v>
      </c>
      <c r="T230">
        <v>25381</v>
      </c>
      <c r="U230">
        <v>26376</v>
      </c>
    </row>
    <row r="231" spans="1:21" x14ac:dyDescent="0.3">
      <c r="A231" t="s">
        <v>1019</v>
      </c>
      <c r="B231" t="s">
        <v>748</v>
      </c>
      <c r="C231" t="s">
        <v>169</v>
      </c>
      <c r="D231" t="str">
        <f>IFERROR(VLOOKUP(C231,'class and classification'!$A$1:$B$338,2,FALSE),VLOOKUP(C231,'class and classification'!$A$340:$B$378,2,FALSE))</f>
        <v>Predominantly Urban</v>
      </c>
      <c r="E231" t="str">
        <f>IFERROR(VLOOKUP(C231,'class and classification'!$A$1:$C$338,3,FALSE),VLOOKUP(C231,'class and classification'!$A$340:$C$378,3,FALSE))</f>
        <v>L</v>
      </c>
      <c r="F231">
        <v>17019</v>
      </c>
      <c r="G231">
        <v>17719</v>
      </c>
      <c r="H231">
        <v>18119</v>
      </c>
      <c r="I231">
        <v>19167</v>
      </c>
      <c r="J231">
        <v>19686</v>
      </c>
      <c r="K231">
        <v>19585</v>
      </c>
      <c r="L231">
        <v>20111</v>
      </c>
      <c r="M231">
        <v>20297</v>
      </c>
      <c r="N231">
        <v>21715</v>
      </c>
      <c r="O231">
        <v>23042</v>
      </c>
      <c r="P231">
        <v>24377</v>
      </c>
      <c r="Q231">
        <v>26335</v>
      </c>
      <c r="R231">
        <v>26487</v>
      </c>
      <c r="S231">
        <v>26373</v>
      </c>
      <c r="T231">
        <v>27249</v>
      </c>
      <c r="U231">
        <v>28155</v>
      </c>
    </row>
    <row r="232" spans="1:21" x14ac:dyDescent="0.3">
      <c r="A232" t="s">
        <v>1019</v>
      </c>
      <c r="B232" t="s">
        <v>751</v>
      </c>
      <c r="C232" t="s">
        <v>172</v>
      </c>
      <c r="D232" t="str">
        <f>IFERROR(VLOOKUP(C232,'class and classification'!$A$1:$B$338,2,FALSE),VLOOKUP(C232,'class and classification'!$A$340:$B$378,2,FALSE))</f>
        <v>Predominantly Urban</v>
      </c>
      <c r="E232" t="str">
        <f>IFERROR(VLOOKUP(C232,'class and classification'!$A$1:$C$338,3,FALSE),VLOOKUP(C232,'class and classification'!$A$340:$C$378,3,FALSE))</f>
        <v>L</v>
      </c>
      <c r="F232">
        <v>17863</v>
      </c>
      <c r="G232">
        <v>18621</v>
      </c>
      <c r="H232">
        <v>18876</v>
      </c>
      <c r="I232">
        <v>20221</v>
      </c>
      <c r="J232">
        <v>20790</v>
      </c>
      <c r="K232">
        <v>20165</v>
      </c>
      <c r="L232">
        <v>20808</v>
      </c>
      <c r="M232">
        <v>20965</v>
      </c>
      <c r="N232">
        <v>22387</v>
      </c>
      <c r="O232">
        <v>23635</v>
      </c>
      <c r="P232">
        <v>24440</v>
      </c>
      <c r="Q232">
        <v>26306</v>
      </c>
      <c r="R232">
        <v>27016</v>
      </c>
      <c r="S232">
        <v>27242</v>
      </c>
      <c r="T232">
        <v>28177</v>
      </c>
      <c r="U232">
        <v>29284</v>
      </c>
    </row>
    <row r="233" spans="1:21" x14ac:dyDescent="0.3">
      <c r="A233" t="s">
        <v>1019</v>
      </c>
      <c r="B233" t="s">
        <v>753</v>
      </c>
      <c r="C233" t="s">
        <v>174</v>
      </c>
      <c r="D233" t="str">
        <f>IFERROR(VLOOKUP(C233,'class and classification'!$A$1:$B$338,2,FALSE),VLOOKUP(C233,'class and classification'!$A$340:$B$378,2,FALSE))</f>
        <v>Predominantly Urban</v>
      </c>
      <c r="E233" t="str">
        <f>IFERROR(VLOOKUP(C233,'class and classification'!$A$1:$C$338,3,FALSE),VLOOKUP(C233,'class and classification'!$A$340:$C$378,3,FALSE))</f>
        <v>L</v>
      </c>
      <c r="F233">
        <v>14900</v>
      </c>
      <c r="G233">
        <v>15685</v>
      </c>
      <c r="H233">
        <v>16054</v>
      </c>
      <c r="I233">
        <v>16936</v>
      </c>
      <c r="J233">
        <v>17400</v>
      </c>
      <c r="K233">
        <v>17314</v>
      </c>
      <c r="L233">
        <v>17671</v>
      </c>
      <c r="M233">
        <v>17656</v>
      </c>
      <c r="N233">
        <v>18610</v>
      </c>
      <c r="O233">
        <v>19479</v>
      </c>
      <c r="P233">
        <v>19782</v>
      </c>
      <c r="Q233">
        <v>21242</v>
      </c>
      <c r="R233">
        <v>21611</v>
      </c>
      <c r="S233">
        <v>21622</v>
      </c>
      <c r="T233">
        <v>22625</v>
      </c>
      <c r="U233">
        <v>23160</v>
      </c>
    </row>
    <row r="234" spans="1:21" x14ac:dyDescent="0.3">
      <c r="A234" t="s">
        <v>1019</v>
      </c>
      <c r="B234" t="s">
        <v>754</v>
      </c>
      <c r="C234" t="s">
        <v>175</v>
      </c>
      <c r="D234" t="str">
        <f>IFERROR(VLOOKUP(C234,'class and classification'!$A$1:$B$338,2,FALSE),VLOOKUP(C234,'class and classification'!$A$340:$B$378,2,FALSE))</f>
        <v>Predominantly Urban</v>
      </c>
      <c r="E234" t="str">
        <f>IFERROR(VLOOKUP(C234,'class and classification'!$A$1:$C$338,3,FALSE),VLOOKUP(C234,'class and classification'!$A$340:$C$378,3,FALSE))</f>
        <v>L</v>
      </c>
      <c r="F234">
        <v>17603</v>
      </c>
      <c r="G234">
        <v>18094</v>
      </c>
      <c r="H234">
        <v>18319</v>
      </c>
      <c r="I234">
        <v>18732</v>
      </c>
      <c r="J234">
        <v>19115</v>
      </c>
      <c r="K234">
        <v>19374</v>
      </c>
      <c r="L234">
        <v>19613</v>
      </c>
      <c r="M234">
        <v>19418</v>
      </c>
      <c r="N234">
        <v>20703</v>
      </c>
      <c r="O234">
        <v>21571</v>
      </c>
      <c r="P234">
        <v>22159</v>
      </c>
      <c r="Q234">
        <v>23930</v>
      </c>
      <c r="R234">
        <v>23720</v>
      </c>
      <c r="S234">
        <v>23988</v>
      </c>
      <c r="T234">
        <v>25490</v>
      </c>
      <c r="U234">
        <v>26575</v>
      </c>
    </row>
    <row r="235" spans="1:21" x14ac:dyDescent="0.3">
      <c r="A235" t="s">
        <v>1019</v>
      </c>
      <c r="B235" t="s">
        <v>758</v>
      </c>
      <c r="C235" t="s">
        <v>179</v>
      </c>
      <c r="D235" t="str">
        <f>IFERROR(VLOOKUP(C235,'class and classification'!$A$1:$B$338,2,FALSE),VLOOKUP(C235,'class and classification'!$A$340:$B$378,2,FALSE))</f>
        <v>Predominantly Urban</v>
      </c>
      <c r="E235" t="str">
        <f>IFERROR(VLOOKUP(C235,'class and classification'!$A$1:$C$338,3,FALSE),VLOOKUP(C235,'class and classification'!$A$340:$C$378,3,FALSE))</f>
        <v>L</v>
      </c>
      <c r="F235">
        <v>26693</v>
      </c>
      <c r="G235">
        <v>27810</v>
      </c>
      <c r="H235">
        <v>28819</v>
      </c>
      <c r="I235">
        <v>31155</v>
      </c>
      <c r="J235">
        <v>32222</v>
      </c>
      <c r="K235">
        <v>31396</v>
      </c>
      <c r="L235">
        <v>31755</v>
      </c>
      <c r="M235">
        <v>31979</v>
      </c>
      <c r="N235">
        <v>34036</v>
      </c>
      <c r="O235">
        <v>35625</v>
      </c>
      <c r="P235">
        <v>37104</v>
      </c>
      <c r="Q235">
        <v>40068</v>
      </c>
      <c r="R235">
        <v>39546</v>
      </c>
      <c r="S235">
        <v>39560</v>
      </c>
      <c r="T235">
        <v>42079</v>
      </c>
      <c r="U235">
        <v>43363</v>
      </c>
    </row>
    <row r="237" spans="1:21" x14ac:dyDescent="0.3">
      <c r="A237" t="s">
        <v>1607</v>
      </c>
      <c r="U237" t="s">
        <v>1597</v>
      </c>
    </row>
    <row r="238" spans="1:21" x14ac:dyDescent="0.3">
      <c r="A238" t="s">
        <v>1595</v>
      </c>
      <c r="B238" t="s">
        <v>1596</v>
      </c>
      <c r="C238" t="s">
        <v>1116</v>
      </c>
      <c r="F238">
        <v>2004</v>
      </c>
      <c r="G238">
        <v>2005</v>
      </c>
      <c r="H238">
        <v>2006</v>
      </c>
      <c r="I238">
        <v>2007</v>
      </c>
      <c r="J238">
        <v>2008</v>
      </c>
      <c r="K238">
        <v>2009</v>
      </c>
      <c r="L238">
        <v>2010</v>
      </c>
      <c r="M238">
        <v>2011</v>
      </c>
      <c r="N238">
        <v>2012</v>
      </c>
      <c r="O238">
        <v>2013</v>
      </c>
      <c r="P238">
        <v>2014</v>
      </c>
      <c r="Q238" t="s">
        <v>1598</v>
      </c>
      <c r="R238">
        <v>2016</v>
      </c>
      <c r="S238">
        <v>2017</v>
      </c>
      <c r="T238">
        <v>2018</v>
      </c>
      <c r="U238" t="s">
        <v>1599</v>
      </c>
    </row>
    <row r="239" spans="1:21" x14ac:dyDescent="0.3">
      <c r="A239" t="s">
        <v>1020</v>
      </c>
      <c r="B239" t="s">
        <v>763</v>
      </c>
      <c r="C239" t="s">
        <v>182</v>
      </c>
      <c r="D239" t="str">
        <f>IFERROR(VLOOKUP(C239,'class and classification'!$A$1:$B$338,2,FALSE),VLOOKUP(C239,'class and classification'!$A$340:$B$378,2,FALSE))</f>
        <v>Predominantly Urban</v>
      </c>
      <c r="E239" t="str">
        <f>IFERROR(VLOOKUP(C239,'class and classification'!$A$1:$C$338,3,FALSE),VLOOKUP(C239,'class and classification'!$A$340:$C$378,3,FALSE))</f>
        <v>UA</v>
      </c>
      <c r="F239">
        <v>14867</v>
      </c>
      <c r="G239">
        <v>15476</v>
      </c>
      <c r="H239">
        <v>16251</v>
      </c>
      <c r="I239">
        <v>17330</v>
      </c>
      <c r="J239">
        <v>17704</v>
      </c>
      <c r="K239">
        <v>18205</v>
      </c>
      <c r="L239">
        <v>18239</v>
      </c>
      <c r="M239">
        <v>18563</v>
      </c>
      <c r="N239">
        <v>19322</v>
      </c>
      <c r="O239">
        <v>20151</v>
      </c>
      <c r="P239">
        <v>20344</v>
      </c>
      <c r="Q239">
        <v>21461</v>
      </c>
      <c r="R239">
        <v>22090</v>
      </c>
      <c r="S239">
        <v>22488</v>
      </c>
      <c r="T239">
        <v>23382</v>
      </c>
      <c r="U239">
        <v>23892</v>
      </c>
    </row>
    <row r="240" spans="1:21" x14ac:dyDescent="0.3">
      <c r="A240" t="s">
        <v>1020</v>
      </c>
      <c r="B240" t="s">
        <v>773</v>
      </c>
      <c r="C240" t="s">
        <v>191</v>
      </c>
      <c r="D240" t="str">
        <f>IFERROR(VLOOKUP(C240,'class and classification'!$A$1:$B$338,2,FALSE),VLOOKUP(C240,'class and classification'!$A$340:$B$378,2,FALSE))</f>
        <v>Urban with Significant Rural</v>
      </c>
      <c r="E240" t="str">
        <f>IFERROR(VLOOKUP(C240,'class and classification'!$A$1:$C$338,3,FALSE),VLOOKUP(C240,'class and classification'!$A$340:$C$378,3,FALSE))</f>
        <v>UA</v>
      </c>
      <c r="F240">
        <v>17258</v>
      </c>
      <c r="G240">
        <v>18033</v>
      </c>
      <c r="H240">
        <v>18818</v>
      </c>
      <c r="I240">
        <v>20170</v>
      </c>
      <c r="J240">
        <v>20553</v>
      </c>
      <c r="K240">
        <v>20396</v>
      </c>
      <c r="L240">
        <v>20322</v>
      </c>
      <c r="M240">
        <v>20865</v>
      </c>
      <c r="N240">
        <v>21605</v>
      </c>
      <c r="O240">
        <v>22420</v>
      </c>
      <c r="P240">
        <v>22970</v>
      </c>
      <c r="Q240">
        <v>24519</v>
      </c>
      <c r="R240">
        <v>24949</v>
      </c>
      <c r="S240">
        <v>25356</v>
      </c>
      <c r="T240">
        <v>26289</v>
      </c>
      <c r="U240">
        <v>26714</v>
      </c>
    </row>
    <row r="241" spans="1:21" x14ac:dyDescent="0.3">
      <c r="A241" t="s">
        <v>1020</v>
      </c>
      <c r="B241" t="s">
        <v>770</v>
      </c>
      <c r="C241" t="s">
        <v>188</v>
      </c>
      <c r="D241" t="str">
        <f>IFERROR(VLOOKUP(C241,'class and classification'!$A$1:$B$338,2,FALSE),VLOOKUP(C241,'class and classification'!$A$340:$B$378,2,FALSE))</f>
        <v>Predominantly Urban</v>
      </c>
      <c r="E241" t="str">
        <f>IFERROR(VLOOKUP(C241,'class and classification'!$A$1:$C$338,3,FALSE),VLOOKUP(C241,'class and classification'!$A$340:$C$378,3,FALSE))</f>
        <v>UA</v>
      </c>
      <c r="F241">
        <v>14484</v>
      </c>
      <c r="G241">
        <v>14837</v>
      </c>
      <c r="H241">
        <v>15424</v>
      </c>
      <c r="I241">
        <v>16442</v>
      </c>
      <c r="J241">
        <v>16788</v>
      </c>
      <c r="K241">
        <v>17138</v>
      </c>
      <c r="L241">
        <v>17048</v>
      </c>
      <c r="M241">
        <v>17421</v>
      </c>
      <c r="N241">
        <v>18205</v>
      </c>
      <c r="O241">
        <v>19001</v>
      </c>
      <c r="P241">
        <v>19223</v>
      </c>
      <c r="Q241">
        <v>20306</v>
      </c>
      <c r="R241">
        <v>20812</v>
      </c>
      <c r="S241">
        <v>21588</v>
      </c>
      <c r="T241">
        <v>22350</v>
      </c>
      <c r="U241">
        <v>23203</v>
      </c>
    </row>
    <row r="242" spans="1:21" x14ac:dyDescent="0.3">
      <c r="A242" t="s">
        <v>1020</v>
      </c>
      <c r="B242" t="s">
        <v>771</v>
      </c>
      <c r="C242" t="s">
        <v>189</v>
      </c>
      <c r="D242" t="str">
        <f>IFERROR(VLOOKUP(C242,'class and classification'!$A$1:$B$338,2,FALSE),VLOOKUP(C242,'class and classification'!$A$340:$B$378,2,FALSE))</f>
        <v>Predominantly Urban</v>
      </c>
      <c r="E242" t="str">
        <f>IFERROR(VLOOKUP(C242,'class and classification'!$A$1:$C$338,3,FALSE),VLOOKUP(C242,'class and classification'!$A$340:$C$378,3,FALSE))</f>
        <v>UA</v>
      </c>
      <c r="F242">
        <v>12567</v>
      </c>
      <c r="G242">
        <v>12926</v>
      </c>
      <c r="H242">
        <v>13285</v>
      </c>
      <c r="I242">
        <v>13825</v>
      </c>
      <c r="J242">
        <v>13989</v>
      </c>
      <c r="K242">
        <v>14475</v>
      </c>
      <c r="L242">
        <v>14376</v>
      </c>
      <c r="M242">
        <v>14605</v>
      </c>
      <c r="N242">
        <v>15309</v>
      </c>
      <c r="O242">
        <v>16144</v>
      </c>
      <c r="P242">
        <v>16121</v>
      </c>
      <c r="Q242">
        <v>17043</v>
      </c>
      <c r="R242">
        <v>17521</v>
      </c>
      <c r="S242">
        <v>18257</v>
      </c>
      <c r="T242">
        <v>18760</v>
      </c>
      <c r="U242">
        <v>19469</v>
      </c>
    </row>
    <row r="243" spans="1:21" x14ac:dyDescent="0.3">
      <c r="A243" t="s">
        <v>1020</v>
      </c>
      <c r="B243" t="s">
        <v>774</v>
      </c>
      <c r="C243" t="s">
        <v>192</v>
      </c>
      <c r="D243" t="str">
        <f>IFERROR(VLOOKUP(C243,'class and classification'!$A$1:$B$338,2,FALSE),VLOOKUP(C243,'class and classification'!$A$340:$B$378,2,FALSE))</f>
        <v>Predominantly Urban</v>
      </c>
      <c r="E243" t="str">
        <f>IFERROR(VLOOKUP(C243,'class and classification'!$A$1:$C$338,3,FALSE),VLOOKUP(C243,'class and classification'!$A$340:$C$378,3,FALSE))</f>
        <v>UA</v>
      </c>
      <c r="F243">
        <v>20961</v>
      </c>
      <c r="G243">
        <v>21983</v>
      </c>
      <c r="H243">
        <v>22763</v>
      </c>
      <c r="I243">
        <v>24480</v>
      </c>
      <c r="J243">
        <v>25015</v>
      </c>
      <c r="K243">
        <v>24584</v>
      </c>
      <c r="L243">
        <v>24399</v>
      </c>
      <c r="M243">
        <v>24891</v>
      </c>
      <c r="N243">
        <v>25794</v>
      </c>
      <c r="O243">
        <v>26806</v>
      </c>
      <c r="P243">
        <v>27871</v>
      </c>
      <c r="Q243">
        <v>29464</v>
      </c>
      <c r="R243">
        <v>29997</v>
      </c>
      <c r="S243">
        <v>30343</v>
      </c>
      <c r="T243">
        <v>31510</v>
      </c>
      <c r="U243">
        <v>31975</v>
      </c>
    </row>
    <row r="244" spans="1:21" x14ac:dyDescent="0.3">
      <c r="A244" t="s">
        <v>1020</v>
      </c>
      <c r="B244" t="s">
        <v>775</v>
      </c>
      <c r="C244" t="s">
        <v>193</v>
      </c>
      <c r="D244" t="str">
        <f>IFERROR(VLOOKUP(C244,'class and classification'!$A$1:$B$338,2,FALSE),VLOOKUP(C244,'class and classification'!$A$340:$B$378,2,FALSE))</f>
        <v>Predominantly Urban</v>
      </c>
      <c r="E244" t="str">
        <f>IFERROR(VLOOKUP(C244,'class and classification'!$A$1:$C$338,3,FALSE),VLOOKUP(C244,'class and classification'!$A$340:$C$378,3,FALSE))</f>
        <v>UA</v>
      </c>
      <c r="F244">
        <v>18885</v>
      </c>
      <c r="G244">
        <v>19671</v>
      </c>
      <c r="H244">
        <v>20442</v>
      </c>
      <c r="I244">
        <v>22090</v>
      </c>
      <c r="J244">
        <v>22518</v>
      </c>
      <c r="K244">
        <v>22214</v>
      </c>
      <c r="L244">
        <v>22226</v>
      </c>
      <c r="M244">
        <v>22786</v>
      </c>
      <c r="N244">
        <v>23492</v>
      </c>
      <c r="O244">
        <v>24339</v>
      </c>
      <c r="P244">
        <v>25114</v>
      </c>
      <c r="Q244">
        <v>26786</v>
      </c>
      <c r="R244">
        <v>27147</v>
      </c>
      <c r="S244">
        <v>27217</v>
      </c>
      <c r="T244">
        <v>28189</v>
      </c>
      <c r="U244">
        <v>29443</v>
      </c>
    </row>
    <row r="245" spans="1:21" x14ac:dyDescent="0.3">
      <c r="A245" t="s">
        <v>1020</v>
      </c>
      <c r="B245" t="s">
        <v>768</v>
      </c>
      <c r="C245" t="s">
        <v>186</v>
      </c>
      <c r="D245" t="str">
        <f>IFERROR(VLOOKUP(C245,'class and classification'!$A$1:$B$338,2,FALSE),VLOOKUP(C245,'class and classification'!$A$340:$B$378,2,FALSE))</f>
        <v>Predominantly Urban</v>
      </c>
      <c r="E245" t="str">
        <f>IFERROR(VLOOKUP(C245,'class and classification'!$A$1:$C$338,3,FALSE),VLOOKUP(C245,'class and classification'!$A$340:$C$378,3,FALSE))</f>
        <v>UA</v>
      </c>
      <c r="F245">
        <v>14477</v>
      </c>
      <c r="G245">
        <v>14993</v>
      </c>
      <c r="H245">
        <v>15463</v>
      </c>
      <c r="I245">
        <v>16246</v>
      </c>
      <c r="J245">
        <v>16679</v>
      </c>
      <c r="K245">
        <v>16659</v>
      </c>
      <c r="L245">
        <v>17031</v>
      </c>
      <c r="M245">
        <v>17099</v>
      </c>
      <c r="N245">
        <v>17494</v>
      </c>
      <c r="O245">
        <v>17820</v>
      </c>
      <c r="P245">
        <v>18358</v>
      </c>
      <c r="Q245">
        <v>19639</v>
      </c>
      <c r="R245">
        <v>20038</v>
      </c>
      <c r="S245">
        <v>20665</v>
      </c>
      <c r="T245">
        <v>21649</v>
      </c>
      <c r="U245">
        <v>22116</v>
      </c>
    </row>
    <row r="246" spans="1:21" x14ac:dyDescent="0.3">
      <c r="A246" t="s">
        <v>1020</v>
      </c>
      <c r="B246" t="s">
        <v>765</v>
      </c>
      <c r="C246" t="s">
        <v>1626</v>
      </c>
      <c r="D246" t="str">
        <f>IFERROR(VLOOKUP(C246,'class and classification'!$A$1:$B$338,2,FALSE),VLOOKUP(C246,'class and classification'!$A$340:$B$378,2,FALSE))</f>
        <v>Urban with Significant Rural</v>
      </c>
      <c r="E246" t="str">
        <f>IFERROR(VLOOKUP(C246,'class and classification'!$A$1:$C$338,3,FALSE),VLOOKUP(C246,'class and classification'!$A$340:$C$378,3,FALSE))</f>
        <v>UA</v>
      </c>
      <c r="F246">
        <v>18653</v>
      </c>
      <c r="G246">
        <v>19322</v>
      </c>
      <c r="H246">
        <v>20681</v>
      </c>
      <c r="I246">
        <v>21500</v>
      </c>
      <c r="J246">
        <v>22049</v>
      </c>
      <c r="K246">
        <v>22520</v>
      </c>
      <c r="L246">
        <v>22463</v>
      </c>
      <c r="M246">
        <v>22674</v>
      </c>
      <c r="N246">
        <v>23286</v>
      </c>
      <c r="O246">
        <v>24016</v>
      </c>
      <c r="P246">
        <v>24777</v>
      </c>
      <c r="Q246">
        <v>26469</v>
      </c>
      <c r="R246">
        <v>27122</v>
      </c>
      <c r="S246">
        <v>27592</v>
      </c>
      <c r="T246">
        <v>28387</v>
      </c>
      <c r="U246">
        <v>29044</v>
      </c>
    </row>
    <row r="247" spans="1:21" x14ac:dyDescent="0.3">
      <c r="A247" t="s">
        <v>1020</v>
      </c>
      <c r="B247" t="s">
        <v>808</v>
      </c>
      <c r="C247" t="s">
        <v>410</v>
      </c>
      <c r="D247" t="str">
        <f>IFERROR(VLOOKUP(C247,'class and classification'!$A$1:$B$338,2,FALSE),VLOOKUP(C247,'class and classification'!$A$340:$B$378,2,FALSE))</f>
        <v>Urban with Significant Rural</v>
      </c>
      <c r="E247" t="str">
        <f>IFERROR(VLOOKUP(C247,'class and classification'!$A$1:$C$338,3,FALSE),VLOOKUP(C247,'class and classification'!$A$340:$C$378,3,FALSE))</f>
        <v>SD</v>
      </c>
      <c r="F247">
        <v>14946</v>
      </c>
      <c r="G247">
        <v>15268</v>
      </c>
      <c r="H247">
        <v>16259</v>
      </c>
      <c r="I247">
        <v>16658</v>
      </c>
      <c r="J247">
        <v>16996</v>
      </c>
      <c r="K247">
        <v>17712</v>
      </c>
      <c r="L247">
        <v>17569</v>
      </c>
      <c r="M247">
        <v>17951</v>
      </c>
      <c r="N247">
        <v>18788</v>
      </c>
      <c r="O247">
        <v>19481</v>
      </c>
      <c r="P247">
        <v>20194</v>
      </c>
      <c r="Q247">
        <v>21741</v>
      </c>
      <c r="R247">
        <v>21927</v>
      </c>
      <c r="S247">
        <v>22418</v>
      </c>
      <c r="T247">
        <v>23513</v>
      </c>
      <c r="U247">
        <v>24115</v>
      </c>
    </row>
    <row r="248" spans="1:21" x14ac:dyDescent="0.3">
      <c r="A248" t="s">
        <v>1020</v>
      </c>
      <c r="B248" t="s">
        <v>809</v>
      </c>
      <c r="C248" t="s">
        <v>411</v>
      </c>
      <c r="D248" t="str">
        <f>IFERROR(VLOOKUP(C248,'class and classification'!$A$1:$B$338,2,FALSE),VLOOKUP(C248,'class and classification'!$A$340:$B$378,2,FALSE))</f>
        <v>Predominantly Urban</v>
      </c>
      <c r="E248" t="str">
        <f>IFERROR(VLOOKUP(C248,'class and classification'!$A$1:$C$338,3,FALSE),VLOOKUP(C248,'class and classification'!$A$340:$C$378,3,FALSE))</f>
        <v>SD</v>
      </c>
      <c r="F248">
        <v>13675</v>
      </c>
      <c r="G248">
        <v>13674</v>
      </c>
      <c r="H248">
        <v>14839</v>
      </c>
      <c r="I248">
        <v>15257</v>
      </c>
      <c r="J248">
        <v>15613</v>
      </c>
      <c r="K248">
        <v>16454</v>
      </c>
      <c r="L248">
        <v>16203</v>
      </c>
      <c r="M248">
        <v>16425</v>
      </c>
      <c r="N248">
        <v>17357</v>
      </c>
      <c r="O248">
        <v>17995</v>
      </c>
      <c r="P248">
        <v>18334</v>
      </c>
      <c r="Q248">
        <v>19820</v>
      </c>
      <c r="R248">
        <v>20000</v>
      </c>
      <c r="S248">
        <v>20884</v>
      </c>
      <c r="T248">
        <v>21875</v>
      </c>
      <c r="U248">
        <v>22848</v>
      </c>
    </row>
    <row r="249" spans="1:21" x14ac:dyDescent="0.3">
      <c r="A249" t="s">
        <v>1020</v>
      </c>
      <c r="B249" t="s">
        <v>810</v>
      </c>
      <c r="C249" t="s">
        <v>412</v>
      </c>
      <c r="D249" t="str">
        <f>IFERROR(VLOOKUP(C249,'class and classification'!$A$1:$B$338,2,FALSE),VLOOKUP(C249,'class and classification'!$A$340:$B$378,2,FALSE))</f>
        <v>Predominantly Rural</v>
      </c>
      <c r="E249" t="str">
        <f>IFERROR(VLOOKUP(C249,'class and classification'!$A$1:$C$338,3,FALSE),VLOOKUP(C249,'class and classification'!$A$340:$C$378,3,FALSE))</f>
        <v>SD</v>
      </c>
      <c r="F249">
        <v>19749</v>
      </c>
      <c r="G249">
        <v>20563</v>
      </c>
      <c r="H249">
        <v>21742</v>
      </c>
      <c r="I249">
        <v>22665</v>
      </c>
      <c r="J249">
        <v>22969</v>
      </c>
      <c r="K249">
        <v>23046</v>
      </c>
      <c r="L249">
        <v>22993</v>
      </c>
      <c r="M249">
        <v>23237</v>
      </c>
      <c r="N249">
        <v>24251</v>
      </c>
      <c r="O249">
        <v>25154</v>
      </c>
      <c r="P249">
        <v>26045</v>
      </c>
      <c r="Q249">
        <v>28221</v>
      </c>
      <c r="R249">
        <v>28246</v>
      </c>
      <c r="S249">
        <v>28713</v>
      </c>
      <c r="T249">
        <v>29565</v>
      </c>
      <c r="U249">
        <v>29669</v>
      </c>
    </row>
    <row r="250" spans="1:21" x14ac:dyDescent="0.3">
      <c r="A250" t="s">
        <v>1020</v>
      </c>
      <c r="B250" t="s">
        <v>811</v>
      </c>
      <c r="C250" t="s">
        <v>413</v>
      </c>
      <c r="D250" t="str">
        <f>IFERROR(VLOOKUP(C250,'class and classification'!$A$1:$B$338,2,FALSE),VLOOKUP(C250,'class and classification'!$A$340:$B$378,2,FALSE))</f>
        <v>Predominantly Rural</v>
      </c>
      <c r="E250" t="str">
        <f>IFERROR(VLOOKUP(C250,'class and classification'!$A$1:$C$338,3,FALSE),VLOOKUP(C250,'class and classification'!$A$340:$C$378,3,FALSE))</f>
        <v>SD</v>
      </c>
      <c r="F250">
        <v>16800</v>
      </c>
      <c r="G250">
        <v>17346</v>
      </c>
      <c r="H250">
        <v>18457</v>
      </c>
      <c r="I250">
        <v>19024</v>
      </c>
      <c r="J250">
        <v>19685</v>
      </c>
      <c r="K250">
        <v>19799</v>
      </c>
      <c r="L250">
        <v>19719</v>
      </c>
      <c r="M250">
        <v>20030</v>
      </c>
      <c r="N250">
        <v>20930</v>
      </c>
      <c r="O250">
        <v>21575</v>
      </c>
      <c r="P250">
        <v>22501</v>
      </c>
      <c r="Q250">
        <v>24190</v>
      </c>
      <c r="R250">
        <v>23957</v>
      </c>
      <c r="S250">
        <v>24209</v>
      </c>
      <c r="T250">
        <v>25249</v>
      </c>
      <c r="U250">
        <v>25680</v>
      </c>
    </row>
    <row r="251" spans="1:21" x14ac:dyDescent="0.3">
      <c r="A251" t="s">
        <v>1020</v>
      </c>
      <c r="B251" t="s">
        <v>812</v>
      </c>
      <c r="C251" t="s">
        <v>414</v>
      </c>
      <c r="D251" t="str">
        <f>IFERROR(VLOOKUP(C251,'class and classification'!$A$1:$B$338,2,FALSE),VLOOKUP(C251,'class and classification'!$A$340:$B$378,2,FALSE))</f>
        <v>Predominantly Rural</v>
      </c>
      <c r="E251" t="str">
        <f>IFERROR(VLOOKUP(C251,'class and classification'!$A$1:$C$338,3,FALSE),VLOOKUP(C251,'class and classification'!$A$340:$C$378,3,FALSE))</f>
        <v>SD</v>
      </c>
      <c r="F251">
        <v>17521</v>
      </c>
      <c r="G251">
        <v>18005</v>
      </c>
      <c r="H251">
        <v>18975</v>
      </c>
      <c r="I251">
        <v>19533</v>
      </c>
      <c r="J251">
        <v>19968</v>
      </c>
      <c r="K251">
        <v>20046</v>
      </c>
      <c r="L251">
        <v>19805</v>
      </c>
      <c r="M251">
        <v>20254</v>
      </c>
      <c r="N251">
        <v>20915</v>
      </c>
      <c r="O251">
        <v>21564</v>
      </c>
      <c r="P251">
        <v>22487</v>
      </c>
      <c r="Q251">
        <v>24345</v>
      </c>
      <c r="R251">
        <v>24497</v>
      </c>
      <c r="S251">
        <v>24889</v>
      </c>
      <c r="T251">
        <v>26101</v>
      </c>
      <c r="U251">
        <v>27212</v>
      </c>
    </row>
    <row r="252" spans="1:21" x14ac:dyDescent="0.3">
      <c r="A252" t="s">
        <v>1020</v>
      </c>
      <c r="B252" t="s">
        <v>764</v>
      </c>
      <c r="C252" t="s">
        <v>183</v>
      </c>
      <c r="D252" t="str">
        <f>IFERROR(VLOOKUP(C252,'class and classification'!$A$1:$B$338,2,FALSE),VLOOKUP(C252,'class and classification'!$A$340:$B$378,2,FALSE))</f>
        <v>Predominantly Urban</v>
      </c>
      <c r="E252" t="str">
        <f>IFERROR(VLOOKUP(C252,'class and classification'!$A$1:$C$338,3,FALSE),VLOOKUP(C252,'class and classification'!$A$340:$C$378,3,FALSE))</f>
        <v>UA</v>
      </c>
      <c r="F252">
        <v>15193</v>
      </c>
      <c r="G252">
        <v>16015</v>
      </c>
      <c r="H252">
        <v>16242</v>
      </c>
      <c r="I252">
        <v>16841</v>
      </c>
      <c r="J252">
        <v>17371</v>
      </c>
      <c r="K252">
        <v>17860</v>
      </c>
      <c r="L252">
        <v>17764</v>
      </c>
      <c r="M252">
        <v>17972</v>
      </c>
      <c r="N252">
        <v>18379</v>
      </c>
      <c r="O252">
        <v>19005</v>
      </c>
      <c r="P252">
        <v>19457</v>
      </c>
      <c r="Q252">
        <v>20689</v>
      </c>
      <c r="R252">
        <v>20963</v>
      </c>
      <c r="S252">
        <v>21486</v>
      </c>
      <c r="T252">
        <v>22365</v>
      </c>
      <c r="U252">
        <v>23142</v>
      </c>
    </row>
    <row r="253" spans="1:21" x14ac:dyDescent="0.3">
      <c r="A253" t="s">
        <v>1020</v>
      </c>
      <c r="B253" t="s">
        <v>777</v>
      </c>
      <c r="C253" t="s">
        <v>382</v>
      </c>
      <c r="D253" t="str">
        <f>IFERROR(VLOOKUP(C253,'class and classification'!$A$1:$B$338,2,FALSE),VLOOKUP(C253,'class and classification'!$A$340:$B$378,2,FALSE))</f>
        <v>Predominantly Urban</v>
      </c>
      <c r="E253" t="str">
        <f>IFERROR(VLOOKUP(C253,'class and classification'!$A$1:$C$338,3,FALSE),VLOOKUP(C253,'class and classification'!$A$340:$C$378,3,FALSE))</f>
        <v>SD</v>
      </c>
      <c r="F253">
        <v>12639</v>
      </c>
      <c r="G253">
        <v>13065</v>
      </c>
      <c r="H253">
        <v>13455</v>
      </c>
      <c r="I253">
        <v>14407</v>
      </c>
      <c r="J253">
        <v>14795</v>
      </c>
      <c r="K253">
        <v>15355</v>
      </c>
      <c r="L253">
        <v>15980</v>
      </c>
      <c r="M253">
        <v>15845</v>
      </c>
      <c r="N253">
        <v>16310</v>
      </c>
      <c r="O253">
        <v>17043</v>
      </c>
      <c r="P253">
        <v>17278</v>
      </c>
      <c r="Q253">
        <v>18191</v>
      </c>
      <c r="R253">
        <v>18551</v>
      </c>
      <c r="S253">
        <v>18753</v>
      </c>
      <c r="T253">
        <v>19796</v>
      </c>
      <c r="U253">
        <v>20020</v>
      </c>
    </row>
    <row r="254" spans="1:21" x14ac:dyDescent="0.3">
      <c r="A254" t="s">
        <v>1020</v>
      </c>
      <c r="B254" t="s">
        <v>778</v>
      </c>
      <c r="C254" t="s">
        <v>383</v>
      </c>
      <c r="D254" t="str">
        <f>IFERROR(VLOOKUP(C254,'class and classification'!$A$1:$B$338,2,FALSE),VLOOKUP(C254,'class and classification'!$A$340:$B$378,2,FALSE))</f>
        <v>Predominantly Urban</v>
      </c>
      <c r="E254" t="str">
        <f>IFERROR(VLOOKUP(C254,'class and classification'!$A$1:$C$338,3,FALSE),VLOOKUP(C254,'class and classification'!$A$340:$C$378,3,FALSE))</f>
        <v>SD</v>
      </c>
      <c r="F254">
        <v>10343</v>
      </c>
      <c r="G254">
        <v>10730</v>
      </c>
      <c r="H254">
        <v>11272</v>
      </c>
      <c r="I254">
        <v>11938</v>
      </c>
      <c r="J254">
        <v>12128</v>
      </c>
      <c r="K254">
        <v>13326</v>
      </c>
      <c r="L254">
        <v>13836</v>
      </c>
      <c r="M254">
        <v>13830</v>
      </c>
      <c r="N254">
        <v>14526</v>
      </c>
      <c r="O254">
        <v>15251</v>
      </c>
      <c r="P254">
        <v>15275</v>
      </c>
      <c r="Q254">
        <v>15954</v>
      </c>
      <c r="R254">
        <v>16431</v>
      </c>
      <c r="S254">
        <v>16920</v>
      </c>
      <c r="T254">
        <v>17621</v>
      </c>
      <c r="U254">
        <v>18545</v>
      </c>
    </row>
    <row r="255" spans="1:21" x14ac:dyDescent="0.3">
      <c r="A255" t="s">
        <v>1020</v>
      </c>
      <c r="B255" t="s">
        <v>779</v>
      </c>
      <c r="C255" t="s">
        <v>384</v>
      </c>
      <c r="D255" t="str">
        <f>IFERROR(VLOOKUP(C255,'class and classification'!$A$1:$B$338,2,FALSE),VLOOKUP(C255,'class and classification'!$A$340:$B$378,2,FALSE))</f>
        <v>Urban with Significant Rural</v>
      </c>
      <c r="E255" t="str">
        <f>IFERROR(VLOOKUP(C255,'class and classification'!$A$1:$C$338,3,FALSE),VLOOKUP(C255,'class and classification'!$A$340:$C$378,3,FALSE))</f>
        <v>SD</v>
      </c>
      <c r="F255">
        <v>14946</v>
      </c>
      <c r="G255">
        <v>15695</v>
      </c>
      <c r="H255">
        <v>16261</v>
      </c>
      <c r="I255">
        <v>17628</v>
      </c>
      <c r="J255">
        <v>18097</v>
      </c>
      <c r="K255">
        <v>18255</v>
      </c>
      <c r="L255">
        <v>18694</v>
      </c>
      <c r="M255">
        <v>18812</v>
      </c>
      <c r="N255">
        <v>19232</v>
      </c>
      <c r="O255">
        <v>20072</v>
      </c>
      <c r="P255">
        <v>20400</v>
      </c>
      <c r="Q255">
        <v>21724</v>
      </c>
      <c r="R255">
        <v>22079</v>
      </c>
      <c r="S255">
        <v>22249</v>
      </c>
      <c r="T255">
        <v>22947</v>
      </c>
      <c r="U255">
        <v>23543</v>
      </c>
    </row>
    <row r="256" spans="1:21" x14ac:dyDescent="0.3">
      <c r="A256" t="s">
        <v>1020</v>
      </c>
      <c r="B256" t="s">
        <v>780</v>
      </c>
      <c r="C256" t="s">
        <v>385</v>
      </c>
      <c r="D256" t="str">
        <f>IFERROR(VLOOKUP(C256,'class and classification'!$A$1:$B$338,2,FALSE),VLOOKUP(C256,'class and classification'!$A$340:$B$378,2,FALSE))</f>
        <v>Predominantly Rural</v>
      </c>
      <c r="E256" t="str">
        <f>IFERROR(VLOOKUP(C256,'class and classification'!$A$1:$C$338,3,FALSE),VLOOKUP(C256,'class and classification'!$A$340:$C$378,3,FALSE))</f>
        <v>SD</v>
      </c>
      <c r="F256">
        <v>14709</v>
      </c>
      <c r="G256">
        <v>15343</v>
      </c>
      <c r="H256">
        <v>15889</v>
      </c>
      <c r="I256">
        <v>17122</v>
      </c>
      <c r="J256">
        <v>17680</v>
      </c>
      <c r="K256">
        <v>17729</v>
      </c>
      <c r="L256">
        <v>18225</v>
      </c>
      <c r="M256">
        <v>18275</v>
      </c>
      <c r="N256">
        <v>18722</v>
      </c>
      <c r="O256">
        <v>19643</v>
      </c>
      <c r="P256">
        <v>19917</v>
      </c>
      <c r="Q256">
        <v>20987</v>
      </c>
      <c r="R256">
        <v>21226</v>
      </c>
      <c r="S256">
        <v>21242</v>
      </c>
      <c r="T256">
        <v>22097</v>
      </c>
      <c r="U256">
        <v>22585</v>
      </c>
    </row>
    <row r="257" spans="1:21" x14ac:dyDescent="0.3">
      <c r="A257" t="s">
        <v>1020</v>
      </c>
      <c r="B257" t="s">
        <v>781</v>
      </c>
      <c r="C257" t="s">
        <v>386</v>
      </c>
      <c r="D257" t="str">
        <f>IFERROR(VLOOKUP(C257,'class and classification'!$A$1:$B$338,2,FALSE),VLOOKUP(C257,'class and classification'!$A$340:$B$378,2,FALSE))</f>
        <v>Predominantly Rural</v>
      </c>
      <c r="E257" t="str">
        <f>IFERROR(VLOOKUP(C257,'class and classification'!$A$1:$C$338,3,FALSE),VLOOKUP(C257,'class and classification'!$A$340:$C$378,3,FALSE))</f>
        <v>SD</v>
      </c>
      <c r="F257">
        <v>18008</v>
      </c>
      <c r="G257">
        <v>18848</v>
      </c>
      <c r="H257">
        <v>19613</v>
      </c>
      <c r="I257">
        <v>21079</v>
      </c>
      <c r="J257">
        <v>21835</v>
      </c>
      <c r="K257">
        <v>21714</v>
      </c>
      <c r="L257">
        <v>22474</v>
      </c>
      <c r="M257">
        <v>22189</v>
      </c>
      <c r="N257">
        <v>22704</v>
      </c>
      <c r="O257">
        <v>23746</v>
      </c>
      <c r="P257">
        <v>24003</v>
      </c>
      <c r="Q257">
        <v>25311</v>
      </c>
      <c r="R257">
        <v>25750</v>
      </c>
      <c r="S257">
        <v>25888</v>
      </c>
      <c r="T257">
        <v>25788</v>
      </c>
      <c r="U257">
        <v>25895</v>
      </c>
    </row>
    <row r="258" spans="1:21" x14ac:dyDescent="0.3">
      <c r="A258" t="s">
        <v>1020</v>
      </c>
      <c r="B258" t="s">
        <v>814</v>
      </c>
      <c r="C258" t="s">
        <v>415</v>
      </c>
      <c r="D258" t="str">
        <f>IFERROR(VLOOKUP(C258,'class and classification'!$A$1:$B$338,2,FALSE),VLOOKUP(C258,'class and classification'!$A$340:$B$378,2,FALSE))</f>
        <v>Predominantly Urban</v>
      </c>
      <c r="E258" t="str">
        <f>IFERROR(VLOOKUP(C258,'class and classification'!$A$1:$C$338,3,FALSE),VLOOKUP(C258,'class and classification'!$A$340:$C$378,3,FALSE))</f>
        <v>SD</v>
      </c>
      <c r="F258">
        <v>25236</v>
      </c>
      <c r="G258">
        <v>26557</v>
      </c>
      <c r="H258">
        <v>28234</v>
      </c>
      <c r="I258">
        <v>29379</v>
      </c>
      <c r="J258">
        <v>30257</v>
      </c>
      <c r="K258">
        <v>30293</v>
      </c>
      <c r="L258">
        <v>30234</v>
      </c>
      <c r="M258">
        <v>30801</v>
      </c>
      <c r="N258">
        <v>32389</v>
      </c>
      <c r="O258">
        <v>33915</v>
      </c>
      <c r="P258">
        <v>34771</v>
      </c>
      <c r="Q258">
        <v>37144</v>
      </c>
      <c r="R258">
        <v>37237</v>
      </c>
      <c r="S258">
        <v>37810</v>
      </c>
      <c r="T258">
        <v>40336</v>
      </c>
      <c r="U258">
        <v>40922</v>
      </c>
    </row>
    <row r="259" spans="1:21" x14ac:dyDescent="0.3">
      <c r="A259" t="s">
        <v>1020</v>
      </c>
      <c r="B259" t="s">
        <v>816</v>
      </c>
      <c r="C259" t="s">
        <v>417</v>
      </c>
      <c r="D259" t="str">
        <f>IFERROR(VLOOKUP(C259,'class and classification'!$A$1:$B$338,2,FALSE),VLOOKUP(C259,'class and classification'!$A$340:$B$378,2,FALSE))</f>
        <v>Predominantly Urban</v>
      </c>
      <c r="E259" t="str">
        <f>IFERROR(VLOOKUP(C259,'class and classification'!$A$1:$C$338,3,FALSE),VLOOKUP(C259,'class and classification'!$A$340:$C$378,3,FALSE))</f>
        <v>SD</v>
      </c>
      <c r="F259">
        <v>19216</v>
      </c>
      <c r="G259">
        <v>20345</v>
      </c>
      <c r="H259">
        <v>21429</v>
      </c>
      <c r="I259">
        <v>22421</v>
      </c>
      <c r="J259">
        <v>22584</v>
      </c>
      <c r="K259">
        <v>22615</v>
      </c>
      <c r="L259">
        <v>22918</v>
      </c>
      <c r="M259">
        <v>23089</v>
      </c>
      <c r="N259">
        <v>24141</v>
      </c>
      <c r="O259">
        <v>25191</v>
      </c>
      <c r="P259">
        <v>25762</v>
      </c>
      <c r="Q259">
        <v>27323</v>
      </c>
      <c r="R259">
        <v>27392</v>
      </c>
      <c r="S259">
        <v>27761</v>
      </c>
      <c r="T259">
        <v>29103</v>
      </c>
      <c r="U259">
        <v>29325</v>
      </c>
    </row>
    <row r="260" spans="1:21" x14ac:dyDescent="0.3">
      <c r="A260" t="s">
        <v>1020</v>
      </c>
      <c r="B260" t="s">
        <v>819</v>
      </c>
      <c r="C260" t="s">
        <v>420</v>
      </c>
      <c r="D260" t="str">
        <f>IFERROR(VLOOKUP(C260,'class and classification'!$A$1:$B$338,2,FALSE),VLOOKUP(C260,'class and classification'!$A$340:$B$378,2,FALSE))</f>
        <v>Predominantly Urban</v>
      </c>
      <c r="E260" t="str">
        <f>IFERROR(VLOOKUP(C260,'class and classification'!$A$1:$C$338,3,FALSE),VLOOKUP(C260,'class and classification'!$A$340:$C$378,3,FALSE))</f>
        <v>SD</v>
      </c>
      <c r="F260">
        <v>16683</v>
      </c>
      <c r="G260">
        <v>17597</v>
      </c>
      <c r="H260">
        <v>18709</v>
      </c>
      <c r="I260">
        <v>19272</v>
      </c>
      <c r="J260">
        <v>19504</v>
      </c>
      <c r="K260">
        <v>19999</v>
      </c>
      <c r="L260">
        <v>19964</v>
      </c>
      <c r="M260">
        <v>20484</v>
      </c>
      <c r="N260">
        <v>20966</v>
      </c>
      <c r="O260">
        <v>22087</v>
      </c>
      <c r="P260">
        <v>22701</v>
      </c>
      <c r="Q260">
        <v>24025</v>
      </c>
      <c r="R260">
        <v>24042</v>
      </c>
      <c r="S260">
        <v>24575</v>
      </c>
      <c r="T260">
        <v>26022</v>
      </c>
      <c r="U260">
        <v>26925</v>
      </c>
    </row>
    <row r="261" spans="1:21" x14ac:dyDescent="0.3">
      <c r="A261" t="s">
        <v>1020</v>
      </c>
      <c r="B261" t="s">
        <v>820</v>
      </c>
      <c r="C261" t="s">
        <v>421</v>
      </c>
      <c r="D261" t="str">
        <f>IFERROR(VLOOKUP(C261,'class and classification'!$A$1:$B$338,2,FALSE),VLOOKUP(C261,'class and classification'!$A$340:$B$378,2,FALSE))</f>
        <v>Predominantly Urban</v>
      </c>
      <c r="E261" t="str">
        <f>IFERROR(VLOOKUP(C261,'class and classification'!$A$1:$C$338,3,FALSE),VLOOKUP(C261,'class and classification'!$A$340:$C$378,3,FALSE))</f>
        <v>SD</v>
      </c>
      <c r="F261">
        <v>16073</v>
      </c>
      <c r="G261">
        <v>16952</v>
      </c>
      <c r="H261">
        <v>17953</v>
      </c>
      <c r="I261">
        <v>18407</v>
      </c>
      <c r="J261">
        <v>18504</v>
      </c>
      <c r="K261">
        <v>19207</v>
      </c>
      <c r="L261">
        <v>19185</v>
      </c>
      <c r="M261">
        <v>19609</v>
      </c>
      <c r="N261">
        <v>20452</v>
      </c>
      <c r="O261">
        <v>21531</v>
      </c>
      <c r="P261">
        <v>22003</v>
      </c>
      <c r="Q261">
        <v>23526</v>
      </c>
      <c r="R261">
        <v>24156</v>
      </c>
      <c r="S261">
        <v>24686</v>
      </c>
      <c r="T261">
        <v>25376</v>
      </c>
      <c r="U261">
        <v>26136</v>
      </c>
    </row>
    <row r="262" spans="1:21" x14ac:dyDescent="0.3">
      <c r="A262" t="s">
        <v>1020</v>
      </c>
      <c r="B262" t="s">
        <v>821</v>
      </c>
      <c r="C262" t="s">
        <v>422</v>
      </c>
      <c r="D262" t="str">
        <f>IFERROR(VLOOKUP(C262,'class and classification'!$A$1:$B$338,2,FALSE),VLOOKUP(C262,'class and classification'!$A$340:$B$378,2,FALSE))</f>
        <v>Predominantly Urban</v>
      </c>
      <c r="E262" t="str">
        <f>IFERROR(VLOOKUP(C262,'class and classification'!$A$1:$C$338,3,FALSE),VLOOKUP(C262,'class and classification'!$A$340:$C$378,3,FALSE))</f>
        <v>SD</v>
      </c>
      <c r="F262">
        <v>18464</v>
      </c>
      <c r="G262">
        <v>19330</v>
      </c>
      <c r="H262">
        <v>20479</v>
      </c>
      <c r="I262">
        <v>21274</v>
      </c>
      <c r="J262">
        <v>21304</v>
      </c>
      <c r="K262">
        <v>21708</v>
      </c>
      <c r="L262">
        <v>21772</v>
      </c>
      <c r="M262">
        <v>22205</v>
      </c>
      <c r="N262">
        <v>23380</v>
      </c>
      <c r="O262">
        <v>24589</v>
      </c>
      <c r="P262">
        <v>25170</v>
      </c>
      <c r="Q262">
        <v>26880</v>
      </c>
      <c r="R262">
        <v>27045</v>
      </c>
      <c r="S262">
        <v>27693</v>
      </c>
      <c r="T262">
        <v>29337</v>
      </c>
      <c r="U262">
        <v>29545</v>
      </c>
    </row>
    <row r="263" spans="1:21" x14ac:dyDescent="0.3">
      <c r="A263" t="s">
        <v>1020</v>
      </c>
      <c r="B263" t="s">
        <v>823</v>
      </c>
      <c r="C263" t="s">
        <v>424</v>
      </c>
      <c r="D263" t="str">
        <f>IFERROR(VLOOKUP(C263,'class and classification'!$A$1:$B$338,2,FALSE),VLOOKUP(C263,'class and classification'!$A$340:$B$378,2,FALSE))</f>
        <v>Predominantly Rural</v>
      </c>
      <c r="E263" t="str">
        <f>IFERROR(VLOOKUP(C263,'class and classification'!$A$1:$C$338,3,FALSE),VLOOKUP(C263,'class and classification'!$A$340:$C$378,3,FALSE))</f>
        <v>SD</v>
      </c>
      <c r="F263">
        <v>21018</v>
      </c>
      <c r="G263">
        <v>22439</v>
      </c>
      <c r="H263">
        <v>23986</v>
      </c>
      <c r="I263">
        <v>24958</v>
      </c>
      <c r="J263">
        <v>25498</v>
      </c>
      <c r="K263">
        <v>25105</v>
      </c>
      <c r="L263">
        <v>25294</v>
      </c>
      <c r="M263">
        <v>25795</v>
      </c>
      <c r="N263">
        <v>27076</v>
      </c>
      <c r="O263">
        <v>28285</v>
      </c>
      <c r="P263">
        <v>29238</v>
      </c>
      <c r="Q263">
        <v>31313</v>
      </c>
      <c r="R263">
        <v>31393</v>
      </c>
      <c r="S263">
        <v>31663</v>
      </c>
      <c r="T263">
        <v>32991</v>
      </c>
      <c r="U263">
        <v>33071</v>
      </c>
    </row>
    <row r="264" spans="1:21" x14ac:dyDescent="0.3">
      <c r="A264" t="s">
        <v>1020</v>
      </c>
      <c r="B264" t="s">
        <v>824</v>
      </c>
      <c r="C264" t="s">
        <v>425</v>
      </c>
      <c r="D264" t="str">
        <f>IFERROR(VLOOKUP(C264,'class and classification'!$A$1:$B$338,2,FALSE),VLOOKUP(C264,'class and classification'!$A$340:$B$378,2,FALSE))</f>
        <v>Predominantly Urban</v>
      </c>
      <c r="E264" t="str">
        <f>IFERROR(VLOOKUP(C264,'class and classification'!$A$1:$C$338,3,FALSE),VLOOKUP(C264,'class and classification'!$A$340:$C$378,3,FALSE))</f>
        <v>SD</v>
      </c>
      <c r="F264">
        <v>19040</v>
      </c>
      <c r="G264">
        <v>20077</v>
      </c>
      <c r="H264">
        <v>21145</v>
      </c>
      <c r="I264">
        <v>21587</v>
      </c>
      <c r="J264">
        <v>21658</v>
      </c>
      <c r="K264">
        <v>22044</v>
      </c>
      <c r="L264">
        <v>22079</v>
      </c>
      <c r="M264">
        <v>22209</v>
      </c>
      <c r="N264">
        <v>23416</v>
      </c>
      <c r="O264">
        <v>24625</v>
      </c>
      <c r="P264">
        <v>25437</v>
      </c>
      <c r="Q264">
        <v>27295</v>
      </c>
      <c r="R264">
        <v>27573</v>
      </c>
      <c r="S264">
        <v>28490</v>
      </c>
      <c r="T264">
        <v>29461</v>
      </c>
      <c r="U264">
        <v>29877</v>
      </c>
    </row>
    <row r="265" spans="1:21" x14ac:dyDescent="0.3">
      <c r="A265" t="s">
        <v>1020</v>
      </c>
      <c r="B265" t="s">
        <v>815</v>
      </c>
      <c r="C265" t="s">
        <v>416</v>
      </c>
      <c r="D265" t="str">
        <f>IFERROR(VLOOKUP(C265,'class and classification'!$A$1:$B$338,2,FALSE),VLOOKUP(C265,'class and classification'!$A$340:$B$378,2,FALSE))</f>
        <v>Predominantly Urban</v>
      </c>
      <c r="E265" t="str">
        <f>IFERROR(VLOOKUP(C265,'class and classification'!$A$1:$C$338,3,FALSE),VLOOKUP(C265,'class and classification'!$A$340:$C$378,3,FALSE))</f>
        <v>SD</v>
      </c>
      <c r="F265">
        <v>19869</v>
      </c>
      <c r="G265">
        <v>20922</v>
      </c>
      <c r="H265">
        <v>22463</v>
      </c>
      <c r="I265">
        <v>23153</v>
      </c>
      <c r="J265">
        <v>23229</v>
      </c>
      <c r="K265">
        <v>22985</v>
      </c>
      <c r="L265">
        <v>23265</v>
      </c>
      <c r="M265">
        <v>23771</v>
      </c>
      <c r="N265">
        <v>24863</v>
      </c>
      <c r="O265">
        <v>25639</v>
      </c>
      <c r="P265">
        <v>26099</v>
      </c>
      <c r="Q265">
        <v>28264</v>
      </c>
      <c r="R265">
        <v>28510</v>
      </c>
      <c r="S265">
        <v>28991</v>
      </c>
      <c r="T265">
        <v>28971</v>
      </c>
      <c r="U265">
        <v>29427</v>
      </c>
    </row>
    <row r="266" spans="1:21" x14ac:dyDescent="0.3">
      <c r="A266" t="s">
        <v>1020</v>
      </c>
      <c r="B266" t="s">
        <v>817</v>
      </c>
      <c r="C266" t="s">
        <v>418</v>
      </c>
      <c r="D266" t="str">
        <f>IFERROR(VLOOKUP(C266,'class and classification'!$A$1:$B$338,2,FALSE),VLOOKUP(C266,'class and classification'!$A$340:$B$378,2,FALSE))</f>
        <v>Urban with Significant Rural</v>
      </c>
      <c r="E266" t="str">
        <f>IFERROR(VLOOKUP(C266,'class and classification'!$A$1:$C$338,3,FALSE),VLOOKUP(C266,'class and classification'!$A$340:$C$378,3,FALSE))</f>
        <v>SD</v>
      </c>
      <c r="F266">
        <v>20532</v>
      </c>
      <c r="G266">
        <v>22219</v>
      </c>
      <c r="H266">
        <v>23512</v>
      </c>
      <c r="I266">
        <v>24623</v>
      </c>
      <c r="J266">
        <v>25190</v>
      </c>
      <c r="K266">
        <v>24756</v>
      </c>
      <c r="L266">
        <v>24720</v>
      </c>
      <c r="M266">
        <v>25205</v>
      </c>
      <c r="N266">
        <v>26783</v>
      </c>
      <c r="O266">
        <v>27617</v>
      </c>
      <c r="P266">
        <v>28363</v>
      </c>
      <c r="Q266">
        <v>30576</v>
      </c>
      <c r="R266">
        <v>30790</v>
      </c>
      <c r="S266">
        <v>31264</v>
      </c>
      <c r="T266">
        <v>32736</v>
      </c>
      <c r="U266">
        <v>33329</v>
      </c>
    </row>
    <row r="267" spans="1:21" x14ac:dyDescent="0.3">
      <c r="A267" t="s">
        <v>1020</v>
      </c>
      <c r="B267" t="s">
        <v>818</v>
      </c>
      <c r="C267" t="s">
        <v>419</v>
      </c>
      <c r="D267" t="str">
        <f>IFERROR(VLOOKUP(C267,'class and classification'!$A$1:$B$338,2,FALSE),VLOOKUP(C267,'class and classification'!$A$340:$B$378,2,FALSE))</f>
        <v>Predominantly Urban</v>
      </c>
      <c r="E267" t="str">
        <f>IFERROR(VLOOKUP(C267,'class and classification'!$A$1:$C$338,3,FALSE),VLOOKUP(C267,'class and classification'!$A$340:$C$378,3,FALSE))</f>
        <v>SD</v>
      </c>
      <c r="F267">
        <v>18801</v>
      </c>
      <c r="G267">
        <v>19985</v>
      </c>
      <c r="H267">
        <v>21272</v>
      </c>
      <c r="I267">
        <v>22130</v>
      </c>
      <c r="J267">
        <v>22121</v>
      </c>
      <c r="K267">
        <v>22238</v>
      </c>
      <c r="L267">
        <v>22217</v>
      </c>
      <c r="M267">
        <v>22335</v>
      </c>
      <c r="N267">
        <v>23495</v>
      </c>
      <c r="O267">
        <v>24457</v>
      </c>
      <c r="P267">
        <v>24918</v>
      </c>
      <c r="Q267">
        <v>26656</v>
      </c>
      <c r="R267">
        <v>26850</v>
      </c>
      <c r="S267">
        <v>27212</v>
      </c>
      <c r="T267">
        <v>28419</v>
      </c>
      <c r="U267">
        <v>29069</v>
      </c>
    </row>
    <row r="268" spans="1:21" x14ac:dyDescent="0.3">
      <c r="A268" t="s">
        <v>1020</v>
      </c>
      <c r="B268" t="s">
        <v>822</v>
      </c>
      <c r="C268" t="s">
        <v>423</v>
      </c>
      <c r="D268" t="str">
        <f>IFERROR(VLOOKUP(C268,'class and classification'!$A$1:$B$338,2,FALSE),VLOOKUP(C268,'class and classification'!$A$340:$B$378,2,FALSE))</f>
        <v>Urban with Significant Rural</v>
      </c>
      <c r="E268" t="str">
        <f>IFERROR(VLOOKUP(C268,'class and classification'!$A$1:$C$338,3,FALSE),VLOOKUP(C268,'class and classification'!$A$340:$C$378,3,FALSE))</f>
        <v>SD</v>
      </c>
      <c r="F268">
        <v>18918</v>
      </c>
      <c r="G268">
        <v>20030</v>
      </c>
      <c r="H268">
        <v>21465</v>
      </c>
      <c r="I268">
        <v>22296</v>
      </c>
      <c r="J268">
        <v>22604</v>
      </c>
      <c r="K268">
        <v>22446</v>
      </c>
      <c r="L268">
        <v>22738</v>
      </c>
      <c r="M268">
        <v>23062</v>
      </c>
      <c r="N268">
        <v>24074</v>
      </c>
      <c r="O268">
        <v>25077</v>
      </c>
      <c r="P268">
        <v>25623</v>
      </c>
      <c r="Q268">
        <v>27537</v>
      </c>
      <c r="R268">
        <v>27571</v>
      </c>
      <c r="S268">
        <v>27913</v>
      </c>
      <c r="T268">
        <v>29143</v>
      </c>
      <c r="U268">
        <v>30333</v>
      </c>
    </row>
    <row r="269" spans="1:21" x14ac:dyDescent="0.3">
      <c r="A269" t="s">
        <v>1020</v>
      </c>
      <c r="B269" t="s">
        <v>826</v>
      </c>
      <c r="C269" t="s">
        <v>426</v>
      </c>
      <c r="D269" t="str">
        <f>IFERROR(VLOOKUP(C269,'class and classification'!$A$1:$B$338,2,FALSE),VLOOKUP(C269,'class and classification'!$A$340:$B$378,2,FALSE))</f>
        <v>Predominantly Urban</v>
      </c>
      <c r="E269" t="str">
        <f>IFERROR(VLOOKUP(C269,'class and classification'!$A$1:$C$338,3,FALSE),VLOOKUP(C269,'class and classification'!$A$340:$C$378,3,FALSE))</f>
        <v>SD</v>
      </c>
      <c r="F269">
        <v>12734</v>
      </c>
      <c r="G269">
        <v>13527</v>
      </c>
      <c r="H269">
        <v>14097</v>
      </c>
      <c r="I269">
        <v>14674</v>
      </c>
      <c r="J269">
        <v>14835</v>
      </c>
      <c r="K269">
        <v>15563</v>
      </c>
      <c r="L269">
        <v>15928</v>
      </c>
      <c r="M269">
        <v>16401</v>
      </c>
      <c r="N269">
        <v>17160</v>
      </c>
      <c r="O269">
        <v>17835</v>
      </c>
      <c r="P269">
        <v>18003</v>
      </c>
      <c r="Q269">
        <v>19306</v>
      </c>
      <c r="R269">
        <v>19820</v>
      </c>
      <c r="S269">
        <v>20403</v>
      </c>
      <c r="T269">
        <v>21203</v>
      </c>
      <c r="U269">
        <v>21618</v>
      </c>
    </row>
    <row r="270" spans="1:21" x14ac:dyDescent="0.3">
      <c r="A270" t="s">
        <v>1020</v>
      </c>
      <c r="B270" t="s">
        <v>827</v>
      </c>
      <c r="C270" t="s">
        <v>427</v>
      </c>
      <c r="D270" t="str">
        <f>IFERROR(VLOOKUP(C270,'class and classification'!$A$1:$B$338,2,FALSE),VLOOKUP(C270,'class and classification'!$A$340:$B$378,2,FALSE))</f>
        <v>Predominantly Urban</v>
      </c>
      <c r="E270" t="str">
        <f>IFERROR(VLOOKUP(C270,'class and classification'!$A$1:$C$338,3,FALSE),VLOOKUP(C270,'class and classification'!$A$340:$C$378,3,FALSE))</f>
        <v>SD</v>
      </c>
      <c r="F270">
        <v>14364</v>
      </c>
      <c r="G270">
        <v>15080</v>
      </c>
      <c r="H270">
        <v>15615</v>
      </c>
      <c r="I270">
        <v>16392</v>
      </c>
      <c r="J270">
        <v>16690</v>
      </c>
      <c r="K270">
        <v>16979</v>
      </c>
      <c r="L270">
        <v>17371</v>
      </c>
      <c r="M270">
        <v>17705</v>
      </c>
      <c r="N270">
        <v>18411</v>
      </c>
      <c r="O270">
        <v>19154</v>
      </c>
      <c r="P270">
        <v>19344</v>
      </c>
      <c r="Q270">
        <v>20642</v>
      </c>
      <c r="R270">
        <v>20964</v>
      </c>
      <c r="S270">
        <v>21385</v>
      </c>
      <c r="T270">
        <v>22016</v>
      </c>
      <c r="U270">
        <v>22471</v>
      </c>
    </row>
    <row r="271" spans="1:21" x14ac:dyDescent="0.3">
      <c r="A271" t="s">
        <v>1020</v>
      </c>
      <c r="B271" t="s">
        <v>828</v>
      </c>
      <c r="C271" t="s">
        <v>428</v>
      </c>
      <c r="D271" t="str">
        <f>IFERROR(VLOOKUP(C271,'class and classification'!$A$1:$B$338,2,FALSE),VLOOKUP(C271,'class and classification'!$A$340:$B$378,2,FALSE))</f>
        <v>Predominantly Rural</v>
      </c>
      <c r="E271" t="str">
        <f>IFERROR(VLOOKUP(C271,'class and classification'!$A$1:$C$338,3,FALSE),VLOOKUP(C271,'class and classification'!$A$340:$C$378,3,FALSE))</f>
        <v>SD</v>
      </c>
      <c r="F271">
        <v>17815</v>
      </c>
      <c r="G271">
        <v>18748</v>
      </c>
      <c r="H271">
        <v>19433</v>
      </c>
      <c r="I271">
        <v>20110</v>
      </c>
      <c r="J271">
        <v>20498</v>
      </c>
      <c r="K271">
        <v>20394</v>
      </c>
      <c r="L271">
        <v>20677</v>
      </c>
      <c r="M271">
        <v>21162</v>
      </c>
      <c r="N271">
        <v>21929</v>
      </c>
      <c r="O271">
        <v>22807</v>
      </c>
      <c r="P271">
        <v>23396</v>
      </c>
      <c r="Q271">
        <v>24828</v>
      </c>
      <c r="R271">
        <v>25067</v>
      </c>
      <c r="S271">
        <v>25381</v>
      </c>
      <c r="T271">
        <v>26563</v>
      </c>
      <c r="U271">
        <v>26915</v>
      </c>
    </row>
    <row r="272" spans="1:21" x14ac:dyDescent="0.3">
      <c r="A272" t="s">
        <v>1020</v>
      </c>
      <c r="B272" t="s">
        <v>832</v>
      </c>
      <c r="C272" t="s">
        <v>432</v>
      </c>
      <c r="D272" t="str">
        <f>IFERROR(VLOOKUP(C272,'class and classification'!$A$1:$B$338,2,FALSE),VLOOKUP(C272,'class and classification'!$A$340:$B$378,2,FALSE))</f>
        <v>Predominantly Urban</v>
      </c>
      <c r="E272" t="str">
        <f>IFERROR(VLOOKUP(C272,'class and classification'!$A$1:$C$338,3,FALSE),VLOOKUP(C272,'class and classification'!$A$340:$C$378,3,FALSE))</f>
        <v>SD</v>
      </c>
      <c r="F272">
        <v>13663</v>
      </c>
      <c r="G272">
        <v>14309</v>
      </c>
      <c r="H272">
        <v>14976</v>
      </c>
      <c r="I272">
        <v>15547</v>
      </c>
      <c r="J272">
        <v>15715</v>
      </c>
      <c r="K272">
        <v>16289</v>
      </c>
      <c r="L272">
        <v>16597</v>
      </c>
      <c r="M272">
        <v>16948</v>
      </c>
      <c r="N272">
        <v>17620</v>
      </c>
      <c r="O272">
        <v>18349</v>
      </c>
      <c r="P272">
        <v>18660</v>
      </c>
      <c r="Q272">
        <v>19944</v>
      </c>
      <c r="R272">
        <v>20253</v>
      </c>
      <c r="S272">
        <v>20880</v>
      </c>
      <c r="T272">
        <v>21638</v>
      </c>
      <c r="U272">
        <v>22224</v>
      </c>
    </row>
    <row r="273" spans="1:21" x14ac:dyDescent="0.3">
      <c r="A273" t="s">
        <v>1020</v>
      </c>
      <c r="B273" t="s">
        <v>829</v>
      </c>
      <c r="C273" t="s">
        <v>429</v>
      </c>
      <c r="D273" t="str">
        <f>IFERROR(VLOOKUP(C273,'class and classification'!$A$1:$B$338,2,FALSE),VLOOKUP(C273,'class and classification'!$A$340:$B$378,2,FALSE))</f>
        <v>Predominantly Urban</v>
      </c>
      <c r="E273" t="str">
        <f>IFERROR(VLOOKUP(C273,'class and classification'!$A$1:$C$338,3,FALSE),VLOOKUP(C273,'class and classification'!$A$340:$C$378,3,FALSE))</f>
        <v>SD</v>
      </c>
      <c r="F273">
        <v>13701</v>
      </c>
      <c r="G273">
        <v>14076</v>
      </c>
      <c r="H273">
        <v>14516</v>
      </c>
      <c r="I273">
        <v>14879</v>
      </c>
      <c r="J273">
        <v>14896</v>
      </c>
      <c r="K273">
        <v>15833</v>
      </c>
      <c r="L273">
        <v>15898</v>
      </c>
      <c r="M273">
        <v>16200</v>
      </c>
      <c r="N273">
        <v>16766</v>
      </c>
      <c r="O273">
        <v>17616</v>
      </c>
      <c r="P273">
        <v>17595</v>
      </c>
      <c r="Q273">
        <v>18297</v>
      </c>
      <c r="R273">
        <v>18948</v>
      </c>
      <c r="S273">
        <v>19696</v>
      </c>
      <c r="T273">
        <v>20501</v>
      </c>
      <c r="U273">
        <v>21656</v>
      </c>
    </row>
    <row r="274" spans="1:21" x14ac:dyDescent="0.3">
      <c r="A274" t="s">
        <v>1020</v>
      </c>
      <c r="B274" t="s">
        <v>830</v>
      </c>
      <c r="C274" t="s">
        <v>430</v>
      </c>
      <c r="D274" t="str">
        <f>IFERROR(VLOOKUP(C274,'class and classification'!$A$1:$B$338,2,FALSE),VLOOKUP(C274,'class and classification'!$A$340:$B$378,2,FALSE))</f>
        <v>Predominantly Rural</v>
      </c>
      <c r="E274" t="str">
        <f>IFERROR(VLOOKUP(C274,'class and classification'!$A$1:$C$338,3,FALSE),VLOOKUP(C274,'class and classification'!$A$340:$C$378,3,FALSE))</f>
        <v>SD</v>
      </c>
      <c r="F274">
        <v>19472</v>
      </c>
      <c r="G274">
        <v>20303</v>
      </c>
      <c r="H274">
        <v>20900</v>
      </c>
      <c r="I274">
        <v>21646</v>
      </c>
      <c r="J274">
        <v>22067</v>
      </c>
      <c r="K274">
        <v>21697</v>
      </c>
      <c r="L274">
        <v>21913</v>
      </c>
      <c r="M274">
        <v>22437</v>
      </c>
      <c r="N274">
        <v>23145</v>
      </c>
      <c r="O274">
        <v>23990</v>
      </c>
      <c r="P274">
        <v>24611</v>
      </c>
      <c r="Q274">
        <v>25698</v>
      </c>
      <c r="R274">
        <v>25941</v>
      </c>
      <c r="S274">
        <v>26043</v>
      </c>
      <c r="T274">
        <v>27050</v>
      </c>
      <c r="U274">
        <v>27522</v>
      </c>
    </row>
    <row r="275" spans="1:21" x14ac:dyDescent="0.3">
      <c r="A275" t="s">
        <v>1020</v>
      </c>
      <c r="B275" t="s">
        <v>831</v>
      </c>
      <c r="C275" t="s">
        <v>431</v>
      </c>
      <c r="D275" t="str">
        <f>IFERROR(VLOOKUP(C275,'class and classification'!$A$1:$B$338,2,FALSE),VLOOKUP(C275,'class and classification'!$A$340:$B$378,2,FALSE))</f>
        <v>Predominantly Urban</v>
      </c>
      <c r="E275" t="str">
        <f>IFERROR(VLOOKUP(C275,'class and classification'!$A$1:$C$338,3,FALSE),VLOOKUP(C275,'class and classification'!$A$340:$C$378,3,FALSE))</f>
        <v>SD</v>
      </c>
      <c r="F275">
        <v>18925</v>
      </c>
      <c r="G275">
        <v>19652</v>
      </c>
      <c r="H275">
        <v>20109</v>
      </c>
      <c r="I275">
        <v>20845</v>
      </c>
      <c r="J275">
        <v>20998</v>
      </c>
      <c r="K275">
        <v>20852</v>
      </c>
      <c r="L275">
        <v>20941</v>
      </c>
      <c r="M275">
        <v>21288</v>
      </c>
      <c r="N275">
        <v>21963</v>
      </c>
      <c r="O275">
        <v>22802</v>
      </c>
      <c r="P275">
        <v>23183</v>
      </c>
      <c r="Q275">
        <v>24252</v>
      </c>
      <c r="R275">
        <v>24853</v>
      </c>
      <c r="S275">
        <v>25141</v>
      </c>
      <c r="T275">
        <v>26418</v>
      </c>
      <c r="U275">
        <v>26947</v>
      </c>
    </row>
    <row r="276" spans="1:21" x14ac:dyDescent="0.3">
      <c r="A276" t="s">
        <v>1020</v>
      </c>
      <c r="B276" t="s">
        <v>769</v>
      </c>
      <c r="C276" t="s">
        <v>187</v>
      </c>
      <c r="D276" t="str">
        <f>IFERROR(VLOOKUP(C276,'class and classification'!$A$1:$B$338,2,FALSE),VLOOKUP(C276,'class and classification'!$A$340:$B$378,2,FALSE))</f>
        <v>Predominantly Urban</v>
      </c>
      <c r="E276" t="str">
        <f>IFERROR(VLOOKUP(C276,'class and classification'!$A$1:$C$338,3,FALSE),VLOOKUP(C276,'class and classification'!$A$340:$C$378,3,FALSE))</f>
        <v>UA</v>
      </c>
      <c r="F276">
        <v>11347</v>
      </c>
      <c r="G276">
        <v>11345</v>
      </c>
      <c r="H276">
        <v>11546</v>
      </c>
      <c r="I276">
        <v>12186</v>
      </c>
      <c r="J276">
        <v>12550</v>
      </c>
      <c r="K276">
        <v>13167</v>
      </c>
      <c r="L276">
        <v>13119</v>
      </c>
      <c r="M276">
        <v>13279</v>
      </c>
      <c r="N276">
        <v>13368</v>
      </c>
      <c r="O276">
        <v>13969</v>
      </c>
      <c r="P276">
        <v>14248</v>
      </c>
      <c r="Q276">
        <v>15247</v>
      </c>
      <c r="R276">
        <v>15556</v>
      </c>
      <c r="S276">
        <v>15858</v>
      </c>
      <c r="T276">
        <v>16509</v>
      </c>
      <c r="U276">
        <v>17028</v>
      </c>
    </row>
    <row r="277" spans="1:21" x14ac:dyDescent="0.3">
      <c r="A277" t="s">
        <v>1020</v>
      </c>
      <c r="B277" t="s">
        <v>772</v>
      </c>
      <c r="C277" t="s">
        <v>190</v>
      </c>
      <c r="D277" t="str">
        <f>IFERROR(VLOOKUP(C277,'class and classification'!$A$1:$B$338,2,FALSE),VLOOKUP(C277,'class and classification'!$A$340:$B$378,2,FALSE))</f>
        <v>Predominantly Urban</v>
      </c>
      <c r="E277" t="str">
        <f>IFERROR(VLOOKUP(C277,'class and classification'!$A$1:$C$338,3,FALSE),VLOOKUP(C277,'class and classification'!$A$340:$C$378,3,FALSE))</f>
        <v>UA</v>
      </c>
      <c r="F277">
        <v>11538</v>
      </c>
      <c r="G277">
        <v>11676</v>
      </c>
      <c r="H277">
        <v>12185</v>
      </c>
      <c r="I277">
        <v>12916</v>
      </c>
      <c r="J277">
        <v>13119</v>
      </c>
      <c r="K277">
        <v>13465</v>
      </c>
      <c r="L277">
        <v>13469</v>
      </c>
      <c r="M277">
        <v>13661</v>
      </c>
      <c r="N277">
        <v>13937</v>
      </c>
      <c r="O277">
        <v>14339</v>
      </c>
      <c r="P277">
        <v>14639</v>
      </c>
      <c r="Q277">
        <v>15178</v>
      </c>
      <c r="R277">
        <v>15665</v>
      </c>
      <c r="S277">
        <v>16185</v>
      </c>
      <c r="T277">
        <v>16950</v>
      </c>
      <c r="U277">
        <v>17529</v>
      </c>
    </row>
    <row r="278" spans="1:21" x14ac:dyDescent="0.3">
      <c r="A278" t="s">
        <v>1020</v>
      </c>
      <c r="B278" t="s">
        <v>766</v>
      </c>
      <c r="C278" t="s">
        <v>184</v>
      </c>
      <c r="D278" t="str">
        <f>IFERROR(VLOOKUP(C278,'class and classification'!$A$1:$B$338,2,FALSE),VLOOKUP(C278,'class and classification'!$A$340:$B$378,2,FALSE))</f>
        <v>Predominantly Rural</v>
      </c>
      <c r="E278" t="str">
        <f>IFERROR(VLOOKUP(C278,'class and classification'!$A$1:$C$338,3,FALSE),VLOOKUP(C278,'class and classification'!$A$340:$C$378,3,FALSE))</f>
        <v>UA</v>
      </c>
      <c r="F278">
        <v>12574</v>
      </c>
      <c r="G278">
        <v>13149</v>
      </c>
      <c r="H278">
        <v>13765</v>
      </c>
      <c r="I278">
        <v>14397</v>
      </c>
      <c r="J278">
        <v>14786</v>
      </c>
      <c r="K278">
        <v>15525</v>
      </c>
      <c r="L278">
        <v>15820</v>
      </c>
      <c r="M278">
        <v>16071</v>
      </c>
      <c r="N278">
        <v>16239</v>
      </c>
      <c r="O278">
        <v>16625</v>
      </c>
      <c r="P278">
        <v>16628</v>
      </c>
      <c r="Q278">
        <v>17214</v>
      </c>
      <c r="R278">
        <v>17356</v>
      </c>
      <c r="S278">
        <v>17657</v>
      </c>
      <c r="T278">
        <v>18508</v>
      </c>
      <c r="U278">
        <v>19211</v>
      </c>
    </row>
    <row r="279" spans="1:21" x14ac:dyDescent="0.3">
      <c r="A279" t="s">
        <v>1020</v>
      </c>
      <c r="B279" t="s">
        <v>785</v>
      </c>
      <c r="C279" t="s">
        <v>389</v>
      </c>
      <c r="D279" t="str">
        <f>IFERROR(VLOOKUP(C279,'class and classification'!$A$1:$B$338,2,FALSE),VLOOKUP(C279,'class and classification'!$A$340:$B$378,2,FALSE))</f>
        <v>Predominantly Urban</v>
      </c>
      <c r="E279" t="str">
        <f>IFERROR(VLOOKUP(C279,'class and classification'!$A$1:$C$338,3,FALSE),VLOOKUP(C279,'class and classification'!$A$340:$C$378,3,FALSE))</f>
        <v>SD</v>
      </c>
      <c r="F279">
        <v>14892</v>
      </c>
      <c r="G279">
        <v>15354</v>
      </c>
      <c r="H279">
        <v>15702</v>
      </c>
      <c r="I279">
        <v>16521</v>
      </c>
      <c r="J279">
        <v>17035</v>
      </c>
      <c r="K279">
        <v>17649</v>
      </c>
      <c r="L279">
        <v>17614</v>
      </c>
      <c r="M279">
        <v>17912</v>
      </c>
      <c r="N279">
        <v>18827</v>
      </c>
      <c r="O279">
        <v>19563</v>
      </c>
      <c r="P279">
        <v>19846</v>
      </c>
      <c r="Q279">
        <v>20823</v>
      </c>
      <c r="R279">
        <v>20852</v>
      </c>
      <c r="S279">
        <v>21032</v>
      </c>
      <c r="T279">
        <v>22018</v>
      </c>
      <c r="U279">
        <v>22722</v>
      </c>
    </row>
    <row r="280" spans="1:21" x14ac:dyDescent="0.3">
      <c r="A280" t="s">
        <v>1020</v>
      </c>
      <c r="B280" t="s">
        <v>786</v>
      </c>
      <c r="C280" t="s">
        <v>390</v>
      </c>
      <c r="D280" t="str">
        <f>IFERROR(VLOOKUP(C280,'class and classification'!$A$1:$B$338,2,FALSE),VLOOKUP(C280,'class and classification'!$A$340:$B$378,2,FALSE))</f>
        <v>Predominantly Urban</v>
      </c>
      <c r="E280" t="str">
        <f>IFERROR(VLOOKUP(C280,'class and classification'!$A$1:$C$338,3,FALSE),VLOOKUP(C280,'class and classification'!$A$340:$C$378,3,FALSE))</f>
        <v>SD</v>
      </c>
      <c r="F280">
        <v>15341</v>
      </c>
      <c r="G280">
        <v>15926</v>
      </c>
      <c r="H280">
        <v>16495</v>
      </c>
      <c r="I280">
        <v>17411</v>
      </c>
      <c r="J280">
        <v>17985</v>
      </c>
      <c r="K280">
        <v>18337</v>
      </c>
      <c r="L280">
        <v>18401</v>
      </c>
      <c r="M280">
        <v>18786</v>
      </c>
      <c r="N280">
        <v>19677</v>
      </c>
      <c r="O280">
        <v>20321</v>
      </c>
      <c r="P280">
        <v>20736</v>
      </c>
      <c r="Q280">
        <v>21643</v>
      </c>
      <c r="R280">
        <v>21586</v>
      </c>
      <c r="S280">
        <v>21759</v>
      </c>
      <c r="T280">
        <v>22136</v>
      </c>
      <c r="U280">
        <v>22669</v>
      </c>
    </row>
    <row r="281" spans="1:21" x14ac:dyDescent="0.3">
      <c r="A281" t="s">
        <v>1020</v>
      </c>
      <c r="B281" t="s">
        <v>787</v>
      </c>
      <c r="C281" t="s">
        <v>391</v>
      </c>
      <c r="D281" t="str">
        <f>IFERROR(VLOOKUP(C281,'class and classification'!$A$1:$B$338,2,FALSE),VLOOKUP(C281,'class and classification'!$A$340:$B$378,2,FALSE))</f>
        <v>Predominantly Urban</v>
      </c>
      <c r="E281" t="str">
        <f>IFERROR(VLOOKUP(C281,'class and classification'!$A$1:$C$338,3,FALSE),VLOOKUP(C281,'class and classification'!$A$340:$C$378,3,FALSE))</f>
        <v>SD</v>
      </c>
      <c r="F281">
        <v>12220</v>
      </c>
      <c r="G281">
        <v>12534</v>
      </c>
      <c r="H281">
        <v>12881</v>
      </c>
      <c r="I281">
        <v>13488</v>
      </c>
      <c r="J281">
        <v>13828</v>
      </c>
      <c r="K281">
        <v>14668</v>
      </c>
      <c r="L281">
        <v>14738</v>
      </c>
      <c r="M281">
        <v>15055</v>
      </c>
      <c r="N281">
        <v>15821</v>
      </c>
      <c r="O281">
        <v>16549</v>
      </c>
      <c r="P281">
        <v>16665</v>
      </c>
      <c r="Q281">
        <v>17391</v>
      </c>
      <c r="R281">
        <v>17337</v>
      </c>
      <c r="S281">
        <v>17653</v>
      </c>
      <c r="T281">
        <v>18251</v>
      </c>
      <c r="U281">
        <v>18711</v>
      </c>
    </row>
    <row r="282" spans="1:21" x14ac:dyDescent="0.3">
      <c r="A282" t="s">
        <v>1020</v>
      </c>
      <c r="B282" t="s">
        <v>789</v>
      </c>
      <c r="C282" t="s">
        <v>393</v>
      </c>
      <c r="D282" t="str">
        <f>IFERROR(VLOOKUP(C282,'class and classification'!$A$1:$B$338,2,FALSE),VLOOKUP(C282,'class and classification'!$A$340:$B$378,2,FALSE))</f>
        <v>Predominantly Urban</v>
      </c>
      <c r="E282" t="str">
        <f>IFERROR(VLOOKUP(C282,'class and classification'!$A$1:$C$338,3,FALSE),VLOOKUP(C282,'class and classification'!$A$340:$C$378,3,FALSE))</f>
        <v>SD</v>
      </c>
      <c r="F282">
        <v>13348</v>
      </c>
      <c r="G282">
        <v>13844</v>
      </c>
      <c r="H282">
        <v>14361</v>
      </c>
      <c r="I282">
        <v>15206</v>
      </c>
      <c r="J282">
        <v>15638</v>
      </c>
      <c r="K282">
        <v>16209</v>
      </c>
      <c r="L282">
        <v>16326</v>
      </c>
      <c r="M282">
        <v>16607</v>
      </c>
      <c r="N282">
        <v>17381</v>
      </c>
      <c r="O282">
        <v>18225</v>
      </c>
      <c r="P282">
        <v>18640</v>
      </c>
      <c r="Q282">
        <v>19348</v>
      </c>
      <c r="R282">
        <v>19378</v>
      </c>
      <c r="S282">
        <v>19407</v>
      </c>
      <c r="T282">
        <v>20093</v>
      </c>
      <c r="U282">
        <v>20700</v>
      </c>
    </row>
    <row r="283" spans="1:21" x14ac:dyDescent="0.3">
      <c r="A283" t="s">
        <v>1020</v>
      </c>
      <c r="B283" t="s">
        <v>784</v>
      </c>
      <c r="C283" t="s">
        <v>388</v>
      </c>
      <c r="D283" t="str">
        <f>IFERROR(VLOOKUP(C283,'class and classification'!$A$1:$B$338,2,FALSE),VLOOKUP(C283,'class and classification'!$A$340:$B$378,2,FALSE))</f>
        <v>Predominantly Rural</v>
      </c>
      <c r="E283" t="str">
        <f>IFERROR(VLOOKUP(C283,'class and classification'!$A$1:$C$338,3,FALSE),VLOOKUP(C283,'class and classification'!$A$340:$C$378,3,FALSE))</f>
        <v>SD</v>
      </c>
      <c r="F283">
        <v>18342</v>
      </c>
      <c r="G283">
        <v>19144</v>
      </c>
      <c r="H283">
        <v>19821</v>
      </c>
      <c r="I283">
        <v>20838</v>
      </c>
      <c r="J283">
        <v>21497</v>
      </c>
      <c r="K283">
        <v>21900</v>
      </c>
      <c r="L283">
        <v>21995</v>
      </c>
      <c r="M283">
        <v>22158</v>
      </c>
      <c r="N283">
        <v>23099</v>
      </c>
      <c r="O283">
        <v>23724</v>
      </c>
      <c r="P283">
        <v>24448</v>
      </c>
      <c r="Q283">
        <v>26109</v>
      </c>
      <c r="R283">
        <v>26492</v>
      </c>
      <c r="S283">
        <v>26894</v>
      </c>
      <c r="T283">
        <v>27858</v>
      </c>
      <c r="U283">
        <v>28337</v>
      </c>
    </row>
    <row r="284" spans="1:21" x14ac:dyDescent="0.3">
      <c r="A284" t="s">
        <v>1020</v>
      </c>
      <c r="B284" t="s">
        <v>790</v>
      </c>
      <c r="C284" t="s">
        <v>394</v>
      </c>
      <c r="D284" t="str">
        <f>IFERROR(VLOOKUP(C284,'class and classification'!$A$1:$B$338,2,FALSE),VLOOKUP(C284,'class and classification'!$A$340:$B$378,2,FALSE))</f>
        <v>Urban with Significant Rural</v>
      </c>
      <c r="E284" t="str">
        <f>IFERROR(VLOOKUP(C284,'class and classification'!$A$1:$C$338,3,FALSE),VLOOKUP(C284,'class and classification'!$A$340:$C$378,3,FALSE))</f>
        <v>SD</v>
      </c>
      <c r="F284">
        <v>15612</v>
      </c>
      <c r="G284">
        <v>16196</v>
      </c>
      <c r="H284">
        <v>16851</v>
      </c>
      <c r="I284">
        <v>17700</v>
      </c>
      <c r="J284">
        <v>18393</v>
      </c>
      <c r="K284">
        <v>18764</v>
      </c>
      <c r="L284">
        <v>18762</v>
      </c>
      <c r="M284">
        <v>19085</v>
      </c>
      <c r="N284">
        <v>20068</v>
      </c>
      <c r="O284">
        <v>20308</v>
      </c>
      <c r="P284">
        <v>20827</v>
      </c>
      <c r="Q284">
        <v>22418</v>
      </c>
      <c r="R284">
        <v>22575</v>
      </c>
      <c r="S284">
        <v>23047</v>
      </c>
      <c r="T284">
        <v>24279</v>
      </c>
      <c r="U284">
        <v>24778</v>
      </c>
    </row>
    <row r="285" spans="1:21" x14ac:dyDescent="0.3">
      <c r="A285" t="s">
        <v>1020</v>
      </c>
      <c r="B285" t="s">
        <v>792</v>
      </c>
      <c r="C285" t="s">
        <v>396</v>
      </c>
      <c r="D285" t="str">
        <f>IFERROR(VLOOKUP(C285,'class and classification'!$A$1:$B$338,2,FALSE),VLOOKUP(C285,'class and classification'!$A$340:$B$378,2,FALSE))</f>
        <v>Urban with Significant Rural</v>
      </c>
      <c r="E285" t="str">
        <f>IFERROR(VLOOKUP(C285,'class and classification'!$A$1:$C$338,3,FALSE),VLOOKUP(C285,'class and classification'!$A$340:$C$378,3,FALSE))</f>
        <v>SD</v>
      </c>
      <c r="F285">
        <v>16356</v>
      </c>
      <c r="G285">
        <v>16861</v>
      </c>
      <c r="H285">
        <v>17588</v>
      </c>
      <c r="I285">
        <v>18520</v>
      </c>
      <c r="J285">
        <v>19071</v>
      </c>
      <c r="K285">
        <v>19805</v>
      </c>
      <c r="L285">
        <v>19838</v>
      </c>
      <c r="M285">
        <v>20094</v>
      </c>
      <c r="N285">
        <v>21162</v>
      </c>
      <c r="O285">
        <v>21415</v>
      </c>
      <c r="P285">
        <v>21742</v>
      </c>
      <c r="Q285">
        <v>23249</v>
      </c>
      <c r="R285">
        <v>23369</v>
      </c>
      <c r="S285">
        <v>23803</v>
      </c>
      <c r="T285">
        <v>24992</v>
      </c>
      <c r="U285">
        <v>25872</v>
      </c>
    </row>
    <row r="286" spans="1:21" x14ac:dyDescent="0.3">
      <c r="A286" t="s">
        <v>1020</v>
      </c>
      <c r="B286" t="s">
        <v>793</v>
      </c>
      <c r="C286" t="s">
        <v>397</v>
      </c>
      <c r="D286" t="str">
        <f>IFERROR(VLOOKUP(C286,'class and classification'!$A$1:$B$338,2,FALSE),VLOOKUP(C286,'class and classification'!$A$340:$B$378,2,FALSE))</f>
        <v>Predominantly Rural</v>
      </c>
      <c r="E286" t="str">
        <f>IFERROR(VLOOKUP(C286,'class and classification'!$A$1:$C$338,3,FALSE),VLOOKUP(C286,'class and classification'!$A$340:$C$378,3,FALSE))</f>
        <v>SD</v>
      </c>
      <c r="F286">
        <v>19042</v>
      </c>
      <c r="G286">
        <v>19740</v>
      </c>
      <c r="H286">
        <v>20364</v>
      </c>
      <c r="I286">
        <v>21507</v>
      </c>
      <c r="J286">
        <v>22116</v>
      </c>
      <c r="K286">
        <v>22253</v>
      </c>
      <c r="L286">
        <v>22414</v>
      </c>
      <c r="M286">
        <v>22697</v>
      </c>
      <c r="N286">
        <v>23747</v>
      </c>
      <c r="O286">
        <v>24284</v>
      </c>
      <c r="P286">
        <v>24759</v>
      </c>
      <c r="Q286">
        <v>26331</v>
      </c>
      <c r="R286">
        <v>26251</v>
      </c>
      <c r="S286">
        <v>26969</v>
      </c>
      <c r="T286">
        <v>27577</v>
      </c>
      <c r="U286">
        <v>28611</v>
      </c>
    </row>
    <row r="287" spans="1:21" x14ac:dyDescent="0.3">
      <c r="A287" t="s">
        <v>1020</v>
      </c>
      <c r="B287" t="s">
        <v>783</v>
      </c>
      <c r="C287" t="s">
        <v>387</v>
      </c>
      <c r="D287" t="str">
        <f>IFERROR(VLOOKUP(C287,'class and classification'!$A$1:$B$338,2,FALSE),VLOOKUP(C287,'class and classification'!$A$340:$B$378,2,FALSE))</f>
        <v>Urban with Significant Rural</v>
      </c>
      <c r="E287" t="str">
        <f>IFERROR(VLOOKUP(C287,'class and classification'!$A$1:$C$338,3,FALSE),VLOOKUP(C287,'class and classification'!$A$340:$C$378,3,FALSE))</f>
        <v>SD</v>
      </c>
      <c r="F287">
        <v>17104</v>
      </c>
      <c r="G287">
        <v>17444</v>
      </c>
      <c r="H287">
        <v>17884</v>
      </c>
      <c r="I287">
        <v>18912</v>
      </c>
      <c r="J287">
        <v>19294</v>
      </c>
      <c r="K287">
        <v>19581</v>
      </c>
      <c r="L287">
        <v>19493</v>
      </c>
      <c r="M287">
        <v>19682</v>
      </c>
      <c r="N287">
        <v>20536</v>
      </c>
      <c r="O287">
        <v>21295</v>
      </c>
      <c r="P287">
        <v>21659</v>
      </c>
      <c r="Q287">
        <v>23103</v>
      </c>
      <c r="R287">
        <v>23138</v>
      </c>
      <c r="S287">
        <v>23960</v>
      </c>
      <c r="T287">
        <v>25102</v>
      </c>
      <c r="U287">
        <v>25458</v>
      </c>
    </row>
    <row r="288" spans="1:21" x14ac:dyDescent="0.3">
      <c r="A288" t="s">
        <v>1020</v>
      </c>
      <c r="B288" t="s">
        <v>788</v>
      </c>
      <c r="C288" t="s">
        <v>392</v>
      </c>
      <c r="D288" t="str">
        <f>IFERROR(VLOOKUP(C288,'class and classification'!$A$1:$B$338,2,FALSE),VLOOKUP(C288,'class and classification'!$A$340:$B$378,2,FALSE))</f>
        <v>Urban with Significant Rural</v>
      </c>
      <c r="E288" t="str">
        <f>IFERROR(VLOOKUP(C288,'class and classification'!$A$1:$C$338,3,FALSE),VLOOKUP(C288,'class and classification'!$A$340:$C$378,3,FALSE))</f>
        <v>SD</v>
      </c>
      <c r="F288">
        <v>19742</v>
      </c>
      <c r="G288">
        <v>20151</v>
      </c>
      <c r="H288">
        <v>20593</v>
      </c>
      <c r="I288">
        <v>21725</v>
      </c>
      <c r="J288">
        <v>22434</v>
      </c>
      <c r="K288">
        <v>22381</v>
      </c>
      <c r="L288">
        <v>22422</v>
      </c>
      <c r="M288">
        <v>22869</v>
      </c>
      <c r="N288">
        <v>23894</v>
      </c>
      <c r="O288">
        <v>24704</v>
      </c>
      <c r="P288">
        <v>25449</v>
      </c>
      <c r="Q288">
        <v>27380</v>
      </c>
      <c r="R288">
        <v>27274</v>
      </c>
      <c r="S288">
        <v>27579</v>
      </c>
      <c r="T288">
        <v>28656</v>
      </c>
      <c r="U288">
        <v>29293</v>
      </c>
    </row>
    <row r="289" spans="1:21" x14ac:dyDescent="0.3">
      <c r="A289" t="s">
        <v>1020</v>
      </c>
      <c r="B289" t="s">
        <v>791</v>
      </c>
      <c r="C289" t="s">
        <v>395</v>
      </c>
      <c r="D289" t="str">
        <f>IFERROR(VLOOKUP(C289,'class and classification'!$A$1:$B$338,2,FALSE),VLOOKUP(C289,'class and classification'!$A$340:$B$378,2,FALSE))</f>
        <v>Predominantly Urban</v>
      </c>
      <c r="E289" t="str">
        <f>IFERROR(VLOOKUP(C289,'class and classification'!$A$1:$C$338,3,FALSE),VLOOKUP(C289,'class and classification'!$A$340:$C$378,3,FALSE))</f>
        <v>SD</v>
      </c>
      <c r="F289">
        <v>13383</v>
      </c>
      <c r="G289">
        <v>13659</v>
      </c>
      <c r="H289">
        <v>14054</v>
      </c>
      <c r="I289">
        <v>14697</v>
      </c>
      <c r="J289">
        <v>15018</v>
      </c>
      <c r="K289">
        <v>15925</v>
      </c>
      <c r="L289">
        <v>16137</v>
      </c>
      <c r="M289">
        <v>16359</v>
      </c>
      <c r="N289">
        <v>17186</v>
      </c>
      <c r="O289">
        <v>18065</v>
      </c>
      <c r="P289">
        <v>18268</v>
      </c>
      <c r="Q289">
        <v>19501</v>
      </c>
      <c r="R289">
        <v>19726</v>
      </c>
      <c r="S289">
        <v>20618</v>
      </c>
      <c r="T289">
        <v>21314</v>
      </c>
      <c r="U289">
        <v>22215</v>
      </c>
    </row>
    <row r="290" spans="1:21" x14ac:dyDescent="0.3">
      <c r="A290" t="s">
        <v>1020</v>
      </c>
      <c r="B290" t="s">
        <v>767</v>
      </c>
      <c r="C290" t="s">
        <v>185</v>
      </c>
      <c r="D290" t="str">
        <f>IFERROR(VLOOKUP(C290,'class and classification'!$A$1:$B$338,2,FALSE),VLOOKUP(C290,'class and classification'!$A$340:$B$378,2,FALSE))</f>
        <v>Predominantly Urban</v>
      </c>
      <c r="E290" t="str">
        <f>IFERROR(VLOOKUP(C290,'class and classification'!$A$1:$C$338,3,FALSE),VLOOKUP(C290,'class and classification'!$A$340:$C$378,3,FALSE))</f>
        <v>UA</v>
      </c>
      <c r="F290">
        <v>13278</v>
      </c>
      <c r="G290">
        <v>13696</v>
      </c>
      <c r="H290">
        <v>14094</v>
      </c>
      <c r="I290">
        <v>14801</v>
      </c>
      <c r="J290">
        <v>15107</v>
      </c>
      <c r="K290">
        <v>15625</v>
      </c>
      <c r="L290">
        <v>15653</v>
      </c>
      <c r="M290">
        <v>15907</v>
      </c>
      <c r="N290">
        <v>16232</v>
      </c>
      <c r="O290">
        <v>16500</v>
      </c>
      <c r="P290">
        <v>16871</v>
      </c>
      <c r="Q290">
        <v>17813</v>
      </c>
      <c r="R290">
        <v>18223</v>
      </c>
      <c r="S290">
        <v>18503</v>
      </c>
      <c r="T290">
        <v>19213</v>
      </c>
      <c r="U290">
        <v>19814</v>
      </c>
    </row>
    <row r="291" spans="1:21" x14ac:dyDescent="0.3">
      <c r="A291" t="s">
        <v>1020</v>
      </c>
      <c r="B291" t="s">
        <v>797</v>
      </c>
      <c r="C291" t="s">
        <v>400</v>
      </c>
      <c r="D291" t="str">
        <f>IFERROR(VLOOKUP(C291,'class and classification'!$A$1:$B$338,2,FALSE),VLOOKUP(C291,'class and classification'!$A$340:$B$378,2,FALSE))</f>
        <v>Predominantly Urban</v>
      </c>
      <c r="E291" t="str">
        <f>IFERROR(VLOOKUP(C291,'class and classification'!$A$1:$C$338,3,FALSE),VLOOKUP(C291,'class and classification'!$A$340:$C$378,3,FALSE))</f>
        <v>SD</v>
      </c>
      <c r="F291">
        <v>15058</v>
      </c>
      <c r="G291">
        <v>15411</v>
      </c>
      <c r="H291">
        <v>15877</v>
      </c>
      <c r="I291">
        <v>16747</v>
      </c>
      <c r="J291">
        <v>17096</v>
      </c>
      <c r="K291">
        <v>17393</v>
      </c>
      <c r="L291">
        <v>17544</v>
      </c>
      <c r="M291">
        <v>17804</v>
      </c>
      <c r="N291">
        <v>18415</v>
      </c>
      <c r="O291">
        <v>18901</v>
      </c>
      <c r="P291">
        <v>19325</v>
      </c>
      <c r="Q291">
        <v>20343</v>
      </c>
      <c r="R291">
        <v>21079</v>
      </c>
      <c r="S291">
        <v>21348</v>
      </c>
      <c r="T291">
        <v>21837</v>
      </c>
      <c r="U291">
        <v>22459</v>
      </c>
    </row>
    <row r="292" spans="1:21" x14ac:dyDescent="0.3">
      <c r="A292" t="s">
        <v>1020</v>
      </c>
      <c r="B292" t="s">
        <v>800</v>
      </c>
      <c r="C292" t="s">
        <v>402</v>
      </c>
      <c r="D292" t="str">
        <f>IFERROR(VLOOKUP(C292,'class and classification'!$A$1:$B$338,2,FALSE),VLOOKUP(C292,'class and classification'!$A$340:$B$378,2,FALSE))</f>
        <v>Predominantly Urban</v>
      </c>
      <c r="E292" t="str">
        <f>IFERROR(VLOOKUP(C292,'class and classification'!$A$1:$C$338,3,FALSE),VLOOKUP(C292,'class and classification'!$A$340:$C$378,3,FALSE))</f>
        <v>SD</v>
      </c>
      <c r="F292">
        <v>12936</v>
      </c>
      <c r="G292">
        <v>13311</v>
      </c>
      <c r="H292">
        <v>13725</v>
      </c>
      <c r="I292">
        <v>14491</v>
      </c>
      <c r="J292">
        <v>14847</v>
      </c>
      <c r="K292">
        <v>15375</v>
      </c>
      <c r="L292">
        <v>15529</v>
      </c>
      <c r="M292">
        <v>15850</v>
      </c>
      <c r="N292">
        <v>16304</v>
      </c>
      <c r="O292">
        <v>16880</v>
      </c>
      <c r="P292">
        <v>17282</v>
      </c>
      <c r="Q292">
        <v>18164</v>
      </c>
      <c r="R292">
        <v>18864</v>
      </c>
      <c r="S292">
        <v>19447</v>
      </c>
      <c r="T292">
        <v>20308</v>
      </c>
      <c r="U292">
        <v>20665</v>
      </c>
    </row>
    <row r="293" spans="1:21" x14ac:dyDescent="0.3">
      <c r="A293" t="s">
        <v>1020</v>
      </c>
      <c r="B293" t="s">
        <v>803</v>
      </c>
      <c r="C293" t="s">
        <v>406</v>
      </c>
      <c r="D293" t="str">
        <f>IFERROR(VLOOKUP(C293,'class and classification'!$A$1:$B$338,2,FALSE),VLOOKUP(C293,'class and classification'!$A$340:$B$378,2,FALSE))</f>
        <v>Predominantly Rural</v>
      </c>
      <c r="E293" t="str">
        <f>IFERROR(VLOOKUP(C293,'class and classification'!$A$1:$C$338,3,FALSE),VLOOKUP(C293,'class and classification'!$A$340:$C$378,3,FALSE))</f>
        <v>SD</v>
      </c>
      <c r="F293">
        <v>12975</v>
      </c>
      <c r="G293">
        <v>13455</v>
      </c>
      <c r="H293">
        <v>13855</v>
      </c>
      <c r="I293">
        <v>14437</v>
      </c>
      <c r="J293">
        <v>14719</v>
      </c>
      <c r="K293">
        <v>15098</v>
      </c>
      <c r="L293">
        <v>15209</v>
      </c>
      <c r="M293">
        <v>15427</v>
      </c>
      <c r="N293">
        <v>15822</v>
      </c>
      <c r="O293">
        <v>16389</v>
      </c>
      <c r="P293">
        <v>16786</v>
      </c>
      <c r="Q293">
        <v>17562</v>
      </c>
      <c r="R293">
        <v>18057</v>
      </c>
      <c r="S293">
        <v>18361</v>
      </c>
      <c r="T293">
        <v>19191</v>
      </c>
      <c r="U293">
        <v>19753</v>
      </c>
    </row>
    <row r="294" spans="1:21" x14ac:dyDescent="0.3">
      <c r="A294" t="s">
        <v>1020</v>
      </c>
      <c r="B294" t="s">
        <v>796</v>
      </c>
      <c r="C294" t="s">
        <v>399</v>
      </c>
      <c r="D294" t="str">
        <f>IFERROR(VLOOKUP(C294,'class and classification'!$A$1:$B$338,2,FALSE),VLOOKUP(C294,'class and classification'!$A$340:$B$378,2,FALSE))</f>
        <v>Predominantly Urban</v>
      </c>
      <c r="E294" t="str">
        <f>IFERROR(VLOOKUP(C294,'class and classification'!$A$1:$C$338,3,FALSE),VLOOKUP(C294,'class and classification'!$A$340:$C$378,3,FALSE))</f>
        <v>SD</v>
      </c>
      <c r="F294">
        <v>12796</v>
      </c>
      <c r="G294">
        <v>13295</v>
      </c>
      <c r="H294">
        <v>13643</v>
      </c>
      <c r="I294">
        <v>14425</v>
      </c>
      <c r="J294">
        <v>14857</v>
      </c>
      <c r="K294">
        <v>15525</v>
      </c>
      <c r="L294">
        <v>15841</v>
      </c>
      <c r="M294">
        <v>16136</v>
      </c>
      <c r="N294">
        <v>16655</v>
      </c>
      <c r="O294">
        <v>17188</v>
      </c>
      <c r="P294">
        <v>17532</v>
      </c>
      <c r="Q294">
        <v>18223</v>
      </c>
      <c r="R294">
        <v>18495</v>
      </c>
      <c r="S294">
        <v>18710</v>
      </c>
      <c r="T294">
        <v>19210</v>
      </c>
      <c r="U294">
        <v>19631</v>
      </c>
    </row>
    <row r="295" spans="1:21" x14ac:dyDescent="0.3">
      <c r="A295" t="s">
        <v>1020</v>
      </c>
      <c r="B295" t="s">
        <v>798</v>
      </c>
      <c r="C295" t="s">
        <v>401</v>
      </c>
      <c r="D295" t="str">
        <f>IFERROR(VLOOKUP(C295,'class and classification'!$A$1:$B$338,2,FALSE),VLOOKUP(C295,'class and classification'!$A$340:$B$378,2,FALSE))</f>
        <v>Urban with Significant Rural</v>
      </c>
      <c r="E295" t="str">
        <f>IFERROR(VLOOKUP(C295,'class and classification'!$A$1:$C$338,3,FALSE),VLOOKUP(C295,'class and classification'!$A$340:$C$378,3,FALSE))</f>
        <v>SD</v>
      </c>
      <c r="F295">
        <v>12165</v>
      </c>
      <c r="G295">
        <v>12694</v>
      </c>
      <c r="H295">
        <v>13204</v>
      </c>
      <c r="I295">
        <v>13984</v>
      </c>
      <c r="J295">
        <v>14366</v>
      </c>
      <c r="K295">
        <v>15136</v>
      </c>
      <c r="L295">
        <v>15328</v>
      </c>
      <c r="M295">
        <v>15634</v>
      </c>
      <c r="N295">
        <v>16262</v>
      </c>
      <c r="O295">
        <v>16914</v>
      </c>
      <c r="P295">
        <v>17383</v>
      </c>
      <c r="Q295">
        <v>18243</v>
      </c>
      <c r="R295">
        <v>18599</v>
      </c>
      <c r="S295">
        <v>18794</v>
      </c>
      <c r="T295">
        <v>19487</v>
      </c>
      <c r="U295">
        <v>19964</v>
      </c>
    </row>
    <row r="296" spans="1:21" x14ac:dyDescent="0.3">
      <c r="A296" t="s">
        <v>1020</v>
      </c>
      <c r="B296" t="s">
        <v>799</v>
      </c>
      <c r="C296" t="s">
        <v>405</v>
      </c>
      <c r="D296" t="str">
        <f>IFERROR(VLOOKUP(C296,'class and classification'!$A$1:$B$338,2,FALSE),VLOOKUP(C296,'class and classification'!$A$340:$B$378,2,FALSE))</f>
        <v>Urban with Significant Rural</v>
      </c>
      <c r="E296" t="str">
        <f>IFERROR(VLOOKUP(C296,'class and classification'!$A$1:$C$338,3,FALSE),VLOOKUP(C296,'class and classification'!$A$340:$C$378,3,FALSE))</f>
        <v>SD</v>
      </c>
      <c r="F296">
        <v>12977</v>
      </c>
      <c r="G296">
        <v>13526</v>
      </c>
      <c r="H296">
        <v>13949</v>
      </c>
      <c r="I296">
        <v>14685</v>
      </c>
      <c r="J296">
        <v>15151</v>
      </c>
      <c r="K296">
        <v>15773</v>
      </c>
      <c r="L296">
        <v>15884</v>
      </c>
      <c r="M296">
        <v>16153</v>
      </c>
      <c r="N296">
        <v>16753</v>
      </c>
      <c r="O296">
        <v>17374</v>
      </c>
      <c r="P296">
        <v>17737</v>
      </c>
      <c r="Q296">
        <v>18680</v>
      </c>
      <c r="R296">
        <v>19008</v>
      </c>
      <c r="S296">
        <v>19382</v>
      </c>
      <c r="T296">
        <v>19966</v>
      </c>
      <c r="U296">
        <v>20461</v>
      </c>
    </row>
    <row r="297" spans="1:21" x14ac:dyDescent="0.3">
      <c r="A297" t="s">
        <v>1020</v>
      </c>
      <c r="B297" t="s">
        <v>804</v>
      </c>
      <c r="C297" t="s">
        <v>407</v>
      </c>
      <c r="D297" t="str">
        <f>IFERROR(VLOOKUP(C297,'class and classification'!$A$1:$B$338,2,FALSE),VLOOKUP(C297,'class and classification'!$A$340:$B$378,2,FALSE))</f>
        <v>Predominantly Urban</v>
      </c>
      <c r="E297" t="str">
        <f>IFERROR(VLOOKUP(C297,'class and classification'!$A$1:$C$338,3,FALSE),VLOOKUP(C297,'class and classification'!$A$340:$C$378,3,FALSE))</f>
        <v>SD</v>
      </c>
      <c r="F297">
        <v>11413</v>
      </c>
      <c r="G297">
        <v>11988</v>
      </c>
      <c r="H297">
        <v>12534</v>
      </c>
      <c r="I297">
        <v>13159</v>
      </c>
      <c r="J297">
        <v>13573</v>
      </c>
      <c r="K297">
        <v>14302</v>
      </c>
      <c r="L297">
        <v>14512</v>
      </c>
      <c r="M297">
        <v>14857</v>
      </c>
      <c r="N297">
        <v>15379</v>
      </c>
      <c r="O297">
        <v>15856</v>
      </c>
      <c r="P297">
        <v>16201</v>
      </c>
      <c r="Q297">
        <v>16810</v>
      </c>
      <c r="R297">
        <v>17269</v>
      </c>
      <c r="S297">
        <v>17607</v>
      </c>
      <c r="T297">
        <v>18219</v>
      </c>
      <c r="U297">
        <v>18710</v>
      </c>
    </row>
    <row r="298" spans="1:21" x14ac:dyDescent="0.3">
      <c r="A298" t="s">
        <v>1020</v>
      </c>
      <c r="B298" t="s">
        <v>795</v>
      </c>
      <c r="C298" t="s">
        <v>398</v>
      </c>
      <c r="D298" t="str">
        <f>IFERROR(VLOOKUP(C298,'class and classification'!$A$1:$B$338,2,FALSE),VLOOKUP(C298,'class and classification'!$A$340:$B$378,2,FALSE))</f>
        <v>Urban with Significant Rural</v>
      </c>
      <c r="E298" t="str">
        <f>IFERROR(VLOOKUP(C298,'class and classification'!$A$1:$C$338,3,FALSE),VLOOKUP(C298,'class and classification'!$A$340:$C$378,3,FALSE))</f>
        <v>SD</v>
      </c>
      <c r="F298">
        <v>15220</v>
      </c>
      <c r="G298">
        <v>15636</v>
      </c>
      <c r="H298">
        <v>16027</v>
      </c>
      <c r="I298">
        <v>16724</v>
      </c>
      <c r="J298">
        <v>17093</v>
      </c>
      <c r="K298">
        <v>17358</v>
      </c>
      <c r="L298">
        <v>17501</v>
      </c>
      <c r="M298">
        <v>17576</v>
      </c>
      <c r="N298">
        <v>18204</v>
      </c>
      <c r="O298">
        <v>18861</v>
      </c>
      <c r="P298">
        <v>19326</v>
      </c>
      <c r="Q298">
        <v>20028</v>
      </c>
      <c r="R298">
        <v>20529</v>
      </c>
      <c r="S298">
        <v>20710</v>
      </c>
      <c r="T298">
        <v>21652</v>
      </c>
      <c r="U298">
        <v>21967</v>
      </c>
    </row>
    <row r="299" spans="1:21" x14ac:dyDescent="0.3">
      <c r="A299" t="s">
        <v>1020</v>
      </c>
      <c r="B299" t="s">
        <v>801</v>
      </c>
      <c r="C299" t="s">
        <v>403</v>
      </c>
      <c r="D299" t="str">
        <f>IFERROR(VLOOKUP(C299,'class and classification'!$A$1:$B$338,2,FALSE),VLOOKUP(C299,'class and classification'!$A$340:$B$378,2,FALSE))</f>
        <v>Urban with Significant Rural</v>
      </c>
      <c r="E299" t="str">
        <f>IFERROR(VLOOKUP(C299,'class and classification'!$A$1:$C$338,3,FALSE),VLOOKUP(C299,'class and classification'!$A$340:$C$378,3,FALSE))</f>
        <v>SD</v>
      </c>
      <c r="F299">
        <v>15753</v>
      </c>
      <c r="G299">
        <v>16266</v>
      </c>
      <c r="H299">
        <v>16801</v>
      </c>
      <c r="I299">
        <v>17507</v>
      </c>
      <c r="J299">
        <v>17796</v>
      </c>
      <c r="K299">
        <v>18132</v>
      </c>
      <c r="L299">
        <v>18256</v>
      </c>
      <c r="M299">
        <v>18432</v>
      </c>
      <c r="N299">
        <v>19127</v>
      </c>
      <c r="O299">
        <v>19833</v>
      </c>
      <c r="P299">
        <v>20168</v>
      </c>
      <c r="Q299">
        <v>20830</v>
      </c>
      <c r="R299">
        <v>21490</v>
      </c>
      <c r="S299">
        <v>21794</v>
      </c>
      <c r="T299">
        <v>22322</v>
      </c>
      <c r="U299">
        <v>22888</v>
      </c>
    </row>
    <row r="300" spans="1:21" x14ac:dyDescent="0.3">
      <c r="A300" t="s">
        <v>1020</v>
      </c>
      <c r="B300" t="s">
        <v>802</v>
      </c>
      <c r="C300" t="s">
        <v>404</v>
      </c>
      <c r="D300" t="str">
        <f>IFERROR(VLOOKUP(C300,'class and classification'!$A$1:$B$338,2,FALSE),VLOOKUP(C300,'class and classification'!$A$340:$B$378,2,FALSE))</f>
        <v>Predominantly Rural</v>
      </c>
      <c r="E300" t="str">
        <f>IFERROR(VLOOKUP(C300,'class and classification'!$A$1:$C$338,3,FALSE),VLOOKUP(C300,'class and classification'!$A$340:$C$378,3,FALSE))</f>
        <v>SD</v>
      </c>
      <c r="F300">
        <v>20737</v>
      </c>
      <c r="G300">
        <v>21365</v>
      </c>
      <c r="H300">
        <v>22058</v>
      </c>
      <c r="I300">
        <v>23272</v>
      </c>
      <c r="J300">
        <v>24067</v>
      </c>
      <c r="K300">
        <v>23906</v>
      </c>
      <c r="L300">
        <v>23982</v>
      </c>
      <c r="M300">
        <v>24388</v>
      </c>
      <c r="N300">
        <v>25195</v>
      </c>
      <c r="O300">
        <v>26084</v>
      </c>
      <c r="P300">
        <v>27312</v>
      </c>
      <c r="Q300">
        <v>29208</v>
      </c>
      <c r="R300">
        <v>29237</v>
      </c>
      <c r="S300">
        <v>29492</v>
      </c>
      <c r="T300">
        <v>31485</v>
      </c>
      <c r="U300">
        <v>31654</v>
      </c>
    </row>
    <row r="301" spans="1:21" x14ac:dyDescent="0.3">
      <c r="A301" t="s">
        <v>1020</v>
      </c>
      <c r="B301" t="s">
        <v>805</v>
      </c>
      <c r="C301" t="s">
        <v>408</v>
      </c>
      <c r="D301" t="str">
        <f>IFERROR(VLOOKUP(C301,'class and classification'!$A$1:$B$338,2,FALSE),VLOOKUP(C301,'class and classification'!$A$340:$B$378,2,FALSE))</f>
        <v>Urban with Significant Rural</v>
      </c>
      <c r="E301" t="str">
        <f>IFERROR(VLOOKUP(C301,'class and classification'!$A$1:$C$338,3,FALSE),VLOOKUP(C301,'class and classification'!$A$340:$C$378,3,FALSE))</f>
        <v>SD</v>
      </c>
      <c r="F301">
        <v>17020</v>
      </c>
      <c r="G301">
        <v>17434</v>
      </c>
      <c r="H301">
        <v>17949</v>
      </c>
      <c r="I301">
        <v>18540</v>
      </c>
      <c r="J301">
        <v>18848</v>
      </c>
      <c r="K301">
        <v>19254</v>
      </c>
      <c r="L301">
        <v>19399</v>
      </c>
      <c r="M301">
        <v>19623</v>
      </c>
      <c r="N301">
        <v>20345</v>
      </c>
      <c r="O301">
        <v>21205</v>
      </c>
      <c r="P301">
        <v>21792</v>
      </c>
      <c r="Q301">
        <v>23145</v>
      </c>
      <c r="R301">
        <v>23374</v>
      </c>
      <c r="S301">
        <v>23705</v>
      </c>
      <c r="T301">
        <v>24691</v>
      </c>
      <c r="U301">
        <v>25249</v>
      </c>
    </row>
    <row r="302" spans="1:21" x14ac:dyDescent="0.3">
      <c r="A302" t="s">
        <v>1020</v>
      </c>
      <c r="B302" t="s">
        <v>806</v>
      </c>
      <c r="C302" t="s">
        <v>409</v>
      </c>
      <c r="D302" t="str">
        <f>IFERROR(VLOOKUP(C302,'class and classification'!$A$1:$B$338,2,FALSE),VLOOKUP(C302,'class and classification'!$A$340:$B$378,2,FALSE))</f>
        <v>Urban with Significant Rural</v>
      </c>
      <c r="E302" t="str">
        <f>IFERROR(VLOOKUP(C302,'class and classification'!$A$1:$C$338,3,FALSE),VLOOKUP(C302,'class and classification'!$A$340:$C$378,3,FALSE))</f>
        <v>SD</v>
      </c>
      <c r="F302">
        <v>18739</v>
      </c>
      <c r="G302">
        <v>19411</v>
      </c>
      <c r="H302">
        <v>20050</v>
      </c>
      <c r="I302">
        <v>20720</v>
      </c>
      <c r="J302">
        <v>20898</v>
      </c>
      <c r="K302">
        <v>21234</v>
      </c>
      <c r="L302">
        <v>21288</v>
      </c>
      <c r="M302">
        <v>21479</v>
      </c>
      <c r="N302">
        <v>22253</v>
      </c>
      <c r="O302">
        <v>23135</v>
      </c>
      <c r="P302">
        <v>23894</v>
      </c>
      <c r="Q302">
        <v>25924</v>
      </c>
      <c r="R302">
        <v>26027</v>
      </c>
      <c r="S302">
        <v>26557</v>
      </c>
      <c r="T302">
        <v>27286</v>
      </c>
      <c r="U302">
        <v>28503</v>
      </c>
    </row>
    <row r="304" spans="1:21" x14ac:dyDescent="0.3">
      <c r="A304" t="s">
        <v>1608</v>
      </c>
      <c r="U304" t="s">
        <v>1597</v>
      </c>
    </row>
    <row r="305" spans="1:21" x14ac:dyDescent="0.3">
      <c r="A305" t="s">
        <v>1595</v>
      </c>
      <c r="B305" t="s">
        <v>1596</v>
      </c>
      <c r="C305" t="s">
        <v>1116</v>
      </c>
      <c r="F305">
        <v>2004</v>
      </c>
      <c r="G305">
        <v>2005</v>
      </c>
      <c r="H305">
        <v>2006</v>
      </c>
      <c r="I305">
        <v>2007</v>
      </c>
      <c r="J305">
        <v>2008</v>
      </c>
      <c r="K305">
        <v>2009</v>
      </c>
      <c r="L305">
        <v>2010</v>
      </c>
      <c r="M305">
        <v>2011</v>
      </c>
      <c r="N305">
        <v>2012</v>
      </c>
      <c r="O305">
        <v>2013</v>
      </c>
      <c r="P305">
        <v>2014</v>
      </c>
      <c r="Q305" t="s">
        <v>1598</v>
      </c>
      <c r="R305" t="s">
        <v>1609</v>
      </c>
      <c r="S305" t="s">
        <v>1610</v>
      </c>
      <c r="T305">
        <v>2018</v>
      </c>
      <c r="U305" t="s">
        <v>1599</v>
      </c>
    </row>
    <row r="306" spans="1:21" x14ac:dyDescent="0.3">
      <c r="A306" t="s">
        <v>1021</v>
      </c>
      <c r="B306" t="s">
        <v>837</v>
      </c>
      <c r="C306" t="s">
        <v>202</v>
      </c>
      <c r="D306" t="str">
        <f>IFERROR(VLOOKUP(C306,'class and classification'!$A$1:$B$338,2,FALSE),VLOOKUP(C306,'class and classification'!$A$340:$B$378,2,FALSE))</f>
        <v>Predominantly Urban</v>
      </c>
      <c r="E306" t="str">
        <f>IFERROR(VLOOKUP(C306,'class and classification'!$A$1:$C$338,3,FALSE),VLOOKUP(C306,'class and classification'!$A$340:$C$378,3,FALSE))</f>
        <v>UA</v>
      </c>
      <c r="F306">
        <v>12885</v>
      </c>
      <c r="G306">
        <v>13091</v>
      </c>
      <c r="H306">
        <v>13684</v>
      </c>
      <c r="I306">
        <v>14331</v>
      </c>
      <c r="J306">
        <v>14719</v>
      </c>
      <c r="K306">
        <v>14643</v>
      </c>
      <c r="L306">
        <v>15133</v>
      </c>
      <c r="M306">
        <v>15508</v>
      </c>
      <c r="N306">
        <v>15757</v>
      </c>
      <c r="O306">
        <v>16295</v>
      </c>
      <c r="P306">
        <v>16873</v>
      </c>
      <c r="Q306">
        <v>17812</v>
      </c>
      <c r="R306">
        <v>18354</v>
      </c>
      <c r="S306">
        <v>18751</v>
      </c>
      <c r="T306">
        <v>19592</v>
      </c>
      <c r="U306">
        <v>20249</v>
      </c>
    </row>
    <row r="307" spans="1:21" x14ac:dyDescent="0.3">
      <c r="A307" t="s">
        <v>1021</v>
      </c>
      <c r="B307" t="s">
        <v>835</v>
      </c>
      <c r="C307" t="s">
        <v>201</v>
      </c>
      <c r="D307" t="str">
        <f>IFERROR(VLOOKUP(C307,'class and classification'!$A$1:$B$338,2,FALSE),VLOOKUP(C307,'class and classification'!$A$340:$B$378,2,FALSE))</f>
        <v>Urban with Significant Rural</v>
      </c>
      <c r="E307" t="str">
        <f>IFERROR(VLOOKUP(C307,'class and classification'!$A$1:$C$338,3,FALSE),VLOOKUP(C307,'class and classification'!$A$340:$C$378,3,FALSE))</f>
        <v>UA</v>
      </c>
      <c r="F307">
        <v>14797</v>
      </c>
      <c r="G307">
        <v>15513</v>
      </c>
      <c r="H307">
        <v>16458</v>
      </c>
      <c r="I307">
        <v>17104</v>
      </c>
      <c r="J307">
        <v>17780</v>
      </c>
      <c r="K307">
        <v>17656</v>
      </c>
      <c r="L307">
        <v>18092</v>
      </c>
      <c r="M307">
        <v>18448</v>
      </c>
      <c r="N307">
        <v>18947</v>
      </c>
      <c r="O307">
        <v>19632</v>
      </c>
      <c r="P307">
        <v>20223</v>
      </c>
      <c r="Q307">
        <v>21633</v>
      </c>
      <c r="R307">
        <v>21753</v>
      </c>
      <c r="S307">
        <v>21802</v>
      </c>
      <c r="T307">
        <v>23129</v>
      </c>
      <c r="U307">
        <v>23515</v>
      </c>
    </row>
    <row r="308" spans="1:21" x14ac:dyDescent="0.3">
      <c r="A308" t="s">
        <v>1021</v>
      </c>
      <c r="B308" t="s">
        <v>841</v>
      </c>
      <c r="C308" t="s">
        <v>205</v>
      </c>
      <c r="D308" t="str">
        <f>IFERROR(VLOOKUP(C308,'class and classification'!$A$1:$B$338,2,FALSE),VLOOKUP(C308,'class and classification'!$A$340:$B$378,2,FALSE))</f>
        <v>Urban with Significant Rural</v>
      </c>
      <c r="E308" t="str">
        <f>IFERROR(VLOOKUP(C308,'class and classification'!$A$1:$C$338,3,FALSE),VLOOKUP(C308,'class and classification'!$A$340:$C$378,3,FALSE))</f>
        <v>UA</v>
      </c>
      <c r="F308">
        <v>14600</v>
      </c>
      <c r="G308">
        <v>15230</v>
      </c>
      <c r="H308">
        <v>16017</v>
      </c>
      <c r="I308">
        <v>16594</v>
      </c>
      <c r="J308">
        <v>17341</v>
      </c>
      <c r="K308">
        <v>17218</v>
      </c>
      <c r="L308">
        <v>17412</v>
      </c>
      <c r="M308">
        <v>17838</v>
      </c>
      <c r="N308">
        <v>18364</v>
      </c>
      <c r="O308">
        <v>19105</v>
      </c>
      <c r="P308">
        <v>19719</v>
      </c>
      <c r="Q308">
        <v>21174</v>
      </c>
      <c r="R308">
        <v>21179</v>
      </c>
      <c r="S308">
        <v>21295</v>
      </c>
      <c r="T308">
        <v>22636</v>
      </c>
      <c r="U308">
        <v>22878</v>
      </c>
    </row>
    <row r="309" spans="1:21" x14ac:dyDescent="0.3">
      <c r="A309" t="s">
        <v>1021</v>
      </c>
      <c r="B309" t="s">
        <v>843</v>
      </c>
      <c r="C309" t="s">
        <v>208</v>
      </c>
      <c r="D309" t="str">
        <f>IFERROR(VLOOKUP(C309,'class and classification'!$A$1:$B$338,2,FALSE),VLOOKUP(C309,'class and classification'!$A$340:$B$378,2,FALSE))</f>
        <v>Predominantly Urban</v>
      </c>
      <c r="E309" t="str">
        <f>IFERROR(VLOOKUP(C309,'class and classification'!$A$1:$C$338,3,FALSE),VLOOKUP(C309,'class and classification'!$A$340:$C$378,3,FALSE))</f>
        <v>UA</v>
      </c>
      <c r="F309">
        <v>14006</v>
      </c>
      <c r="G309">
        <v>14532</v>
      </c>
      <c r="H309">
        <v>15374</v>
      </c>
      <c r="I309">
        <v>15924</v>
      </c>
      <c r="J309">
        <v>16537</v>
      </c>
      <c r="K309">
        <v>16595</v>
      </c>
      <c r="L309">
        <v>16910</v>
      </c>
      <c r="M309">
        <v>17309</v>
      </c>
      <c r="N309">
        <v>17869</v>
      </c>
      <c r="O309">
        <v>18543</v>
      </c>
      <c r="P309">
        <v>19127</v>
      </c>
      <c r="Q309">
        <v>20570</v>
      </c>
      <c r="R309">
        <v>20626</v>
      </c>
      <c r="S309">
        <v>20814</v>
      </c>
      <c r="T309">
        <v>21813</v>
      </c>
      <c r="U309">
        <v>22900</v>
      </c>
    </row>
    <row r="310" spans="1:21" x14ac:dyDescent="0.3">
      <c r="A310" t="s">
        <v>1021</v>
      </c>
      <c r="B310" t="s">
        <v>857</v>
      </c>
      <c r="C310" t="s">
        <v>441</v>
      </c>
      <c r="D310" t="str">
        <f>IFERROR(VLOOKUP(C310,'class and classification'!$A$1:$B$338,2,FALSE),VLOOKUP(C310,'class and classification'!$A$340:$B$378,2,FALSE))</f>
        <v>Predominantly Urban</v>
      </c>
      <c r="E310" t="str">
        <f>IFERROR(VLOOKUP(C310,'class and classification'!$A$1:$C$338,3,FALSE),VLOOKUP(C310,'class and classification'!$A$340:$C$378,3,FALSE))</f>
        <v>SD</v>
      </c>
      <c r="F310">
        <v>14747</v>
      </c>
      <c r="G310">
        <v>15725</v>
      </c>
      <c r="H310">
        <v>16490</v>
      </c>
      <c r="I310">
        <v>16881</v>
      </c>
      <c r="J310">
        <v>17539</v>
      </c>
      <c r="K310">
        <v>17492</v>
      </c>
      <c r="L310">
        <v>17973</v>
      </c>
      <c r="M310">
        <v>18214</v>
      </c>
      <c r="N310">
        <v>18821</v>
      </c>
      <c r="O310">
        <v>19736</v>
      </c>
      <c r="P310">
        <v>20711</v>
      </c>
      <c r="Q310">
        <v>21644</v>
      </c>
      <c r="R310">
        <v>21845</v>
      </c>
      <c r="S310">
        <v>22082</v>
      </c>
      <c r="T310">
        <v>22682</v>
      </c>
      <c r="U310">
        <v>23197</v>
      </c>
    </row>
    <row r="311" spans="1:21" x14ac:dyDescent="0.3">
      <c r="A311" t="s">
        <v>1021</v>
      </c>
      <c r="B311" t="s">
        <v>858</v>
      </c>
      <c r="C311" t="s">
        <v>442</v>
      </c>
      <c r="D311" t="str">
        <f>IFERROR(VLOOKUP(C311,'class and classification'!$A$1:$B$338,2,FALSE),VLOOKUP(C311,'class and classification'!$A$340:$B$378,2,FALSE))</f>
        <v>Predominantly Rural</v>
      </c>
      <c r="E311" t="str">
        <f>IFERROR(VLOOKUP(C311,'class and classification'!$A$1:$C$338,3,FALSE),VLOOKUP(C311,'class and classification'!$A$340:$C$378,3,FALSE))</f>
        <v>SD</v>
      </c>
      <c r="F311">
        <v>18673</v>
      </c>
      <c r="G311">
        <v>19998</v>
      </c>
      <c r="H311">
        <v>20711</v>
      </c>
      <c r="I311">
        <v>21749</v>
      </c>
      <c r="J311">
        <v>22516</v>
      </c>
      <c r="K311">
        <v>22068</v>
      </c>
      <c r="L311">
        <v>22627</v>
      </c>
      <c r="M311">
        <v>22617</v>
      </c>
      <c r="N311">
        <v>23439</v>
      </c>
      <c r="O311">
        <v>24361</v>
      </c>
      <c r="P311">
        <v>25617</v>
      </c>
      <c r="Q311">
        <v>27066</v>
      </c>
      <c r="R311">
        <v>27253</v>
      </c>
      <c r="S311">
        <v>26807</v>
      </c>
      <c r="T311">
        <v>28566</v>
      </c>
      <c r="U311">
        <v>29350</v>
      </c>
    </row>
    <row r="312" spans="1:21" x14ac:dyDescent="0.3">
      <c r="A312" t="s">
        <v>1021</v>
      </c>
      <c r="B312" t="s">
        <v>859</v>
      </c>
      <c r="C312" t="s">
        <v>443</v>
      </c>
      <c r="D312" t="str">
        <f>IFERROR(VLOOKUP(C312,'class and classification'!$A$1:$B$338,2,FALSE),VLOOKUP(C312,'class and classification'!$A$340:$B$378,2,FALSE))</f>
        <v>Predominantly Rural</v>
      </c>
      <c r="E312" t="str">
        <f>IFERROR(VLOOKUP(C312,'class and classification'!$A$1:$C$338,3,FALSE),VLOOKUP(C312,'class and classification'!$A$340:$C$378,3,FALSE))</f>
        <v>SD</v>
      </c>
      <c r="F312">
        <v>11737</v>
      </c>
      <c r="G312">
        <v>12643</v>
      </c>
      <c r="H312">
        <v>13336</v>
      </c>
      <c r="I312">
        <v>13654</v>
      </c>
      <c r="J312">
        <v>14239</v>
      </c>
      <c r="K312">
        <v>14489</v>
      </c>
      <c r="L312">
        <v>15043</v>
      </c>
      <c r="M312">
        <v>15299</v>
      </c>
      <c r="N312">
        <v>15673</v>
      </c>
      <c r="O312">
        <v>16327</v>
      </c>
      <c r="P312">
        <v>17005</v>
      </c>
      <c r="Q312">
        <v>17698</v>
      </c>
      <c r="R312">
        <v>17755</v>
      </c>
      <c r="S312">
        <v>17924</v>
      </c>
      <c r="T312">
        <v>18898</v>
      </c>
      <c r="U312">
        <v>19572</v>
      </c>
    </row>
    <row r="313" spans="1:21" x14ac:dyDescent="0.3">
      <c r="A313" t="s">
        <v>1021</v>
      </c>
      <c r="B313" t="s">
        <v>860</v>
      </c>
      <c r="C313" t="s">
        <v>444</v>
      </c>
      <c r="D313" t="str">
        <f>IFERROR(VLOOKUP(C313,'class and classification'!$A$1:$B$338,2,FALSE),VLOOKUP(C313,'class and classification'!$A$340:$B$378,2,FALSE))</f>
        <v>Predominantly Urban</v>
      </c>
      <c r="E313" t="str">
        <f>IFERROR(VLOOKUP(C313,'class and classification'!$A$1:$C$338,3,FALSE),VLOOKUP(C313,'class and classification'!$A$340:$C$378,3,FALSE))</f>
        <v>SD</v>
      </c>
      <c r="F313">
        <v>11894</v>
      </c>
      <c r="G313">
        <v>12638</v>
      </c>
      <c r="H313">
        <v>13375</v>
      </c>
      <c r="I313">
        <v>13482</v>
      </c>
      <c r="J313">
        <v>13831</v>
      </c>
      <c r="K313">
        <v>14387</v>
      </c>
      <c r="L313">
        <v>14680</v>
      </c>
      <c r="M313">
        <v>14916</v>
      </c>
      <c r="N313">
        <v>15307</v>
      </c>
      <c r="O313">
        <v>16009</v>
      </c>
      <c r="P313">
        <v>16715</v>
      </c>
      <c r="Q313">
        <v>17228</v>
      </c>
      <c r="R313">
        <v>17373</v>
      </c>
      <c r="S313">
        <v>17575</v>
      </c>
      <c r="T313">
        <v>18385</v>
      </c>
      <c r="U313">
        <v>18751</v>
      </c>
    </row>
    <row r="314" spans="1:21" x14ac:dyDescent="0.3">
      <c r="A314" t="s">
        <v>1021</v>
      </c>
      <c r="B314" t="s">
        <v>861</v>
      </c>
      <c r="C314" t="s">
        <v>445</v>
      </c>
      <c r="D314" t="str">
        <f>IFERROR(VLOOKUP(C314,'class and classification'!$A$1:$B$338,2,FALSE),VLOOKUP(C314,'class and classification'!$A$340:$B$378,2,FALSE))</f>
        <v>Urban with Significant Rural</v>
      </c>
      <c r="E314" t="str">
        <f>IFERROR(VLOOKUP(C314,'class and classification'!$A$1:$C$338,3,FALSE),VLOOKUP(C314,'class and classification'!$A$340:$C$378,3,FALSE))</f>
        <v>SD</v>
      </c>
      <c r="F314">
        <v>14833</v>
      </c>
      <c r="G314">
        <v>15854</v>
      </c>
      <c r="H314">
        <v>16529</v>
      </c>
      <c r="I314">
        <v>17234</v>
      </c>
      <c r="J314">
        <v>17809</v>
      </c>
      <c r="K314">
        <v>17679</v>
      </c>
      <c r="L314">
        <v>18035</v>
      </c>
      <c r="M314">
        <v>18296</v>
      </c>
      <c r="N314">
        <v>18890</v>
      </c>
      <c r="O314">
        <v>19681</v>
      </c>
      <c r="P314">
        <v>20643</v>
      </c>
      <c r="Q314">
        <v>21564</v>
      </c>
      <c r="R314">
        <v>21634</v>
      </c>
      <c r="S314">
        <v>21786</v>
      </c>
      <c r="T314">
        <v>23034</v>
      </c>
      <c r="U314">
        <v>23588</v>
      </c>
    </row>
    <row r="315" spans="1:21" x14ac:dyDescent="0.3">
      <c r="A315" t="s">
        <v>1021</v>
      </c>
      <c r="B315" t="s">
        <v>862</v>
      </c>
      <c r="C315" t="s">
        <v>446</v>
      </c>
      <c r="D315" t="str">
        <f>IFERROR(VLOOKUP(C315,'class and classification'!$A$1:$B$338,2,FALSE),VLOOKUP(C315,'class and classification'!$A$340:$B$378,2,FALSE))</f>
        <v>Predominantly Rural</v>
      </c>
      <c r="E315" t="str">
        <f>IFERROR(VLOOKUP(C315,'class and classification'!$A$1:$C$338,3,FALSE),VLOOKUP(C315,'class and classification'!$A$340:$C$378,3,FALSE))</f>
        <v>SD</v>
      </c>
      <c r="F315">
        <v>15014</v>
      </c>
      <c r="G315">
        <v>16032</v>
      </c>
      <c r="H315">
        <v>16815</v>
      </c>
      <c r="I315">
        <v>17507</v>
      </c>
      <c r="J315">
        <v>18025</v>
      </c>
      <c r="K315">
        <v>17974</v>
      </c>
      <c r="L315">
        <v>18265</v>
      </c>
      <c r="M315">
        <v>18533</v>
      </c>
      <c r="N315">
        <v>19078</v>
      </c>
      <c r="O315">
        <v>19784</v>
      </c>
      <c r="P315">
        <v>20607</v>
      </c>
      <c r="Q315">
        <v>21482</v>
      </c>
      <c r="R315">
        <v>21426</v>
      </c>
      <c r="S315">
        <v>21287</v>
      </c>
      <c r="T315">
        <v>21728</v>
      </c>
      <c r="U315">
        <v>21669</v>
      </c>
    </row>
    <row r="316" spans="1:21" x14ac:dyDescent="0.3">
      <c r="A316" t="s">
        <v>1021</v>
      </c>
      <c r="B316" t="s">
        <v>844</v>
      </c>
      <c r="C316" t="s">
        <v>209</v>
      </c>
      <c r="D316" t="str">
        <f>IFERROR(VLOOKUP(C316,'class and classification'!$A$1:$B$338,2,FALSE),VLOOKUP(C316,'class and classification'!$A$340:$B$378,2,FALSE))</f>
        <v>Predominantly Urban</v>
      </c>
      <c r="E316" t="str">
        <f>IFERROR(VLOOKUP(C316,'class and classification'!$A$1:$C$338,3,FALSE),VLOOKUP(C316,'class and classification'!$A$340:$C$378,3,FALSE))</f>
        <v>UA</v>
      </c>
      <c r="F316">
        <v>14197</v>
      </c>
      <c r="G316">
        <v>14625</v>
      </c>
      <c r="H316">
        <v>15125</v>
      </c>
      <c r="I316">
        <v>15457</v>
      </c>
      <c r="J316">
        <v>15727</v>
      </c>
      <c r="K316">
        <v>16055</v>
      </c>
      <c r="L316">
        <v>15956</v>
      </c>
      <c r="M316">
        <v>16218</v>
      </c>
      <c r="N316">
        <v>16603</v>
      </c>
      <c r="O316">
        <v>17037</v>
      </c>
      <c r="P316">
        <v>17651</v>
      </c>
      <c r="Q316">
        <v>18346</v>
      </c>
      <c r="R316">
        <v>18770</v>
      </c>
      <c r="S316">
        <v>19081</v>
      </c>
      <c r="T316">
        <v>19974</v>
      </c>
      <c r="U316">
        <v>20516</v>
      </c>
    </row>
    <row r="317" spans="1:21" x14ac:dyDescent="0.3">
      <c r="A317" t="s">
        <v>1021</v>
      </c>
      <c r="B317" t="s">
        <v>846</v>
      </c>
      <c r="C317" t="s">
        <v>211</v>
      </c>
      <c r="D317" t="str">
        <f>IFERROR(VLOOKUP(C317,'class and classification'!$A$1:$B$338,2,FALSE),VLOOKUP(C317,'class and classification'!$A$340:$B$378,2,FALSE))</f>
        <v>Predominantly Rural</v>
      </c>
      <c r="E317" t="str">
        <f>IFERROR(VLOOKUP(C317,'class and classification'!$A$1:$C$338,3,FALSE),VLOOKUP(C317,'class and classification'!$A$340:$C$378,3,FALSE))</f>
        <v>UA</v>
      </c>
      <c r="F317">
        <v>14824</v>
      </c>
      <c r="G317">
        <v>15425</v>
      </c>
      <c r="H317">
        <v>16080</v>
      </c>
      <c r="I317">
        <v>16672</v>
      </c>
      <c r="J317">
        <v>17050</v>
      </c>
      <c r="K317">
        <v>17025</v>
      </c>
      <c r="L317">
        <v>17399</v>
      </c>
      <c r="M317">
        <v>17858</v>
      </c>
      <c r="N317">
        <v>18262</v>
      </c>
      <c r="O317">
        <v>19090</v>
      </c>
      <c r="P317">
        <v>19730</v>
      </c>
      <c r="Q317">
        <v>20646</v>
      </c>
      <c r="R317">
        <v>20796</v>
      </c>
      <c r="S317">
        <v>21331</v>
      </c>
      <c r="T317">
        <v>22609</v>
      </c>
      <c r="U317">
        <v>23179</v>
      </c>
    </row>
    <row r="318" spans="1:21" x14ac:dyDescent="0.3">
      <c r="A318" t="s">
        <v>1021</v>
      </c>
      <c r="B318" t="s">
        <v>864</v>
      </c>
      <c r="C318" t="s">
        <v>447</v>
      </c>
      <c r="D318" t="str">
        <f>IFERROR(VLOOKUP(C318,'class and classification'!$A$1:$B$338,2,FALSE),VLOOKUP(C318,'class and classification'!$A$340:$B$378,2,FALSE))</f>
        <v>Predominantly Rural</v>
      </c>
      <c r="E318" t="str">
        <f>IFERROR(VLOOKUP(C318,'class and classification'!$A$1:$C$338,3,FALSE),VLOOKUP(C318,'class and classification'!$A$340:$C$378,3,FALSE))</f>
        <v>SD</v>
      </c>
      <c r="F318">
        <v>14353</v>
      </c>
      <c r="G318">
        <v>14935</v>
      </c>
      <c r="H318">
        <v>15748</v>
      </c>
      <c r="I318">
        <v>16372</v>
      </c>
      <c r="J318">
        <v>16928</v>
      </c>
      <c r="K318">
        <v>16825</v>
      </c>
      <c r="L318">
        <v>17449</v>
      </c>
      <c r="M318">
        <v>17825</v>
      </c>
      <c r="N318">
        <v>18093</v>
      </c>
      <c r="O318">
        <v>18561</v>
      </c>
      <c r="P318">
        <v>19319</v>
      </c>
      <c r="Q318">
        <v>20149</v>
      </c>
      <c r="R318">
        <v>20298</v>
      </c>
      <c r="S318">
        <v>20729</v>
      </c>
      <c r="T318">
        <v>21652</v>
      </c>
      <c r="U318">
        <v>22146</v>
      </c>
    </row>
    <row r="319" spans="1:21" x14ac:dyDescent="0.3">
      <c r="A319" t="s">
        <v>1021</v>
      </c>
      <c r="B319" t="s">
        <v>865</v>
      </c>
      <c r="C319" t="s">
        <v>448</v>
      </c>
      <c r="D319" t="str">
        <f>IFERROR(VLOOKUP(C319,'class and classification'!$A$1:$B$338,2,FALSE),VLOOKUP(C319,'class and classification'!$A$340:$B$378,2,FALSE))</f>
        <v>Predominantly Rural</v>
      </c>
      <c r="E319" t="str">
        <f>IFERROR(VLOOKUP(C319,'class and classification'!$A$1:$C$338,3,FALSE),VLOOKUP(C319,'class and classification'!$A$340:$C$378,3,FALSE))</f>
        <v>SD</v>
      </c>
      <c r="F319">
        <v>13309</v>
      </c>
      <c r="G319">
        <v>13763</v>
      </c>
      <c r="H319">
        <v>14491</v>
      </c>
      <c r="I319">
        <v>14919</v>
      </c>
      <c r="J319">
        <v>15468</v>
      </c>
      <c r="K319">
        <v>15611</v>
      </c>
      <c r="L319">
        <v>16138</v>
      </c>
      <c r="M319">
        <v>16466</v>
      </c>
      <c r="N319">
        <v>16777</v>
      </c>
      <c r="O319">
        <v>17051</v>
      </c>
      <c r="P319">
        <v>17496</v>
      </c>
      <c r="Q319">
        <v>18158</v>
      </c>
      <c r="R319">
        <v>18270</v>
      </c>
      <c r="S319">
        <v>18761</v>
      </c>
      <c r="T319">
        <v>19632</v>
      </c>
      <c r="U319">
        <v>20340</v>
      </c>
    </row>
    <row r="320" spans="1:21" x14ac:dyDescent="0.3">
      <c r="A320" t="s">
        <v>1021</v>
      </c>
      <c r="B320" t="s">
        <v>867</v>
      </c>
      <c r="C320" t="s">
        <v>449</v>
      </c>
      <c r="D320" t="str">
        <f>IFERROR(VLOOKUP(C320,'class and classification'!$A$1:$B$338,2,FALSE),VLOOKUP(C320,'class and classification'!$A$340:$B$378,2,FALSE))</f>
        <v>Predominantly Rural</v>
      </c>
      <c r="E320" t="str">
        <f>IFERROR(VLOOKUP(C320,'class and classification'!$A$1:$C$338,3,FALSE),VLOOKUP(C320,'class and classification'!$A$340:$C$378,3,FALSE))</f>
        <v>SD</v>
      </c>
      <c r="F320">
        <v>13928</v>
      </c>
      <c r="G320">
        <v>14368</v>
      </c>
      <c r="H320">
        <v>15191</v>
      </c>
      <c r="I320">
        <v>15741</v>
      </c>
      <c r="J320">
        <v>16340</v>
      </c>
      <c r="K320">
        <v>16191</v>
      </c>
      <c r="L320">
        <v>16782</v>
      </c>
      <c r="M320">
        <v>17116</v>
      </c>
      <c r="N320">
        <v>17360</v>
      </c>
      <c r="O320">
        <v>17695</v>
      </c>
      <c r="P320">
        <v>18442</v>
      </c>
      <c r="Q320">
        <v>19175</v>
      </c>
      <c r="R320">
        <v>19212</v>
      </c>
      <c r="S320">
        <v>19651</v>
      </c>
      <c r="T320">
        <v>20682</v>
      </c>
      <c r="U320">
        <v>20810</v>
      </c>
    </row>
    <row r="321" spans="1:21" x14ac:dyDescent="0.3">
      <c r="A321" t="s">
        <v>1021</v>
      </c>
      <c r="B321" t="s">
        <v>866</v>
      </c>
      <c r="C321" t="s">
        <v>450</v>
      </c>
      <c r="D321" t="str">
        <f>IFERROR(VLOOKUP(C321,'class and classification'!$A$1:$B$338,2,FALSE),VLOOKUP(C321,'class and classification'!$A$340:$B$378,2,FALSE))</f>
        <v>Predominantly Rural</v>
      </c>
      <c r="E321" t="str">
        <f>IFERROR(VLOOKUP(C321,'class and classification'!$A$1:$C$338,3,FALSE),VLOOKUP(C321,'class and classification'!$A$340:$C$378,3,FALSE))</f>
        <v>SD</v>
      </c>
      <c r="F321">
        <v>13298</v>
      </c>
      <c r="G321">
        <v>13875</v>
      </c>
      <c r="H321">
        <v>14572</v>
      </c>
      <c r="I321">
        <v>15120</v>
      </c>
      <c r="J321">
        <v>15652</v>
      </c>
      <c r="K321">
        <v>15746</v>
      </c>
      <c r="L321">
        <v>16364</v>
      </c>
      <c r="M321">
        <v>16657</v>
      </c>
      <c r="N321">
        <v>17019</v>
      </c>
      <c r="O321">
        <v>17407</v>
      </c>
      <c r="P321">
        <v>18077</v>
      </c>
      <c r="Q321">
        <v>18747</v>
      </c>
      <c r="R321">
        <v>18699</v>
      </c>
      <c r="S321">
        <v>19084</v>
      </c>
      <c r="T321">
        <v>19801</v>
      </c>
      <c r="U321">
        <v>20250</v>
      </c>
    </row>
    <row r="322" spans="1:21" x14ac:dyDescent="0.3">
      <c r="A322" t="s">
        <v>1021</v>
      </c>
      <c r="B322" t="s">
        <v>836</v>
      </c>
      <c r="C322" t="s">
        <v>207</v>
      </c>
      <c r="D322" t="str">
        <f>IFERROR(VLOOKUP(C322,'class and classification'!$A$1:$B$338,2,FALSE),VLOOKUP(C322,'class and classification'!$A$340:$B$378,2,FALSE))</f>
        <v>Predominantly Urban</v>
      </c>
      <c r="E322" t="str">
        <f>IFERROR(VLOOKUP(C322,'class and classification'!$A$1:$C$338,3,FALSE),VLOOKUP(C322,'class and classification'!$A$340:$C$378,3,FALSE))</f>
        <v>UA</v>
      </c>
      <c r="F322">
        <v>14514</v>
      </c>
      <c r="G322">
        <v>15114</v>
      </c>
      <c r="H322">
        <v>15848</v>
      </c>
      <c r="I322">
        <v>16542</v>
      </c>
      <c r="J322">
        <v>16808</v>
      </c>
      <c r="K322">
        <v>16381</v>
      </c>
      <c r="L322">
        <v>16873</v>
      </c>
      <c r="M322">
        <v>17179</v>
      </c>
      <c r="N322">
        <v>17514</v>
      </c>
      <c r="O322">
        <v>18191</v>
      </c>
      <c r="P322">
        <v>18573</v>
      </c>
      <c r="Q322">
        <v>19678</v>
      </c>
      <c r="R322">
        <v>19715</v>
      </c>
      <c r="S322">
        <v>20033</v>
      </c>
      <c r="T322">
        <v>21045</v>
      </c>
      <c r="U322">
        <v>21652</v>
      </c>
    </row>
    <row r="323" spans="1:21" x14ac:dyDescent="0.3">
      <c r="A323" t="s">
        <v>1021</v>
      </c>
      <c r="B323" t="s">
        <v>839</v>
      </c>
      <c r="C323" t="s">
        <v>1625</v>
      </c>
      <c r="D323" t="str">
        <f>IFERROR(VLOOKUP(C323,'class and classification'!$A$1:$B$338,2,FALSE),VLOOKUP(C323,'class and classification'!$A$340:$B$378,2,FALSE))</f>
        <v>Predominantly Rural</v>
      </c>
      <c r="E323" t="str">
        <f>IFERROR(VLOOKUP(C323,'class and classification'!$A$1:$C$338,3,FALSE),VLOOKUP(C323,'class and classification'!$A$340:$C$378,3,FALSE))</f>
        <v>UA</v>
      </c>
      <c r="F323">
        <v>14586</v>
      </c>
      <c r="G323">
        <v>15151</v>
      </c>
      <c r="H323">
        <v>16142</v>
      </c>
      <c r="I323">
        <v>16686</v>
      </c>
      <c r="J323">
        <v>17208</v>
      </c>
      <c r="K323">
        <v>17057</v>
      </c>
      <c r="L323">
        <v>17710</v>
      </c>
      <c r="M323">
        <v>18309</v>
      </c>
      <c r="N323">
        <v>18787</v>
      </c>
      <c r="O323">
        <v>19360</v>
      </c>
      <c r="P323">
        <v>19985</v>
      </c>
      <c r="Q323">
        <v>20769</v>
      </c>
      <c r="R323">
        <v>20895</v>
      </c>
      <c r="S323">
        <v>21166</v>
      </c>
      <c r="T323">
        <v>22175</v>
      </c>
      <c r="U323">
        <v>22613</v>
      </c>
    </row>
    <row r="324" spans="1:21" x14ac:dyDescent="0.3">
      <c r="A324" t="s">
        <v>1021</v>
      </c>
      <c r="B324" t="s">
        <v>838</v>
      </c>
      <c r="C324" t="s">
        <v>203</v>
      </c>
      <c r="D324" t="str">
        <f>IFERROR(VLOOKUP(C324,'class and classification'!$A$1:$B$338,2,FALSE),VLOOKUP(C324,'class and classification'!$A$340:$B$378,2,FALSE))</f>
        <v>Predominantly Rural</v>
      </c>
      <c r="E324" t="str">
        <f>IFERROR(VLOOKUP(C324,'class and classification'!$A$1:$C$338,3,FALSE),VLOOKUP(C324,'class and classification'!$A$340:$C$378,3,FALSE))</f>
        <v>UA</v>
      </c>
      <c r="F324">
        <v>12438</v>
      </c>
      <c r="G324">
        <v>12899</v>
      </c>
      <c r="H324">
        <v>13499</v>
      </c>
      <c r="I324">
        <v>14064</v>
      </c>
      <c r="J324">
        <v>14467</v>
      </c>
      <c r="K324">
        <v>14674</v>
      </c>
      <c r="L324">
        <v>15178</v>
      </c>
      <c r="M324">
        <v>15545</v>
      </c>
      <c r="N324">
        <v>15927</v>
      </c>
      <c r="O324">
        <v>16179</v>
      </c>
      <c r="P324">
        <v>16550</v>
      </c>
      <c r="Q324">
        <v>17114</v>
      </c>
      <c r="R324">
        <v>17522</v>
      </c>
      <c r="S324">
        <v>18030</v>
      </c>
      <c r="T324">
        <v>18529</v>
      </c>
      <c r="U324">
        <v>18846</v>
      </c>
    </row>
    <row r="325" spans="1:21" x14ac:dyDescent="0.3">
      <c r="A325" t="s">
        <v>1021</v>
      </c>
      <c r="B325" t="s">
        <v>840</v>
      </c>
      <c r="C325" t="s">
        <v>204</v>
      </c>
      <c r="D325" t="str">
        <f>IFERROR(VLOOKUP(C325,'class and classification'!$A$1:$B$338,2,FALSE),VLOOKUP(C325,'class and classification'!$A$340:$B$378,2,FALSE))</f>
        <v>Predominantly Rural</v>
      </c>
      <c r="E325" t="str">
        <f>IFERROR(VLOOKUP(C325,'class and classification'!$A$1:$C$338,3,FALSE),VLOOKUP(C325,'class and classification'!$A$340:$C$378,3,FALSE))</f>
        <v>UA</v>
      </c>
      <c r="F325">
        <v>14967</v>
      </c>
      <c r="G325">
        <v>14982</v>
      </c>
      <c r="H325">
        <v>17163</v>
      </c>
      <c r="I325">
        <v>15752</v>
      </c>
      <c r="J325">
        <v>15711</v>
      </c>
      <c r="K325">
        <v>18165</v>
      </c>
      <c r="L325">
        <v>17978</v>
      </c>
      <c r="M325">
        <v>19224</v>
      </c>
      <c r="N325">
        <v>19616</v>
      </c>
      <c r="O325">
        <v>18984</v>
      </c>
      <c r="P325">
        <v>18448</v>
      </c>
      <c r="Q325">
        <v>19394</v>
      </c>
      <c r="R325">
        <v>20267</v>
      </c>
      <c r="S325">
        <v>21818</v>
      </c>
      <c r="T325">
        <v>24068</v>
      </c>
      <c r="U325">
        <v>24825</v>
      </c>
    </row>
    <row r="326" spans="1:21" x14ac:dyDescent="0.3">
      <c r="A326" t="s">
        <v>1021</v>
      </c>
      <c r="B326" t="s">
        <v>842</v>
      </c>
      <c r="C326" t="s">
        <v>206</v>
      </c>
      <c r="D326" t="str">
        <f>IFERROR(VLOOKUP(C326,'class and classification'!$A$1:$B$338,2,FALSE),VLOOKUP(C326,'class and classification'!$A$340:$B$378,2,FALSE))</f>
        <v>Predominantly Urban</v>
      </c>
      <c r="E326" t="str">
        <f>IFERROR(VLOOKUP(C326,'class and classification'!$A$1:$C$338,3,FALSE),VLOOKUP(C326,'class and classification'!$A$340:$C$378,3,FALSE))</f>
        <v>UA</v>
      </c>
      <c r="F326">
        <v>11497</v>
      </c>
      <c r="G326">
        <v>11731</v>
      </c>
      <c r="H326">
        <v>12167</v>
      </c>
      <c r="I326">
        <v>12692</v>
      </c>
      <c r="J326">
        <v>13107</v>
      </c>
      <c r="K326">
        <v>13370</v>
      </c>
      <c r="L326">
        <v>14001</v>
      </c>
      <c r="M326">
        <v>14230</v>
      </c>
      <c r="N326">
        <v>14391</v>
      </c>
      <c r="O326">
        <v>14761</v>
      </c>
      <c r="P326">
        <v>15147</v>
      </c>
      <c r="Q326">
        <v>15614</v>
      </c>
      <c r="R326">
        <v>15702</v>
      </c>
      <c r="S326">
        <v>16261</v>
      </c>
      <c r="T326">
        <v>16923</v>
      </c>
      <c r="U326">
        <v>17343</v>
      </c>
    </row>
    <row r="327" spans="1:21" x14ac:dyDescent="0.3">
      <c r="A327" t="s">
        <v>1021</v>
      </c>
      <c r="B327" t="s">
        <v>845</v>
      </c>
      <c r="C327" t="s">
        <v>210</v>
      </c>
      <c r="D327" t="str">
        <f>IFERROR(VLOOKUP(C327,'class and classification'!$A$1:$B$338,2,FALSE),VLOOKUP(C327,'class and classification'!$A$340:$B$378,2,FALSE))</f>
        <v>Predominantly Urban</v>
      </c>
      <c r="E327" t="str">
        <f>IFERROR(VLOOKUP(C327,'class and classification'!$A$1:$C$338,3,FALSE),VLOOKUP(C327,'class and classification'!$A$340:$C$378,3,FALSE))</f>
        <v>UA</v>
      </c>
      <c r="F327">
        <v>12233</v>
      </c>
      <c r="G327">
        <v>12968</v>
      </c>
      <c r="H327">
        <v>13492</v>
      </c>
      <c r="I327">
        <v>13786</v>
      </c>
      <c r="J327">
        <v>14477</v>
      </c>
      <c r="K327">
        <v>14668</v>
      </c>
      <c r="L327">
        <v>15049</v>
      </c>
      <c r="M327">
        <v>15342</v>
      </c>
      <c r="N327">
        <v>15720</v>
      </c>
      <c r="O327">
        <v>16200</v>
      </c>
      <c r="P327">
        <v>16729</v>
      </c>
      <c r="Q327">
        <v>17123</v>
      </c>
      <c r="R327">
        <v>17443</v>
      </c>
      <c r="S327">
        <v>17705</v>
      </c>
      <c r="T327">
        <v>18342</v>
      </c>
      <c r="U327">
        <v>18698</v>
      </c>
    </row>
    <row r="328" spans="1:21" x14ac:dyDescent="0.3">
      <c r="A328" t="s">
        <v>1021</v>
      </c>
      <c r="B328" t="s">
        <v>848</v>
      </c>
      <c r="C328" t="s">
        <v>433</v>
      </c>
      <c r="D328" t="str">
        <f>IFERROR(VLOOKUP(C328,'class and classification'!$A$1:$B$338,2,FALSE),VLOOKUP(C328,'class and classification'!$A$340:$B$378,2,FALSE))</f>
        <v>Predominantly Rural</v>
      </c>
      <c r="E328" t="str">
        <f>IFERROR(VLOOKUP(C328,'class and classification'!$A$1:$C$338,3,FALSE),VLOOKUP(C328,'class and classification'!$A$340:$C$378,3,FALSE))</f>
        <v>SD</v>
      </c>
      <c r="F328">
        <v>14419</v>
      </c>
      <c r="G328">
        <v>15139</v>
      </c>
      <c r="H328">
        <v>15867</v>
      </c>
      <c r="I328">
        <v>16550</v>
      </c>
      <c r="J328">
        <v>17430</v>
      </c>
      <c r="K328">
        <v>17553</v>
      </c>
      <c r="L328">
        <v>17625</v>
      </c>
      <c r="M328">
        <v>17882</v>
      </c>
      <c r="N328">
        <v>18268</v>
      </c>
      <c r="O328">
        <v>18749</v>
      </c>
      <c r="P328">
        <v>19238</v>
      </c>
      <c r="Q328">
        <v>20099</v>
      </c>
      <c r="R328">
        <v>20173</v>
      </c>
      <c r="S328">
        <v>20389</v>
      </c>
      <c r="T328">
        <v>21524</v>
      </c>
      <c r="U328">
        <v>22078</v>
      </c>
    </row>
    <row r="329" spans="1:21" x14ac:dyDescent="0.3">
      <c r="A329" t="s">
        <v>1021</v>
      </c>
      <c r="B329" t="s">
        <v>849</v>
      </c>
      <c r="C329" t="s">
        <v>434</v>
      </c>
      <c r="D329" t="str">
        <f>IFERROR(VLOOKUP(C329,'class and classification'!$A$1:$B$338,2,FALSE),VLOOKUP(C329,'class and classification'!$A$340:$B$378,2,FALSE))</f>
        <v>Predominantly Urban</v>
      </c>
      <c r="E329" t="str">
        <f>IFERROR(VLOOKUP(C329,'class and classification'!$A$1:$C$338,3,FALSE),VLOOKUP(C329,'class and classification'!$A$340:$C$378,3,FALSE))</f>
        <v>SD</v>
      </c>
      <c r="F329">
        <v>12009</v>
      </c>
      <c r="G329">
        <v>12324</v>
      </c>
      <c r="H329">
        <v>13109</v>
      </c>
      <c r="I329">
        <v>13518</v>
      </c>
      <c r="J329">
        <v>14111</v>
      </c>
      <c r="K329">
        <v>14984</v>
      </c>
      <c r="L329">
        <v>15066</v>
      </c>
      <c r="M329">
        <v>15219</v>
      </c>
      <c r="N329">
        <v>15721</v>
      </c>
      <c r="O329">
        <v>16228</v>
      </c>
      <c r="P329">
        <v>16388</v>
      </c>
      <c r="Q329">
        <v>17002</v>
      </c>
      <c r="R329">
        <v>17174</v>
      </c>
      <c r="S329">
        <v>17604</v>
      </c>
      <c r="T329">
        <v>18358</v>
      </c>
      <c r="U329">
        <v>19005</v>
      </c>
    </row>
    <row r="330" spans="1:21" x14ac:dyDescent="0.3">
      <c r="A330" t="s">
        <v>1021</v>
      </c>
      <c r="B330" t="s">
        <v>850</v>
      </c>
      <c r="C330" t="s">
        <v>435</v>
      </c>
      <c r="D330" t="str">
        <f>IFERROR(VLOOKUP(C330,'class and classification'!$A$1:$B$338,2,FALSE),VLOOKUP(C330,'class and classification'!$A$340:$B$378,2,FALSE))</f>
        <v>Predominantly Rural</v>
      </c>
      <c r="E330" t="str">
        <f>IFERROR(VLOOKUP(C330,'class and classification'!$A$1:$C$338,3,FALSE),VLOOKUP(C330,'class and classification'!$A$340:$C$378,3,FALSE))</f>
        <v>SD</v>
      </c>
      <c r="F330">
        <v>13549</v>
      </c>
      <c r="G330">
        <v>14116</v>
      </c>
      <c r="H330">
        <v>14790</v>
      </c>
      <c r="I330">
        <v>15260</v>
      </c>
      <c r="J330">
        <v>15806</v>
      </c>
      <c r="K330">
        <v>16360</v>
      </c>
      <c r="L330">
        <v>16403</v>
      </c>
      <c r="M330">
        <v>16603</v>
      </c>
      <c r="N330">
        <v>17105</v>
      </c>
      <c r="O330">
        <v>17818</v>
      </c>
      <c r="P330">
        <v>18090</v>
      </c>
      <c r="Q330">
        <v>18997</v>
      </c>
      <c r="R330">
        <v>19283</v>
      </c>
      <c r="S330">
        <v>19688</v>
      </c>
      <c r="T330">
        <v>20409</v>
      </c>
      <c r="U330">
        <v>20811</v>
      </c>
    </row>
    <row r="331" spans="1:21" x14ac:dyDescent="0.3">
      <c r="A331" t="s">
        <v>1021</v>
      </c>
      <c r="B331" t="s">
        <v>851</v>
      </c>
      <c r="C331" t="s">
        <v>436</v>
      </c>
      <c r="D331" t="str">
        <f>IFERROR(VLOOKUP(C331,'class and classification'!$A$1:$B$338,2,FALSE),VLOOKUP(C331,'class and classification'!$A$340:$B$378,2,FALSE))</f>
        <v>Predominantly Rural</v>
      </c>
      <c r="E331" t="str">
        <f>IFERROR(VLOOKUP(C331,'class and classification'!$A$1:$C$338,3,FALSE),VLOOKUP(C331,'class and classification'!$A$340:$C$378,3,FALSE))</f>
        <v>SD</v>
      </c>
      <c r="F331">
        <v>12759</v>
      </c>
      <c r="G331">
        <v>13292</v>
      </c>
      <c r="H331">
        <v>14009</v>
      </c>
      <c r="I331">
        <v>14512</v>
      </c>
      <c r="J331">
        <v>15098</v>
      </c>
      <c r="K331">
        <v>15544</v>
      </c>
      <c r="L331">
        <v>15740</v>
      </c>
      <c r="M331">
        <v>15855</v>
      </c>
      <c r="N331">
        <v>16537</v>
      </c>
      <c r="O331">
        <v>17096</v>
      </c>
      <c r="P331">
        <v>17536</v>
      </c>
      <c r="Q331">
        <v>18486</v>
      </c>
      <c r="R331">
        <v>18652</v>
      </c>
      <c r="S331">
        <v>18968</v>
      </c>
      <c r="T331">
        <v>19925</v>
      </c>
      <c r="U331">
        <v>20105</v>
      </c>
    </row>
    <row r="332" spans="1:21" x14ac:dyDescent="0.3">
      <c r="A332" t="s">
        <v>1021</v>
      </c>
      <c r="B332" t="s">
        <v>852</v>
      </c>
      <c r="C332" t="s">
        <v>437</v>
      </c>
      <c r="D332" t="str">
        <f>IFERROR(VLOOKUP(C332,'class and classification'!$A$1:$B$338,2,FALSE),VLOOKUP(C332,'class and classification'!$A$340:$B$378,2,FALSE))</f>
        <v>Predominantly Rural</v>
      </c>
      <c r="E332" t="str">
        <f>IFERROR(VLOOKUP(C332,'class and classification'!$A$1:$C$338,3,FALSE),VLOOKUP(C332,'class and classification'!$A$340:$C$378,3,FALSE))</f>
        <v>SD</v>
      </c>
      <c r="F332">
        <v>15615</v>
      </c>
      <c r="G332">
        <v>16575</v>
      </c>
      <c r="H332">
        <v>17248</v>
      </c>
      <c r="I332">
        <v>18058</v>
      </c>
      <c r="J332">
        <v>19149</v>
      </c>
      <c r="K332">
        <v>19013</v>
      </c>
      <c r="L332">
        <v>19103</v>
      </c>
      <c r="M332">
        <v>19246</v>
      </c>
      <c r="N332">
        <v>19830</v>
      </c>
      <c r="O332">
        <v>20348</v>
      </c>
      <c r="P332">
        <v>20999</v>
      </c>
      <c r="Q332">
        <v>22259</v>
      </c>
      <c r="R332">
        <v>22451</v>
      </c>
      <c r="S332">
        <v>22620</v>
      </c>
      <c r="T332">
        <v>23824</v>
      </c>
      <c r="U332">
        <v>23927</v>
      </c>
    </row>
    <row r="333" spans="1:21" x14ac:dyDescent="0.3">
      <c r="A333" t="s">
        <v>1021</v>
      </c>
      <c r="B333" t="s">
        <v>853</v>
      </c>
      <c r="C333" t="s">
        <v>438</v>
      </c>
      <c r="D333" t="str">
        <f>IFERROR(VLOOKUP(C333,'class and classification'!$A$1:$B$338,2,FALSE),VLOOKUP(C333,'class and classification'!$A$340:$B$378,2,FALSE))</f>
        <v>Predominantly Rural</v>
      </c>
      <c r="E333" t="str">
        <f>IFERROR(VLOOKUP(C333,'class and classification'!$A$1:$C$338,3,FALSE),VLOOKUP(C333,'class and classification'!$A$340:$C$378,3,FALSE))</f>
        <v>SD</v>
      </c>
      <c r="F333">
        <v>13153</v>
      </c>
      <c r="G333">
        <v>13825</v>
      </c>
      <c r="H333">
        <v>14597</v>
      </c>
      <c r="I333">
        <v>15129</v>
      </c>
      <c r="J333">
        <v>15765</v>
      </c>
      <c r="K333">
        <v>16290</v>
      </c>
      <c r="L333">
        <v>16471</v>
      </c>
      <c r="M333">
        <v>16675</v>
      </c>
      <c r="N333">
        <v>17270</v>
      </c>
      <c r="O333">
        <v>17846</v>
      </c>
      <c r="P333">
        <v>18206</v>
      </c>
      <c r="Q333">
        <v>18959</v>
      </c>
      <c r="R333">
        <v>19244</v>
      </c>
      <c r="S333">
        <v>19484</v>
      </c>
      <c r="T333">
        <v>20499</v>
      </c>
      <c r="U333">
        <v>21009</v>
      </c>
    </row>
    <row r="334" spans="1:21" x14ac:dyDescent="0.3">
      <c r="A334" t="s">
        <v>1021</v>
      </c>
      <c r="B334" t="s">
        <v>854</v>
      </c>
      <c r="C334" t="s">
        <v>439</v>
      </c>
      <c r="D334" t="str">
        <f>IFERROR(VLOOKUP(C334,'class and classification'!$A$1:$B$338,2,FALSE),VLOOKUP(C334,'class and classification'!$A$340:$B$378,2,FALSE))</f>
        <v>Predominantly Rural</v>
      </c>
      <c r="E334" t="str">
        <f>IFERROR(VLOOKUP(C334,'class and classification'!$A$1:$C$338,3,FALSE),VLOOKUP(C334,'class and classification'!$A$340:$C$378,3,FALSE))</f>
        <v>SD</v>
      </c>
      <c r="F334">
        <v>12392</v>
      </c>
      <c r="G334">
        <v>12889</v>
      </c>
      <c r="H334">
        <v>13483</v>
      </c>
      <c r="I334">
        <v>13957</v>
      </c>
      <c r="J334">
        <v>14559</v>
      </c>
      <c r="K334">
        <v>15261</v>
      </c>
      <c r="L334">
        <v>15379</v>
      </c>
      <c r="M334">
        <v>15435</v>
      </c>
      <c r="N334">
        <v>15916</v>
      </c>
      <c r="O334">
        <v>16366</v>
      </c>
      <c r="P334">
        <v>16730</v>
      </c>
      <c r="Q334">
        <v>17461</v>
      </c>
      <c r="R334">
        <v>17536</v>
      </c>
      <c r="S334">
        <v>17828</v>
      </c>
      <c r="T334">
        <v>18420</v>
      </c>
      <c r="U334">
        <v>18974</v>
      </c>
    </row>
    <row r="335" spans="1:21" x14ac:dyDescent="0.3">
      <c r="A335" t="s">
        <v>1021</v>
      </c>
      <c r="B335" t="s">
        <v>855</v>
      </c>
      <c r="C335" t="s">
        <v>440</v>
      </c>
      <c r="D335" t="str">
        <f>IFERROR(VLOOKUP(C335,'class and classification'!$A$1:$B$338,2,FALSE),VLOOKUP(C335,'class and classification'!$A$340:$B$378,2,FALSE))</f>
        <v>Predominantly Rural</v>
      </c>
      <c r="E335" t="str">
        <f>IFERROR(VLOOKUP(C335,'class and classification'!$A$1:$C$338,3,FALSE),VLOOKUP(C335,'class and classification'!$A$340:$C$378,3,FALSE))</f>
        <v>SD</v>
      </c>
      <c r="F335">
        <v>14527</v>
      </c>
      <c r="G335">
        <v>15363</v>
      </c>
      <c r="H335">
        <v>16157</v>
      </c>
      <c r="I335">
        <v>16729</v>
      </c>
      <c r="J335">
        <v>17222</v>
      </c>
      <c r="K335">
        <v>17178</v>
      </c>
      <c r="L335">
        <v>17288</v>
      </c>
      <c r="M335">
        <v>17408</v>
      </c>
      <c r="N335">
        <v>17994</v>
      </c>
      <c r="O335">
        <v>18542</v>
      </c>
      <c r="P335">
        <v>18967</v>
      </c>
      <c r="Q335">
        <v>20129</v>
      </c>
      <c r="R335">
        <v>20207</v>
      </c>
      <c r="S335">
        <v>20295</v>
      </c>
      <c r="T335">
        <v>21187</v>
      </c>
      <c r="U335">
        <v>21509</v>
      </c>
    </row>
    <row r="336" spans="1:21" x14ac:dyDescent="0.3">
      <c r="C336" t="s">
        <v>466</v>
      </c>
      <c r="F336">
        <f>AVERAGEIF($D3:$D335,$C336,F3:F335)</f>
        <v>14709.5</v>
      </c>
      <c r="G336">
        <f t="shared" ref="G336:U336" si="0">AVERAGEIF($D3:$D335,$C336,G3:G335)</f>
        <v>15341.440476190477</v>
      </c>
      <c r="H336">
        <f t="shared" si="0"/>
        <v>15924.178571428571</v>
      </c>
      <c r="I336">
        <f t="shared" si="0"/>
        <v>16568.178571428572</v>
      </c>
      <c r="J336">
        <f t="shared" si="0"/>
        <v>17063.369047619046</v>
      </c>
      <c r="K336">
        <f t="shared" si="0"/>
        <v>17292.916666666668</v>
      </c>
      <c r="L336">
        <f t="shared" si="0"/>
        <v>17507.916666666668</v>
      </c>
      <c r="M336">
        <f t="shared" si="0"/>
        <v>17800.047619047618</v>
      </c>
      <c r="N336">
        <f t="shared" si="0"/>
        <v>18366.357142857141</v>
      </c>
      <c r="O336">
        <f t="shared" si="0"/>
        <v>18873.940476190477</v>
      </c>
      <c r="P336">
        <f t="shared" si="0"/>
        <v>19396.035714285714</v>
      </c>
      <c r="Q336">
        <f t="shared" si="0"/>
        <v>20458.357142857141</v>
      </c>
      <c r="R336">
        <f t="shared" si="0"/>
        <v>20624.904761904763</v>
      </c>
      <c r="S336">
        <f t="shared" si="0"/>
        <v>20965.488095238095</v>
      </c>
      <c r="T336">
        <f t="shared" si="0"/>
        <v>21841.880952380954</v>
      </c>
      <c r="U336">
        <f t="shared" si="0"/>
        <v>22265.130952380954</v>
      </c>
    </row>
    <row r="337" spans="1:21" x14ac:dyDescent="0.3">
      <c r="A337" t="s">
        <v>1611</v>
      </c>
      <c r="O337" t="s">
        <v>1602</v>
      </c>
      <c r="P337" t="s">
        <v>1602</v>
      </c>
      <c r="S337" t="s">
        <v>1597</v>
      </c>
    </row>
    <row r="338" spans="1:21" x14ac:dyDescent="0.3">
      <c r="A338" t="s">
        <v>1612</v>
      </c>
      <c r="B338" t="s">
        <v>1115</v>
      </c>
      <c r="C338" t="s">
        <v>1116</v>
      </c>
      <c r="F338">
        <v>2004</v>
      </c>
      <c r="G338">
        <v>2005</v>
      </c>
      <c r="H338">
        <v>2006</v>
      </c>
      <c r="I338">
        <v>2007</v>
      </c>
      <c r="J338">
        <v>2008</v>
      </c>
      <c r="K338">
        <v>2009</v>
      </c>
      <c r="L338">
        <v>2010</v>
      </c>
      <c r="M338">
        <v>2011</v>
      </c>
      <c r="N338">
        <v>2012</v>
      </c>
      <c r="O338">
        <v>2013</v>
      </c>
      <c r="P338">
        <v>2014</v>
      </c>
      <c r="Q338" t="s">
        <v>1598</v>
      </c>
      <c r="R338">
        <v>2016</v>
      </c>
      <c r="S338">
        <v>2017</v>
      </c>
      <c r="T338">
        <v>2018</v>
      </c>
      <c r="U338" t="s">
        <v>1613</v>
      </c>
    </row>
    <row r="339" spans="1:21" x14ac:dyDescent="0.3">
      <c r="A339" t="s">
        <v>1118</v>
      </c>
      <c r="B339" t="s">
        <v>1118</v>
      </c>
      <c r="C339" t="s">
        <v>1008</v>
      </c>
      <c r="F339">
        <v>13857</v>
      </c>
      <c r="G339">
        <v>14392</v>
      </c>
      <c r="H339">
        <v>14942</v>
      </c>
      <c r="I339">
        <v>15653</v>
      </c>
      <c r="J339">
        <v>16077</v>
      </c>
      <c r="K339">
        <v>16306</v>
      </c>
      <c r="L339">
        <v>16506</v>
      </c>
      <c r="M339">
        <v>16745</v>
      </c>
      <c r="N339">
        <v>17382</v>
      </c>
      <c r="O339">
        <v>17983</v>
      </c>
      <c r="P339">
        <v>18511</v>
      </c>
      <c r="Q339">
        <v>19511</v>
      </c>
      <c r="R339">
        <v>19727</v>
      </c>
      <c r="S339">
        <v>20051</v>
      </c>
      <c r="T339">
        <v>20908</v>
      </c>
      <c r="U339">
        <v>21433</v>
      </c>
    </row>
    <row r="340" spans="1:21" x14ac:dyDescent="0.3">
      <c r="A340" t="s">
        <v>1121</v>
      </c>
      <c r="B340" t="s">
        <v>1010</v>
      </c>
      <c r="C340" t="s">
        <v>1010</v>
      </c>
      <c r="F340">
        <v>14132</v>
      </c>
      <c r="G340">
        <v>14682</v>
      </c>
      <c r="H340">
        <v>15239</v>
      </c>
      <c r="I340">
        <v>15977</v>
      </c>
      <c r="J340">
        <v>16381</v>
      </c>
      <c r="K340">
        <v>16636</v>
      </c>
      <c r="L340">
        <v>16823</v>
      </c>
      <c r="M340">
        <v>17041</v>
      </c>
      <c r="N340">
        <v>17713</v>
      </c>
      <c r="O340">
        <v>18344</v>
      </c>
      <c r="P340">
        <v>18897</v>
      </c>
      <c r="Q340">
        <v>19981</v>
      </c>
      <c r="R340">
        <v>20216</v>
      </c>
      <c r="S340">
        <v>20541</v>
      </c>
      <c r="T340">
        <v>21433</v>
      </c>
      <c r="U340">
        <v>21978</v>
      </c>
    </row>
    <row r="341" spans="1:21" x14ac:dyDescent="0.3">
      <c r="A341" t="s">
        <v>1122</v>
      </c>
      <c r="B341" t="s">
        <v>1123</v>
      </c>
      <c r="C341" t="s">
        <v>1011</v>
      </c>
      <c r="F341">
        <v>11730</v>
      </c>
      <c r="G341">
        <v>11994</v>
      </c>
      <c r="H341">
        <v>12414</v>
      </c>
      <c r="I341">
        <v>12758</v>
      </c>
      <c r="J341">
        <v>13050</v>
      </c>
      <c r="K341">
        <v>13591</v>
      </c>
      <c r="L341">
        <v>13859</v>
      </c>
      <c r="M341">
        <v>14064</v>
      </c>
      <c r="N341">
        <v>14655</v>
      </c>
      <c r="O341">
        <v>14928</v>
      </c>
      <c r="P341">
        <v>15271</v>
      </c>
      <c r="Q341">
        <v>15848</v>
      </c>
      <c r="R341">
        <v>15992</v>
      </c>
      <c r="S341">
        <v>16256</v>
      </c>
      <c r="T341">
        <v>16728</v>
      </c>
      <c r="U341">
        <v>17096</v>
      </c>
    </row>
    <row r="342" spans="1:21" x14ac:dyDescent="0.3">
      <c r="A342" t="s">
        <v>1124</v>
      </c>
      <c r="B342" t="s">
        <v>1125</v>
      </c>
      <c r="C342" t="s">
        <v>1126</v>
      </c>
      <c r="F342">
        <v>11524</v>
      </c>
      <c r="G342">
        <v>11878</v>
      </c>
      <c r="H342">
        <v>12252</v>
      </c>
      <c r="I342">
        <v>12554</v>
      </c>
      <c r="J342">
        <v>12803</v>
      </c>
      <c r="K342">
        <v>13289</v>
      </c>
      <c r="L342">
        <v>13567</v>
      </c>
      <c r="M342">
        <v>13790</v>
      </c>
      <c r="N342">
        <v>14323</v>
      </c>
      <c r="O342">
        <v>14559</v>
      </c>
      <c r="P342">
        <v>14999</v>
      </c>
      <c r="Q342">
        <v>15506</v>
      </c>
      <c r="R342">
        <v>15613</v>
      </c>
      <c r="S342">
        <v>15891</v>
      </c>
      <c r="T342">
        <v>16378</v>
      </c>
      <c r="U342">
        <v>16721</v>
      </c>
    </row>
    <row r="343" spans="1:21" x14ac:dyDescent="0.3">
      <c r="A343" t="s">
        <v>1127</v>
      </c>
      <c r="B343" t="s">
        <v>1128</v>
      </c>
      <c r="C343" t="s">
        <v>1129</v>
      </c>
      <c r="F343">
        <v>11696</v>
      </c>
      <c r="G343">
        <v>12183</v>
      </c>
      <c r="H343">
        <v>12616</v>
      </c>
      <c r="I343">
        <v>12944</v>
      </c>
      <c r="J343">
        <v>13272</v>
      </c>
      <c r="K343">
        <v>13684</v>
      </c>
      <c r="L343">
        <v>13960</v>
      </c>
      <c r="M343">
        <v>14356</v>
      </c>
      <c r="N343">
        <v>14778</v>
      </c>
      <c r="O343">
        <v>14852</v>
      </c>
      <c r="P343">
        <v>15319</v>
      </c>
      <c r="Q343">
        <v>15730</v>
      </c>
      <c r="R343">
        <v>15858</v>
      </c>
      <c r="S343">
        <v>16145</v>
      </c>
      <c r="T343">
        <v>16575</v>
      </c>
      <c r="U343">
        <v>17017</v>
      </c>
    </row>
    <row r="344" spans="1:21" x14ac:dyDescent="0.3">
      <c r="A344" t="s">
        <v>1127</v>
      </c>
      <c r="B344" t="s">
        <v>1130</v>
      </c>
      <c r="C344" t="s">
        <v>1131</v>
      </c>
      <c r="F344">
        <v>10875</v>
      </c>
      <c r="G344">
        <v>11297</v>
      </c>
      <c r="H344">
        <v>11751</v>
      </c>
      <c r="I344">
        <v>11933</v>
      </c>
      <c r="J344">
        <v>12194</v>
      </c>
      <c r="K344">
        <v>12871</v>
      </c>
      <c r="L344">
        <v>12972</v>
      </c>
      <c r="M344">
        <v>13257</v>
      </c>
      <c r="N344">
        <v>14043</v>
      </c>
      <c r="O344">
        <v>14226</v>
      </c>
      <c r="P344">
        <v>14794</v>
      </c>
      <c r="Q344">
        <v>15216</v>
      </c>
      <c r="R344">
        <v>15220</v>
      </c>
      <c r="S344">
        <v>15404</v>
      </c>
      <c r="T344">
        <v>15937</v>
      </c>
      <c r="U344">
        <v>16351</v>
      </c>
    </row>
    <row r="345" spans="1:21" x14ac:dyDescent="0.3">
      <c r="A345" t="s">
        <v>1127</v>
      </c>
      <c r="B345" t="s">
        <v>1132</v>
      </c>
      <c r="C345" t="s">
        <v>64</v>
      </c>
      <c r="F345">
        <v>12108</v>
      </c>
      <c r="G345">
        <v>12359</v>
      </c>
      <c r="H345">
        <v>12556</v>
      </c>
      <c r="I345">
        <v>13210</v>
      </c>
      <c r="J345">
        <v>13217</v>
      </c>
      <c r="K345">
        <v>13824</v>
      </c>
      <c r="L345">
        <v>13879</v>
      </c>
      <c r="M345">
        <v>13799</v>
      </c>
      <c r="N345">
        <v>14374</v>
      </c>
      <c r="O345">
        <v>14810</v>
      </c>
      <c r="P345">
        <v>15016</v>
      </c>
      <c r="Q345">
        <v>15704</v>
      </c>
      <c r="R345">
        <v>16276</v>
      </c>
      <c r="S345">
        <v>16925</v>
      </c>
      <c r="T345">
        <v>17306</v>
      </c>
      <c r="U345">
        <v>17391</v>
      </c>
    </row>
    <row r="346" spans="1:21" x14ac:dyDescent="0.3">
      <c r="A346" t="s">
        <v>1127</v>
      </c>
      <c r="B346" t="s">
        <v>1133</v>
      </c>
      <c r="C346" t="s">
        <v>1134</v>
      </c>
      <c r="F346">
        <v>11674</v>
      </c>
      <c r="G346">
        <v>11934</v>
      </c>
      <c r="H346">
        <v>12265</v>
      </c>
      <c r="I346">
        <v>12544</v>
      </c>
      <c r="J346">
        <v>12788</v>
      </c>
      <c r="K346">
        <v>13185</v>
      </c>
      <c r="L346">
        <v>13603</v>
      </c>
      <c r="M346">
        <v>13758</v>
      </c>
      <c r="N346">
        <v>14209</v>
      </c>
      <c r="O346">
        <v>14522</v>
      </c>
      <c r="P346">
        <v>14926</v>
      </c>
      <c r="Q346">
        <v>15496</v>
      </c>
      <c r="R346">
        <v>15549</v>
      </c>
      <c r="S346">
        <v>15798</v>
      </c>
      <c r="T346">
        <v>16315</v>
      </c>
      <c r="U346">
        <v>16617</v>
      </c>
    </row>
    <row r="347" spans="1:21" x14ac:dyDescent="0.3">
      <c r="A347" t="s">
        <v>1124</v>
      </c>
      <c r="B347" t="s">
        <v>1135</v>
      </c>
      <c r="C347" t="s">
        <v>1136</v>
      </c>
      <c r="F347">
        <v>11900</v>
      </c>
      <c r="G347">
        <v>12091</v>
      </c>
      <c r="H347">
        <v>12548</v>
      </c>
      <c r="I347">
        <v>12926</v>
      </c>
      <c r="J347">
        <v>13255</v>
      </c>
      <c r="K347">
        <v>13840</v>
      </c>
      <c r="L347">
        <v>14101</v>
      </c>
      <c r="M347">
        <v>14292</v>
      </c>
      <c r="N347">
        <v>14930</v>
      </c>
      <c r="O347">
        <v>15233</v>
      </c>
      <c r="P347">
        <v>15495</v>
      </c>
      <c r="Q347">
        <v>16131</v>
      </c>
      <c r="R347">
        <v>16305</v>
      </c>
      <c r="S347">
        <v>16558</v>
      </c>
      <c r="T347">
        <v>17016</v>
      </c>
      <c r="U347">
        <v>17405</v>
      </c>
    </row>
    <row r="348" spans="1:21" x14ac:dyDescent="0.3">
      <c r="A348" t="s">
        <v>1127</v>
      </c>
      <c r="B348" t="s">
        <v>1137</v>
      </c>
      <c r="C348" t="s">
        <v>68</v>
      </c>
      <c r="F348">
        <v>13282</v>
      </c>
      <c r="G348">
        <v>13568</v>
      </c>
      <c r="H348">
        <v>14370</v>
      </c>
      <c r="I348">
        <v>14712</v>
      </c>
      <c r="J348">
        <v>15602</v>
      </c>
      <c r="K348">
        <v>16514</v>
      </c>
      <c r="L348">
        <v>16511</v>
      </c>
      <c r="M348">
        <v>16673</v>
      </c>
      <c r="N348">
        <v>17273</v>
      </c>
      <c r="O348">
        <v>17705</v>
      </c>
      <c r="P348">
        <v>18000</v>
      </c>
      <c r="Q348">
        <v>18699</v>
      </c>
      <c r="R348">
        <v>19047</v>
      </c>
      <c r="S348">
        <v>19374</v>
      </c>
      <c r="T348">
        <v>19846</v>
      </c>
      <c r="U348">
        <v>20216</v>
      </c>
    </row>
    <row r="349" spans="1:21" x14ac:dyDescent="0.3">
      <c r="A349" t="s">
        <v>1127</v>
      </c>
      <c r="B349" t="s">
        <v>1138</v>
      </c>
      <c r="C349" t="s">
        <v>1139</v>
      </c>
      <c r="F349">
        <v>11741</v>
      </c>
      <c r="G349">
        <v>11804</v>
      </c>
      <c r="H349">
        <v>12174</v>
      </c>
      <c r="I349">
        <v>12539</v>
      </c>
      <c r="J349">
        <v>12702</v>
      </c>
      <c r="K349">
        <v>13230</v>
      </c>
      <c r="L349">
        <v>13565</v>
      </c>
      <c r="M349">
        <v>13727</v>
      </c>
      <c r="N349">
        <v>14400</v>
      </c>
      <c r="O349">
        <v>14635</v>
      </c>
      <c r="P349">
        <v>14937</v>
      </c>
      <c r="Q349">
        <v>15615</v>
      </c>
      <c r="R349">
        <v>15655</v>
      </c>
      <c r="S349">
        <v>15854</v>
      </c>
      <c r="T349">
        <v>16395</v>
      </c>
      <c r="U349">
        <v>16803</v>
      </c>
    </row>
    <row r="350" spans="1:21" x14ac:dyDescent="0.3">
      <c r="A350" t="s">
        <v>1127</v>
      </c>
      <c r="B350" t="s">
        <v>1140</v>
      </c>
      <c r="C350" t="s">
        <v>75</v>
      </c>
      <c r="F350">
        <v>10828</v>
      </c>
      <c r="G350">
        <v>11272</v>
      </c>
      <c r="H350">
        <v>11598</v>
      </c>
      <c r="I350">
        <v>12045</v>
      </c>
      <c r="J350">
        <v>12221</v>
      </c>
      <c r="K350">
        <v>12603</v>
      </c>
      <c r="L350">
        <v>12944</v>
      </c>
      <c r="M350">
        <v>13255</v>
      </c>
      <c r="N350">
        <v>13840</v>
      </c>
      <c r="O350">
        <v>14214</v>
      </c>
      <c r="P350">
        <v>14323</v>
      </c>
      <c r="Q350">
        <v>14771</v>
      </c>
      <c r="R350">
        <v>15156</v>
      </c>
      <c r="S350">
        <v>15481</v>
      </c>
      <c r="T350">
        <v>15669</v>
      </c>
      <c r="U350">
        <v>16011</v>
      </c>
    </row>
    <row r="351" spans="1:21" x14ac:dyDescent="0.3">
      <c r="A351" t="s">
        <v>1122</v>
      </c>
      <c r="B351" t="s">
        <v>1141</v>
      </c>
      <c r="C351" t="s">
        <v>1012</v>
      </c>
      <c r="F351">
        <v>12477</v>
      </c>
      <c r="G351">
        <v>12903</v>
      </c>
      <c r="H351">
        <v>13302</v>
      </c>
      <c r="I351">
        <v>13848</v>
      </c>
      <c r="J351">
        <v>14088</v>
      </c>
      <c r="K351">
        <v>14556</v>
      </c>
      <c r="L351">
        <v>14725</v>
      </c>
      <c r="M351">
        <v>14921</v>
      </c>
      <c r="N351">
        <v>15418</v>
      </c>
      <c r="O351">
        <v>15850</v>
      </c>
      <c r="P351">
        <v>16242</v>
      </c>
      <c r="Q351">
        <v>17046</v>
      </c>
      <c r="R351">
        <v>17123</v>
      </c>
      <c r="S351">
        <v>17515</v>
      </c>
      <c r="T351">
        <v>18199</v>
      </c>
      <c r="U351">
        <v>18601</v>
      </c>
    </row>
    <row r="352" spans="1:21" x14ac:dyDescent="0.3">
      <c r="A352" t="s">
        <v>1124</v>
      </c>
      <c r="B352" t="s">
        <v>82</v>
      </c>
      <c r="F352">
        <v>13163</v>
      </c>
      <c r="G352">
        <v>13627</v>
      </c>
      <c r="H352">
        <v>14134</v>
      </c>
      <c r="I352">
        <v>14756</v>
      </c>
      <c r="J352">
        <v>15028</v>
      </c>
      <c r="K352">
        <v>15629</v>
      </c>
      <c r="L352">
        <v>16118</v>
      </c>
      <c r="M352">
        <v>16232</v>
      </c>
      <c r="N352">
        <v>17015</v>
      </c>
      <c r="O352">
        <v>17521</v>
      </c>
      <c r="P352">
        <v>17966</v>
      </c>
      <c r="Q352">
        <v>18806</v>
      </c>
      <c r="R352">
        <v>18878</v>
      </c>
      <c r="S352">
        <v>19229</v>
      </c>
      <c r="T352">
        <v>19763</v>
      </c>
      <c r="U352">
        <v>20232</v>
      </c>
    </row>
    <row r="353" spans="1:21" x14ac:dyDescent="0.3">
      <c r="A353" t="s">
        <v>1127</v>
      </c>
      <c r="B353" t="s">
        <v>1143</v>
      </c>
      <c r="C353" t="s">
        <v>1144</v>
      </c>
      <c r="F353">
        <v>11930</v>
      </c>
      <c r="G353">
        <v>12275</v>
      </c>
      <c r="H353">
        <v>12841</v>
      </c>
      <c r="I353">
        <v>13691</v>
      </c>
      <c r="J353">
        <v>13923</v>
      </c>
      <c r="K353">
        <v>14374</v>
      </c>
      <c r="L353">
        <v>14824</v>
      </c>
      <c r="M353">
        <v>15048</v>
      </c>
      <c r="N353">
        <v>15915</v>
      </c>
      <c r="O353">
        <v>16218</v>
      </c>
      <c r="P353">
        <v>16620</v>
      </c>
      <c r="Q353">
        <v>17466</v>
      </c>
      <c r="R353">
        <v>17619</v>
      </c>
      <c r="S353">
        <v>17944</v>
      </c>
      <c r="T353">
        <v>18329</v>
      </c>
      <c r="U353">
        <v>18634</v>
      </c>
    </row>
    <row r="354" spans="1:21" x14ac:dyDescent="0.3">
      <c r="A354" t="s">
        <v>1127</v>
      </c>
      <c r="B354" t="s">
        <v>1145</v>
      </c>
      <c r="C354" t="s">
        <v>1146</v>
      </c>
      <c r="F354">
        <v>14283</v>
      </c>
      <c r="G354">
        <v>14844</v>
      </c>
      <c r="H354">
        <v>15294</v>
      </c>
      <c r="I354">
        <v>15710</v>
      </c>
      <c r="J354">
        <v>16018</v>
      </c>
      <c r="K354">
        <v>16754</v>
      </c>
      <c r="L354">
        <v>17278</v>
      </c>
      <c r="M354">
        <v>17291</v>
      </c>
      <c r="N354">
        <v>17994</v>
      </c>
      <c r="O354">
        <v>18676</v>
      </c>
      <c r="P354">
        <v>19159</v>
      </c>
      <c r="Q354">
        <v>19993</v>
      </c>
      <c r="R354">
        <v>19990</v>
      </c>
      <c r="S354">
        <v>20358</v>
      </c>
      <c r="T354">
        <v>21020</v>
      </c>
      <c r="U354">
        <v>21626</v>
      </c>
    </row>
    <row r="355" spans="1:21" x14ac:dyDescent="0.3">
      <c r="A355" t="s">
        <v>1124</v>
      </c>
      <c r="B355" t="s">
        <v>1147</v>
      </c>
      <c r="C355" t="s">
        <v>1148</v>
      </c>
      <c r="F355">
        <v>12098</v>
      </c>
      <c r="G355">
        <v>12489</v>
      </c>
      <c r="H355">
        <v>12888</v>
      </c>
      <c r="I355">
        <v>13364</v>
      </c>
      <c r="J355">
        <v>13525</v>
      </c>
      <c r="K355">
        <v>13884</v>
      </c>
      <c r="L355">
        <v>14026</v>
      </c>
      <c r="M355">
        <v>14225</v>
      </c>
      <c r="N355">
        <v>14705</v>
      </c>
      <c r="O355">
        <v>15105</v>
      </c>
      <c r="P355">
        <v>15466</v>
      </c>
      <c r="Q355">
        <v>16214</v>
      </c>
      <c r="R355">
        <v>16268</v>
      </c>
      <c r="S355">
        <v>16640</v>
      </c>
      <c r="T355">
        <v>17351</v>
      </c>
      <c r="U355">
        <v>17767</v>
      </c>
    </row>
    <row r="356" spans="1:21" x14ac:dyDescent="0.3">
      <c r="A356" t="s">
        <v>1127</v>
      </c>
      <c r="B356" t="s">
        <v>1149</v>
      </c>
      <c r="C356" t="s">
        <v>85</v>
      </c>
      <c r="F356">
        <v>9636</v>
      </c>
      <c r="G356">
        <v>10064</v>
      </c>
      <c r="H356">
        <v>10355</v>
      </c>
      <c r="I356">
        <v>10686</v>
      </c>
      <c r="J356">
        <v>10892</v>
      </c>
      <c r="K356">
        <v>11363</v>
      </c>
      <c r="L356">
        <v>11466</v>
      </c>
      <c r="M356">
        <v>11699</v>
      </c>
      <c r="N356">
        <v>11996</v>
      </c>
      <c r="O356">
        <v>12424</v>
      </c>
      <c r="P356">
        <v>12724</v>
      </c>
      <c r="Q356">
        <v>13444</v>
      </c>
      <c r="R356">
        <v>13549</v>
      </c>
      <c r="S356">
        <v>14170</v>
      </c>
      <c r="T356">
        <v>14930</v>
      </c>
      <c r="U356">
        <v>15322</v>
      </c>
    </row>
    <row r="357" spans="1:21" x14ac:dyDescent="0.3">
      <c r="A357" t="s">
        <v>1127</v>
      </c>
      <c r="B357" t="s">
        <v>1150</v>
      </c>
      <c r="C357" t="s">
        <v>1151</v>
      </c>
      <c r="F357">
        <v>14755</v>
      </c>
      <c r="G357">
        <v>15202</v>
      </c>
      <c r="H357">
        <v>15570</v>
      </c>
      <c r="I357">
        <v>16091</v>
      </c>
      <c r="J357">
        <v>16264</v>
      </c>
      <c r="K357">
        <v>16442</v>
      </c>
      <c r="L357">
        <v>16469</v>
      </c>
      <c r="M357">
        <v>16671</v>
      </c>
      <c r="N357">
        <v>17135</v>
      </c>
      <c r="O357">
        <v>17447</v>
      </c>
      <c r="P357">
        <v>17771</v>
      </c>
      <c r="Q357">
        <v>19173</v>
      </c>
      <c r="R357">
        <v>19189</v>
      </c>
      <c r="S357">
        <v>19385</v>
      </c>
      <c r="T357">
        <v>20205</v>
      </c>
      <c r="U357">
        <v>20651</v>
      </c>
    </row>
    <row r="358" spans="1:21" x14ac:dyDescent="0.3">
      <c r="A358" t="s">
        <v>1127</v>
      </c>
      <c r="B358" t="s">
        <v>1152</v>
      </c>
      <c r="C358" t="s">
        <v>1153</v>
      </c>
      <c r="F358">
        <v>12460</v>
      </c>
      <c r="G358">
        <v>12942</v>
      </c>
      <c r="H358">
        <v>13425</v>
      </c>
      <c r="I358">
        <v>13964</v>
      </c>
      <c r="J358">
        <v>14182</v>
      </c>
      <c r="K358">
        <v>14743</v>
      </c>
      <c r="L358">
        <v>15025</v>
      </c>
      <c r="M358">
        <v>15327</v>
      </c>
      <c r="N358">
        <v>15828</v>
      </c>
      <c r="O358">
        <v>16256</v>
      </c>
      <c r="P358">
        <v>16811</v>
      </c>
      <c r="Q358">
        <v>17697</v>
      </c>
      <c r="R358">
        <v>18075</v>
      </c>
      <c r="S358">
        <v>18416</v>
      </c>
      <c r="T358">
        <v>19223</v>
      </c>
      <c r="U358">
        <v>19680</v>
      </c>
    </row>
    <row r="359" spans="1:21" x14ac:dyDescent="0.3">
      <c r="A359" t="s">
        <v>1127</v>
      </c>
      <c r="B359" t="s">
        <v>1154</v>
      </c>
      <c r="C359" t="s">
        <v>1155</v>
      </c>
      <c r="F359">
        <v>12355</v>
      </c>
      <c r="G359">
        <v>12686</v>
      </c>
      <c r="H359">
        <v>13116</v>
      </c>
      <c r="I359">
        <v>13616</v>
      </c>
      <c r="J359">
        <v>13706</v>
      </c>
      <c r="K359">
        <v>13970</v>
      </c>
      <c r="L359">
        <v>14129</v>
      </c>
      <c r="M359">
        <v>14277</v>
      </c>
      <c r="N359">
        <v>14799</v>
      </c>
      <c r="O359">
        <v>15148</v>
      </c>
      <c r="P359">
        <v>15365</v>
      </c>
      <c r="Q359">
        <v>15656</v>
      </c>
      <c r="R359">
        <v>15550</v>
      </c>
      <c r="S359">
        <v>16090</v>
      </c>
      <c r="T359">
        <v>16608</v>
      </c>
      <c r="U359">
        <v>16910</v>
      </c>
    </row>
    <row r="360" spans="1:21" x14ac:dyDescent="0.3">
      <c r="A360" t="s">
        <v>1127</v>
      </c>
      <c r="B360" t="s">
        <v>1156</v>
      </c>
      <c r="C360" t="s">
        <v>1157</v>
      </c>
      <c r="F360">
        <v>11474</v>
      </c>
      <c r="G360">
        <v>11812</v>
      </c>
      <c r="H360">
        <v>12233</v>
      </c>
      <c r="I360">
        <v>12725</v>
      </c>
      <c r="J360">
        <v>12870</v>
      </c>
      <c r="K360">
        <v>13209</v>
      </c>
      <c r="L360">
        <v>13354</v>
      </c>
      <c r="M360">
        <v>13513</v>
      </c>
      <c r="N360">
        <v>14109</v>
      </c>
      <c r="O360">
        <v>14580</v>
      </c>
      <c r="P360">
        <v>15003</v>
      </c>
      <c r="Q360">
        <v>15635</v>
      </c>
      <c r="R360">
        <v>15595</v>
      </c>
      <c r="S360">
        <v>15753</v>
      </c>
      <c r="T360">
        <v>16441</v>
      </c>
      <c r="U360">
        <v>16929</v>
      </c>
    </row>
    <row r="361" spans="1:21" x14ac:dyDescent="0.3">
      <c r="A361" t="s">
        <v>1124</v>
      </c>
      <c r="B361" t="s">
        <v>93</v>
      </c>
      <c r="C361" t="s">
        <v>1636</v>
      </c>
      <c r="F361">
        <v>11966</v>
      </c>
      <c r="G361">
        <v>12457</v>
      </c>
      <c r="H361">
        <v>12828</v>
      </c>
      <c r="I361">
        <v>13382</v>
      </c>
      <c r="J361">
        <v>13721</v>
      </c>
      <c r="K361">
        <v>14242</v>
      </c>
      <c r="L361">
        <v>14387</v>
      </c>
      <c r="M361">
        <v>14648</v>
      </c>
      <c r="N361">
        <v>14938</v>
      </c>
      <c r="O361">
        <v>15257</v>
      </c>
      <c r="P361">
        <v>15649</v>
      </c>
      <c r="Q361">
        <v>16410</v>
      </c>
      <c r="R361">
        <v>16573</v>
      </c>
      <c r="S361">
        <v>16946</v>
      </c>
      <c r="T361">
        <v>17502</v>
      </c>
      <c r="U361">
        <v>17827</v>
      </c>
    </row>
    <row r="362" spans="1:21" x14ac:dyDescent="0.3">
      <c r="A362" t="s">
        <v>1127</v>
      </c>
      <c r="B362" t="s">
        <v>1159</v>
      </c>
      <c r="C362" t="s">
        <v>76</v>
      </c>
      <c r="F362">
        <v>9893</v>
      </c>
      <c r="G362">
        <v>10443</v>
      </c>
      <c r="H362">
        <v>10760</v>
      </c>
      <c r="I362">
        <v>10966</v>
      </c>
      <c r="J362">
        <v>10936</v>
      </c>
      <c r="K362">
        <v>11139</v>
      </c>
      <c r="L362">
        <v>11554</v>
      </c>
      <c r="M362">
        <v>11547</v>
      </c>
      <c r="N362">
        <v>11717</v>
      </c>
      <c r="O362">
        <v>11840</v>
      </c>
      <c r="P362">
        <v>12269</v>
      </c>
      <c r="Q362">
        <v>12662</v>
      </c>
      <c r="R362">
        <v>12777</v>
      </c>
      <c r="S362">
        <v>13297</v>
      </c>
      <c r="T362">
        <v>14077</v>
      </c>
      <c r="U362">
        <v>14484</v>
      </c>
    </row>
    <row r="363" spans="1:21" x14ac:dyDescent="0.3">
      <c r="A363" t="s">
        <v>1127</v>
      </c>
      <c r="B363" t="s">
        <v>1160</v>
      </c>
      <c r="C363" t="s">
        <v>77</v>
      </c>
      <c r="F363">
        <v>10929</v>
      </c>
      <c r="G363">
        <v>11123</v>
      </c>
      <c r="H363">
        <v>11350</v>
      </c>
      <c r="I363">
        <v>11908</v>
      </c>
      <c r="J363">
        <v>12185</v>
      </c>
      <c r="K363">
        <v>12689</v>
      </c>
      <c r="L363">
        <v>12945</v>
      </c>
      <c r="M363">
        <v>13425</v>
      </c>
      <c r="N363">
        <v>13520</v>
      </c>
      <c r="O363">
        <v>13801</v>
      </c>
      <c r="P363">
        <v>14197</v>
      </c>
      <c r="Q363">
        <v>14822</v>
      </c>
      <c r="R363">
        <v>15163</v>
      </c>
      <c r="S363">
        <v>15572</v>
      </c>
      <c r="T363">
        <v>15931</v>
      </c>
      <c r="U363">
        <v>16276</v>
      </c>
    </row>
    <row r="364" spans="1:21" x14ac:dyDescent="0.3">
      <c r="A364" t="s">
        <v>1127</v>
      </c>
      <c r="B364" t="s">
        <v>1161</v>
      </c>
      <c r="C364" t="s">
        <v>1162</v>
      </c>
      <c r="F364">
        <v>11994</v>
      </c>
      <c r="G364">
        <v>12432</v>
      </c>
      <c r="H364">
        <v>12822</v>
      </c>
      <c r="I364">
        <v>13393</v>
      </c>
      <c r="J364">
        <v>13765</v>
      </c>
      <c r="K364">
        <v>14483</v>
      </c>
      <c r="L364">
        <v>14605</v>
      </c>
      <c r="M364">
        <v>14826</v>
      </c>
      <c r="N364">
        <v>15153</v>
      </c>
      <c r="O364">
        <v>15572</v>
      </c>
      <c r="P364">
        <v>15950</v>
      </c>
      <c r="Q364">
        <v>16442</v>
      </c>
      <c r="R364">
        <v>16542</v>
      </c>
      <c r="S364">
        <v>17122</v>
      </c>
      <c r="T364">
        <v>17671</v>
      </c>
      <c r="U364">
        <v>17879</v>
      </c>
    </row>
    <row r="365" spans="1:21" x14ac:dyDescent="0.3">
      <c r="A365" t="s">
        <v>1127</v>
      </c>
      <c r="B365" t="s">
        <v>1163</v>
      </c>
      <c r="C365" t="s">
        <v>1164</v>
      </c>
      <c r="F365">
        <v>13582</v>
      </c>
      <c r="G365">
        <v>14078</v>
      </c>
      <c r="H365">
        <v>14494</v>
      </c>
      <c r="I365">
        <v>15054</v>
      </c>
      <c r="J365">
        <v>15389</v>
      </c>
      <c r="K365">
        <v>15968</v>
      </c>
      <c r="L365">
        <v>16041</v>
      </c>
      <c r="M365">
        <v>16244</v>
      </c>
      <c r="N365">
        <v>16593</v>
      </c>
      <c r="O365">
        <v>16866</v>
      </c>
      <c r="P365">
        <v>17368</v>
      </c>
      <c r="Q365">
        <v>18285</v>
      </c>
      <c r="R365">
        <v>18525</v>
      </c>
      <c r="S365">
        <v>18882</v>
      </c>
      <c r="T365">
        <v>19513</v>
      </c>
      <c r="U365">
        <v>19849</v>
      </c>
    </row>
    <row r="366" spans="1:21" x14ac:dyDescent="0.3">
      <c r="A366" t="s">
        <v>1127</v>
      </c>
      <c r="B366" t="s">
        <v>1165</v>
      </c>
      <c r="C366" t="s">
        <v>1166</v>
      </c>
      <c r="F366">
        <v>10621</v>
      </c>
      <c r="G366">
        <v>11218</v>
      </c>
      <c r="H366">
        <v>11574</v>
      </c>
      <c r="I366">
        <v>12218</v>
      </c>
      <c r="J366">
        <v>12681</v>
      </c>
      <c r="K366">
        <v>13109</v>
      </c>
      <c r="L366">
        <v>13230</v>
      </c>
      <c r="M366">
        <v>13483</v>
      </c>
      <c r="N366">
        <v>13727</v>
      </c>
      <c r="O366">
        <v>14163</v>
      </c>
      <c r="P366">
        <v>14322</v>
      </c>
      <c r="Q366">
        <v>14991</v>
      </c>
      <c r="R366">
        <v>15279</v>
      </c>
      <c r="S366">
        <v>15493</v>
      </c>
      <c r="T366">
        <v>15861</v>
      </c>
      <c r="U366">
        <v>16212</v>
      </c>
    </row>
    <row r="367" spans="1:21" x14ac:dyDescent="0.3">
      <c r="A367" t="s">
        <v>1127</v>
      </c>
      <c r="B367" t="s">
        <v>1167</v>
      </c>
      <c r="C367" t="s">
        <v>1168</v>
      </c>
      <c r="F367">
        <v>13240</v>
      </c>
      <c r="G367">
        <v>13772</v>
      </c>
      <c r="H367">
        <v>14183</v>
      </c>
      <c r="I367">
        <v>14789</v>
      </c>
      <c r="J367">
        <v>15192</v>
      </c>
      <c r="K367">
        <v>15772</v>
      </c>
      <c r="L367">
        <v>15842</v>
      </c>
      <c r="M367">
        <v>16283</v>
      </c>
      <c r="N367">
        <v>16684</v>
      </c>
      <c r="O367">
        <v>16934</v>
      </c>
      <c r="P367">
        <v>17439</v>
      </c>
      <c r="Q367">
        <v>18666</v>
      </c>
      <c r="R367">
        <v>18488</v>
      </c>
      <c r="S367">
        <v>18748</v>
      </c>
      <c r="T367">
        <v>19418</v>
      </c>
      <c r="U367">
        <v>19729</v>
      </c>
    </row>
    <row r="368" spans="1:21" x14ac:dyDescent="0.3">
      <c r="A368" t="s">
        <v>1124</v>
      </c>
      <c r="B368" t="s">
        <v>1169</v>
      </c>
      <c r="C368" t="s">
        <v>1170</v>
      </c>
      <c r="F368">
        <v>15035</v>
      </c>
      <c r="G368">
        <v>15534</v>
      </c>
      <c r="H368">
        <v>15980</v>
      </c>
      <c r="I368">
        <v>16622</v>
      </c>
      <c r="J368">
        <v>16949</v>
      </c>
      <c r="K368">
        <v>17401</v>
      </c>
      <c r="L368">
        <v>17484</v>
      </c>
      <c r="M368">
        <v>17686</v>
      </c>
      <c r="N368">
        <v>18436</v>
      </c>
      <c r="O368">
        <v>19101</v>
      </c>
      <c r="P368">
        <v>19712</v>
      </c>
      <c r="Q368">
        <v>21010</v>
      </c>
      <c r="R368">
        <v>21005</v>
      </c>
      <c r="S368">
        <v>21677</v>
      </c>
      <c r="T368">
        <v>22797</v>
      </c>
      <c r="U368">
        <v>23303</v>
      </c>
    </row>
    <row r="369" spans="1:21" x14ac:dyDescent="0.3">
      <c r="A369" t="s">
        <v>1127</v>
      </c>
      <c r="B369" t="s">
        <v>1171</v>
      </c>
      <c r="C369" t="s">
        <v>81</v>
      </c>
      <c r="F369">
        <v>13974</v>
      </c>
      <c r="G369">
        <v>14281</v>
      </c>
      <c r="H369">
        <v>14771</v>
      </c>
      <c r="I369">
        <v>15548</v>
      </c>
      <c r="J369">
        <v>15608</v>
      </c>
      <c r="K369">
        <v>15774</v>
      </c>
      <c r="L369">
        <v>15975</v>
      </c>
      <c r="M369">
        <v>16346</v>
      </c>
      <c r="N369">
        <v>17183</v>
      </c>
      <c r="O369">
        <v>17369</v>
      </c>
      <c r="P369">
        <v>17976</v>
      </c>
      <c r="Q369">
        <v>19346</v>
      </c>
      <c r="R369">
        <v>19148</v>
      </c>
      <c r="S369">
        <v>19582</v>
      </c>
      <c r="T369">
        <v>20590</v>
      </c>
      <c r="U369">
        <v>20946</v>
      </c>
    </row>
    <row r="370" spans="1:21" x14ac:dyDescent="0.3">
      <c r="A370" t="s">
        <v>1127</v>
      </c>
      <c r="B370" t="s">
        <v>1172</v>
      </c>
      <c r="C370" t="s">
        <v>78</v>
      </c>
      <c r="F370">
        <v>15798</v>
      </c>
      <c r="G370">
        <v>16373</v>
      </c>
      <c r="H370">
        <v>16853</v>
      </c>
      <c r="I370">
        <v>17439</v>
      </c>
      <c r="J370">
        <v>17774</v>
      </c>
      <c r="K370">
        <v>18317</v>
      </c>
      <c r="L370">
        <v>18368</v>
      </c>
      <c r="M370">
        <v>18588</v>
      </c>
      <c r="N370">
        <v>19254</v>
      </c>
      <c r="O370">
        <v>20333</v>
      </c>
      <c r="P370">
        <v>21053</v>
      </c>
      <c r="Q370">
        <v>22717</v>
      </c>
      <c r="R370">
        <v>22707</v>
      </c>
      <c r="S370">
        <v>23447</v>
      </c>
      <c r="T370">
        <v>24845</v>
      </c>
      <c r="U370">
        <v>25486</v>
      </c>
    </row>
    <row r="371" spans="1:21" x14ac:dyDescent="0.3">
      <c r="A371" t="s">
        <v>1127</v>
      </c>
      <c r="B371" t="s">
        <v>1173</v>
      </c>
      <c r="C371" t="s">
        <v>79</v>
      </c>
      <c r="F371">
        <v>14821</v>
      </c>
      <c r="G371">
        <v>15350</v>
      </c>
      <c r="H371">
        <v>15733</v>
      </c>
      <c r="I371">
        <v>16358</v>
      </c>
      <c r="J371">
        <v>16835</v>
      </c>
      <c r="K371">
        <v>17365</v>
      </c>
      <c r="L371">
        <v>17417</v>
      </c>
      <c r="M371">
        <v>17495</v>
      </c>
      <c r="N371">
        <v>18287</v>
      </c>
      <c r="O371">
        <v>18788</v>
      </c>
      <c r="P371">
        <v>19281</v>
      </c>
      <c r="Q371">
        <v>20125</v>
      </c>
      <c r="R371">
        <v>20247</v>
      </c>
      <c r="S371">
        <v>20993</v>
      </c>
      <c r="T371">
        <v>21864</v>
      </c>
      <c r="U371">
        <v>22301</v>
      </c>
    </row>
    <row r="372" spans="1:21" x14ac:dyDescent="0.3">
      <c r="A372" t="s">
        <v>1124</v>
      </c>
      <c r="B372" t="s">
        <v>1174</v>
      </c>
      <c r="C372" t="s">
        <v>1175</v>
      </c>
      <c r="F372">
        <v>11888</v>
      </c>
      <c r="G372">
        <v>12251</v>
      </c>
      <c r="H372">
        <v>12612</v>
      </c>
      <c r="I372">
        <v>13180</v>
      </c>
      <c r="J372">
        <v>13405</v>
      </c>
      <c r="K372">
        <v>13983</v>
      </c>
      <c r="L372">
        <v>14172</v>
      </c>
      <c r="M372">
        <v>14333</v>
      </c>
      <c r="N372">
        <v>14820</v>
      </c>
      <c r="O372">
        <v>15256</v>
      </c>
      <c r="P372">
        <v>15561</v>
      </c>
      <c r="Q372">
        <v>16208</v>
      </c>
      <c r="R372">
        <v>16304</v>
      </c>
      <c r="S372">
        <v>16598</v>
      </c>
      <c r="T372">
        <v>17147</v>
      </c>
      <c r="U372">
        <v>17517</v>
      </c>
    </row>
    <row r="373" spans="1:21" x14ac:dyDescent="0.3">
      <c r="A373" t="s">
        <v>1127</v>
      </c>
      <c r="B373" t="s">
        <v>1176</v>
      </c>
      <c r="C373" t="s">
        <v>1177</v>
      </c>
      <c r="F373">
        <v>11133</v>
      </c>
      <c r="G373">
        <v>11631</v>
      </c>
      <c r="H373">
        <v>11993</v>
      </c>
      <c r="I373">
        <v>12667</v>
      </c>
      <c r="J373">
        <v>12955</v>
      </c>
      <c r="K373">
        <v>13417</v>
      </c>
      <c r="L373">
        <v>13580</v>
      </c>
      <c r="M373">
        <v>13780</v>
      </c>
      <c r="N373">
        <v>14201</v>
      </c>
      <c r="O373">
        <v>14547</v>
      </c>
      <c r="P373">
        <v>14827</v>
      </c>
      <c r="Q373">
        <v>15530</v>
      </c>
      <c r="R373">
        <v>15825</v>
      </c>
      <c r="S373">
        <v>16291</v>
      </c>
      <c r="T373">
        <v>16872</v>
      </c>
      <c r="U373">
        <v>17260</v>
      </c>
    </row>
    <row r="374" spans="1:21" x14ac:dyDescent="0.3">
      <c r="A374" t="s">
        <v>1127</v>
      </c>
      <c r="B374" t="s">
        <v>1178</v>
      </c>
      <c r="C374" t="s">
        <v>95</v>
      </c>
      <c r="F374">
        <v>10912</v>
      </c>
      <c r="G374">
        <v>11135</v>
      </c>
      <c r="H374">
        <v>11665</v>
      </c>
      <c r="I374">
        <v>12067</v>
      </c>
      <c r="J374">
        <v>12065</v>
      </c>
      <c r="K374">
        <v>12611</v>
      </c>
      <c r="L374">
        <v>12818</v>
      </c>
      <c r="M374">
        <v>13011</v>
      </c>
      <c r="N374">
        <v>13419</v>
      </c>
      <c r="O374">
        <v>13836</v>
      </c>
      <c r="P374">
        <v>14261</v>
      </c>
      <c r="Q374">
        <v>14814</v>
      </c>
      <c r="R374">
        <v>14730</v>
      </c>
      <c r="S374">
        <v>14928</v>
      </c>
      <c r="T374">
        <v>15373</v>
      </c>
      <c r="U374">
        <v>15673</v>
      </c>
    </row>
    <row r="375" spans="1:21" x14ac:dyDescent="0.3">
      <c r="A375" t="s">
        <v>1127</v>
      </c>
      <c r="B375" t="s">
        <v>1179</v>
      </c>
      <c r="C375" t="s">
        <v>96</v>
      </c>
      <c r="F375">
        <v>13049</v>
      </c>
      <c r="G375">
        <v>13644</v>
      </c>
      <c r="H375">
        <v>13893</v>
      </c>
      <c r="I375">
        <v>14347</v>
      </c>
      <c r="J375">
        <v>14681</v>
      </c>
      <c r="K375">
        <v>15522</v>
      </c>
      <c r="L375">
        <v>15748</v>
      </c>
      <c r="M375">
        <v>15883</v>
      </c>
      <c r="N375">
        <v>16531</v>
      </c>
      <c r="O375">
        <v>17101</v>
      </c>
      <c r="P375">
        <v>17163</v>
      </c>
      <c r="Q375">
        <v>18012</v>
      </c>
      <c r="R375">
        <v>18158</v>
      </c>
      <c r="S375">
        <v>18525</v>
      </c>
      <c r="T375">
        <v>18969</v>
      </c>
      <c r="U375">
        <v>19325</v>
      </c>
    </row>
    <row r="376" spans="1:21" x14ac:dyDescent="0.3">
      <c r="A376" t="s">
        <v>1127</v>
      </c>
      <c r="B376" t="s">
        <v>1180</v>
      </c>
      <c r="C376" t="s">
        <v>98</v>
      </c>
      <c r="F376">
        <v>13314</v>
      </c>
      <c r="G376">
        <v>13505</v>
      </c>
      <c r="H376">
        <v>13728</v>
      </c>
      <c r="I376">
        <v>14485</v>
      </c>
      <c r="J376">
        <v>14856</v>
      </c>
      <c r="K376">
        <v>15426</v>
      </c>
      <c r="L376">
        <v>15604</v>
      </c>
      <c r="M376">
        <v>15706</v>
      </c>
      <c r="N376">
        <v>16277</v>
      </c>
      <c r="O376">
        <v>16764</v>
      </c>
      <c r="P376">
        <v>17141</v>
      </c>
      <c r="Q376">
        <v>17703</v>
      </c>
      <c r="R376">
        <v>17777</v>
      </c>
      <c r="S376">
        <v>17936</v>
      </c>
      <c r="T376">
        <v>18699</v>
      </c>
      <c r="U376">
        <v>19175</v>
      </c>
    </row>
    <row r="377" spans="1:21" x14ac:dyDescent="0.3">
      <c r="A377" t="s">
        <v>1122</v>
      </c>
      <c r="B377" t="s">
        <v>1181</v>
      </c>
      <c r="C377" t="s">
        <v>1013</v>
      </c>
      <c r="F377">
        <v>12275</v>
      </c>
      <c r="G377">
        <v>12623</v>
      </c>
      <c r="H377">
        <v>13028</v>
      </c>
      <c r="I377">
        <v>13577</v>
      </c>
      <c r="J377">
        <v>13759</v>
      </c>
      <c r="K377">
        <v>14086</v>
      </c>
      <c r="L377">
        <v>14195</v>
      </c>
      <c r="M377">
        <v>14489</v>
      </c>
      <c r="N377">
        <v>14922</v>
      </c>
      <c r="O377">
        <v>15294</v>
      </c>
      <c r="P377">
        <v>15683</v>
      </c>
      <c r="Q377">
        <v>16426</v>
      </c>
      <c r="R377">
        <v>16473</v>
      </c>
      <c r="S377">
        <v>16853</v>
      </c>
      <c r="T377">
        <v>17579</v>
      </c>
      <c r="U377">
        <v>17959</v>
      </c>
    </row>
    <row r="378" spans="1:21" x14ac:dyDescent="0.3">
      <c r="A378" t="s">
        <v>1124</v>
      </c>
      <c r="B378" t="s">
        <v>1182</v>
      </c>
      <c r="C378" t="s">
        <v>1183</v>
      </c>
      <c r="F378">
        <v>11898</v>
      </c>
      <c r="G378">
        <v>12267</v>
      </c>
      <c r="H378">
        <v>12645</v>
      </c>
      <c r="I378">
        <v>13167</v>
      </c>
      <c r="J378">
        <v>13329</v>
      </c>
      <c r="K378">
        <v>13640</v>
      </c>
      <c r="L378">
        <v>13799</v>
      </c>
      <c r="M378">
        <v>14248</v>
      </c>
      <c r="N378">
        <v>14585</v>
      </c>
      <c r="O378">
        <v>14763</v>
      </c>
      <c r="P378">
        <v>15122</v>
      </c>
      <c r="Q378">
        <v>15840</v>
      </c>
      <c r="R378">
        <v>15995</v>
      </c>
      <c r="S378">
        <v>16470</v>
      </c>
      <c r="T378">
        <v>17256</v>
      </c>
      <c r="U378">
        <v>17670</v>
      </c>
    </row>
    <row r="379" spans="1:21" x14ac:dyDescent="0.3">
      <c r="A379" t="s">
        <v>1127</v>
      </c>
      <c r="B379" t="s">
        <v>1184</v>
      </c>
      <c r="C379" t="s">
        <v>100</v>
      </c>
      <c r="F379">
        <v>9942</v>
      </c>
      <c r="G379">
        <v>10201</v>
      </c>
      <c r="H379">
        <v>10276</v>
      </c>
      <c r="I379">
        <v>10651</v>
      </c>
      <c r="J379">
        <v>10951</v>
      </c>
      <c r="K379">
        <v>11428</v>
      </c>
      <c r="L379">
        <v>11539</v>
      </c>
      <c r="M379">
        <v>11920</v>
      </c>
      <c r="N379">
        <v>12244</v>
      </c>
      <c r="O379">
        <v>12406</v>
      </c>
      <c r="P379">
        <v>12832</v>
      </c>
      <c r="Q379">
        <v>13237</v>
      </c>
      <c r="R379">
        <v>13441</v>
      </c>
      <c r="S379">
        <v>13791</v>
      </c>
      <c r="T379">
        <v>14436</v>
      </c>
      <c r="U379">
        <v>14908</v>
      </c>
    </row>
    <row r="380" spans="1:21" x14ac:dyDescent="0.3">
      <c r="A380" t="s">
        <v>1127</v>
      </c>
      <c r="B380" t="s">
        <v>1185</v>
      </c>
      <c r="C380" t="s">
        <v>99</v>
      </c>
      <c r="F380">
        <v>13635</v>
      </c>
      <c r="G380">
        <v>14205</v>
      </c>
      <c r="H380">
        <v>14795</v>
      </c>
      <c r="I380">
        <v>15214</v>
      </c>
      <c r="J380">
        <v>15406</v>
      </c>
      <c r="K380">
        <v>15803</v>
      </c>
      <c r="L380">
        <v>16036</v>
      </c>
      <c r="M380">
        <v>16424</v>
      </c>
      <c r="N380">
        <v>16747</v>
      </c>
      <c r="O380">
        <v>16983</v>
      </c>
      <c r="P380">
        <v>17356</v>
      </c>
      <c r="Q380">
        <v>18492</v>
      </c>
      <c r="R380">
        <v>18537</v>
      </c>
      <c r="S380">
        <v>19081</v>
      </c>
      <c r="T380">
        <v>20085</v>
      </c>
      <c r="U380">
        <v>20516</v>
      </c>
    </row>
    <row r="381" spans="1:21" x14ac:dyDescent="0.3">
      <c r="A381" t="s">
        <v>1127</v>
      </c>
      <c r="B381" t="s">
        <v>1186</v>
      </c>
      <c r="C381" t="s">
        <v>1187</v>
      </c>
      <c r="F381">
        <v>11677</v>
      </c>
      <c r="G381">
        <v>11930</v>
      </c>
      <c r="H381">
        <v>12328</v>
      </c>
      <c r="I381">
        <v>13061</v>
      </c>
      <c r="J381">
        <v>13081</v>
      </c>
      <c r="K381">
        <v>13169</v>
      </c>
      <c r="L381">
        <v>13285</v>
      </c>
      <c r="M381">
        <v>13844</v>
      </c>
      <c r="N381">
        <v>14206</v>
      </c>
      <c r="O381">
        <v>14338</v>
      </c>
      <c r="P381">
        <v>14623</v>
      </c>
      <c r="Q381">
        <v>15173</v>
      </c>
      <c r="R381">
        <v>15406</v>
      </c>
      <c r="S381">
        <v>15912</v>
      </c>
      <c r="T381">
        <v>16576</v>
      </c>
      <c r="U381">
        <v>16906</v>
      </c>
    </row>
    <row r="382" spans="1:21" x14ac:dyDescent="0.3">
      <c r="A382" t="s">
        <v>1124</v>
      </c>
      <c r="B382" t="s">
        <v>1188</v>
      </c>
      <c r="C382" t="s">
        <v>104</v>
      </c>
      <c r="F382">
        <v>14158</v>
      </c>
      <c r="G382">
        <v>14863</v>
      </c>
      <c r="H382">
        <v>15688</v>
      </c>
      <c r="I382">
        <v>16293</v>
      </c>
      <c r="J382">
        <v>16607</v>
      </c>
      <c r="K382">
        <v>17243</v>
      </c>
      <c r="L382">
        <v>17215</v>
      </c>
      <c r="M382">
        <v>17565</v>
      </c>
      <c r="N382">
        <v>18240</v>
      </c>
      <c r="O382">
        <v>18609</v>
      </c>
      <c r="P382">
        <v>18926</v>
      </c>
      <c r="Q382">
        <v>20079</v>
      </c>
      <c r="R382">
        <v>20110</v>
      </c>
      <c r="S382">
        <v>20603</v>
      </c>
      <c r="T382">
        <v>21666</v>
      </c>
      <c r="U382">
        <v>22229</v>
      </c>
    </row>
    <row r="383" spans="1:21" x14ac:dyDescent="0.3">
      <c r="A383" t="s">
        <v>1127</v>
      </c>
      <c r="B383" t="s">
        <v>1189</v>
      </c>
      <c r="C383" t="s">
        <v>103</v>
      </c>
      <c r="F383">
        <v>13090</v>
      </c>
      <c r="G383">
        <v>13393</v>
      </c>
      <c r="H383">
        <v>14066</v>
      </c>
      <c r="I383">
        <v>14894</v>
      </c>
      <c r="J383">
        <v>14975</v>
      </c>
      <c r="K383">
        <v>15498</v>
      </c>
      <c r="L383">
        <v>15636</v>
      </c>
      <c r="M383">
        <v>15835</v>
      </c>
      <c r="N383">
        <v>16540</v>
      </c>
      <c r="O383">
        <v>16865</v>
      </c>
      <c r="P383">
        <v>17504</v>
      </c>
      <c r="Q383">
        <v>18290</v>
      </c>
      <c r="R383">
        <v>18314</v>
      </c>
      <c r="S383">
        <v>18744</v>
      </c>
      <c r="T383">
        <v>19765</v>
      </c>
      <c r="U383">
        <v>20216</v>
      </c>
    </row>
    <row r="384" spans="1:21" x14ac:dyDescent="0.3">
      <c r="A384" t="s">
        <v>1127</v>
      </c>
      <c r="B384" t="s">
        <v>104</v>
      </c>
      <c r="C384" t="s">
        <v>472</v>
      </c>
      <c r="F384">
        <v>14502</v>
      </c>
      <c r="G384">
        <v>15337</v>
      </c>
      <c r="H384">
        <v>16210</v>
      </c>
      <c r="I384">
        <v>16742</v>
      </c>
      <c r="J384">
        <v>17131</v>
      </c>
      <c r="K384">
        <v>17806</v>
      </c>
      <c r="L384">
        <v>17730</v>
      </c>
      <c r="M384">
        <v>18134</v>
      </c>
      <c r="N384">
        <v>18802</v>
      </c>
      <c r="O384">
        <v>19192</v>
      </c>
      <c r="P384">
        <v>19405</v>
      </c>
      <c r="Q384">
        <v>20687</v>
      </c>
      <c r="R384">
        <v>20719</v>
      </c>
      <c r="S384">
        <v>21235</v>
      </c>
      <c r="T384">
        <v>22316</v>
      </c>
      <c r="U384">
        <v>22915</v>
      </c>
    </row>
    <row r="385" spans="1:21" x14ac:dyDescent="0.3">
      <c r="A385" t="s">
        <v>1124</v>
      </c>
      <c r="B385" t="s">
        <v>1192</v>
      </c>
      <c r="C385" t="s">
        <v>1193</v>
      </c>
      <c r="F385">
        <v>11662</v>
      </c>
      <c r="G385">
        <v>11910</v>
      </c>
      <c r="H385">
        <v>12200</v>
      </c>
      <c r="I385">
        <v>12635</v>
      </c>
      <c r="J385">
        <v>12806</v>
      </c>
      <c r="K385">
        <v>13153</v>
      </c>
      <c r="L385">
        <v>13278</v>
      </c>
      <c r="M385">
        <v>13550</v>
      </c>
      <c r="N385">
        <v>13981</v>
      </c>
      <c r="O385">
        <v>14343</v>
      </c>
      <c r="P385">
        <v>14856</v>
      </c>
      <c r="Q385">
        <v>15368</v>
      </c>
      <c r="R385">
        <v>15388</v>
      </c>
      <c r="S385">
        <v>15732</v>
      </c>
      <c r="T385">
        <v>16338</v>
      </c>
      <c r="U385">
        <v>16653</v>
      </c>
    </row>
    <row r="386" spans="1:21" x14ac:dyDescent="0.3">
      <c r="A386" t="s">
        <v>1127</v>
      </c>
      <c r="B386" t="s">
        <v>1194</v>
      </c>
      <c r="C386" t="s">
        <v>1195</v>
      </c>
      <c r="F386">
        <v>11351</v>
      </c>
      <c r="G386">
        <v>11729</v>
      </c>
      <c r="H386">
        <v>12093</v>
      </c>
      <c r="I386">
        <v>12621</v>
      </c>
      <c r="J386">
        <v>12695</v>
      </c>
      <c r="K386">
        <v>12982</v>
      </c>
      <c r="L386">
        <v>13245</v>
      </c>
      <c r="M386">
        <v>13654</v>
      </c>
      <c r="N386">
        <v>14141</v>
      </c>
      <c r="O386">
        <v>14579</v>
      </c>
      <c r="P386">
        <v>15083</v>
      </c>
      <c r="Q386">
        <v>15615</v>
      </c>
      <c r="R386">
        <v>15691</v>
      </c>
      <c r="S386">
        <v>16158</v>
      </c>
      <c r="T386">
        <v>16727</v>
      </c>
      <c r="U386">
        <v>17023</v>
      </c>
    </row>
    <row r="387" spans="1:21" x14ac:dyDescent="0.3">
      <c r="A387" t="s">
        <v>1127</v>
      </c>
      <c r="B387" t="s">
        <v>1196</v>
      </c>
      <c r="C387" t="s">
        <v>108</v>
      </c>
      <c r="F387">
        <v>12120</v>
      </c>
      <c r="G387">
        <v>12175</v>
      </c>
      <c r="H387">
        <v>12356</v>
      </c>
      <c r="I387">
        <v>12657</v>
      </c>
      <c r="J387">
        <v>12968</v>
      </c>
      <c r="K387">
        <v>13403</v>
      </c>
      <c r="L387">
        <v>13325</v>
      </c>
      <c r="M387">
        <v>13401</v>
      </c>
      <c r="N387">
        <v>13753</v>
      </c>
      <c r="O387">
        <v>14006</v>
      </c>
      <c r="P387">
        <v>14531</v>
      </c>
      <c r="Q387">
        <v>15018</v>
      </c>
      <c r="R387">
        <v>14961</v>
      </c>
      <c r="S387">
        <v>15131</v>
      </c>
      <c r="T387">
        <v>15791</v>
      </c>
      <c r="U387">
        <v>16131</v>
      </c>
    </row>
    <row r="388" spans="1:21" x14ac:dyDescent="0.3">
      <c r="A388" t="s">
        <v>1124</v>
      </c>
      <c r="B388" t="s">
        <v>1197</v>
      </c>
      <c r="C388" t="s">
        <v>1198</v>
      </c>
      <c r="F388">
        <v>12124</v>
      </c>
      <c r="G388">
        <v>12395</v>
      </c>
      <c r="H388">
        <v>12731</v>
      </c>
      <c r="I388">
        <v>13338</v>
      </c>
      <c r="J388">
        <v>13487</v>
      </c>
      <c r="K388">
        <v>13700</v>
      </c>
      <c r="L388">
        <v>13827</v>
      </c>
      <c r="M388">
        <v>14051</v>
      </c>
      <c r="N388">
        <v>14440</v>
      </c>
      <c r="O388">
        <v>14897</v>
      </c>
      <c r="P388">
        <v>15254</v>
      </c>
      <c r="Q388">
        <v>16000</v>
      </c>
      <c r="R388">
        <v>16028</v>
      </c>
      <c r="S388">
        <v>16352</v>
      </c>
      <c r="T388">
        <v>17008</v>
      </c>
      <c r="U388">
        <v>17347</v>
      </c>
    </row>
    <row r="389" spans="1:21" x14ac:dyDescent="0.3">
      <c r="A389" t="s">
        <v>1127</v>
      </c>
      <c r="B389" t="s">
        <v>1199</v>
      </c>
      <c r="C389" t="s">
        <v>109</v>
      </c>
      <c r="F389">
        <v>11274</v>
      </c>
      <c r="G389">
        <v>11378</v>
      </c>
      <c r="H389">
        <v>11615</v>
      </c>
      <c r="I389">
        <v>12065</v>
      </c>
      <c r="J389">
        <v>12236</v>
      </c>
      <c r="K389">
        <v>12447</v>
      </c>
      <c r="L389">
        <v>12431</v>
      </c>
      <c r="M389">
        <v>12584</v>
      </c>
      <c r="N389">
        <v>12950</v>
      </c>
      <c r="O389">
        <v>13423</v>
      </c>
      <c r="P389">
        <v>13833</v>
      </c>
      <c r="Q389">
        <v>14491</v>
      </c>
      <c r="R389">
        <v>14474</v>
      </c>
      <c r="S389">
        <v>14664</v>
      </c>
      <c r="T389">
        <v>15020</v>
      </c>
      <c r="U389">
        <v>15308</v>
      </c>
    </row>
    <row r="390" spans="1:21" x14ac:dyDescent="0.3">
      <c r="A390" t="s">
        <v>1127</v>
      </c>
      <c r="B390" t="s">
        <v>1200</v>
      </c>
      <c r="C390" t="s">
        <v>112</v>
      </c>
      <c r="F390">
        <v>12663</v>
      </c>
      <c r="G390">
        <v>12935</v>
      </c>
      <c r="H390">
        <v>13331</v>
      </c>
      <c r="I390">
        <v>14024</v>
      </c>
      <c r="J390">
        <v>14277</v>
      </c>
      <c r="K390">
        <v>14495</v>
      </c>
      <c r="L390">
        <v>14664</v>
      </c>
      <c r="M390">
        <v>15033</v>
      </c>
      <c r="N390">
        <v>15329</v>
      </c>
      <c r="O390">
        <v>15790</v>
      </c>
      <c r="P390">
        <v>16109</v>
      </c>
      <c r="Q390">
        <v>16857</v>
      </c>
      <c r="R390">
        <v>16980</v>
      </c>
      <c r="S390">
        <v>17328</v>
      </c>
      <c r="T390">
        <v>18195</v>
      </c>
      <c r="U390">
        <v>18634</v>
      </c>
    </row>
    <row r="391" spans="1:21" x14ac:dyDescent="0.3">
      <c r="A391" t="s">
        <v>1127</v>
      </c>
      <c r="B391" t="s">
        <v>1201</v>
      </c>
      <c r="C391" t="s">
        <v>1202</v>
      </c>
      <c r="F391">
        <v>12111</v>
      </c>
      <c r="G391">
        <v>12443</v>
      </c>
      <c r="H391">
        <v>12776</v>
      </c>
      <c r="I391">
        <v>13371</v>
      </c>
      <c r="J391">
        <v>13452</v>
      </c>
      <c r="K391">
        <v>13670</v>
      </c>
      <c r="L391">
        <v>13808</v>
      </c>
      <c r="M391">
        <v>14046</v>
      </c>
      <c r="N391">
        <v>14543</v>
      </c>
      <c r="O391">
        <v>15000</v>
      </c>
      <c r="P391">
        <v>15372</v>
      </c>
      <c r="Q391">
        <v>16164</v>
      </c>
      <c r="R391">
        <v>16055</v>
      </c>
      <c r="S391">
        <v>16344</v>
      </c>
      <c r="T391">
        <v>17075</v>
      </c>
      <c r="U391">
        <v>17480</v>
      </c>
    </row>
    <row r="392" spans="1:21" x14ac:dyDescent="0.3">
      <c r="A392" t="s">
        <v>1127</v>
      </c>
      <c r="B392" t="s">
        <v>1203</v>
      </c>
      <c r="C392" t="s">
        <v>113</v>
      </c>
      <c r="F392">
        <v>12219</v>
      </c>
      <c r="G392">
        <v>12623</v>
      </c>
      <c r="H392">
        <v>12992</v>
      </c>
      <c r="I392">
        <v>13685</v>
      </c>
      <c r="J392">
        <v>13704</v>
      </c>
      <c r="K392">
        <v>13911</v>
      </c>
      <c r="L392">
        <v>14160</v>
      </c>
      <c r="M392">
        <v>14150</v>
      </c>
      <c r="N392">
        <v>14574</v>
      </c>
      <c r="O392">
        <v>14987</v>
      </c>
      <c r="P392">
        <v>15313</v>
      </c>
      <c r="Q392">
        <v>16093</v>
      </c>
      <c r="R392">
        <v>16223</v>
      </c>
      <c r="S392">
        <v>16770</v>
      </c>
      <c r="T392">
        <v>17260</v>
      </c>
      <c r="U392">
        <v>17329</v>
      </c>
    </row>
    <row r="393" spans="1:21" x14ac:dyDescent="0.3">
      <c r="A393" t="s">
        <v>1122</v>
      </c>
      <c r="B393" t="s">
        <v>1204</v>
      </c>
      <c r="C393" t="s">
        <v>1014</v>
      </c>
      <c r="F393">
        <v>12594</v>
      </c>
      <c r="G393">
        <v>12989</v>
      </c>
      <c r="H393">
        <v>13379</v>
      </c>
      <c r="I393">
        <v>14160</v>
      </c>
      <c r="J393">
        <v>14343</v>
      </c>
      <c r="K393">
        <v>14535</v>
      </c>
      <c r="L393">
        <v>14605</v>
      </c>
      <c r="M393">
        <v>14955</v>
      </c>
      <c r="N393">
        <v>15476</v>
      </c>
      <c r="O393">
        <v>15905</v>
      </c>
      <c r="P393">
        <v>16346</v>
      </c>
      <c r="Q393">
        <v>17164</v>
      </c>
      <c r="R393">
        <v>17149</v>
      </c>
      <c r="S393">
        <v>17547</v>
      </c>
      <c r="T393">
        <v>18197</v>
      </c>
      <c r="U393">
        <v>18635</v>
      </c>
    </row>
    <row r="394" spans="1:21" x14ac:dyDescent="0.3">
      <c r="A394" t="s">
        <v>1124</v>
      </c>
      <c r="B394" t="s">
        <v>1205</v>
      </c>
      <c r="C394" t="s">
        <v>1206</v>
      </c>
      <c r="F394">
        <v>12252</v>
      </c>
      <c r="G394">
        <v>12565</v>
      </c>
      <c r="H394">
        <v>12988</v>
      </c>
      <c r="I394">
        <v>13711</v>
      </c>
      <c r="J394">
        <v>13928</v>
      </c>
      <c r="K394">
        <v>14146</v>
      </c>
      <c r="L394">
        <v>14095</v>
      </c>
      <c r="M394">
        <v>14335</v>
      </c>
      <c r="N394">
        <v>14861</v>
      </c>
      <c r="O394">
        <v>15362</v>
      </c>
      <c r="P394">
        <v>15790</v>
      </c>
      <c r="Q394">
        <v>16642</v>
      </c>
      <c r="R394">
        <v>16598</v>
      </c>
      <c r="S394">
        <v>16898</v>
      </c>
      <c r="T394">
        <v>17539</v>
      </c>
      <c r="U394">
        <v>18025</v>
      </c>
    </row>
    <row r="395" spans="1:21" x14ac:dyDescent="0.3">
      <c r="A395" t="s">
        <v>1127</v>
      </c>
      <c r="B395" t="s">
        <v>1207</v>
      </c>
      <c r="C395" t="s">
        <v>114</v>
      </c>
      <c r="F395">
        <v>11475</v>
      </c>
      <c r="G395">
        <v>11447</v>
      </c>
      <c r="H395">
        <v>12167</v>
      </c>
      <c r="I395">
        <v>12494</v>
      </c>
      <c r="J395">
        <v>12402</v>
      </c>
      <c r="K395">
        <v>13026</v>
      </c>
      <c r="L395">
        <v>12654</v>
      </c>
      <c r="M395">
        <v>12693</v>
      </c>
      <c r="N395">
        <v>13440</v>
      </c>
      <c r="O395">
        <v>13886</v>
      </c>
      <c r="P395">
        <v>14514</v>
      </c>
      <c r="Q395">
        <v>15068</v>
      </c>
      <c r="R395">
        <v>15068</v>
      </c>
      <c r="S395">
        <v>15561</v>
      </c>
      <c r="T395">
        <v>16219</v>
      </c>
      <c r="U395">
        <v>16793</v>
      </c>
    </row>
    <row r="396" spans="1:21" x14ac:dyDescent="0.3">
      <c r="A396" t="s">
        <v>1127</v>
      </c>
      <c r="B396" t="s">
        <v>1642</v>
      </c>
      <c r="C396" t="s">
        <v>1209</v>
      </c>
      <c r="F396">
        <v>11553</v>
      </c>
      <c r="G396">
        <v>11945</v>
      </c>
      <c r="H396">
        <v>12491</v>
      </c>
      <c r="I396">
        <v>13187</v>
      </c>
      <c r="J396">
        <v>13155</v>
      </c>
      <c r="K396">
        <v>13314</v>
      </c>
      <c r="L396">
        <v>13360</v>
      </c>
      <c r="M396">
        <v>13677</v>
      </c>
      <c r="N396">
        <v>14181</v>
      </c>
      <c r="O396">
        <v>14494</v>
      </c>
      <c r="P396">
        <v>14852</v>
      </c>
      <c r="Q396">
        <v>15842</v>
      </c>
      <c r="R396">
        <v>15632</v>
      </c>
      <c r="S396">
        <v>16134</v>
      </c>
      <c r="T396">
        <v>16990</v>
      </c>
      <c r="U396">
        <v>17405</v>
      </c>
    </row>
    <row r="397" spans="1:21" x14ac:dyDescent="0.3">
      <c r="A397" t="s">
        <v>1127</v>
      </c>
      <c r="B397" t="s">
        <v>1643</v>
      </c>
      <c r="C397" t="s">
        <v>1211</v>
      </c>
      <c r="F397">
        <v>13232</v>
      </c>
      <c r="G397">
        <v>13750</v>
      </c>
      <c r="H397">
        <v>14203</v>
      </c>
      <c r="I397">
        <v>14947</v>
      </c>
      <c r="J397">
        <v>15228</v>
      </c>
      <c r="K397">
        <v>15346</v>
      </c>
      <c r="L397">
        <v>15443</v>
      </c>
      <c r="M397">
        <v>16071</v>
      </c>
      <c r="N397">
        <v>16596</v>
      </c>
      <c r="O397">
        <v>17343</v>
      </c>
      <c r="P397">
        <v>17640</v>
      </c>
      <c r="Q397">
        <v>18884</v>
      </c>
      <c r="R397">
        <v>18853</v>
      </c>
      <c r="S397">
        <v>19027</v>
      </c>
      <c r="T397">
        <v>19700</v>
      </c>
      <c r="U397">
        <v>20158</v>
      </c>
    </row>
    <row r="398" spans="1:21" x14ac:dyDescent="0.3">
      <c r="A398" t="s">
        <v>1127</v>
      </c>
      <c r="B398" t="s">
        <v>1212</v>
      </c>
      <c r="C398" t="s">
        <v>116</v>
      </c>
      <c r="F398">
        <v>9725</v>
      </c>
      <c r="G398">
        <v>9936</v>
      </c>
      <c r="H398">
        <v>10128</v>
      </c>
      <c r="I398">
        <v>10589</v>
      </c>
      <c r="J398">
        <v>10804</v>
      </c>
      <c r="K398">
        <v>10804</v>
      </c>
      <c r="L398">
        <v>10809</v>
      </c>
      <c r="M398">
        <v>10874</v>
      </c>
      <c r="N398">
        <v>11180</v>
      </c>
      <c r="O398">
        <v>11777</v>
      </c>
      <c r="P398">
        <v>12081</v>
      </c>
      <c r="Q398">
        <v>12590</v>
      </c>
      <c r="R398">
        <v>12658</v>
      </c>
      <c r="S398">
        <v>12723</v>
      </c>
      <c r="T398">
        <v>13021</v>
      </c>
      <c r="U398">
        <v>13381</v>
      </c>
    </row>
    <row r="399" spans="1:21" x14ac:dyDescent="0.3">
      <c r="A399" t="s">
        <v>1127</v>
      </c>
      <c r="B399" t="s">
        <v>1644</v>
      </c>
      <c r="C399" t="s">
        <v>1214</v>
      </c>
      <c r="F399">
        <v>12232</v>
      </c>
      <c r="G399">
        <v>12514</v>
      </c>
      <c r="H399">
        <v>12750</v>
      </c>
      <c r="I399">
        <v>13638</v>
      </c>
      <c r="J399">
        <v>13958</v>
      </c>
      <c r="K399">
        <v>14275</v>
      </c>
      <c r="L399">
        <v>14203</v>
      </c>
      <c r="M399">
        <v>14334</v>
      </c>
      <c r="N399">
        <v>14723</v>
      </c>
      <c r="O399">
        <v>15026</v>
      </c>
      <c r="P399">
        <v>15545</v>
      </c>
      <c r="Q399">
        <v>16492</v>
      </c>
      <c r="R399">
        <v>16450</v>
      </c>
      <c r="S399">
        <v>16824</v>
      </c>
      <c r="T399">
        <v>17652</v>
      </c>
      <c r="U399">
        <v>18225</v>
      </c>
    </row>
    <row r="400" spans="1:21" x14ac:dyDescent="0.3">
      <c r="A400" t="s">
        <v>1127</v>
      </c>
      <c r="B400" t="s">
        <v>1645</v>
      </c>
      <c r="C400" t="s">
        <v>1216</v>
      </c>
      <c r="F400">
        <v>14159</v>
      </c>
      <c r="G400">
        <v>14520</v>
      </c>
      <c r="H400">
        <v>15040</v>
      </c>
      <c r="I400">
        <v>16057</v>
      </c>
      <c r="J400">
        <v>16493</v>
      </c>
      <c r="K400">
        <v>16697</v>
      </c>
      <c r="L400">
        <v>16601</v>
      </c>
      <c r="M400">
        <v>16699</v>
      </c>
      <c r="N400">
        <v>17499</v>
      </c>
      <c r="O400">
        <v>18010</v>
      </c>
      <c r="P400">
        <v>18548</v>
      </c>
      <c r="Q400">
        <v>19163</v>
      </c>
      <c r="R400">
        <v>19151</v>
      </c>
      <c r="S400">
        <v>19467</v>
      </c>
      <c r="T400">
        <v>19928</v>
      </c>
      <c r="U400">
        <v>20432</v>
      </c>
    </row>
    <row r="401" spans="1:21" x14ac:dyDescent="0.3">
      <c r="B401" t="s">
        <v>121</v>
      </c>
      <c r="C401" t="s">
        <v>1646</v>
      </c>
      <c r="F401">
        <f>AVERAGE(F399:F400)</f>
        <v>13195.5</v>
      </c>
      <c r="G401">
        <f t="shared" ref="G401:U401" si="1">AVERAGE(G399:G400)</f>
        <v>13517</v>
      </c>
      <c r="H401">
        <f t="shared" si="1"/>
        <v>13895</v>
      </c>
      <c r="I401">
        <f t="shared" si="1"/>
        <v>14847.5</v>
      </c>
      <c r="J401">
        <f t="shared" si="1"/>
        <v>15225.5</v>
      </c>
      <c r="K401">
        <f t="shared" si="1"/>
        <v>15486</v>
      </c>
      <c r="L401">
        <f t="shared" si="1"/>
        <v>15402</v>
      </c>
      <c r="M401">
        <f t="shared" si="1"/>
        <v>15516.5</v>
      </c>
      <c r="N401">
        <f t="shared" si="1"/>
        <v>16111</v>
      </c>
      <c r="O401">
        <f t="shared" si="1"/>
        <v>16518</v>
      </c>
      <c r="P401">
        <f t="shared" si="1"/>
        <v>17046.5</v>
      </c>
      <c r="Q401">
        <f t="shared" si="1"/>
        <v>17827.5</v>
      </c>
      <c r="R401">
        <f t="shared" si="1"/>
        <v>17800.5</v>
      </c>
      <c r="S401">
        <f t="shared" si="1"/>
        <v>18145.5</v>
      </c>
      <c r="T401">
        <f t="shared" si="1"/>
        <v>18790</v>
      </c>
      <c r="U401">
        <f t="shared" si="1"/>
        <v>19328.5</v>
      </c>
    </row>
    <row r="402" spans="1:21" x14ac:dyDescent="0.3">
      <c r="A402" t="s">
        <v>1124</v>
      </c>
      <c r="B402" t="s">
        <v>1217</v>
      </c>
      <c r="C402" t="s">
        <v>1218</v>
      </c>
      <c r="F402">
        <v>13019</v>
      </c>
      <c r="G402">
        <v>13452</v>
      </c>
      <c r="H402">
        <v>13861</v>
      </c>
      <c r="I402">
        <v>14709</v>
      </c>
      <c r="J402">
        <v>14784</v>
      </c>
      <c r="K402">
        <v>14915</v>
      </c>
      <c r="L402">
        <v>15049</v>
      </c>
      <c r="M402">
        <v>15505</v>
      </c>
      <c r="N402">
        <v>16049</v>
      </c>
      <c r="O402">
        <v>16443</v>
      </c>
      <c r="P402">
        <v>16896</v>
      </c>
      <c r="Q402">
        <v>17777</v>
      </c>
      <c r="R402">
        <v>17782</v>
      </c>
      <c r="S402">
        <v>18287</v>
      </c>
      <c r="T402">
        <v>18934</v>
      </c>
      <c r="U402">
        <v>19305</v>
      </c>
    </row>
    <row r="403" spans="1:21" x14ac:dyDescent="0.3">
      <c r="A403" t="s">
        <v>1127</v>
      </c>
      <c r="B403" t="s">
        <v>1219</v>
      </c>
      <c r="C403" t="s">
        <v>115</v>
      </c>
      <c r="F403">
        <v>10161</v>
      </c>
      <c r="G403">
        <v>10130</v>
      </c>
      <c r="H403">
        <v>10320</v>
      </c>
      <c r="I403">
        <v>10816</v>
      </c>
      <c r="J403">
        <v>10690</v>
      </c>
      <c r="K403">
        <v>10944</v>
      </c>
      <c r="L403">
        <v>11217</v>
      </c>
      <c r="M403">
        <v>11308</v>
      </c>
      <c r="N403">
        <v>11722</v>
      </c>
      <c r="O403">
        <v>11977</v>
      </c>
      <c r="P403">
        <v>12231</v>
      </c>
      <c r="Q403">
        <v>12706</v>
      </c>
      <c r="R403">
        <v>12918</v>
      </c>
      <c r="S403">
        <v>13210</v>
      </c>
      <c r="T403">
        <v>13512</v>
      </c>
      <c r="U403">
        <v>13802</v>
      </c>
    </row>
    <row r="404" spans="1:21" x14ac:dyDescent="0.3">
      <c r="A404" t="s">
        <v>1127</v>
      </c>
      <c r="B404" t="s">
        <v>119</v>
      </c>
      <c r="C404" t="s">
        <v>1637</v>
      </c>
      <c r="F404">
        <v>14010</v>
      </c>
      <c r="G404">
        <v>14490</v>
      </c>
      <c r="H404">
        <v>14830</v>
      </c>
      <c r="I404">
        <v>15604</v>
      </c>
      <c r="J404">
        <v>15713</v>
      </c>
      <c r="K404">
        <v>15994</v>
      </c>
      <c r="L404">
        <v>16163</v>
      </c>
      <c r="M404">
        <v>16530</v>
      </c>
      <c r="N404">
        <v>16995</v>
      </c>
      <c r="O404">
        <v>17337</v>
      </c>
      <c r="P404">
        <v>17803</v>
      </c>
      <c r="Q404">
        <v>18659</v>
      </c>
      <c r="R404">
        <v>18543</v>
      </c>
      <c r="S404">
        <v>19210</v>
      </c>
      <c r="T404">
        <v>19892</v>
      </c>
      <c r="U404">
        <v>20162</v>
      </c>
    </row>
    <row r="405" spans="1:21" x14ac:dyDescent="0.3">
      <c r="A405" t="s">
        <v>1127</v>
      </c>
      <c r="B405" t="s">
        <v>1222</v>
      </c>
      <c r="C405" t="s">
        <v>123</v>
      </c>
      <c r="F405">
        <v>13650</v>
      </c>
      <c r="G405">
        <v>14247</v>
      </c>
      <c r="H405">
        <v>14853</v>
      </c>
      <c r="I405">
        <v>16022</v>
      </c>
      <c r="J405">
        <v>16067</v>
      </c>
      <c r="K405">
        <v>15938</v>
      </c>
      <c r="L405">
        <v>16072</v>
      </c>
      <c r="M405">
        <v>17103</v>
      </c>
      <c r="N405">
        <v>17832</v>
      </c>
      <c r="O405">
        <v>18287</v>
      </c>
      <c r="P405">
        <v>18874</v>
      </c>
      <c r="Q405">
        <v>20011</v>
      </c>
      <c r="R405">
        <v>20146</v>
      </c>
      <c r="S405">
        <v>20683</v>
      </c>
      <c r="T405">
        <v>21748</v>
      </c>
      <c r="U405">
        <v>22227</v>
      </c>
    </row>
    <row r="406" spans="1:21" x14ac:dyDescent="0.3">
      <c r="A406" t="s">
        <v>1127</v>
      </c>
      <c r="B406" t="s">
        <v>1223</v>
      </c>
      <c r="C406" t="s">
        <v>122</v>
      </c>
      <c r="F406">
        <v>12902</v>
      </c>
      <c r="G406">
        <v>13557</v>
      </c>
      <c r="H406">
        <v>14131</v>
      </c>
      <c r="I406">
        <v>15132</v>
      </c>
      <c r="J406">
        <v>15397</v>
      </c>
      <c r="K406">
        <v>15415</v>
      </c>
      <c r="L406">
        <v>15369</v>
      </c>
      <c r="M406">
        <v>15745</v>
      </c>
      <c r="N406">
        <v>16375</v>
      </c>
      <c r="O406">
        <v>16952</v>
      </c>
      <c r="P406">
        <v>17439</v>
      </c>
      <c r="Q406">
        <v>18513</v>
      </c>
      <c r="R406">
        <v>18427</v>
      </c>
      <c r="S406">
        <v>18767</v>
      </c>
      <c r="T406">
        <v>19190</v>
      </c>
      <c r="U406">
        <v>19666</v>
      </c>
    </row>
    <row r="407" spans="1:21" x14ac:dyDescent="0.3">
      <c r="A407" t="s">
        <v>1124</v>
      </c>
      <c r="B407" t="s">
        <v>120</v>
      </c>
      <c r="C407" t="s">
        <v>472</v>
      </c>
      <c r="F407">
        <v>12610</v>
      </c>
      <c r="G407">
        <v>13160</v>
      </c>
      <c r="H407">
        <v>13394</v>
      </c>
      <c r="I407">
        <v>14179</v>
      </c>
      <c r="J407">
        <v>14514</v>
      </c>
      <c r="K407">
        <v>14778</v>
      </c>
      <c r="L407">
        <v>15050</v>
      </c>
      <c r="M407">
        <v>15470</v>
      </c>
      <c r="N407">
        <v>15919</v>
      </c>
      <c r="O407">
        <v>16213</v>
      </c>
      <c r="P407">
        <v>16656</v>
      </c>
      <c r="Q407">
        <v>17215</v>
      </c>
      <c r="R407">
        <v>17230</v>
      </c>
      <c r="S407">
        <v>17651</v>
      </c>
      <c r="T407">
        <v>18322</v>
      </c>
      <c r="U407">
        <v>18783</v>
      </c>
    </row>
    <row r="408" spans="1:21" x14ac:dyDescent="0.3">
      <c r="A408" t="s">
        <v>1127</v>
      </c>
      <c r="B408" t="s">
        <v>1225</v>
      </c>
      <c r="C408" t="s">
        <v>120</v>
      </c>
      <c r="F408">
        <v>12610</v>
      </c>
      <c r="G408">
        <v>13160</v>
      </c>
      <c r="H408">
        <v>13394</v>
      </c>
      <c r="I408">
        <v>14179</v>
      </c>
      <c r="J408">
        <v>14514</v>
      </c>
      <c r="K408">
        <v>14778</v>
      </c>
      <c r="L408">
        <v>15050</v>
      </c>
      <c r="M408">
        <v>15470</v>
      </c>
      <c r="N408">
        <v>15919</v>
      </c>
      <c r="O408">
        <v>16213</v>
      </c>
      <c r="P408">
        <v>16656</v>
      </c>
      <c r="Q408">
        <v>17215</v>
      </c>
      <c r="R408">
        <v>17230</v>
      </c>
      <c r="S408">
        <v>17651</v>
      </c>
      <c r="T408">
        <v>18322</v>
      </c>
      <c r="U408">
        <v>18783</v>
      </c>
    </row>
    <row r="409" spans="1:21" x14ac:dyDescent="0.3">
      <c r="A409" t="s">
        <v>1122</v>
      </c>
      <c r="B409" t="s">
        <v>1226</v>
      </c>
      <c r="C409" t="s">
        <v>1017</v>
      </c>
      <c r="F409">
        <v>12466</v>
      </c>
      <c r="G409">
        <v>12719</v>
      </c>
      <c r="H409">
        <v>13151</v>
      </c>
      <c r="I409">
        <v>13534</v>
      </c>
      <c r="J409">
        <v>13898</v>
      </c>
      <c r="K409">
        <v>14183</v>
      </c>
      <c r="L409">
        <v>14373</v>
      </c>
      <c r="M409">
        <v>14616</v>
      </c>
      <c r="N409">
        <v>15024</v>
      </c>
      <c r="O409">
        <v>15487</v>
      </c>
      <c r="P409">
        <v>15993</v>
      </c>
      <c r="Q409">
        <v>16828</v>
      </c>
      <c r="R409">
        <v>17085</v>
      </c>
      <c r="S409">
        <v>17220</v>
      </c>
      <c r="T409">
        <v>17949</v>
      </c>
      <c r="U409">
        <v>18350</v>
      </c>
    </row>
    <row r="410" spans="1:21" x14ac:dyDescent="0.3">
      <c r="A410" t="s">
        <v>1124</v>
      </c>
      <c r="B410" t="s">
        <v>1227</v>
      </c>
      <c r="C410" t="s">
        <v>1228</v>
      </c>
      <c r="F410">
        <v>14514</v>
      </c>
      <c r="G410">
        <v>14973</v>
      </c>
      <c r="H410">
        <v>15625</v>
      </c>
      <c r="I410">
        <v>15965</v>
      </c>
      <c r="J410">
        <v>16455</v>
      </c>
      <c r="K410">
        <v>16743</v>
      </c>
      <c r="L410">
        <v>16853</v>
      </c>
      <c r="M410">
        <v>17216</v>
      </c>
      <c r="N410">
        <v>17748</v>
      </c>
      <c r="O410">
        <v>18395</v>
      </c>
      <c r="P410">
        <v>19036</v>
      </c>
      <c r="Q410">
        <v>20305</v>
      </c>
      <c r="R410">
        <v>20852</v>
      </c>
      <c r="S410">
        <v>20905</v>
      </c>
      <c r="T410">
        <v>21986</v>
      </c>
      <c r="U410">
        <v>22490</v>
      </c>
    </row>
    <row r="411" spans="1:21" x14ac:dyDescent="0.3">
      <c r="A411" t="s">
        <v>1127</v>
      </c>
      <c r="B411" t="s">
        <v>1229</v>
      </c>
      <c r="C411" t="s">
        <v>124</v>
      </c>
      <c r="F411">
        <v>13514</v>
      </c>
      <c r="G411">
        <v>13880</v>
      </c>
      <c r="H411">
        <v>14661</v>
      </c>
      <c r="I411">
        <v>14954</v>
      </c>
      <c r="J411">
        <v>15547</v>
      </c>
      <c r="K411">
        <v>15964</v>
      </c>
      <c r="L411">
        <v>16456</v>
      </c>
      <c r="M411">
        <v>16958</v>
      </c>
      <c r="N411">
        <v>17299</v>
      </c>
      <c r="O411">
        <v>17901</v>
      </c>
      <c r="P411">
        <v>18108</v>
      </c>
      <c r="Q411">
        <v>19155</v>
      </c>
      <c r="R411">
        <v>19332</v>
      </c>
      <c r="S411">
        <v>19280</v>
      </c>
      <c r="T411">
        <v>20109</v>
      </c>
      <c r="U411">
        <v>20631</v>
      </c>
    </row>
    <row r="412" spans="1:21" x14ac:dyDescent="0.3">
      <c r="A412" t="s">
        <v>1127</v>
      </c>
      <c r="B412" t="s">
        <v>1230</v>
      </c>
      <c r="C412" t="s">
        <v>137</v>
      </c>
      <c r="F412">
        <v>14311</v>
      </c>
      <c r="G412">
        <v>14968</v>
      </c>
      <c r="H412">
        <v>15713</v>
      </c>
      <c r="I412">
        <v>15860</v>
      </c>
      <c r="J412">
        <v>16226</v>
      </c>
      <c r="K412">
        <v>16497</v>
      </c>
      <c r="L412">
        <v>16483</v>
      </c>
      <c r="M412">
        <v>16810</v>
      </c>
      <c r="N412">
        <v>17278</v>
      </c>
      <c r="O412">
        <v>17942</v>
      </c>
      <c r="P412">
        <v>18583</v>
      </c>
      <c r="Q412">
        <v>19704</v>
      </c>
      <c r="R412">
        <v>20066</v>
      </c>
      <c r="S412">
        <v>20253</v>
      </c>
      <c r="T412">
        <v>21254</v>
      </c>
      <c r="U412">
        <v>21755</v>
      </c>
    </row>
    <row r="413" spans="1:21" x14ac:dyDescent="0.3">
      <c r="A413" t="s">
        <v>1127</v>
      </c>
      <c r="B413" t="s">
        <v>1231</v>
      </c>
      <c r="C413" t="s">
        <v>129</v>
      </c>
      <c r="F413">
        <v>15067</v>
      </c>
      <c r="G413">
        <v>15347</v>
      </c>
      <c r="H413">
        <v>15857</v>
      </c>
      <c r="I413">
        <v>16415</v>
      </c>
      <c r="J413">
        <v>17000</v>
      </c>
      <c r="K413">
        <v>17260</v>
      </c>
      <c r="L413">
        <v>17369</v>
      </c>
      <c r="M413">
        <v>17723</v>
      </c>
      <c r="N413">
        <v>18387</v>
      </c>
      <c r="O413">
        <v>19036</v>
      </c>
      <c r="P413">
        <v>19823</v>
      </c>
      <c r="Q413">
        <v>21323</v>
      </c>
      <c r="R413">
        <v>22188</v>
      </c>
      <c r="S413">
        <v>22133</v>
      </c>
      <c r="T413">
        <v>23377</v>
      </c>
      <c r="U413">
        <v>23867</v>
      </c>
    </row>
    <row r="414" spans="1:21" x14ac:dyDescent="0.3">
      <c r="A414" t="s">
        <v>1124</v>
      </c>
      <c r="B414" t="s">
        <v>1232</v>
      </c>
      <c r="C414" t="s">
        <v>1233</v>
      </c>
      <c r="F414">
        <v>12541</v>
      </c>
      <c r="G414">
        <v>12928</v>
      </c>
      <c r="H414">
        <v>13464</v>
      </c>
      <c r="I414">
        <v>13964</v>
      </c>
      <c r="J414">
        <v>14449</v>
      </c>
      <c r="K414">
        <v>14712</v>
      </c>
      <c r="L414">
        <v>14873</v>
      </c>
      <c r="M414">
        <v>15142</v>
      </c>
      <c r="N414">
        <v>15560</v>
      </c>
      <c r="O414">
        <v>16035</v>
      </c>
      <c r="P414">
        <v>16474</v>
      </c>
      <c r="Q414">
        <v>17404</v>
      </c>
      <c r="R414">
        <v>17514</v>
      </c>
      <c r="S414">
        <v>17778</v>
      </c>
      <c r="T414">
        <v>18550</v>
      </c>
      <c r="U414">
        <v>18966</v>
      </c>
    </row>
    <row r="415" spans="1:21" x14ac:dyDescent="0.3">
      <c r="A415" t="s">
        <v>1127</v>
      </c>
      <c r="B415" t="s">
        <v>1234</v>
      </c>
      <c r="C415" t="s">
        <v>127</v>
      </c>
      <c r="F415">
        <v>11877</v>
      </c>
      <c r="G415">
        <v>11861</v>
      </c>
      <c r="H415">
        <v>12375</v>
      </c>
      <c r="I415">
        <v>12902</v>
      </c>
      <c r="J415">
        <v>13095</v>
      </c>
      <c r="K415">
        <v>13386</v>
      </c>
      <c r="L415">
        <v>13676</v>
      </c>
      <c r="M415">
        <v>14216</v>
      </c>
      <c r="N415">
        <v>14718</v>
      </c>
      <c r="O415">
        <v>15025</v>
      </c>
      <c r="P415">
        <v>15409</v>
      </c>
      <c r="Q415">
        <v>16168</v>
      </c>
      <c r="R415">
        <v>16486</v>
      </c>
      <c r="S415">
        <v>16469</v>
      </c>
      <c r="T415">
        <v>16940</v>
      </c>
      <c r="U415">
        <v>17250</v>
      </c>
    </row>
    <row r="416" spans="1:21" x14ac:dyDescent="0.3">
      <c r="A416" t="s">
        <v>1127</v>
      </c>
      <c r="B416" t="s">
        <v>1235</v>
      </c>
      <c r="C416" t="s">
        <v>1236</v>
      </c>
      <c r="F416">
        <v>13517</v>
      </c>
      <c r="G416">
        <v>13792</v>
      </c>
      <c r="H416">
        <v>14536</v>
      </c>
      <c r="I416">
        <v>14970</v>
      </c>
      <c r="J416">
        <v>15801</v>
      </c>
      <c r="K416">
        <v>16259</v>
      </c>
      <c r="L416">
        <v>16310</v>
      </c>
      <c r="M416">
        <v>16650</v>
      </c>
      <c r="N416">
        <v>16951</v>
      </c>
      <c r="O416">
        <v>17318</v>
      </c>
      <c r="P416">
        <v>17755</v>
      </c>
      <c r="Q416">
        <v>18898</v>
      </c>
      <c r="R416">
        <v>19180</v>
      </c>
      <c r="S416">
        <v>19475</v>
      </c>
      <c r="T416">
        <v>20359</v>
      </c>
      <c r="U416">
        <v>20732</v>
      </c>
    </row>
    <row r="417" spans="1:21" x14ac:dyDescent="0.3">
      <c r="A417" t="s">
        <v>1127</v>
      </c>
      <c r="B417" t="s">
        <v>1237</v>
      </c>
      <c r="C417" t="s">
        <v>126</v>
      </c>
      <c r="F417">
        <v>10164</v>
      </c>
      <c r="G417">
        <v>10737</v>
      </c>
      <c r="H417">
        <v>10851</v>
      </c>
      <c r="I417">
        <v>11437</v>
      </c>
      <c r="J417">
        <v>11593</v>
      </c>
      <c r="K417">
        <v>11819</v>
      </c>
      <c r="L417">
        <v>12004</v>
      </c>
      <c r="M417">
        <v>12378</v>
      </c>
      <c r="N417">
        <v>12748</v>
      </c>
      <c r="O417">
        <v>13209</v>
      </c>
      <c r="P417">
        <v>13467</v>
      </c>
      <c r="Q417">
        <v>14010</v>
      </c>
      <c r="R417">
        <v>14070</v>
      </c>
      <c r="S417">
        <v>14274</v>
      </c>
      <c r="T417">
        <v>15063</v>
      </c>
      <c r="U417">
        <v>15455</v>
      </c>
    </row>
    <row r="418" spans="1:21" x14ac:dyDescent="0.3">
      <c r="A418" t="s">
        <v>1127</v>
      </c>
      <c r="B418" t="s">
        <v>128</v>
      </c>
      <c r="C418" t="s">
        <v>472</v>
      </c>
      <c r="F418">
        <v>13026</v>
      </c>
      <c r="G418">
        <v>13475</v>
      </c>
      <c r="H418">
        <v>14064</v>
      </c>
      <c r="I418">
        <v>14553</v>
      </c>
      <c r="J418">
        <v>15067</v>
      </c>
      <c r="K418">
        <v>15261</v>
      </c>
      <c r="L418">
        <v>15430</v>
      </c>
      <c r="M418">
        <v>15588</v>
      </c>
      <c r="N418">
        <v>16046</v>
      </c>
      <c r="O418">
        <v>16596</v>
      </c>
      <c r="P418">
        <v>17099</v>
      </c>
      <c r="Q418">
        <v>18100</v>
      </c>
      <c r="R418">
        <v>18124</v>
      </c>
      <c r="S418">
        <v>18451</v>
      </c>
      <c r="T418">
        <v>19234</v>
      </c>
      <c r="U418">
        <v>19692</v>
      </c>
    </row>
    <row r="419" spans="1:21" x14ac:dyDescent="0.3">
      <c r="A419" t="s">
        <v>1124</v>
      </c>
      <c r="B419" t="s">
        <v>1240</v>
      </c>
      <c r="C419" t="s">
        <v>1017</v>
      </c>
      <c r="F419">
        <v>11440</v>
      </c>
      <c r="G419">
        <v>11518</v>
      </c>
      <c r="H419">
        <v>11780</v>
      </c>
      <c r="I419">
        <v>12113</v>
      </c>
      <c r="J419">
        <v>12348</v>
      </c>
      <c r="K419">
        <v>12652</v>
      </c>
      <c r="L419">
        <v>12903</v>
      </c>
      <c r="M419">
        <v>13084</v>
      </c>
      <c r="N419">
        <v>13433</v>
      </c>
      <c r="O419">
        <v>13807</v>
      </c>
      <c r="P419">
        <v>14293</v>
      </c>
      <c r="Q419">
        <v>14881</v>
      </c>
      <c r="R419">
        <v>15097</v>
      </c>
      <c r="S419">
        <v>15198</v>
      </c>
      <c r="T419">
        <v>15738</v>
      </c>
      <c r="U419">
        <v>16074</v>
      </c>
    </row>
    <row r="420" spans="1:21" x14ac:dyDescent="0.3">
      <c r="A420" t="s">
        <v>1127</v>
      </c>
      <c r="B420" t="s">
        <v>1241</v>
      </c>
      <c r="C420" t="s">
        <v>130</v>
      </c>
      <c r="F420">
        <v>11011</v>
      </c>
      <c r="G420">
        <v>11050</v>
      </c>
      <c r="H420">
        <v>11394</v>
      </c>
      <c r="I420">
        <v>11659</v>
      </c>
      <c r="J420">
        <v>11905</v>
      </c>
      <c r="K420">
        <v>12132</v>
      </c>
      <c r="L420">
        <v>12425</v>
      </c>
      <c r="M420">
        <v>12552</v>
      </c>
      <c r="N420">
        <v>12859</v>
      </c>
      <c r="O420">
        <v>13148</v>
      </c>
      <c r="P420">
        <v>13660</v>
      </c>
      <c r="Q420">
        <v>14199</v>
      </c>
      <c r="R420">
        <v>14389</v>
      </c>
      <c r="S420">
        <v>14430</v>
      </c>
      <c r="T420">
        <v>14979</v>
      </c>
      <c r="U420">
        <v>15368</v>
      </c>
    </row>
    <row r="421" spans="1:21" x14ac:dyDescent="0.3">
      <c r="A421" t="s">
        <v>1127</v>
      </c>
      <c r="B421" t="s">
        <v>1242</v>
      </c>
      <c r="C421" t="s">
        <v>134</v>
      </c>
      <c r="F421">
        <v>16113</v>
      </c>
      <c r="G421">
        <v>16455</v>
      </c>
      <c r="H421">
        <v>16666</v>
      </c>
      <c r="I421">
        <v>17163</v>
      </c>
      <c r="J421">
        <v>17393</v>
      </c>
      <c r="K421">
        <v>17616</v>
      </c>
      <c r="L421">
        <v>17798</v>
      </c>
      <c r="M421">
        <v>18220</v>
      </c>
      <c r="N421">
        <v>18840</v>
      </c>
      <c r="O421">
        <v>19893</v>
      </c>
      <c r="P421">
        <v>20580</v>
      </c>
      <c r="Q421">
        <v>22016</v>
      </c>
      <c r="R421">
        <v>22172</v>
      </c>
      <c r="S421">
        <v>22437</v>
      </c>
      <c r="T421">
        <v>23342</v>
      </c>
      <c r="U421">
        <v>23722</v>
      </c>
    </row>
    <row r="422" spans="1:21" x14ac:dyDescent="0.3">
      <c r="A422" t="s">
        <v>1127</v>
      </c>
      <c r="B422" t="s">
        <v>1243</v>
      </c>
      <c r="C422" t="s">
        <v>131</v>
      </c>
      <c r="F422">
        <v>11564</v>
      </c>
      <c r="G422">
        <v>11485</v>
      </c>
      <c r="H422">
        <v>11650</v>
      </c>
      <c r="I422">
        <v>12293</v>
      </c>
      <c r="J422">
        <v>12548</v>
      </c>
      <c r="K422">
        <v>12889</v>
      </c>
      <c r="L422">
        <v>13147</v>
      </c>
      <c r="M422">
        <v>13331</v>
      </c>
      <c r="N422">
        <v>13541</v>
      </c>
      <c r="O422">
        <v>13831</v>
      </c>
      <c r="P422">
        <v>14103</v>
      </c>
      <c r="Q422">
        <v>14451</v>
      </c>
      <c r="R422">
        <v>14684</v>
      </c>
      <c r="S422">
        <v>14823</v>
      </c>
      <c r="T422">
        <v>15225</v>
      </c>
      <c r="U422">
        <v>15350</v>
      </c>
    </row>
    <row r="423" spans="1:21" x14ac:dyDescent="0.3">
      <c r="A423" t="s">
        <v>1127</v>
      </c>
      <c r="B423" t="s">
        <v>1244</v>
      </c>
      <c r="C423" t="s">
        <v>132</v>
      </c>
      <c r="F423">
        <v>11790</v>
      </c>
      <c r="G423">
        <v>11934</v>
      </c>
      <c r="H423">
        <v>12262</v>
      </c>
      <c r="I423">
        <v>12528</v>
      </c>
      <c r="J423">
        <v>12669</v>
      </c>
      <c r="K423">
        <v>13190</v>
      </c>
      <c r="L423">
        <v>13539</v>
      </c>
      <c r="M423">
        <v>13726</v>
      </c>
      <c r="N423">
        <v>14272</v>
      </c>
      <c r="O423">
        <v>14692</v>
      </c>
      <c r="P423">
        <v>15114</v>
      </c>
      <c r="Q423">
        <v>15758</v>
      </c>
      <c r="R423">
        <v>15929</v>
      </c>
      <c r="S423">
        <v>15845</v>
      </c>
      <c r="T423">
        <v>16424</v>
      </c>
      <c r="U423">
        <v>16735</v>
      </c>
    </row>
    <row r="424" spans="1:21" x14ac:dyDescent="0.3">
      <c r="A424" t="s">
        <v>1127</v>
      </c>
      <c r="B424" t="s">
        <v>1245</v>
      </c>
      <c r="C424" t="s">
        <v>133</v>
      </c>
      <c r="F424">
        <v>10190</v>
      </c>
      <c r="G424">
        <v>10320</v>
      </c>
      <c r="H424">
        <v>10509</v>
      </c>
      <c r="I424">
        <v>10731</v>
      </c>
      <c r="J424">
        <v>10908</v>
      </c>
      <c r="K424">
        <v>11240</v>
      </c>
      <c r="L424">
        <v>11463</v>
      </c>
      <c r="M424">
        <v>11688</v>
      </c>
      <c r="N424">
        <v>12044</v>
      </c>
      <c r="O424">
        <v>12253</v>
      </c>
      <c r="P424">
        <v>12793</v>
      </c>
      <c r="Q424">
        <v>13375</v>
      </c>
      <c r="R424">
        <v>13582</v>
      </c>
      <c r="S424">
        <v>13625</v>
      </c>
      <c r="T424">
        <v>14066</v>
      </c>
      <c r="U424">
        <v>14454</v>
      </c>
    </row>
    <row r="425" spans="1:21" x14ac:dyDescent="0.3">
      <c r="A425" t="s">
        <v>1127</v>
      </c>
      <c r="B425" t="s">
        <v>1246</v>
      </c>
      <c r="C425" t="s">
        <v>135</v>
      </c>
      <c r="F425">
        <v>10757</v>
      </c>
      <c r="G425">
        <v>10817</v>
      </c>
      <c r="H425">
        <v>10998</v>
      </c>
      <c r="I425">
        <v>11293</v>
      </c>
      <c r="J425">
        <v>11574</v>
      </c>
      <c r="K425">
        <v>11953</v>
      </c>
      <c r="L425">
        <v>12125</v>
      </c>
      <c r="M425">
        <v>12343</v>
      </c>
      <c r="N425">
        <v>12680</v>
      </c>
      <c r="O425">
        <v>13150</v>
      </c>
      <c r="P425">
        <v>13711</v>
      </c>
      <c r="Q425">
        <v>14217</v>
      </c>
      <c r="R425">
        <v>14531</v>
      </c>
      <c r="S425">
        <v>14895</v>
      </c>
      <c r="T425">
        <v>15428</v>
      </c>
      <c r="U425">
        <v>15694</v>
      </c>
    </row>
    <row r="426" spans="1:21" x14ac:dyDescent="0.3">
      <c r="A426" t="s">
        <v>1127</v>
      </c>
      <c r="B426" t="s">
        <v>1247</v>
      </c>
      <c r="C426" t="s">
        <v>136</v>
      </c>
      <c r="F426">
        <v>10951</v>
      </c>
      <c r="G426">
        <v>11065</v>
      </c>
      <c r="H426">
        <v>11250</v>
      </c>
      <c r="I426">
        <v>11618</v>
      </c>
      <c r="J426">
        <v>11942</v>
      </c>
      <c r="K426">
        <v>12238</v>
      </c>
      <c r="L426">
        <v>12388</v>
      </c>
      <c r="M426">
        <v>12530</v>
      </c>
      <c r="N426">
        <v>12788</v>
      </c>
      <c r="O426">
        <v>13126</v>
      </c>
      <c r="P426">
        <v>13555</v>
      </c>
      <c r="Q426">
        <v>14052</v>
      </c>
      <c r="R426">
        <v>14422</v>
      </c>
      <c r="S426">
        <v>14622</v>
      </c>
      <c r="T426">
        <v>15113</v>
      </c>
      <c r="U426">
        <v>15500</v>
      </c>
    </row>
    <row r="427" spans="1:21" x14ac:dyDescent="0.3">
      <c r="A427" t="s">
        <v>1122</v>
      </c>
      <c r="B427" t="s">
        <v>1248</v>
      </c>
      <c r="C427" t="s">
        <v>1018</v>
      </c>
      <c r="F427">
        <v>14356</v>
      </c>
      <c r="G427">
        <v>14923</v>
      </c>
      <c r="H427">
        <v>15347</v>
      </c>
      <c r="I427">
        <v>16007</v>
      </c>
      <c r="J427">
        <v>16548</v>
      </c>
      <c r="K427">
        <v>16934</v>
      </c>
      <c r="L427">
        <v>17100</v>
      </c>
      <c r="M427">
        <v>17304</v>
      </c>
      <c r="N427">
        <v>17955</v>
      </c>
      <c r="O427">
        <v>18545</v>
      </c>
      <c r="P427">
        <v>19085</v>
      </c>
      <c r="Q427">
        <v>20201</v>
      </c>
      <c r="R427">
        <v>20531</v>
      </c>
      <c r="S427">
        <v>20977</v>
      </c>
      <c r="T427">
        <v>21911</v>
      </c>
      <c r="U427">
        <v>22392</v>
      </c>
    </row>
    <row r="428" spans="1:21" x14ac:dyDescent="0.3">
      <c r="A428" t="s">
        <v>1124</v>
      </c>
      <c r="B428" t="s">
        <v>1249</v>
      </c>
      <c r="C428" t="s">
        <v>1250</v>
      </c>
      <c r="F428">
        <v>13158</v>
      </c>
      <c r="G428">
        <v>13763</v>
      </c>
      <c r="H428">
        <v>14096</v>
      </c>
      <c r="I428">
        <v>14713</v>
      </c>
      <c r="J428">
        <v>15301</v>
      </c>
      <c r="K428">
        <v>15637</v>
      </c>
      <c r="L428">
        <v>15912</v>
      </c>
      <c r="M428">
        <v>16122</v>
      </c>
      <c r="N428">
        <v>16758</v>
      </c>
      <c r="O428">
        <v>17237</v>
      </c>
      <c r="P428">
        <v>17746</v>
      </c>
      <c r="Q428">
        <v>18684</v>
      </c>
      <c r="R428">
        <v>18902</v>
      </c>
      <c r="S428">
        <v>19219</v>
      </c>
      <c r="T428">
        <v>20015</v>
      </c>
      <c r="U428">
        <v>20532</v>
      </c>
    </row>
    <row r="429" spans="1:21" x14ac:dyDescent="0.3">
      <c r="A429" t="s">
        <v>1127</v>
      </c>
      <c r="B429" t="s">
        <v>1251</v>
      </c>
      <c r="C429" t="s">
        <v>141</v>
      </c>
      <c r="F429">
        <v>12243</v>
      </c>
      <c r="G429">
        <v>12586</v>
      </c>
      <c r="H429">
        <v>13246</v>
      </c>
      <c r="I429">
        <v>13860</v>
      </c>
      <c r="J429">
        <v>14040</v>
      </c>
      <c r="K429">
        <v>14002</v>
      </c>
      <c r="L429">
        <v>14271</v>
      </c>
      <c r="M429">
        <v>14408</v>
      </c>
      <c r="N429">
        <v>14876</v>
      </c>
      <c r="O429">
        <v>15330</v>
      </c>
      <c r="P429">
        <v>16012</v>
      </c>
      <c r="Q429">
        <v>16698</v>
      </c>
      <c r="R429">
        <v>16918</v>
      </c>
      <c r="S429">
        <v>17103</v>
      </c>
      <c r="T429">
        <v>17686</v>
      </c>
      <c r="U429">
        <v>18124</v>
      </c>
    </row>
    <row r="430" spans="1:21" x14ac:dyDescent="0.3">
      <c r="A430" t="s">
        <v>1127</v>
      </c>
      <c r="B430" t="s">
        <v>144</v>
      </c>
      <c r="C430" t="s">
        <v>1253</v>
      </c>
      <c r="F430">
        <v>14546</v>
      </c>
      <c r="G430">
        <v>15526</v>
      </c>
      <c r="H430">
        <v>16130</v>
      </c>
      <c r="I430">
        <v>16690</v>
      </c>
      <c r="J430">
        <v>17060</v>
      </c>
      <c r="K430">
        <v>17336</v>
      </c>
      <c r="L430">
        <v>17480</v>
      </c>
      <c r="M430">
        <v>17581</v>
      </c>
      <c r="N430">
        <v>18293</v>
      </c>
      <c r="O430">
        <v>19107</v>
      </c>
      <c r="P430">
        <v>19960</v>
      </c>
      <c r="Q430">
        <v>20975</v>
      </c>
      <c r="R430">
        <v>21553</v>
      </c>
      <c r="S430">
        <v>21869</v>
      </c>
      <c r="T430">
        <v>22758</v>
      </c>
      <c r="U430">
        <v>23458</v>
      </c>
    </row>
    <row r="431" spans="1:21" x14ac:dyDescent="0.3">
      <c r="A431" t="s">
        <v>1127</v>
      </c>
      <c r="B431" t="s">
        <v>148</v>
      </c>
      <c r="C431" t="s">
        <v>472</v>
      </c>
      <c r="F431">
        <v>13217</v>
      </c>
      <c r="G431">
        <v>13723</v>
      </c>
      <c r="H431">
        <v>14046</v>
      </c>
      <c r="I431">
        <v>14587</v>
      </c>
      <c r="J431">
        <v>15427</v>
      </c>
      <c r="K431">
        <v>15899</v>
      </c>
      <c r="L431">
        <v>16031</v>
      </c>
      <c r="M431">
        <v>16121</v>
      </c>
      <c r="N431">
        <v>16783</v>
      </c>
      <c r="O431">
        <v>17220</v>
      </c>
      <c r="P431">
        <v>17614</v>
      </c>
      <c r="Q431">
        <v>18629</v>
      </c>
      <c r="R431">
        <v>18762</v>
      </c>
      <c r="S431">
        <v>19054</v>
      </c>
      <c r="T431">
        <v>19911</v>
      </c>
      <c r="U431">
        <v>20323</v>
      </c>
    </row>
    <row r="432" spans="1:21" x14ac:dyDescent="0.3">
      <c r="A432" t="s">
        <v>1127</v>
      </c>
      <c r="B432" t="s">
        <v>1639</v>
      </c>
      <c r="C432" t="s">
        <v>1256</v>
      </c>
      <c r="F432">
        <v>12279</v>
      </c>
      <c r="G432">
        <v>12681</v>
      </c>
      <c r="H432">
        <v>12727</v>
      </c>
      <c r="I432">
        <v>13439</v>
      </c>
      <c r="J432">
        <v>14019</v>
      </c>
      <c r="K432">
        <v>14332</v>
      </c>
      <c r="L432">
        <v>14761</v>
      </c>
      <c r="M432">
        <v>15189</v>
      </c>
      <c r="N432">
        <v>15769</v>
      </c>
      <c r="O432">
        <v>16124</v>
      </c>
      <c r="P432">
        <v>16394</v>
      </c>
      <c r="Q432">
        <v>17343</v>
      </c>
      <c r="R432">
        <v>16946</v>
      </c>
      <c r="S432">
        <v>17152</v>
      </c>
      <c r="T432">
        <v>17788</v>
      </c>
      <c r="U432">
        <v>18294</v>
      </c>
    </row>
    <row r="433" spans="1:21" x14ac:dyDescent="0.3">
      <c r="A433" t="s">
        <v>1127</v>
      </c>
      <c r="B433" t="s">
        <v>1640</v>
      </c>
      <c r="C433" t="s">
        <v>1258</v>
      </c>
      <c r="F433">
        <v>12052</v>
      </c>
      <c r="G433">
        <v>12594</v>
      </c>
      <c r="H433">
        <v>12653</v>
      </c>
      <c r="I433">
        <v>13364</v>
      </c>
      <c r="J433">
        <v>14077</v>
      </c>
      <c r="K433">
        <v>14610</v>
      </c>
      <c r="L433">
        <v>15224</v>
      </c>
      <c r="M433">
        <v>15635</v>
      </c>
      <c r="N433">
        <v>16246</v>
      </c>
      <c r="O433">
        <v>16613</v>
      </c>
      <c r="P433">
        <v>16908</v>
      </c>
      <c r="Q433">
        <v>17632</v>
      </c>
      <c r="R433">
        <v>17811</v>
      </c>
      <c r="S433">
        <v>18369</v>
      </c>
      <c r="T433">
        <v>19296</v>
      </c>
      <c r="U433">
        <v>19938</v>
      </c>
    </row>
    <row r="434" spans="1:21" x14ac:dyDescent="0.3">
      <c r="A434" t="s">
        <v>1127</v>
      </c>
      <c r="B434" t="s">
        <v>1641</v>
      </c>
      <c r="C434" t="s">
        <v>1260</v>
      </c>
      <c r="F434">
        <v>12629</v>
      </c>
      <c r="G434">
        <v>13129</v>
      </c>
      <c r="H434">
        <v>13281</v>
      </c>
      <c r="I434">
        <v>14021</v>
      </c>
      <c r="J434">
        <v>14585</v>
      </c>
      <c r="K434">
        <v>14773</v>
      </c>
      <c r="L434">
        <v>15217</v>
      </c>
      <c r="M434">
        <v>15579</v>
      </c>
      <c r="N434">
        <v>16188</v>
      </c>
      <c r="O434">
        <v>16286</v>
      </c>
      <c r="P434">
        <v>16686</v>
      </c>
      <c r="Q434">
        <v>17601</v>
      </c>
      <c r="R434">
        <v>18092</v>
      </c>
      <c r="S434">
        <v>18513</v>
      </c>
      <c r="T434">
        <v>19175</v>
      </c>
      <c r="U434">
        <v>19516</v>
      </c>
    </row>
    <row r="435" spans="1:21" x14ac:dyDescent="0.3">
      <c r="B435" t="s">
        <v>147</v>
      </c>
      <c r="C435" t="s">
        <v>1647</v>
      </c>
      <c r="F435">
        <f>AVERAGE(F432:F434)</f>
        <v>12320</v>
      </c>
      <c r="G435">
        <f t="shared" ref="G435:U435" si="2">AVERAGE(G432:G434)</f>
        <v>12801.333333333334</v>
      </c>
      <c r="H435">
        <f t="shared" si="2"/>
        <v>12887</v>
      </c>
      <c r="I435">
        <f t="shared" si="2"/>
        <v>13608</v>
      </c>
      <c r="J435">
        <f t="shared" si="2"/>
        <v>14227</v>
      </c>
      <c r="K435">
        <f t="shared" si="2"/>
        <v>14571.666666666666</v>
      </c>
      <c r="L435">
        <f t="shared" si="2"/>
        <v>15067.333333333334</v>
      </c>
      <c r="M435">
        <f t="shared" si="2"/>
        <v>15467.666666666666</v>
      </c>
      <c r="N435">
        <f t="shared" si="2"/>
        <v>16067.666666666666</v>
      </c>
      <c r="O435">
        <f t="shared" si="2"/>
        <v>16341</v>
      </c>
      <c r="P435">
        <f t="shared" si="2"/>
        <v>16662.666666666668</v>
      </c>
      <c r="Q435">
        <f t="shared" si="2"/>
        <v>17525.333333333332</v>
      </c>
      <c r="R435">
        <f t="shared" si="2"/>
        <v>17616.333333333332</v>
      </c>
      <c r="S435">
        <f t="shared" si="2"/>
        <v>18011.333333333332</v>
      </c>
      <c r="T435">
        <f t="shared" si="2"/>
        <v>18753</v>
      </c>
      <c r="U435">
        <f t="shared" si="2"/>
        <v>19249.333333333332</v>
      </c>
    </row>
    <row r="436" spans="1:21" x14ac:dyDescent="0.3">
      <c r="A436" t="s">
        <v>1124</v>
      </c>
      <c r="B436" t="s">
        <v>1261</v>
      </c>
      <c r="C436" t="s">
        <v>1262</v>
      </c>
      <c r="F436">
        <v>15668</v>
      </c>
      <c r="G436">
        <v>16229</v>
      </c>
      <c r="H436">
        <v>16844</v>
      </c>
      <c r="I436">
        <v>17634</v>
      </c>
      <c r="J436">
        <v>18065</v>
      </c>
      <c r="K436">
        <v>18485</v>
      </c>
      <c r="L436">
        <v>18630</v>
      </c>
      <c r="M436">
        <v>18749</v>
      </c>
      <c r="N436">
        <v>19492</v>
      </c>
      <c r="O436">
        <v>20354</v>
      </c>
      <c r="P436">
        <v>21022</v>
      </c>
      <c r="Q436">
        <v>22286</v>
      </c>
      <c r="R436">
        <v>22598</v>
      </c>
      <c r="S436">
        <v>23147</v>
      </c>
      <c r="T436">
        <v>24104</v>
      </c>
      <c r="U436">
        <v>24565</v>
      </c>
    </row>
    <row r="437" spans="1:21" x14ac:dyDescent="0.3">
      <c r="A437" t="s">
        <v>1127</v>
      </c>
      <c r="B437" t="s">
        <v>1263</v>
      </c>
      <c r="C437" t="s">
        <v>140</v>
      </c>
      <c r="F437">
        <v>11485</v>
      </c>
      <c r="G437">
        <v>11704</v>
      </c>
      <c r="H437">
        <v>11814</v>
      </c>
      <c r="I437">
        <v>12179</v>
      </c>
      <c r="J437">
        <v>12339</v>
      </c>
      <c r="K437">
        <v>12529</v>
      </c>
      <c r="L437">
        <v>12813</v>
      </c>
      <c r="M437">
        <v>13005</v>
      </c>
      <c r="N437">
        <v>13403</v>
      </c>
      <c r="O437">
        <v>13678</v>
      </c>
      <c r="P437">
        <v>14165</v>
      </c>
      <c r="Q437">
        <v>14637</v>
      </c>
      <c r="R437">
        <v>15389</v>
      </c>
      <c r="S437">
        <v>16153</v>
      </c>
      <c r="T437">
        <v>16541</v>
      </c>
      <c r="U437">
        <v>16873</v>
      </c>
    </row>
    <row r="438" spans="1:21" x14ac:dyDescent="0.3">
      <c r="A438" t="s">
        <v>1127</v>
      </c>
      <c r="B438" t="s">
        <v>1264</v>
      </c>
      <c r="C438" t="s">
        <v>146</v>
      </c>
      <c r="F438">
        <v>16900</v>
      </c>
      <c r="G438">
        <v>17484</v>
      </c>
      <c r="H438">
        <v>18249</v>
      </c>
      <c r="I438">
        <v>19217</v>
      </c>
      <c r="J438">
        <v>19649</v>
      </c>
      <c r="K438">
        <v>20128</v>
      </c>
      <c r="L438">
        <v>20135</v>
      </c>
      <c r="M438">
        <v>20237</v>
      </c>
      <c r="N438">
        <v>21124</v>
      </c>
      <c r="O438">
        <v>22167</v>
      </c>
      <c r="P438">
        <v>22978</v>
      </c>
      <c r="Q438">
        <v>24463</v>
      </c>
      <c r="R438">
        <v>24635</v>
      </c>
      <c r="S438">
        <v>25156</v>
      </c>
      <c r="T438">
        <v>26257</v>
      </c>
      <c r="U438">
        <v>26790</v>
      </c>
    </row>
    <row r="439" spans="1:21" x14ac:dyDescent="0.3">
      <c r="A439" t="s">
        <v>1127</v>
      </c>
      <c r="B439" t="s">
        <v>1265</v>
      </c>
      <c r="C439" t="s">
        <v>138</v>
      </c>
      <c r="F439">
        <v>13650</v>
      </c>
      <c r="G439">
        <v>14325</v>
      </c>
      <c r="H439">
        <v>14825</v>
      </c>
      <c r="I439">
        <v>15390</v>
      </c>
      <c r="J439">
        <v>15986</v>
      </c>
      <c r="K439">
        <v>16421</v>
      </c>
      <c r="L439">
        <v>16814</v>
      </c>
      <c r="M439">
        <v>17095</v>
      </c>
      <c r="N439">
        <v>17486</v>
      </c>
      <c r="O439">
        <v>17947</v>
      </c>
      <c r="P439">
        <v>18451</v>
      </c>
      <c r="Q439">
        <v>19712</v>
      </c>
      <c r="R439">
        <v>20271</v>
      </c>
      <c r="S439">
        <v>20912</v>
      </c>
      <c r="T439">
        <v>21875</v>
      </c>
      <c r="U439">
        <v>22321</v>
      </c>
    </row>
    <row r="440" spans="1:21" x14ac:dyDescent="0.3">
      <c r="A440" t="s">
        <v>1127</v>
      </c>
      <c r="B440" t="s">
        <v>1266</v>
      </c>
      <c r="C440" t="s">
        <v>139</v>
      </c>
      <c r="F440">
        <v>14765</v>
      </c>
      <c r="G440">
        <v>15419</v>
      </c>
      <c r="H440">
        <v>15843</v>
      </c>
      <c r="I440">
        <v>16337</v>
      </c>
      <c r="J440">
        <v>16867</v>
      </c>
      <c r="K440">
        <v>17215</v>
      </c>
      <c r="L440">
        <v>17751</v>
      </c>
      <c r="M440">
        <v>17832</v>
      </c>
      <c r="N440">
        <v>18446</v>
      </c>
      <c r="O440">
        <v>19238</v>
      </c>
      <c r="P440">
        <v>19545</v>
      </c>
      <c r="Q440">
        <v>20543</v>
      </c>
      <c r="R440">
        <v>20983</v>
      </c>
      <c r="S440">
        <v>21392</v>
      </c>
      <c r="T440">
        <v>22172</v>
      </c>
      <c r="U440">
        <v>22419</v>
      </c>
    </row>
    <row r="441" spans="1:21" x14ac:dyDescent="0.3">
      <c r="A441" t="s">
        <v>1124</v>
      </c>
      <c r="B441" t="s">
        <v>1267</v>
      </c>
      <c r="C441" t="s">
        <v>145</v>
      </c>
      <c r="F441">
        <v>14695</v>
      </c>
      <c r="G441">
        <v>15225</v>
      </c>
      <c r="H441">
        <v>15587</v>
      </c>
      <c r="I441">
        <v>16176</v>
      </c>
      <c r="J441">
        <v>16761</v>
      </c>
      <c r="K441">
        <v>17178</v>
      </c>
      <c r="L441">
        <v>17214</v>
      </c>
      <c r="M441">
        <v>17492</v>
      </c>
      <c r="N441">
        <v>18065</v>
      </c>
      <c r="O441">
        <v>18522</v>
      </c>
      <c r="P441">
        <v>18969</v>
      </c>
      <c r="Q441">
        <v>20176</v>
      </c>
      <c r="R441">
        <v>20669</v>
      </c>
      <c r="S441">
        <v>21194</v>
      </c>
      <c r="T441">
        <v>22296</v>
      </c>
      <c r="U441">
        <v>22741</v>
      </c>
    </row>
    <row r="442" spans="1:21" x14ac:dyDescent="0.3">
      <c r="A442" t="s">
        <v>1127</v>
      </c>
      <c r="B442" t="s">
        <v>1268</v>
      </c>
      <c r="C442" t="s">
        <v>142</v>
      </c>
      <c r="F442">
        <v>13835</v>
      </c>
      <c r="G442">
        <v>14173</v>
      </c>
      <c r="H442">
        <v>14531</v>
      </c>
      <c r="I442">
        <v>15036</v>
      </c>
      <c r="J442">
        <v>15318</v>
      </c>
      <c r="K442">
        <v>15783</v>
      </c>
      <c r="L442">
        <v>16088</v>
      </c>
      <c r="M442">
        <v>16253</v>
      </c>
      <c r="N442">
        <v>16691</v>
      </c>
      <c r="O442">
        <v>17294</v>
      </c>
      <c r="P442">
        <v>17807</v>
      </c>
      <c r="Q442">
        <v>18857</v>
      </c>
      <c r="R442">
        <v>19200</v>
      </c>
      <c r="S442">
        <v>19662</v>
      </c>
      <c r="T442">
        <v>20543</v>
      </c>
      <c r="U442">
        <v>21187</v>
      </c>
    </row>
    <row r="443" spans="1:21" x14ac:dyDescent="0.3">
      <c r="A443" t="s">
        <v>1127</v>
      </c>
      <c r="B443" t="s">
        <v>1269</v>
      </c>
      <c r="C443" t="s">
        <v>143</v>
      </c>
      <c r="F443">
        <v>12613</v>
      </c>
      <c r="G443">
        <v>13007</v>
      </c>
      <c r="H443">
        <v>13368</v>
      </c>
      <c r="I443">
        <v>13976</v>
      </c>
      <c r="J443">
        <v>14474</v>
      </c>
      <c r="K443">
        <v>14788</v>
      </c>
      <c r="L443">
        <v>15078</v>
      </c>
      <c r="M443">
        <v>15191</v>
      </c>
      <c r="N443">
        <v>15584</v>
      </c>
      <c r="O443">
        <v>15977</v>
      </c>
      <c r="P443">
        <v>16658</v>
      </c>
      <c r="Q443">
        <v>17405</v>
      </c>
      <c r="R443">
        <v>17984</v>
      </c>
      <c r="S443">
        <v>18387</v>
      </c>
      <c r="T443">
        <v>19424</v>
      </c>
      <c r="U443">
        <v>19951</v>
      </c>
    </row>
    <row r="444" spans="1:21" x14ac:dyDescent="0.3">
      <c r="A444" t="s">
        <v>1127</v>
      </c>
      <c r="B444" t="s">
        <v>1270</v>
      </c>
      <c r="C444" t="s">
        <v>1271</v>
      </c>
      <c r="F444">
        <v>13349</v>
      </c>
      <c r="G444">
        <v>13858</v>
      </c>
      <c r="H444">
        <v>14190</v>
      </c>
      <c r="I444">
        <v>14747</v>
      </c>
      <c r="J444">
        <v>15328</v>
      </c>
      <c r="K444">
        <v>15861</v>
      </c>
      <c r="L444">
        <v>15880</v>
      </c>
      <c r="M444">
        <v>16216</v>
      </c>
      <c r="N444">
        <v>16782</v>
      </c>
      <c r="O444">
        <v>17318</v>
      </c>
      <c r="P444">
        <v>17616</v>
      </c>
      <c r="Q444">
        <v>18481</v>
      </c>
      <c r="R444">
        <v>18847</v>
      </c>
      <c r="S444">
        <v>19212</v>
      </c>
      <c r="T444">
        <v>20098</v>
      </c>
      <c r="U444">
        <v>20457</v>
      </c>
    </row>
    <row r="445" spans="1:21" x14ac:dyDescent="0.3">
      <c r="A445" t="s">
        <v>1127</v>
      </c>
      <c r="B445" t="s">
        <v>1272</v>
      </c>
      <c r="C445" t="s">
        <v>1273</v>
      </c>
      <c r="F445">
        <v>16622</v>
      </c>
      <c r="G445">
        <v>17430</v>
      </c>
      <c r="H445">
        <v>17780</v>
      </c>
      <c r="I445">
        <v>18450</v>
      </c>
      <c r="J445">
        <v>19192</v>
      </c>
      <c r="K445">
        <v>19306</v>
      </c>
      <c r="L445">
        <v>19199</v>
      </c>
      <c r="M445">
        <v>19606</v>
      </c>
      <c r="N445">
        <v>20371</v>
      </c>
      <c r="O445">
        <v>20816</v>
      </c>
      <c r="P445">
        <v>21249</v>
      </c>
      <c r="Q445">
        <v>23460</v>
      </c>
      <c r="R445">
        <v>23760</v>
      </c>
      <c r="S445">
        <v>24715</v>
      </c>
      <c r="T445">
        <v>26311</v>
      </c>
      <c r="U445">
        <v>26626</v>
      </c>
    </row>
    <row r="446" spans="1:21" x14ac:dyDescent="0.3">
      <c r="A446" t="s">
        <v>1127</v>
      </c>
      <c r="B446" t="s">
        <v>1274</v>
      </c>
      <c r="C446" t="s">
        <v>1275</v>
      </c>
      <c r="F446">
        <v>16659</v>
      </c>
      <c r="G446">
        <v>17194</v>
      </c>
      <c r="H446">
        <v>17631</v>
      </c>
      <c r="I446">
        <v>18261</v>
      </c>
      <c r="J446">
        <v>18956</v>
      </c>
      <c r="K446">
        <v>19400</v>
      </c>
      <c r="L446">
        <v>19303</v>
      </c>
      <c r="M446">
        <v>19559</v>
      </c>
      <c r="N446">
        <v>20191</v>
      </c>
      <c r="O446">
        <v>20696</v>
      </c>
      <c r="P446">
        <v>21449</v>
      </c>
      <c r="Q446">
        <v>22747</v>
      </c>
      <c r="R446">
        <v>23673</v>
      </c>
      <c r="S446">
        <v>24221</v>
      </c>
      <c r="T446">
        <v>25351</v>
      </c>
      <c r="U446">
        <v>25809</v>
      </c>
    </row>
    <row r="447" spans="1:21" x14ac:dyDescent="0.3">
      <c r="A447" t="s">
        <v>1127</v>
      </c>
      <c r="B447" t="s">
        <v>1276</v>
      </c>
      <c r="C447" t="s">
        <v>1277</v>
      </c>
      <c r="F447">
        <v>14507</v>
      </c>
      <c r="G447">
        <v>15002</v>
      </c>
      <c r="H447">
        <v>15356</v>
      </c>
      <c r="I447">
        <v>15929</v>
      </c>
      <c r="J447">
        <v>16496</v>
      </c>
      <c r="K447">
        <v>16997</v>
      </c>
      <c r="L447">
        <v>17041</v>
      </c>
      <c r="M447">
        <v>17291</v>
      </c>
      <c r="N447">
        <v>17813</v>
      </c>
      <c r="O447">
        <v>18087</v>
      </c>
      <c r="P447">
        <v>18339</v>
      </c>
      <c r="Q447">
        <v>19387</v>
      </c>
      <c r="R447">
        <v>19884</v>
      </c>
      <c r="S447">
        <v>20332</v>
      </c>
      <c r="T447">
        <v>21440</v>
      </c>
      <c r="U447">
        <v>21949</v>
      </c>
    </row>
    <row r="448" spans="1:21" x14ac:dyDescent="0.3">
      <c r="A448" t="s">
        <v>1122</v>
      </c>
      <c r="B448" t="s">
        <v>1278</v>
      </c>
      <c r="C448" t="s">
        <v>1019</v>
      </c>
      <c r="F448">
        <v>17876</v>
      </c>
      <c r="G448">
        <v>18945</v>
      </c>
      <c r="H448">
        <v>19774</v>
      </c>
      <c r="I448">
        <v>21203</v>
      </c>
      <c r="J448">
        <v>21874</v>
      </c>
      <c r="K448">
        <v>21710</v>
      </c>
      <c r="L448">
        <v>21930</v>
      </c>
      <c r="M448">
        <v>21850</v>
      </c>
      <c r="N448">
        <v>23204</v>
      </c>
      <c r="O448">
        <v>24412</v>
      </c>
      <c r="P448">
        <v>25376</v>
      </c>
      <c r="Q448">
        <v>27182</v>
      </c>
      <c r="R448">
        <v>27669</v>
      </c>
      <c r="S448">
        <v>27835</v>
      </c>
      <c r="T448">
        <v>29258</v>
      </c>
      <c r="U448">
        <v>30256</v>
      </c>
    </row>
    <row r="449" spans="1:21" x14ac:dyDescent="0.3">
      <c r="A449" t="s">
        <v>1124</v>
      </c>
      <c r="B449" t="s">
        <v>1279</v>
      </c>
      <c r="C449" t="s">
        <v>1280</v>
      </c>
      <c r="F449">
        <v>27612</v>
      </c>
      <c r="G449">
        <v>30047</v>
      </c>
      <c r="H449">
        <v>32493</v>
      </c>
      <c r="I449">
        <v>36191</v>
      </c>
      <c r="J449">
        <v>38779</v>
      </c>
      <c r="K449">
        <v>38631</v>
      </c>
      <c r="L449">
        <v>37651</v>
      </c>
      <c r="M449">
        <v>36431</v>
      </c>
      <c r="N449">
        <v>39279</v>
      </c>
      <c r="O449">
        <v>43227</v>
      </c>
      <c r="P449">
        <v>45570</v>
      </c>
      <c r="Q449">
        <v>47971</v>
      </c>
      <c r="R449">
        <v>48978</v>
      </c>
      <c r="S449">
        <v>49041</v>
      </c>
      <c r="T449">
        <v>51110</v>
      </c>
      <c r="U449">
        <v>51673</v>
      </c>
    </row>
    <row r="450" spans="1:21" x14ac:dyDescent="0.3">
      <c r="A450" t="s">
        <v>1127</v>
      </c>
      <c r="B450" t="s">
        <v>1281</v>
      </c>
      <c r="C450" t="s">
        <v>1282</v>
      </c>
      <c r="F450">
        <v>26020</v>
      </c>
      <c r="G450">
        <v>28794</v>
      </c>
      <c r="H450">
        <v>31218</v>
      </c>
      <c r="I450">
        <v>34637</v>
      </c>
      <c r="J450">
        <v>37993</v>
      </c>
      <c r="K450">
        <v>37723</v>
      </c>
      <c r="L450">
        <v>36560</v>
      </c>
      <c r="M450">
        <v>35034</v>
      </c>
      <c r="N450">
        <v>37603</v>
      </c>
      <c r="O450">
        <v>41276</v>
      </c>
      <c r="P450">
        <v>42009</v>
      </c>
      <c r="Q450">
        <v>44622</v>
      </c>
      <c r="R450">
        <v>45909</v>
      </c>
      <c r="S450">
        <v>46135</v>
      </c>
      <c r="T450">
        <v>48921</v>
      </c>
      <c r="U450">
        <v>49467</v>
      </c>
    </row>
    <row r="451" spans="1:21" x14ac:dyDescent="0.3">
      <c r="A451" t="s">
        <v>1127</v>
      </c>
      <c r="B451" t="s">
        <v>1283</v>
      </c>
      <c r="C451" t="s">
        <v>162</v>
      </c>
      <c r="F451">
        <v>28248</v>
      </c>
      <c r="G451">
        <v>30474</v>
      </c>
      <c r="H451">
        <v>32950</v>
      </c>
      <c r="I451">
        <v>36946</v>
      </c>
      <c r="J451">
        <v>39934</v>
      </c>
      <c r="K451">
        <v>40292</v>
      </c>
      <c r="L451">
        <v>40108</v>
      </c>
      <c r="M451">
        <v>39217</v>
      </c>
      <c r="N451">
        <v>42327</v>
      </c>
      <c r="O451">
        <v>46370</v>
      </c>
      <c r="P451">
        <v>49012</v>
      </c>
      <c r="Q451">
        <v>52280</v>
      </c>
      <c r="R451">
        <v>54106</v>
      </c>
      <c r="S451">
        <v>53482</v>
      </c>
      <c r="T451">
        <v>53644</v>
      </c>
      <c r="U451">
        <v>53670</v>
      </c>
    </row>
    <row r="452" spans="1:21" x14ac:dyDescent="0.3">
      <c r="A452" t="s">
        <v>1127</v>
      </c>
      <c r="B452" t="s">
        <v>1284</v>
      </c>
      <c r="C452" t="s">
        <v>1285</v>
      </c>
      <c r="F452">
        <v>33030</v>
      </c>
      <c r="G452">
        <v>35455</v>
      </c>
      <c r="H452">
        <v>38431</v>
      </c>
      <c r="I452">
        <v>42819</v>
      </c>
      <c r="J452">
        <v>45929</v>
      </c>
      <c r="K452">
        <v>45459</v>
      </c>
      <c r="L452">
        <v>44239</v>
      </c>
      <c r="M452">
        <v>43164</v>
      </c>
      <c r="N452">
        <v>46999</v>
      </c>
      <c r="O452">
        <v>52293</v>
      </c>
      <c r="P452">
        <v>56013</v>
      </c>
      <c r="Q452">
        <v>58228</v>
      </c>
      <c r="R452">
        <v>58320</v>
      </c>
      <c r="S452">
        <v>58914</v>
      </c>
      <c r="T452">
        <v>62060</v>
      </c>
      <c r="U452">
        <v>62408</v>
      </c>
    </row>
    <row r="453" spans="1:21" x14ac:dyDescent="0.3">
      <c r="A453" t="s">
        <v>1127</v>
      </c>
      <c r="B453" t="s">
        <v>1286</v>
      </c>
      <c r="C453" t="s">
        <v>161</v>
      </c>
      <c r="F453">
        <v>21779</v>
      </c>
      <c r="G453">
        <v>24153</v>
      </c>
      <c r="H453">
        <v>26087</v>
      </c>
      <c r="I453">
        <v>29070</v>
      </c>
      <c r="J453">
        <v>30249</v>
      </c>
      <c r="K453">
        <v>30292</v>
      </c>
      <c r="L453">
        <v>29257</v>
      </c>
      <c r="M453">
        <v>28019</v>
      </c>
      <c r="N453">
        <v>29872</v>
      </c>
      <c r="O453">
        <v>32636</v>
      </c>
      <c r="P453">
        <v>34593</v>
      </c>
      <c r="Q453">
        <v>36445</v>
      </c>
      <c r="R453">
        <v>37729</v>
      </c>
      <c r="S453">
        <v>37678</v>
      </c>
      <c r="T453">
        <v>39489</v>
      </c>
      <c r="U453">
        <v>40851</v>
      </c>
    </row>
    <row r="454" spans="1:21" x14ac:dyDescent="0.3">
      <c r="A454" t="s">
        <v>1124</v>
      </c>
      <c r="B454" t="s">
        <v>1287</v>
      </c>
      <c r="C454" t="s">
        <v>1288</v>
      </c>
      <c r="F454">
        <v>15117</v>
      </c>
      <c r="G454">
        <v>16184</v>
      </c>
      <c r="H454">
        <v>17185</v>
      </c>
      <c r="I454">
        <v>18342</v>
      </c>
      <c r="J454">
        <v>18679</v>
      </c>
      <c r="K454">
        <v>18722</v>
      </c>
      <c r="L454">
        <v>19229</v>
      </c>
      <c r="M454">
        <v>19352</v>
      </c>
      <c r="N454">
        <v>20372</v>
      </c>
      <c r="O454">
        <v>21144</v>
      </c>
      <c r="P454">
        <v>21992</v>
      </c>
      <c r="Q454">
        <v>23717</v>
      </c>
      <c r="R454">
        <v>24240</v>
      </c>
      <c r="S454">
        <v>24547</v>
      </c>
      <c r="T454">
        <v>25810</v>
      </c>
      <c r="U454">
        <v>26923</v>
      </c>
    </row>
    <row r="455" spans="1:21" x14ac:dyDescent="0.3">
      <c r="A455" t="s">
        <v>1127</v>
      </c>
      <c r="B455" t="s">
        <v>1289</v>
      </c>
      <c r="C455" t="s">
        <v>1290</v>
      </c>
      <c r="F455">
        <v>11176</v>
      </c>
      <c r="G455">
        <v>12349</v>
      </c>
      <c r="H455">
        <v>13395</v>
      </c>
      <c r="I455">
        <v>14385</v>
      </c>
      <c r="J455">
        <v>14720</v>
      </c>
      <c r="K455">
        <v>14924</v>
      </c>
      <c r="L455">
        <v>15178</v>
      </c>
      <c r="M455">
        <v>15321</v>
      </c>
      <c r="N455">
        <v>16115</v>
      </c>
      <c r="O455">
        <v>17118</v>
      </c>
      <c r="P455">
        <v>17693</v>
      </c>
      <c r="Q455">
        <v>19197</v>
      </c>
      <c r="R455">
        <v>19835</v>
      </c>
      <c r="S455">
        <v>20225</v>
      </c>
      <c r="T455">
        <v>21272</v>
      </c>
      <c r="U455">
        <v>22423</v>
      </c>
    </row>
    <row r="456" spans="1:21" x14ac:dyDescent="0.3">
      <c r="A456" t="s">
        <v>1127</v>
      </c>
      <c r="B456" t="s">
        <v>1291</v>
      </c>
      <c r="C456" t="s">
        <v>160</v>
      </c>
      <c r="F456">
        <v>16898</v>
      </c>
      <c r="G456">
        <v>17905</v>
      </c>
      <c r="H456">
        <v>18767</v>
      </c>
      <c r="I456">
        <v>19806</v>
      </c>
      <c r="J456">
        <v>20089</v>
      </c>
      <c r="K456">
        <v>20162</v>
      </c>
      <c r="L456">
        <v>20386</v>
      </c>
      <c r="M456">
        <v>20293</v>
      </c>
      <c r="N456">
        <v>21094</v>
      </c>
      <c r="O456">
        <v>21666</v>
      </c>
      <c r="P456">
        <v>22085</v>
      </c>
      <c r="Q456">
        <v>23571</v>
      </c>
      <c r="R456">
        <v>24549</v>
      </c>
      <c r="S456">
        <v>24569</v>
      </c>
      <c r="T456">
        <v>25457</v>
      </c>
      <c r="U456">
        <v>26404</v>
      </c>
    </row>
    <row r="457" spans="1:21" x14ac:dyDescent="0.3">
      <c r="A457" t="s">
        <v>1127</v>
      </c>
      <c r="B457" t="s">
        <v>1292</v>
      </c>
      <c r="C457" t="s">
        <v>1293</v>
      </c>
      <c r="F457">
        <v>19701</v>
      </c>
      <c r="G457">
        <v>20765</v>
      </c>
      <c r="H457">
        <v>21935</v>
      </c>
      <c r="I457">
        <v>23403</v>
      </c>
      <c r="J457">
        <v>23747</v>
      </c>
      <c r="K457">
        <v>23575</v>
      </c>
      <c r="L457">
        <v>24260</v>
      </c>
      <c r="M457">
        <v>24373</v>
      </c>
      <c r="N457">
        <v>25735</v>
      </c>
      <c r="O457">
        <v>26195</v>
      </c>
      <c r="P457">
        <v>27199</v>
      </c>
      <c r="Q457">
        <v>28828</v>
      </c>
      <c r="R457">
        <v>28518</v>
      </c>
      <c r="S457">
        <v>28921</v>
      </c>
      <c r="T457">
        <v>30228</v>
      </c>
      <c r="U457">
        <v>31295</v>
      </c>
    </row>
    <row r="458" spans="1:21" x14ac:dyDescent="0.3">
      <c r="A458" t="s">
        <v>1127</v>
      </c>
      <c r="B458" t="s">
        <v>1294</v>
      </c>
      <c r="C458" t="s">
        <v>1295</v>
      </c>
      <c r="F458">
        <v>14251</v>
      </c>
      <c r="G458">
        <v>15256</v>
      </c>
      <c r="H458">
        <v>16168</v>
      </c>
      <c r="I458">
        <v>17240</v>
      </c>
      <c r="J458">
        <v>17578</v>
      </c>
      <c r="K458">
        <v>17652</v>
      </c>
      <c r="L458">
        <v>18345</v>
      </c>
      <c r="M458">
        <v>18570</v>
      </c>
      <c r="N458">
        <v>19605</v>
      </c>
      <c r="O458">
        <v>20416</v>
      </c>
      <c r="P458">
        <v>21521</v>
      </c>
      <c r="Q458">
        <v>23000</v>
      </c>
      <c r="R458">
        <v>23472</v>
      </c>
      <c r="S458">
        <v>23989</v>
      </c>
      <c r="T458">
        <v>25390</v>
      </c>
      <c r="U458">
        <v>26375</v>
      </c>
    </row>
    <row r="459" spans="1:21" x14ac:dyDescent="0.3">
      <c r="A459" t="s">
        <v>1127</v>
      </c>
      <c r="B459" t="s">
        <v>1296</v>
      </c>
      <c r="C459" t="s">
        <v>156</v>
      </c>
      <c r="F459">
        <v>15273</v>
      </c>
      <c r="G459">
        <v>16275</v>
      </c>
      <c r="H459">
        <v>17235</v>
      </c>
      <c r="I459">
        <v>18510</v>
      </c>
      <c r="J459">
        <v>18913</v>
      </c>
      <c r="K459">
        <v>18939</v>
      </c>
      <c r="L459">
        <v>19620</v>
      </c>
      <c r="M459">
        <v>19776</v>
      </c>
      <c r="N459">
        <v>20871</v>
      </c>
      <c r="O459">
        <v>21794</v>
      </c>
      <c r="P459">
        <v>22829</v>
      </c>
      <c r="Q459">
        <v>25826</v>
      </c>
      <c r="R459">
        <v>27151</v>
      </c>
      <c r="S459">
        <v>27079</v>
      </c>
      <c r="T459">
        <v>28842</v>
      </c>
      <c r="U459">
        <v>30386</v>
      </c>
    </row>
    <row r="460" spans="1:21" x14ac:dyDescent="0.3">
      <c r="A460" t="s">
        <v>1124</v>
      </c>
      <c r="B460" t="s">
        <v>1297</v>
      </c>
      <c r="C460" t="s">
        <v>1298</v>
      </c>
      <c r="F460">
        <v>14955</v>
      </c>
      <c r="G460">
        <v>15472</v>
      </c>
      <c r="H460">
        <v>15814</v>
      </c>
      <c r="I460">
        <v>16769</v>
      </c>
      <c r="J460">
        <v>17189</v>
      </c>
      <c r="K460">
        <v>17085</v>
      </c>
      <c r="L460">
        <v>17409</v>
      </c>
      <c r="M460">
        <v>17445</v>
      </c>
      <c r="N460">
        <v>18420</v>
      </c>
      <c r="O460">
        <v>18930</v>
      </c>
      <c r="P460">
        <v>19464</v>
      </c>
      <c r="Q460">
        <v>20856</v>
      </c>
      <c r="R460">
        <v>21338</v>
      </c>
      <c r="S460">
        <v>21575</v>
      </c>
      <c r="T460">
        <v>22662</v>
      </c>
      <c r="U460">
        <v>23619</v>
      </c>
    </row>
    <row r="461" spans="1:21" x14ac:dyDescent="0.3">
      <c r="A461" t="s">
        <v>1127</v>
      </c>
      <c r="B461" t="s">
        <v>1299</v>
      </c>
      <c r="C461" t="s">
        <v>1300</v>
      </c>
      <c r="F461">
        <v>15951</v>
      </c>
      <c r="G461">
        <v>16403</v>
      </c>
      <c r="H461">
        <v>16742</v>
      </c>
      <c r="I461">
        <v>17659</v>
      </c>
      <c r="J461">
        <v>18078</v>
      </c>
      <c r="K461">
        <v>18051</v>
      </c>
      <c r="L461">
        <v>18393</v>
      </c>
      <c r="M461">
        <v>18383</v>
      </c>
      <c r="N461">
        <v>19116</v>
      </c>
      <c r="O461">
        <v>19711</v>
      </c>
      <c r="P461">
        <v>20266</v>
      </c>
      <c r="Q461">
        <v>21433</v>
      </c>
      <c r="R461">
        <v>21943</v>
      </c>
      <c r="S461">
        <v>22019</v>
      </c>
      <c r="T461">
        <v>22968</v>
      </c>
      <c r="U461">
        <v>24099</v>
      </c>
    </row>
    <row r="462" spans="1:21" x14ac:dyDescent="0.3">
      <c r="A462" t="s">
        <v>1127</v>
      </c>
      <c r="B462" t="s">
        <v>1301</v>
      </c>
      <c r="C462" t="s">
        <v>1302</v>
      </c>
      <c r="F462">
        <v>14066</v>
      </c>
      <c r="G462">
        <v>14531</v>
      </c>
      <c r="H462">
        <v>14873</v>
      </c>
      <c r="I462">
        <v>15840</v>
      </c>
      <c r="J462">
        <v>16304</v>
      </c>
      <c r="K462">
        <v>16163</v>
      </c>
      <c r="L462">
        <v>16494</v>
      </c>
      <c r="M462">
        <v>16598</v>
      </c>
      <c r="N462">
        <v>17508</v>
      </c>
      <c r="O462">
        <v>17927</v>
      </c>
      <c r="P462">
        <v>18187</v>
      </c>
      <c r="Q462">
        <v>19290</v>
      </c>
      <c r="R462">
        <v>19758</v>
      </c>
      <c r="S462">
        <v>19934</v>
      </c>
      <c r="T462">
        <v>21026</v>
      </c>
      <c r="U462">
        <v>21763</v>
      </c>
    </row>
    <row r="463" spans="1:21" x14ac:dyDescent="0.3">
      <c r="A463" t="s">
        <v>1127</v>
      </c>
      <c r="B463" t="s">
        <v>1303</v>
      </c>
      <c r="C463" t="s">
        <v>1304</v>
      </c>
      <c r="F463">
        <v>14886</v>
      </c>
      <c r="G463">
        <v>15459</v>
      </c>
      <c r="H463">
        <v>15759</v>
      </c>
      <c r="I463">
        <v>16637</v>
      </c>
      <c r="J463">
        <v>16961</v>
      </c>
      <c r="K463">
        <v>16824</v>
      </c>
      <c r="L463">
        <v>17176</v>
      </c>
      <c r="M463">
        <v>17211</v>
      </c>
      <c r="N463">
        <v>18354</v>
      </c>
      <c r="O463">
        <v>18905</v>
      </c>
      <c r="P463">
        <v>19514</v>
      </c>
      <c r="Q463">
        <v>21218</v>
      </c>
      <c r="R463">
        <v>21664</v>
      </c>
      <c r="S463">
        <v>22289</v>
      </c>
      <c r="T463">
        <v>23620</v>
      </c>
      <c r="U463">
        <v>24633</v>
      </c>
    </row>
    <row r="464" spans="1:21" x14ac:dyDescent="0.3">
      <c r="A464" t="s">
        <v>1127</v>
      </c>
      <c r="B464" t="s">
        <v>1305</v>
      </c>
      <c r="C464" t="s">
        <v>170</v>
      </c>
      <c r="F464">
        <v>14721</v>
      </c>
      <c r="G464">
        <v>15314</v>
      </c>
      <c r="H464">
        <v>15725</v>
      </c>
      <c r="I464">
        <v>16856</v>
      </c>
      <c r="J464">
        <v>17384</v>
      </c>
      <c r="K464">
        <v>17283</v>
      </c>
      <c r="L464">
        <v>17524</v>
      </c>
      <c r="M464">
        <v>17537</v>
      </c>
      <c r="N464">
        <v>18686</v>
      </c>
      <c r="O464">
        <v>19118</v>
      </c>
      <c r="P464">
        <v>19869</v>
      </c>
      <c r="Q464">
        <v>21476</v>
      </c>
      <c r="R464">
        <v>22012</v>
      </c>
      <c r="S464">
        <v>21933</v>
      </c>
      <c r="T464">
        <v>22810</v>
      </c>
      <c r="U464">
        <v>23710</v>
      </c>
    </row>
    <row r="465" spans="1:21" x14ac:dyDescent="0.3">
      <c r="A465" t="s">
        <v>1124</v>
      </c>
      <c r="B465" t="s">
        <v>1306</v>
      </c>
      <c r="C465" t="s">
        <v>1307</v>
      </c>
      <c r="F465">
        <v>17803</v>
      </c>
      <c r="G465">
        <v>18636</v>
      </c>
      <c r="H465">
        <v>19089</v>
      </c>
      <c r="I465">
        <v>20204</v>
      </c>
      <c r="J465">
        <v>20536</v>
      </c>
      <c r="K465">
        <v>20148</v>
      </c>
      <c r="L465">
        <v>20699</v>
      </c>
      <c r="M465">
        <v>20976</v>
      </c>
      <c r="N465">
        <v>22150</v>
      </c>
      <c r="O465">
        <v>22931</v>
      </c>
      <c r="P465">
        <v>23554</v>
      </c>
      <c r="Q465">
        <v>25165</v>
      </c>
      <c r="R465">
        <v>25594</v>
      </c>
      <c r="S465">
        <v>25581</v>
      </c>
      <c r="T465">
        <v>27113</v>
      </c>
      <c r="U465">
        <v>28134</v>
      </c>
    </row>
    <row r="466" spans="1:21" x14ac:dyDescent="0.3">
      <c r="A466" t="s">
        <v>1127</v>
      </c>
      <c r="B466" t="s">
        <v>1308</v>
      </c>
      <c r="C466" t="s">
        <v>167</v>
      </c>
      <c r="F466">
        <v>19238</v>
      </c>
      <c r="G466">
        <v>20100</v>
      </c>
      <c r="H466">
        <v>20633</v>
      </c>
      <c r="I466">
        <v>21762</v>
      </c>
      <c r="J466">
        <v>22007</v>
      </c>
      <c r="K466">
        <v>21642</v>
      </c>
      <c r="L466">
        <v>22235</v>
      </c>
      <c r="M466">
        <v>22640</v>
      </c>
      <c r="N466">
        <v>23922</v>
      </c>
      <c r="O466">
        <v>24580</v>
      </c>
      <c r="P466">
        <v>25633</v>
      </c>
      <c r="Q466">
        <v>27416</v>
      </c>
      <c r="R466">
        <v>27760</v>
      </c>
      <c r="S466">
        <v>27656</v>
      </c>
      <c r="T466">
        <v>29091</v>
      </c>
      <c r="U466">
        <v>30157</v>
      </c>
    </row>
    <row r="467" spans="1:21" x14ac:dyDescent="0.3">
      <c r="A467" t="s">
        <v>1127</v>
      </c>
      <c r="B467" t="s">
        <v>1309</v>
      </c>
      <c r="C467" t="s">
        <v>168</v>
      </c>
      <c r="F467">
        <v>15001</v>
      </c>
      <c r="G467">
        <v>15798</v>
      </c>
      <c r="H467">
        <v>16267</v>
      </c>
      <c r="I467">
        <v>17272</v>
      </c>
      <c r="J467">
        <v>17621</v>
      </c>
      <c r="K467">
        <v>17341</v>
      </c>
      <c r="L467">
        <v>17743</v>
      </c>
      <c r="M467">
        <v>17974</v>
      </c>
      <c r="N467">
        <v>19002</v>
      </c>
      <c r="O467">
        <v>19646</v>
      </c>
      <c r="P467">
        <v>19991</v>
      </c>
      <c r="Q467">
        <v>21517</v>
      </c>
      <c r="R467">
        <v>21921</v>
      </c>
      <c r="S467">
        <v>22240</v>
      </c>
      <c r="T467">
        <v>23599</v>
      </c>
      <c r="U467">
        <v>24603</v>
      </c>
    </row>
    <row r="468" spans="1:21" x14ac:dyDescent="0.3">
      <c r="A468" t="s">
        <v>1127</v>
      </c>
      <c r="B468" t="s">
        <v>1310</v>
      </c>
      <c r="C468" t="s">
        <v>1311</v>
      </c>
      <c r="F468">
        <v>18798</v>
      </c>
      <c r="G468">
        <v>19633</v>
      </c>
      <c r="H468">
        <v>20027</v>
      </c>
      <c r="I468">
        <v>21212</v>
      </c>
      <c r="J468">
        <v>21594</v>
      </c>
      <c r="K468">
        <v>21126</v>
      </c>
      <c r="L468">
        <v>21767</v>
      </c>
      <c r="M468">
        <v>22022</v>
      </c>
      <c r="N468">
        <v>23235</v>
      </c>
      <c r="O468">
        <v>24174</v>
      </c>
      <c r="P468">
        <v>24735</v>
      </c>
      <c r="Q468">
        <v>26299</v>
      </c>
      <c r="R468">
        <v>26793</v>
      </c>
      <c r="S468">
        <v>26612</v>
      </c>
      <c r="T468">
        <v>28305</v>
      </c>
      <c r="U468">
        <v>29309</v>
      </c>
    </row>
    <row r="469" spans="1:21" x14ac:dyDescent="0.3">
      <c r="A469" t="s">
        <v>1124</v>
      </c>
      <c r="B469" t="s">
        <v>1312</v>
      </c>
      <c r="C469" t="s">
        <v>1313</v>
      </c>
      <c r="F469">
        <v>17719</v>
      </c>
      <c r="G469">
        <v>18570</v>
      </c>
      <c r="H469">
        <v>19016</v>
      </c>
      <c r="I469">
        <v>20137</v>
      </c>
      <c r="J469">
        <v>20679</v>
      </c>
      <c r="K469">
        <v>20473</v>
      </c>
      <c r="L469">
        <v>20881</v>
      </c>
      <c r="M469">
        <v>20960</v>
      </c>
      <c r="N469">
        <v>22355</v>
      </c>
      <c r="O469">
        <v>23478</v>
      </c>
      <c r="P469">
        <v>24440</v>
      </c>
      <c r="Q469">
        <v>26471</v>
      </c>
      <c r="R469">
        <v>26734</v>
      </c>
      <c r="S469">
        <v>26826</v>
      </c>
      <c r="T469">
        <v>28127</v>
      </c>
      <c r="U469">
        <v>29141</v>
      </c>
    </row>
    <row r="470" spans="1:21" x14ac:dyDescent="0.3">
      <c r="A470" t="s">
        <v>1127</v>
      </c>
      <c r="B470" t="s">
        <v>1314</v>
      </c>
      <c r="C470" t="s">
        <v>164</v>
      </c>
      <c r="F470">
        <v>17629</v>
      </c>
      <c r="G470">
        <v>18692</v>
      </c>
      <c r="H470">
        <v>19361</v>
      </c>
      <c r="I470">
        <v>20603</v>
      </c>
      <c r="J470">
        <v>21232</v>
      </c>
      <c r="K470">
        <v>20919</v>
      </c>
      <c r="L470">
        <v>21429</v>
      </c>
      <c r="M470">
        <v>21563</v>
      </c>
      <c r="N470">
        <v>23059</v>
      </c>
      <c r="O470">
        <v>23973</v>
      </c>
      <c r="P470">
        <v>25255</v>
      </c>
      <c r="Q470">
        <v>28051</v>
      </c>
      <c r="R470">
        <v>28824</v>
      </c>
      <c r="S470">
        <v>28940</v>
      </c>
      <c r="T470">
        <v>30271</v>
      </c>
      <c r="U470">
        <v>31489</v>
      </c>
    </row>
    <row r="471" spans="1:21" x14ac:dyDescent="0.3">
      <c r="A471" t="s">
        <v>1127</v>
      </c>
      <c r="B471" t="s">
        <v>1315</v>
      </c>
      <c r="C471" t="s">
        <v>166</v>
      </c>
      <c r="F471">
        <v>15231</v>
      </c>
      <c r="G471">
        <v>16245</v>
      </c>
      <c r="H471">
        <v>16567</v>
      </c>
      <c r="I471">
        <v>17578</v>
      </c>
      <c r="J471">
        <v>18013</v>
      </c>
      <c r="K471">
        <v>18138</v>
      </c>
      <c r="L471">
        <v>18379</v>
      </c>
      <c r="M471">
        <v>18542</v>
      </c>
      <c r="N471">
        <v>19897</v>
      </c>
      <c r="O471">
        <v>21112</v>
      </c>
      <c r="P471">
        <v>22031</v>
      </c>
      <c r="Q471">
        <v>23612</v>
      </c>
      <c r="R471">
        <v>23841</v>
      </c>
      <c r="S471">
        <v>24022</v>
      </c>
      <c r="T471">
        <v>25381</v>
      </c>
      <c r="U471">
        <v>26376</v>
      </c>
    </row>
    <row r="472" spans="1:21" x14ac:dyDescent="0.3">
      <c r="A472" t="s">
        <v>1127</v>
      </c>
      <c r="B472" t="s">
        <v>1316</v>
      </c>
      <c r="C472" t="s">
        <v>169</v>
      </c>
      <c r="F472">
        <v>17019</v>
      </c>
      <c r="G472">
        <v>17719</v>
      </c>
      <c r="H472">
        <v>18119</v>
      </c>
      <c r="I472">
        <v>19167</v>
      </c>
      <c r="J472">
        <v>19686</v>
      </c>
      <c r="K472">
        <v>19585</v>
      </c>
      <c r="L472">
        <v>20111</v>
      </c>
      <c r="M472">
        <v>20297</v>
      </c>
      <c r="N472">
        <v>21715</v>
      </c>
      <c r="O472">
        <v>23042</v>
      </c>
      <c r="P472">
        <v>24377</v>
      </c>
      <c r="Q472">
        <v>26335</v>
      </c>
      <c r="R472">
        <v>26487</v>
      </c>
      <c r="S472">
        <v>26373</v>
      </c>
      <c r="T472">
        <v>27249</v>
      </c>
      <c r="U472">
        <v>28155</v>
      </c>
    </row>
    <row r="473" spans="1:21" x14ac:dyDescent="0.3">
      <c r="A473" t="s">
        <v>1127</v>
      </c>
      <c r="B473" t="s">
        <v>1317</v>
      </c>
      <c r="C473" t="s">
        <v>1318</v>
      </c>
      <c r="F473">
        <v>16278</v>
      </c>
      <c r="G473">
        <v>17058</v>
      </c>
      <c r="H473">
        <v>17374</v>
      </c>
      <c r="I473">
        <v>18475</v>
      </c>
      <c r="J473">
        <v>18986</v>
      </c>
      <c r="K473">
        <v>18648</v>
      </c>
      <c r="L473">
        <v>19141</v>
      </c>
      <c r="M473">
        <v>19198</v>
      </c>
      <c r="N473">
        <v>20357</v>
      </c>
      <c r="O473">
        <v>21388</v>
      </c>
      <c r="P473">
        <v>21910</v>
      </c>
      <c r="Q473">
        <v>23545</v>
      </c>
      <c r="R473">
        <v>24062</v>
      </c>
      <c r="S473">
        <v>24159</v>
      </c>
      <c r="T473">
        <v>25128</v>
      </c>
      <c r="U473">
        <v>25916</v>
      </c>
    </row>
    <row r="474" spans="1:21" x14ac:dyDescent="0.3">
      <c r="A474" t="s">
        <v>1127</v>
      </c>
      <c r="B474" t="s">
        <v>1319</v>
      </c>
      <c r="C474" t="s">
        <v>1320</v>
      </c>
      <c r="F474">
        <v>21690</v>
      </c>
      <c r="G474">
        <v>22445</v>
      </c>
      <c r="H474">
        <v>22986</v>
      </c>
      <c r="I474">
        <v>24181</v>
      </c>
      <c r="J474">
        <v>24812</v>
      </c>
      <c r="K474">
        <v>24556</v>
      </c>
      <c r="L474">
        <v>24807</v>
      </c>
      <c r="M474">
        <v>24742</v>
      </c>
      <c r="N474">
        <v>26333</v>
      </c>
      <c r="O474">
        <v>27509</v>
      </c>
      <c r="P474">
        <v>28476</v>
      </c>
      <c r="Q474">
        <v>30732</v>
      </c>
      <c r="R474">
        <v>30385</v>
      </c>
      <c r="S474">
        <v>30544</v>
      </c>
      <c r="T474">
        <v>32474</v>
      </c>
      <c r="U474">
        <v>33655</v>
      </c>
    </row>
    <row r="475" spans="1:21" x14ac:dyDescent="0.3">
      <c r="A475" t="s">
        <v>1122</v>
      </c>
      <c r="B475" t="s">
        <v>1321</v>
      </c>
      <c r="C475" t="s">
        <v>1020</v>
      </c>
      <c r="F475">
        <v>16010</v>
      </c>
      <c r="G475">
        <v>16630</v>
      </c>
      <c r="H475">
        <v>17350</v>
      </c>
      <c r="I475">
        <v>18186</v>
      </c>
      <c r="J475">
        <v>18580</v>
      </c>
      <c r="K475">
        <v>18899</v>
      </c>
      <c r="L475">
        <v>18988</v>
      </c>
      <c r="M475">
        <v>19259</v>
      </c>
      <c r="N475">
        <v>19973</v>
      </c>
      <c r="O475">
        <v>20705</v>
      </c>
      <c r="P475">
        <v>21187</v>
      </c>
      <c r="Q475">
        <v>22492</v>
      </c>
      <c r="R475">
        <v>22799</v>
      </c>
      <c r="S475">
        <v>23214</v>
      </c>
      <c r="T475">
        <v>24123</v>
      </c>
      <c r="U475">
        <v>24715</v>
      </c>
    </row>
    <row r="476" spans="1:21" x14ac:dyDescent="0.3">
      <c r="A476" t="s">
        <v>1124</v>
      </c>
      <c r="B476" t="s">
        <v>1322</v>
      </c>
      <c r="C476" t="s">
        <v>1323</v>
      </c>
      <c r="F476">
        <v>16812</v>
      </c>
      <c r="G476">
        <v>17376</v>
      </c>
      <c r="H476">
        <v>18306</v>
      </c>
      <c r="I476">
        <v>19208</v>
      </c>
      <c r="J476">
        <v>19630</v>
      </c>
      <c r="K476">
        <v>19856</v>
      </c>
      <c r="L476">
        <v>19800</v>
      </c>
      <c r="M476">
        <v>20097</v>
      </c>
      <c r="N476">
        <v>20818</v>
      </c>
      <c r="O476">
        <v>21541</v>
      </c>
      <c r="P476">
        <v>22157</v>
      </c>
      <c r="Q476">
        <v>23681</v>
      </c>
      <c r="R476">
        <v>24076</v>
      </c>
      <c r="S476">
        <v>24572</v>
      </c>
      <c r="T476">
        <v>25491</v>
      </c>
      <c r="U476">
        <v>26156</v>
      </c>
    </row>
    <row r="477" spans="1:21" x14ac:dyDescent="0.3">
      <c r="A477" t="s">
        <v>1127</v>
      </c>
      <c r="B477" t="s">
        <v>1324</v>
      </c>
      <c r="C477" t="s">
        <v>1325</v>
      </c>
      <c r="F477">
        <v>16653</v>
      </c>
      <c r="G477">
        <v>17302</v>
      </c>
      <c r="H477">
        <v>17978</v>
      </c>
      <c r="I477">
        <v>19218</v>
      </c>
      <c r="J477">
        <v>19579</v>
      </c>
      <c r="K477">
        <v>19615</v>
      </c>
      <c r="L477">
        <v>19531</v>
      </c>
      <c r="M477">
        <v>19944</v>
      </c>
      <c r="N477">
        <v>20706</v>
      </c>
      <c r="O477">
        <v>21558</v>
      </c>
      <c r="P477">
        <v>22029</v>
      </c>
      <c r="Q477">
        <v>23357</v>
      </c>
      <c r="R477">
        <v>23841</v>
      </c>
      <c r="S477">
        <v>24296</v>
      </c>
      <c r="T477">
        <v>25178</v>
      </c>
      <c r="U477">
        <v>25912</v>
      </c>
    </row>
    <row r="478" spans="1:21" x14ac:dyDescent="0.3">
      <c r="A478" t="s">
        <v>1127</v>
      </c>
      <c r="B478" t="s">
        <v>1326</v>
      </c>
      <c r="C478" t="s">
        <v>186</v>
      </c>
      <c r="F478">
        <v>14477</v>
      </c>
      <c r="G478">
        <v>14993</v>
      </c>
      <c r="H478">
        <v>15463</v>
      </c>
      <c r="I478">
        <v>16246</v>
      </c>
      <c r="J478">
        <v>16679</v>
      </c>
      <c r="K478">
        <v>16659</v>
      </c>
      <c r="L478">
        <v>17031</v>
      </c>
      <c r="M478">
        <v>17099</v>
      </c>
      <c r="N478">
        <v>17494</v>
      </c>
      <c r="O478">
        <v>17820</v>
      </c>
      <c r="P478">
        <v>18358</v>
      </c>
      <c r="Q478">
        <v>19639</v>
      </c>
      <c r="R478">
        <v>20038</v>
      </c>
      <c r="S478">
        <v>20665</v>
      </c>
      <c r="T478">
        <v>21649</v>
      </c>
      <c r="U478">
        <v>22116</v>
      </c>
    </row>
    <row r="479" spans="1:21" x14ac:dyDescent="0.3">
      <c r="A479" t="s">
        <v>1127</v>
      </c>
      <c r="B479" t="s">
        <v>1327</v>
      </c>
      <c r="C479" t="s">
        <v>1328</v>
      </c>
      <c r="F479">
        <v>18653</v>
      </c>
      <c r="G479">
        <v>19322</v>
      </c>
      <c r="H479">
        <v>20681</v>
      </c>
      <c r="I479">
        <v>21500</v>
      </c>
      <c r="J479">
        <v>22049</v>
      </c>
      <c r="K479">
        <v>22520</v>
      </c>
      <c r="L479">
        <v>22463</v>
      </c>
      <c r="M479">
        <v>22674</v>
      </c>
      <c r="N479">
        <v>23286</v>
      </c>
      <c r="O479">
        <v>24016</v>
      </c>
      <c r="P479">
        <v>24777</v>
      </c>
      <c r="Q479">
        <v>26469</v>
      </c>
      <c r="R479">
        <v>27122</v>
      </c>
      <c r="S479">
        <v>27592</v>
      </c>
      <c r="T479">
        <v>28387</v>
      </c>
      <c r="U479">
        <v>29044</v>
      </c>
    </row>
    <row r="480" spans="1:21" x14ac:dyDescent="0.3">
      <c r="A480" t="s">
        <v>1127</v>
      </c>
      <c r="B480" t="s">
        <v>1329</v>
      </c>
      <c r="C480" t="s">
        <v>198</v>
      </c>
      <c r="F480">
        <v>16412</v>
      </c>
      <c r="G480">
        <v>16816</v>
      </c>
      <c r="H480">
        <v>17913</v>
      </c>
      <c r="I480">
        <v>18490</v>
      </c>
      <c r="J480">
        <v>18905</v>
      </c>
      <c r="K480">
        <v>19301</v>
      </c>
      <c r="L480">
        <v>19139</v>
      </c>
      <c r="M480">
        <v>19448</v>
      </c>
      <c r="N480">
        <v>20327</v>
      </c>
      <c r="O480">
        <v>21033</v>
      </c>
      <c r="P480">
        <v>21766</v>
      </c>
      <c r="Q480">
        <v>23509</v>
      </c>
      <c r="R480">
        <v>23579</v>
      </c>
      <c r="S480">
        <v>24100</v>
      </c>
      <c r="T480">
        <v>25133</v>
      </c>
      <c r="U480">
        <v>25779</v>
      </c>
    </row>
    <row r="481" spans="1:21" x14ac:dyDescent="0.3">
      <c r="A481" t="s">
        <v>1124</v>
      </c>
      <c r="B481" t="s">
        <v>1330</v>
      </c>
      <c r="C481" t="s">
        <v>1331</v>
      </c>
      <c r="F481">
        <v>17197</v>
      </c>
      <c r="G481">
        <v>18092</v>
      </c>
      <c r="H481">
        <v>18934</v>
      </c>
      <c r="I481">
        <v>19760</v>
      </c>
      <c r="J481">
        <v>20094</v>
      </c>
      <c r="K481">
        <v>20296</v>
      </c>
      <c r="L481">
        <v>20509</v>
      </c>
      <c r="M481">
        <v>20781</v>
      </c>
      <c r="N481">
        <v>21597</v>
      </c>
      <c r="O481">
        <v>22524</v>
      </c>
      <c r="P481">
        <v>22981</v>
      </c>
      <c r="Q481">
        <v>24422</v>
      </c>
      <c r="R481">
        <v>24710</v>
      </c>
      <c r="S481">
        <v>25122</v>
      </c>
      <c r="T481">
        <v>26133</v>
      </c>
      <c r="U481">
        <v>26675</v>
      </c>
    </row>
    <row r="482" spans="1:21" x14ac:dyDescent="0.3">
      <c r="A482" t="s">
        <v>1127</v>
      </c>
      <c r="B482" t="s">
        <v>1332</v>
      </c>
      <c r="C482" t="s">
        <v>183</v>
      </c>
      <c r="F482">
        <v>15193</v>
      </c>
      <c r="G482">
        <v>16015</v>
      </c>
      <c r="H482">
        <v>16242</v>
      </c>
      <c r="I482">
        <v>16841</v>
      </c>
      <c r="J482">
        <v>17371</v>
      </c>
      <c r="K482">
        <v>17860</v>
      </c>
      <c r="L482">
        <v>17764</v>
      </c>
      <c r="M482">
        <v>17972</v>
      </c>
      <c r="N482">
        <v>18379</v>
      </c>
      <c r="O482">
        <v>19005</v>
      </c>
      <c r="P482">
        <v>19457</v>
      </c>
      <c r="Q482">
        <v>20689</v>
      </c>
      <c r="R482">
        <v>20963</v>
      </c>
      <c r="S482">
        <v>21486</v>
      </c>
      <c r="T482">
        <v>22365</v>
      </c>
      <c r="U482">
        <v>23142</v>
      </c>
    </row>
    <row r="483" spans="1:21" x14ac:dyDescent="0.3">
      <c r="A483" t="s">
        <v>1127</v>
      </c>
      <c r="B483" t="s">
        <v>195</v>
      </c>
      <c r="C483" t="s">
        <v>1334</v>
      </c>
      <c r="F483">
        <v>14554</v>
      </c>
      <c r="G483">
        <v>15180</v>
      </c>
      <c r="H483">
        <v>15765</v>
      </c>
      <c r="I483">
        <v>16938</v>
      </c>
      <c r="J483">
        <v>17434</v>
      </c>
      <c r="K483">
        <v>17745</v>
      </c>
      <c r="L483">
        <v>18338</v>
      </c>
      <c r="M483">
        <v>18266</v>
      </c>
      <c r="N483">
        <v>18782</v>
      </c>
      <c r="O483">
        <v>19661</v>
      </c>
      <c r="P483">
        <v>19899</v>
      </c>
      <c r="Q483">
        <v>20994</v>
      </c>
      <c r="R483">
        <v>21373</v>
      </c>
      <c r="S483">
        <v>21574</v>
      </c>
      <c r="T483">
        <v>22143</v>
      </c>
      <c r="U483">
        <v>22572</v>
      </c>
    </row>
    <row r="484" spans="1:21" x14ac:dyDescent="0.3">
      <c r="A484" t="s">
        <v>1127</v>
      </c>
      <c r="B484" t="s">
        <v>1335</v>
      </c>
      <c r="C484" t="s">
        <v>1336</v>
      </c>
      <c r="F484">
        <v>19795</v>
      </c>
      <c r="G484">
        <v>20916</v>
      </c>
      <c r="H484">
        <v>22180</v>
      </c>
      <c r="I484">
        <v>22983</v>
      </c>
      <c r="J484">
        <v>23299</v>
      </c>
      <c r="K484">
        <v>23477</v>
      </c>
      <c r="L484">
        <v>23552</v>
      </c>
      <c r="M484">
        <v>23933</v>
      </c>
      <c r="N484">
        <v>25055</v>
      </c>
      <c r="O484">
        <v>26264</v>
      </c>
      <c r="P484">
        <v>26973</v>
      </c>
      <c r="Q484">
        <v>28775</v>
      </c>
      <c r="R484">
        <v>28946</v>
      </c>
      <c r="S484">
        <v>29473</v>
      </c>
      <c r="T484">
        <v>30930</v>
      </c>
      <c r="U484">
        <v>31349</v>
      </c>
    </row>
    <row r="485" spans="1:21" x14ac:dyDescent="0.3">
      <c r="A485" t="s">
        <v>1127</v>
      </c>
      <c r="B485" t="s">
        <v>1337</v>
      </c>
      <c r="C485" t="s">
        <v>1338</v>
      </c>
      <c r="F485">
        <v>19428</v>
      </c>
      <c r="G485">
        <v>20686</v>
      </c>
      <c r="H485">
        <v>22055</v>
      </c>
      <c r="I485">
        <v>22931</v>
      </c>
      <c r="J485">
        <v>23140</v>
      </c>
      <c r="K485">
        <v>22998</v>
      </c>
      <c r="L485">
        <v>23100</v>
      </c>
      <c r="M485">
        <v>23418</v>
      </c>
      <c r="N485">
        <v>24625</v>
      </c>
      <c r="O485">
        <v>25530</v>
      </c>
      <c r="P485">
        <v>26067</v>
      </c>
      <c r="Q485">
        <v>28030</v>
      </c>
      <c r="R485">
        <v>28200</v>
      </c>
      <c r="S485">
        <v>28600</v>
      </c>
      <c r="T485">
        <v>29622</v>
      </c>
      <c r="U485">
        <v>30334</v>
      </c>
    </row>
    <row r="486" spans="1:21" x14ac:dyDescent="0.3">
      <c r="A486" t="s">
        <v>1127</v>
      </c>
      <c r="B486" t="s">
        <v>1339</v>
      </c>
      <c r="C486" t="s">
        <v>1340</v>
      </c>
      <c r="F486">
        <v>14863</v>
      </c>
      <c r="G486">
        <v>15632</v>
      </c>
      <c r="H486">
        <v>16245</v>
      </c>
      <c r="I486">
        <v>16919</v>
      </c>
      <c r="J486">
        <v>17194</v>
      </c>
      <c r="K486">
        <v>17513</v>
      </c>
      <c r="L486">
        <v>17853</v>
      </c>
      <c r="M486">
        <v>18250</v>
      </c>
      <c r="N486">
        <v>18971</v>
      </c>
      <c r="O486">
        <v>19736</v>
      </c>
      <c r="P486">
        <v>20053</v>
      </c>
      <c r="Q486">
        <v>21389</v>
      </c>
      <c r="R486">
        <v>21717</v>
      </c>
      <c r="S486">
        <v>22187</v>
      </c>
      <c r="T486">
        <v>23018</v>
      </c>
      <c r="U486">
        <v>23470</v>
      </c>
    </row>
    <row r="487" spans="1:21" x14ac:dyDescent="0.3">
      <c r="A487" t="s">
        <v>1127</v>
      </c>
      <c r="B487" t="s">
        <v>1341</v>
      </c>
      <c r="C487" t="s">
        <v>1342</v>
      </c>
      <c r="F487">
        <v>17656</v>
      </c>
      <c r="G487">
        <v>18321</v>
      </c>
      <c r="H487">
        <v>18823</v>
      </c>
      <c r="I487">
        <v>19462</v>
      </c>
      <c r="J487">
        <v>19666</v>
      </c>
      <c r="K487">
        <v>19742</v>
      </c>
      <c r="L487">
        <v>19863</v>
      </c>
      <c r="M487">
        <v>20249</v>
      </c>
      <c r="N487">
        <v>20899</v>
      </c>
      <c r="O487">
        <v>21745</v>
      </c>
      <c r="P487">
        <v>22099</v>
      </c>
      <c r="Q487">
        <v>23074</v>
      </c>
      <c r="R487">
        <v>23576</v>
      </c>
      <c r="S487">
        <v>23938</v>
      </c>
      <c r="T487">
        <v>24995</v>
      </c>
      <c r="U487">
        <v>25689</v>
      </c>
    </row>
    <row r="488" spans="1:21" x14ac:dyDescent="0.3">
      <c r="A488" t="s">
        <v>1124</v>
      </c>
      <c r="B488" t="s">
        <v>196</v>
      </c>
      <c r="C488" t="s">
        <v>1638</v>
      </c>
      <c r="F488">
        <v>14702</v>
      </c>
      <c r="G488">
        <v>15108</v>
      </c>
      <c r="H488">
        <v>15616</v>
      </c>
      <c r="I488">
        <v>16466</v>
      </c>
      <c r="J488">
        <v>16933</v>
      </c>
      <c r="K488">
        <v>17412</v>
      </c>
      <c r="L488">
        <v>17458</v>
      </c>
      <c r="M488">
        <v>17709</v>
      </c>
      <c r="N488">
        <v>18406</v>
      </c>
      <c r="O488">
        <v>18988</v>
      </c>
      <c r="P488">
        <v>19350</v>
      </c>
      <c r="Q488">
        <v>20477</v>
      </c>
      <c r="R488">
        <v>20617</v>
      </c>
      <c r="S488">
        <v>21043</v>
      </c>
      <c r="T488">
        <v>21905</v>
      </c>
      <c r="U488">
        <v>22535</v>
      </c>
    </row>
    <row r="489" spans="1:21" x14ac:dyDescent="0.3">
      <c r="A489" t="s">
        <v>1127</v>
      </c>
      <c r="B489" t="s">
        <v>1345</v>
      </c>
      <c r="C489" t="s">
        <v>187</v>
      </c>
      <c r="F489">
        <v>11347</v>
      </c>
      <c r="G489">
        <v>11345</v>
      </c>
      <c r="H489">
        <v>11546</v>
      </c>
      <c r="I489">
        <v>12186</v>
      </c>
      <c r="J489">
        <v>12550</v>
      </c>
      <c r="K489">
        <v>13167</v>
      </c>
      <c r="L489">
        <v>13119</v>
      </c>
      <c r="M489">
        <v>13279</v>
      </c>
      <c r="N489">
        <v>13368</v>
      </c>
      <c r="O489">
        <v>13969</v>
      </c>
      <c r="P489">
        <v>14248</v>
      </c>
      <c r="Q489">
        <v>15247</v>
      </c>
      <c r="R489">
        <v>15556</v>
      </c>
      <c r="S489">
        <v>15858</v>
      </c>
      <c r="T489">
        <v>16509</v>
      </c>
      <c r="U489">
        <v>17028</v>
      </c>
    </row>
    <row r="490" spans="1:21" x14ac:dyDescent="0.3">
      <c r="A490" t="s">
        <v>1127</v>
      </c>
      <c r="B490" t="s">
        <v>1346</v>
      </c>
      <c r="C490" t="s">
        <v>190</v>
      </c>
      <c r="F490">
        <v>11538</v>
      </c>
      <c r="G490">
        <v>11676</v>
      </c>
      <c r="H490">
        <v>12185</v>
      </c>
      <c r="I490">
        <v>12916</v>
      </c>
      <c r="J490">
        <v>13119</v>
      </c>
      <c r="K490">
        <v>13465</v>
      </c>
      <c r="L490">
        <v>13469</v>
      </c>
      <c r="M490">
        <v>13661</v>
      </c>
      <c r="N490">
        <v>13937</v>
      </c>
      <c r="O490">
        <v>14339</v>
      </c>
      <c r="P490">
        <v>14639</v>
      </c>
      <c r="Q490">
        <v>15178</v>
      </c>
      <c r="R490">
        <v>15665</v>
      </c>
      <c r="S490">
        <v>16185</v>
      </c>
      <c r="T490">
        <v>16950</v>
      </c>
      <c r="U490">
        <v>17529</v>
      </c>
    </row>
    <row r="491" spans="1:21" x14ac:dyDescent="0.3">
      <c r="A491" t="s">
        <v>1127</v>
      </c>
      <c r="B491" t="s">
        <v>1347</v>
      </c>
      <c r="C491" t="s">
        <v>184</v>
      </c>
      <c r="F491">
        <v>12574</v>
      </c>
      <c r="G491">
        <v>13149</v>
      </c>
      <c r="H491">
        <v>13765</v>
      </c>
      <c r="I491">
        <v>14397</v>
      </c>
      <c r="J491">
        <v>14786</v>
      </c>
      <c r="K491">
        <v>15525</v>
      </c>
      <c r="L491">
        <v>15820</v>
      </c>
      <c r="M491">
        <v>16071</v>
      </c>
      <c r="N491">
        <v>16239</v>
      </c>
      <c r="O491">
        <v>16625</v>
      </c>
      <c r="P491">
        <v>16628</v>
      </c>
      <c r="Q491">
        <v>17214</v>
      </c>
      <c r="R491">
        <v>17356</v>
      </c>
      <c r="S491">
        <v>17657</v>
      </c>
      <c r="T491">
        <v>18508</v>
      </c>
      <c r="U491">
        <v>19211</v>
      </c>
    </row>
    <row r="492" spans="1:21" x14ac:dyDescent="0.3">
      <c r="A492" t="s">
        <v>1127</v>
      </c>
      <c r="B492" t="s">
        <v>1348</v>
      </c>
      <c r="C492" t="s">
        <v>1349</v>
      </c>
      <c r="F492">
        <v>14081</v>
      </c>
      <c r="G492">
        <v>14555</v>
      </c>
      <c r="H492">
        <v>15005</v>
      </c>
      <c r="I492">
        <v>15815</v>
      </c>
      <c r="J492">
        <v>16286</v>
      </c>
      <c r="K492">
        <v>16867</v>
      </c>
      <c r="L492">
        <v>16921</v>
      </c>
      <c r="M492">
        <v>17241</v>
      </c>
      <c r="N492">
        <v>18084</v>
      </c>
      <c r="O492">
        <v>18828</v>
      </c>
      <c r="P492">
        <v>19149</v>
      </c>
      <c r="Q492">
        <v>19987</v>
      </c>
      <c r="R492">
        <v>19977</v>
      </c>
      <c r="S492">
        <v>20141</v>
      </c>
      <c r="T492">
        <v>20821</v>
      </c>
      <c r="U492">
        <v>21416</v>
      </c>
    </row>
    <row r="493" spans="1:21" x14ac:dyDescent="0.3">
      <c r="A493" t="s">
        <v>1127</v>
      </c>
      <c r="B493" t="s">
        <v>1350</v>
      </c>
      <c r="C493" t="s">
        <v>1351</v>
      </c>
      <c r="F493">
        <v>17119</v>
      </c>
      <c r="G493">
        <v>17759</v>
      </c>
      <c r="H493">
        <v>18429</v>
      </c>
      <c r="I493">
        <v>19401</v>
      </c>
      <c r="J493">
        <v>20042</v>
      </c>
      <c r="K493">
        <v>20454</v>
      </c>
      <c r="L493">
        <v>20521</v>
      </c>
      <c r="M493">
        <v>20788</v>
      </c>
      <c r="N493">
        <v>21798</v>
      </c>
      <c r="O493">
        <v>22194</v>
      </c>
      <c r="P493">
        <v>22707</v>
      </c>
      <c r="Q493">
        <v>24294</v>
      </c>
      <c r="R493">
        <v>24440</v>
      </c>
      <c r="S493">
        <v>24947</v>
      </c>
      <c r="T493">
        <v>25972</v>
      </c>
      <c r="U493">
        <v>26679</v>
      </c>
    </row>
    <row r="494" spans="1:21" x14ac:dyDescent="0.3">
      <c r="A494" t="s">
        <v>1127</v>
      </c>
      <c r="B494" t="s">
        <v>1352</v>
      </c>
      <c r="C494" t="s">
        <v>1353</v>
      </c>
      <c r="F494">
        <v>16788</v>
      </c>
      <c r="G494">
        <v>17134</v>
      </c>
      <c r="H494">
        <v>17565</v>
      </c>
      <c r="I494">
        <v>18519</v>
      </c>
      <c r="J494">
        <v>18971</v>
      </c>
      <c r="K494">
        <v>19340</v>
      </c>
      <c r="L494">
        <v>19362</v>
      </c>
      <c r="M494">
        <v>19622</v>
      </c>
      <c r="N494">
        <v>20514</v>
      </c>
      <c r="O494">
        <v>21324</v>
      </c>
      <c r="P494">
        <v>21748</v>
      </c>
      <c r="Q494">
        <v>23270</v>
      </c>
      <c r="R494">
        <v>23314</v>
      </c>
      <c r="S494">
        <v>24029</v>
      </c>
      <c r="T494">
        <v>25053</v>
      </c>
      <c r="U494">
        <v>25636</v>
      </c>
    </row>
    <row r="495" spans="1:21" x14ac:dyDescent="0.3">
      <c r="A495" t="s">
        <v>1124</v>
      </c>
      <c r="B495" t="s">
        <v>1354</v>
      </c>
      <c r="C495" t="s">
        <v>197</v>
      </c>
      <c r="F495">
        <v>14517</v>
      </c>
      <c r="G495">
        <v>15011</v>
      </c>
      <c r="H495">
        <v>15493</v>
      </c>
      <c r="I495">
        <v>16234</v>
      </c>
      <c r="J495">
        <v>16607</v>
      </c>
      <c r="K495">
        <v>17058</v>
      </c>
      <c r="L495">
        <v>17191</v>
      </c>
      <c r="M495">
        <v>17446</v>
      </c>
      <c r="N495">
        <v>18011</v>
      </c>
      <c r="O495">
        <v>18605</v>
      </c>
      <c r="P495">
        <v>19081</v>
      </c>
      <c r="Q495">
        <v>20074</v>
      </c>
      <c r="R495">
        <v>20478</v>
      </c>
      <c r="S495">
        <v>20790</v>
      </c>
      <c r="T495">
        <v>21577</v>
      </c>
      <c r="U495">
        <v>22110</v>
      </c>
    </row>
    <row r="496" spans="1:21" x14ac:dyDescent="0.3">
      <c r="A496" t="s">
        <v>1127</v>
      </c>
      <c r="B496" t="s">
        <v>1355</v>
      </c>
      <c r="C496" t="s">
        <v>185</v>
      </c>
      <c r="F496">
        <v>13278</v>
      </c>
      <c r="G496">
        <v>13696</v>
      </c>
      <c r="H496">
        <v>14094</v>
      </c>
      <c r="I496">
        <v>14801</v>
      </c>
      <c r="J496">
        <v>15107</v>
      </c>
      <c r="K496">
        <v>15625</v>
      </c>
      <c r="L496">
        <v>15653</v>
      </c>
      <c r="M496">
        <v>15907</v>
      </c>
      <c r="N496">
        <v>16232</v>
      </c>
      <c r="O496">
        <v>16500</v>
      </c>
      <c r="P496">
        <v>16871</v>
      </c>
      <c r="Q496">
        <v>17813</v>
      </c>
      <c r="R496">
        <v>18223</v>
      </c>
      <c r="S496">
        <v>18503</v>
      </c>
      <c r="T496">
        <v>19213</v>
      </c>
      <c r="U496">
        <v>19814</v>
      </c>
    </row>
    <row r="497" spans="1:21" x14ac:dyDescent="0.3">
      <c r="A497" t="s">
        <v>1127</v>
      </c>
      <c r="B497" t="s">
        <v>1356</v>
      </c>
      <c r="C497" t="s">
        <v>1357</v>
      </c>
      <c r="F497">
        <v>13556</v>
      </c>
      <c r="G497">
        <v>13972</v>
      </c>
      <c r="H497">
        <v>14397</v>
      </c>
      <c r="I497">
        <v>15118</v>
      </c>
      <c r="J497">
        <v>15445</v>
      </c>
      <c r="K497">
        <v>15848</v>
      </c>
      <c r="L497">
        <v>15983</v>
      </c>
      <c r="M497">
        <v>16246</v>
      </c>
      <c r="N497">
        <v>16723</v>
      </c>
      <c r="O497">
        <v>17272</v>
      </c>
      <c r="P497">
        <v>17681</v>
      </c>
      <c r="Q497">
        <v>18561</v>
      </c>
      <c r="R497">
        <v>19189</v>
      </c>
      <c r="S497">
        <v>19572</v>
      </c>
      <c r="T497">
        <v>20313</v>
      </c>
      <c r="U497">
        <v>20841</v>
      </c>
    </row>
    <row r="498" spans="1:21" x14ac:dyDescent="0.3">
      <c r="A498" t="s">
        <v>1127</v>
      </c>
      <c r="B498" t="s">
        <v>1358</v>
      </c>
      <c r="C498" t="s">
        <v>1359</v>
      </c>
      <c r="F498">
        <v>12318</v>
      </c>
      <c r="G498">
        <v>12857</v>
      </c>
      <c r="H498">
        <v>13312</v>
      </c>
      <c r="I498">
        <v>14044</v>
      </c>
      <c r="J498">
        <v>14467</v>
      </c>
      <c r="K498">
        <v>15164</v>
      </c>
      <c r="L498">
        <v>15381</v>
      </c>
      <c r="M498">
        <v>15688</v>
      </c>
      <c r="N498">
        <v>16250</v>
      </c>
      <c r="O498">
        <v>16812</v>
      </c>
      <c r="P498">
        <v>17187</v>
      </c>
      <c r="Q498">
        <v>17945</v>
      </c>
      <c r="R498">
        <v>18299</v>
      </c>
      <c r="S498">
        <v>18576</v>
      </c>
      <c r="T498">
        <v>19167</v>
      </c>
      <c r="U498">
        <v>19635</v>
      </c>
    </row>
    <row r="499" spans="1:21" x14ac:dyDescent="0.3">
      <c r="A499" t="s">
        <v>1127</v>
      </c>
      <c r="B499" t="s">
        <v>1360</v>
      </c>
      <c r="C499" t="s">
        <v>1361</v>
      </c>
      <c r="F499">
        <v>15524</v>
      </c>
      <c r="G499">
        <v>15993</v>
      </c>
      <c r="H499">
        <v>16465</v>
      </c>
      <c r="I499">
        <v>17167</v>
      </c>
      <c r="J499">
        <v>17491</v>
      </c>
      <c r="K499">
        <v>17797</v>
      </c>
      <c r="L499">
        <v>17930</v>
      </c>
      <c r="M499">
        <v>18062</v>
      </c>
      <c r="N499">
        <v>18728</v>
      </c>
      <c r="O499">
        <v>19412</v>
      </c>
      <c r="P499">
        <v>19804</v>
      </c>
      <c r="Q499">
        <v>20485</v>
      </c>
      <c r="R499">
        <v>21075</v>
      </c>
      <c r="S499">
        <v>21326</v>
      </c>
      <c r="T499">
        <v>22033</v>
      </c>
      <c r="U499">
        <v>22491</v>
      </c>
    </row>
    <row r="500" spans="1:21" x14ac:dyDescent="0.3">
      <c r="A500" t="s">
        <v>1127</v>
      </c>
      <c r="B500" t="s">
        <v>1362</v>
      </c>
      <c r="C500" t="s">
        <v>1363</v>
      </c>
      <c r="F500">
        <v>18831</v>
      </c>
      <c r="G500">
        <v>19401</v>
      </c>
      <c r="H500">
        <v>20012</v>
      </c>
      <c r="I500">
        <v>20830</v>
      </c>
      <c r="J500">
        <v>21247</v>
      </c>
      <c r="K500">
        <v>21435</v>
      </c>
      <c r="L500">
        <v>21522</v>
      </c>
      <c r="M500">
        <v>21794</v>
      </c>
      <c r="N500">
        <v>22562</v>
      </c>
      <c r="O500">
        <v>23436</v>
      </c>
      <c r="P500">
        <v>24285</v>
      </c>
      <c r="Q500">
        <v>26031</v>
      </c>
      <c r="R500">
        <v>26149</v>
      </c>
      <c r="S500">
        <v>26510</v>
      </c>
      <c r="T500">
        <v>27737</v>
      </c>
      <c r="U500">
        <v>28370</v>
      </c>
    </row>
    <row r="501" spans="1:21" x14ac:dyDescent="0.3">
      <c r="A501" t="s">
        <v>1122</v>
      </c>
      <c r="B501" t="s">
        <v>1364</v>
      </c>
      <c r="C501" t="s">
        <v>1021</v>
      </c>
      <c r="F501">
        <v>13736</v>
      </c>
      <c r="G501">
        <v>14305</v>
      </c>
      <c r="H501">
        <v>15013</v>
      </c>
      <c r="I501">
        <v>15570</v>
      </c>
      <c r="J501">
        <v>16080</v>
      </c>
      <c r="K501">
        <v>16137</v>
      </c>
      <c r="L501">
        <v>16536</v>
      </c>
      <c r="M501">
        <v>16864</v>
      </c>
      <c r="N501">
        <v>17278</v>
      </c>
      <c r="O501">
        <v>17841</v>
      </c>
      <c r="P501">
        <v>18402</v>
      </c>
      <c r="Q501">
        <v>19279</v>
      </c>
      <c r="R501">
        <v>19467</v>
      </c>
      <c r="S501">
        <v>19791</v>
      </c>
      <c r="T501">
        <v>20726</v>
      </c>
      <c r="U501">
        <v>21222</v>
      </c>
    </row>
    <row r="502" spans="1:21" x14ac:dyDescent="0.3">
      <c r="A502" t="s">
        <v>1124</v>
      </c>
      <c r="B502" t="s">
        <v>1365</v>
      </c>
      <c r="C502" t="s">
        <v>1366</v>
      </c>
      <c r="F502">
        <v>14194</v>
      </c>
      <c r="G502">
        <v>14806</v>
      </c>
      <c r="H502">
        <v>15508</v>
      </c>
      <c r="I502">
        <v>16066</v>
      </c>
      <c r="J502">
        <v>16562</v>
      </c>
      <c r="K502">
        <v>16566</v>
      </c>
      <c r="L502">
        <v>16909</v>
      </c>
      <c r="M502">
        <v>17253</v>
      </c>
      <c r="N502">
        <v>17697</v>
      </c>
      <c r="O502">
        <v>18388</v>
      </c>
      <c r="P502">
        <v>19066</v>
      </c>
      <c r="Q502">
        <v>20096</v>
      </c>
      <c r="R502">
        <v>20305</v>
      </c>
      <c r="S502">
        <v>20564</v>
      </c>
      <c r="T502">
        <v>21627</v>
      </c>
      <c r="U502">
        <v>22205</v>
      </c>
    </row>
    <row r="503" spans="1:21" x14ac:dyDescent="0.3">
      <c r="A503" t="s">
        <v>1127</v>
      </c>
      <c r="B503" t="s">
        <v>1367</v>
      </c>
      <c r="C503" t="s">
        <v>202</v>
      </c>
      <c r="F503">
        <v>12885</v>
      </c>
      <c r="G503">
        <v>13091</v>
      </c>
      <c r="H503">
        <v>13684</v>
      </c>
      <c r="I503">
        <v>14331</v>
      </c>
      <c r="J503">
        <v>14719</v>
      </c>
      <c r="K503">
        <v>14643</v>
      </c>
      <c r="L503">
        <v>15133</v>
      </c>
      <c r="M503">
        <v>15508</v>
      </c>
      <c r="N503">
        <v>15757</v>
      </c>
      <c r="O503">
        <v>16295</v>
      </c>
      <c r="P503">
        <v>16873</v>
      </c>
      <c r="Q503">
        <v>17812</v>
      </c>
      <c r="R503">
        <v>18354</v>
      </c>
      <c r="S503">
        <v>18751</v>
      </c>
      <c r="T503">
        <v>19592</v>
      </c>
      <c r="U503">
        <v>20249</v>
      </c>
    </row>
    <row r="504" spans="1:21" x14ac:dyDescent="0.3">
      <c r="A504" t="s">
        <v>1127</v>
      </c>
      <c r="B504" t="s">
        <v>1368</v>
      </c>
      <c r="C504" t="s">
        <v>1369</v>
      </c>
      <c r="F504">
        <v>14412</v>
      </c>
      <c r="G504">
        <v>15023</v>
      </c>
      <c r="H504">
        <v>15875</v>
      </c>
      <c r="I504">
        <v>16460</v>
      </c>
      <c r="J504">
        <v>17133</v>
      </c>
      <c r="K504">
        <v>17083</v>
      </c>
      <c r="L504">
        <v>17392</v>
      </c>
      <c r="M504">
        <v>17788</v>
      </c>
      <c r="N504">
        <v>18320</v>
      </c>
      <c r="O504">
        <v>19018</v>
      </c>
      <c r="P504">
        <v>19615</v>
      </c>
      <c r="Q504">
        <v>21053</v>
      </c>
      <c r="R504">
        <v>21111</v>
      </c>
      <c r="S504">
        <v>21239</v>
      </c>
      <c r="T504">
        <v>22436</v>
      </c>
      <c r="U504">
        <v>23065</v>
      </c>
    </row>
    <row r="505" spans="1:21" x14ac:dyDescent="0.3">
      <c r="A505" t="s">
        <v>1127</v>
      </c>
      <c r="B505" t="s">
        <v>1370</v>
      </c>
      <c r="C505" t="s">
        <v>214</v>
      </c>
      <c r="F505">
        <v>14373</v>
      </c>
      <c r="G505">
        <v>15355</v>
      </c>
      <c r="H505">
        <v>16080</v>
      </c>
      <c r="I505">
        <v>16592</v>
      </c>
      <c r="J505">
        <v>17151</v>
      </c>
      <c r="K505">
        <v>17190</v>
      </c>
      <c r="L505">
        <v>17599</v>
      </c>
      <c r="M505">
        <v>17813</v>
      </c>
      <c r="N505">
        <v>18358</v>
      </c>
      <c r="O505">
        <v>19143</v>
      </c>
      <c r="P505">
        <v>20037</v>
      </c>
      <c r="Q505">
        <v>20907</v>
      </c>
      <c r="R505">
        <v>21011</v>
      </c>
      <c r="S505">
        <v>21075</v>
      </c>
      <c r="T505">
        <v>22042</v>
      </c>
      <c r="U505">
        <v>22516</v>
      </c>
    </row>
    <row r="506" spans="1:21" x14ac:dyDescent="0.3">
      <c r="A506" t="s">
        <v>1127</v>
      </c>
      <c r="B506" t="s">
        <v>1371</v>
      </c>
      <c r="C506" t="s">
        <v>209</v>
      </c>
      <c r="F506">
        <v>14197</v>
      </c>
      <c r="G506">
        <v>14625</v>
      </c>
      <c r="H506">
        <v>15125</v>
      </c>
      <c r="I506">
        <v>15457</v>
      </c>
      <c r="J506">
        <v>15727</v>
      </c>
      <c r="K506">
        <v>16055</v>
      </c>
      <c r="L506">
        <v>15956</v>
      </c>
      <c r="M506">
        <v>16218</v>
      </c>
      <c r="N506">
        <v>16603</v>
      </c>
      <c r="O506">
        <v>17037</v>
      </c>
      <c r="P506">
        <v>17651</v>
      </c>
      <c r="Q506">
        <v>18346</v>
      </c>
      <c r="R506">
        <v>18770</v>
      </c>
      <c r="S506">
        <v>19081</v>
      </c>
      <c r="T506">
        <v>19974</v>
      </c>
      <c r="U506">
        <v>20516</v>
      </c>
    </row>
    <row r="507" spans="1:21" x14ac:dyDescent="0.3">
      <c r="A507" t="s">
        <v>1127</v>
      </c>
      <c r="B507" t="s">
        <v>1372</v>
      </c>
      <c r="C507" t="s">
        <v>211</v>
      </c>
      <c r="F507">
        <v>14824</v>
      </c>
      <c r="G507">
        <v>15425</v>
      </c>
      <c r="H507">
        <v>16080</v>
      </c>
      <c r="I507">
        <v>16672</v>
      </c>
      <c r="J507">
        <v>17050</v>
      </c>
      <c r="K507">
        <v>17025</v>
      </c>
      <c r="L507">
        <v>17399</v>
      </c>
      <c r="M507">
        <v>17858</v>
      </c>
      <c r="N507">
        <v>18262</v>
      </c>
      <c r="O507">
        <v>19090</v>
      </c>
      <c r="P507">
        <v>19730</v>
      </c>
      <c r="Q507">
        <v>20646</v>
      </c>
      <c r="R507">
        <v>20796</v>
      </c>
      <c r="S507">
        <v>21331</v>
      </c>
      <c r="T507">
        <v>22609</v>
      </c>
      <c r="U507">
        <v>23179</v>
      </c>
    </row>
    <row r="508" spans="1:21" x14ac:dyDescent="0.3">
      <c r="A508" t="s">
        <v>1124</v>
      </c>
      <c r="B508" t="s">
        <v>1373</v>
      </c>
      <c r="C508" t="s">
        <v>1374</v>
      </c>
      <c r="F508">
        <v>14197</v>
      </c>
      <c r="G508">
        <v>14749</v>
      </c>
      <c r="H508">
        <v>15572</v>
      </c>
      <c r="I508">
        <v>16157</v>
      </c>
      <c r="J508">
        <v>16621</v>
      </c>
      <c r="K508">
        <v>16448</v>
      </c>
      <c r="L508">
        <v>17027</v>
      </c>
      <c r="M508">
        <v>17427</v>
      </c>
      <c r="N508">
        <v>17785</v>
      </c>
      <c r="O508">
        <v>18300</v>
      </c>
      <c r="P508">
        <v>18867</v>
      </c>
      <c r="Q508">
        <v>19719</v>
      </c>
      <c r="R508">
        <v>19787</v>
      </c>
      <c r="S508">
        <v>20139</v>
      </c>
      <c r="T508">
        <v>21097</v>
      </c>
      <c r="U508">
        <v>21577</v>
      </c>
    </row>
    <row r="509" spans="1:21" x14ac:dyDescent="0.3">
      <c r="A509" t="s">
        <v>1127</v>
      </c>
      <c r="B509" t="s">
        <v>215</v>
      </c>
      <c r="C509" t="s">
        <v>215</v>
      </c>
      <c r="F509">
        <v>13710</v>
      </c>
      <c r="G509">
        <v>14220</v>
      </c>
      <c r="H509">
        <v>14986</v>
      </c>
      <c r="I509">
        <v>15524</v>
      </c>
      <c r="J509">
        <v>16086</v>
      </c>
      <c r="K509">
        <v>16075</v>
      </c>
      <c r="L509">
        <v>16666</v>
      </c>
      <c r="M509">
        <v>16996</v>
      </c>
      <c r="N509">
        <v>17291</v>
      </c>
      <c r="O509">
        <v>17653</v>
      </c>
      <c r="P509">
        <v>18315</v>
      </c>
      <c r="Q509">
        <v>19034</v>
      </c>
      <c r="R509">
        <v>19088</v>
      </c>
      <c r="S509">
        <v>19520</v>
      </c>
      <c r="T509">
        <v>20408</v>
      </c>
      <c r="U509">
        <v>20827</v>
      </c>
    </row>
    <row r="510" spans="1:21" x14ac:dyDescent="0.3">
      <c r="A510" t="s">
        <v>1127</v>
      </c>
      <c r="B510" t="s">
        <v>1376</v>
      </c>
      <c r="C510" t="s">
        <v>207</v>
      </c>
      <c r="F510">
        <v>14514</v>
      </c>
      <c r="G510">
        <v>15114</v>
      </c>
      <c r="H510">
        <v>15848</v>
      </c>
      <c r="I510">
        <v>16542</v>
      </c>
      <c r="J510">
        <v>16808</v>
      </c>
      <c r="K510">
        <v>16381</v>
      </c>
      <c r="L510">
        <v>16873</v>
      </c>
      <c r="M510">
        <v>17179</v>
      </c>
      <c r="N510">
        <v>17514</v>
      </c>
      <c r="O510">
        <v>18191</v>
      </c>
      <c r="P510">
        <v>18573</v>
      </c>
      <c r="Q510">
        <v>19678</v>
      </c>
      <c r="R510">
        <v>19715</v>
      </c>
      <c r="S510">
        <v>20033</v>
      </c>
      <c r="T510">
        <v>21045</v>
      </c>
      <c r="U510">
        <v>21652</v>
      </c>
    </row>
    <row r="511" spans="1:21" x14ac:dyDescent="0.3">
      <c r="A511" t="s">
        <v>1127</v>
      </c>
      <c r="B511" t="s">
        <v>1377</v>
      </c>
      <c r="C511" t="s">
        <v>213</v>
      </c>
      <c r="F511">
        <v>14586</v>
      </c>
      <c r="G511">
        <v>15151</v>
      </c>
      <c r="H511">
        <v>16142</v>
      </c>
      <c r="I511">
        <v>16686</v>
      </c>
      <c r="J511">
        <v>17208</v>
      </c>
      <c r="K511">
        <v>17057</v>
      </c>
      <c r="L511">
        <v>17710</v>
      </c>
      <c r="M511">
        <v>18309</v>
      </c>
      <c r="N511">
        <v>18787</v>
      </c>
      <c r="O511">
        <v>19360</v>
      </c>
      <c r="P511">
        <v>19985</v>
      </c>
      <c r="Q511">
        <v>20769</v>
      </c>
      <c r="R511">
        <v>20895</v>
      </c>
      <c r="S511">
        <v>21166</v>
      </c>
      <c r="T511">
        <v>22175</v>
      </c>
      <c r="U511">
        <v>22613</v>
      </c>
    </row>
    <row r="512" spans="1:21" x14ac:dyDescent="0.3">
      <c r="A512" t="s">
        <v>1124</v>
      </c>
      <c r="B512" t="s">
        <v>1379</v>
      </c>
      <c r="C512" t="s">
        <v>1380</v>
      </c>
      <c r="F512">
        <v>12449</v>
      </c>
      <c r="G512">
        <v>12908</v>
      </c>
      <c r="H512">
        <v>13515</v>
      </c>
      <c r="I512">
        <v>14072</v>
      </c>
      <c r="J512">
        <v>14473</v>
      </c>
      <c r="K512">
        <v>14689</v>
      </c>
      <c r="L512">
        <v>15190</v>
      </c>
      <c r="M512">
        <v>15560</v>
      </c>
      <c r="N512">
        <v>15942</v>
      </c>
      <c r="O512">
        <v>16191</v>
      </c>
      <c r="P512">
        <v>16558</v>
      </c>
      <c r="Q512">
        <v>17123</v>
      </c>
      <c r="R512">
        <v>17534</v>
      </c>
      <c r="S512">
        <v>18045</v>
      </c>
      <c r="T512">
        <v>18551</v>
      </c>
      <c r="U512">
        <v>18869</v>
      </c>
    </row>
    <row r="513" spans="1:21" x14ac:dyDescent="0.3">
      <c r="A513" t="s">
        <v>1127</v>
      </c>
      <c r="B513" t="s">
        <v>1381</v>
      </c>
      <c r="C513" t="s">
        <v>1380</v>
      </c>
      <c r="F513">
        <v>12449</v>
      </c>
      <c r="G513">
        <v>12908</v>
      </c>
      <c r="H513">
        <v>13515</v>
      </c>
      <c r="I513">
        <v>14072</v>
      </c>
      <c r="J513">
        <v>14473</v>
      </c>
      <c r="K513">
        <v>14689</v>
      </c>
      <c r="L513">
        <v>15190</v>
      </c>
      <c r="M513">
        <v>15560</v>
      </c>
      <c r="N513">
        <v>15942</v>
      </c>
      <c r="O513">
        <v>16191</v>
      </c>
      <c r="P513">
        <v>16558</v>
      </c>
      <c r="Q513">
        <v>17123</v>
      </c>
      <c r="R513">
        <v>17534</v>
      </c>
      <c r="S513">
        <v>18045</v>
      </c>
      <c r="T513">
        <v>18551</v>
      </c>
      <c r="U513">
        <v>18869</v>
      </c>
    </row>
    <row r="514" spans="1:21" x14ac:dyDescent="0.3">
      <c r="A514" t="s">
        <v>1124</v>
      </c>
      <c r="B514" t="s">
        <v>1382</v>
      </c>
      <c r="C514" t="s">
        <v>212</v>
      </c>
      <c r="F514">
        <v>12904</v>
      </c>
      <c r="G514">
        <v>13453</v>
      </c>
      <c r="H514">
        <v>14089</v>
      </c>
      <c r="I514">
        <v>14611</v>
      </c>
      <c r="J514">
        <v>15244</v>
      </c>
      <c r="K514">
        <v>15588</v>
      </c>
      <c r="L514">
        <v>15848</v>
      </c>
      <c r="M514">
        <v>16041</v>
      </c>
      <c r="N514">
        <v>16471</v>
      </c>
      <c r="O514">
        <v>16967</v>
      </c>
      <c r="P514">
        <v>17370</v>
      </c>
      <c r="Q514">
        <v>18098</v>
      </c>
      <c r="R514">
        <v>18268</v>
      </c>
      <c r="S514">
        <v>18611</v>
      </c>
      <c r="T514">
        <v>19457</v>
      </c>
      <c r="U514">
        <v>19890</v>
      </c>
    </row>
    <row r="515" spans="1:21" x14ac:dyDescent="0.3">
      <c r="A515" t="s">
        <v>1127</v>
      </c>
      <c r="B515" t="s">
        <v>1383</v>
      </c>
      <c r="C515" t="s">
        <v>206</v>
      </c>
      <c r="F515">
        <v>11497</v>
      </c>
      <c r="G515">
        <v>11731</v>
      </c>
      <c r="H515">
        <v>12167</v>
      </c>
      <c r="I515">
        <v>12692</v>
      </c>
      <c r="J515">
        <v>13107</v>
      </c>
      <c r="K515">
        <v>13370</v>
      </c>
      <c r="L515">
        <v>14001</v>
      </c>
      <c r="M515">
        <v>14230</v>
      </c>
      <c r="N515">
        <v>14391</v>
      </c>
      <c r="O515">
        <v>14761</v>
      </c>
      <c r="P515">
        <v>15147</v>
      </c>
      <c r="Q515">
        <v>15614</v>
      </c>
      <c r="R515">
        <v>15702</v>
      </c>
      <c r="S515">
        <v>16261</v>
      </c>
      <c r="T515">
        <v>16923</v>
      </c>
      <c r="U515">
        <v>17343</v>
      </c>
    </row>
    <row r="516" spans="1:21" x14ac:dyDescent="0.3">
      <c r="A516" t="s">
        <v>1127</v>
      </c>
      <c r="B516" t="s">
        <v>1384</v>
      </c>
      <c r="C516" t="s">
        <v>210</v>
      </c>
      <c r="F516">
        <v>12233</v>
      </c>
      <c r="G516">
        <v>12968</v>
      </c>
      <c r="H516">
        <v>13492</v>
      </c>
      <c r="I516">
        <v>13786</v>
      </c>
      <c r="J516">
        <v>14477</v>
      </c>
      <c r="K516">
        <v>14668</v>
      </c>
      <c r="L516">
        <v>15049</v>
      </c>
      <c r="M516">
        <v>15342</v>
      </c>
      <c r="N516">
        <v>15720</v>
      </c>
      <c r="O516">
        <v>16200</v>
      </c>
      <c r="P516">
        <v>16729</v>
      </c>
      <c r="Q516">
        <v>17123</v>
      </c>
      <c r="R516">
        <v>17443</v>
      </c>
      <c r="S516">
        <v>17705</v>
      </c>
      <c r="T516">
        <v>18342</v>
      </c>
      <c r="U516">
        <v>18698</v>
      </c>
    </row>
    <row r="517" spans="1:21" x14ac:dyDescent="0.3">
      <c r="A517" t="s">
        <v>1127</v>
      </c>
      <c r="B517" t="s">
        <v>212</v>
      </c>
      <c r="C517" t="s">
        <v>472</v>
      </c>
      <c r="F517">
        <v>13505</v>
      </c>
      <c r="G517">
        <v>14128</v>
      </c>
      <c r="H517">
        <v>14854</v>
      </c>
      <c r="I517">
        <v>15414</v>
      </c>
      <c r="J517">
        <v>16111</v>
      </c>
      <c r="K517">
        <v>16509</v>
      </c>
      <c r="L517">
        <v>16620</v>
      </c>
      <c r="M517">
        <v>16786</v>
      </c>
      <c r="N517">
        <v>17315</v>
      </c>
      <c r="O517">
        <v>17853</v>
      </c>
      <c r="P517">
        <v>18239</v>
      </c>
      <c r="Q517">
        <v>19108</v>
      </c>
      <c r="R517">
        <v>19274</v>
      </c>
      <c r="S517">
        <v>19552</v>
      </c>
      <c r="T517">
        <v>20486</v>
      </c>
      <c r="U517">
        <v>20924</v>
      </c>
    </row>
    <row r="518" spans="1:21" x14ac:dyDescent="0.3">
      <c r="A518" t="s">
        <v>1122</v>
      </c>
      <c r="B518" t="s">
        <v>1387</v>
      </c>
      <c r="C518" t="s">
        <v>1022</v>
      </c>
      <c r="F518">
        <v>12136</v>
      </c>
      <c r="G518">
        <v>12474</v>
      </c>
      <c r="H518">
        <v>12858</v>
      </c>
      <c r="I518">
        <v>13248</v>
      </c>
      <c r="J518">
        <v>13784</v>
      </c>
      <c r="K518">
        <v>13760</v>
      </c>
      <c r="L518">
        <v>14011</v>
      </c>
      <c r="M518">
        <v>14303</v>
      </c>
      <c r="N518">
        <v>14761</v>
      </c>
      <c r="O518">
        <v>14978</v>
      </c>
      <c r="P518">
        <v>15367</v>
      </c>
      <c r="Q518">
        <v>15875</v>
      </c>
      <c r="R518">
        <v>15927</v>
      </c>
      <c r="S518">
        <v>16317</v>
      </c>
      <c r="T518">
        <v>17081</v>
      </c>
      <c r="U518">
        <v>17263</v>
      </c>
    </row>
    <row r="519" spans="1:21" x14ac:dyDescent="0.3">
      <c r="A519" t="s">
        <v>1124</v>
      </c>
      <c r="B519" t="s">
        <v>1388</v>
      </c>
      <c r="C519" t="s">
        <v>1389</v>
      </c>
      <c r="F519">
        <v>11719</v>
      </c>
      <c r="G519">
        <v>12082</v>
      </c>
      <c r="H519">
        <v>12416</v>
      </c>
      <c r="I519">
        <v>12787</v>
      </c>
      <c r="J519">
        <v>13319</v>
      </c>
      <c r="K519">
        <v>13338</v>
      </c>
      <c r="L519">
        <v>13532</v>
      </c>
      <c r="M519">
        <v>13783</v>
      </c>
      <c r="N519">
        <v>14281</v>
      </c>
      <c r="O519">
        <v>14524</v>
      </c>
      <c r="P519">
        <v>14866</v>
      </c>
      <c r="Q519">
        <v>15303</v>
      </c>
      <c r="R519">
        <v>15335</v>
      </c>
      <c r="S519">
        <v>15650</v>
      </c>
      <c r="T519">
        <v>16343</v>
      </c>
      <c r="U519">
        <v>16575</v>
      </c>
    </row>
    <row r="520" spans="1:21" x14ac:dyDescent="0.3">
      <c r="A520" t="s">
        <v>1127</v>
      </c>
      <c r="B520" t="s">
        <v>1390</v>
      </c>
      <c r="C520" t="s">
        <v>216</v>
      </c>
      <c r="F520">
        <v>12318</v>
      </c>
      <c r="G520">
        <v>12491</v>
      </c>
      <c r="H520">
        <v>12570</v>
      </c>
      <c r="I520">
        <v>13141</v>
      </c>
      <c r="J520">
        <v>13950</v>
      </c>
      <c r="K520">
        <v>14212</v>
      </c>
      <c r="L520">
        <v>14509</v>
      </c>
      <c r="M520">
        <v>14872</v>
      </c>
      <c r="N520">
        <v>15358</v>
      </c>
      <c r="O520">
        <v>15740</v>
      </c>
      <c r="P520">
        <v>15983</v>
      </c>
      <c r="Q520">
        <v>16478</v>
      </c>
      <c r="R520">
        <v>16476</v>
      </c>
      <c r="S520">
        <v>16731</v>
      </c>
      <c r="T520">
        <v>17392</v>
      </c>
      <c r="U520">
        <v>17529</v>
      </c>
    </row>
    <row r="521" spans="1:21" x14ac:dyDescent="0.3">
      <c r="A521" t="s">
        <v>1127</v>
      </c>
      <c r="B521" t="s">
        <v>1391</v>
      </c>
      <c r="C521" t="s">
        <v>217</v>
      </c>
      <c r="F521">
        <v>11687</v>
      </c>
      <c r="G521">
        <v>12110</v>
      </c>
      <c r="H521">
        <v>12723</v>
      </c>
      <c r="I521">
        <v>12938</v>
      </c>
      <c r="J521">
        <v>13082</v>
      </c>
      <c r="K521">
        <v>13306</v>
      </c>
      <c r="L521">
        <v>13472</v>
      </c>
      <c r="M521">
        <v>13628</v>
      </c>
      <c r="N521">
        <v>13997</v>
      </c>
      <c r="O521">
        <v>14247</v>
      </c>
      <c r="P521">
        <v>14681</v>
      </c>
      <c r="Q521">
        <v>15158</v>
      </c>
      <c r="R521">
        <v>15134</v>
      </c>
      <c r="S521">
        <v>15298</v>
      </c>
      <c r="T521">
        <v>15741</v>
      </c>
      <c r="U521">
        <v>15941</v>
      </c>
    </row>
    <row r="522" spans="1:21" x14ac:dyDescent="0.3">
      <c r="A522" t="s">
        <v>1127</v>
      </c>
      <c r="B522" t="s">
        <v>1392</v>
      </c>
      <c r="C522" t="s">
        <v>1393</v>
      </c>
      <c r="F522">
        <v>12813</v>
      </c>
      <c r="G522">
        <v>13468</v>
      </c>
      <c r="H522">
        <v>13588</v>
      </c>
      <c r="I522">
        <v>13889</v>
      </c>
      <c r="J522">
        <v>14558</v>
      </c>
      <c r="K522">
        <v>14443</v>
      </c>
      <c r="L522">
        <v>14734</v>
      </c>
      <c r="M522">
        <v>15208</v>
      </c>
      <c r="N522">
        <v>15718</v>
      </c>
      <c r="O522">
        <v>15853</v>
      </c>
      <c r="P522">
        <v>16196</v>
      </c>
      <c r="Q522">
        <v>16634</v>
      </c>
      <c r="R522">
        <v>16559</v>
      </c>
      <c r="S522">
        <v>16892</v>
      </c>
      <c r="T522">
        <v>17780</v>
      </c>
      <c r="U522">
        <v>18060</v>
      </c>
    </row>
    <row r="523" spans="1:21" x14ac:dyDescent="0.3">
      <c r="A523" t="s">
        <v>1127</v>
      </c>
      <c r="B523" t="s">
        <v>1394</v>
      </c>
      <c r="C523" t="s">
        <v>1395</v>
      </c>
      <c r="F523">
        <v>11370</v>
      </c>
      <c r="G523">
        <v>12032</v>
      </c>
      <c r="H523">
        <v>12726</v>
      </c>
      <c r="I523">
        <v>12959</v>
      </c>
      <c r="J523">
        <v>13593</v>
      </c>
      <c r="K523">
        <v>13700</v>
      </c>
      <c r="L523">
        <v>14028</v>
      </c>
      <c r="M523">
        <v>14397</v>
      </c>
      <c r="N523">
        <v>14936</v>
      </c>
      <c r="O523">
        <v>15112</v>
      </c>
      <c r="P523">
        <v>15459</v>
      </c>
      <c r="Q523">
        <v>15863</v>
      </c>
      <c r="R523">
        <v>15925</v>
      </c>
      <c r="S523">
        <v>16120</v>
      </c>
      <c r="T523">
        <v>16852</v>
      </c>
      <c r="U523">
        <v>17045</v>
      </c>
    </row>
    <row r="524" spans="1:21" x14ac:dyDescent="0.3">
      <c r="A524" t="s">
        <v>1127</v>
      </c>
      <c r="B524" t="s">
        <v>1396</v>
      </c>
      <c r="C524" t="s">
        <v>1397</v>
      </c>
      <c r="F524">
        <v>11024</v>
      </c>
      <c r="G524">
        <v>11442</v>
      </c>
      <c r="H524">
        <v>11704</v>
      </c>
      <c r="I524">
        <v>12149</v>
      </c>
      <c r="J524">
        <v>12491</v>
      </c>
      <c r="K524">
        <v>12494</v>
      </c>
      <c r="L524">
        <v>12769</v>
      </c>
      <c r="M524">
        <v>12970</v>
      </c>
      <c r="N524">
        <v>13392</v>
      </c>
      <c r="O524">
        <v>13660</v>
      </c>
      <c r="P524">
        <v>13922</v>
      </c>
      <c r="Q524">
        <v>14400</v>
      </c>
      <c r="R524">
        <v>14477</v>
      </c>
      <c r="S524">
        <v>14985</v>
      </c>
      <c r="T524">
        <v>15656</v>
      </c>
      <c r="U524">
        <v>15874</v>
      </c>
    </row>
    <row r="525" spans="1:21" x14ac:dyDescent="0.3">
      <c r="A525" t="s">
        <v>1127</v>
      </c>
      <c r="B525" t="s">
        <v>1398</v>
      </c>
      <c r="C525" t="s">
        <v>1399</v>
      </c>
      <c r="F525">
        <v>11478</v>
      </c>
      <c r="G525">
        <v>11601</v>
      </c>
      <c r="H525">
        <v>11656</v>
      </c>
      <c r="I525">
        <v>12147</v>
      </c>
      <c r="J525">
        <v>12457</v>
      </c>
      <c r="K525">
        <v>12354</v>
      </c>
      <c r="L525">
        <v>12597</v>
      </c>
      <c r="M525">
        <v>12896</v>
      </c>
      <c r="N525">
        <v>13435</v>
      </c>
      <c r="O525">
        <v>13731</v>
      </c>
      <c r="P525">
        <v>13872</v>
      </c>
      <c r="Q525">
        <v>14415</v>
      </c>
      <c r="R525">
        <v>14687</v>
      </c>
      <c r="S525">
        <v>14919</v>
      </c>
      <c r="T525">
        <v>15560</v>
      </c>
      <c r="U525">
        <v>15856</v>
      </c>
    </row>
    <row r="526" spans="1:21" x14ac:dyDescent="0.3">
      <c r="A526" t="s">
        <v>1127</v>
      </c>
      <c r="B526" t="s">
        <v>1400</v>
      </c>
      <c r="C526" t="s">
        <v>1401</v>
      </c>
      <c r="F526">
        <v>11969</v>
      </c>
      <c r="G526">
        <v>12227</v>
      </c>
      <c r="H526">
        <v>12561</v>
      </c>
      <c r="I526">
        <v>13069</v>
      </c>
      <c r="J526">
        <v>13490</v>
      </c>
      <c r="K526">
        <v>13454</v>
      </c>
      <c r="L526">
        <v>13619</v>
      </c>
      <c r="M526">
        <v>13693</v>
      </c>
      <c r="N526">
        <v>14227</v>
      </c>
      <c r="O526">
        <v>14645</v>
      </c>
      <c r="P526">
        <v>14955</v>
      </c>
      <c r="Q526">
        <v>15386</v>
      </c>
      <c r="R526">
        <v>15395</v>
      </c>
      <c r="S526">
        <v>15876</v>
      </c>
      <c r="T526">
        <v>16551</v>
      </c>
      <c r="U526">
        <v>16748</v>
      </c>
    </row>
    <row r="527" spans="1:21" x14ac:dyDescent="0.3">
      <c r="A527" t="s">
        <v>1127</v>
      </c>
      <c r="B527" t="s">
        <v>1402</v>
      </c>
      <c r="C527" t="s">
        <v>226</v>
      </c>
      <c r="F527">
        <v>12072</v>
      </c>
      <c r="G527">
        <v>12114</v>
      </c>
      <c r="H527">
        <v>12489</v>
      </c>
      <c r="I527">
        <v>12728</v>
      </c>
      <c r="J527">
        <v>13772</v>
      </c>
      <c r="K527">
        <v>13861</v>
      </c>
      <c r="L527">
        <v>13600</v>
      </c>
      <c r="M527">
        <v>13680</v>
      </c>
      <c r="N527">
        <v>14162</v>
      </c>
      <c r="O527">
        <v>14247</v>
      </c>
      <c r="P527">
        <v>14986</v>
      </c>
      <c r="Q527">
        <v>15248</v>
      </c>
      <c r="R527">
        <v>15009</v>
      </c>
      <c r="S527">
        <v>15276</v>
      </c>
      <c r="T527">
        <v>15997</v>
      </c>
      <c r="U527">
        <v>16262</v>
      </c>
    </row>
    <row r="528" spans="1:21" x14ac:dyDescent="0.3">
      <c r="A528" t="s">
        <v>1124</v>
      </c>
      <c r="B528" t="s">
        <v>1403</v>
      </c>
      <c r="C528" t="s">
        <v>1404</v>
      </c>
      <c r="F528">
        <v>12867</v>
      </c>
      <c r="G528">
        <v>13160</v>
      </c>
      <c r="H528">
        <v>13627</v>
      </c>
      <c r="I528">
        <v>14049</v>
      </c>
      <c r="J528">
        <v>14589</v>
      </c>
      <c r="K528">
        <v>14485</v>
      </c>
      <c r="L528">
        <v>14833</v>
      </c>
      <c r="M528">
        <v>15192</v>
      </c>
      <c r="N528">
        <v>15580</v>
      </c>
      <c r="O528">
        <v>15752</v>
      </c>
      <c r="P528">
        <v>16219</v>
      </c>
      <c r="Q528">
        <v>16846</v>
      </c>
      <c r="R528">
        <v>16929</v>
      </c>
      <c r="S528">
        <v>17445</v>
      </c>
      <c r="T528">
        <v>18326</v>
      </c>
      <c r="U528">
        <v>18422</v>
      </c>
    </row>
    <row r="529" spans="1:21" x14ac:dyDescent="0.3">
      <c r="A529" t="s">
        <v>1127</v>
      </c>
      <c r="B529" t="s">
        <v>1405</v>
      </c>
      <c r="C529" t="s">
        <v>1406</v>
      </c>
      <c r="F529">
        <v>12983</v>
      </c>
      <c r="G529">
        <v>13444</v>
      </c>
      <c r="H529">
        <v>13898</v>
      </c>
      <c r="I529">
        <v>14731</v>
      </c>
      <c r="J529">
        <v>15226</v>
      </c>
      <c r="K529">
        <v>14770</v>
      </c>
      <c r="L529">
        <v>15061</v>
      </c>
      <c r="M529">
        <v>15497</v>
      </c>
      <c r="N529">
        <v>16041</v>
      </c>
      <c r="O529">
        <v>16056</v>
      </c>
      <c r="P529">
        <v>16760</v>
      </c>
      <c r="Q529">
        <v>17324</v>
      </c>
      <c r="R529">
        <v>17592</v>
      </c>
      <c r="S529">
        <v>17864</v>
      </c>
      <c r="T529">
        <v>18924</v>
      </c>
      <c r="U529">
        <v>19273</v>
      </c>
    </row>
    <row r="530" spans="1:21" x14ac:dyDescent="0.3">
      <c r="A530" t="s">
        <v>1127</v>
      </c>
      <c r="B530" t="s">
        <v>1407</v>
      </c>
      <c r="C530" t="s">
        <v>1408</v>
      </c>
      <c r="F530">
        <v>13011</v>
      </c>
      <c r="G530">
        <v>13179</v>
      </c>
      <c r="H530">
        <v>13763</v>
      </c>
      <c r="I530">
        <v>14071</v>
      </c>
      <c r="J530">
        <v>14638</v>
      </c>
      <c r="K530">
        <v>14668</v>
      </c>
      <c r="L530">
        <v>14945</v>
      </c>
      <c r="M530">
        <v>15203</v>
      </c>
      <c r="N530">
        <v>15458</v>
      </c>
      <c r="O530">
        <v>15578</v>
      </c>
      <c r="P530">
        <v>15952</v>
      </c>
      <c r="Q530">
        <v>16572</v>
      </c>
      <c r="R530">
        <v>16524</v>
      </c>
      <c r="S530">
        <v>17135</v>
      </c>
      <c r="T530">
        <v>18110</v>
      </c>
      <c r="U530">
        <v>18113</v>
      </c>
    </row>
    <row r="531" spans="1:21" x14ac:dyDescent="0.3">
      <c r="A531" t="s">
        <v>1127</v>
      </c>
      <c r="B531" t="s">
        <v>1409</v>
      </c>
      <c r="C531" t="s">
        <v>1410</v>
      </c>
      <c r="F531">
        <v>12705</v>
      </c>
      <c r="G531">
        <v>12982</v>
      </c>
      <c r="H531">
        <v>13272</v>
      </c>
      <c r="I531">
        <v>13604</v>
      </c>
      <c r="J531">
        <v>14074</v>
      </c>
      <c r="K531">
        <v>13971</v>
      </c>
      <c r="L531">
        <v>14342</v>
      </c>
      <c r="M531">
        <v>14886</v>
      </c>
      <c r="N531">
        <v>15320</v>
      </c>
      <c r="O531">
        <v>15709</v>
      </c>
      <c r="P531">
        <v>16254</v>
      </c>
      <c r="Q531">
        <v>17039</v>
      </c>
      <c r="R531">
        <v>17179</v>
      </c>
      <c r="S531">
        <v>17619</v>
      </c>
      <c r="T531">
        <v>18228</v>
      </c>
      <c r="U531">
        <v>18286</v>
      </c>
    </row>
    <row r="532" spans="1:21" x14ac:dyDescent="0.3">
      <c r="A532" t="s">
        <v>1127</v>
      </c>
      <c r="B532" t="s">
        <v>1411</v>
      </c>
      <c r="C532" t="s">
        <v>222</v>
      </c>
      <c r="F532">
        <v>12521</v>
      </c>
      <c r="G532">
        <v>12976</v>
      </c>
      <c r="H532">
        <v>13443</v>
      </c>
      <c r="I532">
        <v>13729</v>
      </c>
      <c r="J532">
        <v>14401</v>
      </c>
      <c r="K532">
        <v>14448</v>
      </c>
      <c r="L532">
        <v>15090</v>
      </c>
      <c r="M532">
        <v>15269</v>
      </c>
      <c r="N532">
        <v>15759</v>
      </c>
      <c r="O532">
        <v>15923</v>
      </c>
      <c r="P532">
        <v>16140</v>
      </c>
      <c r="Q532">
        <v>16563</v>
      </c>
      <c r="R532">
        <v>16668</v>
      </c>
      <c r="S532">
        <v>17448</v>
      </c>
      <c r="T532">
        <v>18239</v>
      </c>
      <c r="U532">
        <v>18287</v>
      </c>
    </row>
    <row r="533" spans="1:21" x14ac:dyDescent="0.3">
      <c r="A533" t="s">
        <v>1122</v>
      </c>
      <c r="B533" t="s">
        <v>1412</v>
      </c>
      <c r="C533" t="s">
        <v>1023</v>
      </c>
      <c r="F533">
        <v>12952</v>
      </c>
      <c r="G533">
        <v>13425</v>
      </c>
      <c r="H533">
        <v>13996</v>
      </c>
      <c r="I533">
        <v>14763</v>
      </c>
      <c r="J533">
        <v>15387</v>
      </c>
      <c r="K533">
        <v>15537</v>
      </c>
      <c r="L533">
        <v>15805</v>
      </c>
      <c r="M533">
        <v>16174</v>
      </c>
      <c r="N533">
        <v>16678</v>
      </c>
      <c r="O533">
        <v>17208</v>
      </c>
      <c r="P533">
        <v>17579</v>
      </c>
      <c r="Q533">
        <v>18148</v>
      </c>
      <c r="R533">
        <v>18237</v>
      </c>
      <c r="S533">
        <v>18479</v>
      </c>
      <c r="T533">
        <v>19110</v>
      </c>
      <c r="U533">
        <v>19649</v>
      </c>
    </row>
    <row r="534" spans="1:21" x14ac:dyDescent="0.3">
      <c r="A534" t="s">
        <v>1124</v>
      </c>
      <c r="B534" t="s">
        <v>1413</v>
      </c>
      <c r="C534" t="s">
        <v>1414</v>
      </c>
      <c r="F534">
        <v>14265</v>
      </c>
      <c r="G534">
        <v>15327</v>
      </c>
      <c r="H534">
        <v>16060</v>
      </c>
      <c r="I534">
        <v>17114</v>
      </c>
      <c r="J534">
        <v>17987</v>
      </c>
      <c r="K534">
        <v>18298</v>
      </c>
      <c r="L534">
        <v>18725</v>
      </c>
      <c r="M534">
        <v>19644</v>
      </c>
      <c r="N534">
        <v>20355</v>
      </c>
      <c r="O534">
        <v>21514</v>
      </c>
      <c r="P534">
        <v>21963</v>
      </c>
      <c r="Q534">
        <v>22025</v>
      </c>
      <c r="R534">
        <v>20944</v>
      </c>
      <c r="S534">
        <v>20972</v>
      </c>
      <c r="T534">
        <v>21662</v>
      </c>
      <c r="U534">
        <v>22151</v>
      </c>
    </row>
    <row r="535" spans="1:21" x14ac:dyDescent="0.3">
      <c r="A535" t="s">
        <v>1127</v>
      </c>
      <c r="B535" t="s">
        <v>1415</v>
      </c>
      <c r="C535" t="s">
        <v>1416</v>
      </c>
      <c r="F535">
        <v>14265</v>
      </c>
      <c r="G535">
        <v>15327</v>
      </c>
      <c r="H535">
        <v>16060</v>
      </c>
      <c r="I535">
        <v>17114</v>
      </c>
      <c r="J535">
        <v>17987</v>
      </c>
      <c r="K535">
        <v>18298</v>
      </c>
      <c r="L535">
        <v>18725</v>
      </c>
      <c r="M535">
        <v>19644</v>
      </c>
      <c r="N535">
        <v>20355</v>
      </c>
      <c r="O535">
        <v>21514</v>
      </c>
      <c r="P535">
        <v>21963</v>
      </c>
      <c r="Q535">
        <v>22025</v>
      </c>
      <c r="R535">
        <v>20944</v>
      </c>
      <c r="S535">
        <v>20972</v>
      </c>
      <c r="T535">
        <v>21662</v>
      </c>
      <c r="U535">
        <v>22151</v>
      </c>
    </row>
    <row r="536" spans="1:21" x14ac:dyDescent="0.3">
      <c r="A536" t="s">
        <v>1124</v>
      </c>
      <c r="B536" t="s">
        <v>1417</v>
      </c>
      <c r="C536" t="s">
        <v>1418</v>
      </c>
      <c r="F536">
        <v>11441</v>
      </c>
      <c r="G536">
        <v>11878</v>
      </c>
      <c r="H536">
        <v>12801</v>
      </c>
      <c r="I536">
        <v>13550</v>
      </c>
      <c r="J536">
        <v>15018</v>
      </c>
      <c r="K536">
        <v>15403</v>
      </c>
      <c r="L536">
        <v>15800</v>
      </c>
      <c r="M536">
        <v>15835</v>
      </c>
      <c r="N536">
        <v>16511</v>
      </c>
      <c r="O536">
        <v>16993</v>
      </c>
      <c r="P536">
        <v>17261</v>
      </c>
      <c r="Q536">
        <v>17956</v>
      </c>
      <c r="R536">
        <v>18140</v>
      </c>
      <c r="S536">
        <v>18380</v>
      </c>
      <c r="T536">
        <v>19127</v>
      </c>
      <c r="U536">
        <v>19846</v>
      </c>
    </row>
    <row r="537" spans="1:21" x14ac:dyDescent="0.3">
      <c r="A537" t="s">
        <v>1127</v>
      </c>
      <c r="B537" t="s">
        <v>1419</v>
      </c>
      <c r="C537" t="s">
        <v>1420</v>
      </c>
      <c r="F537">
        <v>12318</v>
      </c>
      <c r="G537">
        <v>12883</v>
      </c>
      <c r="H537">
        <v>13677</v>
      </c>
      <c r="I537">
        <v>13956</v>
      </c>
      <c r="J537">
        <v>14612</v>
      </c>
      <c r="K537">
        <v>15190</v>
      </c>
      <c r="L537">
        <v>15553</v>
      </c>
      <c r="M537">
        <v>16109</v>
      </c>
      <c r="N537">
        <v>17009</v>
      </c>
      <c r="O537">
        <v>17734</v>
      </c>
      <c r="P537">
        <v>17559</v>
      </c>
      <c r="Q537">
        <v>18289</v>
      </c>
      <c r="R537">
        <v>18389</v>
      </c>
      <c r="S537">
        <v>18552</v>
      </c>
      <c r="T537">
        <v>18719</v>
      </c>
      <c r="U537">
        <v>19220</v>
      </c>
    </row>
    <row r="538" spans="1:21" x14ac:dyDescent="0.3">
      <c r="A538" t="s">
        <v>1127</v>
      </c>
      <c r="B538" t="s">
        <v>1421</v>
      </c>
      <c r="C538" t="s">
        <v>1422</v>
      </c>
      <c r="F538">
        <v>11007</v>
      </c>
      <c r="G538">
        <v>11224</v>
      </c>
      <c r="H538">
        <v>12403</v>
      </c>
      <c r="I538">
        <v>13314</v>
      </c>
      <c r="J538">
        <v>15610</v>
      </c>
      <c r="K538">
        <v>15611</v>
      </c>
      <c r="L538">
        <v>16007</v>
      </c>
      <c r="M538">
        <v>15709</v>
      </c>
      <c r="N538">
        <v>16431</v>
      </c>
      <c r="O538">
        <v>16989</v>
      </c>
      <c r="P538">
        <v>17402</v>
      </c>
      <c r="Q538">
        <v>18032</v>
      </c>
      <c r="R538">
        <v>18154</v>
      </c>
      <c r="S538">
        <v>18528</v>
      </c>
      <c r="T538">
        <v>19503</v>
      </c>
      <c r="U538">
        <v>20119</v>
      </c>
    </row>
    <row r="539" spans="1:21" x14ac:dyDescent="0.3">
      <c r="A539" t="s">
        <v>1127</v>
      </c>
      <c r="B539" t="s">
        <v>1423</v>
      </c>
      <c r="C539" t="s">
        <v>1424</v>
      </c>
      <c r="F539">
        <v>11491</v>
      </c>
      <c r="G539">
        <v>12174</v>
      </c>
      <c r="H539">
        <v>13073</v>
      </c>
      <c r="I539">
        <v>13755</v>
      </c>
      <c r="J539">
        <v>14785</v>
      </c>
      <c r="K539">
        <v>15351</v>
      </c>
      <c r="L539">
        <v>15727</v>
      </c>
      <c r="M539">
        <v>15725</v>
      </c>
      <c r="N539">
        <v>16265</v>
      </c>
      <c r="O539">
        <v>16437</v>
      </c>
      <c r="P539">
        <v>16615</v>
      </c>
      <c r="Q539">
        <v>17310</v>
      </c>
      <c r="R539">
        <v>17789</v>
      </c>
      <c r="S539">
        <v>17979</v>
      </c>
      <c r="T539">
        <v>18825</v>
      </c>
      <c r="U539">
        <v>19764</v>
      </c>
    </row>
    <row r="540" spans="1:21" x14ac:dyDescent="0.3">
      <c r="A540" t="s">
        <v>1127</v>
      </c>
      <c r="B540" t="s">
        <v>1425</v>
      </c>
      <c r="C540" t="s">
        <v>250</v>
      </c>
      <c r="F540">
        <v>11194</v>
      </c>
      <c r="G540">
        <v>11819</v>
      </c>
      <c r="H540">
        <v>11511</v>
      </c>
      <c r="I540">
        <v>12705</v>
      </c>
      <c r="J540">
        <v>13279</v>
      </c>
      <c r="K540">
        <v>13699</v>
      </c>
      <c r="L540">
        <v>14226</v>
      </c>
      <c r="M540">
        <v>14442</v>
      </c>
      <c r="N540">
        <v>14660</v>
      </c>
      <c r="O540">
        <v>14892</v>
      </c>
      <c r="P540">
        <v>15407</v>
      </c>
      <c r="Q540">
        <v>16713</v>
      </c>
      <c r="R540">
        <v>16601</v>
      </c>
      <c r="S540">
        <v>16898</v>
      </c>
      <c r="T540">
        <v>18031</v>
      </c>
      <c r="U540">
        <v>19318</v>
      </c>
    </row>
    <row r="541" spans="1:21" x14ac:dyDescent="0.3">
      <c r="A541" t="s">
        <v>1127</v>
      </c>
      <c r="B541" t="s">
        <v>1426</v>
      </c>
      <c r="C541" t="s">
        <v>260</v>
      </c>
      <c r="F541">
        <v>10961</v>
      </c>
      <c r="G541">
        <v>11259</v>
      </c>
      <c r="H541">
        <v>12263</v>
      </c>
      <c r="I541">
        <v>13696</v>
      </c>
      <c r="J541">
        <v>14633</v>
      </c>
      <c r="K541">
        <v>15513</v>
      </c>
      <c r="L541">
        <v>16214</v>
      </c>
      <c r="M541">
        <v>17039</v>
      </c>
      <c r="N541">
        <v>17608</v>
      </c>
      <c r="O541">
        <v>17845</v>
      </c>
      <c r="P541">
        <v>17836</v>
      </c>
      <c r="Q541">
        <v>17900</v>
      </c>
      <c r="R541">
        <v>18093</v>
      </c>
      <c r="S541">
        <v>18185</v>
      </c>
      <c r="T541">
        <v>18956</v>
      </c>
      <c r="U541">
        <v>19831</v>
      </c>
    </row>
    <row r="542" spans="1:21" x14ac:dyDescent="0.3">
      <c r="A542" t="s">
        <v>1127</v>
      </c>
      <c r="B542" t="s">
        <v>1427</v>
      </c>
      <c r="C542" t="s">
        <v>264</v>
      </c>
      <c r="F542">
        <v>11898</v>
      </c>
      <c r="G542">
        <v>12412</v>
      </c>
      <c r="H542">
        <v>13310</v>
      </c>
      <c r="I542">
        <v>13815</v>
      </c>
      <c r="J542">
        <v>15149</v>
      </c>
      <c r="K542">
        <v>16684</v>
      </c>
      <c r="L542">
        <v>16878</v>
      </c>
      <c r="M542">
        <v>16833</v>
      </c>
      <c r="N542">
        <v>17415</v>
      </c>
      <c r="O542">
        <v>18140</v>
      </c>
      <c r="P542">
        <v>19272</v>
      </c>
      <c r="Q542">
        <v>20226</v>
      </c>
      <c r="R542">
        <v>20333</v>
      </c>
      <c r="S542">
        <v>20028</v>
      </c>
      <c r="T542">
        <v>20207</v>
      </c>
      <c r="U542">
        <v>20960</v>
      </c>
    </row>
    <row r="543" spans="1:21" x14ac:dyDescent="0.3">
      <c r="A543" t="s">
        <v>1124</v>
      </c>
      <c r="B543" t="s">
        <v>1428</v>
      </c>
      <c r="C543" t="s">
        <v>1429</v>
      </c>
      <c r="F543">
        <v>13691</v>
      </c>
      <c r="G543">
        <v>14086</v>
      </c>
      <c r="H543">
        <v>14655</v>
      </c>
      <c r="I543">
        <v>15421</v>
      </c>
      <c r="J543">
        <v>15915</v>
      </c>
      <c r="K543">
        <v>15945</v>
      </c>
      <c r="L543">
        <v>16170</v>
      </c>
      <c r="M543">
        <v>16663</v>
      </c>
      <c r="N543">
        <v>17191</v>
      </c>
      <c r="O543">
        <v>17706</v>
      </c>
      <c r="P543">
        <v>18038</v>
      </c>
      <c r="Q543">
        <v>18647</v>
      </c>
      <c r="R543">
        <v>18887</v>
      </c>
      <c r="S543">
        <v>19205</v>
      </c>
      <c r="T543">
        <v>19895</v>
      </c>
      <c r="U543">
        <v>20505</v>
      </c>
    </row>
    <row r="544" spans="1:21" x14ac:dyDescent="0.3">
      <c r="A544" t="s">
        <v>1127</v>
      </c>
      <c r="B544" t="s">
        <v>1430</v>
      </c>
      <c r="C544" t="s">
        <v>1431</v>
      </c>
      <c r="F544">
        <v>12356</v>
      </c>
      <c r="G544">
        <v>12451</v>
      </c>
      <c r="H544">
        <v>12878</v>
      </c>
      <c r="I544">
        <v>13711</v>
      </c>
      <c r="J544">
        <v>14616</v>
      </c>
      <c r="K544">
        <v>14568</v>
      </c>
      <c r="L544">
        <v>14503</v>
      </c>
      <c r="M544">
        <v>14858</v>
      </c>
      <c r="N544">
        <v>15241</v>
      </c>
      <c r="O544">
        <v>15938</v>
      </c>
      <c r="P544">
        <v>16361</v>
      </c>
      <c r="Q544">
        <v>16794</v>
      </c>
      <c r="R544">
        <v>16873</v>
      </c>
      <c r="S544">
        <v>16906</v>
      </c>
      <c r="T544">
        <v>17534</v>
      </c>
      <c r="U544">
        <v>18006</v>
      </c>
    </row>
    <row r="545" spans="1:21" x14ac:dyDescent="0.3">
      <c r="A545" t="s">
        <v>1127</v>
      </c>
      <c r="B545" t="s">
        <v>1432</v>
      </c>
      <c r="C545" t="s">
        <v>1433</v>
      </c>
      <c r="F545">
        <v>12217</v>
      </c>
      <c r="G545">
        <v>12522</v>
      </c>
      <c r="H545">
        <v>12590</v>
      </c>
      <c r="I545">
        <v>13591</v>
      </c>
      <c r="J545">
        <v>14246</v>
      </c>
      <c r="K545">
        <v>14460</v>
      </c>
      <c r="L545">
        <v>14739</v>
      </c>
      <c r="M545">
        <v>14976</v>
      </c>
      <c r="N545">
        <v>15455</v>
      </c>
      <c r="O545">
        <v>16073</v>
      </c>
      <c r="P545">
        <v>16390</v>
      </c>
      <c r="Q545">
        <v>17076</v>
      </c>
      <c r="R545">
        <v>17328</v>
      </c>
      <c r="S545">
        <v>17662</v>
      </c>
      <c r="T545">
        <v>18094</v>
      </c>
      <c r="U545">
        <v>18523</v>
      </c>
    </row>
    <row r="546" spans="1:21" x14ac:dyDescent="0.3">
      <c r="A546" t="s">
        <v>1127</v>
      </c>
      <c r="B546" t="s">
        <v>1434</v>
      </c>
      <c r="C546" t="s">
        <v>1435</v>
      </c>
      <c r="F546">
        <v>13891</v>
      </c>
      <c r="G546">
        <v>14564</v>
      </c>
      <c r="H546">
        <v>15046</v>
      </c>
      <c r="I546">
        <v>15716</v>
      </c>
      <c r="J546">
        <v>16345</v>
      </c>
      <c r="K546">
        <v>16489</v>
      </c>
      <c r="L546">
        <v>17235</v>
      </c>
      <c r="M546">
        <v>17618</v>
      </c>
      <c r="N546">
        <v>17960</v>
      </c>
      <c r="O546">
        <v>18880</v>
      </c>
      <c r="P546">
        <v>19378</v>
      </c>
      <c r="Q546">
        <v>19916</v>
      </c>
      <c r="R546">
        <v>19916</v>
      </c>
      <c r="S546">
        <v>20025</v>
      </c>
      <c r="T546">
        <v>20682</v>
      </c>
      <c r="U546">
        <v>21845</v>
      </c>
    </row>
    <row r="547" spans="1:21" x14ac:dyDescent="0.3">
      <c r="A547" t="s">
        <v>1127</v>
      </c>
      <c r="B547" t="s">
        <v>1436</v>
      </c>
      <c r="C547" t="s">
        <v>249</v>
      </c>
      <c r="F547">
        <v>16198</v>
      </c>
      <c r="G547">
        <v>16795</v>
      </c>
      <c r="H547">
        <v>17641</v>
      </c>
      <c r="I547">
        <v>18075</v>
      </c>
      <c r="J547">
        <v>18458</v>
      </c>
      <c r="K547">
        <v>18519</v>
      </c>
      <c r="L547">
        <v>18701</v>
      </c>
      <c r="M547">
        <v>19354</v>
      </c>
      <c r="N547">
        <v>20096</v>
      </c>
      <c r="O547">
        <v>20326</v>
      </c>
      <c r="P547">
        <v>20605</v>
      </c>
      <c r="Q547">
        <v>21357</v>
      </c>
      <c r="R547">
        <v>21684</v>
      </c>
      <c r="S547">
        <v>22058</v>
      </c>
      <c r="T547">
        <v>22933</v>
      </c>
      <c r="U547">
        <v>23580</v>
      </c>
    </row>
    <row r="548" spans="1:21" x14ac:dyDescent="0.3">
      <c r="A548" t="s">
        <v>1127</v>
      </c>
      <c r="B548" t="s">
        <v>1437</v>
      </c>
      <c r="C548" t="s">
        <v>251</v>
      </c>
      <c r="F548">
        <v>12020</v>
      </c>
      <c r="G548">
        <v>12480</v>
      </c>
      <c r="H548">
        <v>13144</v>
      </c>
      <c r="I548">
        <v>13928</v>
      </c>
      <c r="J548">
        <v>14463</v>
      </c>
      <c r="K548">
        <v>14274</v>
      </c>
      <c r="L548">
        <v>14218</v>
      </c>
      <c r="M548">
        <v>14788</v>
      </c>
      <c r="N548">
        <v>15443</v>
      </c>
      <c r="O548">
        <v>15819</v>
      </c>
      <c r="P548">
        <v>15894</v>
      </c>
      <c r="Q548">
        <v>16352</v>
      </c>
      <c r="R548">
        <v>16803</v>
      </c>
      <c r="S548">
        <v>17400</v>
      </c>
      <c r="T548">
        <v>18304</v>
      </c>
      <c r="U548">
        <v>18793</v>
      </c>
    </row>
    <row r="549" spans="1:21" x14ac:dyDescent="0.3">
      <c r="A549" t="s">
        <v>1127</v>
      </c>
      <c r="B549" t="s">
        <v>1438</v>
      </c>
      <c r="C549" t="s">
        <v>1439</v>
      </c>
      <c r="F549">
        <v>14754</v>
      </c>
      <c r="G549">
        <v>15136</v>
      </c>
      <c r="H549">
        <v>16141</v>
      </c>
      <c r="I549">
        <v>16754</v>
      </c>
      <c r="J549">
        <v>16965</v>
      </c>
      <c r="K549">
        <v>16974</v>
      </c>
      <c r="L549">
        <v>17128</v>
      </c>
      <c r="M549">
        <v>18051</v>
      </c>
      <c r="N549">
        <v>18463</v>
      </c>
      <c r="O549">
        <v>18903</v>
      </c>
      <c r="P549">
        <v>19109</v>
      </c>
      <c r="Q549">
        <v>19664</v>
      </c>
      <c r="R549">
        <v>19775</v>
      </c>
      <c r="S549">
        <v>20073</v>
      </c>
      <c r="T549">
        <v>20762</v>
      </c>
      <c r="U549">
        <v>21443</v>
      </c>
    </row>
    <row r="550" spans="1:21" x14ac:dyDescent="0.3">
      <c r="A550" t="s">
        <v>1127</v>
      </c>
      <c r="B550" t="s">
        <v>1440</v>
      </c>
      <c r="C550" t="s">
        <v>269</v>
      </c>
      <c r="F550">
        <v>12395</v>
      </c>
      <c r="G550">
        <v>12592</v>
      </c>
      <c r="H550">
        <v>13259</v>
      </c>
      <c r="I550">
        <v>14527</v>
      </c>
      <c r="J550">
        <v>14504</v>
      </c>
      <c r="K550">
        <v>14201</v>
      </c>
      <c r="L550">
        <v>14576</v>
      </c>
      <c r="M550">
        <v>14851</v>
      </c>
      <c r="N550">
        <v>15288</v>
      </c>
      <c r="O550">
        <v>15807</v>
      </c>
      <c r="P550">
        <v>16331</v>
      </c>
      <c r="Q550">
        <v>16816</v>
      </c>
      <c r="R550">
        <v>17158</v>
      </c>
      <c r="S550">
        <v>17621</v>
      </c>
      <c r="T550">
        <v>18242</v>
      </c>
      <c r="U550">
        <v>18694</v>
      </c>
    </row>
    <row r="551" spans="1:21" x14ac:dyDescent="0.3">
      <c r="A551" t="s">
        <v>1124</v>
      </c>
      <c r="B551" t="s">
        <v>1441</v>
      </c>
      <c r="C551" t="s">
        <v>1442</v>
      </c>
      <c r="F551">
        <v>12413</v>
      </c>
      <c r="G551">
        <v>12826</v>
      </c>
      <c r="H551">
        <v>13305</v>
      </c>
      <c r="I551">
        <v>14020</v>
      </c>
      <c r="J551">
        <v>14534</v>
      </c>
      <c r="K551">
        <v>14667</v>
      </c>
      <c r="L551">
        <v>14766</v>
      </c>
      <c r="M551">
        <v>14956</v>
      </c>
      <c r="N551">
        <v>15383</v>
      </c>
      <c r="O551">
        <v>15758</v>
      </c>
      <c r="P551">
        <v>16189</v>
      </c>
      <c r="Q551">
        <v>16808</v>
      </c>
      <c r="R551">
        <v>17021</v>
      </c>
      <c r="S551">
        <v>17236</v>
      </c>
      <c r="T551">
        <v>17755</v>
      </c>
      <c r="U551">
        <v>18159</v>
      </c>
    </row>
    <row r="552" spans="1:21" x14ac:dyDescent="0.3">
      <c r="A552" t="s">
        <v>1127</v>
      </c>
      <c r="B552" t="s">
        <v>1443</v>
      </c>
      <c r="C552" t="s">
        <v>1444</v>
      </c>
      <c r="F552">
        <v>13239</v>
      </c>
      <c r="G552">
        <v>13880</v>
      </c>
      <c r="H552">
        <v>14523</v>
      </c>
      <c r="I552">
        <v>15094</v>
      </c>
      <c r="J552">
        <v>15885</v>
      </c>
      <c r="K552">
        <v>16078</v>
      </c>
      <c r="L552">
        <v>16463</v>
      </c>
      <c r="M552">
        <v>16786</v>
      </c>
      <c r="N552">
        <v>17355</v>
      </c>
      <c r="O552">
        <v>17594</v>
      </c>
      <c r="P552">
        <v>17823</v>
      </c>
      <c r="Q552">
        <v>18737</v>
      </c>
      <c r="R552">
        <v>19022</v>
      </c>
      <c r="S552">
        <v>19694</v>
      </c>
      <c r="T552">
        <v>20599</v>
      </c>
      <c r="U552">
        <v>21293</v>
      </c>
    </row>
    <row r="553" spans="1:21" x14ac:dyDescent="0.3">
      <c r="A553" t="s">
        <v>1127</v>
      </c>
      <c r="B553" t="s">
        <v>1445</v>
      </c>
      <c r="C553" t="s">
        <v>253</v>
      </c>
      <c r="F553">
        <v>12028</v>
      </c>
      <c r="G553">
        <v>12244</v>
      </c>
      <c r="H553">
        <v>12782</v>
      </c>
      <c r="I553">
        <v>13557</v>
      </c>
      <c r="J553">
        <v>13811</v>
      </c>
      <c r="K553">
        <v>13977</v>
      </c>
      <c r="L553">
        <v>13956</v>
      </c>
      <c r="M553">
        <v>14098</v>
      </c>
      <c r="N553">
        <v>14484</v>
      </c>
      <c r="O553">
        <v>14689</v>
      </c>
      <c r="P553">
        <v>15113</v>
      </c>
      <c r="Q553">
        <v>15542</v>
      </c>
      <c r="R553">
        <v>15781</v>
      </c>
      <c r="S553">
        <v>15865</v>
      </c>
      <c r="T553">
        <v>16150</v>
      </c>
      <c r="U553">
        <v>16345</v>
      </c>
    </row>
    <row r="554" spans="1:21" x14ac:dyDescent="0.3">
      <c r="A554" t="s">
        <v>1127</v>
      </c>
      <c r="B554" t="s">
        <v>1446</v>
      </c>
      <c r="C554" t="s">
        <v>1447</v>
      </c>
      <c r="F554">
        <v>13384</v>
      </c>
      <c r="G554">
        <v>13923</v>
      </c>
      <c r="H554">
        <v>14484</v>
      </c>
      <c r="I554">
        <v>15107</v>
      </c>
      <c r="J554">
        <v>15849</v>
      </c>
      <c r="K554">
        <v>15987</v>
      </c>
      <c r="L554">
        <v>16042</v>
      </c>
      <c r="M554">
        <v>16178</v>
      </c>
      <c r="N554">
        <v>16659</v>
      </c>
      <c r="O554">
        <v>17321</v>
      </c>
      <c r="P554">
        <v>17658</v>
      </c>
      <c r="Q554">
        <v>18646</v>
      </c>
      <c r="R554">
        <v>18643</v>
      </c>
      <c r="S554">
        <v>18870</v>
      </c>
      <c r="T554">
        <v>19574</v>
      </c>
      <c r="U554">
        <v>20177</v>
      </c>
    </row>
    <row r="555" spans="1:21" x14ac:dyDescent="0.3">
      <c r="A555" t="s">
        <v>1127</v>
      </c>
      <c r="B555" t="s">
        <v>1448</v>
      </c>
      <c r="C555" t="s">
        <v>259</v>
      </c>
      <c r="F555">
        <v>11486</v>
      </c>
      <c r="G555">
        <v>11963</v>
      </c>
      <c r="H555">
        <v>12146</v>
      </c>
      <c r="I555">
        <v>12964</v>
      </c>
      <c r="J555">
        <v>13521</v>
      </c>
      <c r="K555">
        <v>13570</v>
      </c>
      <c r="L555">
        <v>13747</v>
      </c>
      <c r="M555">
        <v>14006</v>
      </c>
      <c r="N555">
        <v>14370</v>
      </c>
      <c r="O555">
        <v>14841</v>
      </c>
      <c r="P555">
        <v>15515</v>
      </c>
      <c r="Q555">
        <v>15926</v>
      </c>
      <c r="R555">
        <v>16280</v>
      </c>
      <c r="S555">
        <v>16436</v>
      </c>
      <c r="T555">
        <v>16967</v>
      </c>
      <c r="U555">
        <v>17391</v>
      </c>
    </row>
    <row r="556" spans="1:21" x14ac:dyDescent="0.3">
      <c r="A556" t="s">
        <v>1124</v>
      </c>
      <c r="B556" t="s">
        <v>1449</v>
      </c>
      <c r="C556" t="s">
        <v>1450</v>
      </c>
      <c r="F556">
        <v>12453</v>
      </c>
      <c r="G556">
        <v>12905</v>
      </c>
      <c r="H556">
        <v>13365</v>
      </c>
      <c r="I556">
        <v>14075</v>
      </c>
      <c r="J556">
        <v>14589</v>
      </c>
      <c r="K556">
        <v>14798</v>
      </c>
      <c r="L556">
        <v>15260</v>
      </c>
      <c r="M556">
        <v>15539</v>
      </c>
      <c r="N556">
        <v>15907</v>
      </c>
      <c r="O556">
        <v>16394</v>
      </c>
      <c r="P556">
        <v>16742</v>
      </c>
      <c r="Q556">
        <v>17341</v>
      </c>
      <c r="R556">
        <v>17489</v>
      </c>
      <c r="S556">
        <v>17732</v>
      </c>
      <c r="T556">
        <v>18337</v>
      </c>
      <c r="U556">
        <v>18883</v>
      </c>
    </row>
    <row r="557" spans="1:21" x14ac:dyDescent="0.3">
      <c r="A557" t="s">
        <v>1127</v>
      </c>
      <c r="B557" t="s">
        <v>1451</v>
      </c>
      <c r="C557" t="s">
        <v>263</v>
      </c>
      <c r="F557">
        <v>13382</v>
      </c>
      <c r="G557">
        <v>13923</v>
      </c>
      <c r="H557">
        <v>14525</v>
      </c>
      <c r="I557">
        <v>15146</v>
      </c>
      <c r="J557">
        <v>15793</v>
      </c>
      <c r="K557">
        <v>16036</v>
      </c>
      <c r="L557">
        <v>16522</v>
      </c>
      <c r="M557">
        <v>16831</v>
      </c>
      <c r="N557">
        <v>16814</v>
      </c>
      <c r="O557">
        <v>17525</v>
      </c>
      <c r="P557">
        <v>18395</v>
      </c>
      <c r="Q557">
        <v>18872</v>
      </c>
      <c r="R557">
        <v>19156</v>
      </c>
      <c r="S557">
        <v>19365</v>
      </c>
      <c r="T557">
        <v>19671</v>
      </c>
      <c r="U557">
        <v>20421</v>
      </c>
    </row>
    <row r="558" spans="1:21" x14ac:dyDescent="0.3">
      <c r="A558" t="s">
        <v>1127</v>
      </c>
      <c r="B558" t="s">
        <v>1452</v>
      </c>
      <c r="C558" t="s">
        <v>243</v>
      </c>
      <c r="F558">
        <v>11991</v>
      </c>
      <c r="G558">
        <v>12146</v>
      </c>
      <c r="H558">
        <v>12783</v>
      </c>
      <c r="I558">
        <v>13590</v>
      </c>
      <c r="J558">
        <v>14388</v>
      </c>
      <c r="K558">
        <v>14881</v>
      </c>
      <c r="L558">
        <v>15145</v>
      </c>
      <c r="M558">
        <v>15326</v>
      </c>
      <c r="N558">
        <v>15859</v>
      </c>
      <c r="O558">
        <v>16257</v>
      </c>
      <c r="P558">
        <v>16615</v>
      </c>
      <c r="Q558">
        <v>17284</v>
      </c>
      <c r="R558">
        <v>17675</v>
      </c>
      <c r="S558">
        <v>17748</v>
      </c>
      <c r="T558">
        <v>18135</v>
      </c>
      <c r="U558">
        <v>18806</v>
      </c>
    </row>
    <row r="559" spans="1:21" x14ac:dyDescent="0.3">
      <c r="A559" t="s">
        <v>1127</v>
      </c>
      <c r="B559" t="s">
        <v>1453</v>
      </c>
      <c r="C559" t="s">
        <v>1454</v>
      </c>
      <c r="F559">
        <v>11553</v>
      </c>
      <c r="G559">
        <v>11938</v>
      </c>
      <c r="H559">
        <v>12332</v>
      </c>
      <c r="I559">
        <v>13105</v>
      </c>
      <c r="J559">
        <v>13334</v>
      </c>
      <c r="K559">
        <v>13521</v>
      </c>
      <c r="L559">
        <v>14100</v>
      </c>
      <c r="M559">
        <v>14269</v>
      </c>
      <c r="N559">
        <v>14546</v>
      </c>
      <c r="O559">
        <v>15239</v>
      </c>
      <c r="P559">
        <v>15559</v>
      </c>
      <c r="Q559">
        <v>16021</v>
      </c>
      <c r="R559">
        <v>16063</v>
      </c>
      <c r="S559">
        <v>16264</v>
      </c>
      <c r="T559">
        <v>16896</v>
      </c>
      <c r="U559">
        <v>17365</v>
      </c>
    </row>
    <row r="560" spans="1:21" x14ac:dyDescent="0.3">
      <c r="A560" t="s">
        <v>1127</v>
      </c>
      <c r="B560" t="s">
        <v>1455</v>
      </c>
      <c r="C560" t="s">
        <v>265</v>
      </c>
      <c r="F560">
        <v>13259</v>
      </c>
      <c r="G560">
        <v>13600</v>
      </c>
      <c r="H560">
        <v>14343</v>
      </c>
      <c r="I560">
        <v>14715</v>
      </c>
      <c r="J560">
        <v>15423</v>
      </c>
      <c r="K560">
        <v>15668</v>
      </c>
      <c r="L560">
        <v>16212</v>
      </c>
      <c r="M560">
        <v>16637</v>
      </c>
      <c r="N560">
        <v>17240</v>
      </c>
      <c r="O560">
        <v>17709</v>
      </c>
      <c r="P560">
        <v>17979</v>
      </c>
      <c r="Q560">
        <v>18373</v>
      </c>
      <c r="R560">
        <v>18464</v>
      </c>
      <c r="S560">
        <v>18474</v>
      </c>
      <c r="T560">
        <v>18995</v>
      </c>
      <c r="U560">
        <v>19428</v>
      </c>
    </row>
    <row r="561" spans="1:21" x14ac:dyDescent="0.3">
      <c r="A561" t="s">
        <v>1127</v>
      </c>
      <c r="B561" t="s">
        <v>1456</v>
      </c>
      <c r="C561" t="s">
        <v>266</v>
      </c>
      <c r="F561">
        <v>12787</v>
      </c>
      <c r="G561">
        <v>13446</v>
      </c>
      <c r="H561">
        <v>13716</v>
      </c>
      <c r="I561">
        <v>14480</v>
      </c>
      <c r="J561">
        <v>14966</v>
      </c>
      <c r="K561">
        <v>15033</v>
      </c>
      <c r="L561">
        <v>15457</v>
      </c>
      <c r="M561">
        <v>15807</v>
      </c>
      <c r="N561">
        <v>16225</v>
      </c>
      <c r="O561">
        <v>16509</v>
      </c>
      <c r="P561">
        <v>16711</v>
      </c>
      <c r="Q561">
        <v>17501</v>
      </c>
      <c r="R561">
        <v>17587</v>
      </c>
      <c r="S561">
        <v>18034</v>
      </c>
      <c r="T561">
        <v>18852</v>
      </c>
      <c r="U561">
        <v>19360</v>
      </c>
    </row>
    <row r="562" spans="1:21" x14ac:dyDescent="0.3">
      <c r="A562" t="s">
        <v>1122</v>
      </c>
      <c r="B562" t="s">
        <v>1457</v>
      </c>
      <c r="C562" t="s">
        <v>1024</v>
      </c>
      <c r="F562">
        <v>11451</v>
      </c>
      <c r="G562">
        <v>12070</v>
      </c>
      <c r="H562">
        <v>12605</v>
      </c>
      <c r="I562">
        <v>12905</v>
      </c>
      <c r="J562">
        <v>13155</v>
      </c>
      <c r="K562">
        <v>13277</v>
      </c>
      <c r="L562">
        <v>13511</v>
      </c>
      <c r="M562">
        <v>13885</v>
      </c>
      <c r="N562">
        <v>14139</v>
      </c>
      <c r="O562">
        <v>14685</v>
      </c>
      <c r="P562">
        <v>15112</v>
      </c>
      <c r="Q562">
        <v>15657</v>
      </c>
      <c r="R562">
        <v>15889</v>
      </c>
      <c r="S562">
        <v>16283</v>
      </c>
      <c r="T562">
        <v>16884</v>
      </c>
      <c r="U562">
        <v>17331</v>
      </c>
    </row>
    <row r="563" spans="1:21" x14ac:dyDescent="0.3">
      <c r="A563" t="s">
        <v>1124</v>
      </c>
      <c r="B563" t="s">
        <v>1458</v>
      </c>
      <c r="C563" t="s">
        <v>1024</v>
      </c>
      <c r="F563">
        <v>11451</v>
      </c>
      <c r="G563">
        <v>12070</v>
      </c>
      <c r="H563">
        <v>12605</v>
      </c>
      <c r="I563">
        <v>12905</v>
      </c>
      <c r="J563">
        <v>13155</v>
      </c>
      <c r="K563">
        <v>13277</v>
      </c>
      <c r="L563">
        <v>13511</v>
      </c>
      <c r="M563">
        <v>13885</v>
      </c>
      <c r="N563">
        <v>14139</v>
      </c>
      <c r="O563">
        <v>14685</v>
      </c>
      <c r="P563">
        <v>15112</v>
      </c>
      <c r="Q563">
        <v>15657</v>
      </c>
      <c r="R563">
        <v>15889</v>
      </c>
      <c r="S563">
        <v>16283</v>
      </c>
      <c r="T563">
        <v>16884</v>
      </c>
      <c r="U563">
        <v>17331</v>
      </c>
    </row>
    <row r="564" spans="1:21" x14ac:dyDescent="0.3">
      <c r="A564" t="s">
        <v>1127</v>
      </c>
      <c r="B564" t="s">
        <v>1559</v>
      </c>
      <c r="C564" t="s">
        <v>1558</v>
      </c>
      <c r="F564">
        <v>11979</v>
      </c>
      <c r="G564">
        <v>12255</v>
      </c>
      <c r="H564">
        <v>12723</v>
      </c>
      <c r="I564">
        <v>12860</v>
      </c>
      <c r="J564">
        <v>13467</v>
      </c>
      <c r="K564">
        <v>13730</v>
      </c>
      <c r="L564">
        <v>13879</v>
      </c>
      <c r="M564">
        <v>14085</v>
      </c>
      <c r="N564">
        <v>14356</v>
      </c>
      <c r="O564">
        <v>14897</v>
      </c>
      <c r="P564">
        <v>15054</v>
      </c>
      <c r="Q564">
        <v>15383</v>
      </c>
      <c r="R564">
        <v>15457</v>
      </c>
      <c r="S564">
        <v>15717</v>
      </c>
      <c r="T564">
        <v>16459</v>
      </c>
      <c r="U564">
        <v>16974</v>
      </c>
    </row>
    <row r="565" spans="1:21" x14ac:dyDescent="0.3">
      <c r="A565" t="s">
        <v>1127</v>
      </c>
      <c r="B565" t="s">
        <v>1562</v>
      </c>
      <c r="C565" t="s">
        <v>1561</v>
      </c>
      <c r="F565">
        <v>11277</v>
      </c>
      <c r="G565">
        <v>11891</v>
      </c>
      <c r="H565">
        <v>12606</v>
      </c>
      <c r="I565">
        <v>13044</v>
      </c>
      <c r="J565">
        <v>13197</v>
      </c>
      <c r="K565">
        <v>13184</v>
      </c>
      <c r="L565">
        <v>13505</v>
      </c>
      <c r="M565">
        <v>13811</v>
      </c>
      <c r="N565">
        <v>13824</v>
      </c>
      <c r="O565">
        <v>14539</v>
      </c>
      <c r="P565">
        <v>15293</v>
      </c>
      <c r="Q565">
        <v>15757</v>
      </c>
      <c r="R565">
        <v>15569</v>
      </c>
      <c r="S565">
        <v>15810</v>
      </c>
      <c r="T565">
        <v>16320</v>
      </c>
      <c r="U565">
        <v>16649</v>
      </c>
    </row>
    <row r="566" spans="1:21" x14ac:dyDescent="0.3">
      <c r="A566" t="s">
        <v>1127</v>
      </c>
      <c r="B566" t="s">
        <v>1565</v>
      </c>
      <c r="C566" t="s">
        <v>1564</v>
      </c>
      <c r="F566">
        <v>11143</v>
      </c>
      <c r="G566">
        <v>11976</v>
      </c>
      <c r="H566">
        <v>12607</v>
      </c>
      <c r="I566">
        <v>12817</v>
      </c>
      <c r="J566">
        <v>12974</v>
      </c>
      <c r="K566">
        <v>12998</v>
      </c>
      <c r="L566">
        <v>13178</v>
      </c>
      <c r="M566">
        <v>13662</v>
      </c>
      <c r="N566">
        <v>13783</v>
      </c>
      <c r="O566">
        <v>14269</v>
      </c>
      <c r="P566">
        <v>14649</v>
      </c>
      <c r="Q566">
        <v>14777</v>
      </c>
      <c r="R566">
        <v>15160</v>
      </c>
      <c r="S566">
        <v>15556</v>
      </c>
      <c r="T566">
        <v>16250</v>
      </c>
      <c r="U566">
        <v>16728</v>
      </c>
    </row>
    <row r="567" spans="1:21" x14ac:dyDescent="0.3">
      <c r="A567" t="s">
        <v>1127</v>
      </c>
      <c r="B567" t="s">
        <v>1568</v>
      </c>
      <c r="C567" t="s">
        <v>1567</v>
      </c>
      <c r="F567">
        <v>12252</v>
      </c>
      <c r="G567">
        <v>12843</v>
      </c>
      <c r="H567">
        <v>13388</v>
      </c>
      <c r="I567">
        <v>13871</v>
      </c>
      <c r="J567">
        <v>14299</v>
      </c>
      <c r="K567">
        <v>14406</v>
      </c>
      <c r="L567">
        <v>14639</v>
      </c>
      <c r="M567">
        <v>15053</v>
      </c>
      <c r="N567">
        <v>15394</v>
      </c>
      <c r="O567">
        <v>16055</v>
      </c>
      <c r="P567">
        <v>16294</v>
      </c>
      <c r="Q567">
        <v>16766</v>
      </c>
      <c r="R567">
        <v>17251</v>
      </c>
      <c r="S567">
        <v>17882</v>
      </c>
      <c r="T567">
        <v>18464</v>
      </c>
      <c r="U567">
        <v>18925</v>
      </c>
    </row>
    <row r="568" spans="1:21" x14ac:dyDescent="0.3">
      <c r="A568" t="s">
        <v>1127</v>
      </c>
      <c r="B568" t="s">
        <v>1571</v>
      </c>
      <c r="C568" t="s">
        <v>1570</v>
      </c>
      <c r="F568">
        <v>10173</v>
      </c>
      <c r="G568">
        <v>11089</v>
      </c>
      <c r="H568">
        <v>11565</v>
      </c>
      <c r="I568">
        <v>11704</v>
      </c>
      <c r="J568">
        <v>11711</v>
      </c>
      <c r="K568">
        <v>11907</v>
      </c>
      <c r="L568">
        <v>12323</v>
      </c>
      <c r="M568">
        <v>12709</v>
      </c>
      <c r="N568">
        <v>13007</v>
      </c>
      <c r="O568">
        <v>13443</v>
      </c>
      <c r="P568">
        <v>13850</v>
      </c>
      <c r="Q568">
        <v>14001</v>
      </c>
      <c r="R568">
        <v>14265</v>
      </c>
      <c r="S568">
        <v>14553</v>
      </c>
      <c r="T568">
        <v>14936</v>
      </c>
      <c r="U568">
        <v>15331</v>
      </c>
    </row>
    <row r="569" spans="1:21" x14ac:dyDescent="0.3">
      <c r="A569" t="s">
        <v>1127</v>
      </c>
      <c r="B569" t="s">
        <v>1574</v>
      </c>
      <c r="C569" t="s">
        <v>1573</v>
      </c>
      <c r="F569">
        <v>10771</v>
      </c>
      <c r="G569">
        <v>11473</v>
      </c>
      <c r="H569">
        <v>12001</v>
      </c>
      <c r="I569">
        <v>12203</v>
      </c>
      <c r="J569">
        <v>12122</v>
      </c>
      <c r="K569">
        <v>12111</v>
      </c>
      <c r="L569">
        <v>12345</v>
      </c>
      <c r="M569">
        <v>12784</v>
      </c>
      <c r="N569">
        <v>12894</v>
      </c>
      <c r="O569">
        <v>13382</v>
      </c>
      <c r="P569">
        <v>14050</v>
      </c>
      <c r="Q569">
        <v>14664</v>
      </c>
      <c r="R569">
        <v>15204</v>
      </c>
      <c r="S569">
        <v>16084</v>
      </c>
      <c r="T569">
        <v>16719</v>
      </c>
      <c r="U569">
        <v>17164</v>
      </c>
    </row>
    <row r="570" spans="1:21" x14ac:dyDescent="0.3">
      <c r="A570" t="s">
        <v>1127</v>
      </c>
      <c r="B570" t="s">
        <v>1577</v>
      </c>
      <c r="C570" t="s">
        <v>1576</v>
      </c>
      <c r="F570">
        <v>10195</v>
      </c>
      <c r="G570">
        <v>11148</v>
      </c>
      <c r="H570">
        <v>11657</v>
      </c>
      <c r="I570">
        <v>11733</v>
      </c>
      <c r="J570">
        <v>11644</v>
      </c>
      <c r="K570">
        <v>12005</v>
      </c>
      <c r="L570">
        <v>12444</v>
      </c>
      <c r="M570">
        <v>13060</v>
      </c>
      <c r="N570">
        <v>13253</v>
      </c>
      <c r="O570">
        <v>13704</v>
      </c>
      <c r="P570">
        <v>14181</v>
      </c>
      <c r="Q570">
        <v>15329</v>
      </c>
      <c r="R570">
        <v>15884</v>
      </c>
      <c r="S570">
        <v>16352</v>
      </c>
      <c r="T570">
        <v>16819</v>
      </c>
      <c r="U570">
        <v>17219</v>
      </c>
    </row>
    <row r="571" spans="1:21" x14ac:dyDescent="0.3">
      <c r="A571" t="s">
        <v>1127</v>
      </c>
      <c r="B571" t="s">
        <v>1580</v>
      </c>
      <c r="C571" t="s">
        <v>1579</v>
      </c>
      <c r="F571">
        <v>12196</v>
      </c>
      <c r="G571">
        <v>12676</v>
      </c>
      <c r="H571">
        <v>13140</v>
      </c>
      <c r="I571">
        <v>13721</v>
      </c>
      <c r="J571">
        <v>14096</v>
      </c>
      <c r="K571">
        <v>14156</v>
      </c>
      <c r="L571">
        <v>14262</v>
      </c>
      <c r="M571">
        <v>14731</v>
      </c>
      <c r="N571">
        <v>15128</v>
      </c>
      <c r="O571">
        <v>15709</v>
      </c>
      <c r="P571">
        <v>16197</v>
      </c>
      <c r="Q571">
        <v>16514</v>
      </c>
      <c r="R571">
        <v>16367</v>
      </c>
      <c r="S571">
        <v>16807</v>
      </c>
      <c r="T571">
        <v>17303</v>
      </c>
      <c r="U571">
        <v>17723</v>
      </c>
    </row>
    <row r="572" spans="1:21" x14ac:dyDescent="0.3">
      <c r="A572" t="s">
        <v>1127</v>
      </c>
      <c r="B572" t="s">
        <v>1583</v>
      </c>
      <c r="C572" t="s">
        <v>1582</v>
      </c>
      <c r="F572">
        <v>12523</v>
      </c>
      <c r="G572">
        <v>13098</v>
      </c>
      <c r="H572">
        <v>13481</v>
      </c>
      <c r="I572">
        <v>14057</v>
      </c>
      <c r="J572">
        <v>14411</v>
      </c>
      <c r="K572">
        <v>14464</v>
      </c>
      <c r="L572">
        <v>14629</v>
      </c>
      <c r="M572">
        <v>14912</v>
      </c>
      <c r="N572">
        <v>15455</v>
      </c>
      <c r="O572">
        <v>16178</v>
      </c>
      <c r="P572">
        <v>16581</v>
      </c>
      <c r="Q572">
        <v>17878</v>
      </c>
      <c r="R572">
        <v>18300</v>
      </c>
      <c r="S572">
        <v>18610</v>
      </c>
      <c r="T572">
        <v>19401</v>
      </c>
      <c r="U572">
        <v>19774</v>
      </c>
    </row>
    <row r="573" spans="1:21" x14ac:dyDescent="0.3">
      <c r="A573" t="s">
        <v>1127</v>
      </c>
      <c r="B573" t="s">
        <v>1586</v>
      </c>
      <c r="C573" t="s">
        <v>1585</v>
      </c>
      <c r="F573">
        <v>11987</v>
      </c>
      <c r="G573">
        <v>12527</v>
      </c>
      <c r="H573">
        <v>13128</v>
      </c>
      <c r="I573">
        <v>13613</v>
      </c>
      <c r="J573">
        <v>13976</v>
      </c>
      <c r="K573">
        <v>14078</v>
      </c>
      <c r="L573">
        <v>14253</v>
      </c>
      <c r="M573">
        <v>14610</v>
      </c>
      <c r="N573">
        <v>15025</v>
      </c>
      <c r="O573">
        <v>15607</v>
      </c>
      <c r="P573">
        <v>16248</v>
      </c>
      <c r="Q573">
        <v>16929</v>
      </c>
      <c r="R573">
        <v>17049</v>
      </c>
      <c r="S573">
        <v>17291</v>
      </c>
      <c r="T573">
        <v>17950</v>
      </c>
      <c r="U573">
        <v>18496</v>
      </c>
    </row>
    <row r="574" spans="1:21" x14ac:dyDescent="0.3">
      <c r="A574" t="s">
        <v>1127</v>
      </c>
      <c r="B574" t="s">
        <v>1589</v>
      </c>
      <c r="C574" t="s">
        <v>1588</v>
      </c>
      <c r="F574">
        <v>10744</v>
      </c>
      <c r="G574">
        <v>11540</v>
      </c>
      <c r="H574">
        <v>12116</v>
      </c>
      <c r="I574">
        <v>12281</v>
      </c>
      <c r="J574">
        <v>12270</v>
      </c>
      <c r="K574">
        <v>12311</v>
      </c>
      <c r="L574">
        <v>12545</v>
      </c>
      <c r="M574">
        <v>12937</v>
      </c>
      <c r="N574">
        <v>13135</v>
      </c>
      <c r="O574">
        <v>13385</v>
      </c>
      <c r="P574">
        <v>13703</v>
      </c>
      <c r="Q574">
        <v>14633</v>
      </c>
      <c r="R574">
        <v>15054</v>
      </c>
      <c r="S574">
        <v>15433</v>
      </c>
      <c r="T574">
        <v>15880</v>
      </c>
      <c r="U574">
        <v>16403</v>
      </c>
    </row>
    <row r="576" spans="1:21" x14ac:dyDescent="0.3">
      <c r="F576">
        <f>MIN(F339:F574)</f>
        <v>9636</v>
      </c>
      <c r="G576">
        <f t="shared" ref="G576:U576" si="3">MIN(G339:G574)</f>
        <v>9936</v>
      </c>
      <c r="H576">
        <f t="shared" si="3"/>
        <v>10128</v>
      </c>
      <c r="I576">
        <f t="shared" si="3"/>
        <v>10589</v>
      </c>
      <c r="J576">
        <f t="shared" si="3"/>
        <v>10690</v>
      </c>
      <c r="K576">
        <f t="shared" si="3"/>
        <v>10804</v>
      </c>
      <c r="L576">
        <f t="shared" si="3"/>
        <v>10809</v>
      </c>
      <c r="M576">
        <f t="shared" si="3"/>
        <v>10874</v>
      </c>
      <c r="N576">
        <f t="shared" si="3"/>
        <v>11180</v>
      </c>
      <c r="O576">
        <f t="shared" si="3"/>
        <v>11777</v>
      </c>
      <c r="P576">
        <f t="shared" si="3"/>
        <v>12081</v>
      </c>
      <c r="Q576">
        <f t="shared" si="3"/>
        <v>12590</v>
      </c>
      <c r="R576">
        <f t="shared" si="3"/>
        <v>12658</v>
      </c>
      <c r="S576">
        <f t="shared" si="3"/>
        <v>12723</v>
      </c>
      <c r="T576">
        <f t="shared" si="3"/>
        <v>13021</v>
      </c>
      <c r="U576">
        <f t="shared" si="3"/>
        <v>13381</v>
      </c>
    </row>
    <row r="578" spans="3:25" x14ac:dyDescent="0.3">
      <c r="C578">
        <v>1</v>
      </c>
      <c r="D578">
        <v>2</v>
      </c>
      <c r="E578">
        <v>3</v>
      </c>
      <c r="F578">
        <v>4</v>
      </c>
      <c r="G578">
        <v>5</v>
      </c>
      <c r="H578">
        <v>6</v>
      </c>
      <c r="I578">
        <v>7</v>
      </c>
      <c r="J578">
        <v>8</v>
      </c>
      <c r="K578">
        <v>9</v>
      </c>
      <c r="L578">
        <v>10</v>
      </c>
      <c r="M578">
        <v>11</v>
      </c>
      <c r="N578">
        <v>12</v>
      </c>
      <c r="O578">
        <v>13</v>
      </c>
      <c r="P578">
        <v>14</v>
      </c>
      <c r="Q578">
        <v>15</v>
      </c>
      <c r="R578">
        <v>16</v>
      </c>
      <c r="S578">
        <v>17</v>
      </c>
      <c r="T578">
        <v>18</v>
      </c>
      <c r="U578">
        <v>19</v>
      </c>
      <c r="V578">
        <v>20</v>
      </c>
      <c r="W578">
        <v>21</v>
      </c>
      <c r="X578">
        <v>22</v>
      </c>
      <c r="Y578">
        <v>23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FFF38-9F87-46A1-A863-E25CCDF09F75}">
  <sheetPr codeName="Sheet8"/>
  <dimension ref="A1:BW348"/>
  <sheetViews>
    <sheetView topLeftCell="A322" workbookViewId="0">
      <selection activeCell="AD348" sqref="AD348"/>
    </sheetView>
  </sheetViews>
  <sheetFormatPr defaultRowHeight="14.4" x14ac:dyDescent="0.3"/>
  <cols>
    <col min="1" max="1" width="34.33203125" customWidth="1"/>
    <col min="2" max="2" width="22.21875" customWidth="1"/>
  </cols>
  <sheetData>
    <row r="1" spans="1:75" x14ac:dyDescent="0.3">
      <c r="A1" t="s">
        <v>7</v>
      </c>
    </row>
    <row r="2" spans="1:75" x14ac:dyDescent="0.3">
      <c r="A2" t="s">
        <v>8</v>
      </c>
    </row>
    <row r="4" spans="1:75" x14ac:dyDescent="0.3">
      <c r="A4" t="s">
        <v>1032</v>
      </c>
      <c r="D4" t="s">
        <v>12</v>
      </c>
    </row>
    <row r="5" spans="1:75" x14ac:dyDescent="0.3">
      <c r="A5" t="s">
        <v>10</v>
      </c>
      <c r="D5" t="s">
        <v>1614</v>
      </c>
    </row>
    <row r="6" spans="1:75" x14ac:dyDescent="0.3">
      <c r="A6">
        <v>1</v>
      </c>
      <c r="B6">
        <v>2</v>
      </c>
      <c r="C6">
        <v>3</v>
      </c>
      <c r="D6">
        <v>4</v>
      </c>
      <c r="E6">
        <v>5</v>
      </c>
      <c r="F6">
        <v>6</v>
      </c>
      <c r="G6">
        <v>7</v>
      </c>
      <c r="H6">
        <v>8</v>
      </c>
      <c r="I6">
        <v>9</v>
      </c>
      <c r="J6">
        <v>10</v>
      </c>
      <c r="K6">
        <v>11</v>
      </c>
      <c r="L6">
        <v>12</v>
      </c>
      <c r="M6">
        <v>13</v>
      </c>
      <c r="N6">
        <v>14</v>
      </c>
      <c r="O6">
        <v>15</v>
      </c>
      <c r="P6">
        <v>16</v>
      </c>
      <c r="Q6">
        <v>17</v>
      </c>
      <c r="R6">
        <v>18</v>
      </c>
      <c r="S6">
        <v>19</v>
      </c>
      <c r="T6">
        <v>20</v>
      </c>
      <c r="U6">
        <v>21</v>
      </c>
      <c r="V6">
        <v>22</v>
      </c>
      <c r="W6">
        <v>23</v>
      </c>
      <c r="X6">
        <v>24</v>
      </c>
      <c r="Y6">
        <v>25</v>
      </c>
      <c r="Z6">
        <v>26</v>
      </c>
      <c r="AA6">
        <v>27</v>
      </c>
      <c r="AB6">
        <v>28</v>
      </c>
      <c r="AC6">
        <v>29</v>
      </c>
      <c r="AD6">
        <v>30</v>
      </c>
      <c r="AE6">
        <v>31</v>
      </c>
      <c r="AF6">
        <v>32</v>
      </c>
      <c r="AG6">
        <v>33</v>
      </c>
      <c r="AH6">
        <v>34</v>
      </c>
      <c r="AI6">
        <v>35</v>
      </c>
      <c r="AJ6">
        <v>36</v>
      </c>
      <c r="AK6">
        <v>37</v>
      </c>
      <c r="AL6">
        <v>38</v>
      </c>
      <c r="AM6">
        <v>39</v>
      </c>
      <c r="AN6">
        <v>40</v>
      </c>
      <c r="AO6">
        <v>41</v>
      </c>
      <c r="AP6">
        <v>42</v>
      </c>
      <c r="AQ6">
        <v>43</v>
      </c>
      <c r="AR6">
        <v>44</v>
      </c>
      <c r="AS6">
        <v>45</v>
      </c>
      <c r="AT6">
        <v>46</v>
      </c>
      <c r="AU6">
        <v>47</v>
      </c>
      <c r="AV6">
        <v>48</v>
      </c>
      <c r="AW6">
        <v>49</v>
      </c>
      <c r="AX6">
        <v>50</v>
      </c>
      <c r="AY6">
        <v>51</v>
      </c>
      <c r="AZ6">
        <v>52</v>
      </c>
      <c r="BA6">
        <v>53</v>
      </c>
      <c r="BB6">
        <v>54</v>
      </c>
      <c r="BC6">
        <v>55</v>
      </c>
      <c r="BD6">
        <v>56</v>
      </c>
      <c r="BE6">
        <v>57</v>
      </c>
      <c r="BF6">
        <v>58</v>
      </c>
      <c r="BG6">
        <v>59</v>
      </c>
      <c r="BH6">
        <v>60</v>
      </c>
      <c r="BI6">
        <v>61</v>
      </c>
      <c r="BJ6">
        <v>62</v>
      </c>
      <c r="BK6">
        <v>63</v>
      </c>
      <c r="BL6">
        <v>64</v>
      </c>
      <c r="BM6">
        <v>65</v>
      </c>
      <c r="BN6">
        <v>66</v>
      </c>
      <c r="BO6">
        <v>67</v>
      </c>
      <c r="BP6">
        <v>68</v>
      </c>
      <c r="BQ6">
        <v>69</v>
      </c>
      <c r="BR6">
        <v>70</v>
      </c>
      <c r="BS6">
        <v>71</v>
      </c>
      <c r="BT6">
        <v>72</v>
      </c>
      <c r="BU6">
        <v>73</v>
      </c>
      <c r="BV6">
        <v>74</v>
      </c>
      <c r="BW6">
        <v>75</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23382200</v>
      </c>
      <c r="E9" s="40">
        <v>32101000</v>
      </c>
      <c r="F9" s="41">
        <v>72.8</v>
      </c>
      <c r="G9" s="41">
        <v>0.2</v>
      </c>
      <c r="H9" s="40">
        <v>23654800</v>
      </c>
      <c r="I9" s="40">
        <v>32467100</v>
      </c>
      <c r="J9" s="41">
        <v>72.900000000000006</v>
      </c>
      <c r="K9" s="41">
        <v>0.2</v>
      </c>
      <c r="L9" s="40">
        <v>23830300</v>
      </c>
      <c r="M9" s="40">
        <v>32804200</v>
      </c>
      <c r="N9" s="41">
        <v>72.599999999999994</v>
      </c>
      <c r="O9" s="41">
        <v>0.2</v>
      </c>
      <c r="P9" s="40">
        <v>24051400</v>
      </c>
      <c r="Q9" s="40">
        <v>33134000</v>
      </c>
      <c r="R9" s="41">
        <v>72.599999999999994</v>
      </c>
      <c r="S9" s="41">
        <v>0.2</v>
      </c>
      <c r="T9" s="40">
        <v>24155300</v>
      </c>
      <c r="U9" s="40">
        <v>33404300</v>
      </c>
      <c r="V9" s="41">
        <v>72.3</v>
      </c>
      <c r="W9" s="41">
        <v>0.2</v>
      </c>
      <c r="X9" s="40">
        <v>23782900</v>
      </c>
      <c r="Y9" s="40">
        <v>33583700</v>
      </c>
      <c r="Z9" s="41">
        <v>70.8</v>
      </c>
      <c r="AA9" s="41">
        <v>0.2</v>
      </c>
      <c r="AB9" s="40">
        <v>23781200</v>
      </c>
      <c r="AC9" s="40">
        <v>33808900</v>
      </c>
      <c r="AD9" s="41">
        <v>70.3</v>
      </c>
      <c r="AE9" s="41">
        <v>0.2</v>
      </c>
      <c r="AF9" s="40">
        <v>23839200</v>
      </c>
      <c r="AG9" s="40">
        <v>34036700</v>
      </c>
      <c r="AH9" s="41">
        <v>70</v>
      </c>
      <c r="AI9" s="41">
        <v>0.2</v>
      </c>
      <c r="AJ9" s="40">
        <v>24054800</v>
      </c>
      <c r="AK9" s="40">
        <v>33997400</v>
      </c>
      <c r="AL9" s="41">
        <v>70.8</v>
      </c>
      <c r="AM9" s="41">
        <v>0.2</v>
      </c>
      <c r="AN9" s="40">
        <v>24332200</v>
      </c>
      <c r="AO9" s="40">
        <v>34041900</v>
      </c>
      <c r="AP9" s="41">
        <v>71.5</v>
      </c>
      <c r="AQ9" s="41">
        <v>0.2</v>
      </c>
      <c r="AR9" s="40">
        <v>24780800</v>
      </c>
      <c r="AS9" s="40">
        <v>34166900</v>
      </c>
      <c r="AT9" s="41">
        <v>72.5</v>
      </c>
      <c r="AU9" s="41">
        <v>0.2</v>
      </c>
      <c r="AV9" s="40">
        <v>25366200</v>
      </c>
      <c r="AW9" s="40">
        <v>34358000</v>
      </c>
      <c r="AX9" s="41">
        <v>73.8</v>
      </c>
      <c r="AY9" s="41">
        <v>0.2</v>
      </c>
      <c r="AZ9" s="40">
        <v>25639100</v>
      </c>
      <c r="BA9" s="40">
        <v>34545400</v>
      </c>
      <c r="BB9" s="41">
        <v>74.2</v>
      </c>
      <c r="BC9" s="41">
        <v>0.2</v>
      </c>
      <c r="BD9" s="40">
        <v>26008700</v>
      </c>
      <c r="BE9" s="40">
        <v>34639800</v>
      </c>
      <c r="BF9" s="41">
        <v>75.099999999999994</v>
      </c>
      <c r="BG9" s="41">
        <v>0.2</v>
      </c>
      <c r="BH9" s="40">
        <v>26169200</v>
      </c>
      <c r="BI9" s="40">
        <v>34728600</v>
      </c>
      <c r="BJ9" s="41">
        <v>75.400000000000006</v>
      </c>
      <c r="BK9" s="41">
        <v>0.2</v>
      </c>
      <c r="BL9" s="40">
        <v>26454800</v>
      </c>
      <c r="BM9" s="40">
        <v>34811200</v>
      </c>
      <c r="BN9" s="41">
        <v>76</v>
      </c>
      <c r="BO9" s="41">
        <v>0.2</v>
      </c>
      <c r="BP9" s="40">
        <v>26345800</v>
      </c>
      <c r="BQ9" s="40">
        <v>34869000</v>
      </c>
      <c r="BR9" s="41">
        <v>75.599999999999994</v>
      </c>
      <c r="BS9" s="41">
        <v>0.3</v>
      </c>
      <c r="BT9" s="40">
        <v>26134100</v>
      </c>
      <c r="BU9" s="40">
        <v>34797400</v>
      </c>
      <c r="BV9" s="41">
        <v>75.099999999999994</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28300</v>
      </c>
      <c r="E10">
        <v>35600</v>
      </c>
      <c r="F10">
        <v>79.3</v>
      </c>
      <c r="G10">
        <v>3.6</v>
      </c>
      <c r="H10">
        <v>27800</v>
      </c>
      <c r="I10">
        <v>36100</v>
      </c>
      <c r="J10">
        <v>77</v>
      </c>
      <c r="K10">
        <v>3.5</v>
      </c>
      <c r="L10">
        <v>29200</v>
      </c>
      <c r="M10">
        <v>36700</v>
      </c>
      <c r="N10">
        <v>79.7</v>
      </c>
      <c r="O10">
        <v>7</v>
      </c>
      <c r="P10">
        <v>30500</v>
      </c>
      <c r="Q10">
        <v>37300</v>
      </c>
      <c r="R10">
        <v>81.8</v>
      </c>
      <c r="S10">
        <v>7</v>
      </c>
      <c r="T10">
        <v>29300</v>
      </c>
      <c r="U10">
        <v>37900</v>
      </c>
      <c r="V10">
        <v>77.400000000000006</v>
      </c>
      <c r="W10">
        <v>7.5</v>
      </c>
      <c r="X10">
        <v>28900</v>
      </c>
      <c r="Y10">
        <v>38600</v>
      </c>
      <c r="Z10">
        <v>74.8</v>
      </c>
      <c r="AA10">
        <v>7.6</v>
      </c>
      <c r="AB10">
        <v>28100</v>
      </c>
      <c r="AC10">
        <v>37600</v>
      </c>
      <c r="AD10">
        <v>74.8</v>
      </c>
      <c r="AE10">
        <v>8.6</v>
      </c>
      <c r="AF10">
        <v>27500</v>
      </c>
      <c r="AG10">
        <v>37200</v>
      </c>
      <c r="AH10">
        <v>73.8</v>
      </c>
      <c r="AI10">
        <v>9.4</v>
      </c>
      <c r="AJ10">
        <v>30100</v>
      </c>
      <c r="AK10">
        <v>36700</v>
      </c>
      <c r="AL10">
        <v>82</v>
      </c>
      <c r="AM10">
        <v>9.5</v>
      </c>
      <c r="AN10">
        <v>29600</v>
      </c>
      <c r="AO10">
        <v>37500</v>
      </c>
      <c r="AP10">
        <v>78.900000000000006</v>
      </c>
      <c r="AQ10">
        <v>9.6999999999999993</v>
      </c>
      <c r="AR10">
        <v>27700</v>
      </c>
      <c r="AS10">
        <v>37300</v>
      </c>
      <c r="AT10">
        <v>74.400000000000006</v>
      </c>
      <c r="AU10">
        <v>9.1</v>
      </c>
      <c r="AV10">
        <v>29500</v>
      </c>
      <c r="AW10">
        <v>38300</v>
      </c>
      <c r="AX10">
        <v>77.099999999999994</v>
      </c>
      <c r="AY10">
        <v>9</v>
      </c>
      <c r="AZ10">
        <v>29300</v>
      </c>
      <c r="BA10">
        <v>39000</v>
      </c>
      <c r="BB10">
        <v>75.099999999999994</v>
      </c>
      <c r="BC10">
        <v>9.9</v>
      </c>
      <c r="BD10">
        <v>27600</v>
      </c>
      <c r="BE10">
        <v>37700</v>
      </c>
      <c r="BF10">
        <v>73.400000000000006</v>
      </c>
      <c r="BG10">
        <v>9.9</v>
      </c>
      <c r="BH10">
        <v>30000</v>
      </c>
      <c r="BI10">
        <v>37500</v>
      </c>
      <c r="BJ10">
        <v>80.099999999999994</v>
      </c>
      <c r="BK10">
        <v>10.5</v>
      </c>
      <c r="BL10">
        <v>34600</v>
      </c>
      <c r="BM10">
        <v>38200</v>
      </c>
      <c r="BN10">
        <v>90.4</v>
      </c>
      <c r="BO10">
        <v>7.7</v>
      </c>
      <c r="BP10">
        <v>32500</v>
      </c>
      <c r="BQ10">
        <v>38700</v>
      </c>
      <c r="BR10">
        <v>84</v>
      </c>
      <c r="BS10">
        <v>8.1</v>
      </c>
      <c r="BT10">
        <v>31500</v>
      </c>
      <c r="BU10">
        <v>38000</v>
      </c>
      <c r="BV10">
        <v>83</v>
      </c>
      <c r="BW10">
        <v>8.3000000000000007</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41500</v>
      </c>
      <c r="E11">
        <v>59100</v>
      </c>
      <c r="F11">
        <v>70.2</v>
      </c>
      <c r="G11">
        <v>3.6</v>
      </c>
      <c r="H11">
        <v>43100</v>
      </c>
      <c r="I11">
        <v>58000</v>
      </c>
      <c r="J11">
        <v>74.2</v>
      </c>
      <c r="K11">
        <v>3.6</v>
      </c>
      <c r="L11">
        <v>42800</v>
      </c>
      <c r="M11">
        <v>60200</v>
      </c>
      <c r="N11">
        <v>71.2</v>
      </c>
      <c r="O11">
        <v>5.9</v>
      </c>
      <c r="P11">
        <v>46700</v>
      </c>
      <c r="Q11">
        <v>59500</v>
      </c>
      <c r="R11">
        <v>78.5</v>
      </c>
      <c r="S11">
        <v>5.5</v>
      </c>
      <c r="T11">
        <v>46000</v>
      </c>
      <c r="U11">
        <v>61600</v>
      </c>
      <c r="V11">
        <v>74.7</v>
      </c>
      <c r="W11">
        <v>5.9</v>
      </c>
      <c r="X11">
        <v>43800</v>
      </c>
      <c r="Y11">
        <v>61500</v>
      </c>
      <c r="Z11">
        <v>71.2</v>
      </c>
      <c r="AA11">
        <v>6.5</v>
      </c>
      <c r="AB11">
        <v>44400</v>
      </c>
      <c r="AC11">
        <v>58900</v>
      </c>
      <c r="AD11">
        <v>75.5</v>
      </c>
      <c r="AE11">
        <v>5.8</v>
      </c>
      <c r="AF11">
        <v>40600</v>
      </c>
      <c r="AG11">
        <v>59500</v>
      </c>
      <c r="AH11">
        <v>68.2</v>
      </c>
      <c r="AI11">
        <v>6.4</v>
      </c>
      <c r="AJ11">
        <v>42400</v>
      </c>
      <c r="AK11">
        <v>58100</v>
      </c>
      <c r="AL11">
        <v>73.099999999999994</v>
      </c>
      <c r="AM11">
        <v>6</v>
      </c>
      <c r="AN11">
        <v>43000</v>
      </c>
      <c r="AO11">
        <v>57000</v>
      </c>
      <c r="AP11">
        <v>75.400000000000006</v>
      </c>
      <c r="AQ11">
        <v>5.8</v>
      </c>
      <c r="AR11">
        <v>42500</v>
      </c>
      <c r="AS11">
        <v>57600</v>
      </c>
      <c r="AT11">
        <v>73.7</v>
      </c>
      <c r="AU11">
        <v>6.3</v>
      </c>
      <c r="AV11">
        <v>46800</v>
      </c>
      <c r="AW11">
        <v>58300</v>
      </c>
      <c r="AX11">
        <v>80.2</v>
      </c>
      <c r="AY11">
        <v>5.5</v>
      </c>
      <c r="AZ11">
        <v>46900</v>
      </c>
      <c r="BA11">
        <v>56500</v>
      </c>
      <c r="BB11">
        <v>82.8</v>
      </c>
      <c r="BC11">
        <v>5.7</v>
      </c>
      <c r="BD11">
        <v>44300</v>
      </c>
      <c r="BE11">
        <v>57500</v>
      </c>
      <c r="BF11">
        <v>77.099999999999994</v>
      </c>
      <c r="BG11">
        <v>6.6</v>
      </c>
      <c r="BH11">
        <v>45600</v>
      </c>
      <c r="BI11">
        <v>57400</v>
      </c>
      <c r="BJ11">
        <v>79.5</v>
      </c>
      <c r="BK11">
        <v>5.7</v>
      </c>
      <c r="BL11">
        <v>47200</v>
      </c>
      <c r="BM11">
        <v>56400</v>
      </c>
      <c r="BN11">
        <v>83.7</v>
      </c>
      <c r="BO11">
        <v>5.3</v>
      </c>
      <c r="BP11">
        <v>43200</v>
      </c>
      <c r="BQ11">
        <v>54000</v>
      </c>
      <c r="BR11">
        <v>80</v>
      </c>
      <c r="BS11">
        <v>6.7</v>
      </c>
      <c r="BT11">
        <v>41700</v>
      </c>
      <c r="BU11">
        <v>55800</v>
      </c>
      <c r="BV11">
        <v>74.8</v>
      </c>
      <c r="BW11">
        <v>6.7</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57100</v>
      </c>
      <c r="E12">
        <v>74700</v>
      </c>
      <c r="F12">
        <v>76.5</v>
      </c>
      <c r="G12">
        <v>3.4</v>
      </c>
      <c r="H12">
        <v>58900</v>
      </c>
      <c r="I12">
        <v>75300</v>
      </c>
      <c r="J12">
        <v>78.2</v>
      </c>
      <c r="K12">
        <v>3.9</v>
      </c>
      <c r="L12">
        <v>59700</v>
      </c>
      <c r="M12">
        <v>76900</v>
      </c>
      <c r="N12">
        <v>77.599999999999994</v>
      </c>
      <c r="O12">
        <v>4.9000000000000004</v>
      </c>
      <c r="P12">
        <v>57100</v>
      </c>
      <c r="Q12">
        <v>75700</v>
      </c>
      <c r="R12">
        <v>75.400000000000006</v>
      </c>
      <c r="S12">
        <v>5.4</v>
      </c>
      <c r="T12">
        <v>60400</v>
      </c>
      <c r="U12">
        <v>77600</v>
      </c>
      <c r="V12">
        <v>77.8</v>
      </c>
      <c r="W12">
        <v>5.3</v>
      </c>
      <c r="X12">
        <v>58300</v>
      </c>
      <c r="Y12">
        <v>78200</v>
      </c>
      <c r="Z12">
        <v>74.5</v>
      </c>
      <c r="AA12">
        <v>6.1</v>
      </c>
      <c r="AB12">
        <v>58100</v>
      </c>
      <c r="AC12">
        <v>78900</v>
      </c>
      <c r="AD12">
        <v>73.599999999999994</v>
      </c>
      <c r="AE12">
        <v>6.3</v>
      </c>
      <c r="AF12">
        <v>53900</v>
      </c>
      <c r="AG12">
        <v>78400</v>
      </c>
      <c r="AH12">
        <v>68.7</v>
      </c>
      <c r="AI12">
        <v>6.7</v>
      </c>
      <c r="AJ12">
        <v>57200</v>
      </c>
      <c r="AK12">
        <v>76200</v>
      </c>
      <c r="AL12">
        <v>75</v>
      </c>
      <c r="AM12">
        <v>6.1</v>
      </c>
      <c r="AN12">
        <v>61400</v>
      </c>
      <c r="AO12">
        <v>78900</v>
      </c>
      <c r="AP12">
        <v>77.8</v>
      </c>
      <c r="AQ12">
        <v>5.6</v>
      </c>
      <c r="AR12">
        <v>61200</v>
      </c>
      <c r="AS12">
        <v>79300</v>
      </c>
      <c r="AT12">
        <v>77.2</v>
      </c>
      <c r="AU12">
        <v>6.1</v>
      </c>
      <c r="AV12">
        <v>56500</v>
      </c>
      <c r="AW12">
        <v>78500</v>
      </c>
      <c r="AX12">
        <v>71.900000000000006</v>
      </c>
      <c r="AY12">
        <v>6.7</v>
      </c>
      <c r="AZ12">
        <v>63000</v>
      </c>
      <c r="BA12">
        <v>77800</v>
      </c>
      <c r="BB12">
        <v>81</v>
      </c>
      <c r="BC12">
        <v>6.3</v>
      </c>
      <c r="BD12">
        <v>63300</v>
      </c>
      <c r="BE12">
        <v>78400</v>
      </c>
      <c r="BF12">
        <v>80.7</v>
      </c>
      <c r="BG12">
        <v>5.2</v>
      </c>
      <c r="BH12">
        <v>63200</v>
      </c>
      <c r="BI12">
        <v>75700</v>
      </c>
      <c r="BJ12">
        <v>83.5</v>
      </c>
      <c r="BK12">
        <v>5.0999999999999996</v>
      </c>
      <c r="BL12">
        <v>64600</v>
      </c>
      <c r="BM12">
        <v>76700</v>
      </c>
      <c r="BN12">
        <v>84.2</v>
      </c>
      <c r="BO12">
        <v>5.7</v>
      </c>
      <c r="BP12">
        <v>62000</v>
      </c>
      <c r="BQ12">
        <v>77500</v>
      </c>
      <c r="BR12">
        <v>80</v>
      </c>
      <c r="BS12">
        <v>6.9</v>
      </c>
      <c r="BT12">
        <v>56500</v>
      </c>
      <c r="BU12">
        <v>76400</v>
      </c>
      <c r="BV12">
        <v>74</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60300</v>
      </c>
      <c r="E13">
        <v>82300</v>
      </c>
      <c r="F13">
        <v>73.3</v>
      </c>
      <c r="G13">
        <v>3.7</v>
      </c>
      <c r="H13">
        <v>60300</v>
      </c>
      <c r="I13">
        <v>82500</v>
      </c>
      <c r="J13">
        <v>73</v>
      </c>
      <c r="K13">
        <v>3.7</v>
      </c>
      <c r="L13">
        <v>61400</v>
      </c>
      <c r="M13">
        <v>84800</v>
      </c>
      <c r="N13">
        <v>72.5</v>
      </c>
      <c r="O13">
        <v>5.0999999999999996</v>
      </c>
      <c r="P13">
        <v>67700</v>
      </c>
      <c r="Q13">
        <v>87300</v>
      </c>
      <c r="R13">
        <v>77.599999999999994</v>
      </c>
      <c r="S13">
        <v>4.7</v>
      </c>
      <c r="T13">
        <v>67200</v>
      </c>
      <c r="U13">
        <v>85800</v>
      </c>
      <c r="V13">
        <v>78.3</v>
      </c>
      <c r="W13">
        <v>4.7</v>
      </c>
      <c r="X13">
        <v>59000</v>
      </c>
      <c r="Y13">
        <v>85400</v>
      </c>
      <c r="Z13">
        <v>69.2</v>
      </c>
      <c r="AA13">
        <v>6.1</v>
      </c>
      <c r="AB13">
        <v>61300</v>
      </c>
      <c r="AC13">
        <v>86000</v>
      </c>
      <c r="AD13">
        <v>71.3</v>
      </c>
      <c r="AE13">
        <v>6.4</v>
      </c>
      <c r="AF13">
        <v>61200</v>
      </c>
      <c r="AG13">
        <v>86100</v>
      </c>
      <c r="AH13">
        <v>71.099999999999994</v>
      </c>
      <c r="AI13">
        <v>6.7</v>
      </c>
      <c r="AJ13">
        <v>67000</v>
      </c>
      <c r="AK13">
        <v>84300</v>
      </c>
      <c r="AL13">
        <v>79.5</v>
      </c>
      <c r="AM13">
        <v>5.6</v>
      </c>
      <c r="AN13">
        <v>70300</v>
      </c>
      <c r="AO13">
        <v>83600</v>
      </c>
      <c r="AP13">
        <v>84.1</v>
      </c>
      <c r="AQ13">
        <v>5.5</v>
      </c>
      <c r="AR13">
        <v>70300</v>
      </c>
      <c r="AS13">
        <v>85600</v>
      </c>
      <c r="AT13">
        <v>82.1</v>
      </c>
      <c r="AU13">
        <v>5.6</v>
      </c>
      <c r="AV13">
        <v>63400</v>
      </c>
      <c r="AW13">
        <v>86100</v>
      </c>
      <c r="AX13">
        <v>73.599999999999994</v>
      </c>
      <c r="AY13">
        <v>6.7</v>
      </c>
      <c r="AZ13">
        <v>65700</v>
      </c>
      <c r="BA13">
        <v>87100</v>
      </c>
      <c r="BB13">
        <v>75.400000000000006</v>
      </c>
      <c r="BC13">
        <v>6.1</v>
      </c>
      <c r="BD13">
        <v>64800</v>
      </c>
      <c r="BE13">
        <v>86900</v>
      </c>
      <c r="BF13">
        <v>74.5</v>
      </c>
      <c r="BG13">
        <v>6.4</v>
      </c>
      <c r="BH13">
        <v>64900</v>
      </c>
      <c r="BI13">
        <v>86000</v>
      </c>
      <c r="BJ13">
        <v>75.5</v>
      </c>
      <c r="BK13">
        <v>6.8</v>
      </c>
      <c r="BL13">
        <v>65600</v>
      </c>
      <c r="BM13">
        <v>86400</v>
      </c>
      <c r="BN13">
        <v>75.900000000000006</v>
      </c>
      <c r="BO13">
        <v>7</v>
      </c>
      <c r="BP13">
        <v>66500</v>
      </c>
      <c r="BQ13">
        <v>85500</v>
      </c>
      <c r="BR13">
        <v>77.7</v>
      </c>
      <c r="BS13">
        <v>7</v>
      </c>
      <c r="BT13">
        <v>70500</v>
      </c>
      <c r="BU13">
        <v>88600</v>
      </c>
      <c r="BV13">
        <v>79.599999999999994</v>
      </c>
      <c r="BW13">
        <v>7.3</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53700</v>
      </c>
      <c r="E14">
        <v>73000</v>
      </c>
      <c r="F14">
        <v>73.599999999999994</v>
      </c>
      <c r="G14">
        <v>3.4</v>
      </c>
      <c r="H14">
        <v>54000</v>
      </c>
      <c r="I14">
        <v>74700</v>
      </c>
      <c r="J14">
        <v>72.3</v>
      </c>
      <c r="K14">
        <v>3.7</v>
      </c>
      <c r="L14">
        <v>55000</v>
      </c>
      <c r="M14">
        <v>76700</v>
      </c>
      <c r="N14">
        <v>71.7</v>
      </c>
      <c r="O14">
        <v>5.8</v>
      </c>
      <c r="P14">
        <v>52300</v>
      </c>
      <c r="Q14">
        <v>74500</v>
      </c>
      <c r="R14">
        <v>70.2</v>
      </c>
      <c r="S14">
        <v>5.7</v>
      </c>
      <c r="T14">
        <v>53800</v>
      </c>
      <c r="U14">
        <v>75600</v>
      </c>
      <c r="V14">
        <v>71.099999999999994</v>
      </c>
      <c r="W14">
        <v>6.1</v>
      </c>
      <c r="X14">
        <v>52200</v>
      </c>
      <c r="Y14">
        <v>75600</v>
      </c>
      <c r="Z14">
        <v>69.099999999999994</v>
      </c>
      <c r="AA14">
        <v>6.2</v>
      </c>
      <c r="AB14">
        <v>51100</v>
      </c>
      <c r="AC14">
        <v>74700</v>
      </c>
      <c r="AD14">
        <v>68.400000000000006</v>
      </c>
      <c r="AE14">
        <v>6.4</v>
      </c>
      <c r="AF14">
        <v>50500</v>
      </c>
      <c r="AG14">
        <v>74300</v>
      </c>
      <c r="AH14">
        <v>67.900000000000006</v>
      </c>
      <c r="AI14">
        <v>6.3</v>
      </c>
      <c r="AJ14">
        <v>52800</v>
      </c>
      <c r="AK14">
        <v>77100</v>
      </c>
      <c r="AL14">
        <v>68.599999999999994</v>
      </c>
      <c r="AM14">
        <v>7.1</v>
      </c>
      <c r="AN14">
        <v>52900</v>
      </c>
      <c r="AO14">
        <v>77600</v>
      </c>
      <c r="AP14">
        <v>68.2</v>
      </c>
      <c r="AQ14">
        <v>7.2</v>
      </c>
      <c r="AR14">
        <v>53000</v>
      </c>
      <c r="AS14">
        <v>77700</v>
      </c>
      <c r="AT14">
        <v>68.3</v>
      </c>
      <c r="AU14">
        <v>6.7</v>
      </c>
      <c r="AV14">
        <v>56600</v>
      </c>
      <c r="AW14">
        <v>77200</v>
      </c>
      <c r="AX14">
        <v>73.400000000000006</v>
      </c>
      <c r="AY14">
        <v>6.7</v>
      </c>
      <c r="AZ14">
        <v>55900</v>
      </c>
      <c r="BA14">
        <v>76600</v>
      </c>
      <c r="BB14">
        <v>73</v>
      </c>
      <c r="BC14">
        <v>6.7</v>
      </c>
      <c r="BD14">
        <v>54600</v>
      </c>
      <c r="BE14">
        <v>79400</v>
      </c>
      <c r="BF14">
        <v>68.8</v>
      </c>
      <c r="BG14">
        <v>7</v>
      </c>
      <c r="BH14">
        <v>55400</v>
      </c>
      <c r="BI14">
        <v>79400</v>
      </c>
      <c r="BJ14">
        <v>69.8</v>
      </c>
      <c r="BK14">
        <v>6.8</v>
      </c>
      <c r="BL14">
        <v>64300</v>
      </c>
      <c r="BM14">
        <v>82200</v>
      </c>
      <c r="BN14">
        <v>78.2</v>
      </c>
      <c r="BO14">
        <v>5.9</v>
      </c>
      <c r="BP14">
        <v>59200</v>
      </c>
      <c r="BQ14">
        <v>79200</v>
      </c>
      <c r="BR14">
        <v>74.8</v>
      </c>
      <c r="BS14">
        <v>7.1</v>
      </c>
      <c r="BT14">
        <v>64400</v>
      </c>
      <c r="BU14">
        <v>77800</v>
      </c>
      <c r="BV14">
        <v>82.7</v>
      </c>
      <c r="BW14">
        <v>6.7</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52400</v>
      </c>
      <c r="E15">
        <v>65900</v>
      </c>
      <c r="F15">
        <v>79.400000000000006</v>
      </c>
      <c r="G15">
        <v>3.9</v>
      </c>
      <c r="H15">
        <v>53300</v>
      </c>
      <c r="I15">
        <v>67600</v>
      </c>
      <c r="J15">
        <v>78.8</v>
      </c>
      <c r="K15">
        <v>3.3</v>
      </c>
      <c r="L15">
        <v>52600</v>
      </c>
      <c r="M15">
        <v>70300</v>
      </c>
      <c r="N15">
        <v>74.8</v>
      </c>
      <c r="O15">
        <v>5.7</v>
      </c>
      <c r="P15">
        <v>57500</v>
      </c>
      <c r="Q15">
        <v>71500</v>
      </c>
      <c r="R15">
        <v>80.5</v>
      </c>
      <c r="S15">
        <v>5.0999999999999996</v>
      </c>
      <c r="T15">
        <v>57800</v>
      </c>
      <c r="U15">
        <v>72700</v>
      </c>
      <c r="V15">
        <v>79.5</v>
      </c>
      <c r="W15">
        <v>4.9000000000000004</v>
      </c>
      <c r="X15">
        <v>55300</v>
      </c>
      <c r="Y15">
        <v>70400</v>
      </c>
      <c r="Z15">
        <v>78.5</v>
      </c>
      <c r="AA15">
        <v>5.4</v>
      </c>
      <c r="AB15">
        <v>55500</v>
      </c>
      <c r="AC15">
        <v>72100</v>
      </c>
      <c r="AD15">
        <v>76.900000000000006</v>
      </c>
      <c r="AE15">
        <v>5.7</v>
      </c>
      <c r="AF15">
        <v>52200</v>
      </c>
      <c r="AG15">
        <v>72000</v>
      </c>
      <c r="AH15">
        <v>72.5</v>
      </c>
      <c r="AI15">
        <v>6.3</v>
      </c>
      <c r="AJ15">
        <v>55100</v>
      </c>
      <c r="AK15">
        <v>74200</v>
      </c>
      <c r="AL15">
        <v>74.2</v>
      </c>
      <c r="AM15">
        <v>6.1</v>
      </c>
      <c r="AN15">
        <v>57400</v>
      </c>
      <c r="AO15">
        <v>72400</v>
      </c>
      <c r="AP15">
        <v>79.2</v>
      </c>
      <c r="AQ15">
        <v>5.7</v>
      </c>
      <c r="AR15">
        <v>56000</v>
      </c>
      <c r="AS15">
        <v>72900</v>
      </c>
      <c r="AT15">
        <v>76.8</v>
      </c>
      <c r="AU15">
        <v>5.7</v>
      </c>
      <c r="AV15">
        <v>55500</v>
      </c>
      <c r="AW15">
        <v>73300</v>
      </c>
      <c r="AX15">
        <v>75.7</v>
      </c>
      <c r="AY15">
        <v>6.3</v>
      </c>
      <c r="AZ15">
        <v>58100</v>
      </c>
      <c r="BA15">
        <v>73500</v>
      </c>
      <c r="BB15">
        <v>79.099999999999994</v>
      </c>
      <c r="BC15">
        <v>5.8</v>
      </c>
      <c r="BD15">
        <v>58200</v>
      </c>
      <c r="BE15">
        <v>76300</v>
      </c>
      <c r="BF15">
        <v>76.3</v>
      </c>
      <c r="BG15">
        <v>6.6</v>
      </c>
      <c r="BH15">
        <v>59900</v>
      </c>
      <c r="BI15">
        <v>75000</v>
      </c>
      <c r="BJ15">
        <v>79.900000000000006</v>
      </c>
      <c r="BK15">
        <v>6.2</v>
      </c>
      <c r="BL15">
        <v>63200</v>
      </c>
      <c r="BM15">
        <v>80200</v>
      </c>
      <c r="BN15">
        <v>78.8</v>
      </c>
      <c r="BO15">
        <v>6.9</v>
      </c>
      <c r="BP15">
        <v>62100</v>
      </c>
      <c r="BQ15">
        <v>78200</v>
      </c>
      <c r="BR15">
        <v>79.3</v>
      </c>
      <c r="BS15">
        <v>6.7</v>
      </c>
      <c r="BT15">
        <v>55700</v>
      </c>
      <c r="BU15">
        <v>76900</v>
      </c>
      <c r="BV15">
        <v>72.5</v>
      </c>
      <c r="BW15">
        <v>7</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39900</v>
      </c>
      <c r="E16">
        <v>53200</v>
      </c>
      <c r="F16">
        <v>75</v>
      </c>
      <c r="G16">
        <v>4</v>
      </c>
      <c r="H16">
        <v>40500</v>
      </c>
      <c r="I16">
        <v>53600</v>
      </c>
      <c r="J16">
        <v>75.5</v>
      </c>
      <c r="K16">
        <v>3.6</v>
      </c>
      <c r="L16">
        <v>40300</v>
      </c>
      <c r="M16">
        <v>53300</v>
      </c>
      <c r="N16">
        <v>75.599999999999994</v>
      </c>
      <c r="O16">
        <v>6.4</v>
      </c>
      <c r="P16">
        <v>42200</v>
      </c>
      <c r="Q16">
        <v>52200</v>
      </c>
      <c r="R16">
        <v>80.900000000000006</v>
      </c>
      <c r="S16">
        <v>6.1</v>
      </c>
      <c r="T16">
        <v>42700</v>
      </c>
      <c r="U16">
        <v>52800</v>
      </c>
      <c r="V16">
        <v>81</v>
      </c>
      <c r="W16">
        <v>6.5</v>
      </c>
      <c r="X16">
        <v>40100</v>
      </c>
      <c r="Y16">
        <v>53700</v>
      </c>
      <c r="Z16">
        <v>74.599999999999994</v>
      </c>
      <c r="AA16">
        <v>6.9</v>
      </c>
      <c r="AB16">
        <v>38200</v>
      </c>
      <c r="AC16">
        <v>54400</v>
      </c>
      <c r="AD16">
        <v>70.2</v>
      </c>
      <c r="AE16">
        <v>6.9</v>
      </c>
      <c r="AF16">
        <v>38500</v>
      </c>
      <c r="AG16">
        <v>52500</v>
      </c>
      <c r="AH16">
        <v>73.2</v>
      </c>
      <c r="AI16">
        <v>6.8</v>
      </c>
      <c r="AJ16">
        <v>40200</v>
      </c>
      <c r="AK16">
        <v>52300</v>
      </c>
      <c r="AL16">
        <v>77</v>
      </c>
      <c r="AM16">
        <v>6.7</v>
      </c>
      <c r="AN16">
        <v>36900</v>
      </c>
      <c r="AO16">
        <v>54000</v>
      </c>
      <c r="AP16">
        <v>68.400000000000006</v>
      </c>
      <c r="AQ16">
        <v>8.4</v>
      </c>
      <c r="AR16">
        <v>37800</v>
      </c>
      <c r="AS16">
        <v>51700</v>
      </c>
      <c r="AT16">
        <v>73.099999999999994</v>
      </c>
      <c r="AU16">
        <v>7.7</v>
      </c>
      <c r="AV16">
        <v>37600</v>
      </c>
      <c r="AW16">
        <v>51000</v>
      </c>
      <c r="AX16">
        <v>73.7</v>
      </c>
      <c r="AY16">
        <v>7.7</v>
      </c>
      <c r="AZ16">
        <v>37400</v>
      </c>
      <c r="BA16">
        <v>51000</v>
      </c>
      <c r="BB16">
        <v>73.2</v>
      </c>
      <c r="BC16">
        <v>7.8</v>
      </c>
      <c r="BD16">
        <v>35300</v>
      </c>
      <c r="BE16">
        <v>50200</v>
      </c>
      <c r="BF16">
        <v>70.2</v>
      </c>
      <c r="BG16">
        <v>7.9</v>
      </c>
      <c r="BH16">
        <v>40700</v>
      </c>
      <c r="BI16">
        <v>51700</v>
      </c>
      <c r="BJ16">
        <v>78.599999999999994</v>
      </c>
      <c r="BK16">
        <v>6.5</v>
      </c>
      <c r="BL16">
        <v>37900</v>
      </c>
      <c r="BM16">
        <v>52200</v>
      </c>
      <c r="BN16">
        <v>72.7</v>
      </c>
      <c r="BO16">
        <v>7.2</v>
      </c>
      <c r="BP16">
        <v>40900</v>
      </c>
      <c r="BQ16">
        <v>52000</v>
      </c>
      <c r="BR16">
        <v>78.599999999999994</v>
      </c>
      <c r="BS16">
        <v>7.7</v>
      </c>
      <c r="BT16">
        <v>39300</v>
      </c>
      <c r="BU16">
        <v>53300</v>
      </c>
      <c r="BV16">
        <v>73.599999999999994</v>
      </c>
      <c r="BW16">
        <v>7.6</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64800</v>
      </c>
      <c r="E17">
        <v>105600</v>
      </c>
      <c r="F17">
        <v>61.4</v>
      </c>
      <c r="G17">
        <v>4.0999999999999996</v>
      </c>
      <c r="H17">
        <v>65400</v>
      </c>
      <c r="I17">
        <v>105000</v>
      </c>
      <c r="J17">
        <v>62.3</v>
      </c>
      <c r="K17">
        <v>4</v>
      </c>
      <c r="L17">
        <v>65300</v>
      </c>
      <c r="M17">
        <v>105000</v>
      </c>
      <c r="N17">
        <v>62.2</v>
      </c>
      <c r="O17">
        <v>3.9</v>
      </c>
      <c r="P17">
        <v>69900</v>
      </c>
      <c r="Q17">
        <v>105900</v>
      </c>
      <c r="R17">
        <v>66</v>
      </c>
      <c r="S17">
        <v>3.9</v>
      </c>
      <c r="T17">
        <v>70100</v>
      </c>
      <c r="U17">
        <v>108400</v>
      </c>
      <c r="V17">
        <v>64.7</v>
      </c>
      <c r="W17">
        <v>3.7</v>
      </c>
      <c r="X17">
        <v>69100</v>
      </c>
      <c r="Y17">
        <v>110700</v>
      </c>
      <c r="Z17">
        <v>62.4</v>
      </c>
      <c r="AA17">
        <v>4.0999999999999996</v>
      </c>
      <c r="AB17">
        <v>72000</v>
      </c>
      <c r="AC17">
        <v>115200</v>
      </c>
      <c r="AD17">
        <v>62.5</v>
      </c>
      <c r="AE17">
        <v>3.8</v>
      </c>
      <c r="AF17">
        <v>73800</v>
      </c>
      <c r="AG17">
        <v>119100</v>
      </c>
      <c r="AH17">
        <v>62</v>
      </c>
      <c r="AI17">
        <v>3.9</v>
      </c>
      <c r="AJ17">
        <v>74600</v>
      </c>
      <c r="AK17">
        <v>120400</v>
      </c>
      <c r="AL17">
        <v>61.9</v>
      </c>
      <c r="AM17">
        <v>3.9</v>
      </c>
      <c r="AN17">
        <v>78000</v>
      </c>
      <c r="AO17">
        <v>121600</v>
      </c>
      <c r="AP17">
        <v>64.2</v>
      </c>
      <c r="AQ17">
        <v>4</v>
      </c>
      <c r="AR17">
        <v>79600</v>
      </c>
      <c r="AS17">
        <v>125000</v>
      </c>
      <c r="AT17">
        <v>63.7</v>
      </c>
      <c r="AU17">
        <v>4.0999999999999996</v>
      </c>
      <c r="AV17">
        <v>84700</v>
      </c>
      <c r="AW17">
        <v>128300</v>
      </c>
      <c r="AX17">
        <v>66</v>
      </c>
      <c r="AY17">
        <v>4</v>
      </c>
      <c r="AZ17">
        <v>88100</v>
      </c>
      <c r="BA17">
        <v>131100</v>
      </c>
      <c r="BB17">
        <v>67.2</v>
      </c>
      <c r="BC17">
        <v>3.9</v>
      </c>
      <c r="BD17">
        <v>89000</v>
      </c>
      <c r="BE17">
        <v>130600</v>
      </c>
      <c r="BF17">
        <v>68.2</v>
      </c>
      <c r="BG17">
        <v>4</v>
      </c>
      <c r="BH17">
        <v>93600</v>
      </c>
      <c r="BI17">
        <v>135700</v>
      </c>
      <c r="BJ17">
        <v>68.900000000000006</v>
      </c>
      <c r="BK17">
        <v>4.2</v>
      </c>
      <c r="BL17">
        <v>95800</v>
      </c>
      <c r="BM17">
        <v>137200</v>
      </c>
      <c r="BN17">
        <v>69.8</v>
      </c>
      <c r="BO17">
        <v>4.5</v>
      </c>
      <c r="BP17">
        <v>93800</v>
      </c>
      <c r="BQ17">
        <v>139100</v>
      </c>
      <c r="BR17">
        <v>67.5</v>
      </c>
      <c r="BS17">
        <v>6.2</v>
      </c>
      <c r="BT17">
        <v>92200</v>
      </c>
      <c r="BU17">
        <v>140400</v>
      </c>
      <c r="BV17">
        <v>65.7</v>
      </c>
      <c r="BW17">
        <v>6.2</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148000</v>
      </c>
      <c r="E18">
        <v>209800</v>
      </c>
      <c r="F18">
        <v>70.5</v>
      </c>
      <c r="G18">
        <v>3.8</v>
      </c>
      <c r="H18">
        <v>149800</v>
      </c>
      <c r="I18">
        <v>214700</v>
      </c>
      <c r="J18">
        <v>69.8</v>
      </c>
      <c r="K18">
        <v>4.2</v>
      </c>
      <c r="L18">
        <v>149900</v>
      </c>
      <c r="M18">
        <v>218200</v>
      </c>
      <c r="N18">
        <v>68.7</v>
      </c>
      <c r="O18">
        <v>3.9</v>
      </c>
      <c r="P18">
        <v>152400</v>
      </c>
      <c r="Q18">
        <v>219900</v>
      </c>
      <c r="R18">
        <v>69.3</v>
      </c>
      <c r="S18">
        <v>3.7</v>
      </c>
      <c r="T18">
        <v>150200</v>
      </c>
      <c r="U18">
        <v>223100</v>
      </c>
      <c r="V18">
        <v>67.3</v>
      </c>
      <c r="W18">
        <v>3.6</v>
      </c>
      <c r="X18">
        <v>152500</v>
      </c>
      <c r="Y18">
        <v>227700</v>
      </c>
      <c r="Z18">
        <v>67</v>
      </c>
      <c r="AA18">
        <v>4.2</v>
      </c>
      <c r="AB18">
        <v>162800</v>
      </c>
      <c r="AC18">
        <v>231100</v>
      </c>
      <c r="AD18">
        <v>70.400000000000006</v>
      </c>
      <c r="AE18">
        <v>3.8</v>
      </c>
      <c r="AF18">
        <v>162100</v>
      </c>
      <c r="AG18">
        <v>234200</v>
      </c>
      <c r="AH18">
        <v>69.2</v>
      </c>
      <c r="AI18">
        <v>4</v>
      </c>
      <c r="AJ18">
        <v>158400</v>
      </c>
      <c r="AK18">
        <v>238200</v>
      </c>
      <c r="AL18">
        <v>66.5</v>
      </c>
      <c r="AM18">
        <v>4.0999999999999996</v>
      </c>
      <c r="AN18">
        <v>173400</v>
      </c>
      <c r="AO18">
        <v>240000</v>
      </c>
      <c r="AP18">
        <v>72.3</v>
      </c>
      <c r="AQ18">
        <v>4</v>
      </c>
      <c r="AR18">
        <v>170600</v>
      </c>
      <c r="AS18">
        <v>242400</v>
      </c>
      <c r="AT18">
        <v>70.400000000000006</v>
      </c>
      <c r="AU18">
        <v>3.8</v>
      </c>
      <c r="AV18">
        <v>167800</v>
      </c>
      <c r="AW18">
        <v>244000</v>
      </c>
      <c r="AX18">
        <v>68.8</v>
      </c>
      <c r="AY18">
        <v>4</v>
      </c>
      <c r="AZ18">
        <v>175200</v>
      </c>
      <c r="BA18">
        <v>250600</v>
      </c>
      <c r="BB18">
        <v>69.900000000000006</v>
      </c>
      <c r="BC18">
        <v>4.0999999999999996</v>
      </c>
      <c r="BD18">
        <v>186300</v>
      </c>
      <c r="BE18">
        <v>249700</v>
      </c>
      <c r="BF18">
        <v>74.599999999999994</v>
      </c>
      <c r="BG18">
        <v>3.8</v>
      </c>
      <c r="BH18">
        <v>183500</v>
      </c>
      <c r="BI18">
        <v>254600</v>
      </c>
      <c r="BJ18">
        <v>72.099999999999994</v>
      </c>
      <c r="BK18">
        <v>4</v>
      </c>
      <c r="BL18">
        <v>191500</v>
      </c>
      <c r="BM18">
        <v>259200</v>
      </c>
      <c r="BN18">
        <v>73.900000000000006</v>
      </c>
      <c r="BO18">
        <v>4.3</v>
      </c>
      <c r="BP18">
        <v>191400</v>
      </c>
      <c r="BQ18">
        <v>258000</v>
      </c>
      <c r="BR18">
        <v>74.2</v>
      </c>
      <c r="BS18">
        <v>4.7</v>
      </c>
      <c r="BT18">
        <v>179900</v>
      </c>
      <c r="BU18">
        <v>258800</v>
      </c>
      <c r="BV18">
        <v>69.5</v>
      </c>
      <c r="BW18">
        <v>4.5999999999999996</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98400</v>
      </c>
      <c r="E19">
        <v>141000</v>
      </c>
      <c r="F19">
        <v>69.8</v>
      </c>
      <c r="G19">
        <v>2.4</v>
      </c>
      <c r="H19">
        <v>97000</v>
      </c>
      <c r="I19">
        <v>141700</v>
      </c>
      <c r="J19">
        <v>68.400000000000006</v>
      </c>
      <c r="K19">
        <v>2.5</v>
      </c>
      <c r="L19">
        <v>96500</v>
      </c>
      <c r="M19">
        <v>145200</v>
      </c>
      <c r="N19">
        <v>66.5</v>
      </c>
      <c r="O19">
        <v>2.7</v>
      </c>
      <c r="P19">
        <v>99500</v>
      </c>
      <c r="Q19">
        <v>146600</v>
      </c>
      <c r="R19">
        <v>67.900000000000006</v>
      </c>
      <c r="S19">
        <v>2.7</v>
      </c>
      <c r="T19">
        <v>96200</v>
      </c>
      <c r="U19">
        <v>146700</v>
      </c>
      <c r="V19">
        <v>65.599999999999994</v>
      </c>
      <c r="W19">
        <v>2.8</v>
      </c>
      <c r="X19">
        <v>94900</v>
      </c>
      <c r="Y19">
        <v>147400</v>
      </c>
      <c r="Z19">
        <v>64.400000000000006</v>
      </c>
      <c r="AA19">
        <v>2.8</v>
      </c>
      <c r="AB19">
        <v>95800</v>
      </c>
      <c r="AC19">
        <v>146300</v>
      </c>
      <c r="AD19">
        <v>65.5</v>
      </c>
      <c r="AE19">
        <v>2.7</v>
      </c>
      <c r="AF19">
        <v>97800</v>
      </c>
      <c r="AG19">
        <v>147700</v>
      </c>
      <c r="AH19">
        <v>66.2</v>
      </c>
      <c r="AI19">
        <v>3</v>
      </c>
      <c r="AJ19">
        <v>100300</v>
      </c>
      <c r="AK19">
        <v>147300</v>
      </c>
      <c r="AL19">
        <v>68.099999999999994</v>
      </c>
      <c r="AM19">
        <v>2.8</v>
      </c>
      <c r="AN19">
        <v>105800</v>
      </c>
      <c r="AO19">
        <v>148800</v>
      </c>
      <c r="AP19">
        <v>71.099999999999994</v>
      </c>
      <c r="AQ19">
        <v>2.8</v>
      </c>
      <c r="AR19">
        <v>108200</v>
      </c>
      <c r="AS19">
        <v>149100</v>
      </c>
      <c r="AT19">
        <v>72.599999999999994</v>
      </c>
      <c r="AU19">
        <v>2.7</v>
      </c>
      <c r="AV19">
        <v>111000</v>
      </c>
      <c r="AW19">
        <v>152600</v>
      </c>
      <c r="AX19">
        <v>72.8</v>
      </c>
      <c r="AY19">
        <v>2.7</v>
      </c>
      <c r="AZ19">
        <v>108800</v>
      </c>
      <c r="BA19">
        <v>153400</v>
      </c>
      <c r="BB19">
        <v>70.900000000000006</v>
      </c>
      <c r="BC19">
        <v>3</v>
      </c>
      <c r="BD19">
        <v>110100</v>
      </c>
      <c r="BE19">
        <v>155500</v>
      </c>
      <c r="BF19">
        <v>70.8</v>
      </c>
      <c r="BG19">
        <v>3.1</v>
      </c>
      <c r="BH19">
        <v>109700</v>
      </c>
      <c r="BI19">
        <v>154300</v>
      </c>
      <c r="BJ19">
        <v>71.099999999999994</v>
      </c>
      <c r="BK19">
        <v>3.1</v>
      </c>
      <c r="BL19">
        <v>112900</v>
      </c>
      <c r="BM19">
        <v>152700</v>
      </c>
      <c r="BN19">
        <v>73.900000000000006</v>
      </c>
      <c r="BO19">
        <v>2.9</v>
      </c>
      <c r="BP19">
        <v>107800</v>
      </c>
      <c r="BQ19">
        <v>154500</v>
      </c>
      <c r="BR19">
        <v>69.7</v>
      </c>
      <c r="BS19">
        <v>3.7</v>
      </c>
      <c r="BT19">
        <v>109000</v>
      </c>
      <c r="BU19">
        <v>153500</v>
      </c>
      <c r="BV19">
        <v>71</v>
      </c>
      <c r="BW19">
        <v>3.6</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30600</v>
      </c>
      <c r="E20">
        <v>45000</v>
      </c>
      <c r="F20">
        <v>68</v>
      </c>
      <c r="G20">
        <v>3.3</v>
      </c>
      <c r="H20">
        <v>29900</v>
      </c>
      <c r="I20">
        <v>44600</v>
      </c>
      <c r="J20">
        <v>67.099999999999994</v>
      </c>
      <c r="K20">
        <v>3.6</v>
      </c>
      <c r="L20">
        <v>29900</v>
      </c>
      <c r="M20">
        <v>43700</v>
      </c>
      <c r="N20">
        <v>68.400000000000006</v>
      </c>
      <c r="O20">
        <v>8.3000000000000007</v>
      </c>
      <c r="P20">
        <v>30000</v>
      </c>
      <c r="Q20">
        <v>44800</v>
      </c>
      <c r="R20">
        <v>66.900000000000006</v>
      </c>
      <c r="S20">
        <v>7.5</v>
      </c>
      <c r="T20">
        <v>34700</v>
      </c>
      <c r="U20">
        <v>42900</v>
      </c>
      <c r="V20">
        <v>80.900000000000006</v>
      </c>
      <c r="W20">
        <v>6.9</v>
      </c>
      <c r="X20">
        <v>32700</v>
      </c>
      <c r="Y20">
        <v>44000</v>
      </c>
      <c r="Z20">
        <v>74.3</v>
      </c>
      <c r="AA20">
        <v>7.2</v>
      </c>
      <c r="AB20">
        <v>30500</v>
      </c>
      <c r="AC20">
        <v>44100</v>
      </c>
      <c r="AD20">
        <v>69.099999999999994</v>
      </c>
      <c r="AE20">
        <v>7.6</v>
      </c>
      <c r="AF20">
        <v>28900</v>
      </c>
      <c r="AG20">
        <v>44300</v>
      </c>
      <c r="AH20">
        <v>65.3</v>
      </c>
      <c r="AI20">
        <v>7.9</v>
      </c>
      <c r="AJ20">
        <v>28600</v>
      </c>
      <c r="AK20">
        <v>43100</v>
      </c>
      <c r="AL20">
        <v>66.400000000000006</v>
      </c>
      <c r="AM20">
        <v>7.3</v>
      </c>
      <c r="AN20">
        <v>27100</v>
      </c>
      <c r="AO20">
        <v>42800</v>
      </c>
      <c r="AP20">
        <v>63.2</v>
      </c>
      <c r="AQ20">
        <v>8.4</v>
      </c>
      <c r="AR20">
        <v>29800</v>
      </c>
      <c r="AS20">
        <v>42200</v>
      </c>
      <c r="AT20">
        <v>70.599999999999994</v>
      </c>
      <c r="AU20">
        <v>6.9</v>
      </c>
      <c r="AV20">
        <v>29600</v>
      </c>
      <c r="AW20">
        <v>42600</v>
      </c>
      <c r="AX20">
        <v>69.400000000000006</v>
      </c>
      <c r="AY20">
        <v>7.4</v>
      </c>
      <c r="AZ20">
        <v>28300</v>
      </c>
      <c r="BA20">
        <v>42900</v>
      </c>
      <c r="BB20">
        <v>66.099999999999994</v>
      </c>
      <c r="BC20">
        <v>7.5</v>
      </c>
      <c r="BD20">
        <v>31200</v>
      </c>
      <c r="BE20">
        <v>41300</v>
      </c>
      <c r="BF20">
        <v>75.7</v>
      </c>
      <c r="BG20">
        <v>7.4</v>
      </c>
      <c r="BH20">
        <v>30400</v>
      </c>
      <c r="BI20">
        <v>40100</v>
      </c>
      <c r="BJ20">
        <v>75.8</v>
      </c>
      <c r="BK20">
        <v>7.4</v>
      </c>
      <c r="BL20">
        <v>25300</v>
      </c>
      <c r="BM20">
        <v>39900</v>
      </c>
      <c r="BN20">
        <v>63.3</v>
      </c>
      <c r="BO20">
        <v>8.4</v>
      </c>
      <c r="BP20">
        <v>27300</v>
      </c>
      <c r="BQ20">
        <v>39600</v>
      </c>
      <c r="BR20">
        <v>68.900000000000006</v>
      </c>
      <c r="BS20">
        <v>9.8000000000000007</v>
      </c>
      <c r="BT20">
        <v>25400</v>
      </c>
      <c r="BU20">
        <v>39000</v>
      </c>
      <c r="BV20">
        <v>65.099999999999994</v>
      </c>
      <c r="BW20">
        <v>8.6</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78600</v>
      </c>
      <c r="E21">
        <v>107900</v>
      </c>
      <c r="F21">
        <v>72.900000000000006</v>
      </c>
      <c r="G21">
        <v>3.5</v>
      </c>
      <c r="H21">
        <v>81600</v>
      </c>
      <c r="I21">
        <v>106600</v>
      </c>
      <c r="J21">
        <v>76.5</v>
      </c>
      <c r="K21">
        <v>3.7</v>
      </c>
      <c r="L21">
        <v>82700</v>
      </c>
      <c r="M21">
        <v>109900</v>
      </c>
      <c r="N21">
        <v>75.2</v>
      </c>
      <c r="O21">
        <v>4.8</v>
      </c>
      <c r="P21">
        <v>85700</v>
      </c>
      <c r="Q21">
        <v>109400</v>
      </c>
      <c r="R21">
        <v>78.400000000000006</v>
      </c>
      <c r="S21">
        <v>4.9000000000000004</v>
      </c>
      <c r="T21">
        <v>80200</v>
      </c>
      <c r="U21">
        <v>110600</v>
      </c>
      <c r="V21">
        <v>72.5</v>
      </c>
      <c r="W21">
        <v>4.9000000000000004</v>
      </c>
      <c r="X21">
        <v>80100</v>
      </c>
      <c r="Y21">
        <v>112000</v>
      </c>
      <c r="Z21">
        <v>71.5</v>
      </c>
      <c r="AA21">
        <v>5</v>
      </c>
      <c r="AB21">
        <v>78100</v>
      </c>
      <c r="AC21">
        <v>112000</v>
      </c>
      <c r="AD21">
        <v>69.7</v>
      </c>
      <c r="AE21">
        <v>5.2</v>
      </c>
      <c r="AF21">
        <v>80100</v>
      </c>
      <c r="AG21">
        <v>111300</v>
      </c>
      <c r="AH21">
        <v>72</v>
      </c>
      <c r="AI21">
        <v>5.6</v>
      </c>
      <c r="AJ21">
        <v>84400</v>
      </c>
      <c r="AK21">
        <v>111700</v>
      </c>
      <c r="AL21">
        <v>75.5</v>
      </c>
      <c r="AM21">
        <v>5.7</v>
      </c>
      <c r="AN21">
        <v>79800</v>
      </c>
      <c r="AO21">
        <v>113900</v>
      </c>
      <c r="AP21">
        <v>70.099999999999994</v>
      </c>
      <c r="AQ21">
        <v>6.3</v>
      </c>
      <c r="AR21">
        <v>83200</v>
      </c>
      <c r="AS21">
        <v>113200</v>
      </c>
      <c r="AT21">
        <v>73.5</v>
      </c>
      <c r="AU21">
        <v>5.6</v>
      </c>
      <c r="AV21">
        <v>84800</v>
      </c>
      <c r="AW21">
        <v>113100</v>
      </c>
      <c r="AX21">
        <v>75</v>
      </c>
      <c r="AY21">
        <v>5.8</v>
      </c>
      <c r="AZ21">
        <v>86400</v>
      </c>
      <c r="BA21">
        <v>113200</v>
      </c>
      <c r="BB21">
        <v>76.3</v>
      </c>
      <c r="BC21">
        <v>5.5</v>
      </c>
      <c r="BD21">
        <v>85800</v>
      </c>
      <c r="BE21">
        <v>116700</v>
      </c>
      <c r="BF21">
        <v>73.5</v>
      </c>
      <c r="BG21">
        <v>6.2</v>
      </c>
      <c r="BH21">
        <v>82300</v>
      </c>
      <c r="BI21">
        <v>113400</v>
      </c>
      <c r="BJ21">
        <v>72.599999999999994</v>
      </c>
      <c r="BK21">
        <v>5.8</v>
      </c>
      <c r="BL21">
        <v>88500</v>
      </c>
      <c r="BM21">
        <v>113200</v>
      </c>
      <c r="BN21">
        <v>78.2</v>
      </c>
      <c r="BO21">
        <v>5.3</v>
      </c>
      <c r="BP21">
        <v>87800</v>
      </c>
      <c r="BQ21">
        <v>117200</v>
      </c>
      <c r="BR21">
        <v>74.900000000000006</v>
      </c>
      <c r="BS21">
        <v>6.2</v>
      </c>
      <c r="BT21">
        <v>92100</v>
      </c>
      <c r="BU21">
        <v>117500</v>
      </c>
      <c r="BV21">
        <v>78.400000000000006</v>
      </c>
      <c r="BW21">
        <v>5.6</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83600</v>
      </c>
      <c r="E22">
        <v>102900</v>
      </c>
      <c r="F22">
        <v>81.3</v>
      </c>
      <c r="G22">
        <v>3.2</v>
      </c>
      <c r="H22">
        <v>85200</v>
      </c>
      <c r="I22">
        <v>104000</v>
      </c>
      <c r="J22">
        <v>81.900000000000006</v>
      </c>
      <c r="K22">
        <v>3.3</v>
      </c>
      <c r="L22">
        <v>87700</v>
      </c>
      <c r="M22">
        <v>104600</v>
      </c>
      <c r="N22">
        <v>83.8</v>
      </c>
      <c r="O22">
        <v>3.8</v>
      </c>
      <c r="P22">
        <v>84900</v>
      </c>
      <c r="Q22">
        <v>106500</v>
      </c>
      <c r="R22">
        <v>79.7</v>
      </c>
      <c r="S22">
        <v>4.2</v>
      </c>
      <c r="T22">
        <v>84900</v>
      </c>
      <c r="U22">
        <v>106700</v>
      </c>
      <c r="V22">
        <v>79.599999999999994</v>
      </c>
      <c r="W22">
        <v>4.4000000000000004</v>
      </c>
      <c r="X22">
        <v>82300</v>
      </c>
      <c r="Y22">
        <v>109000</v>
      </c>
      <c r="Z22">
        <v>75.5</v>
      </c>
      <c r="AA22">
        <v>4.7</v>
      </c>
      <c r="AB22">
        <v>83800</v>
      </c>
      <c r="AC22">
        <v>109400</v>
      </c>
      <c r="AD22">
        <v>76.599999999999994</v>
      </c>
      <c r="AE22">
        <v>4.9000000000000004</v>
      </c>
      <c r="AF22">
        <v>87200</v>
      </c>
      <c r="AG22">
        <v>111700</v>
      </c>
      <c r="AH22">
        <v>78</v>
      </c>
      <c r="AI22">
        <v>5</v>
      </c>
      <c r="AJ22">
        <v>88200</v>
      </c>
      <c r="AK22">
        <v>109700</v>
      </c>
      <c r="AL22">
        <v>80.400000000000006</v>
      </c>
      <c r="AM22">
        <v>4.5</v>
      </c>
      <c r="AN22">
        <v>87700</v>
      </c>
      <c r="AO22">
        <v>108600</v>
      </c>
      <c r="AP22">
        <v>80.7</v>
      </c>
      <c r="AQ22">
        <v>4.5999999999999996</v>
      </c>
      <c r="AR22">
        <v>88700</v>
      </c>
      <c r="AS22">
        <v>111100</v>
      </c>
      <c r="AT22">
        <v>79.900000000000006</v>
      </c>
      <c r="AU22">
        <v>4.8</v>
      </c>
      <c r="AV22">
        <v>88200</v>
      </c>
      <c r="AW22">
        <v>108000</v>
      </c>
      <c r="AX22">
        <v>81.7</v>
      </c>
      <c r="AY22">
        <v>4.5</v>
      </c>
      <c r="AZ22">
        <v>90900</v>
      </c>
      <c r="BA22">
        <v>109500</v>
      </c>
      <c r="BB22">
        <v>83</v>
      </c>
      <c r="BC22">
        <v>4.7</v>
      </c>
      <c r="BD22">
        <v>95800</v>
      </c>
      <c r="BE22">
        <v>109200</v>
      </c>
      <c r="BF22">
        <v>87.7</v>
      </c>
      <c r="BG22">
        <v>4.8</v>
      </c>
      <c r="BH22">
        <v>98000</v>
      </c>
      <c r="BI22">
        <v>112000</v>
      </c>
      <c r="BJ22">
        <v>87.5</v>
      </c>
      <c r="BK22">
        <v>4.5</v>
      </c>
      <c r="BL22">
        <v>92600</v>
      </c>
      <c r="BM22">
        <v>111500</v>
      </c>
      <c r="BN22">
        <v>83</v>
      </c>
      <c r="BO22">
        <v>4.9000000000000004</v>
      </c>
      <c r="BP22">
        <v>87200</v>
      </c>
      <c r="BQ22">
        <v>110200</v>
      </c>
      <c r="BR22">
        <v>79.2</v>
      </c>
      <c r="BS22">
        <v>5.6</v>
      </c>
      <c r="BT22">
        <v>88700</v>
      </c>
      <c r="BU22">
        <v>110800</v>
      </c>
      <c r="BV22">
        <v>80</v>
      </c>
      <c r="BW22">
        <v>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50500</v>
      </c>
      <c r="E23">
        <v>68500</v>
      </c>
      <c r="F23">
        <v>73.8</v>
      </c>
      <c r="G23">
        <v>3.3</v>
      </c>
      <c r="H23">
        <v>50500</v>
      </c>
      <c r="I23">
        <v>69100</v>
      </c>
      <c r="J23">
        <v>73.099999999999994</v>
      </c>
      <c r="K23">
        <v>3.5</v>
      </c>
      <c r="L23">
        <v>48300</v>
      </c>
      <c r="M23">
        <v>69400</v>
      </c>
      <c r="N23">
        <v>69.599999999999994</v>
      </c>
      <c r="O23">
        <v>5.9</v>
      </c>
      <c r="P23">
        <v>51600</v>
      </c>
      <c r="Q23">
        <v>69500</v>
      </c>
      <c r="R23">
        <v>74.2</v>
      </c>
      <c r="S23">
        <v>5.8</v>
      </c>
      <c r="T23">
        <v>50100</v>
      </c>
      <c r="U23">
        <v>69700</v>
      </c>
      <c r="V23">
        <v>71.8</v>
      </c>
      <c r="W23">
        <v>5.8</v>
      </c>
      <c r="X23">
        <v>49100</v>
      </c>
      <c r="Y23">
        <v>69800</v>
      </c>
      <c r="Z23">
        <v>70.400000000000006</v>
      </c>
      <c r="AA23">
        <v>6.2</v>
      </c>
      <c r="AB23">
        <v>51200</v>
      </c>
      <c r="AC23">
        <v>71400</v>
      </c>
      <c r="AD23">
        <v>71.599999999999994</v>
      </c>
      <c r="AE23">
        <v>6.2</v>
      </c>
      <c r="AF23">
        <v>47600</v>
      </c>
      <c r="AG23">
        <v>70100</v>
      </c>
      <c r="AH23">
        <v>67.900000000000006</v>
      </c>
      <c r="AI23">
        <v>6.5</v>
      </c>
      <c r="AJ23">
        <v>51300</v>
      </c>
      <c r="AK23">
        <v>70200</v>
      </c>
      <c r="AL23">
        <v>73.2</v>
      </c>
      <c r="AM23">
        <v>6</v>
      </c>
      <c r="AN23">
        <v>49000</v>
      </c>
      <c r="AO23">
        <v>68800</v>
      </c>
      <c r="AP23">
        <v>71.3</v>
      </c>
      <c r="AQ23">
        <v>6.3</v>
      </c>
      <c r="AR23">
        <v>47700</v>
      </c>
      <c r="AS23">
        <v>69200</v>
      </c>
      <c r="AT23">
        <v>68.900000000000006</v>
      </c>
      <c r="AU23">
        <v>7.4</v>
      </c>
      <c r="AV23">
        <v>46900</v>
      </c>
      <c r="AW23">
        <v>69700</v>
      </c>
      <c r="AX23">
        <v>67.3</v>
      </c>
      <c r="AY23">
        <v>8.4</v>
      </c>
      <c r="AZ23">
        <v>48800</v>
      </c>
      <c r="BA23">
        <v>68800</v>
      </c>
      <c r="BB23">
        <v>71</v>
      </c>
      <c r="BC23">
        <v>7.2</v>
      </c>
      <c r="BD23">
        <v>50300</v>
      </c>
      <c r="BE23">
        <v>68700</v>
      </c>
      <c r="BF23">
        <v>73.3</v>
      </c>
      <c r="BG23">
        <v>7.2</v>
      </c>
      <c r="BH23">
        <v>49200</v>
      </c>
      <c r="BI23">
        <v>68900</v>
      </c>
      <c r="BJ23">
        <v>71.400000000000006</v>
      </c>
      <c r="BK23">
        <v>7.4</v>
      </c>
      <c r="BL23">
        <v>54800</v>
      </c>
      <c r="BM23">
        <v>66700</v>
      </c>
      <c r="BN23">
        <v>82.2</v>
      </c>
      <c r="BO23">
        <v>6.2</v>
      </c>
      <c r="BP23">
        <v>51100</v>
      </c>
      <c r="BQ23">
        <v>67300</v>
      </c>
      <c r="BR23">
        <v>76</v>
      </c>
      <c r="BS23">
        <v>8.5</v>
      </c>
      <c r="BT23">
        <v>48700</v>
      </c>
      <c r="BU23">
        <v>69500</v>
      </c>
      <c r="BV23">
        <v>70.099999999999994</v>
      </c>
      <c r="BW23">
        <v>7.6</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83300</v>
      </c>
      <c r="E24">
        <v>109700</v>
      </c>
      <c r="F24">
        <v>76</v>
      </c>
      <c r="G24">
        <v>2.4</v>
      </c>
      <c r="H24">
        <v>86600</v>
      </c>
      <c r="I24">
        <v>110100</v>
      </c>
      <c r="J24">
        <v>78.7</v>
      </c>
      <c r="K24">
        <v>2.5</v>
      </c>
      <c r="L24">
        <v>80100</v>
      </c>
      <c r="M24">
        <v>110500</v>
      </c>
      <c r="N24">
        <v>72.5</v>
      </c>
      <c r="O24">
        <v>2.8</v>
      </c>
      <c r="P24">
        <v>83800</v>
      </c>
      <c r="Q24">
        <v>111800</v>
      </c>
      <c r="R24">
        <v>75</v>
      </c>
      <c r="S24">
        <v>2.6</v>
      </c>
      <c r="T24">
        <v>85500</v>
      </c>
      <c r="U24">
        <v>112500</v>
      </c>
      <c r="V24">
        <v>76</v>
      </c>
      <c r="W24">
        <v>2.6</v>
      </c>
      <c r="X24">
        <v>81600</v>
      </c>
      <c r="Y24">
        <v>112300</v>
      </c>
      <c r="Z24">
        <v>72.599999999999994</v>
      </c>
      <c r="AA24">
        <v>2.9</v>
      </c>
      <c r="AB24">
        <v>79900</v>
      </c>
      <c r="AC24">
        <v>112100</v>
      </c>
      <c r="AD24">
        <v>71.3</v>
      </c>
      <c r="AE24">
        <v>3</v>
      </c>
      <c r="AF24">
        <v>78000</v>
      </c>
      <c r="AG24">
        <v>111200</v>
      </c>
      <c r="AH24">
        <v>70.099999999999994</v>
      </c>
      <c r="AI24">
        <v>3.2</v>
      </c>
      <c r="AJ24">
        <v>82000</v>
      </c>
      <c r="AK24">
        <v>111200</v>
      </c>
      <c r="AL24">
        <v>73.8</v>
      </c>
      <c r="AM24">
        <v>2.8</v>
      </c>
      <c r="AN24">
        <v>82900</v>
      </c>
      <c r="AO24">
        <v>112400</v>
      </c>
      <c r="AP24">
        <v>73.8</v>
      </c>
      <c r="AQ24">
        <v>2.6</v>
      </c>
      <c r="AR24">
        <v>83400</v>
      </c>
      <c r="AS24">
        <v>113900</v>
      </c>
      <c r="AT24">
        <v>73.3</v>
      </c>
      <c r="AU24">
        <v>2.5</v>
      </c>
      <c r="AV24">
        <v>88900</v>
      </c>
      <c r="AW24">
        <v>116400</v>
      </c>
      <c r="AX24">
        <v>76.400000000000006</v>
      </c>
      <c r="AY24">
        <v>2.4</v>
      </c>
      <c r="AZ24">
        <v>90000</v>
      </c>
      <c r="BA24">
        <v>118300</v>
      </c>
      <c r="BB24">
        <v>76.099999999999994</v>
      </c>
      <c r="BC24">
        <v>2.6</v>
      </c>
      <c r="BD24">
        <v>92000</v>
      </c>
      <c r="BE24">
        <v>120100</v>
      </c>
      <c r="BF24">
        <v>76.7</v>
      </c>
      <c r="BG24">
        <v>2.6</v>
      </c>
      <c r="BH24">
        <v>94800</v>
      </c>
      <c r="BI24">
        <v>118800</v>
      </c>
      <c r="BJ24">
        <v>79.900000000000006</v>
      </c>
      <c r="BK24">
        <v>2.6</v>
      </c>
      <c r="BL24">
        <v>93400</v>
      </c>
      <c r="BM24">
        <v>120500</v>
      </c>
      <c r="BN24">
        <v>77.5</v>
      </c>
      <c r="BO24">
        <v>2.8</v>
      </c>
      <c r="BP24">
        <v>99500</v>
      </c>
      <c r="BQ24">
        <v>121100</v>
      </c>
      <c r="BR24">
        <v>82.2</v>
      </c>
      <c r="BS24">
        <v>2.9</v>
      </c>
      <c r="BT24">
        <v>94100</v>
      </c>
      <c r="BU24">
        <v>119100</v>
      </c>
      <c r="BV24">
        <v>79</v>
      </c>
      <c r="BW24">
        <v>3.3</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75700</v>
      </c>
      <c r="E25">
        <v>97800</v>
      </c>
      <c r="F25">
        <v>77.3</v>
      </c>
      <c r="G25">
        <v>3.7</v>
      </c>
      <c r="H25">
        <v>76900</v>
      </c>
      <c r="I25">
        <v>97900</v>
      </c>
      <c r="J25">
        <v>78.599999999999994</v>
      </c>
      <c r="K25">
        <v>3.5</v>
      </c>
      <c r="L25">
        <v>74500</v>
      </c>
      <c r="M25">
        <v>97500</v>
      </c>
      <c r="N25">
        <v>76.400000000000006</v>
      </c>
      <c r="O25">
        <v>4.7</v>
      </c>
      <c r="P25">
        <v>74900</v>
      </c>
      <c r="Q25">
        <v>96800</v>
      </c>
      <c r="R25">
        <v>77.400000000000006</v>
      </c>
      <c r="S25">
        <v>4.5</v>
      </c>
      <c r="T25">
        <v>70300</v>
      </c>
      <c r="U25">
        <v>97200</v>
      </c>
      <c r="V25">
        <v>72.3</v>
      </c>
      <c r="W25">
        <v>4.5999999999999996</v>
      </c>
      <c r="X25">
        <v>73800</v>
      </c>
      <c r="Y25">
        <v>99600</v>
      </c>
      <c r="Z25">
        <v>74.099999999999994</v>
      </c>
      <c r="AA25">
        <v>4.3</v>
      </c>
      <c r="AB25">
        <v>75700</v>
      </c>
      <c r="AC25">
        <v>100800</v>
      </c>
      <c r="AD25">
        <v>75.2</v>
      </c>
      <c r="AE25">
        <v>4.2</v>
      </c>
      <c r="AF25">
        <v>76200</v>
      </c>
      <c r="AG25">
        <v>100800</v>
      </c>
      <c r="AH25">
        <v>75.599999999999994</v>
      </c>
      <c r="AI25">
        <v>4.4000000000000004</v>
      </c>
      <c r="AJ25">
        <v>77400</v>
      </c>
      <c r="AK25">
        <v>100700</v>
      </c>
      <c r="AL25">
        <v>76.8</v>
      </c>
      <c r="AM25">
        <v>4.8</v>
      </c>
      <c r="AN25">
        <v>76200</v>
      </c>
      <c r="AO25">
        <v>101200</v>
      </c>
      <c r="AP25">
        <v>75.3</v>
      </c>
      <c r="AQ25">
        <v>4.5999999999999996</v>
      </c>
      <c r="AR25">
        <v>80800</v>
      </c>
      <c r="AS25">
        <v>102000</v>
      </c>
      <c r="AT25">
        <v>79.2</v>
      </c>
      <c r="AU25">
        <v>4.3</v>
      </c>
      <c r="AV25">
        <v>79200</v>
      </c>
      <c r="AW25">
        <v>100500</v>
      </c>
      <c r="AX25">
        <v>78.8</v>
      </c>
      <c r="AY25">
        <v>4.5999999999999996</v>
      </c>
      <c r="AZ25">
        <v>80000</v>
      </c>
      <c r="BA25">
        <v>101700</v>
      </c>
      <c r="BB25">
        <v>78.7</v>
      </c>
      <c r="BC25">
        <v>5</v>
      </c>
      <c r="BD25">
        <v>84800</v>
      </c>
      <c r="BE25">
        <v>104600</v>
      </c>
      <c r="BF25">
        <v>81.099999999999994</v>
      </c>
      <c r="BG25">
        <v>4.8</v>
      </c>
      <c r="BH25">
        <v>85500</v>
      </c>
      <c r="BI25">
        <v>106800</v>
      </c>
      <c r="BJ25">
        <v>80.099999999999994</v>
      </c>
      <c r="BK25">
        <v>4.7</v>
      </c>
      <c r="BL25">
        <v>81600</v>
      </c>
      <c r="BM25">
        <v>106200</v>
      </c>
      <c r="BN25">
        <v>76.900000000000006</v>
      </c>
      <c r="BO25">
        <v>4.5999999999999996</v>
      </c>
      <c r="BP25">
        <v>89600</v>
      </c>
      <c r="BQ25">
        <v>105400</v>
      </c>
      <c r="BR25">
        <v>85</v>
      </c>
      <c r="BS25">
        <v>4.4000000000000004</v>
      </c>
      <c r="BT25">
        <v>76700</v>
      </c>
      <c r="BU25">
        <v>105000</v>
      </c>
      <c r="BV25">
        <v>73</v>
      </c>
      <c r="BW25">
        <v>5.4</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106100</v>
      </c>
      <c r="E26">
        <v>139200</v>
      </c>
      <c r="F26">
        <v>76.2</v>
      </c>
      <c r="G26">
        <v>3.7</v>
      </c>
      <c r="H26">
        <v>107300</v>
      </c>
      <c r="I26">
        <v>140600</v>
      </c>
      <c r="J26">
        <v>76.400000000000006</v>
      </c>
      <c r="K26">
        <v>3.7</v>
      </c>
      <c r="L26">
        <v>105700</v>
      </c>
      <c r="M26">
        <v>140500</v>
      </c>
      <c r="N26">
        <v>75.2</v>
      </c>
      <c r="O26">
        <v>3.6</v>
      </c>
      <c r="P26">
        <v>105100</v>
      </c>
      <c r="Q26">
        <v>142200</v>
      </c>
      <c r="R26">
        <v>73.900000000000006</v>
      </c>
      <c r="S26">
        <v>3.6</v>
      </c>
      <c r="T26">
        <v>103600</v>
      </c>
      <c r="U26">
        <v>143700</v>
      </c>
      <c r="V26">
        <v>72.099999999999994</v>
      </c>
      <c r="W26">
        <v>3.9</v>
      </c>
      <c r="X26">
        <v>101400</v>
      </c>
      <c r="Y26">
        <v>146000</v>
      </c>
      <c r="Z26">
        <v>69.400000000000006</v>
      </c>
      <c r="AA26">
        <v>4.0999999999999996</v>
      </c>
      <c r="AB26">
        <v>103000</v>
      </c>
      <c r="AC26">
        <v>146400</v>
      </c>
      <c r="AD26">
        <v>70.400000000000006</v>
      </c>
      <c r="AE26">
        <v>3.7</v>
      </c>
      <c r="AF26">
        <v>103600</v>
      </c>
      <c r="AG26">
        <v>146100</v>
      </c>
      <c r="AH26">
        <v>70.900000000000006</v>
      </c>
      <c r="AI26">
        <v>3.9</v>
      </c>
      <c r="AJ26">
        <v>108300</v>
      </c>
      <c r="AK26">
        <v>147000</v>
      </c>
      <c r="AL26">
        <v>73.599999999999994</v>
      </c>
      <c r="AM26">
        <v>4</v>
      </c>
      <c r="AN26">
        <v>107000</v>
      </c>
      <c r="AO26">
        <v>146300</v>
      </c>
      <c r="AP26">
        <v>73.2</v>
      </c>
      <c r="AQ26">
        <v>4.0999999999999996</v>
      </c>
      <c r="AR26">
        <v>113200</v>
      </c>
      <c r="AS26">
        <v>150100</v>
      </c>
      <c r="AT26">
        <v>75.400000000000006</v>
      </c>
      <c r="AU26">
        <v>4</v>
      </c>
      <c r="AV26">
        <v>114700</v>
      </c>
      <c r="AW26">
        <v>152400</v>
      </c>
      <c r="AX26">
        <v>75.2</v>
      </c>
      <c r="AY26">
        <v>3.9</v>
      </c>
      <c r="AZ26">
        <v>122400</v>
      </c>
      <c r="BA26">
        <v>156500</v>
      </c>
      <c r="BB26">
        <v>78.2</v>
      </c>
      <c r="BC26">
        <v>3.7</v>
      </c>
      <c r="BD26">
        <v>117900</v>
      </c>
      <c r="BE26">
        <v>156200</v>
      </c>
      <c r="BF26">
        <v>75.400000000000006</v>
      </c>
      <c r="BG26">
        <v>3.6</v>
      </c>
      <c r="BH26">
        <v>119900</v>
      </c>
      <c r="BI26">
        <v>156900</v>
      </c>
      <c r="BJ26">
        <v>76.400000000000006</v>
      </c>
      <c r="BK26">
        <v>3.8</v>
      </c>
      <c r="BL26">
        <v>118600</v>
      </c>
      <c r="BM26">
        <v>156900</v>
      </c>
      <c r="BN26">
        <v>75.599999999999994</v>
      </c>
      <c r="BO26">
        <v>3.8</v>
      </c>
      <c r="BP26">
        <v>123300</v>
      </c>
      <c r="BQ26">
        <v>159200</v>
      </c>
      <c r="BR26">
        <v>77.5</v>
      </c>
      <c r="BS26">
        <v>4.3</v>
      </c>
      <c r="BT26">
        <v>116700</v>
      </c>
      <c r="BU26">
        <v>158500</v>
      </c>
      <c r="BV26">
        <v>73.599999999999994</v>
      </c>
      <c r="BW26">
        <v>4.4000000000000004</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409300</v>
      </c>
      <c r="E27">
        <v>629900</v>
      </c>
      <c r="F27">
        <v>65</v>
      </c>
      <c r="G27">
        <v>2.2000000000000002</v>
      </c>
      <c r="H27">
        <v>404700</v>
      </c>
      <c r="I27">
        <v>636700</v>
      </c>
      <c r="J27">
        <v>63.6</v>
      </c>
      <c r="K27">
        <v>2.2000000000000002</v>
      </c>
      <c r="L27">
        <v>402700</v>
      </c>
      <c r="M27">
        <v>643900</v>
      </c>
      <c r="N27">
        <v>62.5</v>
      </c>
      <c r="O27">
        <v>2.2000000000000002</v>
      </c>
      <c r="P27">
        <v>408200</v>
      </c>
      <c r="Q27">
        <v>650800</v>
      </c>
      <c r="R27">
        <v>62.7</v>
      </c>
      <c r="S27">
        <v>2.2999999999999998</v>
      </c>
      <c r="T27">
        <v>402700</v>
      </c>
      <c r="U27">
        <v>660000</v>
      </c>
      <c r="V27">
        <v>61</v>
      </c>
      <c r="W27">
        <v>2.4</v>
      </c>
      <c r="X27">
        <v>396500</v>
      </c>
      <c r="Y27">
        <v>665600</v>
      </c>
      <c r="Z27">
        <v>59.6</v>
      </c>
      <c r="AA27">
        <v>2.4</v>
      </c>
      <c r="AB27">
        <v>402400</v>
      </c>
      <c r="AC27">
        <v>679000</v>
      </c>
      <c r="AD27">
        <v>59.3</v>
      </c>
      <c r="AE27">
        <v>2.4</v>
      </c>
      <c r="AF27">
        <v>398700</v>
      </c>
      <c r="AG27">
        <v>690600</v>
      </c>
      <c r="AH27">
        <v>57.7</v>
      </c>
      <c r="AI27">
        <v>2.4</v>
      </c>
      <c r="AJ27">
        <v>391600</v>
      </c>
      <c r="AK27">
        <v>688600</v>
      </c>
      <c r="AL27">
        <v>56.9</v>
      </c>
      <c r="AM27">
        <v>2.4</v>
      </c>
      <c r="AN27">
        <v>407600</v>
      </c>
      <c r="AO27">
        <v>691000</v>
      </c>
      <c r="AP27">
        <v>59</v>
      </c>
      <c r="AQ27">
        <v>2.6</v>
      </c>
      <c r="AR27">
        <v>434600</v>
      </c>
      <c r="AS27">
        <v>701700</v>
      </c>
      <c r="AT27">
        <v>61.9</v>
      </c>
      <c r="AU27">
        <v>2.6</v>
      </c>
      <c r="AV27">
        <v>435900</v>
      </c>
      <c r="AW27">
        <v>709700</v>
      </c>
      <c r="AX27">
        <v>61.4</v>
      </c>
      <c r="AY27">
        <v>2.7</v>
      </c>
      <c r="AZ27">
        <v>456100</v>
      </c>
      <c r="BA27">
        <v>720100</v>
      </c>
      <c r="BB27">
        <v>63.3</v>
      </c>
      <c r="BC27">
        <v>2.5</v>
      </c>
      <c r="BD27">
        <v>461700</v>
      </c>
      <c r="BE27">
        <v>727400</v>
      </c>
      <c r="BF27">
        <v>63.5</v>
      </c>
      <c r="BG27">
        <v>2.4</v>
      </c>
      <c r="BH27">
        <v>475900</v>
      </c>
      <c r="BI27">
        <v>729000</v>
      </c>
      <c r="BJ27">
        <v>65.3</v>
      </c>
      <c r="BK27">
        <v>2.5</v>
      </c>
      <c r="BL27">
        <v>476400</v>
      </c>
      <c r="BM27">
        <v>730200</v>
      </c>
      <c r="BN27">
        <v>65.2</v>
      </c>
      <c r="BO27">
        <v>2.5</v>
      </c>
      <c r="BP27">
        <v>481100</v>
      </c>
      <c r="BQ27">
        <v>736000</v>
      </c>
      <c r="BR27">
        <v>65.400000000000006</v>
      </c>
      <c r="BS27">
        <v>3</v>
      </c>
      <c r="BT27">
        <v>476500</v>
      </c>
      <c r="BU27">
        <v>739800</v>
      </c>
      <c r="BV27">
        <v>64.400000000000006</v>
      </c>
      <c r="BW27">
        <v>2.9</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46900</v>
      </c>
      <c r="E28">
        <v>58200</v>
      </c>
      <c r="F28">
        <v>80.5</v>
      </c>
      <c r="G28">
        <v>3.6</v>
      </c>
      <c r="H28">
        <v>46800</v>
      </c>
      <c r="I28">
        <v>58300</v>
      </c>
      <c r="J28">
        <v>80.3</v>
      </c>
      <c r="K28">
        <v>3.6</v>
      </c>
      <c r="L28">
        <v>49600</v>
      </c>
      <c r="M28">
        <v>58300</v>
      </c>
      <c r="N28">
        <v>85</v>
      </c>
      <c r="O28">
        <v>5.0999999999999996</v>
      </c>
      <c r="P28">
        <v>47900</v>
      </c>
      <c r="Q28">
        <v>58800</v>
      </c>
      <c r="R28">
        <v>81.5</v>
      </c>
      <c r="S28">
        <v>5.5</v>
      </c>
      <c r="T28">
        <v>48900</v>
      </c>
      <c r="U28">
        <v>58800</v>
      </c>
      <c r="V28">
        <v>83.2</v>
      </c>
      <c r="W28">
        <v>5.3</v>
      </c>
      <c r="X28">
        <v>48000</v>
      </c>
      <c r="Y28">
        <v>60900</v>
      </c>
      <c r="Z28">
        <v>78.7</v>
      </c>
      <c r="AA28">
        <v>6.4</v>
      </c>
      <c r="AB28">
        <v>44700</v>
      </c>
      <c r="AC28">
        <v>60700</v>
      </c>
      <c r="AD28">
        <v>73.599999999999994</v>
      </c>
      <c r="AE28">
        <v>6.6</v>
      </c>
      <c r="AF28">
        <v>46500</v>
      </c>
      <c r="AG28">
        <v>61500</v>
      </c>
      <c r="AH28">
        <v>75.599999999999994</v>
      </c>
      <c r="AI28">
        <v>6.3</v>
      </c>
      <c r="AJ28">
        <v>45500</v>
      </c>
      <c r="AK28">
        <v>57500</v>
      </c>
      <c r="AL28">
        <v>79.099999999999994</v>
      </c>
      <c r="AM28">
        <v>5.9</v>
      </c>
      <c r="AN28">
        <v>46600</v>
      </c>
      <c r="AO28">
        <v>58300</v>
      </c>
      <c r="AP28">
        <v>80</v>
      </c>
      <c r="AQ28">
        <v>6.1</v>
      </c>
      <c r="AR28">
        <v>46300</v>
      </c>
      <c r="AS28">
        <v>57300</v>
      </c>
      <c r="AT28">
        <v>80.900000000000006</v>
      </c>
      <c r="AU28">
        <v>6.1</v>
      </c>
      <c r="AV28">
        <v>45900</v>
      </c>
      <c r="AW28">
        <v>59600</v>
      </c>
      <c r="AX28">
        <v>77.099999999999994</v>
      </c>
      <c r="AY28">
        <v>6.5</v>
      </c>
      <c r="AZ28">
        <v>52200</v>
      </c>
      <c r="BA28">
        <v>59900</v>
      </c>
      <c r="BB28">
        <v>87.1</v>
      </c>
      <c r="BC28">
        <v>5.7</v>
      </c>
      <c r="BD28">
        <v>46600</v>
      </c>
      <c r="BE28">
        <v>59000</v>
      </c>
      <c r="BF28">
        <v>79</v>
      </c>
      <c r="BG28">
        <v>6.7</v>
      </c>
      <c r="BH28">
        <v>46700</v>
      </c>
      <c r="BI28">
        <v>57600</v>
      </c>
      <c r="BJ28">
        <v>81.2</v>
      </c>
      <c r="BK28">
        <v>7.1</v>
      </c>
      <c r="BL28">
        <v>48500</v>
      </c>
      <c r="BM28">
        <v>59600</v>
      </c>
      <c r="BN28">
        <v>81.400000000000006</v>
      </c>
      <c r="BO28">
        <v>6.6</v>
      </c>
      <c r="BP28">
        <v>45600</v>
      </c>
      <c r="BQ28">
        <v>57600</v>
      </c>
      <c r="BR28">
        <v>79.099999999999994</v>
      </c>
      <c r="BS28">
        <v>7.8</v>
      </c>
      <c r="BT28">
        <v>44400</v>
      </c>
      <c r="BU28">
        <v>58600</v>
      </c>
      <c r="BV28">
        <v>75.7</v>
      </c>
      <c r="BW28">
        <v>7.2</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60300</v>
      </c>
      <c r="E29">
        <v>87800</v>
      </c>
      <c r="F29">
        <v>68.7</v>
      </c>
      <c r="G29">
        <v>2.5</v>
      </c>
      <c r="H29">
        <v>59700</v>
      </c>
      <c r="I29">
        <v>89600</v>
      </c>
      <c r="J29">
        <v>66.599999999999994</v>
      </c>
      <c r="K29">
        <v>2.5</v>
      </c>
      <c r="L29">
        <v>59300</v>
      </c>
      <c r="M29">
        <v>90900</v>
      </c>
      <c r="N29">
        <v>65.2</v>
      </c>
      <c r="O29">
        <v>2.5</v>
      </c>
      <c r="P29">
        <v>61100</v>
      </c>
      <c r="Q29">
        <v>92100</v>
      </c>
      <c r="R29">
        <v>66.3</v>
      </c>
      <c r="S29">
        <v>2.6</v>
      </c>
      <c r="T29">
        <v>59100</v>
      </c>
      <c r="U29">
        <v>91400</v>
      </c>
      <c r="V29">
        <v>64.599999999999994</v>
      </c>
      <c r="W29">
        <v>2.7</v>
      </c>
      <c r="X29">
        <v>59700</v>
      </c>
      <c r="Y29">
        <v>93000</v>
      </c>
      <c r="Z29">
        <v>64.099999999999994</v>
      </c>
      <c r="AA29">
        <v>2.8</v>
      </c>
      <c r="AB29">
        <v>58400</v>
      </c>
      <c r="AC29">
        <v>93300</v>
      </c>
      <c r="AD29">
        <v>62.6</v>
      </c>
      <c r="AE29">
        <v>2.8</v>
      </c>
      <c r="AF29">
        <v>56800</v>
      </c>
      <c r="AG29">
        <v>93800</v>
      </c>
      <c r="AH29">
        <v>60.6</v>
      </c>
      <c r="AI29">
        <v>3</v>
      </c>
      <c r="AJ29">
        <v>58700</v>
      </c>
      <c r="AK29">
        <v>93200</v>
      </c>
      <c r="AL29">
        <v>62.9</v>
      </c>
      <c r="AM29">
        <v>2.9</v>
      </c>
      <c r="AN29">
        <v>58800</v>
      </c>
      <c r="AO29">
        <v>92600</v>
      </c>
      <c r="AP29">
        <v>63.5</v>
      </c>
      <c r="AQ29">
        <v>2.9</v>
      </c>
      <c r="AR29">
        <v>58300</v>
      </c>
      <c r="AS29">
        <v>91400</v>
      </c>
      <c r="AT29">
        <v>63.8</v>
      </c>
      <c r="AU29">
        <v>3</v>
      </c>
      <c r="AV29">
        <v>59500</v>
      </c>
      <c r="AW29">
        <v>91900</v>
      </c>
      <c r="AX29">
        <v>64.8</v>
      </c>
      <c r="AY29">
        <v>2.8</v>
      </c>
      <c r="AZ29">
        <v>60500</v>
      </c>
      <c r="BA29">
        <v>92200</v>
      </c>
      <c r="BB29">
        <v>65.599999999999994</v>
      </c>
      <c r="BC29">
        <v>2.9</v>
      </c>
      <c r="BD29">
        <v>59900</v>
      </c>
      <c r="BE29">
        <v>93000</v>
      </c>
      <c r="BF29">
        <v>64.400000000000006</v>
      </c>
      <c r="BG29">
        <v>2.9</v>
      </c>
      <c r="BH29">
        <v>61800</v>
      </c>
      <c r="BI29">
        <v>92400</v>
      </c>
      <c r="BJ29">
        <v>66.900000000000006</v>
      </c>
      <c r="BK29">
        <v>2.8</v>
      </c>
      <c r="BL29">
        <v>62700</v>
      </c>
      <c r="BM29">
        <v>92200</v>
      </c>
      <c r="BN29">
        <v>68</v>
      </c>
      <c r="BO29">
        <v>2.8</v>
      </c>
      <c r="BP29">
        <v>61100</v>
      </c>
      <c r="BQ29">
        <v>90900</v>
      </c>
      <c r="BR29">
        <v>67.3</v>
      </c>
      <c r="BS29">
        <v>3.7</v>
      </c>
      <c r="BT29">
        <v>60200</v>
      </c>
      <c r="BU29">
        <v>89200</v>
      </c>
      <c r="BV29">
        <v>67.5</v>
      </c>
      <c r="BW29">
        <v>4.0999999999999996</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59400</v>
      </c>
      <c r="E30">
        <v>86400</v>
      </c>
      <c r="F30">
        <v>68.8</v>
      </c>
      <c r="G30">
        <v>2.7</v>
      </c>
      <c r="H30">
        <v>60200</v>
      </c>
      <c r="I30">
        <v>87100</v>
      </c>
      <c r="J30">
        <v>69.099999999999994</v>
      </c>
      <c r="K30">
        <v>2.8</v>
      </c>
      <c r="L30">
        <v>59200</v>
      </c>
      <c r="M30">
        <v>86500</v>
      </c>
      <c r="N30">
        <v>68.400000000000006</v>
      </c>
      <c r="O30">
        <v>2.7</v>
      </c>
      <c r="P30">
        <v>58200</v>
      </c>
      <c r="Q30">
        <v>87800</v>
      </c>
      <c r="R30">
        <v>66.3</v>
      </c>
      <c r="S30">
        <v>2.7</v>
      </c>
      <c r="T30">
        <v>60200</v>
      </c>
      <c r="U30">
        <v>86800</v>
      </c>
      <c r="V30">
        <v>69.400000000000006</v>
      </c>
      <c r="W30">
        <v>2.7</v>
      </c>
      <c r="X30">
        <v>60100</v>
      </c>
      <c r="Y30">
        <v>87600</v>
      </c>
      <c r="Z30">
        <v>68.599999999999994</v>
      </c>
      <c r="AA30">
        <v>2.6</v>
      </c>
      <c r="AB30">
        <v>58700</v>
      </c>
      <c r="AC30">
        <v>86800</v>
      </c>
      <c r="AD30">
        <v>67.7</v>
      </c>
      <c r="AE30">
        <v>2.6</v>
      </c>
      <c r="AF30">
        <v>57500</v>
      </c>
      <c r="AG30">
        <v>86400</v>
      </c>
      <c r="AH30">
        <v>66.599999999999994</v>
      </c>
      <c r="AI30">
        <v>2.7</v>
      </c>
      <c r="AJ30">
        <v>58200</v>
      </c>
      <c r="AK30">
        <v>85400</v>
      </c>
      <c r="AL30">
        <v>68.099999999999994</v>
      </c>
      <c r="AM30">
        <v>2.9</v>
      </c>
      <c r="AN30">
        <v>58200</v>
      </c>
      <c r="AO30">
        <v>85400</v>
      </c>
      <c r="AP30">
        <v>68.099999999999994</v>
      </c>
      <c r="AQ30">
        <v>3</v>
      </c>
      <c r="AR30">
        <v>54600</v>
      </c>
      <c r="AS30">
        <v>84000</v>
      </c>
      <c r="AT30">
        <v>64.900000000000006</v>
      </c>
      <c r="AU30">
        <v>3.3</v>
      </c>
      <c r="AV30">
        <v>60800</v>
      </c>
      <c r="AW30">
        <v>84400</v>
      </c>
      <c r="AX30">
        <v>72</v>
      </c>
      <c r="AY30">
        <v>3</v>
      </c>
      <c r="AZ30">
        <v>58700</v>
      </c>
      <c r="BA30">
        <v>82500</v>
      </c>
      <c r="BB30">
        <v>71.099999999999994</v>
      </c>
      <c r="BC30">
        <v>2.9</v>
      </c>
      <c r="BD30">
        <v>59900</v>
      </c>
      <c r="BE30">
        <v>82800</v>
      </c>
      <c r="BF30">
        <v>72.3</v>
      </c>
      <c r="BG30">
        <v>2.9</v>
      </c>
      <c r="BH30">
        <v>58000</v>
      </c>
      <c r="BI30">
        <v>82800</v>
      </c>
      <c r="BJ30">
        <v>70.099999999999994</v>
      </c>
      <c r="BK30">
        <v>2.9</v>
      </c>
      <c r="BL30">
        <v>59600</v>
      </c>
      <c r="BM30">
        <v>81900</v>
      </c>
      <c r="BN30">
        <v>72.8</v>
      </c>
      <c r="BO30">
        <v>2.7</v>
      </c>
      <c r="BP30">
        <v>59400</v>
      </c>
      <c r="BQ30">
        <v>81600</v>
      </c>
      <c r="BR30">
        <v>72.8</v>
      </c>
      <c r="BS30">
        <v>3.5</v>
      </c>
      <c r="BT30">
        <v>57200</v>
      </c>
      <c r="BU30">
        <v>80600</v>
      </c>
      <c r="BV30">
        <v>71</v>
      </c>
      <c r="BW30">
        <v>3.8</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30900</v>
      </c>
      <c r="E31">
        <v>47100</v>
      </c>
      <c r="F31">
        <v>65.5</v>
      </c>
      <c r="G31">
        <v>4</v>
      </c>
      <c r="H31">
        <v>32000</v>
      </c>
      <c r="I31">
        <v>47600</v>
      </c>
      <c r="J31">
        <v>67.2</v>
      </c>
      <c r="K31">
        <v>4</v>
      </c>
      <c r="L31">
        <v>32700</v>
      </c>
      <c r="M31">
        <v>47900</v>
      </c>
      <c r="N31">
        <v>68.2</v>
      </c>
      <c r="O31">
        <v>6.8</v>
      </c>
      <c r="P31">
        <v>32800</v>
      </c>
      <c r="Q31">
        <v>47400</v>
      </c>
      <c r="R31">
        <v>69.3</v>
      </c>
      <c r="S31">
        <v>7.3</v>
      </c>
      <c r="T31">
        <v>34400</v>
      </c>
      <c r="U31">
        <v>48200</v>
      </c>
      <c r="V31">
        <v>71.5</v>
      </c>
      <c r="W31">
        <v>7.8</v>
      </c>
      <c r="X31">
        <v>34800</v>
      </c>
      <c r="Y31">
        <v>48100</v>
      </c>
      <c r="Z31">
        <v>72.5</v>
      </c>
      <c r="AA31">
        <v>7.9</v>
      </c>
      <c r="AB31">
        <v>33300</v>
      </c>
      <c r="AC31">
        <v>48200</v>
      </c>
      <c r="AD31">
        <v>69.099999999999994</v>
      </c>
      <c r="AE31">
        <v>7.7</v>
      </c>
      <c r="AF31">
        <v>35400</v>
      </c>
      <c r="AG31">
        <v>47200</v>
      </c>
      <c r="AH31">
        <v>75</v>
      </c>
      <c r="AI31">
        <v>8.3000000000000007</v>
      </c>
      <c r="AJ31">
        <v>35000</v>
      </c>
      <c r="AK31">
        <v>48900</v>
      </c>
      <c r="AL31">
        <v>71.599999999999994</v>
      </c>
      <c r="AM31">
        <v>8.8000000000000007</v>
      </c>
      <c r="AN31">
        <v>36100</v>
      </c>
      <c r="AO31">
        <v>48900</v>
      </c>
      <c r="AP31">
        <v>73.900000000000006</v>
      </c>
      <c r="AQ31">
        <v>7.6</v>
      </c>
      <c r="AR31">
        <v>31300</v>
      </c>
      <c r="AS31">
        <v>48800</v>
      </c>
      <c r="AT31">
        <v>64.099999999999994</v>
      </c>
      <c r="AU31">
        <v>9</v>
      </c>
      <c r="AV31">
        <v>35400</v>
      </c>
      <c r="AW31">
        <v>48200</v>
      </c>
      <c r="AX31">
        <v>73.5</v>
      </c>
      <c r="AY31">
        <v>9.9</v>
      </c>
      <c r="AZ31">
        <v>36900</v>
      </c>
      <c r="BA31">
        <v>49200</v>
      </c>
      <c r="BB31">
        <v>74.900000000000006</v>
      </c>
      <c r="BC31">
        <v>8.3000000000000007</v>
      </c>
      <c r="BD31">
        <v>35500</v>
      </c>
      <c r="BE31">
        <v>48300</v>
      </c>
      <c r="BF31">
        <v>73.5</v>
      </c>
      <c r="BG31">
        <v>7.8</v>
      </c>
      <c r="BH31">
        <v>38200</v>
      </c>
      <c r="BI31">
        <v>49200</v>
      </c>
      <c r="BJ31">
        <v>77.7</v>
      </c>
      <c r="BK31">
        <v>7.2</v>
      </c>
      <c r="BL31">
        <v>36800</v>
      </c>
      <c r="BM31">
        <v>48800</v>
      </c>
      <c r="BN31">
        <v>75.400000000000006</v>
      </c>
      <c r="BO31">
        <v>9.1999999999999993</v>
      </c>
      <c r="BP31">
        <v>32800</v>
      </c>
      <c r="BQ31">
        <v>49100</v>
      </c>
      <c r="BR31">
        <v>66.900000000000006</v>
      </c>
      <c r="BS31">
        <v>11.5</v>
      </c>
      <c r="BT31">
        <v>37000</v>
      </c>
      <c r="BU31">
        <v>50900</v>
      </c>
      <c r="BV31">
        <v>72.7</v>
      </c>
      <c r="BW31">
        <v>10.7</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123700</v>
      </c>
      <c r="E32">
        <v>169500</v>
      </c>
      <c r="F32">
        <v>73</v>
      </c>
      <c r="G32">
        <v>2.5</v>
      </c>
      <c r="H32">
        <v>117900</v>
      </c>
      <c r="I32">
        <v>169900</v>
      </c>
      <c r="J32">
        <v>69.400000000000006</v>
      </c>
      <c r="K32">
        <v>2.6</v>
      </c>
      <c r="L32">
        <v>120900</v>
      </c>
      <c r="M32">
        <v>172200</v>
      </c>
      <c r="N32">
        <v>70.2</v>
      </c>
      <c r="O32">
        <v>2.7</v>
      </c>
      <c r="P32">
        <v>123600</v>
      </c>
      <c r="Q32">
        <v>174200</v>
      </c>
      <c r="R32">
        <v>71</v>
      </c>
      <c r="S32">
        <v>2.7</v>
      </c>
      <c r="T32">
        <v>119300</v>
      </c>
      <c r="U32">
        <v>173600</v>
      </c>
      <c r="V32">
        <v>68.7</v>
      </c>
      <c r="W32">
        <v>2.9</v>
      </c>
      <c r="X32">
        <v>122400</v>
      </c>
      <c r="Y32">
        <v>175100</v>
      </c>
      <c r="Z32">
        <v>69.900000000000006</v>
      </c>
      <c r="AA32">
        <v>2.9</v>
      </c>
      <c r="AB32">
        <v>113700</v>
      </c>
      <c r="AC32">
        <v>175400</v>
      </c>
      <c r="AD32">
        <v>64.8</v>
      </c>
      <c r="AE32">
        <v>3.1</v>
      </c>
      <c r="AF32">
        <v>119000</v>
      </c>
      <c r="AG32">
        <v>177900</v>
      </c>
      <c r="AH32">
        <v>66.900000000000006</v>
      </c>
      <c r="AI32">
        <v>3</v>
      </c>
      <c r="AJ32">
        <v>115900</v>
      </c>
      <c r="AK32">
        <v>176400</v>
      </c>
      <c r="AL32">
        <v>65.7</v>
      </c>
      <c r="AM32">
        <v>2.9</v>
      </c>
      <c r="AN32">
        <v>116000</v>
      </c>
      <c r="AO32">
        <v>175300</v>
      </c>
      <c r="AP32">
        <v>66.2</v>
      </c>
      <c r="AQ32">
        <v>2.8</v>
      </c>
      <c r="AR32">
        <v>120000</v>
      </c>
      <c r="AS32">
        <v>176100</v>
      </c>
      <c r="AT32">
        <v>68.2</v>
      </c>
      <c r="AU32">
        <v>2.9</v>
      </c>
      <c r="AV32">
        <v>122800</v>
      </c>
      <c r="AW32">
        <v>174300</v>
      </c>
      <c r="AX32">
        <v>70.5</v>
      </c>
      <c r="AY32">
        <v>2.9</v>
      </c>
      <c r="AZ32">
        <v>124700</v>
      </c>
      <c r="BA32">
        <v>175200</v>
      </c>
      <c r="BB32">
        <v>71.2</v>
      </c>
      <c r="BC32">
        <v>3</v>
      </c>
      <c r="BD32">
        <v>123900</v>
      </c>
      <c r="BE32">
        <v>175000</v>
      </c>
      <c r="BF32">
        <v>70.8</v>
      </c>
      <c r="BG32">
        <v>3.2</v>
      </c>
      <c r="BH32">
        <v>122700</v>
      </c>
      <c r="BI32">
        <v>175700</v>
      </c>
      <c r="BJ32">
        <v>69.8</v>
      </c>
      <c r="BK32">
        <v>3.1</v>
      </c>
      <c r="BL32">
        <v>122100</v>
      </c>
      <c r="BM32">
        <v>177200</v>
      </c>
      <c r="BN32">
        <v>68.900000000000006</v>
      </c>
      <c r="BO32">
        <v>3.1</v>
      </c>
      <c r="BP32">
        <v>121100</v>
      </c>
      <c r="BQ32">
        <v>176200</v>
      </c>
      <c r="BR32">
        <v>68.7</v>
      </c>
      <c r="BS32">
        <v>4</v>
      </c>
      <c r="BT32">
        <v>120300</v>
      </c>
      <c r="BU32">
        <v>175300</v>
      </c>
      <c r="BV32">
        <v>68.599999999999994</v>
      </c>
      <c r="BW32">
        <v>4.0999999999999996</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26000</v>
      </c>
      <c r="E33">
        <v>35300</v>
      </c>
      <c r="F33">
        <v>73.599999999999994</v>
      </c>
      <c r="G33">
        <v>3.2</v>
      </c>
      <c r="H33">
        <v>26100</v>
      </c>
      <c r="I33">
        <v>35500</v>
      </c>
      <c r="J33">
        <v>73.599999999999994</v>
      </c>
      <c r="K33">
        <v>3.5</v>
      </c>
      <c r="L33">
        <v>29000</v>
      </c>
      <c r="M33">
        <v>37300</v>
      </c>
      <c r="N33">
        <v>77.599999999999994</v>
      </c>
      <c r="O33">
        <v>7.2</v>
      </c>
      <c r="P33">
        <v>27200</v>
      </c>
      <c r="Q33">
        <v>37700</v>
      </c>
      <c r="R33">
        <v>72.2</v>
      </c>
      <c r="S33">
        <v>7.9</v>
      </c>
      <c r="T33">
        <v>30600</v>
      </c>
      <c r="U33">
        <v>38500</v>
      </c>
      <c r="V33">
        <v>79.400000000000006</v>
      </c>
      <c r="W33">
        <v>7.1</v>
      </c>
      <c r="X33">
        <v>29600</v>
      </c>
      <c r="Y33">
        <v>39100</v>
      </c>
      <c r="Z33">
        <v>75.7</v>
      </c>
      <c r="AA33">
        <v>7.3</v>
      </c>
      <c r="AB33">
        <v>27900</v>
      </c>
      <c r="AC33">
        <v>41300</v>
      </c>
      <c r="AD33">
        <v>67.599999999999994</v>
      </c>
      <c r="AE33">
        <v>8.6999999999999993</v>
      </c>
      <c r="AF33">
        <v>26500</v>
      </c>
      <c r="AG33">
        <v>41500</v>
      </c>
      <c r="AH33">
        <v>63.7</v>
      </c>
      <c r="AI33">
        <v>9</v>
      </c>
      <c r="AJ33">
        <v>30400</v>
      </c>
      <c r="AK33">
        <v>40200</v>
      </c>
      <c r="AL33">
        <v>75.400000000000006</v>
      </c>
      <c r="AM33">
        <v>9.1</v>
      </c>
      <c r="AN33">
        <v>32700</v>
      </c>
      <c r="AO33">
        <v>39900</v>
      </c>
      <c r="AP33">
        <v>82</v>
      </c>
      <c r="AQ33">
        <v>8.1999999999999993</v>
      </c>
      <c r="AR33">
        <v>27500</v>
      </c>
      <c r="AS33">
        <v>40600</v>
      </c>
      <c r="AT33">
        <v>67.7</v>
      </c>
      <c r="AU33">
        <v>9.5</v>
      </c>
      <c r="AV33">
        <v>27900</v>
      </c>
      <c r="AW33">
        <v>40500</v>
      </c>
      <c r="AX33">
        <v>68.8</v>
      </c>
      <c r="AY33">
        <v>9.9</v>
      </c>
      <c r="AZ33">
        <v>29900</v>
      </c>
      <c r="BA33">
        <v>40900</v>
      </c>
      <c r="BB33">
        <v>73.2</v>
      </c>
      <c r="BC33">
        <v>9</v>
      </c>
      <c r="BD33">
        <v>30500</v>
      </c>
      <c r="BE33">
        <v>41000</v>
      </c>
      <c r="BF33">
        <v>74.400000000000006</v>
      </c>
      <c r="BG33">
        <v>8.8000000000000007</v>
      </c>
      <c r="BH33">
        <v>32300</v>
      </c>
      <c r="BI33">
        <v>40300</v>
      </c>
      <c r="BJ33">
        <v>80.099999999999994</v>
      </c>
      <c r="BK33">
        <v>9.4</v>
      </c>
      <c r="BL33">
        <v>32300</v>
      </c>
      <c r="BM33">
        <v>41100</v>
      </c>
      <c r="BN33">
        <v>78.400000000000006</v>
      </c>
      <c r="BO33">
        <v>9.9</v>
      </c>
      <c r="BP33">
        <v>30100</v>
      </c>
      <c r="BQ33">
        <v>40100</v>
      </c>
      <c r="BR33">
        <v>75</v>
      </c>
      <c r="BS33">
        <v>11.8</v>
      </c>
      <c r="BT33">
        <v>30100</v>
      </c>
      <c r="BU33">
        <v>41200</v>
      </c>
      <c r="BV33">
        <v>73.099999999999994</v>
      </c>
      <c r="BW33">
        <v>11.6</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160900</v>
      </c>
      <c r="E34">
        <v>212500</v>
      </c>
      <c r="F34">
        <v>75.7</v>
      </c>
      <c r="G34">
        <v>1.6</v>
      </c>
      <c r="H34">
        <v>162300</v>
      </c>
      <c r="I34">
        <v>215700</v>
      </c>
      <c r="J34">
        <v>75.3</v>
      </c>
      <c r="K34">
        <v>1.7</v>
      </c>
      <c r="L34">
        <v>164400</v>
      </c>
      <c r="M34">
        <v>219200</v>
      </c>
      <c r="N34">
        <v>75</v>
      </c>
      <c r="O34">
        <v>1.8</v>
      </c>
      <c r="P34">
        <v>168900</v>
      </c>
      <c r="Q34">
        <v>223500</v>
      </c>
      <c r="R34">
        <v>75.599999999999994</v>
      </c>
      <c r="S34">
        <v>1.8</v>
      </c>
      <c r="T34">
        <v>168500</v>
      </c>
      <c r="U34">
        <v>225400</v>
      </c>
      <c r="V34">
        <v>74.7</v>
      </c>
      <c r="W34">
        <v>1.8</v>
      </c>
      <c r="X34">
        <v>165100</v>
      </c>
      <c r="Y34">
        <v>229300</v>
      </c>
      <c r="Z34">
        <v>72</v>
      </c>
      <c r="AA34">
        <v>1.9</v>
      </c>
      <c r="AB34">
        <v>172200</v>
      </c>
      <c r="AC34">
        <v>233800</v>
      </c>
      <c r="AD34">
        <v>73.599999999999994</v>
      </c>
      <c r="AE34">
        <v>1.8</v>
      </c>
      <c r="AF34">
        <v>173500</v>
      </c>
      <c r="AG34">
        <v>237500</v>
      </c>
      <c r="AH34">
        <v>73.099999999999994</v>
      </c>
      <c r="AI34">
        <v>1.9</v>
      </c>
      <c r="AJ34">
        <v>172900</v>
      </c>
      <c r="AK34">
        <v>239200</v>
      </c>
      <c r="AL34">
        <v>72.3</v>
      </c>
      <c r="AM34">
        <v>1.9</v>
      </c>
      <c r="AN34">
        <v>180800</v>
      </c>
      <c r="AO34">
        <v>238900</v>
      </c>
      <c r="AP34">
        <v>75.7</v>
      </c>
      <c r="AQ34">
        <v>1.9</v>
      </c>
      <c r="AR34">
        <v>174700</v>
      </c>
      <c r="AS34">
        <v>239800</v>
      </c>
      <c r="AT34">
        <v>72.8</v>
      </c>
      <c r="AU34">
        <v>2</v>
      </c>
      <c r="AV34">
        <v>178600</v>
      </c>
      <c r="AW34">
        <v>238900</v>
      </c>
      <c r="AX34">
        <v>74.8</v>
      </c>
      <c r="AY34">
        <v>2</v>
      </c>
      <c r="AZ34">
        <v>183700</v>
      </c>
      <c r="BA34">
        <v>241400</v>
      </c>
      <c r="BB34">
        <v>76.099999999999994</v>
      </c>
      <c r="BC34">
        <v>2.1</v>
      </c>
      <c r="BD34">
        <v>186500</v>
      </c>
      <c r="BE34">
        <v>243300</v>
      </c>
      <c r="BF34">
        <v>76.599999999999994</v>
      </c>
      <c r="BG34">
        <v>2</v>
      </c>
      <c r="BH34">
        <v>188200</v>
      </c>
      <c r="BI34">
        <v>243800</v>
      </c>
      <c r="BJ34">
        <v>77.2</v>
      </c>
      <c r="BK34">
        <v>2</v>
      </c>
      <c r="BL34">
        <v>197500</v>
      </c>
      <c r="BM34">
        <v>243800</v>
      </c>
      <c r="BN34">
        <v>81</v>
      </c>
      <c r="BO34">
        <v>2</v>
      </c>
      <c r="BP34">
        <v>186200</v>
      </c>
      <c r="BQ34">
        <v>241900</v>
      </c>
      <c r="BR34">
        <v>77</v>
      </c>
      <c r="BS34">
        <v>2.5</v>
      </c>
      <c r="BT34">
        <v>185900</v>
      </c>
      <c r="BU34">
        <v>240900</v>
      </c>
      <c r="BV34">
        <v>77.2</v>
      </c>
      <c r="BW34">
        <v>2.7</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58400</v>
      </c>
      <c r="E35">
        <v>71500</v>
      </c>
      <c r="F35">
        <v>81.599999999999994</v>
      </c>
      <c r="G35">
        <v>2.2000000000000002</v>
      </c>
      <c r="H35">
        <v>59100</v>
      </c>
      <c r="I35">
        <v>72300</v>
      </c>
      <c r="J35">
        <v>81.8</v>
      </c>
      <c r="K35">
        <v>2.2000000000000002</v>
      </c>
      <c r="L35">
        <v>59200</v>
      </c>
      <c r="M35">
        <v>72800</v>
      </c>
      <c r="N35">
        <v>81.3</v>
      </c>
      <c r="O35">
        <v>2.2000000000000002</v>
      </c>
      <c r="P35">
        <v>60200</v>
      </c>
      <c r="Q35">
        <v>73400</v>
      </c>
      <c r="R35">
        <v>82</v>
      </c>
      <c r="S35">
        <v>2.4</v>
      </c>
      <c r="T35">
        <v>61900</v>
      </c>
      <c r="U35">
        <v>73800</v>
      </c>
      <c r="V35">
        <v>83.8</v>
      </c>
      <c r="W35">
        <v>2.4</v>
      </c>
      <c r="X35">
        <v>59100</v>
      </c>
      <c r="Y35">
        <v>73600</v>
      </c>
      <c r="Z35">
        <v>80.2</v>
      </c>
      <c r="AA35">
        <v>2.7</v>
      </c>
      <c r="AB35">
        <v>60300</v>
      </c>
      <c r="AC35">
        <v>74200</v>
      </c>
      <c r="AD35">
        <v>81.3</v>
      </c>
      <c r="AE35">
        <v>2.7</v>
      </c>
      <c r="AF35">
        <v>59100</v>
      </c>
      <c r="AG35">
        <v>74500</v>
      </c>
      <c r="AH35">
        <v>79.3</v>
      </c>
      <c r="AI35">
        <v>2.7</v>
      </c>
      <c r="AJ35">
        <v>57600</v>
      </c>
      <c r="AK35">
        <v>74100</v>
      </c>
      <c r="AL35">
        <v>77.599999999999994</v>
      </c>
      <c r="AM35">
        <v>2.6</v>
      </c>
      <c r="AN35">
        <v>62200</v>
      </c>
      <c r="AO35">
        <v>74900</v>
      </c>
      <c r="AP35">
        <v>83.1</v>
      </c>
      <c r="AQ35">
        <v>2.2999999999999998</v>
      </c>
      <c r="AR35">
        <v>61100</v>
      </c>
      <c r="AS35">
        <v>76400</v>
      </c>
      <c r="AT35">
        <v>80</v>
      </c>
      <c r="AU35">
        <v>2.4</v>
      </c>
      <c r="AV35">
        <v>63800</v>
      </c>
      <c r="AW35">
        <v>76700</v>
      </c>
      <c r="AX35">
        <v>83.2</v>
      </c>
      <c r="AY35">
        <v>2.2000000000000002</v>
      </c>
      <c r="AZ35">
        <v>63400</v>
      </c>
      <c r="BA35">
        <v>76100</v>
      </c>
      <c r="BB35">
        <v>83.3</v>
      </c>
      <c r="BC35">
        <v>2.2999999999999998</v>
      </c>
      <c r="BD35">
        <v>63600</v>
      </c>
      <c r="BE35">
        <v>76600</v>
      </c>
      <c r="BF35">
        <v>83</v>
      </c>
      <c r="BG35">
        <v>2.4</v>
      </c>
      <c r="BH35">
        <v>65300</v>
      </c>
      <c r="BI35">
        <v>76800</v>
      </c>
      <c r="BJ35">
        <v>85</v>
      </c>
      <c r="BK35">
        <v>2.2999999999999998</v>
      </c>
      <c r="BL35">
        <v>64300</v>
      </c>
      <c r="BM35">
        <v>76400</v>
      </c>
      <c r="BN35">
        <v>84.1</v>
      </c>
      <c r="BO35">
        <v>2.4</v>
      </c>
      <c r="BP35">
        <v>61200</v>
      </c>
      <c r="BQ35">
        <v>76500</v>
      </c>
      <c r="BR35">
        <v>80.099999999999994</v>
      </c>
      <c r="BS35">
        <v>3.1</v>
      </c>
      <c r="BT35">
        <v>59100</v>
      </c>
      <c r="BU35">
        <v>76800</v>
      </c>
      <c r="BV35">
        <v>77</v>
      </c>
      <c r="BW35">
        <v>3.2</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204300</v>
      </c>
      <c r="E36">
        <v>302100</v>
      </c>
      <c r="F36">
        <v>67.599999999999994</v>
      </c>
      <c r="G36">
        <v>2.6</v>
      </c>
      <c r="H36">
        <v>211600</v>
      </c>
      <c r="I36">
        <v>306900</v>
      </c>
      <c r="J36">
        <v>68.900000000000006</v>
      </c>
      <c r="K36">
        <v>2.7</v>
      </c>
      <c r="L36">
        <v>213600</v>
      </c>
      <c r="M36">
        <v>311900</v>
      </c>
      <c r="N36">
        <v>68.5</v>
      </c>
      <c r="O36">
        <v>2.7</v>
      </c>
      <c r="P36">
        <v>212800</v>
      </c>
      <c r="Q36">
        <v>318700</v>
      </c>
      <c r="R36">
        <v>66.8</v>
      </c>
      <c r="S36">
        <v>2.8</v>
      </c>
      <c r="T36">
        <v>219200</v>
      </c>
      <c r="U36">
        <v>320700</v>
      </c>
      <c r="V36">
        <v>68.3</v>
      </c>
      <c r="W36">
        <v>2.9</v>
      </c>
      <c r="X36">
        <v>217700</v>
      </c>
      <c r="Y36">
        <v>325400</v>
      </c>
      <c r="Z36">
        <v>66.900000000000006</v>
      </c>
      <c r="AA36">
        <v>3</v>
      </c>
      <c r="AB36">
        <v>202300</v>
      </c>
      <c r="AC36">
        <v>328300</v>
      </c>
      <c r="AD36">
        <v>61.6</v>
      </c>
      <c r="AE36">
        <v>2.9</v>
      </c>
      <c r="AF36">
        <v>202200</v>
      </c>
      <c r="AG36">
        <v>330000</v>
      </c>
      <c r="AH36">
        <v>61.3</v>
      </c>
      <c r="AI36">
        <v>3</v>
      </c>
      <c r="AJ36">
        <v>212300</v>
      </c>
      <c r="AK36">
        <v>330400</v>
      </c>
      <c r="AL36">
        <v>64.2</v>
      </c>
      <c r="AM36">
        <v>2.8</v>
      </c>
      <c r="AN36">
        <v>216600</v>
      </c>
      <c r="AO36">
        <v>326700</v>
      </c>
      <c r="AP36">
        <v>66.3</v>
      </c>
      <c r="AQ36">
        <v>3</v>
      </c>
      <c r="AR36">
        <v>213400</v>
      </c>
      <c r="AS36">
        <v>326900</v>
      </c>
      <c r="AT36">
        <v>65.3</v>
      </c>
      <c r="AU36">
        <v>2.9</v>
      </c>
      <c r="AV36">
        <v>214300</v>
      </c>
      <c r="AW36">
        <v>327500</v>
      </c>
      <c r="AX36">
        <v>65.400000000000006</v>
      </c>
      <c r="AY36">
        <v>2.9</v>
      </c>
      <c r="AZ36">
        <v>219100</v>
      </c>
      <c r="BA36">
        <v>325600</v>
      </c>
      <c r="BB36">
        <v>67.3</v>
      </c>
      <c r="BC36">
        <v>3</v>
      </c>
      <c r="BD36">
        <v>220800</v>
      </c>
      <c r="BE36">
        <v>325000</v>
      </c>
      <c r="BF36">
        <v>67.900000000000006</v>
      </c>
      <c r="BG36">
        <v>3</v>
      </c>
      <c r="BH36">
        <v>212100</v>
      </c>
      <c r="BI36">
        <v>322300</v>
      </c>
      <c r="BJ36">
        <v>65.8</v>
      </c>
      <c r="BK36">
        <v>3.1</v>
      </c>
      <c r="BL36">
        <v>216500</v>
      </c>
      <c r="BM36">
        <v>326600</v>
      </c>
      <c r="BN36">
        <v>66.3</v>
      </c>
      <c r="BO36">
        <v>3.1</v>
      </c>
      <c r="BP36">
        <v>231500</v>
      </c>
      <c r="BQ36">
        <v>330700</v>
      </c>
      <c r="BR36">
        <v>70</v>
      </c>
      <c r="BS36">
        <v>3.6</v>
      </c>
      <c r="BT36">
        <v>233400</v>
      </c>
      <c r="BU36">
        <v>326000</v>
      </c>
      <c r="BV36">
        <v>71.599999999999994</v>
      </c>
      <c r="BW36">
        <v>3.7</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67700</v>
      </c>
      <c r="E37">
        <v>89000</v>
      </c>
      <c r="F37">
        <v>76.099999999999994</v>
      </c>
      <c r="G37">
        <v>3.6</v>
      </c>
      <c r="H37">
        <v>72200</v>
      </c>
      <c r="I37">
        <v>90200</v>
      </c>
      <c r="J37">
        <v>80</v>
      </c>
      <c r="K37">
        <v>3.3</v>
      </c>
      <c r="L37">
        <v>71700</v>
      </c>
      <c r="M37">
        <v>90400</v>
      </c>
      <c r="N37">
        <v>79.3</v>
      </c>
      <c r="O37">
        <v>4.7</v>
      </c>
      <c r="P37">
        <v>69000</v>
      </c>
      <c r="Q37">
        <v>90900</v>
      </c>
      <c r="R37">
        <v>75.900000000000006</v>
      </c>
      <c r="S37">
        <v>4.9000000000000004</v>
      </c>
      <c r="T37">
        <v>65900</v>
      </c>
      <c r="U37">
        <v>93300</v>
      </c>
      <c r="V37">
        <v>70.599999999999994</v>
      </c>
      <c r="W37">
        <v>5</v>
      </c>
      <c r="X37">
        <v>68800</v>
      </c>
      <c r="Y37">
        <v>90600</v>
      </c>
      <c r="Z37">
        <v>75.900000000000006</v>
      </c>
      <c r="AA37">
        <v>5.2</v>
      </c>
      <c r="AB37">
        <v>73300</v>
      </c>
      <c r="AC37">
        <v>93400</v>
      </c>
      <c r="AD37">
        <v>78.5</v>
      </c>
      <c r="AE37">
        <v>5.3</v>
      </c>
      <c r="AF37">
        <v>72100</v>
      </c>
      <c r="AG37">
        <v>93700</v>
      </c>
      <c r="AH37">
        <v>76.900000000000006</v>
      </c>
      <c r="AI37">
        <v>5</v>
      </c>
      <c r="AJ37">
        <v>67000</v>
      </c>
      <c r="AK37">
        <v>92000</v>
      </c>
      <c r="AL37">
        <v>72.8</v>
      </c>
      <c r="AM37">
        <v>5.7</v>
      </c>
      <c r="AN37">
        <v>66700</v>
      </c>
      <c r="AO37">
        <v>90400</v>
      </c>
      <c r="AP37">
        <v>73.8</v>
      </c>
      <c r="AQ37">
        <v>5.6</v>
      </c>
      <c r="AR37">
        <v>68800</v>
      </c>
      <c r="AS37">
        <v>91900</v>
      </c>
      <c r="AT37">
        <v>74.900000000000006</v>
      </c>
      <c r="AU37">
        <v>5.8</v>
      </c>
      <c r="AV37">
        <v>74000</v>
      </c>
      <c r="AW37">
        <v>92800</v>
      </c>
      <c r="AX37">
        <v>79.7</v>
      </c>
      <c r="AY37">
        <v>5.2</v>
      </c>
      <c r="AZ37">
        <v>70500</v>
      </c>
      <c r="BA37">
        <v>92600</v>
      </c>
      <c r="BB37">
        <v>76.099999999999994</v>
      </c>
      <c r="BC37">
        <v>5.6</v>
      </c>
      <c r="BD37">
        <v>76800</v>
      </c>
      <c r="BE37">
        <v>90400</v>
      </c>
      <c r="BF37">
        <v>85.1</v>
      </c>
      <c r="BG37">
        <v>4.8</v>
      </c>
      <c r="BH37">
        <v>76600</v>
      </c>
      <c r="BI37">
        <v>92500</v>
      </c>
      <c r="BJ37">
        <v>82.8</v>
      </c>
      <c r="BK37">
        <v>5.4</v>
      </c>
      <c r="BL37">
        <v>70700</v>
      </c>
      <c r="BM37">
        <v>92000</v>
      </c>
      <c r="BN37">
        <v>76.8</v>
      </c>
      <c r="BO37">
        <v>6.2</v>
      </c>
      <c r="BP37">
        <v>78200</v>
      </c>
      <c r="BQ37">
        <v>91000</v>
      </c>
      <c r="BR37">
        <v>86</v>
      </c>
      <c r="BS37">
        <v>5.5</v>
      </c>
      <c r="BT37">
        <v>81100</v>
      </c>
      <c r="BU37">
        <v>94100</v>
      </c>
      <c r="BV37">
        <v>86.2</v>
      </c>
      <c r="BW37">
        <v>5.2</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58800</v>
      </c>
      <c r="E38">
        <v>74500</v>
      </c>
      <c r="F38">
        <v>78.900000000000006</v>
      </c>
      <c r="G38">
        <v>3.6</v>
      </c>
      <c r="H38">
        <v>54900</v>
      </c>
      <c r="I38">
        <v>75600</v>
      </c>
      <c r="J38">
        <v>72.7</v>
      </c>
      <c r="K38">
        <v>3.9</v>
      </c>
      <c r="L38">
        <v>61600</v>
      </c>
      <c r="M38">
        <v>76800</v>
      </c>
      <c r="N38">
        <v>80.2</v>
      </c>
      <c r="O38">
        <v>4.9000000000000004</v>
      </c>
      <c r="P38">
        <v>60500</v>
      </c>
      <c r="Q38">
        <v>79400</v>
      </c>
      <c r="R38">
        <v>76.2</v>
      </c>
      <c r="S38">
        <v>5.2</v>
      </c>
      <c r="T38">
        <v>57600</v>
      </c>
      <c r="U38">
        <v>80300</v>
      </c>
      <c r="V38">
        <v>71.7</v>
      </c>
      <c r="W38">
        <v>5.8</v>
      </c>
      <c r="X38">
        <v>59800</v>
      </c>
      <c r="Y38">
        <v>78900</v>
      </c>
      <c r="Z38">
        <v>75.8</v>
      </c>
      <c r="AA38">
        <v>5.0999999999999996</v>
      </c>
      <c r="AB38">
        <v>58000</v>
      </c>
      <c r="AC38">
        <v>78400</v>
      </c>
      <c r="AD38">
        <v>74</v>
      </c>
      <c r="AE38">
        <v>6</v>
      </c>
      <c r="AF38">
        <v>59700</v>
      </c>
      <c r="AG38">
        <v>79700</v>
      </c>
      <c r="AH38">
        <v>74.900000000000006</v>
      </c>
      <c r="AI38">
        <v>6.2</v>
      </c>
      <c r="AJ38">
        <v>55800</v>
      </c>
      <c r="AK38">
        <v>79400</v>
      </c>
      <c r="AL38">
        <v>70.3</v>
      </c>
      <c r="AM38">
        <v>5.7</v>
      </c>
      <c r="AN38">
        <v>55500</v>
      </c>
      <c r="AO38">
        <v>76900</v>
      </c>
      <c r="AP38">
        <v>72.099999999999994</v>
      </c>
      <c r="AQ38">
        <v>6.1</v>
      </c>
      <c r="AR38">
        <v>61100</v>
      </c>
      <c r="AS38">
        <v>77700</v>
      </c>
      <c r="AT38">
        <v>78.599999999999994</v>
      </c>
      <c r="AU38">
        <v>5.5</v>
      </c>
      <c r="AV38">
        <v>59800</v>
      </c>
      <c r="AW38">
        <v>77600</v>
      </c>
      <c r="AX38">
        <v>77</v>
      </c>
      <c r="AY38">
        <v>5.2</v>
      </c>
      <c r="AZ38">
        <v>60500</v>
      </c>
      <c r="BA38">
        <v>80000</v>
      </c>
      <c r="BB38">
        <v>75.599999999999994</v>
      </c>
      <c r="BC38">
        <v>6.5</v>
      </c>
      <c r="BD38">
        <v>58400</v>
      </c>
      <c r="BE38">
        <v>78900</v>
      </c>
      <c r="BF38">
        <v>74.099999999999994</v>
      </c>
      <c r="BG38">
        <v>7.2</v>
      </c>
      <c r="BH38">
        <v>60900</v>
      </c>
      <c r="BI38">
        <v>79200</v>
      </c>
      <c r="BJ38">
        <v>76.900000000000006</v>
      </c>
      <c r="BK38">
        <v>6</v>
      </c>
      <c r="BL38">
        <v>61400</v>
      </c>
      <c r="BM38">
        <v>79200</v>
      </c>
      <c r="BN38">
        <v>77.5</v>
      </c>
      <c r="BO38">
        <v>6.5</v>
      </c>
      <c r="BP38">
        <v>61900</v>
      </c>
      <c r="BQ38">
        <v>77900</v>
      </c>
      <c r="BR38">
        <v>79.5</v>
      </c>
      <c r="BS38">
        <v>6.5</v>
      </c>
      <c r="BT38">
        <v>60200</v>
      </c>
      <c r="BU38">
        <v>78900</v>
      </c>
      <c r="BV38">
        <v>76.3</v>
      </c>
      <c r="BW38">
        <v>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116500</v>
      </c>
      <c r="E39">
        <v>181100</v>
      </c>
      <c r="F39">
        <v>64.3</v>
      </c>
      <c r="G39">
        <v>3.7</v>
      </c>
      <c r="H39">
        <v>120600</v>
      </c>
      <c r="I39">
        <v>184600</v>
      </c>
      <c r="J39">
        <v>65.3</v>
      </c>
      <c r="K39">
        <v>4</v>
      </c>
      <c r="L39">
        <v>119200</v>
      </c>
      <c r="M39">
        <v>186600</v>
      </c>
      <c r="N39">
        <v>63.9</v>
      </c>
      <c r="O39">
        <v>4.4000000000000004</v>
      </c>
      <c r="P39">
        <v>132300</v>
      </c>
      <c r="Q39">
        <v>193300</v>
      </c>
      <c r="R39">
        <v>68.400000000000006</v>
      </c>
      <c r="S39">
        <v>4.2</v>
      </c>
      <c r="T39">
        <v>140600</v>
      </c>
      <c r="U39">
        <v>199300</v>
      </c>
      <c r="V39">
        <v>70.5</v>
      </c>
      <c r="W39">
        <v>3.7</v>
      </c>
      <c r="X39">
        <v>141500</v>
      </c>
      <c r="Y39">
        <v>205500</v>
      </c>
      <c r="Z39">
        <v>68.8</v>
      </c>
      <c r="AA39">
        <v>4.3</v>
      </c>
      <c r="AB39">
        <v>136400</v>
      </c>
      <c r="AC39">
        <v>212500</v>
      </c>
      <c r="AD39">
        <v>64.2</v>
      </c>
      <c r="AE39">
        <v>4.4000000000000004</v>
      </c>
      <c r="AF39">
        <v>132700</v>
      </c>
      <c r="AG39">
        <v>218900</v>
      </c>
      <c r="AH39">
        <v>60.6</v>
      </c>
      <c r="AI39">
        <v>4.5</v>
      </c>
      <c r="AJ39">
        <v>143000</v>
      </c>
      <c r="AK39">
        <v>214800</v>
      </c>
      <c r="AL39">
        <v>66.599999999999994</v>
      </c>
      <c r="AM39">
        <v>3.7</v>
      </c>
      <c r="AN39">
        <v>144700</v>
      </c>
      <c r="AO39">
        <v>215700</v>
      </c>
      <c r="AP39">
        <v>67.099999999999994</v>
      </c>
      <c r="AQ39">
        <v>3.3</v>
      </c>
      <c r="AR39">
        <v>146400</v>
      </c>
      <c r="AS39">
        <v>214700</v>
      </c>
      <c r="AT39">
        <v>68.2</v>
      </c>
      <c r="AU39">
        <v>3.3</v>
      </c>
      <c r="AV39">
        <v>152600</v>
      </c>
      <c r="AW39">
        <v>219400</v>
      </c>
      <c r="AX39">
        <v>69.5</v>
      </c>
      <c r="AY39">
        <v>3.3</v>
      </c>
      <c r="AZ39">
        <v>151200</v>
      </c>
      <c r="BA39">
        <v>218200</v>
      </c>
      <c r="BB39">
        <v>69.3</v>
      </c>
      <c r="BC39">
        <v>3.6</v>
      </c>
      <c r="BD39">
        <v>150000</v>
      </c>
      <c r="BE39">
        <v>218100</v>
      </c>
      <c r="BF39">
        <v>68.8</v>
      </c>
      <c r="BG39">
        <v>3.6</v>
      </c>
      <c r="BH39">
        <v>157100</v>
      </c>
      <c r="BI39">
        <v>219700</v>
      </c>
      <c r="BJ39">
        <v>71.5</v>
      </c>
      <c r="BK39">
        <v>4</v>
      </c>
      <c r="BL39">
        <v>160800</v>
      </c>
      <c r="BM39">
        <v>220800</v>
      </c>
      <c r="BN39">
        <v>72.8</v>
      </c>
      <c r="BO39">
        <v>5</v>
      </c>
      <c r="BP39">
        <v>156800</v>
      </c>
      <c r="BQ39">
        <v>220700</v>
      </c>
      <c r="BR39">
        <v>71.099999999999994</v>
      </c>
      <c r="BS39">
        <v>6</v>
      </c>
      <c r="BT39">
        <v>152900</v>
      </c>
      <c r="BU39">
        <v>219100</v>
      </c>
      <c r="BV39">
        <v>69.8</v>
      </c>
      <c r="BW39">
        <v>6.4</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33200</v>
      </c>
      <c r="E40">
        <v>43100</v>
      </c>
      <c r="F40">
        <v>77.099999999999994</v>
      </c>
      <c r="G40">
        <v>3.3</v>
      </c>
      <c r="H40">
        <v>33400</v>
      </c>
      <c r="I40">
        <v>43300</v>
      </c>
      <c r="J40">
        <v>77</v>
      </c>
      <c r="K40">
        <v>4</v>
      </c>
      <c r="L40">
        <v>31500</v>
      </c>
      <c r="M40">
        <v>43300</v>
      </c>
      <c r="N40">
        <v>72.7</v>
      </c>
      <c r="O40">
        <v>8.4</v>
      </c>
      <c r="P40">
        <v>32100</v>
      </c>
      <c r="Q40">
        <v>43800</v>
      </c>
      <c r="R40">
        <v>73.3</v>
      </c>
      <c r="S40">
        <v>7.2</v>
      </c>
      <c r="T40">
        <v>33000</v>
      </c>
      <c r="U40">
        <v>44800</v>
      </c>
      <c r="V40">
        <v>73.5</v>
      </c>
      <c r="W40">
        <v>7.6</v>
      </c>
      <c r="X40">
        <v>38200</v>
      </c>
      <c r="Y40">
        <v>46600</v>
      </c>
      <c r="Z40">
        <v>82.1</v>
      </c>
      <c r="AA40">
        <v>7</v>
      </c>
      <c r="AB40">
        <v>35900</v>
      </c>
      <c r="AC40">
        <v>45100</v>
      </c>
      <c r="AD40">
        <v>79.599999999999994</v>
      </c>
      <c r="AE40">
        <v>6.9</v>
      </c>
      <c r="AF40">
        <v>38500</v>
      </c>
      <c r="AG40">
        <v>47400</v>
      </c>
      <c r="AH40">
        <v>81.3</v>
      </c>
      <c r="AI40">
        <v>7.2</v>
      </c>
      <c r="AJ40">
        <v>34900</v>
      </c>
      <c r="AK40">
        <v>45800</v>
      </c>
      <c r="AL40">
        <v>76.099999999999994</v>
      </c>
      <c r="AM40">
        <v>8.5</v>
      </c>
      <c r="AN40">
        <v>36100</v>
      </c>
      <c r="AO40">
        <v>45100</v>
      </c>
      <c r="AP40">
        <v>80.2</v>
      </c>
      <c r="AQ40">
        <v>8.9</v>
      </c>
      <c r="AR40">
        <v>37600</v>
      </c>
      <c r="AS40">
        <v>47200</v>
      </c>
      <c r="AT40">
        <v>79.5</v>
      </c>
      <c r="AU40">
        <v>8.1</v>
      </c>
      <c r="AV40">
        <v>37800</v>
      </c>
      <c r="AW40">
        <v>47000</v>
      </c>
      <c r="AX40">
        <v>80.5</v>
      </c>
      <c r="AY40">
        <v>8.8000000000000007</v>
      </c>
      <c r="AZ40">
        <v>33000</v>
      </c>
      <c r="BA40">
        <v>47600</v>
      </c>
      <c r="BB40">
        <v>69.3</v>
      </c>
      <c r="BC40">
        <v>11</v>
      </c>
      <c r="BD40">
        <v>34600</v>
      </c>
      <c r="BE40">
        <v>47400</v>
      </c>
      <c r="BF40">
        <v>72.900000000000006</v>
      </c>
      <c r="BG40">
        <v>9</v>
      </c>
      <c r="BH40">
        <v>33400</v>
      </c>
      <c r="BI40">
        <v>46500</v>
      </c>
      <c r="BJ40">
        <v>71.900000000000006</v>
      </c>
      <c r="BK40">
        <v>9.5</v>
      </c>
      <c r="BL40">
        <v>37400</v>
      </c>
      <c r="BM40">
        <v>46600</v>
      </c>
      <c r="BN40">
        <v>80.3</v>
      </c>
      <c r="BO40">
        <v>8.9</v>
      </c>
      <c r="BP40">
        <v>27700</v>
      </c>
      <c r="BQ40">
        <v>47800</v>
      </c>
      <c r="BR40">
        <v>57.9</v>
      </c>
      <c r="BS40">
        <v>14.3</v>
      </c>
      <c r="BT40">
        <v>37700</v>
      </c>
      <c r="BU40">
        <v>49200</v>
      </c>
      <c r="BV40">
        <v>76.7</v>
      </c>
      <c r="BW40">
        <v>8.3000000000000007</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126300</v>
      </c>
      <c r="E41">
        <v>168100</v>
      </c>
      <c r="F41">
        <v>75.099999999999994</v>
      </c>
      <c r="G41">
        <v>2.5</v>
      </c>
      <c r="H41">
        <v>123000</v>
      </c>
      <c r="I41">
        <v>171800</v>
      </c>
      <c r="J41">
        <v>71.599999999999994</v>
      </c>
      <c r="K41">
        <v>2.7</v>
      </c>
      <c r="L41">
        <v>128700</v>
      </c>
      <c r="M41">
        <v>175000</v>
      </c>
      <c r="N41">
        <v>73.5</v>
      </c>
      <c r="O41">
        <v>2.5</v>
      </c>
      <c r="P41">
        <v>129900</v>
      </c>
      <c r="Q41">
        <v>178600</v>
      </c>
      <c r="R41">
        <v>72.7</v>
      </c>
      <c r="S41">
        <v>2.6</v>
      </c>
      <c r="T41">
        <v>132800</v>
      </c>
      <c r="U41">
        <v>182800</v>
      </c>
      <c r="V41">
        <v>72.7</v>
      </c>
      <c r="W41">
        <v>2.7</v>
      </c>
      <c r="X41">
        <v>133300</v>
      </c>
      <c r="Y41">
        <v>186800</v>
      </c>
      <c r="Z41">
        <v>71.3</v>
      </c>
      <c r="AA41">
        <v>2.7</v>
      </c>
      <c r="AB41">
        <v>133900</v>
      </c>
      <c r="AC41">
        <v>188100</v>
      </c>
      <c r="AD41">
        <v>71.2</v>
      </c>
      <c r="AE41">
        <v>2.9</v>
      </c>
      <c r="AF41">
        <v>132400</v>
      </c>
      <c r="AG41">
        <v>189900</v>
      </c>
      <c r="AH41">
        <v>69.7</v>
      </c>
      <c r="AI41">
        <v>2.8</v>
      </c>
      <c r="AJ41">
        <v>137300</v>
      </c>
      <c r="AK41">
        <v>192300</v>
      </c>
      <c r="AL41">
        <v>71.400000000000006</v>
      </c>
      <c r="AM41">
        <v>2.7</v>
      </c>
      <c r="AN41">
        <v>139300</v>
      </c>
      <c r="AO41">
        <v>193700</v>
      </c>
      <c r="AP41">
        <v>71.900000000000006</v>
      </c>
      <c r="AQ41">
        <v>2.7</v>
      </c>
      <c r="AR41">
        <v>144000</v>
      </c>
      <c r="AS41">
        <v>195800</v>
      </c>
      <c r="AT41">
        <v>73.599999999999994</v>
      </c>
      <c r="AU41">
        <v>2.6</v>
      </c>
      <c r="AV41">
        <v>142500</v>
      </c>
      <c r="AW41">
        <v>199100</v>
      </c>
      <c r="AX41">
        <v>71.599999999999994</v>
      </c>
      <c r="AY41">
        <v>2.7</v>
      </c>
      <c r="AZ41">
        <v>150300</v>
      </c>
      <c r="BA41">
        <v>201400</v>
      </c>
      <c r="BB41">
        <v>74.599999999999994</v>
      </c>
      <c r="BC41">
        <v>2.7</v>
      </c>
      <c r="BD41">
        <v>148600</v>
      </c>
      <c r="BE41">
        <v>203300</v>
      </c>
      <c r="BF41">
        <v>73.099999999999994</v>
      </c>
      <c r="BG41">
        <v>2.9</v>
      </c>
      <c r="BH41">
        <v>146800</v>
      </c>
      <c r="BI41">
        <v>205500</v>
      </c>
      <c r="BJ41">
        <v>71.5</v>
      </c>
      <c r="BK41">
        <v>3.1</v>
      </c>
      <c r="BL41">
        <v>157500</v>
      </c>
      <c r="BM41">
        <v>206600</v>
      </c>
      <c r="BN41">
        <v>76.2</v>
      </c>
      <c r="BO41">
        <v>3.1</v>
      </c>
      <c r="BP41">
        <v>155700</v>
      </c>
      <c r="BQ41">
        <v>207600</v>
      </c>
      <c r="BR41">
        <v>75</v>
      </c>
      <c r="BS41">
        <v>3.6</v>
      </c>
      <c r="BT41">
        <v>159000</v>
      </c>
      <c r="BU41">
        <v>205300</v>
      </c>
      <c r="BV41">
        <v>77.400000000000006</v>
      </c>
      <c r="BW41">
        <v>3.3</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194300</v>
      </c>
      <c r="E42">
        <v>264700</v>
      </c>
      <c r="F42">
        <v>73.400000000000006</v>
      </c>
      <c r="G42">
        <v>2.5</v>
      </c>
      <c r="H42">
        <v>200300</v>
      </c>
      <c r="I42">
        <v>274000</v>
      </c>
      <c r="J42">
        <v>73.099999999999994</v>
      </c>
      <c r="K42">
        <v>2.6</v>
      </c>
      <c r="L42">
        <v>206700</v>
      </c>
      <c r="M42">
        <v>277600</v>
      </c>
      <c r="N42">
        <v>74.5</v>
      </c>
      <c r="O42">
        <v>2.7</v>
      </c>
      <c r="P42">
        <v>203500</v>
      </c>
      <c r="Q42">
        <v>280900</v>
      </c>
      <c r="R42">
        <v>72.400000000000006</v>
      </c>
      <c r="S42">
        <v>2.6</v>
      </c>
      <c r="T42">
        <v>206400</v>
      </c>
      <c r="U42">
        <v>283700</v>
      </c>
      <c r="V42">
        <v>72.8</v>
      </c>
      <c r="W42">
        <v>2.7</v>
      </c>
      <c r="X42">
        <v>205700</v>
      </c>
      <c r="Y42">
        <v>285100</v>
      </c>
      <c r="Z42">
        <v>72.099999999999994</v>
      </c>
      <c r="AA42">
        <v>2.7</v>
      </c>
      <c r="AB42">
        <v>214000</v>
      </c>
      <c r="AC42">
        <v>287900</v>
      </c>
      <c r="AD42">
        <v>74.3</v>
      </c>
      <c r="AE42">
        <v>2.7</v>
      </c>
      <c r="AF42">
        <v>207500</v>
      </c>
      <c r="AG42">
        <v>291800</v>
      </c>
      <c r="AH42">
        <v>71.099999999999994</v>
      </c>
      <c r="AI42">
        <v>2.8</v>
      </c>
      <c r="AJ42">
        <v>208700</v>
      </c>
      <c r="AK42">
        <v>294800</v>
      </c>
      <c r="AL42">
        <v>70.8</v>
      </c>
      <c r="AM42">
        <v>3</v>
      </c>
      <c r="AN42">
        <v>208000</v>
      </c>
      <c r="AO42">
        <v>296400</v>
      </c>
      <c r="AP42">
        <v>70.2</v>
      </c>
      <c r="AQ42">
        <v>3</v>
      </c>
      <c r="AR42">
        <v>213400</v>
      </c>
      <c r="AS42">
        <v>301100</v>
      </c>
      <c r="AT42">
        <v>70.900000000000006</v>
      </c>
      <c r="AU42">
        <v>3</v>
      </c>
      <c r="AV42">
        <v>234500</v>
      </c>
      <c r="AW42">
        <v>307700</v>
      </c>
      <c r="AX42">
        <v>76.2</v>
      </c>
      <c r="AY42">
        <v>2.8</v>
      </c>
      <c r="AZ42">
        <v>234000</v>
      </c>
      <c r="BA42">
        <v>309700</v>
      </c>
      <c r="BB42">
        <v>75.599999999999994</v>
      </c>
      <c r="BC42">
        <v>2.8</v>
      </c>
      <c r="BD42">
        <v>244000</v>
      </c>
      <c r="BE42">
        <v>312000</v>
      </c>
      <c r="BF42">
        <v>78.2</v>
      </c>
      <c r="BG42">
        <v>2.7</v>
      </c>
      <c r="BH42">
        <v>244700</v>
      </c>
      <c r="BI42">
        <v>317400</v>
      </c>
      <c r="BJ42">
        <v>77.099999999999994</v>
      </c>
      <c r="BK42">
        <v>2.6</v>
      </c>
      <c r="BL42">
        <v>245000</v>
      </c>
      <c r="BM42">
        <v>319500</v>
      </c>
      <c r="BN42">
        <v>76.7</v>
      </c>
      <c r="BO42">
        <v>2.6</v>
      </c>
      <c r="BP42">
        <v>249900</v>
      </c>
      <c r="BQ42">
        <v>323800</v>
      </c>
      <c r="BR42">
        <v>77.2</v>
      </c>
      <c r="BS42">
        <v>3</v>
      </c>
      <c r="BT42">
        <v>249700</v>
      </c>
      <c r="BU42">
        <v>319900</v>
      </c>
      <c r="BV42">
        <v>78.099999999999994</v>
      </c>
      <c r="BW42">
        <v>2.9</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56200</v>
      </c>
      <c r="E43">
        <v>74400</v>
      </c>
      <c r="F43">
        <v>75.599999999999994</v>
      </c>
      <c r="G43">
        <v>3.7</v>
      </c>
      <c r="H43">
        <v>57500</v>
      </c>
      <c r="I43">
        <v>74200</v>
      </c>
      <c r="J43">
        <v>77.599999999999994</v>
      </c>
      <c r="K43">
        <v>3.6</v>
      </c>
      <c r="L43">
        <v>58600</v>
      </c>
      <c r="M43">
        <v>76500</v>
      </c>
      <c r="N43">
        <v>76.599999999999994</v>
      </c>
      <c r="O43">
        <v>4.9000000000000004</v>
      </c>
      <c r="P43">
        <v>60700</v>
      </c>
      <c r="Q43">
        <v>75900</v>
      </c>
      <c r="R43">
        <v>79.900000000000006</v>
      </c>
      <c r="S43">
        <v>5.2</v>
      </c>
      <c r="T43">
        <v>56400</v>
      </c>
      <c r="U43">
        <v>73000</v>
      </c>
      <c r="V43">
        <v>77.3</v>
      </c>
      <c r="W43">
        <v>5.6</v>
      </c>
      <c r="X43">
        <v>59300</v>
      </c>
      <c r="Y43">
        <v>74000</v>
      </c>
      <c r="Z43">
        <v>80.2</v>
      </c>
      <c r="AA43">
        <v>5.0999999999999996</v>
      </c>
      <c r="AB43">
        <v>56300</v>
      </c>
      <c r="AC43">
        <v>75800</v>
      </c>
      <c r="AD43">
        <v>74.3</v>
      </c>
      <c r="AE43">
        <v>5.8</v>
      </c>
      <c r="AF43">
        <v>59400</v>
      </c>
      <c r="AG43">
        <v>76300</v>
      </c>
      <c r="AH43">
        <v>77.900000000000006</v>
      </c>
      <c r="AI43">
        <v>5.8</v>
      </c>
      <c r="AJ43">
        <v>62500</v>
      </c>
      <c r="AK43">
        <v>77500</v>
      </c>
      <c r="AL43">
        <v>80.599999999999994</v>
      </c>
      <c r="AM43">
        <v>5.5</v>
      </c>
      <c r="AN43">
        <v>57400</v>
      </c>
      <c r="AO43">
        <v>75300</v>
      </c>
      <c r="AP43">
        <v>76.3</v>
      </c>
      <c r="AQ43">
        <v>5.6</v>
      </c>
      <c r="AR43">
        <v>59100</v>
      </c>
      <c r="AS43">
        <v>74300</v>
      </c>
      <c r="AT43">
        <v>79.400000000000006</v>
      </c>
      <c r="AU43">
        <v>5.4</v>
      </c>
      <c r="AV43">
        <v>57900</v>
      </c>
      <c r="AW43">
        <v>73300</v>
      </c>
      <c r="AX43">
        <v>78.900000000000006</v>
      </c>
      <c r="AY43">
        <v>5.8</v>
      </c>
      <c r="AZ43">
        <v>58000</v>
      </c>
      <c r="BA43">
        <v>72100</v>
      </c>
      <c r="BB43">
        <v>80.400000000000006</v>
      </c>
      <c r="BC43">
        <v>5.8</v>
      </c>
      <c r="BD43">
        <v>62200</v>
      </c>
      <c r="BE43">
        <v>74200</v>
      </c>
      <c r="BF43">
        <v>83.8</v>
      </c>
      <c r="BG43">
        <v>5.5</v>
      </c>
      <c r="BH43">
        <v>60700</v>
      </c>
      <c r="BI43">
        <v>74000</v>
      </c>
      <c r="BJ43">
        <v>82</v>
      </c>
      <c r="BK43">
        <v>5.7</v>
      </c>
      <c r="BL43">
        <v>63600</v>
      </c>
      <c r="BM43">
        <v>75400</v>
      </c>
      <c r="BN43">
        <v>84.3</v>
      </c>
      <c r="BO43">
        <v>5.9</v>
      </c>
      <c r="BP43">
        <v>61200</v>
      </c>
      <c r="BQ43">
        <v>76200</v>
      </c>
      <c r="BR43">
        <v>80.3</v>
      </c>
      <c r="BS43">
        <v>6.3</v>
      </c>
      <c r="BT43">
        <v>58700</v>
      </c>
      <c r="BU43">
        <v>73500</v>
      </c>
      <c r="BV43">
        <v>79.900000000000006</v>
      </c>
      <c r="BW43">
        <v>6.1</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144200</v>
      </c>
      <c r="E44">
        <v>187700</v>
      </c>
      <c r="F44">
        <v>76.8</v>
      </c>
      <c r="G44">
        <v>3.4</v>
      </c>
      <c r="H44">
        <v>151200</v>
      </c>
      <c r="I44">
        <v>188900</v>
      </c>
      <c r="J44">
        <v>80</v>
      </c>
      <c r="K44">
        <v>3.3</v>
      </c>
      <c r="L44">
        <v>145200</v>
      </c>
      <c r="M44">
        <v>191500</v>
      </c>
      <c r="N44">
        <v>75.8</v>
      </c>
      <c r="O44">
        <v>3.6</v>
      </c>
      <c r="P44">
        <v>152900</v>
      </c>
      <c r="Q44">
        <v>192300</v>
      </c>
      <c r="R44">
        <v>79.5</v>
      </c>
      <c r="S44">
        <v>3.3</v>
      </c>
      <c r="T44">
        <v>151600</v>
      </c>
      <c r="U44">
        <v>194200</v>
      </c>
      <c r="V44">
        <v>78.099999999999994</v>
      </c>
      <c r="W44">
        <v>3.5</v>
      </c>
      <c r="X44">
        <v>146600</v>
      </c>
      <c r="Y44">
        <v>194000</v>
      </c>
      <c r="Z44">
        <v>75.599999999999994</v>
      </c>
      <c r="AA44">
        <v>4.2</v>
      </c>
      <c r="AB44">
        <v>142100</v>
      </c>
      <c r="AC44">
        <v>195500</v>
      </c>
      <c r="AD44">
        <v>72.7</v>
      </c>
      <c r="AE44">
        <v>4.3</v>
      </c>
      <c r="AF44">
        <v>146600</v>
      </c>
      <c r="AG44">
        <v>199100</v>
      </c>
      <c r="AH44">
        <v>73.7</v>
      </c>
      <c r="AI44">
        <v>3.8</v>
      </c>
      <c r="AJ44">
        <v>147600</v>
      </c>
      <c r="AK44">
        <v>198200</v>
      </c>
      <c r="AL44">
        <v>74.400000000000006</v>
      </c>
      <c r="AM44">
        <v>3.5</v>
      </c>
      <c r="AN44">
        <v>153300</v>
      </c>
      <c r="AO44">
        <v>202500</v>
      </c>
      <c r="AP44">
        <v>75.7</v>
      </c>
      <c r="AQ44">
        <v>3.4</v>
      </c>
      <c r="AR44">
        <v>152200</v>
      </c>
      <c r="AS44">
        <v>202700</v>
      </c>
      <c r="AT44">
        <v>75.099999999999994</v>
      </c>
      <c r="AU44">
        <v>3.4</v>
      </c>
      <c r="AV44">
        <v>153000</v>
      </c>
      <c r="AW44">
        <v>202400</v>
      </c>
      <c r="AX44">
        <v>75.599999999999994</v>
      </c>
      <c r="AY44">
        <v>3.5</v>
      </c>
      <c r="AZ44">
        <v>156400</v>
      </c>
      <c r="BA44">
        <v>202200</v>
      </c>
      <c r="BB44">
        <v>77.400000000000006</v>
      </c>
      <c r="BC44">
        <v>3.6</v>
      </c>
      <c r="BD44">
        <v>158700</v>
      </c>
      <c r="BE44">
        <v>203200</v>
      </c>
      <c r="BF44">
        <v>78.099999999999994</v>
      </c>
      <c r="BG44">
        <v>3.7</v>
      </c>
      <c r="BH44">
        <v>159200</v>
      </c>
      <c r="BI44">
        <v>205900</v>
      </c>
      <c r="BJ44">
        <v>77.3</v>
      </c>
      <c r="BK44">
        <v>3.8</v>
      </c>
      <c r="BL44">
        <v>166400</v>
      </c>
      <c r="BM44">
        <v>209700</v>
      </c>
      <c r="BN44">
        <v>79.3</v>
      </c>
      <c r="BO44">
        <v>3.6</v>
      </c>
      <c r="BP44">
        <v>162800</v>
      </c>
      <c r="BQ44">
        <v>210500</v>
      </c>
      <c r="BR44">
        <v>77.3</v>
      </c>
      <c r="BS44">
        <v>4.0999999999999996</v>
      </c>
      <c r="BT44">
        <v>167900</v>
      </c>
      <c r="BU44">
        <v>210700</v>
      </c>
      <c r="BV44">
        <v>79.7</v>
      </c>
      <c r="BW44">
        <v>4.2</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42700</v>
      </c>
      <c r="E45">
        <v>55500</v>
      </c>
      <c r="F45">
        <v>77.099999999999994</v>
      </c>
      <c r="G45">
        <v>3.5</v>
      </c>
      <c r="H45">
        <v>44300</v>
      </c>
      <c r="I45">
        <v>56100</v>
      </c>
      <c r="J45">
        <v>78.900000000000006</v>
      </c>
      <c r="K45">
        <v>3.5</v>
      </c>
      <c r="L45">
        <v>49600</v>
      </c>
      <c r="M45">
        <v>57400</v>
      </c>
      <c r="N45">
        <v>86.4</v>
      </c>
      <c r="O45">
        <v>4.8</v>
      </c>
      <c r="P45">
        <v>46700</v>
      </c>
      <c r="Q45">
        <v>56200</v>
      </c>
      <c r="R45">
        <v>83</v>
      </c>
      <c r="S45">
        <v>5.5</v>
      </c>
      <c r="T45">
        <v>45900</v>
      </c>
      <c r="U45">
        <v>56800</v>
      </c>
      <c r="V45">
        <v>80.8</v>
      </c>
      <c r="W45">
        <v>5.8</v>
      </c>
      <c r="X45">
        <v>45000</v>
      </c>
      <c r="Y45">
        <v>55900</v>
      </c>
      <c r="Z45">
        <v>80.5</v>
      </c>
      <c r="AA45">
        <v>6.2</v>
      </c>
      <c r="AB45">
        <v>42500</v>
      </c>
      <c r="AC45">
        <v>56400</v>
      </c>
      <c r="AD45">
        <v>75.400000000000006</v>
      </c>
      <c r="AE45">
        <v>6.6</v>
      </c>
      <c r="AF45">
        <v>40400</v>
      </c>
      <c r="AG45">
        <v>56800</v>
      </c>
      <c r="AH45">
        <v>71.2</v>
      </c>
      <c r="AI45">
        <v>7.3</v>
      </c>
      <c r="AJ45">
        <v>43500</v>
      </c>
      <c r="AK45">
        <v>55400</v>
      </c>
      <c r="AL45">
        <v>78.5</v>
      </c>
      <c r="AM45">
        <v>6.4</v>
      </c>
      <c r="AN45">
        <v>45300</v>
      </c>
      <c r="AO45">
        <v>55100</v>
      </c>
      <c r="AP45">
        <v>82.2</v>
      </c>
      <c r="AQ45">
        <v>6.2</v>
      </c>
      <c r="AR45">
        <v>44000</v>
      </c>
      <c r="AS45">
        <v>56100</v>
      </c>
      <c r="AT45">
        <v>78.400000000000006</v>
      </c>
      <c r="AU45">
        <v>6.5</v>
      </c>
      <c r="AV45">
        <v>42000</v>
      </c>
      <c r="AW45">
        <v>55700</v>
      </c>
      <c r="AX45">
        <v>75.3</v>
      </c>
      <c r="AY45">
        <v>6.5</v>
      </c>
      <c r="AZ45">
        <v>43900</v>
      </c>
      <c r="BA45">
        <v>56700</v>
      </c>
      <c r="BB45">
        <v>77.5</v>
      </c>
      <c r="BC45">
        <v>6.7</v>
      </c>
      <c r="BD45">
        <v>46200</v>
      </c>
      <c r="BE45">
        <v>57600</v>
      </c>
      <c r="BF45">
        <v>80.3</v>
      </c>
      <c r="BG45">
        <v>5.8</v>
      </c>
      <c r="BH45">
        <v>42300</v>
      </c>
      <c r="BI45">
        <v>56400</v>
      </c>
      <c r="BJ45">
        <v>74.900000000000006</v>
      </c>
      <c r="BK45">
        <v>6.3</v>
      </c>
      <c r="BL45">
        <v>46000</v>
      </c>
      <c r="BM45">
        <v>57300</v>
      </c>
      <c r="BN45">
        <v>80.2</v>
      </c>
      <c r="BO45">
        <v>6.5</v>
      </c>
      <c r="BP45">
        <v>48800</v>
      </c>
      <c r="BQ45">
        <v>60600</v>
      </c>
      <c r="BR45">
        <v>80.5</v>
      </c>
      <c r="BS45">
        <v>6.4</v>
      </c>
      <c r="BT45">
        <v>47500</v>
      </c>
      <c r="BU45">
        <v>57200</v>
      </c>
      <c r="BV45">
        <v>83</v>
      </c>
      <c r="BW45">
        <v>6.5</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42000</v>
      </c>
      <c r="E46">
        <v>56100</v>
      </c>
      <c r="F46">
        <v>74.900000000000006</v>
      </c>
      <c r="G46">
        <v>3.4</v>
      </c>
      <c r="H46">
        <v>44000</v>
      </c>
      <c r="I46">
        <v>57400</v>
      </c>
      <c r="J46">
        <v>76.599999999999994</v>
      </c>
      <c r="K46">
        <v>3.6</v>
      </c>
      <c r="L46">
        <v>45200</v>
      </c>
      <c r="M46">
        <v>57100</v>
      </c>
      <c r="N46">
        <v>79.099999999999994</v>
      </c>
      <c r="O46">
        <v>6.2</v>
      </c>
      <c r="P46">
        <v>43300</v>
      </c>
      <c r="Q46">
        <v>58500</v>
      </c>
      <c r="R46">
        <v>74</v>
      </c>
      <c r="S46">
        <v>6.4</v>
      </c>
      <c r="T46">
        <v>46800</v>
      </c>
      <c r="U46">
        <v>59400</v>
      </c>
      <c r="V46">
        <v>78.8</v>
      </c>
      <c r="W46">
        <v>6.1</v>
      </c>
      <c r="X46">
        <v>42800</v>
      </c>
      <c r="Y46">
        <v>59000</v>
      </c>
      <c r="Z46">
        <v>72.599999999999994</v>
      </c>
      <c r="AA46">
        <v>7.6</v>
      </c>
      <c r="AB46">
        <v>42100</v>
      </c>
      <c r="AC46">
        <v>60000</v>
      </c>
      <c r="AD46">
        <v>70.2</v>
      </c>
      <c r="AE46">
        <v>7.4</v>
      </c>
      <c r="AF46">
        <v>46400</v>
      </c>
      <c r="AG46">
        <v>59100</v>
      </c>
      <c r="AH46">
        <v>78.5</v>
      </c>
      <c r="AI46">
        <v>7.3</v>
      </c>
      <c r="AJ46">
        <v>46100</v>
      </c>
      <c r="AK46">
        <v>59700</v>
      </c>
      <c r="AL46">
        <v>77.099999999999994</v>
      </c>
      <c r="AM46">
        <v>7.9</v>
      </c>
      <c r="AN46">
        <v>46400</v>
      </c>
      <c r="AO46">
        <v>59700</v>
      </c>
      <c r="AP46">
        <v>77.8</v>
      </c>
      <c r="AQ46">
        <v>7.3</v>
      </c>
      <c r="AR46">
        <v>48700</v>
      </c>
      <c r="AS46">
        <v>59400</v>
      </c>
      <c r="AT46">
        <v>81.900000000000006</v>
      </c>
      <c r="AU46">
        <v>6.2</v>
      </c>
      <c r="AV46">
        <v>45500</v>
      </c>
      <c r="AW46">
        <v>59800</v>
      </c>
      <c r="AX46">
        <v>76</v>
      </c>
      <c r="AY46">
        <v>7</v>
      </c>
      <c r="AZ46">
        <v>43900</v>
      </c>
      <c r="BA46">
        <v>60300</v>
      </c>
      <c r="BB46">
        <v>72.8</v>
      </c>
      <c r="BC46">
        <v>7.8</v>
      </c>
      <c r="BD46">
        <v>45600</v>
      </c>
      <c r="BE46">
        <v>59900</v>
      </c>
      <c r="BF46">
        <v>76.099999999999994</v>
      </c>
      <c r="BG46">
        <v>8</v>
      </c>
      <c r="BH46">
        <v>49200</v>
      </c>
      <c r="BI46">
        <v>62400</v>
      </c>
      <c r="BJ46">
        <v>78.8</v>
      </c>
      <c r="BK46">
        <v>8.6999999999999993</v>
      </c>
      <c r="BL46">
        <v>47800</v>
      </c>
      <c r="BM46">
        <v>63400</v>
      </c>
      <c r="BN46">
        <v>75.400000000000006</v>
      </c>
      <c r="BO46">
        <v>8.5</v>
      </c>
      <c r="BP46">
        <v>50000</v>
      </c>
      <c r="BQ46">
        <v>60600</v>
      </c>
      <c r="BR46">
        <v>82.5</v>
      </c>
      <c r="BS46">
        <v>7.7</v>
      </c>
      <c r="BT46">
        <v>49200</v>
      </c>
      <c r="BU46">
        <v>59000</v>
      </c>
      <c r="BV46">
        <v>83.3</v>
      </c>
      <c r="BW46">
        <v>7.2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50100</v>
      </c>
      <c r="E47">
        <v>70600</v>
      </c>
      <c r="F47">
        <v>71</v>
      </c>
      <c r="G47">
        <v>3.8</v>
      </c>
      <c r="H47">
        <v>54200</v>
      </c>
      <c r="I47">
        <v>70100</v>
      </c>
      <c r="J47">
        <v>77.2</v>
      </c>
      <c r="K47">
        <v>3.9</v>
      </c>
      <c r="L47">
        <v>47700</v>
      </c>
      <c r="M47">
        <v>70700</v>
      </c>
      <c r="N47">
        <v>67.400000000000006</v>
      </c>
      <c r="O47">
        <v>6</v>
      </c>
      <c r="P47">
        <v>52700</v>
      </c>
      <c r="Q47">
        <v>70500</v>
      </c>
      <c r="R47">
        <v>74.7</v>
      </c>
      <c r="S47">
        <v>5.6</v>
      </c>
      <c r="T47">
        <v>52400</v>
      </c>
      <c r="U47">
        <v>71000</v>
      </c>
      <c r="V47">
        <v>73.7</v>
      </c>
      <c r="W47">
        <v>5.8</v>
      </c>
      <c r="X47">
        <v>51700</v>
      </c>
      <c r="Y47">
        <v>71200</v>
      </c>
      <c r="Z47">
        <v>72.7</v>
      </c>
      <c r="AA47">
        <v>5.8</v>
      </c>
      <c r="AB47">
        <v>52000</v>
      </c>
      <c r="AC47">
        <v>69400</v>
      </c>
      <c r="AD47">
        <v>75</v>
      </c>
      <c r="AE47">
        <v>6.3</v>
      </c>
      <c r="AF47">
        <v>49800</v>
      </c>
      <c r="AG47">
        <v>70600</v>
      </c>
      <c r="AH47">
        <v>70.5</v>
      </c>
      <c r="AI47">
        <v>6.9</v>
      </c>
      <c r="AJ47">
        <v>52300</v>
      </c>
      <c r="AK47">
        <v>69900</v>
      </c>
      <c r="AL47">
        <v>74.8</v>
      </c>
      <c r="AM47">
        <v>6.8</v>
      </c>
      <c r="AN47">
        <v>48400</v>
      </c>
      <c r="AO47">
        <v>70700</v>
      </c>
      <c r="AP47">
        <v>68.400000000000006</v>
      </c>
      <c r="AQ47">
        <v>7.2</v>
      </c>
      <c r="AR47">
        <v>47500</v>
      </c>
      <c r="AS47">
        <v>69700</v>
      </c>
      <c r="AT47">
        <v>68.099999999999994</v>
      </c>
      <c r="AU47">
        <v>7.9</v>
      </c>
      <c r="AV47">
        <v>51900</v>
      </c>
      <c r="AW47">
        <v>69700</v>
      </c>
      <c r="AX47">
        <v>74.5</v>
      </c>
      <c r="AY47">
        <v>6.8</v>
      </c>
      <c r="AZ47">
        <v>61100</v>
      </c>
      <c r="BA47">
        <v>69800</v>
      </c>
      <c r="BB47">
        <v>87.5</v>
      </c>
      <c r="BC47">
        <v>5.6</v>
      </c>
      <c r="BD47">
        <v>57600</v>
      </c>
      <c r="BE47">
        <v>71100</v>
      </c>
      <c r="BF47">
        <v>81.099999999999994</v>
      </c>
      <c r="BG47">
        <v>6.5</v>
      </c>
      <c r="BH47">
        <v>50900</v>
      </c>
      <c r="BI47">
        <v>69900</v>
      </c>
      <c r="BJ47">
        <v>72.7</v>
      </c>
      <c r="BK47">
        <v>6.5</v>
      </c>
      <c r="BL47">
        <v>53700</v>
      </c>
      <c r="BM47">
        <v>69300</v>
      </c>
      <c r="BN47">
        <v>77.5</v>
      </c>
      <c r="BO47">
        <v>6</v>
      </c>
      <c r="BP47">
        <v>53100</v>
      </c>
      <c r="BQ47">
        <v>69100</v>
      </c>
      <c r="BR47">
        <v>76.7</v>
      </c>
      <c r="BS47">
        <v>6.8</v>
      </c>
      <c r="BT47">
        <v>52900</v>
      </c>
      <c r="BU47">
        <v>68600</v>
      </c>
      <c r="BV47">
        <v>77.099999999999994</v>
      </c>
      <c r="BW47">
        <v>6.7</v>
      </c>
    </row>
    <row r="48" spans="1:75" x14ac:dyDescent="0.3">
      <c r="A48" t="s">
        <v>1626</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240600</v>
      </c>
      <c r="E48">
        <v>302900</v>
      </c>
      <c r="F48">
        <v>79.400000000000006</v>
      </c>
      <c r="G48">
        <v>1.7</v>
      </c>
      <c r="H48">
        <v>247000</v>
      </c>
      <c r="I48">
        <v>308100</v>
      </c>
      <c r="J48">
        <v>80.2</v>
      </c>
      <c r="K48">
        <v>1.7</v>
      </c>
      <c r="L48">
        <v>244100</v>
      </c>
      <c r="M48">
        <v>313700</v>
      </c>
      <c r="N48">
        <v>77.8</v>
      </c>
      <c r="O48">
        <v>2.6</v>
      </c>
      <c r="P48">
        <v>239000</v>
      </c>
      <c r="Q48">
        <v>312000</v>
      </c>
      <c r="R48">
        <v>76.599999999999994</v>
      </c>
      <c r="S48">
        <v>2.8</v>
      </c>
      <c r="T48">
        <v>244100</v>
      </c>
      <c r="U48">
        <v>314700</v>
      </c>
      <c r="V48">
        <v>77.599999999999994</v>
      </c>
      <c r="W48">
        <v>2.7</v>
      </c>
      <c r="X48">
        <v>240800</v>
      </c>
      <c r="Y48">
        <v>314400</v>
      </c>
      <c r="Z48">
        <v>76.599999999999994</v>
      </c>
      <c r="AA48">
        <v>2.8</v>
      </c>
      <c r="AB48">
        <v>237800</v>
      </c>
      <c r="AC48">
        <v>315400</v>
      </c>
      <c r="AD48">
        <v>75.400000000000006</v>
      </c>
      <c r="AE48">
        <v>2.9</v>
      </c>
      <c r="AF48">
        <v>239100</v>
      </c>
      <c r="AG48">
        <v>315600</v>
      </c>
      <c r="AH48">
        <v>75.8</v>
      </c>
      <c r="AI48">
        <v>2.8</v>
      </c>
      <c r="AJ48">
        <v>240000</v>
      </c>
      <c r="AK48">
        <v>314000</v>
      </c>
      <c r="AL48">
        <v>76.400000000000006</v>
      </c>
      <c r="AM48">
        <v>2.5</v>
      </c>
      <c r="AN48">
        <v>241500</v>
      </c>
      <c r="AO48">
        <v>316500</v>
      </c>
      <c r="AP48">
        <v>76.3</v>
      </c>
      <c r="AQ48">
        <v>2.6</v>
      </c>
      <c r="AR48">
        <v>249200</v>
      </c>
      <c r="AS48">
        <v>317200</v>
      </c>
      <c r="AT48">
        <v>78.599999999999994</v>
      </c>
      <c r="AU48">
        <v>2.4</v>
      </c>
      <c r="AV48">
        <v>254300</v>
      </c>
      <c r="AW48">
        <v>319900</v>
      </c>
      <c r="AX48">
        <v>79.5</v>
      </c>
      <c r="AY48">
        <v>2.4</v>
      </c>
      <c r="AZ48">
        <v>262100</v>
      </c>
      <c r="BA48">
        <v>322900</v>
      </c>
      <c r="BB48">
        <v>81.2</v>
      </c>
      <c r="BC48">
        <v>2.5</v>
      </c>
      <c r="BD48">
        <v>263400</v>
      </c>
      <c r="BE48">
        <v>322500</v>
      </c>
      <c r="BF48">
        <v>81.7</v>
      </c>
      <c r="BG48">
        <v>2.4</v>
      </c>
      <c r="BH48">
        <v>259300</v>
      </c>
      <c r="BI48">
        <v>322100</v>
      </c>
      <c r="BJ48">
        <v>80.5</v>
      </c>
      <c r="BK48">
        <v>2.5</v>
      </c>
      <c r="BL48">
        <v>259100</v>
      </c>
      <c r="BM48">
        <v>326700</v>
      </c>
      <c r="BN48">
        <v>79.3</v>
      </c>
      <c r="BO48">
        <v>2.7</v>
      </c>
      <c r="BP48">
        <v>253500</v>
      </c>
      <c r="BQ48">
        <v>326500</v>
      </c>
      <c r="BR48">
        <v>77.599999999999994</v>
      </c>
      <c r="BS48">
        <v>3</v>
      </c>
      <c r="BT48">
        <v>254300</v>
      </c>
      <c r="BU48">
        <v>327600</v>
      </c>
      <c r="BV48">
        <v>77.599999999999994</v>
      </c>
      <c r="BW48">
        <v>2.7</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38100</v>
      </c>
      <c r="E49">
        <v>54900</v>
      </c>
      <c r="F49">
        <v>69.400000000000006</v>
      </c>
      <c r="G49">
        <v>3.6</v>
      </c>
      <c r="H49">
        <v>38500</v>
      </c>
      <c r="I49">
        <v>55600</v>
      </c>
      <c r="J49">
        <v>69.3</v>
      </c>
      <c r="K49">
        <v>3.9</v>
      </c>
      <c r="L49">
        <v>37800</v>
      </c>
      <c r="M49">
        <v>54900</v>
      </c>
      <c r="N49">
        <v>68.8</v>
      </c>
      <c r="O49">
        <v>6.8</v>
      </c>
      <c r="P49">
        <v>34600</v>
      </c>
      <c r="Q49">
        <v>54800</v>
      </c>
      <c r="R49">
        <v>63.2</v>
      </c>
      <c r="S49">
        <v>7.9</v>
      </c>
      <c r="T49">
        <v>36700</v>
      </c>
      <c r="U49">
        <v>54600</v>
      </c>
      <c r="V49">
        <v>67.3</v>
      </c>
      <c r="W49">
        <v>7.9</v>
      </c>
      <c r="X49">
        <v>35600</v>
      </c>
      <c r="Y49">
        <v>54400</v>
      </c>
      <c r="Z49">
        <v>65.400000000000006</v>
      </c>
      <c r="AA49">
        <v>8.4</v>
      </c>
      <c r="AB49">
        <v>39600</v>
      </c>
      <c r="AC49">
        <v>55100</v>
      </c>
      <c r="AD49">
        <v>71.8</v>
      </c>
      <c r="AE49">
        <v>7.5</v>
      </c>
      <c r="AF49">
        <v>39800</v>
      </c>
      <c r="AG49">
        <v>53700</v>
      </c>
      <c r="AH49">
        <v>74.2</v>
      </c>
      <c r="AI49">
        <v>7.4</v>
      </c>
      <c r="AJ49">
        <v>38100</v>
      </c>
      <c r="AK49">
        <v>55500</v>
      </c>
      <c r="AL49">
        <v>68.7</v>
      </c>
      <c r="AM49">
        <v>8.9</v>
      </c>
      <c r="AN49">
        <v>35300</v>
      </c>
      <c r="AO49">
        <v>54600</v>
      </c>
      <c r="AP49">
        <v>64.7</v>
      </c>
      <c r="AQ49">
        <v>9.3000000000000007</v>
      </c>
      <c r="AR49">
        <v>33500</v>
      </c>
      <c r="AS49">
        <v>53900</v>
      </c>
      <c r="AT49">
        <v>62.1</v>
      </c>
      <c r="AU49">
        <v>8.1999999999999993</v>
      </c>
      <c r="AV49">
        <v>39300</v>
      </c>
      <c r="AW49">
        <v>55000</v>
      </c>
      <c r="AX49">
        <v>71.5</v>
      </c>
      <c r="AY49">
        <v>8</v>
      </c>
      <c r="AZ49">
        <v>40600</v>
      </c>
      <c r="BA49">
        <v>53100</v>
      </c>
      <c r="BB49">
        <v>76.3</v>
      </c>
      <c r="BC49">
        <v>7.6</v>
      </c>
      <c r="BD49">
        <v>41400</v>
      </c>
      <c r="BE49">
        <v>53200</v>
      </c>
      <c r="BF49">
        <v>77.900000000000006</v>
      </c>
      <c r="BG49">
        <v>7.1</v>
      </c>
      <c r="BH49">
        <v>39400</v>
      </c>
      <c r="BI49">
        <v>53800</v>
      </c>
      <c r="BJ49">
        <v>73.099999999999994</v>
      </c>
      <c r="BK49">
        <v>7.7</v>
      </c>
      <c r="BL49">
        <v>37400</v>
      </c>
      <c r="BM49">
        <v>53400</v>
      </c>
      <c r="BN49">
        <v>70</v>
      </c>
      <c r="BO49">
        <v>8.1</v>
      </c>
      <c r="BP49">
        <v>37500</v>
      </c>
      <c r="BQ49">
        <v>52700</v>
      </c>
      <c r="BR49">
        <v>71.099999999999994</v>
      </c>
      <c r="BS49">
        <v>9.1</v>
      </c>
      <c r="BT49">
        <v>36600</v>
      </c>
      <c r="BU49">
        <v>51400</v>
      </c>
      <c r="BV49">
        <v>71.2</v>
      </c>
      <c r="BW49">
        <v>8.8000000000000007</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86300</v>
      </c>
      <c r="E50">
        <v>115400</v>
      </c>
      <c r="F50">
        <v>74.8</v>
      </c>
      <c r="G50">
        <v>2.5</v>
      </c>
      <c r="H50">
        <v>87400</v>
      </c>
      <c r="I50">
        <v>114500</v>
      </c>
      <c r="J50">
        <v>76.3</v>
      </c>
      <c r="K50">
        <v>2.5</v>
      </c>
      <c r="L50">
        <v>82700</v>
      </c>
      <c r="M50">
        <v>116500</v>
      </c>
      <c r="N50">
        <v>71</v>
      </c>
      <c r="O50">
        <v>2.7</v>
      </c>
      <c r="P50">
        <v>86600</v>
      </c>
      <c r="Q50">
        <v>118400</v>
      </c>
      <c r="R50">
        <v>73.099999999999994</v>
      </c>
      <c r="S50">
        <v>2.6</v>
      </c>
      <c r="T50">
        <v>84000</v>
      </c>
      <c r="U50">
        <v>117600</v>
      </c>
      <c r="V50">
        <v>71.5</v>
      </c>
      <c r="W50">
        <v>2.7</v>
      </c>
      <c r="X50">
        <v>80400</v>
      </c>
      <c r="Y50">
        <v>117400</v>
      </c>
      <c r="Z50">
        <v>68.5</v>
      </c>
      <c r="AA50">
        <v>2.9</v>
      </c>
      <c r="AB50">
        <v>83700</v>
      </c>
      <c r="AC50">
        <v>118200</v>
      </c>
      <c r="AD50">
        <v>70.8</v>
      </c>
      <c r="AE50">
        <v>2.8</v>
      </c>
      <c r="AF50">
        <v>83900</v>
      </c>
      <c r="AG50">
        <v>117500</v>
      </c>
      <c r="AH50">
        <v>71.400000000000006</v>
      </c>
      <c r="AI50">
        <v>2.9</v>
      </c>
      <c r="AJ50">
        <v>87600</v>
      </c>
      <c r="AK50">
        <v>116500</v>
      </c>
      <c r="AL50">
        <v>75.099999999999994</v>
      </c>
      <c r="AM50">
        <v>2.9</v>
      </c>
      <c r="AN50">
        <v>85300</v>
      </c>
      <c r="AO50">
        <v>115300</v>
      </c>
      <c r="AP50">
        <v>74</v>
      </c>
      <c r="AQ50">
        <v>3</v>
      </c>
      <c r="AR50">
        <v>83300</v>
      </c>
      <c r="AS50">
        <v>115700</v>
      </c>
      <c r="AT50">
        <v>72</v>
      </c>
      <c r="AU50">
        <v>3.1</v>
      </c>
      <c r="AV50">
        <v>83700</v>
      </c>
      <c r="AW50">
        <v>117100</v>
      </c>
      <c r="AX50">
        <v>71.5</v>
      </c>
      <c r="AY50">
        <v>3.2</v>
      </c>
      <c r="AZ50">
        <v>84500</v>
      </c>
      <c r="BA50">
        <v>116700</v>
      </c>
      <c r="BB50">
        <v>72.400000000000006</v>
      </c>
      <c r="BC50">
        <v>3</v>
      </c>
      <c r="BD50">
        <v>85000</v>
      </c>
      <c r="BE50">
        <v>115900</v>
      </c>
      <c r="BF50">
        <v>73.3</v>
      </c>
      <c r="BG50">
        <v>3</v>
      </c>
      <c r="BH50">
        <v>82700</v>
      </c>
      <c r="BI50">
        <v>114800</v>
      </c>
      <c r="BJ50">
        <v>72</v>
      </c>
      <c r="BK50">
        <v>2.9</v>
      </c>
      <c r="BL50">
        <v>84600</v>
      </c>
      <c r="BM50">
        <v>114300</v>
      </c>
      <c r="BN50">
        <v>74</v>
      </c>
      <c r="BO50">
        <v>2.9</v>
      </c>
      <c r="BP50">
        <v>85000</v>
      </c>
      <c r="BQ50">
        <v>115100</v>
      </c>
      <c r="BR50">
        <v>73.900000000000006</v>
      </c>
      <c r="BS50">
        <v>3.3</v>
      </c>
      <c r="BT50">
        <v>86500</v>
      </c>
      <c r="BU50">
        <v>114900</v>
      </c>
      <c r="BV50">
        <v>75.2</v>
      </c>
      <c r="BW50">
        <v>3.6</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90000</v>
      </c>
      <c r="E51">
        <v>124100</v>
      </c>
      <c r="F51">
        <v>72.5</v>
      </c>
      <c r="G51">
        <v>2.7</v>
      </c>
      <c r="H51">
        <v>91000</v>
      </c>
      <c r="I51">
        <v>125200</v>
      </c>
      <c r="J51">
        <v>72.7</v>
      </c>
      <c r="K51">
        <v>2.7</v>
      </c>
      <c r="L51">
        <v>92900</v>
      </c>
      <c r="M51">
        <v>126100</v>
      </c>
      <c r="N51">
        <v>73.7</v>
      </c>
      <c r="O51">
        <v>2.7</v>
      </c>
      <c r="P51">
        <v>92000</v>
      </c>
      <c r="Q51">
        <v>127800</v>
      </c>
      <c r="R51">
        <v>72</v>
      </c>
      <c r="S51">
        <v>2.6</v>
      </c>
      <c r="T51">
        <v>94000</v>
      </c>
      <c r="U51">
        <v>128900</v>
      </c>
      <c r="V51">
        <v>72.900000000000006</v>
      </c>
      <c r="W51">
        <v>2.6</v>
      </c>
      <c r="X51">
        <v>90400</v>
      </c>
      <c r="Y51">
        <v>129700</v>
      </c>
      <c r="Z51">
        <v>69.7</v>
      </c>
      <c r="AA51">
        <v>2.8</v>
      </c>
      <c r="AB51">
        <v>89400</v>
      </c>
      <c r="AC51">
        <v>130000</v>
      </c>
      <c r="AD51">
        <v>68.8</v>
      </c>
      <c r="AE51">
        <v>2.9</v>
      </c>
      <c r="AF51">
        <v>91700</v>
      </c>
      <c r="AG51">
        <v>130400</v>
      </c>
      <c r="AH51">
        <v>70.3</v>
      </c>
      <c r="AI51">
        <v>2.8</v>
      </c>
      <c r="AJ51">
        <v>92900</v>
      </c>
      <c r="AK51">
        <v>130500</v>
      </c>
      <c r="AL51">
        <v>71.2</v>
      </c>
      <c r="AM51">
        <v>2.8</v>
      </c>
      <c r="AN51">
        <v>92900</v>
      </c>
      <c r="AO51">
        <v>128900</v>
      </c>
      <c r="AP51">
        <v>72</v>
      </c>
      <c r="AQ51">
        <v>2.9</v>
      </c>
      <c r="AR51">
        <v>98800</v>
      </c>
      <c r="AS51">
        <v>128800</v>
      </c>
      <c r="AT51">
        <v>76.7</v>
      </c>
      <c r="AU51">
        <v>2.7</v>
      </c>
      <c r="AV51">
        <v>98500</v>
      </c>
      <c r="AW51">
        <v>129800</v>
      </c>
      <c r="AX51">
        <v>75.900000000000006</v>
      </c>
      <c r="AY51">
        <v>2.7</v>
      </c>
      <c r="AZ51">
        <v>98100</v>
      </c>
      <c r="BA51">
        <v>131300</v>
      </c>
      <c r="BB51">
        <v>74.7</v>
      </c>
      <c r="BC51">
        <v>2.9</v>
      </c>
      <c r="BD51">
        <v>100000</v>
      </c>
      <c r="BE51">
        <v>131200</v>
      </c>
      <c r="BF51">
        <v>76.2</v>
      </c>
      <c r="BG51">
        <v>2.9</v>
      </c>
      <c r="BH51">
        <v>100700</v>
      </c>
      <c r="BI51">
        <v>130800</v>
      </c>
      <c r="BJ51">
        <v>77</v>
      </c>
      <c r="BK51">
        <v>2.9</v>
      </c>
      <c r="BL51">
        <v>94000</v>
      </c>
      <c r="BM51">
        <v>130400</v>
      </c>
      <c r="BN51">
        <v>72.099999999999994</v>
      </c>
      <c r="BO51">
        <v>2.9</v>
      </c>
      <c r="BP51">
        <v>93200</v>
      </c>
      <c r="BQ51">
        <v>127600</v>
      </c>
      <c r="BR51">
        <v>73</v>
      </c>
      <c r="BS51">
        <v>3.6</v>
      </c>
      <c r="BT51">
        <v>94500</v>
      </c>
      <c r="BU51">
        <v>126800</v>
      </c>
      <c r="BV51">
        <v>74.5</v>
      </c>
      <c r="BW51">
        <v>3.6</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58100</v>
      </c>
      <c r="E52">
        <v>78300</v>
      </c>
      <c r="F52">
        <v>74.2</v>
      </c>
      <c r="G52">
        <v>3.4</v>
      </c>
      <c r="H52">
        <v>59300</v>
      </c>
      <c r="I52">
        <v>82400</v>
      </c>
      <c r="J52">
        <v>71.900000000000006</v>
      </c>
      <c r="K52">
        <v>3.7</v>
      </c>
      <c r="L52">
        <v>59100</v>
      </c>
      <c r="M52">
        <v>83000</v>
      </c>
      <c r="N52">
        <v>71.2</v>
      </c>
      <c r="O52">
        <v>6.3</v>
      </c>
      <c r="P52">
        <v>57200</v>
      </c>
      <c r="Q52">
        <v>82800</v>
      </c>
      <c r="R52">
        <v>69.099999999999994</v>
      </c>
      <c r="S52">
        <v>6.8</v>
      </c>
      <c r="T52">
        <v>55900</v>
      </c>
      <c r="U52">
        <v>84000</v>
      </c>
      <c r="V52">
        <v>66.5</v>
      </c>
      <c r="W52">
        <v>7</v>
      </c>
      <c r="X52">
        <v>62100</v>
      </c>
      <c r="Y52">
        <v>83600</v>
      </c>
      <c r="Z52">
        <v>74.3</v>
      </c>
      <c r="AA52">
        <v>6</v>
      </c>
      <c r="AB52">
        <v>64300</v>
      </c>
      <c r="AC52">
        <v>87000</v>
      </c>
      <c r="AD52">
        <v>73.900000000000006</v>
      </c>
      <c r="AE52">
        <v>6.1</v>
      </c>
      <c r="AF52">
        <v>64900</v>
      </c>
      <c r="AG52">
        <v>90200</v>
      </c>
      <c r="AH52">
        <v>72</v>
      </c>
      <c r="AI52">
        <v>6.6</v>
      </c>
      <c r="AJ52">
        <v>66300</v>
      </c>
      <c r="AK52">
        <v>87700</v>
      </c>
      <c r="AL52">
        <v>75.599999999999994</v>
      </c>
      <c r="AM52">
        <v>6.2</v>
      </c>
      <c r="AN52">
        <v>65300</v>
      </c>
      <c r="AO52">
        <v>88500</v>
      </c>
      <c r="AP52">
        <v>73.8</v>
      </c>
      <c r="AQ52">
        <v>6.1</v>
      </c>
      <c r="AR52">
        <v>68700</v>
      </c>
      <c r="AS52">
        <v>87400</v>
      </c>
      <c r="AT52">
        <v>78.599999999999994</v>
      </c>
      <c r="AU52">
        <v>5.5</v>
      </c>
      <c r="AV52">
        <v>68400</v>
      </c>
      <c r="AW52">
        <v>87800</v>
      </c>
      <c r="AX52">
        <v>77.900000000000006</v>
      </c>
      <c r="AY52">
        <v>5.8</v>
      </c>
      <c r="AZ52">
        <v>67800</v>
      </c>
      <c r="BA52">
        <v>87800</v>
      </c>
      <c r="BB52">
        <v>77.2</v>
      </c>
      <c r="BC52">
        <v>6.1</v>
      </c>
      <c r="BD52">
        <v>63000</v>
      </c>
      <c r="BE52">
        <v>86100</v>
      </c>
      <c r="BF52">
        <v>73.2</v>
      </c>
      <c r="BG52">
        <v>6.5</v>
      </c>
      <c r="BH52">
        <v>64600</v>
      </c>
      <c r="BI52">
        <v>85300</v>
      </c>
      <c r="BJ52">
        <v>75.7</v>
      </c>
      <c r="BK52">
        <v>6.1</v>
      </c>
      <c r="BL52">
        <v>68400</v>
      </c>
      <c r="BM52">
        <v>84800</v>
      </c>
      <c r="BN52">
        <v>80.599999999999994</v>
      </c>
      <c r="BO52">
        <v>5.8</v>
      </c>
      <c r="BP52">
        <v>66600</v>
      </c>
      <c r="BQ52">
        <v>85600</v>
      </c>
      <c r="BR52">
        <v>77.900000000000006</v>
      </c>
      <c r="BS52">
        <v>7.3</v>
      </c>
      <c r="BT52">
        <v>67800</v>
      </c>
      <c r="BU52">
        <v>84300</v>
      </c>
      <c r="BV52">
        <v>80.5</v>
      </c>
      <c r="BW52">
        <v>6.7</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293600</v>
      </c>
      <c r="E53">
        <v>370600</v>
      </c>
      <c r="F53">
        <v>79.2</v>
      </c>
      <c r="G53">
        <v>1.5</v>
      </c>
      <c r="H53">
        <v>297400</v>
      </c>
      <c r="I53">
        <v>379700</v>
      </c>
      <c r="J53">
        <v>78.3</v>
      </c>
      <c r="K53">
        <v>1.5</v>
      </c>
      <c r="L53">
        <v>293400</v>
      </c>
      <c r="M53">
        <v>383000</v>
      </c>
      <c r="N53">
        <v>76.599999999999994</v>
      </c>
      <c r="O53">
        <v>2.4</v>
      </c>
      <c r="P53">
        <v>293000</v>
      </c>
      <c r="Q53">
        <v>387300</v>
      </c>
      <c r="R53">
        <v>75.599999999999994</v>
      </c>
      <c r="S53">
        <v>2.5</v>
      </c>
      <c r="T53">
        <v>298900</v>
      </c>
      <c r="U53">
        <v>392100</v>
      </c>
      <c r="V53">
        <v>76.2</v>
      </c>
      <c r="W53">
        <v>2.4</v>
      </c>
      <c r="X53">
        <v>299400</v>
      </c>
      <c r="Y53">
        <v>393300</v>
      </c>
      <c r="Z53">
        <v>76.099999999999994</v>
      </c>
      <c r="AA53">
        <v>2.5</v>
      </c>
      <c r="AB53">
        <v>298100</v>
      </c>
      <c r="AC53">
        <v>399000</v>
      </c>
      <c r="AD53">
        <v>74.7</v>
      </c>
      <c r="AE53">
        <v>2.6</v>
      </c>
      <c r="AF53">
        <v>301300</v>
      </c>
      <c r="AG53">
        <v>402900</v>
      </c>
      <c r="AH53">
        <v>74.8</v>
      </c>
      <c r="AI53">
        <v>2.6</v>
      </c>
      <c r="AJ53">
        <v>302000</v>
      </c>
      <c r="AK53">
        <v>401400</v>
      </c>
      <c r="AL53">
        <v>75.2</v>
      </c>
      <c r="AM53">
        <v>2.6</v>
      </c>
      <c r="AN53">
        <v>308300</v>
      </c>
      <c r="AO53">
        <v>399500</v>
      </c>
      <c r="AP53">
        <v>77.2</v>
      </c>
      <c r="AQ53">
        <v>2.5</v>
      </c>
      <c r="AR53">
        <v>319000</v>
      </c>
      <c r="AS53">
        <v>400900</v>
      </c>
      <c r="AT53">
        <v>79.599999999999994</v>
      </c>
      <c r="AU53">
        <v>2.4</v>
      </c>
      <c r="AV53">
        <v>324100</v>
      </c>
      <c r="AW53">
        <v>403000</v>
      </c>
      <c r="AX53">
        <v>80.400000000000006</v>
      </c>
      <c r="AY53">
        <v>2.4</v>
      </c>
      <c r="AZ53">
        <v>314700</v>
      </c>
      <c r="BA53">
        <v>400600</v>
      </c>
      <c r="BB53">
        <v>78.599999999999994</v>
      </c>
      <c r="BC53">
        <v>2.5</v>
      </c>
      <c r="BD53">
        <v>318700</v>
      </c>
      <c r="BE53">
        <v>401400</v>
      </c>
      <c r="BF53">
        <v>79.400000000000006</v>
      </c>
      <c r="BG53">
        <v>2.6</v>
      </c>
      <c r="BH53">
        <v>323600</v>
      </c>
      <c r="BI53">
        <v>401600</v>
      </c>
      <c r="BJ53">
        <v>80.599999999999994</v>
      </c>
      <c r="BK53">
        <v>2.7</v>
      </c>
      <c r="BL53">
        <v>320500</v>
      </c>
      <c r="BM53">
        <v>402100</v>
      </c>
      <c r="BN53">
        <v>79.7</v>
      </c>
      <c r="BO53">
        <v>2.7</v>
      </c>
      <c r="BP53">
        <v>313200</v>
      </c>
      <c r="BQ53">
        <v>407000</v>
      </c>
      <c r="BR53">
        <v>76.900000000000006</v>
      </c>
      <c r="BS53">
        <v>3</v>
      </c>
      <c r="BT53">
        <v>317100</v>
      </c>
      <c r="BU53">
        <v>399600</v>
      </c>
      <c r="BV53">
        <v>79.400000000000006</v>
      </c>
      <c r="BW53">
        <v>2.7</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100500</v>
      </c>
      <c r="E54">
        <v>148200</v>
      </c>
      <c r="F54">
        <v>67.8</v>
      </c>
      <c r="G54">
        <v>3.9</v>
      </c>
      <c r="H54">
        <v>97600</v>
      </c>
      <c r="I54">
        <v>151400</v>
      </c>
      <c r="J54">
        <v>64.400000000000006</v>
      </c>
      <c r="K54">
        <v>4.2</v>
      </c>
      <c r="L54">
        <v>99600</v>
      </c>
      <c r="M54">
        <v>151000</v>
      </c>
      <c r="N54">
        <v>66</v>
      </c>
      <c r="O54">
        <v>3.7</v>
      </c>
      <c r="P54">
        <v>102100</v>
      </c>
      <c r="Q54">
        <v>152200</v>
      </c>
      <c r="R54">
        <v>67.099999999999994</v>
      </c>
      <c r="S54">
        <v>3.3</v>
      </c>
      <c r="T54">
        <v>102500</v>
      </c>
      <c r="U54">
        <v>151400</v>
      </c>
      <c r="V54">
        <v>67.7</v>
      </c>
      <c r="W54">
        <v>3.3</v>
      </c>
      <c r="X54">
        <v>99900</v>
      </c>
      <c r="Y54">
        <v>153200</v>
      </c>
      <c r="Z54">
        <v>65.2</v>
      </c>
      <c r="AA54">
        <v>3.7</v>
      </c>
      <c r="AB54">
        <v>101800</v>
      </c>
      <c r="AC54">
        <v>153800</v>
      </c>
      <c r="AD54">
        <v>66.2</v>
      </c>
      <c r="AE54">
        <v>4.0999999999999996</v>
      </c>
      <c r="AF54">
        <v>96600</v>
      </c>
      <c r="AG54">
        <v>157200</v>
      </c>
      <c r="AH54">
        <v>61.4</v>
      </c>
      <c r="AI54">
        <v>4.3</v>
      </c>
      <c r="AJ54">
        <v>103300</v>
      </c>
      <c r="AK54">
        <v>158900</v>
      </c>
      <c r="AL54">
        <v>65</v>
      </c>
      <c r="AM54">
        <v>4</v>
      </c>
      <c r="AN54">
        <v>104000</v>
      </c>
      <c r="AO54">
        <v>163500</v>
      </c>
      <c r="AP54">
        <v>63.6</v>
      </c>
      <c r="AQ54">
        <v>4</v>
      </c>
      <c r="AR54">
        <v>111400</v>
      </c>
      <c r="AS54">
        <v>167200</v>
      </c>
      <c r="AT54">
        <v>66.599999999999994</v>
      </c>
      <c r="AU54">
        <v>3.7</v>
      </c>
      <c r="AV54">
        <v>120000</v>
      </c>
      <c r="AW54">
        <v>173300</v>
      </c>
      <c r="AX54">
        <v>69.2</v>
      </c>
      <c r="AY54">
        <v>4</v>
      </c>
      <c r="AZ54">
        <v>120300</v>
      </c>
      <c r="BA54">
        <v>173000</v>
      </c>
      <c r="BB54">
        <v>69.5</v>
      </c>
      <c r="BC54">
        <v>4</v>
      </c>
      <c r="BD54">
        <v>117100</v>
      </c>
      <c r="BE54">
        <v>176100</v>
      </c>
      <c r="BF54">
        <v>66.5</v>
      </c>
      <c r="BG54">
        <v>4.3</v>
      </c>
      <c r="BH54">
        <v>132600</v>
      </c>
      <c r="BI54">
        <v>182500</v>
      </c>
      <c r="BJ54">
        <v>72.599999999999994</v>
      </c>
      <c r="BK54">
        <v>4.2</v>
      </c>
      <c r="BL54">
        <v>130300</v>
      </c>
      <c r="BM54">
        <v>185600</v>
      </c>
      <c r="BN54">
        <v>70.2</v>
      </c>
      <c r="BO54">
        <v>4.5</v>
      </c>
      <c r="BP54">
        <v>129500</v>
      </c>
      <c r="BQ54">
        <v>186500</v>
      </c>
      <c r="BR54">
        <v>69.400000000000006</v>
      </c>
      <c r="BS54">
        <v>5.5</v>
      </c>
      <c r="BT54">
        <v>133500</v>
      </c>
      <c r="BU54">
        <v>184400</v>
      </c>
      <c r="BV54">
        <v>72.400000000000006</v>
      </c>
      <c r="BW54">
        <v>7</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45500</v>
      </c>
      <c r="E55">
        <v>61000</v>
      </c>
      <c r="F55">
        <v>74.599999999999994</v>
      </c>
      <c r="G55">
        <v>3.7</v>
      </c>
      <c r="H55">
        <v>45300</v>
      </c>
      <c r="I55">
        <v>61100</v>
      </c>
      <c r="J55">
        <v>74.099999999999994</v>
      </c>
      <c r="K55">
        <v>3.7</v>
      </c>
      <c r="L55">
        <v>47700</v>
      </c>
      <c r="M55">
        <v>62700</v>
      </c>
      <c r="N55">
        <v>76.099999999999994</v>
      </c>
      <c r="O55">
        <v>6.5</v>
      </c>
      <c r="P55">
        <v>46200</v>
      </c>
      <c r="Q55">
        <v>63200</v>
      </c>
      <c r="R55">
        <v>73.099999999999994</v>
      </c>
      <c r="S55">
        <v>6.7</v>
      </c>
      <c r="T55">
        <v>42300</v>
      </c>
      <c r="U55">
        <v>61500</v>
      </c>
      <c r="V55">
        <v>68.8</v>
      </c>
      <c r="W55">
        <v>6.8</v>
      </c>
      <c r="X55">
        <v>40400</v>
      </c>
      <c r="Y55">
        <v>62400</v>
      </c>
      <c r="Z55">
        <v>64.8</v>
      </c>
      <c r="AA55">
        <v>7</v>
      </c>
      <c r="AB55">
        <v>49200</v>
      </c>
      <c r="AC55">
        <v>62500</v>
      </c>
      <c r="AD55">
        <v>78.7</v>
      </c>
      <c r="AE55">
        <v>5.7</v>
      </c>
      <c r="AF55">
        <v>44400</v>
      </c>
      <c r="AG55">
        <v>62700</v>
      </c>
      <c r="AH55">
        <v>70.8</v>
      </c>
      <c r="AI55">
        <v>7</v>
      </c>
      <c r="AJ55">
        <v>42600</v>
      </c>
      <c r="AK55">
        <v>64200</v>
      </c>
      <c r="AL55">
        <v>66.3</v>
      </c>
      <c r="AM55">
        <v>7.4</v>
      </c>
      <c r="AN55">
        <v>45600</v>
      </c>
      <c r="AO55">
        <v>63200</v>
      </c>
      <c r="AP55">
        <v>72.2</v>
      </c>
      <c r="AQ55">
        <v>8.3000000000000007</v>
      </c>
      <c r="AR55">
        <v>45600</v>
      </c>
      <c r="AS55">
        <v>62300</v>
      </c>
      <c r="AT55">
        <v>73.2</v>
      </c>
      <c r="AU55">
        <v>7.3</v>
      </c>
      <c r="AV55">
        <v>47000</v>
      </c>
      <c r="AW55">
        <v>61700</v>
      </c>
      <c r="AX55">
        <v>76.2</v>
      </c>
      <c r="AY55">
        <v>7.1</v>
      </c>
      <c r="AZ55">
        <v>47900</v>
      </c>
      <c r="BA55">
        <v>60400</v>
      </c>
      <c r="BB55">
        <v>79.2</v>
      </c>
      <c r="BC55">
        <v>7.3</v>
      </c>
      <c r="BD55">
        <v>50200</v>
      </c>
      <c r="BE55">
        <v>61300</v>
      </c>
      <c r="BF55">
        <v>81.900000000000006</v>
      </c>
      <c r="BG55">
        <v>6.8</v>
      </c>
      <c r="BH55">
        <v>45500</v>
      </c>
      <c r="BI55">
        <v>61800</v>
      </c>
      <c r="BJ55">
        <v>73.5</v>
      </c>
      <c r="BK55">
        <v>8.1</v>
      </c>
      <c r="BL55">
        <v>51000</v>
      </c>
      <c r="BM55">
        <v>61600</v>
      </c>
      <c r="BN55">
        <v>82.9</v>
      </c>
      <c r="BO55">
        <v>8</v>
      </c>
      <c r="BP55">
        <v>53200</v>
      </c>
      <c r="BQ55">
        <v>63700</v>
      </c>
      <c r="BR55">
        <v>83.5</v>
      </c>
      <c r="BS55">
        <v>8.6</v>
      </c>
      <c r="BT55">
        <v>46400</v>
      </c>
      <c r="BU55">
        <v>61200</v>
      </c>
      <c r="BV55">
        <v>75.900000000000006</v>
      </c>
      <c r="BW55">
        <v>8.1999999999999993</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64800</v>
      </c>
      <c r="E56">
        <v>87200</v>
      </c>
      <c r="F56">
        <v>74.400000000000006</v>
      </c>
      <c r="G56">
        <v>3.9</v>
      </c>
      <c r="H56">
        <v>64900</v>
      </c>
      <c r="I56">
        <v>88400</v>
      </c>
      <c r="J56">
        <v>73.5</v>
      </c>
      <c r="K56">
        <v>3.8</v>
      </c>
      <c r="L56">
        <v>63900</v>
      </c>
      <c r="M56">
        <v>88900</v>
      </c>
      <c r="N56">
        <v>71.900000000000006</v>
      </c>
      <c r="O56">
        <v>5.5</v>
      </c>
      <c r="P56">
        <v>69000</v>
      </c>
      <c r="Q56">
        <v>90900</v>
      </c>
      <c r="R56">
        <v>75.900000000000006</v>
      </c>
      <c r="S56">
        <v>5.2</v>
      </c>
      <c r="T56">
        <v>67300</v>
      </c>
      <c r="U56">
        <v>92500</v>
      </c>
      <c r="V56">
        <v>72.8</v>
      </c>
      <c r="W56">
        <v>5.7</v>
      </c>
      <c r="X56">
        <v>65200</v>
      </c>
      <c r="Y56">
        <v>91600</v>
      </c>
      <c r="Z56">
        <v>71.099999999999994</v>
      </c>
      <c r="AA56">
        <v>6</v>
      </c>
      <c r="AB56">
        <v>65300</v>
      </c>
      <c r="AC56">
        <v>96800</v>
      </c>
      <c r="AD56">
        <v>67.5</v>
      </c>
      <c r="AE56">
        <v>6.2</v>
      </c>
      <c r="AF56">
        <v>61700</v>
      </c>
      <c r="AG56">
        <v>94400</v>
      </c>
      <c r="AH56">
        <v>65.400000000000006</v>
      </c>
      <c r="AI56">
        <v>6.2</v>
      </c>
      <c r="AJ56">
        <v>62200</v>
      </c>
      <c r="AK56">
        <v>97900</v>
      </c>
      <c r="AL56">
        <v>63.5</v>
      </c>
      <c r="AM56">
        <v>6.3</v>
      </c>
      <c r="AN56">
        <v>60700</v>
      </c>
      <c r="AO56">
        <v>96900</v>
      </c>
      <c r="AP56">
        <v>62.7</v>
      </c>
      <c r="AQ56">
        <v>6.8</v>
      </c>
      <c r="AR56">
        <v>66800</v>
      </c>
      <c r="AS56">
        <v>96200</v>
      </c>
      <c r="AT56">
        <v>69.400000000000006</v>
      </c>
      <c r="AU56">
        <v>6.5</v>
      </c>
      <c r="AV56">
        <v>64200</v>
      </c>
      <c r="AW56">
        <v>100300</v>
      </c>
      <c r="AX56">
        <v>64</v>
      </c>
      <c r="AY56">
        <v>6.8</v>
      </c>
      <c r="AZ56">
        <v>66900</v>
      </c>
      <c r="BA56">
        <v>101600</v>
      </c>
      <c r="BB56">
        <v>65.8</v>
      </c>
      <c r="BC56">
        <v>7.5</v>
      </c>
      <c r="BD56">
        <v>74300</v>
      </c>
      <c r="BE56">
        <v>101000</v>
      </c>
      <c r="BF56">
        <v>73.599999999999994</v>
      </c>
      <c r="BG56">
        <v>6.7</v>
      </c>
      <c r="BH56">
        <v>68400</v>
      </c>
      <c r="BI56">
        <v>103800</v>
      </c>
      <c r="BJ56">
        <v>65.8</v>
      </c>
      <c r="BK56">
        <v>6.9</v>
      </c>
      <c r="BL56">
        <v>71800</v>
      </c>
      <c r="BM56">
        <v>103600</v>
      </c>
      <c r="BN56">
        <v>69.3</v>
      </c>
      <c r="BO56">
        <v>6.6</v>
      </c>
      <c r="BP56">
        <v>84500</v>
      </c>
      <c r="BQ56">
        <v>105200</v>
      </c>
      <c r="BR56">
        <v>80.3</v>
      </c>
      <c r="BS56">
        <v>5.8</v>
      </c>
      <c r="BT56">
        <v>79900</v>
      </c>
      <c r="BU56">
        <v>104700</v>
      </c>
      <c r="BV56">
        <v>76.400000000000006</v>
      </c>
      <c r="BW56">
        <v>5.5</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49000</v>
      </c>
      <c r="E57">
        <v>66300</v>
      </c>
      <c r="F57">
        <v>73.8</v>
      </c>
      <c r="G57">
        <v>3.8</v>
      </c>
      <c r="H57">
        <v>51300</v>
      </c>
      <c r="I57">
        <v>68300</v>
      </c>
      <c r="J57">
        <v>75.099999999999994</v>
      </c>
      <c r="K57">
        <v>4.0999999999999996</v>
      </c>
      <c r="L57">
        <v>51600</v>
      </c>
      <c r="M57">
        <v>69600</v>
      </c>
      <c r="N57">
        <v>74.2</v>
      </c>
      <c r="O57">
        <v>5.6</v>
      </c>
      <c r="P57">
        <v>55600</v>
      </c>
      <c r="Q57">
        <v>68300</v>
      </c>
      <c r="R57">
        <v>81.400000000000006</v>
      </c>
      <c r="S57">
        <v>5.3</v>
      </c>
      <c r="T57">
        <v>49600</v>
      </c>
      <c r="U57">
        <v>68100</v>
      </c>
      <c r="V57">
        <v>72.8</v>
      </c>
      <c r="W57">
        <v>6.9</v>
      </c>
      <c r="X57">
        <v>49700</v>
      </c>
      <c r="Y57">
        <v>67000</v>
      </c>
      <c r="Z57">
        <v>74.2</v>
      </c>
      <c r="AA57">
        <v>5.9</v>
      </c>
      <c r="AB57">
        <v>51400</v>
      </c>
      <c r="AC57">
        <v>69200</v>
      </c>
      <c r="AD57">
        <v>74.400000000000006</v>
      </c>
      <c r="AE57">
        <v>5.8</v>
      </c>
      <c r="AF57">
        <v>54400</v>
      </c>
      <c r="AG57">
        <v>68900</v>
      </c>
      <c r="AH57">
        <v>79</v>
      </c>
      <c r="AI57">
        <v>5.4</v>
      </c>
      <c r="AJ57">
        <v>52600</v>
      </c>
      <c r="AK57">
        <v>69700</v>
      </c>
      <c r="AL57">
        <v>75.5</v>
      </c>
      <c r="AM57">
        <v>5.9</v>
      </c>
      <c r="AN57">
        <v>48800</v>
      </c>
      <c r="AO57">
        <v>69000</v>
      </c>
      <c r="AP57">
        <v>70.7</v>
      </c>
      <c r="AQ57">
        <v>6.3</v>
      </c>
      <c r="AR57">
        <v>51500</v>
      </c>
      <c r="AS57">
        <v>67200</v>
      </c>
      <c r="AT57">
        <v>76.7</v>
      </c>
      <c r="AU57">
        <v>5.3</v>
      </c>
      <c r="AV57">
        <v>53000</v>
      </c>
      <c r="AW57">
        <v>67100</v>
      </c>
      <c r="AX57">
        <v>78.900000000000006</v>
      </c>
      <c r="AY57">
        <v>5.2</v>
      </c>
      <c r="AZ57">
        <v>46100</v>
      </c>
      <c r="BA57">
        <v>68000</v>
      </c>
      <c r="BB57">
        <v>67.8</v>
      </c>
      <c r="BC57">
        <v>6</v>
      </c>
      <c r="BD57">
        <v>49300</v>
      </c>
      <c r="BE57">
        <v>66100</v>
      </c>
      <c r="BF57">
        <v>74.599999999999994</v>
      </c>
      <c r="BG57">
        <v>5.6</v>
      </c>
      <c r="BH57">
        <v>51500</v>
      </c>
      <c r="BI57">
        <v>65100</v>
      </c>
      <c r="BJ57">
        <v>79.2</v>
      </c>
      <c r="BK57">
        <v>5.0999999999999996</v>
      </c>
      <c r="BL57">
        <v>51700</v>
      </c>
      <c r="BM57">
        <v>65300</v>
      </c>
      <c r="BN57">
        <v>79.2</v>
      </c>
      <c r="BO57">
        <v>5.9</v>
      </c>
      <c r="BP57">
        <v>50500</v>
      </c>
      <c r="BQ57">
        <v>65900</v>
      </c>
      <c r="BR57">
        <v>76.7</v>
      </c>
      <c r="BS57">
        <v>6.7</v>
      </c>
      <c r="BT57">
        <v>52800</v>
      </c>
      <c r="BU57">
        <v>62900</v>
      </c>
      <c r="BV57">
        <v>84.1</v>
      </c>
      <c r="BW57">
        <v>5.7</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42800</v>
      </c>
      <c r="E58">
        <v>54900</v>
      </c>
      <c r="F58">
        <v>78</v>
      </c>
      <c r="G58">
        <v>3.3</v>
      </c>
      <c r="H58">
        <v>41600</v>
      </c>
      <c r="I58">
        <v>54800</v>
      </c>
      <c r="J58">
        <v>75.8</v>
      </c>
      <c r="K58">
        <v>3.8</v>
      </c>
      <c r="L58">
        <v>39800</v>
      </c>
      <c r="M58">
        <v>55500</v>
      </c>
      <c r="N58">
        <v>71.7</v>
      </c>
      <c r="O58">
        <v>7.7</v>
      </c>
      <c r="P58">
        <v>41100</v>
      </c>
      <c r="Q58">
        <v>56200</v>
      </c>
      <c r="R58">
        <v>73.2</v>
      </c>
      <c r="S58">
        <v>7</v>
      </c>
      <c r="T58">
        <v>40200</v>
      </c>
      <c r="U58">
        <v>52700</v>
      </c>
      <c r="V58">
        <v>76.099999999999994</v>
      </c>
      <c r="W58">
        <v>7.8</v>
      </c>
      <c r="X58">
        <v>39000</v>
      </c>
      <c r="Y58">
        <v>53700</v>
      </c>
      <c r="Z58">
        <v>72.8</v>
      </c>
      <c r="AA58">
        <v>7.7</v>
      </c>
      <c r="AB58">
        <v>39700</v>
      </c>
      <c r="AC58">
        <v>55000</v>
      </c>
      <c r="AD58">
        <v>72.2</v>
      </c>
      <c r="AE58">
        <v>6.9</v>
      </c>
      <c r="AF58">
        <v>38500</v>
      </c>
      <c r="AG58">
        <v>53100</v>
      </c>
      <c r="AH58">
        <v>72.5</v>
      </c>
      <c r="AI58">
        <v>7</v>
      </c>
      <c r="AJ58">
        <v>36800</v>
      </c>
      <c r="AK58">
        <v>52300</v>
      </c>
      <c r="AL58">
        <v>70.400000000000006</v>
      </c>
      <c r="AM58">
        <v>8.5</v>
      </c>
      <c r="AN58">
        <v>40300</v>
      </c>
      <c r="AO58">
        <v>52600</v>
      </c>
      <c r="AP58">
        <v>76.599999999999994</v>
      </c>
      <c r="AQ58">
        <v>7.3</v>
      </c>
      <c r="AR58">
        <v>38600</v>
      </c>
      <c r="AS58">
        <v>52800</v>
      </c>
      <c r="AT58">
        <v>73.099999999999994</v>
      </c>
      <c r="AU58">
        <v>8.3000000000000007</v>
      </c>
      <c r="AV58">
        <v>43800</v>
      </c>
      <c r="AW58">
        <v>54400</v>
      </c>
      <c r="AX58">
        <v>80.400000000000006</v>
      </c>
      <c r="AY58">
        <v>7.8</v>
      </c>
      <c r="AZ58">
        <v>37800</v>
      </c>
      <c r="BA58">
        <v>52000</v>
      </c>
      <c r="BB58">
        <v>72.7</v>
      </c>
      <c r="BC58">
        <v>10.199999999999999</v>
      </c>
      <c r="BD58">
        <v>42700</v>
      </c>
      <c r="BE58">
        <v>53000</v>
      </c>
      <c r="BF58">
        <v>80.5</v>
      </c>
      <c r="BG58">
        <v>7.7</v>
      </c>
      <c r="BH58">
        <v>44700</v>
      </c>
      <c r="BI58">
        <v>52100</v>
      </c>
      <c r="BJ58">
        <v>85.7</v>
      </c>
      <c r="BK58">
        <v>6.9</v>
      </c>
      <c r="BL58">
        <v>43700</v>
      </c>
      <c r="BM58">
        <v>54300</v>
      </c>
      <c r="BN58">
        <v>80.5</v>
      </c>
      <c r="BO58">
        <v>8.1999999999999993</v>
      </c>
      <c r="BP58">
        <v>41400</v>
      </c>
      <c r="BQ58">
        <v>52800</v>
      </c>
      <c r="BR58">
        <v>78.400000000000006</v>
      </c>
      <c r="BS58">
        <v>8.8000000000000007</v>
      </c>
      <c r="BT58">
        <v>39500</v>
      </c>
      <c r="BU58">
        <v>50700</v>
      </c>
      <c r="BV58">
        <v>77.900000000000006</v>
      </c>
      <c r="BW58">
        <v>8.6</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126100</v>
      </c>
      <c r="E59">
        <v>155600</v>
      </c>
      <c r="F59">
        <v>81</v>
      </c>
      <c r="G59">
        <v>2.5</v>
      </c>
      <c r="H59">
        <v>121700</v>
      </c>
      <c r="I59">
        <v>156700</v>
      </c>
      <c r="J59">
        <v>77.7</v>
      </c>
      <c r="K59">
        <v>3</v>
      </c>
      <c r="L59">
        <v>118700</v>
      </c>
      <c r="M59">
        <v>158300</v>
      </c>
      <c r="N59">
        <v>75</v>
      </c>
      <c r="O59">
        <v>3.7</v>
      </c>
      <c r="P59">
        <v>127700</v>
      </c>
      <c r="Q59">
        <v>161200</v>
      </c>
      <c r="R59">
        <v>79.2</v>
      </c>
      <c r="S59">
        <v>3.3</v>
      </c>
      <c r="T59">
        <v>132700</v>
      </c>
      <c r="U59">
        <v>163300</v>
      </c>
      <c r="V59">
        <v>81.3</v>
      </c>
      <c r="W59">
        <v>3.1</v>
      </c>
      <c r="X59">
        <v>123900</v>
      </c>
      <c r="Y59">
        <v>161400</v>
      </c>
      <c r="Z59">
        <v>76.8</v>
      </c>
      <c r="AA59">
        <v>3.3</v>
      </c>
      <c r="AB59">
        <v>124700</v>
      </c>
      <c r="AC59">
        <v>162300</v>
      </c>
      <c r="AD59">
        <v>76.900000000000006</v>
      </c>
      <c r="AE59">
        <v>3.3</v>
      </c>
      <c r="AF59">
        <v>127100</v>
      </c>
      <c r="AG59">
        <v>164700</v>
      </c>
      <c r="AH59">
        <v>77.099999999999994</v>
      </c>
      <c r="AI59">
        <v>3.3</v>
      </c>
      <c r="AJ59">
        <v>122400</v>
      </c>
      <c r="AK59">
        <v>165400</v>
      </c>
      <c r="AL59">
        <v>74</v>
      </c>
      <c r="AM59">
        <v>3.8</v>
      </c>
      <c r="AN59">
        <v>125800</v>
      </c>
      <c r="AO59">
        <v>167100</v>
      </c>
      <c r="AP59">
        <v>75.3</v>
      </c>
      <c r="AQ59">
        <v>3.7</v>
      </c>
      <c r="AR59">
        <v>137900</v>
      </c>
      <c r="AS59">
        <v>168900</v>
      </c>
      <c r="AT59">
        <v>81.599999999999994</v>
      </c>
      <c r="AU59">
        <v>3.5</v>
      </c>
      <c r="AV59">
        <v>137100</v>
      </c>
      <c r="AW59">
        <v>172300</v>
      </c>
      <c r="AX59">
        <v>79.599999999999994</v>
      </c>
      <c r="AY59">
        <v>3.4</v>
      </c>
      <c r="AZ59">
        <v>137800</v>
      </c>
      <c r="BA59">
        <v>175900</v>
      </c>
      <c r="BB59">
        <v>78.3</v>
      </c>
      <c r="BC59">
        <v>3.5</v>
      </c>
      <c r="BD59">
        <v>144000</v>
      </c>
      <c r="BE59">
        <v>173800</v>
      </c>
      <c r="BF59">
        <v>82.8</v>
      </c>
      <c r="BG59">
        <v>3.1</v>
      </c>
      <c r="BH59">
        <v>144300</v>
      </c>
      <c r="BI59">
        <v>176200</v>
      </c>
      <c r="BJ59">
        <v>81.900000000000006</v>
      </c>
      <c r="BK59">
        <v>3.4</v>
      </c>
      <c r="BL59">
        <v>145000</v>
      </c>
      <c r="BM59">
        <v>179400</v>
      </c>
      <c r="BN59">
        <v>80.8</v>
      </c>
      <c r="BO59">
        <v>3.4</v>
      </c>
      <c r="BP59">
        <v>146900</v>
      </c>
      <c r="BQ59">
        <v>180700</v>
      </c>
      <c r="BR59">
        <v>81.3</v>
      </c>
      <c r="BS59">
        <v>3.6</v>
      </c>
      <c r="BT59">
        <v>147900</v>
      </c>
      <c r="BU59">
        <v>183400</v>
      </c>
      <c r="BV59">
        <v>80.7</v>
      </c>
      <c r="BW59">
        <v>3.8</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77900</v>
      </c>
      <c r="E60">
        <v>102400</v>
      </c>
      <c r="F60">
        <v>76.099999999999994</v>
      </c>
      <c r="G60">
        <v>3.5</v>
      </c>
      <c r="H60">
        <v>82100</v>
      </c>
      <c r="I60">
        <v>103800</v>
      </c>
      <c r="J60">
        <v>79.099999999999994</v>
      </c>
      <c r="K60">
        <v>3.5</v>
      </c>
      <c r="L60">
        <v>82200</v>
      </c>
      <c r="M60">
        <v>107300</v>
      </c>
      <c r="N60">
        <v>76.7</v>
      </c>
      <c r="O60">
        <v>4.2</v>
      </c>
      <c r="P60">
        <v>82800</v>
      </c>
      <c r="Q60">
        <v>105400</v>
      </c>
      <c r="R60">
        <v>78.5</v>
      </c>
      <c r="S60">
        <v>4.2</v>
      </c>
      <c r="T60">
        <v>83900</v>
      </c>
      <c r="U60">
        <v>105600</v>
      </c>
      <c r="V60">
        <v>79.5</v>
      </c>
      <c r="W60">
        <v>4.5999999999999996</v>
      </c>
      <c r="X60">
        <v>78300</v>
      </c>
      <c r="Y60">
        <v>106300</v>
      </c>
      <c r="Z60">
        <v>73.7</v>
      </c>
      <c r="AA60">
        <v>4.8</v>
      </c>
      <c r="AB60">
        <v>73200</v>
      </c>
      <c r="AC60">
        <v>108300</v>
      </c>
      <c r="AD60">
        <v>67.5</v>
      </c>
      <c r="AE60">
        <v>5</v>
      </c>
      <c r="AF60">
        <v>78700</v>
      </c>
      <c r="AG60">
        <v>108000</v>
      </c>
      <c r="AH60">
        <v>72.900000000000006</v>
      </c>
      <c r="AI60">
        <v>5.2</v>
      </c>
      <c r="AJ60">
        <v>74700</v>
      </c>
      <c r="AK60">
        <v>109000</v>
      </c>
      <c r="AL60">
        <v>68.599999999999994</v>
      </c>
      <c r="AM60">
        <v>5.6</v>
      </c>
      <c r="AN60">
        <v>79300</v>
      </c>
      <c r="AO60">
        <v>111200</v>
      </c>
      <c r="AP60">
        <v>71.3</v>
      </c>
      <c r="AQ60">
        <v>5.2</v>
      </c>
      <c r="AR60">
        <v>85500</v>
      </c>
      <c r="AS60">
        <v>113300</v>
      </c>
      <c r="AT60">
        <v>75.400000000000006</v>
      </c>
      <c r="AU60">
        <v>5.0999999999999996</v>
      </c>
      <c r="AV60">
        <v>82500</v>
      </c>
      <c r="AW60">
        <v>115000</v>
      </c>
      <c r="AX60">
        <v>71.8</v>
      </c>
      <c r="AY60">
        <v>5.3</v>
      </c>
      <c r="AZ60">
        <v>79700</v>
      </c>
      <c r="BA60">
        <v>115400</v>
      </c>
      <c r="BB60">
        <v>69</v>
      </c>
      <c r="BC60">
        <v>5.4</v>
      </c>
      <c r="BD60">
        <v>83200</v>
      </c>
      <c r="BE60">
        <v>117100</v>
      </c>
      <c r="BF60">
        <v>71.099999999999994</v>
      </c>
      <c r="BG60">
        <v>6</v>
      </c>
      <c r="BH60">
        <v>84900</v>
      </c>
      <c r="BI60">
        <v>118600</v>
      </c>
      <c r="BJ60">
        <v>71.599999999999994</v>
      </c>
      <c r="BK60">
        <v>5.5</v>
      </c>
      <c r="BL60">
        <v>93300</v>
      </c>
      <c r="BM60">
        <v>118300</v>
      </c>
      <c r="BN60">
        <v>78.8</v>
      </c>
      <c r="BO60">
        <v>5.2</v>
      </c>
      <c r="BP60">
        <v>98800</v>
      </c>
      <c r="BQ60">
        <v>117500</v>
      </c>
      <c r="BR60">
        <v>84.1</v>
      </c>
      <c r="BS60">
        <v>5.5</v>
      </c>
      <c r="BT60">
        <v>95500</v>
      </c>
      <c r="BU60">
        <v>116700</v>
      </c>
      <c r="BV60">
        <v>81.900000000000006</v>
      </c>
      <c r="BW60">
        <v>5.2</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83400</v>
      </c>
      <c r="E61">
        <v>105700</v>
      </c>
      <c r="F61">
        <v>78.900000000000006</v>
      </c>
      <c r="G61">
        <v>3.2</v>
      </c>
      <c r="H61">
        <v>83000</v>
      </c>
      <c r="I61">
        <v>107800</v>
      </c>
      <c r="J61">
        <v>76.900000000000006</v>
      </c>
      <c r="K61">
        <v>3.6</v>
      </c>
      <c r="L61">
        <v>85900</v>
      </c>
      <c r="M61">
        <v>105800</v>
      </c>
      <c r="N61">
        <v>81.099999999999994</v>
      </c>
      <c r="O61">
        <v>4.2</v>
      </c>
      <c r="P61">
        <v>85400</v>
      </c>
      <c r="Q61">
        <v>105400</v>
      </c>
      <c r="R61">
        <v>81</v>
      </c>
      <c r="S61">
        <v>4.4000000000000004</v>
      </c>
      <c r="T61">
        <v>83500</v>
      </c>
      <c r="U61">
        <v>107000</v>
      </c>
      <c r="V61">
        <v>78.099999999999994</v>
      </c>
      <c r="W61">
        <v>4.8</v>
      </c>
      <c r="X61">
        <v>81900</v>
      </c>
      <c r="Y61">
        <v>107600</v>
      </c>
      <c r="Z61">
        <v>76.099999999999994</v>
      </c>
      <c r="AA61">
        <v>4.5</v>
      </c>
      <c r="AB61">
        <v>80700</v>
      </c>
      <c r="AC61">
        <v>107300</v>
      </c>
      <c r="AD61">
        <v>75.3</v>
      </c>
      <c r="AE61">
        <v>4.5</v>
      </c>
      <c r="AF61">
        <v>80500</v>
      </c>
      <c r="AG61">
        <v>108500</v>
      </c>
      <c r="AH61">
        <v>74.2</v>
      </c>
      <c r="AI61">
        <v>4.8</v>
      </c>
      <c r="AJ61">
        <v>84500</v>
      </c>
      <c r="AK61">
        <v>107900</v>
      </c>
      <c r="AL61">
        <v>78.3</v>
      </c>
      <c r="AM61">
        <v>4.5</v>
      </c>
      <c r="AN61">
        <v>84900</v>
      </c>
      <c r="AO61">
        <v>106900</v>
      </c>
      <c r="AP61">
        <v>79.400000000000006</v>
      </c>
      <c r="AQ61">
        <v>4.5</v>
      </c>
      <c r="AR61">
        <v>86100</v>
      </c>
      <c r="AS61">
        <v>109600</v>
      </c>
      <c r="AT61">
        <v>78.5</v>
      </c>
      <c r="AU61">
        <v>4.7</v>
      </c>
      <c r="AV61">
        <v>83500</v>
      </c>
      <c r="AW61">
        <v>105600</v>
      </c>
      <c r="AX61">
        <v>79</v>
      </c>
      <c r="AY61">
        <v>4.9000000000000004</v>
      </c>
      <c r="AZ61">
        <v>88100</v>
      </c>
      <c r="BA61">
        <v>108300</v>
      </c>
      <c r="BB61">
        <v>81.3</v>
      </c>
      <c r="BC61">
        <v>5.3</v>
      </c>
      <c r="BD61">
        <v>89200</v>
      </c>
      <c r="BE61">
        <v>110100</v>
      </c>
      <c r="BF61">
        <v>81</v>
      </c>
      <c r="BG61">
        <v>4.9000000000000004</v>
      </c>
      <c r="BH61">
        <v>86400</v>
      </c>
      <c r="BI61">
        <v>109900</v>
      </c>
      <c r="BJ61">
        <v>78.599999999999994</v>
      </c>
      <c r="BK61">
        <v>5.5</v>
      </c>
      <c r="BL61">
        <v>87000</v>
      </c>
      <c r="BM61">
        <v>108400</v>
      </c>
      <c r="BN61">
        <v>80.2</v>
      </c>
      <c r="BO61">
        <v>5.6</v>
      </c>
      <c r="BP61">
        <v>89900</v>
      </c>
      <c r="BQ61">
        <v>110000</v>
      </c>
      <c r="BR61">
        <v>81.7</v>
      </c>
      <c r="BS61">
        <v>5.5</v>
      </c>
      <c r="BT61">
        <v>87500</v>
      </c>
      <c r="BU61">
        <v>107700</v>
      </c>
      <c r="BV61">
        <v>81.2</v>
      </c>
      <c r="BW61">
        <v>5.4</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54100</v>
      </c>
      <c r="E62">
        <v>70100</v>
      </c>
      <c r="F62">
        <v>77.099999999999994</v>
      </c>
      <c r="G62">
        <v>3.5</v>
      </c>
      <c r="H62">
        <v>55700</v>
      </c>
      <c r="I62">
        <v>71700</v>
      </c>
      <c r="J62">
        <v>77.599999999999994</v>
      </c>
      <c r="K62">
        <v>3.7</v>
      </c>
      <c r="L62">
        <v>55800</v>
      </c>
      <c r="M62">
        <v>73200</v>
      </c>
      <c r="N62">
        <v>76.2</v>
      </c>
      <c r="O62">
        <v>5.4</v>
      </c>
      <c r="P62">
        <v>59500</v>
      </c>
      <c r="Q62">
        <v>74100</v>
      </c>
      <c r="R62">
        <v>80.3</v>
      </c>
      <c r="S62">
        <v>5</v>
      </c>
      <c r="T62">
        <v>57000</v>
      </c>
      <c r="U62">
        <v>73000</v>
      </c>
      <c r="V62">
        <v>78.099999999999994</v>
      </c>
      <c r="W62">
        <v>5.7</v>
      </c>
      <c r="X62">
        <v>61500</v>
      </c>
      <c r="Y62">
        <v>74300</v>
      </c>
      <c r="Z62">
        <v>82.7</v>
      </c>
      <c r="AA62">
        <v>5.4</v>
      </c>
      <c r="AB62">
        <v>54300</v>
      </c>
      <c r="AC62">
        <v>75000</v>
      </c>
      <c r="AD62">
        <v>72.400000000000006</v>
      </c>
      <c r="AE62">
        <v>6.3</v>
      </c>
      <c r="AF62">
        <v>57200</v>
      </c>
      <c r="AG62">
        <v>74200</v>
      </c>
      <c r="AH62">
        <v>77</v>
      </c>
      <c r="AI62">
        <v>6.6</v>
      </c>
      <c r="AJ62">
        <v>54500</v>
      </c>
      <c r="AK62">
        <v>73700</v>
      </c>
      <c r="AL62">
        <v>74</v>
      </c>
      <c r="AM62">
        <v>6.1</v>
      </c>
      <c r="AN62">
        <v>57000</v>
      </c>
      <c r="AO62">
        <v>74200</v>
      </c>
      <c r="AP62">
        <v>76.8</v>
      </c>
      <c r="AQ62">
        <v>6</v>
      </c>
      <c r="AR62">
        <v>55800</v>
      </c>
      <c r="AS62">
        <v>74700</v>
      </c>
      <c r="AT62">
        <v>74.8</v>
      </c>
      <c r="AU62">
        <v>6.2</v>
      </c>
      <c r="AV62">
        <v>53700</v>
      </c>
      <c r="AW62">
        <v>72700</v>
      </c>
      <c r="AX62">
        <v>73.8</v>
      </c>
      <c r="AY62">
        <v>6.2</v>
      </c>
      <c r="AZ62">
        <v>57000</v>
      </c>
      <c r="BA62">
        <v>71400</v>
      </c>
      <c r="BB62">
        <v>79.8</v>
      </c>
      <c r="BC62">
        <v>5.7</v>
      </c>
      <c r="BD62">
        <v>61300</v>
      </c>
      <c r="BE62">
        <v>72400</v>
      </c>
      <c r="BF62">
        <v>84.6</v>
      </c>
      <c r="BG62">
        <v>5.3</v>
      </c>
      <c r="BH62">
        <v>59900</v>
      </c>
      <c r="BI62">
        <v>73800</v>
      </c>
      <c r="BJ62">
        <v>81.2</v>
      </c>
      <c r="BK62">
        <v>5.5</v>
      </c>
      <c r="BL62">
        <v>61600</v>
      </c>
      <c r="BM62">
        <v>73200</v>
      </c>
      <c r="BN62">
        <v>84.3</v>
      </c>
      <c r="BO62">
        <v>5.5</v>
      </c>
      <c r="BP62">
        <v>55800</v>
      </c>
      <c r="BQ62">
        <v>72200</v>
      </c>
      <c r="BR62">
        <v>77.3</v>
      </c>
      <c r="BS62">
        <v>6.3</v>
      </c>
      <c r="BT62">
        <v>57700</v>
      </c>
      <c r="BU62">
        <v>71500</v>
      </c>
      <c r="BV62">
        <v>80.7</v>
      </c>
      <c r="BW62">
        <v>5.8</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71300</v>
      </c>
      <c r="E63">
        <v>87000</v>
      </c>
      <c r="F63">
        <v>82</v>
      </c>
      <c r="G63">
        <v>2.9</v>
      </c>
      <c r="H63">
        <v>71400</v>
      </c>
      <c r="I63">
        <v>87900</v>
      </c>
      <c r="J63">
        <v>81.3</v>
      </c>
      <c r="K63">
        <v>3.1</v>
      </c>
      <c r="L63">
        <v>73600</v>
      </c>
      <c r="M63">
        <v>89500</v>
      </c>
      <c r="N63">
        <v>82.3</v>
      </c>
      <c r="O63">
        <v>4.3</v>
      </c>
      <c r="P63">
        <v>71200</v>
      </c>
      <c r="Q63">
        <v>89400</v>
      </c>
      <c r="R63">
        <v>79.7</v>
      </c>
      <c r="S63">
        <v>5</v>
      </c>
      <c r="T63">
        <v>75900</v>
      </c>
      <c r="U63">
        <v>88700</v>
      </c>
      <c r="V63">
        <v>85.5</v>
      </c>
      <c r="W63">
        <v>4.3</v>
      </c>
      <c r="X63">
        <v>66200</v>
      </c>
      <c r="Y63">
        <v>89400</v>
      </c>
      <c r="Z63">
        <v>74</v>
      </c>
      <c r="AA63">
        <v>5.8</v>
      </c>
      <c r="AB63">
        <v>70100</v>
      </c>
      <c r="AC63">
        <v>88900</v>
      </c>
      <c r="AD63">
        <v>78.8</v>
      </c>
      <c r="AE63">
        <v>5.4</v>
      </c>
      <c r="AF63">
        <v>70800</v>
      </c>
      <c r="AG63">
        <v>89400</v>
      </c>
      <c r="AH63">
        <v>79.3</v>
      </c>
      <c r="AI63">
        <v>5.5</v>
      </c>
      <c r="AJ63">
        <v>73900</v>
      </c>
      <c r="AK63">
        <v>89700</v>
      </c>
      <c r="AL63">
        <v>82.3</v>
      </c>
      <c r="AM63">
        <v>5</v>
      </c>
      <c r="AN63">
        <v>71600</v>
      </c>
      <c r="AO63">
        <v>90200</v>
      </c>
      <c r="AP63">
        <v>79.3</v>
      </c>
      <c r="AQ63">
        <v>5.7</v>
      </c>
      <c r="AR63">
        <v>66300</v>
      </c>
      <c r="AS63">
        <v>89600</v>
      </c>
      <c r="AT63">
        <v>74</v>
      </c>
      <c r="AU63">
        <v>5.8</v>
      </c>
      <c r="AV63">
        <v>68500</v>
      </c>
      <c r="AW63">
        <v>88700</v>
      </c>
      <c r="AX63">
        <v>77.3</v>
      </c>
      <c r="AY63">
        <v>5.6</v>
      </c>
      <c r="AZ63">
        <v>68900</v>
      </c>
      <c r="BA63">
        <v>92200</v>
      </c>
      <c r="BB63">
        <v>74.7</v>
      </c>
      <c r="BC63">
        <v>5.8</v>
      </c>
      <c r="BD63">
        <v>74600</v>
      </c>
      <c r="BE63">
        <v>90900</v>
      </c>
      <c r="BF63">
        <v>82.1</v>
      </c>
      <c r="BG63">
        <v>5.2</v>
      </c>
      <c r="BH63">
        <v>75200</v>
      </c>
      <c r="BI63">
        <v>89600</v>
      </c>
      <c r="BJ63">
        <v>83.9</v>
      </c>
      <c r="BK63">
        <v>5.3</v>
      </c>
      <c r="BL63">
        <v>78000</v>
      </c>
      <c r="BM63">
        <v>90800</v>
      </c>
      <c r="BN63">
        <v>86</v>
      </c>
      <c r="BO63">
        <v>4.8</v>
      </c>
      <c r="BP63">
        <v>77000</v>
      </c>
      <c r="BQ63">
        <v>94700</v>
      </c>
      <c r="BR63">
        <v>81.3</v>
      </c>
      <c r="BS63">
        <v>5.6</v>
      </c>
      <c r="BT63">
        <v>75100</v>
      </c>
      <c r="BU63">
        <v>89800</v>
      </c>
      <c r="BV63">
        <v>83.6</v>
      </c>
      <c r="BW63">
        <v>5.2</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174100</v>
      </c>
      <c r="E64">
        <v>225300</v>
      </c>
      <c r="F64">
        <v>77.3</v>
      </c>
      <c r="G64">
        <v>1.9</v>
      </c>
      <c r="H64">
        <v>170500</v>
      </c>
      <c r="I64">
        <v>227200</v>
      </c>
      <c r="J64">
        <v>75</v>
      </c>
      <c r="K64">
        <v>2.1</v>
      </c>
      <c r="L64">
        <v>178100</v>
      </c>
      <c r="M64">
        <v>228800</v>
      </c>
      <c r="N64">
        <v>77.900000000000006</v>
      </c>
      <c r="O64">
        <v>3.1</v>
      </c>
      <c r="P64">
        <v>180700</v>
      </c>
      <c r="Q64">
        <v>232800</v>
      </c>
      <c r="R64">
        <v>77.599999999999994</v>
      </c>
      <c r="S64">
        <v>3.1</v>
      </c>
      <c r="T64">
        <v>175900</v>
      </c>
      <c r="U64">
        <v>234600</v>
      </c>
      <c r="V64">
        <v>75</v>
      </c>
      <c r="W64">
        <v>3.1</v>
      </c>
      <c r="X64">
        <v>169400</v>
      </c>
      <c r="Y64">
        <v>232800</v>
      </c>
      <c r="Z64">
        <v>72.8</v>
      </c>
      <c r="AA64">
        <v>3.3</v>
      </c>
      <c r="AB64">
        <v>170300</v>
      </c>
      <c r="AC64">
        <v>232000</v>
      </c>
      <c r="AD64">
        <v>73.400000000000006</v>
      </c>
      <c r="AE64">
        <v>3.2</v>
      </c>
      <c r="AF64">
        <v>172000</v>
      </c>
      <c r="AG64">
        <v>231400</v>
      </c>
      <c r="AH64">
        <v>74.3</v>
      </c>
      <c r="AI64">
        <v>3.4</v>
      </c>
      <c r="AJ64">
        <v>172800</v>
      </c>
      <c r="AK64">
        <v>230900</v>
      </c>
      <c r="AL64">
        <v>74.8</v>
      </c>
      <c r="AM64">
        <v>3.4</v>
      </c>
      <c r="AN64">
        <v>164000</v>
      </c>
      <c r="AO64">
        <v>231000</v>
      </c>
      <c r="AP64">
        <v>71</v>
      </c>
      <c r="AQ64">
        <v>3.7</v>
      </c>
      <c r="AR64">
        <v>174200</v>
      </c>
      <c r="AS64">
        <v>231000</v>
      </c>
      <c r="AT64">
        <v>75.400000000000006</v>
      </c>
      <c r="AU64">
        <v>3.4</v>
      </c>
      <c r="AV64">
        <v>172100</v>
      </c>
      <c r="AW64">
        <v>229600</v>
      </c>
      <c r="AX64">
        <v>75</v>
      </c>
      <c r="AY64">
        <v>3.7</v>
      </c>
      <c r="AZ64">
        <v>171300</v>
      </c>
      <c r="BA64">
        <v>224300</v>
      </c>
      <c r="BB64">
        <v>76.400000000000006</v>
      </c>
      <c r="BC64">
        <v>3.8</v>
      </c>
      <c r="BD64">
        <v>170800</v>
      </c>
      <c r="BE64">
        <v>224900</v>
      </c>
      <c r="BF64">
        <v>75.900000000000006</v>
      </c>
      <c r="BG64">
        <v>3.9</v>
      </c>
      <c r="BH64">
        <v>174100</v>
      </c>
      <c r="BI64">
        <v>224800</v>
      </c>
      <c r="BJ64">
        <v>77.5</v>
      </c>
      <c r="BK64">
        <v>3.7</v>
      </c>
      <c r="BL64">
        <v>181600</v>
      </c>
      <c r="BM64">
        <v>224500</v>
      </c>
      <c r="BN64">
        <v>80.900000000000006</v>
      </c>
      <c r="BO64">
        <v>3.4</v>
      </c>
      <c r="BP64">
        <v>170900</v>
      </c>
      <c r="BQ64">
        <v>224300</v>
      </c>
      <c r="BR64">
        <v>76.2</v>
      </c>
      <c r="BS64">
        <v>4.0999999999999996</v>
      </c>
      <c r="BT64">
        <v>161000</v>
      </c>
      <c r="BU64">
        <v>223600</v>
      </c>
      <c r="BV64">
        <v>72</v>
      </c>
      <c r="BW64">
        <v>4</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154800</v>
      </c>
      <c r="E65">
        <v>206800</v>
      </c>
      <c r="F65">
        <v>74.8</v>
      </c>
      <c r="G65">
        <v>1.9</v>
      </c>
      <c r="H65">
        <v>159900</v>
      </c>
      <c r="I65">
        <v>208900</v>
      </c>
      <c r="J65">
        <v>76.5</v>
      </c>
      <c r="K65">
        <v>2</v>
      </c>
      <c r="L65">
        <v>153000</v>
      </c>
      <c r="M65">
        <v>212100</v>
      </c>
      <c r="N65">
        <v>72.2</v>
      </c>
      <c r="O65">
        <v>3.6</v>
      </c>
      <c r="P65">
        <v>155800</v>
      </c>
      <c r="Q65">
        <v>209000</v>
      </c>
      <c r="R65">
        <v>74.599999999999994</v>
      </c>
      <c r="S65">
        <v>3.5</v>
      </c>
      <c r="T65">
        <v>157600</v>
      </c>
      <c r="U65">
        <v>209500</v>
      </c>
      <c r="V65">
        <v>75.2</v>
      </c>
      <c r="W65">
        <v>3.4</v>
      </c>
      <c r="X65">
        <v>153200</v>
      </c>
      <c r="Y65">
        <v>210600</v>
      </c>
      <c r="Z65">
        <v>72.7</v>
      </c>
      <c r="AA65">
        <v>3.4</v>
      </c>
      <c r="AB65">
        <v>156800</v>
      </c>
      <c r="AC65">
        <v>210300</v>
      </c>
      <c r="AD65">
        <v>74.599999999999994</v>
      </c>
      <c r="AE65">
        <v>3.5</v>
      </c>
      <c r="AF65">
        <v>152300</v>
      </c>
      <c r="AG65">
        <v>209800</v>
      </c>
      <c r="AH65">
        <v>72.599999999999994</v>
      </c>
      <c r="AI65">
        <v>3.8</v>
      </c>
      <c r="AJ65">
        <v>149000</v>
      </c>
      <c r="AK65">
        <v>204900</v>
      </c>
      <c r="AL65">
        <v>72.7</v>
      </c>
      <c r="AM65">
        <v>4.0999999999999996</v>
      </c>
      <c r="AN65">
        <v>151900</v>
      </c>
      <c r="AO65">
        <v>205400</v>
      </c>
      <c r="AP65">
        <v>73.900000000000006</v>
      </c>
      <c r="AQ65">
        <v>3.8</v>
      </c>
      <c r="AR65">
        <v>151300</v>
      </c>
      <c r="AS65">
        <v>204500</v>
      </c>
      <c r="AT65">
        <v>74</v>
      </c>
      <c r="AU65">
        <v>3.7</v>
      </c>
      <c r="AV65">
        <v>150400</v>
      </c>
      <c r="AW65">
        <v>204300</v>
      </c>
      <c r="AX65">
        <v>73.599999999999994</v>
      </c>
      <c r="AY65">
        <v>3.8</v>
      </c>
      <c r="AZ65">
        <v>148600</v>
      </c>
      <c r="BA65">
        <v>204500</v>
      </c>
      <c r="BB65">
        <v>72.7</v>
      </c>
      <c r="BC65">
        <v>4</v>
      </c>
      <c r="BD65">
        <v>151100</v>
      </c>
      <c r="BE65">
        <v>205200</v>
      </c>
      <c r="BF65">
        <v>73.599999999999994</v>
      </c>
      <c r="BG65">
        <v>3.9</v>
      </c>
      <c r="BH65">
        <v>157200</v>
      </c>
      <c r="BI65">
        <v>205400</v>
      </c>
      <c r="BJ65">
        <v>76.599999999999994</v>
      </c>
      <c r="BK65">
        <v>4</v>
      </c>
      <c r="BL65">
        <v>156600</v>
      </c>
      <c r="BM65">
        <v>203600</v>
      </c>
      <c r="BN65">
        <v>76.900000000000006</v>
      </c>
      <c r="BO65">
        <v>4.2</v>
      </c>
      <c r="BP65">
        <v>166600</v>
      </c>
      <c r="BQ65">
        <v>204100</v>
      </c>
      <c r="BR65">
        <v>81.599999999999994</v>
      </c>
      <c r="BS65">
        <v>4.2</v>
      </c>
      <c r="BT65">
        <v>153700</v>
      </c>
      <c r="BU65">
        <v>200800</v>
      </c>
      <c r="BV65">
        <v>76.599999999999994</v>
      </c>
      <c r="BW65">
        <v>4</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44100</v>
      </c>
      <c r="E66">
        <v>62800</v>
      </c>
      <c r="F66">
        <v>70.2</v>
      </c>
      <c r="G66">
        <v>3.6</v>
      </c>
      <c r="H66">
        <v>48500</v>
      </c>
      <c r="I66">
        <v>64900</v>
      </c>
      <c r="J66">
        <v>74.8</v>
      </c>
      <c r="K66">
        <v>3.8</v>
      </c>
      <c r="L66">
        <v>47800</v>
      </c>
      <c r="M66">
        <v>64500</v>
      </c>
      <c r="N66">
        <v>74.099999999999994</v>
      </c>
      <c r="O66">
        <v>5.9</v>
      </c>
      <c r="P66">
        <v>46500</v>
      </c>
      <c r="Q66">
        <v>65200</v>
      </c>
      <c r="R66">
        <v>71.3</v>
      </c>
      <c r="S66">
        <v>6</v>
      </c>
      <c r="T66">
        <v>48500</v>
      </c>
      <c r="U66">
        <v>66500</v>
      </c>
      <c r="V66">
        <v>72.900000000000006</v>
      </c>
      <c r="W66">
        <v>6.1</v>
      </c>
      <c r="X66">
        <v>46900</v>
      </c>
      <c r="Y66">
        <v>66300</v>
      </c>
      <c r="Z66">
        <v>70.7</v>
      </c>
      <c r="AA66">
        <v>6.3</v>
      </c>
      <c r="AB66">
        <v>46000</v>
      </c>
      <c r="AC66">
        <v>66700</v>
      </c>
      <c r="AD66">
        <v>69</v>
      </c>
      <c r="AE66">
        <v>6.8</v>
      </c>
      <c r="AF66">
        <v>46900</v>
      </c>
      <c r="AG66">
        <v>66300</v>
      </c>
      <c r="AH66">
        <v>70.7</v>
      </c>
      <c r="AI66">
        <v>7.3</v>
      </c>
      <c r="AJ66">
        <v>47100</v>
      </c>
      <c r="AK66">
        <v>65800</v>
      </c>
      <c r="AL66">
        <v>71.5</v>
      </c>
      <c r="AM66">
        <v>6.8</v>
      </c>
      <c r="AN66">
        <v>46900</v>
      </c>
      <c r="AO66">
        <v>65500</v>
      </c>
      <c r="AP66">
        <v>71.599999999999994</v>
      </c>
      <c r="AQ66">
        <v>7.1</v>
      </c>
      <c r="AR66">
        <v>47300</v>
      </c>
      <c r="AS66">
        <v>63000</v>
      </c>
      <c r="AT66">
        <v>75</v>
      </c>
      <c r="AU66">
        <v>7.2</v>
      </c>
      <c r="AV66">
        <v>46200</v>
      </c>
      <c r="AW66">
        <v>64100</v>
      </c>
      <c r="AX66">
        <v>72.099999999999994</v>
      </c>
      <c r="AY66">
        <v>7.2</v>
      </c>
      <c r="AZ66">
        <v>46900</v>
      </c>
      <c r="BA66">
        <v>64700</v>
      </c>
      <c r="BB66">
        <v>72.5</v>
      </c>
      <c r="BC66">
        <v>7.1</v>
      </c>
      <c r="BD66">
        <v>43000</v>
      </c>
      <c r="BE66">
        <v>64400</v>
      </c>
      <c r="BF66">
        <v>66.7</v>
      </c>
      <c r="BG66">
        <v>7.3</v>
      </c>
      <c r="BH66">
        <v>47900</v>
      </c>
      <c r="BI66">
        <v>66500</v>
      </c>
      <c r="BJ66">
        <v>72</v>
      </c>
      <c r="BK66">
        <v>7</v>
      </c>
      <c r="BL66">
        <v>43600</v>
      </c>
      <c r="BM66">
        <v>65400</v>
      </c>
      <c r="BN66">
        <v>66.599999999999994</v>
      </c>
      <c r="BO66">
        <v>7.5</v>
      </c>
      <c r="BP66">
        <v>46800</v>
      </c>
      <c r="BQ66">
        <v>65100</v>
      </c>
      <c r="BR66">
        <v>71.900000000000006</v>
      </c>
      <c r="BS66">
        <v>7.9</v>
      </c>
      <c r="BT66">
        <v>47100</v>
      </c>
      <c r="BU66">
        <v>64300</v>
      </c>
      <c r="BV66">
        <v>73.2</v>
      </c>
      <c r="BW66">
        <v>6.9</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47500</v>
      </c>
      <c r="E67">
        <v>63500</v>
      </c>
      <c r="F67">
        <v>74.8</v>
      </c>
      <c r="G67">
        <v>4.2</v>
      </c>
      <c r="H67">
        <v>49100</v>
      </c>
      <c r="I67">
        <v>64100</v>
      </c>
      <c r="J67">
        <v>76.599999999999994</v>
      </c>
      <c r="K67">
        <v>3.5</v>
      </c>
      <c r="L67">
        <v>48500</v>
      </c>
      <c r="M67">
        <v>65800</v>
      </c>
      <c r="N67">
        <v>73.8</v>
      </c>
      <c r="O67">
        <v>6.1</v>
      </c>
      <c r="P67">
        <v>46700</v>
      </c>
      <c r="Q67">
        <v>64600</v>
      </c>
      <c r="R67">
        <v>72.400000000000006</v>
      </c>
      <c r="S67">
        <v>6.1</v>
      </c>
      <c r="T67">
        <v>51700</v>
      </c>
      <c r="U67">
        <v>66300</v>
      </c>
      <c r="V67">
        <v>77.900000000000006</v>
      </c>
      <c r="W67">
        <v>6</v>
      </c>
      <c r="X67">
        <v>50300</v>
      </c>
      <c r="Y67">
        <v>66400</v>
      </c>
      <c r="Z67">
        <v>75.900000000000006</v>
      </c>
      <c r="AA67">
        <v>6.3</v>
      </c>
      <c r="AB67">
        <v>52800</v>
      </c>
      <c r="AC67">
        <v>66500</v>
      </c>
      <c r="AD67">
        <v>79.400000000000006</v>
      </c>
      <c r="AE67">
        <v>6</v>
      </c>
      <c r="AF67">
        <v>48900</v>
      </c>
      <c r="AG67">
        <v>66900</v>
      </c>
      <c r="AH67">
        <v>73.099999999999994</v>
      </c>
      <c r="AI67">
        <v>7</v>
      </c>
      <c r="AJ67">
        <v>52000</v>
      </c>
      <c r="AK67">
        <v>66400</v>
      </c>
      <c r="AL67">
        <v>78.400000000000006</v>
      </c>
      <c r="AM67">
        <v>6</v>
      </c>
      <c r="AN67">
        <v>53700</v>
      </c>
      <c r="AO67">
        <v>67600</v>
      </c>
      <c r="AP67">
        <v>79.5</v>
      </c>
      <c r="AQ67">
        <v>6.3</v>
      </c>
      <c r="AR67">
        <v>53800</v>
      </c>
      <c r="AS67">
        <v>65600</v>
      </c>
      <c r="AT67">
        <v>81.900000000000006</v>
      </c>
      <c r="AU67">
        <v>5.8</v>
      </c>
      <c r="AV67">
        <v>53800</v>
      </c>
      <c r="AW67">
        <v>66400</v>
      </c>
      <c r="AX67">
        <v>81</v>
      </c>
      <c r="AY67">
        <v>6.7</v>
      </c>
      <c r="AZ67">
        <v>50700</v>
      </c>
      <c r="BA67">
        <v>65500</v>
      </c>
      <c r="BB67">
        <v>77.400000000000006</v>
      </c>
      <c r="BC67">
        <v>8.3000000000000007</v>
      </c>
      <c r="BD67">
        <v>55300</v>
      </c>
      <c r="BE67">
        <v>67800</v>
      </c>
      <c r="BF67">
        <v>81.5</v>
      </c>
      <c r="BG67">
        <v>6.8</v>
      </c>
      <c r="BH67">
        <v>54400</v>
      </c>
      <c r="BI67">
        <v>66200</v>
      </c>
      <c r="BJ67">
        <v>82.1</v>
      </c>
      <c r="BK67">
        <v>6.3</v>
      </c>
      <c r="BL67">
        <v>58500</v>
      </c>
      <c r="BM67">
        <v>68700</v>
      </c>
      <c r="BN67">
        <v>85.2</v>
      </c>
      <c r="BO67">
        <v>6.3</v>
      </c>
      <c r="BP67">
        <v>51300</v>
      </c>
      <c r="BQ67">
        <v>69900</v>
      </c>
      <c r="BR67">
        <v>73.3</v>
      </c>
      <c r="BS67">
        <v>8</v>
      </c>
      <c r="BT67">
        <v>48000</v>
      </c>
      <c r="BU67">
        <v>67300</v>
      </c>
      <c r="BV67">
        <v>71.3</v>
      </c>
      <c r="BW67">
        <v>8.3000000000000007</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50700</v>
      </c>
      <c r="E68">
        <v>67600</v>
      </c>
      <c r="F68">
        <v>75</v>
      </c>
      <c r="G68">
        <v>3.1</v>
      </c>
      <c r="H68">
        <v>51000</v>
      </c>
      <c r="I68">
        <v>67000</v>
      </c>
      <c r="J68">
        <v>76.2</v>
      </c>
      <c r="K68">
        <v>3.1</v>
      </c>
      <c r="L68">
        <v>55400</v>
      </c>
      <c r="M68">
        <v>68000</v>
      </c>
      <c r="N68">
        <v>81.5</v>
      </c>
      <c r="O68">
        <v>5.0999999999999996</v>
      </c>
      <c r="P68">
        <v>50100</v>
      </c>
      <c r="Q68">
        <v>68500</v>
      </c>
      <c r="R68">
        <v>73.099999999999994</v>
      </c>
      <c r="S68">
        <v>5.5</v>
      </c>
      <c r="T68">
        <v>52100</v>
      </c>
      <c r="U68">
        <v>68700</v>
      </c>
      <c r="V68">
        <v>75.8</v>
      </c>
      <c r="W68">
        <v>5.6</v>
      </c>
      <c r="X68">
        <v>48300</v>
      </c>
      <c r="Y68">
        <v>66700</v>
      </c>
      <c r="Z68">
        <v>72.400000000000006</v>
      </c>
      <c r="AA68">
        <v>6</v>
      </c>
      <c r="AB68">
        <v>51200</v>
      </c>
      <c r="AC68">
        <v>67300</v>
      </c>
      <c r="AD68">
        <v>76.099999999999994</v>
      </c>
      <c r="AE68">
        <v>5.6</v>
      </c>
      <c r="AF68">
        <v>52700</v>
      </c>
      <c r="AG68">
        <v>67100</v>
      </c>
      <c r="AH68">
        <v>78.5</v>
      </c>
      <c r="AI68">
        <v>5.6</v>
      </c>
      <c r="AJ68">
        <v>51000</v>
      </c>
      <c r="AK68">
        <v>66700</v>
      </c>
      <c r="AL68">
        <v>76.400000000000006</v>
      </c>
      <c r="AM68">
        <v>5.6</v>
      </c>
      <c r="AN68">
        <v>53200</v>
      </c>
      <c r="AO68">
        <v>67300</v>
      </c>
      <c r="AP68">
        <v>79</v>
      </c>
      <c r="AQ68">
        <v>5.6</v>
      </c>
      <c r="AR68">
        <v>53800</v>
      </c>
      <c r="AS68">
        <v>70300</v>
      </c>
      <c r="AT68">
        <v>76.599999999999994</v>
      </c>
      <c r="AU68">
        <v>5.8</v>
      </c>
      <c r="AV68">
        <v>56500</v>
      </c>
      <c r="AW68">
        <v>70000</v>
      </c>
      <c r="AX68">
        <v>80.8</v>
      </c>
      <c r="AY68">
        <v>6.4</v>
      </c>
      <c r="AZ68">
        <v>49900</v>
      </c>
      <c r="BA68">
        <v>66700</v>
      </c>
      <c r="BB68">
        <v>74.8</v>
      </c>
      <c r="BC68">
        <v>7.2</v>
      </c>
      <c r="BD68">
        <v>62000</v>
      </c>
      <c r="BE68">
        <v>71600</v>
      </c>
      <c r="BF68">
        <v>86.6</v>
      </c>
      <c r="BG68">
        <v>5.0999999999999996</v>
      </c>
      <c r="BH68">
        <v>60400</v>
      </c>
      <c r="BI68">
        <v>68800</v>
      </c>
      <c r="BJ68">
        <v>87.8</v>
      </c>
      <c r="BK68">
        <v>5.6</v>
      </c>
      <c r="BL68">
        <v>52800</v>
      </c>
      <c r="BM68">
        <v>68400</v>
      </c>
      <c r="BN68">
        <v>77.3</v>
      </c>
      <c r="BO68">
        <v>6.8</v>
      </c>
      <c r="BP68">
        <v>50800</v>
      </c>
      <c r="BQ68">
        <v>68600</v>
      </c>
      <c r="BR68">
        <v>74</v>
      </c>
      <c r="BS68">
        <v>7.7</v>
      </c>
      <c r="BT68">
        <v>52100</v>
      </c>
      <c r="BU68">
        <v>70100</v>
      </c>
      <c r="BV68">
        <v>74.3</v>
      </c>
      <c r="BW68">
        <v>6.8</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v>4300</v>
      </c>
      <c r="E69">
        <v>4800</v>
      </c>
      <c r="F69">
        <v>89.4</v>
      </c>
      <c r="G69" t="s">
        <v>38</v>
      </c>
      <c r="H69">
        <v>6900</v>
      </c>
      <c r="I69">
        <v>8900</v>
      </c>
      <c r="J69">
        <v>77.7</v>
      </c>
      <c r="K69">
        <v>21.8</v>
      </c>
      <c r="L69">
        <v>2300</v>
      </c>
      <c r="M69">
        <v>4000</v>
      </c>
      <c r="N69">
        <v>58.7</v>
      </c>
      <c r="O69" t="s">
        <v>38</v>
      </c>
      <c r="P69">
        <v>3000</v>
      </c>
      <c r="Q69">
        <v>3400</v>
      </c>
      <c r="R69">
        <v>88.9</v>
      </c>
      <c r="S69" t="s">
        <v>38</v>
      </c>
      <c r="T69">
        <v>5800</v>
      </c>
      <c r="U69">
        <v>6600</v>
      </c>
      <c r="V69">
        <v>87.1</v>
      </c>
      <c r="W69">
        <v>19</v>
      </c>
      <c r="X69">
        <v>3500</v>
      </c>
      <c r="Y69">
        <v>5500</v>
      </c>
      <c r="Z69">
        <v>63.3</v>
      </c>
      <c r="AA69" t="s">
        <v>38</v>
      </c>
      <c r="AB69">
        <v>2300</v>
      </c>
      <c r="AC69">
        <v>5000</v>
      </c>
      <c r="AD69">
        <v>45.4</v>
      </c>
      <c r="AE69" t="s">
        <v>38</v>
      </c>
      <c r="AF69" t="s">
        <v>37</v>
      </c>
      <c r="AG69">
        <v>2100</v>
      </c>
      <c r="AH69" t="s">
        <v>37</v>
      </c>
      <c r="AI69" t="s">
        <v>37</v>
      </c>
      <c r="AJ69" t="s">
        <v>37</v>
      </c>
      <c r="AK69">
        <v>2200</v>
      </c>
      <c r="AL69" t="s">
        <v>37</v>
      </c>
      <c r="AM69" t="s">
        <v>37</v>
      </c>
      <c r="AN69" t="s">
        <v>37</v>
      </c>
      <c r="AO69" t="s">
        <v>39</v>
      </c>
      <c r="AP69" t="s">
        <v>37</v>
      </c>
      <c r="AQ69" t="s">
        <v>37</v>
      </c>
      <c r="AR69" t="s">
        <v>37</v>
      </c>
      <c r="AS69">
        <v>2900</v>
      </c>
      <c r="AT69" t="s">
        <v>37</v>
      </c>
      <c r="AU69" t="s">
        <v>37</v>
      </c>
      <c r="AV69" t="s">
        <v>39</v>
      </c>
      <c r="AW69">
        <v>5600</v>
      </c>
      <c r="AX69">
        <v>64.400000000000006</v>
      </c>
      <c r="AY69" t="s">
        <v>38</v>
      </c>
      <c r="AZ69">
        <v>4900</v>
      </c>
      <c r="BA69">
        <v>6100</v>
      </c>
      <c r="BB69">
        <v>79.400000000000006</v>
      </c>
      <c r="BC69" t="s">
        <v>38</v>
      </c>
      <c r="BD69">
        <v>7200</v>
      </c>
      <c r="BE69">
        <v>11100</v>
      </c>
      <c r="BF69">
        <v>65</v>
      </c>
      <c r="BG69" t="s">
        <v>38</v>
      </c>
      <c r="BH69">
        <v>5700</v>
      </c>
      <c r="BI69">
        <v>7500</v>
      </c>
      <c r="BJ69">
        <v>76</v>
      </c>
      <c r="BK69" t="s">
        <v>38</v>
      </c>
      <c r="BL69">
        <v>7400</v>
      </c>
      <c r="BM69">
        <v>8500</v>
      </c>
      <c r="BN69">
        <v>87.2</v>
      </c>
      <c r="BO69" t="s">
        <v>38</v>
      </c>
      <c r="BP69">
        <v>9100</v>
      </c>
      <c r="BQ69">
        <v>9100</v>
      </c>
      <c r="BR69">
        <v>100</v>
      </c>
      <c r="BS69" t="s">
        <v>40</v>
      </c>
      <c r="BT69">
        <v>25800</v>
      </c>
      <c r="BU69">
        <v>25800</v>
      </c>
      <c r="BV69">
        <v>100</v>
      </c>
      <c r="BW69" t="s">
        <v>40</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78900</v>
      </c>
      <c r="E70">
        <v>102300</v>
      </c>
      <c r="F70">
        <v>77.2</v>
      </c>
      <c r="G70">
        <v>3.4</v>
      </c>
      <c r="H70">
        <v>80400</v>
      </c>
      <c r="I70">
        <v>106200</v>
      </c>
      <c r="J70">
        <v>75.7</v>
      </c>
      <c r="K70">
        <v>3.8</v>
      </c>
      <c r="L70">
        <v>79000</v>
      </c>
      <c r="M70">
        <v>106500</v>
      </c>
      <c r="N70">
        <v>74.2</v>
      </c>
      <c r="O70">
        <v>4.5999999999999996</v>
      </c>
      <c r="P70">
        <v>79000</v>
      </c>
      <c r="Q70">
        <v>109900</v>
      </c>
      <c r="R70">
        <v>71.900000000000006</v>
      </c>
      <c r="S70">
        <v>5</v>
      </c>
      <c r="T70">
        <v>82600</v>
      </c>
      <c r="U70">
        <v>109300</v>
      </c>
      <c r="V70">
        <v>75.599999999999994</v>
      </c>
      <c r="W70">
        <v>5</v>
      </c>
      <c r="X70">
        <v>76400</v>
      </c>
      <c r="Y70">
        <v>107100</v>
      </c>
      <c r="Z70">
        <v>71.3</v>
      </c>
      <c r="AA70">
        <v>5.2</v>
      </c>
      <c r="AB70">
        <v>81300</v>
      </c>
      <c r="AC70">
        <v>112100</v>
      </c>
      <c r="AD70">
        <v>72.5</v>
      </c>
      <c r="AE70">
        <v>5.4</v>
      </c>
      <c r="AF70">
        <v>84800</v>
      </c>
      <c r="AG70">
        <v>113400</v>
      </c>
      <c r="AH70">
        <v>74.8</v>
      </c>
      <c r="AI70">
        <v>5.0999999999999996</v>
      </c>
      <c r="AJ70">
        <v>81400</v>
      </c>
      <c r="AK70">
        <v>113400</v>
      </c>
      <c r="AL70">
        <v>71.8</v>
      </c>
      <c r="AM70">
        <v>5.4</v>
      </c>
      <c r="AN70">
        <v>85900</v>
      </c>
      <c r="AO70">
        <v>112600</v>
      </c>
      <c r="AP70">
        <v>76.3</v>
      </c>
      <c r="AQ70">
        <v>5.2</v>
      </c>
      <c r="AR70">
        <v>81200</v>
      </c>
      <c r="AS70">
        <v>113900</v>
      </c>
      <c r="AT70">
        <v>71.3</v>
      </c>
      <c r="AU70">
        <v>6</v>
      </c>
      <c r="AV70">
        <v>92600</v>
      </c>
      <c r="AW70">
        <v>114900</v>
      </c>
      <c r="AX70">
        <v>80.599999999999994</v>
      </c>
      <c r="AY70">
        <v>4.7</v>
      </c>
      <c r="AZ70">
        <v>89300</v>
      </c>
      <c r="BA70">
        <v>117600</v>
      </c>
      <c r="BB70">
        <v>75.900000000000006</v>
      </c>
      <c r="BC70">
        <v>5.0999999999999996</v>
      </c>
      <c r="BD70">
        <v>93700</v>
      </c>
      <c r="BE70">
        <v>117800</v>
      </c>
      <c r="BF70">
        <v>79.5</v>
      </c>
      <c r="BG70">
        <v>5</v>
      </c>
      <c r="BH70">
        <v>95200</v>
      </c>
      <c r="BI70">
        <v>120100</v>
      </c>
      <c r="BJ70">
        <v>79.2</v>
      </c>
      <c r="BK70">
        <v>4.7</v>
      </c>
      <c r="BL70">
        <v>90400</v>
      </c>
      <c r="BM70">
        <v>124100</v>
      </c>
      <c r="BN70">
        <v>72.900000000000006</v>
      </c>
      <c r="BO70">
        <v>5.2</v>
      </c>
      <c r="BP70">
        <v>87900</v>
      </c>
      <c r="BQ70">
        <v>123600</v>
      </c>
      <c r="BR70">
        <v>71.099999999999994</v>
      </c>
      <c r="BS70">
        <v>5.9</v>
      </c>
      <c r="BT70">
        <v>92000</v>
      </c>
      <c r="BU70">
        <v>123700</v>
      </c>
      <c r="BV70">
        <v>74.3</v>
      </c>
      <c r="BW70">
        <v>6.5</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30700</v>
      </c>
      <c r="E71">
        <v>43600</v>
      </c>
      <c r="F71">
        <v>70.599999999999994</v>
      </c>
      <c r="G71">
        <v>3.4</v>
      </c>
      <c r="H71">
        <v>30000</v>
      </c>
      <c r="I71">
        <v>44000</v>
      </c>
      <c r="J71">
        <v>68.2</v>
      </c>
      <c r="K71">
        <v>3.7</v>
      </c>
      <c r="L71">
        <v>32800</v>
      </c>
      <c r="M71">
        <v>43500</v>
      </c>
      <c r="N71">
        <v>75.3</v>
      </c>
      <c r="O71">
        <v>7.5</v>
      </c>
      <c r="P71">
        <v>29200</v>
      </c>
      <c r="Q71">
        <v>44200</v>
      </c>
      <c r="R71">
        <v>66.099999999999994</v>
      </c>
      <c r="S71">
        <v>7.6</v>
      </c>
      <c r="T71">
        <v>31400</v>
      </c>
      <c r="U71">
        <v>45900</v>
      </c>
      <c r="V71">
        <v>68.400000000000006</v>
      </c>
      <c r="W71">
        <v>7.5</v>
      </c>
      <c r="X71">
        <v>32000</v>
      </c>
      <c r="Y71">
        <v>45200</v>
      </c>
      <c r="Z71">
        <v>70.8</v>
      </c>
      <c r="AA71">
        <v>6.9</v>
      </c>
      <c r="AB71">
        <v>30800</v>
      </c>
      <c r="AC71">
        <v>45000</v>
      </c>
      <c r="AD71">
        <v>68.400000000000006</v>
      </c>
      <c r="AE71">
        <v>7.9</v>
      </c>
      <c r="AF71">
        <v>30900</v>
      </c>
      <c r="AG71">
        <v>44900</v>
      </c>
      <c r="AH71">
        <v>68.8</v>
      </c>
      <c r="AI71">
        <v>7.7</v>
      </c>
      <c r="AJ71">
        <v>30900</v>
      </c>
      <c r="AK71">
        <v>42700</v>
      </c>
      <c r="AL71">
        <v>72.400000000000006</v>
      </c>
      <c r="AM71">
        <v>7</v>
      </c>
      <c r="AN71">
        <v>32000</v>
      </c>
      <c r="AO71">
        <v>42900</v>
      </c>
      <c r="AP71">
        <v>74.599999999999994</v>
      </c>
      <c r="AQ71">
        <v>7.1</v>
      </c>
      <c r="AR71">
        <v>31200</v>
      </c>
      <c r="AS71">
        <v>43000</v>
      </c>
      <c r="AT71">
        <v>72.7</v>
      </c>
      <c r="AU71">
        <v>7.4</v>
      </c>
      <c r="AV71">
        <v>30300</v>
      </c>
      <c r="AW71">
        <v>41700</v>
      </c>
      <c r="AX71">
        <v>72.599999999999994</v>
      </c>
      <c r="AY71">
        <v>7</v>
      </c>
      <c r="AZ71">
        <v>27600</v>
      </c>
      <c r="BA71">
        <v>40100</v>
      </c>
      <c r="BB71">
        <v>68.8</v>
      </c>
      <c r="BC71">
        <v>8.6999999999999993</v>
      </c>
      <c r="BD71">
        <v>30700</v>
      </c>
      <c r="BE71">
        <v>42100</v>
      </c>
      <c r="BF71">
        <v>73</v>
      </c>
      <c r="BG71">
        <v>7.5</v>
      </c>
      <c r="BH71">
        <v>31600</v>
      </c>
      <c r="BI71">
        <v>41900</v>
      </c>
      <c r="BJ71">
        <v>75.5</v>
      </c>
      <c r="BK71">
        <v>7.1</v>
      </c>
      <c r="BL71">
        <v>28000</v>
      </c>
      <c r="BM71">
        <v>39600</v>
      </c>
      <c r="BN71">
        <v>70.7</v>
      </c>
      <c r="BO71">
        <v>8</v>
      </c>
      <c r="BP71">
        <v>28900</v>
      </c>
      <c r="BQ71">
        <v>40300</v>
      </c>
      <c r="BR71">
        <v>71.7</v>
      </c>
      <c r="BS71">
        <v>8.6999999999999993</v>
      </c>
      <c r="BT71">
        <v>28100</v>
      </c>
      <c r="BU71">
        <v>39700</v>
      </c>
      <c r="BV71">
        <v>70.7</v>
      </c>
      <c r="BW71">
        <v>8.6</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225200</v>
      </c>
      <c r="E72">
        <v>313700</v>
      </c>
      <c r="F72">
        <v>71.8</v>
      </c>
      <c r="G72">
        <v>1.4</v>
      </c>
      <c r="H72">
        <v>228900</v>
      </c>
      <c r="I72">
        <v>317600</v>
      </c>
      <c r="J72">
        <v>72.099999999999994</v>
      </c>
      <c r="K72">
        <v>1.5</v>
      </c>
      <c r="L72">
        <v>231700</v>
      </c>
      <c r="M72">
        <v>320100</v>
      </c>
      <c r="N72">
        <v>72.400000000000006</v>
      </c>
      <c r="O72">
        <v>2.7</v>
      </c>
      <c r="P72">
        <v>231800</v>
      </c>
      <c r="Q72">
        <v>326600</v>
      </c>
      <c r="R72">
        <v>71</v>
      </c>
      <c r="S72">
        <v>2.7</v>
      </c>
      <c r="T72">
        <v>231300</v>
      </c>
      <c r="U72">
        <v>325100</v>
      </c>
      <c r="V72">
        <v>71.099999999999994</v>
      </c>
      <c r="W72">
        <v>2.9</v>
      </c>
      <c r="X72">
        <v>224900</v>
      </c>
      <c r="Y72">
        <v>323800</v>
      </c>
      <c r="Z72">
        <v>69.5</v>
      </c>
      <c r="AA72">
        <v>2.8</v>
      </c>
      <c r="AB72">
        <v>222600</v>
      </c>
      <c r="AC72">
        <v>323400</v>
      </c>
      <c r="AD72">
        <v>68.900000000000006</v>
      </c>
      <c r="AE72">
        <v>3</v>
      </c>
      <c r="AF72">
        <v>232600</v>
      </c>
      <c r="AG72">
        <v>327100</v>
      </c>
      <c r="AH72">
        <v>71.099999999999994</v>
      </c>
      <c r="AI72">
        <v>2.8</v>
      </c>
      <c r="AJ72">
        <v>225200</v>
      </c>
      <c r="AK72">
        <v>327500</v>
      </c>
      <c r="AL72">
        <v>68.8</v>
      </c>
      <c r="AM72">
        <v>2.8</v>
      </c>
      <c r="AN72">
        <v>230300</v>
      </c>
      <c r="AO72">
        <v>327700</v>
      </c>
      <c r="AP72">
        <v>70.3</v>
      </c>
      <c r="AQ72">
        <v>2.8</v>
      </c>
      <c r="AR72">
        <v>242600</v>
      </c>
      <c r="AS72">
        <v>326600</v>
      </c>
      <c r="AT72">
        <v>74.3</v>
      </c>
      <c r="AU72">
        <v>2.7</v>
      </c>
      <c r="AV72">
        <v>239200</v>
      </c>
      <c r="AW72">
        <v>322100</v>
      </c>
      <c r="AX72">
        <v>74.3</v>
      </c>
      <c r="AY72">
        <v>2.8</v>
      </c>
      <c r="AZ72">
        <v>246200</v>
      </c>
      <c r="BA72">
        <v>319400</v>
      </c>
      <c r="BB72">
        <v>77.099999999999994</v>
      </c>
      <c r="BC72">
        <v>2.7</v>
      </c>
      <c r="BD72">
        <v>250200</v>
      </c>
      <c r="BE72">
        <v>327000</v>
      </c>
      <c r="BF72">
        <v>76.5</v>
      </c>
      <c r="BG72">
        <v>2.7</v>
      </c>
      <c r="BH72">
        <v>245300</v>
      </c>
      <c r="BI72">
        <v>327600</v>
      </c>
      <c r="BJ72">
        <v>74.900000000000006</v>
      </c>
      <c r="BK72">
        <v>2.9</v>
      </c>
      <c r="BL72">
        <v>252900</v>
      </c>
      <c r="BM72">
        <v>327000</v>
      </c>
      <c r="BN72">
        <v>77.400000000000006</v>
      </c>
      <c r="BO72">
        <v>2.9</v>
      </c>
      <c r="BP72">
        <v>246800</v>
      </c>
      <c r="BQ72">
        <v>326600</v>
      </c>
      <c r="BR72">
        <v>75.599999999999994</v>
      </c>
      <c r="BS72">
        <v>3.2</v>
      </c>
      <c r="BT72">
        <v>239900</v>
      </c>
      <c r="BU72">
        <v>324600</v>
      </c>
      <c r="BV72">
        <v>73.900000000000006</v>
      </c>
      <c r="BW72">
        <v>3.2</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39700</v>
      </c>
      <c r="E73">
        <v>49800</v>
      </c>
      <c r="F73">
        <v>79.7</v>
      </c>
      <c r="G73">
        <v>3.3</v>
      </c>
      <c r="H73">
        <v>40400</v>
      </c>
      <c r="I73">
        <v>50300</v>
      </c>
      <c r="J73">
        <v>80.3</v>
      </c>
      <c r="K73">
        <v>3.4</v>
      </c>
      <c r="L73">
        <v>43300</v>
      </c>
      <c r="M73">
        <v>50200</v>
      </c>
      <c r="N73">
        <v>86.3</v>
      </c>
      <c r="O73">
        <v>5.6</v>
      </c>
      <c r="P73">
        <v>42800</v>
      </c>
      <c r="Q73">
        <v>51700</v>
      </c>
      <c r="R73">
        <v>82.8</v>
      </c>
      <c r="S73">
        <v>6.6</v>
      </c>
      <c r="T73">
        <v>41000</v>
      </c>
      <c r="U73">
        <v>50400</v>
      </c>
      <c r="V73">
        <v>81.400000000000006</v>
      </c>
      <c r="W73">
        <v>6.7</v>
      </c>
      <c r="X73">
        <v>40500</v>
      </c>
      <c r="Y73">
        <v>50600</v>
      </c>
      <c r="Z73">
        <v>80.099999999999994</v>
      </c>
      <c r="AA73">
        <v>6.6</v>
      </c>
      <c r="AB73">
        <v>35700</v>
      </c>
      <c r="AC73">
        <v>49600</v>
      </c>
      <c r="AD73">
        <v>71.900000000000006</v>
      </c>
      <c r="AE73">
        <v>7.4</v>
      </c>
      <c r="AF73">
        <v>37800</v>
      </c>
      <c r="AG73">
        <v>49700</v>
      </c>
      <c r="AH73">
        <v>75.900000000000006</v>
      </c>
      <c r="AI73">
        <v>7.6</v>
      </c>
      <c r="AJ73">
        <v>36200</v>
      </c>
      <c r="AK73">
        <v>49700</v>
      </c>
      <c r="AL73">
        <v>72.8</v>
      </c>
      <c r="AM73">
        <v>7.8</v>
      </c>
      <c r="AN73">
        <v>38800</v>
      </c>
      <c r="AO73">
        <v>50900</v>
      </c>
      <c r="AP73">
        <v>76.2</v>
      </c>
      <c r="AQ73">
        <v>6.8</v>
      </c>
      <c r="AR73">
        <v>38700</v>
      </c>
      <c r="AS73">
        <v>50400</v>
      </c>
      <c r="AT73">
        <v>76.7</v>
      </c>
      <c r="AU73">
        <v>6.9</v>
      </c>
      <c r="AV73">
        <v>40600</v>
      </c>
      <c r="AW73">
        <v>51500</v>
      </c>
      <c r="AX73">
        <v>78.8</v>
      </c>
      <c r="AY73">
        <v>7.1</v>
      </c>
      <c r="AZ73">
        <v>41300</v>
      </c>
      <c r="BA73">
        <v>50500</v>
      </c>
      <c r="BB73">
        <v>81.7</v>
      </c>
      <c r="BC73">
        <v>7.7</v>
      </c>
      <c r="BD73">
        <v>43800</v>
      </c>
      <c r="BE73">
        <v>51200</v>
      </c>
      <c r="BF73">
        <v>85.5</v>
      </c>
      <c r="BG73">
        <v>6.2</v>
      </c>
      <c r="BH73">
        <v>39000</v>
      </c>
      <c r="BI73">
        <v>50000</v>
      </c>
      <c r="BJ73">
        <v>78</v>
      </c>
      <c r="BK73">
        <v>8</v>
      </c>
      <c r="BL73">
        <v>39500</v>
      </c>
      <c r="BM73">
        <v>50900</v>
      </c>
      <c r="BN73">
        <v>77.7</v>
      </c>
      <c r="BO73">
        <v>7.4</v>
      </c>
      <c r="BP73">
        <v>37700</v>
      </c>
      <c r="BQ73">
        <v>47300</v>
      </c>
      <c r="BR73">
        <v>79.8</v>
      </c>
      <c r="BS73">
        <v>7.4</v>
      </c>
      <c r="BT73">
        <v>41100</v>
      </c>
      <c r="BU73">
        <v>49800</v>
      </c>
      <c r="BV73">
        <v>82.6</v>
      </c>
      <c r="BW73">
        <v>6.4</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213300</v>
      </c>
      <c r="E74">
        <v>318000</v>
      </c>
      <c r="F74">
        <v>67.099999999999994</v>
      </c>
      <c r="G74">
        <v>1.4</v>
      </c>
      <c r="H74">
        <v>217600</v>
      </c>
      <c r="I74">
        <v>319800</v>
      </c>
      <c r="J74">
        <v>68</v>
      </c>
      <c r="K74">
        <v>1.5</v>
      </c>
      <c r="L74">
        <v>224100</v>
      </c>
      <c r="M74">
        <v>320000</v>
      </c>
      <c r="N74">
        <v>70</v>
      </c>
      <c r="O74">
        <v>2.6</v>
      </c>
      <c r="P74">
        <v>230300</v>
      </c>
      <c r="Q74">
        <v>322100</v>
      </c>
      <c r="R74">
        <v>71.5</v>
      </c>
      <c r="S74">
        <v>2.5</v>
      </c>
      <c r="T74">
        <v>228300</v>
      </c>
      <c r="U74">
        <v>327300</v>
      </c>
      <c r="V74">
        <v>69.8</v>
      </c>
      <c r="W74">
        <v>2.6</v>
      </c>
      <c r="X74">
        <v>217200</v>
      </c>
      <c r="Y74">
        <v>325900</v>
      </c>
      <c r="Z74">
        <v>66.599999999999994</v>
      </c>
      <c r="AA74">
        <v>2.9</v>
      </c>
      <c r="AB74">
        <v>218900</v>
      </c>
      <c r="AC74">
        <v>330700</v>
      </c>
      <c r="AD74">
        <v>66.2</v>
      </c>
      <c r="AE74">
        <v>3</v>
      </c>
      <c r="AF74">
        <v>221100</v>
      </c>
      <c r="AG74">
        <v>329800</v>
      </c>
      <c r="AH74">
        <v>67</v>
      </c>
      <c r="AI74">
        <v>3.1</v>
      </c>
      <c r="AJ74">
        <v>211700</v>
      </c>
      <c r="AK74">
        <v>326600</v>
      </c>
      <c r="AL74">
        <v>64.8</v>
      </c>
      <c r="AM74">
        <v>3</v>
      </c>
      <c r="AN74">
        <v>214100</v>
      </c>
      <c r="AO74">
        <v>326000</v>
      </c>
      <c r="AP74">
        <v>65.7</v>
      </c>
      <c r="AQ74">
        <v>3</v>
      </c>
      <c r="AR74">
        <v>222300</v>
      </c>
      <c r="AS74">
        <v>324100</v>
      </c>
      <c r="AT74">
        <v>68.599999999999994</v>
      </c>
      <c r="AU74">
        <v>2.8</v>
      </c>
      <c r="AV74">
        <v>218700</v>
      </c>
      <c r="AW74">
        <v>325000</v>
      </c>
      <c r="AX74">
        <v>67.3</v>
      </c>
      <c r="AY74">
        <v>3</v>
      </c>
      <c r="AZ74">
        <v>230000</v>
      </c>
      <c r="BA74">
        <v>324600</v>
      </c>
      <c r="BB74">
        <v>70.900000000000006</v>
      </c>
      <c r="BC74">
        <v>3.1</v>
      </c>
      <c r="BD74">
        <v>231000</v>
      </c>
      <c r="BE74">
        <v>323800</v>
      </c>
      <c r="BF74">
        <v>71.3</v>
      </c>
      <c r="BG74">
        <v>3.1</v>
      </c>
      <c r="BH74">
        <v>241700</v>
      </c>
      <c r="BI74">
        <v>323900</v>
      </c>
      <c r="BJ74">
        <v>74.599999999999994</v>
      </c>
      <c r="BK74">
        <v>2.8</v>
      </c>
      <c r="BL74">
        <v>231000</v>
      </c>
      <c r="BM74">
        <v>324400</v>
      </c>
      <c r="BN74">
        <v>71.2</v>
      </c>
      <c r="BO74">
        <v>2.8</v>
      </c>
      <c r="BP74">
        <v>230100</v>
      </c>
      <c r="BQ74">
        <v>322300</v>
      </c>
      <c r="BR74">
        <v>71.400000000000006</v>
      </c>
      <c r="BS74">
        <v>3.1</v>
      </c>
      <c r="BT74">
        <v>228800</v>
      </c>
      <c r="BU74">
        <v>321500</v>
      </c>
      <c r="BV74">
        <v>71.2</v>
      </c>
      <c r="BW74">
        <v>3.1</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135700</v>
      </c>
      <c r="E75">
        <v>191900</v>
      </c>
      <c r="F75">
        <v>70.7</v>
      </c>
      <c r="G75">
        <v>2.5</v>
      </c>
      <c r="H75">
        <v>136300</v>
      </c>
      <c r="I75">
        <v>194500</v>
      </c>
      <c r="J75">
        <v>70.099999999999994</v>
      </c>
      <c r="K75">
        <v>2.6</v>
      </c>
      <c r="L75">
        <v>137700</v>
      </c>
      <c r="M75">
        <v>195900</v>
      </c>
      <c r="N75">
        <v>70.3</v>
      </c>
      <c r="O75">
        <v>2.6</v>
      </c>
      <c r="P75">
        <v>140500</v>
      </c>
      <c r="Q75">
        <v>196800</v>
      </c>
      <c r="R75">
        <v>71.400000000000006</v>
      </c>
      <c r="S75">
        <v>2.7</v>
      </c>
      <c r="T75">
        <v>132100</v>
      </c>
      <c r="U75">
        <v>197800</v>
      </c>
      <c r="V75">
        <v>66.8</v>
      </c>
      <c r="W75">
        <v>2.7</v>
      </c>
      <c r="X75">
        <v>133300</v>
      </c>
      <c r="Y75">
        <v>198700</v>
      </c>
      <c r="Z75">
        <v>67.099999999999994</v>
      </c>
      <c r="AA75">
        <v>2.7</v>
      </c>
      <c r="AB75">
        <v>134100</v>
      </c>
      <c r="AC75">
        <v>202000</v>
      </c>
      <c r="AD75">
        <v>66.400000000000006</v>
      </c>
      <c r="AE75">
        <v>2.7</v>
      </c>
      <c r="AF75">
        <v>129900</v>
      </c>
      <c r="AG75">
        <v>206500</v>
      </c>
      <c r="AH75">
        <v>62.9</v>
      </c>
      <c r="AI75">
        <v>2.9</v>
      </c>
      <c r="AJ75">
        <v>137100</v>
      </c>
      <c r="AK75">
        <v>211300</v>
      </c>
      <c r="AL75">
        <v>64.900000000000006</v>
      </c>
      <c r="AM75">
        <v>2.9</v>
      </c>
      <c r="AN75">
        <v>143300</v>
      </c>
      <c r="AO75">
        <v>214900</v>
      </c>
      <c r="AP75">
        <v>66.7</v>
      </c>
      <c r="AQ75">
        <v>3.1</v>
      </c>
      <c r="AR75">
        <v>140500</v>
      </c>
      <c r="AS75">
        <v>218500</v>
      </c>
      <c r="AT75">
        <v>64.3</v>
      </c>
      <c r="AU75">
        <v>3.1</v>
      </c>
      <c r="AV75">
        <v>144900</v>
      </c>
      <c r="AW75">
        <v>225400</v>
      </c>
      <c r="AX75">
        <v>64.3</v>
      </c>
      <c r="AY75">
        <v>2.9</v>
      </c>
      <c r="AZ75">
        <v>160300</v>
      </c>
      <c r="BA75">
        <v>232800</v>
      </c>
      <c r="BB75">
        <v>68.900000000000006</v>
      </c>
      <c r="BC75">
        <v>2.8</v>
      </c>
      <c r="BD75">
        <v>167900</v>
      </c>
      <c r="BE75">
        <v>238700</v>
      </c>
      <c r="BF75">
        <v>70.3</v>
      </c>
      <c r="BG75">
        <v>3</v>
      </c>
      <c r="BH75">
        <v>173100</v>
      </c>
      <c r="BI75">
        <v>241900</v>
      </c>
      <c r="BJ75">
        <v>71.599999999999994</v>
      </c>
      <c r="BK75">
        <v>3</v>
      </c>
      <c r="BL75">
        <v>179300</v>
      </c>
      <c r="BM75">
        <v>245500</v>
      </c>
      <c r="BN75">
        <v>73</v>
      </c>
      <c r="BO75">
        <v>2.8</v>
      </c>
      <c r="BP75">
        <v>175400</v>
      </c>
      <c r="BQ75">
        <v>246400</v>
      </c>
      <c r="BR75">
        <v>71.2</v>
      </c>
      <c r="BS75">
        <v>3.4</v>
      </c>
      <c r="BT75">
        <v>178600</v>
      </c>
      <c r="BU75">
        <v>250700</v>
      </c>
      <c r="BV75">
        <v>71.2</v>
      </c>
      <c r="BW75">
        <v>3.5</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26100</v>
      </c>
      <c r="E76">
        <v>32900</v>
      </c>
      <c r="F76">
        <v>79.3</v>
      </c>
      <c r="G76">
        <v>3.2</v>
      </c>
      <c r="H76">
        <v>27300</v>
      </c>
      <c r="I76">
        <v>33200</v>
      </c>
      <c r="J76">
        <v>82.3</v>
      </c>
      <c r="K76">
        <v>3.3</v>
      </c>
      <c r="L76">
        <v>26800</v>
      </c>
      <c r="M76">
        <v>34100</v>
      </c>
      <c r="N76">
        <v>78.8</v>
      </c>
      <c r="O76">
        <v>8.4</v>
      </c>
      <c r="P76">
        <v>26800</v>
      </c>
      <c r="Q76">
        <v>33700</v>
      </c>
      <c r="R76">
        <v>79.5</v>
      </c>
      <c r="S76">
        <v>8.5</v>
      </c>
      <c r="T76">
        <v>24700</v>
      </c>
      <c r="U76">
        <v>34500</v>
      </c>
      <c r="V76">
        <v>71.599999999999994</v>
      </c>
      <c r="W76">
        <v>10.1</v>
      </c>
      <c r="X76">
        <v>22600</v>
      </c>
      <c r="Y76">
        <v>33200</v>
      </c>
      <c r="Z76">
        <v>67.8</v>
      </c>
      <c r="AA76">
        <v>9.5</v>
      </c>
      <c r="AB76">
        <v>25800</v>
      </c>
      <c r="AC76">
        <v>32100</v>
      </c>
      <c r="AD76">
        <v>80.400000000000006</v>
      </c>
      <c r="AE76">
        <v>7.8</v>
      </c>
      <c r="AF76">
        <v>23800</v>
      </c>
      <c r="AG76">
        <v>32400</v>
      </c>
      <c r="AH76">
        <v>73.5</v>
      </c>
      <c r="AI76">
        <v>8.9</v>
      </c>
      <c r="AJ76">
        <v>26500</v>
      </c>
      <c r="AK76">
        <v>33100</v>
      </c>
      <c r="AL76">
        <v>79.900000000000006</v>
      </c>
      <c r="AM76">
        <v>7.9</v>
      </c>
      <c r="AN76">
        <v>24800</v>
      </c>
      <c r="AO76">
        <v>33100</v>
      </c>
      <c r="AP76">
        <v>75</v>
      </c>
      <c r="AQ76">
        <v>9.1999999999999993</v>
      </c>
      <c r="AR76">
        <v>26900</v>
      </c>
      <c r="AS76">
        <v>32400</v>
      </c>
      <c r="AT76">
        <v>83.1</v>
      </c>
      <c r="AU76">
        <v>7.9</v>
      </c>
      <c r="AV76">
        <v>25100</v>
      </c>
      <c r="AW76">
        <v>32300</v>
      </c>
      <c r="AX76">
        <v>77.7</v>
      </c>
      <c r="AY76">
        <v>8</v>
      </c>
      <c r="AZ76">
        <v>25100</v>
      </c>
      <c r="BA76">
        <v>32400</v>
      </c>
      <c r="BB76">
        <v>77.599999999999994</v>
      </c>
      <c r="BC76">
        <v>9.6</v>
      </c>
      <c r="BD76">
        <v>23900</v>
      </c>
      <c r="BE76">
        <v>32700</v>
      </c>
      <c r="BF76">
        <v>73</v>
      </c>
      <c r="BG76">
        <v>10.1</v>
      </c>
      <c r="BH76">
        <v>23300</v>
      </c>
      <c r="BI76">
        <v>31900</v>
      </c>
      <c r="BJ76">
        <v>73.099999999999994</v>
      </c>
      <c r="BK76">
        <v>10.199999999999999</v>
      </c>
      <c r="BL76">
        <v>23500</v>
      </c>
      <c r="BM76">
        <v>32200</v>
      </c>
      <c r="BN76">
        <v>73.2</v>
      </c>
      <c r="BO76">
        <v>9.8000000000000007</v>
      </c>
      <c r="BP76">
        <v>25700</v>
      </c>
      <c r="BQ76">
        <v>31200</v>
      </c>
      <c r="BR76">
        <v>82.5</v>
      </c>
      <c r="BS76">
        <v>9.1999999999999993</v>
      </c>
      <c r="BT76">
        <v>25400</v>
      </c>
      <c r="BU76">
        <v>32300</v>
      </c>
      <c r="BV76">
        <v>78.599999999999994</v>
      </c>
      <c r="BW76">
        <v>9.3000000000000007</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47800</v>
      </c>
      <c r="E77">
        <v>63600</v>
      </c>
      <c r="F77">
        <v>75.099999999999994</v>
      </c>
      <c r="G77">
        <v>4.2</v>
      </c>
      <c r="H77">
        <v>49300</v>
      </c>
      <c r="I77">
        <v>64500</v>
      </c>
      <c r="J77">
        <v>76.400000000000006</v>
      </c>
      <c r="K77">
        <v>3.5</v>
      </c>
      <c r="L77">
        <v>51400</v>
      </c>
      <c r="M77">
        <v>64600</v>
      </c>
      <c r="N77">
        <v>79.5</v>
      </c>
      <c r="O77">
        <v>5.2</v>
      </c>
      <c r="P77">
        <v>52300</v>
      </c>
      <c r="Q77">
        <v>66600</v>
      </c>
      <c r="R77">
        <v>78.599999999999994</v>
      </c>
      <c r="S77">
        <v>5.4</v>
      </c>
      <c r="T77">
        <v>52300</v>
      </c>
      <c r="U77">
        <v>67400</v>
      </c>
      <c r="V77">
        <v>77.599999999999994</v>
      </c>
      <c r="W77">
        <v>6</v>
      </c>
      <c r="X77">
        <v>50300</v>
      </c>
      <c r="Y77">
        <v>68500</v>
      </c>
      <c r="Z77">
        <v>73.400000000000006</v>
      </c>
      <c r="AA77">
        <v>6.8</v>
      </c>
      <c r="AB77">
        <v>53800</v>
      </c>
      <c r="AC77">
        <v>71300</v>
      </c>
      <c r="AD77">
        <v>75.400000000000006</v>
      </c>
      <c r="AE77">
        <v>7.2</v>
      </c>
      <c r="AF77">
        <v>54200</v>
      </c>
      <c r="AG77">
        <v>69600</v>
      </c>
      <c r="AH77">
        <v>77.900000000000006</v>
      </c>
      <c r="AI77">
        <v>6.2</v>
      </c>
      <c r="AJ77">
        <v>53000</v>
      </c>
      <c r="AK77">
        <v>71500</v>
      </c>
      <c r="AL77">
        <v>74.099999999999994</v>
      </c>
      <c r="AM77">
        <v>6.6</v>
      </c>
      <c r="AN77">
        <v>51400</v>
      </c>
      <c r="AO77">
        <v>71400</v>
      </c>
      <c r="AP77">
        <v>72.099999999999994</v>
      </c>
      <c r="AQ77">
        <v>6.7</v>
      </c>
      <c r="AR77">
        <v>55000</v>
      </c>
      <c r="AS77">
        <v>72100</v>
      </c>
      <c r="AT77">
        <v>76.400000000000006</v>
      </c>
      <c r="AU77">
        <v>6</v>
      </c>
      <c r="AV77">
        <v>57500</v>
      </c>
      <c r="AW77">
        <v>71600</v>
      </c>
      <c r="AX77">
        <v>80.400000000000006</v>
      </c>
      <c r="AY77">
        <v>6.8</v>
      </c>
      <c r="AZ77">
        <v>59400</v>
      </c>
      <c r="BA77">
        <v>71700</v>
      </c>
      <c r="BB77">
        <v>82.9</v>
      </c>
      <c r="BC77">
        <v>6.7</v>
      </c>
      <c r="BD77">
        <v>62200</v>
      </c>
      <c r="BE77">
        <v>70500</v>
      </c>
      <c r="BF77">
        <v>88.2</v>
      </c>
      <c r="BG77">
        <v>6.3</v>
      </c>
      <c r="BH77">
        <v>52900</v>
      </c>
      <c r="BI77">
        <v>72700</v>
      </c>
      <c r="BJ77">
        <v>72.8</v>
      </c>
      <c r="BK77">
        <v>8.5</v>
      </c>
      <c r="BL77">
        <v>57500</v>
      </c>
      <c r="BM77">
        <v>72100</v>
      </c>
      <c r="BN77">
        <v>79.8</v>
      </c>
      <c r="BO77">
        <v>6.9</v>
      </c>
      <c r="BP77">
        <v>60100</v>
      </c>
      <c r="BQ77">
        <v>73400</v>
      </c>
      <c r="BR77">
        <v>81.900000000000006</v>
      </c>
      <c r="BS77">
        <v>7.8</v>
      </c>
      <c r="BT77">
        <v>63200</v>
      </c>
      <c r="BU77">
        <v>74200</v>
      </c>
      <c r="BV77">
        <v>85.1</v>
      </c>
      <c r="BW77">
        <v>7.1</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161500</v>
      </c>
      <c r="E78">
        <v>220200</v>
      </c>
      <c r="F78">
        <v>73.400000000000006</v>
      </c>
      <c r="G78">
        <v>3.5</v>
      </c>
      <c r="H78">
        <v>161700</v>
      </c>
      <c r="I78">
        <v>221100</v>
      </c>
      <c r="J78">
        <v>73.099999999999994</v>
      </c>
      <c r="K78">
        <v>3.4</v>
      </c>
      <c r="L78">
        <v>163100</v>
      </c>
      <c r="M78">
        <v>225200</v>
      </c>
      <c r="N78">
        <v>72.400000000000006</v>
      </c>
      <c r="O78">
        <v>3.5</v>
      </c>
      <c r="P78">
        <v>166100</v>
      </c>
      <c r="Q78">
        <v>228900</v>
      </c>
      <c r="R78">
        <v>72.599999999999994</v>
      </c>
      <c r="S78">
        <v>3.7</v>
      </c>
      <c r="T78">
        <v>172000</v>
      </c>
      <c r="U78">
        <v>231500</v>
      </c>
      <c r="V78">
        <v>74.3</v>
      </c>
      <c r="W78">
        <v>4</v>
      </c>
      <c r="X78">
        <v>169300</v>
      </c>
      <c r="Y78">
        <v>235700</v>
      </c>
      <c r="Z78">
        <v>71.8</v>
      </c>
      <c r="AA78">
        <v>4</v>
      </c>
      <c r="AB78">
        <v>171300</v>
      </c>
      <c r="AC78">
        <v>238100</v>
      </c>
      <c r="AD78">
        <v>72</v>
      </c>
      <c r="AE78">
        <v>4</v>
      </c>
      <c r="AF78">
        <v>158200</v>
      </c>
      <c r="AG78">
        <v>239700</v>
      </c>
      <c r="AH78">
        <v>66</v>
      </c>
      <c r="AI78">
        <v>4.0999999999999996</v>
      </c>
      <c r="AJ78">
        <v>171500</v>
      </c>
      <c r="AK78">
        <v>239100</v>
      </c>
      <c r="AL78">
        <v>71.7</v>
      </c>
      <c r="AM78">
        <v>3.9</v>
      </c>
      <c r="AN78">
        <v>177100</v>
      </c>
      <c r="AO78">
        <v>241400</v>
      </c>
      <c r="AP78">
        <v>73.400000000000006</v>
      </c>
      <c r="AQ78">
        <v>3.7</v>
      </c>
      <c r="AR78">
        <v>178200</v>
      </c>
      <c r="AS78">
        <v>243800</v>
      </c>
      <c r="AT78">
        <v>73.099999999999994</v>
      </c>
      <c r="AU78">
        <v>3.9</v>
      </c>
      <c r="AV78">
        <v>186100</v>
      </c>
      <c r="AW78">
        <v>246800</v>
      </c>
      <c r="AX78">
        <v>75.400000000000006</v>
      </c>
      <c r="AY78">
        <v>3.6</v>
      </c>
      <c r="AZ78">
        <v>189100</v>
      </c>
      <c r="BA78">
        <v>245500</v>
      </c>
      <c r="BB78">
        <v>77</v>
      </c>
      <c r="BC78">
        <v>3.5</v>
      </c>
      <c r="BD78">
        <v>181800</v>
      </c>
      <c r="BE78">
        <v>245700</v>
      </c>
      <c r="BF78">
        <v>74</v>
      </c>
      <c r="BG78">
        <v>3.6</v>
      </c>
      <c r="BH78">
        <v>191700</v>
      </c>
      <c r="BI78">
        <v>251100</v>
      </c>
      <c r="BJ78">
        <v>76.3</v>
      </c>
      <c r="BK78">
        <v>3.7</v>
      </c>
      <c r="BL78">
        <v>191500</v>
      </c>
      <c r="BM78">
        <v>251600</v>
      </c>
      <c r="BN78">
        <v>76.099999999999994</v>
      </c>
      <c r="BO78">
        <v>3.7</v>
      </c>
      <c r="BP78">
        <v>187400</v>
      </c>
      <c r="BQ78">
        <v>247300</v>
      </c>
      <c r="BR78">
        <v>75.8</v>
      </c>
      <c r="BS78">
        <v>4.4000000000000004</v>
      </c>
      <c r="BT78">
        <v>185500</v>
      </c>
      <c r="BU78">
        <v>251200</v>
      </c>
      <c r="BV78">
        <v>73.8</v>
      </c>
      <c r="BW78">
        <v>4.3</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226800</v>
      </c>
      <c r="E79">
        <v>309200</v>
      </c>
      <c r="F79">
        <v>73.3</v>
      </c>
      <c r="G79">
        <v>1.4</v>
      </c>
      <c r="H79">
        <v>229100</v>
      </c>
      <c r="I79">
        <v>311000</v>
      </c>
      <c r="J79">
        <v>73.599999999999994</v>
      </c>
      <c r="K79">
        <v>1.5</v>
      </c>
      <c r="L79">
        <v>230900</v>
      </c>
      <c r="M79">
        <v>312700</v>
      </c>
      <c r="N79">
        <v>73.8</v>
      </c>
      <c r="O79">
        <v>2.7</v>
      </c>
      <c r="P79">
        <v>233100</v>
      </c>
      <c r="Q79">
        <v>314200</v>
      </c>
      <c r="R79">
        <v>74.2</v>
      </c>
      <c r="S79">
        <v>2.6</v>
      </c>
      <c r="T79">
        <v>237500</v>
      </c>
      <c r="U79">
        <v>313500</v>
      </c>
      <c r="V79">
        <v>75.7</v>
      </c>
      <c r="W79">
        <v>2.7</v>
      </c>
      <c r="X79">
        <v>232200</v>
      </c>
      <c r="Y79">
        <v>312100</v>
      </c>
      <c r="Z79">
        <v>74.400000000000006</v>
      </c>
      <c r="AA79">
        <v>2.7</v>
      </c>
      <c r="AB79">
        <v>228100</v>
      </c>
      <c r="AC79">
        <v>310800</v>
      </c>
      <c r="AD79">
        <v>73.400000000000006</v>
      </c>
      <c r="AE79">
        <v>2.7</v>
      </c>
      <c r="AF79">
        <v>225700</v>
      </c>
      <c r="AG79">
        <v>309100</v>
      </c>
      <c r="AH79">
        <v>73</v>
      </c>
      <c r="AI79">
        <v>2.7</v>
      </c>
      <c r="AJ79">
        <v>228100</v>
      </c>
      <c r="AK79">
        <v>305200</v>
      </c>
      <c r="AL79">
        <v>74.7</v>
      </c>
      <c r="AM79">
        <v>2.6</v>
      </c>
      <c r="AN79">
        <v>224500</v>
      </c>
      <c r="AO79">
        <v>302200</v>
      </c>
      <c r="AP79">
        <v>74.3</v>
      </c>
      <c r="AQ79">
        <v>2.7</v>
      </c>
      <c r="AR79">
        <v>224500</v>
      </c>
      <c r="AS79">
        <v>299700</v>
      </c>
      <c r="AT79">
        <v>74.900000000000006</v>
      </c>
      <c r="AU79">
        <v>2.6</v>
      </c>
      <c r="AV79">
        <v>232200</v>
      </c>
      <c r="AW79">
        <v>297900</v>
      </c>
      <c r="AX79">
        <v>77.900000000000006</v>
      </c>
      <c r="AY79">
        <v>2.5</v>
      </c>
      <c r="AZ79">
        <v>223500</v>
      </c>
      <c r="BA79">
        <v>295900</v>
      </c>
      <c r="BB79">
        <v>75.599999999999994</v>
      </c>
      <c r="BC79">
        <v>2.7</v>
      </c>
      <c r="BD79">
        <v>229300</v>
      </c>
      <c r="BE79">
        <v>294000</v>
      </c>
      <c r="BF79">
        <v>78</v>
      </c>
      <c r="BG79">
        <v>2.6</v>
      </c>
      <c r="BH79">
        <v>231000</v>
      </c>
      <c r="BI79">
        <v>291400</v>
      </c>
      <c r="BJ79">
        <v>79.3</v>
      </c>
      <c r="BK79">
        <v>2.5</v>
      </c>
      <c r="BL79">
        <v>227400</v>
      </c>
      <c r="BM79">
        <v>289300</v>
      </c>
      <c r="BN79">
        <v>78.599999999999994</v>
      </c>
      <c r="BO79">
        <v>2.6</v>
      </c>
      <c r="BP79">
        <v>223300</v>
      </c>
      <c r="BQ79">
        <v>289600</v>
      </c>
      <c r="BR79">
        <v>77.099999999999994</v>
      </c>
      <c r="BS79">
        <v>3</v>
      </c>
      <c r="BT79">
        <v>215200</v>
      </c>
      <c r="BU79">
        <v>284100</v>
      </c>
      <c r="BV79">
        <v>75.7</v>
      </c>
      <c r="BW79">
        <v>2.9</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73100</v>
      </c>
      <c r="E80">
        <v>88300</v>
      </c>
      <c r="F80">
        <v>82.7</v>
      </c>
      <c r="G80">
        <v>3.3</v>
      </c>
      <c r="H80">
        <v>72400</v>
      </c>
      <c r="I80">
        <v>87700</v>
      </c>
      <c r="J80">
        <v>82.6</v>
      </c>
      <c r="K80">
        <v>3.5</v>
      </c>
      <c r="L80">
        <v>71900</v>
      </c>
      <c r="M80">
        <v>89800</v>
      </c>
      <c r="N80">
        <v>80.099999999999994</v>
      </c>
      <c r="O80">
        <v>4.7</v>
      </c>
      <c r="P80">
        <v>70100</v>
      </c>
      <c r="Q80">
        <v>89200</v>
      </c>
      <c r="R80">
        <v>78.599999999999994</v>
      </c>
      <c r="S80">
        <v>5.4</v>
      </c>
      <c r="T80">
        <v>71900</v>
      </c>
      <c r="U80">
        <v>90000</v>
      </c>
      <c r="V80">
        <v>79.900000000000006</v>
      </c>
      <c r="W80">
        <v>5.5</v>
      </c>
      <c r="X80">
        <v>64200</v>
      </c>
      <c r="Y80">
        <v>89600</v>
      </c>
      <c r="Z80">
        <v>71.7</v>
      </c>
      <c r="AA80">
        <v>5.7</v>
      </c>
      <c r="AB80">
        <v>71300</v>
      </c>
      <c r="AC80">
        <v>92000</v>
      </c>
      <c r="AD80">
        <v>77.5</v>
      </c>
      <c r="AE80">
        <v>5.6</v>
      </c>
      <c r="AF80">
        <v>70600</v>
      </c>
      <c r="AG80">
        <v>92300</v>
      </c>
      <c r="AH80">
        <v>76.5</v>
      </c>
      <c r="AI80">
        <v>6</v>
      </c>
      <c r="AJ80">
        <v>68500</v>
      </c>
      <c r="AK80">
        <v>93000</v>
      </c>
      <c r="AL80">
        <v>73.7</v>
      </c>
      <c r="AM80">
        <v>5.5</v>
      </c>
      <c r="AN80">
        <v>77800</v>
      </c>
      <c r="AO80">
        <v>94400</v>
      </c>
      <c r="AP80">
        <v>82.4</v>
      </c>
      <c r="AQ80">
        <v>4.8</v>
      </c>
      <c r="AR80">
        <v>76400</v>
      </c>
      <c r="AS80">
        <v>94100</v>
      </c>
      <c r="AT80">
        <v>81.2</v>
      </c>
      <c r="AU80">
        <v>5</v>
      </c>
      <c r="AV80">
        <v>77500</v>
      </c>
      <c r="AW80">
        <v>93900</v>
      </c>
      <c r="AX80">
        <v>82.5</v>
      </c>
      <c r="AY80">
        <v>5.0999999999999996</v>
      </c>
      <c r="AZ80">
        <v>79800</v>
      </c>
      <c r="BA80">
        <v>94000</v>
      </c>
      <c r="BB80">
        <v>84.9</v>
      </c>
      <c r="BC80">
        <v>5.3</v>
      </c>
      <c r="BD80">
        <v>77500</v>
      </c>
      <c r="BE80">
        <v>95900</v>
      </c>
      <c r="BF80">
        <v>80.8</v>
      </c>
      <c r="BG80">
        <v>5.3</v>
      </c>
      <c r="BH80">
        <v>77600</v>
      </c>
      <c r="BI80">
        <v>95600</v>
      </c>
      <c r="BJ80">
        <v>81.2</v>
      </c>
      <c r="BK80">
        <v>5.2</v>
      </c>
      <c r="BL80">
        <v>75900</v>
      </c>
      <c r="BM80">
        <v>94500</v>
      </c>
      <c r="BN80">
        <v>80.3</v>
      </c>
      <c r="BO80">
        <v>5.8</v>
      </c>
      <c r="BP80">
        <v>78600</v>
      </c>
      <c r="BQ80">
        <v>96100</v>
      </c>
      <c r="BR80">
        <v>81.8</v>
      </c>
      <c r="BS80">
        <v>5.9</v>
      </c>
      <c r="BT80">
        <v>78500</v>
      </c>
      <c r="BU80">
        <v>98700</v>
      </c>
      <c r="BV80">
        <v>79.5</v>
      </c>
      <c r="BW80">
        <v>5.8</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46300</v>
      </c>
      <c r="E81">
        <v>62400</v>
      </c>
      <c r="F81">
        <v>74.2</v>
      </c>
      <c r="G81">
        <v>2.7</v>
      </c>
      <c r="H81">
        <v>45700</v>
      </c>
      <c r="I81">
        <v>62800</v>
      </c>
      <c r="J81">
        <v>72.8</v>
      </c>
      <c r="K81">
        <v>2.6</v>
      </c>
      <c r="L81">
        <v>47500</v>
      </c>
      <c r="M81">
        <v>64600</v>
      </c>
      <c r="N81">
        <v>73.5</v>
      </c>
      <c r="O81">
        <v>2.6</v>
      </c>
      <c r="P81">
        <v>47400</v>
      </c>
      <c r="Q81">
        <v>65900</v>
      </c>
      <c r="R81">
        <v>71.900000000000006</v>
      </c>
      <c r="S81">
        <v>2.8</v>
      </c>
      <c r="T81">
        <v>47300</v>
      </c>
      <c r="U81">
        <v>65600</v>
      </c>
      <c r="V81">
        <v>72.099999999999994</v>
      </c>
      <c r="W81">
        <v>2.7</v>
      </c>
      <c r="X81">
        <v>45300</v>
      </c>
      <c r="Y81">
        <v>66100</v>
      </c>
      <c r="Z81">
        <v>68.5</v>
      </c>
      <c r="AA81">
        <v>2.8</v>
      </c>
      <c r="AB81">
        <v>46500</v>
      </c>
      <c r="AC81">
        <v>65600</v>
      </c>
      <c r="AD81">
        <v>70.8</v>
      </c>
      <c r="AE81">
        <v>2.8</v>
      </c>
      <c r="AF81">
        <v>45200</v>
      </c>
      <c r="AG81">
        <v>66700</v>
      </c>
      <c r="AH81">
        <v>67.8</v>
      </c>
      <c r="AI81">
        <v>3</v>
      </c>
      <c r="AJ81">
        <v>45500</v>
      </c>
      <c r="AK81">
        <v>66400</v>
      </c>
      <c r="AL81">
        <v>68.5</v>
      </c>
      <c r="AM81">
        <v>2.9</v>
      </c>
      <c r="AN81">
        <v>47900</v>
      </c>
      <c r="AO81">
        <v>65700</v>
      </c>
      <c r="AP81">
        <v>72.900000000000006</v>
      </c>
      <c r="AQ81">
        <v>2.7</v>
      </c>
      <c r="AR81">
        <v>47100</v>
      </c>
      <c r="AS81">
        <v>65500</v>
      </c>
      <c r="AT81">
        <v>71.900000000000006</v>
      </c>
      <c r="AU81">
        <v>2.7</v>
      </c>
      <c r="AV81">
        <v>46900</v>
      </c>
      <c r="AW81">
        <v>64800</v>
      </c>
      <c r="AX81">
        <v>72.5</v>
      </c>
      <c r="AY81">
        <v>2.7</v>
      </c>
      <c r="AZ81">
        <v>48400</v>
      </c>
      <c r="BA81">
        <v>64700</v>
      </c>
      <c r="BB81">
        <v>74.8</v>
      </c>
      <c r="BC81">
        <v>2.8</v>
      </c>
      <c r="BD81">
        <v>47800</v>
      </c>
      <c r="BE81">
        <v>64300</v>
      </c>
      <c r="BF81">
        <v>74.400000000000006</v>
      </c>
      <c r="BG81">
        <v>2.8</v>
      </c>
      <c r="BH81">
        <v>48100</v>
      </c>
      <c r="BI81">
        <v>63600</v>
      </c>
      <c r="BJ81">
        <v>75.599999999999994</v>
      </c>
      <c r="BK81">
        <v>2.7</v>
      </c>
      <c r="BL81">
        <v>47200</v>
      </c>
      <c r="BM81">
        <v>63600</v>
      </c>
      <c r="BN81">
        <v>74.2</v>
      </c>
      <c r="BO81">
        <v>2.8</v>
      </c>
      <c r="BP81">
        <v>47400</v>
      </c>
      <c r="BQ81">
        <v>64000</v>
      </c>
      <c r="BR81">
        <v>74.099999999999994</v>
      </c>
      <c r="BS81">
        <v>3.3</v>
      </c>
      <c r="BT81">
        <v>48200</v>
      </c>
      <c r="BU81">
        <v>62900</v>
      </c>
      <c r="BV81">
        <v>76.599999999999994</v>
      </c>
      <c r="BW81">
        <v>3.3</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42100</v>
      </c>
      <c r="E82">
        <v>56700</v>
      </c>
      <c r="F82">
        <v>74.099999999999994</v>
      </c>
      <c r="G82">
        <v>4.0999999999999996</v>
      </c>
      <c r="H82">
        <v>44200</v>
      </c>
      <c r="I82">
        <v>57900</v>
      </c>
      <c r="J82">
        <v>76.3</v>
      </c>
      <c r="K82">
        <v>3.8</v>
      </c>
      <c r="L82">
        <v>45600</v>
      </c>
      <c r="M82">
        <v>59800</v>
      </c>
      <c r="N82">
        <v>76.400000000000006</v>
      </c>
      <c r="O82">
        <v>6.3</v>
      </c>
      <c r="P82">
        <v>45600</v>
      </c>
      <c r="Q82">
        <v>60400</v>
      </c>
      <c r="R82">
        <v>75.5</v>
      </c>
      <c r="S82">
        <v>7.1</v>
      </c>
      <c r="T82">
        <v>41800</v>
      </c>
      <c r="U82">
        <v>62100</v>
      </c>
      <c r="V82">
        <v>67.2</v>
      </c>
      <c r="W82">
        <v>7.6</v>
      </c>
      <c r="X82">
        <v>48200</v>
      </c>
      <c r="Y82">
        <v>61800</v>
      </c>
      <c r="Z82">
        <v>78.099999999999994</v>
      </c>
      <c r="AA82">
        <v>7</v>
      </c>
      <c r="AB82">
        <v>47500</v>
      </c>
      <c r="AC82">
        <v>64600</v>
      </c>
      <c r="AD82">
        <v>73.5</v>
      </c>
      <c r="AE82">
        <v>7.9</v>
      </c>
      <c r="AF82">
        <v>45900</v>
      </c>
      <c r="AG82">
        <v>65300</v>
      </c>
      <c r="AH82">
        <v>70.3</v>
      </c>
      <c r="AI82">
        <v>8.4</v>
      </c>
      <c r="AJ82">
        <v>48900</v>
      </c>
      <c r="AK82">
        <v>64600</v>
      </c>
      <c r="AL82">
        <v>75.599999999999994</v>
      </c>
      <c r="AM82">
        <v>8.3000000000000007</v>
      </c>
      <c r="AN82">
        <v>49000</v>
      </c>
      <c r="AO82">
        <v>63700</v>
      </c>
      <c r="AP82">
        <v>77.099999999999994</v>
      </c>
      <c r="AQ82">
        <v>7.1</v>
      </c>
      <c r="AR82">
        <v>54000</v>
      </c>
      <c r="AS82">
        <v>64800</v>
      </c>
      <c r="AT82">
        <v>83.3</v>
      </c>
      <c r="AU82">
        <v>6.8</v>
      </c>
      <c r="AV82">
        <v>48800</v>
      </c>
      <c r="AW82">
        <v>66900</v>
      </c>
      <c r="AX82">
        <v>73</v>
      </c>
      <c r="AY82">
        <v>7.8</v>
      </c>
      <c r="AZ82">
        <v>55900</v>
      </c>
      <c r="BA82">
        <v>68500</v>
      </c>
      <c r="BB82">
        <v>81.7</v>
      </c>
      <c r="BC82">
        <v>6.7</v>
      </c>
      <c r="BD82">
        <v>62300</v>
      </c>
      <c r="BE82">
        <v>68500</v>
      </c>
      <c r="BF82">
        <v>90.9</v>
      </c>
      <c r="BG82">
        <v>5.4</v>
      </c>
      <c r="BH82">
        <v>57600</v>
      </c>
      <c r="BI82">
        <v>67500</v>
      </c>
      <c r="BJ82">
        <v>85.3</v>
      </c>
      <c r="BK82">
        <v>6.1</v>
      </c>
      <c r="BL82">
        <v>62100</v>
      </c>
      <c r="BM82">
        <v>69900</v>
      </c>
      <c r="BN82">
        <v>88.8</v>
      </c>
      <c r="BO82">
        <v>6</v>
      </c>
      <c r="BP82">
        <v>60400</v>
      </c>
      <c r="BQ82">
        <v>72100</v>
      </c>
      <c r="BR82">
        <v>83.9</v>
      </c>
      <c r="BS82">
        <v>8.6999999999999993</v>
      </c>
      <c r="BT82">
        <v>47400</v>
      </c>
      <c r="BU82">
        <v>70200</v>
      </c>
      <c r="BV82">
        <v>67.400000000000006</v>
      </c>
      <c r="BW82">
        <v>11.7</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102000</v>
      </c>
      <c r="E83">
        <v>148600</v>
      </c>
      <c r="F83">
        <v>68.599999999999994</v>
      </c>
      <c r="G83">
        <v>2.6</v>
      </c>
      <c r="H83">
        <v>102400</v>
      </c>
      <c r="I83">
        <v>149400</v>
      </c>
      <c r="J83">
        <v>68.599999999999994</v>
      </c>
      <c r="K83">
        <v>2.7</v>
      </c>
      <c r="L83">
        <v>105800</v>
      </c>
      <c r="M83">
        <v>151800</v>
      </c>
      <c r="N83">
        <v>69.7</v>
      </c>
      <c r="O83">
        <v>2.6</v>
      </c>
      <c r="P83">
        <v>108200</v>
      </c>
      <c r="Q83">
        <v>154000</v>
      </c>
      <c r="R83">
        <v>70.3</v>
      </c>
      <c r="S83">
        <v>2.6</v>
      </c>
      <c r="T83">
        <v>110900</v>
      </c>
      <c r="U83">
        <v>154100</v>
      </c>
      <c r="V83">
        <v>72</v>
      </c>
      <c r="W83">
        <v>2.7</v>
      </c>
      <c r="X83">
        <v>111700</v>
      </c>
      <c r="Y83">
        <v>155700</v>
      </c>
      <c r="Z83">
        <v>71.8</v>
      </c>
      <c r="AA83">
        <v>2.6</v>
      </c>
      <c r="AB83">
        <v>108500</v>
      </c>
      <c r="AC83">
        <v>158100</v>
      </c>
      <c r="AD83">
        <v>68.599999999999994</v>
      </c>
      <c r="AE83">
        <v>2.9</v>
      </c>
      <c r="AF83">
        <v>110500</v>
      </c>
      <c r="AG83">
        <v>158500</v>
      </c>
      <c r="AH83">
        <v>69.7</v>
      </c>
      <c r="AI83">
        <v>2.7</v>
      </c>
      <c r="AJ83">
        <v>111300</v>
      </c>
      <c r="AK83">
        <v>158500</v>
      </c>
      <c r="AL83">
        <v>70.2</v>
      </c>
      <c r="AM83">
        <v>2.7</v>
      </c>
      <c r="AN83">
        <v>112200</v>
      </c>
      <c r="AO83">
        <v>158500</v>
      </c>
      <c r="AP83">
        <v>70.8</v>
      </c>
      <c r="AQ83">
        <v>2.7</v>
      </c>
      <c r="AR83">
        <v>115400</v>
      </c>
      <c r="AS83">
        <v>158500</v>
      </c>
      <c r="AT83">
        <v>72.8</v>
      </c>
      <c r="AU83">
        <v>2.7</v>
      </c>
      <c r="AV83">
        <v>116300</v>
      </c>
      <c r="AW83">
        <v>158800</v>
      </c>
      <c r="AX83">
        <v>73.2</v>
      </c>
      <c r="AY83">
        <v>2.9</v>
      </c>
      <c r="AZ83">
        <v>119500</v>
      </c>
      <c r="BA83">
        <v>161000</v>
      </c>
      <c r="BB83">
        <v>74.2</v>
      </c>
      <c r="BC83">
        <v>3</v>
      </c>
      <c r="BD83">
        <v>113200</v>
      </c>
      <c r="BE83">
        <v>158700</v>
      </c>
      <c r="BF83">
        <v>71.3</v>
      </c>
      <c r="BG83">
        <v>3</v>
      </c>
      <c r="BH83">
        <v>119200</v>
      </c>
      <c r="BI83">
        <v>160700</v>
      </c>
      <c r="BJ83">
        <v>74.2</v>
      </c>
      <c r="BK83">
        <v>2.8</v>
      </c>
      <c r="BL83">
        <v>119400</v>
      </c>
      <c r="BM83">
        <v>161000</v>
      </c>
      <c r="BN83">
        <v>74.2</v>
      </c>
      <c r="BO83">
        <v>2.9</v>
      </c>
      <c r="BP83">
        <v>120300</v>
      </c>
      <c r="BQ83">
        <v>160300</v>
      </c>
      <c r="BR83">
        <v>75</v>
      </c>
      <c r="BS83">
        <v>3.4</v>
      </c>
      <c r="BT83">
        <v>117500</v>
      </c>
      <c r="BU83">
        <v>159600</v>
      </c>
      <c r="BV83">
        <v>73.599999999999994</v>
      </c>
      <c r="BW83">
        <v>3.5</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353500</v>
      </c>
      <c r="E84">
        <v>473700</v>
      </c>
      <c r="F84">
        <v>74.599999999999994</v>
      </c>
      <c r="G84">
        <v>1.3</v>
      </c>
      <c r="H84">
        <v>360700</v>
      </c>
      <c r="I84">
        <v>477500</v>
      </c>
      <c r="J84">
        <v>75.5</v>
      </c>
      <c r="K84">
        <v>1.4</v>
      </c>
      <c r="L84">
        <v>363000</v>
      </c>
      <c r="M84">
        <v>480700</v>
      </c>
      <c r="N84">
        <v>75.5</v>
      </c>
      <c r="O84">
        <v>2.1</v>
      </c>
      <c r="P84">
        <v>353400</v>
      </c>
      <c r="Q84">
        <v>483400</v>
      </c>
      <c r="R84">
        <v>73.099999999999994</v>
      </c>
      <c r="S84">
        <v>2.2000000000000002</v>
      </c>
      <c r="T84">
        <v>369400</v>
      </c>
      <c r="U84">
        <v>487200</v>
      </c>
      <c r="V84">
        <v>75.8</v>
      </c>
      <c r="W84">
        <v>2.2000000000000002</v>
      </c>
      <c r="X84">
        <v>366800</v>
      </c>
      <c r="Y84">
        <v>487200</v>
      </c>
      <c r="Z84">
        <v>75.3</v>
      </c>
      <c r="AA84">
        <v>2.2999999999999998</v>
      </c>
      <c r="AB84">
        <v>352800</v>
      </c>
      <c r="AC84">
        <v>487600</v>
      </c>
      <c r="AD84">
        <v>72.400000000000006</v>
      </c>
      <c r="AE84">
        <v>2.4</v>
      </c>
      <c r="AF84">
        <v>349900</v>
      </c>
      <c r="AG84">
        <v>488400</v>
      </c>
      <c r="AH84">
        <v>71.599999999999994</v>
      </c>
      <c r="AI84">
        <v>2.5</v>
      </c>
      <c r="AJ84">
        <v>355500</v>
      </c>
      <c r="AK84">
        <v>485400</v>
      </c>
      <c r="AL84">
        <v>73.2</v>
      </c>
      <c r="AM84">
        <v>2.5</v>
      </c>
      <c r="AN84">
        <v>365800</v>
      </c>
      <c r="AO84">
        <v>483900</v>
      </c>
      <c r="AP84">
        <v>75.599999999999994</v>
      </c>
      <c r="AQ84">
        <v>2.4</v>
      </c>
      <c r="AR84">
        <v>365400</v>
      </c>
      <c r="AS84">
        <v>483600</v>
      </c>
      <c r="AT84">
        <v>75.599999999999994</v>
      </c>
      <c r="AU84">
        <v>2.5</v>
      </c>
      <c r="AV84">
        <v>368700</v>
      </c>
      <c r="AW84">
        <v>483600</v>
      </c>
      <c r="AX84">
        <v>76.2</v>
      </c>
      <c r="AY84">
        <v>2.6</v>
      </c>
      <c r="AZ84">
        <v>380300</v>
      </c>
      <c r="BA84">
        <v>483000</v>
      </c>
      <c r="BB84">
        <v>78.7</v>
      </c>
      <c r="BC84">
        <v>2.5</v>
      </c>
      <c r="BD84">
        <v>379400</v>
      </c>
      <c r="BE84">
        <v>486800</v>
      </c>
      <c r="BF84">
        <v>77.900000000000006</v>
      </c>
      <c r="BG84">
        <v>2.4</v>
      </c>
      <c r="BH84">
        <v>380400</v>
      </c>
      <c r="BI84">
        <v>482700</v>
      </c>
      <c r="BJ84">
        <v>78.8</v>
      </c>
      <c r="BK84">
        <v>2.2999999999999998</v>
      </c>
      <c r="BL84">
        <v>378000</v>
      </c>
      <c r="BM84">
        <v>481600</v>
      </c>
      <c r="BN84">
        <v>78.5</v>
      </c>
      <c r="BO84">
        <v>2.5</v>
      </c>
      <c r="BP84">
        <v>370800</v>
      </c>
      <c r="BQ84">
        <v>484200</v>
      </c>
      <c r="BR84">
        <v>76.599999999999994</v>
      </c>
      <c r="BS84">
        <v>2.8</v>
      </c>
      <c r="BT84">
        <v>363900</v>
      </c>
      <c r="BU84">
        <v>481300</v>
      </c>
      <c r="BV84">
        <v>75.599999999999994</v>
      </c>
      <c r="BW84">
        <v>2.7</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32900</v>
      </c>
      <c r="E85">
        <v>42500</v>
      </c>
      <c r="F85">
        <v>77.400000000000006</v>
      </c>
      <c r="G85">
        <v>3.2</v>
      </c>
      <c r="H85">
        <v>34100</v>
      </c>
      <c r="I85">
        <v>42500</v>
      </c>
      <c r="J85">
        <v>80.3</v>
      </c>
      <c r="K85">
        <v>3.4</v>
      </c>
      <c r="L85">
        <v>31800</v>
      </c>
      <c r="M85">
        <v>42900</v>
      </c>
      <c r="N85">
        <v>74</v>
      </c>
      <c r="O85">
        <v>7.3</v>
      </c>
      <c r="P85">
        <v>29300</v>
      </c>
      <c r="Q85">
        <v>43800</v>
      </c>
      <c r="R85">
        <v>66.900000000000006</v>
      </c>
      <c r="S85">
        <v>7.7</v>
      </c>
      <c r="T85">
        <v>33500</v>
      </c>
      <c r="U85">
        <v>42500</v>
      </c>
      <c r="V85">
        <v>79</v>
      </c>
      <c r="W85">
        <v>6.7</v>
      </c>
      <c r="X85">
        <v>30300</v>
      </c>
      <c r="Y85">
        <v>41700</v>
      </c>
      <c r="Z85">
        <v>72.8</v>
      </c>
      <c r="AA85">
        <v>7.8</v>
      </c>
      <c r="AB85">
        <v>32200</v>
      </c>
      <c r="AC85">
        <v>40600</v>
      </c>
      <c r="AD85">
        <v>79.2</v>
      </c>
      <c r="AE85">
        <v>8.3000000000000007</v>
      </c>
      <c r="AF85">
        <v>32100</v>
      </c>
      <c r="AG85">
        <v>41300</v>
      </c>
      <c r="AH85">
        <v>77.900000000000006</v>
      </c>
      <c r="AI85">
        <v>8.1</v>
      </c>
      <c r="AJ85">
        <v>29900</v>
      </c>
      <c r="AK85">
        <v>43500</v>
      </c>
      <c r="AL85">
        <v>68.599999999999994</v>
      </c>
      <c r="AM85">
        <v>9.6</v>
      </c>
      <c r="AN85">
        <v>32600</v>
      </c>
      <c r="AO85">
        <v>42100</v>
      </c>
      <c r="AP85">
        <v>77.400000000000006</v>
      </c>
      <c r="AQ85">
        <v>7.8</v>
      </c>
      <c r="AR85">
        <v>32000</v>
      </c>
      <c r="AS85">
        <v>41700</v>
      </c>
      <c r="AT85">
        <v>76.7</v>
      </c>
      <c r="AU85">
        <v>7.8</v>
      </c>
      <c r="AV85">
        <v>35100</v>
      </c>
      <c r="AW85">
        <v>41600</v>
      </c>
      <c r="AX85">
        <v>84.4</v>
      </c>
      <c r="AY85">
        <v>6.8</v>
      </c>
      <c r="AZ85">
        <v>34200</v>
      </c>
      <c r="BA85">
        <v>42100</v>
      </c>
      <c r="BB85">
        <v>81.099999999999994</v>
      </c>
      <c r="BC85">
        <v>7.7</v>
      </c>
      <c r="BD85">
        <v>33300</v>
      </c>
      <c r="BE85">
        <v>42000</v>
      </c>
      <c r="BF85">
        <v>79.400000000000006</v>
      </c>
      <c r="BG85">
        <v>7.6</v>
      </c>
      <c r="BH85">
        <v>34400</v>
      </c>
      <c r="BI85">
        <v>40900</v>
      </c>
      <c r="BJ85">
        <v>84</v>
      </c>
      <c r="BK85">
        <v>6.5</v>
      </c>
      <c r="BL85">
        <v>32100</v>
      </c>
      <c r="BM85">
        <v>40400</v>
      </c>
      <c r="BN85">
        <v>79.400000000000006</v>
      </c>
      <c r="BO85">
        <v>7.8</v>
      </c>
      <c r="BP85">
        <v>29100</v>
      </c>
      <c r="BQ85">
        <v>37800</v>
      </c>
      <c r="BR85">
        <v>77</v>
      </c>
      <c r="BS85">
        <v>8.3000000000000007</v>
      </c>
      <c r="BT85">
        <v>27300</v>
      </c>
      <c r="BU85">
        <v>39600</v>
      </c>
      <c r="BV85">
        <v>68.900000000000006</v>
      </c>
      <c r="BW85">
        <v>9.1</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328700</v>
      </c>
      <c r="E86">
        <v>433400</v>
      </c>
      <c r="F86">
        <v>75.8</v>
      </c>
      <c r="G86">
        <v>1.1000000000000001</v>
      </c>
      <c r="H86">
        <v>335300</v>
      </c>
      <c r="I86">
        <v>438900</v>
      </c>
      <c r="J86">
        <v>76.400000000000006</v>
      </c>
      <c r="K86">
        <v>1.2</v>
      </c>
      <c r="L86">
        <v>336000</v>
      </c>
      <c r="M86">
        <v>444600</v>
      </c>
      <c r="N86">
        <v>75.599999999999994</v>
      </c>
      <c r="O86">
        <v>2.2999999999999998</v>
      </c>
      <c r="P86">
        <v>338700</v>
      </c>
      <c r="Q86">
        <v>445300</v>
      </c>
      <c r="R86">
        <v>76.099999999999994</v>
      </c>
      <c r="S86">
        <v>2.2999999999999998</v>
      </c>
      <c r="T86">
        <v>348100</v>
      </c>
      <c r="U86">
        <v>446800</v>
      </c>
      <c r="V86">
        <v>77.900000000000006</v>
      </c>
      <c r="W86">
        <v>2.2999999999999998</v>
      </c>
      <c r="X86">
        <v>339100</v>
      </c>
      <c r="Y86">
        <v>448400</v>
      </c>
      <c r="Z86">
        <v>75.599999999999994</v>
      </c>
      <c r="AA86">
        <v>2.4</v>
      </c>
      <c r="AB86">
        <v>328500</v>
      </c>
      <c r="AC86">
        <v>450500</v>
      </c>
      <c r="AD86">
        <v>72.900000000000006</v>
      </c>
      <c r="AE86">
        <v>2.5</v>
      </c>
      <c r="AF86">
        <v>327300</v>
      </c>
      <c r="AG86">
        <v>446900</v>
      </c>
      <c r="AH86">
        <v>73.2</v>
      </c>
      <c r="AI86">
        <v>2.5</v>
      </c>
      <c r="AJ86">
        <v>335500</v>
      </c>
      <c r="AK86">
        <v>444900</v>
      </c>
      <c r="AL86">
        <v>75.400000000000006</v>
      </c>
      <c r="AM86">
        <v>2.5</v>
      </c>
      <c r="AN86">
        <v>335700</v>
      </c>
      <c r="AO86">
        <v>442000</v>
      </c>
      <c r="AP86">
        <v>76</v>
      </c>
      <c r="AQ86">
        <v>2.5</v>
      </c>
      <c r="AR86">
        <v>341600</v>
      </c>
      <c r="AS86">
        <v>444900</v>
      </c>
      <c r="AT86">
        <v>76.8</v>
      </c>
      <c r="AU86">
        <v>2.5</v>
      </c>
      <c r="AV86">
        <v>354800</v>
      </c>
      <c r="AW86">
        <v>453700</v>
      </c>
      <c r="AX86">
        <v>78.2</v>
      </c>
      <c r="AY86">
        <v>2.6</v>
      </c>
      <c r="AZ86">
        <v>336200</v>
      </c>
      <c r="BA86">
        <v>456900</v>
      </c>
      <c r="BB86">
        <v>73.599999999999994</v>
      </c>
      <c r="BC86">
        <v>2.7</v>
      </c>
      <c r="BD86">
        <v>368500</v>
      </c>
      <c r="BE86">
        <v>455300</v>
      </c>
      <c r="BF86">
        <v>80.900000000000006</v>
      </c>
      <c r="BG86">
        <v>2.4</v>
      </c>
      <c r="BH86">
        <v>359700</v>
      </c>
      <c r="BI86">
        <v>451200</v>
      </c>
      <c r="BJ86">
        <v>79.7</v>
      </c>
      <c r="BK86">
        <v>2.5</v>
      </c>
      <c r="BL86">
        <v>366800</v>
      </c>
      <c r="BM86">
        <v>451500</v>
      </c>
      <c r="BN86">
        <v>81.2</v>
      </c>
      <c r="BO86">
        <v>2.4</v>
      </c>
      <c r="BP86">
        <v>359900</v>
      </c>
      <c r="BQ86">
        <v>454500</v>
      </c>
      <c r="BR86">
        <v>79.2</v>
      </c>
      <c r="BS86">
        <v>2.7</v>
      </c>
      <c r="BT86">
        <v>347400</v>
      </c>
      <c r="BU86">
        <v>455300</v>
      </c>
      <c r="BV86">
        <v>76.3</v>
      </c>
      <c r="BW86">
        <v>2.6</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124300</v>
      </c>
      <c r="E87">
        <v>180700</v>
      </c>
      <c r="F87">
        <v>68.8</v>
      </c>
      <c r="G87">
        <v>2.6</v>
      </c>
      <c r="H87">
        <v>127900</v>
      </c>
      <c r="I87">
        <v>183900</v>
      </c>
      <c r="J87">
        <v>69.5</v>
      </c>
      <c r="K87">
        <v>2.6</v>
      </c>
      <c r="L87">
        <v>127100</v>
      </c>
      <c r="M87">
        <v>185800</v>
      </c>
      <c r="N87">
        <v>68.400000000000006</v>
      </c>
      <c r="O87">
        <v>2.7</v>
      </c>
      <c r="P87">
        <v>132300</v>
      </c>
      <c r="Q87">
        <v>187000</v>
      </c>
      <c r="R87">
        <v>70.8</v>
      </c>
      <c r="S87">
        <v>2.7</v>
      </c>
      <c r="T87">
        <v>129800</v>
      </c>
      <c r="U87">
        <v>189700</v>
      </c>
      <c r="V87">
        <v>68.400000000000006</v>
      </c>
      <c r="W87">
        <v>2.7</v>
      </c>
      <c r="X87">
        <v>123000</v>
      </c>
      <c r="Y87">
        <v>189700</v>
      </c>
      <c r="Z87">
        <v>64.8</v>
      </c>
      <c r="AA87">
        <v>2.8</v>
      </c>
      <c r="AB87">
        <v>129100</v>
      </c>
      <c r="AC87">
        <v>190900</v>
      </c>
      <c r="AD87">
        <v>67.7</v>
      </c>
      <c r="AE87">
        <v>2.7</v>
      </c>
      <c r="AF87">
        <v>122400</v>
      </c>
      <c r="AG87">
        <v>190000</v>
      </c>
      <c r="AH87">
        <v>64.400000000000006</v>
      </c>
      <c r="AI87">
        <v>2.9</v>
      </c>
      <c r="AJ87">
        <v>125500</v>
      </c>
      <c r="AK87">
        <v>190400</v>
      </c>
      <c r="AL87">
        <v>65.900000000000006</v>
      </c>
      <c r="AM87">
        <v>2.9</v>
      </c>
      <c r="AN87">
        <v>126500</v>
      </c>
      <c r="AO87">
        <v>190500</v>
      </c>
      <c r="AP87">
        <v>66.400000000000006</v>
      </c>
      <c r="AQ87">
        <v>2.9</v>
      </c>
      <c r="AR87">
        <v>130100</v>
      </c>
      <c r="AS87">
        <v>187300</v>
      </c>
      <c r="AT87">
        <v>69.5</v>
      </c>
      <c r="AU87">
        <v>2.9</v>
      </c>
      <c r="AV87">
        <v>132100</v>
      </c>
      <c r="AW87">
        <v>187900</v>
      </c>
      <c r="AX87">
        <v>70.3</v>
      </c>
      <c r="AY87">
        <v>3.1</v>
      </c>
      <c r="AZ87">
        <v>135300</v>
      </c>
      <c r="BA87">
        <v>188800</v>
      </c>
      <c r="BB87">
        <v>71.7</v>
      </c>
      <c r="BC87">
        <v>2.9</v>
      </c>
      <c r="BD87">
        <v>136400</v>
      </c>
      <c r="BE87">
        <v>187400</v>
      </c>
      <c r="BF87">
        <v>72.8</v>
      </c>
      <c r="BG87">
        <v>2.9</v>
      </c>
      <c r="BH87">
        <v>136500</v>
      </c>
      <c r="BI87">
        <v>187400</v>
      </c>
      <c r="BJ87">
        <v>72.8</v>
      </c>
      <c r="BK87">
        <v>2.9</v>
      </c>
      <c r="BL87">
        <v>133800</v>
      </c>
      <c r="BM87">
        <v>186700</v>
      </c>
      <c r="BN87">
        <v>71.7</v>
      </c>
      <c r="BO87">
        <v>3.2</v>
      </c>
      <c r="BP87">
        <v>132700</v>
      </c>
      <c r="BQ87">
        <v>183700</v>
      </c>
      <c r="BR87">
        <v>72.2</v>
      </c>
      <c r="BS87">
        <v>4</v>
      </c>
      <c r="BT87">
        <v>128100</v>
      </c>
      <c r="BU87">
        <v>185300</v>
      </c>
      <c r="BV87">
        <v>69.099999999999994</v>
      </c>
      <c r="BW87">
        <v>3.8</v>
      </c>
    </row>
    <row r="88" spans="1:75" x14ac:dyDescent="0.3">
      <c r="A88" t="s">
        <v>1625</v>
      </c>
      <c r="B88" t="str">
        <f>IFERROR(VLOOKUP(A88,'class and classification'!$A$1:$B$338,2,FALSE),VLOOKUP(A88,'class and classification'!$A$340:$B$378,2,FALSE))</f>
        <v>Predominantly Rural</v>
      </c>
      <c r="C88" t="str">
        <f>IFERROR(VLOOKUP(A88,'class and classification'!$A$1:$C$338,3,FALSE),VLOOKUP(A88,'class and classification'!$A$340:$C$378,3,FALSE))</f>
        <v>UA</v>
      </c>
      <c r="D88">
        <v>160200</v>
      </c>
      <c r="E88">
        <v>207900</v>
      </c>
      <c r="F88">
        <v>77</v>
      </c>
      <c r="G88">
        <v>1.5</v>
      </c>
      <c r="H88">
        <v>158500</v>
      </c>
      <c r="I88">
        <v>210200</v>
      </c>
      <c r="J88">
        <v>75.400000000000006</v>
      </c>
      <c r="K88">
        <v>1.6</v>
      </c>
      <c r="L88">
        <v>160000</v>
      </c>
      <c r="M88">
        <v>211800</v>
      </c>
      <c r="N88">
        <v>75.599999999999994</v>
      </c>
      <c r="O88">
        <v>3.1</v>
      </c>
      <c r="P88">
        <v>165900</v>
      </c>
      <c r="Q88">
        <v>214600</v>
      </c>
      <c r="R88">
        <v>77.3</v>
      </c>
      <c r="S88">
        <v>2.8</v>
      </c>
      <c r="T88">
        <v>163600</v>
      </c>
      <c r="U88">
        <v>215100</v>
      </c>
      <c r="V88">
        <v>76.099999999999994</v>
      </c>
      <c r="W88">
        <v>2.6</v>
      </c>
      <c r="X88">
        <v>153400</v>
      </c>
      <c r="Y88">
        <v>211900</v>
      </c>
      <c r="Z88">
        <v>72.400000000000006</v>
      </c>
      <c r="AA88">
        <v>2.8</v>
      </c>
      <c r="AB88">
        <v>155500</v>
      </c>
      <c r="AC88">
        <v>211900</v>
      </c>
      <c r="AD88">
        <v>73.400000000000006</v>
      </c>
      <c r="AE88">
        <v>2.9</v>
      </c>
      <c r="AF88">
        <v>158400</v>
      </c>
      <c r="AG88">
        <v>211700</v>
      </c>
      <c r="AH88">
        <v>74.8</v>
      </c>
      <c r="AI88">
        <v>2.7</v>
      </c>
      <c r="AJ88">
        <v>162300</v>
      </c>
      <c r="AK88">
        <v>207700</v>
      </c>
      <c r="AL88">
        <v>78.099999999999994</v>
      </c>
      <c r="AM88">
        <v>2.7</v>
      </c>
      <c r="AN88">
        <v>164300</v>
      </c>
      <c r="AO88">
        <v>206800</v>
      </c>
      <c r="AP88">
        <v>79.5</v>
      </c>
      <c r="AQ88">
        <v>2.7</v>
      </c>
      <c r="AR88">
        <v>164100</v>
      </c>
      <c r="AS88">
        <v>205100</v>
      </c>
      <c r="AT88">
        <v>80</v>
      </c>
      <c r="AU88">
        <v>2.8</v>
      </c>
      <c r="AV88">
        <v>161400</v>
      </c>
      <c r="AW88">
        <v>206700</v>
      </c>
      <c r="AX88">
        <v>78.099999999999994</v>
      </c>
      <c r="AY88">
        <v>3.1</v>
      </c>
      <c r="AZ88">
        <v>153500</v>
      </c>
      <c r="BA88">
        <v>204900</v>
      </c>
      <c r="BB88">
        <v>74.900000000000006</v>
      </c>
      <c r="BC88">
        <v>3.3</v>
      </c>
      <c r="BD88">
        <v>160800</v>
      </c>
      <c r="BE88">
        <v>203200</v>
      </c>
      <c r="BF88">
        <v>79.2</v>
      </c>
      <c r="BG88">
        <v>3</v>
      </c>
      <c r="BH88">
        <v>157200</v>
      </c>
      <c r="BI88">
        <v>202300</v>
      </c>
      <c r="BJ88">
        <v>77.7</v>
      </c>
      <c r="BK88">
        <v>3.1</v>
      </c>
      <c r="BL88">
        <v>153100</v>
      </c>
      <c r="BM88">
        <v>202000</v>
      </c>
      <c r="BN88">
        <v>75.8</v>
      </c>
      <c r="BO88">
        <v>3.4</v>
      </c>
      <c r="BP88">
        <v>156300</v>
      </c>
      <c r="BQ88">
        <v>203500</v>
      </c>
      <c r="BR88">
        <v>76.8</v>
      </c>
      <c r="BS88">
        <v>3.5</v>
      </c>
      <c r="BT88">
        <v>152000</v>
      </c>
      <c r="BU88">
        <v>202700</v>
      </c>
      <c r="BV88">
        <v>75</v>
      </c>
      <c r="BW88">
        <v>3.5</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46500</v>
      </c>
      <c r="E89">
        <v>65400</v>
      </c>
      <c r="F89">
        <v>71.099999999999994</v>
      </c>
      <c r="G89">
        <v>3.7</v>
      </c>
      <c r="H89">
        <v>47200</v>
      </c>
      <c r="I89">
        <v>65300</v>
      </c>
      <c r="J89">
        <v>72.400000000000006</v>
      </c>
      <c r="K89">
        <v>3.6</v>
      </c>
      <c r="L89">
        <v>45600</v>
      </c>
      <c r="M89">
        <v>65800</v>
      </c>
      <c r="N89">
        <v>69.3</v>
      </c>
      <c r="O89">
        <v>5.8</v>
      </c>
      <c r="P89">
        <v>49400</v>
      </c>
      <c r="Q89">
        <v>65800</v>
      </c>
      <c r="R89">
        <v>75.099999999999994</v>
      </c>
      <c r="S89">
        <v>5.6</v>
      </c>
      <c r="T89">
        <v>51100</v>
      </c>
      <c r="U89">
        <v>67400</v>
      </c>
      <c r="V89">
        <v>75.8</v>
      </c>
      <c r="W89">
        <v>5.6</v>
      </c>
      <c r="X89">
        <v>48700</v>
      </c>
      <c r="Y89">
        <v>68700</v>
      </c>
      <c r="Z89">
        <v>70.900000000000006</v>
      </c>
      <c r="AA89">
        <v>6.4</v>
      </c>
      <c r="AB89">
        <v>47600</v>
      </c>
      <c r="AC89">
        <v>66900</v>
      </c>
      <c r="AD89">
        <v>71.2</v>
      </c>
      <c r="AE89">
        <v>6.6</v>
      </c>
      <c r="AF89">
        <v>48600</v>
      </c>
      <c r="AG89">
        <v>70000</v>
      </c>
      <c r="AH89">
        <v>69.5</v>
      </c>
      <c r="AI89">
        <v>7.1</v>
      </c>
      <c r="AJ89">
        <v>46800</v>
      </c>
      <c r="AK89">
        <v>68900</v>
      </c>
      <c r="AL89">
        <v>67.900000000000006</v>
      </c>
      <c r="AM89">
        <v>7.2</v>
      </c>
      <c r="AN89">
        <v>49500</v>
      </c>
      <c r="AO89">
        <v>69000</v>
      </c>
      <c r="AP89">
        <v>71.7</v>
      </c>
      <c r="AQ89">
        <v>6.5</v>
      </c>
      <c r="AR89">
        <v>44100</v>
      </c>
      <c r="AS89">
        <v>68200</v>
      </c>
      <c r="AT89">
        <v>64.7</v>
      </c>
      <c r="AU89">
        <v>7.7</v>
      </c>
      <c r="AV89">
        <v>46900</v>
      </c>
      <c r="AW89">
        <v>67600</v>
      </c>
      <c r="AX89">
        <v>69.400000000000006</v>
      </c>
      <c r="AY89">
        <v>7.1</v>
      </c>
      <c r="AZ89">
        <v>52900</v>
      </c>
      <c r="BA89">
        <v>68900</v>
      </c>
      <c r="BB89">
        <v>76.8</v>
      </c>
      <c r="BC89">
        <v>7.6</v>
      </c>
      <c r="BD89">
        <v>50700</v>
      </c>
      <c r="BE89">
        <v>67500</v>
      </c>
      <c r="BF89">
        <v>75.099999999999994</v>
      </c>
      <c r="BG89">
        <v>6.8</v>
      </c>
      <c r="BH89">
        <v>54500</v>
      </c>
      <c r="BI89">
        <v>66400</v>
      </c>
      <c r="BJ89">
        <v>82.1</v>
      </c>
      <c r="BK89">
        <v>6.2</v>
      </c>
      <c r="BL89">
        <v>48600</v>
      </c>
      <c r="BM89">
        <v>66500</v>
      </c>
      <c r="BN89">
        <v>73</v>
      </c>
      <c r="BO89">
        <v>7.2</v>
      </c>
      <c r="BP89">
        <v>50400</v>
      </c>
      <c r="BQ89">
        <v>66400</v>
      </c>
      <c r="BR89">
        <v>75.900000000000006</v>
      </c>
      <c r="BS89">
        <v>7.6</v>
      </c>
      <c r="BT89">
        <v>47800</v>
      </c>
      <c r="BU89">
        <v>66000</v>
      </c>
      <c r="BV89">
        <v>72.400000000000006</v>
      </c>
      <c r="BW89">
        <v>6.8</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141600</v>
      </c>
      <c r="E90">
        <v>194300</v>
      </c>
      <c r="F90">
        <v>72.900000000000006</v>
      </c>
      <c r="G90">
        <v>2.7</v>
      </c>
      <c r="H90">
        <v>148100</v>
      </c>
      <c r="I90">
        <v>197200</v>
      </c>
      <c r="J90">
        <v>75.099999999999994</v>
      </c>
      <c r="K90">
        <v>2.6</v>
      </c>
      <c r="L90">
        <v>140400</v>
      </c>
      <c r="M90">
        <v>196100</v>
      </c>
      <c r="N90">
        <v>71.599999999999994</v>
      </c>
      <c r="O90">
        <v>2.8</v>
      </c>
      <c r="P90">
        <v>142500</v>
      </c>
      <c r="Q90">
        <v>196600</v>
      </c>
      <c r="R90">
        <v>72.5</v>
      </c>
      <c r="S90">
        <v>2.6</v>
      </c>
      <c r="T90">
        <v>136900</v>
      </c>
      <c r="U90">
        <v>196300</v>
      </c>
      <c r="V90">
        <v>69.7</v>
      </c>
      <c r="W90">
        <v>2.6</v>
      </c>
      <c r="X90">
        <v>133800</v>
      </c>
      <c r="Y90">
        <v>196200</v>
      </c>
      <c r="Z90">
        <v>68.2</v>
      </c>
      <c r="AA90">
        <v>2.9</v>
      </c>
      <c r="AB90">
        <v>135200</v>
      </c>
      <c r="AC90">
        <v>193900</v>
      </c>
      <c r="AD90">
        <v>69.7</v>
      </c>
      <c r="AE90">
        <v>2.9</v>
      </c>
      <c r="AF90">
        <v>137500</v>
      </c>
      <c r="AG90">
        <v>192500</v>
      </c>
      <c r="AH90">
        <v>71.400000000000006</v>
      </c>
      <c r="AI90">
        <v>3</v>
      </c>
      <c r="AJ90">
        <v>138000</v>
      </c>
      <c r="AK90">
        <v>192200</v>
      </c>
      <c r="AL90">
        <v>71.8</v>
      </c>
      <c r="AM90">
        <v>2.8</v>
      </c>
      <c r="AN90">
        <v>135200</v>
      </c>
      <c r="AO90">
        <v>192300</v>
      </c>
      <c r="AP90">
        <v>70.3</v>
      </c>
      <c r="AQ90">
        <v>2.9</v>
      </c>
      <c r="AR90">
        <v>140000</v>
      </c>
      <c r="AS90">
        <v>192100</v>
      </c>
      <c r="AT90">
        <v>72.900000000000006</v>
      </c>
      <c r="AU90">
        <v>2.9</v>
      </c>
      <c r="AV90">
        <v>134800</v>
      </c>
      <c r="AW90">
        <v>193200</v>
      </c>
      <c r="AX90">
        <v>69.8</v>
      </c>
      <c r="AY90">
        <v>3</v>
      </c>
      <c r="AZ90">
        <v>132200</v>
      </c>
      <c r="BA90">
        <v>191800</v>
      </c>
      <c r="BB90">
        <v>68.900000000000006</v>
      </c>
      <c r="BC90">
        <v>3.3</v>
      </c>
      <c r="BD90">
        <v>138200</v>
      </c>
      <c r="BE90">
        <v>192700</v>
      </c>
      <c r="BF90">
        <v>71.7</v>
      </c>
      <c r="BG90">
        <v>3.2</v>
      </c>
      <c r="BH90">
        <v>133600</v>
      </c>
      <c r="BI90">
        <v>193200</v>
      </c>
      <c r="BJ90">
        <v>69.099999999999994</v>
      </c>
      <c r="BK90">
        <v>3.1</v>
      </c>
      <c r="BL90">
        <v>138600</v>
      </c>
      <c r="BM90">
        <v>191000</v>
      </c>
      <c r="BN90">
        <v>72.599999999999994</v>
      </c>
      <c r="BO90">
        <v>3.2</v>
      </c>
      <c r="BP90">
        <v>137200</v>
      </c>
      <c r="BQ90">
        <v>191500</v>
      </c>
      <c r="BR90">
        <v>71.599999999999994</v>
      </c>
      <c r="BS90">
        <v>3.8</v>
      </c>
      <c r="BT90">
        <v>149600</v>
      </c>
      <c r="BU90">
        <v>190300</v>
      </c>
      <c r="BV90">
        <v>78.599999999999994</v>
      </c>
      <c r="BW90">
        <v>4.0999999999999996</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149300</v>
      </c>
      <c r="E91">
        <v>214100</v>
      </c>
      <c r="F91">
        <v>69.7</v>
      </c>
      <c r="G91">
        <v>3.5</v>
      </c>
      <c r="H91">
        <v>144600</v>
      </c>
      <c r="I91">
        <v>215700</v>
      </c>
      <c r="J91">
        <v>67</v>
      </c>
      <c r="K91">
        <v>3.6</v>
      </c>
      <c r="L91">
        <v>151400</v>
      </c>
      <c r="M91">
        <v>218000</v>
      </c>
      <c r="N91">
        <v>69.400000000000006</v>
      </c>
      <c r="O91">
        <v>3.5</v>
      </c>
      <c r="P91">
        <v>149000</v>
      </c>
      <c r="Q91">
        <v>219500</v>
      </c>
      <c r="R91">
        <v>67.900000000000006</v>
      </c>
      <c r="S91">
        <v>3.7</v>
      </c>
      <c r="T91">
        <v>155600</v>
      </c>
      <c r="U91">
        <v>226200</v>
      </c>
      <c r="V91">
        <v>68.8</v>
      </c>
      <c r="W91">
        <v>3.9</v>
      </c>
      <c r="X91">
        <v>146800</v>
      </c>
      <c r="Y91">
        <v>227900</v>
      </c>
      <c r="Z91">
        <v>64.400000000000006</v>
      </c>
      <c r="AA91">
        <v>4</v>
      </c>
      <c r="AB91">
        <v>152900</v>
      </c>
      <c r="AC91">
        <v>227300</v>
      </c>
      <c r="AD91">
        <v>67.3</v>
      </c>
      <c r="AE91">
        <v>3.9</v>
      </c>
      <c r="AF91">
        <v>155200</v>
      </c>
      <c r="AG91">
        <v>228200</v>
      </c>
      <c r="AH91">
        <v>68</v>
      </c>
      <c r="AI91">
        <v>4.2</v>
      </c>
      <c r="AJ91">
        <v>153200</v>
      </c>
      <c r="AK91">
        <v>230600</v>
      </c>
      <c r="AL91">
        <v>66.400000000000006</v>
      </c>
      <c r="AM91">
        <v>3.8</v>
      </c>
      <c r="AN91">
        <v>149800</v>
      </c>
      <c r="AO91">
        <v>229000</v>
      </c>
      <c r="AP91">
        <v>65.400000000000006</v>
      </c>
      <c r="AQ91">
        <v>4</v>
      </c>
      <c r="AR91">
        <v>156800</v>
      </c>
      <c r="AS91">
        <v>229700</v>
      </c>
      <c r="AT91">
        <v>68.3</v>
      </c>
      <c r="AU91">
        <v>4.0999999999999996</v>
      </c>
      <c r="AV91">
        <v>165400</v>
      </c>
      <c r="AW91">
        <v>226700</v>
      </c>
      <c r="AX91">
        <v>73</v>
      </c>
      <c r="AY91">
        <v>3.5</v>
      </c>
      <c r="AZ91">
        <v>165700</v>
      </c>
      <c r="BA91">
        <v>224700</v>
      </c>
      <c r="BB91">
        <v>73.7</v>
      </c>
      <c r="BC91">
        <v>3.7</v>
      </c>
      <c r="BD91">
        <v>171600</v>
      </c>
      <c r="BE91">
        <v>226300</v>
      </c>
      <c r="BF91">
        <v>75.8</v>
      </c>
      <c r="BG91">
        <v>4.0999999999999996</v>
      </c>
      <c r="BH91">
        <v>166100</v>
      </c>
      <c r="BI91">
        <v>226400</v>
      </c>
      <c r="BJ91">
        <v>73.400000000000006</v>
      </c>
      <c r="BK91">
        <v>4.8</v>
      </c>
      <c r="BL91">
        <v>161600</v>
      </c>
      <c r="BM91">
        <v>221300</v>
      </c>
      <c r="BN91">
        <v>73</v>
      </c>
      <c r="BO91">
        <v>4.9000000000000004</v>
      </c>
      <c r="BP91">
        <v>173000</v>
      </c>
      <c r="BQ91">
        <v>228400</v>
      </c>
      <c r="BR91">
        <v>75.7</v>
      </c>
      <c r="BS91">
        <v>5.0999999999999996</v>
      </c>
      <c r="BT91">
        <v>169700</v>
      </c>
      <c r="BU91">
        <v>225000</v>
      </c>
      <c r="BV91">
        <v>75.5</v>
      </c>
      <c r="BW91">
        <v>5.2</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38300</v>
      </c>
      <c r="E92">
        <v>48300</v>
      </c>
      <c r="F92">
        <v>79.2</v>
      </c>
      <c r="G92">
        <v>3.7</v>
      </c>
      <c r="H92">
        <v>39200</v>
      </c>
      <c r="I92">
        <v>48800</v>
      </c>
      <c r="J92">
        <v>80.3</v>
      </c>
      <c r="K92">
        <v>3.3</v>
      </c>
      <c r="L92">
        <v>40300</v>
      </c>
      <c r="M92">
        <v>49900</v>
      </c>
      <c r="N92">
        <v>80.8</v>
      </c>
      <c r="O92">
        <v>6.3</v>
      </c>
      <c r="P92">
        <v>36900</v>
      </c>
      <c r="Q92">
        <v>50700</v>
      </c>
      <c r="R92">
        <v>72.8</v>
      </c>
      <c r="S92">
        <v>7.5</v>
      </c>
      <c r="T92">
        <v>44500</v>
      </c>
      <c r="U92">
        <v>50500</v>
      </c>
      <c r="V92">
        <v>88.1</v>
      </c>
      <c r="W92">
        <v>5.4</v>
      </c>
      <c r="X92">
        <v>40800</v>
      </c>
      <c r="Y92">
        <v>50900</v>
      </c>
      <c r="Z92">
        <v>80.3</v>
      </c>
      <c r="AA92">
        <v>6.7</v>
      </c>
      <c r="AB92">
        <v>41300</v>
      </c>
      <c r="AC92">
        <v>50800</v>
      </c>
      <c r="AD92">
        <v>81.3</v>
      </c>
      <c r="AE92">
        <v>6.3</v>
      </c>
      <c r="AF92">
        <v>41300</v>
      </c>
      <c r="AG92">
        <v>52900</v>
      </c>
      <c r="AH92">
        <v>78.099999999999994</v>
      </c>
      <c r="AI92">
        <v>6.8</v>
      </c>
      <c r="AJ92">
        <v>40300</v>
      </c>
      <c r="AK92">
        <v>53500</v>
      </c>
      <c r="AL92">
        <v>75.3</v>
      </c>
      <c r="AM92">
        <v>6.7</v>
      </c>
      <c r="AN92">
        <v>42100</v>
      </c>
      <c r="AO92">
        <v>52700</v>
      </c>
      <c r="AP92">
        <v>79.900000000000006</v>
      </c>
      <c r="AQ92">
        <v>6</v>
      </c>
      <c r="AR92">
        <v>39900</v>
      </c>
      <c r="AS92">
        <v>53900</v>
      </c>
      <c r="AT92">
        <v>74.099999999999994</v>
      </c>
      <c r="AU92">
        <v>7.2</v>
      </c>
      <c r="AV92">
        <v>42100</v>
      </c>
      <c r="AW92">
        <v>52800</v>
      </c>
      <c r="AX92">
        <v>79.8</v>
      </c>
      <c r="AY92">
        <v>6.3</v>
      </c>
      <c r="AZ92">
        <v>40900</v>
      </c>
      <c r="BA92">
        <v>54300</v>
      </c>
      <c r="BB92">
        <v>75.400000000000006</v>
      </c>
      <c r="BC92">
        <v>7.5</v>
      </c>
      <c r="BD92">
        <v>43300</v>
      </c>
      <c r="BE92">
        <v>54400</v>
      </c>
      <c r="BF92">
        <v>79.599999999999994</v>
      </c>
      <c r="BG92">
        <v>7</v>
      </c>
      <c r="BH92">
        <v>42800</v>
      </c>
      <c r="BI92">
        <v>52400</v>
      </c>
      <c r="BJ92">
        <v>81.8</v>
      </c>
      <c r="BK92">
        <v>7.8</v>
      </c>
      <c r="BL92">
        <v>44200</v>
      </c>
      <c r="BM92">
        <v>51400</v>
      </c>
      <c r="BN92">
        <v>86</v>
      </c>
      <c r="BO92">
        <v>6</v>
      </c>
      <c r="BP92">
        <v>43000</v>
      </c>
      <c r="BQ92">
        <v>51700</v>
      </c>
      <c r="BR92">
        <v>83.1</v>
      </c>
      <c r="BS92">
        <v>6.5</v>
      </c>
      <c r="BT92">
        <v>44100</v>
      </c>
      <c r="BU92">
        <v>52700</v>
      </c>
      <c r="BV92">
        <v>83.6</v>
      </c>
      <c r="BW92">
        <v>6.4</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55400</v>
      </c>
      <c r="E93">
        <v>73200</v>
      </c>
      <c r="F93">
        <v>75.599999999999994</v>
      </c>
      <c r="G93">
        <v>3.3</v>
      </c>
      <c r="H93">
        <v>54200</v>
      </c>
      <c r="I93">
        <v>72600</v>
      </c>
      <c r="J93">
        <v>74.7</v>
      </c>
      <c r="K93">
        <v>3.6</v>
      </c>
      <c r="L93">
        <v>56200</v>
      </c>
      <c r="M93">
        <v>75000</v>
      </c>
      <c r="N93">
        <v>75</v>
      </c>
      <c r="O93">
        <v>5.7</v>
      </c>
      <c r="P93">
        <v>59100</v>
      </c>
      <c r="Q93">
        <v>76700</v>
      </c>
      <c r="R93">
        <v>77.099999999999994</v>
      </c>
      <c r="S93">
        <v>5.3</v>
      </c>
      <c r="T93">
        <v>60400</v>
      </c>
      <c r="U93">
        <v>74800</v>
      </c>
      <c r="V93">
        <v>80.7</v>
      </c>
      <c r="W93">
        <v>5.4</v>
      </c>
      <c r="X93">
        <v>57100</v>
      </c>
      <c r="Y93">
        <v>74300</v>
      </c>
      <c r="Z93">
        <v>76.900000000000006</v>
      </c>
      <c r="AA93">
        <v>5.6</v>
      </c>
      <c r="AB93">
        <v>51700</v>
      </c>
      <c r="AC93">
        <v>74000</v>
      </c>
      <c r="AD93">
        <v>69.900000000000006</v>
      </c>
      <c r="AE93">
        <v>6.3</v>
      </c>
      <c r="AF93">
        <v>51700</v>
      </c>
      <c r="AG93">
        <v>74000</v>
      </c>
      <c r="AH93">
        <v>69.900000000000006</v>
      </c>
      <c r="AI93">
        <v>6.1</v>
      </c>
      <c r="AJ93">
        <v>54900</v>
      </c>
      <c r="AK93">
        <v>72700</v>
      </c>
      <c r="AL93">
        <v>75.5</v>
      </c>
      <c r="AM93">
        <v>5.9</v>
      </c>
      <c r="AN93">
        <v>56100</v>
      </c>
      <c r="AO93">
        <v>72800</v>
      </c>
      <c r="AP93">
        <v>77.099999999999994</v>
      </c>
      <c r="AQ93">
        <v>6.5</v>
      </c>
      <c r="AR93">
        <v>57800</v>
      </c>
      <c r="AS93">
        <v>74100</v>
      </c>
      <c r="AT93">
        <v>78</v>
      </c>
      <c r="AU93">
        <v>6.6</v>
      </c>
      <c r="AV93">
        <v>59700</v>
      </c>
      <c r="AW93">
        <v>74300</v>
      </c>
      <c r="AX93">
        <v>80.400000000000006</v>
      </c>
      <c r="AY93">
        <v>7.1</v>
      </c>
      <c r="AZ93">
        <v>58000</v>
      </c>
      <c r="BA93">
        <v>76300</v>
      </c>
      <c r="BB93">
        <v>76.099999999999994</v>
      </c>
      <c r="BC93">
        <v>6.4</v>
      </c>
      <c r="BD93">
        <v>61000</v>
      </c>
      <c r="BE93">
        <v>76200</v>
      </c>
      <c r="BF93">
        <v>80.099999999999994</v>
      </c>
      <c r="BG93">
        <v>5.0999999999999996</v>
      </c>
      <c r="BH93">
        <v>62700</v>
      </c>
      <c r="BI93">
        <v>75600</v>
      </c>
      <c r="BJ93">
        <v>82.9</v>
      </c>
      <c r="BK93">
        <v>5</v>
      </c>
      <c r="BL93">
        <v>62300</v>
      </c>
      <c r="BM93">
        <v>76100</v>
      </c>
      <c r="BN93">
        <v>81.900000000000006</v>
      </c>
      <c r="BO93">
        <v>5.3</v>
      </c>
      <c r="BP93">
        <v>64000</v>
      </c>
      <c r="BQ93">
        <v>74000</v>
      </c>
      <c r="BR93">
        <v>86.5</v>
      </c>
      <c r="BS93">
        <v>5.0999999999999996</v>
      </c>
      <c r="BT93">
        <v>56100</v>
      </c>
      <c r="BU93">
        <v>78100</v>
      </c>
      <c r="BV93">
        <v>71.900000000000006</v>
      </c>
      <c r="BW93">
        <v>6.3</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54600</v>
      </c>
      <c r="E94">
        <v>68100</v>
      </c>
      <c r="F94">
        <v>80.2</v>
      </c>
      <c r="G94">
        <v>3.2</v>
      </c>
      <c r="H94">
        <v>56100</v>
      </c>
      <c r="I94">
        <v>68900</v>
      </c>
      <c r="J94">
        <v>81.400000000000006</v>
      </c>
      <c r="K94">
        <v>3.2</v>
      </c>
      <c r="L94">
        <v>55600</v>
      </c>
      <c r="M94">
        <v>70900</v>
      </c>
      <c r="N94">
        <v>78.400000000000006</v>
      </c>
      <c r="O94">
        <v>5.5</v>
      </c>
      <c r="P94">
        <v>53000</v>
      </c>
      <c r="Q94">
        <v>71000</v>
      </c>
      <c r="R94">
        <v>74.599999999999994</v>
      </c>
      <c r="S94">
        <v>5.8</v>
      </c>
      <c r="T94">
        <v>53500</v>
      </c>
      <c r="U94">
        <v>70400</v>
      </c>
      <c r="V94">
        <v>76</v>
      </c>
      <c r="W94">
        <v>5.5</v>
      </c>
      <c r="X94">
        <v>54200</v>
      </c>
      <c r="Y94">
        <v>70600</v>
      </c>
      <c r="Z94">
        <v>76.8</v>
      </c>
      <c r="AA94">
        <v>5.6</v>
      </c>
      <c r="AB94">
        <v>53500</v>
      </c>
      <c r="AC94">
        <v>70900</v>
      </c>
      <c r="AD94">
        <v>75.5</v>
      </c>
      <c r="AE94">
        <v>5.7</v>
      </c>
      <c r="AF94">
        <v>53600</v>
      </c>
      <c r="AG94">
        <v>70500</v>
      </c>
      <c r="AH94">
        <v>76.099999999999994</v>
      </c>
      <c r="AI94">
        <v>6.1</v>
      </c>
      <c r="AJ94">
        <v>55500</v>
      </c>
      <c r="AK94">
        <v>67600</v>
      </c>
      <c r="AL94">
        <v>82.1</v>
      </c>
      <c r="AM94">
        <v>5.2</v>
      </c>
      <c r="AN94">
        <v>54600</v>
      </c>
      <c r="AO94">
        <v>67900</v>
      </c>
      <c r="AP94">
        <v>80.400000000000006</v>
      </c>
      <c r="AQ94">
        <v>5.8</v>
      </c>
      <c r="AR94">
        <v>52800</v>
      </c>
      <c r="AS94">
        <v>70100</v>
      </c>
      <c r="AT94">
        <v>75.3</v>
      </c>
      <c r="AU94">
        <v>6.2</v>
      </c>
      <c r="AV94">
        <v>54000</v>
      </c>
      <c r="AW94">
        <v>72100</v>
      </c>
      <c r="AX94">
        <v>74.900000000000006</v>
      </c>
      <c r="AY94">
        <v>6.7</v>
      </c>
      <c r="AZ94">
        <v>52600</v>
      </c>
      <c r="BA94">
        <v>68200</v>
      </c>
      <c r="BB94">
        <v>77.099999999999994</v>
      </c>
      <c r="BC94">
        <v>7.1</v>
      </c>
      <c r="BD94">
        <v>52700</v>
      </c>
      <c r="BE94">
        <v>69700</v>
      </c>
      <c r="BF94">
        <v>75.7</v>
      </c>
      <c r="BG94">
        <v>6.2</v>
      </c>
      <c r="BH94">
        <v>56400</v>
      </c>
      <c r="BI94">
        <v>68300</v>
      </c>
      <c r="BJ94">
        <v>82.5</v>
      </c>
      <c r="BK94">
        <v>6.6</v>
      </c>
      <c r="BL94">
        <v>56700</v>
      </c>
      <c r="BM94">
        <v>68700</v>
      </c>
      <c r="BN94">
        <v>82.5</v>
      </c>
      <c r="BO94">
        <v>6.1</v>
      </c>
      <c r="BP94">
        <v>54000</v>
      </c>
      <c r="BQ94">
        <v>68700</v>
      </c>
      <c r="BR94">
        <v>78.7</v>
      </c>
      <c r="BS94">
        <v>6.5</v>
      </c>
      <c r="BT94">
        <v>57800</v>
      </c>
      <c r="BU94">
        <v>69200</v>
      </c>
      <c r="BV94">
        <v>83.5</v>
      </c>
      <c r="BW94">
        <v>6</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67900</v>
      </c>
      <c r="E95">
        <v>84000</v>
      </c>
      <c r="F95">
        <v>80.8</v>
      </c>
      <c r="G95">
        <v>3.5</v>
      </c>
      <c r="H95">
        <v>67400</v>
      </c>
      <c r="I95">
        <v>85100</v>
      </c>
      <c r="J95">
        <v>79.2</v>
      </c>
      <c r="K95">
        <v>3.4</v>
      </c>
      <c r="L95">
        <v>62500</v>
      </c>
      <c r="M95">
        <v>86500</v>
      </c>
      <c r="N95">
        <v>72.3</v>
      </c>
      <c r="O95">
        <v>5.3</v>
      </c>
      <c r="P95">
        <v>66500</v>
      </c>
      <c r="Q95">
        <v>87700</v>
      </c>
      <c r="R95">
        <v>75.900000000000006</v>
      </c>
      <c r="S95">
        <v>5.0999999999999996</v>
      </c>
      <c r="T95">
        <v>70400</v>
      </c>
      <c r="U95">
        <v>87800</v>
      </c>
      <c r="V95">
        <v>80.2</v>
      </c>
      <c r="W95">
        <v>4.9000000000000004</v>
      </c>
      <c r="X95">
        <v>67300</v>
      </c>
      <c r="Y95">
        <v>87600</v>
      </c>
      <c r="Z95">
        <v>76.8</v>
      </c>
      <c r="AA95">
        <v>5.3</v>
      </c>
      <c r="AB95">
        <v>70400</v>
      </c>
      <c r="AC95">
        <v>88500</v>
      </c>
      <c r="AD95">
        <v>79.5</v>
      </c>
      <c r="AE95">
        <v>5.0999999999999996</v>
      </c>
      <c r="AF95">
        <v>65700</v>
      </c>
      <c r="AG95">
        <v>88400</v>
      </c>
      <c r="AH95">
        <v>74.3</v>
      </c>
      <c r="AI95">
        <v>5.5</v>
      </c>
      <c r="AJ95">
        <v>71100</v>
      </c>
      <c r="AK95">
        <v>86900</v>
      </c>
      <c r="AL95">
        <v>81.8</v>
      </c>
      <c r="AM95">
        <v>5</v>
      </c>
      <c r="AN95">
        <v>71400</v>
      </c>
      <c r="AO95">
        <v>88100</v>
      </c>
      <c r="AP95">
        <v>81</v>
      </c>
      <c r="AQ95">
        <v>5.2</v>
      </c>
      <c r="AR95">
        <v>72700</v>
      </c>
      <c r="AS95">
        <v>91700</v>
      </c>
      <c r="AT95">
        <v>79.3</v>
      </c>
      <c r="AU95">
        <v>5.4</v>
      </c>
      <c r="AV95">
        <v>79600</v>
      </c>
      <c r="AW95">
        <v>92300</v>
      </c>
      <c r="AX95">
        <v>86.3</v>
      </c>
      <c r="AY95">
        <v>4.5999999999999996</v>
      </c>
      <c r="AZ95">
        <v>72900</v>
      </c>
      <c r="BA95">
        <v>92200</v>
      </c>
      <c r="BB95">
        <v>79.099999999999994</v>
      </c>
      <c r="BC95">
        <v>5</v>
      </c>
      <c r="BD95">
        <v>71400</v>
      </c>
      <c r="BE95">
        <v>90300</v>
      </c>
      <c r="BF95">
        <v>79.099999999999994</v>
      </c>
      <c r="BG95">
        <v>5.5</v>
      </c>
      <c r="BH95">
        <v>71000</v>
      </c>
      <c r="BI95">
        <v>91600</v>
      </c>
      <c r="BJ95">
        <v>77.599999999999994</v>
      </c>
      <c r="BK95">
        <v>5.6</v>
      </c>
      <c r="BL95">
        <v>69300</v>
      </c>
      <c r="BM95">
        <v>91700</v>
      </c>
      <c r="BN95">
        <v>75.599999999999994</v>
      </c>
      <c r="BO95">
        <v>6</v>
      </c>
      <c r="BP95">
        <v>70100</v>
      </c>
      <c r="BQ95">
        <v>92100</v>
      </c>
      <c r="BR95">
        <v>76.099999999999994</v>
      </c>
      <c r="BS95">
        <v>6.1</v>
      </c>
      <c r="BT95">
        <v>74000</v>
      </c>
      <c r="BU95">
        <v>91200</v>
      </c>
      <c r="BV95">
        <v>81.099999999999994</v>
      </c>
      <c r="BW95">
        <v>5.8</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53800</v>
      </c>
      <c r="E96">
        <v>79900</v>
      </c>
      <c r="F96">
        <v>67.3</v>
      </c>
      <c r="G96">
        <v>3.5</v>
      </c>
      <c r="H96">
        <v>56800</v>
      </c>
      <c r="I96">
        <v>81500</v>
      </c>
      <c r="J96">
        <v>69.599999999999994</v>
      </c>
      <c r="K96">
        <v>3.8</v>
      </c>
      <c r="L96">
        <v>55300</v>
      </c>
      <c r="M96">
        <v>79500</v>
      </c>
      <c r="N96">
        <v>69.599999999999994</v>
      </c>
      <c r="O96">
        <v>6.2</v>
      </c>
      <c r="P96">
        <v>56100</v>
      </c>
      <c r="Q96">
        <v>79700</v>
      </c>
      <c r="R96">
        <v>70.5</v>
      </c>
      <c r="S96">
        <v>5.7</v>
      </c>
      <c r="T96">
        <v>60200</v>
      </c>
      <c r="U96">
        <v>81500</v>
      </c>
      <c r="V96">
        <v>73.8</v>
      </c>
      <c r="W96">
        <v>5.4</v>
      </c>
      <c r="X96">
        <v>55400</v>
      </c>
      <c r="Y96">
        <v>80800</v>
      </c>
      <c r="Z96">
        <v>68.599999999999994</v>
      </c>
      <c r="AA96">
        <v>5.7</v>
      </c>
      <c r="AB96">
        <v>56700</v>
      </c>
      <c r="AC96">
        <v>79500</v>
      </c>
      <c r="AD96">
        <v>71.3</v>
      </c>
      <c r="AE96">
        <v>6.2</v>
      </c>
      <c r="AF96">
        <v>59300</v>
      </c>
      <c r="AG96">
        <v>76900</v>
      </c>
      <c r="AH96">
        <v>77.099999999999994</v>
      </c>
      <c r="AI96">
        <v>6.1</v>
      </c>
      <c r="AJ96">
        <v>50900</v>
      </c>
      <c r="AK96">
        <v>76100</v>
      </c>
      <c r="AL96">
        <v>66.900000000000006</v>
      </c>
      <c r="AM96">
        <v>6.7</v>
      </c>
      <c r="AN96">
        <v>49600</v>
      </c>
      <c r="AO96">
        <v>75900</v>
      </c>
      <c r="AP96">
        <v>65.3</v>
      </c>
      <c r="AQ96">
        <v>6.5</v>
      </c>
      <c r="AR96">
        <v>53100</v>
      </c>
      <c r="AS96">
        <v>74800</v>
      </c>
      <c r="AT96">
        <v>71</v>
      </c>
      <c r="AU96">
        <v>5.3</v>
      </c>
      <c r="AV96">
        <v>49700</v>
      </c>
      <c r="AW96">
        <v>73400</v>
      </c>
      <c r="AX96">
        <v>67.7</v>
      </c>
      <c r="AY96">
        <v>6.5</v>
      </c>
      <c r="AZ96">
        <v>52600</v>
      </c>
      <c r="BA96">
        <v>73300</v>
      </c>
      <c r="BB96">
        <v>71.7</v>
      </c>
      <c r="BC96">
        <v>6.4</v>
      </c>
      <c r="BD96">
        <v>56100</v>
      </c>
      <c r="BE96">
        <v>76600</v>
      </c>
      <c r="BF96">
        <v>73.2</v>
      </c>
      <c r="BG96">
        <v>6.7</v>
      </c>
      <c r="BH96">
        <v>49700</v>
      </c>
      <c r="BI96">
        <v>75700</v>
      </c>
      <c r="BJ96">
        <v>65.7</v>
      </c>
      <c r="BK96">
        <v>7.2</v>
      </c>
      <c r="BL96">
        <v>52800</v>
      </c>
      <c r="BM96">
        <v>79800</v>
      </c>
      <c r="BN96">
        <v>66.2</v>
      </c>
      <c r="BO96">
        <v>7.5</v>
      </c>
      <c r="BP96">
        <v>54800</v>
      </c>
      <c r="BQ96">
        <v>78600</v>
      </c>
      <c r="BR96">
        <v>69.7</v>
      </c>
      <c r="BS96">
        <v>7.7</v>
      </c>
      <c r="BT96">
        <v>41600</v>
      </c>
      <c r="BU96">
        <v>72500</v>
      </c>
      <c r="BV96">
        <v>57.3</v>
      </c>
      <c r="BW96">
        <v>8.3000000000000007</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149300</v>
      </c>
      <c r="E97">
        <v>201700</v>
      </c>
      <c r="F97">
        <v>74</v>
      </c>
      <c r="G97">
        <v>2.6</v>
      </c>
      <c r="H97">
        <v>154600</v>
      </c>
      <c r="I97">
        <v>203600</v>
      </c>
      <c r="J97">
        <v>76</v>
      </c>
      <c r="K97">
        <v>2.5</v>
      </c>
      <c r="L97">
        <v>155300</v>
      </c>
      <c r="M97">
        <v>204400</v>
      </c>
      <c r="N97">
        <v>76</v>
      </c>
      <c r="O97">
        <v>2.4</v>
      </c>
      <c r="P97">
        <v>157200</v>
      </c>
      <c r="Q97">
        <v>204400</v>
      </c>
      <c r="R97">
        <v>76.900000000000006</v>
      </c>
      <c r="S97">
        <v>2.4</v>
      </c>
      <c r="T97">
        <v>153900</v>
      </c>
      <c r="U97">
        <v>206800</v>
      </c>
      <c r="V97">
        <v>74.400000000000006</v>
      </c>
      <c r="W97">
        <v>2.6</v>
      </c>
      <c r="X97">
        <v>153200</v>
      </c>
      <c r="Y97">
        <v>205200</v>
      </c>
      <c r="Z97">
        <v>74.7</v>
      </c>
      <c r="AA97">
        <v>2.7</v>
      </c>
      <c r="AB97">
        <v>150200</v>
      </c>
      <c r="AC97">
        <v>204000</v>
      </c>
      <c r="AD97">
        <v>73.599999999999994</v>
      </c>
      <c r="AE97">
        <v>2.7</v>
      </c>
      <c r="AF97">
        <v>150100</v>
      </c>
      <c r="AG97">
        <v>203400</v>
      </c>
      <c r="AH97">
        <v>73.8</v>
      </c>
      <c r="AI97">
        <v>2.9</v>
      </c>
      <c r="AJ97">
        <v>149000</v>
      </c>
      <c r="AK97">
        <v>202500</v>
      </c>
      <c r="AL97">
        <v>73.599999999999994</v>
      </c>
      <c r="AM97">
        <v>2.8</v>
      </c>
      <c r="AN97">
        <v>146700</v>
      </c>
      <c r="AO97">
        <v>200300</v>
      </c>
      <c r="AP97">
        <v>73.2</v>
      </c>
      <c r="AQ97">
        <v>2.9</v>
      </c>
      <c r="AR97">
        <v>153600</v>
      </c>
      <c r="AS97">
        <v>200400</v>
      </c>
      <c r="AT97">
        <v>76.599999999999994</v>
      </c>
      <c r="AU97">
        <v>2.9</v>
      </c>
      <c r="AV97">
        <v>150800</v>
      </c>
      <c r="AW97">
        <v>197500</v>
      </c>
      <c r="AX97">
        <v>76.3</v>
      </c>
      <c r="AY97">
        <v>2.8</v>
      </c>
      <c r="AZ97">
        <v>151600</v>
      </c>
      <c r="BA97">
        <v>195600</v>
      </c>
      <c r="BB97">
        <v>77.5</v>
      </c>
      <c r="BC97">
        <v>2.9</v>
      </c>
      <c r="BD97">
        <v>152000</v>
      </c>
      <c r="BE97">
        <v>195300</v>
      </c>
      <c r="BF97">
        <v>77.8</v>
      </c>
      <c r="BG97">
        <v>2.8</v>
      </c>
      <c r="BH97">
        <v>149000</v>
      </c>
      <c r="BI97">
        <v>193300</v>
      </c>
      <c r="BJ97">
        <v>77.099999999999994</v>
      </c>
      <c r="BK97">
        <v>2.8</v>
      </c>
      <c r="BL97">
        <v>152300</v>
      </c>
      <c r="BM97">
        <v>193000</v>
      </c>
      <c r="BN97">
        <v>78.900000000000006</v>
      </c>
      <c r="BO97">
        <v>2.9</v>
      </c>
      <c r="BP97">
        <v>143700</v>
      </c>
      <c r="BQ97">
        <v>192500</v>
      </c>
      <c r="BR97">
        <v>74.7</v>
      </c>
      <c r="BS97">
        <v>3.4</v>
      </c>
      <c r="BT97">
        <v>147900</v>
      </c>
      <c r="BU97">
        <v>191300</v>
      </c>
      <c r="BV97">
        <v>77.3</v>
      </c>
      <c r="BW97">
        <v>3.1</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49600</v>
      </c>
      <c r="E98">
        <v>68000</v>
      </c>
      <c r="F98">
        <v>73</v>
      </c>
      <c r="G98">
        <v>3.7</v>
      </c>
      <c r="H98">
        <v>51000</v>
      </c>
      <c r="I98">
        <v>68100</v>
      </c>
      <c r="J98">
        <v>74.900000000000006</v>
      </c>
      <c r="K98">
        <v>3.5</v>
      </c>
      <c r="L98">
        <v>49900</v>
      </c>
      <c r="M98">
        <v>68300</v>
      </c>
      <c r="N98">
        <v>73.099999999999994</v>
      </c>
      <c r="O98">
        <v>6.2</v>
      </c>
      <c r="P98">
        <v>52600</v>
      </c>
      <c r="Q98">
        <v>69600</v>
      </c>
      <c r="R98">
        <v>75.5</v>
      </c>
      <c r="S98">
        <v>5.8</v>
      </c>
      <c r="T98">
        <v>54500</v>
      </c>
      <c r="U98">
        <v>70500</v>
      </c>
      <c r="V98">
        <v>77.3</v>
      </c>
      <c r="W98">
        <v>6</v>
      </c>
      <c r="X98">
        <v>54100</v>
      </c>
      <c r="Y98">
        <v>70500</v>
      </c>
      <c r="Z98">
        <v>76.7</v>
      </c>
      <c r="AA98">
        <v>5.5</v>
      </c>
      <c r="AB98">
        <v>53100</v>
      </c>
      <c r="AC98">
        <v>72500</v>
      </c>
      <c r="AD98">
        <v>73.3</v>
      </c>
      <c r="AE98">
        <v>6</v>
      </c>
      <c r="AF98">
        <v>55200</v>
      </c>
      <c r="AG98">
        <v>71300</v>
      </c>
      <c r="AH98">
        <v>77.400000000000006</v>
      </c>
      <c r="AI98">
        <v>5.7</v>
      </c>
      <c r="AJ98">
        <v>53900</v>
      </c>
      <c r="AK98">
        <v>70400</v>
      </c>
      <c r="AL98">
        <v>76.5</v>
      </c>
      <c r="AM98">
        <v>6.3</v>
      </c>
      <c r="AN98">
        <v>56800</v>
      </c>
      <c r="AO98">
        <v>70600</v>
      </c>
      <c r="AP98">
        <v>80.5</v>
      </c>
      <c r="AQ98">
        <v>6.3</v>
      </c>
      <c r="AR98">
        <v>55100</v>
      </c>
      <c r="AS98">
        <v>72600</v>
      </c>
      <c r="AT98">
        <v>75.900000000000006</v>
      </c>
      <c r="AU98">
        <v>7</v>
      </c>
      <c r="AV98">
        <v>54900</v>
      </c>
      <c r="AW98">
        <v>71600</v>
      </c>
      <c r="AX98">
        <v>76.599999999999994</v>
      </c>
      <c r="AY98">
        <v>6.8</v>
      </c>
      <c r="AZ98">
        <v>57800</v>
      </c>
      <c r="BA98">
        <v>71700</v>
      </c>
      <c r="BB98">
        <v>80.599999999999994</v>
      </c>
      <c r="BC98">
        <v>5.8</v>
      </c>
      <c r="BD98">
        <v>60800</v>
      </c>
      <c r="BE98">
        <v>72300</v>
      </c>
      <c r="BF98">
        <v>84.1</v>
      </c>
      <c r="BG98">
        <v>5.6</v>
      </c>
      <c r="BH98">
        <v>60600</v>
      </c>
      <c r="BI98">
        <v>70900</v>
      </c>
      <c r="BJ98">
        <v>85.4</v>
      </c>
      <c r="BK98">
        <v>4.9000000000000004</v>
      </c>
      <c r="BL98">
        <v>59400</v>
      </c>
      <c r="BM98">
        <v>71000</v>
      </c>
      <c r="BN98">
        <v>83.7</v>
      </c>
      <c r="BO98">
        <v>5.5</v>
      </c>
      <c r="BP98">
        <v>54200</v>
      </c>
      <c r="BQ98">
        <v>70900</v>
      </c>
      <c r="BR98">
        <v>76.400000000000006</v>
      </c>
      <c r="BS98">
        <v>7.4</v>
      </c>
      <c r="BT98">
        <v>57900</v>
      </c>
      <c r="BU98">
        <v>72200</v>
      </c>
      <c r="BV98">
        <v>80.099999999999994</v>
      </c>
      <c r="BW98">
        <v>6.8</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103000</v>
      </c>
      <c r="E99">
        <v>137200</v>
      </c>
      <c r="F99">
        <v>75</v>
      </c>
      <c r="G99">
        <v>2.6</v>
      </c>
      <c r="H99">
        <v>105200</v>
      </c>
      <c r="I99">
        <v>139300</v>
      </c>
      <c r="J99">
        <v>75.5</v>
      </c>
      <c r="K99">
        <v>2.6</v>
      </c>
      <c r="L99">
        <v>103700</v>
      </c>
      <c r="M99">
        <v>139800</v>
      </c>
      <c r="N99">
        <v>74.2</v>
      </c>
      <c r="O99">
        <v>3.9</v>
      </c>
      <c r="P99">
        <v>102400</v>
      </c>
      <c r="Q99">
        <v>143400</v>
      </c>
      <c r="R99">
        <v>71.5</v>
      </c>
      <c r="S99">
        <v>4.0999999999999996</v>
      </c>
      <c r="T99">
        <v>106300</v>
      </c>
      <c r="U99">
        <v>144600</v>
      </c>
      <c r="V99">
        <v>73.5</v>
      </c>
      <c r="W99">
        <v>4.2</v>
      </c>
      <c r="X99">
        <v>106300</v>
      </c>
      <c r="Y99">
        <v>142000</v>
      </c>
      <c r="Z99">
        <v>74.8</v>
      </c>
      <c r="AA99">
        <v>3.9</v>
      </c>
      <c r="AB99">
        <v>102300</v>
      </c>
      <c r="AC99">
        <v>139500</v>
      </c>
      <c r="AD99">
        <v>73.3</v>
      </c>
      <c r="AE99">
        <v>4.0999999999999996</v>
      </c>
      <c r="AF99">
        <v>108000</v>
      </c>
      <c r="AG99">
        <v>140700</v>
      </c>
      <c r="AH99">
        <v>76.7</v>
      </c>
      <c r="AI99">
        <v>4.0999999999999996</v>
      </c>
      <c r="AJ99">
        <v>102500</v>
      </c>
      <c r="AK99">
        <v>139200</v>
      </c>
      <c r="AL99">
        <v>73.7</v>
      </c>
      <c r="AM99">
        <v>4.4000000000000004</v>
      </c>
      <c r="AN99">
        <v>99300</v>
      </c>
      <c r="AO99">
        <v>135600</v>
      </c>
      <c r="AP99">
        <v>73.2</v>
      </c>
      <c r="AQ99">
        <v>4.2</v>
      </c>
      <c r="AR99">
        <v>98700</v>
      </c>
      <c r="AS99">
        <v>136300</v>
      </c>
      <c r="AT99">
        <v>72.400000000000006</v>
      </c>
      <c r="AU99">
        <v>4.3</v>
      </c>
      <c r="AV99">
        <v>102600</v>
      </c>
      <c r="AW99">
        <v>135000</v>
      </c>
      <c r="AX99">
        <v>76</v>
      </c>
      <c r="AY99">
        <v>4.2</v>
      </c>
      <c r="AZ99">
        <v>104200</v>
      </c>
      <c r="BA99">
        <v>134200</v>
      </c>
      <c r="BB99">
        <v>77.599999999999994</v>
      </c>
      <c r="BC99">
        <v>4.4000000000000004</v>
      </c>
      <c r="BD99">
        <v>107300</v>
      </c>
      <c r="BE99">
        <v>139700</v>
      </c>
      <c r="BF99">
        <v>76.8</v>
      </c>
      <c r="BG99">
        <v>4.4000000000000004</v>
      </c>
      <c r="BH99">
        <v>104900</v>
      </c>
      <c r="BI99">
        <v>134800</v>
      </c>
      <c r="BJ99">
        <v>77.8</v>
      </c>
      <c r="BK99">
        <v>4.3</v>
      </c>
      <c r="BL99">
        <v>106200</v>
      </c>
      <c r="BM99">
        <v>134900</v>
      </c>
      <c r="BN99">
        <v>78.7</v>
      </c>
      <c r="BO99">
        <v>4.5</v>
      </c>
      <c r="BP99">
        <v>97000</v>
      </c>
      <c r="BQ99">
        <v>133000</v>
      </c>
      <c r="BR99">
        <v>72.900000000000006</v>
      </c>
      <c r="BS99">
        <v>5.3</v>
      </c>
      <c r="BT99">
        <v>99300</v>
      </c>
      <c r="BU99">
        <v>131000</v>
      </c>
      <c r="BV99">
        <v>75.8</v>
      </c>
      <c r="BW99">
        <v>5.2</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224000</v>
      </c>
      <c r="E100">
        <v>296600</v>
      </c>
      <c r="F100">
        <v>75.5</v>
      </c>
      <c r="G100">
        <v>1.6</v>
      </c>
      <c r="H100">
        <v>225800</v>
      </c>
      <c r="I100">
        <v>299800</v>
      </c>
      <c r="J100">
        <v>75.3</v>
      </c>
      <c r="K100">
        <v>1.6</v>
      </c>
      <c r="L100">
        <v>224900</v>
      </c>
      <c r="M100">
        <v>303300</v>
      </c>
      <c r="N100">
        <v>74.099999999999994</v>
      </c>
      <c r="O100">
        <v>2.7</v>
      </c>
      <c r="P100">
        <v>232800</v>
      </c>
      <c r="Q100">
        <v>306500</v>
      </c>
      <c r="R100">
        <v>76</v>
      </c>
      <c r="S100">
        <v>2.5</v>
      </c>
      <c r="T100">
        <v>228100</v>
      </c>
      <c r="U100">
        <v>308100</v>
      </c>
      <c r="V100">
        <v>74</v>
      </c>
      <c r="W100">
        <v>2.7</v>
      </c>
      <c r="X100">
        <v>230100</v>
      </c>
      <c r="Y100">
        <v>306900</v>
      </c>
      <c r="Z100">
        <v>75</v>
      </c>
      <c r="AA100">
        <v>2.7</v>
      </c>
      <c r="AB100">
        <v>227200</v>
      </c>
      <c r="AC100">
        <v>310800</v>
      </c>
      <c r="AD100">
        <v>73.099999999999994</v>
      </c>
      <c r="AE100">
        <v>2.8</v>
      </c>
      <c r="AF100">
        <v>224600</v>
      </c>
      <c r="AG100">
        <v>313000</v>
      </c>
      <c r="AH100">
        <v>71.8</v>
      </c>
      <c r="AI100">
        <v>2.9</v>
      </c>
      <c r="AJ100">
        <v>222000</v>
      </c>
      <c r="AK100">
        <v>310200</v>
      </c>
      <c r="AL100">
        <v>71.599999999999994</v>
      </c>
      <c r="AM100">
        <v>2.8</v>
      </c>
      <c r="AN100">
        <v>228000</v>
      </c>
      <c r="AO100">
        <v>309900</v>
      </c>
      <c r="AP100">
        <v>73.599999999999994</v>
      </c>
      <c r="AQ100">
        <v>2.8</v>
      </c>
      <c r="AR100">
        <v>232000</v>
      </c>
      <c r="AS100">
        <v>311500</v>
      </c>
      <c r="AT100">
        <v>74.5</v>
      </c>
      <c r="AU100">
        <v>2.8</v>
      </c>
      <c r="AV100">
        <v>228000</v>
      </c>
      <c r="AW100">
        <v>312000</v>
      </c>
      <c r="AX100">
        <v>73.099999999999994</v>
      </c>
      <c r="AY100">
        <v>2.8</v>
      </c>
      <c r="AZ100">
        <v>232500</v>
      </c>
      <c r="BA100">
        <v>313900</v>
      </c>
      <c r="BB100">
        <v>74.099999999999994</v>
      </c>
      <c r="BC100">
        <v>3</v>
      </c>
      <c r="BD100">
        <v>237400</v>
      </c>
      <c r="BE100">
        <v>313600</v>
      </c>
      <c r="BF100">
        <v>75.7</v>
      </c>
      <c r="BG100">
        <v>2.9</v>
      </c>
      <c r="BH100">
        <v>232700</v>
      </c>
      <c r="BI100">
        <v>315500</v>
      </c>
      <c r="BJ100">
        <v>73.7</v>
      </c>
      <c r="BK100">
        <v>3.1</v>
      </c>
      <c r="BL100">
        <v>243700</v>
      </c>
      <c r="BM100">
        <v>316500</v>
      </c>
      <c r="BN100">
        <v>77</v>
      </c>
      <c r="BO100">
        <v>3.2</v>
      </c>
      <c r="BP100">
        <v>243800</v>
      </c>
      <c r="BQ100">
        <v>317000</v>
      </c>
      <c r="BR100">
        <v>76.900000000000006</v>
      </c>
      <c r="BS100">
        <v>3.3</v>
      </c>
      <c r="BT100">
        <v>247200</v>
      </c>
      <c r="BU100">
        <v>319000</v>
      </c>
      <c r="BV100">
        <v>77.5</v>
      </c>
      <c r="BW100">
        <v>3</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40100</v>
      </c>
      <c r="E101">
        <v>55100</v>
      </c>
      <c r="F101">
        <v>72.8</v>
      </c>
      <c r="G101">
        <v>3.6</v>
      </c>
      <c r="H101">
        <v>42900</v>
      </c>
      <c r="I101">
        <v>58000</v>
      </c>
      <c r="J101">
        <v>73.900000000000006</v>
      </c>
      <c r="K101">
        <v>3.6</v>
      </c>
      <c r="L101">
        <v>42200</v>
      </c>
      <c r="M101">
        <v>56500</v>
      </c>
      <c r="N101">
        <v>74.599999999999994</v>
      </c>
      <c r="O101">
        <v>6.6</v>
      </c>
      <c r="P101">
        <v>43400</v>
      </c>
      <c r="Q101">
        <v>58200</v>
      </c>
      <c r="R101">
        <v>74.5</v>
      </c>
      <c r="S101">
        <v>6</v>
      </c>
      <c r="T101">
        <v>43800</v>
      </c>
      <c r="U101">
        <v>59100</v>
      </c>
      <c r="V101">
        <v>74.2</v>
      </c>
      <c r="W101">
        <v>6.9</v>
      </c>
      <c r="X101">
        <v>40000</v>
      </c>
      <c r="Y101">
        <v>58200</v>
      </c>
      <c r="Z101">
        <v>68.7</v>
      </c>
      <c r="AA101">
        <v>6.7</v>
      </c>
      <c r="AB101">
        <v>47200</v>
      </c>
      <c r="AC101">
        <v>60300</v>
      </c>
      <c r="AD101">
        <v>78.2</v>
      </c>
      <c r="AE101">
        <v>6.2</v>
      </c>
      <c r="AF101">
        <v>45400</v>
      </c>
      <c r="AG101">
        <v>60100</v>
      </c>
      <c r="AH101">
        <v>75.599999999999994</v>
      </c>
      <c r="AI101">
        <v>6.6</v>
      </c>
      <c r="AJ101">
        <v>42500</v>
      </c>
      <c r="AK101">
        <v>57900</v>
      </c>
      <c r="AL101">
        <v>73.400000000000006</v>
      </c>
      <c r="AM101">
        <v>6.3</v>
      </c>
      <c r="AN101">
        <v>45600</v>
      </c>
      <c r="AO101">
        <v>58300</v>
      </c>
      <c r="AP101">
        <v>78.099999999999994</v>
      </c>
      <c r="AQ101">
        <v>6.6</v>
      </c>
      <c r="AR101">
        <v>43900</v>
      </c>
      <c r="AS101">
        <v>58200</v>
      </c>
      <c r="AT101">
        <v>75.5</v>
      </c>
      <c r="AU101">
        <v>6.5</v>
      </c>
      <c r="AV101">
        <v>41300</v>
      </c>
      <c r="AW101">
        <v>57800</v>
      </c>
      <c r="AX101">
        <v>71.3</v>
      </c>
      <c r="AY101">
        <v>6.8</v>
      </c>
      <c r="AZ101">
        <v>42400</v>
      </c>
      <c r="BA101">
        <v>58300</v>
      </c>
      <c r="BB101">
        <v>72.599999999999994</v>
      </c>
      <c r="BC101">
        <v>7.2</v>
      </c>
      <c r="BD101">
        <v>40700</v>
      </c>
      <c r="BE101">
        <v>58300</v>
      </c>
      <c r="BF101">
        <v>69.900000000000006</v>
      </c>
      <c r="BG101">
        <v>7.4</v>
      </c>
      <c r="BH101">
        <v>44300</v>
      </c>
      <c r="BI101">
        <v>59200</v>
      </c>
      <c r="BJ101">
        <v>74.7</v>
      </c>
      <c r="BK101">
        <v>7.5</v>
      </c>
      <c r="BL101">
        <v>44700</v>
      </c>
      <c r="BM101">
        <v>60100</v>
      </c>
      <c r="BN101">
        <v>74.5</v>
      </c>
      <c r="BO101">
        <v>7.8</v>
      </c>
      <c r="BP101">
        <v>44400</v>
      </c>
      <c r="BQ101">
        <v>59900</v>
      </c>
      <c r="BR101">
        <v>74.2</v>
      </c>
      <c r="BS101">
        <v>8.8000000000000007</v>
      </c>
      <c r="BT101">
        <v>43200</v>
      </c>
      <c r="BU101">
        <v>58900</v>
      </c>
      <c r="BV101">
        <v>73.3</v>
      </c>
      <c r="BW101">
        <v>8.5</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62200</v>
      </c>
      <c r="E102">
        <v>75400</v>
      </c>
      <c r="F102">
        <v>82.5</v>
      </c>
      <c r="G102">
        <v>3.3</v>
      </c>
      <c r="H102">
        <v>60400</v>
      </c>
      <c r="I102">
        <v>76500</v>
      </c>
      <c r="J102">
        <v>79</v>
      </c>
      <c r="K102">
        <v>3.8</v>
      </c>
      <c r="L102">
        <v>57400</v>
      </c>
      <c r="M102">
        <v>78500</v>
      </c>
      <c r="N102">
        <v>73.099999999999994</v>
      </c>
      <c r="O102">
        <v>5.6</v>
      </c>
      <c r="P102">
        <v>60200</v>
      </c>
      <c r="Q102">
        <v>78200</v>
      </c>
      <c r="R102">
        <v>76.900000000000006</v>
      </c>
      <c r="S102">
        <v>5.5</v>
      </c>
      <c r="T102">
        <v>63100</v>
      </c>
      <c r="U102">
        <v>79300</v>
      </c>
      <c r="V102">
        <v>79.599999999999994</v>
      </c>
      <c r="W102">
        <v>5.2</v>
      </c>
      <c r="X102">
        <v>65300</v>
      </c>
      <c r="Y102">
        <v>79600</v>
      </c>
      <c r="Z102">
        <v>82</v>
      </c>
      <c r="AA102">
        <v>5.0999999999999996</v>
      </c>
      <c r="AB102">
        <v>60200</v>
      </c>
      <c r="AC102">
        <v>79400</v>
      </c>
      <c r="AD102">
        <v>75.8</v>
      </c>
      <c r="AE102">
        <v>5.8</v>
      </c>
      <c r="AF102">
        <v>58700</v>
      </c>
      <c r="AG102">
        <v>79800</v>
      </c>
      <c r="AH102">
        <v>73.599999999999994</v>
      </c>
      <c r="AI102">
        <v>5.8</v>
      </c>
      <c r="AJ102">
        <v>64400</v>
      </c>
      <c r="AK102">
        <v>78800</v>
      </c>
      <c r="AL102">
        <v>81.7</v>
      </c>
      <c r="AM102">
        <v>5.6</v>
      </c>
      <c r="AN102">
        <v>59100</v>
      </c>
      <c r="AO102">
        <v>78800</v>
      </c>
      <c r="AP102">
        <v>75</v>
      </c>
      <c r="AQ102">
        <v>6.5</v>
      </c>
      <c r="AR102">
        <v>66700</v>
      </c>
      <c r="AS102">
        <v>78700</v>
      </c>
      <c r="AT102">
        <v>84.7</v>
      </c>
      <c r="AU102">
        <v>5.3</v>
      </c>
      <c r="AV102">
        <v>67700</v>
      </c>
      <c r="AW102">
        <v>80000</v>
      </c>
      <c r="AX102">
        <v>84.6</v>
      </c>
      <c r="AY102">
        <v>5.4</v>
      </c>
      <c r="AZ102">
        <v>65500</v>
      </c>
      <c r="BA102">
        <v>79500</v>
      </c>
      <c r="BB102">
        <v>82.4</v>
      </c>
      <c r="BC102">
        <v>5.6</v>
      </c>
      <c r="BD102">
        <v>64500</v>
      </c>
      <c r="BE102">
        <v>78600</v>
      </c>
      <c r="BF102">
        <v>82.1</v>
      </c>
      <c r="BG102">
        <v>5.3</v>
      </c>
      <c r="BH102">
        <v>65100</v>
      </c>
      <c r="BI102">
        <v>79600</v>
      </c>
      <c r="BJ102">
        <v>81.8</v>
      </c>
      <c r="BK102">
        <v>6.1</v>
      </c>
      <c r="BL102">
        <v>62800</v>
      </c>
      <c r="BM102">
        <v>81300</v>
      </c>
      <c r="BN102">
        <v>77.2</v>
      </c>
      <c r="BO102">
        <v>6.3</v>
      </c>
      <c r="BP102">
        <v>66300</v>
      </c>
      <c r="BQ102">
        <v>80600</v>
      </c>
      <c r="BR102">
        <v>82.2</v>
      </c>
      <c r="BS102">
        <v>6.2</v>
      </c>
      <c r="BT102">
        <v>66400</v>
      </c>
      <c r="BU102">
        <v>79200</v>
      </c>
      <c r="BV102">
        <v>83.8</v>
      </c>
      <c r="BW102">
        <v>5.8</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25800</v>
      </c>
      <c r="E103">
        <v>32700</v>
      </c>
      <c r="F103">
        <v>78.900000000000006</v>
      </c>
      <c r="G103">
        <v>3.6</v>
      </c>
      <c r="H103">
        <v>27000</v>
      </c>
      <c r="I103">
        <v>32700</v>
      </c>
      <c r="J103">
        <v>82.6</v>
      </c>
      <c r="K103">
        <v>3.3</v>
      </c>
      <c r="L103">
        <v>27400</v>
      </c>
      <c r="M103">
        <v>32500</v>
      </c>
      <c r="N103">
        <v>84.2</v>
      </c>
      <c r="O103">
        <v>7.3</v>
      </c>
      <c r="P103">
        <v>25400</v>
      </c>
      <c r="Q103">
        <v>34300</v>
      </c>
      <c r="R103">
        <v>74.2</v>
      </c>
      <c r="S103">
        <v>8.1</v>
      </c>
      <c r="T103">
        <v>26400</v>
      </c>
      <c r="U103">
        <v>32400</v>
      </c>
      <c r="V103">
        <v>81.599999999999994</v>
      </c>
      <c r="W103">
        <v>7.6</v>
      </c>
      <c r="X103">
        <v>25600</v>
      </c>
      <c r="Y103">
        <v>32500</v>
      </c>
      <c r="Z103">
        <v>78.599999999999994</v>
      </c>
      <c r="AA103">
        <v>7.6</v>
      </c>
      <c r="AB103">
        <v>24500</v>
      </c>
      <c r="AC103">
        <v>32800</v>
      </c>
      <c r="AD103">
        <v>74.599999999999994</v>
      </c>
      <c r="AE103">
        <v>7.5</v>
      </c>
      <c r="AF103">
        <v>24200</v>
      </c>
      <c r="AG103">
        <v>32000</v>
      </c>
      <c r="AH103">
        <v>75.599999999999994</v>
      </c>
      <c r="AI103">
        <v>8.1999999999999993</v>
      </c>
      <c r="AJ103">
        <v>25800</v>
      </c>
      <c r="AK103">
        <v>32200</v>
      </c>
      <c r="AL103">
        <v>80.3</v>
      </c>
      <c r="AM103">
        <v>7.6</v>
      </c>
      <c r="AN103">
        <v>25700</v>
      </c>
      <c r="AO103">
        <v>31700</v>
      </c>
      <c r="AP103">
        <v>81.099999999999994</v>
      </c>
      <c r="AQ103">
        <v>6.9</v>
      </c>
      <c r="AR103">
        <v>26100</v>
      </c>
      <c r="AS103">
        <v>31300</v>
      </c>
      <c r="AT103">
        <v>83.4</v>
      </c>
      <c r="AU103">
        <v>7.4</v>
      </c>
      <c r="AV103">
        <v>26400</v>
      </c>
      <c r="AW103">
        <v>31000</v>
      </c>
      <c r="AX103">
        <v>85.4</v>
      </c>
      <c r="AY103">
        <v>7.7</v>
      </c>
      <c r="AZ103">
        <v>26800</v>
      </c>
      <c r="BA103">
        <v>30700</v>
      </c>
      <c r="BB103">
        <v>87.1</v>
      </c>
      <c r="BC103">
        <v>6.3</v>
      </c>
      <c r="BD103">
        <v>25500</v>
      </c>
      <c r="BE103">
        <v>31200</v>
      </c>
      <c r="BF103">
        <v>81.8</v>
      </c>
      <c r="BG103">
        <v>7.3</v>
      </c>
      <c r="BH103">
        <v>25600</v>
      </c>
      <c r="BI103">
        <v>31200</v>
      </c>
      <c r="BJ103">
        <v>82</v>
      </c>
      <c r="BK103">
        <v>7.2</v>
      </c>
      <c r="BL103">
        <v>27200</v>
      </c>
      <c r="BM103">
        <v>30500</v>
      </c>
      <c r="BN103">
        <v>89.2</v>
      </c>
      <c r="BO103">
        <v>6.1</v>
      </c>
      <c r="BP103">
        <v>27000</v>
      </c>
      <c r="BQ103">
        <v>30600</v>
      </c>
      <c r="BR103">
        <v>88.2</v>
      </c>
      <c r="BS103">
        <v>6.5</v>
      </c>
      <c r="BT103">
        <v>21600</v>
      </c>
      <c r="BU103">
        <v>30500</v>
      </c>
      <c r="BV103">
        <v>70.8</v>
      </c>
      <c r="BW103">
        <v>9.6</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60700</v>
      </c>
      <c r="E104">
        <v>79800</v>
      </c>
      <c r="F104">
        <v>76</v>
      </c>
      <c r="G104">
        <v>3.7</v>
      </c>
      <c r="H104">
        <v>63400</v>
      </c>
      <c r="I104">
        <v>81000</v>
      </c>
      <c r="J104">
        <v>78.2</v>
      </c>
      <c r="K104">
        <v>3.7</v>
      </c>
      <c r="L104">
        <v>59200</v>
      </c>
      <c r="M104">
        <v>80000</v>
      </c>
      <c r="N104">
        <v>74</v>
      </c>
      <c r="O104">
        <v>5.5</v>
      </c>
      <c r="P104">
        <v>63300</v>
      </c>
      <c r="Q104">
        <v>82300</v>
      </c>
      <c r="R104">
        <v>76.900000000000006</v>
      </c>
      <c r="S104">
        <v>5.4</v>
      </c>
      <c r="T104">
        <v>63300</v>
      </c>
      <c r="U104">
        <v>81900</v>
      </c>
      <c r="V104">
        <v>77.2</v>
      </c>
      <c r="W104">
        <v>5.3</v>
      </c>
      <c r="X104">
        <v>61700</v>
      </c>
      <c r="Y104">
        <v>80800</v>
      </c>
      <c r="Z104">
        <v>76.400000000000006</v>
      </c>
      <c r="AA104">
        <v>5.6</v>
      </c>
      <c r="AB104">
        <v>63300</v>
      </c>
      <c r="AC104">
        <v>82800</v>
      </c>
      <c r="AD104">
        <v>76.400000000000006</v>
      </c>
      <c r="AE104">
        <v>5.7</v>
      </c>
      <c r="AF104">
        <v>59800</v>
      </c>
      <c r="AG104">
        <v>82000</v>
      </c>
      <c r="AH104">
        <v>72.900000000000006</v>
      </c>
      <c r="AI104">
        <v>5.9</v>
      </c>
      <c r="AJ104">
        <v>59000</v>
      </c>
      <c r="AK104">
        <v>80500</v>
      </c>
      <c r="AL104">
        <v>73.3</v>
      </c>
      <c r="AM104">
        <v>5.7</v>
      </c>
      <c r="AN104">
        <v>61600</v>
      </c>
      <c r="AO104">
        <v>80100</v>
      </c>
      <c r="AP104">
        <v>76.900000000000006</v>
      </c>
      <c r="AQ104">
        <v>5.6</v>
      </c>
      <c r="AR104">
        <v>62300</v>
      </c>
      <c r="AS104">
        <v>80700</v>
      </c>
      <c r="AT104">
        <v>77.2</v>
      </c>
      <c r="AU104">
        <v>5.5</v>
      </c>
      <c r="AV104">
        <v>60200</v>
      </c>
      <c r="AW104">
        <v>80300</v>
      </c>
      <c r="AX104">
        <v>74.900000000000006</v>
      </c>
      <c r="AY104">
        <v>5.7</v>
      </c>
      <c r="AZ104">
        <v>57700</v>
      </c>
      <c r="BA104">
        <v>80100</v>
      </c>
      <c r="BB104">
        <v>72.099999999999994</v>
      </c>
      <c r="BC104">
        <v>6.8</v>
      </c>
      <c r="BD104">
        <v>59600</v>
      </c>
      <c r="BE104">
        <v>81300</v>
      </c>
      <c r="BF104">
        <v>73.3</v>
      </c>
      <c r="BG104">
        <v>6.4</v>
      </c>
      <c r="BH104">
        <v>62700</v>
      </c>
      <c r="BI104">
        <v>79800</v>
      </c>
      <c r="BJ104">
        <v>78.599999999999994</v>
      </c>
      <c r="BK104">
        <v>6.2</v>
      </c>
      <c r="BL104">
        <v>60600</v>
      </c>
      <c r="BM104">
        <v>81700</v>
      </c>
      <c r="BN104">
        <v>74.2</v>
      </c>
      <c r="BO104">
        <v>6.6</v>
      </c>
      <c r="BP104">
        <v>63700</v>
      </c>
      <c r="BQ104">
        <v>83100</v>
      </c>
      <c r="BR104">
        <v>76.7</v>
      </c>
      <c r="BS104">
        <v>6.9</v>
      </c>
      <c r="BT104">
        <v>64100</v>
      </c>
      <c r="BU104">
        <v>82800</v>
      </c>
      <c r="BV104">
        <v>77.400000000000006</v>
      </c>
      <c r="BW104">
        <v>5.7</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126800</v>
      </c>
      <c r="E105">
        <v>182700</v>
      </c>
      <c r="F105">
        <v>69.400000000000006</v>
      </c>
      <c r="G105">
        <v>3.9</v>
      </c>
      <c r="H105">
        <v>121900</v>
      </c>
      <c r="I105">
        <v>182900</v>
      </c>
      <c r="J105">
        <v>66.7</v>
      </c>
      <c r="K105">
        <v>4.0999999999999996</v>
      </c>
      <c r="L105">
        <v>131400</v>
      </c>
      <c r="M105">
        <v>184800</v>
      </c>
      <c r="N105">
        <v>71.099999999999994</v>
      </c>
      <c r="O105">
        <v>3.8</v>
      </c>
      <c r="P105">
        <v>124100</v>
      </c>
      <c r="Q105">
        <v>188800</v>
      </c>
      <c r="R105">
        <v>65.7</v>
      </c>
      <c r="S105">
        <v>4</v>
      </c>
      <c r="T105">
        <v>127600</v>
      </c>
      <c r="U105">
        <v>192600</v>
      </c>
      <c r="V105">
        <v>66.2</v>
      </c>
      <c r="W105">
        <v>3.7</v>
      </c>
      <c r="X105">
        <v>119000</v>
      </c>
      <c r="Y105">
        <v>195300</v>
      </c>
      <c r="Z105">
        <v>60.9</v>
      </c>
      <c r="AA105">
        <v>3.6</v>
      </c>
      <c r="AB105">
        <v>124700</v>
      </c>
      <c r="AC105">
        <v>197300</v>
      </c>
      <c r="AD105">
        <v>63.2</v>
      </c>
      <c r="AE105">
        <v>3.6</v>
      </c>
      <c r="AF105">
        <v>131600</v>
      </c>
      <c r="AG105">
        <v>203200</v>
      </c>
      <c r="AH105">
        <v>64.8</v>
      </c>
      <c r="AI105">
        <v>3.8</v>
      </c>
      <c r="AJ105">
        <v>131100</v>
      </c>
      <c r="AK105">
        <v>204200</v>
      </c>
      <c r="AL105">
        <v>64.2</v>
      </c>
      <c r="AM105">
        <v>4.0999999999999996</v>
      </c>
      <c r="AN105">
        <v>137300</v>
      </c>
      <c r="AO105">
        <v>205700</v>
      </c>
      <c r="AP105">
        <v>66.8</v>
      </c>
      <c r="AQ105">
        <v>3.9</v>
      </c>
      <c r="AR105">
        <v>143500</v>
      </c>
      <c r="AS105">
        <v>207800</v>
      </c>
      <c r="AT105">
        <v>69</v>
      </c>
      <c r="AU105">
        <v>4</v>
      </c>
      <c r="AV105">
        <v>153700</v>
      </c>
      <c r="AW105">
        <v>210600</v>
      </c>
      <c r="AX105">
        <v>73</v>
      </c>
      <c r="AY105">
        <v>3.8</v>
      </c>
      <c r="AZ105">
        <v>149300</v>
      </c>
      <c r="BA105">
        <v>211800</v>
      </c>
      <c r="BB105">
        <v>70.5</v>
      </c>
      <c r="BC105">
        <v>4.0999999999999996</v>
      </c>
      <c r="BD105">
        <v>148800</v>
      </c>
      <c r="BE105">
        <v>216700</v>
      </c>
      <c r="BF105">
        <v>68.599999999999994</v>
      </c>
      <c r="BG105">
        <v>4.2</v>
      </c>
      <c r="BH105">
        <v>150400</v>
      </c>
      <c r="BI105">
        <v>216200</v>
      </c>
      <c r="BJ105">
        <v>69.599999999999994</v>
      </c>
      <c r="BK105">
        <v>4.3</v>
      </c>
      <c r="BL105">
        <v>144400</v>
      </c>
      <c r="BM105">
        <v>219000</v>
      </c>
      <c r="BN105">
        <v>65.900000000000006</v>
      </c>
      <c r="BO105">
        <v>4.9000000000000004</v>
      </c>
      <c r="BP105">
        <v>150900</v>
      </c>
      <c r="BQ105">
        <v>222100</v>
      </c>
      <c r="BR105">
        <v>68</v>
      </c>
      <c r="BS105">
        <v>5.5</v>
      </c>
      <c r="BT105">
        <v>155300</v>
      </c>
      <c r="BU105">
        <v>221600</v>
      </c>
      <c r="BV105">
        <v>70.099999999999994</v>
      </c>
      <c r="BW105">
        <v>5.0999999999999996</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57600</v>
      </c>
      <c r="E106">
        <v>76200</v>
      </c>
      <c r="F106">
        <v>75.5</v>
      </c>
      <c r="G106">
        <v>3.4</v>
      </c>
      <c r="H106">
        <v>58900</v>
      </c>
      <c r="I106">
        <v>76200</v>
      </c>
      <c r="J106">
        <v>77.3</v>
      </c>
      <c r="K106">
        <v>3.6</v>
      </c>
      <c r="L106">
        <v>59100</v>
      </c>
      <c r="M106">
        <v>78800</v>
      </c>
      <c r="N106">
        <v>75</v>
      </c>
      <c r="O106">
        <v>5.9</v>
      </c>
      <c r="P106">
        <v>57200</v>
      </c>
      <c r="Q106">
        <v>78000</v>
      </c>
      <c r="R106">
        <v>73.3</v>
      </c>
      <c r="S106">
        <v>6</v>
      </c>
      <c r="T106">
        <v>57100</v>
      </c>
      <c r="U106">
        <v>78700</v>
      </c>
      <c r="V106">
        <v>72.599999999999994</v>
      </c>
      <c r="W106">
        <v>6.1</v>
      </c>
      <c r="X106">
        <v>55300</v>
      </c>
      <c r="Y106">
        <v>78700</v>
      </c>
      <c r="Z106">
        <v>70.2</v>
      </c>
      <c r="AA106">
        <v>6.6</v>
      </c>
      <c r="AB106">
        <v>53300</v>
      </c>
      <c r="AC106">
        <v>77900</v>
      </c>
      <c r="AD106">
        <v>68.5</v>
      </c>
      <c r="AE106">
        <v>7.2</v>
      </c>
      <c r="AF106">
        <v>53700</v>
      </c>
      <c r="AG106">
        <v>79400</v>
      </c>
      <c r="AH106">
        <v>67.7</v>
      </c>
      <c r="AI106">
        <v>6.6</v>
      </c>
      <c r="AJ106">
        <v>62900</v>
      </c>
      <c r="AK106">
        <v>82000</v>
      </c>
      <c r="AL106">
        <v>76.7</v>
      </c>
      <c r="AM106">
        <v>6.2</v>
      </c>
      <c r="AN106">
        <v>62500</v>
      </c>
      <c r="AO106">
        <v>79800</v>
      </c>
      <c r="AP106">
        <v>78.400000000000006</v>
      </c>
      <c r="AQ106">
        <v>6.1</v>
      </c>
      <c r="AR106">
        <v>54200</v>
      </c>
      <c r="AS106">
        <v>78800</v>
      </c>
      <c r="AT106">
        <v>68.8</v>
      </c>
      <c r="AU106">
        <v>6.8</v>
      </c>
      <c r="AV106">
        <v>58000</v>
      </c>
      <c r="AW106">
        <v>78500</v>
      </c>
      <c r="AX106">
        <v>73.8</v>
      </c>
      <c r="AY106">
        <v>6.3</v>
      </c>
      <c r="AZ106">
        <v>59100</v>
      </c>
      <c r="BA106">
        <v>78000</v>
      </c>
      <c r="BB106">
        <v>75.7</v>
      </c>
      <c r="BC106">
        <v>6.9</v>
      </c>
      <c r="BD106">
        <v>62400</v>
      </c>
      <c r="BE106">
        <v>79400</v>
      </c>
      <c r="BF106">
        <v>78.599999999999994</v>
      </c>
      <c r="BG106">
        <v>6.6</v>
      </c>
      <c r="BH106">
        <v>65500</v>
      </c>
      <c r="BI106">
        <v>81100</v>
      </c>
      <c r="BJ106">
        <v>80.7</v>
      </c>
      <c r="BK106">
        <v>6.2</v>
      </c>
      <c r="BL106">
        <v>64400</v>
      </c>
      <c r="BM106">
        <v>80500</v>
      </c>
      <c r="BN106">
        <v>80</v>
      </c>
      <c r="BO106">
        <v>6.3</v>
      </c>
      <c r="BP106">
        <v>63100</v>
      </c>
      <c r="BQ106">
        <v>81700</v>
      </c>
      <c r="BR106">
        <v>77.3</v>
      </c>
      <c r="BS106">
        <v>7.1</v>
      </c>
      <c r="BT106">
        <v>65000</v>
      </c>
      <c r="BU106">
        <v>81200</v>
      </c>
      <c r="BV106">
        <v>80</v>
      </c>
      <c r="BW106">
        <v>6</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35100</v>
      </c>
      <c r="E107">
        <v>43900</v>
      </c>
      <c r="F107">
        <v>79.900000000000006</v>
      </c>
      <c r="G107">
        <v>3.7</v>
      </c>
      <c r="H107">
        <v>34700</v>
      </c>
      <c r="I107">
        <v>43700</v>
      </c>
      <c r="J107">
        <v>79.400000000000006</v>
      </c>
      <c r="K107">
        <v>3.6</v>
      </c>
      <c r="L107">
        <v>33600</v>
      </c>
      <c r="M107">
        <v>44500</v>
      </c>
      <c r="N107">
        <v>75.599999999999994</v>
      </c>
      <c r="O107">
        <v>6.9</v>
      </c>
      <c r="P107">
        <v>35900</v>
      </c>
      <c r="Q107">
        <v>45700</v>
      </c>
      <c r="R107">
        <v>78.5</v>
      </c>
      <c r="S107">
        <v>6.8</v>
      </c>
      <c r="T107">
        <v>36900</v>
      </c>
      <c r="U107">
        <v>46800</v>
      </c>
      <c r="V107">
        <v>78.7</v>
      </c>
      <c r="W107">
        <v>7</v>
      </c>
      <c r="X107">
        <v>33600</v>
      </c>
      <c r="Y107">
        <v>46000</v>
      </c>
      <c r="Z107">
        <v>73.2</v>
      </c>
      <c r="AA107">
        <v>8.3000000000000007</v>
      </c>
      <c r="AB107">
        <v>35900</v>
      </c>
      <c r="AC107">
        <v>44500</v>
      </c>
      <c r="AD107">
        <v>80.7</v>
      </c>
      <c r="AE107">
        <v>7.5</v>
      </c>
      <c r="AF107">
        <v>34900</v>
      </c>
      <c r="AG107">
        <v>44900</v>
      </c>
      <c r="AH107">
        <v>77.7</v>
      </c>
      <c r="AI107">
        <v>8.6999999999999993</v>
      </c>
      <c r="AJ107">
        <v>36300</v>
      </c>
      <c r="AK107">
        <v>46200</v>
      </c>
      <c r="AL107">
        <v>78.5</v>
      </c>
      <c r="AM107">
        <v>8.4</v>
      </c>
      <c r="AN107">
        <v>34100</v>
      </c>
      <c r="AO107">
        <v>47900</v>
      </c>
      <c r="AP107">
        <v>71.099999999999994</v>
      </c>
      <c r="AQ107">
        <v>9.4</v>
      </c>
      <c r="AR107">
        <v>40300</v>
      </c>
      <c r="AS107">
        <v>48300</v>
      </c>
      <c r="AT107">
        <v>83.4</v>
      </c>
      <c r="AU107">
        <v>7</v>
      </c>
      <c r="AV107">
        <v>37800</v>
      </c>
      <c r="AW107">
        <v>47200</v>
      </c>
      <c r="AX107">
        <v>80.099999999999994</v>
      </c>
      <c r="AY107">
        <v>8.1999999999999993</v>
      </c>
      <c r="AZ107">
        <v>39500</v>
      </c>
      <c r="BA107">
        <v>46600</v>
      </c>
      <c r="BB107">
        <v>84.7</v>
      </c>
      <c r="BC107">
        <v>7.4</v>
      </c>
      <c r="BD107">
        <v>34500</v>
      </c>
      <c r="BE107">
        <v>47200</v>
      </c>
      <c r="BF107">
        <v>73</v>
      </c>
      <c r="BG107">
        <v>9.1999999999999993</v>
      </c>
      <c r="BH107">
        <v>39300</v>
      </c>
      <c r="BI107">
        <v>48600</v>
      </c>
      <c r="BJ107">
        <v>80.8</v>
      </c>
      <c r="BK107">
        <v>7.8</v>
      </c>
      <c r="BL107">
        <v>39300</v>
      </c>
      <c r="BM107">
        <v>47400</v>
      </c>
      <c r="BN107">
        <v>82.8</v>
      </c>
      <c r="BO107">
        <v>7.4</v>
      </c>
      <c r="BP107">
        <v>41700</v>
      </c>
      <c r="BQ107">
        <v>48100</v>
      </c>
      <c r="BR107">
        <v>86.7</v>
      </c>
      <c r="BS107">
        <v>6.9</v>
      </c>
      <c r="BT107">
        <v>39000</v>
      </c>
      <c r="BU107">
        <v>48400</v>
      </c>
      <c r="BV107">
        <v>80.599999999999994</v>
      </c>
      <c r="BW107">
        <v>8</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56300</v>
      </c>
      <c r="E108">
        <v>70700</v>
      </c>
      <c r="F108">
        <v>79.7</v>
      </c>
      <c r="G108">
        <v>3.3</v>
      </c>
      <c r="H108">
        <v>53500</v>
      </c>
      <c r="I108">
        <v>70800</v>
      </c>
      <c r="J108">
        <v>75.599999999999994</v>
      </c>
      <c r="K108">
        <v>3.8</v>
      </c>
      <c r="L108">
        <v>53000</v>
      </c>
      <c r="M108">
        <v>71100</v>
      </c>
      <c r="N108">
        <v>74.5</v>
      </c>
      <c r="O108">
        <v>5.4</v>
      </c>
      <c r="P108">
        <v>55900</v>
      </c>
      <c r="Q108">
        <v>71500</v>
      </c>
      <c r="R108">
        <v>78.099999999999994</v>
      </c>
      <c r="S108">
        <v>5.3</v>
      </c>
      <c r="T108">
        <v>55900</v>
      </c>
      <c r="U108">
        <v>72300</v>
      </c>
      <c r="V108">
        <v>77.3</v>
      </c>
      <c r="W108">
        <v>5.3</v>
      </c>
      <c r="X108">
        <v>53100</v>
      </c>
      <c r="Y108">
        <v>70900</v>
      </c>
      <c r="Z108">
        <v>75</v>
      </c>
      <c r="AA108">
        <v>6</v>
      </c>
      <c r="AB108">
        <v>52000</v>
      </c>
      <c r="AC108">
        <v>70200</v>
      </c>
      <c r="AD108">
        <v>74.099999999999994</v>
      </c>
      <c r="AE108">
        <v>6.7</v>
      </c>
      <c r="AF108">
        <v>50700</v>
      </c>
      <c r="AG108">
        <v>73900</v>
      </c>
      <c r="AH108">
        <v>68.599999999999994</v>
      </c>
      <c r="AI108">
        <v>6.8</v>
      </c>
      <c r="AJ108">
        <v>58900</v>
      </c>
      <c r="AK108">
        <v>72000</v>
      </c>
      <c r="AL108">
        <v>81.8</v>
      </c>
      <c r="AM108">
        <v>6.1</v>
      </c>
      <c r="AN108">
        <v>51600</v>
      </c>
      <c r="AO108">
        <v>69800</v>
      </c>
      <c r="AP108">
        <v>74</v>
      </c>
      <c r="AQ108">
        <v>7.2</v>
      </c>
      <c r="AR108">
        <v>54000</v>
      </c>
      <c r="AS108">
        <v>70900</v>
      </c>
      <c r="AT108">
        <v>76.099999999999994</v>
      </c>
      <c r="AU108">
        <v>6.4</v>
      </c>
      <c r="AV108">
        <v>57300</v>
      </c>
      <c r="AW108">
        <v>70800</v>
      </c>
      <c r="AX108">
        <v>80.900000000000006</v>
      </c>
      <c r="AY108">
        <v>6.9</v>
      </c>
      <c r="AZ108">
        <v>61800</v>
      </c>
      <c r="BA108">
        <v>71200</v>
      </c>
      <c r="BB108">
        <v>86.8</v>
      </c>
      <c r="BC108">
        <v>5.8</v>
      </c>
      <c r="BD108">
        <v>58400</v>
      </c>
      <c r="BE108">
        <v>73100</v>
      </c>
      <c r="BF108">
        <v>79.900000000000006</v>
      </c>
      <c r="BG108">
        <v>6.6</v>
      </c>
      <c r="BH108">
        <v>56400</v>
      </c>
      <c r="BI108">
        <v>71900</v>
      </c>
      <c r="BJ108">
        <v>78.3</v>
      </c>
      <c r="BK108">
        <v>6.1</v>
      </c>
      <c r="BL108">
        <v>58200</v>
      </c>
      <c r="BM108">
        <v>70100</v>
      </c>
      <c r="BN108">
        <v>83</v>
      </c>
      <c r="BO108">
        <v>5.5</v>
      </c>
      <c r="BP108">
        <v>59400</v>
      </c>
      <c r="BQ108">
        <v>70800</v>
      </c>
      <c r="BR108">
        <v>83.9</v>
      </c>
      <c r="BS108">
        <v>6.8</v>
      </c>
      <c r="BT108">
        <v>53100</v>
      </c>
      <c r="BU108">
        <v>71100</v>
      </c>
      <c r="BV108">
        <v>74.7</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640000</v>
      </c>
      <c r="E109">
        <v>839200</v>
      </c>
      <c r="F109">
        <v>76.3</v>
      </c>
      <c r="G109">
        <v>1</v>
      </c>
      <c r="H109">
        <v>649000</v>
      </c>
      <c r="I109">
        <v>846900</v>
      </c>
      <c r="J109">
        <v>76.599999999999994</v>
      </c>
      <c r="K109">
        <v>1.1000000000000001</v>
      </c>
      <c r="L109">
        <v>646300</v>
      </c>
      <c r="M109">
        <v>854500</v>
      </c>
      <c r="N109">
        <v>75.599999999999994</v>
      </c>
      <c r="O109">
        <v>1.7</v>
      </c>
      <c r="P109">
        <v>651200</v>
      </c>
      <c r="Q109">
        <v>862300</v>
      </c>
      <c r="R109">
        <v>75.5</v>
      </c>
      <c r="S109">
        <v>1.7</v>
      </c>
      <c r="T109">
        <v>644000</v>
      </c>
      <c r="U109">
        <v>866100</v>
      </c>
      <c r="V109">
        <v>74.400000000000006</v>
      </c>
      <c r="W109">
        <v>1.7</v>
      </c>
      <c r="X109">
        <v>639200</v>
      </c>
      <c r="Y109">
        <v>865600</v>
      </c>
      <c r="Z109">
        <v>73.8</v>
      </c>
      <c r="AA109">
        <v>1.8</v>
      </c>
      <c r="AB109">
        <v>635700</v>
      </c>
      <c r="AC109">
        <v>870700</v>
      </c>
      <c r="AD109">
        <v>73</v>
      </c>
      <c r="AE109">
        <v>1.8</v>
      </c>
      <c r="AF109">
        <v>638800</v>
      </c>
      <c r="AG109">
        <v>874500</v>
      </c>
      <c r="AH109">
        <v>73</v>
      </c>
      <c r="AI109">
        <v>1.9</v>
      </c>
      <c r="AJ109">
        <v>641900</v>
      </c>
      <c r="AK109">
        <v>870500</v>
      </c>
      <c r="AL109">
        <v>73.7</v>
      </c>
      <c r="AM109">
        <v>1.9</v>
      </c>
      <c r="AN109">
        <v>650500</v>
      </c>
      <c r="AO109">
        <v>868900</v>
      </c>
      <c r="AP109">
        <v>74.900000000000006</v>
      </c>
      <c r="AQ109">
        <v>1.9</v>
      </c>
      <c r="AR109">
        <v>648100</v>
      </c>
      <c r="AS109">
        <v>875000</v>
      </c>
      <c r="AT109">
        <v>74.099999999999994</v>
      </c>
      <c r="AU109">
        <v>1.9</v>
      </c>
      <c r="AV109">
        <v>675700</v>
      </c>
      <c r="AW109">
        <v>878200</v>
      </c>
      <c r="AX109">
        <v>76.900000000000006</v>
      </c>
      <c r="AY109">
        <v>1.9</v>
      </c>
      <c r="AZ109">
        <v>671200</v>
      </c>
      <c r="BA109">
        <v>884400</v>
      </c>
      <c r="BB109">
        <v>75.900000000000006</v>
      </c>
      <c r="BC109">
        <v>2</v>
      </c>
      <c r="BD109">
        <v>692000</v>
      </c>
      <c r="BE109">
        <v>888100</v>
      </c>
      <c r="BF109">
        <v>77.900000000000006</v>
      </c>
      <c r="BG109">
        <v>1.9</v>
      </c>
      <c r="BH109">
        <v>696400</v>
      </c>
      <c r="BI109">
        <v>891700</v>
      </c>
      <c r="BJ109">
        <v>78.099999999999994</v>
      </c>
      <c r="BK109">
        <v>1.9</v>
      </c>
      <c r="BL109">
        <v>693300</v>
      </c>
      <c r="BM109">
        <v>893700</v>
      </c>
      <c r="BN109">
        <v>77.599999999999994</v>
      </c>
      <c r="BO109">
        <v>1.9</v>
      </c>
      <c r="BP109">
        <v>677300</v>
      </c>
      <c r="BQ109">
        <v>896400</v>
      </c>
      <c r="BR109">
        <v>75.599999999999994</v>
      </c>
      <c r="BS109">
        <v>2.2000000000000002</v>
      </c>
      <c r="BT109">
        <v>702200</v>
      </c>
      <c r="BU109">
        <v>897200</v>
      </c>
      <c r="BV109">
        <v>78.3</v>
      </c>
      <c r="BW109">
        <v>2</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52700</v>
      </c>
      <c r="E110">
        <v>72500</v>
      </c>
      <c r="F110">
        <v>72.599999999999994</v>
      </c>
      <c r="G110">
        <v>3.3</v>
      </c>
      <c r="H110">
        <v>57800</v>
      </c>
      <c r="I110">
        <v>75500</v>
      </c>
      <c r="J110">
        <v>76.599999999999994</v>
      </c>
      <c r="K110">
        <v>3.3</v>
      </c>
      <c r="L110">
        <v>52800</v>
      </c>
      <c r="M110">
        <v>76500</v>
      </c>
      <c r="N110">
        <v>69</v>
      </c>
      <c r="O110">
        <v>5.4</v>
      </c>
      <c r="P110">
        <v>53300</v>
      </c>
      <c r="Q110">
        <v>77100</v>
      </c>
      <c r="R110">
        <v>69.2</v>
      </c>
      <c r="S110">
        <v>6.1</v>
      </c>
      <c r="T110">
        <v>57300</v>
      </c>
      <c r="U110">
        <v>77300</v>
      </c>
      <c r="V110">
        <v>74.099999999999994</v>
      </c>
      <c r="W110">
        <v>6.1</v>
      </c>
      <c r="X110">
        <v>58300</v>
      </c>
      <c r="Y110">
        <v>76100</v>
      </c>
      <c r="Z110">
        <v>76.599999999999994</v>
      </c>
      <c r="AA110">
        <v>6.1</v>
      </c>
      <c r="AB110">
        <v>61600</v>
      </c>
      <c r="AC110">
        <v>77000</v>
      </c>
      <c r="AD110">
        <v>80</v>
      </c>
      <c r="AE110">
        <v>6.6</v>
      </c>
      <c r="AF110">
        <v>59500</v>
      </c>
      <c r="AG110">
        <v>78700</v>
      </c>
      <c r="AH110">
        <v>75.7</v>
      </c>
      <c r="AI110">
        <v>6.6</v>
      </c>
      <c r="AJ110">
        <v>60000</v>
      </c>
      <c r="AK110">
        <v>80700</v>
      </c>
      <c r="AL110">
        <v>74.3</v>
      </c>
      <c r="AM110">
        <v>6.5</v>
      </c>
      <c r="AN110">
        <v>58500</v>
      </c>
      <c r="AO110">
        <v>80900</v>
      </c>
      <c r="AP110">
        <v>72.3</v>
      </c>
      <c r="AQ110">
        <v>6.7</v>
      </c>
      <c r="AR110">
        <v>65100</v>
      </c>
      <c r="AS110">
        <v>81500</v>
      </c>
      <c r="AT110">
        <v>79.900000000000006</v>
      </c>
      <c r="AU110">
        <v>6.1</v>
      </c>
      <c r="AV110">
        <v>69300</v>
      </c>
      <c r="AW110">
        <v>84400</v>
      </c>
      <c r="AX110">
        <v>82.1</v>
      </c>
      <c r="AY110">
        <v>5.9</v>
      </c>
      <c r="AZ110">
        <v>57100</v>
      </c>
      <c r="BA110">
        <v>86000</v>
      </c>
      <c r="BB110">
        <v>66.400000000000006</v>
      </c>
      <c r="BC110">
        <v>7.4</v>
      </c>
      <c r="BD110">
        <v>68900</v>
      </c>
      <c r="BE110">
        <v>86200</v>
      </c>
      <c r="BF110">
        <v>79.900000000000006</v>
      </c>
      <c r="BG110">
        <v>6.2</v>
      </c>
      <c r="BH110">
        <v>64300</v>
      </c>
      <c r="BI110">
        <v>87400</v>
      </c>
      <c r="BJ110">
        <v>73.599999999999994</v>
      </c>
      <c r="BK110">
        <v>6.5</v>
      </c>
      <c r="BL110">
        <v>69000</v>
      </c>
      <c r="BM110">
        <v>89100</v>
      </c>
      <c r="BN110">
        <v>77.5</v>
      </c>
      <c r="BO110">
        <v>6.1</v>
      </c>
      <c r="BP110">
        <v>69400</v>
      </c>
      <c r="BQ110">
        <v>91100</v>
      </c>
      <c r="BR110">
        <v>76.099999999999994</v>
      </c>
      <c r="BS110">
        <v>7</v>
      </c>
      <c r="BT110">
        <v>69000</v>
      </c>
      <c r="BU110">
        <v>89500</v>
      </c>
      <c r="BV110">
        <v>77</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55000</v>
      </c>
      <c r="E111">
        <v>67500</v>
      </c>
      <c r="F111">
        <v>81.5</v>
      </c>
      <c r="G111">
        <v>3.5</v>
      </c>
      <c r="H111">
        <v>54100</v>
      </c>
      <c r="I111">
        <v>67900</v>
      </c>
      <c r="J111">
        <v>79.7</v>
      </c>
      <c r="K111">
        <v>3.7</v>
      </c>
      <c r="L111">
        <v>53900</v>
      </c>
      <c r="M111">
        <v>69700</v>
      </c>
      <c r="N111">
        <v>77.3</v>
      </c>
      <c r="O111">
        <v>5.5</v>
      </c>
      <c r="P111">
        <v>53900</v>
      </c>
      <c r="Q111">
        <v>67700</v>
      </c>
      <c r="R111">
        <v>79.599999999999994</v>
      </c>
      <c r="S111">
        <v>5.3</v>
      </c>
      <c r="T111">
        <v>52400</v>
      </c>
      <c r="U111">
        <v>68500</v>
      </c>
      <c r="V111">
        <v>76.5</v>
      </c>
      <c r="W111">
        <v>5.2</v>
      </c>
      <c r="X111">
        <v>54100</v>
      </c>
      <c r="Y111">
        <v>69300</v>
      </c>
      <c r="Z111">
        <v>78</v>
      </c>
      <c r="AA111">
        <v>5.7</v>
      </c>
      <c r="AB111">
        <v>54600</v>
      </c>
      <c r="AC111">
        <v>70400</v>
      </c>
      <c r="AD111">
        <v>77.599999999999994</v>
      </c>
      <c r="AE111">
        <v>6.2</v>
      </c>
      <c r="AF111">
        <v>56900</v>
      </c>
      <c r="AG111">
        <v>71700</v>
      </c>
      <c r="AH111">
        <v>79.3</v>
      </c>
      <c r="AI111">
        <v>6.6</v>
      </c>
      <c r="AJ111">
        <v>53900</v>
      </c>
      <c r="AK111">
        <v>67500</v>
      </c>
      <c r="AL111">
        <v>79.8</v>
      </c>
      <c r="AM111">
        <v>6</v>
      </c>
      <c r="AN111">
        <v>52700</v>
      </c>
      <c r="AO111">
        <v>67500</v>
      </c>
      <c r="AP111">
        <v>78.099999999999994</v>
      </c>
      <c r="AQ111">
        <v>6.7</v>
      </c>
      <c r="AR111">
        <v>58700</v>
      </c>
      <c r="AS111">
        <v>71100</v>
      </c>
      <c r="AT111">
        <v>82.5</v>
      </c>
      <c r="AU111">
        <v>6.3</v>
      </c>
      <c r="AV111">
        <v>55800</v>
      </c>
      <c r="AW111">
        <v>70300</v>
      </c>
      <c r="AX111">
        <v>79.3</v>
      </c>
      <c r="AY111">
        <v>6.7</v>
      </c>
      <c r="AZ111">
        <v>57200</v>
      </c>
      <c r="BA111">
        <v>69400</v>
      </c>
      <c r="BB111">
        <v>82.5</v>
      </c>
      <c r="BC111">
        <v>6.1</v>
      </c>
      <c r="BD111">
        <v>57900</v>
      </c>
      <c r="BE111">
        <v>69900</v>
      </c>
      <c r="BF111">
        <v>82.8</v>
      </c>
      <c r="BG111">
        <v>5.4</v>
      </c>
      <c r="BH111">
        <v>56300</v>
      </c>
      <c r="BI111">
        <v>69000</v>
      </c>
      <c r="BJ111">
        <v>81.599999999999994</v>
      </c>
      <c r="BK111">
        <v>6.5</v>
      </c>
      <c r="BL111">
        <v>57600</v>
      </c>
      <c r="BM111">
        <v>70000</v>
      </c>
      <c r="BN111">
        <v>82.4</v>
      </c>
      <c r="BO111">
        <v>5.7</v>
      </c>
      <c r="BP111">
        <v>55600</v>
      </c>
      <c r="BQ111">
        <v>70600</v>
      </c>
      <c r="BR111">
        <v>78.7</v>
      </c>
      <c r="BS111">
        <v>6.5</v>
      </c>
      <c r="BT111">
        <v>55100</v>
      </c>
      <c r="BU111">
        <v>70100</v>
      </c>
      <c r="BV111">
        <v>78.599999999999994</v>
      </c>
      <c r="BW111">
        <v>5.9</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40200</v>
      </c>
      <c r="E112">
        <v>52600</v>
      </c>
      <c r="F112">
        <v>76.5</v>
      </c>
      <c r="G112">
        <v>3.1</v>
      </c>
      <c r="H112">
        <v>39500</v>
      </c>
      <c r="I112">
        <v>54600</v>
      </c>
      <c r="J112">
        <v>72.3</v>
      </c>
      <c r="K112">
        <v>3.4</v>
      </c>
      <c r="L112">
        <v>38100</v>
      </c>
      <c r="M112">
        <v>55200</v>
      </c>
      <c r="N112">
        <v>69.099999999999994</v>
      </c>
      <c r="O112">
        <v>7.1</v>
      </c>
      <c r="P112">
        <v>42500</v>
      </c>
      <c r="Q112">
        <v>56700</v>
      </c>
      <c r="R112">
        <v>74.8</v>
      </c>
      <c r="S112">
        <v>6.1</v>
      </c>
      <c r="T112">
        <v>40800</v>
      </c>
      <c r="U112">
        <v>57700</v>
      </c>
      <c r="V112">
        <v>70.599999999999994</v>
      </c>
      <c r="W112">
        <v>6.5</v>
      </c>
      <c r="X112">
        <v>43000</v>
      </c>
      <c r="Y112">
        <v>60600</v>
      </c>
      <c r="Z112">
        <v>71</v>
      </c>
      <c r="AA112">
        <v>6.8</v>
      </c>
      <c r="AB112">
        <v>40700</v>
      </c>
      <c r="AC112">
        <v>60900</v>
      </c>
      <c r="AD112">
        <v>66.8</v>
      </c>
      <c r="AE112">
        <v>7.6</v>
      </c>
      <c r="AF112">
        <v>37800</v>
      </c>
      <c r="AG112">
        <v>59400</v>
      </c>
      <c r="AH112">
        <v>63.6</v>
      </c>
      <c r="AI112">
        <v>8.3000000000000007</v>
      </c>
      <c r="AJ112">
        <v>35300</v>
      </c>
      <c r="AK112">
        <v>57900</v>
      </c>
      <c r="AL112">
        <v>60.9</v>
      </c>
      <c r="AM112">
        <v>7.9</v>
      </c>
      <c r="AN112">
        <v>44100</v>
      </c>
      <c r="AO112">
        <v>59400</v>
      </c>
      <c r="AP112">
        <v>74.2</v>
      </c>
      <c r="AQ112">
        <v>7.2</v>
      </c>
      <c r="AR112">
        <v>46600</v>
      </c>
      <c r="AS112">
        <v>59600</v>
      </c>
      <c r="AT112">
        <v>78.099999999999994</v>
      </c>
      <c r="AU112">
        <v>7.1</v>
      </c>
      <c r="AV112">
        <v>45600</v>
      </c>
      <c r="AW112">
        <v>60100</v>
      </c>
      <c r="AX112">
        <v>75.900000000000006</v>
      </c>
      <c r="AY112">
        <v>7.2</v>
      </c>
      <c r="AZ112">
        <v>43600</v>
      </c>
      <c r="BA112">
        <v>59000</v>
      </c>
      <c r="BB112">
        <v>73.900000000000006</v>
      </c>
      <c r="BC112">
        <v>7.1</v>
      </c>
      <c r="BD112">
        <v>47800</v>
      </c>
      <c r="BE112">
        <v>59900</v>
      </c>
      <c r="BF112">
        <v>79.900000000000006</v>
      </c>
      <c r="BG112">
        <v>7.2</v>
      </c>
      <c r="BH112">
        <v>46200</v>
      </c>
      <c r="BI112">
        <v>60500</v>
      </c>
      <c r="BJ112">
        <v>76.3</v>
      </c>
      <c r="BK112">
        <v>7.7</v>
      </c>
      <c r="BL112">
        <v>42900</v>
      </c>
      <c r="BM112">
        <v>61500</v>
      </c>
      <c r="BN112">
        <v>69.8</v>
      </c>
      <c r="BO112">
        <v>9.1</v>
      </c>
      <c r="BP112">
        <v>43900</v>
      </c>
      <c r="BQ112">
        <v>61800</v>
      </c>
      <c r="BR112">
        <v>71</v>
      </c>
      <c r="BS112">
        <v>10.199999999999999</v>
      </c>
      <c r="BT112">
        <v>44700</v>
      </c>
      <c r="BU112">
        <v>59800</v>
      </c>
      <c r="BV112">
        <v>74.7</v>
      </c>
      <c r="BW112">
        <v>8.6</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42900</v>
      </c>
      <c r="E113">
        <v>60100</v>
      </c>
      <c r="F113">
        <v>71.3</v>
      </c>
      <c r="G113">
        <v>3.7</v>
      </c>
      <c r="H113">
        <v>46100</v>
      </c>
      <c r="I113">
        <v>60800</v>
      </c>
      <c r="J113">
        <v>75.7</v>
      </c>
      <c r="K113">
        <v>3.7</v>
      </c>
      <c r="L113">
        <v>44900</v>
      </c>
      <c r="M113">
        <v>61600</v>
      </c>
      <c r="N113">
        <v>72.8</v>
      </c>
      <c r="O113">
        <v>6</v>
      </c>
      <c r="P113">
        <v>47700</v>
      </c>
      <c r="Q113">
        <v>64100</v>
      </c>
      <c r="R113">
        <v>74.400000000000006</v>
      </c>
      <c r="S113">
        <v>5.5</v>
      </c>
      <c r="T113">
        <v>47200</v>
      </c>
      <c r="U113">
        <v>62500</v>
      </c>
      <c r="V113">
        <v>75.5</v>
      </c>
      <c r="W113">
        <v>6.3</v>
      </c>
      <c r="X113">
        <v>46200</v>
      </c>
      <c r="Y113">
        <v>62700</v>
      </c>
      <c r="Z113">
        <v>73.7</v>
      </c>
      <c r="AA113">
        <v>6.7</v>
      </c>
      <c r="AB113">
        <v>44700</v>
      </c>
      <c r="AC113">
        <v>63600</v>
      </c>
      <c r="AD113">
        <v>70.3</v>
      </c>
      <c r="AE113">
        <v>7</v>
      </c>
      <c r="AF113">
        <v>48500</v>
      </c>
      <c r="AG113">
        <v>64500</v>
      </c>
      <c r="AH113">
        <v>75.099999999999994</v>
      </c>
      <c r="AI113">
        <v>6.5</v>
      </c>
      <c r="AJ113">
        <v>48200</v>
      </c>
      <c r="AK113">
        <v>63500</v>
      </c>
      <c r="AL113">
        <v>75.900000000000006</v>
      </c>
      <c r="AM113">
        <v>6.6</v>
      </c>
      <c r="AN113">
        <v>46600</v>
      </c>
      <c r="AO113">
        <v>62100</v>
      </c>
      <c r="AP113">
        <v>75</v>
      </c>
      <c r="AQ113">
        <v>6.2</v>
      </c>
      <c r="AR113">
        <v>48900</v>
      </c>
      <c r="AS113">
        <v>63400</v>
      </c>
      <c r="AT113">
        <v>77.099999999999994</v>
      </c>
      <c r="AU113">
        <v>6.9</v>
      </c>
      <c r="AV113">
        <v>49900</v>
      </c>
      <c r="AW113">
        <v>63700</v>
      </c>
      <c r="AX113">
        <v>78.400000000000006</v>
      </c>
      <c r="AY113">
        <v>6.8</v>
      </c>
      <c r="AZ113">
        <v>48700</v>
      </c>
      <c r="BA113">
        <v>62900</v>
      </c>
      <c r="BB113">
        <v>77.400000000000006</v>
      </c>
      <c r="BC113">
        <v>6.6</v>
      </c>
      <c r="BD113">
        <v>49500</v>
      </c>
      <c r="BE113">
        <v>65400</v>
      </c>
      <c r="BF113">
        <v>75.7</v>
      </c>
      <c r="BG113">
        <v>7.4</v>
      </c>
      <c r="BH113">
        <v>47200</v>
      </c>
      <c r="BI113">
        <v>64100</v>
      </c>
      <c r="BJ113">
        <v>73.7</v>
      </c>
      <c r="BK113">
        <v>7.4</v>
      </c>
      <c r="BL113">
        <v>52700</v>
      </c>
      <c r="BM113">
        <v>64000</v>
      </c>
      <c r="BN113">
        <v>82.3</v>
      </c>
      <c r="BO113">
        <v>7</v>
      </c>
      <c r="BP113">
        <v>51300</v>
      </c>
      <c r="BQ113">
        <v>63100</v>
      </c>
      <c r="BR113">
        <v>81.3</v>
      </c>
      <c r="BS113">
        <v>7.3</v>
      </c>
      <c r="BT113">
        <v>47300</v>
      </c>
      <c r="BU113">
        <v>63000</v>
      </c>
      <c r="BV113">
        <v>75</v>
      </c>
      <c r="BW113">
        <v>8</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37300</v>
      </c>
      <c r="E114">
        <v>50900</v>
      </c>
      <c r="F114">
        <v>73.3</v>
      </c>
      <c r="G114">
        <v>3.4</v>
      </c>
      <c r="H114">
        <v>37700</v>
      </c>
      <c r="I114">
        <v>51200</v>
      </c>
      <c r="J114">
        <v>73.7</v>
      </c>
      <c r="K114">
        <v>3.9</v>
      </c>
      <c r="L114">
        <v>38600</v>
      </c>
      <c r="M114">
        <v>52400</v>
      </c>
      <c r="N114">
        <v>73.8</v>
      </c>
      <c r="O114">
        <v>6.3</v>
      </c>
      <c r="P114">
        <v>36100</v>
      </c>
      <c r="Q114">
        <v>51100</v>
      </c>
      <c r="R114">
        <v>70.599999999999994</v>
      </c>
      <c r="S114">
        <v>7</v>
      </c>
      <c r="T114">
        <v>35700</v>
      </c>
      <c r="U114">
        <v>51100</v>
      </c>
      <c r="V114">
        <v>69.8</v>
      </c>
      <c r="W114">
        <v>7.4</v>
      </c>
      <c r="X114">
        <v>32900</v>
      </c>
      <c r="Y114">
        <v>48400</v>
      </c>
      <c r="Z114">
        <v>67.900000000000006</v>
      </c>
      <c r="AA114">
        <v>7.5</v>
      </c>
      <c r="AB114">
        <v>37000</v>
      </c>
      <c r="AC114">
        <v>48400</v>
      </c>
      <c r="AD114">
        <v>76.400000000000006</v>
      </c>
      <c r="AE114">
        <v>6.6</v>
      </c>
      <c r="AF114">
        <v>40500</v>
      </c>
      <c r="AG114">
        <v>49300</v>
      </c>
      <c r="AH114">
        <v>82.1</v>
      </c>
      <c r="AI114">
        <v>6.6</v>
      </c>
      <c r="AJ114">
        <v>36600</v>
      </c>
      <c r="AK114">
        <v>48700</v>
      </c>
      <c r="AL114">
        <v>75.099999999999994</v>
      </c>
      <c r="AM114">
        <v>7.1</v>
      </c>
      <c r="AN114">
        <v>34400</v>
      </c>
      <c r="AO114">
        <v>49100</v>
      </c>
      <c r="AP114">
        <v>70.2</v>
      </c>
      <c r="AQ114">
        <v>7.5</v>
      </c>
      <c r="AR114">
        <v>39400</v>
      </c>
      <c r="AS114">
        <v>49600</v>
      </c>
      <c r="AT114">
        <v>79.400000000000006</v>
      </c>
      <c r="AU114">
        <v>7</v>
      </c>
      <c r="AV114">
        <v>39700</v>
      </c>
      <c r="AW114">
        <v>49600</v>
      </c>
      <c r="AX114">
        <v>80.099999999999994</v>
      </c>
      <c r="AY114">
        <v>6.5</v>
      </c>
      <c r="AZ114">
        <v>37700</v>
      </c>
      <c r="BA114">
        <v>49600</v>
      </c>
      <c r="BB114">
        <v>76</v>
      </c>
      <c r="BC114">
        <v>6.4</v>
      </c>
      <c r="BD114">
        <v>35900</v>
      </c>
      <c r="BE114">
        <v>48900</v>
      </c>
      <c r="BF114">
        <v>73.400000000000006</v>
      </c>
      <c r="BG114">
        <v>6.9</v>
      </c>
      <c r="BH114">
        <v>40700</v>
      </c>
      <c r="BI114">
        <v>48600</v>
      </c>
      <c r="BJ114">
        <v>83.9</v>
      </c>
      <c r="BK114">
        <v>6.8</v>
      </c>
      <c r="BL114">
        <v>39500</v>
      </c>
      <c r="BM114">
        <v>48800</v>
      </c>
      <c r="BN114">
        <v>80.900000000000006</v>
      </c>
      <c r="BO114">
        <v>7.2</v>
      </c>
      <c r="BP114">
        <v>40100</v>
      </c>
      <c r="BQ114">
        <v>49600</v>
      </c>
      <c r="BR114">
        <v>80.8</v>
      </c>
      <c r="BS114">
        <v>7</v>
      </c>
      <c r="BT114">
        <v>37600</v>
      </c>
      <c r="BU114">
        <v>49800</v>
      </c>
      <c r="BV114">
        <v>75.599999999999994</v>
      </c>
      <c r="BW114">
        <v>6.8</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32600</v>
      </c>
      <c r="E115">
        <v>43700</v>
      </c>
      <c r="F115">
        <v>74.599999999999994</v>
      </c>
      <c r="G115">
        <v>3.2</v>
      </c>
      <c r="H115">
        <v>32900</v>
      </c>
      <c r="I115">
        <v>44000</v>
      </c>
      <c r="J115">
        <v>74.8</v>
      </c>
      <c r="K115">
        <v>3.4</v>
      </c>
      <c r="L115">
        <v>32700</v>
      </c>
      <c r="M115">
        <v>44300</v>
      </c>
      <c r="N115">
        <v>74</v>
      </c>
      <c r="O115">
        <v>6.9</v>
      </c>
      <c r="P115">
        <v>35200</v>
      </c>
      <c r="Q115">
        <v>45500</v>
      </c>
      <c r="R115">
        <v>77.400000000000006</v>
      </c>
      <c r="S115">
        <v>6.2</v>
      </c>
      <c r="T115">
        <v>33600</v>
      </c>
      <c r="U115">
        <v>44900</v>
      </c>
      <c r="V115">
        <v>74.8</v>
      </c>
      <c r="W115">
        <v>7.6</v>
      </c>
      <c r="X115">
        <v>32500</v>
      </c>
      <c r="Y115">
        <v>44800</v>
      </c>
      <c r="Z115">
        <v>72.599999999999994</v>
      </c>
      <c r="AA115">
        <v>7.8</v>
      </c>
      <c r="AB115">
        <v>33400</v>
      </c>
      <c r="AC115">
        <v>45000</v>
      </c>
      <c r="AD115">
        <v>74.2</v>
      </c>
      <c r="AE115">
        <v>7.5</v>
      </c>
      <c r="AF115">
        <v>38000</v>
      </c>
      <c r="AG115">
        <v>45600</v>
      </c>
      <c r="AH115">
        <v>83.2</v>
      </c>
      <c r="AI115">
        <v>7</v>
      </c>
      <c r="AJ115">
        <v>31600</v>
      </c>
      <c r="AK115">
        <v>43600</v>
      </c>
      <c r="AL115">
        <v>72.5</v>
      </c>
      <c r="AM115">
        <v>8.4</v>
      </c>
      <c r="AN115">
        <v>31200</v>
      </c>
      <c r="AO115">
        <v>43500</v>
      </c>
      <c r="AP115">
        <v>71.7</v>
      </c>
      <c r="AQ115">
        <v>9.1</v>
      </c>
      <c r="AR115">
        <v>33800</v>
      </c>
      <c r="AS115">
        <v>42300</v>
      </c>
      <c r="AT115">
        <v>79.8</v>
      </c>
      <c r="AU115">
        <v>7.2</v>
      </c>
      <c r="AV115">
        <v>34000</v>
      </c>
      <c r="AW115">
        <v>43300</v>
      </c>
      <c r="AX115">
        <v>78.7</v>
      </c>
      <c r="AY115">
        <v>7.4</v>
      </c>
      <c r="AZ115">
        <v>32900</v>
      </c>
      <c r="BA115">
        <v>43400</v>
      </c>
      <c r="BB115">
        <v>75.8</v>
      </c>
      <c r="BC115">
        <v>8.1999999999999993</v>
      </c>
      <c r="BD115">
        <v>32600</v>
      </c>
      <c r="BE115">
        <v>43600</v>
      </c>
      <c r="BF115">
        <v>74.900000000000006</v>
      </c>
      <c r="BG115">
        <v>8.5</v>
      </c>
      <c r="BH115">
        <v>33000</v>
      </c>
      <c r="BI115">
        <v>45200</v>
      </c>
      <c r="BJ115">
        <v>73.099999999999994</v>
      </c>
      <c r="BK115">
        <v>8.9</v>
      </c>
      <c r="BL115">
        <v>38300</v>
      </c>
      <c r="BM115">
        <v>45100</v>
      </c>
      <c r="BN115">
        <v>85</v>
      </c>
      <c r="BO115">
        <v>7.2</v>
      </c>
      <c r="BP115">
        <v>34900</v>
      </c>
      <c r="BQ115">
        <v>44800</v>
      </c>
      <c r="BR115">
        <v>78</v>
      </c>
      <c r="BS115">
        <v>9.1</v>
      </c>
      <c r="BT115">
        <v>30100</v>
      </c>
      <c r="BU115">
        <v>42500</v>
      </c>
      <c r="BV115">
        <v>70.8</v>
      </c>
      <c r="BW115">
        <v>8.6</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85000</v>
      </c>
      <c r="E116">
        <v>122200</v>
      </c>
      <c r="F116">
        <v>69.599999999999994</v>
      </c>
      <c r="G116">
        <v>2.4</v>
      </c>
      <c r="H116">
        <v>85100</v>
      </c>
      <c r="I116">
        <v>123400</v>
      </c>
      <c r="J116">
        <v>69</v>
      </c>
      <c r="K116">
        <v>2.5</v>
      </c>
      <c r="L116">
        <v>86700</v>
      </c>
      <c r="M116">
        <v>124700</v>
      </c>
      <c r="N116">
        <v>69.599999999999994</v>
      </c>
      <c r="O116">
        <v>2.6</v>
      </c>
      <c r="P116">
        <v>88000</v>
      </c>
      <c r="Q116">
        <v>125900</v>
      </c>
      <c r="R116">
        <v>69.8</v>
      </c>
      <c r="S116">
        <v>2.7</v>
      </c>
      <c r="T116">
        <v>89100</v>
      </c>
      <c r="U116">
        <v>126200</v>
      </c>
      <c r="V116">
        <v>70.599999999999994</v>
      </c>
      <c r="W116">
        <v>2.7</v>
      </c>
      <c r="X116">
        <v>88300</v>
      </c>
      <c r="Y116">
        <v>127400</v>
      </c>
      <c r="Z116">
        <v>69.3</v>
      </c>
      <c r="AA116">
        <v>2.8</v>
      </c>
      <c r="AB116">
        <v>87000</v>
      </c>
      <c r="AC116">
        <v>130200</v>
      </c>
      <c r="AD116">
        <v>66.8</v>
      </c>
      <c r="AE116">
        <v>2.8</v>
      </c>
      <c r="AF116">
        <v>85300</v>
      </c>
      <c r="AG116">
        <v>129400</v>
      </c>
      <c r="AH116">
        <v>65.900000000000006</v>
      </c>
      <c r="AI116">
        <v>2.9</v>
      </c>
      <c r="AJ116">
        <v>84300</v>
      </c>
      <c r="AK116">
        <v>127900</v>
      </c>
      <c r="AL116">
        <v>65.900000000000006</v>
      </c>
      <c r="AM116">
        <v>3</v>
      </c>
      <c r="AN116">
        <v>86400</v>
      </c>
      <c r="AO116">
        <v>127500</v>
      </c>
      <c r="AP116">
        <v>67.8</v>
      </c>
      <c r="AQ116">
        <v>2.9</v>
      </c>
      <c r="AR116">
        <v>89900</v>
      </c>
      <c r="AS116">
        <v>127900</v>
      </c>
      <c r="AT116">
        <v>70.3</v>
      </c>
      <c r="AU116">
        <v>2.9</v>
      </c>
      <c r="AV116">
        <v>93100</v>
      </c>
      <c r="AW116">
        <v>127200</v>
      </c>
      <c r="AX116">
        <v>73.2</v>
      </c>
      <c r="AY116">
        <v>2.9</v>
      </c>
      <c r="AZ116">
        <v>92700</v>
      </c>
      <c r="BA116">
        <v>126700</v>
      </c>
      <c r="BB116">
        <v>73.2</v>
      </c>
      <c r="BC116">
        <v>3</v>
      </c>
      <c r="BD116">
        <v>93900</v>
      </c>
      <c r="BE116">
        <v>128000</v>
      </c>
      <c r="BF116">
        <v>73.400000000000006</v>
      </c>
      <c r="BG116">
        <v>3</v>
      </c>
      <c r="BH116">
        <v>95500</v>
      </c>
      <c r="BI116">
        <v>128400</v>
      </c>
      <c r="BJ116">
        <v>74.400000000000006</v>
      </c>
      <c r="BK116">
        <v>2.9</v>
      </c>
      <c r="BL116">
        <v>93400</v>
      </c>
      <c r="BM116">
        <v>127800</v>
      </c>
      <c r="BN116">
        <v>73.099999999999994</v>
      </c>
      <c r="BO116">
        <v>3.1</v>
      </c>
      <c r="BP116">
        <v>96100</v>
      </c>
      <c r="BQ116">
        <v>127600</v>
      </c>
      <c r="BR116">
        <v>75.3</v>
      </c>
      <c r="BS116">
        <v>3.4</v>
      </c>
      <c r="BT116">
        <v>90900</v>
      </c>
      <c r="BU116">
        <v>127500</v>
      </c>
      <c r="BV116">
        <v>71.3</v>
      </c>
      <c r="BW116">
        <v>3.7</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52900</v>
      </c>
      <c r="E117">
        <v>72200</v>
      </c>
      <c r="F117">
        <v>73.3</v>
      </c>
      <c r="G117">
        <v>3.6</v>
      </c>
      <c r="H117">
        <v>53400</v>
      </c>
      <c r="I117">
        <v>71200</v>
      </c>
      <c r="J117">
        <v>75.099999999999994</v>
      </c>
      <c r="K117">
        <v>3.8</v>
      </c>
      <c r="L117">
        <v>54500</v>
      </c>
      <c r="M117">
        <v>71500</v>
      </c>
      <c r="N117">
        <v>76.3</v>
      </c>
      <c r="O117">
        <v>5.5</v>
      </c>
      <c r="P117">
        <v>53800</v>
      </c>
      <c r="Q117">
        <v>70300</v>
      </c>
      <c r="R117">
        <v>76.5</v>
      </c>
      <c r="S117">
        <v>5.8</v>
      </c>
      <c r="T117">
        <v>54400</v>
      </c>
      <c r="U117">
        <v>71600</v>
      </c>
      <c r="V117">
        <v>76</v>
      </c>
      <c r="W117">
        <v>5.6</v>
      </c>
      <c r="X117">
        <v>54000</v>
      </c>
      <c r="Y117">
        <v>71500</v>
      </c>
      <c r="Z117">
        <v>75.5</v>
      </c>
      <c r="AA117">
        <v>5.7</v>
      </c>
      <c r="AB117">
        <v>53600</v>
      </c>
      <c r="AC117">
        <v>72200</v>
      </c>
      <c r="AD117">
        <v>74.2</v>
      </c>
      <c r="AE117">
        <v>6.2</v>
      </c>
      <c r="AF117">
        <v>51900</v>
      </c>
      <c r="AG117">
        <v>72300</v>
      </c>
      <c r="AH117">
        <v>71.900000000000006</v>
      </c>
      <c r="AI117">
        <v>6.8</v>
      </c>
      <c r="AJ117">
        <v>54400</v>
      </c>
      <c r="AK117">
        <v>70000</v>
      </c>
      <c r="AL117">
        <v>77.7</v>
      </c>
      <c r="AM117">
        <v>6.3</v>
      </c>
      <c r="AN117">
        <v>51200</v>
      </c>
      <c r="AO117">
        <v>70300</v>
      </c>
      <c r="AP117">
        <v>72.8</v>
      </c>
      <c r="AQ117">
        <v>6.3</v>
      </c>
      <c r="AR117">
        <v>50900</v>
      </c>
      <c r="AS117">
        <v>72600</v>
      </c>
      <c r="AT117">
        <v>70.099999999999994</v>
      </c>
      <c r="AU117">
        <v>6.8</v>
      </c>
      <c r="AV117">
        <v>51500</v>
      </c>
      <c r="AW117">
        <v>72500</v>
      </c>
      <c r="AX117">
        <v>71</v>
      </c>
      <c r="AY117">
        <v>7.3</v>
      </c>
      <c r="AZ117">
        <v>53700</v>
      </c>
      <c r="BA117">
        <v>72200</v>
      </c>
      <c r="BB117">
        <v>74.400000000000006</v>
      </c>
      <c r="BC117">
        <v>6.4</v>
      </c>
      <c r="BD117">
        <v>54800</v>
      </c>
      <c r="BE117">
        <v>72800</v>
      </c>
      <c r="BF117">
        <v>75.3</v>
      </c>
      <c r="BG117">
        <v>6.9</v>
      </c>
      <c r="BH117">
        <v>54800</v>
      </c>
      <c r="BI117">
        <v>72500</v>
      </c>
      <c r="BJ117">
        <v>75.599999999999994</v>
      </c>
      <c r="BK117">
        <v>6.8</v>
      </c>
      <c r="BL117">
        <v>58800</v>
      </c>
      <c r="BM117">
        <v>71300</v>
      </c>
      <c r="BN117">
        <v>82.5</v>
      </c>
      <c r="BO117">
        <v>5.8</v>
      </c>
      <c r="BP117">
        <v>54800</v>
      </c>
      <c r="BQ117">
        <v>73000</v>
      </c>
      <c r="BR117">
        <v>75.099999999999994</v>
      </c>
      <c r="BS117">
        <v>6.6</v>
      </c>
      <c r="BT117">
        <v>51000</v>
      </c>
      <c r="BU117">
        <v>72600</v>
      </c>
      <c r="BV117">
        <v>70.3</v>
      </c>
      <c r="BW117">
        <v>6.7</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54100</v>
      </c>
      <c r="E118">
        <v>71300</v>
      </c>
      <c r="F118">
        <v>75.900000000000006</v>
      </c>
      <c r="G118">
        <v>3.4</v>
      </c>
      <c r="H118">
        <v>54800</v>
      </c>
      <c r="I118">
        <v>72000</v>
      </c>
      <c r="J118">
        <v>76.099999999999994</v>
      </c>
      <c r="K118">
        <v>3.6</v>
      </c>
      <c r="L118">
        <v>59900</v>
      </c>
      <c r="M118">
        <v>73900</v>
      </c>
      <c r="N118">
        <v>81.099999999999994</v>
      </c>
      <c r="O118">
        <v>5.3</v>
      </c>
      <c r="P118">
        <v>59500</v>
      </c>
      <c r="Q118">
        <v>74000</v>
      </c>
      <c r="R118">
        <v>80.400000000000006</v>
      </c>
      <c r="S118">
        <v>4.9000000000000004</v>
      </c>
      <c r="T118">
        <v>57400</v>
      </c>
      <c r="U118">
        <v>78100</v>
      </c>
      <c r="V118">
        <v>73.400000000000006</v>
      </c>
      <c r="W118">
        <v>6</v>
      </c>
      <c r="X118">
        <v>59100</v>
      </c>
      <c r="Y118">
        <v>78600</v>
      </c>
      <c r="Z118">
        <v>75.099999999999994</v>
      </c>
      <c r="AA118">
        <v>5.9</v>
      </c>
      <c r="AB118">
        <v>59400</v>
      </c>
      <c r="AC118">
        <v>77900</v>
      </c>
      <c r="AD118">
        <v>76.3</v>
      </c>
      <c r="AE118">
        <v>5.9</v>
      </c>
      <c r="AF118">
        <v>58500</v>
      </c>
      <c r="AG118">
        <v>78100</v>
      </c>
      <c r="AH118">
        <v>74.8</v>
      </c>
      <c r="AI118">
        <v>6.5</v>
      </c>
      <c r="AJ118">
        <v>62300</v>
      </c>
      <c r="AK118">
        <v>79200</v>
      </c>
      <c r="AL118">
        <v>78.599999999999994</v>
      </c>
      <c r="AM118">
        <v>5.7</v>
      </c>
      <c r="AN118">
        <v>61500</v>
      </c>
      <c r="AO118">
        <v>80100</v>
      </c>
      <c r="AP118">
        <v>76.8</v>
      </c>
      <c r="AQ118">
        <v>5.9</v>
      </c>
      <c r="AR118">
        <v>58100</v>
      </c>
      <c r="AS118">
        <v>79200</v>
      </c>
      <c r="AT118">
        <v>73.3</v>
      </c>
      <c r="AU118">
        <v>6.3</v>
      </c>
      <c r="AV118">
        <v>62000</v>
      </c>
      <c r="AW118">
        <v>78900</v>
      </c>
      <c r="AX118">
        <v>78.5</v>
      </c>
      <c r="AY118">
        <v>5.5</v>
      </c>
      <c r="AZ118">
        <v>64800</v>
      </c>
      <c r="BA118">
        <v>80900</v>
      </c>
      <c r="BB118">
        <v>80.2</v>
      </c>
      <c r="BC118">
        <v>5.7</v>
      </c>
      <c r="BD118">
        <v>62300</v>
      </c>
      <c r="BE118">
        <v>80600</v>
      </c>
      <c r="BF118">
        <v>77.3</v>
      </c>
      <c r="BG118">
        <v>5.8</v>
      </c>
      <c r="BH118">
        <v>65000</v>
      </c>
      <c r="BI118">
        <v>82200</v>
      </c>
      <c r="BJ118">
        <v>79.099999999999994</v>
      </c>
      <c r="BK118">
        <v>5.8</v>
      </c>
      <c r="BL118">
        <v>67700</v>
      </c>
      <c r="BM118">
        <v>81200</v>
      </c>
      <c r="BN118">
        <v>83.4</v>
      </c>
      <c r="BO118">
        <v>5.0999999999999996</v>
      </c>
      <c r="BP118">
        <v>63200</v>
      </c>
      <c r="BQ118">
        <v>83700</v>
      </c>
      <c r="BR118">
        <v>75.5</v>
      </c>
      <c r="BS118">
        <v>6.8</v>
      </c>
      <c r="BT118">
        <v>66900</v>
      </c>
      <c r="BU118">
        <v>82100</v>
      </c>
      <c r="BV118">
        <v>81.5</v>
      </c>
      <c r="BW118">
        <v>5.7</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277000</v>
      </c>
      <c r="E119">
        <v>360400</v>
      </c>
      <c r="F119">
        <v>76.900000000000006</v>
      </c>
      <c r="G119">
        <v>1.4</v>
      </c>
      <c r="H119">
        <v>281600</v>
      </c>
      <c r="I119">
        <v>364400</v>
      </c>
      <c r="J119">
        <v>77.3</v>
      </c>
      <c r="K119">
        <v>1.5</v>
      </c>
      <c r="L119">
        <v>288000</v>
      </c>
      <c r="M119">
        <v>367100</v>
      </c>
      <c r="N119">
        <v>78.400000000000006</v>
      </c>
      <c r="O119">
        <v>2.2999999999999998</v>
      </c>
      <c r="P119">
        <v>296000</v>
      </c>
      <c r="Q119">
        <v>370700</v>
      </c>
      <c r="R119">
        <v>79.900000000000006</v>
      </c>
      <c r="S119">
        <v>2.2999999999999998</v>
      </c>
      <c r="T119">
        <v>288700</v>
      </c>
      <c r="U119">
        <v>370700</v>
      </c>
      <c r="V119">
        <v>77.900000000000006</v>
      </c>
      <c r="W119">
        <v>2.5</v>
      </c>
      <c r="X119">
        <v>282600</v>
      </c>
      <c r="Y119">
        <v>371200</v>
      </c>
      <c r="Z119">
        <v>76.099999999999994</v>
      </c>
      <c r="AA119">
        <v>2.6</v>
      </c>
      <c r="AB119">
        <v>281100</v>
      </c>
      <c r="AC119">
        <v>372900</v>
      </c>
      <c r="AD119">
        <v>75.400000000000006</v>
      </c>
      <c r="AE119">
        <v>2.6</v>
      </c>
      <c r="AF119">
        <v>288700</v>
      </c>
      <c r="AG119">
        <v>374300</v>
      </c>
      <c r="AH119">
        <v>77.099999999999994</v>
      </c>
      <c r="AI119">
        <v>2.7</v>
      </c>
      <c r="AJ119">
        <v>285800</v>
      </c>
      <c r="AK119">
        <v>372800</v>
      </c>
      <c r="AL119">
        <v>76.7</v>
      </c>
      <c r="AM119">
        <v>2.6</v>
      </c>
      <c r="AN119">
        <v>287100</v>
      </c>
      <c r="AO119">
        <v>372800</v>
      </c>
      <c r="AP119">
        <v>77</v>
      </c>
      <c r="AQ119">
        <v>2.6</v>
      </c>
      <c r="AR119">
        <v>292400</v>
      </c>
      <c r="AS119">
        <v>374000</v>
      </c>
      <c r="AT119">
        <v>78.2</v>
      </c>
      <c r="AU119">
        <v>2.6</v>
      </c>
      <c r="AV119">
        <v>299400</v>
      </c>
      <c r="AW119">
        <v>375800</v>
      </c>
      <c r="AX119">
        <v>79.7</v>
      </c>
      <c r="AY119">
        <v>2.5</v>
      </c>
      <c r="AZ119">
        <v>305700</v>
      </c>
      <c r="BA119">
        <v>377000</v>
      </c>
      <c r="BB119">
        <v>81.099999999999994</v>
      </c>
      <c r="BC119">
        <v>2.5</v>
      </c>
      <c r="BD119">
        <v>304200</v>
      </c>
      <c r="BE119">
        <v>378400</v>
      </c>
      <c r="BF119">
        <v>80.400000000000006</v>
      </c>
      <c r="BG119">
        <v>2.4</v>
      </c>
      <c r="BH119">
        <v>310200</v>
      </c>
      <c r="BI119">
        <v>378100</v>
      </c>
      <c r="BJ119">
        <v>82</v>
      </c>
      <c r="BK119">
        <v>2.5</v>
      </c>
      <c r="BL119">
        <v>310300</v>
      </c>
      <c r="BM119">
        <v>378700</v>
      </c>
      <c r="BN119">
        <v>81.900000000000006</v>
      </c>
      <c r="BO119">
        <v>2.5</v>
      </c>
      <c r="BP119">
        <v>299400</v>
      </c>
      <c r="BQ119">
        <v>379000</v>
      </c>
      <c r="BR119">
        <v>79</v>
      </c>
      <c r="BS119">
        <v>2.7</v>
      </c>
      <c r="BT119">
        <v>296300</v>
      </c>
      <c r="BU119">
        <v>378100</v>
      </c>
      <c r="BV119">
        <v>78.400000000000006</v>
      </c>
      <c r="BW119">
        <v>2.5</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36900</v>
      </c>
      <c r="E120">
        <v>48900</v>
      </c>
      <c r="F120">
        <v>75.400000000000006</v>
      </c>
      <c r="G120">
        <v>4.2</v>
      </c>
      <c r="H120">
        <v>38700</v>
      </c>
      <c r="I120">
        <v>49100</v>
      </c>
      <c r="J120">
        <v>78.8</v>
      </c>
      <c r="K120">
        <v>3.5</v>
      </c>
      <c r="L120">
        <v>39000</v>
      </c>
      <c r="M120">
        <v>49700</v>
      </c>
      <c r="N120">
        <v>78.5</v>
      </c>
      <c r="O120">
        <v>6.5</v>
      </c>
      <c r="P120">
        <v>42000</v>
      </c>
      <c r="Q120">
        <v>50200</v>
      </c>
      <c r="R120">
        <v>83.7</v>
      </c>
      <c r="S120">
        <v>5.7</v>
      </c>
      <c r="T120">
        <v>41000</v>
      </c>
      <c r="U120">
        <v>51300</v>
      </c>
      <c r="V120">
        <v>79.900000000000006</v>
      </c>
      <c r="W120">
        <v>6.7</v>
      </c>
      <c r="X120">
        <v>43700</v>
      </c>
      <c r="Y120">
        <v>51800</v>
      </c>
      <c r="Z120">
        <v>84.3</v>
      </c>
      <c r="AA120">
        <v>6.2</v>
      </c>
      <c r="AB120">
        <v>36500</v>
      </c>
      <c r="AC120">
        <v>51600</v>
      </c>
      <c r="AD120">
        <v>70.599999999999994</v>
      </c>
      <c r="AE120">
        <v>8.4</v>
      </c>
      <c r="AF120">
        <v>39200</v>
      </c>
      <c r="AG120">
        <v>52500</v>
      </c>
      <c r="AH120">
        <v>74.599999999999994</v>
      </c>
      <c r="AI120">
        <v>7.7</v>
      </c>
      <c r="AJ120">
        <v>37400</v>
      </c>
      <c r="AK120">
        <v>52300</v>
      </c>
      <c r="AL120">
        <v>71.400000000000006</v>
      </c>
      <c r="AM120">
        <v>8</v>
      </c>
      <c r="AN120">
        <v>37200</v>
      </c>
      <c r="AO120">
        <v>53200</v>
      </c>
      <c r="AP120">
        <v>69.900000000000006</v>
      </c>
      <c r="AQ120">
        <v>9.1999999999999993</v>
      </c>
      <c r="AR120">
        <v>39400</v>
      </c>
      <c r="AS120">
        <v>52000</v>
      </c>
      <c r="AT120">
        <v>75.900000000000006</v>
      </c>
      <c r="AU120">
        <v>8.8000000000000007</v>
      </c>
      <c r="AV120">
        <v>41000</v>
      </c>
      <c r="AW120">
        <v>52200</v>
      </c>
      <c r="AX120">
        <v>78.5</v>
      </c>
      <c r="AY120">
        <v>8.4</v>
      </c>
      <c r="AZ120">
        <v>40200</v>
      </c>
      <c r="BA120">
        <v>53400</v>
      </c>
      <c r="BB120">
        <v>75.400000000000006</v>
      </c>
      <c r="BC120">
        <v>9</v>
      </c>
      <c r="BD120">
        <v>39000</v>
      </c>
      <c r="BE120">
        <v>53500</v>
      </c>
      <c r="BF120">
        <v>73</v>
      </c>
      <c r="BG120">
        <v>8.9</v>
      </c>
      <c r="BH120">
        <v>39600</v>
      </c>
      <c r="BI120">
        <v>54500</v>
      </c>
      <c r="BJ120">
        <v>72.599999999999994</v>
      </c>
      <c r="BK120">
        <v>9</v>
      </c>
      <c r="BL120">
        <v>41000</v>
      </c>
      <c r="BM120">
        <v>54800</v>
      </c>
      <c r="BN120">
        <v>74.900000000000006</v>
      </c>
      <c r="BO120">
        <v>8.1999999999999993</v>
      </c>
      <c r="BP120">
        <v>35800</v>
      </c>
      <c r="BQ120">
        <v>53600</v>
      </c>
      <c r="BR120">
        <v>66.8</v>
      </c>
      <c r="BS120">
        <v>9</v>
      </c>
      <c r="BT120">
        <v>33100</v>
      </c>
      <c r="BU120">
        <v>54200</v>
      </c>
      <c r="BV120">
        <v>61.1</v>
      </c>
      <c r="BW120">
        <v>9.6</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46600</v>
      </c>
      <c r="E121">
        <v>60200</v>
      </c>
      <c r="F121">
        <v>77.400000000000006</v>
      </c>
      <c r="G121">
        <v>3.6</v>
      </c>
      <c r="H121">
        <v>46400</v>
      </c>
      <c r="I121">
        <v>61400</v>
      </c>
      <c r="J121">
        <v>75.599999999999994</v>
      </c>
      <c r="K121">
        <v>3.9</v>
      </c>
      <c r="L121">
        <v>49500</v>
      </c>
      <c r="M121">
        <v>62400</v>
      </c>
      <c r="N121">
        <v>79.3</v>
      </c>
      <c r="O121">
        <v>6.4</v>
      </c>
      <c r="P121">
        <v>44900</v>
      </c>
      <c r="Q121">
        <v>62400</v>
      </c>
      <c r="R121">
        <v>71.900000000000006</v>
      </c>
      <c r="S121">
        <v>6.5</v>
      </c>
      <c r="T121">
        <v>48400</v>
      </c>
      <c r="U121">
        <v>63600</v>
      </c>
      <c r="V121">
        <v>76</v>
      </c>
      <c r="W121">
        <v>6.9</v>
      </c>
      <c r="X121">
        <v>48100</v>
      </c>
      <c r="Y121">
        <v>64900</v>
      </c>
      <c r="Z121">
        <v>74.099999999999994</v>
      </c>
      <c r="AA121">
        <v>8</v>
      </c>
      <c r="AB121">
        <v>49100</v>
      </c>
      <c r="AC121">
        <v>64400</v>
      </c>
      <c r="AD121">
        <v>76.3</v>
      </c>
      <c r="AE121">
        <v>7.4</v>
      </c>
      <c r="AF121">
        <v>42100</v>
      </c>
      <c r="AG121">
        <v>64400</v>
      </c>
      <c r="AH121">
        <v>65.400000000000006</v>
      </c>
      <c r="AI121">
        <v>8.1</v>
      </c>
      <c r="AJ121">
        <v>41800</v>
      </c>
      <c r="AK121">
        <v>63500</v>
      </c>
      <c r="AL121">
        <v>65.7</v>
      </c>
      <c r="AM121">
        <v>8.1</v>
      </c>
      <c r="AN121">
        <v>46900</v>
      </c>
      <c r="AO121">
        <v>63800</v>
      </c>
      <c r="AP121">
        <v>73.5</v>
      </c>
      <c r="AQ121">
        <v>8.1999999999999993</v>
      </c>
      <c r="AR121">
        <v>47100</v>
      </c>
      <c r="AS121">
        <v>64000</v>
      </c>
      <c r="AT121">
        <v>73.599999999999994</v>
      </c>
      <c r="AU121">
        <v>8.1</v>
      </c>
      <c r="AV121">
        <v>45100</v>
      </c>
      <c r="AW121">
        <v>65100</v>
      </c>
      <c r="AX121">
        <v>69.3</v>
      </c>
      <c r="AY121">
        <v>9.1999999999999993</v>
      </c>
      <c r="AZ121">
        <v>42200</v>
      </c>
      <c r="BA121">
        <v>67100</v>
      </c>
      <c r="BB121">
        <v>63</v>
      </c>
      <c r="BC121">
        <v>10.9</v>
      </c>
      <c r="BD121">
        <v>49800</v>
      </c>
      <c r="BE121">
        <v>66100</v>
      </c>
      <c r="BF121">
        <v>75.400000000000006</v>
      </c>
      <c r="BG121">
        <v>8.6999999999999993</v>
      </c>
      <c r="BH121">
        <v>54300</v>
      </c>
      <c r="BI121">
        <v>68100</v>
      </c>
      <c r="BJ121">
        <v>79.8</v>
      </c>
      <c r="BK121">
        <v>7.9</v>
      </c>
      <c r="BL121">
        <v>53400</v>
      </c>
      <c r="BM121">
        <v>66200</v>
      </c>
      <c r="BN121">
        <v>80.7</v>
      </c>
      <c r="BO121">
        <v>7.9</v>
      </c>
      <c r="BP121">
        <v>53500</v>
      </c>
      <c r="BQ121">
        <v>68100</v>
      </c>
      <c r="BR121">
        <v>78.599999999999994</v>
      </c>
      <c r="BS121">
        <v>8.5</v>
      </c>
      <c r="BT121">
        <v>55500</v>
      </c>
      <c r="BU121">
        <v>70600</v>
      </c>
      <c r="BV121">
        <v>78.599999999999994</v>
      </c>
      <c r="BW121">
        <v>11.7</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39100</v>
      </c>
      <c r="E122">
        <v>56700</v>
      </c>
      <c r="F122">
        <v>69</v>
      </c>
      <c r="G122">
        <v>3.5</v>
      </c>
      <c r="H122">
        <v>38900</v>
      </c>
      <c r="I122">
        <v>58200</v>
      </c>
      <c r="J122">
        <v>66.900000000000006</v>
      </c>
      <c r="K122">
        <v>3.6</v>
      </c>
      <c r="L122">
        <v>37400</v>
      </c>
      <c r="M122">
        <v>59000</v>
      </c>
      <c r="N122">
        <v>63.3</v>
      </c>
      <c r="O122">
        <v>7.3</v>
      </c>
      <c r="P122">
        <v>41100</v>
      </c>
      <c r="Q122">
        <v>59300</v>
      </c>
      <c r="R122">
        <v>69.3</v>
      </c>
      <c r="S122">
        <v>7.2</v>
      </c>
      <c r="T122">
        <v>38400</v>
      </c>
      <c r="U122">
        <v>60400</v>
      </c>
      <c r="V122">
        <v>63.6</v>
      </c>
      <c r="W122">
        <v>7.3</v>
      </c>
      <c r="X122">
        <v>40400</v>
      </c>
      <c r="Y122">
        <v>59300</v>
      </c>
      <c r="Z122">
        <v>68.099999999999994</v>
      </c>
      <c r="AA122">
        <v>7.9</v>
      </c>
      <c r="AB122">
        <v>40400</v>
      </c>
      <c r="AC122">
        <v>59500</v>
      </c>
      <c r="AD122">
        <v>67.900000000000006</v>
      </c>
      <c r="AE122">
        <v>8.4</v>
      </c>
      <c r="AF122">
        <v>39900</v>
      </c>
      <c r="AG122">
        <v>59200</v>
      </c>
      <c r="AH122">
        <v>67.400000000000006</v>
      </c>
      <c r="AI122">
        <v>7.8</v>
      </c>
      <c r="AJ122">
        <v>40900</v>
      </c>
      <c r="AK122">
        <v>57500</v>
      </c>
      <c r="AL122">
        <v>71.2</v>
      </c>
      <c r="AM122">
        <v>7</v>
      </c>
      <c r="AN122">
        <v>43300</v>
      </c>
      <c r="AO122">
        <v>57600</v>
      </c>
      <c r="AP122">
        <v>75.2</v>
      </c>
      <c r="AQ122">
        <v>6.9</v>
      </c>
      <c r="AR122">
        <v>42100</v>
      </c>
      <c r="AS122">
        <v>56800</v>
      </c>
      <c r="AT122">
        <v>74.2</v>
      </c>
      <c r="AU122">
        <v>7</v>
      </c>
      <c r="AV122">
        <v>39600</v>
      </c>
      <c r="AW122">
        <v>59500</v>
      </c>
      <c r="AX122">
        <v>66.599999999999994</v>
      </c>
      <c r="AY122">
        <v>8.1999999999999993</v>
      </c>
      <c r="AZ122">
        <v>43200</v>
      </c>
      <c r="BA122">
        <v>58000</v>
      </c>
      <c r="BB122">
        <v>74.400000000000006</v>
      </c>
      <c r="BC122">
        <v>8</v>
      </c>
      <c r="BD122">
        <v>38600</v>
      </c>
      <c r="BE122">
        <v>57400</v>
      </c>
      <c r="BF122">
        <v>67.3</v>
      </c>
      <c r="BG122">
        <v>8.6</v>
      </c>
      <c r="BH122">
        <v>36400</v>
      </c>
      <c r="BI122">
        <v>55900</v>
      </c>
      <c r="BJ122">
        <v>65</v>
      </c>
      <c r="BK122">
        <v>8.6</v>
      </c>
      <c r="BL122">
        <v>43000</v>
      </c>
      <c r="BM122">
        <v>59300</v>
      </c>
      <c r="BN122">
        <v>72.5</v>
      </c>
      <c r="BO122">
        <v>8.6999999999999993</v>
      </c>
      <c r="BP122">
        <v>37900</v>
      </c>
      <c r="BQ122">
        <v>58500</v>
      </c>
      <c r="BR122">
        <v>64.8</v>
      </c>
      <c r="BS122">
        <v>10.7</v>
      </c>
      <c r="BT122">
        <v>40500</v>
      </c>
      <c r="BU122">
        <v>57200</v>
      </c>
      <c r="BV122">
        <v>70.7</v>
      </c>
      <c r="BW122">
        <v>9.8000000000000007</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101700</v>
      </c>
      <c r="E123">
        <v>151000</v>
      </c>
      <c r="F123">
        <v>67.400000000000006</v>
      </c>
      <c r="G123">
        <v>3.6</v>
      </c>
      <c r="H123">
        <v>104100</v>
      </c>
      <c r="I123">
        <v>154300</v>
      </c>
      <c r="J123">
        <v>67.5</v>
      </c>
      <c r="K123">
        <v>3.7</v>
      </c>
      <c r="L123">
        <v>106600</v>
      </c>
      <c r="M123">
        <v>157600</v>
      </c>
      <c r="N123">
        <v>67.7</v>
      </c>
      <c r="O123">
        <v>3.8</v>
      </c>
      <c r="P123">
        <v>107600</v>
      </c>
      <c r="Q123">
        <v>158700</v>
      </c>
      <c r="R123">
        <v>67.8</v>
      </c>
      <c r="S123">
        <v>3.7</v>
      </c>
      <c r="T123">
        <v>106500</v>
      </c>
      <c r="U123">
        <v>160900</v>
      </c>
      <c r="V123">
        <v>66.2</v>
      </c>
      <c r="W123">
        <v>4.0999999999999996</v>
      </c>
      <c r="X123">
        <v>103700</v>
      </c>
      <c r="Y123">
        <v>163400</v>
      </c>
      <c r="Z123">
        <v>63.5</v>
      </c>
      <c r="AA123">
        <v>4</v>
      </c>
      <c r="AB123">
        <v>112000</v>
      </c>
      <c r="AC123">
        <v>167900</v>
      </c>
      <c r="AD123">
        <v>66.7</v>
      </c>
      <c r="AE123">
        <v>3.7</v>
      </c>
      <c r="AF123">
        <v>115700</v>
      </c>
      <c r="AG123">
        <v>171000</v>
      </c>
      <c r="AH123">
        <v>67.7</v>
      </c>
      <c r="AI123">
        <v>3.6</v>
      </c>
      <c r="AJ123">
        <v>121000</v>
      </c>
      <c r="AK123">
        <v>174400</v>
      </c>
      <c r="AL123">
        <v>69.400000000000006</v>
      </c>
      <c r="AM123">
        <v>3.8</v>
      </c>
      <c r="AN123">
        <v>114100</v>
      </c>
      <c r="AO123">
        <v>177100</v>
      </c>
      <c r="AP123">
        <v>64.400000000000006</v>
      </c>
      <c r="AQ123">
        <v>4.3</v>
      </c>
      <c r="AR123">
        <v>120000</v>
      </c>
      <c r="AS123">
        <v>179100</v>
      </c>
      <c r="AT123">
        <v>67</v>
      </c>
      <c r="AU123">
        <v>4.3</v>
      </c>
      <c r="AV123">
        <v>134000</v>
      </c>
      <c r="AW123">
        <v>184900</v>
      </c>
      <c r="AX123">
        <v>72.5</v>
      </c>
      <c r="AY123">
        <v>4</v>
      </c>
      <c r="AZ123">
        <v>135200</v>
      </c>
      <c r="BA123">
        <v>184800</v>
      </c>
      <c r="BB123">
        <v>73.099999999999994</v>
      </c>
      <c r="BC123">
        <v>4.2</v>
      </c>
      <c r="BD123">
        <v>138800</v>
      </c>
      <c r="BE123">
        <v>189300</v>
      </c>
      <c r="BF123">
        <v>73.3</v>
      </c>
      <c r="BG123">
        <v>3.9</v>
      </c>
      <c r="BH123">
        <v>138400</v>
      </c>
      <c r="BI123">
        <v>194800</v>
      </c>
      <c r="BJ123">
        <v>71.099999999999994</v>
      </c>
      <c r="BK123">
        <v>4.2</v>
      </c>
      <c r="BL123">
        <v>150600</v>
      </c>
      <c r="BM123">
        <v>195900</v>
      </c>
      <c r="BN123">
        <v>76.8</v>
      </c>
      <c r="BO123">
        <v>3.8</v>
      </c>
      <c r="BP123">
        <v>149300</v>
      </c>
      <c r="BQ123">
        <v>197500</v>
      </c>
      <c r="BR123">
        <v>75.599999999999994</v>
      </c>
      <c r="BS123">
        <v>4.7</v>
      </c>
      <c r="BT123">
        <v>152300</v>
      </c>
      <c r="BU123">
        <v>202100</v>
      </c>
      <c r="BV123">
        <v>75.400000000000006</v>
      </c>
      <c r="BW123">
        <v>4.5999999999999996</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65300</v>
      </c>
      <c r="E124">
        <v>83500</v>
      </c>
      <c r="F124">
        <v>78.2</v>
      </c>
      <c r="G124">
        <v>3.6</v>
      </c>
      <c r="H124">
        <v>66800</v>
      </c>
      <c r="I124">
        <v>83700</v>
      </c>
      <c r="J124">
        <v>79.8</v>
      </c>
      <c r="K124">
        <v>3.8</v>
      </c>
      <c r="L124">
        <v>70300</v>
      </c>
      <c r="M124">
        <v>85400</v>
      </c>
      <c r="N124">
        <v>82.3</v>
      </c>
      <c r="O124">
        <v>4.5999999999999996</v>
      </c>
      <c r="P124">
        <v>72700</v>
      </c>
      <c r="Q124">
        <v>87400</v>
      </c>
      <c r="R124">
        <v>83.1</v>
      </c>
      <c r="S124">
        <v>4.5999999999999996</v>
      </c>
      <c r="T124">
        <v>71000</v>
      </c>
      <c r="U124">
        <v>87700</v>
      </c>
      <c r="V124">
        <v>80.900000000000006</v>
      </c>
      <c r="W124">
        <v>5</v>
      </c>
      <c r="X124">
        <v>63700</v>
      </c>
      <c r="Y124">
        <v>87300</v>
      </c>
      <c r="Z124">
        <v>73</v>
      </c>
      <c r="AA124">
        <v>6</v>
      </c>
      <c r="AB124">
        <v>68000</v>
      </c>
      <c r="AC124">
        <v>87500</v>
      </c>
      <c r="AD124">
        <v>77.8</v>
      </c>
      <c r="AE124">
        <v>5.9</v>
      </c>
      <c r="AF124">
        <v>71700</v>
      </c>
      <c r="AG124">
        <v>89400</v>
      </c>
      <c r="AH124">
        <v>80.3</v>
      </c>
      <c r="AI124">
        <v>5</v>
      </c>
      <c r="AJ124">
        <v>65400</v>
      </c>
      <c r="AK124">
        <v>89400</v>
      </c>
      <c r="AL124">
        <v>73.099999999999994</v>
      </c>
      <c r="AM124">
        <v>5.9</v>
      </c>
      <c r="AN124">
        <v>62400</v>
      </c>
      <c r="AO124">
        <v>90800</v>
      </c>
      <c r="AP124">
        <v>68.7</v>
      </c>
      <c r="AQ124">
        <v>6</v>
      </c>
      <c r="AR124">
        <v>67400</v>
      </c>
      <c r="AS124">
        <v>91700</v>
      </c>
      <c r="AT124">
        <v>73.5</v>
      </c>
      <c r="AU124">
        <v>5.9</v>
      </c>
      <c r="AV124">
        <v>67000</v>
      </c>
      <c r="AW124">
        <v>95700</v>
      </c>
      <c r="AX124">
        <v>70.099999999999994</v>
      </c>
      <c r="AY124">
        <v>6.7</v>
      </c>
      <c r="AZ124">
        <v>71400</v>
      </c>
      <c r="BA124">
        <v>98200</v>
      </c>
      <c r="BB124">
        <v>72.7</v>
      </c>
      <c r="BC124">
        <v>6.6</v>
      </c>
      <c r="BD124">
        <v>75900</v>
      </c>
      <c r="BE124">
        <v>95900</v>
      </c>
      <c r="BF124">
        <v>79.099999999999994</v>
      </c>
      <c r="BG124">
        <v>6.4</v>
      </c>
      <c r="BH124">
        <v>71400</v>
      </c>
      <c r="BI124">
        <v>96600</v>
      </c>
      <c r="BJ124">
        <v>73.900000000000006</v>
      </c>
      <c r="BK124">
        <v>7.6</v>
      </c>
      <c r="BL124">
        <v>82800</v>
      </c>
      <c r="BM124">
        <v>98700</v>
      </c>
      <c r="BN124">
        <v>83.9</v>
      </c>
      <c r="BO124">
        <v>5.7</v>
      </c>
      <c r="BP124">
        <v>78600</v>
      </c>
      <c r="BQ124">
        <v>96600</v>
      </c>
      <c r="BR124">
        <v>81.400000000000006</v>
      </c>
      <c r="BS124">
        <v>6.5</v>
      </c>
      <c r="BT124">
        <v>75000</v>
      </c>
      <c r="BU124">
        <v>96300</v>
      </c>
      <c r="BV124">
        <v>77.8</v>
      </c>
      <c r="BW124">
        <v>6.9</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81900</v>
      </c>
      <c r="E125">
        <v>146000</v>
      </c>
      <c r="F125">
        <v>56.1</v>
      </c>
      <c r="G125">
        <v>3.9</v>
      </c>
      <c r="H125">
        <v>79400</v>
      </c>
      <c r="I125">
        <v>148800</v>
      </c>
      <c r="J125">
        <v>53.3</v>
      </c>
      <c r="K125">
        <v>4</v>
      </c>
      <c r="L125">
        <v>89000</v>
      </c>
      <c r="M125">
        <v>152600</v>
      </c>
      <c r="N125">
        <v>58.3</v>
      </c>
      <c r="O125">
        <v>3.8</v>
      </c>
      <c r="P125">
        <v>98300</v>
      </c>
      <c r="Q125">
        <v>158300</v>
      </c>
      <c r="R125">
        <v>62.1</v>
      </c>
      <c r="S125">
        <v>3.7</v>
      </c>
      <c r="T125">
        <v>107700</v>
      </c>
      <c r="U125">
        <v>163500</v>
      </c>
      <c r="V125">
        <v>65.900000000000006</v>
      </c>
      <c r="W125">
        <v>3.6</v>
      </c>
      <c r="X125">
        <v>115400</v>
      </c>
      <c r="Y125">
        <v>169200</v>
      </c>
      <c r="Z125">
        <v>68.2</v>
      </c>
      <c r="AA125">
        <v>3.5</v>
      </c>
      <c r="AB125">
        <v>118300</v>
      </c>
      <c r="AC125">
        <v>174000</v>
      </c>
      <c r="AD125">
        <v>68</v>
      </c>
      <c r="AE125">
        <v>3.7</v>
      </c>
      <c r="AF125">
        <v>119900</v>
      </c>
      <c r="AG125">
        <v>178900</v>
      </c>
      <c r="AH125">
        <v>67</v>
      </c>
      <c r="AI125">
        <v>3.7</v>
      </c>
      <c r="AJ125">
        <v>115700</v>
      </c>
      <c r="AK125">
        <v>182500</v>
      </c>
      <c r="AL125">
        <v>63.4</v>
      </c>
      <c r="AM125">
        <v>3.8</v>
      </c>
      <c r="AN125">
        <v>116100</v>
      </c>
      <c r="AO125">
        <v>185600</v>
      </c>
      <c r="AP125">
        <v>62.6</v>
      </c>
      <c r="AQ125">
        <v>3.9</v>
      </c>
      <c r="AR125">
        <v>129800</v>
      </c>
      <c r="AS125">
        <v>190100</v>
      </c>
      <c r="AT125">
        <v>68.3</v>
      </c>
      <c r="AU125">
        <v>3.6</v>
      </c>
      <c r="AV125">
        <v>133600</v>
      </c>
      <c r="AW125">
        <v>193500</v>
      </c>
      <c r="AX125">
        <v>69</v>
      </c>
      <c r="AY125">
        <v>3.7</v>
      </c>
      <c r="AZ125">
        <v>136300</v>
      </c>
      <c r="BA125">
        <v>197700</v>
      </c>
      <c r="BB125">
        <v>69</v>
      </c>
      <c r="BC125">
        <v>3.8</v>
      </c>
      <c r="BD125">
        <v>145700</v>
      </c>
      <c r="BE125">
        <v>200000</v>
      </c>
      <c r="BF125">
        <v>72.900000000000006</v>
      </c>
      <c r="BG125">
        <v>3.9</v>
      </c>
      <c r="BH125">
        <v>141800</v>
      </c>
      <c r="BI125">
        <v>202600</v>
      </c>
      <c r="BJ125">
        <v>70</v>
      </c>
      <c r="BK125">
        <v>4.0999999999999996</v>
      </c>
      <c r="BL125">
        <v>149700</v>
      </c>
      <c r="BM125">
        <v>206600</v>
      </c>
      <c r="BN125">
        <v>72.400000000000006</v>
      </c>
      <c r="BO125">
        <v>4.0999999999999996</v>
      </c>
      <c r="BP125">
        <v>153900</v>
      </c>
      <c r="BQ125">
        <v>208800</v>
      </c>
      <c r="BR125">
        <v>73.7</v>
      </c>
      <c r="BS125">
        <v>5.2</v>
      </c>
      <c r="BT125">
        <v>173000</v>
      </c>
      <c r="BU125">
        <v>213000</v>
      </c>
      <c r="BV125">
        <v>81.2</v>
      </c>
      <c r="BW125">
        <v>5.6</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50800</v>
      </c>
      <c r="E126">
        <v>78600</v>
      </c>
      <c r="F126">
        <v>64.599999999999994</v>
      </c>
      <c r="G126">
        <v>2.6</v>
      </c>
      <c r="H126">
        <v>55800</v>
      </c>
      <c r="I126">
        <v>78700</v>
      </c>
      <c r="J126">
        <v>70.900000000000006</v>
      </c>
      <c r="K126">
        <v>2.6</v>
      </c>
      <c r="L126">
        <v>53000</v>
      </c>
      <c r="M126">
        <v>79100</v>
      </c>
      <c r="N126">
        <v>66.900000000000006</v>
      </c>
      <c r="O126">
        <v>2.8</v>
      </c>
      <c r="P126">
        <v>54800</v>
      </c>
      <c r="Q126">
        <v>79600</v>
      </c>
      <c r="R126">
        <v>68.8</v>
      </c>
      <c r="S126">
        <v>2.8</v>
      </c>
      <c r="T126">
        <v>54900</v>
      </c>
      <c r="U126">
        <v>80600</v>
      </c>
      <c r="V126">
        <v>68.099999999999994</v>
      </c>
      <c r="W126">
        <v>2.7</v>
      </c>
      <c r="X126">
        <v>52500</v>
      </c>
      <c r="Y126">
        <v>80800</v>
      </c>
      <c r="Z126">
        <v>64.900000000000006</v>
      </c>
      <c r="AA126">
        <v>2.8</v>
      </c>
      <c r="AB126">
        <v>55100</v>
      </c>
      <c r="AC126">
        <v>81700</v>
      </c>
      <c r="AD126">
        <v>67.400000000000006</v>
      </c>
      <c r="AE126">
        <v>2.8</v>
      </c>
      <c r="AF126">
        <v>56200</v>
      </c>
      <c r="AG126">
        <v>82000</v>
      </c>
      <c r="AH126">
        <v>68.5</v>
      </c>
      <c r="AI126">
        <v>2.9</v>
      </c>
      <c r="AJ126">
        <v>54900</v>
      </c>
      <c r="AK126">
        <v>81500</v>
      </c>
      <c r="AL126">
        <v>67.400000000000006</v>
      </c>
      <c r="AM126">
        <v>2.9</v>
      </c>
      <c r="AN126">
        <v>53800</v>
      </c>
      <c r="AO126">
        <v>79600</v>
      </c>
      <c r="AP126">
        <v>67.5</v>
      </c>
      <c r="AQ126">
        <v>2.9</v>
      </c>
      <c r="AR126">
        <v>54300</v>
      </c>
      <c r="AS126">
        <v>78400</v>
      </c>
      <c r="AT126">
        <v>69.2</v>
      </c>
      <c r="AU126">
        <v>2.9</v>
      </c>
      <c r="AV126">
        <v>59000</v>
      </c>
      <c r="AW126">
        <v>78300</v>
      </c>
      <c r="AX126">
        <v>75.3</v>
      </c>
      <c r="AY126">
        <v>2.5</v>
      </c>
      <c r="AZ126">
        <v>56900</v>
      </c>
      <c r="BA126">
        <v>79100</v>
      </c>
      <c r="BB126">
        <v>71.900000000000006</v>
      </c>
      <c r="BC126">
        <v>3</v>
      </c>
      <c r="BD126">
        <v>59400</v>
      </c>
      <c r="BE126">
        <v>79300</v>
      </c>
      <c r="BF126">
        <v>74.900000000000006</v>
      </c>
      <c r="BG126">
        <v>2.9</v>
      </c>
      <c r="BH126">
        <v>57300</v>
      </c>
      <c r="BI126">
        <v>78100</v>
      </c>
      <c r="BJ126">
        <v>73.3</v>
      </c>
      <c r="BK126">
        <v>3</v>
      </c>
      <c r="BL126">
        <v>60700</v>
      </c>
      <c r="BM126">
        <v>78100</v>
      </c>
      <c r="BN126">
        <v>77.599999999999994</v>
      </c>
      <c r="BO126">
        <v>3</v>
      </c>
      <c r="BP126">
        <v>56800</v>
      </c>
      <c r="BQ126">
        <v>77900</v>
      </c>
      <c r="BR126">
        <v>72.900000000000006</v>
      </c>
      <c r="BS126">
        <v>3.6</v>
      </c>
      <c r="BT126">
        <v>58500</v>
      </c>
      <c r="BU126">
        <v>76900</v>
      </c>
      <c r="BV126">
        <v>76.099999999999994</v>
      </c>
      <c r="BW126">
        <v>3.8</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42300</v>
      </c>
      <c r="E127">
        <v>52700</v>
      </c>
      <c r="F127">
        <v>80.099999999999994</v>
      </c>
      <c r="G127">
        <v>3.4</v>
      </c>
      <c r="H127">
        <v>41200</v>
      </c>
      <c r="I127">
        <v>52700</v>
      </c>
      <c r="J127">
        <v>78.099999999999994</v>
      </c>
      <c r="K127">
        <v>3.9</v>
      </c>
      <c r="L127">
        <v>40100</v>
      </c>
      <c r="M127">
        <v>52800</v>
      </c>
      <c r="N127">
        <v>75.900000000000006</v>
      </c>
      <c r="O127">
        <v>6.8</v>
      </c>
      <c r="P127">
        <v>39800</v>
      </c>
      <c r="Q127">
        <v>54000</v>
      </c>
      <c r="R127">
        <v>73.7</v>
      </c>
      <c r="S127">
        <v>7.5</v>
      </c>
      <c r="T127">
        <v>41400</v>
      </c>
      <c r="U127">
        <v>53800</v>
      </c>
      <c r="V127">
        <v>76.900000000000006</v>
      </c>
      <c r="W127">
        <v>6.7</v>
      </c>
      <c r="X127">
        <v>41500</v>
      </c>
      <c r="Y127">
        <v>53200</v>
      </c>
      <c r="Z127">
        <v>78.099999999999994</v>
      </c>
      <c r="AA127">
        <v>6.9</v>
      </c>
      <c r="AB127">
        <v>42200</v>
      </c>
      <c r="AC127">
        <v>53300</v>
      </c>
      <c r="AD127">
        <v>79.099999999999994</v>
      </c>
      <c r="AE127">
        <v>6.7</v>
      </c>
      <c r="AF127">
        <v>39400</v>
      </c>
      <c r="AG127">
        <v>53400</v>
      </c>
      <c r="AH127">
        <v>73.8</v>
      </c>
      <c r="AI127">
        <v>7.6</v>
      </c>
      <c r="AJ127">
        <v>42200</v>
      </c>
      <c r="AK127">
        <v>54400</v>
      </c>
      <c r="AL127">
        <v>77.5</v>
      </c>
      <c r="AM127">
        <v>7.3</v>
      </c>
      <c r="AN127">
        <v>40100</v>
      </c>
      <c r="AO127">
        <v>53500</v>
      </c>
      <c r="AP127">
        <v>75.099999999999994</v>
      </c>
      <c r="AQ127">
        <v>7.3</v>
      </c>
      <c r="AR127">
        <v>39200</v>
      </c>
      <c r="AS127">
        <v>51900</v>
      </c>
      <c r="AT127">
        <v>75.5</v>
      </c>
      <c r="AU127">
        <v>8.4</v>
      </c>
      <c r="AV127">
        <v>43800</v>
      </c>
      <c r="AW127">
        <v>52500</v>
      </c>
      <c r="AX127">
        <v>83.5</v>
      </c>
      <c r="AY127">
        <v>6.5</v>
      </c>
      <c r="AZ127">
        <v>43800</v>
      </c>
      <c r="BA127">
        <v>52000</v>
      </c>
      <c r="BB127">
        <v>84.2</v>
      </c>
      <c r="BC127">
        <v>6.2</v>
      </c>
      <c r="BD127">
        <v>39700</v>
      </c>
      <c r="BE127">
        <v>52000</v>
      </c>
      <c r="BF127">
        <v>76.400000000000006</v>
      </c>
      <c r="BG127">
        <v>7.5</v>
      </c>
      <c r="BH127">
        <v>40200</v>
      </c>
      <c r="BI127">
        <v>50600</v>
      </c>
      <c r="BJ127">
        <v>79.5</v>
      </c>
      <c r="BK127">
        <v>6.8</v>
      </c>
      <c r="BL127">
        <v>39900</v>
      </c>
      <c r="BM127">
        <v>49800</v>
      </c>
      <c r="BN127">
        <v>80.2</v>
      </c>
      <c r="BO127">
        <v>6.5</v>
      </c>
      <c r="BP127">
        <v>41200</v>
      </c>
      <c r="BQ127">
        <v>52500</v>
      </c>
      <c r="BR127">
        <v>78.599999999999994</v>
      </c>
      <c r="BS127">
        <v>6.9</v>
      </c>
      <c r="BT127">
        <v>39500</v>
      </c>
      <c r="BU127">
        <v>49200</v>
      </c>
      <c r="BV127">
        <v>80.2</v>
      </c>
      <c r="BW127">
        <v>7</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84600</v>
      </c>
      <c r="E128">
        <v>126000</v>
      </c>
      <c r="F128">
        <v>67.2</v>
      </c>
      <c r="G128">
        <v>4.3</v>
      </c>
      <c r="H128">
        <v>89200</v>
      </c>
      <c r="I128">
        <v>127000</v>
      </c>
      <c r="J128">
        <v>70.2</v>
      </c>
      <c r="K128">
        <v>3.4</v>
      </c>
      <c r="L128">
        <v>89600</v>
      </c>
      <c r="M128">
        <v>129300</v>
      </c>
      <c r="N128">
        <v>69.3</v>
      </c>
      <c r="O128">
        <v>3.6</v>
      </c>
      <c r="P128">
        <v>91400</v>
      </c>
      <c r="Q128">
        <v>130200</v>
      </c>
      <c r="R128">
        <v>70.2</v>
      </c>
      <c r="S128">
        <v>3.9</v>
      </c>
      <c r="T128">
        <v>89900</v>
      </c>
      <c r="U128">
        <v>129800</v>
      </c>
      <c r="V128">
        <v>69.3</v>
      </c>
      <c r="W128">
        <v>3.9</v>
      </c>
      <c r="X128">
        <v>89000</v>
      </c>
      <c r="Y128">
        <v>132900</v>
      </c>
      <c r="Z128">
        <v>67</v>
      </c>
      <c r="AA128">
        <v>4</v>
      </c>
      <c r="AB128">
        <v>88400</v>
      </c>
      <c r="AC128">
        <v>134200</v>
      </c>
      <c r="AD128">
        <v>65.8</v>
      </c>
      <c r="AE128">
        <v>3.9</v>
      </c>
      <c r="AF128">
        <v>90300</v>
      </c>
      <c r="AG128">
        <v>135300</v>
      </c>
      <c r="AH128">
        <v>66.7</v>
      </c>
      <c r="AI128">
        <v>3.5</v>
      </c>
      <c r="AJ128">
        <v>92000</v>
      </c>
      <c r="AK128">
        <v>133700</v>
      </c>
      <c r="AL128">
        <v>68.8</v>
      </c>
      <c r="AM128">
        <v>3.7</v>
      </c>
      <c r="AN128">
        <v>94400</v>
      </c>
      <c r="AO128">
        <v>133300</v>
      </c>
      <c r="AP128">
        <v>70.8</v>
      </c>
      <c r="AQ128">
        <v>3.6</v>
      </c>
      <c r="AR128">
        <v>100200</v>
      </c>
      <c r="AS128">
        <v>131600</v>
      </c>
      <c r="AT128">
        <v>76.099999999999994</v>
      </c>
      <c r="AU128">
        <v>3.4</v>
      </c>
      <c r="AV128">
        <v>100300</v>
      </c>
      <c r="AW128">
        <v>130200</v>
      </c>
      <c r="AX128">
        <v>77</v>
      </c>
      <c r="AY128">
        <v>3.7</v>
      </c>
      <c r="AZ128">
        <v>99400</v>
      </c>
      <c r="BA128">
        <v>130400</v>
      </c>
      <c r="BB128">
        <v>76.2</v>
      </c>
      <c r="BC128">
        <v>3.9</v>
      </c>
      <c r="BD128">
        <v>98800</v>
      </c>
      <c r="BE128">
        <v>129900</v>
      </c>
      <c r="BF128">
        <v>76</v>
      </c>
      <c r="BG128">
        <v>4.0999999999999996</v>
      </c>
      <c r="BH128">
        <v>97700</v>
      </c>
      <c r="BI128">
        <v>127100</v>
      </c>
      <c r="BJ128">
        <v>76.900000000000006</v>
      </c>
      <c r="BK128">
        <v>4.0999999999999996</v>
      </c>
      <c r="BL128">
        <v>95900</v>
      </c>
      <c r="BM128">
        <v>126500</v>
      </c>
      <c r="BN128">
        <v>75.8</v>
      </c>
      <c r="BO128">
        <v>4.5</v>
      </c>
      <c r="BP128">
        <v>97100</v>
      </c>
      <c r="BQ128">
        <v>124800</v>
      </c>
      <c r="BR128">
        <v>77.900000000000006</v>
      </c>
      <c r="BS128">
        <v>5.0999999999999996</v>
      </c>
      <c r="BT128">
        <v>97100</v>
      </c>
      <c r="BU128">
        <v>127200</v>
      </c>
      <c r="BV128">
        <v>76.3</v>
      </c>
      <c r="BW128">
        <v>5.2</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629300</v>
      </c>
      <c r="E129">
        <v>788000</v>
      </c>
      <c r="F129">
        <v>79.900000000000006</v>
      </c>
      <c r="G129">
        <v>1.1000000000000001</v>
      </c>
      <c r="H129">
        <v>631400</v>
      </c>
      <c r="I129">
        <v>793800</v>
      </c>
      <c r="J129">
        <v>79.5</v>
      </c>
      <c r="K129">
        <v>1.1000000000000001</v>
      </c>
      <c r="L129">
        <v>641700</v>
      </c>
      <c r="M129">
        <v>802600</v>
      </c>
      <c r="N129">
        <v>80</v>
      </c>
      <c r="O129">
        <v>1.5</v>
      </c>
      <c r="P129">
        <v>639100</v>
      </c>
      <c r="Q129">
        <v>805200</v>
      </c>
      <c r="R129">
        <v>79.400000000000006</v>
      </c>
      <c r="S129">
        <v>1.5</v>
      </c>
      <c r="T129">
        <v>637600</v>
      </c>
      <c r="U129">
        <v>812600</v>
      </c>
      <c r="V129">
        <v>78.5</v>
      </c>
      <c r="W129">
        <v>1.6</v>
      </c>
      <c r="X129">
        <v>641400</v>
      </c>
      <c r="Y129">
        <v>816500</v>
      </c>
      <c r="Z129">
        <v>78.5</v>
      </c>
      <c r="AA129">
        <v>1.7</v>
      </c>
      <c r="AB129">
        <v>628600</v>
      </c>
      <c r="AC129">
        <v>821500</v>
      </c>
      <c r="AD129">
        <v>76.5</v>
      </c>
      <c r="AE129">
        <v>1.8</v>
      </c>
      <c r="AF129">
        <v>621700</v>
      </c>
      <c r="AG129">
        <v>824300</v>
      </c>
      <c r="AH129">
        <v>75.400000000000006</v>
      </c>
      <c r="AI129">
        <v>1.9</v>
      </c>
      <c r="AJ129">
        <v>628100</v>
      </c>
      <c r="AK129">
        <v>817700</v>
      </c>
      <c r="AL129">
        <v>76.8</v>
      </c>
      <c r="AM129">
        <v>1.8</v>
      </c>
      <c r="AN129">
        <v>628900</v>
      </c>
      <c r="AO129">
        <v>817900</v>
      </c>
      <c r="AP129">
        <v>76.900000000000006</v>
      </c>
      <c r="AQ129">
        <v>1.9</v>
      </c>
      <c r="AR129">
        <v>652200</v>
      </c>
      <c r="AS129">
        <v>820200</v>
      </c>
      <c r="AT129">
        <v>79.5</v>
      </c>
      <c r="AU129">
        <v>1.8</v>
      </c>
      <c r="AV129">
        <v>664500</v>
      </c>
      <c r="AW129">
        <v>821100</v>
      </c>
      <c r="AX129">
        <v>80.900000000000006</v>
      </c>
      <c r="AY129">
        <v>1.8</v>
      </c>
      <c r="AZ129">
        <v>658900</v>
      </c>
      <c r="BA129">
        <v>824300</v>
      </c>
      <c r="BB129">
        <v>79.900000000000006</v>
      </c>
      <c r="BC129">
        <v>1.9</v>
      </c>
      <c r="BD129">
        <v>675100</v>
      </c>
      <c r="BE129">
        <v>822700</v>
      </c>
      <c r="BF129">
        <v>82.1</v>
      </c>
      <c r="BG129">
        <v>1.8</v>
      </c>
      <c r="BH129">
        <v>668400</v>
      </c>
      <c r="BI129">
        <v>821600</v>
      </c>
      <c r="BJ129">
        <v>81.400000000000006</v>
      </c>
      <c r="BK129">
        <v>1.9</v>
      </c>
      <c r="BL129">
        <v>653800</v>
      </c>
      <c r="BM129">
        <v>818800</v>
      </c>
      <c r="BN129">
        <v>79.8</v>
      </c>
      <c r="BO129">
        <v>1.9</v>
      </c>
      <c r="BP129">
        <v>637200</v>
      </c>
      <c r="BQ129">
        <v>824000</v>
      </c>
      <c r="BR129">
        <v>77.3</v>
      </c>
      <c r="BS129">
        <v>2</v>
      </c>
      <c r="BT129">
        <v>650400</v>
      </c>
      <c r="BU129">
        <v>816800</v>
      </c>
      <c r="BV129">
        <v>79.599999999999994</v>
      </c>
      <c r="BW129">
        <v>1.9</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40700</v>
      </c>
      <c r="E130">
        <v>50000</v>
      </c>
      <c r="F130">
        <v>81.5</v>
      </c>
      <c r="G130">
        <v>3.3</v>
      </c>
      <c r="H130">
        <v>40500</v>
      </c>
      <c r="I130">
        <v>49700</v>
      </c>
      <c r="J130">
        <v>81.400000000000006</v>
      </c>
      <c r="K130">
        <v>3.5</v>
      </c>
      <c r="L130">
        <v>39500</v>
      </c>
      <c r="M130">
        <v>51000</v>
      </c>
      <c r="N130">
        <v>77.5</v>
      </c>
      <c r="O130">
        <v>6.4</v>
      </c>
      <c r="P130">
        <v>39900</v>
      </c>
      <c r="Q130">
        <v>51300</v>
      </c>
      <c r="R130">
        <v>77.7</v>
      </c>
      <c r="S130">
        <v>6.1</v>
      </c>
      <c r="T130">
        <v>41100</v>
      </c>
      <c r="U130">
        <v>52500</v>
      </c>
      <c r="V130">
        <v>78.3</v>
      </c>
      <c r="W130">
        <v>6.4</v>
      </c>
      <c r="X130">
        <v>38200</v>
      </c>
      <c r="Y130">
        <v>52500</v>
      </c>
      <c r="Z130">
        <v>72.8</v>
      </c>
      <c r="AA130">
        <v>6.6</v>
      </c>
      <c r="AB130">
        <v>37000</v>
      </c>
      <c r="AC130">
        <v>52000</v>
      </c>
      <c r="AD130">
        <v>71.099999999999994</v>
      </c>
      <c r="AE130">
        <v>7</v>
      </c>
      <c r="AF130">
        <v>38900</v>
      </c>
      <c r="AG130">
        <v>52200</v>
      </c>
      <c r="AH130">
        <v>74.599999999999994</v>
      </c>
      <c r="AI130">
        <v>7.1</v>
      </c>
      <c r="AJ130">
        <v>43400</v>
      </c>
      <c r="AK130">
        <v>53200</v>
      </c>
      <c r="AL130">
        <v>81.5</v>
      </c>
      <c r="AM130">
        <v>6.7</v>
      </c>
      <c r="AN130">
        <v>39800</v>
      </c>
      <c r="AO130">
        <v>53600</v>
      </c>
      <c r="AP130">
        <v>74.3</v>
      </c>
      <c r="AQ130">
        <v>8</v>
      </c>
      <c r="AR130">
        <v>42000</v>
      </c>
      <c r="AS130">
        <v>52000</v>
      </c>
      <c r="AT130">
        <v>80.7</v>
      </c>
      <c r="AU130">
        <v>6.3</v>
      </c>
      <c r="AV130">
        <v>41800</v>
      </c>
      <c r="AW130">
        <v>54900</v>
      </c>
      <c r="AX130">
        <v>76.099999999999994</v>
      </c>
      <c r="AY130">
        <v>6.8</v>
      </c>
      <c r="AZ130">
        <v>42500</v>
      </c>
      <c r="BA130">
        <v>55300</v>
      </c>
      <c r="BB130">
        <v>76.8</v>
      </c>
      <c r="BC130">
        <v>7.2</v>
      </c>
      <c r="BD130">
        <v>43200</v>
      </c>
      <c r="BE130">
        <v>53600</v>
      </c>
      <c r="BF130">
        <v>80.599999999999994</v>
      </c>
      <c r="BG130">
        <v>7.2</v>
      </c>
      <c r="BH130">
        <v>45800</v>
      </c>
      <c r="BI130">
        <v>52500</v>
      </c>
      <c r="BJ130">
        <v>87.1</v>
      </c>
      <c r="BK130">
        <v>6.6</v>
      </c>
      <c r="BL130">
        <v>45800</v>
      </c>
      <c r="BM130">
        <v>53500</v>
      </c>
      <c r="BN130">
        <v>85.6</v>
      </c>
      <c r="BO130">
        <v>6.2</v>
      </c>
      <c r="BP130">
        <v>44400</v>
      </c>
      <c r="BQ130">
        <v>53900</v>
      </c>
      <c r="BR130">
        <v>82.3</v>
      </c>
      <c r="BS130">
        <v>6.6</v>
      </c>
      <c r="BT130">
        <v>42900</v>
      </c>
      <c r="BU130">
        <v>53600</v>
      </c>
      <c r="BV130">
        <v>80.099999999999994</v>
      </c>
      <c r="BW130">
        <v>7</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90900</v>
      </c>
      <c r="E131">
        <v>157700</v>
      </c>
      <c r="F131">
        <v>57.6</v>
      </c>
      <c r="G131">
        <v>3.6</v>
      </c>
      <c r="H131">
        <v>106000</v>
      </c>
      <c r="I131">
        <v>159500</v>
      </c>
      <c r="J131">
        <v>66.5</v>
      </c>
      <c r="K131">
        <v>3.5</v>
      </c>
      <c r="L131">
        <v>109700</v>
      </c>
      <c r="M131">
        <v>163600</v>
      </c>
      <c r="N131">
        <v>67</v>
      </c>
      <c r="O131">
        <v>3.7</v>
      </c>
      <c r="P131">
        <v>107300</v>
      </c>
      <c r="Q131">
        <v>165800</v>
      </c>
      <c r="R131">
        <v>64.7</v>
      </c>
      <c r="S131">
        <v>3.9</v>
      </c>
      <c r="T131">
        <v>107500</v>
      </c>
      <c r="U131">
        <v>171900</v>
      </c>
      <c r="V131">
        <v>62.5</v>
      </c>
      <c r="W131">
        <v>4</v>
      </c>
      <c r="X131">
        <v>104600</v>
      </c>
      <c r="Y131">
        <v>175000</v>
      </c>
      <c r="Z131">
        <v>59.8</v>
      </c>
      <c r="AA131">
        <v>4</v>
      </c>
      <c r="AB131">
        <v>109600</v>
      </c>
      <c r="AC131">
        <v>176900</v>
      </c>
      <c r="AD131">
        <v>62</v>
      </c>
      <c r="AE131">
        <v>4</v>
      </c>
      <c r="AF131">
        <v>119300</v>
      </c>
      <c r="AG131">
        <v>181600</v>
      </c>
      <c r="AH131">
        <v>65.7</v>
      </c>
      <c r="AI131">
        <v>4.0999999999999996</v>
      </c>
      <c r="AJ131">
        <v>120500</v>
      </c>
      <c r="AK131">
        <v>181500</v>
      </c>
      <c r="AL131">
        <v>66.400000000000006</v>
      </c>
      <c r="AM131">
        <v>4.0999999999999996</v>
      </c>
      <c r="AN131">
        <v>125500</v>
      </c>
      <c r="AO131">
        <v>183500</v>
      </c>
      <c r="AP131">
        <v>68.400000000000006</v>
      </c>
      <c r="AQ131">
        <v>3.7</v>
      </c>
      <c r="AR131">
        <v>126300</v>
      </c>
      <c r="AS131">
        <v>185400</v>
      </c>
      <c r="AT131">
        <v>68.2</v>
      </c>
      <c r="AU131">
        <v>3.8</v>
      </c>
      <c r="AV131">
        <v>134000</v>
      </c>
      <c r="AW131">
        <v>187400</v>
      </c>
      <c r="AX131">
        <v>71.5</v>
      </c>
      <c r="AY131">
        <v>3.7</v>
      </c>
      <c r="AZ131">
        <v>140500</v>
      </c>
      <c r="BA131">
        <v>192100</v>
      </c>
      <c r="BB131">
        <v>73.099999999999994</v>
      </c>
      <c r="BC131">
        <v>3.6</v>
      </c>
      <c r="BD131">
        <v>129000</v>
      </c>
      <c r="BE131">
        <v>189900</v>
      </c>
      <c r="BF131">
        <v>67.900000000000006</v>
      </c>
      <c r="BG131">
        <v>3.6</v>
      </c>
      <c r="BH131">
        <v>144900</v>
      </c>
      <c r="BI131">
        <v>196900</v>
      </c>
      <c r="BJ131">
        <v>73.599999999999994</v>
      </c>
      <c r="BK131">
        <v>3.7</v>
      </c>
      <c r="BL131">
        <v>150400</v>
      </c>
      <c r="BM131">
        <v>195500</v>
      </c>
      <c r="BN131">
        <v>76.900000000000006</v>
      </c>
      <c r="BO131">
        <v>4</v>
      </c>
      <c r="BP131">
        <v>146000</v>
      </c>
      <c r="BQ131">
        <v>197800</v>
      </c>
      <c r="BR131">
        <v>73.8</v>
      </c>
      <c r="BS131">
        <v>5</v>
      </c>
      <c r="BT131">
        <v>151000</v>
      </c>
      <c r="BU131">
        <v>198300</v>
      </c>
      <c r="BV131">
        <v>76.099999999999994</v>
      </c>
      <c r="BW131">
        <v>4.5999999999999996</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38200</v>
      </c>
      <c r="E132">
        <v>49500</v>
      </c>
      <c r="F132">
        <v>77.099999999999994</v>
      </c>
      <c r="G132">
        <v>3.5</v>
      </c>
      <c r="H132">
        <v>38900</v>
      </c>
      <c r="I132">
        <v>49400</v>
      </c>
      <c r="J132">
        <v>78.7</v>
      </c>
      <c r="K132">
        <v>3.6</v>
      </c>
      <c r="L132">
        <v>39800</v>
      </c>
      <c r="M132">
        <v>51100</v>
      </c>
      <c r="N132">
        <v>77.900000000000006</v>
      </c>
      <c r="O132">
        <v>6.6</v>
      </c>
      <c r="P132">
        <v>41200</v>
      </c>
      <c r="Q132">
        <v>52400</v>
      </c>
      <c r="R132">
        <v>78.7</v>
      </c>
      <c r="S132">
        <v>6.8</v>
      </c>
      <c r="T132">
        <v>39500</v>
      </c>
      <c r="U132">
        <v>51300</v>
      </c>
      <c r="V132">
        <v>77</v>
      </c>
      <c r="W132">
        <v>7.2</v>
      </c>
      <c r="X132">
        <v>39100</v>
      </c>
      <c r="Y132">
        <v>51500</v>
      </c>
      <c r="Z132">
        <v>75.900000000000006</v>
      </c>
      <c r="AA132">
        <v>7.5</v>
      </c>
      <c r="AB132">
        <v>36900</v>
      </c>
      <c r="AC132">
        <v>51000</v>
      </c>
      <c r="AD132">
        <v>72.3</v>
      </c>
      <c r="AE132">
        <v>7.3</v>
      </c>
      <c r="AF132">
        <v>37100</v>
      </c>
      <c r="AG132">
        <v>51900</v>
      </c>
      <c r="AH132">
        <v>71.5</v>
      </c>
      <c r="AI132">
        <v>8</v>
      </c>
      <c r="AJ132">
        <v>34900</v>
      </c>
      <c r="AK132">
        <v>52200</v>
      </c>
      <c r="AL132">
        <v>66.8</v>
      </c>
      <c r="AM132">
        <v>9</v>
      </c>
      <c r="AN132">
        <v>38500</v>
      </c>
      <c r="AO132">
        <v>53100</v>
      </c>
      <c r="AP132">
        <v>72.400000000000006</v>
      </c>
      <c r="AQ132">
        <v>8.1</v>
      </c>
      <c r="AR132">
        <v>40400</v>
      </c>
      <c r="AS132">
        <v>52600</v>
      </c>
      <c r="AT132">
        <v>76.8</v>
      </c>
      <c r="AU132">
        <v>7.9</v>
      </c>
      <c r="AV132">
        <v>40100</v>
      </c>
      <c r="AW132">
        <v>53500</v>
      </c>
      <c r="AX132">
        <v>75</v>
      </c>
      <c r="AY132">
        <v>8.3000000000000007</v>
      </c>
      <c r="AZ132">
        <v>46000</v>
      </c>
      <c r="BA132">
        <v>55100</v>
      </c>
      <c r="BB132">
        <v>83.5</v>
      </c>
      <c r="BC132">
        <v>6.5</v>
      </c>
      <c r="BD132">
        <v>41200</v>
      </c>
      <c r="BE132">
        <v>55000</v>
      </c>
      <c r="BF132">
        <v>74.900000000000006</v>
      </c>
      <c r="BG132">
        <v>8</v>
      </c>
      <c r="BH132">
        <v>41500</v>
      </c>
      <c r="BI132">
        <v>53400</v>
      </c>
      <c r="BJ132">
        <v>77.8</v>
      </c>
      <c r="BK132">
        <v>8</v>
      </c>
      <c r="BL132">
        <v>37400</v>
      </c>
      <c r="BM132">
        <v>52500</v>
      </c>
      <c r="BN132">
        <v>71.2</v>
      </c>
      <c r="BO132">
        <v>8.1</v>
      </c>
      <c r="BP132">
        <v>39000</v>
      </c>
      <c r="BQ132">
        <v>52400</v>
      </c>
      <c r="BR132">
        <v>74.5</v>
      </c>
      <c r="BS132">
        <v>10.1</v>
      </c>
      <c r="BT132">
        <v>40800</v>
      </c>
      <c r="BU132">
        <v>54200</v>
      </c>
      <c r="BV132">
        <v>75.3</v>
      </c>
      <c r="BW132">
        <v>8.4</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76500</v>
      </c>
      <c r="E133">
        <v>93900</v>
      </c>
      <c r="F133">
        <v>81.5</v>
      </c>
      <c r="G133">
        <v>3.2</v>
      </c>
      <c r="H133">
        <v>77100</v>
      </c>
      <c r="I133">
        <v>94900</v>
      </c>
      <c r="J133">
        <v>81.2</v>
      </c>
      <c r="K133">
        <v>3.5</v>
      </c>
      <c r="L133">
        <v>74200</v>
      </c>
      <c r="M133">
        <v>94500</v>
      </c>
      <c r="N133">
        <v>78.599999999999994</v>
      </c>
      <c r="O133">
        <v>4.8</v>
      </c>
      <c r="P133">
        <v>75300</v>
      </c>
      <c r="Q133">
        <v>95200</v>
      </c>
      <c r="R133">
        <v>79.099999999999994</v>
      </c>
      <c r="S133">
        <v>4.8</v>
      </c>
      <c r="T133">
        <v>76500</v>
      </c>
      <c r="U133">
        <v>97300</v>
      </c>
      <c r="V133">
        <v>78.7</v>
      </c>
      <c r="W133">
        <v>4.9000000000000004</v>
      </c>
      <c r="X133">
        <v>76200</v>
      </c>
      <c r="Y133">
        <v>97100</v>
      </c>
      <c r="Z133">
        <v>78.5</v>
      </c>
      <c r="AA133">
        <v>5</v>
      </c>
      <c r="AB133">
        <v>71200</v>
      </c>
      <c r="AC133">
        <v>98400</v>
      </c>
      <c r="AD133">
        <v>72.3</v>
      </c>
      <c r="AE133">
        <v>5.0999999999999996</v>
      </c>
      <c r="AF133">
        <v>68300</v>
      </c>
      <c r="AG133">
        <v>97700</v>
      </c>
      <c r="AH133">
        <v>69.900000000000006</v>
      </c>
      <c r="AI133">
        <v>5.9</v>
      </c>
      <c r="AJ133">
        <v>75800</v>
      </c>
      <c r="AK133">
        <v>96900</v>
      </c>
      <c r="AL133">
        <v>78.2</v>
      </c>
      <c r="AM133">
        <v>5.0999999999999996</v>
      </c>
      <c r="AN133">
        <v>76200</v>
      </c>
      <c r="AO133">
        <v>95300</v>
      </c>
      <c r="AP133">
        <v>80</v>
      </c>
      <c r="AQ133">
        <v>4.8</v>
      </c>
      <c r="AR133">
        <v>76100</v>
      </c>
      <c r="AS133">
        <v>95500</v>
      </c>
      <c r="AT133">
        <v>79.7</v>
      </c>
      <c r="AU133">
        <v>5.0999999999999996</v>
      </c>
      <c r="AV133">
        <v>74000</v>
      </c>
      <c r="AW133">
        <v>93400</v>
      </c>
      <c r="AX133">
        <v>79.3</v>
      </c>
      <c r="AY133">
        <v>4.9000000000000004</v>
      </c>
      <c r="AZ133">
        <v>77500</v>
      </c>
      <c r="BA133">
        <v>91000</v>
      </c>
      <c r="BB133">
        <v>85.2</v>
      </c>
      <c r="BC133">
        <v>4.5999999999999996</v>
      </c>
      <c r="BD133">
        <v>73300</v>
      </c>
      <c r="BE133">
        <v>90600</v>
      </c>
      <c r="BF133">
        <v>80.900000000000006</v>
      </c>
      <c r="BG133">
        <v>4.8</v>
      </c>
      <c r="BH133">
        <v>77800</v>
      </c>
      <c r="BI133">
        <v>93400</v>
      </c>
      <c r="BJ133">
        <v>83.2</v>
      </c>
      <c r="BK133">
        <v>4.8</v>
      </c>
      <c r="BL133">
        <v>79400</v>
      </c>
      <c r="BM133">
        <v>92200</v>
      </c>
      <c r="BN133">
        <v>86.1</v>
      </c>
      <c r="BO133">
        <v>4.5</v>
      </c>
      <c r="BP133">
        <v>72500</v>
      </c>
      <c r="BQ133">
        <v>91900</v>
      </c>
      <c r="BR133">
        <v>78.900000000000006</v>
      </c>
      <c r="BS133">
        <v>5.7</v>
      </c>
      <c r="BT133">
        <v>73000</v>
      </c>
      <c r="BU133">
        <v>92900</v>
      </c>
      <c r="BV133">
        <v>78.599999999999994</v>
      </c>
      <c r="BW133">
        <v>5</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100900</v>
      </c>
      <c r="E134">
        <v>143700</v>
      </c>
      <c r="F134">
        <v>70.2</v>
      </c>
      <c r="G134">
        <v>4.0999999999999996</v>
      </c>
      <c r="H134">
        <v>103400</v>
      </c>
      <c r="I134">
        <v>145800</v>
      </c>
      <c r="J134">
        <v>70.900000000000006</v>
      </c>
      <c r="K134">
        <v>4</v>
      </c>
      <c r="L134">
        <v>105700</v>
      </c>
      <c r="M134">
        <v>147600</v>
      </c>
      <c r="N134">
        <v>71.599999999999994</v>
      </c>
      <c r="O134">
        <v>4</v>
      </c>
      <c r="P134">
        <v>109200</v>
      </c>
      <c r="Q134">
        <v>148800</v>
      </c>
      <c r="R134">
        <v>73.400000000000006</v>
      </c>
      <c r="S134">
        <v>3.8</v>
      </c>
      <c r="T134">
        <v>102200</v>
      </c>
      <c r="U134">
        <v>149000</v>
      </c>
      <c r="V134">
        <v>68.599999999999994</v>
      </c>
      <c r="W134">
        <v>3.7</v>
      </c>
      <c r="X134">
        <v>108400</v>
      </c>
      <c r="Y134">
        <v>151900</v>
      </c>
      <c r="Z134">
        <v>71.400000000000006</v>
      </c>
      <c r="AA134">
        <v>3.9</v>
      </c>
      <c r="AB134">
        <v>112600</v>
      </c>
      <c r="AC134">
        <v>155700</v>
      </c>
      <c r="AD134">
        <v>72.3</v>
      </c>
      <c r="AE134">
        <v>3.9</v>
      </c>
      <c r="AF134">
        <v>115100</v>
      </c>
      <c r="AG134">
        <v>156800</v>
      </c>
      <c r="AH134">
        <v>73.400000000000006</v>
      </c>
      <c r="AI134">
        <v>3.6</v>
      </c>
      <c r="AJ134">
        <v>111700</v>
      </c>
      <c r="AK134">
        <v>156600</v>
      </c>
      <c r="AL134">
        <v>71.3</v>
      </c>
      <c r="AM134">
        <v>3.6</v>
      </c>
      <c r="AN134">
        <v>106300</v>
      </c>
      <c r="AO134">
        <v>156700</v>
      </c>
      <c r="AP134">
        <v>67.900000000000006</v>
      </c>
      <c r="AQ134">
        <v>3.6</v>
      </c>
      <c r="AR134">
        <v>113900</v>
      </c>
      <c r="AS134">
        <v>156700</v>
      </c>
      <c r="AT134">
        <v>72.7</v>
      </c>
      <c r="AU134">
        <v>3.6</v>
      </c>
      <c r="AV134">
        <v>116100</v>
      </c>
      <c r="AW134">
        <v>157100</v>
      </c>
      <c r="AX134">
        <v>73.900000000000006</v>
      </c>
      <c r="AY134">
        <v>3.6</v>
      </c>
      <c r="AZ134">
        <v>114000</v>
      </c>
      <c r="BA134">
        <v>158500</v>
      </c>
      <c r="BB134">
        <v>71.900000000000006</v>
      </c>
      <c r="BC134">
        <v>4</v>
      </c>
      <c r="BD134">
        <v>123500</v>
      </c>
      <c r="BE134">
        <v>156500</v>
      </c>
      <c r="BF134">
        <v>78.900000000000006</v>
      </c>
      <c r="BG134">
        <v>3.7</v>
      </c>
      <c r="BH134">
        <v>120200</v>
      </c>
      <c r="BI134">
        <v>154100</v>
      </c>
      <c r="BJ134">
        <v>78</v>
      </c>
      <c r="BK134">
        <v>3.6</v>
      </c>
      <c r="BL134">
        <v>107800</v>
      </c>
      <c r="BM134">
        <v>157100</v>
      </c>
      <c r="BN134">
        <v>68.599999999999994</v>
      </c>
      <c r="BO134">
        <v>5.0999999999999996</v>
      </c>
      <c r="BP134">
        <v>112700</v>
      </c>
      <c r="BQ134">
        <v>156100</v>
      </c>
      <c r="BR134">
        <v>72.2</v>
      </c>
      <c r="BS134">
        <v>5.7</v>
      </c>
      <c r="BT134">
        <v>117500</v>
      </c>
      <c r="BU134">
        <v>155500</v>
      </c>
      <c r="BV134">
        <v>75.5</v>
      </c>
      <c r="BW134">
        <v>5</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44400</v>
      </c>
      <c r="E135">
        <v>55300</v>
      </c>
      <c r="F135">
        <v>80.400000000000006</v>
      </c>
      <c r="G135">
        <v>3.3</v>
      </c>
      <c r="H135">
        <v>44300</v>
      </c>
      <c r="I135">
        <v>55700</v>
      </c>
      <c r="J135">
        <v>79.5</v>
      </c>
      <c r="K135">
        <v>3.3</v>
      </c>
      <c r="L135">
        <v>48700</v>
      </c>
      <c r="M135">
        <v>56100</v>
      </c>
      <c r="N135">
        <v>86.8</v>
      </c>
      <c r="O135">
        <v>4.5</v>
      </c>
      <c r="P135">
        <v>47000</v>
      </c>
      <c r="Q135">
        <v>56600</v>
      </c>
      <c r="R135">
        <v>83</v>
      </c>
      <c r="S135">
        <v>5.2</v>
      </c>
      <c r="T135">
        <v>49600</v>
      </c>
      <c r="U135">
        <v>57600</v>
      </c>
      <c r="V135">
        <v>86</v>
      </c>
      <c r="W135">
        <v>5</v>
      </c>
      <c r="X135">
        <v>47900</v>
      </c>
      <c r="Y135">
        <v>58000</v>
      </c>
      <c r="Z135">
        <v>82.7</v>
      </c>
      <c r="AA135">
        <v>5.5</v>
      </c>
      <c r="AB135">
        <v>42800</v>
      </c>
      <c r="AC135">
        <v>57500</v>
      </c>
      <c r="AD135">
        <v>74.400000000000006</v>
      </c>
      <c r="AE135">
        <v>7.1</v>
      </c>
      <c r="AF135">
        <v>44600</v>
      </c>
      <c r="AG135">
        <v>56700</v>
      </c>
      <c r="AH135">
        <v>78.5</v>
      </c>
      <c r="AI135">
        <v>6.3</v>
      </c>
      <c r="AJ135">
        <v>44900</v>
      </c>
      <c r="AK135">
        <v>57400</v>
      </c>
      <c r="AL135">
        <v>78.2</v>
      </c>
      <c r="AM135">
        <v>6.7</v>
      </c>
      <c r="AN135">
        <v>45100</v>
      </c>
      <c r="AO135">
        <v>57100</v>
      </c>
      <c r="AP135">
        <v>78.900000000000006</v>
      </c>
      <c r="AQ135">
        <v>7</v>
      </c>
      <c r="AR135">
        <v>45000</v>
      </c>
      <c r="AS135">
        <v>57600</v>
      </c>
      <c r="AT135">
        <v>78.099999999999994</v>
      </c>
      <c r="AU135">
        <v>6.7</v>
      </c>
      <c r="AV135">
        <v>47600</v>
      </c>
      <c r="AW135">
        <v>56600</v>
      </c>
      <c r="AX135">
        <v>84.1</v>
      </c>
      <c r="AY135">
        <v>6.3</v>
      </c>
      <c r="AZ135">
        <v>46900</v>
      </c>
      <c r="BA135">
        <v>56300</v>
      </c>
      <c r="BB135">
        <v>83.3</v>
      </c>
      <c r="BC135">
        <v>7.2</v>
      </c>
      <c r="BD135">
        <v>49900</v>
      </c>
      <c r="BE135">
        <v>55800</v>
      </c>
      <c r="BF135">
        <v>89.5</v>
      </c>
      <c r="BG135">
        <v>5.4</v>
      </c>
      <c r="BH135">
        <v>47100</v>
      </c>
      <c r="BI135">
        <v>54400</v>
      </c>
      <c r="BJ135">
        <v>86.5</v>
      </c>
      <c r="BK135">
        <v>5.6</v>
      </c>
      <c r="BL135">
        <v>48000</v>
      </c>
      <c r="BM135">
        <v>54000</v>
      </c>
      <c r="BN135">
        <v>89</v>
      </c>
      <c r="BO135">
        <v>5.6</v>
      </c>
      <c r="BP135">
        <v>45100</v>
      </c>
      <c r="BQ135">
        <v>54700</v>
      </c>
      <c r="BR135">
        <v>82.4</v>
      </c>
      <c r="BS135">
        <v>6.5</v>
      </c>
      <c r="BT135">
        <v>44700</v>
      </c>
      <c r="BU135">
        <v>55000</v>
      </c>
      <c r="BV135">
        <v>81.3</v>
      </c>
      <c r="BW135">
        <v>5.8</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35200</v>
      </c>
      <c r="E136">
        <v>55900</v>
      </c>
      <c r="F136">
        <v>63</v>
      </c>
      <c r="G136">
        <v>2.7</v>
      </c>
      <c r="H136">
        <v>36800</v>
      </c>
      <c r="I136">
        <v>56800</v>
      </c>
      <c r="J136">
        <v>64.7</v>
      </c>
      <c r="K136">
        <v>2.6</v>
      </c>
      <c r="L136">
        <v>36700</v>
      </c>
      <c r="M136">
        <v>56800</v>
      </c>
      <c r="N136">
        <v>64.599999999999994</v>
      </c>
      <c r="O136">
        <v>2.7</v>
      </c>
      <c r="P136">
        <v>36600</v>
      </c>
      <c r="Q136">
        <v>57300</v>
      </c>
      <c r="R136">
        <v>63.9</v>
      </c>
      <c r="S136">
        <v>2.9</v>
      </c>
      <c r="T136">
        <v>37900</v>
      </c>
      <c r="U136">
        <v>58000</v>
      </c>
      <c r="V136">
        <v>65.2</v>
      </c>
      <c r="W136">
        <v>2.8</v>
      </c>
      <c r="X136">
        <v>35100</v>
      </c>
      <c r="Y136">
        <v>58000</v>
      </c>
      <c r="Z136">
        <v>60.4</v>
      </c>
      <c r="AA136">
        <v>2.9</v>
      </c>
      <c r="AB136">
        <v>36100</v>
      </c>
      <c r="AC136">
        <v>58600</v>
      </c>
      <c r="AD136">
        <v>61.6</v>
      </c>
      <c r="AE136">
        <v>2.9</v>
      </c>
      <c r="AF136">
        <v>34300</v>
      </c>
      <c r="AG136">
        <v>58700</v>
      </c>
      <c r="AH136">
        <v>58.4</v>
      </c>
      <c r="AI136">
        <v>3</v>
      </c>
      <c r="AJ136">
        <v>34800</v>
      </c>
      <c r="AK136">
        <v>58800</v>
      </c>
      <c r="AL136">
        <v>59.2</v>
      </c>
      <c r="AM136">
        <v>2.9</v>
      </c>
      <c r="AN136">
        <v>36200</v>
      </c>
      <c r="AO136">
        <v>58700</v>
      </c>
      <c r="AP136">
        <v>61.6</v>
      </c>
      <c r="AQ136">
        <v>2.8</v>
      </c>
      <c r="AR136">
        <v>36500</v>
      </c>
      <c r="AS136">
        <v>58300</v>
      </c>
      <c r="AT136">
        <v>62.6</v>
      </c>
      <c r="AU136">
        <v>2.7</v>
      </c>
      <c r="AV136">
        <v>37000</v>
      </c>
      <c r="AW136">
        <v>57700</v>
      </c>
      <c r="AX136">
        <v>64.2</v>
      </c>
      <c r="AY136">
        <v>2.7</v>
      </c>
      <c r="AZ136">
        <v>36800</v>
      </c>
      <c r="BA136">
        <v>57200</v>
      </c>
      <c r="BB136">
        <v>64.400000000000006</v>
      </c>
      <c r="BC136">
        <v>3.2</v>
      </c>
      <c r="BD136">
        <v>35400</v>
      </c>
      <c r="BE136">
        <v>56800</v>
      </c>
      <c r="BF136">
        <v>62.3</v>
      </c>
      <c r="BG136">
        <v>3</v>
      </c>
      <c r="BH136">
        <v>36700</v>
      </c>
      <c r="BI136">
        <v>57400</v>
      </c>
      <c r="BJ136">
        <v>63.9</v>
      </c>
      <c r="BK136">
        <v>3.2</v>
      </c>
      <c r="BL136">
        <v>38100</v>
      </c>
      <c r="BM136">
        <v>56300</v>
      </c>
      <c r="BN136">
        <v>67.599999999999994</v>
      </c>
      <c r="BO136">
        <v>3.2</v>
      </c>
      <c r="BP136">
        <v>37800</v>
      </c>
      <c r="BQ136">
        <v>56300</v>
      </c>
      <c r="BR136">
        <v>67</v>
      </c>
      <c r="BS136">
        <v>3.6</v>
      </c>
      <c r="BT136">
        <v>38600</v>
      </c>
      <c r="BU136">
        <v>56300</v>
      </c>
      <c r="BV136">
        <v>68.599999999999994</v>
      </c>
      <c r="BW136">
        <v>3.5</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38000</v>
      </c>
      <c r="E137">
        <v>53300</v>
      </c>
      <c r="F137">
        <v>71.3</v>
      </c>
      <c r="G137">
        <v>3.9</v>
      </c>
      <c r="H137">
        <v>38500</v>
      </c>
      <c r="I137">
        <v>54400</v>
      </c>
      <c r="J137">
        <v>70.900000000000006</v>
      </c>
      <c r="K137">
        <v>3.6</v>
      </c>
      <c r="L137">
        <v>39900</v>
      </c>
      <c r="M137">
        <v>55000</v>
      </c>
      <c r="N137">
        <v>72.5</v>
      </c>
      <c r="O137">
        <v>6.5</v>
      </c>
      <c r="P137">
        <v>39800</v>
      </c>
      <c r="Q137">
        <v>55600</v>
      </c>
      <c r="R137">
        <v>71.599999999999994</v>
      </c>
      <c r="S137">
        <v>6.7</v>
      </c>
      <c r="T137">
        <v>37800</v>
      </c>
      <c r="U137">
        <v>55600</v>
      </c>
      <c r="V137">
        <v>68</v>
      </c>
      <c r="W137">
        <v>6.7</v>
      </c>
      <c r="X137">
        <v>44200</v>
      </c>
      <c r="Y137">
        <v>56300</v>
      </c>
      <c r="Z137">
        <v>78.5</v>
      </c>
      <c r="AA137">
        <v>6.1</v>
      </c>
      <c r="AB137">
        <v>38800</v>
      </c>
      <c r="AC137">
        <v>57600</v>
      </c>
      <c r="AD137">
        <v>67.400000000000006</v>
      </c>
      <c r="AE137">
        <v>7.3</v>
      </c>
      <c r="AF137">
        <v>37400</v>
      </c>
      <c r="AG137">
        <v>57300</v>
      </c>
      <c r="AH137">
        <v>65.2</v>
      </c>
      <c r="AI137">
        <v>7.4</v>
      </c>
      <c r="AJ137">
        <v>37400</v>
      </c>
      <c r="AK137">
        <v>56800</v>
      </c>
      <c r="AL137">
        <v>65.900000000000006</v>
      </c>
      <c r="AM137">
        <v>7.4</v>
      </c>
      <c r="AN137">
        <v>37500</v>
      </c>
      <c r="AO137">
        <v>57100</v>
      </c>
      <c r="AP137">
        <v>65.599999999999994</v>
      </c>
      <c r="AQ137">
        <v>7.3</v>
      </c>
      <c r="AR137">
        <v>40800</v>
      </c>
      <c r="AS137">
        <v>57600</v>
      </c>
      <c r="AT137">
        <v>70.8</v>
      </c>
      <c r="AU137">
        <v>7</v>
      </c>
      <c r="AV137">
        <v>38900</v>
      </c>
      <c r="AW137">
        <v>57500</v>
      </c>
      <c r="AX137">
        <v>67.7</v>
      </c>
      <c r="AY137">
        <v>7.6</v>
      </c>
      <c r="AZ137">
        <v>36200</v>
      </c>
      <c r="BA137">
        <v>57700</v>
      </c>
      <c r="BB137">
        <v>62.6</v>
      </c>
      <c r="BC137">
        <v>8.9</v>
      </c>
      <c r="BD137">
        <v>39900</v>
      </c>
      <c r="BE137">
        <v>57900</v>
      </c>
      <c r="BF137">
        <v>68.900000000000006</v>
      </c>
      <c r="BG137">
        <v>8.3000000000000007</v>
      </c>
      <c r="BH137">
        <v>40700</v>
      </c>
      <c r="BI137">
        <v>60000</v>
      </c>
      <c r="BJ137">
        <v>67.900000000000006</v>
      </c>
      <c r="BK137">
        <v>9</v>
      </c>
      <c r="BL137">
        <v>45000</v>
      </c>
      <c r="BM137">
        <v>57000</v>
      </c>
      <c r="BN137">
        <v>79</v>
      </c>
      <c r="BO137">
        <v>8.6</v>
      </c>
      <c r="BP137">
        <v>41600</v>
      </c>
      <c r="BQ137">
        <v>56800</v>
      </c>
      <c r="BR137">
        <v>73.2</v>
      </c>
      <c r="BS137">
        <v>8.6</v>
      </c>
      <c r="BT137">
        <v>41900</v>
      </c>
      <c r="BU137">
        <v>55400</v>
      </c>
      <c r="BV137">
        <v>75.8</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54500</v>
      </c>
      <c r="E138">
        <v>71800</v>
      </c>
      <c r="F138">
        <v>75.8</v>
      </c>
      <c r="G138">
        <v>4</v>
      </c>
      <c r="H138">
        <v>55200</v>
      </c>
      <c r="I138">
        <v>72000</v>
      </c>
      <c r="J138">
        <v>76.599999999999994</v>
      </c>
      <c r="K138">
        <v>3.6</v>
      </c>
      <c r="L138">
        <v>57900</v>
      </c>
      <c r="M138">
        <v>70700</v>
      </c>
      <c r="N138">
        <v>81.8</v>
      </c>
      <c r="O138">
        <v>4.9000000000000004</v>
      </c>
      <c r="P138">
        <v>54900</v>
      </c>
      <c r="Q138">
        <v>71500</v>
      </c>
      <c r="R138">
        <v>76.8</v>
      </c>
      <c r="S138">
        <v>5.3</v>
      </c>
      <c r="T138">
        <v>52100</v>
      </c>
      <c r="U138">
        <v>73400</v>
      </c>
      <c r="V138">
        <v>71</v>
      </c>
      <c r="W138">
        <v>5.6</v>
      </c>
      <c r="X138">
        <v>56700</v>
      </c>
      <c r="Y138">
        <v>72600</v>
      </c>
      <c r="Z138">
        <v>78.099999999999994</v>
      </c>
      <c r="AA138">
        <v>5.4</v>
      </c>
      <c r="AB138">
        <v>55200</v>
      </c>
      <c r="AC138">
        <v>71500</v>
      </c>
      <c r="AD138">
        <v>77.2</v>
      </c>
      <c r="AE138">
        <v>6.3</v>
      </c>
      <c r="AF138">
        <v>53500</v>
      </c>
      <c r="AG138">
        <v>73800</v>
      </c>
      <c r="AH138">
        <v>72.5</v>
      </c>
      <c r="AI138">
        <v>6.8</v>
      </c>
      <c r="AJ138">
        <v>52200</v>
      </c>
      <c r="AK138">
        <v>76100</v>
      </c>
      <c r="AL138">
        <v>68.5</v>
      </c>
      <c r="AM138">
        <v>7</v>
      </c>
      <c r="AN138">
        <v>52200</v>
      </c>
      <c r="AO138">
        <v>74100</v>
      </c>
      <c r="AP138">
        <v>70.5</v>
      </c>
      <c r="AQ138">
        <v>6.7</v>
      </c>
      <c r="AR138">
        <v>52900</v>
      </c>
      <c r="AS138">
        <v>71600</v>
      </c>
      <c r="AT138">
        <v>73.8</v>
      </c>
      <c r="AU138">
        <v>6.4</v>
      </c>
      <c r="AV138">
        <v>54500</v>
      </c>
      <c r="AW138">
        <v>72800</v>
      </c>
      <c r="AX138">
        <v>74.900000000000006</v>
      </c>
      <c r="AY138">
        <v>6.8</v>
      </c>
      <c r="AZ138">
        <v>54200</v>
      </c>
      <c r="BA138">
        <v>73000</v>
      </c>
      <c r="BB138">
        <v>74.099999999999994</v>
      </c>
      <c r="BC138">
        <v>7.6</v>
      </c>
      <c r="BD138">
        <v>59000</v>
      </c>
      <c r="BE138">
        <v>74800</v>
      </c>
      <c r="BF138">
        <v>78.900000000000006</v>
      </c>
      <c r="BG138">
        <v>6.6</v>
      </c>
      <c r="BH138">
        <v>54800</v>
      </c>
      <c r="BI138">
        <v>75400</v>
      </c>
      <c r="BJ138">
        <v>72.7</v>
      </c>
      <c r="BK138">
        <v>7.7</v>
      </c>
      <c r="BL138">
        <v>52200</v>
      </c>
      <c r="BM138">
        <v>71800</v>
      </c>
      <c r="BN138">
        <v>72.7</v>
      </c>
      <c r="BO138">
        <v>8</v>
      </c>
      <c r="BP138">
        <v>51500</v>
      </c>
      <c r="BQ138">
        <v>73000</v>
      </c>
      <c r="BR138">
        <v>70.599999999999994</v>
      </c>
      <c r="BS138">
        <v>8.8000000000000007</v>
      </c>
      <c r="BT138">
        <v>56900</v>
      </c>
      <c r="BU138">
        <v>71300</v>
      </c>
      <c r="BV138">
        <v>79.7</v>
      </c>
      <c r="BW138">
        <v>6.9</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107000</v>
      </c>
      <c r="E139">
        <v>141400</v>
      </c>
      <c r="F139">
        <v>75.599999999999994</v>
      </c>
      <c r="G139">
        <v>3.8</v>
      </c>
      <c r="H139">
        <v>105200</v>
      </c>
      <c r="I139">
        <v>143700</v>
      </c>
      <c r="J139">
        <v>73.2</v>
      </c>
      <c r="K139">
        <v>3.9</v>
      </c>
      <c r="L139">
        <v>107300</v>
      </c>
      <c r="M139">
        <v>144900</v>
      </c>
      <c r="N139">
        <v>74</v>
      </c>
      <c r="O139">
        <v>3.8</v>
      </c>
      <c r="P139">
        <v>111000</v>
      </c>
      <c r="Q139">
        <v>144900</v>
      </c>
      <c r="R139">
        <v>76.599999999999994</v>
      </c>
      <c r="S139">
        <v>3.4</v>
      </c>
      <c r="T139">
        <v>113000</v>
      </c>
      <c r="U139">
        <v>147100</v>
      </c>
      <c r="V139">
        <v>76.8</v>
      </c>
      <c r="W139">
        <v>3.4</v>
      </c>
      <c r="X139">
        <v>106700</v>
      </c>
      <c r="Y139">
        <v>149700</v>
      </c>
      <c r="Z139">
        <v>71.2</v>
      </c>
      <c r="AA139">
        <v>3.8</v>
      </c>
      <c r="AB139">
        <v>103200</v>
      </c>
      <c r="AC139">
        <v>150700</v>
      </c>
      <c r="AD139">
        <v>68.5</v>
      </c>
      <c r="AE139">
        <v>4</v>
      </c>
      <c r="AF139">
        <v>112000</v>
      </c>
      <c r="AG139">
        <v>151500</v>
      </c>
      <c r="AH139">
        <v>73.900000000000006</v>
      </c>
      <c r="AI139">
        <v>4</v>
      </c>
      <c r="AJ139">
        <v>104800</v>
      </c>
      <c r="AK139">
        <v>151700</v>
      </c>
      <c r="AL139">
        <v>69.099999999999994</v>
      </c>
      <c r="AM139">
        <v>4.2</v>
      </c>
      <c r="AN139">
        <v>107200</v>
      </c>
      <c r="AO139">
        <v>151700</v>
      </c>
      <c r="AP139">
        <v>70.7</v>
      </c>
      <c r="AQ139">
        <v>4.2</v>
      </c>
      <c r="AR139">
        <v>117500</v>
      </c>
      <c r="AS139">
        <v>155300</v>
      </c>
      <c r="AT139">
        <v>75.7</v>
      </c>
      <c r="AU139">
        <v>3.7</v>
      </c>
      <c r="AV139">
        <v>118600</v>
      </c>
      <c r="AW139">
        <v>155200</v>
      </c>
      <c r="AX139">
        <v>76.400000000000006</v>
      </c>
      <c r="AY139">
        <v>3.7</v>
      </c>
      <c r="AZ139">
        <v>126100</v>
      </c>
      <c r="BA139">
        <v>158900</v>
      </c>
      <c r="BB139">
        <v>79.3</v>
      </c>
      <c r="BC139">
        <v>3.8</v>
      </c>
      <c r="BD139">
        <v>121300</v>
      </c>
      <c r="BE139">
        <v>158800</v>
      </c>
      <c r="BF139">
        <v>76.400000000000006</v>
      </c>
      <c r="BG139">
        <v>3.8</v>
      </c>
      <c r="BH139">
        <v>126400</v>
      </c>
      <c r="BI139">
        <v>160300</v>
      </c>
      <c r="BJ139">
        <v>78.900000000000006</v>
      </c>
      <c r="BK139">
        <v>3.6</v>
      </c>
      <c r="BL139">
        <v>121200</v>
      </c>
      <c r="BM139">
        <v>161200</v>
      </c>
      <c r="BN139">
        <v>75.2</v>
      </c>
      <c r="BO139">
        <v>3.9</v>
      </c>
      <c r="BP139">
        <v>128600</v>
      </c>
      <c r="BQ139">
        <v>165000</v>
      </c>
      <c r="BR139">
        <v>77.900000000000006</v>
      </c>
      <c r="BS139">
        <v>4.0999999999999996</v>
      </c>
      <c r="BT139">
        <v>132900</v>
      </c>
      <c r="BU139">
        <v>164100</v>
      </c>
      <c r="BV139">
        <v>81</v>
      </c>
      <c r="BW139">
        <v>3.7</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84900</v>
      </c>
      <c r="E140">
        <v>106900</v>
      </c>
      <c r="F140">
        <v>79.400000000000006</v>
      </c>
      <c r="G140">
        <v>2.2999999999999998</v>
      </c>
      <c r="H140">
        <v>81500</v>
      </c>
      <c r="I140">
        <v>108100</v>
      </c>
      <c r="J140">
        <v>75.400000000000006</v>
      </c>
      <c r="K140">
        <v>2.5</v>
      </c>
      <c r="L140">
        <v>85800</v>
      </c>
      <c r="M140">
        <v>109600</v>
      </c>
      <c r="N140">
        <v>78.3</v>
      </c>
      <c r="O140">
        <v>2.5</v>
      </c>
      <c r="P140">
        <v>84400</v>
      </c>
      <c r="Q140">
        <v>112500</v>
      </c>
      <c r="R140">
        <v>75</v>
      </c>
      <c r="S140">
        <v>2.7</v>
      </c>
      <c r="T140">
        <v>84400</v>
      </c>
      <c r="U140">
        <v>111400</v>
      </c>
      <c r="V140">
        <v>75.8</v>
      </c>
      <c r="W140">
        <v>2.6</v>
      </c>
      <c r="X140">
        <v>84500</v>
      </c>
      <c r="Y140">
        <v>110400</v>
      </c>
      <c r="Z140">
        <v>76.5</v>
      </c>
      <c r="AA140">
        <v>2.8</v>
      </c>
      <c r="AB140">
        <v>82100</v>
      </c>
      <c r="AC140">
        <v>109200</v>
      </c>
      <c r="AD140">
        <v>75.099999999999994</v>
      </c>
      <c r="AE140">
        <v>2.8</v>
      </c>
      <c r="AF140">
        <v>79700</v>
      </c>
      <c r="AG140">
        <v>109800</v>
      </c>
      <c r="AH140">
        <v>72.599999999999994</v>
      </c>
      <c r="AI140">
        <v>2.9</v>
      </c>
      <c r="AJ140">
        <v>79400</v>
      </c>
      <c r="AK140">
        <v>109200</v>
      </c>
      <c r="AL140">
        <v>72.7</v>
      </c>
      <c r="AM140">
        <v>2.7</v>
      </c>
      <c r="AN140">
        <v>81600</v>
      </c>
      <c r="AO140">
        <v>110300</v>
      </c>
      <c r="AP140">
        <v>73.900000000000006</v>
      </c>
      <c r="AQ140">
        <v>2.5</v>
      </c>
      <c r="AR140">
        <v>85800</v>
      </c>
      <c r="AS140">
        <v>111900</v>
      </c>
      <c r="AT140">
        <v>76.7</v>
      </c>
      <c r="AU140">
        <v>2.5</v>
      </c>
      <c r="AV140">
        <v>85900</v>
      </c>
      <c r="AW140">
        <v>110300</v>
      </c>
      <c r="AX140">
        <v>77.900000000000006</v>
      </c>
      <c r="AY140">
        <v>2.4</v>
      </c>
      <c r="AZ140">
        <v>83600</v>
      </c>
      <c r="BA140">
        <v>110300</v>
      </c>
      <c r="BB140">
        <v>75.8</v>
      </c>
      <c r="BC140">
        <v>2.7</v>
      </c>
      <c r="BD140">
        <v>87900</v>
      </c>
      <c r="BE140">
        <v>111700</v>
      </c>
      <c r="BF140">
        <v>78.7</v>
      </c>
      <c r="BG140">
        <v>2.8</v>
      </c>
      <c r="BH140">
        <v>88800</v>
      </c>
      <c r="BI140">
        <v>109500</v>
      </c>
      <c r="BJ140">
        <v>81.099999999999994</v>
      </c>
      <c r="BK140">
        <v>2.7</v>
      </c>
      <c r="BL140">
        <v>90800</v>
      </c>
      <c r="BM140">
        <v>109400</v>
      </c>
      <c r="BN140">
        <v>83</v>
      </c>
      <c r="BO140">
        <v>2.6</v>
      </c>
      <c r="BP140">
        <v>86200</v>
      </c>
      <c r="BQ140">
        <v>110200</v>
      </c>
      <c r="BR140">
        <v>78.3</v>
      </c>
      <c r="BS140">
        <v>3.2</v>
      </c>
      <c r="BT140">
        <v>85700</v>
      </c>
      <c r="BU140">
        <v>109800</v>
      </c>
      <c r="BV140">
        <v>78.099999999999994</v>
      </c>
      <c r="BW140">
        <v>3.5</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526000</v>
      </c>
      <c r="E141">
        <v>666900</v>
      </c>
      <c r="F141">
        <v>78.900000000000006</v>
      </c>
      <c r="G141">
        <v>1.1000000000000001</v>
      </c>
      <c r="H141">
        <v>530000</v>
      </c>
      <c r="I141">
        <v>673600</v>
      </c>
      <c r="J141">
        <v>78.7</v>
      </c>
      <c r="K141">
        <v>1.1000000000000001</v>
      </c>
      <c r="L141">
        <v>521900</v>
      </c>
      <c r="M141">
        <v>680900</v>
      </c>
      <c r="N141">
        <v>76.599999999999994</v>
      </c>
      <c r="O141">
        <v>1.8</v>
      </c>
      <c r="P141">
        <v>522200</v>
      </c>
      <c r="Q141">
        <v>689000</v>
      </c>
      <c r="R141">
        <v>75.8</v>
      </c>
      <c r="S141">
        <v>1.8</v>
      </c>
      <c r="T141">
        <v>541900</v>
      </c>
      <c r="U141">
        <v>696700</v>
      </c>
      <c r="V141">
        <v>77.8</v>
      </c>
      <c r="W141">
        <v>1.8</v>
      </c>
      <c r="X141">
        <v>528400</v>
      </c>
      <c r="Y141">
        <v>703100</v>
      </c>
      <c r="Z141">
        <v>75.2</v>
      </c>
      <c r="AA141">
        <v>1.9</v>
      </c>
      <c r="AB141">
        <v>530600</v>
      </c>
      <c r="AC141">
        <v>709400</v>
      </c>
      <c r="AD141">
        <v>74.8</v>
      </c>
      <c r="AE141">
        <v>2</v>
      </c>
      <c r="AF141">
        <v>534000</v>
      </c>
      <c r="AG141">
        <v>715600</v>
      </c>
      <c r="AH141">
        <v>74.599999999999994</v>
      </c>
      <c r="AI141">
        <v>2</v>
      </c>
      <c r="AJ141">
        <v>546700</v>
      </c>
      <c r="AK141">
        <v>715200</v>
      </c>
      <c r="AL141">
        <v>76.400000000000006</v>
      </c>
      <c r="AM141">
        <v>2</v>
      </c>
      <c r="AN141">
        <v>558300</v>
      </c>
      <c r="AO141">
        <v>719200</v>
      </c>
      <c r="AP141">
        <v>77.599999999999994</v>
      </c>
      <c r="AQ141">
        <v>1.9</v>
      </c>
      <c r="AR141">
        <v>564200</v>
      </c>
      <c r="AS141">
        <v>724800</v>
      </c>
      <c r="AT141">
        <v>77.8</v>
      </c>
      <c r="AU141">
        <v>1.9</v>
      </c>
      <c r="AV141">
        <v>588300</v>
      </c>
      <c r="AW141">
        <v>730100</v>
      </c>
      <c r="AX141">
        <v>80.599999999999994</v>
      </c>
      <c r="AY141">
        <v>1.9</v>
      </c>
      <c r="AZ141">
        <v>579300</v>
      </c>
      <c r="BA141">
        <v>735100</v>
      </c>
      <c r="BB141">
        <v>78.8</v>
      </c>
      <c r="BC141">
        <v>2</v>
      </c>
      <c r="BD141">
        <v>583800</v>
      </c>
      <c r="BE141">
        <v>735400</v>
      </c>
      <c r="BF141">
        <v>79.400000000000006</v>
      </c>
      <c r="BG141">
        <v>2</v>
      </c>
      <c r="BH141">
        <v>581600</v>
      </c>
      <c r="BI141">
        <v>741300</v>
      </c>
      <c r="BJ141">
        <v>78.5</v>
      </c>
      <c r="BK141">
        <v>2.1</v>
      </c>
      <c r="BL141">
        <v>588400</v>
      </c>
      <c r="BM141">
        <v>744200</v>
      </c>
      <c r="BN141">
        <v>79.099999999999994</v>
      </c>
      <c r="BO141">
        <v>2.2000000000000002</v>
      </c>
      <c r="BP141">
        <v>590100</v>
      </c>
      <c r="BQ141">
        <v>746700</v>
      </c>
      <c r="BR141">
        <v>79</v>
      </c>
      <c r="BS141">
        <v>2.1</v>
      </c>
      <c r="BT141">
        <v>592200</v>
      </c>
      <c r="BU141">
        <v>746900</v>
      </c>
      <c r="BV141">
        <v>79.3</v>
      </c>
      <c r="BW141">
        <v>2.1</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44500</v>
      </c>
      <c r="E142">
        <v>58600</v>
      </c>
      <c r="F142">
        <v>75.900000000000006</v>
      </c>
      <c r="G142">
        <v>3.7</v>
      </c>
      <c r="H142">
        <v>43400</v>
      </c>
      <c r="I142">
        <v>58400</v>
      </c>
      <c r="J142">
        <v>74.400000000000006</v>
      </c>
      <c r="K142">
        <v>3.8</v>
      </c>
      <c r="L142">
        <v>45400</v>
      </c>
      <c r="M142">
        <v>60300</v>
      </c>
      <c r="N142">
        <v>75.3</v>
      </c>
      <c r="O142">
        <v>6.4</v>
      </c>
      <c r="P142">
        <v>45200</v>
      </c>
      <c r="Q142">
        <v>60900</v>
      </c>
      <c r="R142">
        <v>74.2</v>
      </c>
      <c r="S142">
        <v>5.9</v>
      </c>
      <c r="T142">
        <v>45400</v>
      </c>
      <c r="U142">
        <v>60100</v>
      </c>
      <c r="V142">
        <v>75.599999999999994</v>
      </c>
      <c r="W142">
        <v>5.9</v>
      </c>
      <c r="X142">
        <v>47300</v>
      </c>
      <c r="Y142">
        <v>61000</v>
      </c>
      <c r="Z142">
        <v>77.5</v>
      </c>
      <c r="AA142">
        <v>6.2</v>
      </c>
      <c r="AB142">
        <v>46300</v>
      </c>
      <c r="AC142">
        <v>62100</v>
      </c>
      <c r="AD142">
        <v>74.5</v>
      </c>
      <c r="AE142">
        <v>6.7</v>
      </c>
      <c r="AF142">
        <v>49100</v>
      </c>
      <c r="AG142">
        <v>65000</v>
      </c>
      <c r="AH142">
        <v>75.5</v>
      </c>
      <c r="AI142">
        <v>6.9</v>
      </c>
      <c r="AJ142">
        <v>48600</v>
      </c>
      <c r="AK142">
        <v>64100</v>
      </c>
      <c r="AL142">
        <v>75.900000000000006</v>
      </c>
      <c r="AM142">
        <v>7.2</v>
      </c>
      <c r="AN142">
        <v>45500</v>
      </c>
      <c r="AO142">
        <v>62800</v>
      </c>
      <c r="AP142">
        <v>72.400000000000006</v>
      </c>
      <c r="AQ142">
        <v>7.3</v>
      </c>
      <c r="AR142">
        <v>47200</v>
      </c>
      <c r="AS142">
        <v>62100</v>
      </c>
      <c r="AT142">
        <v>75.900000000000006</v>
      </c>
      <c r="AU142">
        <v>7.1</v>
      </c>
      <c r="AV142">
        <v>45700</v>
      </c>
      <c r="AW142">
        <v>63200</v>
      </c>
      <c r="AX142">
        <v>72.400000000000006</v>
      </c>
      <c r="AY142">
        <v>7.9</v>
      </c>
      <c r="AZ142">
        <v>52000</v>
      </c>
      <c r="BA142">
        <v>61800</v>
      </c>
      <c r="BB142">
        <v>84.2</v>
      </c>
      <c r="BC142">
        <v>6.7</v>
      </c>
      <c r="BD142">
        <v>50600</v>
      </c>
      <c r="BE142">
        <v>62400</v>
      </c>
      <c r="BF142">
        <v>81.099999999999994</v>
      </c>
      <c r="BG142">
        <v>6.5</v>
      </c>
      <c r="BH142">
        <v>46300</v>
      </c>
      <c r="BI142">
        <v>61800</v>
      </c>
      <c r="BJ142">
        <v>74.900000000000006</v>
      </c>
      <c r="BK142">
        <v>8.5</v>
      </c>
      <c r="BL142">
        <v>52400</v>
      </c>
      <c r="BM142">
        <v>64400</v>
      </c>
      <c r="BN142">
        <v>81.400000000000006</v>
      </c>
      <c r="BO142">
        <v>8.8000000000000007</v>
      </c>
      <c r="BP142">
        <v>45900</v>
      </c>
      <c r="BQ142">
        <v>62400</v>
      </c>
      <c r="BR142">
        <v>73.599999999999994</v>
      </c>
      <c r="BS142">
        <v>8.4</v>
      </c>
      <c r="BT142">
        <v>46700</v>
      </c>
      <c r="BU142">
        <v>61000</v>
      </c>
      <c r="BV142">
        <v>76.5</v>
      </c>
      <c r="BW142">
        <v>7.3</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43200</v>
      </c>
      <c r="E143">
        <v>57700</v>
      </c>
      <c r="F143">
        <v>74.8</v>
      </c>
      <c r="G143">
        <v>3.5</v>
      </c>
      <c r="H143">
        <v>43500</v>
      </c>
      <c r="I143">
        <v>58100</v>
      </c>
      <c r="J143">
        <v>74.8</v>
      </c>
      <c r="K143">
        <v>3.8</v>
      </c>
      <c r="L143">
        <v>44900</v>
      </c>
      <c r="M143">
        <v>59100</v>
      </c>
      <c r="N143">
        <v>76.099999999999994</v>
      </c>
      <c r="O143">
        <v>6.4</v>
      </c>
      <c r="P143">
        <v>45400</v>
      </c>
      <c r="Q143">
        <v>59300</v>
      </c>
      <c r="R143">
        <v>76.5</v>
      </c>
      <c r="S143">
        <v>5.6</v>
      </c>
      <c r="T143">
        <v>45800</v>
      </c>
      <c r="U143">
        <v>58600</v>
      </c>
      <c r="V143">
        <v>78</v>
      </c>
      <c r="W143">
        <v>5.8</v>
      </c>
      <c r="X143">
        <v>48500</v>
      </c>
      <c r="Y143">
        <v>58100</v>
      </c>
      <c r="Z143">
        <v>83.6</v>
      </c>
      <c r="AA143">
        <v>5.4</v>
      </c>
      <c r="AB143">
        <v>42500</v>
      </c>
      <c r="AC143">
        <v>58200</v>
      </c>
      <c r="AD143">
        <v>73</v>
      </c>
      <c r="AE143">
        <v>6.3</v>
      </c>
      <c r="AF143">
        <v>42400</v>
      </c>
      <c r="AG143">
        <v>59000</v>
      </c>
      <c r="AH143">
        <v>71.900000000000006</v>
      </c>
      <c r="AI143">
        <v>6.7</v>
      </c>
      <c r="AJ143">
        <v>41400</v>
      </c>
      <c r="AK143">
        <v>58800</v>
      </c>
      <c r="AL143">
        <v>70.400000000000006</v>
      </c>
      <c r="AM143">
        <v>7</v>
      </c>
      <c r="AN143">
        <v>44800</v>
      </c>
      <c r="AO143">
        <v>58500</v>
      </c>
      <c r="AP143">
        <v>76.5</v>
      </c>
      <c r="AQ143">
        <v>6.5</v>
      </c>
      <c r="AR143">
        <v>42100</v>
      </c>
      <c r="AS143">
        <v>57700</v>
      </c>
      <c r="AT143">
        <v>73.099999999999994</v>
      </c>
      <c r="AU143">
        <v>7.5</v>
      </c>
      <c r="AV143">
        <v>45200</v>
      </c>
      <c r="AW143">
        <v>57300</v>
      </c>
      <c r="AX143">
        <v>79</v>
      </c>
      <c r="AY143">
        <v>6.5</v>
      </c>
      <c r="AZ143">
        <v>43400</v>
      </c>
      <c r="BA143">
        <v>58500</v>
      </c>
      <c r="BB143">
        <v>74.3</v>
      </c>
      <c r="BC143">
        <v>7.3</v>
      </c>
      <c r="BD143">
        <v>47800</v>
      </c>
      <c r="BE143">
        <v>58400</v>
      </c>
      <c r="BF143">
        <v>81.8</v>
      </c>
      <c r="BG143">
        <v>6.2</v>
      </c>
      <c r="BH143">
        <v>43500</v>
      </c>
      <c r="BI143">
        <v>57800</v>
      </c>
      <c r="BJ143">
        <v>75.2</v>
      </c>
      <c r="BK143">
        <v>7.9</v>
      </c>
      <c r="BL143">
        <v>41400</v>
      </c>
      <c r="BM143">
        <v>58400</v>
      </c>
      <c r="BN143">
        <v>70.900000000000006</v>
      </c>
      <c r="BO143">
        <v>8</v>
      </c>
      <c r="BP143">
        <v>43800</v>
      </c>
      <c r="BQ143">
        <v>58200</v>
      </c>
      <c r="BR143">
        <v>75.3</v>
      </c>
      <c r="BS143">
        <v>7.7</v>
      </c>
      <c r="BT143">
        <v>43300</v>
      </c>
      <c r="BU143">
        <v>57500</v>
      </c>
      <c r="BV143">
        <v>75.3</v>
      </c>
      <c r="BW143">
        <v>8.5</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121500</v>
      </c>
      <c r="E144">
        <v>162600</v>
      </c>
      <c r="F144">
        <v>74.7</v>
      </c>
      <c r="G144">
        <v>3.5</v>
      </c>
      <c r="H144">
        <v>113600</v>
      </c>
      <c r="I144">
        <v>164000</v>
      </c>
      <c r="J144">
        <v>69.3</v>
      </c>
      <c r="K144">
        <v>3.8</v>
      </c>
      <c r="L144">
        <v>117400</v>
      </c>
      <c r="M144">
        <v>166500</v>
      </c>
      <c r="N144">
        <v>70.599999999999994</v>
      </c>
      <c r="O144">
        <v>3.8</v>
      </c>
      <c r="P144">
        <v>110000</v>
      </c>
      <c r="Q144">
        <v>168800</v>
      </c>
      <c r="R144">
        <v>65.2</v>
      </c>
      <c r="S144">
        <v>4.0999999999999996</v>
      </c>
      <c r="T144">
        <v>122900</v>
      </c>
      <c r="U144">
        <v>171000</v>
      </c>
      <c r="V144">
        <v>71.900000000000006</v>
      </c>
      <c r="W144">
        <v>3.5</v>
      </c>
      <c r="X144">
        <v>125100</v>
      </c>
      <c r="Y144">
        <v>173200</v>
      </c>
      <c r="Z144">
        <v>72.3</v>
      </c>
      <c r="AA144">
        <v>4</v>
      </c>
      <c r="AB144">
        <v>117500</v>
      </c>
      <c r="AC144">
        <v>175300</v>
      </c>
      <c r="AD144">
        <v>67</v>
      </c>
      <c r="AE144">
        <v>4.0999999999999996</v>
      </c>
      <c r="AF144">
        <v>127500</v>
      </c>
      <c r="AG144">
        <v>183300</v>
      </c>
      <c r="AH144">
        <v>69.5</v>
      </c>
      <c r="AI144">
        <v>3.7</v>
      </c>
      <c r="AJ144">
        <v>129400</v>
      </c>
      <c r="AK144">
        <v>185400</v>
      </c>
      <c r="AL144">
        <v>69.8</v>
      </c>
      <c r="AM144">
        <v>4</v>
      </c>
      <c r="AN144">
        <v>132800</v>
      </c>
      <c r="AO144">
        <v>188200</v>
      </c>
      <c r="AP144">
        <v>70.599999999999994</v>
      </c>
      <c r="AQ144">
        <v>3.8</v>
      </c>
      <c r="AR144">
        <v>137000</v>
      </c>
      <c r="AS144">
        <v>190600</v>
      </c>
      <c r="AT144">
        <v>71.900000000000006</v>
      </c>
      <c r="AU144">
        <v>3.6</v>
      </c>
      <c r="AV144">
        <v>142900</v>
      </c>
      <c r="AW144">
        <v>194800</v>
      </c>
      <c r="AX144">
        <v>73.400000000000006</v>
      </c>
      <c r="AY144">
        <v>3.7</v>
      </c>
      <c r="AZ144">
        <v>147300</v>
      </c>
      <c r="BA144">
        <v>194300</v>
      </c>
      <c r="BB144">
        <v>75.8</v>
      </c>
      <c r="BC144">
        <v>3.9</v>
      </c>
      <c r="BD144">
        <v>145200</v>
      </c>
      <c r="BE144">
        <v>195700</v>
      </c>
      <c r="BF144">
        <v>74.2</v>
      </c>
      <c r="BG144">
        <v>3.8</v>
      </c>
      <c r="BH144">
        <v>150000</v>
      </c>
      <c r="BI144">
        <v>199400</v>
      </c>
      <c r="BJ144">
        <v>75.2</v>
      </c>
      <c r="BK144">
        <v>3.8</v>
      </c>
      <c r="BL144">
        <v>145200</v>
      </c>
      <c r="BM144">
        <v>200500</v>
      </c>
      <c r="BN144">
        <v>72.400000000000006</v>
      </c>
      <c r="BO144">
        <v>4.7</v>
      </c>
      <c r="BP144">
        <v>153300</v>
      </c>
      <c r="BQ144">
        <v>203400</v>
      </c>
      <c r="BR144">
        <v>75.400000000000006</v>
      </c>
      <c r="BS144">
        <v>5.5</v>
      </c>
      <c r="BT144">
        <v>150900</v>
      </c>
      <c r="BU144">
        <v>203500</v>
      </c>
      <c r="BV144">
        <v>74.2</v>
      </c>
      <c r="BW144">
        <v>5.4</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52600</v>
      </c>
      <c r="E145">
        <v>66100</v>
      </c>
      <c r="F145">
        <v>79.400000000000006</v>
      </c>
      <c r="G145">
        <v>3.6</v>
      </c>
      <c r="H145">
        <v>54300</v>
      </c>
      <c r="I145">
        <v>66400</v>
      </c>
      <c r="J145">
        <v>81.7</v>
      </c>
      <c r="K145">
        <v>3.2</v>
      </c>
      <c r="L145">
        <v>51700</v>
      </c>
      <c r="M145">
        <v>68200</v>
      </c>
      <c r="N145">
        <v>75.8</v>
      </c>
      <c r="O145">
        <v>5.5</v>
      </c>
      <c r="P145">
        <v>50500</v>
      </c>
      <c r="Q145">
        <v>68400</v>
      </c>
      <c r="R145">
        <v>73.8</v>
      </c>
      <c r="S145">
        <v>5.7</v>
      </c>
      <c r="T145">
        <v>52000</v>
      </c>
      <c r="U145">
        <v>68500</v>
      </c>
      <c r="V145">
        <v>75.900000000000006</v>
      </c>
      <c r="W145">
        <v>6.1</v>
      </c>
      <c r="X145">
        <v>52400</v>
      </c>
      <c r="Y145">
        <v>66800</v>
      </c>
      <c r="Z145">
        <v>78.5</v>
      </c>
      <c r="AA145">
        <v>6.1</v>
      </c>
      <c r="AB145">
        <v>46200</v>
      </c>
      <c r="AC145">
        <v>67200</v>
      </c>
      <c r="AD145">
        <v>68.8</v>
      </c>
      <c r="AE145">
        <v>7</v>
      </c>
      <c r="AF145">
        <v>43700</v>
      </c>
      <c r="AG145">
        <v>66900</v>
      </c>
      <c r="AH145">
        <v>65.3</v>
      </c>
      <c r="AI145">
        <v>7.1</v>
      </c>
      <c r="AJ145">
        <v>50200</v>
      </c>
      <c r="AK145">
        <v>65500</v>
      </c>
      <c r="AL145">
        <v>76.7</v>
      </c>
      <c r="AM145">
        <v>6.5</v>
      </c>
      <c r="AN145">
        <v>45900</v>
      </c>
      <c r="AO145">
        <v>65900</v>
      </c>
      <c r="AP145">
        <v>69.7</v>
      </c>
      <c r="AQ145">
        <v>7.5</v>
      </c>
      <c r="AR145">
        <v>48900</v>
      </c>
      <c r="AS145">
        <v>66700</v>
      </c>
      <c r="AT145">
        <v>73.3</v>
      </c>
      <c r="AU145">
        <v>7.6</v>
      </c>
      <c r="AV145">
        <v>53000</v>
      </c>
      <c r="AW145">
        <v>65800</v>
      </c>
      <c r="AX145">
        <v>80.599999999999994</v>
      </c>
      <c r="AY145">
        <v>6.7</v>
      </c>
      <c r="AZ145">
        <v>54500</v>
      </c>
      <c r="BA145">
        <v>66800</v>
      </c>
      <c r="BB145">
        <v>81.5</v>
      </c>
      <c r="BC145">
        <v>6.1</v>
      </c>
      <c r="BD145">
        <v>53000</v>
      </c>
      <c r="BE145">
        <v>67700</v>
      </c>
      <c r="BF145">
        <v>78.400000000000006</v>
      </c>
      <c r="BG145">
        <v>6.5</v>
      </c>
      <c r="BH145">
        <v>51700</v>
      </c>
      <c r="BI145">
        <v>66300</v>
      </c>
      <c r="BJ145">
        <v>78</v>
      </c>
      <c r="BK145">
        <v>7.4</v>
      </c>
      <c r="BL145">
        <v>58500</v>
      </c>
      <c r="BM145">
        <v>66800</v>
      </c>
      <c r="BN145">
        <v>87.6</v>
      </c>
      <c r="BO145">
        <v>5.7</v>
      </c>
      <c r="BP145">
        <v>54300</v>
      </c>
      <c r="BQ145">
        <v>67500</v>
      </c>
      <c r="BR145">
        <v>80.400000000000006</v>
      </c>
      <c r="BS145">
        <v>6.2</v>
      </c>
      <c r="BT145">
        <v>54300</v>
      </c>
      <c r="BU145">
        <v>69400</v>
      </c>
      <c r="BV145">
        <v>78.3</v>
      </c>
      <c r="BW145">
        <v>6.5</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63400</v>
      </c>
      <c r="E146">
        <v>77900</v>
      </c>
      <c r="F146">
        <v>81.5</v>
      </c>
      <c r="G146">
        <v>3.6</v>
      </c>
      <c r="H146">
        <v>62500</v>
      </c>
      <c r="I146">
        <v>77800</v>
      </c>
      <c r="J146">
        <v>80.400000000000006</v>
      </c>
      <c r="K146">
        <v>3.3</v>
      </c>
      <c r="L146">
        <v>58900</v>
      </c>
      <c r="M146">
        <v>77300</v>
      </c>
      <c r="N146">
        <v>76.2</v>
      </c>
      <c r="O146">
        <v>4.8</v>
      </c>
      <c r="P146">
        <v>64000</v>
      </c>
      <c r="Q146">
        <v>80300</v>
      </c>
      <c r="R146">
        <v>79.599999999999994</v>
      </c>
      <c r="S146">
        <v>4.4000000000000004</v>
      </c>
      <c r="T146">
        <v>63500</v>
      </c>
      <c r="U146">
        <v>79800</v>
      </c>
      <c r="V146">
        <v>79.599999999999994</v>
      </c>
      <c r="W146">
        <v>4.7</v>
      </c>
      <c r="X146">
        <v>62900</v>
      </c>
      <c r="Y146">
        <v>81200</v>
      </c>
      <c r="Z146">
        <v>77.5</v>
      </c>
      <c r="AA146">
        <v>5.4</v>
      </c>
      <c r="AB146">
        <v>61600</v>
      </c>
      <c r="AC146">
        <v>79700</v>
      </c>
      <c r="AD146">
        <v>77.3</v>
      </c>
      <c r="AE146">
        <v>5.6</v>
      </c>
      <c r="AF146">
        <v>62900</v>
      </c>
      <c r="AG146">
        <v>79500</v>
      </c>
      <c r="AH146">
        <v>79.099999999999994</v>
      </c>
      <c r="AI146">
        <v>5.3</v>
      </c>
      <c r="AJ146">
        <v>61200</v>
      </c>
      <c r="AK146">
        <v>76800</v>
      </c>
      <c r="AL146">
        <v>79.599999999999994</v>
      </c>
      <c r="AM146">
        <v>5.2</v>
      </c>
      <c r="AN146">
        <v>65100</v>
      </c>
      <c r="AO146">
        <v>77500</v>
      </c>
      <c r="AP146">
        <v>84</v>
      </c>
      <c r="AQ146">
        <v>5.0999999999999996</v>
      </c>
      <c r="AR146">
        <v>61300</v>
      </c>
      <c r="AS146">
        <v>78000</v>
      </c>
      <c r="AT146">
        <v>78.599999999999994</v>
      </c>
      <c r="AU146">
        <v>5.6</v>
      </c>
      <c r="AV146">
        <v>64800</v>
      </c>
      <c r="AW146">
        <v>79400</v>
      </c>
      <c r="AX146">
        <v>81.599999999999994</v>
      </c>
      <c r="AY146">
        <v>5.0999999999999996</v>
      </c>
      <c r="AZ146">
        <v>67600</v>
      </c>
      <c r="BA146">
        <v>80800</v>
      </c>
      <c r="BB146">
        <v>83.6</v>
      </c>
      <c r="BC146">
        <v>5.3</v>
      </c>
      <c r="BD146">
        <v>66800</v>
      </c>
      <c r="BE146">
        <v>82900</v>
      </c>
      <c r="BF146">
        <v>80.599999999999994</v>
      </c>
      <c r="BG146">
        <v>5.7</v>
      </c>
      <c r="BH146">
        <v>61200</v>
      </c>
      <c r="BI146">
        <v>80600</v>
      </c>
      <c r="BJ146">
        <v>76</v>
      </c>
      <c r="BK146">
        <v>6.4</v>
      </c>
      <c r="BL146">
        <v>67400</v>
      </c>
      <c r="BM146">
        <v>81800</v>
      </c>
      <c r="BN146">
        <v>82.4</v>
      </c>
      <c r="BO146">
        <v>5.7</v>
      </c>
      <c r="BP146">
        <v>65400</v>
      </c>
      <c r="BQ146">
        <v>83600</v>
      </c>
      <c r="BR146">
        <v>78.2</v>
      </c>
      <c r="BS146">
        <v>6.5</v>
      </c>
      <c r="BT146">
        <v>61400</v>
      </c>
      <c r="BU146">
        <v>82600</v>
      </c>
      <c r="BV146">
        <v>74.400000000000006</v>
      </c>
      <c r="BW146">
        <v>7.7</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104200</v>
      </c>
      <c r="E147">
        <v>150300</v>
      </c>
      <c r="F147">
        <v>69.3</v>
      </c>
      <c r="G147">
        <v>3.5</v>
      </c>
      <c r="H147">
        <v>111200</v>
      </c>
      <c r="I147">
        <v>152900</v>
      </c>
      <c r="J147">
        <v>72.8</v>
      </c>
      <c r="K147">
        <v>3.6</v>
      </c>
      <c r="L147">
        <v>113100</v>
      </c>
      <c r="M147">
        <v>157600</v>
      </c>
      <c r="N147">
        <v>71.8</v>
      </c>
      <c r="O147">
        <v>3.5</v>
      </c>
      <c r="P147">
        <v>113200</v>
      </c>
      <c r="Q147">
        <v>162400</v>
      </c>
      <c r="R147">
        <v>69.7</v>
      </c>
      <c r="S147">
        <v>3.8</v>
      </c>
      <c r="T147">
        <v>116100</v>
      </c>
      <c r="U147">
        <v>164000</v>
      </c>
      <c r="V147">
        <v>70.8</v>
      </c>
      <c r="W147">
        <v>3.9</v>
      </c>
      <c r="X147">
        <v>118300</v>
      </c>
      <c r="Y147">
        <v>168000</v>
      </c>
      <c r="Z147">
        <v>70.400000000000006</v>
      </c>
      <c r="AA147">
        <v>3.9</v>
      </c>
      <c r="AB147">
        <v>122900</v>
      </c>
      <c r="AC147">
        <v>171800</v>
      </c>
      <c r="AD147">
        <v>71.5</v>
      </c>
      <c r="AE147">
        <v>3.7</v>
      </c>
      <c r="AF147">
        <v>126700</v>
      </c>
      <c r="AG147">
        <v>175100</v>
      </c>
      <c r="AH147">
        <v>72.400000000000006</v>
      </c>
      <c r="AI147">
        <v>3.4</v>
      </c>
      <c r="AJ147">
        <v>127200</v>
      </c>
      <c r="AK147">
        <v>175900</v>
      </c>
      <c r="AL147">
        <v>72.3</v>
      </c>
      <c r="AM147">
        <v>3.7</v>
      </c>
      <c r="AN147">
        <v>131300</v>
      </c>
      <c r="AO147">
        <v>177300</v>
      </c>
      <c r="AP147">
        <v>74.099999999999994</v>
      </c>
      <c r="AQ147">
        <v>3.6</v>
      </c>
      <c r="AR147">
        <v>132600</v>
      </c>
      <c r="AS147">
        <v>179500</v>
      </c>
      <c r="AT147">
        <v>73.900000000000006</v>
      </c>
      <c r="AU147">
        <v>3.8</v>
      </c>
      <c r="AV147">
        <v>132700</v>
      </c>
      <c r="AW147">
        <v>178700</v>
      </c>
      <c r="AX147">
        <v>74.2</v>
      </c>
      <c r="AY147">
        <v>3.8</v>
      </c>
      <c r="AZ147">
        <v>131800</v>
      </c>
      <c r="BA147">
        <v>179500</v>
      </c>
      <c r="BB147">
        <v>73.400000000000006</v>
      </c>
      <c r="BC147">
        <v>4.4000000000000004</v>
      </c>
      <c r="BD147">
        <v>132700</v>
      </c>
      <c r="BE147">
        <v>177500</v>
      </c>
      <c r="BF147">
        <v>74.8</v>
      </c>
      <c r="BG147">
        <v>4.4000000000000004</v>
      </c>
      <c r="BH147">
        <v>139400</v>
      </c>
      <c r="BI147">
        <v>181800</v>
      </c>
      <c r="BJ147">
        <v>76.7</v>
      </c>
      <c r="BK147">
        <v>5</v>
      </c>
      <c r="BL147">
        <v>130900</v>
      </c>
      <c r="BM147">
        <v>182300</v>
      </c>
      <c r="BN147">
        <v>71.8</v>
      </c>
      <c r="BO147">
        <v>5.4</v>
      </c>
      <c r="BP147">
        <v>134500</v>
      </c>
      <c r="BQ147">
        <v>178700</v>
      </c>
      <c r="BR147">
        <v>75.3</v>
      </c>
      <c r="BS147">
        <v>5.7</v>
      </c>
      <c r="BT147">
        <v>135700</v>
      </c>
      <c r="BU147">
        <v>180700</v>
      </c>
      <c r="BV147">
        <v>75.099999999999994</v>
      </c>
      <c r="BW147">
        <v>5.3</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84600</v>
      </c>
      <c r="E148">
        <v>104500</v>
      </c>
      <c r="F148">
        <v>81</v>
      </c>
      <c r="G148">
        <v>3.5</v>
      </c>
      <c r="H148">
        <v>86100</v>
      </c>
      <c r="I148">
        <v>105500</v>
      </c>
      <c r="J148">
        <v>81.599999999999994</v>
      </c>
      <c r="K148">
        <v>3.4</v>
      </c>
      <c r="L148">
        <v>84800</v>
      </c>
      <c r="M148">
        <v>106300</v>
      </c>
      <c r="N148">
        <v>79.8</v>
      </c>
      <c r="O148">
        <v>4.4000000000000004</v>
      </c>
      <c r="P148">
        <v>84500</v>
      </c>
      <c r="Q148">
        <v>106900</v>
      </c>
      <c r="R148">
        <v>79.099999999999994</v>
      </c>
      <c r="S148">
        <v>4.4000000000000004</v>
      </c>
      <c r="T148">
        <v>84900</v>
      </c>
      <c r="U148">
        <v>109100</v>
      </c>
      <c r="V148">
        <v>77.8</v>
      </c>
      <c r="W148">
        <v>4.2</v>
      </c>
      <c r="X148">
        <v>81100</v>
      </c>
      <c r="Y148">
        <v>107800</v>
      </c>
      <c r="Z148">
        <v>75.2</v>
      </c>
      <c r="AA148">
        <v>4.7</v>
      </c>
      <c r="AB148">
        <v>80400</v>
      </c>
      <c r="AC148">
        <v>108400</v>
      </c>
      <c r="AD148">
        <v>74.099999999999994</v>
      </c>
      <c r="AE148">
        <v>4.9000000000000004</v>
      </c>
      <c r="AF148">
        <v>80300</v>
      </c>
      <c r="AG148">
        <v>107400</v>
      </c>
      <c r="AH148">
        <v>74.8</v>
      </c>
      <c r="AI148">
        <v>4.8</v>
      </c>
      <c r="AJ148">
        <v>86100</v>
      </c>
      <c r="AK148">
        <v>108900</v>
      </c>
      <c r="AL148">
        <v>79</v>
      </c>
      <c r="AM148">
        <v>4.5</v>
      </c>
      <c r="AN148">
        <v>86100</v>
      </c>
      <c r="AO148">
        <v>106300</v>
      </c>
      <c r="AP148">
        <v>81</v>
      </c>
      <c r="AQ148">
        <v>4.5</v>
      </c>
      <c r="AR148">
        <v>90000</v>
      </c>
      <c r="AS148">
        <v>107300</v>
      </c>
      <c r="AT148">
        <v>83.9</v>
      </c>
      <c r="AU148">
        <v>4.2</v>
      </c>
      <c r="AV148">
        <v>90700</v>
      </c>
      <c r="AW148">
        <v>109100</v>
      </c>
      <c r="AX148">
        <v>83.1</v>
      </c>
      <c r="AY148">
        <v>4.4000000000000004</v>
      </c>
      <c r="AZ148">
        <v>85200</v>
      </c>
      <c r="BA148">
        <v>106300</v>
      </c>
      <c r="BB148">
        <v>80.2</v>
      </c>
      <c r="BC148">
        <v>4.7</v>
      </c>
      <c r="BD148">
        <v>85600</v>
      </c>
      <c r="BE148">
        <v>107200</v>
      </c>
      <c r="BF148">
        <v>79.8</v>
      </c>
      <c r="BG148">
        <v>4.8</v>
      </c>
      <c r="BH148">
        <v>88800</v>
      </c>
      <c r="BI148">
        <v>107800</v>
      </c>
      <c r="BJ148">
        <v>82.4</v>
      </c>
      <c r="BK148">
        <v>5.0999999999999996</v>
      </c>
      <c r="BL148">
        <v>85500</v>
      </c>
      <c r="BM148">
        <v>107800</v>
      </c>
      <c r="BN148">
        <v>79.3</v>
      </c>
      <c r="BO148">
        <v>5</v>
      </c>
      <c r="BP148">
        <v>84800</v>
      </c>
      <c r="BQ148">
        <v>110200</v>
      </c>
      <c r="BR148">
        <v>77</v>
      </c>
      <c r="BS148">
        <v>5.9</v>
      </c>
      <c r="BT148">
        <v>84400</v>
      </c>
      <c r="BU148">
        <v>109100</v>
      </c>
      <c r="BV148">
        <v>77.400000000000006</v>
      </c>
      <c r="BW148">
        <v>5.4</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35500</v>
      </c>
      <c r="E149">
        <v>51300</v>
      </c>
      <c r="F149">
        <v>69.2</v>
      </c>
      <c r="G149">
        <v>3.4</v>
      </c>
      <c r="H149">
        <v>33500</v>
      </c>
      <c r="I149">
        <v>50900</v>
      </c>
      <c r="J149">
        <v>65.900000000000006</v>
      </c>
      <c r="K149">
        <v>3.9</v>
      </c>
      <c r="L149">
        <v>33500</v>
      </c>
      <c r="M149">
        <v>50200</v>
      </c>
      <c r="N149">
        <v>66.7</v>
      </c>
      <c r="O149">
        <v>7.6</v>
      </c>
      <c r="P149">
        <v>31600</v>
      </c>
      <c r="Q149">
        <v>51600</v>
      </c>
      <c r="R149">
        <v>61.3</v>
      </c>
      <c r="S149">
        <v>8.1</v>
      </c>
      <c r="T149">
        <v>33800</v>
      </c>
      <c r="U149">
        <v>53000</v>
      </c>
      <c r="V149">
        <v>63.8</v>
      </c>
      <c r="W149">
        <v>8.6999999999999993</v>
      </c>
      <c r="X149">
        <v>35100</v>
      </c>
      <c r="Y149">
        <v>50400</v>
      </c>
      <c r="Z149">
        <v>69.7</v>
      </c>
      <c r="AA149">
        <v>7.6</v>
      </c>
      <c r="AB149">
        <v>36500</v>
      </c>
      <c r="AC149">
        <v>51100</v>
      </c>
      <c r="AD149">
        <v>71.400000000000006</v>
      </c>
      <c r="AE149">
        <v>6.8</v>
      </c>
      <c r="AF149">
        <v>35400</v>
      </c>
      <c r="AG149">
        <v>50000</v>
      </c>
      <c r="AH149">
        <v>70.7</v>
      </c>
      <c r="AI149">
        <v>7.6</v>
      </c>
      <c r="AJ149">
        <v>37800</v>
      </c>
      <c r="AK149">
        <v>49900</v>
      </c>
      <c r="AL149">
        <v>75.8</v>
      </c>
      <c r="AM149">
        <v>7.8</v>
      </c>
      <c r="AN149">
        <v>32100</v>
      </c>
      <c r="AO149">
        <v>49000</v>
      </c>
      <c r="AP149">
        <v>65.5</v>
      </c>
      <c r="AQ149">
        <v>8.8000000000000007</v>
      </c>
      <c r="AR149">
        <v>32300</v>
      </c>
      <c r="AS149">
        <v>50300</v>
      </c>
      <c r="AT149">
        <v>64.2</v>
      </c>
      <c r="AU149">
        <v>8.3000000000000007</v>
      </c>
      <c r="AV149">
        <v>36000</v>
      </c>
      <c r="AW149">
        <v>49700</v>
      </c>
      <c r="AX149">
        <v>72.5</v>
      </c>
      <c r="AY149">
        <v>8.6999999999999993</v>
      </c>
      <c r="AZ149">
        <v>36800</v>
      </c>
      <c r="BA149">
        <v>49900</v>
      </c>
      <c r="BB149">
        <v>73.8</v>
      </c>
      <c r="BC149">
        <v>8.1999999999999993</v>
      </c>
      <c r="BD149">
        <v>34500</v>
      </c>
      <c r="BE149">
        <v>48700</v>
      </c>
      <c r="BF149">
        <v>71</v>
      </c>
      <c r="BG149">
        <v>9.5</v>
      </c>
      <c r="BH149">
        <v>36900</v>
      </c>
      <c r="BI149">
        <v>46600</v>
      </c>
      <c r="BJ149">
        <v>79.3</v>
      </c>
      <c r="BK149">
        <v>7.8</v>
      </c>
      <c r="BL149">
        <v>39000</v>
      </c>
      <c r="BM149">
        <v>47900</v>
      </c>
      <c r="BN149">
        <v>81.3</v>
      </c>
      <c r="BO149">
        <v>7.5</v>
      </c>
      <c r="BP149">
        <v>36700</v>
      </c>
      <c r="BQ149">
        <v>49700</v>
      </c>
      <c r="BR149">
        <v>73.900000000000006</v>
      </c>
      <c r="BS149">
        <v>10.5</v>
      </c>
      <c r="BT149">
        <v>34100</v>
      </c>
      <c r="BU149">
        <v>49500</v>
      </c>
      <c r="BV149">
        <v>68.900000000000006</v>
      </c>
      <c r="BW149">
        <v>10</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59600</v>
      </c>
      <c r="E150">
        <v>75500</v>
      </c>
      <c r="F150">
        <v>79</v>
      </c>
      <c r="G150">
        <v>3.5</v>
      </c>
      <c r="H150">
        <v>59300</v>
      </c>
      <c r="I150">
        <v>78900</v>
      </c>
      <c r="J150">
        <v>75.2</v>
      </c>
      <c r="K150">
        <v>3.8</v>
      </c>
      <c r="L150">
        <v>64100</v>
      </c>
      <c r="M150">
        <v>81200</v>
      </c>
      <c r="N150">
        <v>78.900000000000006</v>
      </c>
      <c r="O150">
        <v>4.9000000000000004</v>
      </c>
      <c r="P150">
        <v>63200</v>
      </c>
      <c r="Q150">
        <v>81100</v>
      </c>
      <c r="R150">
        <v>78</v>
      </c>
      <c r="S150">
        <v>5</v>
      </c>
      <c r="T150">
        <v>63200</v>
      </c>
      <c r="U150">
        <v>81500</v>
      </c>
      <c r="V150">
        <v>77.599999999999994</v>
      </c>
      <c r="W150">
        <v>4.9000000000000004</v>
      </c>
      <c r="X150">
        <v>62700</v>
      </c>
      <c r="Y150">
        <v>82200</v>
      </c>
      <c r="Z150">
        <v>76.3</v>
      </c>
      <c r="AA150">
        <v>5</v>
      </c>
      <c r="AB150">
        <v>60500</v>
      </c>
      <c r="AC150">
        <v>84500</v>
      </c>
      <c r="AD150">
        <v>71.599999999999994</v>
      </c>
      <c r="AE150">
        <v>5.8</v>
      </c>
      <c r="AF150">
        <v>63200</v>
      </c>
      <c r="AG150">
        <v>86400</v>
      </c>
      <c r="AH150">
        <v>73.099999999999994</v>
      </c>
      <c r="AI150">
        <v>5.7</v>
      </c>
      <c r="AJ150">
        <v>64100</v>
      </c>
      <c r="AK150">
        <v>86200</v>
      </c>
      <c r="AL150">
        <v>74.400000000000006</v>
      </c>
      <c r="AM150">
        <v>5.4</v>
      </c>
      <c r="AN150">
        <v>64800</v>
      </c>
      <c r="AO150">
        <v>86800</v>
      </c>
      <c r="AP150">
        <v>74.599999999999994</v>
      </c>
      <c r="AQ150">
        <v>5.4</v>
      </c>
      <c r="AR150">
        <v>65100</v>
      </c>
      <c r="AS150">
        <v>87800</v>
      </c>
      <c r="AT150">
        <v>74.2</v>
      </c>
      <c r="AU150">
        <v>5.2</v>
      </c>
      <c r="AV150">
        <v>64500</v>
      </c>
      <c r="AW150">
        <v>88000</v>
      </c>
      <c r="AX150">
        <v>73.400000000000006</v>
      </c>
      <c r="AY150">
        <v>5.2</v>
      </c>
      <c r="AZ150">
        <v>64900</v>
      </c>
      <c r="BA150">
        <v>87400</v>
      </c>
      <c r="BB150">
        <v>74.2</v>
      </c>
      <c r="BC150">
        <v>5.5</v>
      </c>
      <c r="BD150">
        <v>67200</v>
      </c>
      <c r="BE150">
        <v>87700</v>
      </c>
      <c r="BF150">
        <v>76.599999999999994</v>
      </c>
      <c r="BG150">
        <v>5</v>
      </c>
      <c r="BH150">
        <v>68300</v>
      </c>
      <c r="BI150">
        <v>87400</v>
      </c>
      <c r="BJ150">
        <v>78.099999999999994</v>
      </c>
      <c r="BK150">
        <v>5.3</v>
      </c>
      <c r="BL150">
        <v>63800</v>
      </c>
      <c r="BM150">
        <v>87200</v>
      </c>
      <c r="BN150">
        <v>73.2</v>
      </c>
      <c r="BO150">
        <v>6.1</v>
      </c>
      <c r="BP150">
        <v>66500</v>
      </c>
      <c r="BQ150">
        <v>90700</v>
      </c>
      <c r="BR150">
        <v>73.400000000000006</v>
      </c>
      <c r="BS150">
        <v>6.5</v>
      </c>
      <c r="BT150">
        <v>75000</v>
      </c>
      <c r="BU150">
        <v>87900</v>
      </c>
      <c r="BV150">
        <v>85.3</v>
      </c>
      <c r="BW150">
        <v>6</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58700</v>
      </c>
      <c r="E151">
        <v>79300</v>
      </c>
      <c r="F151">
        <v>74</v>
      </c>
      <c r="G151">
        <v>2.4</v>
      </c>
      <c r="H151">
        <v>59800</v>
      </c>
      <c r="I151">
        <v>80200</v>
      </c>
      <c r="J151">
        <v>74.5</v>
      </c>
      <c r="K151">
        <v>2.5</v>
      </c>
      <c r="L151">
        <v>58100</v>
      </c>
      <c r="M151">
        <v>79500</v>
      </c>
      <c r="N151">
        <v>73.099999999999994</v>
      </c>
      <c r="O151">
        <v>2.6</v>
      </c>
      <c r="P151">
        <v>57500</v>
      </c>
      <c r="Q151">
        <v>81800</v>
      </c>
      <c r="R151">
        <v>70.400000000000006</v>
      </c>
      <c r="S151">
        <v>2.7</v>
      </c>
      <c r="T151">
        <v>57300</v>
      </c>
      <c r="U151">
        <v>82400</v>
      </c>
      <c r="V151">
        <v>69.5</v>
      </c>
      <c r="W151">
        <v>3</v>
      </c>
      <c r="X151">
        <v>52700</v>
      </c>
      <c r="Y151">
        <v>80700</v>
      </c>
      <c r="Z151">
        <v>65.3</v>
      </c>
      <c r="AA151">
        <v>3.2</v>
      </c>
      <c r="AB151">
        <v>49900</v>
      </c>
      <c r="AC151">
        <v>78700</v>
      </c>
      <c r="AD151">
        <v>63.5</v>
      </c>
      <c r="AE151">
        <v>3.1</v>
      </c>
      <c r="AF151">
        <v>50900</v>
      </c>
      <c r="AG151">
        <v>78600</v>
      </c>
      <c r="AH151">
        <v>64.8</v>
      </c>
      <c r="AI151">
        <v>3</v>
      </c>
      <c r="AJ151">
        <v>54500</v>
      </c>
      <c r="AK151">
        <v>79100</v>
      </c>
      <c r="AL151">
        <v>68.900000000000006</v>
      </c>
      <c r="AM151">
        <v>2.7</v>
      </c>
      <c r="AN151">
        <v>55200</v>
      </c>
      <c r="AO151">
        <v>77700</v>
      </c>
      <c r="AP151">
        <v>71</v>
      </c>
      <c r="AQ151">
        <v>2.6</v>
      </c>
      <c r="AR151">
        <v>54600</v>
      </c>
      <c r="AS151">
        <v>77800</v>
      </c>
      <c r="AT151">
        <v>70.3</v>
      </c>
      <c r="AU151">
        <v>2.6</v>
      </c>
      <c r="AV151">
        <v>55700</v>
      </c>
      <c r="AW151">
        <v>77200</v>
      </c>
      <c r="AX151">
        <v>72.2</v>
      </c>
      <c r="AY151">
        <v>2.6</v>
      </c>
      <c r="AZ151">
        <v>56900</v>
      </c>
      <c r="BA151">
        <v>76500</v>
      </c>
      <c r="BB151">
        <v>74.400000000000006</v>
      </c>
      <c r="BC151">
        <v>2.7</v>
      </c>
      <c r="BD151">
        <v>55200</v>
      </c>
      <c r="BE151">
        <v>76000</v>
      </c>
      <c r="BF151">
        <v>72.599999999999994</v>
      </c>
      <c r="BG151">
        <v>2.7</v>
      </c>
      <c r="BH151">
        <v>55600</v>
      </c>
      <c r="BI151">
        <v>76500</v>
      </c>
      <c r="BJ151">
        <v>72.7</v>
      </c>
      <c r="BK151">
        <v>2.8</v>
      </c>
      <c r="BL151">
        <v>56500</v>
      </c>
      <c r="BM151">
        <v>76500</v>
      </c>
      <c r="BN151">
        <v>73.8</v>
      </c>
      <c r="BO151">
        <v>3</v>
      </c>
      <c r="BP151">
        <v>54800</v>
      </c>
      <c r="BQ151">
        <v>74900</v>
      </c>
      <c r="BR151">
        <v>73.2</v>
      </c>
      <c r="BS151">
        <v>3.5</v>
      </c>
      <c r="BT151">
        <v>51100</v>
      </c>
      <c r="BU151">
        <v>76600</v>
      </c>
      <c r="BV151">
        <v>66.7</v>
      </c>
      <c r="BW151">
        <v>4</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82100</v>
      </c>
      <c r="E153">
        <v>130800</v>
      </c>
      <c r="F153">
        <v>62.7</v>
      </c>
      <c r="G153">
        <v>3.7</v>
      </c>
      <c r="H153">
        <v>84100</v>
      </c>
      <c r="I153">
        <v>132600</v>
      </c>
      <c r="J153">
        <v>63.4</v>
      </c>
      <c r="K153">
        <v>3.8</v>
      </c>
      <c r="L153">
        <v>89300</v>
      </c>
      <c r="M153">
        <v>134400</v>
      </c>
      <c r="N153">
        <v>66.400000000000006</v>
      </c>
      <c r="O153">
        <v>3.7</v>
      </c>
      <c r="P153">
        <v>94000</v>
      </c>
      <c r="Q153">
        <v>137500</v>
      </c>
      <c r="R153">
        <v>68.400000000000006</v>
      </c>
      <c r="S153">
        <v>3.6</v>
      </c>
      <c r="T153">
        <v>96900</v>
      </c>
      <c r="U153">
        <v>140700</v>
      </c>
      <c r="V153">
        <v>68.900000000000006</v>
      </c>
      <c r="W153">
        <v>3.5</v>
      </c>
      <c r="X153">
        <v>94900</v>
      </c>
      <c r="Y153">
        <v>145500</v>
      </c>
      <c r="Z153">
        <v>65.3</v>
      </c>
      <c r="AA153">
        <v>3.8</v>
      </c>
      <c r="AB153">
        <v>97500</v>
      </c>
      <c r="AC153">
        <v>146800</v>
      </c>
      <c r="AD153">
        <v>66.5</v>
      </c>
      <c r="AE153">
        <v>3.7</v>
      </c>
      <c r="AF153">
        <v>104700</v>
      </c>
      <c r="AG153">
        <v>154000</v>
      </c>
      <c r="AH153">
        <v>68</v>
      </c>
      <c r="AI153">
        <v>3.7</v>
      </c>
      <c r="AJ153">
        <v>104500</v>
      </c>
      <c r="AK153">
        <v>158500</v>
      </c>
      <c r="AL153">
        <v>65.900000000000006</v>
      </c>
      <c r="AM153">
        <v>4.0999999999999996</v>
      </c>
      <c r="AN153">
        <v>109700</v>
      </c>
      <c r="AO153">
        <v>160100</v>
      </c>
      <c r="AP153">
        <v>68.5</v>
      </c>
      <c r="AQ153">
        <v>3.9</v>
      </c>
      <c r="AR153">
        <v>113000</v>
      </c>
      <c r="AS153">
        <v>164100</v>
      </c>
      <c r="AT153">
        <v>68.900000000000006</v>
      </c>
      <c r="AU153">
        <v>4</v>
      </c>
      <c r="AV153">
        <v>123100</v>
      </c>
      <c r="AW153">
        <v>168900</v>
      </c>
      <c r="AX153">
        <v>72.900000000000006</v>
      </c>
      <c r="AY153">
        <v>3.8</v>
      </c>
      <c r="AZ153">
        <v>120600</v>
      </c>
      <c r="BA153">
        <v>172500</v>
      </c>
      <c r="BB153">
        <v>69.900000000000006</v>
      </c>
      <c r="BC153">
        <v>4.0999999999999996</v>
      </c>
      <c r="BD153">
        <v>134400</v>
      </c>
      <c r="BE153">
        <v>174800</v>
      </c>
      <c r="BF153">
        <v>76.900000000000006</v>
      </c>
      <c r="BG153">
        <v>3.8</v>
      </c>
      <c r="BH153">
        <v>133900</v>
      </c>
      <c r="BI153">
        <v>175800</v>
      </c>
      <c r="BJ153">
        <v>76.2</v>
      </c>
      <c r="BK153">
        <v>4.2</v>
      </c>
      <c r="BL153">
        <v>135300</v>
      </c>
      <c r="BM153">
        <v>175500</v>
      </c>
      <c r="BN153">
        <v>77.099999999999994</v>
      </c>
      <c r="BO153">
        <v>4.0999999999999996</v>
      </c>
      <c r="BP153">
        <v>135100</v>
      </c>
      <c r="BQ153">
        <v>181500</v>
      </c>
      <c r="BR153">
        <v>74.400000000000006</v>
      </c>
      <c r="BS153">
        <v>5.4</v>
      </c>
      <c r="BT153">
        <v>138100</v>
      </c>
      <c r="BU153">
        <v>184400</v>
      </c>
      <c r="BV153">
        <v>74.900000000000006</v>
      </c>
      <c r="BW153">
        <v>5</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76600</v>
      </c>
      <c r="E154">
        <v>119700</v>
      </c>
      <c r="F154">
        <v>64</v>
      </c>
      <c r="G154">
        <v>3.8</v>
      </c>
      <c r="H154">
        <v>80000</v>
      </c>
      <c r="I154">
        <v>122000</v>
      </c>
      <c r="J154">
        <v>65.599999999999994</v>
      </c>
      <c r="K154">
        <v>3.8</v>
      </c>
      <c r="L154">
        <v>73400</v>
      </c>
      <c r="M154">
        <v>118400</v>
      </c>
      <c r="N154">
        <v>62</v>
      </c>
      <c r="O154">
        <v>4.0999999999999996</v>
      </c>
      <c r="P154">
        <v>77400</v>
      </c>
      <c r="Q154">
        <v>116700</v>
      </c>
      <c r="R154">
        <v>66.3</v>
      </c>
      <c r="S154">
        <v>4.0999999999999996</v>
      </c>
      <c r="T154">
        <v>76500</v>
      </c>
      <c r="U154">
        <v>117500</v>
      </c>
      <c r="V154">
        <v>65.099999999999994</v>
      </c>
      <c r="W154">
        <v>4.0999999999999996</v>
      </c>
      <c r="X154">
        <v>74100</v>
      </c>
      <c r="Y154">
        <v>117900</v>
      </c>
      <c r="Z154">
        <v>62.8</v>
      </c>
      <c r="AA154">
        <v>4.3</v>
      </c>
      <c r="AB154">
        <v>73300</v>
      </c>
      <c r="AC154">
        <v>115400</v>
      </c>
      <c r="AD154">
        <v>63.5</v>
      </c>
      <c r="AE154">
        <v>4</v>
      </c>
      <c r="AF154">
        <v>71300</v>
      </c>
      <c r="AG154">
        <v>113800</v>
      </c>
      <c r="AH154">
        <v>62.6</v>
      </c>
      <c r="AI154">
        <v>3.8</v>
      </c>
      <c r="AJ154">
        <v>72500</v>
      </c>
      <c r="AK154">
        <v>111100</v>
      </c>
      <c r="AL154">
        <v>65.3</v>
      </c>
      <c r="AM154">
        <v>3.6</v>
      </c>
      <c r="AN154">
        <v>71900</v>
      </c>
      <c r="AO154">
        <v>109800</v>
      </c>
      <c r="AP154">
        <v>65.5</v>
      </c>
      <c r="AQ154">
        <v>3.7</v>
      </c>
      <c r="AR154">
        <v>75700</v>
      </c>
      <c r="AS154">
        <v>109600</v>
      </c>
      <c r="AT154">
        <v>69.099999999999994</v>
      </c>
      <c r="AU154">
        <v>3.5</v>
      </c>
      <c r="AV154">
        <v>74400</v>
      </c>
      <c r="AW154">
        <v>109500</v>
      </c>
      <c r="AX154">
        <v>68</v>
      </c>
      <c r="AY154">
        <v>3.6</v>
      </c>
      <c r="AZ154">
        <v>71900</v>
      </c>
      <c r="BA154">
        <v>107900</v>
      </c>
      <c r="BB154">
        <v>66.599999999999994</v>
      </c>
      <c r="BC154">
        <v>4.0999999999999996</v>
      </c>
      <c r="BD154">
        <v>70900</v>
      </c>
      <c r="BE154">
        <v>104600</v>
      </c>
      <c r="BF154">
        <v>67.8</v>
      </c>
      <c r="BG154">
        <v>4.5</v>
      </c>
      <c r="BH154">
        <v>61400</v>
      </c>
      <c r="BI154">
        <v>103800</v>
      </c>
      <c r="BJ154">
        <v>59.2</v>
      </c>
      <c r="BK154">
        <v>4.8</v>
      </c>
      <c r="BL154">
        <v>68400</v>
      </c>
      <c r="BM154">
        <v>103800</v>
      </c>
      <c r="BN154">
        <v>65.900000000000006</v>
      </c>
      <c r="BO154">
        <v>4.8</v>
      </c>
      <c r="BP154">
        <v>75400</v>
      </c>
      <c r="BQ154">
        <v>103800</v>
      </c>
      <c r="BR154">
        <v>72.599999999999994</v>
      </c>
      <c r="BS154">
        <v>5.4</v>
      </c>
      <c r="BT154">
        <v>64800</v>
      </c>
      <c r="BU154">
        <v>102100</v>
      </c>
      <c r="BV154">
        <v>63.5</v>
      </c>
      <c r="BW154">
        <v>6.6</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636000</v>
      </c>
      <c r="E155">
        <v>843400</v>
      </c>
      <c r="F155">
        <v>75.400000000000006</v>
      </c>
      <c r="G155">
        <v>1.1000000000000001</v>
      </c>
      <c r="H155">
        <v>646100</v>
      </c>
      <c r="I155">
        <v>853300</v>
      </c>
      <c r="J155">
        <v>75.7</v>
      </c>
      <c r="K155">
        <v>1.1000000000000001</v>
      </c>
      <c r="L155">
        <v>641100</v>
      </c>
      <c r="M155">
        <v>866400</v>
      </c>
      <c r="N155">
        <v>74</v>
      </c>
      <c r="O155">
        <v>1.7</v>
      </c>
      <c r="P155">
        <v>652200</v>
      </c>
      <c r="Q155">
        <v>879600</v>
      </c>
      <c r="R155">
        <v>74.099999999999994</v>
      </c>
      <c r="S155">
        <v>1.6</v>
      </c>
      <c r="T155">
        <v>652500</v>
      </c>
      <c r="U155">
        <v>888100</v>
      </c>
      <c r="V155">
        <v>73.5</v>
      </c>
      <c r="W155">
        <v>1.7</v>
      </c>
      <c r="X155">
        <v>663400</v>
      </c>
      <c r="Y155">
        <v>891300</v>
      </c>
      <c r="Z155">
        <v>74.400000000000006</v>
      </c>
      <c r="AA155">
        <v>1.8</v>
      </c>
      <c r="AB155">
        <v>658200</v>
      </c>
      <c r="AC155">
        <v>901700</v>
      </c>
      <c r="AD155">
        <v>73</v>
      </c>
      <c r="AE155">
        <v>1.9</v>
      </c>
      <c r="AF155">
        <v>654200</v>
      </c>
      <c r="AG155">
        <v>908300</v>
      </c>
      <c r="AH155">
        <v>72</v>
      </c>
      <c r="AI155">
        <v>1.9</v>
      </c>
      <c r="AJ155">
        <v>647400</v>
      </c>
      <c r="AK155">
        <v>907200</v>
      </c>
      <c r="AL155">
        <v>71.400000000000006</v>
      </c>
      <c r="AM155">
        <v>1.9</v>
      </c>
      <c r="AN155">
        <v>661500</v>
      </c>
      <c r="AO155">
        <v>909300</v>
      </c>
      <c r="AP155">
        <v>72.8</v>
      </c>
      <c r="AQ155">
        <v>1.9</v>
      </c>
      <c r="AR155">
        <v>677400</v>
      </c>
      <c r="AS155">
        <v>916200</v>
      </c>
      <c r="AT155">
        <v>73.900000000000006</v>
      </c>
      <c r="AU155">
        <v>1.9</v>
      </c>
      <c r="AV155">
        <v>678300</v>
      </c>
      <c r="AW155">
        <v>919800</v>
      </c>
      <c r="AX155">
        <v>73.7</v>
      </c>
      <c r="AY155">
        <v>1.9</v>
      </c>
      <c r="AZ155">
        <v>695000</v>
      </c>
      <c r="BA155">
        <v>929800</v>
      </c>
      <c r="BB155">
        <v>74.7</v>
      </c>
      <c r="BC155">
        <v>2</v>
      </c>
      <c r="BD155">
        <v>721100</v>
      </c>
      <c r="BE155">
        <v>934000</v>
      </c>
      <c r="BF155">
        <v>77.2</v>
      </c>
      <c r="BG155">
        <v>2</v>
      </c>
      <c r="BH155">
        <v>709500</v>
      </c>
      <c r="BI155">
        <v>937700</v>
      </c>
      <c r="BJ155">
        <v>75.7</v>
      </c>
      <c r="BK155">
        <v>2</v>
      </c>
      <c r="BL155">
        <v>737300</v>
      </c>
      <c r="BM155">
        <v>942200</v>
      </c>
      <c r="BN155">
        <v>78.2</v>
      </c>
      <c r="BO155">
        <v>2</v>
      </c>
      <c r="BP155">
        <v>743000</v>
      </c>
      <c r="BQ155">
        <v>944800</v>
      </c>
      <c r="BR155">
        <v>78.599999999999994</v>
      </c>
      <c r="BS155">
        <v>2.1</v>
      </c>
      <c r="BT155">
        <v>704200</v>
      </c>
      <c r="BU155">
        <v>945700</v>
      </c>
      <c r="BV155">
        <v>74.5</v>
      </c>
      <c r="BW155">
        <v>2.1</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62600</v>
      </c>
      <c r="E156">
        <v>84200</v>
      </c>
      <c r="F156">
        <v>74.3</v>
      </c>
      <c r="G156">
        <v>3.5</v>
      </c>
      <c r="H156">
        <v>62900</v>
      </c>
      <c r="I156">
        <v>84300</v>
      </c>
      <c r="J156">
        <v>74.599999999999994</v>
      </c>
      <c r="K156">
        <v>3.5</v>
      </c>
      <c r="L156">
        <v>62900</v>
      </c>
      <c r="M156">
        <v>85900</v>
      </c>
      <c r="N156">
        <v>73.2</v>
      </c>
      <c r="O156">
        <v>5.3</v>
      </c>
      <c r="P156">
        <v>58700</v>
      </c>
      <c r="Q156">
        <v>85300</v>
      </c>
      <c r="R156">
        <v>68.8</v>
      </c>
      <c r="S156">
        <v>5.5</v>
      </c>
      <c r="T156">
        <v>62000</v>
      </c>
      <c r="U156">
        <v>86400</v>
      </c>
      <c r="V156">
        <v>71.7</v>
      </c>
      <c r="W156">
        <v>5.6</v>
      </c>
      <c r="X156">
        <v>60500</v>
      </c>
      <c r="Y156">
        <v>86500</v>
      </c>
      <c r="Z156">
        <v>70</v>
      </c>
      <c r="AA156">
        <v>5.9</v>
      </c>
      <c r="AB156">
        <v>62100</v>
      </c>
      <c r="AC156">
        <v>87600</v>
      </c>
      <c r="AD156">
        <v>70.900000000000006</v>
      </c>
      <c r="AE156">
        <v>6.1</v>
      </c>
      <c r="AF156">
        <v>65600</v>
      </c>
      <c r="AG156">
        <v>87900</v>
      </c>
      <c r="AH156">
        <v>74.7</v>
      </c>
      <c r="AI156">
        <v>5.6</v>
      </c>
      <c r="AJ156">
        <v>58900</v>
      </c>
      <c r="AK156">
        <v>84900</v>
      </c>
      <c r="AL156">
        <v>69.400000000000006</v>
      </c>
      <c r="AM156">
        <v>6.3</v>
      </c>
      <c r="AN156">
        <v>62100</v>
      </c>
      <c r="AO156">
        <v>86700</v>
      </c>
      <c r="AP156">
        <v>71.599999999999994</v>
      </c>
      <c r="AQ156">
        <v>6.3</v>
      </c>
      <c r="AR156">
        <v>63700</v>
      </c>
      <c r="AS156">
        <v>87000</v>
      </c>
      <c r="AT156">
        <v>73.2</v>
      </c>
      <c r="AU156">
        <v>6.1</v>
      </c>
      <c r="AV156">
        <v>64900</v>
      </c>
      <c r="AW156">
        <v>85000</v>
      </c>
      <c r="AX156">
        <v>76.3</v>
      </c>
      <c r="AY156">
        <v>6</v>
      </c>
      <c r="AZ156">
        <v>64500</v>
      </c>
      <c r="BA156">
        <v>85400</v>
      </c>
      <c r="BB156">
        <v>75.5</v>
      </c>
      <c r="BC156">
        <v>5.8</v>
      </c>
      <c r="BD156">
        <v>66100</v>
      </c>
      <c r="BE156">
        <v>85300</v>
      </c>
      <c r="BF156">
        <v>77.599999999999994</v>
      </c>
      <c r="BG156">
        <v>6.5</v>
      </c>
      <c r="BH156">
        <v>61500</v>
      </c>
      <c r="BI156">
        <v>87200</v>
      </c>
      <c r="BJ156">
        <v>70.5</v>
      </c>
      <c r="BK156">
        <v>6.4</v>
      </c>
      <c r="BL156">
        <v>66900</v>
      </c>
      <c r="BM156">
        <v>85400</v>
      </c>
      <c r="BN156">
        <v>78.3</v>
      </c>
      <c r="BO156">
        <v>5.7</v>
      </c>
      <c r="BP156">
        <v>65500</v>
      </c>
      <c r="BQ156">
        <v>84300</v>
      </c>
      <c r="BR156">
        <v>77.7</v>
      </c>
      <c r="BS156">
        <v>6.3</v>
      </c>
      <c r="BT156">
        <v>61900</v>
      </c>
      <c r="BU156">
        <v>83700</v>
      </c>
      <c r="BV156">
        <v>74</v>
      </c>
      <c r="BW156">
        <v>6.3</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112800</v>
      </c>
      <c r="E157">
        <v>164500</v>
      </c>
      <c r="F157">
        <v>68.599999999999994</v>
      </c>
      <c r="G157">
        <v>2.7</v>
      </c>
      <c r="H157">
        <v>110500</v>
      </c>
      <c r="I157">
        <v>167800</v>
      </c>
      <c r="J157">
        <v>65.900000000000006</v>
      </c>
      <c r="K157">
        <v>2.8</v>
      </c>
      <c r="L157">
        <v>109300</v>
      </c>
      <c r="M157">
        <v>169100</v>
      </c>
      <c r="N157">
        <v>64.599999999999994</v>
      </c>
      <c r="O157">
        <v>2.8</v>
      </c>
      <c r="P157">
        <v>110000</v>
      </c>
      <c r="Q157">
        <v>170300</v>
      </c>
      <c r="R157">
        <v>64.599999999999994</v>
      </c>
      <c r="S157">
        <v>2.7</v>
      </c>
      <c r="T157">
        <v>103600</v>
      </c>
      <c r="U157">
        <v>170400</v>
      </c>
      <c r="V157">
        <v>60.8</v>
      </c>
      <c r="W157">
        <v>2.7</v>
      </c>
      <c r="X157">
        <v>104300</v>
      </c>
      <c r="Y157">
        <v>170700</v>
      </c>
      <c r="Z157">
        <v>61.1</v>
      </c>
      <c r="AA157">
        <v>2.6</v>
      </c>
      <c r="AB157">
        <v>106900</v>
      </c>
      <c r="AC157">
        <v>171300</v>
      </c>
      <c r="AD157">
        <v>62.4</v>
      </c>
      <c r="AE157">
        <v>2.7</v>
      </c>
      <c r="AF157">
        <v>107500</v>
      </c>
      <c r="AG157">
        <v>172000</v>
      </c>
      <c r="AH157">
        <v>62.5</v>
      </c>
      <c r="AI157">
        <v>2.7</v>
      </c>
      <c r="AJ157">
        <v>103300</v>
      </c>
      <c r="AK157">
        <v>170500</v>
      </c>
      <c r="AL157">
        <v>60.6</v>
      </c>
      <c r="AM157">
        <v>2.9</v>
      </c>
      <c r="AN157">
        <v>106200</v>
      </c>
      <c r="AO157">
        <v>168300</v>
      </c>
      <c r="AP157">
        <v>63.1</v>
      </c>
      <c r="AQ157">
        <v>2.9</v>
      </c>
      <c r="AR157">
        <v>108600</v>
      </c>
      <c r="AS157">
        <v>167600</v>
      </c>
      <c r="AT157">
        <v>64.8</v>
      </c>
      <c r="AU157">
        <v>2.9</v>
      </c>
      <c r="AV157">
        <v>112700</v>
      </c>
      <c r="AW157">
        <v>168200</v>
      </c>
      <c r="AX157">
        <v>67</v>
      </c>
      <c r="AY157">
        <v>3</v>
      </c>
      <c r="AZ157">
        <v>116000</v>
      </c>
      <c r="BA157">
        <v>169200</v>
      </c>
      <c r="BB157">
        <v>68.5</v>
      </c>
      <c r="BC157">
        <v>3.2</v>
      </c>
      <c r="BD157">
        <v>117100</v>
      </c>
      <c r="BE157">
        <v>168400</v>
      </c>
      <c r="BF157">
        <v>69.5</v>
      </c>
      <c r="BG157">
        <v>3.2</v>
      </c>
      <c r="BH157">
        <v>123300</v>
      </c>
      <c r="BI157">
        <v>168800</v>
      </c>
      <c r="BJ157">
        <v>73</v>
      </c>
      <c r="BK157">
        <v>3.1</v>
      </c>
      <c r="BL157">
        <v>120200</v>
      </c>
      <c r="BM157">
        <v>169000</v>
      </c>
      <c r="BN157">
        <v>71.099999999999994</v>
      </c>
      <c r="BO157">
        <v>3.4</v>
      </c>
      <c r="BP157">
        <v>123600</v>
      </c>
      <c r="BQ157">
        <v>167900</v>
      </c>
      <c r="BR157">
        <v>73.599999999999994</v>
      </c>
      <c r="BS157">
        <v>3.8</v>
      </c>
      <c r="BT157">
        <v>119700</v>
      </c>
      <c r="BU157">
        <v>168300</v>
      </c>
      <c r="BV157">
        <v>71.099999999999994</v>
      </c>
      <c r="BW157">
        <v>4</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77000</v>
      </c>
      <c r="E158">
        <v>104100</v>
      </c>
      <c r="F158">
        <v>73.900000000000006</v>
      </c>
      <c r="G158">
        <v>3.7</v>
      </c>
      <c r="H158">
        <v>76600</v>
      </c>
      <c r="I158">
        <v>105700</v>
      </c>
      <c r="J158">
        <v>72.5</v>
      </c>
      <c r="K158">
        <v>3.7</v>
      </c>
      <c r="L158">
        <v>79000</v>
      </c>
      <c r="M158">
        <v>106500</v>
      </c>
      <c r="N158">
        <v>74.2</v>
      </c>
      <c r="O158">
        <v>3.6</v>
      </c>
      <c r="P158">
        <v>77200</v>
      </c>
      <c r="Q158">
        <v>106300</v>
      </c>
      <c r="R158">
        <v>72.7</v>
      </c>
      <c r="S158">
        <v>3.9</v>
      </c>
      <c r="T158">
        <v>76700</v>
      </c>
      <c r="U158">
        <v>106800</v>
      </c>
      <c r="V158">
        <v>71.8</v>
      </c>
      <c r="W158">
        <v>3.9</v>
      </c>
      <c r="X158">
        <v>79400</v>
      </c>
      <c r="Y158">
        <v>107200</v>
      </c>
      <c r="Z158">
        <v>74.099999999999994</v>
      </c>
      <c r="AA158">
        <v>3.8</v>
      </c>
      <c r="AB158">
        <v>76000</v>
      </c>
      <c r="AC158">
        <v>108100</v>
      </c>
      <c r="AD158">
        <v>70.3</v>
      </c>
      <c r="AE158">
        <v>4</v>
      </c>
      <c r="AF158">
        <v>74200</v>
      </c>
      <c r="AG158">
        <v>109400</v>
      </c>
      <c r="AH158">
        <v>67.900000000000006</v>
      </c>
      <c r="AI158">
        <v>4</v>
      </c>
      <c r="AJ158">
        <v>77400</v>
      </c>
      <c r="AK158">
        <v>109900</v>
      </c>
      <c r="AL158">
        <v>70.5</v>
      </c>
      <c r="AM158">
        <v>3.9</v>
      </c>
      <c r="AN158">
        <v>82000</v>
      </c>
      <c r="AO158">
        <v>110800</v>
      </c>
      <c r="AP158">
        <v>73.900000000000006</v>
      </c>
      <c r="AQ158">
        <v>3.8</v>
      </c>
      <c r="AR158">
        <v>83800</v>
      </c>
      <c r="AS158">
        <v>111600</v>
      </c>
      <c r="AT158">
        <v>75.099999999999994</v>
      </c>
      <c r="AU158">
        <v>3.7</v>
      </c>
      <c r="AV158">
        <v>83800</v>
      </c>
      <c r="AW158">
        <v>113000</v>
      </c>
      <c r="AX158">
        <v>74.2</v>
      </c>
      <c r="AY158">
        <v>3.9</v>
      </c>
      <c r="AZ158">
        <v>85400</v>
      </c>
      <c r="BA158">
        <v>116200</v>
      </c>
      <c r="BB158">
        <v>73.5</v>
      </c>
      <c r="BC158">
        <v>4.2</v>
      </c>
      <c r="BD158">
        <v>87200</v>
      </c>
      <c r="BE158">
        <v>114800</v>
      </c>
      <c r="BF158">
        <v>75.900000000000006</v>
      </c>
      <c r="BG158">
        <v>4</v>
      </c>
      <c r="BH158">
        <v>86200</v>
      </c>
      <c r="BI158">
        <v>119600</v>
      </c>
      <c r="BJ158">
        <v>72</v>
      </c>
      <c r="BK158">
        <v>4.3</v>
      </c>
      <c r="BL158">
        <v>92600</v>
      </c>
      <c r="BM158">
        <v>118300</v>
      </c>
      <c r="BN158">
        <v>78.2</v>
      </c>
      <c r="BO158">
        <v>4.0999999999999996</v>
      </c>
      <c r="BP158">
        <v>92100</v>
      </c>
      <c r="BQ158">
        <v>119700</v>
      </c>
      <c r="BR158">
        <v>76.900000000000006</v>
      </c>
      <c r="BS158">
        <v>4.3</v>
      </c>
      <c r="BT158">
        <v>96700</v>
      </c>
      <c r="BU158">
        <v>120400</v>
      </c>
      <c r="BV158">
        <v>80.400000000000006</v>
      </c>
      <c r="BW158">
        <v>4</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187200</v>
      </c>
      <c r="E159">
        <v>255300</v>
      </c>
      <c r="F159">
        <v>73.3</v>
      </c>
      <c r="G159">
        <v>2.5</v>
      </c>
      <c r="H159">
        <v>192600</v>
      </c>
      <c r="I159">
        <v>258800</v>
      </c>
      <c r="J159">
        <v>74.400000000000006</v>
      </c>
      <c r="K159">
        <v>2.6</v>
      </c>
      <c r="L159">
        <v>189200</v>
      </c>
      <c r="M159">
        <v>258400</v>
      </c>
      <c r="N159">
        <v>73.2</v>
      </c>
      <c r="O159">
        <v>2.6</v>
      </c>
      <c r="P159">
        <v>193600</v>
      </c>
      <c r="Q159">
        <v>263400</v>
      </c>
      <c r="R159">
        <v>73.5</v>
      </c>
      <c r="S159">
        <v>2.6</v>
      </c>
      <c r="T159">
        <v>190900</v>
      </c>
      <c r="U159">
        <v>264800</v>
      </c>
      <c r="V159">
        <v>72.099999999999994</v>
      </c>
      <c r="W159">
        <v>2.7</v>
      </c>
      <c r="X159">
        <v>186900</v>
      </c>
      <c r="Y159">
        <v>268800</v>
      </c>
      <c r="Z159">
        <v>69.5</v>
      </c>
      <c r="AA159">
        <v>2.9</v>
      </c>
      <c r="AB159">
        <v>187700</v>
      </c>
      <c r="AC159">
        <v>271400</v>
      </c>
      <c r="AD159">
        <v>69.2</v>
      </c>
      <c r="AE159">
        <v>2.9</v>
      </c>
      <c r="AF159">
        <v>183600</v>
      </c>
      <c r="AG159">
        <v>272200</v>
      </c>
      <c r="AH159">
        <v>67.5</v>
      </c>
      <c r="AI159">
        <v>2.9</v>
      </c>
      <c r="AJ159">
        <v>183200</v>
      </c>
      <c r="AK159">
        <v>269000</v>
      </c>
      <c r="AL159">
        <v>68.099999999999994</v>
      </c>
      <c r="AM159">
        <v>3</v>
      </c>
      <c r="AN159">
        <v>187000</v>
      </c>
      <c r="AO159">
        <v>272500</v>
      </c>
      <c r="AP159">
        <v>68.599999999999994</v>
      </c>
      <c r="AQ159">
        <v>3</v>
      </c>
      <c r="AR159">
        <v>186900</v>
      </c>
      <c r="AS159">
        <v>270300</v>
      </c>
      <c r="AT159">
        <v>69.2</v>
      </c>
      <c r="AU159">
        <v>2.9</v>
      </c>
      <c r="AV159">
        <v>190000</v>
      </c>
      <c r="AW159">
        <v>270300</v>
      </c>
      <c r="AX159">
        <v>70.3</v>
      </c>
      <c r="AY159">
        <v>3</v>
      </c>
      <c r="AZ159">
        <v>190000</v>
      </c>
      <c r="BA159">
        <v>271800</v>
      </c>
      <c r="BB159">
        <v>69.900000000000006</v>
      </c>
      <c r="BC159">
        <v>3.1</v>
      </c>
      <c r="BD159">
        <v>193200</v>
      </c>
      <c r="BE159">
        <v>273300</v>
      </c>
      <c r="BF159">
        <v>70.7</v>
      </c>
      <c r="BG159">
        <v>3</v>
      </c>
      <c r="BH159">
        <v>193400</v>
      </c>
      <c r="BI159">
        <v>271900</v>
      </c>
      <c r="BJ159">
        <v>71.099999999999994</v>
      </c>
      <c r="BK159">
        <v>2.9</v>
      </c>
      <c r="BL159">
        <v>197700</v>
      </c>
      <c r="BM159">
        <v>270900</v>
      </c>
      <c r="BN159">
        <v>73</v>
      </c>
      <c r="BO159">
        <v>2.9</v>
      </c>
      <c r="BP159">
        <v>194600</v>
      </c>
      <c r="BQ159">
        <v>271400</v>
      </c>
      <c r="BR159">
        <v>71.7</v>
      </c>
      <c r="BS159">
        <v>3.3</v>
      </c>
      <c r="BT159">
        <v>197800</v>
      </c>
      <c r="BU159">
        <v>270700</v>
      </c>
      <c r="BV159">
        <v>73.099999999999994</v>
      </c>
      <c r="BW159">
        <v>3.4</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60400</v>
      </c>
      <c r="E160">
        <v>93700</v>
      </c>
      <c r="F160">
        <v>64.400000000000006</v>
      </c>
      <c r="G160">
        <v>2.7</v>
      </c>
      <c r="H160">
        <v>62500</v>
      </c>
      <c r="I160">
        <v>94800</v>
      </c>
      <c r="J160">
        <v>66</v>
      </c>
      <c r="K160">
        <v>2.6</v>
      </c>
      <c r="L160">
        <v>62400</v>
      </c>
      <c r="M160">
        <v>94800</v>
      </c>
      <c r="N160">
        <v>65.900000000000006</v>
      </c>
      <c r="O160">
        <v>2.5</v>
      </c>
      <c r="P160">
        <v>61200</v>
      </c>
      <c r="Q160">
        <v>95100</v>
      </c>
      <c r="R160">
        <v>64.400000000000006</v>
      </c>
      <c r="S160">
        <v>2.7</v>
      </c>
      <c r="T160">
        <v>60700</v>
      </c>
      <c r="U160">
        <v>95200</v>
      </c>
      <c r="V160">
        <v>63.8</v>
      </c>
      <c r="W160">
        <v>2.5</v>
      </c>
      <c r="X160">
        <v>59800</v>
      </c>
      <c r="Y160">
        <v>94400</v>
      </c>
      <c r="Z160">
        <v>63.3</v>
      </c>
      <c r="AA160">
        <v>2.8</v>
      </c>
      <c r="AB160">
        <v>58000</v>
      </c>
      <c r="AC160">
        <v>93400</v>
      </c>
      <c r="AD160">
        <v>62.1</v>
      </c>
      <c r="AE160">
        <v>2.9</v>
      </c>
      <c r="AF160">
        <v>60400</v>
      </c>
      <c r="AG160">
        <v>93600</v>
      </c>
      <c r="AH160">
        <v>64.599999999999994</v>
      </c>
      <c r="AI160">
        <v>2.9</v>
      </c>
      <c r="AJ160">
        <v>57700</v>
      </c>
      <c r="AK160">
        <v>93000</v>
      </c>
      <c r="AL160">
        <v>62.1</v>
      </c>
      <c r="AM160">
        <v>3</v>
      </c>
      <c r="AN160">
        <v>60700</v>
      </c>
      <c r="AO160">
        <v>93400</v>
      </c>
      <c r="AP160">
        <v>65</v>
      </c>
      <c r="AQ160">
        <v>3</v>
      </c>
      <c r="AR160">
        <v>60700</v>
      </c>
      <c r="AS160">
        <v>93200</v>
      </c>
      <c r="AT160">
        <v>65.099999999999994</v>
      </c>
      <c r="AU160">
        <v>3</v>
      </c>
      <c r="AV160">
        <v>63300</v>
      </c>
      <c r="AW160">
        <v>92000</v>
      </c>
      <c r="AX160">
        <v>68.8</v>
      </c>
      <c r="AY160">
        <v>2.9</v>
      </c>
      <c r="AZ160">
        <v>65300</v>
      </c>
      <c r="BA160">
        <v>92800</v>
      </c>
      <c r="BB160">
        <v>70.400000000000006</v>
      </c>
      <c r="BC160">
        <v>3.1</v>
      </c>
      <c r="BD160">
        <v>65800</v>
      </c>
      <c r="BE160">
        <v>93600</v>
      </c>
      <c r="BF160">
        <v>70.3</v>
      </c>
      <c r="BG160">
        <v>3.1</v>
      </c>
      <c r="BH160">
        <v>65800</v>
      </c>
      <c r="BI160">
        <v>94100</v>
      </c>
      <c r="BJ160">
        <v>69.900000000000006</v>
      </c>
      <c r="BK160">
        <v>3.3</v>
      </c>
      <c r="BL160">
        <v>70100</v>
      </c>
      <c r="BM160">
        <v>92700</v>
      </c>
      <c r="BN160">
        <v>75.599999999999994</v>
      </c>
      <c r="BO160">
        <v>3</v>
      </c>
      <c r="BP160">
        <v>70400</v>
      </c>
      <c r="BQ160">
        <v>92900</v>
      </c>
      <c r="BR160">
        <v>75.8</v>
      </c>
      <c r="BS160">
        <v>3.7</v>
      </c>
      <c r="BT160">
        <v>68900</v>
      </c>
      <c r="BU160">
        <v>91900</v>
      </c>
      <c r="BV160">
        <v>75</v>
      </c>
      <c r="BW160">
        <v>4.3</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131400</v>
      </c>
      <c r="E161">
        <v>196000</v>
      </c>
      <c r="F161">
        <v>67</v>
      </c>
      <c r="G161">
        <v>4.2</v>
      </c>
      <c r="H161">
        <v>131300</v>
      </c>
      <c r="I161">
        <v>199600</v>
      </c>
      <c r="J161">
        <v>65.8</v>
      </c>
      <c r="K161">
        <v>3.9</v>
      </c>
      <c r="L161">
        <v>129800</v>
      </c>
      <c r="M161">
        <v>202400</v>
      </c>
      <c r="N161">
        <v>64.099999999999994</v>
      </c>
      <c r="O161">
        <v>4</v>
      </c>
      <c r="P161">
        <v>140900</v>
      </c>
      <c r="Q161">
        <v>207800</v>
      </c>
      <c r="R161">
        <v>67.8</v>
      </c>
      <c r="S161">
        <v>3.6</v>
      </c>
      <c r="T161">
        <v>143300</v>
      </c>
      <c r="U161">
        <v>209900</v>
      </c>
      <c r="V161">
        <v>68.3</v>
      </c>
      <c r="W161">
        <v>3.6</v>
      </c>
      <c r="X161">
        <v>156500</v>
      </c>
      <c r="Y161">
        <v>216000</v>
      </c>
      <c r="Z161">
        <v>72.5</v>
      </c>
      <c r="AA161">
        <v>3.6</v>
      </c>
      <c r="AB161">
        <v>159500</v>
      </c>
      <c r="AC161">
        <v>219400</v>
      </c>
      <c r="AD161">
        <v>72.7</v>
      </c>
      <c r="AE161">
        <v>3.9</v>
      </c>
      <c r="AF161">
        <v>162600</v>
      </c>
      <c r="AG161">
        <v>224700</v>
      </c>
      <c r="AH161">
        <v>72.400000000000006</v>
      </c>
      <c r="AI161">
        <v>3.7</v>
      </c>
      <c r="AJ161">
        <v>161000</v>
      </c>
      <c r="AK161">
        <v>227900</v>
      </c>
      <c r="AL161">
        <v>70.7</v>
      </c>
      <c r="AM161">
        <v>4.0999999999999996</v>
      </c>
      <c r="AN161">
        <v>181500</v>
      </c>
      <c r="AO161">
        <v>232800</v>
      </c>
      <c r="AP161">
        <v>78</v>
      </c>
      <c r="AQ161">
        <v>3.8</v>
      </c>
      <c r="AR161">
        <v>189100</v>
      </c>
      <c r="AS161">
        <v>236400</v>
      </c>
      <c r="AT161">
        <v>80</v>
      </c>
      <c r="AU161">
        <v>3.6</v>
      </c>
      <c r="AV161">
        <v>185800</v>
      </c>
      <c r="AW161">
        <v>236600</v>
      </c>
      <c r="AX161">
        <v>78.5</v>
      </c>
      <c r="AY161">
        <v>3.9</v>
      </c>
      <c r="AZ161">
        <v>194700</v>
      </c>
      <c r="BA161">
        <v>241600</v>
      </c>
      <c r="BB161">
        <v>80.599999999999994</v>
      </c>
      <c r="BC161">
        <v>4.0999999999999996</v>
      </c>
      <c r="BD161">
        <v>196300</v>
      </c>
      <c r="BE161">
        <v>243400</v>
      </c>
      <c r="BF161">
        <v>80.7</v>
      </c>
      <c r="BG161">
        <v>4.0999999999999996</v>
      </c>
      <c r="BH161">
        <v>186800</v>
      </c>
      <c r="BI161">
        <v>244500</v>
      </c>
      <c r="BJ161">
        <v>76.400000000000006</v>
      </c>
      <c r="BK161">
        <v>4</v>
      </c>
      <c r="BL161">
        <v>191300</v>
      </c>
      <c r="BM161">
        <v>244600</v>
      </c>
      <c r="BN161">
        <v>78.2</v>
      </c>
      <c r="BO161">
        <v>3.8</v>
      </c>
      <c r="BP161">
        <v>190500</v>
      </c>
      <c r="BQ161">
        <v>243600</v>
      </c>
      <c r="BR161">
        <v>78.2</v>
      </c>
      <c r="BS161">
        <v>4.4000000000000004</v>
      </c>
      <c r="BT161">
        <v>197700</v>
      </c>
      <c r="BU161">
        <v>244200</v>
      </c>
      <c r="BV161">
        <v>81</v>
      </c>
      <c r="BW161">
        <v>4.5999999999999996</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522200</v>
      </c>
      <c r="E162">
        <v>726500</v>
      </c>
      <c r="F162">
        <v>71.900000000000006</v>
      </c>
      <c r="G162">
        <v>1</v>
      </c>
      <c r="H162">
        <v>528000</v>
      </c>
      <c r="I162">
        <v>730800</v>
      </c>
      <c r="J162">
        <v>72.2</v>
      </c>
      <c r="K162">
        <v>1</v>
      </c>
      <c r="L162">
        <v>529600</v>
      </c>
      <c r="M162">
        <v>736400</v>
      </c>
      <c r="N162">
        <v>71.900000000000006</v>
      </c>
      <c r="O162">
        <v>1.8</v>
      </c>
      <c r="P162">
        <v>534300</v>
      </c>
      <c r="Q162">
        <v>738000</v>
      </c>
      <c r="R162">
        <v>72.400000000000006</v>
      </c>
      <c r="S162">
        <v>1.8</v>
      </c>
      <c r="T162">
        <v>524600</v>
      </c>
      <c r="U162">
        <v>740500</v>
      </c>
      <c r="V162">
        <v>70.8</v>
      </c>
      <c r="W162">
        <v>1.9</v>
      </c>
      <c r="X162">
        <v>512600</v>
      </c>
      <c r="Y162">
        <v>737200</v>
      </c>
      <c r="Z162">
        <v>69.5</v>
      </c>
      <c r="AA162">
        <v>2</v>
      </c>
      <c r="AB162">
        <v>536900</v>
      </c>
      <c r="AC162">
        <v>738600</v>
      </c>
      <c r="AD162">
        <v>72.7</v>
      </c>
      <c r="AE162">
        <v>1.9</v>
      </c>
      <c r="AF162">
        <v>538100</v>
      </c>
      <c r="AG162">
        <v>738200</v>
      </c>
      <c r="AH162">
        <v>72.900000000000006</v>
      </c>
      <c r="AI162">
        <v>2</v>
      </c>
      <c r="AJ162">
        <v>522800</v>
      </c>
      <c r="AK162">
        <v>733600</v>
      </c>
      <c r="AL162">
        <v>71.3</v>
      </c>
      <c r="AM162">
        <v>2.1</v>
      </c>
      <c r="AN162">
        <v>509400</v>
      </c>
      <c r="AO162">
        <v>729900</v>
      </c>
      <c r="AP162">
        <v>69.8</v>
      </c>
      <c r="AQ162">
        <v>2.1</v>
      </c>
      <c r="AR162">
        <v>508200</v>
      </c>
      <c r="AS162">
        <v>728800</v>
      </c>
      <c r="AT162">
        <v>69.7</v>
      </c>
      <c r="AU162">
        <v>2.1</v>
      </c>
      <c r="AV162">
        <v>535600</v>
      </c>
      <c r="AW162">
        <v>727900</v>
      </c>
      <c r="AX162">
        <v>73.599999999999994</v>
      </c>
      <c r="AY162">
        <v>2.1</v>
      </c>
      <c r="AZ162">
        <v>545900</v>
      </c>
      <c r="BA162">
        <v>729400</v>
      </c>
      <c r="BB162">
        <v>74.8</v>
      </c>
      <c r="BC162">
        <v>2.1</v>
      </c>
      <c r="BD162">
        <v>560200</v>
      </c>
      <c r="BE162">
        <v>729000</v>
      </c>
      <c r="BF162">
        <v>76.8</v>
      </c>
      <c r="BG162">
        <v>2.1</v>
      </c>
      <c r="BH162">
        <v>548300</v>
      </c>
      <c r="BI162">
        <v>723900</v>
      </c>
      <c r="BJ162">
        <v>75.7</v>
      </c>
      <c r="BK162">
        <v>2.1</v>
      </c>
      <c r="BL162">
        <v>552800</v>
      </c>
      <c r="BM162">
        <v>721500</v>
      </c>
      <c r="BN162">
        <v>76.599999999999994</v>
      </c>
      <c r="BO162">
        <v>2.1</v>
      </c>
      <c r="BP162">
        <v>545600</v>
      </c>
      <c r="BQ162">
        <v>719600</v>
      </c>
      <c r="BR162">
        <v>75.8</v>
      </c>
      <c r="BS162">
        <v>2.4</v>
      </c>
      <c r="BT162">
        <v>524500</v>
      </c>
      <c r="BU162">
        <v>718000</v>
      </c>
      <c r="BV162">
        <v>73.099999999999994</v>
      </c>
      <c r="BW162">
        <v>2.2999999999999998</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55400</v>
      </c>
      <c r="E163">
        <v>86800</v>
      </c>
      <c r="F163">
        <v>63.9</v>
      </c>
      <c r="G163">
        <v>3.7</v>
      </c>
      <c r="H163">
        <v>62400</v>
      </c>
      <c r="I163">
        <v>87700</v>
      </c>
      <c r="J163">
        <v>71.2</v>
      </c>
      <c r="K163">
        <v>3.5</v>
      </c>
      <c r="L163">
        <v>61100</v>
      </c>
      <c r="M163">
        <v>88000</v>
      </c>
      <c r="N163">
        <v>69.400000000000006</v>
      </c>
      <c r="O163">
        <v>5.7</v>
      </c>
      <c r="P163">
        <v>63500</v>
      </c>
      <c r="Q163">
        <v>87700</v>
      </c>
      <c r="R163">
        <v>72.400000000000006</v>
      </c>
      <c r="S163">
        <v>5.4</v>
      </c>
      <c r="T163">
        <v>59400</v>
      </c>
      <c r="U163">
        <v>86400</v>
      </c>
      <c r="V163">
        <v>68.7</v>
      </c>
      <c r="W163">
        <v>5.3</v>
      </c>
      <c r="X163">
        <v>64300</v>
      </c>
      <c r="Y163">
        <v>88300</v>
      </c>
      <c r="Z163">
        <v>72.8</v>
      </c>
      <c r="AA163">
        <v>5.3</v>
      </c>
      <c r="AB163">
        <v>65000</v>
      </c>
      <c r="AC163">
        <v>88100</v>
      </c>
      <c r="AD163">
        <v>73.8</v>
      </c>
      <c r="AE163">
        <v>5.7</v>
      </c>
      <c r="AF163">
        <v>65300</v>
      </c>
      <c r="AG163">
        <v>87300</v>
      </c>
      <c r="AH163">
        <v>74.900000000000006</v>
      </c>
      <c r="AI163">
        <v>6.5</v>
      </c>
      <c r="AJ163">
        <v>58700</v>
      </c>
      <c r="AK163">
        <v>86700</v>
      </c>
      <c r="AL163">
        <v>67.7</v>
      </c>
      <c r="AM163">
        <v>6.6</v>
      </c>
      <c r="AN163">
        <v>59800</v>
      </c>
      <c r="AO163">
        <v>88500</v>
      </c>
      <c r="AP163">
        <v>67.599999999999994</v>
      </c>
      <c r="AQ163">
        <v>6.4</v>
      </c>
      <c r="AR163">
        <v>59300</v>
      </c>
      <c r="AS163">
        <v>89100</v>
      </c>
      <c r="AT163">
        <v>66.599999999999994</v>
      </c>
      <c r="AU163">
        <v>6.5</v>
      </c>
      <c r="AV163">
        <v>62300</v>
      </c>
      <c r="AW163">
        <v>88100</v>
      </c>
      <c r="AX163">
        <v>70.599999999999994</v>
      </c>
      <c r="AY163">
        <v>6.5</v>
      </c>
      <c r="AZ163">
        <v>67600</v>
      </c>
      <c r="BA163">
        <v>87400</v>
      </c>
      <c r="BB163">
        <v>77.3</v>
      </c>
      <c r="BC163">
        <v>6.6</v>
      </c>
      <c r="BD163">
        <v>70800</v>
      </c>
      <c r="BE163">
        <v>90100</v>
      </c>
      <c r="BF163">
        <v>78.599999999999994</v>
      </c>
      <c r="BG163">
        <v>5.8</v>
      </c>
      <c r="BH163">
        <v>65400</v>
      </c>
      <c r="BI163">
        <v>90600</v>
      </c>
      <c r="BJ163">
        <v>72.3</v>
      </c>
      <c r="BK163">
        <v>6</v>
      </c>
      <c r="BL163">
        <v>59900</v>
      </c>
      <c r="BM163">
        <v>90500</v>
      </c>
      <c r="BN163">
        <v>66.2</v>
      </c>
      <c r="BO163">
        <v>6.7</v>
      </c>
      <c r="BP163">
        <v>67100</v>
      </c>
      <c r="BQ163">
        <v>87600</v>
      </c>
      <c r="BR163">
        <v>76.7</v>
      </c>
      <c r="BS163">
        <v>6.4</v>
      </c>
      <c r="BT163">
        <v>63500</v>
      </c>
      <c r="BU163">
        <v>85000</v>
      </c>
      <c r="BV163">
        <v>74.7</v>
      </c>
      <c r="BW163">
        <v>6.7</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351100</v>
      </c>
      <c r="E164">
        <v>478200</v>
      </c>
      <c r="F164">
        <v>73.400000000000006</v>
      </c>
      <c r="G164">
        <v>2.1</v>
      </c>
      <c r="H164">
        <v>353100</v>
      </c>
      <c r="I164">
        <v>490100</v>
      </c>
      <c r="J164">
        <v>72.099999999999994</v>
      </c>
      <c r="K164">
        <v>2.2000000000000002</v>
      </c>
      <c r="L164">
        <v>374900</v>
      </c>
      <c r="M164">
        <v>493400</v>
      </c>
      <c r="N164">
        <v>76</v>
      </c>
      <c r="O164">
        <v>2.1</v>
      </c>
      <c r="P164">
        <v>359800</v>
      </c>
      <c r="Q164">
        <v>491300</v>
      </c>
      <c r="R164">
        <v>73.2</v>
      </c>
      <c r="S164">
        <v>2.2000000000000002</v>
      </c>
      <c r="T164">
        <v>355800</v>
      </c>
      <c r="U164">
        <v>497300</v>
      </c>
      <c r="V164">
        <v>71.5</v>
      </c>
      <c r="W164">
        <v>2.1</v>
      </c>
      <c r="X164">
        <v>345400</v>
      </c>
      <c r="Y164">
        <v>495400</v>
      </c>
      <c r="Z164">
        <v>69.7</v>
      </c>
      <c r="AA164">
        <v>2.2999999999999998</v>
      </c>
      <c r="AB164">
        <v>343700</v>
      </c>
      <c r="AC164">
        <v>496900</v>
      </c>
      <c r="AD164">
        <v>69.2</v>
      </c>
      <c r="AE164">
        <v>2.4</v>
      </c>
      <c r="AF164">
        <v>338300</v>
      </c>
      <c r="AG164">
        <v>498800</v>
      </c>
      <c r="AH164">
        <v>67.8</v>
      </c>
      <c r="AI164">
        <v>2.5</v>
      </c>
      <c r="AJ164">
        <v>344000</v>
      </c>
      <c r="AK164">
        <v>501700</v>
      </c>
      <c r="AL164">
        <v>68.599999999999994</v>
      </c>
      <c r="AM164">
        <v>2.4</v>
      </c>
      <c r="AN164">
        <v>342400</v>
      </c>
      <c r="AO164">
        <v>502300</v>
      </c>
      <c r="AP164">
        <v>68.2</v>
      </c>
      <c r="AQ164">
        <v>2.5</v>
      </c>
      <c r="AR164">
        <v>346700</v>
      </c>
      <c r="AS164">
        <v>503200</v>
      </c>
      <c r="AT164">
        <v>68.900000000000006</v>
      </c>
      <c r="AU164">
        <v>2.5</v>
      </c>
      <c r="AV164">
        <v>379100</v>
      </c>
      <c r="AW164">
        <v>506000</v>
      </c>
      <c r="AX164">
        <v>74.900000000000006</v>
      </c>
      <c r="AY164">
        <v>2.4</v>
      </c>
      <c r="AZ164">
        <v>376900</v>
      </c>
      <c r="BA164">
        <v>509000</v>
      </c>
      <c r="BB164">
        <v>74</v>
      </c>
      <c r="BC164">
        <v>2.5</v>
      </c>
      <c r="BD164">
        <v>390700</v>
      </c>
      <c r="BE164">
        <v>509900</v>
      </c>
      <c r="BF164">
        <v>76.599999999999994</v>
      </c>
      <c r="BG164">
        <v>2.5</v>
      </c>
      <c r="BH164">
        <v>388900</v>
      </c>
      <c r="BI164">
        <v>518500</v>
      </c>
      <c r="BJ164">
        <v>75</v>
      </c>
      <c r="BK164">
        <v>2.5</v>
      </c>
      <c r="BL164">
        <v>384800</v>
      </c>
      <c r="BM164">
        <v>515500</v>
      </c>
      <c r="BN164">
        <v>74.599999999999994</v>
      </c>
      <c r="BO164">
        <v>2.5</v>
      </c>
      <c r="BP164">
        <v>411000</v>
      </c>
      <c r="BQ164">
        <v>512900</v>
      </c>
      <c r="BR164">
        <v>80.099999999999994</v>
      </c>
      <c r="BS164">
        <v>2.5</v>
      </c>
      <c r="BT164">
        <v>374400</v>
      </c>
      <c r="BU164">
        <v>514800</v>
      </c>
      <c r="BV164">
        <v>72.7</v>
      </c>
      <c r="BW164">
        <v>2.9</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123500</v>
      </c>
      <c r="E165">
        <v>192800</v>
      </c>
      <c r="F165">
        <v>64</v>
      </c>
      <c r="G165">
        <v>2.7</v>
      </c>
      <c r="H165">
        <v>126700</v>
      </c>
      <c r="I165">
        <v>198500</v>
      </c>
      <c r="J165">
        <v>63.8</v>
      </c>
      <c r="K165">
        <v>2.6</v>
      </c>
      <c r="L165">
        <v>138200</v>
      </c>
      <c r="M165">
        <v>203700</v>
      </c>
      <c r="N165">
        <v>67.8</v>
      </c>
      <c r="O165">
        <v>2.5</v>
      </c>
      <c r="P165">
        <v>138700</v>
      </c>
      <c r="Q165">
        <v>207900</v>
      </c>
      <c r="R165">
        <v>66.7</v>
      </c>
      <c r="S165">
        <v>2.6</v>
      </c>
      <c r="T165">
        <v>130200</v>
      </c>
      <c r="U165">
        <v>209100</v>
      </c>
      <c r="V165">
        <v>62.3</v>
      </c>
      <c r="W165">
        <v>2.8</v>
      </c>
      <c r="X165">
        <v>135300</v>
      </c>
      <c r="Y165">
        <v>214500</v>
      </c>
      <c r="Z165">
        <v>63.1</v>
      </c>
      <c r="AA165">
        <v>2.8</v>
      </c>
      <c r="AB165">
        <v>136700</v>
      </c>
      <c r="AC165">
        <v>218900</v>
      </c>
      <c r="AD165">
        <v>62.4</v>
      </c>
      <c r="AE165">
        <v>2.7</v>
      </c>
      <c r="AF165">
        <v>134600</v>
      </c>
      <c r="AG165">
        <v>221500</v>
      </c>
      <c r="AH165">
        <v>60.8</v>
      </c>
      <c r="AI165">
        <v>2.9</v>
      </c>
      <c r="AJ165">
        <v>138800</v>
      </c>
      <c r="AK165">
        <v>221900</v>
      </c>
      <c r="AL165">
        <v>62.5</v>
      </c>
      <c r="AM165">
        <v>2.7</v>
      </c>
      <c r="AN165">
        <v>138400</v>
      </c>
      <c r="AO165">
        <v>222900</v>
      </c>
      <c r="AP165">
        <v>62.1</v>
      </c>
      <c r="AQ165">
        <v>2.8</v>
      </c>
      <c r="AR165">
        <v>143300</v>
      </c>
      <c r="AS165">
        <v>225100</v>
      </c>
      <c r="AT165">
        <v>63.7</v>
      </c>
      <c r="AU165">
        <v>2.7</v>
      </c>
      <c r="AV165">
        <v>143700</v>
      </c>
      <c r="AW165">
        <v>230000</v>
      </c>
      <c r="AX165">
        <v>62.5</v>
      </c>
      <c r="AY165">
        <v>2.9</v>
      </c>
      <c r="AZ165">
        <v>145100</v>
      </c>
      <c r="BA165">
        <v>231200</v>
      </c>
      <c r="BB165">
        <v>62.8</v>
      </c>
      <c r="BC165">
        <v>2.9</v>
      </c>
      <c r="BD165">
        <v>157300</v>
      </c>
      <c r="BE165">
        <v>235300</v>
      </c>
      <c r="BF165">
        <v>66.8</v>
      </c>
      <c r="BG165">
        <v>3.1</v>
      </c>
      <c r="BH165">
        <v>156300</v>
      </c>
      <c r="BI165">
        <v>234200</v>
      </c>
      <c r="BJ165">
        <v>66.7</v>
      </c>
      <c r="BK165">
        <v>3.2</v>
      </c>
      <c r="BL165">
        <v>168200</v>
      </c>
      <c r="BM165">
        <v>236700</v>
      </c>
      <c r="BN165">
        <v>71.099999999999994</v>
      </c>
      <c r="BO165">
        <v>3.3</v>
      </c>
      <c r="BP165">
        <v>171700</v>
      </c>
      <c r="BQ165">
        <v>237700</v>
      </c>
      <c r="BR165">
        <v>72.2</v>
      </c>
      <c r="BS165">
        <v>3.9</v>
      </c>
      <c r="BT165">
        <v>148700</v>
      </c>
      <c r="BU165">
        <v>233000</v>
      </c>
      <c r="BV165">
        <v>63.8</v>
      </c>
      <c r="BW165">
        <v>4.2</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314700</v>
      </c>
      <c r="E166">
        <v>400900</v>
      </c>
      <c r="F166">
        <v>78.5</v>
      </c>
      <c r="G166">
        <v>1.3</v>
      </c>
      <c r="H166">
        <v>320200</v>
      </c>
      <c r="I166">
        <v>402000</v>
      </c>
      <c r="J166">
        <v>79.7</v>
      </c>
      <c r="K166">
        <v>1.3</v>
      </c>
      <c r="L166">
        <v>322700</v>
      </c>
      <c r="M166">
        <v>408800</v>
      </c>
      <c r="N166">
        <v>78.900000000000006</v>
      </c>
      <c r="O166">
        <v>2.2000000000000002</v>
      </c>
      <c r="P166">
        <v>319300</v>
      </c>
      <c r="Q166">
        <v>410100</v>
      </c>
      <c r="R166">
        <v>77.900000000000006</v>
      </c>
      <c r="S166">
        <v>2.2000000000000002</v>
      </c>
      <c r="T166">
        <v>321400</v>
      </c>
      <c r="U166">
        <v>413100</v>
      </c>
      <c r="V166">
        <v>77.8</v>
      </c>
      <c r="W166">
        <v>2.2999999999999998</v>
      </c>
      <c r="X166">
        <v>312100</v>
      </c>
      <c r="Y166">
        <v>411400</v>
      </c>
      <c r="Z166">
        <v>75.900000000000006</v>
      </c>
      <c r="AA166">
        <v>2.2999999999999998</v>
      </c>
      <c r="AB166">
        <v>296000</v>
      </c>
      <c r="AC166">
        <v>413700</v>
      </c>
      <c r="AD166">
        <v>71.599999999999994</v>
      </c>
      <c r="AE166">
        <v>2.5</v>
      </c>
      <c r="AF166">
        <v>305700</v>
      </c>
      <c r="AG166">
        <v>414700</v>
      </c>
      <c r="AH166">
        <v>73.7</v>
      </c>
      <c r="AI166">
        <v>2.6</v>
      </c>
      <c r="AJ166">
        <v>308800</v>
      </c>
      <c r="AK166">
        <v>411800</v>
      </c>
      <c r="AL166">
        <v>75</v>
      </c>
      <c r="AM166">
        <v>2.6</v>
      </c>
      <c r="AN166">
        <v>304000</v>
      </c>
      <c r="AO166">
        <v>414200</v>
      </c>
      <c r="AP166">
        <v>73.400000000000006</v>
      </c>
      <c r="AQ166">
        <v>2.7</v>
      </c>
      <c r="AR166">
        <v>319600</v>
      </c>
      <c r="AS166">
        <v>413200</v>
      </c>
      <c r="AT166">
        <v>77.3</v>
      </c>
      <c r="AU166">
        <v>2.5</v>
      </c>
      <c r="AV166">
        <v>321700</v>
      </c>
      <c r="AW166">
        <v>420200</v>
      </c>
      <c r="AX166">
        <v>76.599999999999994</v>
      </c>
      <c r="AY166">
        <v>2.5</v>
      </c>
      <c r="AZ166">
        <v>325000</v>
      </c>
      <c r="BA166">
        <v>421600</v>
      </c>
      <c r="BB166">
        <v>77.099999999999994</v>
      </c>
      <c r="BC166">
        <v>2.6</v>
      </c>
      <c r="BD166">
        <v>326500</v>
      </c>
      <c r="BE166">
        <v>423000</v>
      </c>
      <c r="BF166">
        <v>77.2</v>
      </c>
      <c r="BG166">
        <v>2.7</v>
      </c>
      <c r="BH166">
        <v>324100</v>
      </c>
      <c r="BI166">
        <v>420200</v>
      </c>
      <c r="BJ166">
        <v>77.099999999999994</v>
      </c>
      <c r="BK166">
        <v>2.8</v>
      </c>
      <c r="BL166">
        <v>340600</v>
      </c>
      <c r="BM166">
        <v>423200</v>
      </c>
      <c r="BN166">
        <v>80.5</v>
      </c>
      <c r="BO166">
        <v>2.6</v>
      </c>
      <c r="BP166">
        <v>335200</v>
      </c>
      <c r="BQ166">
        <v>420600</v>
      </c>
      <c r="BR166">
        <v>79.7</v>
      </c>
      <c r="BS166">
        <v>2.8</v>
      </c>
      <c r="BT166">
        <v>330300</v>
      </c>
      <c r="BU166">
        <v>421000</v>
      </c>
      <c r="BV166">
        <v>78.5</v>
      </c>
      <c r="BW166">
        <v>2.7</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43000</v>
      </c>
      <c r="E167">
        <v>55700</v>
      </c>
      <c r="F167">
        <v>77.099999999999994</v>
      </c>
      <c r="G167">
        <v>3.5</v>
      </c>
      <c r="H167">
        <v>42400</v>
      </c>
      <c r="I167">
        <v>55100</v>
      </c>
      <c r="J167">
        <v>76.900000000000006</v>
      </c>
      <c r="K167">
        <v>3.7</v>
      </c>
      <c r="L167">
        <v>39800</v>
      </c>
      <c r="M167">
        <v>55400</v>
      </c>
      <c r="N167">
        <v>71.8</v>
      </c>
      <c r="O167">
        <v>6.6</v>
      </c>
      <c r="P167">
        <v>44600</v>
      </c>
      <c r="Q167">
        <v>56900</v>
      </c>
      <c r="R167">
        <v>78.400000000000006</v>
      </c>
      <c r="S167">
        <v>5.7</v>
      </c>
      <c r="T167">
        <v>43900</v>
      </c>
      <c r="U167">
        <v>57800</v>
      </c>
      <c r="V167">
        <v>76.099999999999994</v>
      </c>
      <c r="W167">
        <v>6.4</v>
      </c>
      <c r="X167">
        <v>42500</v>
      </c>
      <c r="Y167">
        <v>57500</v>
      </c>
      <c r="Z167">
        <v>73.900000000000006</v>
      </c>
      <c r="AA167">
        <v>6.5</v>
      </c>
      <c r="AB167">
        <v>44600</v>
      </c>
      <c r="AC167">
        <v>57600</v>
      </c>
      <c r="AD167">
        <v>77.400000000000006</v>
      </c>
      <c r="AE167">
        <v>6</v>
      </c>
      <c r="AF167">
        <v>45100</v>
      </c>
      <c r="AG167">
        <v>58600</v>
      </c>
      <c r="AH167">
        <v>77</v>
      </c>
      <c r="AI167">
        <v>6.5</v>
      </c>
      <c r="AJ167">
        <v>42600</v>
      </c>
      <c r="AK167">
        <v>57400</v>
      </c>
      <c r="AL167">
        <v>74.099999999999994</v>
      </c>
      <c r="AM167">
        <v>6.5</v>
      </c>
      <c r="AN167">
        <v>42000</v>
      </c>
      <c r="AO167">
        <v>56700</v>
      </c>
      <c r="AP167">
        <v>74.099999999999994</v>
      </c>
      <c r="AQ167">
        <v>6.8</v>
      </c>
      <c r="AR167">
        <v>42900</v>
      </c>
      <c r="AS167">
        <v>57500</v>
      </c>
      <c r="AT167">
        <v>74.599999999999994</v>
      </c>
      <c r="AU167">
        <v>6.5</v>
      </c>
      <c r="AV167">
        <v>42200</v>
      </c>
      <c r="AW167">
        <v>56400</v>
      </c>
      <c r="AX167">
        <v>74.900000000000006</v>
      </c>
      <c r="AY167">
        <v>6.5</v>
      </c>
      <c r="AZ167">
        <v>46500</v>
      </c>
      <c r="BA167">
        <v>57200</v>
      </c>
      <c r="BB167">
        <v>81.3</v>
      </c>
      <c r="BC167">
        <v>6.1</v>
      </c>
      <c r="BD167">
        <v>49500</v>
      </c>
      <c r="BE167">
        <v>57300</v>
      </c>
      <c r="BF167">
        <v>86.3</v>
      </c>
      <c r="BG167">
        <v>5.0999999999999996</v>
      </c>
      <c r="BH167">
        <v>45000</v>
      </c>
      <c r="BI167">
        <v>59500</v>
      </c>
      <c r="BJ167">
        <v>75.7</v>
      </c>
      <c r="BK167">
        <v>7</v>
      </c>
      <c r="BL167">
        <v>42200</v>
      </c>
      <c r="BM167">
        <v>57900</v>
      </c>
      <c r="BN167">
        <v>73</v>
      </c>
      <c r="BO167">
        <v>7.4</v>
      </c>
      <c r="BP167">
        <v>45700</v>
      </c>
      <c r="BQ167">
        <v>58100</v>
      </c>
      <c r="BR167">
        <v>78.7</v>
      </c>
      <c r="BS167">
        <v>7.4</v>
      </c>
      <c r="BT167">
        <v>47900</v>
      </c>
      <c r="BU167">
        <v>61800</v>
      </c>
      <c r="BV167">
        <v>77.5</v>
      </c>
      <c r="BW167">
        <v>7.3</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121000</v>
      </c>
      <c r="E168">
        <v>173600</v>
      </c>
      <c r="F168">
        <v>69.7</v>
      </c>
      <c r="G168">
        <v>3.6</v>
      </c>
      <c r="H168">
        <v>124400</v>
      </c>
      <c r="I168">
        <v>175800</v>
      </c>
      <c r="J168">
        <v>70.8</v>
      </c>
      <c r="K168">
        <v>3.6</v>
      </c>
      <c r="L168">
        <v>124200</v>
      </c>
      <c r="M168">
        <v>177600</v>
      </c>
      <c r="N168">
        <v>70</v>
      </c>
      <c r="O168">
        <v>3.7</v>
      </c>
      <c r="P168">
        <v>120900</v>
      </c>
      <c r="Q168">
        <v>181200</v>
      </c>
      <c r="R168">
        <v>66.7</v>
      </c>
      <c r="S168">
        <v>3.8</v>
      </c>
      <c r="T168">
        <v>131400</v>
      </c>
      <c r="U168">
        <v>186400</v>
      </c>
      <c r="V168">
        <v>70.5</v>
      </c>
      <c r="W168">
        <v>3.5</v>
      </c>
      <c r="X168">
        <v>131200</v>
      </c>
      <c r="Y168">
        <v>188900</v>
      </c>
      <c r="Z168">
        <v>69.400000000000006</v>
      </c>
      <c r="AA168">
        <v>4</v>
      </c>
      <c r="AB168">
        <v>121700</v>
      </c>
      <c r="AC168">
        <v>190000</v>
      </c>
      <c r="AD168">
        <v>64.099999999999994</v>
      </c>
      <c r="AE168">
        <v>4.4000000000000004</v>
      </c>
      <c r="AF168">
        <v>131900</v>
      </c>
      <c r="AG168">
        <v>194900</v>
      </c>
      <c r="AH168">
        <v>67.7</v>
      </c>
      <c r="AI168">
        <v>4</v>
      </c>
      <c r="AJ168">
        <v>132100</v>
      </c>
      <c r="AK168">
        <v>195900</v>
      </c>
      <c r="AL168">
        <v>67.5</v>
      </c>
      <c r="AM168">
        <v>4</v>
      </c>
      <c r="AN168">
        <v>140300</v>
      </c>
      <c r="AO168">
        <v>196800</v>
      </c>
      <c r="AP168">
        <v>71.3</v>
      </c>
      <c r="AQ168">
        <v>3.7</v>
      </c>
      <c r="AR168">
        <v>150900</v>
      </c>
      <c r="AS168">
        <v>201700</v>
      </c>
      <c r="AT168">
        <v>74.8</v>
      </c>
      <c r="AU168">
        <v>3.5</v>
      </c>
      <c r="AV168">
        <v>156300</v>
      </c>
      <c r="AW168">
        <v>206000</v>
      </c>
      <c r="AX168">
        <v>75.8</v>
      </c>
      <c r="AY168">
        <v>3.8</v>
      </c>
      <c r="AZ168">
        <v>156000</v>
      </c>
      <c r="BA168">
        <v>208700</v>
      </c>
      <c r="BB168">
        <v>74.8</v>
      </c>
      <c r="BC168">
        <v>3.9</v>
      </c>
      <c r="BD168">
        <v>172800</v>
      </c>
      <c r="BE168">
        <v>207900</v>
      </c>
      <c r="BF168">
        <v>83.1</v>
      </c>
      <c r="BG168">
        <v>3.4</v>
      </c>
      <c r="BH168">
        <v>166700</v>
      </c>
      <c r="BI168">
        <v>211400</v>
      </c>
      <c r="BJ168">
        <v>78.8</v>
      </c>
      <c r="BK168">
        <v>3.7</v>
      </c>
      <c r="BL168">
        <v>172200</v>
      </c>
      <c r="BM168">
        <v>215700</v>
      </c>
      <c r="BN168">
        <v>79.900000000000006</v>
      </c>
      <c r="BO168">
        <v>3.6</v>
      </c>
      <c r="BP168">
        <v>179500</v>
      </c>
      <c r="BQ168">
        <v>220600</v>
      </c>
      <c r="BR168">
        <v>81.400000000000006</v>
      </c>
      <c r="BS168">
        <v>4</v>
      </c>
      <c r="BT168">
        <v>166500</v>
      </c>
      <c r="BU168">
        <v>221600</v>
      </c>
      <c r="BV168">
        <v>75.099999999999994</v>
      </c>
      <c r="BW168">
        <v>4.5</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46500</v>
      </c>
      <c r="E169">
        <v>60400</v>
      </c>
      <c r="F169">
        <v>76.900000000000006</v>
      </c>
      <c r="G169">
        <v>3.5</v>
      </c>
      <c r="H169">
        <v>46800</v>
      </c>
      <c r="I169">
        <v>60500</v>
      </c>
      <c r="J169">
        <v>77.3</v>
      </c>
      <c r="K169">
        <v>3.5</v>
      </c>
      <c r="L169">
        <v>47200</v>
      </c>
      <c r="M169">
        <v>60600</v>
      </c>
      <c r="N169">
        <v>78</v>
      </c>
      <c r="O169">
        <v>6.4</v>
      </c>
      <c r="P169">
        <v>46700</v>
      </c>
      <c r="Q169">
        <v>60900</v>
      </c>
      <c r="R169">
        <v>76.599999999999994</v>
      </c>
      <c r="S169">
        <v>6.6</v>
      </c>
      <c r="T169">
        <v>49900</v>
      </c>
      <c r="U169">
        <v>62100</v>
      </c>
      <c r="V169">
        <v>80.3</v>
      </c>
      <c r="W169">
        <v>5.7</v>
      </c>
      <c r="X169">
        <v>49700</v>
      </c>
      <c r="Y169">
        <v>62400</v>
      </c>
      <c r="Z169">
        <v>79.599999999999994</v>
      </c>
      <c r="AA169">
        <v>5.4</v>
      </c>
      <c r="AB169">
        <v>46100</v>
      </c>
      <c r="AC169">
        <v>62000</v>
      </c>
      <c r="AD169">
        <v>74.400000000000006</v>
      </c>
      <c r="AE169">
        <v>6.4</v>
      </c>
      <c r="AF169">
        <v>44400</v>
      </c>
      <c r="AG169">
        <v>61500</v>
      </c>
      <c r="AH169">
        <v>72.2</v>
      </c>
      <c r="AI169">
        <v>6.9</v>
      </c>
      <c r="AJ169">
        <v>47500</v>
      </c>
      <c r="AK169">
        <v>60300</v>
      </c>
      <c r="AL169">
        <v>78.8</v>
      </c>
      <c r="AM169">
        <v>6.5</v>
      </c>
      <c r="AN169">
        <v>44300</v>
      </c>
      <c r="AO169">
        <v>60000</v>
      </c>
      <c r="AP169">
        <v>73.900000000000006</v>
      </c>
      <c r="AQ169">
        <v>6.8</v>
      </c>
      <c r="AR169">
        <v>46700</v>
      </c>
      <c r="AS169">
        <v>59300</v>
      </c>
      <c r="AT169">
        <v>78.8</v>
      </c>
      <c r="AU169">
        <v>6.5</v>
      </c>
      <c r="AV169">
        <v>50000</v>
      </c>
      <c r="AW169">
        <v>62200</v>
      </c>
      <c r="AX169">
        <v>80.3</v>
      </c>
      <c r="AY169">
        <v>7</v>
      </c>
      <c r="AZ169">
        <v>47000</v>
      </c>
      <c r="BA169">
        <v>61300</v>
      </c>
      <c r="BB169">
        <v>76.7</v>
      </c>
      <c r="BC169">
        <v>7.1</v>
      </c>
      <c r="BD169">
        <v>48800</v>
      </c>
      <c r="BE169">
        <v>62000</v>
      </c>
      <c r="BF169">
        <v>78.7</v>
      </c>
      <c r="BG169">
        <v>7</v>
      </c>
      <c r="BH169">
        <v>46000</v>
      </c>
      <c r="BI169">
        <v>60200</v>
      </c>
      <c r="BJ169">
        <v>76.400000000000006</v>
      </c>
      <c r="BK169">
        <v>7.6</v>
      </c>
      <c r="BL169">
        <v>46100</v>
      </c>
      <c r="BM169">
        <v>59900</v>
      </c>
      <c r="BN169">
        <v>76.900000000000006</v>
      </c>
      <c r="BO169">
        <v>7.2</v>
      </c>
      <c r="BP169">
        <v>47200</v>
      </c>
      <c r="BQ169">
        <v>61500</v>
      </c>
      <c r="BR169">
        <v>76.8</v>
      </c>
      <c r="BS169">
        <v>7.4</v>
      </c>
      <c r="BT169">
        <v>39600</v>
      </c>
      <c r="BU169">
        <v>58800</v>
      </c>
      <c r="BV169">
        <v>67.3</v>
      </c>
      <c r="BW169">
        <v>9.1</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40200</v>
      </c>
      <c r="E170">
        <v>58700</v>
      </c>
      <c r="F170">
        <v>68.5</v>
      </c>
      <c r="G170">
        <v>3.6</v>
      </c>
      <c r="H170">
        <v>42800</v>
      </c>
      <c r="I170">
        <v>60000</v>
      </c>
      <c r="J170">
        <v>71.2</v>
      </c>
      <c r="K170">
        <v>3.6</v>
      </c>
      <c r="L170">
        <v>44900</v>
      </c>
      <c r="M170">
        <v>59900</v>
      </c>
      <c r="N170">
        <v>75</v>
      </c>
      <c r="O170">
        <v>5.9</v>
      </c>
      <c r="P170">
        <v>45600</v>
      </c>
      <c r="Q170">
        <v>61500</v>
      </c>
      <c r="R170">
        <v>74.099999999999994</v>
      </c>
      <c r="S170">
        <v>6.2</v>
      </c>
      <c r="T170">
        <v>40300</v>
      </c>
      <c r="U170">
        <v>61400</v>
      </c>
      <c r="V170">
        <v>65.599999999999994</v>
      </c>
      <c r="W170">
        <v>6.9</v>
      </c>
      <c r="X170">
        <v>44500</v>
      </c>
      <c r="Y170">
        <v>62300</v>
      </c>
      <c r="Z170">
        <v>71.400000000000006</v>
      </c>
      <c r="AA170">
        <v>6.4</v>
      </c>
      <c r="AB170">
        <v>47800</v>
      </c>
      <c r="AC170">
        <v>62900</v>
      </c>
      <c r="AD170">
        <v>76.099999999999994</v>
      </c>
      <c r="AE170">
        <v>6.5</v>
      </c>
      <c r="AF170">
        <v>41600</v>
      </c>
      <c r="AG170">
        <v>62400</v>
      </c>
      <c r="AH170">
        <v>66.7</v>
      </c>
      <c r="AI170">
        <v>7.1</v>
      </c>
      <c r="AJ170">
        <v>44800</v>
      </c>
      <c r="AK170">
        <v>64800</v>
      </c>
      <c r="AL170">
        <v>69.099999999999994</v>
      </c>
      <c r="AM170">
        <v>7.1</v>
      </c>
      <c r="AN170">
        <v>48100</v>
      </c>
      <c r="AO170">
        <v>63200</v>
      </c>
      <c r="AP170">
        <v>76.099999999999994</v>
      </c>
      <c r="AQ170">
        <v>7</v>
      </c>
      <c r="AR170">
        <v>49000</v>
      </c>
      <c r="AS170">
        <v>64000</v>
      </c>
      <c r="AT170">
        <v>76.599999999999994</v>
      </c>
      <c r="AU170">
        <v>6.6</v>
      </c>
      <c r="AV170">
        <v>48900</v>
      </c>
      <c r="AW170">
        <v>65900</v>
      </c>
      <c r="AX170">
        <v>74.2</v>
      </c>
      <c r="AY170">
        <v>7.7</v>
      </c>
      <c r="AZ170">
        <v>44800</v>
      </c>
      <c r="BA170">
        <v>65800</v>
      </c>
      <c r="BB170">
        <v>68.099999999999994</v>
      </c>
      <c r="BC170">
        <v>8.1</v>
      </c>
      <c r="BD170">
        <v>43900</v>
      </c>
      <c r="BE170">
        <v>64300</v>
      </c>
      <c r="BF170">
        <v>68.3</v>
      </c>
      <c r="BG170">
        <v>8</v>
      </c>
      <c r="BH170">
        <v>43600</v>
      </c>
      <c r="BI170">
        <v>64000</v>
      </c>
      <c r="BJ170">
        <v>68.099999999999994</v>
      </c>
      <c r="BK170">
        <v>7.6</v>
      </c>
      <c r="BL170">
        <v>47500</v>
      </c>
      <c r="BM170">
        <v>64700</v>
      </c>
      <c r="BN170">
        <v>73.5</v>
      </c>
      <c r="BO170">
        <v>7.1</v>
      </c>
      <c r="BP170">
        <v>42200</v>
      </c>
      <c r="BQ170">
        <v>65100</v>
      </c>
      <c r="BR170">
        <v>64.900000000000006</v>
      </c>
      <c r="BS170">
        <v>8.1</v>
      </c>
      <c r="BT170">
        <v>50100</v>
      </c>
      <c r="BU170">
        <v>62800</v>
      </c>
      <c r="BV170">
        <v>79.8</v>
      </c>
      <c r="BW170">
        <v>7.4</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302100</v>
      </c>
      <c r="E171">
        <v>414800</v>
      </c>
      <c r="F171">
        <v>72.8</v>
      </c>
      <c r="G171">
        <v>1.3</v>
      </c>
      <c r="H171">
        <v>309100</v>
      </c>
      <c r="I171">
        <v>418700</v>
      </c>
      <c r="J171">
        <v>73.8</v>
      </c>
      <c r="K171">
        <v>1.4</v>
      </c>
      <c r="L171">
        <v>318900</v>
      </c>
      <c r="M171">
        <v>425700</v>
      </c>
      <c r="N171">
        <v>74.900000000000006</v>
      </c>
      <c r="O171">
        <v>2.2999999999999998</v>
      </c>
      <c r="P171">
        <v>318600</v>
      </c>
      <c r="Q171">
        <v>431900</v>
      </c>
      <c r="R171">
        <v>73.8</v>
      </c>
      <c r="S171">
        <v>2.2999999999999998</v>
      </c>
      <c r="T171">
        <v>323000</v>
      </c>
      <c r="U171">
        <v>435500</v>
      </c>
      <c r="V171">
        <v>74.2</v>
      </c>
      <c r="W171">
        <v>2.2999999999999998</v>
      </c>
      <c r="X171">
        <v>319900</v>
      </c>
      <c r="Y171">
        <v>437000</v>
      </c>
      <c r="Z171">
        <v>73.2</v>
      </c>
      <c r="AA171">
        <v>2.4</v>
      </c>
      <c r="AB171">
        <v>322200</v>
      </c>
      <c r="AC171">
        <v>439200</v>
      </c>
      <c r="AD171">
        <v>73.400000000000006</v>
      </c>
      <c r="AE171">
        <v>2.4</v>
      </c>
      <c r="AF171">
        <v>319800</v>
      </c>
      <c r="AG171">
        <v>439000</v>
      </c>
      <c r="AH171">
        <v>72.8</v>
      </c>
      <c r="AI171">
        <v>2.5</v>
      </c>
      <c r="AJ171">
        <v>308600</v>
      </c>
      <c r="AK171">
        <v>437000</v>
      </c>
      <c r="AL171">
        <v>70.599999999999994</v>
      </c>
      <c r="AM171">
        <v>2.6</v>
      </c>
      <c r="AN171">
        <v>319600</v>
      </c>
      <c r="AO171">
        <v>436400</v>
      </c>
      <c r="AP171">
        <v>73.2</v>
      </c>
      <c r="AQ171">
        <v>2.5</v>
      </c>
      <c r="AR171">
        <v>328300</v>
      </c>
      <c r="AS171">
        <v>438600</v>
      </c>
      <c r="AT171">
        <v>74.900000000000006</v>
      </c>
      <c r="AU171">
        <v>2.4</v>
      </c>
      <c r="AV171">
        <v>325500</v>
      </c>
      <c r="AW171">
        <v>438400</v>
      </c>
      <c r="AX171">
        <v>74.3</v>
      </c>
      <c r="AY171">
        <v>2.6</v>
      </c>
      <c r="AZ171">
        <v>324400</v>
      </c>
      <c r="BA171">
        <v>441900</v>
      </c>
      <c r="BB171">
        <v>73.400000000000006</v>
      </c>
      <c r="BC171">
        <v>2.7</v>
      </c>
      <c r="BD171">
        <v>332400</v>
      </c>
      <c r="BE171">
        <v>443700</v>
      </c>
      <c r="BF171">
        <v>74.900000000000006</v>
      </c>
      <c r="BG171">
        <v>2.7</v>
      </c>
      <c r="BH171">
        <v>334600</v>
      </c>
      <c r="BI171">
        <v>441800</v>
      </c>
      <c r="BJ171">
        <v>75.7</v>
      </c>
      <c r="BK171">
        <v>2.7</v>
      </c>
      <c r="BL171">
        <v>337500</v>
      </c>
      <c r="BM171">
        <v>441800</v>
      </c>
      <c r="BN171">
        <v>76.400000000000006</v>
      </c>
      <c r="BO171">
        <v>2.8</v>
      </c>
      <c r="BP171">
        <v>314700</v>
      </c>
      <c r="BQ171">
        <v>441300</v>
      </c>
      <c r="BR171">
        <v>71.3</v>
      </c>
      <c r="BS171">
        <v>3</v>
      </c>
      <c r="BT171">
        <v>324400</v>
      </c>
      <c r="BU171">
        <v>440400</v>
      </c>
      <c r="BV171">
        <v>73.7</v>
      </c>
      <c r="BW171">
        <v>3</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177700</v>
      </c>
      <c r="E172">
        <v>294700</v>
      </c>
      <c r="F172">
        <v>60.3</v>
      </c>
      <c r="G172">
        <v>2.6</v>
      </c>
      <c r="H172">
        <v>182600</v>
      </c>
      <c r="I172">
        <v>300000</v>
      </c>
      <c r="J172">
        <v>60.9</v>
      </c>
      <c r="K172">
        <v>2.6</v>
      </c>
      <c r="L172">
        <v>188300</v>
      </c>
      <c r="M172">
        <v>300700</v>
      </c>
      <c r="N172">
        <v>62.6</v>
      </c>
      <c r="O172">
        <v>2.6</v>
      </c>
      <c r="P172">
        <v>192400</v>
      </c>
      <c r="Q172">
        <v>303400</v>
      </c>
      <c r="R172">
        <v>63.4</v>
      </c>
      <c r="S172">
        <v>2.7</v>
      </c>
      <c r="T172">
        <v>182900</v>
      </c>
      <c r="U172">
        <v>307600</v>
      </c>
      <c r="V172">
        <v>59.5</v>
      </c>
      <c r="W172">
        <v>2.9</v>
      </c>
      <c r="X172">
        <v>184900</v>
      </c>
      <c r="Y172">
        <v>310300</v>
      </c>
      <c r="Z172">
        <v>59.6</v>
      </c>
      <c r="AA172">
        <v>2.8</v>
      </c>
      <c r="AB172">
        <v>190700</v>
      </c>
      <c r="AC172">
        <v>315700</v>
      </c>
      <c r="AD172">
        <v>60.4</v>
      </c>
      <c r="AE172">
        <v>2.7</v>
      </c>
      <c r="AF172">
        <v>190400</v>
      </c>
      <c r="AG172">
        <v>318700</v>
      </c>
      <c r="AH172">
        <v>59.7</v>
      </c>
      <c r="AI172">
        <v>2.9</v>
      </c>
      <c r="AJ172">
        <v>193300</v>
      </c>
      <c r="AK172">
        <v>320800</v>
      </c>
      <c r="AL172">
        <v>60.3</v>
      </c>
      <c r="AM172">
        <v>2.7</v>
      </c>
      <c r="AN172">
        <v>195700</v>
      </c>
      <c r="AO172">
        <v>321000</v>
      </c>
      <c r="AP172">
        <v>61</v>
      </c>
      <c r="AQ172">
        <v>2.7</v>
      </c>
      <c r="AR172">
        <v>189600</v>
      </c>
      <c r="AS172">
        <v>320400</v>
      </c>
      <c r="AT172">
        <v>59.2</v>
      </c>
      <c r="AU172">
        <v>3</v>
      </c>
      <c r="AV172">
        <v>197300</v>
      </c>
      <c r="AW172">
        <v>326000</v>
      </c>
      <c r="AX172">
        <v>60.5</v>
      </c>
      <c r="AY172">
        <v>2.9</v>
      </c>
      <c r="AZ172">
        <v>212400</v>
      </c>
      <c r="BA172">
        <v>330600</v>
      </c>
      <c r="BB172">
        <v>64.3</v>
      </c>
      <c r="BC172">
        <v>2.9</v>
      </c>
      <c r="BD172">
        <v>222500</v>
      </c>
      <c r="BE172">
        <v>332100</v>
      </c>
      <c r="BF172">
        <v>67</v>
      </c>
      <c r="BG172">
        <v>3</v>
      </c>
      <c r="BH172">
        <v>226900</v>
      </c>
      <c r="BI172">
        <v>332700</v>
      </c>
      <c r="BJ172">
        <v>68.2</v>
      </c>
      <c r="BK172">
        <v>3</v>
      </c>
      <c r="BL172">
        <v>224600</v>
      </c>
      <c r="BM172">
        <v>333800</v>
      </c>
      <c r="BN172">
        <v>67.3</v>
      </c>
      <c r="BO172">
        <v>3.1</v>
      </c>
      <c r="BP172">
        <v>238600</v>
      </c>
      <c r="BQ172">
        <v>334000</v>
      </c>
      <c r="BR172">
        <v>71.400000000000006</v>
      </c>
      <c r="BS172">
        <v>3.3</v>
      </c>
      <c r="BT172">
        <v>242900</v>
      </c>
      <c r="BU172">
        <v>332200</v>
      </c>
      <c r="BV172">
        <v>73.099999999999994</v>
      </c>
      <c r="BW172">
        <v>3.7</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83200</v>
      </c>
      <c r="E173">
        <v>117100</v>
      </c>
      <c r="F173">
        <v>71</v>
      </c>
      <c r="G173">
        <v>2.7</v>
      </c>
      <c r="H173">
        <v>79600</v>
      </c>
      <c r="I173">
        <v>118800</v>
      </c>
      <c r="J173">
        <v>67</v>
      </c>
      <c r="K173">
        <v>2.9</v>
      </c>
      <c r="L173">
        <v>82400</v>
      </c>
      <c r="M173">
        <v>121300</v>
      </c>
      <c r="N173">
        <v>67.900000000000006</v>
      </c>
      <c r="O173">
        <v>2.9</v>
      </c>
      <c r="P173">
        <v>81100</v>
      </c>
      <c r="Q173">
        <v>123100</v>
      </c>
      <c r="R173">
        <v>65.900000000000006</v>
      </c>
      <c r="S173">
        <v>2.9</v>
      </c>
      <c r="T173">
        <v>82400</v>
      </c>
      <c r="U173">
        <v>123400</v>
      </c>
      <c r="V173">
        <v>66.8</v>
      </c>
      <c r="W173">
        <v>2.8</v>
      </c>
      <c r="X173">
        <v>82900</v>
      </c>
      <c r="Y173">
        <v>125400</v>
      </c>
      <c r="Z173">
        <v>66.099999999999994</v>
      </c>
      <c r="AA173">
        <v>3.1</v>
      </c>
      <c r="AB173">
        <v>87200</v>
      </c>
      <c r="AC173">
        <v>128200</v>
      </c>
      <c r="AD173">
        <v>68</v>
      </c>
      <c r="AE173">
        <v>3</v>
      </c>
      <c r="AF173">
        <v>85000</v>
      </c>
      <c r="AG173">
        <v>131500</v>
      </c>
      <c r="AH173">
        <v>64.599999999999994</v>
      </c>
      <c r="AI173">
        <v>3.1</v>
      </c>
      <c r="AJ173">
        <v>85800</v>
      </c>
      <c r="AK173">
        <v>132700</v>
      </c>
      <c r="AL173">
        <v>64.7</v>
      </c>
      <c r="AM173">
        <v>2.9</v>
      </c>
      <c r="AN173">
        <v>91800</v>
      </c>
      <c r="AO173">
        <v>133700</v>
      </c>
      <c r="AP173">
        <v>68.7</v>
      </c>
      <c r="AQ173">
        <v>2.8</v>
      </c>
      <c r="AR173">
        <v>89700</v>
      </c>
      <c r="AS173">
        <v>135200</v>
      </c>
      <c r="AT173">
        <v>66.400000000000006</v>
      </c>
      <c r="AU173">
        <v>2.8</v>
      </c>
      <c r="AV173">
        <v>93500</v>
      </c>
      <c r="AW173">
        <v>137900</v>
      </c>
      <c r="AX173">
        <v>67.8</v>
      </c>
      <c r="AY173">
        <v>2.6</v>
      </c>
      <c r="AZ173">
        <v>92200</v>
      </c>
      <c r="BA173">
        <v>137100</v>
      </c>
      <c r="BB173">
        <v>67.3</v>
      </c>
      <c r="BC173">
        <v>2.8</v>
      </c>
      <c r="BD173">
        <v>97200</v>
      </c>
      <c r="BE173">
        <v>135700</v>
      </c>
      <c r="BF173">
        <v>71.599999999999994</v>
      </c>
      <c r="BG173">
        <v>2.6</v>
      </c>
      <c r="BH173">
        <v>98800</v>
      </c>
      <c r="BI173">
        <v>138300</v>
      </c>
      <c r="BJ173">
        <v>71.400000000000006</v>
      </c>
      <c r="BK173">
        <v>2.7</v>
      </c>
      <c r="BL173">
        <v>97900</v>
      </c>
      <c r="BM173">
        <v>139100</v>
      </c>
      <c r="BN173">
        <v>70.400000000000006</v>
      </c>
      <c r="BO173">
        <v>2.6</v>
      </c>
      <c r="BP173">
        <v>99300</v>
      </c>
      <c r="BQ173">
        <v>140400</v>
      </c>
      <c r="BR173">
        <v>70.7</v>
      </c>
      <c r="BS173">
        <v>3.6</v>
      </c>
      <c r="BT173">
        <v>98400</v>
      </c>
      <c r="BU173">
        <v>140100</v>
      </c>
      <c r="BV173">
        <v>70.2</v>
      </c>
      <c r="BW173">
        <v>4.2</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71500</v>
      </c>
      <c r="E174">
        <v>90100</v>
      </c>
      <c r="F174">
        <v>79.400000000000006</v>
      </c>
      <c r="G174">
        <v>3.4</v>
      </c>
      <c r="H174">
        <v>68400</v>
      </c>
      <c r="I174">
        <v>91200</v>
      </c>
      <c r="J174">
        <v>75</v>
      </c>
      <c r="K174">
        <v>3.9</v>
      </c>
      <c r="L174">
        <v>68500</v>
      </c>
      <c r="M174">
        <v>92500</v>
      </c>
      <c r="N174">
        <v>74</v>
      </c>
      <c r="O174">
        <v>5.0999999999999996</v>
      </c>
      <c r="P174">
        <v>69600</v>
      </c>
      <c r="Q174">
        <v>95300</v>
      </c>
      <c r="R174">
        <v>73</v>
      </c>
      <c r="S174">
        <v>5.4</v>
      </c>
      <c r="T174">
        <v>67500</v>
      </c>
      <c r="U174">
        <v>95800</v>
      </c>
      <c r="V174">
        <v>70.5</v>
      </c>
      <c r="W174">
        <v>5.7</v>
      </c>
      <c r="X174">
        <v>73400</v>
      </c>
      <c r="Y174">
        <v>96700</v>
      </c>
      <c r="Z174">
        <v>75.900000000000006</v>
      </c>
      <c r="AA174">
        <v>5.0999999999999996</v>
      </c>
      <c r="AB174">
        <v>78700</v>
      </c>
      <c r="AC174">
        <v>97000</v>
      </c>
      <c r="AD174">
        <v>81.099999999999994</v>
      </c>
      <c r="AE174">
        <v>5.5</v>
      </c>
      <c r="AF174">
        <v>79600</v>
      </c>
      <c r="AG174">
        <v>95100</v>
      </c>
      <c r="AH174">
        <v>83.6</v>
      </c>
      <c r="AI174">
        <v>4.8</v>
      </c>
      <c r="AJ174">
        <v>74600</v>
      </c>
      <c r="AK174">
        <v>97100</v>
      </c>
      <c r="AL174">
        <v>76.8</v>
      </c>
      <c r="AM174">
        <v>5.4</v>
      </c>
      <c r="AN174">
        <v>75300</v>
      </c>
      <c r="AO174">
        <v>97800</v>
      </c>
      <c r="AP174">
        <v>77</v>
      </c>
      <c r="AQ174">
        <v>5.4</v>
      </c>
      <c r="AR174">
        <v>76400</v>
      </c>
      <c r="AS174">
        <v>99500</v>
      </c>
      <c r="AT174">
        <v>76.8</v>
      </c>
      <c r="AU174">
        <v>5.5</v>
      </c>
      <c r="AV174">
        <v>82300</v>
      </c>
      <c r="AW174">
        <v>101700</v>
      </c>
      <c r="AX174">
        <v>80.900000000000006</v>
      </c>
      <c r="AY174">
        <v>4.8</v>
      </c>
      <c r="AZ174">
        <v>73300</v>
      </c>
      <c r="BA174">
        <v>99000</v>
      </c>
      <c r="BB174">
        <v>74.099999999999994</v>
      </c>
      <c r="BC174">
        <v>5.8</v>
      </c>
      <c r="BD174">
        <v>79100</v>
      </c>
      <c r="BE174">
        <v>102200</v>
      </c>
      <c r="BF174">
        <v>77.400000000000006</v>
      </c>
      <c r="BG174">
        <v>6.1</v>
      </c>
      <c r="BH174">
        <v>83200</v>
      </c>
      <c r="BI174">
        <v>104600</v>
      </c>
      <c r="BJ174">
        <v>79.5</v>
      </c>
      <c r="BK174">
        <v>6.4</v>
      </c>
      <c r="BL174">
        <v>85600</v>
      </c>
      <c r="BM174">
        <v>104300</v>
      </c>
      <c r="BN174">
        <v>82.1</v>
      </c>
      <c r="BO174">
        <v>6.5</v>
      </c>
      <c r="BP174">
        <v>83700</v>
      </c>
      <c r="BQ174">
        <v>104500</v>
      </c>
      <c r="BR174">
        <v>80.099999999999994</v>
      </c>
      <c r="BS174">
        <v>7.6</v>
      </c>
      <c r="BT174">
        <v>84700</v>
      </c>
      <c r="BU174">
        <v>103000</v>
      </c>
      <c r="BV174">
        <v>82.3</v>
      </c>
      <c r="BW174">
        <v>6.4</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30600</v>
      </c>
      <c r="E175">
        <v>38600</v>
      </c>
      <c r="F175">
        <v>79.099999999999994</v>
      </c>
      <c r="G175">
        <v>3.6</v>
      </c>
      <c r="H175">
        <v>31000</v>
      </c>
      <c r="I175">
        <v>38600</v>
      </c>
      <c r="J175">
        <v>80.2</v>
      </c>
      <c r="K175">
        <v>3.6</v>
      </c>
      <c r="L175">
        <v>29400</v>
      </c>
      <c r="M175">
        <v>37900</v>
      </c>
      <c r="N175">
        <v>77.5</v>
      </c>
      <c r="O175">
        <v>7.3</v>
      </c>
      <c r="P175">
        <v>28200</v>
      </c>
      <c r="Q175">
        <v>39100</v>
      </c>
      <c r="R175">
        <v>72.099999999999994</v>
      </c>
      <c r="S175">
        <v>7.7</v>
      </c>
      <c r="T175">
        <v>29900</v>
      </c>
      <c r="U175">
        <v>38800</v>
      </c>
      <c r="V175">
        <v>77.099999999999994</v>
      </c>
      <c r="W175">
        <v>8.5</v>
      </c>
      <c r="X175">
        <v>29200</v>
      </c>
      <c r="Y175">
        <v>39300</v>
      </c>
      <c r="Z175">
        <v>74.5</v>
      </c>
      <c r="AA175">
        <v>7.8</v>
      </c>
      <c r="AB175">
        <v>27400</v>
      </c>
      <c r="AC175">
        <v>38800</v>
      </c>
      <c r="AD175">
        <v>70.599999999999994</v>
      </c>
      <c r="AE175">
        <v>8.1999999999999993</v>
      </c>
      <c r="AF175">
        <v>24600</v>
      </c>
      <c r="AG175">
        <v>38200</v>
      </c>
      <c r="AH175">
        <v>64.599999999999994</v>
      </c>
      <c r="AI175">
        <v>9.6999999999999993</v>
      </c>
      <c r="AJ175">
        <v>27000</v>
      </c>
      <c r="AK175">
        <v>37700</v>
      </c>
      <c r="AL175">
        <v>71.599999999999994</v>
      </c>
      <c r="AM175">
        <v>9.1</v>
      </c>
      <c r="AN175">
        <v>27900</v>
      </c>
      <c r="AO175">
        <v>38400</v>
      </c>
      <c r="AP175">
        <v>72.599999999999994</v>
      </c>
      <c r="AQ175">
        <v>8.1999999999999993</v>
      </c>
      <c r="AR175">
        <v>27100</v>
      </c>
      <c r="AS175">
        <v>39100</v>
      </c>
      <c r="AT175">
        <v>69.099999999999994</v>
      </c>
      <c r="AU175">
        <v>9.1999999999999993</v>
      </c>
      <c r="AV175">
        <v>28900</v>
      </c>
      <c r="AW175">
        <v>38600</v>
      </c>
      <c r="AX175">
        <v>74.8</v>
      </c>
      <c r="AY175">
        <v>9.8000000000000007</v>
      </c>
      <c r="AZ175">
        <v>27200</v>
      </c>
      <c r="BA175">
        <v>38400</v>
      </c>
      <c r="BB175">
        <v>70.8</v>
      </c>
      <c r="BC175">
        <v>11</v>
      </c>
      <c r="BD175">
        <v>28000</v>
      </c>
      <c r="BE175">
        <v>37400</v>
      </c>
      <c r="BF175">
        <v>74.900000000000006</v>
      </c>
      <c r="BG175">
        <v>9.1999999999999993</v>
      </c>
      <c r="BH175">
        <v>26800</v>
      </c>
      <c r="BI175">
        <v>36200</v>
      </c>
      <c r="BJ175">
        <v>73.900000000000006</v>
      </c>
      <c r="BK175">
        <v>9.1999999999999993</v>
      </c>
      <c r="BL175">
        <v>31400</v>
      </c>
      <c r="BM175">
        <v>36600</v>
      </c>
      <c r="BN175">
        <v>85.9</v>
      </c>
      <c r="BO175">
        <v>8</v>
      </c>
      <c r="BP175">
        <v>27400</v>
      </c>
      <c r="BQ175">
        <v>35900</v>
      </c>
      <c r="BR175">
        <v>76.3</v>
      </c>
      <c r="BS175">
        <v>10.6</v>
      </c>
      <c r="BT175">
        <v>28200</v>
      </c>
      <c r="BU175">
        <v>36200</v>
      </c>
      <c r="BV175">
        <v>77.900000000000006</v>
      </c>
      <c r="BW175">
        <v>11.3</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32900</v>
      </c>
      <c r="E176">
        <v>43400</v>
      </c>
      <c r="F176">
        <v>75.8</v>
      </c>
      <c r="G176">
        <v>3.5</v>
      </c>
      <c r="H176">
        <v>31600</v>
      </c>
      <c r="I176">
        <v>43300</v>
      </c>
      <c r="J176">
        <v>73</v>
      </c>
      <c r="K176">
        <v>3.9</v>
      </c>
      <c r="L176">
        <v>36000</v>
      </c>
      <c r="M176">
        <v>44100</v>
      </c>
      <c r="N176">
        <v>81.5</v>
      </c>
      <c r="O176">
        <v>6.5</v>
      </c>
      <c r="P176">
        <v>30100</v>
      </c>
      <c r="Q176">
        <v>41900</v>
      </c>
      <c r="R176">
        <v>71.7</v>
      </c>
      <c r="S176">
        <v>8</v>
      </c>
      <c r="T176">
        <v>32400</v>
      </c>
      <c r="U176">
        <v>43400</v>
      </c>
      <c r="V176">
        <v>74.599999999999994</v>
      </c>
      <c r="W176">
        <v>6.9</v>
      </c>
      <c r="X176">
        <v>34100</v>
      </c>
      <c r="Y176">
        <v>43600</v>
      </c>
      <c r="Z176">
        <v>78.2</v>
      </c>
      <c r="AA176">
        <v>6.3</v>
      </c>
      <c r="AB176">
        <v>31500</v>
      </c>
      <c r="AC176">
        <v>43900</v>
      </c>
      <c r="AD176">
        <v>71.8</v>
      </c>
      <c r="AE176">
        <v>7.5</v>
      </c>
      <c r="AF176">
        <v>28500</v>
      </c>
      <c r="AG176">
        <v>43500</v>
      </c>
      <c r="AH176">
        <v>65.599999999999994</v>
      </c>
      <c r="AI176">
        <v>9</v>
      </c>
      <c r="AJ176">
        <v>32700</v>
      </c>
      <c r="AK176">
        <v>42900</v>
      </c>
      <c r="AL176">
        <v>76.3</v>
      </c>
      <c r="AM176">
        <v>7.6</v>
      </c>
      <c r="AN176">
        <v>34800</v>
      </c>
      <c r="AO176">
        <v>43500</v>
      </c>
      <c r="AP176">
        <v>80</v>
      </c>
      <c r="AQ176">
        <v>7.5</v>
      </c>
      <c r="AR176">
        <v>34800</v>
      </c>
      <c r="AS176">
        <v>42900</v>
      </c>
      <c r="AT176">
        <v>81.2</v>
      </c>
      <c r="AU176">
        <v>6.6</v>
      </c>
      <c r="AV176">
        <v>31100</v>
      </c>
      <c r="AW176">
        <v>41400</v>
      </c>
      <c r="AX176">
        <v>75.099999999999994</v>
      </c>
      <c r="AY176">
        <v>7.4</v>
      </c>
      <c r="AZ176">
        <v>29800</v>
      </c>
      <c r="BA176">
        <v>42800</v>
      </c>
      <c r="BB176">
        <v>69.599999999999994</v>
      </c>
      <c r="BC176">
        <v>8.1999999999999993</v>
      </c>
      <c r="BD176">
        <v>30100</v>
      </c>
      <c r="BE176">
        <v>43600</v>
      </c>
      <c r="BF176">
        <v>69.099999999999994</v>
      </c>
      <c r="BG176">
        <v>8</v>
      </c>
      <c r="BH176">
        <v>31200</v>
      </c>
      <c r="BI176">
        <v>42900</v>
      </c>
      <c r="BJ176">
        <v>72.599999999999994</v>
      </c>
      <c r="BK176">
        <v>8.1</v>
      </c>
      <c r="BL176">
        <v>31300</v>
      </c>
      <c r="BM176">
        <v>43600</v>
      </c>
      <c r="BN176">
        <v>71.8</v>
      </c>
      <c r="BO176">
        <v>8.5</v>
      </c>
      <c r="BP176">
        <v>30900</v>
      </c>
      <c r="BQ176">
        <v>41900</v>
      </c>
      <c r="BR176">
        <v>73.8</v>
      </c>
      <c r="BS176">
        <v>8.5</v>
      </c>
      <c r="BT176">
        <v>30900</v>
      </c>
      <c r="BU176">
        <v>41600</v>
      </c>
      <c r="BV176">
        <v>74.3</v>
      </c>
      <c r="BW176">
        <v>7.9</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179200</v>
      </c>
      <c r="E177">
        <v>302500</v>
      </c>
      <c r="F177">
        <v>59.3</v>
      </c>
      <c r="G177">
        <v>2.6</v>
      </c>
      <c r="H177">
        <v>186900</v>
      </c>
      <c r="I177">
        <v>311400</v>
      </c>
      <c r="J177">
        <v>60</v>
      </c>
      <c r="K177">
        <v>2.7</v>
      </c>
      <c r="L177">
        <v>206900</v>
      </c>
      <c r="M177">
        <v>318700</v>
      </c>
      <c r="N177">
        <v>64.900000000000006</v>
      </c>
      <c r="O177">
        <v>2.6</v>
      </c>
      <c r="P177">
        <v>206800</v>
      </c>
      <c r="Q177">
        <v>327300</v>
      </c>
      <c r="R177">
        <v>63.2</v>
      </c>
      <c r="S177">
        <v>2.6</v>
      </c>
      <c r="T177">
        <v>197500</v>
      </c>
      <c r="U177">
        <v>333500</v>
      </c>
      <c r="V177">
        <v>59.2</v>
      </c>
      <c r="W177">
        <v>2.7</v>
      </c>
      <c r="X177">
        <v>201200</v>
      </c>
      <c r="Y177">
        <v>337000</v>
      </c>
      <c r="Z177">
        <v>59.7</v>
      </c>
      <c r="AA177">
        <v>2.6</v>
      </c>
      <c r="AB177">
        <v>206400</v>
      </c>
      <c r="AC177">
        <v>344900</v>
      </c>
      <c r="AD177">
        <v>59.8</v>
      </c>
      <c r="AE177">
        <v>2.6</v>
      </c>
      <c r="AF177">
        <v>208200</v>
      </c>
      <c r="AG177">
        <v>355600</v>
      </c>
      <c r="AH177">
        <v>58.6</v>
      </c>
      <c r="AI177">
        <v>2.6</v>
      </c>
      <c r="AJ177">
        <v>213300</v>
      </c>
      <c r="AK177">
        <v>357100</v>
      </c>
      <c r="AL177">
        <v>59.7</v>
      </c>
      <c r="AM177">
        <v>2.6</v>
      </c>
      <c r="AN177">
        <v>221000</v>
      </c>
      <c r="AO177">
        <v>358600</v>
      </c>
      <c r="AP177">
        <v>61.6</v>
      </c>
      <c r="AQ177">
        <v>2.7</v>
      </c>
      <c r="AR177">
        <v>224900</v>
      </c>
      <c r="AS177">
        <v>361000</v>
      </c>
      <c r="AT177">
        <v>62.3</v>
      </c>
      <c r="AU177">
        <v>2.6</v>
      </c>
      <c r="AV177">
        <v>232800</v>
      </c>
      <c r="AW177">
        <v>370900</v>
      </c>
      <c r="AX177">
        <v>62.8</v>
      </c>
      <c r="AY177">
        <v>2.6</v>
      </c>
      <c r="AZ177">
        <v>239700</v>
      </c>
      <c r="BA177">
        <v>378400</v>
      </c>
      <c r="BB177">
        <v>63.4</v>
      </c>
      <c r="BC177">
        <v>2.7</v>
      </c>
      <c r="BD177">
        <v>257800</v>
      </c>
      <c r="BE177">
        <v>382300</v>
      </c>
      <c r="BF177">
        <v>67.400000000000006</v>
      </c>
      <c r="BG177">
        <v>2.8</v>
      </c>
      <c r="BH177">
        <v>267900</v>
      </c>
      <c r="BI177">
        <v>386100</v>
      </c>
      <c r="BJ177">
        <v>69.400000000000006</v>
      </c>
      <c r="BK177">
        <v>2.9</v>
      </c>
      <c r="BL177">
        <v>259400</v>
      </c>
      <c r="BM177">
        <v>388400</v>
      </c>
      <c r="BN177">
        <v>66.8</v>
      </c>
      <c r="BO177">
        <v>3.1</v>
      </c>
      <c r="BP177">
        <v>260300</v>
      </c>
      <c r="BQ177">
        <v>388800</v>
      </c>
      <c r="BR177">
        <v>67</v>
      </c>
      <c r="BS177">
        <v>3.9</v>
      </c>
      <c r="BT177">
        <v>269800</v>
      </c>
      <c r="BU177">
        <v>390300</v>
      </c>
      <c r="BV177">
        <v>69.099999999999994</v>
      </c>
      <c r="BW177">
        <v>4</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44400</v>
      </c>
      <c r="E178">
        <v>63200</v>
      </c>
      <c r="F178">
        <v>70.2</v>
      </c>
      <c r="G178">
        <v>3.4</v>
      </c>
      <c r="H178">
        <v>42600</v>
      </c>
      <c r="I178">
        <v>64100</v>
      </c>
      <c r="J178">
        <v>66.400000000000006</v>
      </c>
      <c r="K178">
        <v>3.8</v>
      </c>
      <c r="L178">
        <v>44100</v>
      </c>
      <c r="M178">
        <v>64500</v>
      </c>
      <c r="N178">
        <v>68.3</v>
      </c>
      <c r="O178">
        <v>6.1</v>
      </c>
      <c r="P178">
        <v>47700</v>
      </c>
      <c r="Q178">
        <v>66400</v>
      </c>
      <c r="R178">
        <v>71.8</v>
      </c>
      <c r="S178">
        <v>5.9</v>
      </c>
      <c r="T178">
        <v>49500</v>
      </c>
      <c r="U178">
        <v>66900</v>
      </c>
      <c r="V178">
        <v>74</v>
      </c>
      <c r="W178">
        <v>6</v>
      </c>
      <c r="X178">
        <v>43200</v>
      </c>
      <c r="Y178">
        <v>67000</v>
      </c>
      <c r="Z178">
        <v>64.400000000000006</v>
      </c>
      <c r="AA178">
        <v>6.6</v>
      </c>
      <c r="AB178">
        <v>46300</v>
      </c>
      <c r="AC178">
        <v>68000</v>
      </c>
      <c r="AD178">
        <v>68.099999999999994</v>
      </c>
      <c r="AE178">
        <v>6.9</v>
      </c>
      <c r="AF178">
        <v>43500</v>
      </c>
      <c r="AG178">
        <v>67100</v>
      </c>
      <c r="AH178">
        <v>64.8</v>
      </c>
      <c r="AI178">
        <v>7</v>
      </c>
      <c r="AJ178">
        <v>42600</v>
      </c>
      <c r="AK178">
        <v>66000</v>
      </c>
      <c r="AL178">
        <v>64.599999999999994</v>
      </c>
      <c r="AM178">
        <v>6.7</v>
      </c>
      <c r="AN178">
        <v>42200</v>
      </c>
      <c r="AO178">
        <v>67000</v>
      </c>
      <c r="AP178">
        <v>63</v>
      </c>
      <c r="AQ178">
        <v>7.7</v>
      </c>
      <c r="AR178">
        <v>53800</v>
      </c>
      <c r="AS178">
        <v>65200</v>
      </c>
      <c r="AT178">
        <v>82.5</v>
      </c>
      <c r="AU178">
        <v>6.3</v>
      </c>
      <c r="AV178">
        <v>52900</v>
      </c>
      <c r="AW178">
        <v>65900</v>
      </c>
      <c r="AX178">
        <v>80.3</v>
      </c>
      <c r="AY178">
        <v>6.7</v>
      </c>
      <c r="AZ178">
        <v>49900</v>
      </c>
      <c r="BA178">
        <v>67300</v>
      </c>
      <c r="BB178">
        <v>74.2</v>
      </c>
      <c r="BC178">
        <v>6.7</v>
      </c>
      <c r="BD178">
        <v>49200</v>
      </c>
      <c r="BE178">
        <v>67100</v>
      </c>
      <c r="BF178">
        <v>73.400000000000006</v>
      </c>
      <c r="BG178">
        <v>7.5</v>
      </c>
      <c r="BH178">
        <v>48700</v>
      </c>
      <c r="BI178">
        <v>67900</v>
      </c>
      <c r="BJ178">
        <v>71.8</v>
      </c>
      <c r="BK178">
        <v>7.9</v>
      </c>
      <c r="BL178">
        <v>50300</v>
      </c>
      <c r="BM178">
        <v>66300</v>
      </c>
      <c r="BN178">
        <v>75.900000000000006</v>
      </c>
      <c r="BO178">
        <v>7</v>
      </c>
      <c r="BP178">
        <v>46400</v>
      </c>
      <c r="BQ178">
        <v>67300</v>
      </c>
      <c r="BR178">
        <v>69</v>
      </c>
      <c r="BS178">
        <v>8.5</v>
      </c>
      <c r="BT178">
        <v>41200</v>
      </c>
      <c r="BU178">
        <v>66600</v>
      </c>
      <c r="BV178">
        <v>61.8</v>
      </c>
      <c r="BW178">
        <v>9.1999999999999993</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118900</v>
      </c>
      <c r="E179">
        <v>161600</v>
      </c>
      <c r="F179">
        <v>73.599999999999994</v>
      </c>
      <c r="G179">
        <v>2.5</v>
      </c>
      <c r="H179">
        <v>121400</v>
      </c>
      <c r="I179">
        <v>164000</v>
      </c>
      <c r="J179">
        <v>74</v>
      </c>
      <c r="K179">
        <v>2.6</v>
      </c>
      <c r="L179">
        <v>122600</v>
      </c>
      <c r="M179">
        <v>164200</v>
      </c>
      <c r="N179">
        <v>74.7</v>
      </c>
      <c r="O179">
        <v>2.6</v>
      </c>
      <c r="P179">
        <v>125900</v>
      </c>
      <c r="Q179">
        <v>165900</v>
      </c>
      <c r="R179">
        <v>75.900000000000006</v>
      </c>
      <c r="S179">
        <v>2.6</v>
      </c>
      <c r="T179">
        <v>122600</v>
      </c>
      <c r="U179">
        <v>168700</v>
      </c>
      <c r="V179">
        <v>72.7</v>
      </c>
      <c r="W179">
        <v>2.8</v>
      </c>
      <c r="X179">
        <v>116800</v>
      </c>
      <c r="Y179">
        <v>171900</v>
      </c>
      <c r="Z179">
        <v>67.900000000000006</v>
      </c>
      <c r="AA179">
        <v>3</v>
      </c>
      <c r="AB179">
        <v>117500</v>
      </c>
      <c r="AC179">
        <v>171800</v>
      </c>
      <c r="AD179">
        <v>68.400000000000006</v>
      </c>
      <c r="AE179">
        <v>3.5</v>
      </c>
      <c r="AF179">
        <v>119300</v>
      </c>
      <c r="AG179">
        <v>171500</v>
      </c>
      <c r="AH179">
        <v>69.5</v>
      </c>
      <c r="AI179">
        <v>2.9</v>
      </c>
      <c r="AJ179">
        <v>121700</v>
      </c>
      <c r="AK179">
        <v>172400</v>
      </c>
      <c r="AL179">
        <v>70.599999999999994</v>
      </c>
      <c r="AM179">
        <v>2.7</v>
      </c>
      <c r="AN179">
        <v>118800</v>
      </c>
      <c r="AO179">
        <v>173400</v>
      </c>
      <c r="AP179">
        <v>68.5</v>
      </c>
      <c r="AQ179">
        <v>2.9</v>
      </c>
      <c r="AR179">
        <v>123300</v>
      </c>
      <c r="AS179">
        <v>173500</v>
      </c>
      <c r="AT179">
        <v>71.099999999999994</v>
      </c>
      <c r="AU179">
        <v>2.6</v>
      </c>
      <c r="AV179">
        <v>122700</v>
      </c>
      <c r="AW179">
        <v>175800</v>
      </c>
      <c r="AX179">
        <v>69.8</v>
      </c>
      <c r="AY179">
        <v>2.7</v>
      </c>
      <c r="AZ179">
        <v>130400</v>
      </c>
      <c r="BA179">
        <v>174300</v>
      </c>
      <c r="BB179">
        <v>74.8</v>
      </c>
      <c r="BC179">
        <v>2.9</v>
      </c>
      <c r="BD179">
        <v>134500</v>
      </c>
      <c r="BE179">
        <v>175200</v>
      </c>
      <c r="BF179">
        <v>76.8</v>
      </c>
      <c r="BG179">
        <v>3</v>
      </c>
      <c r="BH179">
        <v>137000</v>
      </c>
      <c r="BI179">
        <v>176100</v>
      </c>
      <c r="BJ179">
        <v>77.8</v>
      </c>
      <c r="BK179">
        <v>3.1</v>
      </c>
      <c r="BL179">
        <v>137200</v>
      </c>
      <c r="BM179">
        <v>176200</v>
      </c>
      <c r="BN179">
        <v>77.900000000000006</v>
      </c>
      <c r="BO179">
        <v>3.3</v>
      </c>
      <c r="BP179">
        <v>133300</v>
      </c>
      <c r="BQ179">
        <v>177700</v>
      </c>
      <c r="BR179">
        <v>75</v>
      </c>
      <c r="BS179">
        <v>3.7</v>
      </c>
      <c r="BT179">
        <v>138900</v>
      </c>
      <c r="BU179">
        <v>177600</v>
      </c>
      <c r="BV179">
        <v>78.2</v>
      </c>
      <c r="BW179">
        <v>4</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25200</v>
      </c>
      <c r="E180">
        <v>31000</v>
      </c>
      <c r="F180">
        <v>81.400000000000006</v>
      </c>
      <c r="G180">
        <v>3.5</v>
      </c>
      <c r="H180">
        <v>24500</v>
      </c>
      <c r="I180">
        <v>31100</v>
      </c>
      <c r="J180">
        <v>78.7</v>
      </c>
      <c r="K180">
        <v>3.7</v>
      </c>
      <c r="L180">
        <v>25500</v>
      </c>
      <c r="M180">
        <v>30900</v>
      </c>
      <c r="N180">
        <v>82.6</v>
      </c>
      <c r="O180">
        <v>8.4</v>
      </c>
      <c r="P180">
        <v>25500</v>
      </c>
      <c r="Q180">
        <v>31900</v>
      </c>
      <c r="R180">
        <v>80</v>
      </c>
      <c r="S180">
        <v>7.6</v>
      </c>
      <c r="T180">
        <v>24800</v>
      </c>
      <c r="U180">
        <v>31700</v>
      </c>
      <c r="V180">
        <v>78.3</v>
      </c>
      <c r="W180">
        <v>8.6</v>
      </c>
      <c r="X180">
        <v>23700</v>
      </c>
      <c r="Y180">
        <v>30400</v>
      </c>
      <c r="Z180">
        <v>78</v>
      </c>
      <c r="AA180">
        <v>8.6999999999999993</v>
      </c>
      <c r="AB180">
        <v>23300</v>
      </c>
      <c r="AC180">
        <v>32300</v>
      </c>
      <c r="AD180">
        <v>72.2</v>
      </c>
      <c r="AE180">
        <v>8.5</v>
      </c>
      <c r="AF180">
        <v>26000</v>
      </c>
      <c r="AG180">
        <v>32700</v>
      </c>
      <c r="AH180">
        <v>79.7</v>
      </c>
      <c r="AI180">
        <v>7.6</v>
      </c>
      <c r="AJ180">
        <v>25100</v>
      </c>
      <c r="AK180">
        <v>31800</v>
      </c>
      <c r="AL180">
        <v>79.099999999999994</v>
      </c>
      <c r="AM180">
        <v>8.5</v>
      </c>
      <c r="AN180">
        <v>25200</v>
      </c>
      <c r="AO180">
        <v>31700</v>
      </c>
      <c r="AP180">
        <v>79.599999999999994</v>
      </c>
      <c r="AQ180">
        <v>9.3000000000000007</v>
      </c>
      <c r="AR180">
        <v>24000</v>
      </c>
      <c r="AS180">
        <v>30900</v>
      </c>
      <c r="AT180">
        <v>77.7</v>
      </c>
      <c r="AU180">
        <v>8.4</v>
      </c>
      <c r="AV180">
        <v>24400</v>
      </c>
      <c r="AW180">
        <v>31100</v>
      </c>
      <c r="AX180">
        <v>78.400000000000006</v>
      </c>
      <c r="AY180">
        <v>8.1</v>
      </c>
      <c r="AZ180">
        <v>24100</v>
      </c>
      <c r="BA180">
        <v>30900</v>
      </c>
      <c r="BB180">
        <v>78</v>
      </c>
      <c r="BC180">
        <v>9</v>
      </c>
      <c r="BD180">
        <v>24100</v>
      </c>
      <c r="BE180">
        <v>29800</v>
      </c>
      <c r="BF180">
        <v>80.599999999999994</v>
      </c>
      <c r="BG180">
        <v>8</v>
      </c>
      <c r="BH180">
        <v>24800</v>
      </c>
      <c r="BI180">
        <v>29700</v>
      </c>
      <c r="BJ180">
        <v>83.3</v>
      </c>
      <c r="BK180">
        <v>7.9</v>
      </c>
      <c r="BL180">
        <v>24700</v>
      </c>
      <c r="BM180">
        <v>29500</v>
      </c>
      <c r="BN180">
        <v>83.6</v>
      </c>
      <c r="BO180">
        <v>7.9</v>
      </c>
      <c r="BP180">
        <v>23000</v>
      </c>
      <c r="BQ180">
        <v>28900</v>
      </c>
      <c r="BR180">
        <v>79.599999999999994</v>
      </c>
      <c r="BS180">
        <v>9.1</v>
      </c>
      <c r="BT180">
        <v>20600</v>
      </c>
      <c r="BU180">
        <v>29400</v>
      </c>
      <c r="BV180">
        <v>70.099999999999994</v>
      </c>
      <c r="BW180">
        <v>11.3</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50600</v>
      </c>
      <c r="E181">
        <v>65600</v>
      </c>
      <c r="F181">
        <v>77.2</v>
      </c>
      <c r="G181">
        <v>3.4</v>
      </c>
      <c r="H181">
        <v>50700</v>
      </c>
      <c r="I181">
        <v>66600</v>
      </c>
      <c r="J181">
        <v>76.2</v>
      </c>
      <c r="K181">
        <v>3.7</v>
      </c>
      <c r="L181">
        <v>50800</v>
      </c>
      <c r="M181">
        <v>67200</v>
      </c>
      <c r="N181">
        <v>75.5</v>
      </c>
      <c r="O181">
        <v>5.9</v>
      </c>
      <c r="P181">
        <v>54000</v>
      </c>
      <c r="Q181">
        <v>66600</v>
      </c>
      <c r="R181">
        <v>81</v>
      </c>
      <c r="S181">
        <v>5.0999999999999996</v>
      </c>
      <c r="T181">
        <v>53200</v>
      </c>
      <c r="U181">
        <v>67700</v>
      </c>
      <c r="V181">
        <v>78.7</v>
      </c>
      <c r="W181">
        <v>5.4</v>
      </c>
      <c r="X181">
        <v>47600</v>
      </c>
      <c r="Y181">
        <v>64700</v>
      </c>
      <c r="Z181">
        <v>73.599999999999994</v>
      </c>
      <c r="AA181">
        <v>5.9</v>
      </c>
      <c r="AB181">
        <v>50600</v>
      </c>
      <c r="AC181">
        <v>64000</v>
      </c>
      <c r="AD181">
        <v>79.099999999999994</v>
      </c>
      <c r="AE181">
        <v>5.8</v>
      </c>
      <c r="AF181">
        <v>49800</v>
      </c>
      <c r="AG181">
        <v>65800</v>
      </c>
      <c r="AH181">
        <v>75.7</v>
      </c>
      <c r="AI181">
        <v>6.1</v>
      </c>
      <c r="AJ181">
        <v>49900</v>
      </c>
      <c r="AK181">
        <v>65100</v>
      </c>
      <c r="AL181">
        <v>76.7</v>
      </c>
      <c r="AM181">
        <v>5.7</v>
      </c>
      <c r="AN181">
        <v>46000</v>
      </c>
      <c r="AO181">
        <v>64400</v>
      </c>
      <c r="AP181">
        <v>71.5</v>
      </c>
      <c r="AQ181">
        <v>6.1</v>
      </c>
      <c r="AR181">
        <v>48900</v>
      </c>
      <c r="AS181">
        <v>64100</v>
      </c>
      <c r="AT181">
        <v>76.400000000000006</v>
      </c>
      <c r="AU181">
        <v>6.1</v>
      </c>
      <c r="AV181">
        <v>50400</v>
      </c>
      <c r="AW181">
        <v>66400</v>
      </c>
      <c r="AX181">
        <v>75.8</v>
      </c>
      <c r="AY181">
        <v>6.4</v>
      </c>
      <c r="AZ181">
        <v>49600</v>
      </c>
      <c r="BA181">
        <v>67900</v>
      </c>
      <c r="BB181">
        <v>73.099999999999994</v>
      </c>
      <c r="BC181">
        <v>6.5</v>
      </c>
      <c r="BD181">
        <v>47200</v>
      </c>
      <c r="BE181">
        <v>66100</v>
      </c>
      <c r="BF181">
        <v>71.5</v>
      </c>
      <c r="BG181">
        <v>6.5</v>
      </c>
      <c r="BH181">
        <v>51200</v>
      </c>
      <c r="BI181">
        <v>66300</v>
      </c>
      <c r="BJ181">
        <v>77.3</v>
      </c>
      <c r="BK181">
        <v>6.3</v>
      </c>
      <c r="BL181">
        <v>56100</v>
      </c>
      <c r="BM181">
        <v>66500</v>
      </c>
      <c r="BN181">
        <v>84.4</v>
      </c>
      <c r="BO181">
        <v>5.6</v>
      </c>
      <c r="BP181">
        <v>54000</v>
      </c>
      <c r="BQ181">
        <v>66200</v>
      </c>
      <c r="BR181">
        <v>81.599999999999994</v>
      </c>
      <c r="BS181">
        <v>6.9</v>
      </c>
      <c r="BT181">
        <v>52700</v>
      </c>
      <c r="BU181">
        <v>66400</v>
      </c>
      <c r="BV181">
        <v>79.400000000000006</v>
      </c>
      <c r="BW181">
        <v>6</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97400</v>
      </c>
      <c r="E182">
        <v>128400</v>
      </c>
      <c r="F182">
        <v>75.8</v>
      </c>
      <c r="G182">
        <v>3.6</v>
      </c>
      <c r="H182">
        <v>91700</v>
      </c>
      <c r="I182">
        <v>130700</v>
      </c>
      <c r="J182">
        <v>70.2</v>
      </c>
      <c r="K182">
        <v>4</v>
      </c>
      <c r="L182">
        <v>96800</v>
      </c>
      <c r="M182">
        <v>132000</v>
      </c>
      <c r="N182">
        <v>73.400000000000006</v>
      </c>
      <c r="O182">
        <v>3.5</v>
      </c>
      <c r="P182">
        <v>103700</v>
      </c>
      <c r="Q182">
        <v>133300</v>
      </c>
      <c r="R182">
        <v>77.8</v>
      </c>
      <c r="S182">
        <v>3.4</v>
      </c>
      <c r="T182">
        <v>103500</v>
      </c>
      <c r="U182">
        <v>133500</v>
      </c>
      <c r="V182">
        <v>77.5</v>
      </c>
      <c r="W182">
        <v>3.9</v>
      </c>
      <c r="X182">
        <v>99200</v>
      </c>
      <c r="Y182">
        <v>135600</v>
      </c>
      <c r="Z182">
        <v>73.2</v>
      </c>
      <c r="AA182">
        <v>3.7</v>
      </c>
      <c r="AB182">
        <v>97700</v>
      </c>
      <c r="AC182">
        <v>135800</v>
      </c>
      <c r="AD182">
        <v>71.900000000000006</v>
      </c>
      <c r="AE182">
        <v>3.4</v>
      </c>
      <c r="AF182">
        <v>97200</v>
      </c>
      <c r="AG182">
        <v>136300</v>
      </c>
      <c r="AH182">
        <v>71.3</v>
      </c>
      <c r="AI182">
        <v>3.6</v>
      </c>
      <c r="AJ182">
        <v>99500</v>
      </c>
      <c r="AK182">
        <v>136400</v>
      </c>
      <c r="AL182">
        <v>73</v>
      </c>
      <c r="AM182">
        <v>3.5</v>
      </c>
      <c r="AN182">
        <v>105600</v>
      </c>
      <c r="AO182">
        <v>138700</v>
      </c>
      <c r="AP182">
        <v>76.099999999999994</v>
      </c>
      <c r="AQ182">
        <v>3.7</v>
      </c>
      <c r="AR182">
        <v>103200</v>
      </c>
      <c r="AS182">
        <v>138200</v>
      </c>
      <c r="AT182">
        <v>74.7</v>
      </c>
      <c r="AU182">
        <v>3.9</v>
      </c>
      <c r="AV182">
        <v>108900</v>
      </c>
      <c r="AW182">
        <v>138200</v>
      </c>
      <c r="AX182">
        <v>78.8</v>
      </c>
      <c r="AY182">
        <v>3.6</v>
      </c>
      <c r="AZ182">
        <v>106600</v>
      </c>
      <c r="BA182">
        <v>137300</v>
      </c>
      <c r="BB182">
        <v>77.599999999999994</v>
      </c>
      <c r="BC182">
        <v>3.9</v>
      </c>
      <c r="BD182">
        <v>107800</v>
      </c>
      <c r="BE182">
        <v>135400</v>
      </c>
      <c r="BF182">
        <v>79.599999999999994</v>
      </c>
      <c r="BG182">
        <v>4.0999999999999996</v>
      </c>
      <c r="BH182">
        <v>113600</v>
      </c>
      <c r="BI182">
        <v>138700</v>
      </c>
      <c r="BJ182">
        <v>81.900000000000006</v>
      </c>
      <c r="BK182">
        <v>3.7</v>
      </c>
      <c r="BL182">
        <v>111700</v>
      </c>
      <c r="BM182">
        <v>139000</v>
      </c>
      <c r="BN182">
        <v>80.3</v>
      </c>
      <c r="BO182">
        <v>3.6</v>
      </c>
      <c r="BP182">
        <v>111700</v>
      </c>
      <c r="BQ182">
        <v>141500</v>
      </c>
      <c r="BR182">
        <v>79</v>
      </c>
      <c r="BS182">
        <v>4.4000000000000004</v>
      </c>
      <c r="BT182">
        <v>110400</v>
      </c>
      <c r="BU182">
        <v>140200</v>
      </c>
      <c r="BV182">
        <v>78.7</v>
      </c>
      <c r="BW182">
        <v>4.5</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35700</v>
      </c>
      <c r="E183">
        <v>44900</v>
      </c>
      <c r="F183">
        <v>79.5</v>
      </c>
      <c r="G183">
        <v>3</v>
      </c>
      <c r="H183">
        <v>35600</v>
      </c>
      <c r="I183">
        <v>45600</v>
      </c>
      <c r="J183">
        <v>78.099999999999994</v>
      </c>
      <c r="K183">
        <v>3.3</v>
      </c>
      <c r="L183">
        <v>34600</v>
      </c>
      <c r="M183">
        <v>44500</v>
      </c>
      <c r="N183">
        <v>77.599999999999994</v>
      </c>
      <c r="O183">
        <v>7.4</v>
      </c>
      <c r="P183">
        <v>35900</v>
      </c>
      <c r="Q183">
        <v>45900</v>
      </c>
      <c r="R183">
        <v>78.3</v>
      </c>
      <c r="S183">
        <v>7.1</v>
      </c>
      <c r="T183">
        <v>37400</v>
      </c>
      <c r="U183">
        <v>47600</v>
      </c>
      <c r="V183">
        <v>78.599999999999994</v>
      </c>
      <c r="W183">
        <v>6.7</v>
      </c>
      <c r="X183">
        <v>37800</v>
      </c>
      <c r="Y183">
        <v>48700</v>
      </c>
      <c r="Z183">
        <v>77.8</v>
      </c>
      <c r="AA183">
        <v>7.4</v>
      </c>
      <c r="AB183">
        <v>34000</v>
      </c>
      <c r="AC183">
        <v>48200</v>
      </c>
      <c r="AD183">
        <v>70.599999999999994</v>
      </c>
      <c r="AE183">
        <v>8.3000000000000007</v>
      </c>
      <c r="AF183">
        <v>33800</v>
      </c>
      <c r="AG183">
        <v>46100</v>
      </c>
      <c r="AH183">
        <v>73.2</v>
      </c>
      <c r="AI183">
        <v>7.7</v>
      </c>
      <c r="AJ183">
        <v>33400</v>
      </c>
      <c r="AK183">
        <v>45600</v>
      </c>
      <c r="AL183">
        <v>73.2</v>
      </c>
      <c r="AM183">
        <v>7.9</v>
      </c>
      <c r="AN183">
        <v>35700</v>
      </c>
      <c r="AO183">
        <v>45400</v>
      </c>
      <c r="AP183">
        <v>78.7</v>
      </c>
      <c r="AQ183">
        <v>7.7</v>
      </c>
      <c r="AR183">
        <v>37100</v>
      </c>
      <c r="AS183">
        <v>47300</v>
      </c>
      <c r="AT183">
        <v>78.599999999999994</v>
      </c>
      <c r="AU183">
        <v>7.6</v>
      </c>
      <c r="AV183">
        <v>38900</v>
      </c>
      <c r="AW183">
        <v>47600</v>
      </c>
      <c r="AX183">
        <v>81.8</v>
      </c>
      <c r="AY183">
        <v>7.5</v>
      </c>
      <c r="AZ183">
        <v>37300</v>
      </c>
      <c r="BA183">
        <v>45100</v>
      </c>
      <c r="BB183">
        <v>82.8</v>
      </c>
      <c r="BC183">
        <v>7.4</v>
      </c>
      <c r="BD183">
        <v>38200</v>
      </c>
      <c r="BE183">
        <v>44900</v>
      </c>
      <c r="BF183">
        <v>85.1</v>
      </c>
      <c r="BG183">
        <v>7</v>
      </c>
      <c r="BH183">
        <v>38100</v>
      </c>
      <c r="BI183">
        <v>45600</v>
      </c>
      <c r="BJ183">
        <v>83.6</v>
      </c>
      <c r="BK183">
        <v>7.3</v>
      </c>
      <c r="BL183">
        <v>38100</v>
      </c>
      <c r="BM183">
        <v>45300</v>
      </c>
      <c r="BN183">
        <v>84.1</v>
      </c>
      <c r="BO183">
        <v>6.6</v>
      </c>
      <c r="BP183">
        <v>37600</v>
      </c>
      <c r="BQ183">
        <v>46200</v>
      </c>
      <c r="BR183">
        <v>81.5</v>
      </c>
      <c r="BS183">
        <v>7.5</v>
      </c>
      <c r="BT183">
        <v>36600</v>
      </c>
      <c r="BU183">
        <v>47100</v>
      </c>
      <c r="BV183">
        <v>77.8</v>
      </c>
      <c r="BW183">
        <v>7.5</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43600</v>
      </c>
      <c r="E184">
        <v>55400</v>
      </c>
      <c r="F184">
        <v>78.7</v>
      </c>
      <c r="G184">
        <v>3.6</v>
      </c>
      <c r="H184">
        <v>44100</v>
      </c>
      <c r="I184">
        <v>56000</v>
      </c>
      <c r="J184">
        <v>78.7</v>
      </c>
      <c r="K184">
        <v>3.3</v>
      </c>
      <c r="L184">
        <v>41000</v>
      </c>
      <c r="M184">
        <v>58200</v>
      </c>
      <c r="N184">
        <v>70.5</v>
      </c>
      <c r="O184">
        <v>6.3</v>
      </c>
      <c r="P184">
        <v>46600</v>
      </c>
      <c r="Q184">
        <v>58200</v>
      </c>
      <c r="R184">
        <v>80.099999999999994</v>
      </c>
      <c r="S184">
        <v>5.8</v>
      </c>
      <c r="T184">
        <v>45100</v>
      </c>
      <c r="U184">
        <v>57400</v>
      </c>
      <c r="V184">
        <v>78.599999999999994</v>
      </c>
      <c r="W184">
        <v>6.2</v>
      </c>
      <c r="X184">
        <v>45700</v>
      </c>
      <c r="Y184">
        <v>59200</v>
      </c>
      <c r="Z184">
        <v>77.2</v>
      </c>
      <c r="AA184">
        <v>6.2</v>
      </c>
      <c r="AB184">
        <v>46800</v>
      </c>
      <c r="AC184">
        <v>59100</v>
      </c>
      <c r="AD184">
        <v>79.099999999999994</v>
      </c>
      <c r="AE184">
        <v>5.4</v>
      </c>
      <c r="AF184">
        <v>46400</v>
      </c>
      <c r="AG184">
        <v>58400</v>
      </c>
      <c r="AH184">
        <v>79.5</v>
      </c>
      <c r="AI184">
        <v>5.9</v>
      </c>
      <c r="AJ184">
        <v>46400</v>
      </c>
      <c r="AK184">
        <v>58900</v>
      </c>
      <c r="AL184">
        <v>78.8</v>
      </c>
      <c r="AM184">
        <v>6.3</v>
      </c>
      <c r="AN184">
        <v>46500</v>
      </c>
      <c r="AO184">
        <v>58000</v>
      </c>
      <c r="AP184">
        <v>80.2</v>
      </c>
      <c r="AQ184">
        <v>6.2</v>
      </c>
      <c r="AR184">
        <v>43600</v>
      </c>
      <c r="AS184">
        <v>57700</v>
      </c>
      <c r="AT184">
        <v>75.599999999999994</v>
      </c>
      <c r="AU184">
        <v>7.1</v>
      </c>
      <c r="AV184">
        <v>47000</v>
      </c>
      <c r="AW184">
        <v>59000</v>
      </c>
      <c r="AX184">
        <v>79.8</v>
      </c>
      <c r="AY184">
        <v>6.8</v>
      </c>
      <c r="AZ184">
        <v>44700</v>
      </c>
      <c r="BA184">
        <v>60400</v>
      </c>
      <c r="BB184">
        <v>74</v>
      </c>
      <c r="BC184">
        <v>7.1</v>
      </c>
      <c r="BD184">
        <v>46400</v>
      </c>
      <c r="BE184">
        <v>58600</v>
      </c>
      <c r="BF184">
        <v>79.3</v>
      </c>
      <c r="BG184">
        <v>6.4</v>
      </c>
      <c r="BH184">
        <v>45300</v>
      </c>
      <c r="BI184">
        <v>58400</v>
      </c>
      <c r="BJ184">
        <v>77.7</v>
      </c>
      <c r="BK184">
        <v>7.3</v>
      </c>
      <c r="BL184">
        <v>48500</v>
      </c>
      <c r="BM184">
        <v>57600</v>
      </c>
      <c r="BN184">
        <v>84.2</v>
      </c>
      <c r="BO184">
        <v>6</v>
      </c>
      <c r="BP184">
        <v>46500</v>
      </c>
      <c r="BQ184">
        <v>58500</v>
      </c>
      <c r="BR184">
        <v>79.3</v>
      </c>
      <c r="BS184">
        <v>6.7</v>
      </c>
      <c r="BT184">
        <v>47600</v>
      </c>
      <c r="BU184">
        <v>59600</v>
      </c>
      <c r="BV184">
        <v>80</v>
      </c>
      <c r="BW184">
        <v>6.7</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63100</v>
      </c>
      <c r="E185">
        <v>81000</v>
      </c>
      <c r="F185">
        <v>77.900000000000006</v>
      </c>
      <c r="G185">
        <v>3.6</v>
      </c>
      <c r="H185">
        <v>67100</v>
      </c>
      <c r="I185">
        <v>82300</v>
      </c>
      <c r="J185">
        <v>81.5</v>
      </c>
      <c r="K185">
        <v>3.3</v>
      </c>
      <c r="L185">
        <v>65300</v>
      </c>
      <c r="M185">
        <v>83400</v>
      </c>
      <c r="N185">
        <v>78.3</v>
      </c>
      <c r="O185">
        <v>5.0999999999999996</v>
      </c>
      <c r="P185">
        <v>67100</v>
      </c>
      <c r="Q185">
        <v>83500</v>
      </c>
      <c r="R185">
        <v>80.3</v>
      </c>
      <c r="S185">
        <v>4.5999999999999996</v>
      </c>
      <c r="T185">
        <v>68800</v>
      </c>
      <c r="U185">
        <v>84600</v>
      </c>
      <c r="V185">
        <v>81.3</v>
      </c>
      <c r="W185">
        <v>4.5</v>
      </c>
      <c r="X185">
        <v>68100</v>
      </c>
      <c r="Y185">
        <v>83900</v>
      </c>
      <c r="Z185">
        <v>81.099999999999994</v>
      </c>
      <c r="AA185">
        <v>5</v>
      </c>
      <c r="AB185">
        <v>69300</v>
      </c>
      <c r="AC185">
        <v>84200</v>
      </c>
      <c r="AD185">
        <v>82.3</v>
      </c>
      <c r="AE185">
        <v>5.2</v>
      </c>
      <c r="AF185">
        <v>69300</v>
      </c>
      <c r="AG185">
        <v>87100</v>
      </c>
      <c r="AH185">
        <v>79.5</v>
      </c>
      <c r="AI185">
        <v>5.4</v>
      </c>
      <c r="AJ185">
        <v>69600</v>
      </c>
      <c r="AK185">
        <v>87000</v>
      </c>
      <c r="AL185">
        <v>80.099999999999994</v>
      </c>
      <c r="AM185">
        <v>5.2</v>
      </c>
      <c r="AN185">
        <v>74100</v>
      </c>
      <c r="AO185">
        <v>87000</v>
      </c>
      <c r="AP185">
        <v>85.2</v>
      </c>
      <c r="AQ185">
        <v>4.7</v>
      </c>
      <c r="AR185">
        <v>69600</v>
      </c>
      <c r="AS185">
        <v>87500</v>
      </c>
      <c r="AT185">
        <v>79.5</v>
      </c>
      <c r="AU185">
        <v>5.0999999999999996</v>
      </c>
      <c r="AV185">
        <v>71100</v>
      </c>
      <c r="AW185">
        <v>88200</v>
      </c>
      <c r="AX185">
        <v>80.7</v>
      </c>
      <c r="AY185">
        <v>5</v>
      </c>
      <c r="AZ185">
        <v>69300</v>
      </c>
      <c r="BA185">
        <v>88800</v>
      </c>
      <c r="BB185">
        <v>78.099999999999994</v>
      </c>
      <c r="BC185">
        <v>5.5</v>
      </c>
      <c r="BD185">
        <v>70500</v>
      </c>
      <c r="BE185">
        <v>88200</v>
      </c>
      <c r="BF185">
        <v>79.900000000000006</v>
      </c>
      <c r="BG185">
        <v>5.9</v>
      </c>
      <c r="BH185">
        <v>77500</v>
      </c>
      <c r="BI185">
        <v>91500</v>
      </c>
      <c r="BJ185">
        <v>84.7</v>
      </c>
      <c r="BK185">
        <v>6.1</v>
      </c>
      <c r="BL185">
        <v>77300</v>
      </c>
      <c r="BM185">
        <v>92000</v>
      </c>
      <c r="BN185">
        <v>84</v>
      </c>
      <c r="BO185">
        <v>6.2</v>
      </c>
      <c r="BP185">
        <v>69700</v>
      </c>
      <c r="BQ185">
        <v>87100</v>
      </c>
      <c r="BR185">
        <v>80</v>
      </c>
      <c r="BS185">
        <v>7.1</v>
      </c>
      <c r="BT185">
        <v>72900</v>
      </c>
      <c r="BU185">
        <v>88700</v>
      </c>
      <c r="BV185">
        <v>82.2</v>
      </c>
      <c r="BW185">
        <v>6.2</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56400</v>
      </c>
      <c r="E186">
        <v>88700</v>
      </c>
      <c r="F186">
        <v>63.6</v>
      </c>
      <c r="G186">
        <v>2.6</v>
      </c>
      <c r="H186">
        <v>57700</v>
      </c>
      <c r="I186">
        <v>88500</v>
      </c>
      <c r="J186">
        <v>65.2</v>
      </c>
      <c r="K186">
        <v>2.5</v>
      </c>
      <c r="L186">
        <v>58200</v>
      </c>
      <c r="M186">
        <v>88700</v>
      </c>
      <c r="N186">
        <v>65.599999999999994</v>
      </c>
      <c r="O186">
        <v>2.6</v>
      </c>
      <c r="P186">
        <v>58400</v>
      </c>
      <c r="Q186">
        <v>89300</v>
      </c>
      <c r="R186">
        <v>65.400000000000006</v>
      </c>
      <c r="S186">
        <v>2.8</v>
      </c>
      <c r="T186">
        <v>55300</v>
      </c>
      <c r="U186">
        <v>88600</v>
      </c>
      <c r="V186">
        <v>62.5</v>
      </c>
      <c r="W186">
        <v>2.8</v>
      </c>
      <c r="X186">
        <v>54700</v>
      </c>
      <c r="Y186">
        <v>87900</v>
      </c>
      <c r="Z186">
        <v>62.2</v>
      </c>
      <c r="AA186">
        <v>2.8</v>
      </c>
      <c r="AB186">
        <v>52200</v>
      </c>
      <c r="AC186">
        <v>88500</v>
      </c>
      <c r="AD186">
        <v>59</v>
      </c>
      <c r="AE186">
        <v>2.9</v>
      </c>
      <c r="AF186">
        <v>49500</v>
      </c>
      <c r="AG186">
        <v>89200</v>
      </c>
      <c r="AH186">
        <v>55.5</v>
      </c>
      <c r="AI186">
        <v>2.9</v>
      </c>
      <c r="AJ186">
        <v>52200</v>
      </c>
      <c r="AK186">
        <v>89100</v>
      </c>
      <c r="AL186">
        <v>58.6</v>
      </c>
      <c r="AM186">
        <v>2.9</v>
      </c>
      <c r="AN186">
        <v>53800</v>
      </c>
      <c r="AO186">
        <v>89200</v>
      </c>
      <c r="AP186">
        <v>60.3</v>
      </c>
      <c r="AQ186">
        <v>2.9</v>
      </c>
      <c r="AR186">
        <v>54600</v>
      </c>
      <c r="AS186">
        <v>88900</v>
      </c>
      <c r="AT186">
        <v>61.5</v>
      </c>
      <c r="AU186">
        <v>2.8</v>
      </c>
      <c r="AV186">
        <v>56000</v>
      </c>
      <c r="AW186">
        <v>88200</v>
      </c>
      <c r="AX186">
        <v>63.5</v>
      </c>
      <c r="AY186">
        <v>2.8</v>
      </c>
      <c r="AZ186">
        <v>58600</v>
      </c>
      <c r="BA186">
        <v>89400</v>
      </c>
      <c r="BB186">
        <v>65.599999999999994</v>
      </c>
      <c r="BC186">
        <v>3</v>
      </c>
      <c r="BD186">
        <v>56800</v>
      </c>
      <c r="BE186">
        <v>88600</v>
      </c>
      <c r="BF186">
        <v>64.099999999999994</v>
      </c>
      <c r="BG186">
        <v>2.9</v>
      </c>
      <c r="BH186">
        <v>55800</v>
      </c>
      <c r="BI186">
        <v>88200</v>
      </c>
      <c r="BJ186">
        <v>63.2</v>
      </c>
      <c r="BK186">
        <v>2.9</v>
      </c>
      <c r="BL186">
        <v>55600</v>
      </c>
      <c r="BM186">
        <v>88400</v>
      </c>
      <c r="BN186">
        <v>62.9</v>
      </c>
      <c r="BO186">
        <v>3.1</v>
      </c>
      <c r="BP186">
        <v>56900</v>
      </c>
      <c r="BQ186">
        <v>87600</v>
      </c>
      <c r="BR186">
        <v>64.900000000000006</v>
      </c>
      <c r="BS186">
        <v>3.8</v>
      </c>
      <c r="BT186">
        <v>56700</v>
      </c>
      <c r="BU186">
        <v>86600</v>
      </c>
      <c r="BV186">
        <v>65.400000000000006</v>
      </c>
      <c r="BW186">
        <v>4</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117900</v>
      </c>
      <c r="E187">
        <v>148400</v>
      </c>
      <c r="F187">
        <v>79.5</v>
      </c>
      <c r="G187">
        <v>2.4</v>
      </c>
      <c r="H187">
        <v>119800</v>
      </c>
      <c r="I187">
        <v>150000</v>
      </c>
      <c r="J187">
        <v>79.900000000000006</v>
      </c>
      <c r="K187">
        <v>2.5</v>
      </c>
      <c r="L187">
        <v>117100</v>
      </c>
      <c r="M187">
        <v>152200</v>
      </c>
      <c r="N187">
        <v>76.900000000000006</v>
      </c>
      <c r="O187">
        <v>2.7</v>
      </c>
      <c r="P187">
        <v>124700</v>
      </c>
      <c r="Q187">
        <v>156100</v>
      </c>
      <c r="R187">
        <v>79.900000000000006</v>
      </c>
      <c r="S187">
        <v>2.7</v>
      </c>
      <c r="T187">
        <v>124600</v>
      </c>
      <c r="U187">
        <v>158000</v>
      </c>
      <c r="V187">
        <v>78.900000000000006</v>
      </c>
      <c r="W187">
        <v>2.9</v>
      </c>
      <c r="X187">
        <v>119700</v>
      </c>
      <c r="Y187">
        <v>160500</v>
      </c>
      <c r="Z187">
        <v>74.599999999999994</v>
      </c>
      <c r="AA187">
        <v>3</v>
      </c>
      <c r="AB187">
        <v>120600</v>
      </c>
      <c r="AC187">
        <v>164300</v>
      </c>
      <c r="AD187">
        <v>73.400000000000006</v>
      </c>
      <c r="AE187">
        <v>2.9</v>
      </c>
      <c r="AF187">
        <v>124000</v>
      </c>
      <c r="AG187">
        <v>165700</v>
      </c>
      <c r="AH187">
        <v>74.8</v>
      </c>
      <c r="AI187">
        <v>2.8</v>
      </c>
      <c r="AJ187">
        <v>122300</v>
      </c>
      <c r="AK187">
        <v>166000</v>
      </c>
      <c r="AL187">
        <v>73.7</v>
      </c>
      <c r="AM187">
        <v>2.6</v>
      </c>
      <c r="AN187">
        <v>122100</v>
      </c>
      <c r="AO187">
        <v>166200</v>
      </c>
      <c r="AP187">
        <v>73.400000000000006</v>
      </c>
      <c r="AQ187">
        <v>2.6</v>
      </c>
      <c r="AR187">
        <v>123600</v>
      </c>
      <c r="AS187">
        <v>167900</v>
      </c>
      <c r="AT187">
        <v>73.599999999999994</v>
      </c>
      <c r="AU187">
        <v>2.6</v>
      </c>
      <c r="AV187">
        <v>128700</v>
      </c>
      <c r="AW187">
        <v>167100</v>
      </c>
      <c r="AX187">
        <v>77.099999999999994</v>
      </c>
      <c r="AY187">
        <v>2.7</v>
      </c>
      <c r="AZ187">
        <v>128200</v>
      </c>
      <c r="BA187">
        <v>168800</v>
      </c>
      <c r="BB187">
        <v>76</v>
      </c>
      <c r="BC187">
        <v>2.8</v>
      </c>
      <c r="BD187">
        <v>130800</v>
      </c>
      <c r="BE187">
        <v>169400</v>
      </c>
      <c r="BF187">
        <v>77.2</v>
      </c>
      <c r="BG187">
        <v>2.6</v>
      </c>
      <c r="BH187">
        <v>126000</v>
      </c>
      <c r="BI187">
        <v>170400</v>
      </c>
      <c r="BJ187">
        <v>74</v>
      </c>
      <c r="BK187">
        <v>2.9</v>
      </c>
      <c r="BL187">
        <v>133600</v>
      </c>
      <c r="BM187">
        <v>170700</v>
      </c>
      <c r="BN187">
        <v>78.3</v>
      </c>
      <c r="BO187">
        <v>2.7</v>
      </c>
      <c r="BP187">
        <v>137200</v>
      </c>
      <c r="BQ187">
        <v>170800</v>
      </c>
      <c r="BR187">
        <v>80.3</v>
      </c>
      <c r="BS187">
        <v>2.9</v>
      </c>
      <c r="BT187">
        <v>139200</v>
      </c>
      <c r="BU187">
        <v>172100</v>
      </c>
      <c r="BV187">
        <v>80.900000000000006</v>
      </c>
      <c r="BW187">
        <v>3</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37500</v>
      </c>
      <c r="E188">
        <v>49800</v>
      </c>
      <c r="F188">
        <v>75.3</v>
      </c>
      <c r="G188">
        <v>3.8</v>
      </c>
      <c r="H188">
        <v>39600</v>
      </c>
      <c r="I188">
        <v>50400</v>
      </c>
      <c r="J188">
        <v>78.5</v>
      </c>
      <c r="K188">
        <v>3.6</v>
      </c>
      <c r="L188">
        <v>39500</v>
      </c>
      <c r="M188">
        <v>49500</v>
      </c>
      <c r="N188">
        <v>79.8</v>
      </c>
      <c r="O188">
        <v>6.9</v>
      </c>
      <c r="P188">
        <v>40200</v>
      </c>
      <c r="Q188">
        <v>51900</v>
      </c>
      <c r="R188">
        <v>77.5</v>
      </c>
      <c r="S188">
        <v>6.7</v>
      </c>
      <c r="T188">
        <v>39100</v>
      </c>
      <c r="U188">
        <v>51400</v>
      </c>
      <c r="V188">
        <v>76.2</v>
      </c>
      <c r="W188">
        <v>6.9</v>
      </c>
      <c r="X188">
        <v>37100</v>
      </c>
      <c r="Y188">
        <v>49300</v>
      </c>
      <c r="Z188">
        <v>75.3</v>
      </c>
      <c r="AA188">
        <v>7</v>
      </c>
      <c r="AB188">
        <v>40500</v>
      </c>
      <c r="AC188">
        <v>51300</v>
      </c>
      <c r="AD188">
        <v>78.900000000000006</v>
      </c>
      <c r="AE188">
        <v>6.7</v>
      </c>
      <c r="AF188">
        <v>36500</v>
      </c>
      <c r="AG188">
        <v>50800</v>
      </c>
      <c r="AH188">
        <v>72</v>
      </c>
      <c r="AI188">
        <v>6.9</v>
      </c>
      <c r="AJ188">
        <v>40600</v>
      </c>
      <c r="AK188">
        <v>51600</v>
      </c>
      <c r="AL188">
        <v>78.7</v>
      </c>
      <c r="AM188">
        <v>6.3</v>
      </c>
      <c r="AN188">
        <v>42900</v>
      </c>
      <c r="AO188">
        <v>52600</v>
      </c>
      <c r="AP188">
        <v>81.599999999999994</v>
      </c>
      <c r="AQ188">
        <v>6.5</v>
      </c>
      <c r="AR188">
        <v>39800</v>
      </c>
      <c r="AS188">
        <v>51600</v>
      </c>
      <c r="AT188">
        <v>77</v>
      </c>
      <c r="AU188">
        <v>8.1</v>
      </c>
      <c r="AV188">
        <v>39000</v>
      </c>
      <c r="AW188">
        <v>50300</v>
      </c>
      <c r="AX188">
        <v>77.599999999999994</v>
      </c>
      <c r="AY188">
        <v>7</v>
      </c>
      <c r="AZ188">
        <v>43100</v>
      </c>
      <c r="BA188">
        <v>51400</v>
      </c>
      <c r="BB188">
        <v>83.9</v>
      </c>
      <c r="BC188">
        <v>6</v>
      </c>
      <c r="BD188">
        <v>37600</v>
      </c>
      <c r="BE188">
        <v>50600</v>
      </c>
      <c r="BF188">
        <v>74.3</v>
      </c>
      <c r="BG188">
        <v>8.6</v>
      </c>
      <c r="BH188">
        <v>38800</v>
      </c>
      <c r="BI188">
        <v>49700</v>
      </c>
      <c r="BJ188">
        <v>78.2</v>
      </c>
      <c r="BK188">
        <v>7.9</v>
      </c>
      <c r="BL188">
        <v>43100</v>
      </c>
      <c r="BM188">
        <v>49600</v>
      </c>
      <c r="BN188">
        <v>86.9</v>
      </c>
      <c r="BO188">
        <v>6.3</v>
      </c>
      <c r="BP188">
        <v>40900</v>
      </c>
      <c r="BQ188">
        <v>50300</v>
      </c>
      <c r="BR188">
        <v>81.400000000000006</v>
      </c>
      <c r="BS188">
        <v>7.1</v>
      </c>
      <c r="BT188">
        <v>41100</v>
      </c>
      <c r="BU188">
        <v>51700</v>
      </c>
      <c r="BV188">
        <v>79.400000000000006</v>
      </c>
      <c r="BW188">
        <v>7.4</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79000</v>
      </c>
      <c r="E189">
        <v>100100</v>
      </c>
      <c r="F189">
        <v>79</v>
      </c>
      <c r="G189">
        <v>3.2</v>
      </c>
      <c r="H189">
        <v>77100</v>
      </c>
      <c r="I189">
        <v>100300</v>
      </c>
      <c r="J189">
        <v>76.900000000000006</v>
      </c>
      <c r="K189">
        <v>3.6</v>
      </c>
      <c r="L189">
        <v>76300</v>
      </c>
      <c r="M189">
        <v>101600</v>
      </c>
      <c r="N189">
        <v>75.099999999999994</v>
      </c>
      <c r="O189">
        <v>4.5999999999999996</v>
      </c>
      <c r="P189">
        <v>77400</v>
      </c>
      <c r="Q189">
        <v>102300</v>
      </c>
      <c r="R189">
        <v>75.599999999999994</v>
      </c>
      <c r="S189">
        <v>4.5</v>
      </c>
      <c r="T189">
        <v>77900</v>
      </c>
      <c r="U189">
        <v>102800</v>
      </c>
      <c r="V189">
        <v>75.7</v>
      </c>
      <c r="W189">
        <v>4.8</v>
      </c>
      <c r="X189">
        <v>76000</v>
      </c>
      <c r="Y189">
        <v>101500</v>
      </c>
      <c r="Z189">
        <v>74.8</v>
      </c>
      <c r="AA189">
        <v>4.9000000000000004</v>
      </c>
      <c r="AB189">
        <v>78200</v>
      </c>
      <c r="AC189">
        <v>101900</v>
      </c>
      <c r="AD189">
        <v>76.8</v>
      </c>
      <c r="AE189">
        <v>5</v>
      </c>
      <c r="AF189">
        <v>73100</v>
      </c>
      <c r="AG189">
        <v>102900</v>
      </c>
      <c r="AH189">
        <v>71</v>
      </c>
      <c r="AI189">
        <v>5.5</v>
      </c>
      <c r="AJ189">
        <v>76400</v>
      </c>
      <c r="AK189">
        <v>100400</v>
      </c>
      <c r="AL189">
        <v>76.099999999999994</v>
      </c>
      <c r="AM189">
        <v>5.0999999999999996</v>
      </c>
      <c r="AN189">
        <v>81900</v>
      </c>
      <c r="AO189">
        <v>100000</v>
      </c>
      <c r="AP189">
        <v>81.8</v>
      </c>
      <c r="AQ189">
        <v>4.7</v>
      </c>
      <c r="AR189">
        <v>79000</v>
      </c>
      <c r="AS189">
        <v>100800</v>
      </c>
      <c r="AT189">
        <v>78.400000000000006</v>
      </c>
      <c r="AU189">
        <v>5</v>
      </c>
      <c r="AV189">
        <v>78000</v>
      </c>
      <c r="AW189">
        <v>100300</v>
      </c>
      <c r="AX189">
        <v>77.8</v>
      </c>
      <c r="AY189">
        <v>5.3</v>
      </c>
      <c r="AZ189">
        <v>81600</v>
      </c>
      <c r="BA189">
        <v>101100</v>
      </c>
      <c r="BB189">
        <v>80.7</v>
      </c>
      <c r="BC189">
        <v>5.0999999999999996</v>
      </c>
      <c r="BD189">
        <v>81300</v>
      </c>
      <c r="BE189">
        <v>101000</v>
      </c>
      <c r="BF189">
        <v>80.5</v>
      </c>
      <c r="BG189">
        <v>5.0999999999999996</v>
      </c>
      <c r="BH189">
        <v>76900</v>
      </c>
      <c r="BI189">
        <v>98100</v>
      </c>
      <c r="BJ189">
        <v>78.400000000000006</v>
      </c>
      <c r="BK189">
        <v>5.6</v>
      </c>
      <c r="BL189">
        <v>80200</v>
      </c>
      <c r="BM189">
        <v>97100</v>
      </c>
      <c r="BN189">
        <v>82.6</v>
      </c>
      <c r="BO189">
        <v>5</v>
      </c>
      <c r="BP189">
        <v>76900</v>
      </c>
      <c r="BQ189">
        <v>99300</v>
      </c>
      <c r="BR189">
        <v>77.5</v>
      </c>
      <c r="BS189">
        <v>5.4</v>
      </c>
      <c r="BT189">
        <v>73400</v>
      </c>
      <c r="BU189">
        <v>96200</v>
      </c>
      <c r="BV189">
        <v>76.2</v>
      </c>
      <c r="BW189">
        <v>5.3</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51500</v>
      </c>
      <c r="E190">
        <v>67700</v>
      </c>
      <c r="F190">
        <v>76.099999999999994</v>
      </c>
      <c r="G190">
        <v>3.3</v>
      </c>
      <c r="H190">
        <v>52200</v>
      </c>
      <c r="I190">
        <v>69100</v>
      </c>
      <c r="J190">
        <v>75.5</v>
      </c>
      <c r="K190">
        <v>3.6</v>
      </c>
      <c r="L190">
        <v>52600</v>
      </c>
      <c r="M190">
        <v>69500</v>
      </c>
      <c r="N190">
        <v>75.7</v>
      </c>
      <c r="O190">
        <v>5.2</v>
      </c>
      <c r="P190">
        <v>52000</v>
      </c>
      <c r="Q190">
        <v>69500</v>
      </c>
      <c r="R190">
        <v>74.900000000000006</v>
      </c>
      <c r="S190">
        <v>5.3</v>
      </c>
      <c r="T190">
        <v>50700</v>
      </c>
      <c r="U190">
        <v>70900</v>
      </c>
      <c r="V190">
        <v>71.599999999999994</v>
      </c>
      <c r="W190">
        <v>5.9</v>
      </c>
      <c r="X190">
        <v>53800</v>
      </c>
      <c r="Y190">
        <v>71800</v>
      </c>
      <c r="Z190">
        <v>75</v>
      </c>
      <c r="AA190">
        <v>5.3</v>
      </c>
      <c r="AB190">
        <v>51300</v>
      </c>
      <c r="AC190">
        <v>70200</v>
      </c>
      <c r="AD190">
        <v>73.2</v>
      </c>
      <c r="AE190">
        <v>5.9</v>
      </c>
      <c r="AF190">
        <v>52100</v>
      </c>
      <c r="AG190">
        <v>71100</v>
      </c>
      <c r="AH190">
        <v>73.3</v>
      </c>
      <c r="AI190">
        <v>6.2</v>
      </c>
      <c r="AJ190">
        <v>52300</v>
      </c>
      <c r="AK190">
        <v>72000</v>
      </c>
      <c r="AL190">
        <v>72.7</v>
      </c>
      <c r="AM190">
        <v>6.6</v>
      </c>
      <c r="AN190">
        <v>54100</v>
      </c>
      <c r="AO190">
        <v>70300</v>
      </c>
      <c r="AP190">
        <v>77</v>
      </c>
      <c r="AQ190">
        <v>6.3</v>
      </c>
      <c r="AR190">
        <v>49200</v>
      </c>
      <c r="AS190">
        <v>72200</v>
      </c>
      <c r="AT190">
        <v>68.099999999999994</v>
      </c>
      <c r="AU190">
        <v>7.3</v>
      </c>
      <c r="AV190">
        <v>50300</v>
      </c>
      <c r="AW190">
        <v>72800</v>
      </c>
      <c r="AX190">
        <v>69.2</v>
      </c>
      <c r="AY190">
        <v>7</v>
      </c>
      <c r="AZ190">
        <v>55700</v>
      </c>
      <c r="BA190">
        <v>72400</v>
      </c>
      <c r="BB190">
        <v>76.900000000000006</v>
      </c>
      <c r="BC190">
        <v>6.4</v>
      </c>
      <c r="BD190">
        <v>56900</v>
      </c>
      <c r="BE190">
        <v>71000</v>
      </c>
      <c r="BF190">
        <v>80.2</v>
      </c>
      <c r="BG190">
        <v>6.2</v>
      </c>
      <c r="BH190">
        <v>51300</v>
      </c>
      <c r="BI190">
        <v>71400</v>
      </c>
      <c r="BJ190">
        <v>71.900000000000006</v>
      </c>
      <c r="BK190">
        <v>6.9</v>
      </c>
      <c r="BL190">
        <v>53600</v>
      </c>
      <c r="BM190">
        <v>73200</v>
      </c>
      <c r="BN190">
        <v>73.2</v>
      </c>
      <c r="BO190">
        <v>6.4</v>
      </c>
      <c r="BP190">
        <v>55700</v>
      </c>
      <c r="BQ190">
        <v>74100</v>
      </c>
      <c r="BR190">
        <v>75.099999999999994</v>
      </c>
      <c r="BS190">
        <v>7.4</v>
      </c>
      <c r="BT190">
        <v>49600</v>
      </c>
      <c r="BU190">
        <v>73500</v>
      </c>
      <c r="BV190">
        <v>67.5</v>
      </c>
      <c r="BW190">
        <v>8.1999999999999993</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115400</v>
      </c>
      <c r="E191">
        <v>175900</v>
      </c>
      <c r="F191">
        <v>65.599999999999994</v>
      </c>
      <c r="G191">
        <v>2.4</v>
      </c>
      <c r="H191">
        <v>119600</v>
      </c>
      <c r="I191">
        <v>177900</v>
      </c>
      <c r="J191">
        <v>67.2</v>
      </c>
      <c r="K191">
        <v>2.5</v>
      </c>
      <c r="L191">
        <v>116400</v>
      </c>
      <c r="M191">
        <v>180800</v>
      </c>
      <c r="N191">
        <v>64.400000000000006</v>
      </c>
      <c r="O191">
        <v>2.6</v>
      </c>
      <c r="P191">
        <v>119800</v>
      </c>
      <c r="Q191">
        <v>183300</v>
      </c>
      <c r="R191">
        <v>65.400000000000006</v>
      </c>
      <c r="S191">
        <v>2.7</v>
      </c>
      <c r="T191">
        <v>119100</v>
      </c>
      <c r="U191">
        <v>184300</v>
      </c>
      <c r="V191">
        <v>64.599999999999994</v>
      </c>
      <c r="W191">
        <v>2.8</v>
      </c>
      <c r="X191">
        <v>111300</v>
      </c>
      <c r="Y191">
        <v>186700</v>
      </c>
      <c r="Z191">
        <v>59.6</v>
      </c>
      <c r="AA191">
        <v>2.9</v>
      </c>
      <c r="AB191">
        <v>119800</v>
      </c>
      <c r="AC191">
        <v>188600</v>
      </c>
      <c r="AD191">
        <v>63.5</v>
      </c>
      <c r="AE191">
        <v>2.9</v>
      </c>
      <c r="AF191">
        <v>115800</v>
      </c>
      <c r="AG191">
        <v>190300</v>
      </c>
      <c r="AH191">
        <v>60.8</v>
      </c>
      <c r="AI191">
        <v>3.1</v>
      </c>
      <c r="AJ191">
        <v>119900</v>
      </c>
      <c r="AK191">
        <v>192000</v>
      </c>
      <c r="AL191">
        <v>62.4</v>
      </c>
      <c r="AM191">
        <v>2.9</v>
      </c>
      <c r="AN191">
        <v>114800</v>
      </c>
      <c r="AO191">
        <v>194200</v>
      </c>
      <c r="AP191">
        <v>59.1</v>
      </c>
      <c r="AQ191">
        <v>2.8</v>
      </c>
      <c r="AR191">
        <v>126800</v>
      </c>
      <c r="AS191">
        <v>196000</v>
      </c>
      <c r="AT191">
        <v>64.7</v>
      </c>
      <c r="AU191">
        <v>2.8</v>
      </c>
      <c r="AV191">
        <v>128900</v>
      </c>
      <c r="AW191">
        <v>197900</v>
      </c>
      <c r="AX191">
        <v>65.099999999999994</v>
      </c>
      <c r="AY191">
        <v>2.9</v>
      </c>
      <c r="AZ191">
        <v>134700</v>
      </c>
      <c r="BA191">
        <v>198800</v>
      </c>
      <c r="BB191">
        <v>67.8</v>
      </c>
      <c r="BC191">
        <v>3.3</v>
      </c>
      <c r="BD191">
        <v>134000</v>
      </c>
      <c r="BE191">
        <v>201000</v>
      </c>
      <c r="BF191">
        <v>66.7</v>
      </c>
      <c r="BG191">
        <v>3.1</v>
      </c>
      <c r="BH191">
        <v>137000</v>
      </c>
      <c r="BI191">
        <v>200300</v>
      </c>
      <c r="BJ191">
        <v>68.400000000000006</v>
      </c>
      <c r="BK191">
        <v>3.3</v>
      </c>
      <c r="BL191">
        <v>134100</v>
      </c>
      <c r="BM191">
        <v>199600</v>
      </c>
      <c r="BN191">
        <v>67.2</v>
      </c>
      <c r="BO191">
        <v>3.4</v>
      </c>
      <c r="BP191">
        <v>142700</v>
      </c>
      <c r="BQ191">
        <v>199800</v>
      </c>
      <c r="BR191">
        <v>71.400000000000006</v>
      </c>
      <c r="BS191">
        <v>3.7</v>
      </c>
      <c r="BT191">
        <v>137800</v>
      </c>
      <c r="BU191">
        <v>198200</v>
      </c>
      <c r="BV191">
        <v>69.5</v>
      </c>
      <c r="BW191">
        <v>3.9</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57000</v>
      </c>
      <c r="E192">
        <v>79400</v>
      </c>
      <c r="F192">
        <v>71.8</v>
      </c>
      <c r="G192">
        <v>3.5</v>
      </c>
      <c r="H192">
        <v>56700</v>
      </c>
      <c r="I192">
        <v>78600</v>
      </c>
      <c r="J192">
        <v>72.099999999999994</v>
      </c>
      <c r="K192">
        <v>3.6</v>
      </c>
      <c r="L192">
        <v>53500</v>
      </c>
      <c r="M192">
        <v>78100</v>
      </c>
      <c r="N192">
        <v>68.400000000000006</v>
      </c>
      <c r="O192">
        <v>6.2</v>
      </c>
      <c r="P192">
        <v>53300</v>
      </c>
      <c r="Q192">
        <v>79500</v>
      </c>
      <c r="R192">
        <v>67.099999999999994</v>
      </c>
      <c r="S192">
        <v>6.3</v>
      </c>
      <c r="T192">
        <v>58800</v>
      </c>
      <c r="U192">
        <v>79900</v>
      </c>
      <c r="V192">
        <v>73.599999999999994</v>
      </c>
      <c r="W192">
        <v>6</v>
      </c>
      <c r="X192">
        <v>58200</v>
      </c>
      <c r="Y192">
        <v>80000</v>
      </c>
      <c r="Z192">
        <v>72.8</v>
      </c>
      <c r="AA192">
        <v>5.4</v>
      </c>
      <c r="AB192">
        <v>55100</v>
      </c>
      <c r="AC192">
        <v>79300</v>
      </c>
      <c r="AD192">
        <v>69.5</v>
      </c>
      <c r="AE192">
        <v>6.2</v>
      </c>
      <c r="AF192">
        <v>51900</v>
      </c>
      <c r="AG192">
        <v>78900</v>
      </c>
      <c r="AH192">
        <v>65.7</v>
      </c>
      <c r="AI192">
        <v>7.3</v>
      </c>
      <c r="AJ192">
        <v>56800</v>
      </c>
      <c r="AK192">
        <v>78100</v>
      </c>
      <c r="AL192">
        <v>72.7</v>
      </c>
      <c r="AM192">
        <v>6.7</v>
      </c>
      <c r="AN192">
        <v>58400</v>
      </c>
      <c r="AO192">
        <v>79800</v>
      </c>
      <c r="AP192">
        <v>73.2</v>
      </c>
      <c r="AQ192">
        <v>6.7</v>
      </c>
      <c r="AR192">
        <v>56100</v>
      </c>
      <c r="AS192">
        <v>78500</v>
      </c>
      <c r="AT192">
        <v>71.400000000000006</v>
      </c>
      <c r="AU192">
        <v>6.8</v>
      </c>
      <c r="AV192">
        <v>60400</v>
      </c>
      <c r="AW192">
        <v>79500</v>
      </c>
      <c r="AX192">
        <v>76</v>
      </c>
      <c r="AY192">
        <v>6.6</v>
      </c>
      <c r="AZ192">
        <v>63900</v>
      </c>
      <c r="BA192">
        <v>80400</v>
      </c>
      <c r="BB192">
        <v>79.5</v>
      </c>
      <c r="BC192">
        <v>7.1</v>
      </c>
      <c r="BD192">
        <v>62400</v>
      </c>
      <c r="BE192">
        <v>82200</v>
      </c>
      <c r="BF192">
        <v>75.8</v>
      </c>
      <c r="BG192">
        <v>6.4</v>
      </c>
      <c r="BH192">
        <v>63600</v>
      </c>
      <c r="BI192">
        <v>83600</v>
      </c>
      <c r="BJ192">
        <v>76.099999999999994</v>
      </c>
      <c r="BK192">
        <v>7</v>
      </c>
      <c r="BL192">
        <v>59400</v>
      </c>
      <c r="BM192">
        <v>81900</v>
      </c>
      <c r="BN192">
        <v>72.5</v>
      </c>
      <c r="BO192">
        <v>7.5</v>
      </c>
      <c r="BP192">
        <v>56900</v>
      </c>
      <c r="BQ192">
        <v>81300</v>
      </c>
      <c r="BR192">
        <v>70</v>
      </c>
      <c r="BS192">
        <v>7.8</v>
      </c>
      <c r="BT192">
        <v>61000</v>
      </c>
      <c r="BU192">
        <v>80500</v>
      </c>
      <c r="BV192">
        <v>75.8</v>
      </c>
      <c r="BW192">
        <v>7.1</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94100</v>
      </c>
      <c r="E193">
        <v>170800</v>
      </c>
      <c r="F193">
        <v>55.1</v>
      </c>
      <c r="G193">
        <v>3.9</v>
      </c>
      <c r="H193">
        <v>95700</v>
      </c>
      <c r="I193">
        <v>171500</v>
      </c>
      <c r="J193">
        <v>55.8</v>
      </c>
      <c r="K193">
        <v>3.8</v>
      </c>
      <c r="L193">
        <v>99900</v>
      </c>
      <c r="M193">
        <v>175600</v>
      </c>
      <c r="N193">
        <v>56.9</v>
      </c>
      <c r="O193">
        <v>3.7</v>
      </c>
      <c r="P193">
        <v>104100</v>
      </c>
      <c r="Q193">
        <v>181700</v>
      </c>
      <c r="R193">
        <v>57.3</v>
      </c>
      <c r="S193">
        <v>3.9</v>
      </c>
      <c r="T193">
        <v>112400</v>
      </c>
      <c r="U193">
        <v>188500</v>
      </c>
      <c r="V193">
        <v>59.7</v>
      </c>
      <c r="W193">
        <v>3.8</v>
      </c>
      <c r="X193">
        <v>108900</v>
      </c>
      <c r="Y193">
        <v>196200</v>
      </c>
      <c r="Z193">
        <v>55.5</v>
      </c>
      <c r="AA193">
        <v>3.8</v>
      </c>
      <c r="AB193">
        <v>115300</v>
      </c>
      <c r="AC193">
        <v>210300</v>
      </c>
      <c r="AD193">
        <v>54.8</v>
      </c>
      <c r="AE193">
        <v>3.7</v>
      </c>
      <c r="AF193">
        <v>119000</v>
      </c>
      <c r="AG193">
        <v>218700</v>
      </c>
      <c r="AH193">
        <v>54.4</v>
      </c>
      <c r="AI193">
        <v>3.6</v>
      </c>
      <c r="AJ193">
        <v>133800</v>
      </c>
      <c r="AK193">
        <v>222800</v>
      </c>
      <c r="AL193">
        <v>60.1</v>
      </c>
      <c r="AM193">
        <v>3.7</v>
      </c>
      <c r="AN193">
        <v>139800</v>
      </c>
      <c r="AO193">
        <v>225500</v>
      </c>
      <c r="AP193">
        <v>62</v>
      </c>
      <c r="AQ193">
        <v>3.6</v>
      </c>
      <c r="AR193">
        <v>139200</v>
      </c>
      <c r="AS193">
        <v>229900</v>
      </c>
      <c r="AT193">
        <v>60.6</v>
      </c>
      <c r="AU193">
        <v>3.8</v>
      </c>
      <c r="AV193">
        <v>156300</v>
      </c>
      <c r="AW193">
        <v>236100</v>
      </c>
      <c r="AX193">
        <v>66.2</v>
      </c>
      <c r="AY193">
        <v>3.6</v>
      </c>
      <c r="AZ193">
        <v>171500</v>
      </c>
      <c r="BA193">
        <v>241400</v>
      </c>
      <c r="BB193">
        <v>71</v>
      </c>
      <c r="BC193">
        <v>3.7</v>
      </c>
      <c r="BD193">
        <v>166300</v>
      </c>
      <c r="BE193">
        <v>242000</v>
      </c>
      <c r="BF193">
        <v>68.7</v>
      </c>
      <c r="BG193">
        <v>4.2</v>
      </c>
      <c r="BH193">
        <v>169100</v>
      </c>
      <c r="BI193">
        <v>246000</v>
      </c>
      <c r="BJ193">
        <v>68.7</v>
      </c>
      <c r="BK193">
        <v>4.5999999999999996</v>
      </c>
      <c r="BL193">
        <v>179000</v>
      </c>
      <c r="BM193">
        <v>251600</v>
      </c>
      <c r="BN193">
        <v>71.099999999999994</v>
      </c>
      <c r="BO193">
        <v>4.5999999999999996</v>
      </c>
      <c r="BP193">
        <v>185800</v>
      </c>
      <c r="BQ193">
        <v>252100</v>
      </c>
      <c r="BR193">
        <v>73.7</v>
      </c>
      <c r="BS193">
        <v>5.7</v>
      </c>
      <c r="BT193">
        <v>183900</v>
      </c>
      <c r="BU193">
        <v>250100</v>
      </c>
      <c r="BV193">
        <v>73.5</v>
      </c>
      <c r="BW193">
        <v>5.7</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369200</v>
      </c>
      <c r="E194">
        <v>500000</v>
      </c>
      <c r="F194">
        <v>73.8</v>
      </c>
      <c r="G194">
        <v>1.3</v>
      </c>
      <c r="H194">
        <v>367900</v>
      </c>
      <c r="I194">
        <v>505100</v>
      </c>
      <c r="J194">
        <v>72.8</v>
      </c>
      <c r="K194">
        <v>1.4</v>
      </c>
      <c r="L194">
        <v>380200</v>
      </c>
      <c r="M194">
        <v>510200</v>
      </c>
      <c r="N194">
        <v>74.5</v>
      </c>
      <c r="O194">
        <v>2.1</v>
      </c>
      <c r="P194">
        <v>380300</v>
      </c>
      <c r="Q194">
        <v>513800</v>
      </c>
      <c r="R194">
        <v>74</v>
      </c>
      <c r="S194">
        <v>2.2000000000000002</v>
      </c>
      <c r="T194">
        <v>364800</v>
      </c>
      <c r="U194">
        <v>516500</v>
      </c>
      <c r="V194">
        <v>70.599999999999994</v>
      </c>
      <c r="W194">
        <v>2.2999999999999998</v>
      </c>
      <c r="X194">
        <v>382800</v>
      </c>
      <c r="Y194">
        <v>517200</v>
      </c>
      <c r="Z194">
        <v>74</v>
      </c>
      <c r="AA194">
        <v>2.2999999999999998</v>
      </c>
      <c r="AB194">
        <v>373000</v>
      </c>
      <c r="AC194">
        <v>519600</v>
      </c>
      <c r="AD194">
        <v>71.8</v>
      </c>
      <c r="AE194">
        <v>2.2999999999999998</v>
      </c>
      <c r="AF194">
        <v>385400</v>
      </c>
      <c r="AG194">
        <v>521700</v>
      </c>
      <c r="AH194">
        <v>73.900000000000006</v>
      </c>
      <c r="AI194">
        <v>2.2999999999999998</v>
      </c>
      <c r="AJ194">
        <v>388000</v>
      </c>
      <c r="AK194">
        <v>518500</v>
      </c>
      <c r="AL194">
        <v>74.8</v>
      </c>
      <c r="AM194">
        <v>2.2999999999999998</v>
      </c>
      <c r="AN194">
        <v>381800</v>
      </c>
      <c r="AO194">
        <v>517800</v>
      </c>
      <c r="AP194">
        <v>73.7</v>
      </c>
      <c r="AQ194">
        <v>2.2999999999999998</v>
      </c>
      <c r="AR194">
        <v>385300</v>
      </c>
      <c r="AS194">
        <v>518800</v>
      </c>
      <c r="AT194">
        <v>74.3</v>
      </c>
      <c r="AU194">
        <v>2.2999999999999998</v>
      </c>
      <c r="AV194">
        <v>391600</v>
      </c>
      <c r="AW194">
        <v>520900</v>
      </c>
      <c r="AX194">
        <v>75.2</v>
      </c>
      <c r="AY194">
        <v>2.2999999999999998</v>
      </c>
      <c r="AZ194">
        <v>401900</v>
      </c>
      <c r="BA194">
        <v>522400</v>
      </c>
      <c r="BB194">
        <v>76.900000000000006</v>
      </c>
      <c r="BC194">
        <v>2.4</v>
      </c>
      <c r="BD194">
        <v>395700</v>
      </c>
      <c r="BE194">
        <v>524300</v>
      </c>
      <c r="BF194">
        <v>75.5</v>
      </c>
      <c r="BG194">
        <v>2.6</v>
      </c>
      <c r="BH194">
        <v>395000</v>
      </c>
      <c r="BI194">
        <v>523800</v>
      </c>
      <c r="BJ194">
        <v>75.400000000000006</v>
      </c>
      <c r="BK194">
        <v>2.5</v>
      </c>
      <c r="BL194">
        <v>406400</v>
      </c>
      <c r="BM194">
        <v>524300</v>
      </c>
      <c r="BN194">
        <v>77.5</v>
      </c>
      <c r="BO194">
        <v>2.5</v>
      </c>
      <c r="BP194">
        <v>400500</v>
      </c>
      <c r="BQ194">
        <v>524400</v>
      </c>
      <c r="BR194">
        <v>76.400000000000006</v>
      </c>
      <c r="BS194">
        <v>2.7</v>
      </c>
      <c r="BT194">
        <v>402900</v>
      </c>
      <c r="BU194">
        <v>523100</v>
      </c>
      <c r="BV194">
        <v>77</v>
      </c>
      <c r="BW194">
        <v>2.6</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41400</v>
      </c>
      <c r="E195">
        <v>54000</v>
      </c>
      <c r="F195">
        <v>76.8</v>
      </c>
      <c r="G195">
        <v>3.2</v>
      </c>
      <c r="H195">
        <v>41900</v>
      </c>
      <c r="I195">
        <v>55200</v>
      </c>
      <c r="J195">
        <v>75.900000000000006</v>
      </c>
      <c r="K195">
        <v>3.5</v>
      </c>
      <c r="L195">
        <v>42300</v>
      </c>
      <c r="M195">
        <v>54600</v>
      </c>
      <c r="N195">
        <v>77.5</v>
      </c>
      <c r="O195">
        <v>6.8</v>
      </c>
      <c r="P195">
        <v>42600</v>
      </c>
      <c r="Q195">
        <v>54500</v>
      </c>
      <c r="R195">
        <v>78.099999999999994</v>
      </c>
      <c r="S195">
        <v>6.5</v>
      </c>
      <c r="T195">
        <v>42800</v>
      </c>
      <c r="U195">
        <v>54700</v>
      </c>
      <c r="V195">
        <v>78.2</v>
      </c>
      <c r="W195">
        <v>6.6</v>
      </c>
      <c r="X195">
        <v>39800</v>
      </c>
      <c r="Y195">
        <v>53600</v>
      </c>
      <c r="Z195">
        <v>74.3</v>
      </c>
      <c r="AA195">
        <v>7.7</v>
      </c>
      <c r="AB195">
        <v>41500</v>
      </c>
      <c r="AC195">
        <v>55500</v>
      </c>
      <c r="AD195">
        <v>74.599999999999994</v>
      </c>
      <c r="AE195">
        <v>7</v>
      </c>
      <c r="AF195">
        <v>43100</v>
      </c>
      <c r="AG195">
        <v>54100</v>
      </c>
      <c r="AH195">
        <v>79.599999999999994</v>
      </c>
      <c r="AI195">
        <v>6.3</v>
      </c>
      <c r="AJ195">
        <v>43700</v>
      </c>
      <c r="AK195">
        <v>54900</v>
      </c>
      <c r="AL195">
        <v>79.7</v>
      </c>
      <c r="AM195">
        <v>6.6</v>
      </c>
      <c r="AN195">
        <v>39500</v>
      </c>
      <c r="AO195">
        <v>55400</v>
      </c>
      <c r="AP195">
        <v>71.400000000000006</v>
      </c>
      <c r="AQ195">
        <v>7.5</v>
      </c>
      <c r="AR195">
        <v>38300</v>
      </c>
      <c r="AS195">
        <v>52700</v>
      </c>
      <c r="AT195">
        <v>72.7</v>
      </c>
      <c r="AU195">
        <v>7.7</v>
      </c>
      <c r="AV195">
        <v>44100</v>
      </c>
      <c r="AW195">
        <v>55900</v>
      </c>
      <c r="AX195">
        <v>78.900000000000006</v>
      </c>
      <c r="AY195">
        <v>7.3</v>
      </c>
      <c r="AZ195">
        <v>39100</v>
      </c>
      <c r="BA195">
        <v>57800</v>
      </c>
      <c r="BB195">
        <v>67.599999999999994</v>
      </c>
      <c r="BC195">
        <v>9.6</v>
      </c>
      <c r="BD195">
        <v>46900</v>
      </c>
      <c r="BE195">
        <v>55800</v>
      </c>
      <c r="BF195">
        <v>84.2</v>
      </c>
      <c r="BG195">
        <v>6.1</v>
      </c>
      <c r="BH195">
        <v>46500</v>
      </c>
      <c r="BI195">
        <v>53700</v>
      </c>
      <c r="BJ195">
        <v>86.6</v>
      </c>
      <c r="BK195">
        <v>6.6</v>
      </c>
      <c r="BL195">
        <v>45000</v>
      </c>
      <c r="BM195">
        <v>54400</v>
      </c>
      <c r="BN195">
        <v>82.7</v>
      </c>
      <c r="BO195">
        <v>7.8</v>
      </c>
      <c r="BP195">
        <v>43800</v>
      </c>
      <c r="BQ195">
        <v>53600</v>
      </c>
      <c r="BR195">
        <v>81.7</v>
      </c>
      <c r="BS195">
        <v>7.7</v>
      </c>
      <c r="BT195">
        <v>44200</v>
      </c>
      <c r="BU195">
        <v>50700</v>
      </c>
      <c r="BV195">
        <v>87.2</v>
      </c>
      <c r="BW195">
        <v>5.7</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44900</v>
      </c>
      <c r="E196">
        <v>62100</v>
      </c>
      <c r="F196">
        <v>72.2</v>
      </c>
      <c r="G196">
        <v>3.8</v>
      </c>
      <c r="H196">
        <v>44800</v>
      </c>
      <c r="I196">
        <v>61300</v>
      </c>
      <c r="J196">
        <v>73.099999999999994</v>
      </c>
      <c r="K196">
        <v>4.0999999999999996</v>
      </c>
      <c r="L196">
        <v>47200</v>
      </c>
      <c r="M196">
        <v>60400</v>
      </c>
      <c r="N196">
        <v>78.2</v>
      </c>
      <c r="O196">
        <v>5.7</v>
      </c>
      <c r="P196">
        <v>42700</v>
      </c>
      <c r="Q196">
        <v>62900</v>
      </c>
      <c r="R196">
        <v>67.8</v>
      </c>
      <c r="S196">
        <v>6.7</v>
      </c>
      <c r="T196">
        <v>45100</v>
      </c>
      <c r="U196">
        <v>62900</v>
      </c>
      <c r="V196">
        <v>71.7</v>
      </c>
      <c r="W196">
        <v>6.7</v>
      </c>
      <c r="X196">
        <v>47300</v>
      </c>
      <c r="Y196">
        <v>64200</v>
      </c>
      <c r="Z196">
        <v>73.7</v>
      </c>
      <c r="AA196">
        <v>6.8</v>
      </c>
      <c r="AB196">
        <v>40800</v>
      </c>
      <c r="AC196">
        <v>62800</v>
      </c>
      <c r="AD196">
        <v>65</v>
      </c>
      <c r="AE196">
        <v>7.1</v>
      </c>
      <c r="AF196">
        <v>42500</v>
      </c>
      <c r="AG196">
        <v>62100</v>
      </c>
      <c r="AH196">
        <v>68.400000000000006</v>
      </c>
      <c r="AI196">
        <v>7.2</v>
      </c>
      <c r="AJ196">
        <v>43400</v>
      </c>
      <c r="AK196">
        <v>60300</v>
      </c>
      <c r="AL196">
        <v>72</v>
      </c>
      <c r="AM196">
        <v>6.9</v>
      </c>
      <c r="AN196">
        <v>44400</v>
      </c>
      <c r="AO196">
        <v>59500</v>
      </c>
      <c r="AP196">
        <v>74.7</v>
      </c>
      <c r="AQ196">
        <v>6.8</v>
      </c>
      <c r="AR196">
        <v>48000</v>
      </c>
      <c r="AS196">
        <v>61100</v>
      </c>
      <c r="AT196">
        <v>78.5</v>
      </c>
      <c r="AU196">
        <v>6.5</v>
      </c>
      <c r="AV196">
        <v>47100</v>
      </c>
      <c r="AW196">
        <v>60900</v>
      </c>
      <c r="AX196">
        <v>77.3</v>
      </c>
      <c r="AY196">
        <v>7.2</v>
      </c>
      <c r="AZ196">
        <v>45500</v>
      </c>
      <c r="BA196">
        <v>58700</v>
      </c>
      <c r="BB196">
        <v>77.5</v>
      </c>
      <c r="BC196">
        <v>7.6</v>
      </c>
      <c r="BD196">
        <v>47100</v>
      </c>
      <c r="BE196">
        <v>57900</v>
      </c>
      <c r="BF196">
        <v>81.3</v>
      </c>
      <c r="BG196">
        <v>6.6</v>
      </c>
      <c r="BH196">
        <v>45600</v>
      </c>
      <c r="BI196">
        <v>58500</v>
      </c>
      <c r="BJ196">
        <v>78</v>
      </c>
      <c r="BK196">
        <v>6.7</v>
      </c>
      <c r="BL196">
        <v>45600</v>
      </c>
      <c r="BM196">
        <v>58300</v>
      </c>
      <c r="BN196">
        <v>78.2</v>
      </c>
      <c r="BO196">
        <v>7.7</v>
      </c>
      <c r="BP196">
        <v>45700</v>
      </c>
      <c r="BQ196">
        <v>60100</v>
      </c>
      <c r="BR196">
        <v>76</v>
      </c>
      <c r="BS196">
        <v>8</v>
      </c>
      <c r="BT196">
        <v>48900</v>
      </c>
      <c r="BU196">
        <v>58200</v>
      </c>
      <c r="BV196">
        <v>84</v>
      </c>
      <c r="BW196">
        <v>7.7</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70100</v>
      </c>
      <c r="E197">
        <v>98400</v>
      </c>
      <c r="F197">
        <v>71.2</v>
      </c>
      <c r="G197">
        <v>2.5</v>
      </c>
      <c r="H197">
        <v>69500</v>
      </c>
      <c r="I197">
        <v>98300</v>
      </c>
      <c r="J197">
        <v>70.599999999999994</v>
      </c>
      <c r="K197">
        <v>2.7</v>
      </c>
      <c r="L197">
        <v>71300</v>
      </c>
      <c r="M197">
        <v>99700</v>
      </c>
      <c r="N197">
        <v>71.5</v>
      </c>
      <c r="O197">
        <v>2.7</v>
      </c>
      <c r="P197">
        <v>72400</v>
      </c>
      <c r="Q197">
        <v>101100</v>
      </c>
      <c r="R197">
        <v>71.599999999999994</v>
      </c>
      <c r="S197">
        <v>2.7</v>
      </c>
      <c r="T197">
        <v>71100</v>
      </c>
      <c r="U197">
        <v>100900</v>
      </c>
      <c r="V197">
        <v>70.5</v>
      </c>
      <c r="W197">
        <v>2.8</v>
      </c>
      <c r="X197">
        <v>69300</v>
      </c>
      <c r="Y197">
        <v>100700</v>
      </c>
      <c r="Z197">
        <v>68.8</v>
      </c>
      <c r="AA197">
        <v>2.8</v>
      </c>
      <c r="AB197">
        <v>70100</v>
      </c>
      <c r="AC197">
        <v>100100</v>
      </c>
      <c r="AD197">
        <v>70</v>
      </c>
      <c r="AE197">
        <v>2.8</v>
      </c>
      <c r="AF197">
        <v>67200</v>
      </c>
      <c r="AG197">
        <v>100000</v>
      </c>
      <c r="AH197">
        <v>67.2</v>
      </c>
      <c r="AI197">
        <v>3</v>
      </c>
      <c r="AJ197">
        <v>67500</v>
      </c>
      <c r="AK197">
        <v>99100</v>
      </c>
      <c r="AL197">
        <v>68.099999999999994</v>
      </c>
      <c r="AM197">
        <v>2.9</v>
      </c>
      <c r="AN197">
        <v>68200</v>
      </c>
      <c r="AO197">
        <v>99800</v>
      </c>
      <c r="AP197">
        <v>68.3</v>
      </c>
      <c r="AQ197">
        <v>2.8</v>
      </c>
      <c r="AR197">
        <v>68400</v>
      </c>
      <c r="AS197">
        <v>98500</v>
      </c>
      <c r="AT197">
        <v>69.400000000000006</v>
      </c>
      <c r="AU197">
        <v>2.8</v>
      </c>
      <c r="AV197">
        <v>70300</v>
      </c>
      <c r="AW197">
        <v>99000</v>
      </c>
      <c r="AX197">
        <v>71</v>
      </c>
      <c r="AY197">
        <v>2.7</v>
      </c>
      <c r="AZ197">
        <v>69500</v>
      </c>
      <c r="BA197">
        <v>97700</v>
      </c>
      <c r="BB197">
        <v>71.099999999999994</v>
      </c>
      <c r="BC197">
        <v>2.8</v>
      </c>
      <c r="BD197">
        <v>67500</v>
      </c>
      <c r="BE197">
        <v>96600</v>
      </c>
      <c r="BF197">
        <v>69.900000000000006</v>
      </c>
      <c r="BG197">
        <v>2.9</v>
      </c>
      <c r="BH197">
        <v>70500</v>
      </c>
      <c r="BI197">
        <v>96900</v>
      </c>
      <c r="BJ197">
        <v>72.8</v>
      </c>
      <c r="BK197">
        <v>3</v>
      </c>
      <c r="BL197">
        <v>67600</v>
      </c>
      <c r="BM197">
        <v>95500</v>
      </c>
      <c r="BN197">
        <v>70.8</v>
      </c>
      <c r="BO197">
        <v>3</v>
      </c>
      <c r="BP197">
        <v>68700</v>
      </c>
      <c r="BQ197">
        <v>94400</v>
      </c>
      <c r="BR197">
        <v>72.8</v>
      </c>
      <c r="BS197">
        <v>3.6</v>
      </c>
      <c r="BT197">
        <v>67100</v>
      </c>
      <c r="BU197">
        <v>92700</v>
      </c>
      <c r="BV197">
        <v>72.400000000000006</v>
      </c>
      <c r="BW197">
        <v>3.8</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61400</v>
      </c>
      <c r="E198">
        <v>75700</v>
      </c>
      <c r="F198">
        <v>81.099999999999994</v>
      </c>
      <c r="G198">
        <v>3.3</v>
      </c>
      <c r="H198">
        <v>58700</v>
      </c>
      <c r="I198">
        <v>77000</v>
      </c>
      <c r="J198">
        <v>76.2</v>
      </c>
      <c r="K198">
        <v>3.8</v>
      </c>
      <c r="L198">
        <v>57800</v>
      </c>
      <c r="M198">
        <v>78500</v>
      </c>
      <c r="N198">
        <v>73.599999999999994</v>
      </c>
      <c r="O198">
        <v>5.2</v>
      </c>
      <c r="P198">
        <v>60900</v>
      </c>
      <c r="Q198">
        <v>79000</v>
      </c>
      <c r="R198">
        <v>77.099999999999994</v>
      </c>
      <c r="S198">
        <v>5.3</v>
      </c>
      <c r="T198">
        <v>60800</v>
      </c>
      <c r="U198">
        <v>79700</v>
      </c>
      <c r="V198">
        <v>76.3</v>
      </c>
      <c r="W198">
        <v>5.5</v>
      </c>
      <c r="X198">
        <v>60100</v>
      </c>
      <c r="Y198">
        <v>81000</v>
      </c>
      <c r="Z198">
        <v>74.2</v>
      </c>
      <c r="AA198">
        <v>5.7</v>
      </c>
      <c r="AB198">
        <v>61100</v>
      </c>
      <c r="AC198">
        <v>79800</v>
      </c>
      <c r="AD198">
        <v>76.5</v>
      </c>
      <c r="AE198">
        <v>5.5</v>
      </c>
      <c r="AF198">
        <v>60100</v>
      </c>
      <c r="AG198">
        <v>79900</v>
      </c>
      <c r="AH198">
        <v>75.2</v>
      </c>
      <c r="AI198">
        <v>5.5</v>
      </c>
      <c r="AJ198">
        <v>57400</v>
      </c>
      <c r="AK198">
        <v>79900</v>
      </c>
      <c r="AL198">
        <v>71.900000000000006</v>
      </c>
      <c r="AM198">
        <v>6.1</v>
      </c>
      <c r="AN198">
        <v>60900</v>
      </c>
      <c r="AO198">
        <v>80300</v>
      </c>
      <c r="AP198">
        <v>75.8</v>
      </c>
      <c r="AQ198">
        <v>5.2</v>
      </c>
      <c r="AR198">
        <v>61600</v>
      </c>
      <c r="AS198">
        <v>79900</v>
      </c>
      <c r="AT198">
        <v>77.099999999999994</v>
      </c>
      <c r="AU198">
        <v>5.7</v>
      </c>
      <c r="AV198">
        <v>65800</v>
      </c>
      <c r="AW198">
        <v>80200</v>
      </c>
      <c r="AX198">
        <v>82.1</v>
      </c>
      <c r="AY198">
        <v>5.5</v>
      </c>
      <c r="AZ198">
        <v>65800</v>
      </c>
      <c r="BA198">
        <v>80900</v>
      </c>
      <c r="BB198">
        <v>81.3</v>
      </c>
      <c r="BC198">
        <v>5.9</v>
      </c>
      <c r="BD198">
        <v>64100</v>
      </c>
      <c r="BE198">
        <v>81700</v>
      </c>
      <c r="BF198">
        <v>78.400000000000006</v>
      </c>
      <c r="BG198">
        <v>5.7</v>
      </c>
      <c r="BH198">
        <v>63600</v>
      </c>
      <c r="BI198">
        <v>81900</v>
      </c>
      <c r="BJ198">
        <v>77.7</v>
      </c>
      <c r="BK198">
        <v>5.8</v>
      </c>
      <c r="BL198">
        <v>65800</v>
      </c>
      <c r="BM198">
        <v>81500</v>
      </c>
      <c r="BN198">
        <v>80.8</v>
      </c>
      <c r="BO198">
        <v>5.8</v>
      </c>
      <c r="BP198">
        <v>68900</v>
      </c>
      <c r="BQ198">
        <v>82700</v>
      </c>
      <c r="BR198">
        <v>83.3</v>
      </c>
      <c r="BS198">
        <v>5.5</v>
      </c>
      <c r="BT198">
        <v>68900</v>
      </c>
      <c r="BU198">
        <v>83600</v>
      </c>
      <c r="BV198">
        <v>82.5</v>
      </c>
      <c r="BW198">
        <v>6</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47000</v>
      </c>
      <c r="E199">
        <v>61200</v>
      </c>
      <c r="F199">
        <v>76.900000000000006</v>
      </c>
      <c r="G199">
        <v>3.2</v>
      </c>
      <c r="H199">
        <v>47200</v>
      </c>
      <c r="I199">
        <v>60500</v>
      </c>
      <c r="J199">
        <v>78.099999999999994</v>
      </c>
      <c r="K199">
        <v>3.4</v>
      </c>
      <c r="L199">
        <v>48500</v>
      </c>
      <c r="M199">
        <v>63500</v>
      </c>
      <c r="N199">
        <v>76.400000000000006</v>
      </c>
      <c r="O199">
        <v>5.6</v>
      </c>
      <c r="P199">
        <v>46600</v>
      </c>
      <c r="Q199">
        <v>63900</v>
      </c>
      <c r="R199">
        <v>72.900000000000006</v>
      </c>
      <c r="S199">
        <v>5.4</v>
      </c>
      <c r="T199">
        <v>50300</v>
      </c>
      <c r="U199">
        <v>63800</v>
      </c>
      <c r="V199">
        <v>78.8</v>
      </c>
      <c r="W199">
        <v>5.3</v>
      </c>
      <c r="X199">
        <v>50800</v>
      </c>
      <c r="Y199">
        <v>63400</v>
      </c>
      <c r="Z199">
        <v>80.099999999999994</v>
      </c>
      <c r="AA199">
        <v>5.3</v>
      </c>
      <c r="AB199">
        <v>49300</v>
      </c>
      <c r="AC199">
        <v>64900</v>
      </c>
      <c r="AD199">
        <v>76.099999999999994</v>
      </c>
      <c r="AE199">
        <v>5.9</v>
      </c>
      <c r="AF199">
        <v>48200</v>
      </c>
      <c r="AG199">
        <v>66300</v>
      </c>
      <c r="AH199">
        <v>72.7</v>
      </c>
      <c r="AI199">
        <v>6.8</v>
      </c>
      <c r="AJ199">
        <v>48600</v>
      </c>
      <c r="AK199">
        <v>65800</v>
      </c>
      <c r="AL199">
        <v>73.8</v>
      </c>
      <c r="AM199">
        <v>5.9</v>
      </c>
      <c r="AN199">
        <v>50000</v>
      </c>
      <c r="AO199">
        <v>65800</v>
      </c>
      <c r="AP199">
        <v>75.900000000000006</v>
      </c>
      <c r="AQ199">
        <v>5.8</v>
      </c>
      <c r="AR199">
        <v>51000</v>
      </c>
      <c r="AS199">
        <v>66300</v>
      </c>
      <c r="AT199">
        <v>77</v>
      </c>
      <c r="AU199">
        <v>6</v>
      </c>
      <c r="AV199">
        <v>53200</v>
      </c>
      <c r="AW199">
        <v>67800</v>
      </c>
      <c r="AX199">
        <v>78.400000000000006</v>
      </c>
      <c r="AY199">
        <v>6.7</v>
      </c>
      <c r="AZ199">
        <v>49700</v>
      </c>
      <c r="BA199">
        <v>67000</v>
      </c>
      <c r="BB199">
        <v>74.2</v>
      </c>
      <c r="BC199">
        <v>6.8</v>
      </c>
      <c r="BD199">
        <v>55100</v>
      </c>
      <c r="BE199">
        <v>66500</v>
      </c>
      <c r="BF199">
        <v>82.9</v>
      </c>
      <c r="BG199">
        <v>6.1</v>
      </c>
      <c r="BH199">
        <v>54700</v>
      </c>
      <c r="BI199">
        <v>65900</v>
      </c>
      <c r="BJ199">
        <v>83</v>
      </c>
      <c r="BK199">
        <v>6.1</v>
      </c>
      <c r="BL199">
        <v>52500</v>
      </c>
      <c r="BM199">
        <v>65500</v>
      </c>
      <c r="BN199">
        <v>80.099999999999994</v>
      </c>
      <c r="BO199">
        <v>6.3</v>
      </c>
      <c r="BP199">
        <v>51700</v>
      </c>
      <c r="BQ199">
        <v>67700</v>
      </c>
      <c r="BR199">
        <v>76.400000000000006</v>
      </c>
      <c r="BS199">
        <v>6.8</v>
      </c>
      <c r="BT199">
        <v>53600</v>
      </c>
      <c r="BU199">
        <v>65800</v>
      </c>
      <c r="BV199">
        <v>81.3</v>
      </c>
      <c r="BW199">
        <v>6.3</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73600</v>
      </c>
      <c r="E200">
        <v>100200</v>
      </c>
      <c r="F200">
        <v>73.400000000000006</v>
      </c>
      <c r="G200">
        <v>2.5</v>
      </c>
      <c r="H200">
        <v>74500</v>
      </c>
      <c r="I200">
        <v>100900</v>
      </c>
      <c r="J200">
        <v>73.900000000000006</v>
      </c>
      <c r="K200">
        <v>2.6</v>
      </c>
      <c r="L200">
        <v>75600</v>
      </c>
      <c r="M200">
        <v>101500</v>
      </c>
      <c r="N200">
        <v>74.5</v>
      </c>
      <c r="O200">
        <v>2.7</v>
      </c>
      <c r="P200">
        <v>76700</v>
      </c>
      <c r="Q200">
        <v>103800</v>
      </c>
      <c r="R200">
        <v>74</v>
      </c>
      <c r="S200">
        <v>2.7</v>
      </c>
      <c r="T200">
        <v>75900</v>
      </c>
      <c r="U200">
        <v>103900</v>
      </c>
      <c r="V200">
        <v>73.099999999999994</v>
      </c>
      <c r="W200">
        <v>2.9</v>
      </c>
      <c r="X200">
        <v>74000</v>
      </c>
      <c r="Y200">
        <v>104800</v>
      </c>
      <c r="Z200">
        <v>70.599999999999994</v>
      </c>
      <c r="AA200">
        <v>2.8</v>
      </c>
      <c r="AB200">
        <v>75400</v>
      </c>
      <c r="AC200">
        <v>105800</v>
      </c>
      <c r="AD200">
        <v>71.3</v>
      </c>
      <c r="AE200">
        <v>2.8</v>
      </c>
      <c r="AF200">
        <v>76400</v>
      </c>
      <c r="AG200">
        <v>105000</v>
      </c>
      <c r="AH200">
        <v>72.7</v>
      </c>
      <c r="AI200">
        <v>2.9</v>
      </c>
      <c r="AJ200">
        <v>75100</v>
      </c>
      <c r="AK200">
        <v>104400</v>
      </c>
      <c r="AL200">
        <v>71.900000000000006</v>
      </c>
      <c r="AM200">
        <v>2.8</v>
      </c>
      <c r="AN200">
        <v>77300</v>
      </c>
      <c r="AO200">
        <v>104200</v>
      </c>
      <c r="AP200">
        <v>74.2</v>
      </c>
      <c r="AQ200">
        <v>2.8</v>
      </c>
      <c r="AR200">
        <v>76600</v>
      </c>
      <c r="AS200">
        <v>103600</v>
      </c>
      <c r="AT200">
        <v>73.900000000000006</v>
      </c>
      <c r="AU200">
        <v>2.9</v>
      </c>
      <c r="AV200">
        <v>74100</v>
      </c>
      <c r="AW200">
        <v>103300</v>
      </c>
      <c r="AX200">
        <v>71.7</v>
      </c>
      <c r="AY200">
        <v>3.1</v>
      </c>
      <c r="AZ200">
        <v>75500</v>
      </c>
      <c r="BA200">
        <v>104000</v>
      </c>
      <c r="BB200">
        <v>72.599999999999994</v>
      </c>
      <c r="BC200">
        <v>3.1</v>
      </c>
      <c r="BD200">
        <v>77700</v>
      </c>
      <c r="BE200">
        <v>103600</v>
      </c>
      <c r="BF200">
        <v>74.900000000000006</v>
      </c>
      <c r="BG200">
        <v>2.9</v>
      </c>
      <c r="BH200">
        <v>73000</v>
      </c>
      <c r="BI200">
        <v>103300</v>
      </c>
      <c r="BJ200">
        <v>70.599999999999994</v>
      </c>
      <c r="BK200">
        <v>3.2</v>
      </c>
      <c r="BL200">
        <v>74100</v>
      </c>
      <c r="BM200">
        <v>102400</v>
      </c>
      <c r="BN200">
        <v>72.3</v>
      </c>
      <c r="BO200">
        <v>3.2</v>
      </c>
      <c r="BP200">
        <v>75400</v>
      </c>
      <c r="BQ200">
        <v>103100</v>
      </c>
      <c r="BR200">
        <v>73.099999999999994</v>
      </c>
      <c r="BS200">
        <v>3.8</v>
      </c>
      <c r="BT200">
        <v>73600</v>
      </c>
      <c r="BU200">
        <v>101800</v>
      </c>
      <c r="BV200">
        <v>72.3</v>
      </c>
      <c r="BW200">
        <v>4.3</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40900</v>
      </c>
      <c r="E201">
        <v>56800</v>
      </c>
      <c r="F201">
        <v>71.900000000000006</v>
      </c>
      <c r="G201">
        <v>3.3</v>
      </c>
      <c r="H201">
        <v>39200</v>
      </c>
      <c r="I201">
        <v>56200</v>
      </c>
      <c r="J201">
        <v>69.8</v>
      </c>
      <c r="K201">
        <v>3.4</v>
      </c>
      <c r="L201">
        <v>40800</v>
      </c>
      <c r="M201">
        <v>55600</v>
      </c>
      <c r="N201">
        <v>73.5</v>
      </c>
      <c r="O201">
        <v>6.4</v>
      </c>
      <c r="P201">
        <v>42600</v>
      </c>
      <c r="Q201">
        <v>57400</v>
      </c>
      <c r="R201">
        <v>74.3</v>
      </c>
      <c r="S201">
        <v>6.1</v>
      </c>
      <c r="T201">
        <v>37700</v>
      </c>
      <c r="U201">
        <v>57300</v>
      </c>
      <c r="V201">
        <v>65.7</v>
      </c>
      <c r="W201">
        <v>6.6</v>
      </c>
      <c r="X201">
        <v>40700</v>
      </c>
      <c r="Y201">
        <v>55800</v>
      </c>
      <c r="Z201">
        <v>73</v>
      </c>
      <c r="AA201">
        <v>7.2</v>
      </c>
      <c r="AB201">
        <v>39500</v>
      </c>
      <c r="AC201">
        <v>55200</v>
      </c>
      <c r="AD201">
        <v>71.5</v>
      </c>
      <c r="AE201">
        <v>7</v>
      </c>
      <c r="AF201">
        <v>41400</v>
      </c>
      <c r="AG201">
        <v>55700</v>
      </c>
      <c r="AH201">
        <v>74.3</v>
      </c>
      <c r="AI201">
        <v>6.8</v>
      </c>
      <c r="AJ201">
        <v>41600</v>
      </c>
      <c r="AK201">
        <v>55100</v>
      </c>
      <c r="AL201">
        <v>75.400000000000006</v>
      </c>
      <c r="AM201">
        <v>7.8</v>
      </c>
      <c r="AN201">
        <v>40900</v>
      </c>
      <c r="AO201">
        <v>55200</v>
      </c>
      <c r="AP201">
        <v>74.2</v>
      </c>
      <c r="AQ201">
        <v>7.5</v>
      </c>
      <c r="AR201">
        <v>40600</v>
      </c>
      <c r="AS201">
        <v>55700</v>
      </c>
      <c r="AT201">
        <v>73</v>
      </c>
      <c r="AU201">
        <v>7.5</v>
      </c>
      <c r="AV201">
        <v>39100</v>
      </c>
      <c r="AW201">
        <v>55000</v>
      </c>
      <c r="AX201">
        <v>71.099999999999994</v>
      </c>
      <c r="AY201">
        <v>7.5</v>
      </c>
      <c r="AZ201">
        <v>36600</v>
      </c>
      <c r="BA201">
        <v>55600</v>
      </c>
      <c r="BB201">
        <v>65.7</v>
      </c>
      <c r="BC201">
        <v>8.5</v>
      </c>
      <c r="BD201">
        <v>42800</v>
      </c>
      <c r="BE201">
        <v>53400</v>
      </c>
      <c r="BF201">
        <v>80</v>
      </c>
      <c r="BG201">
        <v>8</v>
      </c>
      <c r="BH201">
        <v>44000</v>
      </c>
      <c r="BI201">
        <v>54400</v>
      </c>
      <c r="BJ201">
        <v>80.900000000000006</v>
      </c>
      <c r="BK201">
        <v>7.2</v>
      </c>
      <c r="BL201">
        <v>38600</v>
      </c>
      <c r="BM201">
        <v>52700</v>
      </c>
      <c r="BN201">
        <v>73.3</v>
      </c>
      <c r="BO201">
        <v>8.6999999999999993</v>
      </c>
      <c r="BP201">
        <v>38100</v>
      </c>
      <c r="BQ201">
        <v>52500</v>
      </c>
      <c r="BR201">
        <v>72.5</v>
      </c>
      <c r="BS201">
        <v>8.6</v>
      </c>
      <c r="BT201">
        <v>40500</v>
      </c>
      <c r="BU201">
        <v>53300</v>
      </c>
      <c r="BV201">
        <v>76</v>
      </c>
      <c r="BW201">
        <v>8.3000000000000007</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145600</v>
      </c>
      <c r="E202">
        <v>186000</v>
      </c>
      <c r="F202">
        <v>78.2</v>
      </c>
      <c r="G202">
        <v>1.7</v>
      </c>
      <c r="H202">
        <v>148800</v>
      </c>
      <c r="I202">
        <v>190200</v>
      </c>
      <c r="J202">
        <v>78.2</v>
      </c>
      <c r="K202">
        <v>1.6</v>
      </c>
      <c r="L202">
        <v>148800</v>
      </c>
      <c r="M202">
        <v>191000</v>
      </c>
      <c r="N202">
        <v>77.900000000000006</v>
      </c>
      <c r="O202">
        <v>3.2</v>
      </c>
      <c r="P202">
        <v>157800</v>
      </c>
      <c r="Q202">
        <v>196000</v>
      </c>
      <c r="R202">
        <v>80.5</v>
      </c>
      <c r="S202">
        <v>3</v>
      </c>
      <c r="T202">
        <v>151300</v>
      </c>
      <c r="U202">
        <v>200200</v>
      </c>
      <c r="V202">
        <v>75.5</v>
      </c>
      <c r="W202">
        <v>3.4</v>
      </c>
      <c r="X202">
        <v>151500</v>
      </c>
      <c r="Y202">
        <v>198400</v>
      </c>
      <c r="Z202">
        <v>76.400000000000006</v>
      </c>
      <c r="AA202">
        <v>3.4</v>
      </c>
      <c r="AB202">
        <v>156200</v>
      </c>
      <c r="AC202">
        <v>201700</v>
      </c>
      <c r="AD202">
        <v>77.400000000000006</v>
      </c>
      <c r="AE202">
        <v>3.4</v>
      </c>
      <c r="AF202">
        <v>163200</v>
      </c>
      <c r="AG202">
        <v>203300</v>
      </c>
      <c r="AH202">
        <v>80.3</v>
      </c>
      <c r="AI202">
        <v>3.4</v>
      </c>
      <c r="AJ202">
        <v>157300</v>
      </c>
      <c r="AK202">
        <v>203800</v>
      </c>
      <c r="AL202">
        <v>77.2</v>
      </c>
      <c r="AM202">
        <v>3.7</v>
      </c>
      <c r="AN202">
        <v>148400</v>
      </c>
      <c r="AO202">
        <v>199900</v>
      </c>
      <c r="AP202">
        <v>74.2</v>
      </c>
      <c r="AQ202">
        <v>3.8</v>
      </c>
      <c r="AR202">
        <v>158000</v>
      </c>
      <c r="AS202">
        <v>201400</v>
      </c>
      <c r="AT202">
        <v>78.5</v>
      </c>
      <c r="AU202">
        <v>3.4</v>
      </c>
      <c r="AV202">
        <v>155600</v>
      </c>
      <c r="AW202">
        <v>200000</v>
      </c>
      <c r="AX202">
        <v>77.8</v>
      </c>
      <c r="AY202">
        <v>3.4</v>
      </c>
      <c r="AZ202">
        <v>158100</v>
      </c>
      <c r="BA202">
        <v>204700</v>
      </c>
      <c r="BB202">
        <v>77.2</v>
      </c>
      <c r="BC202">
        <v>3.9</v>
      </c>
      <c r="BD202">
        <v>163800</v>
      </c>
      <c r="BE202">
        <v>210900</v>
      </c>
      <c r="BF202">
        <v>77.599999999999994</v>
      </c>
      <c r="BG202">
        <v>3.9</v>
      </c>
      <c r="BH202">
        <v>162100</v>
      </c>
      <c r="BI202">
        <v>209100</v>
      </c>
      <c r="BJ202">
        <v>77.5</v>
      </c>
      <c r="BK202">
        <v>3.8</v>
      </c>
      <c r="BL202">
        <v>170200</v>
      </c>
      <c r="BM202">
        <v>208600</v>
      </c>
      <c r="BN202">
        <v>81.599999999999994</v>
      </c>
      <c r="BO202">
        <v>3.8</v>
      </c>
      <c r="BP202">
        <v>173900</v>
      </c>
      <c r="BQ202">
        <v>212900</v>
      </c>
      <c r="BR202">
        <v>81.7</v>
      </c>
      <c r="BS202">
        <v>4.0999999999999996</v>
      </c>
      <c r="BT202">
        <v>164100</v>
      </c>
      <c r="BU202">
        <v>212100</v>
      </c>
      <c r="BV202">
        <v>77.400000000000006</v>
      </c>
      <c r="BW202">
        <v>3.9</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89700</v>
      </c>
      <c r="E203">
        <v>119100</v>
      </c>
      <c r="F203">
        <v>75.3</v>
      </c>
      <c r="G203">
        <v>2.4</v>
      </c>
      <c r="H203">
        <v>91000</v>
      </c>
      <c r="I203">
        <v>119500</v>
      </c>
      <c r="J203">
        <v>76.099999999999994</v>
      </c>
      <c r="K203">
        <v>2.5</v>
      </c>
      <c r="L203">
        <v>96600</v>
      </c>
      <c r="M203">
        <v>121200</v>
      </c>
      <c r="N203">
        <v>79.7</v>
      </c>
      <c r="O203">
        <v>2.4</v>
      </c>
      <c r="P203">
        <v>98800</v>
      </c>
      <c r="Q203">
        <v>122500</v>
      </c>
      <c r="R203">
        <v>80.7</v>
      </c>
      <c r="S203">
        <v>2.5</v>
      </c>
      <c r="T203">
        <v>98700</v>
      </c>
      <c r="U203">
        <v>123900</v>
      </c>
      <c r="V203">
        <v>79.7</v>
      </c>
      <c r="W203">
        <v>2.4</v>
      </c>
      <c r="X203">
        <v>92800</v>
      </c>
      <c r="Y203">
        <v>122800</v>
      </c>
      <c r="Z203">
        <v>75.599999999999994</v>
      </c>
      <c r="AA203">
        <v>2.7</v>
      </c>
      <c r="AB203">
        <v>94600</v>
      </c>
      <c r="AC203">
        <v>122400</v>
      </c>
      <c r="AD203">
        <v>77.3</v>
      </c>
      <c r="AE203">
        <v>2.6</v>
      </c>
      <c r="AF203">
        <v>92500</v>
      </c>
      <c r="AG203">
        <v>122200</v>
      </c>
      <c r="AH203">
        <v>75.7</v>
      </c>
      <c r="AI203">
        <v>2.9</v>
      </c>
      <c r="AJ203">
        <v>86900</v>
      </c>
      <c r="AK203">
        <v>121700</v>
      </c>
      <c r="AL203">
        <v>71.5</v>
      </c>
      <c r="AM203">
        <v>3</v>
      </c>
      <c r="AN203">
        <v>92200</v>
      </c>
      <c r="AO203">
        <v>122100</v>
      </c>
      <c r="AP203">
        <v>75.5</v>
      </c>
      <c r="AQ203">
        <v>2.9</v>
      </c>
      <c r="AR203">
        <v>90700</v>
      </c>
      <c r="AS203">
        <v>119500</v>
      </c>
      <c r="AT203">
        <v>75.900000000000006</v>
      </c>
      <c r="AU203">
        <v>2.9</v>
      </c>
      <c r="AV203">
        <v>96100</v>
      </c>
      <c r="AW203">
        <v>122200</v>
      </c>
      <c r="AX203">
        <v>78.7</v>
      </c>
      <c r="AY203">
        <v>2.9</v>
      </c>
      <c r="AZ203">
        <v>98000</v>
      </c>
      <c r="BA203">
        <v>123400</v>
      </c>
      <c r="BB203">
        <v>79.400000000000006</v>
      </c>
      <c r="BC203">
        <v>2.9</v>
      </c>
      <c r="BD203">
        <v>98700</v>
      </c>
      <c r="BE203">
        <v>122600</v>
      </c>
      <c r="BF203">
        <v>80.5</v>
      </c>
      <c r="BG203">
        <v>2.8</v>
      </c>
      <c r="BH203">
        <v>99600</v>
      </c>
      <c r="BI203">
        <v>123500</v>
      </c>
      <c r="BJ203">
        <v>80.599999999999994</v>
      </c>
      <c r="BK203">
        <v>2.8</v>
      </c>
      <c r="BL203">
        <v>99900</v>
      </c>
      <c r="BM203">
        <v>123800</v>
      </c>
      <c r="BN203">
        <v>80.7</v>
      </c>
      <c r="BO203">
        <v>2.7</v>
      </c>
      <c r="BP203">
        <v>101900</v>
      </c>
      <c r="BQ203">
        <v>125100</v>
      </c>
      <c r="BR203">
        <v>81.400000000000006</v>
      </c>
      <c r="BS203">
        <v>2.9</v>
      </c>
      <c r="BT203">
        <v>101400</v>
      </c>
      <c r="BU203">
        <v>124300</v>
      </c>
      <c r="BV203">
        <v>81.599999999999994</v>
      </c>
      <c r="BW203">
        <v>3.1</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89100</v>
      </c>
      <c r="E204">
        <v>121600</v>
      </c>
      <c r="F204">
        <v>73.2</v>
      </c>
      <c r="G204">
        <v>2.2999999999999998</v>
      </c>
      <c r="H204">
        <v>90400</v>
      </c>
      <c r="I204">
        <v>123600</v>
      </c>
      <c r="J204">
        <v>73.2</v>
      </c>
      <c r="K204">
        <v>2.5</v>
      </c>
      <c r="L204">
        <v>93000</v>
      </c>
      <c r="M204">
        <v>126400</v>
      </c>
      <c r="N204">
        <v>73.599999999999994</v>
      </c>
      <c r="O204">
        <v>2.6</v>
      </c>
      <c r="P204">
        <v>92900</v>
      </c>
      <c r="Q204">
        <v>126500</v>
      </c>
      <c r="R204">
        <v>73.400000000000006</v>
      </c>
      <c r="S204">
        <v>2.8</v>
      </c>
      <c r="T204">
        <v>91200</v>
      </c>
      <c r="U204">
        <v>126800</v>
      </c>
      <c r="V204">
        <v>71.900000000000006</v>
      </c>
      <c r="W204">
        <v>3</v>
      </c>
      <c r="X204">
        <v>91400</v>
      </c>
      <c r="Y204">
        <v>127900</v>
      </c>
      <c r="Z204">
        <v>71.5</v>
      </c>
      <c r="AA204">
        <v>2.8</v>
      </c>
      <c r="AB204">
        <v>93600</v>
      </c>
      <c r="AC204">
        <v>127400</v>
      </c>
      <c r="AD204">
        <v>73.400000000000006</v>
      </c>
      <c r="AE204">
        <v>2.6</v>
      </c>
      <c r="AF204">
        <v>91200</v>
      </c>
      <c r="AG204">
        <v>128400</v>
      </c>
      <c r="AH204">
        <v>71</v>
      </c>
      <c r="AI204">
        <v>2.8</v>
      </c>
      <c r="AJ204">
        <v>88600</v>
      </c>
      <c r="AK204">
        <v>128500</v>
      </c>
      <c r="AL204">
        <v>69</v>
      </c>
      <c r="AM204">
        <v>2.8</v>
      </c>
      <c r="AN204">
        <v>88700</v>
      </c>
      <c r="AO204">
        <v>129100</v>
      </c>
      <c r="AP204">
        <v>68.7</v>
      </c>
      <c r="AQ204">
        <v>3</v>
      </c>
      <c r="AR204">
        <v>94100</v>
      </c>
      <c r="AS204">
        <v>127900</v>
      </c>
      <c r="AT204">
        <v>73.599999999999994</v>
      </c>
      <c r="AU204">
        <v>2.8</v>
      </c>
      <c r="AV204">
        <v>96200</v>
      </c>
      <c r="AW204">
        <v>126800</v>
      </c>
      <c r="AX204">
        <v>75.900000000000006</v>
      </c>
      <c r="AY204">
        <v>2.8</v>
      </c>
      <c r="AZ204">
        <v>97400</v>
      </c>
      <c r="BA204">
        <v>127400</v>
      </c>
      <c r="BB204">
        <v>76.400000000000006</v>
      </c>
      <c r="BC204">
        <v>2.9</v>
      </c>
      <c r="BD204">
        <v>95800</v>
      </c>
      <c r="BE204">
        <v>126000</v>
      </c>
      <c r="BF204">
        <v>76</v>
      </c>
      <c r="BG204">
        <v>3</v>
      </c>
      <c r="BH204">
        <v>93600</v>
      </c>
      <c r="BI204">
        <v>126100</v>
      </c>
      <c r="BJ204">
        <v>74.2</v>
      </c>
      <c r="BK204">
        <v>3.2</v>
      </c>
      <c r="BL204">
        <v>99500</v>
      </c>
      <c r="BM204">
        <v>127600</v>
      </c>
      <c r="BN204">
        <v>78</v>
      </c>
      <c r="BO204">
        <v>3.1</v>
      </c>
      <c r="BP204">
        <v>96700</v>
      </c>
      <c r="BQ204">
        <v>126000</v>
      </c>
      <c r="BR204">
        <v>76.7</v>
      </c>
      <c r="BS204">
        <v>3.6</v>
      </c>
      <c r="BT204">
        <v>88600</v>
      </c>
      <c r="BU204">
        <v>123700</v>
      </c>
      <c r="BV204">
        <v>71.599999999999994</v>
      </c>
      <c r="BW204">
        <v>3.5</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30400</v>
      </c>
      <c r="E205">
        <v>40400</v>
      </c>
      <c r="F205">
        <v>75.2</v>
      </c>
      <c r="G205">
        <v>3.4</v>
      </c>
      <c r="H205">
        <v>31000</v>
      </c>
      <c r="I205">
        <v>39700</v>
      </c>
      <c r="J205">
        <v>78</v>
      </c>
      <c r="K205">
        <v>3.2</v>
      </c>
      <c r="L205">
        <v>31900</v>
      </c>
      <c r="M205">
        <v>39600</v>
      </c>
      <c r="N205">
        <v>80.400000000000006</v>
      </c>
      <c r="O205">
        <v>6.5</v>
      </c>
      <c r="P205">
        <v>31600</v>
      </c>
      <c r="Q205">
        <v>40400</v>
      </c>
      <c r="R205">
        <v>78.3</v>
      </c>
      <c r="S205">
        <v>6.7</v>
      </c>
      <c r="T205">
        <v>31400</v>
      </c>
      <c r="U205">
        <v>40500</v>
      </c>
      <c r="V205">
        <v>77.599999999999994</v>
      </c>
      <c r="W205">
        <v>6.9</v>
      </c>
      <c r="X205">
        <v>28500</v>
      </c>
      <c r="Y205">
        <v>38800</v>
      </c>
      <c r="Z205">
        <v>73.5</v>
      </c>
      <c r="AA205">
        <v>8.6</v>
      </c>
      <c r="AB205">
        <v>28900</v>
      </c>
      <c r="AC205">
        <v>39300</v>
      </c>
      <c r="AD205">
        <v>73.5</v>
      </c>
      <c r="AE205">
        <v>8.1999999999999993</v>
      </c>
      <c r="AF205">
        <v>28700</v>
      </c>
      <c r="AG205">
        <v>39800</v>
      </c>
      <c r="AH205">
        <v>72.3</v>
      </c>
      <c r="AI205">
        <v>9.4</v>
      </c>
      <c r="AJ205">
        <v>25600</v>
      </c>
      <c r="AK205">
        <v>40700</v>
      </c>
      <c r="AL205">
        <v>62.9</v>
      </c>
      <c r="AM205">
        <v>10.7</v>
      </c>
      <c r="AN205">
        <v>28600</v>
      </c>
      <c r="AO205">
        <v>38800</v>
      </c>
      <c r="AP205">
        <v>73.8</v>
      </c>
      <c r="AQ205">
        <v>9.8000000000000007</v>
      </c>
      <c r="AR205">
        <v>29800</v>
      </c>
      <c r="AS205">
        <v>39300</v>
      </c>
      <c r="AT205">
        <v>75.8</v>
      </c>
      <c r="AU205">
        <v>9.6</v>
      </c>
      <c r="AV205">
        <v>30900</v>
      </c>
      <c r="AW205">
        <v>39300</v>
      </c>
      <c r="AX205">
        <v>78.599999999999994</v>
      </c>
      <c r="AY205">
        <v>9.1</v>
      </c>
      <c r="AZ205">
        <v>32600</v>
      </c>
      <c r="BA205">
        <v>39600</v>
      </c>
      <c r="BB205">
        <v>82.3</v>
      </c>
      <c r="BC205">
        <v>7.9</v>
      </c>
      <c r="BD205">
        <v>33100</v>
      </c>
      <c r="BE205">
        <v>38800</v>
      </c>
      <c r="BF205">
        <v>85.3</v>
      </c>
      <c r="BG205">
        <v>6.9</v>
      </c>
      <c r="BH205">
        <v>30400</v>
      </c>
      <c r="BI205">
        <v>38100</v>
      </c>
      <c r="BJ205">
        <v>79.900000000000006</v>
      </c>
      <c r="BK205">
        <v>7.8</v>
      </c>
      <c r="BL205">
        <v>30000</v>
      </c>
      <c r="BM205">
        <v>37500</v>
      </c>
      <c r="BN205">
        <v>80</v>
      </c>
      <c r="BO205">
        <v>8.4</v>
      </c>
      <c r="BP205">
        <v>29200</v>
      </c>
      <c r="BQ205">
        <v>38500</v>
      </c>
      <c r="BR205">
        <v>75.8</v>
      </c>
      <c r="BS205">
        <v>8</v>
      </c>
      <c r="BT205">
        <v>31000</v>
      </c>
      <c r="BU205">
        <v>36600</v>
      </c>
      <c r="BV205">
        <v>84.7</v>
      </c>
      <c r="BW205">
        <v>7.2</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44300</v>
      </c>
      <c r="E206">
        <v>57000</v>
      </c>
      <c r="F206">
        <v>77.599999999999994</v>
      </c>
      <c r="G206">
        <v>3.6</v>
      </c>
      <c r="H206">
        <v>44900</v>
      </c>
      <c r="I206">
        <v>57000</v>
      </c>
      <c r="J206">
        <v>78.7</v>
      </c>
      <c r="K206">
        <v>3.6</v>
      </c>
      <c r="L206">
        <v>46000</v>
      </c>
      <c r="M206">
        <v>57700</v>
      </c>
      <c r="N206">
        <v>79.8</v>
      </c>
      <c r="O206">
        <v>5.4</v>
      </c>
      <c r="P206">
        <v>44900</v>
      </c>
      <c r="Q206">
        <v>59000</v>
      </c>
      <c r="R206">
        <v>76.099999999999994</v>
      </c>
      <c r="S206">
        <v>5.9</v>
      </c>
      <c r="T206">
        <v>44300</v>
      </c>
      <c r="U206">
        <v>60700</v>
      </c>
      <c r="V206">
        <v>73.099999999999994</v>
      </c>
      <c r="W206">
        <v>5.9</v>
      </c>
      <c r="X206">
        <v>47400</v>
      </c>
      <c r="Y206">
        <v>59900</v>
      </c>
      <c r="Z206">
        <v>79</v>
      </c>
      <c r="AA206">
        <v>5.4</v>
      </c>
      <c r="AB206">
        <v>46200</v>
      </c>
      <c r="AC206">
        <v>58700</v>
      </c>
      <c r="AD206">
        <v>78.8</v>
      </c>
      <c r="AE206">
        <v>6.1</v>
      </c>
      <c r="AF206">
        <v>44400</v>
      </c>
      <c r="AG206">
        <v>57900</v>
      </c>
      <c r="AH206">
        <v>76.7</v>
      </c>
      <c r="AI206">
        <v>6.5</v>
      </c>
      <c r="AJ206">
        <v>44000</v>
      </c>
      <c r="AK206">
        <v>60000</v>
      </c>
      <c r="AL206">
        <v>73.3</v>
      </c>
      <c r="AM206">
        <v>6.7</v>
      </c>
      <c r="AN206">
        <v>41400</v>
      </c>
      <c r="AO206">
        <v>58800</v>
      </c>
      <c r="AP206">
        <v>70.5</v>
      </c>
      <c r="AQ206">
        <v>7.2</v>
      </c>
      <c r="AR206">
        <v>44400</v>
      </c>
      <c r="AS206">
        <v>59800</v>
      </c>
      <c r="AT206">
        <v>74.2</v>
      </c>
      <c r="AU206">
        <v>6.7</v>
      </c>
      <c r="AV206">
        <v>49100</v>
      </c>
      <c r="AW206">
        <v>60200</v>
      </c>
      <c r="AX206">
        <v>81.5</v>
      </c>
      <c r="AY206">
        <v>5.8</v>
      </c>
      <c r="AZ206">
        <v>46400</v>
      </c>
      <c r="BA206">
        <v>60200</v>
      </c>
      <c r="BB206">
        <v>77.099999999999994</v>
      </c>
      <c r="BC206">
        <v>7</v>
      </c>
      <c r="BD206">
        <v>52400</v>
      </c>
      <c r="BE206">
        <v>62000</v>
      </c>
      <c r="BF206">
        <v>84.5</v>
      </c>
      <c r="BG206">
        <v>6.5</v>
      </c>
      <c r="BH206">
        <v>45400</v>
      </c>
      <c r="BI206">
        <v>63100</v>
      </c>
      <c r="BJ206">
        <v>71.900000000000006</v>
      </c>
      <c r="BK206">
        <v>8.1999999999999993</v>
      </c>
      <c r="BL206">
        <v>45100</v>
      </c>
      <c r="BM206">
        <v>63000</v>
      </c>
      <c r="BN206">
        <v>71.5</v>
      </c>
      <c r="BO206">
        <v>7.7</v>
      </c>
      <c r="BP206">
        <v>45100</v>
      </c>
      <c r="BQ206">
        <v>63900</v>
      </c>
      <c r="BR206">
        <v>70.599999999999994</v>
      </c>
      <c r="BS206">
        <v>7.4</v>
      </c>
      <c r="BT206">
        <v>48200</v>
      </c>
      <c r="BU206">
        <v>61300</v>
      </c>
      <c r="BV206">
        <v>78.7</v>
      </c>
      <c r="BW206">
        <v>7.2</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273400</v>
      </c>
      <c r="E207">
        <v>355100</v>
      </c>
      <c r="F207">
        <v>77</v>
      </c>
      <c r="G207">
        <v>1.3</v>
      </c>
      <c r="H207">
        <v>279300</v>
      </c>
      <c r="I207">
        <v>357700</v>
      </c>
      <c r="J207">
        <v>78.099999999999994</v>
      </c>
      <c r="K207">
        <v>1.4</v>
      </c>
      <c r="L207">
        <v>270100</v>
      </c>
      <c r="M207">
        <v>359800</v>
      </c>
      <c r="N207">
        <v>75.099999999999994</v>
      </c>
      <c r="O207">
        <v>2.6</v>
      </c>
      <c r="P207">
        <v>265700</v>
      </c>
      <c r="Q207">
        <v>361200</v>
      </c>
      <c r="R207">
        <v>73.599999999999994</v>
      </c>
      <c r="S207">
        <v>2.7</v>
      </c>
      <c r="T207">
        <v>283100</v>
      </c>
      <c r="U207">
        <v>365400</v>
      </c>
      <c r="V207">
        <v>77.5</v>
      </c>
      <c r="W207">
        <v>2.6</v>
      </c>
      <c r="X207">
        <v>269100</v>
      </c>
      <c r="Y207">
        <v>363500</v>
      </c>
      <c r="Z207">
        <v>74.099999999999994</v>
      </c>
      <c r="AA207">
        <v>2.7</v>
      </c>
      <c r="AB207">
        <v>270500</v>
      </c>
      <c r="AC207">
        <v>364900</v>
      </c>
      <c r="AD207">
        <v>74.099999999999994</v>
      </c>
      <c r="AE207">
        <v>2.6</v>
      </c>
      <c r="AF207">
        <v>266600</v>
      </c>
      <c r="AG207">
        <v>365500</v>
      </c>
      <c r="AH207">
        <v>72.900000000000006</v>
      </c>
      <c r="AI207">
        <v>2.8</v>
      </c>
      <c r="AJ207">
        <v>274400</v>
      </c>
      <c r="AK207">
        <v>362200</v>
      </c>
      <c r="AL207">
        <v>75.8</v>
      </c>
      <c r="AM207">
        <v>2.7</v>
      </c>
      <c r="AN207">
        <v>274200</v>
      </c>
      <c r="AO207">
        <v>358400</v>
      </c>
      <c r="AP207">
        <v>76.5</v>
      </c>
      <c r="AQ207">
        <v>2.6</v>
      </c>
      <c r="AR207">
        <v>269600</v>
      </c>
      <c r="AS207">
        <v>356100</v>
      </c>
      <c r="AT207">
        <v>75.7</v>
      </c>
      <c r="AU207">
        <v>2.8</v>
      </c>
      <c r="AV207">
        <v>284700</v>
      </c>
      <c r="AW207">
        <v>354400</v>
      </c>
      <c r="AX207">
        <v>80.3</v>
      </c>
      <c r="AY207">
        <v>2.5</v>
      </c>
      <c r="AZ207">
        <v>290200</v>
      </c>
      <c r="BA207">
        <v>354400</v>
      </c>
      <c r="BB207">
        <v>81.900000000000006</v>
      </c>
      <c r="BC207">
        <v>2.5</v>
      </c>
      <c r="BD207">
        <v>276400</v>
      </c>
      <c r="BE207">
        <v>354700</v>
      </c>
      <c r="BF207">
        <v>77.900000000000006</v>
      </c>
      <c r="BG207">
        <v>2.7</v>
      </c>
      <c r="BH207">
        <v>275700</v>
      </c>
      <c r="BI207">
        <v>351800</v>
      </c>
      <c r="BJ207">
        <v>78.400000000000006</v>
      </c>
      <c r="BK207">
        <v>2.7</v>
      </c>
      <c r="BL207">
        <v>278400</v>
      </c>
      <c r="BM207">
        <v>351600</v>
      </c>
      <c r="BN207">
        <v>79.2</v>
      </c>
      <c r="BO207">
        <v>2.6</v>
      </c>
      <c r="BP207">
        <v>269400</v>
      </c>
      <c r="BQ207">
        <v>349700</v>
      </c>
      <c r="BR207">
        <v>77</v>
      </c>
      <c r="BS207">
        <v>3</v>
      </c>
      <c r="BT207">
        <v>272500</v>
      </c>
      <c r="BU207">
        <v>346300</v>
      </c>
      <c r="BV207">
        <v>78.7</v>
      </c>
      <c r="BW207">
        <v>2.8</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138900</v>
      </c>
      <c r="E208">
        <v>194700</v>
      </c>
      <c r="F208">
        <v>71.400000000000006</v>
      </c>
      <c r="G208">
        <v>1.5</v>
      </c>
      <c r="H208">
        <v>143700</v>
      </c>
      <c r="I208">
        <v>195300</v>
      </c>
      <c r="J208">
        <v>73.599999999999994</v>
      </c>
      <c r="K208">
        <v>1.6</v>
      </c>
      <c r="L208">
        <v>140300</v>
      </c>
      <c r="M208">
        <v>197100</v>
      </c>
      <c r="N208">
        <v>71.2</v>
      </c>
      <c r="O208">
        <v>2.8</v>
      </c>
      <c r="P208">
        <v>144500</v>
      </c>
      <c r="Q208">
        <v>199100</v>
      </c>
      <c r="R208">
        <v>72.599999999999994</v>
      </c>
      <c r="S208">
        <v>2.7</v>
      </c>
      <c r="T208">
        <v>143000</v>
      </c>
      <c r="U208">
        <v>197200</v>
      </c>
      <c r="V208">
        <v>72.5</v>
      </c>
      <c r="W208">
        <v>2.7</v>
      </c>
      <c r="X208">
        <v>139100</v>
      </c>
      <c r="Y208">
        <v>198500</v>
      </c>
      <c r="Z208">
        <v>70.099999999999994</v>
      </c>
      <c r="AA208">
        <v>2.9</v>
      </c>
      <c r="AB208">
        <v>135100</v>
      </c>
      <c r="AC208">
        <v>195300</v>
      </c>
      <c r="AD208">
        <v>69.2</v>
      </c>
      <c r="AE208">
        <v>3.1</v>
      </c>
      <c r="AF208">
        <v>133100</v>
      </c>
      <c r="AG208">
        <v>194500</v>
      </c>
      <c r="AH208">
        <v>68.5</v>
      </c>
      <c r="AI208">
        <v>3</v>
      </c>
      <c r="AJ208">
        <v>141100</v>
      </c>
      <c r="AK208">
        <v>192600</v>
      </c>
      <c r="AL208">
        <v>73.3</v>
      </c>
      <c r="AM208">
        <v>2.8</v>
      </c>
      <c r="AN208">
        <v>141000</v>
      </c>
      <c r="AO208">
        <v>191000</v>
      </c>
      <c r="AP208">
        <v>73.900000000000006</v>
      </c>
      <c r="AQ208">
        <v>2.7</v>
      </c>
      <c r="AR208">
        <v>138800</v>
      </c>
      <c r="AS208">
        <v>190500</v>
      </c>
      <c r="AT208">
        <v>72.8</v>
      </c>
      <c r="AU208">
        <v>2.6</v>
      </c>
      <c r="AV208">
        <v>139300</v>
      </c>
      <c r="AW208">
        <v>188200</v>
      </c>
      <c r="AX208">
        <v>74</v>
      </c>
      <c r="AY208">
        <v>2.7</v>
      </c>
      <c r="AZ208">
        <v>135700</v>
      </c>
      <c r="BA208">
        <v>188200</v>
      </c>
      <c r="BB208">
        <v>72.099999999999994</v>
      </c>
      <c r="BC208">
        <v>2.8</v>
      </c>
      <c r="BD208">
        <v>137400</v>
      </c>
      <c r="BE208">
        <v>188200</v>
      </c>
      <c r="BF208">
        <v>73</v>
      </c>
      <c r="BG208">
        <v>2.8</v>
      </c>
      <c r="BH208">
        <v>133400</v>
      </c>
      <c r="BI208">
        <v>185800</v>
      </c>
      <c r="BJ208">
        <v>71.8</v>
      </c>
      <c r="BK208">
        <v>3</v>
      </c>
      <c r="BL208">
        <v>132600</v>
      </c>
      <c r="BM208">
        <v>183400</v>
      </c>
      <c r="BN208">
        <v>72.3</v>
      </c>
      <c r="BO208">
        <v>3</v>
      </c>
      <c r="BP208">
        <v>131400</v>
      </c>
      <c r="BQ208">
        <v>182500</v>
      </c>
      <c r="BR208">
        <v>72</v>
      </c>
      <c r="BS208">
        <v>3.4</v>
      </c>
      <c r="BT208">
        <v>125800</v>
      </c>
      <c r="BU208">
        <v>180200</v>
      </c>
      <c r="BV208">
        <v>69.8</v>
      </c>
      <c r="BW208">
        <v>3.4</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58500</v>
      </c>
      <c r="E209">
        <v>82800</v>
      </c>
      <c r="F209">
        <v>70.599999999999994</v>
      </c>
      <c r="G209">
        <v>3.4</v>
      </c>
      <c r="H209">
        <v>58600</v>
      </c>
      <c r="I209">
        <v>85700</v>
      </c>
      <c r="J209">
        <v>68.3</v>
      </c>
      <c r="K209">
        <v>3.8</v>
      </c>
      <c r="L209">
        <v>61400</v>
      </c>
      <c r="M209">
        <v>85000</v>
      </c>
      <c r="N209">
        <v>72.2</v>
      </c>
      <c r="O209">
        <v>6.1</v>
      </c>
      <c r="P209">
        <v>59600</v>
      </c>
      <c r="Q209">
        <v>85200</v>
      </c>
      <c r="R209">
        <v>69.900000000000006</v>
      </c>
      <c r="S209">
        <v>5.9</v>
      </c>
      <c r="T209">
        <v>59900</v>
      </c>
      <c r="U209">
        <v>87000</v>
      </c>
      <c r="V209">
        <v>68.8</v>
      </c>
      <c r="W209">
        <v>5.9</v>
      </c>
      <c r="X209">
        <v>63600</v>
      </c>
      <c r="Y209">
        <v>87500</v>
      </c>
      <c r="Z209">
        <v>72.599999999999994</v>
      </c>
      <c r="AA209">
        <v>6.1</v>
      </c>
      <c r="AB209">
        <v>62500</v>
      </c>
      <c r="AC209">
        <v>88500</v>
      </c>
      <c r="AD209">
        <v>70.7</v>
      </c>
      <c r="AE209">
        <v>5.8</v>
      </c>
      <c r="AF209">
        <v>63900</v>
      </c>
      <c r="AG209">
        <v>89000</v>
      </c>
      <c r="AH209">
        <v>71.8</v>
      </c>
      <c r="AI209">
        <v>5.7</v>
      </c>
      <c r="AJ209">
        <v>64800</v>
      </c>
      <c r="AK209">
        <v>90600</v>
      </c>
      <c r="AL209">
        <v>71.5</v>
      </c>
      <c r="AM209">
        <v>5.9</v>
      </c>
      <c r="AN209">
        <v>65000</v>
      </c>
      <c r="AO209">
        <v>92600</v>
      </c>
      <c r="AP209">
        <v>70.2</v>
      </c>
      <c r="AQ209">
        <v>5.8</v>
      </c>
      <c r="AR209">
        <v>64000</v>
      </c>
      <c r="AS209">
        <v>92100</v>
      </c>
      <c r="AT209">
        <v>69.400000000000006</v>
      </c>
      <c r="AU209">
        <v>6.1</v>
      </c>
      <c r="AV209">
        <v>69000</v>
      </c>
      <c r="AW209">
        <v>92900</v>
      </c>
      <c r="AX209">
        <v>74.2</v>
      </c>
      <c r="AY209">
        <v>5.3</v>
      </c>
      <c r="AZ209">
        <v>73200</v>
      </c>
      <c r="BA209">
        <v>94600</v>
      </c>
      <c r="BB209">
        <v>77.400000000000006</v>
      </c>
      <c r="BC209">
        <v>5.5</v>
      </c>
      <c r="BD209">
        <v>67500</v>
      </c>
      <c r="BE209">
        <v>95000</v>
      </c>
      <c r="BF209">
        <v>71.099999999999994</v>
      </c>
      <c r="BG209">
        <v>6.5</v>
      </c>
      <c r="BH209">
        <v>71200</v>
      </c>
      <c r="BI209">
        <v>96700</v>
      </c>
      <c r="BJ209">
        <v>73.599999999999994</v>
      </c>
      <c r="BK209">
        <v>6.3</v>
      </c>
      <c r="BL209">
        <v>67800</v>
      </c>
      <c r="BM209">
        <v>93800</v>
      </c>
      <c r="BN209">
        <v>72.3</v>
      </c>
      <c r="BO209">
        <v>6.5</v>
      </c>
      <c r="BP209">
        <v>75200</v>
      </c>
      <c r="BQ209">
        <v>95400</v>
      </c>
      <c r="BR209">
        <v>78.900000000000006</v>
      </c>
      <c r="BS209">
        <v>7.4</v>
      </c>
      <c r="BT209">
        <v>81000</v>
      </c>
      <c r="BU209">
        <v>96300</v>
      </c>
      <c r="BV209">
        <v>84.1</v>
      </c>
      <c r="BW209">
        <v>6</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119600</v>
      </c>
      <c r="E210">
        <v>190500</v>
      </c>
      <c r="F210">
        <v>62.8</v>
      </c>
      <c r="G210">
        <v>2.7</v>
      </c>
      <c r="H210">
        <v>124800</v>
      </c>
      <c r="I210">
        <v>194500</v>
      </c>
      <c r="J210">
        <v>64.2</v>
      </c>
      <c r="K210">
        <v>2.7</v>
      </c>
      <c r="L210">
        <v>125600</v>
      </c>
      <c r="M210">
        <v>196100</v>
      </c>
      <c r="N210">
        <v>64</v>
      </c>
      <c r="O210">
        <v>2.7</v>
      </c>
      <c r="P210">
        <v>125500</v>
      </c>
      <c r="Q210">
        <v>200800</v>
      </c>
      <c r="R210">
        <v>62.5</v>
      </c>
      <c r="S210">
        <v>2.7</v>
      </c>
      <c r="T210">
        <v>127800</v>
      </c>
      <c r="U210">
        <v>200000</v>
      </c>
      <c r="V210">
        <v>63.9</v>
      </c>
      <c r="W210">
        <v>2.8</v>
      </c>
      <c r="X210">
        <v>116100</v>
      </c>
      <c r="Y210">
        <v>203400</v>
      </c>
      <c r="Z210">
        <v>57.1</v>
      </c>
      <c r="AA210">
        <v>2.8</v>
      </c>
      <c r="AB210">
        <v>114500</v>
      </c>
      <c r="AC210">
        <v>206800</v>
      </c>
      <c r="AD210">
        <v>55.4</v>
      </c>
      <c r="AE210">
        <v>2.9</v>
      </c>
      <c r="AF210">
        <v>123900</v>
      </c>
      <c r="AG210">
        <v>209800</v>
      </c>
      <c r="AH210">
        <v>59</v>
      </c>
      <c r="AI210">
        <v>2.8</v>
      </c>
      <c r="AJ210">
        <v>125900</v>
      </c>
      <c r="AK210">
        <v>211600</v>
      </c>
      <c r="AL210">
        <v>59.5</v>
      </c>
      <c r="AM210">
        <v>2.7</v>
      </c>
      <c r="AN210">
        <v>124400</v>
      </c>
      <c r="AO210">
        <v>214000</v>
      </c>
      <c r="AP210">
        <v>58.1</v>
      </c>
      <c r="AQ210">
        <v>2.7</v>
      </c>
      <c r="AR210">
        <v>135500</v>
      </c>
      <c r="AS210">
        <v>215700</v>
      </c>
      <c r="AT210">
        <v>62.8</v>
      </c>
      <c r="AU210">
        <v>2.8</v>
      </c>
      <c r="AV210">
        <v>139400</v>
      </c>
      <c r="AW210">
        <v>217000</v>
      </c>
      <c r="AX210">
        <v>64.2</v>
      </c>
      <c r="AY210">
        <v>2.8</v>
      </c>
      <c r="AZ210">
        <v>139400</v>
      </c>
      <c r="BA210">
        <v>222600</v>
      </c>
      <c r="BB210">
        <v>62.6</v>
      </c>
      <c r="BC210">
        <v>3</v>
      </c>
      <c r="BD210">
        <v>129300</v>
      </c>
      <c r="BE210">
        <v>225100</v>
      </c>
      <c r="BF210">
        <v>57.4</v>
      </c>
      <c r="BG210">
        <v>3.1</v>
      </c>
      <c r="BH210">
        <v>142200</v>
      </c>
      <c r="BI210">
        <v>224600</v>
      </c>
      <c r="BJ210">
        <v>63.3</v>
      </c>
      <c r="BK210">
        <v>3</v>
      </c>
      <c r="BL210">
        <v>143400</v>
      </c>
      <c r="BM210">
        <v>224500</v>
      </c>
      <c r="BN210">
        <v>63.9</v>
      </c>
      <c r="BO210">
        <v>3</v>
      </c>
      <c r="BP210">
        <v>160000</v>
      </c>
      <c r="BQ210">
        <v>222500</v>
      </c>
      <c r="BR210">
        <v>71.900000000000006</v>
      </c>
      <c r="BS210">
        <v>3.4</v>
      </c>
      <c r="BT210">
        <v>159100</v>
      </c>
      <c r="BU210">
        <v>221900</v>
      </c>
      <c r="BV210">
        <v>71.7</v>
      </c>
      <c r="BW210">
        <v>3.6</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356900</v>
      </c>
      <c r="E211">
        <v>484100</v>
      </c>
      <c r="F211">
        <v>73.7</v>
      </c>
      <c r="G211">
        <v>1.3</v>
      </c>
      <c r="H211">
        <v>358400</v>
      </c>
      <c r="I211">
        <v>488100</v>
      </c>
      <c r="J211">
        <v>73.400000000000006</v>
      </c>
      <c r="K211">
        <v>1.4</v>
      </c>
      <c r="L211">
        <v>359400</v>
      </c>
      <c r="M211">
        <v>491600</v>
      </c>
      <c r="N211">
        <v>73.099999999999994</v>
      </c>
      <c r="O211">
        <v>2.1</v>
      </c>
      <c r="P211">
        <v>362800</v>
      </c>
      <c r="Q211">
        <v>490400</v>
      </c>
      <c r="R211">
        <v>74</v>
      </c>
      <c r="S211">
        <v>2.1</v>
      </c>
      <c r="T211">
        <v>364200</v>
      </c>
      <c r="U211">
        <v>495200</v>
      </c>
      <c r="V211">
        <v>73.5</v>
      </c>
      <c r="W211">
        <v>2.2000000000000002</v>
      </c>
      <c r="X211">
        <v>357200</v>
      </c>
      <c r="Y211">
        <v>495500</v>
      </c>
      <c r="Z211">
        <v>72.099999999999994</v>
      </c>
      <c r="AA211">
        <v>2.2000000000000002</v>
      </c>
      <c r="AB211">
        <v>359800</v>
      </c>
      <c r="AC211">
        <v>496400</v>
      </c>
      <c r="AD211">
        <v>72.5</v>
      </c>
      <c r="AE211">
        <v>2.4</v>
      </c>
      <c r="AF211">
        <v>345800</v>
      </c>
      <c r="AG211">
        <v>495600</v>
      </c>
      <c r="AH211">
        <v>69.8</v>
      </c>
      <c r="AI211">
        <v>2.5</v>
      </c>
      <c r="AJ211">
        <v>355700</v>
      </c>
      <c r="AK211">
        <v>493800</v>
      </c>
      <c r="AL211">
        <v>72</v>
      </c>
      <c r="AM211">
        <v>2.5</v>
      </c>
      <c r="AN211">
        <v>348800</v>
      </c>
      <c r="AO211">
        <v>493500</v>
      </c>
      <c r="AP211">
        <v>70.7</v>
      </c>
      <c r="AQ211">
        <v>2.6</v>
      </c>
      <c r="AR211">
        <v>356200</v>
      </c>
      <c r="AS211">
        <v>494700</v>
      </c>
      <c r="AT211">
        <v>72</v>
      </c>
      <c r="AU211">
        <v>2.6</v>
      </c>
      <c r="AV211">
        <v>365200</v>
      </c>
      <c r="AW211">
        <v>497700</v>
      </c>
      <c r="AX211">
        <v>73.400000000000006</v>
      </c>
      <c r="AY211">
        <v>2.7</v>
      </c>
      <c r="AZ211">
        <v>380700</v>
      </c>
      <c r="BA211">
        <v>497100</v>
      </c>
      <c r="BB211">
        <v>76.599999999999994</v>
      </c>
      <c r="BC211">
        <v>2.5</v>
      </c>
      <c r="BD211">
        <v>379200</v>
      </c>
      <c r="BE211">
        <v>498900</v>
      </c>
      <c r="BF211">
        <v>76</v>
      </c>
      <c r="BG211">
        <v>2.6</v>
      </c>
      <c r="BH211">
        <v>363600</v>
      </c>
      <c r="BI211">
        <v>498100</v>
      </c>
      <c r="BJ211">
        <v>73</v>
      </c>
      <c r="BK211">
        <v>2.6</v>
      </c>
      <c r="BL211">
        <v>391700</v>
      </c>
      <c r="BM211">
        <v>498300</v>
      </c>
      <c r="BN211">
        <v>78.599999999999994</v>
      </c>
      <c r="BO211">
        <v>2.2999999999999998</v>
      </c>
      <c r="BP211">
        <v>372200</v>
      </c>
      <c r="BQ211">
        <v>500400</v>
      </c>
      <c r="BR211">
        <v>74.400000000000006</v>
      </c>
      <c r="BS211">
        <v>2.8</v>
      </c>
      <c r="BT211">
        <v>365600</v>
      </c>
      <c r="BU211">
        <v>499900</v>
      </c>
      <c r="BV211">
        <v>73.099999999999994</v>
      </c>
      <c r="BW211">
        <v>2.8</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55600</v>
      </c>
      <c r="E212">
        <v>78100</v>
      </c>
      <c r="F212">
        <v>71.2</v>
      </c>
      <c r="G212">
        <v>3.5</v>
      </c>
      <c r="H212">
        <v>58000</v>
      </c>
      <c r="I212">
        <v>78600</v>
      </c>
      <c r="J212">
        <v>73.8</v>
      </c>
      <c r="K212">
        <v>3.2</v>
      </c>
      <c r="L212">
        <v>58100</v>
      </c>
      <c r="M212">
        <v>78600</v>
      </c>
      <c r="N212">
        <v>74</v>
      </c>
      <c r="O212">
        <v>4.8</v>
      </c>
      <c r="P212">
        <v>59800</v>
      </c>
      <c r="Q212">
        <v>79300</v>
      </c>
      <c r="R212">
        <v>75.400000000000006</v>
      </c>
      <c r="S212">
        <v>4.8</v>
      </c>
      <c r="T212">
        <v>60800</v>
      </c>
      <c r="U212">
        <v>80700</v>
      </c>
      <c r="V212">
        <v>75.400000000000006</v>
      </c>
      <c r="W212">
        <v>5.3</v>
      </c>
      <c r="X212">
        <v>58400</v>
      </c>
      <c r="Y212">
        <v>79700</v>
      </c>
      <c r="Z212">
        <v>73.3</v>
      </c>
      <c r="AA212">
        <v>5.8</v>
      </c>
      <c r="AB212">
        <v>55200</v>
      </c>
      <c r="AC212">
        <v>78100</v>
      </c>
      <c r="AD212">
        <v>70.7</v>
      </c>
      <c r="AE212">
        <v>6.1</v>
      </c>
      <c r="AF212">
        <v>55500</v>
      </c>
      <c r="AG212">
        <v>78400</v>
      </c>
      <c r="AH212">
        <v>70.8</v>
      </c>
      <c r="AI212">
        <v>6.7</v>
      </c>
      <c r="AJ212">
        <v>57800</v>
      </c>
      <c r="AK212">
        <v>78000</v>
      </c>
      <c r="AL212">
        <v>74.099999999999994</v>
      </c>
      <c r="AM212">
        <v>6.5</v>
      </c>
      <c r="AN212">
        <v>59400</v>
      </c>
      <c r="AO212">
        <v>77600</v>
      </c>
      <c r="AP212">
        <v>76.5</v>
      </c>
      <c r="AQ212">
        <v>6.3</v>
      </c>
      <c r="AR212">
        <v>56200</v>
      </c>
      <c r="AS212">
        <v>79100</v>
      </c>
      <c r="AT212">
        <v>71.099999999999994</v>
      </c>
      <c r="AU212">
        <v>6.6</v>
      </c>
      <c r="AV212">
        <v>53800</v>
      </c>
      <c r="AW212">
        <v>77500</v>
      </c>
      <c r="AX212">
        <v>69.400000000000006</v>
      </c>
      <c r="AY212">
        <v>6.3</v>
      </c>
      <c r="AZ212">
        <v>50400</v>
      </c>
      <c r="BA212">
        <v>78200</v>
      </c>
      <c r="BB212">
        <v>64.400000000000006</v>
      </c>
      <c r="BC212">
        <v>7.4</v>
      </c>
      <c r="BD212">
        <v>57300</v>
      </c>
      <c r="BE212">
        <v>78800</v>
      </c>
      <c r="BF212">
        <v>72.8</v>
      </c>
      <c r="BG212">
        <v>6.9</v>
      </c>
      <c r="BH212">
        <v>62700</v>
      </c>
      <c r="BI212">
        <v>79400</v>
      </c>
      <c r="BJ212">
        <v>79</v>
      </c>
      <c r="BK212">
        <v>6.2</v>
      </c>
      <c r="BL212">
        <v>60000</v>
      </c>
      <c r="BM212">
        <v>77100</v>
      </c>
      <c r="BN212">
        <v>77.7</v>
      </c>
      <c r="BO212">
        <v>5.9</v>
      </c>
      <c r="BP212">
        <v>61000</v>
      </c>
      <c r="BQ212">
        <v>77300</v>
      </c>
      <c r="BR212">
        <v>78.900000000000006</v>
      </c>
      <c r="BS212">
        <v>5.9</v>
      </c>
      <c r="BT212">
        <v>64300</v>
      </c>
      <c r="BU212">
        <v>78100</v>
      </c>
      <c r="BV212">
        <v>82.4</v>
      </c>
      <c r="BW212">
        <v>5.7</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27100</v>
      </c>
      <c r="E213">
        <v>36200</v>
      </c>
      <c r="F213">
        <v>74.900000000000006</v>
      </c>
      <c r="G213">
        <v>3.6</v>
      </c>
      <c r="H213">
        <v>27200</v>
      </c>
      <c r="I213">
        <v>35700</v>
      </c>
      <c r="J213">
        <v>76.2</v>
      </c>
      <c r="K213">
        <v>3.6</v>
      </c>
      <c r="L213">
        <v>28100</v>
      </c>
      <c r="M213">
        <v>35400</v>
      </c>
      <c r="N213">
        <v>79.400000000000006</v>
      </c>
      <c r="O213">
        <v>7.8</v>
      </c>
      <c r="P213">
        <v>27800</v>
      </c>
      <c r="Q213">
        <v>35300</v>
      </c>
      <c r="R213">
        <v>78.8</v>
      </c>
      <c r="S213">
        <v>8.3000000000000007</v>
      </c>
      <c r="T213">
        <v>26400</v>
      </c>
      <c r="U213">
        <v>35400</v>
      </c>
      <c r="V213">
        <v>74.5</v>
      </c>
      <c r="W213">
        <v>8.4</v>
      </c>
      <c r="X213">
        <v>24100</v>
      </c>
      <c r="Y213">
        <v>34600</v>
      </c>
      <c r="Z213">
        <v>69.7</v>
      </c>
      <c r="AA213">
        <v>7.9</v>
      </c>
      <c r="AB213">
        <v>25400</v>
      </c>
      <c r="AC213">
        <v>34400</v>
      </c>
      <c r="AD213">
        <v>73.900000000000006</v>
      </c>
      <c r="AE213">
        <v>8.4</v>
      </c>
      <c r="AF213">
        <v>27500</v>
      </c>
      <c r="AG213">
        <v>35600</v>
      </c>
      <c r="AH213">
        <v>77.2</v>
      </c>
      <c r="AI213">
        <v>8.6999999999999993</v>
      </c>
      <c r="AJ213">
        <v>25800</v>
      </c>
      <c r="AK213">
        <v>34800</v>
      </c>
      <c r="AL213">
        <v>74.099999999999994</v>
      </c>
      <c r="AM213">
        <v>8.5</v>
      </c>
      <c r="AN213">
        <v>25700</v>
      </c>
      <c r="AO213">
        <v>34800</v>
      </c>
      <c r="AP213">
        <v>73.8</v>
      </c>
      <c r="AQ213">
        <v>8.6999999999999993</v>
      </c>
      <c r="AR213">
        <v>28600</v>
      </c>
      <c r="AS213">
        <v>33200</v>
      </c>
      <c r="AT213">
        <v>86</v>
      </c>
      <c r="AU213">
        <v>7.7</v>
      </c>
      <c r="AV213">
        <v>25000</v>
      </c>
      <c r="AW213">
        <v>33700</v>
      </c>
      <c r="AX213">
        <v>74.2</v>
      </c>
      <c r="AY213">
        <v>9.3000000000000007</v>
      </c>
      <c r="AZ213">
        <v>25700</v>
      </c>
      <c r="BA213">
        <v>33100</v>
      </c>
      <c r="BB213">
        <v>77.7</v>
      </c>
      <c r="BC213">
        <v>8.3000000000000007</v>
      </c>
      <c r="BD213">
        <v>24100</v>
      </c>
      <c r="BE213">
        <v>33900</v>
      </c>
      <c r="BF213">
        <v>71</v>
      </c>
      <c r="BG213">
        <v>9.9</v>
      </c>
      <c r="BH213">
        <v>24900</v>
      </c>
      <c r="BI213">
        <v>32400</v>
      </c>
      <c r="BJ213">
        <v>77</v>
      </c>
      <c r="BK213">
        <v>12.4</v>
      </c>
      <c r="BL213">
        <v>24800</v>
      </c>
      <c r="BM213">
        <v>32500</v>
      </c>
      <c r="BN213">
        <v>76.3</v>
      </c>
      <c r="BO213">
        <v>9.6</v>
      </c>
      <c r="BP213">
        <v>24100</v>
      </c>
      <c r="BQ213">
        <v>31200</v>
      </c>
      <c r="BR213">
        <v>77.2</v>
      </c>
      <c r="BS213">
        <v>14.3</v>
      </c>
      <c r="BT213">
        <v>24400</v>
      </c>
      <c r="BU213">
        <v>32000</v>
      </c>
      <c r="BV213">
        <v>76.2</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96600</v>
      </c>
      <c r="E214">
        <v>138200</v>
      </c>
      <c r="F214">
        <v>69.900000000000006</v>
      </c>
      <c r="G214">
        <v>2.8</v>
      </c>
      <c r="H214">
        <v>101800</v>
      </c>
      <c r="I214">
        <v>139000</v>
      </c>
      <c r="J214">
        <v>73.2</v>
      </c>
      <c r="K214">
        <v>2.8</v>
      </c>
      <c r="L214">
        <v>94600</v>
      </c>
      <c r="M214">
        <v>139100</v>
      </c>
      <c r="N214">
        <v>68</v>
      </c>
      <c r="O214">
        <v>2.8</v>
      </c>
      <c r="P214">
        <v>93100</v>
      </c>
      <c r="Q214">
        <v>138900</v>
      </c>
      <c r="R214">
        <v>67</v>
      </c>
      <c r="S214">
        <v>2.9</v>
      </c>
      <c r="T214">
        <v>91200</v>
      </c>
      <c r="U214">
        <v>140800</v>
      </c>
      <c r="V214">
        <v>64.8</v>
      </c>
      <c r="W214">
        <v>2.8</v>
      </c>
      <c r="X214">
        <v>92500</v>
      </c>
      <c r="Y214">
        <v>141300</v>
      </c>
      <c r="Z214">
        <v>65.400000000000006</v>
      </c>
      <c r="AA214">
        <v>2.8</v>
      </c>
      <c r="AB214">
        <v>94900</v>
      </c>
      <c r="AC214">
        <v>141400</v>
      </c>
      <c r="AD214">
        <v>67.099999999999994</v>
      </c>
      <c r="AE214">
        <v>2.8</v>
      </c>
      <c r="AF214">
        <v>91700</v>
      </c>
      <c r="AG214">
        <v>141700</v>
      </c>
      <c r="AH214">
        <v>64.7</v>
      </c>
      <c r="AI214">
        <v>2.8</v>
      </c>
      <c r="AJ214">
        <v>91900</v>
      </c>
      <c r="AK214">
        <v>142000</v>
      </c>
      <c r="AL214">
        <v>64.7</v>
      </c>
      <c r="AM214">
        <v>2.9</v>
      </c>
      <c r="AN214">
        <v>94400</v>
      </c>
      <c r="AO214">
        <v>142500</v>
      </c>
      <c r="AP214">
        <v>66.3</v>
      </c>
      <c r="AQ214">
        <v>2.9</v>
      </c>
      <c r="AR214">
        <v>90500</v>
      </c>
      <c r="AS214">
        <v>142000</v>
      </c>
      <c r="AT214">
        <v>63.7</v>
      </c>
      <c r="AU214">
        <v>3</v>
      </c>
      <c r="AV214">
        <v>91900</v>
      </c>
      <c r="AW214">
        <v>141800</v>
      </c>
      <c r="AX214">
        <v>64.8</v>
      </c>
      <c r="AY214">
        <v>3.1</v>
      </c>
      <c r="AZ214">
        <v>98000</v>
      </c>
      <c r="BA214">
        <v>142800</v>
      </c>
      <c r="BB214">
        <v>68.599999999999994</v>
      </c>
      <c r="BC214">
        <v>3.1</v>
      </c>
      <c r="BD214">
        <v>96300</v>
      </c>
      <c r="BE214">
        <v>143000</v>
      </c>
      <c r="BF214">
        <v>67.3</v>
      </c>
      <c r="BG214">
        <v>3.1</v>
      </c>
      <c r="BH214">
        <v>96300</v>
      </c>
      <c r="BI214">
        <v>142700</v>
      </c>
      <c r="BJ214">
        <v>67.5</v>
      </c>
      <c r="BK214">
        <v>3.1</v>
      </c>
      <c r="BL214">
        <v>101200</v>
      </c>
      <c r="BM214">
        <v>143400</v>
      </c>
      <c r="BN214">
        <v>70.5</v>
      </c>
      <c r="BO214">
        <v>3</v>
      </c>
      <c r="BP214">
        <v>102300</v>
      </c>
      <c r="BQ214">
        <v>144500</v>
      </c>
      <c r="BR214">
        <v>70.8</v>
      </c>
      <c r="BS214">
        <v>3.8</v>
      </c>
      <c r="BT214">
        <v>92200</v>
      </c>
      <c r="BU214">
        <v>142900</v>
      </c>
      <c r="BV214">
        <v>64.599999999999994</v>
      </c>
      <c r="BW214">
        <v>4.2</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70300</v>
      </c>
      <c r="E215">
        <v>101100</v>
      </c>
      <c r="F215">
        <v>69.5</v>
      </c>
      <c r="G215">
        <v>3.5</v>
      </c>
      <c r="H215">
        <v>75000</v>
      </c>
      <c r="I215">
        <v>103700</v>
      </c>
      <c r="J215">
        <v>72.400000000000006</v>
      </c>
      <c r="K215">
        <v>3.5</v>
      </c>
      <c r="L215">
        <v>70900</v>
      </c>
      <c r="M215">
        <v>102000</v>
      </c>
      <c r="N215">
        <v>69.5</v>
      </c>
      <c r="O215">
        <v>5.5</v>
      </c>
      <c r="P215">
        <v>67200</v>
      </c>
      <c r="Q215">
        <v>101200</v>
      </c>
      <c r="R215">
        <v>66.400000000000006</v>
      </c>
      <c r="S215">
        <v>6</v>
      </c>
      <c r="T215">
        <v>74700</v>
      </c>
      <c r="U215">
        <v>101700</v>
      </c>
      <c r="V215">
        <v>73.5</v>
      </c>
      <c r="W215">
        <v>5.2</v>
      </c>
      <c r="X215">
        <v>74900</v>
      </c>
      <c r="Y215">
        <v>103800</v>
      </c>
      <c r="Z215">
        <v>72.2</v>
      </c>
      <c r="AA215">
        <v>5.6</v>
      </c>
      <c r="AB215">
        <v>72500</v>
      </c>
      <c r="AC215">
        <v>104100</v>
      </c>
      <c r="AD215">
        <v>69.7</v>
      </c>
      <c r="AE215">
        <v>6.4</v>
      </c>
      <c r="AF215">
        <v>80800</v>
      </c>
      <c r="AG215">
        <v>106200</v>
      </c>
      <c r="AH215">
        <v>76.099999999999994</v>
      </c>
      <c r="AI215">
        <v>6.4</v>
      </c>
      <c r="AJ215">
        <v>77800</v>
      </c>
      <c r="AK215">
        <v>108200</v>
      </c>
      <c r="AL215">
        <v>71.900000000000006</v>
      </c>
      <c r="AM215">
        <v>6.2</v>
      </c>
      <c r="AN215">
        <v>78700</v>
      </c>
      <c r="AO215">
        <v>106000</v>
      </c>
      <c r="AP215">
        <v>74.3</v>
      </c>
      <c r="AQ215">
        <v>6</v>
      </c>
      <c r="AR215">
        <v>79100</v>
      </c>
      <c r="AS215">
        <v>106700</v>
      </c>
      <c r="AT215">
        <v>74.099999999999994</v>
      </c>
      <c r="AU215">
        <v>6.2</v>
      </c>
      <c r="AV215">
        <v>87000</v>
      </c>
      <c r="AW215">
        <v>109600</v>
      </c>
      <c r="AX215">
        <v>79.400000000000006</v>
      </c>
      <c r="AY215">
        <v>5.6</v>
      </c>
      <c r="AZ215">
        <v>82400</v>
      </c>
      <c r="BA215">
        <v>108000</v>
      </c>
      <c r="BB215">
        <v>76.3</v>
      </c>
      <c r="BC215">
        <v>5.5</v>
      </c>
      <c r="BD215">
        <v>85500</v>
      </c>
      <c r="BE215">
        <v>105600</v>
      </c>
      <c r="BF215">
        <v>81</v>
      </c>
      <c r="BG215">
        <v>7.1</v>
      </c>
      <c r="BH215">
        <v>83900</v>
      </c>
      <c r="BI215">
        <v>105400</v>
      </c>
      <c r="BJ215">
        <v>79.599999999999994</v>
      </c>
      <c r="BK215">
        <v>7.3</v>
      </c>
      <c r="BL215">
        <v>85200</v>
      </c>
      <c r="BM215">
        <v>105500</v>
      </c>
      <c r="BN215">
        <v>80.7</v>
      </c>
      <c r="BO215">
        <v>5.7</v>
      </c>
      <c r="BP215">
        <v>73200</v>
      </c>
      <c r="BQ215">
        <v>105700</v>
      </c>
      <c r="BR215">
        <v>69.3</v>
      </c>
      <c r="BS215">
        <v>7</v>
      </c>
      <c r="BT215">
        <v>72300</v>
      </c>
      <c r="BU215">
        <v>105000</v>
      </c>
      <c r="BV215">
        <v>68.900000000000006</v>
      </c>
      <c r="BW215">
        <v>7.9</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313400</v>
      </c>
      <c r="E216">
        <v>404300</v>
      </c>
      <c r="F216">
        <v>77.5</v>
      </c>
      <c r="G216">
        <v>1.5</v>
      </c>
      <c r="H216">
        <v>326700</v>
      </c>
      <c r="I216">
        <v>409600</v>
      </c>
      <c r="J216">
        <v>79.8</v>
      </c>
      <c r="K216">
        <v>1.5</v>
      </c>
      <c r="L216">
        <v>325500</v>
      </c>
      <c r="M216">
        <v>409200</v>
      </c>
      <c r="N216">
        <v>79.5</v>
      </c>
      <c r="O216">
        <v>2.2000000000000002</v>
      </c>
      <c r="P216">
        <v>319100</v>
      </c>
      <c r="Q216">
        <v>414100</v>
      </c>
      <c r="R216">
        <v>77.099999999999994</v>
      </c>
      <c r="S216">
        <v>2.4</v>
      </c>
      <c r="T216">
        <v>329600</v>
      </c>
      <c r="U216">
        <v>413800</v>
      </c>
      <c r="V216">
        <v>79.599999999999994</v>
      </c>
      <c r="W216">
        <v>2.2000000000000002</v>
      </c>
      <c r="X216">
        <v>315400</v>
      </c>
      <c r="Y216">
        <v>414500</v>
      </c>
      <c r="Z216">
        <v>76.099999999999994</v>
      </c>
      <c r="AA216">
        <v>2.5</v>
      </c>
      <c r="AB216">
        <v>316500</v>
      </c>
      <c r="AC216">
        <v>415900</v>
      </c>
      <c r="AD216">
        <v>76.099999999999994</v>
      </c>
      <c r="AE216">
        <v>2.7</v>
      </c>
      <c r="AF216">
        <v>328400</v>
      </c>
      <c r="AG216">
        <v>419600</v>
      </c>
      <c r="AH216">
        <v>78.3</v>
      </c>
      <c r="AI216">
        <v>2.6</v>
      </c>
      <c r="AJ216">
        <v>326300</v>
      </c>
      <c r="AK216">
        <v>419700</v>
      </c>
      <c r="AL216">
        <v>77.8</v>
      </c>
      <c r="AM216">
        <v>2.6</v>
      </c>
      <c r="AN216">
        <v>325900</v>
      </c>
      <c r="AO216">
        <v>418100</v>
      </c>
      <c r="AP216">
        <v>77.900000000000006</v>
      </c>
      <c r="AQ216">
        <v>2.6</v>
      </c>
      <c r="AR216">
        <v>319800</v>
      </c>
      <c r="AS216">
        <v>420700</v>
      </c>
      <c r="AT216">
        <v>76</v>
      </c>
      <c r="AU216">
        <v>2.6</v>
      </c>
      <c r="AV216">
        <v>339900</v>
      </c>
      <c r="AW216">
        <v>422200</v>
      </c>
      <c r="AX216">
        <v>80.5</v>
      </c>
      <c r="AY216">
        <v>2.5</v>
      </c>
      <c r="AZ216">
        <v>334400</v>
      </c>
      <c r="BA216">
        <v>422400</v>
      </c>
      <c r="BB216">
        <v>79.2</v>
      </c>
      <c r="BC216">
        <v>2.6</v>
      </c>
      <c r="BD216">
        <v>343700</v>
      </c>
      <c r="BE216">
        <v>422700</v>
      </c>
      <c r="BF216">
        <v>81.3</v>
      </c>
      <c r="BG216">
        <v>2.6</v>
      </c>
      <c r="BH216">
        <v>345000</v>
      </c>
      <c r="BI216">
        <v>424500</v>
      </c>
      <c r="BJ216">
        <v>81.3</v>
      </c>
      <c r="BK216">
        <v>2.7</v>
      </c>
      <c r="BL216">
        <v>350400</v>
      </c>
      <c r="BM216">
        <v>420200</v>
      </c>
      <c r="BN216">
        <v>83.4</v>
      </c>
      <c r="BO216">
        <v>2.4</v>
      </c>
      <c r="BP216">
        <v>338500</v>
      </c>
      <c r="BQ216">
        <v>424700</v>
      </c>
      <c r="BR216">
        <v>79.7</v>
      </c>
      <c r="BS216">
        <v>2.8</v>
      </c>
      <c r="BT216">
        <v>322100</v>
      </c>
      <c r="BU216">
        <v>418200</v>
      </c>
      <c r="BV216">
        <v>77</v>
      </c>
      <c r="BW216">
        <v>2.8</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38100</v>
      </c>
      <c r="E217">
        <v>55800</v>
      </c>
      <c r="F217">
        <v>68.3</v>
      </c>
      <c r="G217">
        <v>3.4</v>
      </c>
      <c r="H217">
        <v>38400</v>
      </c>
      <c r="I217">
        <v>56200</v>
      </c>
      <c r="J217">
        <v>68.3</v>
      </c>
      <c r="K217">
        <v>3.9</v>
      </c>
      <c r="L217">
        <v>38600</v>
      </c>
      <c r="M217">
        <v>56000</v>
      </c>
      <c r="N217">
        <v>69</v>
      </c>
      <c r="O217">
        <v>6.9</v>
      </c>
      <c r="P217">
        <v>38900</v>
      </c>
      <c r="Q217">
        <v>56100</v>
      </c>
      <c r="R217">
        <v>69.2</v>
      </c>
      <c r="S217">
        <v>6.8</v>
      </c>
      <c r="T217">
        <v>38600</v>
      </c>
      <c r="U217">
        <v>56700</v>
      </c>
      <c r="V217">
        <v>68.099999999999994</v>
      </c>
      <c r="W217">
        <v>7</v>
      </c>
      <c r="X217">
        <v>37600</v>
      </c>
      <c r="Y217">
        <v>58400</v>
      </c>
      <c r="Z217">
        <v>64.400000000000006</v>
      </c>
      <c r="AA217">
        <v>7.3</v>
      </c>
      <c r="AB217">
        <v>40600</v>
      </c>
      <c r="AC217">
        <v>56300</v>
      </c>
      <c r="AD217">
        <v>72.099999999999994</v>
      </c>
      <c r="AE217">
        <v>6.6</v>
      </c>
      <c r="AF217">
        <v>38900</v>
      </c>
      <c r="AG217">
        <v>56400</v>
      </c>
      <c r="AH217">
        <v>69</v>
      </c>
      <c r="AI217">
        <v>8.5</v>
      </c>
      <c r="AJ217">
        <v>38300</v>
      </c>
      <c r="AK217">
        <v>56400</v>
      </c>
      <c r="AL217">
        <v>67.8</v>
      </c>
      <c r="AM217">
        <v>8</v>
      </c>
      <c r="AN217">
        <v>32800</v>
      </c>
      <c r="AO217">
        <v>55100</v>
      </c>
      <c r="AP217">
        <v>59.5</v>
      </c>
      <c r="AQ217">
        <v>8.1999999999999993</v>
      </c>
      <c r="AR217">
        <v>34200</v>
      </c>
      <c r="AS217">
        <v>54800</v>
      </c>
      <c r="AT217">
        <v>62.4</v>
      </c>
      <c r="AU217">
        <v>8.1999999999999993</v>
      </c>
      <c r="AV217">
        <v>39100</v>
      </c>
      <c r="AW217">
        <v>52700</v>
      </c>
      <c r="AX217">
        <v>74.099999999999994</v>
      </c>
      <c r="AY217">
        <v>7.9</v>
      </c>
      <c r="AZ217">
        <v>41200</v>
      </c>
      <c r="BA217">
        <v>54000</v>
      </c>
      <c r="BB217">
        <v>76.3</v>
      </c>
      <c r="BC217">
        <v>7.8</v>
      </c>
      <c r="BD217">
        <v>37000</v>
      </c>
      <c r="BE217">
        <v>53800</v>
      </c>
      <c r="BF217">
        <v>68.900000000000006</v>
      </c>
      <c r="BG217">
        <v>8.1</v>
      </c>
      <c r="BH217">
        <v>36900</v>
      </c>
      <c r="BI217">
        <v>55000</v>
      </c>
      <c r="BJ217">
        <v>67.099999999999994</v>
      </c>
      <c r="BK217">
        <v>8.8000000000000007</v>
      </c>
      <c r="BL217">
        <v>37400</v>
      </c>
      <c r="BM217">
        <v>52900</v>
      </c>
      <c r="BN217">
        <v>70.8</v>
      </c>
      <c r="BO217">
        <v>7.8</v>
      </c>
      <c r="BP217">
        <v>42900</v>
      </c>
      <c r="BQ217">
        <v>54300</v>
      </c>
      <c r="BR217">
        <v>79</v>
      </c>
      <c r="BS217">
        <v>9.3000000000000007</v>
      </c>
      <c r="BT217">
        <v>38900</v>
      </c>
      <c r="BU217">
        <v>57900</v>
      </c>
      <c r="BV217">
        <v>67.2</v>
      </c>
      <c r="BW217">
        <v>9.9</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79900</v>
      </c>
      <c r="E218">
        <v>105400</v>
      </c>
      <c r="F218">
        <v>75.8</v>
      </c>
      <c r="G218">
        <v>2.5</v>
      </c>
      <c r="H218">
        <v>79300</v>
      </c>
      <c r="I218">
        <v>107500</v>
      </c>
      <c r="J218">
        <v>73.8</v>
      </c>
      <c r="K218">
        <v>2.5</v>
      </c>
      <c r="L218">
        <v>81300</v>
      </c>
      <c r="M218">
        <v>111000</v>
      </c>
      <c r="N218">
        <v>73.2</v>
      </c>
      <c r="O218">
        <v>2.6</v>
      </c>
      <c r="P218">
        <v>81600</v>
      </c>
      <c r="Q218">
        <v>112600</v>
      </c>
      <c r="R218">
        <v>72.5</v>
      </c>
      <c r="S218">
        <v>2.6</v>
      </c>
      <c r="T218">
        <v>82300</v>
      </c>
      <c r="U218">
        <v>113500</v>
      </c>
      <c r="V218">
        <v>72.5</v>
      </c>
      <c r="W218">
        <v>2.6</v>
      </c>
      <c r="X218">
        <v>81000</v>
      </c>
      <c r="Y218">
        <v>116300</v>
      </c>
      <c r="Z218">
        <v>69.7</v>
      </c>
      <c r="AA218">
        <v>2.8</v>
      </c>
      <c r="AB218">
        <v>80700</v>
      </c>
      <c r="AC218">
        <v>118100</v>
      </c>
      <c r="AD218">
        <v>68.3</v>
      </c>
      <c r="AE218">
        <v>2.8</v>
      </c>
      <c r="AF218">
        <v>83600</v>
      </c>
      <c r="AG218">
        <v>119000</v>
      </c>
      <c r="AH218">
        <v>70.2</v>
      </c>
      <c r="AI218">
        <v>2.9</v>
      </c>
      <c r="AJ218">
        <v>82100</v>
      </c>
      <c r="AK218">
        <v>118500</v>
      </c>
      <c r="AL218">
        <v>69.2</v>
      </c>
      <c r="AM218">
        <v>3.1</v>
      </c>
      <c r="AN218">
        <v>88700</v>
      </c>
      <c r="AO218">
        <v>119400</v>
      </c>
      <c r="AP218">
        <v>74.3</v>
      </c>
      <c r="AQ218">
        <v>2.8</v>
      </c>
      <c r="AR218">
        <v>88900</v>
      </c>
      <c r="AS218">
        <v>119600</v>
      </c>
      <c r="AT218">
        <v>74.400000000000006</v>
      </c>
      <c r="AU218">
        <v>2.8</v>
      </c>
      <c r="AV218">
        <v>91300</v>
      </c>
      <c r="AW218">
        <v>122100</v>
      </c>
      <c r="AX218">
        <v>74.8</v>
      </c>
      <c r="AY218">
        <v>2.8</v>
      </c>
      <c r="AZ218">
        <v>92600</v>
      </c>
      <c r="BA218">
        <v>124000</v>
      </c>
      <c r="BB218">
        <v>74.7</v>
      </c>
      <c r="BC218">
        <v>2.9</v>
      </c>
      <c r="BD218">
        <v>89700</v>
      </c>
      <c r="BE218">
        <v>124000</v>
      </c>
      <c r="BF218">
        <v>72.400000000000006</v>
      </c>
      <c r="BG218">
        <v>3.1</v>
      </c>
      <c r="BH218">
        <v>92700</v>
      </c>
      <c r="BI218">
        <v>123800</v>
      </c>
      <c r="BJ218">
        <v>74.8</v>
      </c>
      <c r="BK218">
        <v>3.1</v>
      </c>
      <c r="BL218">
        <v>92500</v>
      </c>
      <c r="BM218">
        <v>123800</v>
      </c>
      <c r="BN218">
        <v>74.7</v>
      </c>
      <c r="BO218">
        <v>3</v>
      </c>
      <c r="BP218">
        <v>92500</v>
      </c>
      <c r="BQ218">
        <v>124200</v>
      </c>
      <c r="BR218">
        <v>74.400000000000006</v>
      </c>
      <c r="BS218">
        <v>3.5</v>
      </c>
      <c r="BT218">
        <v>93300</v>
      </c>
      <c r="BU218">
        <v>124600</v>
      </c>
      <c r="BV218">
        <v>74.900000000000006</v>
      </c>
      <c r="BW218">
        <v>4</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113900</v>
      </c>
      <c r="E219">
        <v>157300</v>
      </c>
      <c r="F219">
        <v>72.400000000000006</v>
      </c>
      <c r="G219">
        <v>2.5</v>
      </c>
      <c r="H219">
        <v>113800</v>
      </c>
      <c r="I219">
        <v>161100</v>
      </c>
      <c r="J219">
        <v>70.599999999999994</v>
      </c>
      <c r="K219">
        <v>2.6</v>
      </c>
      <c r="L219">
        <v>116000</v>
      </c>
      <c r="M219">
        <v>163100</v>
      </c>
      <c r="N219">
        <v>71.2</v>
      </c>
      <c r="O219">
        <v>2.8</v>
      </c>
      <c r="P219">
        <v>118600</v>
      </c>
      <c r="Q219">
        <v>165400</v>
      </c>
      <c r="R219">
        <v>71.7</v>
      </c>
      <c r="S219">
        <v>2.9</v>
      </c>
      <c r="T219">
        <v>119100</v>
      </c>
      <c r="U219">
        <v>167000</v>
      </c>
      <c r="V219">
        <v>71.3</v>
      </c>
      <c r="W219">
        <v>2.8</v>
      </c>
      <c r="X219">
        <v>118200</v>
      </c>
      <c r="Y219">
        <v>165600</v>
      </c>
      <c r="Z219">
        <v>71.400000000000006</v>
      </c>
      <c r="AA219">
        <v>2.9</v>
      </c>
      <c r="AB219">
        <v>115100</v>
      </c>
      <c r="AC219">
        <v>165800</v>
      </c>
      <c r="AD219">
        <v>69.400000000000006</v>
      </c>
      <c r="AE219">
        <v>2.9</v>
      </c>
      <c r="AF219">
        <v>117000</v>
      </c>
      <c r="AG219">
        <v>167700</v>
      </c>
      <c r="AH219">
        <v>69.8</v>
      </c>
      <c r="AI219">
        <v>2.9</v>
      </c>
      <c r="AJ219">
        <v>116300</v>
      </c>
      <c r="AK219">
        <v>165500</v>
      </c>
      <c r="AL219">
        <v>70.3</v>
      </c>
      <c r="AM219">
        <v>2.7</v>
      </c>
      <c r="AN219">
        <v>116000</v>
      </c>
      <c r="AO219">
        <v>165500</v>
      </c>
      <c r="AP219">
        <v>70.099999999999994</v>
      </c>
      <c r="AQ219">
        <v>2.7</v>
      </c>
      <c r="AR219">
        <v>120900</v>
      </c>
      <c r="AS219">
        <v>166400</v>
      </c>
      <c r="AT219">
        <v>72.7</v>
      </c>
      <c r="AU219">
        <v>2.5</v>
      </c>
      <c r="AV219">
        <v>122600</v>
      </c>
      <c r="AW219">
        <v>166500</v>
      </c>
      <c r="AX219">
        <v>73.599999999999994</v>
      </c>
      <c r="AY219">
        <v>2.4</v>
      </c>
      <c r="AZ219">
        <v>123600</v>
      </c>
      <c r="BA219">
        <v>167500</v>
      </c>
      <c r="BB219">
        <v>73.8</v>
      </c>
      <c r="BC219">
        <v>2.7</v>
      </c>
      <c r="BD219">
        <v>124400</v>
      </c>
      <c r="BE219">
        <v>166600</v>
      </c>
      <c r="BF219">
        <v>74.7</v>
      </c>
      <c r="BG219">
        <v>2.7</v>
      </c>
      <c r="BH219">
        <v>126200</v>
      </c>
      <c r="BI219">
        <v>166500</v>
      </c>
      <c r="BJ219">
        <v>75.8</v>
      </c>
      <c r="BK219">
        <v>2.8</v>
      </c>
      <c r="BL219">
        <v>123400</v>
      </c>
      <c r="BM219">
        <v>166700</v>
      </c>
      <c r="BN219">
        <v>74</v>
      </c>
      <c r="BO219">
        <v>3</v>
      </c>
      <c r="BP219">
        <v>125900</v>
      </c>
      <c r="BQ219">
        <v>166700</v>
      </c>
      <c r="BR219">
        <v>75.5</v>
      </c>
      <c r="BS219">
        <v>3.3</v>
      </c>
      <c r="BT219">
        <v>124500</v>
      </c>
      <c r="BU219">
        <v>165200</v>
      </c>
      <c r="BV219">
        <v>75.400000000000006</v>
      </c>
      <c r="BW219">
        <v>3.7</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93200</v>
      </c>
      <c r="E220">
        <v>129100</v>
      </c>
      <c r="F220">
        <v>72.099999999999994</v>
      </c>
      <c r="G220">
        <v>2.8</v>
      </c>
      <c r="H220">
        <v>98400</v>
      </c>
      <c r="I220">
        <v>131500</v>
      </c>
      <c r="J220">
        <v>74.8</v>
      </c>
      <c r="K220">
        <v>2.6</v>
      </c>
      <c r="L220">
        <v>98100</v>
      </c>
      <c r="M220">
        <v>131700</v>
      </c>
      <c r="N220">
        <v>74.5</v>
      </c>
      <c r="O220">
        <v>2.7</v>
      </c>
      <c r="P220">
        <v>94500</v>
      </c>
      <c r="Q220">
        <v>132100</v>
      </c>
      <c r="R220">
        <v>71.599999999999994</v>
      </c>
      <c r="S220">
        <v>2.8</v>
      </c>
      <c r="T220">
        <v>95700</v>
      </c>
      <c r="U220">
        <v>131400</v>
      </c>
      <c r="V220">
        <v>72.8</v>
      </c>
      <c r="W220">
        <v>2.7</v>
      </c>
      <c r="X220">
        <v>94300</v>
      </c>
      <c r="Y220">
        <v>133400</v>
      </c>
      <c r="Z220">
        <v>70.7</v>
      </c>
      <c r="AA220">
        <v>2.9</v>
      </c>
      <c r="AB220">
        <v>98200</v>
      </c>
      <c r="AC220">
        <v>136500</v>
      </c>
      <c r="AD220">
        <v>71.900000000000006</v>
      </c>
      <c r="AE220">
        <v>2.9</v>
      </c>
      <c r="AF220">
        <v>97500</v>
      </c>
      <c r="AG220">
        <v>137900</v>
      </c>
      <c r="AH220">
        <v>70.7</v>
      </c>
      <c r="AI220">
        <v>2.9</v>
      </c>
      <c r="AJ220">
        <v>100000</v>
      </c>
      <c r="AK220">
        <v>138700</v>
      </c>
      <c r="AL220">
        <v>72.099999999999994</v>
      </c>
      <c r="AM220">
        <v>2.7</v>
      </c>
      <c r="AN220">
        <v>99300</v>
      </c>
      <c r="AO220">
        <v>138200</v>
      </c>
      <c r="AP220">
        <v>71.900000000000006</v>
      </c>
      <c r="AQ220">
        <v>2.7</v>
      </c>
      <c r="AR220">
        <v>95800</v>
      </c>
      <c r="AS220">
        <v>137500</v>
      </c>
      <c r="AT220">
        <v>69.7</v>
      </c>
      <c r="AU220">
        <v>2.8</v>
      </c>
      <c r="AV220">
        <v>98100</v>
      </c>
      <c r="AW220">
        <v>139000</v>
      </c>
      <c r="AX220">
        <v>70.599999999999994</v>
      </c>
      <c r="AY220">
        <v>2.9</v>
      </c>
      <c r="AZ220">
        <v>102500</v>
      </c>
      <c r="BA220">
        <v>141500</v>
      </c>
      <c r="BB220">
        <v>72.400000000000006</v>
      </c>
      <c r="BC220">
        <v>2.8</v>
      </c>
      <c r="BD220">
        <v>105300</v>
      </c>
      <c r="BE220">
        <v>142900</v>
      </c>
      <c r="BF220">
        <v>73.7</v>
      </c>
      <c r="BG220">
        <v>2.8</v>
      </c>
      <c r="BH220">
        <v>105900</v>
      </c>
      <c r="BI220">
        <v>143200</v>
      </c>
      <c r="BJ220">
        <v>74</v>
      </c>
      <c r="BK220">
        <v>3.3</v>
      </c>
      <c r="BL220">
        <v>102300</v>
      </c>
      <c r="BM220">
        <v>144500</v>
      </c>
      <c r="BN220">
        <v>70.8</v>
      </c>
      <c r="BO220">
        <v>3.2</v>
      </c>
      <c r="BP220">
        <v>106800</v>
      </c>
      <c r="BQ220">
        <v>143400</v>
      </c>
      <c r="BR220">
        <v>74.5</v>
      </c>
      <c r="BS220">
        <v>3.5</v>
      </c>
      <c r="BT220">
        <v>108800</v>
      </c>
      <c r="BU220">
        <v>142900</v>
      </c>
      <c r="BV220">
        <v>76.2</v>
      </c>
      <c r="BW220">
        <v>3.7</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61200</v>
      </c>
      <c r="E221">
        <v>88100</v>
      </c>
      <c r="F221">
        <v>69.5</v>
      </c>
      <c r="G221">
        <v>3.2</v>
      </c>
      <c r="H221">
        <v>59100</v>
      </c>
      <c r="I221">
        <v>89800</v>
      </c>
      <c r="J221">
        <v>65.900000000000006</v>
      </c>
      <c r="K221">
        <v>3.7</v>
      </c>
      <c r="L221">
        <v>62800</v>
      </c>
      <c r="M221">
        <v>90600</v>
      </c>
      <c r="N221">
        <v>69.3</v>
      </c>
      <c r="O221">
        <v>5.4</v>
      </c>
      <c r="P221">
        <v>63600</v>
      </c>
      <c r="Q221">
        <v>90200</v>
      </c>
      <c r="R221">
        <v>70.5</v>
      </c>
      <c r="S221">
        <v>5.6</v>
      </c>
      <c r="T221">
        <v>61800</v>
      </c>
      <c r="U221">
        <v>91000</v>
      </c>
      <c r="V221">
        <v>67.900000000000006</v>
      </c>
      <c r="W221">
        <v>5.7</v>
      </c>
      <c r="X221">
        <v>58300</v>
      </c>
      <c r="Y221">
        <v>91500</v>
      </c>
      <c r="Z221">
        <v>63.7</v>
      </c>
      <c r="AA221">
        <v>5.7</v>
      </c>
      <c r="AB221">
        <v>60500</v>
      </c>
      <c r="AC221">
        <v>92300</v>
      </c>
      <c r="AD221">
        <v>65.599999999999994</v>
      </c>
      <c r="AE221">
        <v>5.4</v>
      </c>
      <c r="AF221">
        <v>62300</v>
      </c>
      <c r="AG221">
        <v>93000</v>
      </c>
      <c r="AH221">
        <v>67</v>
      </c>
      <c r="AI221">
        <v>5.8</v>
      </c>
      <c r="AJ221">
        <v>64800</v>
      </c>
      <c r="AK221">
        <v>94400</v>
      </c>
      <c r="AL221">
        <v>68.599999999999994</v>
      </c>
      <c r="AM221">
        <v>6.4</v>
      </c>
      <c r="AN221">
        <v>65800</v>
      </c>
      <c r="AO221">
        <v>92100</v>
      </c>
      <c r="AP221">
        <v>71.400000000000006</v>
      </c>
      <c r="AQ221">
        <v>5.6</v>
      </c>
      <c r="AR221">
        <v>59000</v>
      </c>
      <c r="AS221">
        <v>90100</v>
      </c>
      <c r="AT221">
        <v>65.5</v>
      </c>
      <c r="AU221">
        <v>6.4</v>
      </c>
      <c r="AV221">
        <v>63200</v>
      </c>
      <c r="AW221">
        <v>91500</v>
      </c>
      <c r="AX221">
        <v>69</v>
      </c>
      <c r="AY221">
        <v>6.3</v>
      </c>
      <c r="AZ221">
        <v>63500</v>
      </c>
      <c r="BA221">
        <v>92600</v>
      </c>
      <c r="BB221">
        <v>68.5</v>
      </c>
      <c r="BC221">
        <v>6.2</v>
      </c>
      <c r="BD221">
        <v>69900</v>
      </c>
      <c r="BE221">
        <v>91500</v>
      </c>
      <c r="BF221">
        <v>76.400000000000006</v>
      </c>
      <c r="BG221">
        <v>6</v>
      </c>
      <c r="BH221">
        <v>69100</v>
      </c>
      <c r="BI221">
        <v>91100</v>
      </c>
      <c r="BJ221">
        <v>75.900000000000006</v>
      </c>
      <c r="BK221">
        <v>6.5</v>
      </c>
      <c r="BL221">
        <v>71900</v>
      </c>
      <c r="BM221">
        <v>88900</v>
      </c>
      <c r="BN221">
        <v>80.900000000000006</v>
      </c>
      <c r="BO221">
        <v>6.6</v>
      </c>
      <c r="BP221">
        <v>61800</v>
      </c>
      <c r="BQ221">
        <v>89300</v>
      </c>
      <c r="BR221">
        <v>69.2</v>
      </c>
      <c r="BS221">
        <v>7</v>
      </c>
      <c r="BT221">
        <v>61300</v>
      </c>
      <c r="BU221">
        <v>91700</v>
      </c>
      <c r="BV221">
        <v>66.900000000000006</v>
      </c>
      <c r="BW221">
        <v>7.5</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75700</v>
      </c>
      <c r="E222">
        <v>99800</v>
      </c>
      <c r="F222">
        <v>75.8</v>
      </c>
      <c r="G222">
        <v>2.6</v>
      </c>
      <c r="H222">
        <v>77400</v>
      </c>
      <c r="I222">
        <v>101900</v>
      </c>
      <c r="J222">
        <v>76</v>
      </c>
      <c r="K222">
        <v>2.5</v>
      </c>
      <c r="L222">
        <v>81400</v>
      </c>
      <c r="M222">
        <v>103700</v>
      </c>
      <c r="N222">
        <v>78.400000000000006</v>
      </c>
      <c r="O222">
        <v>2.5</v>
      </c>
      <c r="P222">
        <v>80300</v>
      </c>
      <c r="Q222">
        <v>105100</v>
      </c>
      <c r="R222">
        <v>76.400000000000006</v>
      </c>
      <c r="S222">
        <v>2.6</v>
      </c>
      <c r="T222">
        <v>80700</v>
      </c>
      <c r="U222">
        <v>105900</v>
      </c>
      <c r="V222">
        <v>76.2</v>
      </c>
      <c r="W222">
        <v>2.8</v>
      </c>
      <c r="X222">
        <v>78800</v>
      </c>
      <c r="Y222">
        <v>104800</v>
      </c>
      <c r="Z222">
        <v>75.2</v>
      </c>
      <c r="AA222">
        <v>3</v>
      </c>
      <c r="AB222">
        <v>76400</v>
      </c>
      <c r="AC222">
        <v>106200</v>
      </c>
      <c r="AD222">
        <v>71.900000000000006</v>
      </c>
      <c r="AE222">
        <v>3.1</v>
      </c>
      <c r="AF222">
        <v>78600</v>
      </c>
      <c r="AG222">
        <v>106200</v>
      </c>
      <c r="AH222">
        <v>74.099999999999994</v>
      </c>
      <c r="AI222">
        <v>2.8</v>
      </c>
      <c r="AJ222">
        <v>78200</v>
      </c>
      <c r="AK222">
        <v>106700</v>
      </c>
      <c r="AL222">
        <v>73.3</v>
      </c>
      <c r="AM222">
        <v>2.6</v>
      </c>
      <c r="AN222">
        <v>79400</v>
      </c>
      <c r="AO222">
        <v>107400</v>
      </c>
      <c r="AP222">
        <v>73.900000000000006</v>
      </c>
      <c r="AQ222">
        <v>2.6</v>
      </c>
      <c r="AR222">
        <v>79400</v>
      </c>
      <c r="AS222">
        <v>107600</v>
      </c>
      <c r="AT222">
        <v>73.8</v>
      </c>
      <c r="AU222">
        <v>2.5</v>
      </c>
      <c r="AV222">
        <v>79200</v>
      </c>
      <c r="AW222">
        <v>108200</v>
      </c>
      <c r="AX222">
        <v>73.2</v>
      </c>
      <c r="AY222">
        <v>2.7</v>
      </c>
      <c r="AZ222">
        <v>83500</v>
      </c>
      <c r="BA222">
        <v>109800</v>
      </c>
      <c r="BB222">
        <v>76</v>
      </c>
      <c r="BC222">
        <v>2.9</v>
      </c>
      <c r="BD222">
        <v>85000</v>
      </c>
      <c r="BE222">
        <v>109600</v>
      </c>
      <c r="BF222">
        <v>77.599999999999994</v>
      </c>
      <c r="BG222">
        <v>3</v>
      </c>
      <c r="BH222">
        <v>84700</v>
      </c>
      <c r="BI222">
        <v>109900</v>
      </c>
      <c r="BJ222">
        <v>77.099999999999994</v>
      </c>
      <c r="BK222">
        <v>3.3</v>
      </c>
      <c r="BL222">
        <v>87900</v>
      </c>
      <c r="BM222">
        <v>110900</v>
      </c>
      <c r="BN222">
        <v>79.2</v>
      </c>
      <c r="BO222">
        <v>2.8</v>
      </c>
      <c r="BP222">
        <v>90200</v>
      </c>
      <c r="BQ222">
        <v>110700</v>
      </c>
      <c r="BR222">
        <v>81.5</v>
      </c>
      <c r="BS222">
        <v>3.3</v>
      </c>
      <c r="BT222">
        <v>89400</v>
      </c>
      <c r="BU222">
        <v>110300</v>
      </c>
      <c r="BV222">
        <v>81.099999999999994</v>
      </c>
      <c r="BW222">
        <v>3.6</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119500</v>
      </c>
      <c r="E223">
        <v>161200</v>
      </c>
      <c r="F223">
        <v>74.099999999999994</v>
      </c>
      <c r="G223">
        <v>3.6</v>
      </c>
      <c r="H223">
        <v>106400</v>
      </c>
      <c r="I223">
        <v>164200</v>
      </c>
      <c r="J223">
        <v>64.8</v>
      </c>
      <c r="K223">
        <v>4</v>
      </c>
      <c r="L223">
        <v>112200</v>
      </c>
      <c r="M223">
        <v>166200</v>
      </c>
      <c r="N223">
        <v>67.5</v>
      </c>
      <c r="O223">
        <v>4.0999999999999996</v>
      </c>
      <c r="P223">
        <v>112300</v>
      </c>
      <c r="Q223">
        <v>170000</v>
      </c>
      <c r="R223">
        <v>66.099999999999994</v>
      </c>
      <c r="S223">
        <v>4.0999999999999996</v>
      </c>
      <c r="T223">
        <v>114800</v>
      </c>
      <c r="U223">
        <v>174800</v>
      </c>
      <c r="V223">
        <v>65.7</v>
      </c>
      <c r="W223">
        <v>3.8</v>
      </c>
      <c r="X223">
        <v>118900</v>
      </c>
      <c r="Y223">
        <v>177600</v>
      </c>
      <c r="Z223">
        <v>66.900000000000006</v>
      </c>
      <c r="AA223">
        <v>3.9</v>
      </c>
      <c r="AB223">
        <v>116500</v>
      </c>
      <c r="AC223">
        <v>180800</v>
      </c>
      <c r="AD223">
        <v>64.400000000000006</v>
      </c>
      <c r="AE223">
        <v>3.6</v>
      </c>
      <c r="AF223">
        <v>115000</v>
      </c>
      <c r="AG223">
        <v>182500</v>
      </c>
      <c r="AH223">
        <v>63</v>
      </c>
      <c r="AI223">
        <v>3.7</v>
      </c>
      <c r="AJ223">
        <v>121500</v>
      </c>
      <c r="AK223">
        <v>184900</v>
      </c>
      <c r="AL223">
        <v>65.7</v>
      </c>
      <c r="AM223">
        <v>3.7</v>
      </c>
      <c r="AN223">
        <v>127300</v>
      </c>
      <c r="AO223">
        <v>189600</v>
      </c>
      <c r="AP223">
        <v>67.2</v>
      </c>
      <c r="AQ223">
        <v>3.7</v>
      </c>
      <c r="AR223">
        <v>132800</v>
      </c>
      <c r="AS223">
        <v>190900</v>
      </c>
      <c r="AT223">
        <v>69.599999999999994</v>
      </c>
      <c r="AU223">
        <v>3.7</v>
      </c>
      <c r="AV223">
        <v>132500</v>
      </c>
      <c r="AW223">
        <v>193300</v>
      </c>
      <c r="AX223">
        <v>68.599999999999994</v>
      </c>
      <c r="AY223">
        <v>3.7</v>
      </c>
      <c r="AZ223">
        <v>141600</v>
      </c>
      <c r="BA223">
        <v>195100</v>
      </c>
      <c r="BB223">
        <v>72.599999999999994</v>
      </c>
      <c r="BC223">
        <v>3.6</v>
      </c>
      <c r="BD223">
        <v>138100</v>
      </c>
      <c r="BE223">
        <v>196000</v>
      </c>
      <c r="BF223">
        <v>70.400000000000006</v>
      </c>
      <c r="BG223">
        <v>3.6</v>
      </c>
      <c r="BH223">
        <v>138900</v>
      </c>
      <c r="BI223">
        <v>201200</v>
      </c>
      <c r="BJ223">
        <v>69</v>
      </c>
      <c r="BK223">
        <v>3.7</v>
      </c>
      <c r="BL223">
        <v>141900</v>
      </c>
      <c r="BM223">
        <v>202100</v>
      </c>
      <c r="BN223">
        <v>70.2</v>
      </c>
      <c r="BO223">
        <v>4.0999999999999996</v>
      </c>
      <c r="BP223">
        <v>151100</v>
      </c>
      <c r="BQ223">
        <v>203700</v>
      </c>
      <c r="BR223">
        <v>74.2</v>
      </c>
      <c r="BS223">
        <v>4.5999999999999996</v>
      </c>
      <c r="BT223">
        <v>132200</v>
      </c>
      <c r="BU223">
        <v>201600</v>
      </c>
      <c r="BV223">
        <v>65.599999999999994</v>
      </c>
      <c r="BW223">
        <v>5.4</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60700</v>
      </c>
      <c r="E224">
        <v>87800</v>
      </c>
      <c r="F224">
        <v>69.099999999999994</v>
      </c>
      <c r="G224">
        <v>2.4</v>
      </c>
      <c r="H224">
        <v>57500</v>
      </c>
      <c r="I224">
        <v>86300</v>
      </c>
      <c r="J224">
        <v>66.599999999999994</v>
      </c>
      <c r="K224">
        <v>2.5</v>
      </c>
      <c r="L224">
        <v>58800</v>
      </c>
      <c r="M224">
        <v>85600</v>
      </c>
      <c r="N224">
        <v>68.7</v>
      </c>
      <c r="O224">
        <v>2.6</v>
      </c>
      <c r="P224">
        <v>57900</v>
      </c>
      <c r="Q224">
        <v>85300</v>
      </c>
      <c r="R224">
        <v>67.8</v>
      </c>
      <c r="S224">
        <v>2.8</v>
      </c>
      <c r="T224">
        <v>55400</v>
      </c>
      <c r="U224">
        <v>86000</v>
      </c>
      <c r="V224">
        <v>64.400000000000006</v>
      </c>
      <c r="W224">
        <v>3</v>
      </c>
      <c r="X224">
        <v>53600</v>
      </c>
      <c r="Y224">
        <v>85300</v>
      </c>
      <c r="Z224">
        <v>62.8</v>
      </c>
      <c r="AA224">
        <v>3</v>
      </c>
      <c r="AB224">
        <v>52800</v>
      </c>
      <c r="AC224">
        <v>84900</v>
      </c>
      <c r="AD224">
        <v>62.1</v>
      </c>
      <c r="AE224">
        <v>2.8</v>
      </c>
      <c r="AF224">
        <v>51200</v>
      </c>
      <c r="AG224">
        <v>84400</v>
      </c>
      <c r="AH224">
        <v>60.7</v>
      </c>
      <c r="AI224">
        <v>3</v>
      </c>
      <c r="AJ224">
        <v>53700</v>
      </c>
      <c r="AK224">
        <v>83500</v>
      </c>
      <c r="AL224">
        <v>64.3</v>
      </c>
      <c r="AM224">
        <v>2.9</v>
      </c>
      <c r="AN224">
        <v>53800</v>
      </c>
      <c r="AO224">
        <v>82400</v>
      </c>
      <c r="AP224">
        <v>65.3</v>
      </c>
      <c r="AQ224">
        <v>2.9</v>
      </c>
      <c r="AR224">
        <v>55800</v>
      </c>
      <c r="AS224">
        <v>82600</v>
      </c>
      <c r="AT224">
        <v>67.5</v>
      </c>
      <c r="AU224">
        <v>2.9</v>
      </c>
      <c r="AV224">
        <v>55400</v>
      </c>
      <c r="AW224">
        <v>81700</v>
      </c>
      <c r="AX224">
        <v>67.7</v>
      </c>
      <c r="AY224">
        <v>3</v>
      </c>
      <c r="AZ224">
        <v>55200</v>
      </c>
      <c r="BA224">
        <v>80900</v>
      </c>
      <c r="BB224">
        <v>68.2</v>
      </c>
      <c r="BC224">
        <v>3.3</v>
      </c>
      <c r="BD224">
        <v>55800</v>
      </c>
      <c r="BE224">
        <v>81400</v>
      </c>
      <c r="BF224">
        <v>68.5</v>
      </c>
      <c r="BG224">
        <v>3.2</v>
      </c>
      <c r="BH224">
        <v>55600</v>
      </c>
      <c r="BI224">
        <v>80600</v>
      </c>
      <c r="BJ224">
        <v>69</v>
      </c>
      <c r="BK224">
        <v>3.1</v>
      </c>
      <c r="BL224">
        <v>54300</v>
      </c>
      <c r="BM224">
        <v>80500</v>
      </c>
      <c r="BN224">
        <v>67.400000000000006</v>
      </c>
      <c r="BO224">
        <v>3.2</v>
      </c>
      <c r="BP224">
        <v>55400</v>
      </c>
      <c r="BQ224">
        <v>80900</v>
      </c>
      <c r="BR224">
        <v>68.5</v>
      </c>
      <c r="BS224">
        <v>3.8</v>
      </c>
      <c r="BT224">
        <v>52100</v>
      </c>
      <c r="BU224">
        <v>79100</v>
      </c>
      <c r="BV224">
        <v>65.900000000000006</v>
      </c>
      <c r="BW224">
        <v>4</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40800</v>
      </c>
      <c r="E225">
        <v>52900</v>
      </c>
      <c r="F225">
        <v>77.2</v>
      </c>
      <c r="G225">
        <v>3.7</v>
      </c>
      <c r="H225">
        <v>39600</v>
      </c>
      <c r="I225">
        <v>53300</v>
      </c>
      <c r="J225">
        <v>74.2</v>
      </c>
      <c r="K225">
        <v>3.5</v>
      </c>
      <c r="L225">
        <v>42200</v>
      </c>
      <c r="M225">
        <v>54300</v>
      </c>
      <c r="N225">
        <v>77.8</v>
      </c>
      <c r="O225">
        <v>5.6</v>
      </c>
      <c r="P225">
        <v>44400</v>
      </c>
      <c r="Q225">
        <v>55600</v>
      </c>
      <c r="R225">
        <v>79.8</v>
      </c>
      <c r="S225">
        <v>5.5</v>
      </c>
      <c r="T225">
        <v>39500</v>
      </c>
      <c r="U225">
        <v>57100</v>
      </c>
      <c r="V225">
        <v>69.2</v>
      </c>
      <c r="W225">
        <v>6.7</v>
      </c>
      <c r="X225">
        <v>40900</v>
      </c>
      <c r="Y225">
        <v>56600</v>
      </c>
      <c r="Z225">
        <v>72.2</v>
      </c>
      <c r="AA225">
        <v>6.8</v>
      </c>
      <c r="AB225">
        <v>41600</v>
      </c>
      <c r="AC225">
        <v>57500</v>
      </c>
      <c r="AD225">
        <v>72.3</v>
      </c>
      <c r="AE225">
        <v>7</v>
      </c>
      <c r="AF225">
        <v>39800</v>
      </c>
      <c r="AG225">
        <v>54800</v>
      </c>
      <c r="AH225">
        <v>72.7</v>
      </c>
      <c r="AI225">
        <v>7.2</v>
      </c>
      <c r="AJ225">
        <v>44900</v>
      </c>
      <c r="AK225">
        <v>54600</v>
      </c>
      <c r="AL225">
        <v>82.3</v>
      </c>
      <c r="AM225">
        <v>5.7</v>
      </c>
      <c r="AN225">
        <v>43100</v>
      </c>
      <c r="AO225">
        <v>56000</v>
      </c>
      <c r="AP225">
        <v>76.900000000000006</v>
      </c>
      <c r="AQ225">
        <v>6.1</v>
      </c>
      <c r="AR225">
        <v>42000</v>
      </c>
      <c r="AS225">
        <v>54900</v>
      </c>
      <c r="AT225">
        <v>76.599999999999994</v>
      </c>
      <c r="AU225">
        <v>6.3</v>
      </c>
      <c r="AV225">
        <v>39000</v>
      </c>
      <c r="AW225">
        <v>54400</v>
      </c>
      <c r="AX225">
        <v>71.8</v>
      </c>
      <c r="AY225">
        <v>7.1</v>
      </c>
      <c r="AZ225">
        <v>39200</v>
      </c>
      <c r="BA225">
        <v>52400</v>
      </c>
      <c r="BB225">
        <v>74.7</v>
      </c>
      <c r="BC225">
        <v>6.8</v>
      </c>
      <c r="BD225">
        <v>41900</v>
      </c>
      <c r="BE225">
        <v>51900</v>
      </c>
      <c r="BF225">
        <v>80.7</v>
      </c>
      <c r="BG225">
        <v>6.3</v>
      </c>
      <c r="BH225">
        <v>42600</v>
      </c>
      <c r="BI225">
        <v>51600</v>
      </c>
      <c r="BJ225">
        <v>82.5</v>
      </c>
      <c r="BK225">
        <v>6.1</v>
      </c>
      <c r="BL225">
        <v>41900</v>
      </c>
      <c r="BM225">
        <v>51400</v>
      </c>
      <c r="BN225">
        <v>81.5</v>
      </c>
      <c r="BO225">
        <v>6</v>
      </c>
      <c r="BP225">
        <v>42100</v>
      </c>
      <c r="BQ225">
        <v>53300</v>
      </c>
      <c r="BR225">
        <v>79.099999999999994</v>
      </c>
      <c r="BS225">
        <v>7.2</v>
      </c>
      <c r="BT225">
        <v>39100</v>
      </c>
      <c r="BU225">
        <v>51800</v>
      </c>
      <c r="BV225">
        <v>75.5</v>
      </c>
      <c r="BW225">
        <v>8.1</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60100</v>
      </c>
      <c r="E226">
        <v>78900</v>
      </c>
      <c r="F226">
        <v>76.099999999999994</v>
      </c>
      <c r="G226">
        <v>3.8</v>
      </c>
      <c r="H226">
        <v>59900</v>
      </c>
      <c r="I226">
        <v>79700</v>
      </c>
      <c r="J226">
        <v>75.2</v>
      </c>
      <c r="K226">
        <v>3.6</v>
      </c>
      <c r="L226">
        <v>61000</v>
      </c>
      <c r="M226">
        <v>82700</v>
      </c>
      <c r="N226">
        <v>73.8</v>
      </c>
      <c r="O226">
        <v>5.5</v>
      </c>
      <c r="P226">
        <v>65400</v>
      </c>
      <c r="Q226">
        <v>81700</v>
      </c>
      <c r="R226">
        <v>80.099999999999994</v>
      </c>
      <c r="S226">
        <v>4.5999999999999996</v>
      </c>
      <c r="T226">
        <v>66700</v>
      </c>
      <c r="U226">
        <v>84300</v>
      </c>
      <c r="V226">
        <v>79.099999999999994</v>
      </c>
      <c r="W226">
        <v>4.9000000000000004</v>
      </c>
      <c r="X226">
        <v>66300</v>
      </c>
      <c r="Y226">
        <v>86200</v>
      </c>
      <c r="Z226">
        <v>76.900000000000006</v>
      </c>
      <c r="AA226">
        <v>5.5</v>
      </c>
      <c r="AB226">
        <v>66800</v>
      </c>
      <c r="AC226">
        <v>85700</v>
      </c>
      <c r="AD226">
        <v>78</v>
      </c>
      <c r="AE226">
        <v>6.1</v>
      </c>
      <c r="AF226">
        <v>66800</v>
      </c>
      <c r="AG226">
        <v>85200</v>
      </c>
      <c r="AH226">
        <v>78.5</v>
      </c>
      <c r="AI226">
        <v>5.8</v>
      </c>
      <c r="AJ226">
        <v>65000</v>
      </c>
      <c r="AK226">
        <v>86000</v>
      </c>
      <c r="AL226">
        <v>75.7</v>
      </c>
      <c r="AM226">
        <v>6.2</v>
      </c>
      <c r="AN226">
        <v>71900</v>
      </c>
      <c r="AO226">
        <v>88800</v>
      </c>
      <c r="AP226">
        <v>80.900000000000006</v>
      </c>
      <c r="AQ226">
        <v>5.5</v>
      </c>
      <c r="AR226">
        <v>69500</v>
      </c>
      <c r="AS226">
        <v>87600</v>
      </c>
      <c r="AT226">
        <v>79.400000000000006</v>
      </c>
      <c r="AU226">
        <v>6</v>
      </c>
      <c r="AV226">
        <v>69400</v>
      </c>
      <c r="AW226">
        <v>88700</v>
      </c>
      <c r="AX226">
        <v>78.2</v>
      </c>
      <c r="AY226">
        <v>5.7</v>
      </c>
      <c r="AZ226">
        <v>73100</v>
      </c>
      <c r="BA226">
        <v>86600</v>
      </c>
      <c r="BB226">
        <v>84.4</v>
      </c>
      <c r="BC226">
        <v>5.0999999999999996</v>
      </c>
      <c r="BD226">
        <v>72800</v>
      </c>
      <c r="BE226">
        <v>89500</v>
      </c>
      <c r="BF226">
        <v>81.3</v>
      </c>
      <c r="BG226">
        <v>5.6</v>
      </c>
      <c r="BH226">
        <v>66300</v>
      </c>
      <c r="BI226">
        <v>89600</v>
      </c>
      <c r="BJ226">
        <v>74</v>
      </c>
      <c r="BK226">
        <v>7.6</v>
      </c>
      <c r="BL226">
        <v>73200</v>
      </c>
      <c r="BM226">
        <v>88200</v>
      </c>
      <c r="BN226">
        <v>82.9</v>
      </c>
      <c r="BO226">
        <v>5.8</v>
      </c>
      <c r="BP226">
        <v>70200</v>
      </c>
      <c r="BQ226">
        <v>88700</v>
      </c>
      <c r="BR226">
        <v>79.099999999999994</v>
      </c>
      <c r="BS226">
        <v>7</v>
      </c>
      <c r="BT226">
        <v>75100</v>
      </c>
      <c r="BU226">
        <v>92200</v>
      </c>
      <c r="BV226">
        <v>81.400000000000006</v>
      </c>
      <c r="BW226">
        <v>5.7</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26500</v>
      </c>
      <c r="E227">
        <v>34800</v>
      </c>
      <c r="F227">
        <v>76</v>
      </c>
      <c r="G227">
        <v>3.3</v>
      </c>
      <c r="H227">
        <v>28000</v>
      </c>
      <c r="I227">
        <v>34700</v>
      </c>
      <c r="J227">
        <v>80.5</v>
      </c>
      <c r="K227">
        <v>3.3</v>
      </c>
      <c r="L227">
        <v>27900</v>
      </c>
      <c r="M227">
        <v>35400</v>
      </c>
      <c r="N227">
        <v>79</v>
      </c>
      <c r="O227">
        <v>8</v>
      </c>
      <c r="P227">
        <v>28200</v>
      </c>
      <c r="Q227">
        <v>33900</v>
      </c>
      <c r="R227">
        <v>83.1</v>
      </c>
      <c r="S227">
        <v>6.5</v>
      </c>
      <c r="T227">
        <v>27600</v>
      </c>
      <c r="U227">
        <v>34900</v>
      </c>
      <c r="V227">
        <v>78.900000000000006</v>
      </c>
      <c r="W227">
        <v>7.4</v>
      </c>
      <c r="X227">
        <v>26500</v>
      </c>
      <c r="Y227">
        <v>35200</v>
      </c>
      <c r="Z227">
        <v>75.400000000000006</v>
      </c>
      <c r="AA227">
        <v>8.8000000000000007</v>
      </c>
      <c r="AB227">
        <v>28000</v>
      </c>
      <c r="AC227">
        <v>34600</v>
      </c>
      <c r="AD227">
        <v>80.900000000000006</v>
      </c>
      <c r="AE227">
        <v>7.5</v>
      </c>
      <c r="AF227">
        <v>28400</v>
      </c>
      <c r="AG227">
        <v>34500</v>
      </c>
      <c r="AH227">
        <v>82.3</v>
      </c>
      <c r="AI227">
        <v>7.7</v>
      </c>
      <c r="AJ227">
        <v>28800</v>
      </c>
      <c r="AK227">
        <v>35900</v>
      </c>
      <c r="AL227">
        <v>80.3</v>
      </c>
      <c r="AM227">
        <v>8.6</v>
      </c>
      <c r="AN227">
        <v>23800</v>
      </c>
      <c r="AO227">
        <v>34600</v>
      </c>
      <c r="AP227">
        <v>68.8</v>
      </c>
      <c r="AQ227">
        <v>10.5</v>
      </c>
      <c r="AR227">
        <v>24100</v>
      </c>
      <c r="AS227">
        <v>33100</v>
      </c>
      <c r="AT227">
        <v>72.8</v>
      </c>
      <c r="AU227">
        <v>9.9</v>
      </c>
      <c r="AV227">
        <v>29800</v>
      </c>
      <c r="AW227">
        <v>34700</v>
      </c>
      <c r="AX227">
        <v>85.8</v>
      </c>
      <c r="AY227">
        <v>7.8</v>
      </c>
      <c r="AZ227">
        <v>29400</v>
      </c>
      <c r="BA227">
        <v>35100</v>
      </c>
      <c r="BB227">
        <v>83.7</v>
      </c>
      <c r="BC227">
        <v>8.5</v>
      </c>
      <c r="BD227">
        <v>29100</v>
      </c>
      <c r="BE227">
        <v>35400</v>
      </c>
      <c r="BF227">
        <v>82.1</v>
      </c>
      <c r="BG227">
        <v>9.1999999999999993</v>
      </c>
      <c r="BH227">
        <v>25400</v>
      </c>
      <c r="BI227">
        <v>35000</v>
      </c>
      <c r="BJ227">
        <v>72.400000000000006</v>
      </c>
      <c r="BK227">
        <v>9.6999999999999993</v>
      </c>
      <c r="BL227">
        <v>28700</v>
      </c>
      <c r="BM227">
        <v>35900</v>
      </c>
      <c r="BN227">
        <v>80</v>
      </c>
      <c r="BO227">
        <v>9.1999999999999993</v>
      </c>
      <c r="BP227">
        <v>27300</v>
      </c>
      <c r="BQ227">
        <v>36000</v>
      </c>
      <c r="BR227">
        <v>75.900000000000006</v>
      </c>
      <c r="BS227">
        <v>10.7</v>
      </c>
      <c r="BT227">
        <v>27600</v>
      </c>
      <c r="BU227">
        <v>34300</v>
      </c>
      <c r="BV227">
        <v>80.400000000000006</v>
      </c>
      <c r="BW227">
        <v>8.3000000000000007</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85900</v>
      </c>
      <c r="E228">
        <v>121000</v>
      </c>
      <c r="F228">
        <v>71</v>
      </c>
      <c r="G228">
        <v>3.9</v>
      </c>
      <c r="H228">
        <v>93000</v>
      </c>
      <c r="I228">
        <v>122100</v>
      </c>
      <c r="J228">
        <v>76.2</v>
      </c>
      <c r="K228">
        <v>3.4</v>
      </c>
      <c r="L228">
        <v>94100</v>
      </c>
      <c r="M228">
        <v>124400</v>
      </c>
      <c r="N228">
        <v>75.7</v>
      </c>
      <c r="O228">
        <v>3.4</v>
      </c>
      <c r="P228">
        <v>95400</v>
      </c>
      <c r="Q228">
        <v>123600</v>
      </c>
      <c r="R228">
        <v>77.099999999999994</v>
      </c>
      <c r="S228">
        <v>3.4</v>
      </c>
      <c r="T228">
        <v>94100</v>
      </c>
      <c r="U228">
        <v>124100</v>
      </c>
      <c r="V228">
        <v>75.8</v>
      </c>
      <c r="W228">
        <v>3.6</v>
      </c>
      <c r="X228">
        <v>90700</v>
      </c>
      <c r="Y228">
        <v>122500</v>
      </c>
      <c r="Z228">
        <v>74.099999999999994</v>
      </c>
      <c r="AA228">
        <v>3.9</v>
      </c>
      <c r="AB228">
        <v>91600</v>
      </c>
      <c r="AC228">
        <v>122600</v>
      </c>
      <c r="AD228">
        <v>74.7</v>
      </c>
      <c r="AE228">
        <v>3.7</v>
      </c>
      <c r="AF228">
        <v>93400</v>
      </c>
      <c r="AG228">
        <v>125300</v>
      </c>
      <c r="AH228">
        <v>74.5</v>
      </c>
      <c r="AI228">
        <v>3.9</v>
      </c>
      <c r="AJ228">
        <v>95100</v>
      </c>
      <c r="AK228">
        <v>125900</v>
      </c>
      <c r="AL228">
        <v>75.5</v>
      </c>
      <c r="AM228">
        <v>3.8</v>
      </c>
      <c r="AN228">
        <v>96300</v>
      </c>
      <c r="AO228">
        <v>124800</v>
      </c>
      <c r="AP228">
        <v>77.099999999999994</v>
      </c>
      <c r="AQ228">
        <v>3.5</v>
      </c>
      <c r="AR228">
        <v>97100</v>
      </c>
      <c r="AS228">
        <v>124300</v>
      </c>
      <c r="AT228">
        <v>78.099999999999994</v>
      </c>
      <c r="AU228">
        <v>3.5</v>
      </c>
      <c r="AV228">
        <v>97800</v>
      </c>
      <c r="AW228">
        <v>123000</v>
      </c>
      <c r="AX228">
        <v>79.5</v>
      </c>
      <c r="AY228">
        <v>3.6</v>
      </c>
      <c r="AZ228">
        <v>99600</v>
      </c>
      <c r="BA228">
        <v>125300</v>
      </c>
      <c r="BB228">
        <v>79.5</v>
      </c>
      <c r="BC228">
        <v>3.9</v>
      </c>
      <c r="BD228">
        <v>93200</v>
      </c>
      <c r="BE228">
        <v>125800</v>
      </c>
      <c r="BF228">
        <v>74.099999999999994</v>
      </c>
      <c r="BG228">
        <v>4.0999999999999996</v>
      </c>
      <c r="BH228">
        <v>96300</v>
      </c>
      <c r="BI228">
        <v>123700</v>
      </c>
      <c r="BJ228">
        <v>77.8</v>
      </c>
      <c r="BK228">
        <v>4.0999999999999996</v>
      </c>
      <c r="BL228">
        <v>101600</v>
      </c>
      <c r="BM228">
        <v>125100</v>
      </c>
      <c r="BN228">
        <v>81.3</v>
      </c>
      <c r="BO228">
        <v>4</v>
      </c>
      <c r="BP228">
        <v>102700</v>
      </c>
      <c r="BQ228">
        <v>128700</v>
      </c>
      <c r="BR228">
        <v>79.8</v>
      </c>
      <c r="BS228">
        <v>4.0999999999999996</v>
      </c>
      <c r="BT228">
        <v>94000</v>
      </c>
      <c r="BU228">
        <v>127400</v>
      </c>
      <c r="BV228">
        <v>73.8</v>
      </c>
      <c r="BW228">
        <v>4.4000000000000004</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21600</v>
      </c>
      <c r="E229">
        <v>28700</v>
      </c>
      <c r="F229">
        <v>75.3</v>
      </c>
      <c r="G229">
        <v>3.4</v>
      </c>
      <c r="H229">
        <v>21700</v>
      </c>
      <c r="I229">
        <v>29100</v>
      </c>
      <c r="J229">
        <v>74.5</v>
      </c>
      <c r="K229">
        <v>3.7</v>
      </c>
      <c r="L229">
        <v>24700</v>
      </c>
      <c r="M229">
        <v>30200</v>
      </c>
      <c r="N229">
        <v>81.7</v>
      </c>
      <c r="O229">
        <v>7.7</v>
      </c>
      <c r="P229">
        <v>22700</v>
      </c>
      <c r="Q229">
        <v>30100</v>
      </c>
      <c r="R229">
        <v>75.2</v>
      </c>
      <c r="S229">
        <v>8.6</v>
      </c>
      <c r="T229">
        <v>25400</v>
      </c>
      <c r="U229">
        <v>29700</v>
      </c>
      <c r="V229">
        <v>85.6</v>
      </c>
      <c r="W229">
        <v>7.2</v>
      </c>
      <c r="X229">
        <v>23400</v>
      </c>
      <c r="Y229">
        <v>30100</v>
      </c>
      <c r="Z229">
        <v>77.7</v>
      </c>
      <c r="AA229">
        <v>9.1</v>
      </c>
      <c r="AB229">
        <v>23500</v>
      </c>
      <c r="AC229">
        <v>30700</v>
      </c>
      <c r="AD229">
        <v>76.599999999999994</v>
      </c>
      <c r="AE229">
        <v>8.4</v>
      </c>
      <c r="AF229">
        <v>21300</v>
      </c>
      <c r="AG229">
        <v>30700</v>
      </c>
      <c r="AH229">
        <v>69.5</v>
      </c>
      <c r="AI229">
        <v>9.1</v>
      </c>
      <c r="AJ229">
        <v>22200</v>
      </c>
      <c r="AK229">
        <v>30600</v>
      </c>
      <c r="AL229">
        <v>72.5</v>
      </c>
      <c r="AM229">
        <v>8.6999999999999993</v>
      </c>
      <c r="AN229">
        <v>24400</v>
      </c>
      <c r="AO229">
        <v>29900</v>
      </c>
      <c r="AP229">
        <v>81.599999999999994</v>
      </c>
      <c r="AQ229">
        <v>8.1999999999999993</v>
      </c>
      <c r="AR229">
        <v>21800</v>
      </c>
      <c r="AS229">
        <v>29700</v>
      </c>
      <c r="AT229">
        <v>73.3</v>
      </c>
      <c r="AU229">
        <v>10.5</v>
      </c>
      <c r="AV229">
        <v>23900</v>
      </c>
      <c r="AW229">
        <v>28200</v>
      </c>
      <c r="AX229">
        <v>84.8</v>
      </c>
      <c r="AY229">
        <v>9.1</v>
      </c>
      <c r="AZ229">
        <v>23900</v>
      </c>
      <c r="BA229">
        <v>31000</v>
      </c>
      <c r="BB229">
        <v>76.900000000000006</v>
      </c>
      <c r="BC229">
        <v>11.5</v>
      </c>
      <c r="BD229">
        <v>23900</v>
      </c>
      <c r="BE229">
        <v>32100</v>
      </c>
      <c r="BF229">
        <v>74.400000000000006</v>
      </c>
      <c r="BG229">
        <v>11.8</v>
      </c>
      <c r="BH229">
        <v>21700</v>
      </c>
      <c r="BI229">
        <v>30500</v>
      </c>
      <c r="BJ229">
        <v>71.2</v>
      </c>
      <c r="BK229">
        <v>11.5</v>
      </c>
      <c r="BL229">
        <v>22500</v>
      </c>
      <c r="BM229">
        <v>29700</v>
      </c>
      <c r="BN229">
        <v>75.7</v>
      </c>
      <c r="BO229">
        <v>11.8</v>
      </c>
      <c r="BP229">
        <v>22600</v>
      </c>
      <c r="BQ229">
        <v>28400</v>
      </c>
      <c r="BR229">
        <v>79.5</v>
      </c>
      <c r="BS229">
        <v>10.199999999999999</v>
      </c>
      <c r="BT229">
        <v>24100</v>
      </c>
      <c r="BU229">
        <v>28700</v>
      </c>
      <c r="BV229">
        <v>83.9</v>
      </c>
      <c r="BW229">
        <v>9.8000000000000007</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91800</v>
      </c>
      <c r="E230">
        <v>131900</v>
      </c>
      <c r="F230">
        <v>69.599999999999994</v>
      </c>
      <c r="G230">
        <v>2.7</v>
      </c>
      <c r="H230">
        <v>93000</v>
      </c>
      <c r="I230">
        <v>131300</v>
      </c>
      <c r="J230">
        <v>70.8</v>
      </c>
      <c r="K230">
        <v>2.6</v>
      </c>
      <c r="L230">
        <v>94300</v>
      </c>
      <c r="M230">
        <v>132900</v>
      </c>
      <c r="N230">
        <v>70.900000000000006</v>
      </c>
      <c r="O230">
        <v>2.7</v>
      </c>
      <c r="P230">
        <v>89800</v>
      </c>
      <c r="Q230">
        <v>132600</v>
      </c>
      <c r="R230">
        <v>67.7</v>
      </c>
      <c r="S230">
        <v>2.7</v>
      </c>
      <c r="T230">
        <v>92000</v>
      </c>
      <c r="U230">
        <v>133400</v>
      </c>
      <c r="V230">
        <v>69</v>
      </c>
      <c r="W230">
        <v>2.7</v>
      </c>
      <c r="X230">
        <v>88100</v>
      </c>
      <c r="Y230">
        <v>134300</v>
      </c>
      <c r="Z230">
        <v>65.599999999999994</v>
      </c>
      <c r="AA230">
        <v>2.7</v>
      </c>
      <c r="AB230">
        <v>88600</v>
      </c>
      <c r="AC230">
        <v>135500</v>
      </c>
      <c r="AD230">
        <v>65.3</v>
      </c>
      <c r="AE230">
        <v>2.7</v>
      </c>
      <c r="AF230">
        <v>86000</v>
      </c>
      <c r="AG230">
        <v>136600</v>
      </c>
      <c r="AH230">
        <v>62.9</v>
      </c>
      <c r="AI230">
        <v>2.8</v>
      </c>
      <c r="AJ230">
        <v>84000</v>
      </c>
      <c r="AK230">
        <v>134400</v>
      </c>
      <c r="AL230">
        <v>62.5</v>
      </c>
      <c r="AM230">
        <v>2.9</v>
      </c>
      <c r="AN230">
        <v>84500</v>
      </c>
      <c r="AO230">
        <v>134500</v>
      </c>
      <c r="AP230">
        <v>62.8</v>
      </c>
      <c r="AQ230">
        <v>2.8</v>
      </c>
      <c r="AR230">
        <v>85000</v>
      </c>
      <c r="AS230">
        <v>133700</v>
      </c>
      <c r="AT230">
        <v>63.6</v>
      </c>
      <c r="AU230">
        <v>2.8</v>
      </c>
      <c r="AV230">
        <v>86700</v>
      </c>
      <c r="AW230">
        <v>134200</v>
      </c>
      <c r="AX230">
        <v>64.599999999999994</v>
      </c>
      <c r="AY230">
        <v>2.8</v>
      </c>
      <c r="AZ230">
        <v>83600</v>
      </c>
      <c r="BA230">
        <v>133700</v>
      </c>
      <c r="BB230">
        <v>62.5</v>
      </c>
      <c r="BC230">
        <v>2.9</v>
      </c>
      <c r="BD230">
        <v>91200</v>
      </c>
      <c r="BE230">
        <v>135200</v>
      </c>
      <c r="BF230">
        <v>67.5</v>
      </c>
      <c r="BG230">
        <v>3</v>
      </c>
      <c r="BH230">
        <v>94800</v>
      </c>
      <c r="BI230">
        <v>133400</v>
      </c>
      <c r="BJ230">
        <v>71.099999999999994</v>
      </c>
      <c r="BK230">
        <v>2.8</v>
      </c>
      <c r="BL230">
        <v>93200</v>
      </c>
      <c r="BM230">
        <v>132800</v>
      </c>
      <c r="BN230">
        <v>70.2</v>
      </c>
      <c r="BO230">
        <v>2.9</v>
      </c>
      <c r="BP230">
        <v>93700</v>
      </c>
      <c r="BQ230">
        <v>134000</v>
      </c>
      <c r="BR230">
        <v>70</v>
      </c>
      <c r="BS230">
        <v>3.5</v>
      </c>
      <c r="BT230">
        <v>87000</v>
      </c>
      <c r="BU230">
        <v>132100</v>
      </c>
      <c r="BV230">
        <v>65.8</v>
      </c>
      <c r="BW230">
        <v>4</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38000</v>
      </c>
      <c r="E231">
        <v>49900</v>
      </c>
      <c r="F231">
        <v>76.099999999999994</v>
      </c>
      <c r="G231">
        <v>3.8</v>
      </c>
      <c r="H231">
        <v>37600</v>
      </c>
      <c r="I231">
        <v>50300</v>
      </c>
      <c r="J231">
        <v>74.599999999999994</v>
      </c>
      <c r="K231">
        <v>3.9</v>
      </c>
      <c r="L231">
        <v>38600</v>
      </c>
      <c r="M231">
        <v>50600</v>
      </c>
      <c r="N231">
        <v>76.2</v>
      </c>
      <c r="O231">
        <v>6.5</v>
      </c>
      <c r="P231">
        <v>38800</v>
      </c>
      <c r="Q231">
        <v>51800</v>
      </c>
      <c r="R231">
        <v>74.900000000000006</v>
      </c>
      <c r="S231">
        <v>6.8</v>
      </c>
      <c r="T231">
        <v>37800</v>
      </c>
      <c r="U231">
        <v>53200</v>
      </c>
      <c r="V231">
        <v>71</v>
      </c>
      <c r="W231">
        <v>7.7</v>
      </c>
      <c r="X231">
        <v>37300</v>
      </c>
      <c r="Y231">
        <v>52000</v>
      </c>
      <c r="Z231">
        <v>71.7</v>
      </c>
      <c r="AA231">
        <v>7.7</v>
      </c>
      <c r="AB231">
        <v>40300</v>
      </c>
      <c r="AC231">
        <v>51900</v>
      </c>
      <c r="AD231">
        <v>77.599999999999994</v>
      </c>
      <c r="AE231">
        <v>7.7</v>
      </c>
      <c r="AF231">
        <v>38700</v>
      </c>
      <c r="AG231">
        <v>50500</v>
      </c>
      <c r="AH231">
        <v>76.7</v>
      </c>
      <c r="AI231">
        <v>7.9</v>
      </c>
      <c r="AJ231">
        <v>38600</v>
      </c>
      <c r="AK231">
        <v>51000</v>
      </c>
      <c r="AL231">
        <v>75.7</v>
      </c>
      <c r="AM231">
        <v>7.8</v>
      </c>
      <c r="AN231">
        <v>36400</v>
      </c>
      <c r="AO231">
        <v>50800</v>
      </c>
      <c r="AP231">
        <v>71.7</v>
      </c>
      <c r="AQ231">
        <v>8.8000000000000007</v>
      </c>
      <c r="AR231">
        <v>40100</v>
      </c>
      <c r="AS231">
        <v>50400</v>
      </c>
      <c r="AT231">
        <v>79.599999999999994</v>
      </c>
      <c r="AU231">
        <v>8.1</v>
      </c>
      <c r="AV231">
        <v>40500</v>
      </c>
      <c r="AW231">
        <v>51700</v>
      </c>
      <c r="AX231">
        <v>78.3</v>
      </c>
      <c r="AY231">
        <v>7.9</v>
      </c>
      <c r="AZ231">
        <v>40800</v>
      </c>
      <c r="BA231">
        <v>52300</v>
      </c>
      <c r="BB231">
        <v>78.2</v>
      </c>
      <c r="BC231">
        <v>8.6999999999999993</v>
      </c>
      <c r="BD231">
        <v>41700</v>
      </c>
      <c r="BE231">
        <v>52200</v>
      </c>
      <c r="BF231">
        <v>80</v>
      </c>
      <c r="BG231">
        <v>9</v>
      </c>
      <c r="BH231">
        <v>45000</v>
      </c>
      <c r="BI231">
        <v>52400</v>
      </c>
      <c r="BJ231">
        <v>85.8</v>
      </c>
      <c r="BK231">
        <v>6.2</v>
      </c>
      <c r="BL231">
        <v>44600</v>
      </c>
      <c r="BM231">
        <v>52800</v>
      </c>
      <c r="BN231">
        <v>84.5</v>
      </c>
      <c r="BO231">
        <v>7</v>
      </c>
      <c r="BP231">
        <v>41400</v>
      </c>
      <c r="BQ231">
        <v>51600</v>
      </c>
      <c r="BR231">
        <v>80.2</v>
      </c>
      <c r="BS231">
        <v>8.1</v>
      </c>
      <c r="BT231">
        <v>43400</v>
      </c>
      <c r="BU231">
        <v>51000</v>
      </c>
      <c r="BV231">
        <v>85</v>
      </c>
      <c r="BW231">
        <v>6.3</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31600</v>
      </c>
      <c r="E232">
        <v>42100</v>
      </c>
      <c r="F232">
        <v>75</v>
      </c>
      <c r="G232">
        <v>3.8</v>
      </c>
      <c r="H232">
        <v>30500</v>
      </c>
      <c r="I232">
        <v>42000</v>
      </c>
      <c r="J232">
        <v>72.599999999999994</v>
      </c>
      <c r="K232">
        <v>3.9</v>
      </c>
      <c r="L232">
        <v>30500</v>
      </c>
      <c r="M232">
        <v>42900</v>
      </c>
      <c r="N232">
        <v>71</v>
      </c>
      <c r="O232">
        <v>7.8</v>
      </c>
      <c r="P232">
        <v>32100</v>
      </c>
      <c r="Q232">
        <v>44300</v>
      </c>
      <c r="R232">
        <v>72.599999999999994</v>
      </c>
      <c r="S232">
        <v>7.8</v>
      </c>
      <c r="T232">
        <v>30000</v>
      </c>
      <c r="U232">
        <v>46500</v>
      </c>
      <c r="V232">
        <v>64.5</v>
      </c>
      <c r="W232">
        <v>8.5</v>
      </c>
      <c r="X232">
        <v>27800</v>
      </c>
      <c r="Y232">
        <v>44800</v>
      </c>
      <c r="Z232">
        <v>62</v>
      </c>
      <c r="AA232">
        <v>8.8000000000000007</v>
      </c>
      <c r="AB232">
        <v>26900</v>
      </c>
      <c r="AC232">
        <v>45100</v>
      </c>
      <c r="AD232">
        <v>59.6</v>
      </c>
      <c r="AE232">
        <v>9.5</v>
      </c>
      <c r="AF232">
        <v>28800</v>
      </c>
      <c r="AG232">
        <v>44300</v>
      </c>
      <c r="AH232">
        <v>65</v>
      </c>
      <c r="AI232">
        <v>9.3000000000000007</v>
      </c>
      <c r="AJ232">
        <v>32900</v>
      </c>
      <c r="AK232">
        <v>42100</v>
      </c>
      <c r="AL232">
        <v>78.2</v>
      </c>
      <c r="AM232">
        <v>7.5</v>
      </c>
      <c r="AN232">
        <v>28700</v>
      </c>
      <c r="AO232">
        <v>42400</v>
      </c>
      <c r="AP232">
        <v>67.5</v>
      </c>
      <c r="AQ232">
        <v>9.6</v>
      </c>
      <c r="AR232">
        <v>30500</v>
      </c>
      <c r="AS232">
        <v>44200</v>
      </c>
      <c r="AT232">
        <v>68.900000000000006</v>
      </c>
      <c r="AU232">
        <v>9.3000000000000007</v>
      </c>
      <c r="AV232">
        <v>32200</v>
      </c>
      <c r="AW232">
        <v>44200</v>
      </c>
      <c r="AX232">
        <v>72.900000000000006</v>
      </c>
      <c r="AY232">
        <v>8.3000000000000007</v>
      </c>
      <c r="AZ232">
        <v>31600</v>
      </c>
      <c r="BA232">
        <v>43300</v>
      </c>
      <c r="BB232">
        <v>72.900000000000006</v>
      </c>
      <c r="BC232">
        <v>8.1</v>
      </c>
      <c r="BD232">
        <v>32500</v>
      </c>
      <c r="BE232">
        <v>41800</v>
      </c>
      <c r="BF232">
        <v>77.7</v>
      </c>
      <c r="BG232">
        <v>9.6999999999999993</v>
      </c>
      <c r="BH232">
        <v>32800</v>
      </c>
      <c r="BI232">
        <v>42600</v>
      </c>
      <c r="BJ232">
        <v>77</v>
      </c>
      <c r="BK232">
        <v>7.8</v>
      </c>
      <c r="BL232">
        <v>33600</v>
      </c>
      <c r="BM232">
        <v>42200</v>
      </c>
      <c r="BN232">
        <v>79.599999999999994</v>
      </c>
      <c r="BO232">
        <v>7.4</v>
      </c>
      <c r="BP232">
        <v>34600</v>
      </c>
      <c r="BQ232">
        <v>42400</v>
      </c>
      <c r="BR232">
        <v>81.5</v>
      </c>
      <c r="BS232">
        <v>9.4</v>
      </c>
      <c r="BT232">
        <v>31500</v>
      </c>
      <c r="BU232">
        <v>42300</v>
      </c>
      <c r="BV232">
        <v>74.400000000000006</v>
      </c>
      <c r="BW232">
        <v>11.1</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36800</v>
      </c>
      <c r="E233">
        <v>47100</v>
      </c>
      <c r="F233">
        <v>78.2</v>
      </c>
      <c r="G233">
        <v>3.5</v>
      </c>
      <c r="H233">
        <v>36900</v>
      </c>
      <c r="I233">
        <v>48000</v>
      </c>
      <c r="J233">
        <v>76.8</v>
      </c>
      <c r="K233">
        <v>3.6</v>
      </c>
      <c r="L233">
        <v>38500</v>
      </c>
      <c r="M233">
        <v>49100</v>
      </c>
      <c r="N233">
        <v>78.400000000000006</v>
      </c>
      <c r="O233">
        <v>6.2</v>
      </c>
      <c r="P233">
        <v>38600</v>
      </c>
      <c r="Q233">
        <v>50800</v>
      </c>
      <c r="R233">
        <v>75.900000000000006</v>
      </c>
      <c r="S233">
        <v>6.6</v>
      </c>
      <c r="T233">
        <v>35500</v>
      </c>
      <c r="U233">
        <v>50200</v>
      </c>
      <c r="V233">
        <v>70.8</v>
      </c>
      <c r="W233">
        <v>6.8</v>
      </c>
      <c r="X233">
        <v>36600</v>
      </c>
      <c r="Y233">
        <v>49300</v>
      </c>
      <c r="Z233">
        <v>74.099999999999994</v>
      </c>
      <c r="AA233">
        <v>6.7</v>
      </c>
      <c r="AB233">
        <v>34800</v>
      </c>
      <c r="AC233">
        <v>48600</v>
      </c>
      <c r="AD233">
        <v>71.599999999999994</v>
      </c>
      <c r="AE233">
        <v>7.2</v>
      </c>
      <c r="AF233">
        <v>31500</v>
      </c>
      <c r="AG233">
        <v>48700</v>
      </c>
      <c r="AH233">
        <v>64.8</v>
      </c>
      <c r="AI233">
        <v>8.1</v>
      </c>
      <c r="AJ233">
        <v>34100</v>
      </c>
      <c r="AK233">
        <v>50300</v>
      </c>
      <c r="AL233">
        <v>67.900000000000006</v>
      </c>
      <c r="AM233">
        <v>7.7</v>
      </c>
      <c r="AN233">
        <v>35100</v>
      </c>
      <c r="AO233">
        <v>50500</v>
      </c>
      <c r="AP233">
        <v>69.599999999999994</v>
      </c>
      <c r="AQ233">
        <v>7.4</v>
      </c>
      <c r="AR233">
        <v>34300</v>
      </c>
      <c r="AS233">
        <v>50700</v>
      </c>
      <c r="AT233">
        <v>67.7</v>
      </c>
      <c r="AU233">
        <v>8.3000000000000007</v>
      </c>
      <c r="AV233">
        <v>38000</v>
      </c>
      <c r="AW233">
        <v>50600</v>
      </c>
      <c r="AX233">
        <v>75.2</v>
      </c>
      <c r="AY233">
        <v>7</v>
      </c>
      <c r="AZ233">
        <v>37200</v>
      </c>
      <c r="BA233">
        <v>51000</v>
      </c>
      <c r="BB233">
        <v>73.099999999999994</v>
      </c>
      <c r="BC233">
        <v>7.3</v>
      </c>
      <c r="BD233">
        <v>37400</v>
      </c>
      <c r="BE233">
        <v>50000</v>
      </c>
      <c r="BF233">
        <v>74.7</v>
      </c>
      <c r="BG233">
        <v>8</v>
      </c>
      <c r="BH233">
        <v>34300</v>
      </c>
      <c r="BI233">
        <v>49600</v>
      </c>
      <c r="BJ233">
        <v>69.2</v>
      </c>
      <c r="BK233">
        <v>7.8</v>
      </c>
      <c r="BL233">
        <v>40800</v>
      </c>
      <c r="BM233">
        <v>51700</v>
      </c>
      <c r="BN233">
        <v>78.900000000000006</v>
      </c>
      <c r="BO233">
        <v>7.6</v>
      </c>
      <c r="BP233">
        <v>40800</v>
      </c>
      <c r="BQ233">
        <v>50200</v>
      </c>
      <c r="BR233">
        <v>81.099999999999994</v>
      </c>
      <c r="BS233">
        <v>7.4</v>
      </c>
      <c r="BT233">
        <v>39700</v>
      </c>
      <c r="BU233">
        <v>51700</v>
      </c>
      <c r="BV233">
        <v>76.7</v>
      </c>
      <c r="BW233">
        <v>7.8</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116500</v>
      </c>
      <c r="E234">
        <v>159900</v>
      </c>
      <c r="F234">
        <v>72.900000000000006</v>
      </c>
      <c r="G234">
        <v>2.4</v>
      </c>
      <c r="H234">
        <v>116500</v>
      </c>
      <c r="I234">
        <v>160500</v>
      </c>
      <c r="J234">
        <v>72.599999999999994</v>
      </c>
      <c r="K234">
        <v>2.4</v>
      </c>
      <c r="L234">
        <v>112800</v>
      </c>
      <c r="M234">
        <v>162100</v>
      </c>
      <c r="N234">
        <v>69.599999999999994</v>
      </c>
      <c r="O234">
        <v>2.6</v>
      </c>
      <c r="P234">
        <v>113100</v>
      </c>
      <c r="Q234">
        <v>161100</v>
      </c>
      <c r="R234">
        <v>70.2</v>
      </c>
      <c r="S234">
        <v>2.7</v>
      </c>
      <c r="T234">
        <v>110900</v>
      </c>
      <c r="U234">
        <v>162000</v>
      </c>
      <c r="V234">
        <v>68.5</v>
      </c>
      <c r="W234">
        <v>2.8</v>
      </c>
      <c r="X234">
        <v>106200</v>
      </c>
      <c r="Y234">
        <v>162100</v>
      </c>
      <c r="Z234">
        <v>65.5</v>
      </c>
      <c r="AA234">
        <v>2.8</v>
      </c>
      <c r="AB234">
        <v>111200</v>
      </c>
      <c r="AC234">
        <v>163100</v>
      </c>
      <c r="AD234">
        <v>68.099999999999994</v>
      </c>
      <c r="AE234">
        <v>2.7</v>
      </c>
      <c r="AF234">
        <v>106100</v>
      </c>
      <c r="AG234">
        <v>162900</v>
      </c>
      <c r="AH234">
        <v>65.099999999999994</v>
      </c>
      <c r="AI234">
        <v>2.8</v>
      </c>
      <c r="AJ234">
        <v>109200</v>
      </c>
      <c r="AK234">
        <v>160900</v>
      </c>
      <c r="AL234">
        <v>67.8</v>
      </c>
      <c r="AM234">
        <v>2.8</v>
      </c>
      <c r="AN234">
        <v>105400</v>
      </c>
      <c r="AO234">
        <v>160200</v>
      </c>
      <c r="AP234">
        <v>65.8</v>
      </c>
      <c r="AQ234">
        <v>2.9</v>
      </c>
      <c r="AR234">
        <v>107500</v>
      </c>
      <c r="AS234">
        <v>159400</v>
      </c>
      <c r="AT234">
        <v>67.5</v>
      </c>
      <c r="AU234">
        <v>3</v>
      </c>
      <c r="AV234">
        <v>115300</v>
      </c>
      <c r="AW234">
        <v>160000</v>
      </c>
      <c r="AX234">
        <v>72</v>
      </c>
      <c r="AY234">
        <v>2.9</v>
      </c>
      <c r="AZ234">
        <v>105900</v>
      </c>
      <c r="BA234">
        <v>159200</v>
      </c>
      <c r="BB234">
        <v>66.5</v>
      </c>
      <c r="BC234">
        <v>3.2</v>
      </c>
      <c r="BD234">
        <v>117800</v>
      </c>
      <c r="BE234">
        <v>159800</v>
      </c>
      <c r="BF234">
        <v>73.7</v>
      </c>
      <c r="BG234">
        <v>2.9</v>
      </c>
      <c r="BH234">
        <v>116300</v>
      </c>
      <c r="BI234">
        <v>158600</v>
      </c>
      <c r="BJ234">
        <v>73.3</v>
      </c>
      <c r="BK234">
        <v>3</v>
      </c>
      <c r="BL234">
        <v>114200</v>
      </c>
      <c r="BM234">
        <v>160800</v>
      </c>
      <c r="BN234">
        <v>71</v>
      </c>
      <c r="BO234">
        <v>3.3</v>
      </c>
      <c r="BP234">
        <v>123400</v>
      </c>
      <c r="BQ234">
        <v>160200</v>
      </c>
      <c r="BR234">
        <v>77</v>
      </c>
      <c r="BS234">
        <v>3.6</v>
      </c>
      <c r="BT234">
        <v>115000</v>
      </c>
      <c r="BU234">
        <v>158700</v>
      </c>
      <c r="BV234">
        <v>72.5</v>
      </c>
      <c r="BW234">
        <v>3.8</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45300</v>
      </c>
      <c r="E235">
        <v>57900</v>
      </c>
      <c r="F235">
        <v>78.099999999999994</v>
      </c>
      <c r="G235">
        <v>3.7</v>
      </c>
      <c r="H235">
        <v>45400</v>
      </c>
      <c r="I235">
        <v>58100</v>
      </c>
      <c r="J235">
        <v>78.2</v>
      </c>
      <c r="K235">
        <v>3.2</v>
      </c>
      <c r="L235">
        <v>45500</v>
      </c>
      <c r="M235">
        <v>58300</v>
      </c>
      <c r="N235">
        <v>78.099999999999994</v>
      </c>
      <c r="O235">
        <v>5.9</v>
      </c>
      <c r="P235">
        <v>48100</v>
      </c>
      <c r="Q235">
        <v>58700</v>
      </c>
      <c r="R235">
        <v>82.1</v>
      </c>
      <c r="S235">
        <v>5.4</v>
      </c>
      <c r="T235">
        <v>47200</v>
      </c>
      <c r="U235">
        <v>60600</v>
      </c>
      <c r="V235">
        <v>78</v>
      </c>
      <c r="W235">
        <v>5.8</v>
      </c>
      <c r="X235">
        <v>44100</v>
      </c>
      <c r="Y235">
        <v>61600</v>
      </c>
      <c r="Z235">
        <v>71.7</v>
      </c>
      <c r="AA235">
        <v>7.1</v>
      </c>
      <c r="AB235">
        <v>43900</v>
      </c>
      <c r="AC235">
        <v>61600</v>
      </c>
      <c r="AD235">
        <v>71.3</v>
      </c>
      <c r="AE235">
        <v>6.9</v>
      </c>
      <c r="AF235">
        <v>42000</v>
      </c>
      <c r="AG235">
        <v>62000</v>
      </c>
      <c r="AH235">
        <v>67.7</v>
      </c>
      <c r="AI235">
        <v>7.2</v>
      </c>
      <c r="AJ235">
        <v>51400</v>
      </c>
      <c r="AK235">
        <v>62400</v>
      </c>
      <c r="AL235">
        <v>82.3</v>
      </c>
      <c r="AM235">
        <v>5.9</v>
      </c>
      <c r="AN235">
        <v>47400</v>
      </c>
      <c r="AO235">
        <v>61300</v>
      </c>
      <c r="AP235">
        <v>77.3</v>
      </c>
      <c r="AQ235">
        <v>7.3</v>
      </c>
      <c r="AR235">
        <v>48500</v>
      </c>
      <c r="AS235">
        <v>61000</v>
      </c>
      <c r="AT235">
        <v>79.5</v>
      </c>
      <c r="AU235">
        <v>5.8</v>
      </c>
      <c r="AV235">
        <v>52700</v>
      </c>
      <c r="AW235">
        <v>62600</v>
      </c>
      <c r="AX235">
        <v>84.1</v>
      </c>
      <c r="AY235">
        <v>5.5</v>
      </c>
      <c r="AZ235">
        <v>50300</v>
      </c>
      <c r="BA235">
        <v>62600</v>
      </c>
      <c r="BB235">
        <v>80.5</v>
      </c>
      <c r="BC235">
        <v>5.8</v>
      </c>
      <c r="BD235">
        <v>53300</v>
      </c>
      <c r="BE235">
        <v>63000</v>
      </c>
      <c r="BF235">
        <v>84.6</v>
      </c>
      <c r="BG235">
        <v>5.7</v>
      </c>
      <c r="BH235">
        <v>53000</v>
      </c>
      <c r="BI235">
        <v>64900</v>
      </c>
      <c r="BJ235">
        <v>81.599999999999994</v>
      </c>
      <c r="BK235">
        <v>6.1</v>
      </c>
      <c r="BL235">
        <v>55000</v>
      </c>
      <c r="BM235">
        <v>66000</v>
      </c>
      <c r="BN235">
        <v>83.3</v>
      </c>
      <c r="BO235">
        <v>5.7</v>
      </c>
      <c r="BP235">
        <v>51700</v>
      </c>
      <c r="BQ235">
        <v>65000</v>
      </c>
      <c r="BR235">
        <v>79.5</v>
      </c>
      <c r="BS235">
        <v>6.2</v>
      </c>
      <c r="BT235">
        <v>52000</v>
      </c>
      <c r="BU235">
        <v>66000</v>
      </c>
      <c r="BV235">
        <v>78.8</v>
      </c>
      <c r="BW235">
        <v>5.9</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40800</v>
      </c>
      <c r="E236">
        <v>51200</v>
      </c>
      <c r="F236">
        <v>79.8</v>
      </c>
      <c r="G236">
        <v>3.5</v>
      </c>
      <c r="H236">
        <v>40500</v>
      </c>
      <c r="I236">
        <v>51700</v>
      </c>
      <c r="J236">
        <v>78.3</v>
      </c>
      <c r="K236">
        <v>3.6</v>
      </c>
      <c r="L236">
        <v>41800</v>
      </c>
      <c r="M236">
        <v>51100</v>
      </c>
      <c r="N236">
        <v>81.900000000000006</v>
      </c>
      <c r="O236">
        <v>6.4</v>
      </c>
      <c r="P236">
        <v>42700</v>
      </c>
      <c r="Q236">
        <v>51300</v>
      </c>
      <c r="R236">
        <v>83.2</v>
      </c>
      <c r="S236">
        <v>6.3</v>
      </c>
      <c r="T236">
        <v>37900</v>
      </c>
      <c r="U236">
        <v>51200</v>
      </c>
      <c r="V236">
        <v>74.099999999999994</v>
      </c>
      <c r="W236">
        <v>6.9</v>
      </c>
      <c r="X236">
        <v>40200</v>
      </c>
      <c r="Y236">
        <v>53100</v>
      </c>
      <c r="Z236">
        <v>75.5</v>
      </c>
      <c r="AA236">
        <v>7.6</v>
      </c>
      <c r="AB236">
        <v>38100</v>
      </c>
      <c r="AC236">
        <v>53300</v>
      </c>
      <c r="AD236">
        <v>71.5</v>
      </c>
      <c r="AE236">
        <v>7.7</v>
      </c>
      <c r="AF236">
        <v>37900</v>
      </c>
      <c r="AG236">
        <v>52500</v>
      </c>
      <c r="AH236">
        <v>72.3</v>
      </c>
      <c r="AI236">
        <v>7.8</v>
      </c>
      <c r="AJ236">
        <v>42000</v>
      </c>
      <c r="AK236">
        <v>52700</v>
      </c>
      <c r="AL236">
        <v>79.7</v>
      </c>
      <c r="AM236">
        <v>6.9</v>
      </c>
      <c r="AN236">
        <v>42300</v>
      </c>
      <c r="AO236">
        <v>53100</v>
      </c>
      <c r="AP236">
        <v>79.5</v>
      </c>
      <c r="AQ236">
        <v>7.4</v>
      </c>
      <c r="AR236">
        <v>38900</v>
      </c>
      <c r="AS236">
        <v>54800</v>
      </c>
      <c r="AT236">
        <v>71</v>
      </c>
      <c r="AU236">
        <v>7.8</v>
      </c>
      <c r="AV236">
        <v>41300</v>
      </c>
      <c r="AW236">
        <v>56000</v>
      </c>
      <c r="AX236">
        <v>73.7</v>
      </c>
      <c r="AY236">
        <v>7.6</v>
      </c>
      <c r="AZ236">
        <v>47200</v>
      </c>
      <c r="BA236">
        <v>56400</v>
      </c>
      <c r="BB236">
        <v>83.6</v>
      </c>
      <c r="BC236">
        <v>6.8</v>
      </c>
      <c r="BD236">
        <v>48900</v>
      </c>
      <c r="BE236">
        <v>58300</v>
      </c>
      <c r="BF236">
        <v>83.8</v>
      </c>
      <c r="BG236">
        <v>6</v>
      </c>
      <c r="BH236">
        <v>42500</v>
      </c>
      <c r="BI236">
        <v>59000</v>
      </c>
      <c r="BJ236">
        <v>72</v>
      </c>
      <c r="BK236">
        <v>8.1</v>
      </c>
      <c r="BL236">
        <v>45900</v>
      </c>
      <c r="BM236">
        <v>56600</v>
      </c>
      <c r="BN236">
        <v>81.099999999999994</v>
      </c>
      <c r="BO236">
        <v>8</v>
      </c>
      <c r="BP236">
        <v>48700</v>
      </c>
      <c r="BQ236">
        <v>58200</v>
      </c>
      <c r="BR236">
        <v>83.8</v>
      </c>
      <c r="BS236">
        <v>7.8</v>
      </c>
      <c r="BT236">
        <v>43000</v>
      </c>
      <c r="BU236">
        <v>57500</v>
      </c>
      <c r="BV236">
        <v>74.7</v>
      </c>
      <c r="BW236">
        <v>11.4</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53700</v>
      </c>
      <c r="E237">
        <v>68800</v>
      </c>
      <c r="F237">
        <v>78.099999999999994</v>
      </c>
      <c r="G237">
        <v>3.3</v>
      </c>
      <c r="H237">
        <v>51500</v>
      </c>
      <c r="I237">
        <v>69800</v>
      </c>
      <c r="J237">
        <v>73.900000000000006</v>
      </c>
      <c r="K237">
        <v>3.6</v>
      </c>
      <c r="L237">
        <v>57200</v>
      </c>
      <c r="M237">
        <v>69200</v>
      </c>
      <c r="N237">
        <v>82.6</v>
      </c>
      <c r="O237">
        <v>4.9000000000000004</v>
      </c>
      <c r="P237">
        <v>52700</v>
      </c>
      <c r="Q237">
        <v>69700</v>
      </c>
      <c r="R237">
        <v>75.7</v>
      </c>
      <c r="S237">
        <v>5.3</v>
      </c>
      <c r="T237">
        <v>53400</v>
      </c>
      <c r="U237">
        <v>69600</v>
      </c>
      <c r="V237">
        <v>76.8</v>
      </c>
      <c r="W237">
        <v>5.9</v>
      </c>
      <c r="X237">
        <v>53200</v>
      </c>
      <c r="Y237">
        <v>68600</v>
      </c>
      <c r="Z237">
        <v>77.400000000000006</v>
      </c>
      <c r="AA237">
        <v>5.9</v>
      </c>
      <c r="AB237">
        <v>54300</v>
      </c>
      <c r="AC237">
        <v>70500</v>
      </c>
      <c r="AD237">
        <v>76.900000000000006</v>
      </c>
      <c r="AE237">
        <v>5.9</v>
      </c>
      <c r="AF237">
        <v>50400</v>
      </c>
      <c r="AG237">
        <v>70100</v>
      </c>
      <c r="AH237">
        <v>71.900000000000006</v>
      </c>
      <c r="AI237">
        <v>6.4</v>
      </c>
      <c r="AJ237">
        <v>49900</v>
      </c>
      <c r="AK237">
        <v>68700</v>
      </c>
      <c r="AL237">
        <v>72.599999999999994</v>
      </c>
      <c r="AM237">
        <v>6.8</v>
      </c>
      <c r="AN237">
        <v>51000</v>
      </c>
      <c r="AO237">
        <v>68800</v>
      </c>
      <c r="AP237">
        <v>74.099999999999994</v>
      </c>
      <c r="AQ237">
        <v>6.6</v>
      </c>
      <c r="AR237">
        <v>54100</v>
      </c>
      <c r="AS237">
        <v>68100</v>
      </c>
      <c r="AT237">
        <v>79.5</v>
      </c>
      <c r="AU237">
        <v>6.1</v>
      </c>
      <c r="AV237">
        <v>55100</v>
      </c>
      <c r="AW237">
        <v>70000</v>
      </c>
      <c r="AX237">
        <v>78.7</v>
      </c>
      <c r="AY237">
        <v>6.4</v>
      </c>
      <c r="AZ237">
        <v>55500</v>
      </c>
      <c r="BA237">
        <v>69900</v>
      </c>
      <c r="BB237">
        <v>79.3</v>
      </c>
      <c r="BC237">
        <v>6.6</v>
      </c>
      <c r="BD237">
        <v>55600</v>
      </c>
      <c r="BE237">
        <v>68800</v>
      </c>
      <c r="BF237">
        <v>80.8</v>
      </c>
      <c r="BG237">
        <v>6.1</v>
      </c>
      <c r="BH237">
        <v>53400</v>
      </c>
      <c r="BI237">
        <v>68300</v>
      </c>
      <c r="BJ237">
        <v>78.2</v>
      </c>
      <c r="BK237">
        <v>6.9</v>
      </c>
      <c r="BL237">
        <v>56100</v>
      </c>
      <c r="BM237">
        <v>69200</v>
      </c>
      <c r="BN237">
        <v>81.2</v>
      </c>
      <c r="BO237">
        <v>6</v>
      </c>
      <c r="BP237">
        <v>52000</v>
      </c>
      <c r="BQ237">
        <v>70500</v>
      </c>
      <c r="BR237">
        <v>73.8</v>
      </c>
      <c r="BS237">
        <v>6.8</v>
      </c>
      <c r="BT237">
        <v>57700</v>
      </c>
      <c r="BU237">
        <v>71300</v>
      </c>
      <c r="BV237">
        <v>81</v>
      </c>
      <c r="BW237">
        <v>5.9</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47900</v>
      </c>
      <c r="E238">
        <v>59700</v>
      </c>
      <c r="F238">
        <v>80.3</v>
      </c>
      <c r="G238">
        <v>3.6</v>
      </c>
      <c r="H238">
        <v>47900</v>
      </c>
      <c r="I238">
        <v>59200</v>
      </c>
      <c r="J238">
        <v>80.900000000000006</v>
      </c>
      <c r="K238">
        <v>3.3</v>
      </c>
      <c r="L238">
        <v>50100</v>
      </c>
      <c r="M238">
        <v>60000</v>
      </c>
      <c r="N238">
        <v>83.6</v>
      </c>
      <c r="O238">
        <v>5.0999999999999996</v>
      </c>
      <c r="P238">
        <v>49000</v>
      </c>
      <c r="Q238">
        <v>61300</v>
      </c>
      <c r="R238">
        <v>80</v>
      </c>
      <c r="S238">
        <v>5.6</v>
      </c>
      <c r="T238">
        <v>48200</v>
      </c>
      <c r="U238">
        <v>62000</v>
      </c>
      <c r="V238">
        <v>77.8</v>
      </c>
      <c r="W238">
        <v>5.7</v>
      </c>
      <c r="X238">
        <v>53100</v>
      </c>
      <c r="Y238">
        <v>61800</v>
      </c>
      <c r="Z238">
        <v>86</v>
      </c>
      <c r="AA238">
        <v>5.5</v>
      </c>
      <c r="AB238">
        <v>48800</v>
      </c>
      <c r="AC238">
        <v>62900</v>
      </c>
      <c r="AD238">
        <v>77.5</v>
      </c>
      <c r="AE238">
        <v>6.8</v>
      </c>
      <c r="AF238">
        <v>48100</v>
      </c>
      <c r="AG238">
        <v>62300</v>
      </c>
      <c r="AH238">
        <v>77.3</v>
      </c>
      <c r="AI238">
        <v>6.5</v>
      </c>
      <c r="AJ238">
        <v>45100</v>
      </c>
      <c r="AK238">
        <v>62700</v>
      </c>
      <c r="AL238">
        <v>72</v>
      </c>
      <c r="AM238">
        <v>7.2</v>
      </c>
      <c r="AN238">
        <v>45600</v>
      </c>
      <c r="AO238">
        <v>63800</v>
      </c>
      <c r="AP238">
        <v>71.5</v>
      </c>
      <c r="AQ238">
        <v>7.1</v>
      </c>
      <c r="AR238">
        <v>49600</v>
      </c>
      <c r="AS238">
        <v>61300</v>
      </c>
      <c r="AT238">
        <v>81</v>
      </c>
      <c r="AU238">
        <v>5.8</v>
      </c>
      <c r="AV238">
        <v>54400</v>
      </c>
      <c r="AW238">
        <v>61000</v>
      </c>
      <c r="AX238">
        <v>89.2</v>
      </c>
      <c r="AY238">
        <v>5</v>
      </c>
      <c r="AZ238">
        <v>52700</v>
      </c>
      <c r="BA238">
        <v>64500</v>
      </c>
      <c r="BB238">
        <v>81.7</v>
      </c>
      <c r="BC238">
        <v>7.2</v>
      </c>
      <c r="BD238">
        <v>52500</v>
      </c>
      <c r="BE238">
        <v>63300</v>
      </c>
      <c r="BF238">
        <v>82.9</v>
      </c>
      <c r="BG238">
        <v>7</v>
      </c>
      <c r="BH238">
        <v>53000</v>
      </c>
      <c r="BI238">
        <v>62900</v>
      </c>
      <c r="BJ238">
        <v>84.2</v>
      </c>
      <c r="BK238">
        <v>6.1</v>
      </c>
      <c r="BL238">
        <v>51600</v>
      </c>
      <c r="BM238">
        <v>61900</v>
      </c>
      <c r="BN238">
        <v>83.4</v>
      </c>
      <c r="BO238">
        <v>6.3</v>
      </c>
      <c r="BP238">
        <v>47300</v>
      </c>
      <c r="BQ238">
        <v>62700</v>
      </c>
      <c r="BR238">
        <v>75.5</v>
      </c>
      <c r="BS238">
        <v>7.7</v>
      </c>
      <c r="BT238">
        <v>51500</v>
      </c>
      <c r="BU238">
        <v>61200</v>
      </c>
      <c r="BV238">
        <v>84.1</v>
      </c>
      <c r="BW238">
        <v>7.5</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16300</v>
      </c>
      <c r="E239">
        <v>21400</v>
      </c>
      <c r="F239">
        <v>76.2</v>
      </c>
      <c r="G239">
        <v>3.9</v>
      </c>
      <c r="H239">
        <v>16800</v>
      </c>
      <c r="I239">
        <v>21600</v>
      </c>
      <c r="J239">
        <v>77.900000000000006</v>
      </c>
      <c r="K239">
        <v>4.3</v>
      </c>
      <c r="L239">
        <v>16500</v>
      </c>
      <c r="M239">
        <v>21400</v>
      </c>
      <c r="N239">
        <v>77.099999999999994</v>
      </c>
      <c r="O239">
        <v>4.4000000000000004</v>
      </c>
      <c r="P239">
        <v>17000</v>
      </c>
      <c r="Q239">
        <v>21700</v>
      </c>
      <c r="R239">
        <v>78.5</v>
      </c>
      <c r="S239">
        <v>4.5999999999999996</v>
      </c>
      <c r="T239">
        <v>16000</v>
      </c>
      <c r="U239">
        <v>21400</v>
      </c>
      <c r="V239">
        <v>74.599999999999994</v>
      </c>
      <c r="W239">
        <v>4.5999999999999996</v>
      </c>
      <c r="X239">
        <v>15900</v>
      </c>
      <c r="Y239">
        <v>21100</v>
      </c>
      <c r="Z239">
        <v>75.400000000000006</v>
      </c>
      <c r="AA239">
        <v>4.8</v>
      </c>
      <c r="AB239">
        <v>15900</v>
      </c>
      <c r="AC239">
        <v>20600</v>
      </c>
      <c r="AD239">
        <v>77.400000000000006</v>
      </c>
      <c r="AE239">
        <v>4.5</v>
      </c>
      <c r="AF239">
        <v>15900</v>
      </c>
      <c r="AG239">
        <v>20200</v>
      </c>
      <c r="AH239">
        <v>78.900000000000006</v>
      </c>
      <c r="AI239">
        <v>4.5999999999999996</v>
      </c>
      <c r="AJ239">
        <v>15100</v>
      </c>
      <c r="AK239">
        <v>19900</v>
      </c>
      <c r="AL239">
        <v>75.900000000000006</v>
      </c>
      <c r="AM239">
        <v>5.2</v>
      </c>
      <c r="AN239">
        <v>16300</v>
      </c>
      <c r="AO239">
        <v>20700</v>
      </c>
      <c r="AP239">
        <v>78.599999999999994</v>
      </c>
      <c r="AQ239">
        <v>5.0999999999999996</v>
      </c>
      <c r="AR239">
        <v>16600</v>
      </c>
      <c r="AS239">
        <v>20800</v>
      </c>
      <c r="AT239">
        <v>79.900000000000006</v>
      </c>
      <c r="AU239">
        <v>4.8</v>
      </c>
      <c r="AV239">
        <v>15800</v>
      </c>
      <c r="AW239">
        <v>20600</v>
      </c>
      <c r="AX239">
        <v>76.599999999999994</v>
      </c>
      <c r="AY239">
        <v>4.9000000000000004</v>
      </c>
      <c r="AZ239">
        <v>16700</v>
      </c>
      <c r="BA239">
        <v>21000</v>
      </c>
      <c r="BB239">
        <v>79.5</v>
      </c>
      <c r="BC239">
        <v>5</v>
      </c>
      <c r="BD239">
        <v>16600</v>
      </c>
      <c r="BE239">
        <v>20500</v>
      </c>
      <c r="BF239">
        <v>81.099999999999994</v>
      </c>
      <c r="BG239">
        <v>4.9000000000000004</v>
      </c>
      <c r="BH239">
        <v>16100</v>
      </c>
      <c r="BI239">
        <v>20800</v>
      </c>
      <c r="BJ239">
        <v>77.400000000000006</v>
      </c>
      <c r="BK239">
        <v>5</v>
      </c>
      <c r="BL239">
        <v>15700</v>
      </c>
      <c r="BM239">
        <v>20300</v>
      </c>
      <c r="BN239">
        <v>77.099999999999994</v>
      </c>
      <c r="BO239">
        <v>5.0999999999999996</v>
      </c>
      <c r="BP239">
        <v>14000</v>
      </c>
      <c r="BQ239">
        <v>19700</v>
      </c>
      <c r="BR239">
        <v>71.3</v>
      </c>
      <c r="BS239">
        <v>6.6</v>
      </c>
      <c r="BT239">
        <v>14900</v>
      </c>
      <c r="BU239">
        <v>19700</v>
      </c>
      <c r="BV239">
        <v>75.400000000000006</v>
      </c>
      <c r="BW239">
        <v>6.4</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24700</v>
      </c>
      <c r="E240">
        <v>31200</v>
      </c>
      <c r="F240">
        <v>79.2</v>
      </c>
      <c r="G240">
        <v>3</v>
      </c>
      <c r="H240">
        <v>25800</v>
      </c>
      <c r="I240">
        <v>31900</v>
      </c>
      <c r="J240">
        <v>80.7</v>
      </c>
      <c r="K240">
        <v>3.3</v>
      </c>
      <c r="L240">
        <v>23000</v>
      </c>
      <c r="M240">
        <v>31500</v>
      </c>
      <c r="N240">
        <v>73.099999999999994</v>
      </c>
      <c r="O240">
        <v>8.8000000000000007</v>
      </c>
      <c r="P240">
        <v>21900</v>
      </c>
      <c r="Q240">
        <v>30600</v>
      </c>
      <c r="R240">
        <v>71.5</v>
      </c>
      <c r="S240">
        <v>9</v>
      </c>
      <c r="T240">
        <v>23700</v>
      </c>
      <c r="U240">
        <v>31100</v>
      </c>
      <c r="V240">
        <v>76.2</v>
      </c>
      <c r="W240">
        <v>9.3000000000000007</v>
      </c>
      <c r="X240">
        <v>25500</v>
      </c>
      <c r="Y240">
        <v>30700</v>
      </c>
      <c r="Z240">
        <v>83.2</v>
      </c>
      <c r="AA240">
        <v>7.3</v>
      </c>
      <c r="AB240">
        <v>23700</v>
      </c>
      <c r="AC240">
        <v>31500</v>
      </c>
      <c r="AD240">
        <v>75.2</v>
      </c>
      <c r="AE240">
        <v>9.6</v>
      </c>
      <c r="AF240">
        <v>24000</v>
      </c>
      <c r="AG240">
        <v>31300</v>
      </c>
      <c r="AH240">
        <v>76.7</v>
      </c>
      <c r="AI240">
        <v>9</v>
      </c>
      <c r="AJ240">
        <v>23900</v>
      </c>
      <c r="AK240">
        <v>32000</v>
      </c>
      <c r="AL240">
        <v>74.7</v>
      </c>
      <c r="AM240">
        <v>9.3000000000000007</v>
      </c>
      <c r="AN240">
        <v>25100</v>
      </c>
      <c r="AO240">
        <v>31100</v>
      </c>
      <c r="AP240">
        <v>80.900000000000006</v>
      </c>
      <c r="AQ240">
        <v>8.5</v>
      </c>
      <c r="AR240">
        <v>24900</v>
      </c>
      <c r="AS240">
        <v>29600</v>
      </c>
      <c r="AT240">
        <v>84.2</v>
      </c>
      <c r="AU240">
        <v>8.6999999999999993</v>
      </c>
      <c r="AV240">
        <v>23900</v>
      </c>
      <c r="AW240">
        <v>30200</v>
      </c>
      <c r="AX240">
        <v>79.099999999999994</v>
      </c>
      <c r="AY240">
        <v>8.4</v>
      </c>
      <c r="AZ240">
        <v>24300</v>
      </c>
      <c r="BA240">
        <v>31500</v>
      </c>
      <c r="BB240">
        <v>77</v>
      </c>
      <c r="BC240">
        <v>8.1999999999999993</v>
      </c>
      <c r="BD240">
        <v>25400</v>
      </c>
      <c r="BE240">
        <v>30400</v>
      </c>
      <c r="BF240">
        <v>83.5</v>
      </c>
      <c r="BG240">
        <v>7.3</v>
      </c>
      <c r="BH240">
        <v>24800</v>
      </c>
      <c r="BI240">
        <v>30500</v>
      </c>
      <c r="BJ240">
        <v>81.3</v>
      </c>
      <c r="BK240">
        <v>8.3000000000000007</v>
      </c>
      <c r="BL240">
        <v>24900</v>
      </c>
      <c r="BM240">
        <v>31500</v>
      </c>
      <c r="BN240">
        <v>79.099999999999994</v>
      </c>
      <c r="BO240">
        <v>8.6999999999999993</v>
      </c>
      <c r="BP240">
        <v>21700</v>
      </c>
      <c r="BQ240">
        <v>30700</v>
      </c>
      <c r="BR240">
        <v>70.7</v>
      </c>
      <c r="BS240">
        <v>10.4</v>
      </c>
      <c r="BT240">
        <v>23600</v>
      </c>
      <c r="BU240">
        <v>30800</v>
      </c>
      <c r="BV240">
        <v>76.599999999999994</v>
      </c>
      <c r="BW240">
        <v>9.1999999999999993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92700</v>
      </c>
      <c r="E241">
        <v>139400</v>
      </c>
      <c r="F241">
        <v>66.5</v>
      </c>
      <c r="G241">
        <v>2.8</v>
      </c>
      <c r="H241">
        <v>97200</v>
      </c>
      <c r="I241">
        <v>141900</v>
      </c>
      <c r="J241">
        <v>68.5</v>
      </c>
      <c r="K241">
        <v>2.4</v>
      </c>
      <c r="L241">
        <v>101700</v>
      </c>
      <c r="M241">
        <v>144300</v>
      </c>
      <c r="N241">
        <v>70.5</v>
      </c>
      <c r="O241">
        <v>2.5</v>
      </c>
      <c r="P241">
        <v>103600</v>
      </c>
      <c r="Q241">
        <v>145200</v>
      </c>
      <c r="R241">
        <v>71.3</v>
      </c>
      <c r="S241">
        <v>2.4</v>
      </c>
      <c r="T241">
        <v>100900</v>
      </c>
      <c r="U241">
        <v>148100</v>
      </c>
      <c r="V241">
        <v>68.099999999999994</v>
      </c>
      <c r="W241">
        <v>2.6</v>
      </c>
      <c r="X241">
        <v>96300</v>
      </c>
      <c r="Y241">
        <v>150800</v>
      </c>
      <c r="Z241">
        <v>63.8</v>
      </c>
      <c r="AA241">
        <v>2.7</v>
      </c>
      <c r="AB241">
        <v>100000</v>
      </c>
      <c r="AC241">
        <v>153200</v>
      </c>
      <c r="AD241">
        <v>65.3</v>
      </c>
      <c r="AE241">
        <v>2.7</v>
      </c>
      <c r="AF241">
        <v>100400</v>
      </c>
      <c r="AG241">
        <v>152800</v>
      </c>
      <c r="AH241">
        <v>65.7</v>
      </c>
      <c r="AI241">
        <v>2.7</v>
      </c>
      <c r="AJ241">
        <v>104300</v>
      </c>
      <c r="AK241">
        <v>154300</v>
      </c>
      <c r="AL241">
        <v>67.599999999999994</v>
      </c>
      <c r="AM241">
        <v>2.8</v>
      </c>
      <c r="AN241">
        <v>100500</v>
      </c>
      <c r="AO241">
        <v>155000</v>
      </c>
      <c r="AP241">
        <v>64.8</v>
      </c>
      <c r="AQ241">
        <v>2.9</v>
      </c>
      <c r="AR241">
        <v>110500</v>
      </c>
      <c r="AS241">
        <v>157300</v>
      </c>
      <c r="AT241">
        <v>70.3</v>
      </c>
      <c r="AU241">
        <v>2.8</v>
      </c>
      <c r="AV241">
        <v>111700</v>
      </c>
      <c r="AW241">
        <v>160200</v>
      </c>
      <c r="AX241">
        <v>69.7</v>
      </c>
      <c r="AY241">
        <v>2.9</v>
      </c>
      <c r="AZ241">
        <v>112300</v>
      </c>
      <c r="BA241">
        <v>161600</v>
      </c>
      <c r="BB241">
        <v>69.5</v>
      </c>
      <c r="BC241">
        <v>3</v>
      </c>
      <c r="BD241">
        <v>122100</v>
      </c>
      <c r="BE241">
        <v>163400</v>
      </c>
      <c r="BF241">
        <v>74.7</v>
      </c>
      <c r="BG241">
        <v>2.9</v>
      </c>
      <c r="BH241">
        <v>124500</v>
      </c>
      <c r="BI241">
        <v>163200</v>
      </c>
      <c r="BJ241">
        <v>76.2</v>
      </c>
      <c r="BK241">
        <v>2.9</v>
      </c>
      <c r="BL241">
        <v>125700</v>
      </c>
      <c r="BM241">
        <v>164100</v>
      </c>
      <c r="BN241">
        <v>76.599999999999994</v>
      </c>
      <c r="BO241">
        <v>2.9</v>
      </c>
      <c r="BP241">
        <v>122000</v>
      </c>
      <c r="BQ241">
        <v>163700</v>
      </c>
      <c r="BR241">
        <v>74.5</v>
      </c>
      <c r="BS241">
        <v>3.6</v>
      </c>
      <c r="BT241">
        <v>119800</v>
      </c>
      <c r="BU241">
        <v>165000</v>
      </c>
      <c r="BV241">
        <v>72.599999999999994</v>
      </c>
      <c r="BW241">
        <v>4.3</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115700</v>
      </c>
      <c r="E242">
        <v>179200</v>
      </c>
      <c r="F242">
        <v>64.599999999999994</v>
      </c>
      <c r="G242">
        <v>2.6</v>
      </c>
      <c r="H242">
        <v>116800</v>
      </c>
      <c r="I242">
        <v>180600</v>
      </c>
      <c r="J242">
        <v>64.7</v>
      </c>
      <c r="K242">
        <v>2.7</v>
      </c>
      <c r="L242">
        <v>119600</v>
      </c>
      <c r="M242">
        <v>183200</v>
      </c>
      <c r="N242">
        <v>65.3</v>
      </c>
      <c r="O242">
        <v>2.8</v>
      </c>
      <c r="P242">
        <v>119400</v>
      </c>
      <c r="Q242">
        <v>185600</v>
      </c>
      <c r="R242">
        <v>64.3</v>
      </c>
      <c r="S242">
        <v>2.8</v>
      </c>
      <c r="T242">
        <v>115500</v>
      </c>
      <c r="U242">
        <v>187600</v>
      </c>
      <c r="V242">
        <v>61.6</v>
      </c>
      <c r="W242">
        <v>2.8</v>
      </c>
      <c r="X242">
        <v>113700</v>
      </c>
      <c r="Y242">
        <v>190400</v>
      </c>
      <c r="Z242">
        <v>59.7</v>
      </c>
      <c r="AA242">
        <v>2.7</v>
      </c>
      <c r="AB242">
        <v>115500</v>
      </c>
      <c r="AC242">
        <v>192400</v>
      </c>
      <c r="AD242">
        <v>60</v>
      </c>
      <c r="AE242">
        <v>2.6</v>
      </c>
      <c r="AF242">
        <v>125100</v>
      </c>
      <c r="AG242">
        <v>194400</v>
      </c>
      <c r="AH242">
        <v>64.3</v>
      </c>
      <c r="AI242">
        <v>2.7</v>
      </c>
      <c r="AJ242">
        <v>127900</v>
      </c>
      <c r="AK242">
        <v>195700</v>
      </c>
      <c r="AL242">
        <v>65.400000000000006</v>
      </c>
      <c r="AM242">
        <v>2.6</v>
      </c>
      <c r="AN242">
        <v>127100</v>
      </c>
      <c r="AO242">
        <v>196200</v>
      </c>
      <c r="AP242">
        <v>64.8</v>
      </c>
      <c r="AQ242">
        <v>2.9</v>
      </c>
      <c r="AR242">
        <v>123800</v>
      </c>
      <c r="AS242">
        <v>196200</v>
      </c>
      <c r="AT242">
        <v>63.1</v>
      </c>
      <c r="AU242">
        <v>2.8</v>
      </c>
      <c r="AV242">
        <v>132000</v>
      </c>
      <c r="AW242">
        <v>197200</v>
      </c>
      <c r="AX242">
        <v>66.900000000000006</v>
      </c>
      <c r="AY242">
        <v>2.9</v>
      </c>
      <c r="AZ242">
        <v>122500</v>
      </c>
      <c r="BA242">
        <v>199800</v>
      </c>
      <c r="BB242">
        <v>61.3</v>
      </c>
      <c r="BC242">
        <v>3.2</v>
      </c>
      <c r="BD242">
        <v>129500</v>
      </c>
      <c r="BE242">
        <v>201200</v>
      </c>
      <c r="BF242">
        <v>64.3</v>
      </c>
      <c r="BG242">
        <v>3.1</v>
      </c>
      <c r="BH242">
        <v>139500</v>
      </c>
      <c r="BI242">
        <v>202100</v>
      </c>
      <c r="BJ242">
        <v>69</v>
      </c>
      <c r="BK242">
        <v>2.9</v>
      </c>
      <c r="BL242">
        <v>145400</v>
      </c>
      <c r="BM242">
        <v>205500</v>
      </c>
      <c r="BN242">
        <v>70.7</v>
      </c>
      <c r="BO242">
        <v>3</v>
      </c>
      <c r="BP242">
        <v>145700</v>
      </c>
      <c r="BQ242">
        <v>205000</v>
      </c>
      <c r="BR242">
        <v>71.099999999999994</v>
      </c>
      <c r="BS242">
        <v>3.8</v>
      </c>
      <c r="BT242">
        <v>151100</v>
      </c>
      <c r="BU242">
        <v>206400</v>
      </c>
      <c r="BV242">
        <v>73.2</v>
      </c>
      <c r="BW242">
        <v>4.8</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45300</v>
      </c>
      <c r="E243">
        <v>65100</v>
      </c>
      <c r="F243">
        <v>69.599999999999994</v>
      </c>
      <c r="G243">
        <v>3.9</v>
      </c>
      <c r="H243">
        <v>48700</v>
      </c>
      <c r="I243">
        <v>66100</v>
      </c>
      <c r="J243">
        <v>73.8</v>
      </c>
      <c r="K243">
        <v>3.7</v>
      </c>
      <c r="L243">
        <v>46500</v>
      </c>
      <c r="M243">
        <v>66700</v>
      </c>
      <c r="N243">
        <v>69.7</v>
      </c>
      <c r="O243">
        <v>6.4</v>
      </c>
      <c r="P243">
        <v>42500</v>
      </c>
      <c r="Q243">
        <v>67300</v>
      </c>
      <c r="R243">
        <v>63.1</v>
      </c>
      <c r="S243">
        <v>6.5</v>
      </c>
      <c r="T243">
        <v>49200</v>
      </c>
      <c r="U243">
        <v>66300</v>
      </c>
      <c r="V243">
        <v>74.2</v>
      </c>
      <c r="W243">
        <v>6.1</v>
      </c>
      <c r="X243">
        <v>43900</v>
      </c>
      <c r="Y243">
        <v>64600</v>
      </c>
      <c r="Z243">
        <v>68</v>
      </c>
      <c r="AA243">
        <v>6.5</v>
      </c>
      <c r="AB243">
        <v>42400</v>
      </c>
      <c r="AC243">
        <v>64100</v>
      </c>
      <c r="AD243">
        <v>66.2</v>
      </c>
      <c r="AE243">
        <v>6.6</v>
      </c>
      <c r="AF243">
        <v>49600</v>
      </c>
      <c r="AG243">
        <v>65200</v>
      </c>
      <c r="AH243">
        <v>76.099999999999994</v>
      </c>
      <c r="AI243">
        <v>6.8</v>
      </c>
      <c r="AJ243">
        <v>41600</v>
      </c>
      <c r="AK243">
        <v>62500</v>
      </c>
      <c r="AL243">
        <v>66.599999999999994</v>
      </c>
      <c r="AM243">
        <v>7.1</v>
      </c>
      <c r="AN243">
        <v>43200</v>
      </c>
      <c r="AO243">
        <v>62600</v>
      </c>
      <c r="AP243">
        <v>69</v>
      </c>
      <c r="AQ243">
        <v>7.2</v>
      </c>
      <c r="AR243">
        <v>40800</v>
      </c>
      <c r="AS243">
        <v>62600</v>
      </c>
      <c r="AT243">
        <v>65.2</v>
      </c>
      <c r="AU243">
        <v>7.6</v>
      </c>
      <c r="AV243">
        <v>51400</v>
      </c>
      <c r="AW243">
        <v>64500</v>
      </c>
      <c r="AX243">
        <v>79.7</v>
      </c>
      <c r="AY243">
        <v>6.2</v>
      </c>
      <c r="AZ243">
        <v>51300</v>
      </c>
      <c r="BA243">
        <v>63500</v>
      </c>
      <c r="BB243">
        <v>80.7</v>
      </c>
      <c r="BC243">
        <v>6.1</v>
      </c>
      <c r="BD243">
        <v>48100</v>
      </c>
      <c r="BE243">
        <v>63500</v>
      </c>
      <c r="BF243">
        <v>75.8</v>
      </c>
      <c r="BG243">
        <v>6.5</v>
      </c>
      <c r="BH243">
        <v>46400</v>
      </c>
      <c r="BI243">
        <v>61000</v>
      </c>
      <c r="BJ243">
        <v>76</v>
      </c>
      <c r="BK243">
        <v>6.6</v>
      </c>
      <c r="BL243">
        <v>48300</v>
      </c>
      <c r="BM243">
        <v>60400</v>
      </c>
      <c r="BN243">
        <v>80</v>
      </c>
      <c r="BO243">
        <v>6</v>
      </c>
      <c r="BP243">
        <v>42100</v>
      </c>
      <c r="BQ243">
        <v>59300</v>
      </c>
      <c r="BR243">
        <v>70.900000000000006</v>
      </c>
      <c r="BS243">
        <v>8.1999999999999993</v>
      </c>
      <c r="BT243">
        <v>46900</v>
      </c>
      <c r="BU243">
        <v>59900</v>
      </c>
      <c r="BV243">
        <v>78.2</v>
      </c>
      <c r="BW243">
        <v>7</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51100</v>
      </c>
      <c r="E244">
        <v>67100</v>
      </c>
      <c r="F244">
        <v>76.099999999999994</v>
      </c>
      <c r="G244">
        <v>3.7</v>
      </c>
      <c r="H244">
        <v>52300</v>
      </c>
      <c r="I244">
        <v>67800</v>
      </c>
      <c r="J244">
        <v>77.2</v>
      </c>
      <c r="K244">
        <v>3.7</v>
      </c>
      <c r="L244">
        <v>50100</v>
      </c>
      <c r="M244">
        <v>66500</v>
      </c>
      <c r="N244">
        <v>75.400000000000006</v>
      </c>
      <c r="O244">
        <v>6.3</v>
      </c>
      <c r="P244">
        <v>48300</v>
      </c>
      <c r="Q244">
        <v>69300</v>
      </c>
      <c r="R244">
        <v>69.7</v>
      </c>
      <c r="S244">
        <v>6.2</v>
      </c>
      <c r="T244">
        <v>51500</v>
      </c>
      <c r="U244">
        <v>69000</v>
      </c>
      <c r="V244">
        <v>74.599999999999994</v>
      </c>
      <c r="W244">
        <v>5.4</v>
      </c>
      <c r="X244">
        <v>48600</v>
      </c>
      <c r="Y244">
        <v>69000</v>
      </c>
      <c r="Z244">
        <v>70.400000000000006</v>
      </c>
      <c r="AA244">
        <v>5.6</v>
      </c>
      <c r="AB244">
        <v>45200</v>
      </c>
      <c r="AC244">
        <v>70900</v>
      </c>
      <c r="AD244">
        <v>63.7</v>
      </c>
      <c r="AE244">
        <v>6.3</v>
      </c>
      <c r="AF244">
        <v>49000</v>
      </c>
      <c r="AG244">
        <v>70400</v>
      </c>
      <c r="AH244">
        <v>69.599999999999994</v>
      </c>
      <c r="AI244">
        <v>6.1</v>
      </c>
      <c r="AJ244">
        <v>49300</v>
      </c>
      <c r="AK244">
        <v>71500</v>
      </c>
      <c r="AL244">
        <v>68.900000000000006</v>
      </c>
      <c r="AM244">
        <v>6.2</v>
      </c>
      <c r="AN244">
        <v>55800</v>
      </c>
      <c r="AO244">
        <v>71200</v>
      </c>
      <c r="AP244">
        <v>78.400000000000006</v>
      </c>
      <c r="AQ244">
        <v>5.8</v>
      </c>
      <c r="AR244">
        <v>51700</v>
      </c>
      <c r="AS244">
        <v>69500</v>
      </c>
      <c r="AT244">
        <v>74.400000000000006</v>
      </c>
      <c r="AU244">
        <v>6.2</v>
      </c>
      <c r="AV244">
        <v>54100</v>
      </c>
      <c r="AW244">
        <v>69500</v>
      </c>
      <c r="AX244">
        <v>77.900000000000006</v>
      </c>
      <c r="AY244">
        <v>6</v>
      </c>
      <c r="AZ244">
        <v>51800</v>
      </c>
      <c r="BA244">
        <v>70500</v>
      </c>
      <c r="BB244">
        <v>73.400000000000006</v>
      </c>
      <c r="BC244">
        <v>6.7</v>
      </c>
      <c r="BD244">
        <v>49100</v>
      </c>
      <c r="BE244">
        <v>71000</v>
      </c>
      <c r="BF244">
        <v>69.099999999999994</v>
      </c>
      <c r="BG244">
        <v>7.4</v>
      </c>
      <c r="BH244">
        <v>56300</v>
      </c>
      <c r="BI244">
        <v>71100</v>
      </c>
      <c r="BJ244">
        <v>79.2</v>
      </c>
      <c r="BK244">
        <v>6</v>
      </c>
      <c r="BL244">
        <v>57400</v>
      </c>
      <c r="BM244">
        <v>71500</v>
      </c>
      <c r="BN244">
        <v>80.2</v>
      </c>
      <c r="BO244">
        <v>5.7</v>
      </c>
      <c r="BP244">
        <v>51800</v>
      </c>
      <c r="BQ244">
        <v>71200</v>
      </c>
      <c r="BR244">
        <v>72.8</v>
      </c>
      <c r="BS244">
        <v>6.9</v>
      </c>
      <c r="BT244">
        <v>54700</v>
      </c>
      <c r="BU244">
        <v>72700</v>
      </c>
      <c r="BV244">
        <v>75.2</v>
      </c>
      <c r="BW244">
        <v>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122000</v>
      </c>
      <c r="E245">
        <v>169600</v>
      </c>
      <c r="F245">
        <v>72</v>
      </c>
      <c r="G245">
        <v>2.4</v>
      </c>
      <c r="H245">
        <v>119000</v>
      </c>
      <c r="I245">
        <v>169900</v>
      </c>
      <c r="J245">
        <v>70</v>
      </c>
      <c r="K245">
        <v>2.6</v>
      </c>
      <c r="L245">
        <v>116700</v>
      </c>
      <c r="M245">
        <v>169200</v>
      </c>
      <c r="N245">
        <v>68.900000000000006</v>
      </c>
      <c r="O245">
        <v>2.7</v>
      </c>
      <c r="P245">
        <v>116200</v>
      </c>
      <c r="Q245">
        <v>168100</v>
      </c>
      <c r="R245">
        <v>69.099999999999994</v>
      </c>
      <c r="S245">
        <v>2.8</v>
      </c>
      <c r="T245">
        <v>119300</v>
      </c>
      <c r="U245">
        <v>168500</v>
      </c>
      <c r="V245">
        <v>70.8</v>
      </c>
      <c r="W245">
        <v>2.8</v>
      </c>
      <c r="X245">
        <v>119400</v>
      </c>
      <c r="Y245">
        <v>169700</v>
      </c>
      <c r="Z245">
        <v>70.400000000000006</v>
      </c>
      <c r="AA245">
        <v>2.8</v>
      </c>
      <c r="AB245">
        <v>118400</v>
      </c>
      <c r="AC245">
        <v>168200</v>
      </c>
      <c r="AD245">
        <v>70.400000000000006</v>
      </c>
      <c r="AE245">
        <v>2.8</v>
      </c>
      <c r="AF245">
        <v>114500</v>
      </c>
      <c r="AG245">
        <v>169700</v>
      </c>
      <c r="AH245">
        <v>67.5</v>
      </c>
      <c r="AI245">
        <v>3.1</v>
      </c>
      <c r="AJ245">
        <v>117300</v>
      </c>
      <c r="AK245">
        <v>167400</v>
      </c>
      <c r="AL245">
        <v>70.099999999999994</v>
      </c>
      <c r="AM245">
        <v>3</v>
      </c>
      <c r="AN245">
        <v>118500</v>
      </c>
      <c r="AO245">
        <v>165200</v>
      </c>
      <c r="AP245">
        <v>71.7</v>
      </c>
      <c r="AQ245">
        <v>3</v>
      </c>
      <c r="AR245">
        <v>115500</v>
      </c>
      <c r="AS245">
        <v>164200</v>
      </c>
      <c r="AT245">
        <v>70.400000000000006</v>
      </c>
      <c r="AU245">
        <v>3</v>
      </c>
      <c r="AV245">
        <v>119900</v>
      </c>
      <c r="AW245">
        <v>163500</v>
      </c>
      <c r="AX245">
        <v>73.3</v>
      </c>
      <c r="AY245">
        <v>2.9</v>
      </c>
      <c r="AZ245">
        <v>113700</v>
      </c>
      <c r="BA245">
        <v>162200</v>
      </c>
      <c r="BB245">
        <v>70.099999999999994</v>
      </c>
      <c r="BC245">
        <v>3</v>
      </c>
      <c r="BD245">
        <v>113300</v>
      </c>
      <c r="BE245">
        <v>161700</v>
      </c>
      <c r="BF245">
        <v>70</v>
      </c>
      <c r="BG245">
        <v>3</v>
      </c>
      <c r="BH245">
        <v>121800</v>
      </c>
      <c r="BI245">
        <v>162500</v>
      </c>
      <c r="BJ245">
        <v>75</v>
      </c>
      <c r="BK245">
        <v>2.8</v>
      </c>
      <c r="BL245">
        <v>120900</v>
      </c>
      <c r="BM245">
        <v>161600</v>
      </c>
      <c r="BN245">
        <v>74.8</v>
      </c>
      <c r="BO245">
        <v>3</v>
      </c>
      <c r="BP245">
        <v>117900</v>
      </c>
      <c r="BQ245">
        <v>158600</v>
      </c>
      <c r="BR245">
        <v>74.400000000000006</v>
      </c>
      <c r="BS245">
        <v>3.3</v>
      </c>
      <c r="BT245">
        <v>118400</v>
      </c>
      <c r="BU245">
        <v>158000</v>
      </c>
      <c r="BV245">
        <v>74.900000000000006</v>
      </c>
      <c r="BW245">
        <v>3.6</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37100</v>
      </c>
      <c r="E246">
        <v>50700</v>
      </c>
      <c r="F246">
        <v>73.099999999999994</v>
      </c>
      <c r="G246">
        <v>3.4</v>
      </c>
      <c r="H246">
        <v>37500</v>
      </c>
      <c r="I246">
        <v>49800</v>
      </c>
      <c r="J246">
        <v>75.3</v>
      </c>
      <c r="K246">
        <v>3.7</v>
      </c>
      <c r="L246">
        <v>34700</v>
      </c>
      <c r="M246">
        <v>50000</v>
      </c>
      <c r="N246">
        <v>69.5</v>
      </c>
      <c r="O246">
        <v>6.9</v>
      </c>
      <c r="P246">
        <v>36800</v>
      </c>
      <c r="Q246">
        <v>50200</v>
      </c>
      <c r="R246">
        <v>73.3</v>
      </c>
      <c r="S246">
        <v>6.8</v>
      </c>
      <c r="T246">
        <v>42100</v>
      </c>
      <c r="U246">
        <v>52600</v>
      </c>
      <c r="V246">
        <v>79.900000000000006</v>
      </c>
      <c r="W246">
        <v>6.7</v>
      </c>
      <c r="X246">
        <v>36000</v>
      </c>
      <c r="Y246">
        <v>54600</v>
      </c>
      <c r="Z246">
        <v>66</v>
      </c>
      <c r="AA246">
        <v>8.5</v>
      </c>
      <c r="AB246">
        <v>41700</v>
      </c>
      <c r="AC246">
        <v>54800</v>
      </c>
      <c r="AD246">
        <v>76.099999999999994</v>
      </c>
      <c r="AE246">
        <v>6.3</v>
      </c>
      <c r="AF246">
        <v>40100</v>
      </c>
      <c r="AG246">
        <v>54800</v>
      </c>
      <c r="AH246">
        <v>73.3</v>
      </c>
      <c r="AI246">
        <v>6.3</v>
      </c>
      <c r="AJ246">
        <v>42300</v>
      </c>
      <c r="AK246">
        <v>52600</v>
      </c>
      <c r="AL246">
        <v>80.3</v>
      </c>
      <c r="AM246">
        <v>6.2</v>
      </c>
      <c r="AN246">
        <v>40200</v>
      </c>
      <c r="AO246">
        <v>52900</v>
      </c>
      <c r="AP246">
        <v>76.099999999999994</v>
      </c>
      <c r="AQ246">
        <v>6.2</v>
      </c>
      <c r="AR246">
        <v>39800</v>
      </c>
      <c r="AS246">
        <v>54400</v>
      </c>
      <c r="AT246">
        <v>73.2</v>
      </c>
      <c r="AU246">
        <v>6.5</v>
      </c>
      <c r="AV246">
        <v>42600</v>
      </c>
      <c r="AW246">
        <v>53300</v>
      </c>
      <c r="AX246">
        <v>79.8</v>
      </c>
      <c r="AY246">
        <v>6.5</v>
      </c>
      <c r="AZ246">
        <v>44300</v>
      </c>
      <c r="BA246">
        <v>52900</v>
      </c>
      <c r="BB246">
        <v>83.7</v>
      </c>
      <c r="BC246">
        <v>6.5</v>
      </c>
      <c r="BD246">
        <v>42100</v>
      </c>
      <c r="BE246">
        <v>53500</v>
      </c>
      <c r="BF246">
        <v>78.8</v>
      </c>
      <c r="BG246">
        <v>7</v>
      </c>
      <c r="BH246">
        <v>41500</v>
      </c>
      <c r="BI246">
        <v>53900</v>
      </c>
      <c r="BJ246">
        <v>77</v>
      </c>
      <c r="BK246">
        <v>7</v>
      </c>
      <c r="BL246">
        <v>39900</v>
      </c>
      <c r="BM246">
        <v>55900</v>
      </c>
      <c r="BN246">
        <v>71.3</v>
      </c>
      <c r="BO246">
        <v>7</v>
      </c>
      <c r="BP246">
        <v>43600</v>
      </c>
      <c r="BQ246">
        <v>55700</v>
      </c>
      <c r="BR246">
        <v>78.3</v>
      </c>
      <c r="BS246">
        <v>7.6</v>
      </c>
      <c r="BT246">
        <v>40100</v>
      </c>
      <c r="BU246">
        <v>52400</v>
      </c>
      <c r="BV246">
        <v>76.400000000000006</v>
      </c>
      <c r="BW246">
        <v>8.8000000000000007</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50700</v>
      </c>
      <c r="E247">
        <v>67700</v>
      </c>
      <c r="F247">
        <v>75</v>
      </c>
      <c r="G247">
        <v>3.4</v>
      </c>
      <c r="H247">
        <v>52400</v>
      </c>
      <c r="I247">
        <v>69000</v>
      </c>
      <c r="J247">
        <v>75.900000000000006</v>
      </c>
      <c r="K247">
        <v>3.8</v>
      </c>
      <c r="L247">
        <v>53400</v>
      </c>
      <c r="M247">
        <v>70800</v>
      </c>
      <c r="N247">
        <v>75.400000000000006</v>
      </c>
      <c r="O247">
        <v>5.9</v>
      </c>
      <c r="P247">
        <v>58900</v>
      </c>
      <c r="Q247">
        <v>70000</v>
      </c>
      <c r="R247">
        <v>84.1</v>
      </c>
      <c r="S247">
        <v>5.2</v>
      </c>
      <c r="T247">
        <v>50500</v>
      </c>
      <c r="U247">
        <v>69500</v>
      </c>
      <c r="V247">
        <v>72.599999999999994</v>
      </c>
      <c r="W247">
        <v>6.5</v>
      </c>
      <c r="X247">
        <v>54100</v>
      </c>
      <c r="Y247">
        <v>71000</v>
      </c>
      <c r="Z247">
        <v>76.2</v>
      </c>
      <c r="AA247">
        <v>6.8</v>
      </c>
      <c r="AB247">
        <v>48700</v>
      </c>
      <c r="AC247">
        <v>72000</v>
      </c>
      <c r="AD247">
        <v>67.599999999999994</v>
      </c>
      <c r="AE247">
        <v>7.7</v>
      </c>
      <c r="AF247">
        <v>54600</v>
      </c>
      <c r="AG247">
        <v>71400</v>
      </c>
      <c r="AH247">
        <v>76.5</v>
      </c>
      <c r="AI247">
        <v>6.7</v>
      </c>
      <c r="AJ247">
        <v>53900</v>
      </c>
      <c r="AK247">
        <v>68900</v>
      </c>
      <c r="AL247">
        <v>78.2</v>
      </c>
      <c r="AM247">
        <v>6.4</v>
      </c>
      <c r="AN247">
        <v>53500</v>
      </c>
      <c r="AO247">
        <v>69500</v>
      </c>
      <c r="AP247">
        <v>77</v>
      </c>
      <c r="AQ247">
        <v>6.9</v>
      </c>
      <c r="AR247">
        <v>51200</v>
      </c>
      <c r="AS247">
        <v>70600</v>
      </c>
      <c r="AT247">
        <v>72.5</v>
      </c>
      <c r="AU247">
        <v>8.1</v>
      </c>
      <c r="AV247">
        <v>52400</v>
      </c>
      <c r="AW247">
        <v>70200</v>
      </c>
      <c r="AX247">
        <v>74.599999999999994</v>
      </c>
      <c r="AY247">
        <v>7.8</v>
      </c>
      <c r="AZ247">
        <v>50500</v>
      </c>
      <c r="BA247">
        <v>70400</v>
      </c>
      <c r="BB247">
        <v>71.7</v>
      </c>
      <c r="BC247">
        <v>8.1999999999999993</v>
      </c>
      <c r="BD247">
        <v>51900</v>
      </c>
      <c r="BE247">
        <v>70500</v>
      </c>
      <c r="BF247">
        <v>73.599999999999994</v>
      </c>
      <c r="BG247">
        <v>8.3000000000000007</v>
      </c>
      <c r="BH247">
        <v>51400</v>
      </c>
      <c r="BI247">
        <v>70000</v>
      </c>
      <c r="BJ247">
        <v>73.5</v>
      </c>
      <c r="BK247">
        <v>9.1999999999999993</v>
      </c>
      <c r="BL247">
        <v>55600</v>
      </c>
      <c r="BM247">
        <v>70300</v>
      </c>
      <c r="BN247">
        <v>79.099999999999994</v>
      </c>
      <c r="BO247">
        <v>8.5</v>
      </c>
      <c r="BP247">
        <v>52000</v>
      </c>
      <c r="BQ247">
        <v>70900</v>
      </c>
      <c r="BR247">
        <v>73.400000000000006</v>
      </c>
      <c r="BS247">
        <v>8.1</v>
      </c>
      <c r="BT247">
        <v>50000</v>
      </c>
      <c r="BU247">
        <v>71000</v>
      </c>
      <c r="BV247">
        <v>70.5</v>
      </c>
      <c r="BW247">
        <v>7.6</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228200</v>
      </c>
      <c r="E248">
        <v>339400</v>
      </c>
      <c r="F248">
        <v>67.2</v>
      </c>
      <c r="G248">
        <v>2.7</v>
      </c>
      <c r="H248">
        <v>238700</v>
      </c>
      <c r="I248">
        <v>343800</v>
      </c>
      <c r="J248">
        <v>69.400000000000006</v>
      </c>
      <c r="K248">
        <v>2.6</v>
      </c>
      <c r="L248">
        <v>228900</v>
      </c>
      <c r="M248">
        <v>343700</v>
      </c>
      <c r="N248">
        <v>66.599999999999994</v>
      </c>
      <c r="O248">
        <v>2.7</v>
      </c>
      <c r="P248">
        <v>239500</v>
      </c>
      <c r="Q248">
        <v>347700</v>
      </c>
      <c r="R248">
        <v>68.900000000000006</v>
      </c>
      <c r="S248">
        <v>2.8</v>
      </c>
      <c r="T248">
        <v>241900</v>
      </c>
      <c r="U248">
        <v>351400</v>
      </c>
      <c r="V248">
        <v>68.8</v>
      </c>
      <c r="W248">
        <v>2.8</v>
      </c>
      <c r="X248">
        <v>234400</v>
      </c>
      <c r="Y248">
        <v>354600</v>
      </c>
      <c r="Z248">
        <v>66.099999999999994</v>
      </c>
      <c r="AA248">
        <v>2.8</v>
      </c>
      <c r="AB248">
        <v>236900</v>
      </c>
      <c r="AC248">
        <v>357600</v>
      </c>
      <c r="AD248">
        <v>66.2</v>
      </c>
      <c r="AE248">
        <v>2.9</v>
      </c>
      <c r="AF248">
        <v>236900</v>
      </c>
      <c r="AG248">
        <v>362900</v>
      </c>
      <c r="AH248">
        <v>65.3</v>
      </c>
      <c r="AI248">
        <v>3</v>
      </c>
      <c r="AJ248">
        <v>239400</v>
      </c>
      <c r="AK248">
        <v>365300</v>
      </c>
      <c r="AL248">
        <v>65.5</v>
      </c>
      <c r="AM248">
        <v>2.9</v>
      </c>
      <c r="AN248">
        <v>254200</v>
      </c>
      <c r="AO248">
        <v>364900</v>
      </c>
      <c r="AP248">
        <v>69.7</v>
      </c>
      <c r="AQ248">
        <v>2.9</v>
      </c>
      <c r="AR248">
        <v>258600</v>
      </c>
      <c r="AS248">
        <v>370100</v>
      </c>
      <c r="AT248">
        <v>69.900000000000006</v>
      </c>
      <c r="AU248">
        <v>2.9</v>
      </c>
      <c r="AV248">
        <v>260200</v>
      </c>
      <c r="AW248">
        <v>370500</v>
      </c>
      <c r="AX248">
        <v>70.2</v>
      </c>
      <c r="AY248">
        <v>2.9</v>
      </c>
      <c r="AZ248">
        <v>252400</v>
      </c>
      <c r="BA248">
        <v>373700</v>
      </c>
      <c r="BB248">
        <v>67.5</v>
      </c>
      <c r="BC248">
        <v>3</v>
      </c>
      <c r="BD248">
        <v>265600</v>
      </c>
      <c r="BE248">
        <v>375500</v>
      </c>
      <c r="BF248">
        <v>70.7</v>
      </c>
      <c r="BG248">
        <v>3</v>
      </c>
      <c r="BH248">
        <v>276600</v>
      </c>
      <c r="BI248">
        <v>379100</v>
      </c>
      <c r="BJ248">
        <v>73</v>
      </c>
      <c r="BK248">
        <v>3.1</v>
      </c>
      <c r="BL248">
        <v>282000</v>
      </c>
      <c r="BM248">
        <v>381200</v>
      </c>
      <c r="BN248">
        <v>74</v>
      </c>
      <c r="BO248">
        <v>3</v>
      </c>
      <c r="BP248">
        <v>269300</v>
      </c>
      <c r="BQ248">
        <v>382600</v>
      </c>
      <c r="BR248">
        <v>70.400000000000006</v>
      </c>
      <c r="BS248">
        <v>3.4</v>
      </c>
      <c r="BT248">
        <v>284400</v>
      </c>
      <c r="BU248">
        <v>381200</v>
      </c>
      <c r="BV248">
        <v>74.599999999999994</v>
      </c>
      <c r="BW248">
        <v>3.1</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135700</v>
      </c>
      <c r="E249">
        <v>176700</v>
      </c>
      <c r="F249">
        <v>76.8</v>
      </c>
      <c r="G249">
        <v>1.5</v>
      </c>
      <c r="H249">
        <v>139100</v>
      </c>
      <c r="I249">
        <v>179100</v>
      </c>
      <c r="J249">
        <v>77.7</v>
      </c>
      <c r="K249">
        <v>1.6</v>
      </c>
      <c r="L249">
        <v>136400</v>
      </c>
      <c r="M249">
        <v>180800</v>
      </c>
      <c r="N249">
        <v>75.5</v>
      </c>
      <c r="O249">
        <v>2.7</v>
      </c>
      <c r="P249">
        <v>137700</v>
      </c>
      <c r="Q249">
        <v>181900</v>
      </c>
      <c r="R249">
        <v>75.7</v>
      </c>
      <c r="S249">
        <v>2.6</v>
      </c>
      <c r="T249">
        <v>138600</v>
      </c>
      <c r="U249">
        <v>184000</v>
      </c>
      <c r="V249">
        <v>75.3</v>
      </c>
      <c r="W249">
        <v>2.4</v>
      </c>
      <c r="X249">
        <v>139200</v>
      </c>
      <c r="Y249">
        <v>184400</v>
      </c>
      <c r="Z249">
        <v>75.400000000000006</v>
      </c>
      <c r="AA249">
        <v>2.5</v>
      </c>
      <c r="AB249">
        <v>141400</v>
      </c>
      <c r="AC249">
        <v>184000</v>
      </c>
      <c r="AD249">
        <v>76.8</v>
      </c>
      <c r="AE249">
        <v>2.5</v>
      </c>
      <c r="AF249">
        <v>138600</v>
      </c>
      <c r="AG249">
        <v>185100</v>
      </c>
      <c r="AH249">
        <v>74.900000000000006</v>
      </c>
      <c r="AI249">
        <v>2.7</v>
      </c>
      <c r="AJ249">
        <v>140000</v>
      </c>
      <c r="AK249">
        <v>185100</v>
      </c>
      <c r="AL249">
        <v>75.599999999999994</v>
      </c>
      <c r="AM249">
        <v>2.8</v>
      </c>
      <c r="AN249">
        <v>143600</v>
      </c>
      <c r="AO249">
        <v>184700</v>
      </c>
      <c r="AP249">
        <v>77.7</v>
      </c>
      <c r="AQ249">
        <v>2.7</v>
      </c>
      <c r="AR249">
        <v>143300</v>
      </c>
      <c r="AS249">
        <v>183800</v>
      </c>
      <c r="AT249">
        <v>77.900000000000006</v>
      </c>
      <c r="AU249">
        <v>2.7</v>
      </c>
      <c r="AV249">
        <v>147400</v>
      </c>
      <c r="AW249">
        <v>183800</v>
      </c>
      <c r="AX249">
        <v>80.2</v>
      </c>
      <c r="AY249">
        <v>2.7</v>
      </c>
      <c r="AZ249">
        <v>146500</v>
      </c>
      <c r="BA249">
        <v>184000</v>
      </c>
      <c r="BB249">
        <v>79.599999999999994</v>
      </c>
      <c r="BC249">
        <v>2.9</v>
      </c>
      <c r="BD249">
        <v>143800</v>
      </c>
      <c r="BE249">
        <v>184700</v>
      </c>
      <c r="BF249">
        <v>77.900000000000006</v>
      </c>
      <c r="BG249">
        <v>2.9</v>
      </c>
      <c r="BH249">
        <v>150600</v>
      </c>
      <c r="BI249">
        <v>182900</v>
      </c>
      <c r="BJ249">
        <v>82.3</v>
      </c>
      <c r="BK249">
        <v>2.6</v>
      </c>
      <c r="BL249">
        <v>147100</v>
      </c>
      <c r="BM249">
        <v>182300</v>
      </c>
      <c r="BN249">
        <v>80.7</v>
      </c>
      <c r="BO249">
        <v>2.7</v>
      </c>
      <c r="BP249">
        <v>141300</v>
      </c>
      <c r="BQ249">
        <v>182700</v>
      </c>
      <c r="BR249">
        <v>77.400000000000006</v>
      </c>
      <c r="BS249">
        <v>3.3</v>
      </c>
      <c r="BT249">
        <v>135300</v>
      </c>
      <c r="BU249">
        <v>180200</v>
      </c>
      <c r="BV249">
        <v>75.099999999999994</v>
      </c>
      <c r="BW249">
        <v>3.6</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58800</v>
      </c>
      <c r="E250">
        <v>80300</v>
      </c>
      <c r="F250">
        <v>73.2</v>
      </c>
      <c r="G250">
        <v>2.6</v>
      </c>
      <c r="H250">
        <v>60600</v>
      </c>
      <c r="I250">
        <v>81600</v>
      </c>
      <c r="J250">
        <v>74.3</v>
      </c>
      <c r="K250">
        <v>2.5</v>
      </c>
      <c r="L250">
        <v>61800</v>
      </c>
      <c r="M250">
        <v>83500</v>
      </c>
      <c r="N250">
        <v>74</v>
      </c>
      <c r="O250">
        <v>2.5</v>
      </c>
      <c r="P250">
        <v>61500</v>
      </c>
      <c r="Q250">
        <v>85900</v>
      </c>
      <c r="R250">
        <v>71.5</v>
      </c>
      <c r="S250">
        <v>2.6</v>
      </c>
      <c r="T250">
        <v>63600</v>
      </c>
      <c r="U250">
        <v>88400</v>
      </c>
      <c r="V250">
        <v>72</v>
      </c>
      <c r="W250">
        <v>2.5</v>
      </c>
      <c r="X250">
        <v>65300</v>
      </c>
      <c r="Y250">
        <v>91300</v>
      </c>
      <c r="Z250">
        <v>71.5</v>
      </c>
      <c r="AA250">
        <v>2.6</v>
      </c>
      <c r="AB250">
        <v>63700</v>
      </c>
      <c r="AC250">
        <v>92300</v>
      </c>
      <c r="AD250">
        <v>69</v>
      </c>
      <c r="AE250">
        <v>2.8</v>
      </c>
      <c r="AF250">
        <v>63800</v>
      </c>
      <c r="AG250">
        <v>93900</v>
      </c>
      <c r="AH250">
        <v>68</v>
      </c>
      <c r="AI250">
        <v>2.7</v>
      </c>
      <c r="AJ250">
        <v>64900</v>
      </c>
      <c r="AK250">
        <v>94200</v>
      </c>
      <c r="AL250">
        <v>68.900000000000006</v>
      </c>
      <c r="AM250">
        <v>2.9</v>
      </c>
      <c r="AN250">
        <v>65200</v>
      </c>
      <c r="AO250">
        <v>93700</v>
      </c>
      <c r="AP250">
        <v>69.599999999999994</v>
      </c>
      <c r="AQ250">
        <v>2.8</v>
      </c>
      <c r="AR250">
        <v>67200</v>
      </c>
      <c r="AS250">
        <v>94500</v>
      </c>
      <c r="AT250">
        <v>71.099999999999994</v>
      </c>
      <c r="AU250">
        <v>2.7</v>
      </c>
      <c r="AV250">
        <v>71900</v>
      </c>
      <c r="AW250">
        <v>96000</v>
      </c>
      <c r="AX250">
        <v>74.900000000000006</v>
      </c>
      <c r="AY250">
        <v>2.6</v>
      </c>
      <c r="AZ250">
        <v>71200</v>
      </c>
      <c r="BA250">
        <v>95800</v>
      </c>
      <c r="BB250">
        <v>74.3</v>
      </c>
      <c r="BC250">
        <v>2.7</v>
      </c>
      <c r="BD250">
        <v>72900</v>
      </c>
      <c r="BE250">
        <v>96200</v>
      </c>
      <c r="BF250">
        <v>75.8</v>
      </c>
      <c r="BG250">
        <v>2.6</v>
      </c>
      <c r="BH250">
        <v>71900</v>
      </c>
      <c r="BI250">
        <v>96400</v>
      </c>
      <c r="BJ250">
        <v>74.5</v>
      </c>
      <c r="BK250">
        <v>2.8</v>
      </c>
      <c r="BL250">
        <v>72500</v>
      </c>
      <c r="BM250">
        <v>96600</v>
      </c>
      <c r="BN250">
        <v>75.099999999999994</v>
      </c>
      <c r="BO250">
        <v>3</v>
      </c>
      <c r="BP250">
        <v>67200</v>
      </c>
      <c r="BQ250">
        <v>96800</v>
      </c>
      <c r="BR250">
        <v>69.5</v>
      </c>
      <c r="BS250">
        <v>4.0999999999999996</v>
      </c>
      <c r="BT250">
        <v>67100</v>
      </c>
      <c r="BU250">
        <v>95500</v>
      </c>
      <c r="BV250">
        <v>70.2</v>
      </c>
      <c r="BW250">
        <v>4.4000000000000004</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93700</v>
      </c>
      <c r="E251">
        <v>124100</v>
      </c>
      <c r="F251">
        <v>75.5</v>
      </c>
      <c r="G251">
        <v>2.4</v>
      </c>
      <c r="H251">
        <v>94000</v>
      </c>
      <c r="I251">
        <v>125000</v>
      </c>
      <c r="J251">
        <v>75.2</v>
      </c>
      <c r="K251">
        <v>2.6</v>
      </c>
      <c r="L251">
        <v>96900</v>
      </c>
      <c r="M251">
        <v>125900</v>
      </c>
      <c r="N251">
        <v>77</v>
      </c>
      <c r="O251">
        <v>2.6</v>
      </c>
      <c r="P251">
        <v>92700</v>
      </c>
      <c r="Q251">
        <v>126100</v>
      </c>
      <c r="R251">
        <v>73.5</v>
      </c>
      <c r="S251">
        <v>2.8</v>
      </c>
      <c r="T251">
        <v>92000</v>
      </c>
      <c r="U251">
        <v>127400</v>
      </c>
      <c r="V251">
        <v>72.2</v>
      </c>
      <c r="W251">
        <v>3</v>
      </c>
      <c r="X251">
        <v>84400</v>
      </c>
      <c r="Y251">
        <v>127300</v>
      </c>
      <c r="Z251">
        <v>66.3</v>
      </c>
      <c r="AA251">
        <v>2.9</v>
      </c>
      <c r="AB251">
        <v>86000</v>
      </c>
      <c r="AC251">
        <v>126100</v>
      </c>
      <c r="AD251">
        <v>68.2</v>
      </c>
      <c r="AE251">
        <v>3</v>
      </c>
      <c r="AF251">
        <v>90500</v>
      </c>
      <c r="AG251">
        <v>126800</v>
      </c>
      <c r="AH251">
        <v>71.400000000000006</v>
      </c>
      <c r="AI251">
        <v>2.9</v>
      </c>
      <c r="AJ251">
        <v>91800</v>
      </c>
      <c r="AK251">
        <v>127300</v>
      </c>
      <c r="AL251">
        <v>72.2</v>
      </c>
      <c r="AM251">
        <v>2.7</v>
      </c>
      <c r="AN251">
        <v>92000</v>
      </c>
      <c r="AO251">
        <v>127600</v>
      </c>
      <c r="AP251">
        <v>72.099999999999994</v>
      </c>
      <c r="AQ251">
        <v>2.7</v>
      </c>
      <c r="AR251">
        <v>91000</v>
      </c>
      <c r="AS251">
        <v>126200</v>
      </c>
      <c r="AT251">
        <v>72.099999999999994</v>
      </c>
      <c r="AU251">
        <v>2.8</v>
      </c>
      <c r="AV251">
        <v>91700</v>
      </c>
      <c r="AW251">
        <v>126500</v>
      </c>
      <c r="AX251">
        <v>72.5</v>
      </c>
      <c r="AY251">
        <v>2.8</v>
      </c>
      <c r="AZ251">
        <v>94800</v>
      </c>
      <c r="BA251">
        <v>128500</v>
      </c>
      <c r="BB251">
        <v>73.8</v>
      </c>
      <c r="BC251">
        <v>2.6</v>
      </c>
      <c r="BD251">
        <v>98900</v>
      </c>
      <c r="BE251">
        <v>128200</v>
      </c>
      <c r="BF251">
        <v>77.099999999999994</v>
      </c>
      <c r="BG251">
        <v>2.7</v>
      </c>
      <c r="BH251">
        <v>96600</v>
      </c>
      <c r="BI251">
        <v>126200</v>
      </c>
      <c r="BJ251">
        <v>76.5</v>
      </c>
      <c r="BK251">
        <v>2.7</v>
      </c>
      <c r="BL251">
        <v>97800</v>
      </c>
      <c r="BM251">
        <v>127800</v>
      </c>
      <c r="BN251">
        <v>76.5</v>
      </c>
      <c r="BO251">
        <v>2.8</v>
      </c>
      <c r="BP251">
        <v>99000</v>
      </c>
      <c r="BQ251">
        <v>127300</v>
      </c>
      <c r="BR251">
        <v>77.8</v>
      </c>
      <c r="BS251">
        <v>3.2</v>
      </c>
      <c r="BT251">
        <v>97600</v>
      </c>
      <c r="BU251">
        <v>126100</v>
      </c>
      <c r="BV251">
        <v>77.400000000000006</v>
      </c>
      <c r="BW251">
        <v>3.2</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239200</v>
      </c>
      <c r="E252">
        <v>311700</v>
      </c>
      <c r="F252">
        <v>76.7</v>
      </c>
      <c r="G252">
        <v>1.6</v>
      </c>
      <c r="H252">
        <v>237200</v>
      </c>
      <c r="I252">
        <v>313900</v>
      </c>
      <c r="J252">
        <v>75.599999999999994</v>
      </c>
      <c r="K252">
        <v>1.7</v>
      </c>
      <c r="L252">
        <v>234600</v>
      </c>
      <c r="M252">
        <v>316000</v>
      </c>
      <c r="N252">
        <v>74.3</v>
      </c>
      <c r="O252">
        <v>2.8</v>
      </c>
      <c r="P252">
        <v>242700</v>
      </c>
      <c r="Q252">
        <v>319500</v>
      </c>
      <c r="R252">
        <v>76</v>
      </c>
      <c r="S252">
        <v>2.6</v>
      </c>
      <c r="T252">
        <v>249300</v>
      </c>
      <c r="U252">
        <v>318600</v>
      </c>
      <c r="V252">
        <v>78.2</v>
      </c>
      <c r="W252">
        <v>2.5</v>
      </c>
      <c r="X252">
        <v>235300</v>
      </c>
      <c r="Y252">
        <v>319000</v>
      </c>
      <c r="Z252">
        <v>73.8</v>
      </c>
      <c r="AA252">
        <v>2.7</v>
      </c>
      <c r="AB252">
        <v>234600</v>
      </c>
      <c r="AC252">
        <v>318900</v>
      </c>
      <c r="AD252">
        <v>73.599999999999994</v>
      </c>
      <c r="AE252">
        <v>2.9</v>
      </c>
      <c r="AF252">
        <v>237800</v>
      </c>
      <c r="AG252">
        <v>318300</v>
      </c>
      <c r="AH252">
        <v>74.7</v>
      </c>
      <c r="AI252">
        <v>2.8</v>
      </c>
      <c r="AJ252">
        <v>235000</v>
      </c>
      <c r="AK252">
        <v>315100</v>
      </c>
      <c r="AL252">
        <v>74.599999999999994</v>
      </c>
      <c r="AM252">
        <v>2.8</v>
      </c>
      <c r="AN252">
        <v>241300</v>
      </c>
      <c r="AO252">
        <v>314700</v>
      </c>
      <c r="AP252">
        <v>76.7</v>
      </c>
      <c r="AQ252">
        <v>2.8</v>
      </c>
      <c r="AR252">
        <v>242800</v>
      </c>
      <c r="AS252">
        <v>316900</v>
      </c>
      <c r="AT252">
        <v>76.599999999999994</v>
      </c>
      <c r="AU252">
        <v>2.8</v>
      </c>
      <c r="AV252">
        <v>247700</v>
      </c>
      <c r="AW252">
        <v>316500</v>
      </c>
      <c r="AX252">
        <v>78.3</v>
      </c>
      <c r="AY252">
        <v>2.8</v>
      </c>
      <c r="AZ252">
        <v>242400</v>
      </c>
      <c r="BA252">
        <v>319100</v>
      </c>
      <c r="BB252">
        <v>76</v>
      </c>
      <c r="BC252">
        <v>3</v>
      </c>
      <c r="BD252">
        <v>240900</v>
      </c>
      <c r="BE252">
        <v>317200</v>
      </c>
      <c r="BF252">
        <v>76</v>
      </c>
      <c r="BG252">
        <v>3</v>
      </c>
      <c r="BH252">
        <v>251500</v>
      </c>
      <c r="BI252">
        <v>316200</v>
      </c>
      <c r="BJ252">
        <v>79.599999999999994</v>
      </c>
      <c r="BK252">
        <v>2.7</v>
      </c>
      <c r="BL252">
        <v>255400</v>
      </c>
      <c r="BM252">
        <v>317600</v>
      </c>
      <c r="BN252">
        <v>80.400000000000006</v>
      </c>
      <c r="BO252">
        <v>2.7</v>
      </c>
      <c r="BP252">
        <v>243200</v>
      </c>
      <c r="BQ252">
        <v>315000</v>
      </c>
      <c r="BR252">
        <v>77.2</v>
      </c>
      <c r="BS252">
        <v>3.2</v>
      </c>
      <c r="BT252">
        <v>241900</v>
      </c>
      <c r="BU252">
        <v>317700</v>
      </c>
      <c r="BV252">
        <v>76.099999999999994</v>
      </c>
      <c r="BW252">
        <v>2.9</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64700</v>
      </c>
      <c r="E253">
        <v>84700</v>
      </c>
      <c r="F253">
        <v>76.400000000000006</v>
      </c>
      <c r="G253">
        <v>2.6</v>
      </c>
      <c r="H253">
        <v>64900</v>
      </c>
      <c r="I253">
        <v>83800</v>
      </c>
      <c r="J253">
        <v>77.400000000000006</v>
      </c>
      <c r="K253">
        <v>2.7</v>
      </c>
      <c r="L253">
        <v>61600</v>
      </c>
      <c r="M253">
        <v>85800</v>
      </c>
      <c r="N253">
        <v>71.8</v>
      </c>
      <c r="O253">
        <v>5.6</v>
      </c>
      <c r="P253">
        <v>64100</v>
      </c>
      <c r="Q253">
        <v>86100</v>
      </c>
      <c r="R253">
        <v>74.5</v>
      </c>
      <c r="S253">
        <v>5.2</v>
      </c>
      <c r="T253">
        <v>64900</v>
      </c>
      <c r="U253">
        <v>85100</v>
      </c>
      <c r="V253">
        <v>76.2</v>
      </c>
      <c r="W253">
        <v>5.3</v>
      </c>
      <c r="X253">
        <v>64800</v>
      </c>
      <c r="Y253">
        <v>87100</v>
      </c>
      <c r="Z253">
        <v>74.400000000000006</v>
      </c>
      <c r="AA253">
        <v>5.4</v>
      </c>
      <c r="AB253">
        <v>63900</v>
      </c>
      <c r="AC253">
        <v>86500</v>
      </c>
      <c r="AD253">
        <v>73.8</v>
      </c>
      <c r="AE253">
        <v>5.7</v>
      </c>
      <c r="AF253">
        <v>66400</v>
      </c>
      <c r="AG253">
        <v>84900</v>
      </c>
      <c r="AH253">
        <v>78.2</v>
      </c>
      <c r="AI253">
        <v>5.5</v>
      </c>
      <c r="AJ253">
        <v>66100</v>
      </c>
      <c r="AK253">
        <v>83500</v>
      </c>
      <c r="AL253">
        <v>79.099999999999994</v>
      </c>
      <c r="AM253">
        <v>5.4</v>
      </c>
      <c r="AN253">
        <v>63400</v>
      </c>
      <c r="AO253">
        <v>83000</v>
      </c>
      <c r="AP253">
        <v>76.400000000000006</v>
      </c>
      <c r="AQ253">
        <v>5.6</v>
      </c>
      <c r="AR253">
        <v>67500</v>
      </c>
      <c r="AS253">
        <v>85900</v>
      </c>
      <c r="AT253">
        <v>78.5</v>
      </c>
      <c r="AU253">
        <v>5.3</v>
      </c>
      <c r="AV253">
        <v>66300</v>
      </c>
      <c r="AW253">
        <v>85200</v>
      </c>
      <c r="AX253">
        <v>77.8</v>
      </c>
      <c r="AY253">
        <v>5.6</v>
      </c>
      <c r="AZ253">
        <v>67600</v>
      </c>
      <c r="BA253">
        <v>85300</v>
      </c>
      <c r="BB253">
        <v>79.3</v>
      </c>
      <c r="BC253">
        <v>5.3</v>
      </c>
      <c r="BD253">
        <v>71000</v>
      </c>
      <c r="BE253">
        <v>85500</v>
      </c>
      <c r="BF253">
        <v>83</v>
      </c>
      <c r="BG253">
        <v>4.7</v>
      </c>
      <c r="BH253">
        <v>65300</v>
      </c>
      <c r="BI253">
        <v>83900</v>
      </c>
      <c r="BJ253">
        <v>77.8</v>
      </c>
      <c r="BK253">
        <v>5.2</v>
      </c>
      <c r="BL253">
        <v>65900</v>
      </c>
      <c r="BM253">
        <v>85200</v>
      </c>
      <c r="BN253">
        <v>77.3</v>
      </c>
      <c r="BO253">
        <v>5.4</v>
      </c>
      <c r="BP253">
        <v>65900</v>
      </c>
      <c r="BQ253">
        <v>83300</v>
      </c>
      <c r="BR253">
        <v>79.099999999999994</v>
      </c>
      <c r="BS253">
        <v>6</v>
      </c>
      <c r="BT253">
        <v>67500</v>
      </c>
      <c r="BU253">
        <v>85600</v>
      </c>
      <c r="BV253">
        <v>78.900000000000006</v>
      </c>
      <c r="BW253">
        <v>5.2</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72300</v>
      </c>
      <c r="E254">
        <v>86900</v>
      </c>
      <c r="F254">
        <v>83.3</v>
      </c>
      <c r="G254">
        <v>3</v>
      </c>
      <c r="H254">
        <v>73200</v>
      </c>
      <c r="I254">
        <v>88300</v>
      </c>
      <c r="J254">
        <v>83</v>
      </c>
      <c r="K254">
        <v>3.1</v>
      </c>
      <c r="L254">
        <v>71100</v>
      </c>
      <c r="M254">
        <v>88700</v>
      </c>
      <c r="N254">
        <v>80.099999999999994</v>
      </c>
      <c r="O254">
        <v>4.4000000000000004</v>
      </c>
      <c r="P254">
        <v>71900</v>
      </c>
      <c r="Q254">
        <v>90300</v>
      </c>
      <c r="R254">
        <v>79.599999999999994</v>
      </c>
      <c r="S254">
        <v>4.2</v>
      </c>
      <c r="T254">
        <v>72900</v>
      </c>
      <c r="U254">
        <v>90700</v>
      </c>
      <c r="V254">
        <v>80.400000000000006</v>
      </c>
      <c r="W254">
        <v>4.4000000000000004</v>
      </c>
      <c r="X254">
        <v>72400</v>
      </c>
      <c r="Y254">
        <v>90400</v>
      </c>
      <c r="Z254">
        <v>80.099999999999994</v>
      </c>
      <c r="AA254">
        <v>4.5</v>
      </c>
      <c r="AB254">
        <v>71500</v>
      </c>
      <c r="AC254">
        <v>91800</v>
      </c>
      <c r="AD254">
        <v>77.8</v>
      </c>
      <c r="AE254">
        <v>4.7</v>
      </c>
      <c r="AF254">
        <v>77000</v>
      </c>
      <c r="AG254">
        <v>93100</v>
      </c>
      <c r="AH254">
        <v>82.7</v>
      </c>
      <c r="AI254">
        <v>4.4000000000000004</v>
      </c>
      <c r="AJ254">
        <v>74000</v>
      </c>
      <c r="AK254">
        <v>93300</v>
      </c>
      <c r="AL254">
        <v>79.3</v>
      </c>
      <c r="AM254">
        <v>4.7</v>
      </c>
      <c r="AN254">
        <v>70700</v>
      </c>
      <c r="AO254">
        <v>92500</v>
      </c>
      <c r="AP254">
        <v>76.400000000000006</v>
      </c>
      <c r="AQ254">
        <v>4.8</v>
      </c>
      <c r="AR254">
        <v>73800</v>
      </c>
      <c r="AS254">
        <v>92700</v>
      </c>
      <c r="AT254">
        <v>79.5</v>
      </c>
      <c r="AU254">
        <v>4.8</v>
      </c>
      <c r="AV254">
        <v>77300</v>
      </c>
      <c r="AW254">
        <v>93300</v>
      </c>
      <c r="AX254">
        <v>82.8</v>
      </c>
      <c r="AY254">
        <v>4.3</v>
      </c>
      <c r="AZ254">
        <v>77200</v>
      </c>
      <c r="BA254">
        <v>93300</v>
      </c>
      <c r="BB254">
        <v>82.8</v>
      </c>
      <c r="BC254">
        <v>4.5</v>
      </c>
      <c r="BD254">
        <v>78900</v>
      </c>
      <c r="BE254">
        <v>93800</v>
      </c>
      <c r="BF254">
        <v>84.1</v>
      </c>
      <c r="BG254">
        <v>4.4000000000000004</v>
      </c>
      <c r="BH254">
        <v>81300</v>
      </c>
      <c r="BI254">
        <v>95600</v>
      </c>
      <c r="BJ254">
        <v>85.1</v>
      </c>
      <c r="BK254">
        <v>4.8</v>
      </c>
      <c r="BL254">
        <v>79600</v>
      </c>
      <c r="BM254">
        <v>96600</v>
      </c>
      <c r="BN254">
        <v>82.4</v>
      </c>
      <c r="BO254">
        <v>5.2</v>
      </c>
      <c r="BP254">
        <v>74900</v>
      </c>
      <c r="BQ254">
        <v>97800</v>
      </c>
      <c r="BR254">
        <v>76.599999999999994</v>
      </c>
      <c r="BS254">
        <v>5.6</v>
      </c>
      <c r="BT254">
        <v>76200</v>
      </c>
      <c r="BU254">
        <v>93800</v>
      </c>
      <c r="BV254">
        <v>81.2</v>
      </c>
      <c r="BW254">
        <v>5</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44200</v>
      </c>
      <c r="E255">
        <v>56200</v>
      </c>
      <c r="F255">
        <v>78.8</v>
      </c>
      <c r="G255">
        <v>3.5</v>
      </c>
      <c r="H255">
        <v>45400</v>
      </c>
      <c r="I255">
        <v>57000</v>
      </c>
      <c r="J255">
        <v>79.599999999999994</v>
      </c>
      <c r="K255">
        <v>3.9</v>
      </c>
      <c r="L255">
        <v>46000</v>
      </c>
      <c r="M255">
        <v>57900</v>
      </c>
      <c r="N255">
        <v>79.400000000000006</v>
      </c>
      <c r="O255">
        <v>6.2</v>
      </c>
      <c r="P255">
        <v>43800</v>
      </c>
      <c r="Q255">
        <v>57500</v>
      </c>
      <c r="R255">
        <v>76.099999999999994</v>
      </c>
      <c r="S255">
        <v>6.9</v>
      </c>
      <c r="T255">
        <v>45900</v>
      </c>
      <c r="U255">
        <v>58600</v>
      </c>
      <c r="V255">
        <v>78.3</v>
      </c>
      <c r="W255">
        <v>5.8</v>
      </c>
      <c r="X255">
        <v>47500</v>
      </c>
      <c r="Y255">
        <v>59800</v>
      </c>
      <c r="Z255">
        <v>79.5</v>
      </c>
      <c r="AA255">
        <v>5.6</v>
      </c>
      <c r="AB255">
        <v>47900</v>
      </c>
      <c r="AC255">
        <v>62000</v>
      </c>
      <c r="AD255">
        <v>77.3</v>
      </c>
      <c r="AE255">
        <v>6.4</v>
      </c>
      <c r="AF255">
        <v>45900</v>
      </c>
      <c r="AG255">
        <v>60300</v>
      </c>
      <c r="AH255">
        <v>76.2</v>
      </c>
      <c r="AI255">
        <v>6.8</v>
      </c>
      <c r="AJ255">
        <v>42700</v>
      </c>
      <c r="AK255">
        <v>59900</v>
      </c>
      <c r="AL255">
        <v>71.400000000000006</v>
      </c>
      <c r="AM255">
        <v>7.3</v>
      </c>
      <c r="AN255">
        <v>48000</v>
      </c>
      <c r="AO255">
        <v>60600</v>
      </c>
      <c r="AP255">
        <v>79.099999999999994</v>
      </c>
      <c r="AQ255">
        <v>6.8</v>
      </c>
      <c r="AR255">
        <v>49500</v>
      </c>
      <c r="AS255">
        <v>61000</v>
      </c>
      <c r="AT255">
        <v>81.099999999999994</v>
      </c>
      <c r="AU255">
        <v>6</v>
      </c>
      <c r="AV255">
        <v>45900</v>
      </c>
      <c r="AW255">
        <v>62200</v>
      </c>
      <c r="AX255">
        <v>73.8</v>
      </c>
      <c r="AY255">
        <v>7.3</v>
      </c>
      <c r="AZ255">
        <v>48700</v>
      </c>
      <c r="BA255">
        <v>60800</v>
      </c>
      <c r="BB255">
        <v>80</v>
      </c>
      <c r="BC255">
        <v>6.4</v>
      </c>
      <c r="BD255">
        <v>50900</v>
      </c>
      <c r="BE255">
        <v>64300</v>
      </c>
      <c r="BF255">
        <v>79.2</v>
      </c>
      <c r="BG255">
        <v>6.7</v>
      </c>
      <c r="BH255">
        <v>51300</v>
      </c>
      <c r="BI255">
        <v>62200</v>
      </c>
      <c r="BJ255">
        <v>82.4</v>
      </c>
      <c r="BK255">
        <v>6</v>
      </c>
      <c r="BL255">
        <v>55800</v>
      </c>
      <c r="BM255">
        <v>63500</v>
      </c>
      <c r="BN255">
        <v>87.8</v>
      </c>
      <c r="BO255">
        <v>5.3</v>
      </c>
      <c r="BP255">
        <v>51200</v>
      </c>
      <c r="BQ255">
        <v>65600</v>
      </c>
      <c r="BR255">
        <v>78.099999999999994</v>
      </c>
      <c r="BS255">
        <v>7.1</v>
      </c>
      <c r="BT255">
        <v>50800</v>
      </c>
      <c r="BU255">
        <v>63200</v>
      </c>
      <c r="BV255">
        <v>80.400000000000006</v>
      </c>
      <c r="BW255">
        <v>6.4</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131600</v>
      </c>
      <c r="E256">
        <v>159800</v>
      </c>
      <c r="F256">
        <v>82.3</v>
      </c>
      <c r="G256">
        <v>2.4</v>
      </c>
      <c r="H256">
        <v>134600</v>
      </c>
      <c r="I256">
        <v>164100</v>
      </c>
      <c r="J256">
        <v>82</v>
      </c>
      <c r="K256">
        <v>2.4</v>
      </c>
      <c r="L256">
        <v>135100</v>
      </c>
      <c r="M256">
        <v>165000</v>
      </c>
      <c r="N256">
        <v>81.900000000000006</v>
      </c>
      <c r="O256">
        <v>2.2999999999999998</v>
      </c>
      <c r="P256">
        <v>133900</v>
      </c>
      <c r="Q256">
        <v>165700</v>
      </c>
      <c r="R256">
        <v>80.8</v>
      </c>
      <c r="S256">
        <v>2.4</v>
      </c>
      <c r="T256">
        <v>136000</v>
      </c>
      <c r="U256">
        <v>165700</v>
      </c>
      <c r="V256">
        <v>82.1</v>
      </c>
      <c r="W256">
        <v>2.2999999999999998</v>
      </c>
      <c r="X256">
        <v>132300</v>
      </c>
      <c r="Y256">
        <v>165800</v>
      </c>
      <c r="Z256">
        <v>79.8</v>
      </c>
      <c r="AA256">
        <v>2.5</v>
      </c>
      <c r="AB256">
        <v>132300</v>
      </c>
      <c r="AC256">
        <v>166300</v>
      </c>
      <c r="AD256">
        <v>79.599999999999994</v>
      </c>
      <c r="AE256">
        <v>2.6</v>
      </c>
      <c r="AF256">
        <v>128500</v>
      </c>
      <c r="AG256">
        <v>167500</v>
      </c>
      <c r="AH256">
        <v>76.7</v>
      </c>
      <c r="AI256">
        <v>2.8</v>
      </c>
      <c r="AJ256">
        <v>132800</v>
      </c>
      <c r="AK256">
        <v>169100</v>
      </c>
      <c r="AL256">
        <v>78.5</v>
      </c>
      <c r="AM256">
        <v>2.8</v>
      </c>
      <c r="AN256">
        <v>132300</v>
      </c>
      <c r="AO256">
        <v>171100</v>
      </c>
      <c r="AP256">
        <v>77.3</v>
      </c>
      <c r="AQ256">
        <v>2.7</v>
      </c>
      <c r="AR256">
        <v>138400</v>
      </c>
      <c r="AS256">
        <v>170300</v>
      </c>
      <c r="AT256">
        <v>81.3</v>
      </c>
      <c r="AU256">
        <v>2.7</v>
      </c>
      <c r="AV256">
        <v>135100</v>
      </c>
      <c r="AW256">
        <v>169100</v>
      </c>
      <c r="AX256">
        <v>79.900000000000006</v>
      </c>
      <c r="AY256">
        <v>2.7</v>
      </c>
      <c r="AZ256">
        <v>134100</v>
      </c>
      <c r="BA256">
        <v>169800</v>
      </c>
      <c r="BB256">
        <v>79</v>
      </c>
      <c r="BC256">
        <v>3</v>
      </c>
      <c r="BD256">
        <v>137700</v>
      </c>
      <c r="BE256">
        <v>173400</v>
      </c>
      <c r="BF256">
        <v>79.400000000000006</v>
      </c>
      <c r="BG256">
        <v>2.6</v>
      </c>
      <c r="BH256">
        <v>141300</v>
      </c>
      <c r="BI256">
        <v>174200</v>
      </c>
      <c r="BJ256">
        <v>81.099999999999994</v>
      </c>
      <c r="BK256">
        <v>2.6</v>
      </c>
      <c r="BL256">
        <v>142600</v>
      </c>
      <c r="BM256">
        <v>173600</v>
      </c>
      <c r="BN256">
        <v>82.2</v>
      </c>
      <c r="BO256">
        <v>2.6</v>
      </c>
      <c r="BP256">
        <v>143600</v>
      </c>
      <c r="BQ256">
        <v>175200</v>
      </c>
      <c r="BR256">
        <v>81.900000000000006</v>
      </c>
      <c r="BS256">
        <v>3</v>
      </c>
      <c r="BT256">
        <v>145100</v>
      </c>
      <c r="BU256">
        <v>177800</v>
      </c>
      <c r="BV256">
        <v>81.599999999999994</v>
      </c>
      <c r="BW256">
        <v>2.8</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36500</v>
      </c>
      <c r="E257">
        <v>48900</v>
      </c>
      <c r="F257">
        <v>74.7</v>
      </c>
      <c r="G257">
        <v>3.6</v>
      </c>
      <c r="H257">
        <v>38100</v>
      </c>
      <c r="I257">
        <v>49100</v>
      </c>
      <c r="J257">
        <v>77.599999999999994</v>
      </c>
      <c r="K257">
        <v>3.6</v>
      </c>
      <c r="L257">
        <v>41800</v>
      </c>
      <c r="M257">
        <v>51000</v>
      </c>
      <c r="N257">
        <v>81.900000000000006</v>
      </c>
      <c r="O257">
        <v>6.6</v>
      </c>
      <c r="P257">
        <v>40700</v>
      </c>
      <c r="Q257">
        <v>50200</v>
      </c>
      <c r="R257">
        <v>81.2</v>
      </c>
      <c r="S257">
        <v>6.2</v>
      </c>
      <c r="T257">
        <v>37200</v>
      </c>
      <c r="U257">
        <v>49600</v>
      </c>
      <c r="V257">
        <v>74.900000000000006</v>
      </c>
      <c r="W257">
        <v>6.6</v>
      </c>
      <c r="X257">
        <v>37900</v>
      </c>
      <c r="Y257">
        <v>50900</v>
      </c>
      <c r="Z257">
        <v>74.3</v>
      </c>
      <c r="AA257">
        <v>7</v>
      </c>
      <c r="AB257">
        <v>37800</v>
      </c>
      <c r="AC257">
        <v>51100</v>
      </c>
      <c r="AD257">
        <v>73.900000000000006</v>
      </c>
      <c r="AE257">
        <v>7.4</v>
      </c>
      <c r="AF257">
        <v>39800</v>
      </c>
      <c r="AG257">
        <v>50300</v>
      </c>
      <c r="AH257">
        <v>79.099999999999994</v>
      </c>
      <c r="AI257">
        <v>7.4</v>
      </c>
      <c r="AJ257">
        <v>37900</v>
      </c>
      <c r="AK257">
        <v>47900</v>
      </c>
      <c r="AL257">
        <v>79.099999999999994</v>
      </c>
      <c r="AM257">
        <v>6.5</v>
      </c>
      <c r="AN257">
        <v>37400</v>
      </c>
      <c r="AO257">
        <v>47900</v>
      </c>
      <c r="AP257">
        <v>77.900000000000006</v>
      </c>
      <c r="AQ257">
        <v>6.4</v>
      </c>
      <c r="AR257">
        <v>34300</v>
      </c>
      <c r="AS257">
        <v>48700</v>
      </c>
      <c r="AT257">
        <v>70.5</v>
      </c>
      <c r="AU257">
        <v>7</v>
      </c>
      <c r="AV257">
        <v>34700</v>
      </c>
      <c r="AW257">
        <v>48900</v>
      </c>
      <c r="AX257">
        <v>71</v>
      </c>
      <c r="AY257">
        <v>8</v>
      </c>
      <c r="AZ257">
        <v>36000</v>
      </c>
      <c r="BA257">
        <v>46700</v>
      </c>
      <c r="BB257">
        <v>77</v>
      </c>
      <c r="BC257">
        <v>7.7</v>
      </c>
      <c r="BD257">
        <v>38900</v>
      </c>
      <c r="BE257">
        <v>47500</v>
      </c>
      <c r="BF257">
        <v>81.8</v>
      </c>
      <c r="BG257">
        <v>8</v>
      </c>
      <c r="BH257">
        <v>38000</v>
      </c>
      <c r="BI257">
        <v>48000</v>
      </c>
      <c r="BJ257">
        <v>79.099999999999994</v>
      </c>
      <c r="BK257">
        <v>7.8</v>
      </c>
      <c r="BL257">
        <v>36800</v>
      </c>
      <c r="BM257">
        <v>46700</v>
      </c>
      <c r="BN257">
        <v>78.7</v>
      </c>
      <c r="BO257">
        <v>9</v>
      </c>
      <c r="BP257">
        <v>35300</v>
      </c>
      <c r="BQ257">
        <v>46200</v>
      </c>
      <c r="BR257">
        <v>76.2</v>
      </c>
      <c r="BS257">
        <v>8.9</v>
      </c>
      <c r="BT257">
        <v>35700</v>
      </c>
      <c r="BU257">
        <v>45200</v>
      </c>
      <c r="BV257">
        <v>79.099999999999994</v>
      </c>
      <c r="BW257">
        <v>8.3000000000000007</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36100</v>
      </c>
      <c r="E258">
        <v>48400</v>
      </c>
      <c r="F258">
        <v>74.5</v>
      </c>
      <c r="G258">
        <v>3.3</v>
      </c>
      <c r="H258">
        <v>36500</v>
      </c>
      <c r="I258">
        <v>49100</v>
      </c>
      <c r="J258">
        <v>74.3</v>
      </c>
      <c r="K258">
        <v>3.5</v>
      </c>
      <c r="L258">
        <v>38800</v>
      </c>
      <c r="M258">
        <v>51300</v>
      </c>
      <c r="N258">
        <v>75.7</v>
      </c>
      <c r="O258">
        <v>7</v>
      </c>
      <c r="P258">
        <v>39100</v>
      </c>
      <c r="Q258">
        <v>52400</v>
      </c>
      <c r="R258">
        <v>74.599999999999994</v>
      </c>
      <c r="S258">
        <v>7.1</v>
      </c>
      <c r="T258">
        <v>38300</v>
      </c>
      <c r="U258">
        <v>51900</v>
      </c>
      <c r="V258">
        <v>73.7</v>
      </c>
      <c r="W258">
        <v>6.8</v>
      </c>
      <c r="X258">
        <v>39200</v>
      </c>
      <c r="Y258">
        <v>52600</v>
      </c>
      <c r="Z258">
        <v>74.5</v>
      </c>
      <c r="AA258">
        <v>6.9</v>
      </c>
      <c r="AB258">
        <v>40600</v>
      </c>
      <c r="AC258">
        <v>52200</v>
      </c>
      <c r="AD258">
        <v>77.8</v>
      </c>
      <c r="AE258">
        <v>6.8</v>
      </c>
      <c r="AF258">
        <v>41900</v>
      </c>
      <c r="AG258">
        <v>53300</v>
      </c>
      <c r="AH258">
        <v>78.5</v>
      </c>
      <c r="AI258">
        <v>6.9</v>
      </c>
      <c r="AJ258">
        <v>34400</v>
      </c>
      <c r="AK258">
        <v>51800</v>
      </c>
      <c r="AL258">
        <v>66.5</v>
      </c>
      <c r="AM258">
        <v>8.1</v>
      </c>
      <c r="AN258">
        <v>37400</v>
      </c>
      <c r="AO258">
        <v>52000</v>
      </c>
      <c r="AP258">
        <v>71.900000000000006</v>
      </c>
      <c r="AQ258">
        <v>7.6</v>
      </c>
      <c r="AR258">
        <v>39800</v>
      </c>
      <c r="AS258">
        <v>53000</v>
      </c>
      <c r="AT258">
        <v>75</v>
      </c>
      <c r="AU258">
        <v>6.8</v>
      </c>
      <c r="AV258">
        <v>39700</v>
      </c>
      <c r="AW258">
        <v>52800</v>
      </c>
      <c r="AX258">
        <v>75.2</v>
      </c>
      <c r="AY258">
        <v>7.3</v>
      </c>
      <c r="AZ258">
        <v>39500</v>
      </c>
      <c r="BA258">
        <v>54200</v>
      </c>
      <c r="BB258">
        <v>73</v>
      </c>
      <c r="BC258">
        <v>7.5</v>
      </c>
      <c r="BD258">
        <v>42000</v>
      </c>
      <c r="BE258">
        <v>55000</v>
      </c>
      <c r="BF258">
        <v>76.3</v>
      </c>
      <c r="BG258">
        <v>7.4</v>
      </c>
      <c r="BH258">
        <v>43500</v>
      </c>
      <c r="BI258">
        <v>54000</v>
      </c>
      <c r="BJ258">
        <v>80.599999999999994</v>
      </c>
      <c r="BK258">
        <v>6.7</v>
      </c>
      <c r="BL258">
        <v>42800</v>
      </c>
      <c r="BM258">
        <v>54700</v>
      </c>
      <c r="BN258">
        <v>78.2</v>
      </c>
      <c r="BO258">
        <v>7.6</v>
      </c>
      <c r="BP258">
        <v>40500</v>
      </c>
      <c r="BQ258">
        <v>54500</v>
      </c>
      <c r="BR258">
        <v>74.3</v>
      </c>
      <c r="BS258">
        <v>8.3000000000000007</v>
      </c>
      <c r="BT258">
        <v>41600</v>
      </c>
      <c r="BU258">
        <v>56300</v>
      </c>
      <c r="BV258">
        <v>73.8</v>
      </c>
      <c r="BW258">
        <v>8.1999999999999993</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61300</v>
      </c>
      <c r="E259">
        <v>79800</v>
      </c>
      <c r="F259">
        <v>76.8</v>
      </c>
      <c r="G259">
        <v>3.5</v>
      </c>
      <c r="H259">
        <v>61600</v>
      </c>
      <c r="I259">
        <v>79700</v>
      </c>
      <c r="J259">
        <v>77.2</v>
      </c>
      <c r="K259">
        <v>3.7</v>
      </c>
      <c r="L259">
        <v>61700</v>
      </c>
      <c r="M259">
        <v>81500</v>
      </c>
      <c r="N259">
        <v>75.7</v>
      </c>
      <c r="O259">
        <v>5.0999999999999996</v>
      </c>
      <c r="P259">
        <v>62400</v>
      </c>
      <c r="Q259">
        <v>83400</v>
      </c>
      <c r="R259">
        <v>74.7</v>
      </c>
      <c r="S259">
        <v>5.0999999999999996</v>
      </c>
      <c r="T259">
        <v>62500</v>
      </c>
      <c r="U259">
        <v>83400</v>
      </c>
      <c r="V259">
        <v>74.900000000000006</v>
      </c>
      <c r="W259">
        <v>5.3</v>
      </c>
      <c r="X259">
        <v>63500</v>
      </c>
      <c r="Y259">
        <v>82600</v>
      </c>
      <c r="Z259">
        <v>76.900000000000006</v>
      </c>
      <c r="AA259">
        <v>5.4</v>
      </c>
      <c r="AB259">
        <v>62100</v>
      </c>
      <c r="AC259">
        <v>83000</v>
      </c>
      <c r="AD259">
        <v>74.8</v>
      </c>
      <c r="AE259">
        <v>5.4</v>
      </c>
      <c r="AF259">
        <v>65600</v>
      </c>
      <c r="AG259">
        <v>84500</v>
      </c>
      <c r="AH259">
        <v>77.599999999999994</v>
      </c>
      <c r="AI259">
        <v>5</v>
      </c>
      <c r="AJ259">
        <v>62500</v>
      </c>
      <c r="AK259">
        <v>83900</v>
      </c>
      <c r="AL259">
        <v>74.5</v>
      </c>
      <c r="AM259">
        <v>5.6</v>
      </c>
      <c r="AN259">
        <v>64500</v>
      </c>
      <c r="AO259">
        <v>84500</v>
      </c>
      <c r="AP259">
        <v>76.3</v>
      </c>
      <c r="AQ259">
        <v>5.4</v>
      </c>
      <c r="AR259">
        <v>66800</v>
      </c>
      <c r="AS259">
        <v>85500</v>
      </c>
      <c r="AT259">
        <v>78.099999999999994</v>
      </c>
      <c r="AU259">
        <v>5.0999999999999996</v>
      </c>
      <c r="AV259">
        <v>62700</v>
      </c>
      <c r="AW259">
        <v>82400</v>
      </c>
      <c r="AX259">
        <v>76.099999999999994</v>
      </c>
      <c r="AY259">
        <v>5.8</v>
      </c>
      <c r="AZ259">
        <v>64900</v>
      </c>
      <c r="BA259">
        <v>84300</v>
      </c>
      <c r="BB259">
        <v>77</v>
      </c>
      <c r="BC259">
        <v>5.7</v>
      </c>
      <c r="BD259">
        <v>67400</v>
      </c>
      <c r="BE259">
        <v>84900</v>
      </c>
      <c r="BF259">
        <v>79.3</v>
      </c>
      <c r="BG259">
        <v>5.4</v>
      </c>
      <c r="BH259">
        <v>68700</v>
      </c>
      <c r="BI259">
        <v>85700</v>
      </c>
      <c r="BJ259">
        <v>80.2</v>
      </c>
      <c r="BK259">
        <v>5.6</v>
      </c>
      <c r="BL259">
        <v>66200</v>
      </c>
      <c r="BM259">
        <v>82800</v>
      </c>
      <c r="BN259">
        <v>79.900000000000006</v>
      </c>
      <c r="BO259">
        <v>6.2</v>
      </c>
      <c r="BP259">
        <v>59900</v>
      </c>
      <c r="BQ259">
        <v>83800</v>
      </c>
      <c r="BR259">
        <v>71.5</v>
      </c>
      <c r="BS259">
        <v>7.1</v>
      </c>
      <c r="BT259">
        <v>66500</v>
      </c>
      <c r="BU259">
        <v>86000</v>
      </c>
      <c r="BV259">
        <v>77.3</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49200</v>
      </c>
      <c r="E260">
        <v>62600</v>
      </c>
      <c r="F260">
        <v>78.599999999999994</v>
      </c>
      <c r="G260">
        <v>3.3</v>
      </c>
      <c r="H260">
        <v>47700</v>
      </c>
      <c r="I260">
        <v>63400</v>
      </c>
      <c r="J260">
        <v>75.3</v>
      </c>
      <c r="K260">
        <v>3.6</v>
      </c>
      <c r="L260">
        <v>46400</v>
      </c>
      <c r="M260">
        <v>63200</v>
      </c>
      <c r="N260">
        <v>73.400000000000006</v>
      </c>
      <c r="O260">
        <v>6.2</v>
      </c>
      <c r="P260">
        <v>46100</v>
      </c>
      <c r="Q260">
        <v>63100</v>
      </c>
      <c r="R260">
        <v>73.099999999999994</v>
      </c>
      <c r="S260">
        <v>5.8</v>
      </c>
      <c r="T260">
        <v>49400</v>
      </c>
      <c r="U260">
        <v>62600</v>
      </c>
      <c r="V260">
        <v>78.8</v>
      </c>
      <c r="W260">
        <v>5.6</v>
      </c>
      <c r="X260">
        <v>48400</v>
      </c>
      <c r="Y260">
        <v>61800</v>
      </c>
      <c r="Z260">
        <v>78.2</v>
      </c>
      <c r="AA260">
        <v>5.7</v>
      </c>
      <c r="AB260">
        <v>46400</v>
      </c>
      <c r="AC260">
        <v>60900</v>
      </c>
      <c r="AD260">
        <v>76.3</v>
      </c>
      <c r="AE260">
        <v>5.8</v>
      </c>
      <c r="AF260">
        <v>46700</v>
      </c>
      <c r="AG260">
        <v>59500</v>
      </c>
      <c r="AH260">
        <v>78.5</v>
      </c>
      <c r="AI260">
        <v>5.8</v>
      </c>
      <c r="AJ260">
        <v>47700</v>
      </c>
      <c r="AK260">
        <v>59500</v>
      </c>
      <c r="AL260">
        <v>80.3</v>
      </c>
      <c r="AM260">
        <v>5.6</v>
      </c>
      <c r="AN260">
        <v>47800</v>
      </c>
      <c r="AO260">
        <v>58700</v>
      </c>
      <c r="AP260">
        <v>81.5</v>
      </c>
      <c r="AQ260">
        <v>5.2</v>
      </c>
      <c r="AR260">
        <v>43300</v>
      </c>
      <c r="AS260">
        <v>58400</v>
      </c>
      <c r="AT260">
        <v>74.3</v>
      </c>
      <c r="AU260">
        <v>6.2</v>
      </c>
      <c r="AV260">
        <v>46100</v>
      </c>
      <c r="AW260">
        <v>57100</v>
      </c>
      <c r="AX260">
        <v>80.8</v>
      </c>
      <c r="AY260">
        <v>5.4</v>
      </c>
      <c r="AZ260">
        <v>47900</v>
      </c>
      <c r="BA260">
        <v>57600</v>
      </c>
      <c r="BB260">
        <v>83.1</v>
      </c>
      <c r="BC260">
        <v>5</v>
      </c>
      <c r="BD260">
        <v>48300</v>
      </c>
      <c r="BE260">
        <v>55900</v>
      </c>
      <c r="BF260">
        <v>86.5</v>
      </c>
      <c r="BG260">
        <v>4.7</v>
      </c>
      <c r="BH260">
        <v>46300</v>
      </c>
      <c r="BI260">
        <v>55800</v>
      </c>
      <c r="BJ260">
        <v>82.9</v>
      </c>
      <c r="BK260">
        <v>5.3</v>
      </c>
      <c r="BL260">
        <v>48000</v>
      </c>
      <c r="BM260">
        <v>57600</v>
      </c>
      <c r="BN260">
        <v>83.4</v>
      </c>
      <c r="BO260">
        <v>4.9000000000000004</v>
      </c>
      <c r="BP260">
        <v>46300</v>
      </c>
      <c r="BQ260">
        <v>59200</v>
      </c>
      <c r="BR260">
        <v>78.3</v>
      </c>
      <c r="BS260">
        <v>6.4</v>
      </c>
      <c r="BT260">
        <v>45600</v>
      </c>
      <c r="BU260">
        <v>56300</v>
      </c>
      <c r="BV260">
        <v>80.900000000000006</v>
      </c>
      <c r="BW260">
        <v>5.5</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53200</v>
      </c>
      <c r="E261">
        <v>70600</v>
      </c>
      <c r="F261">
        <v>75.400000000000006</v>
      </c>
      <c r="G261">
        <v>3.5</v>
      </c>
      <c r="H261">
        <v>55900</v>
      </c>
      <c r="I261">
        <v>70900</v>
      </c>
      <c r="J261">
        <v>78.7</v>
      </c>
      <c r="K261">
        <v>3.3</v>
      </c>
      <c r="L261">
        <v>57500</v>
      </c>
      <c r="M261">
        <v>71400</v>
      </c>
      <c r="N261">
        <v>80.5</v>
      </c>
      <c r="O261">
        <v>4.9000000000000004</v>
      </c>
      <c r="P261">
        <v>57100</v>
      </c>
      <c r="Q261">
        <v>71300</v>
      </c>
      <c r="R261">
        <v>80.099999999999994</v>
      </c>
      <c r="S261">
        <v>5</v>
      </c>
      <c r="T261">
        <v>52900</v>
      </c>
      <c r="U261">
        <v>72200</v>
      </c>
      <c r="V261">
        <v>73.2</v>
      </c>
      <c r="W261">
        <v>5.8</v>
      </c>
      <c r="X261">
        <v>58500</v>
      </c>
      <c r="Y261">
        <v>75200</v>
      </c>
      <c r="Z261">
        <v>77.8</v>
      </c>
      <c r="AA261">
        <v>5.3</v>
      </c>
      <c r="AB261">
        <v>54200</v>
      </c>
      <c r="AC261">
        <v>74600</v>
      </c>
      <c r="AD261">
        <v>72.5</v>
      </c>
      <c r="AE261">
        <v>5.4</v>
      </c>
      <c r="AF261">
        <v>55500</v>
      </c>
      <c r="AG261">
        <v>73900</v>
      </c>
      <c r="AH261">
        <v>75.099999999999994</v>
      </c>
      <c r="AI261">
        <v>5.9</v>
      </c>
      <c r="AJ261">
        <v>63600</v>
      </c>
      <c r="AK261">
        <v>73400</v>
      </c>
      <c r="AL261">
        <v>86.6</v>
      </c>
      <c r="AM261">
        <v>4.8</v>
      </c>
      <c r="AN261">
        <v>57700</v>
      </c>
      <c r="AO261">
        <v>73600</v>
      </c>
      <c r="AP261">
        <v>78.3</v>
      </c>
      <c r="AQ261">
        <v>5.6</v>
      </c>
      <c r="AR261">
        <v>54800</v>
      </c>
      <c r="AS261">
        <v>75200</v>
      </c>
      <c r="AT261">
        <v>72.8</v>
      </c>
      <c r="AU261">
        <v>6.2</v>
      </c>
      <c r="AV261">
        <v>61400</v>
      </c>
      <c r="AW261">
        <v>77600</v>
      </c>
      <c r="AX261">
        <v>79.2</v>
      </c>
      <c r="AY261">
        <v>6.1</v>
      </c>
      <c r="AZ261">
        <v>66000</v>
      </c>
      <c r="BA261">
        <v>76700</v>
      </c>
      <c r="BB261">
        <v>86.1</v>
      </c>
      <c r="BC261">
        <v>4.8</v>
      </c>
      <c r="BD261">
        <v>60000</v>
      </c>
      <c r="BE261">
        <v>80100</v>
      </c>
      <c r="BF261">
        <v>74.900000000000006</v>
      </c>
      <c r="BG261">
        <v>6.1</v>
      </c>
      <c r="BH261">
        <v>60400</v>
      </c>
      <c r="BI261">
        <v>76300</v>
      </c>
      <c r="BJ261">
        <v>79.2</v>
      </c>
      <c r="BK261">
        <v>6</v>
      </c>
      <c r="BL261">
        <v>65100</v>
      </c>
      <c r="BM261">
        <v>78500</v>
      </c>
      <c r="BN261">
        <v>83</v>
      </c>
      <c r="BO261">
        <v>5.6</v>
      </c>
      <c r="BP261">
        <v>60600</v>
      </c>
      <c r="BQ261">
        <v>79600</v>
      </c>
      <c r="BR261">
        <v>76.2</v>
      </c>
      <c r="BS261">
        <v>6.3</v>
      </c>
      <c r="BT261">
        <v>60100</v>
      </c>
      <c r="BU261">
        <v>80300</v>
      </c>
      <c r="BV261">
        <v>74.900000000000006</v>
      </c>
      <c r="BW261">
        <v>6.7</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63500</v>
      </c>
      <c r="E262">
        <v>81700</v>
      </c>
      <c r="F262">
        <v>77.8</v>
      </c>
      <c r="G262">
        <v>3.5</v>
      </c>
      <c r="H262">
        <v>65800</v>
      </c>
      <c r="I262">
        <v>81600</v>
      </c>
      <c r="J262">
        <v>80.599999999999994</v>
      </c>
      <c r="K262">
        <v>3.4</v>
      </c>
      <c r="L262">
        <v>64800</v>
      </c>
      <c r="M262">
        <v>81200</v>
      </c>
      <c r="N262">
        <v>79.8</v>
      </c>
      <c r="O262">
        <v>4.9000000000000004</v>
      </c>
      <c r="P262">
        <v>63700</v>
      </c>
      <c r="Q262">
        <v>82600</v>
      </c>
      <c r="R262">
        <v>77.099999999999994</v>
      </c>
      <c r="S262">
        <v>5.0999999999999996</v>
      </c>
      <c r="T262">
        <v>64000</v>
      </c>
      <c r="U262">
        <v>82800</v>
      </c>
      <c r="V262">
        <v>77.400000000000006</v>
      </c>
      <c r="W262">
        <v>4.7</v>
      </c>
      <c r="X262">
        <v>67900</v>
      </c>
      <c r="Y262">
        <v>82500</v>
      </c>
      <c r="Z262">
        <v>82.3</v>
      </c>
      <c r="AA262">
        <v>4.8</v>
      </c>
      <c r="AB262">
        <v>62800</v>
      </c>
      <c r="AC262">
        <v>81000</v>
      </c>
      <c r="AD262">
        <v>77.5</v>
      </c>
      <c r="AE262">
        <v>5.5</v>
      </c>
      <c r="AF262">
        <v>64500</v>
      </c>
      <c r="AG262">
        <v>81500</v>
      </c>
      <c r="AH262">
        <v>79.2</v>
      </c>
      <c r="AI262">
        <v>5.7</v>
      </c>
      <c r="AJ262">
        <v>64600</v>
      </c>
      <c r="AK262">
        <v>82000</v>
      </c>
      <c r="AL262">
        <v>78.8</v>
      </c>
      <c r="AM262">
        <v>5.6</v>
      </c>
      <c r="AN262">
        <v>65200</v>
      </c>
      <c r="AO262">
        <v>82300</v>
      </c>
      <c r="AP262">
        <v>79.2</v>
      </c>
      <c r="AQ262">
        <v>5.2</v>
      </c>
      <c r="AR262">
        <v>68500</v>
      </c>
      <c r="AS262">
        <v>85100</v>
      </c>
      <c r="AT262">
        <v>80.400000000000006</v>
      </c>
      <c r="AU262">
        <v>5.2</v>
      </c>
      <c r="AV262">
        <v>71300</v>
      </c>
      <c r="AW262">
        <v>82700</v>
      </c>
      <c r="AX262">
        <v>86.3</v>
      </c>
      <c r="AY262">
        <v>4.7</v>
      </c>
      <c r="AZ262">
        <v>66600</v>
      </c>
      <c r="BA262">
        <v>82500</v>
      </c>
      <c r="BB262">
        <v>80.7</v>
      </c>
      <c r="BC262">
        <v>5.8</v>
      </c>
      <c r="BD262">
        <v>63200</v>
      </c>
      <c r="BE262">
        <v>82300</v>
      </c>
      <c r="BF262">
        <v>76.900000000000006</v>
      </c>
      <c r="BG262">
        <v>5.8</v>
      </c>
      <c r="BH262">
        <v>68000</v>
      </c>
      <c r="BI262">
        <v>83600</v>
      </c>
      <c r="BJ262">
        <v>81.3</v>
      </c>
      <c r="BK262">
        <v>5.6</v>
      </c>
      <c r="BL262">
        <v>70500</v>
      </c>
      <c r="BM262">
        <v>84400</v>
      </c>
      <c r="BN262">
        <v>83.5</v>
      </c>
      <c r="BO262">
        <v>5.3</v>
      </c>
      <c r="BP262">
        <v>69100</v>
      </c>
      <c r="BQ262">
        <v>81200</v>
      </c>
      <c r="BR262">
        <v>85.1</v>
      </c>
      <c r="BS262">
        <v>5.7</v>
      </c>
      <c r="BT262">
        <v>65900</v>
      </c>
      <c r="BU262">
        <v>82200</v>
      </c>
      <c r="BV262">
        <v>80.099999999999994</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53400</v>
      </c>
      <c r="E263">
        <v>67900</v>
      </c>
      <c r="F263">
        <v>78.599999999999994</v>
      </c>
      <c r="G263">
        <v>2.9</v>
      </c>
      <c r="H263">
        <v>54000</v>
      </c>
      <c r="I263">
        <v>68800</v>
      </c>
      <c r="J263">
        <v>78.400000000000006</v>
      </c>
      <c r="K263">
        <v>3.4</v>
      </c>
      <c r="L263">
        <v>54700</v>
      </c>
      <c r="M263">
        <v>70600</v>
      </c>
      <c r="N263">
        <v>77.400000000000006</v>
      </c>
      <c r="O263">
        <v>5.6</v>
      </c>
      <c r="P263">
        <v>55300</v>
      </c>
      <c r="Q263">
        <v>71100</v>
      </c>
      <c r="R263">
        <v>77.8</v>
      </c>
      <c r="S263">
        <v>5.5</v>
      </c>
      <c r="T263">
        <v>54700</v>
      </c>
      <c r="U263">
        <v>70200</v>
      </c>
      <c r="V263">
        <v>78</v>
      </c>
      <c r="W263">
        <v>5.3</v>
      </c>
      <c r="X263">
        <v>52300</v>
      </c>
      <c r="Y263">
        <v>70200</v>
      </c>
      <c r="Z263">
        <v>74.400000000000006</v>
      </c>
      <c r="AA263">
        <v>6.1</v>
      </c>
      <c r="AB263">
        <v>56600</v>
      </c>
      <c r="AC263">
        <v>70900</v>
      </c>
      <c r="AD263">
        <v>79.8</v>
      </c>
      <c r="AE263">
        <v>5.4</v>
      </c>
      <c r="AF263">
        <v>53400</v>
      </c>
      <c r="AG263">
        <v>70900</v>
      </c>
      <c r="AH263">
        <v>75.3</v>
      </c>
      <c r="AI263">
        <v>5.8</v>
      </c>
      <c r="AJ263">
        <v>52300</v>
      </c>
      <c r="AK263">
        <v>71500</v>
      </c>
      <c r="AL263">
        <v>73.2</v>
      </c>
      <c r="AM263">
        <v>6.6</v>
      </c>
      <c r="AN263">
        <v>50900</v>
      </c>
      <c r="AO263">
        <v>69200</v>
      </c>
      <c r="AP263">
        <v>73.5</v>
      </c>
      <c r="AQ263">
        <v>6.9</v>
      </c>
      <c r="AR263">
        <v>50800</v>
      </c>
      <c r="AS263">
        <v>68300</v>
      </c>
      <c r="AT263">
        <v>74.400000000000006</v>
      </c>
      <c r="AU263">
        <v>6.4</v>
      </c>
      <c r="AV263">
        <v>52500</v>
      </c>
      <c r="AW263">
        <v>67100</v>
      </c>
      <c r="AX263">
        <v>78.3</v>
      </c>
      <c r="AY263">
        <v>6.4</v>
      </c>
      <c r="AZ263">
        <v>58500</v>
      </c>
      <c r="BA263">
        <v>70200</v>
      </c>
      <c r="BB263">
        <v>83.4</v>
      </c>
      <c r="BC263">
        <v>5.8</v>
      </c>
      <c r="BD263">
        <v>56600</v>
      </c>
      <c r="BE263">
        <v>67300</v>
      </c>
      <c r="BF263">
        <v>84.1</v>
      </c>
      <c r="BG263">
        <v>5.4</v>
      </c>
      <c r="BH263">
        <v>54300</v>
      </c>
      <c r="BI263">
        <v>66300</v>
      </c>
      <c r="BJ263">
        <v>81.8</v>
      </c>
      <c r="BK263">
        <v>5.6</v>
      </c>
      <c r="BL263">
        <v>58700</v>
      </c>
      <c r="BM263">
        <v>66100</v>
      </c>
      <c r="BN263">
        <v>88.8</v>
      </c>
      <c r="BO263">
        <v>5.0999999999999996</v>
      </c>
      <c r="BP263">
        <v>55700</v>
      </c>
      <c r="BQ263">
        <v>66900</v>
      </c>
      <c r="BR263">
        <v>83.3</v>
      </c>
      <c r="BS263">
        <v>6.7</v>
      </c>
      <c r="BT263">
        <v>49500</v>
      </c>
      <c r="BU263">
        <v>65200</v>
      </c>
      <c r="BV263">
        <v>75.900000000000006</v>
      </c>
      <c r="BW263">
        <v>7.1</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72800</v>
      </c>
      <c r="E264">
        <v>94300</v>
      </c>
      <c r="F264">
        <v>77.2</v>
      </c>
      <c r="G264">
        <v>3.8</v>
      </c>
      <c r="H264">
        <v>69200</v>
      </c>
      <c r="I264">
        <v>95700</v>
      </c>
      <c r="J264">
        <v>72.400000000000006</v>
      </c>
      <c r="K264">
        <v>4.0999999999999996</v>
      </c>
      <c r="L264">
        <v>72100</v>
      </c>
      <c r="M264">
        <v>96400</v>
      </c>
      <c r="N264">
        <v>74.8</v>
      </c>
      <c r="O264">
        <v>5.0999999999999996</v>
      </c>
      <c r="P264">
        <v>76300</v>
      </c>
      <c r="Q264">
        <v>97400</v>
      </c>
      <c r="R264">
        <v>78.3</v>
      </c>
      <c r="S264">
        <v>4.8</v>
      </c>
      <c r="T264">
        <v>79700</v>
      </c>
      <c r="U264">
        <v>96800</v>
      </c>
      <c r="V264">
        <v>82.3</v>
      </c>
      <c r="W264">
        <v>4.3</v>
      </c>
      <c r="X264">
        <v>74300</v>
      </c>
      <c r="Y264">
        <v>98100</v>
      </c>
      <c r="Z264">
        <v>75.8</v>
      </c>
      <c r="AA264">
        <v>5.0999999999999996</v>
      </c>
      <c r="AB264">
        <v>74900</v>
      </c>
      <c r="AC264">
        <v>97500</v>
      </c>
      <c r="AD264">
        <v>76.8</v>
      </c>
      <c r="AE264">
        <v>5.0999999999999996</v>
      </c>
      <c r="AF264">
        <v>72700</v>
      </c>
      <c r="AG264">
        <v>97200</v>
      </c>
      <c r="AH264">
        <v>74.8</v>
      </c>
      <c r="AI264">
        <v>4.9000000000000004</v>
      </c>
      <c r="AJ264">
        <v>69700</v>
      </c>
      <c r="AK264">
        <v>95100</v>
      </c>
      <c r="AL264">
        <v>73.400000000000006</v>
      </c>
      <c r="AM264">
        <v>5.3</v>
      </c>
      <c r="AN264">
        <v>76000</v>
      </c>
      <c r="AO264">
        <v>96200</v>
      </c>
      <c r="AP264">
        <v>79</v>
      </c>
      <c r="AQ264">
        <v>5.0999999999999996</v>
      </c>
      <c r="AR264">
        <v>74700</v>
      </c>
      <c r="AS264">
        <v>97400</v>
      </c>
      <c r="AT264">
        <v>76.599999999999994</v>
      </c>
      <c r="AU264">
        <v>5</v>
      </c>
      <c r="AV264">
        <v>76900</v>
      </c>
      <c r="AW264">
        <v>95400</v>
      </c>
      <c r="AX264">
        <v>80.599999999999994</v>
      </c>
      <c r="AY264">
        <v>4.8</v>
      </c>
      <c r="AZ264">
        <v>73400</v>
      </c>
      <c r="BA264">
        <v>95500</v>
      </c>
      <c r="BB264">
        <v>76.900000000000006</v>
      </c>
      <c r="BC264">
        <v>5.7</v>
      </c>
      <c r="BD264">
        <v>73600</v>
      </c>
      <c r="BE264">
        <v>94600</v>
      </c>
      <c r="BF264">
        <v>77.900000000000006</v>
      </c>
      <c r="BG264">
        <v>5.6</v>
      </c>
      <c r="BH264">
        <v>78700</v>
      </c>
      <c r="BI264">
        <v>94900</v>
      </c>
      <c r="BJ264">
        <v>82.9</v>
      </c>
      <c r="BK264">
        <v>4.7</v>
      </c>
      <c r="BL264">
        <v>76100</v>
      </c>
      <c r="BM264">
        <v>94500</v>
      </c>
      <c r="BN264">
        <v>80.599999999999994</v>
      </c>
      <c r="BO264">
        <v>5.0999999999999996</v>
      </c>
      <c r="BP264">
        <v>71500</v>
      </c>
      <c r="BQ264">
        <v>94300</v>
      </c>
      <c r="BR264">
        <v>75.8</v>
      </c>
      <c r="BS264">
        <v>6</v>
      </c>
      <c r="BT264">
        <v>67000</v>
      </c>
      <c r="BU264">
        <v>93000</v>
      </c>
      <c r="BV264">
        <v>72</v>
      </c>
      <c r="BW264">
        <v>5.7</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51800</v>
      </c>
      <c r="E265">
        <v>66100</v>
      </c>
      <c r="F265">
        <v>78.3</v>
      </c>
      <c r="G265">
        <v>3.7</v>
      </c>
      <c r="H265">
        <v>51500</v>
      </c>
      <c r="I265">
        <v>67900</v>
      </c>
      <c r="J265">
        <v>75.900000000000006</v>
      </c>
      <c r="K265">
        <v>3.7</v>
      </c>
      <c r="L265">
        <v>51700</v>
      </c>
      <c r="M265">
        <v>68700</v>
      </c>
      <c r="N265">
        <v>75.3</v>
      </c>
      <c r="O265">
        <v>6.3</v>
      </c>
      <c r="P265">
        <v>50800</v>
      </c>
      <c r="Q265">
        <v>68900</v>
      </c>
      <c r="R265">
        <v>73.8</v>
      </c>
      <c r="S265">
        <v>6.2</v>
      </c>
      <c r="T265">
        <v>52200</v>
      </c>
      <c r="U265">
        <v>68000</v>
      </c>
      <c r="V265">
        <v>76.8</v>
      </c>
      <c r="W265">
        <v>5.8</v>
      </c>
      <c r="X265">
        <v>53500</v>
      </c>
      <c r="Y265">
        <v>67600</v>
      </c>
      <c r="Z265">
        <v>79.099999999999994</v>
      </c>
      <c r="AA265">
        <v>5.4</v>
      </c>
      <c r="AB265">
        <v>47100</v>
      </c>
      <c r="AC265">
        <v>67500</v>
      </c>
      <c r="AD265">
        <v>69.900000000000006</v>
      </c>
      <c r="AE265">
        <v>6.1</v>
      </c>
      <c r="AF265">
        <v>49600</v>
      </c>
      <c r="AG265">
        <v>66100</v>
      </c>
      <c r="AH265">
        <v>75.099999999999994</v>
      </c>
      <c r="AI265">
        <v>6.1</v>
      </c>
      <c r="AJ265">
        <v>48800</v>
      </c>
      <c r="AK265">
        <v>67000</v>
      </c>
      <c r="AL265">
        <v>72.900000000000006</v>
      </c>
      <c r="AM265">
        <v>6.7</v>
      </c>
      <c r="AN265">
        <v>49700</v>
      </c>
      <c r="AO265">
        <v>67800</v>
      </c>
      <c r="AP265">
        <v>73.3</v>
      </c>
      <c r="AQ265">
        <v>6.4</v>
      </c>
      <c r="AR265">
        <v>47700</v>
      </c>
      <c r="AS265">
        <v>69100</v>
      </c>
      <c r="AT265">
        <v>69</v>
      </c>
      <c r="AU265">
        <v>6.9</v>
      </c>
      <c r="AV265">
        <v>49700</v>
      </c>
      <c r="AW265">
        <v>66000</v>
      </c>
      <c r="AX265">
        <v>75.3</v>
      </c>
      <c r="AY265">
        <v>6.9</v>
      </c>
      <c r="AZ265">
        <v>53700</v>
      </c>
      <c r="BA265">
        <v>67900</v>
      </c>
      <c r="BB265">
        <v>79.099999999999994</v>
      </c>
      <c r="BC265">
        <v>6.5</v>
      </c>
      <c r="BD265">
        <v>51500</v>
      </c>
      <c r="BE265">
        <v>66700</v>
      </c>
      <c r="BF265">
        <v>77.2</v>
      </c>
      <c r="BG265">
        <v>7.2</v>
      </c>
      <c r="BH265">
        <v>51200</v>
      </c>
      <c r="BI265">
        <v>63800</v>
      </c>
      <c r="BJ265">
        <v>80.2</v>
      </c>
      <c r="BK265">
        <v>7.1</v>
      </c>
      <c r="BL265">
        <v>53100</v>
      </c>
      <c r="BM265">
        <v>63700</v>
      </c>
      <c r="BN265">
        <v>83.4</v>
      </c>
      <c r="BO265">
        <v>6.7</v>
      </c>
      <c r="BP265">
        <v>46900</v>
      </c>
      <c r="BQ265">
        <v>64400</v>
      </c>
      <c r="BR265">
        <v>72.900000000000006</v>
      </c>
      <c r="BS265">
        <v>8.1999999999999993</v>
      </c>
      <c r="BT265">
        <v>53200</v>
      </c>
      <c r="BU265">
        <v>64500</v>
      </c>
      <c r="BV265">
        <v>82.5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59300</v>
      </c>
      <c r="E266">
        <v>94700</v>
      </c>
      <c r="F266">
        <v>62.7</v>
      </c>
      <c r="G266">
        <v>2.5</v>
      </c>
      <c r="H266">
        <v>61800</v>
      </c>
      <c r="I266">
        <v>94700</v>
      </c>
      <c r="J266">
        <v>65.3</v>
      </c>
      <c r="K266">
        <v>2.6</v>
      </c>
      <c r="L266">
        <v>60200</v>
      </c>
      <c r="M266">
        <v>94300</v>
      </c>
      <c r="N266">
        <v>63.8</v>
      </c>
      <c r="O266">
        <v>2.7</v>
      </c>
      <c r="P266">
        <v>63700</v>
      </c>
      <c r="Q266">
        <v>95100</v>
      </c>
      <c r="R266">
        <v>67</v>
      </c>
      <c r="S266">
        <v>2.8</v>
      </c>
      <c r="T266">
        <v>63800</v>
      </c>
      <c r="U266">
        <v>96200</v>
      </c>
      <c r="V266">
        <v>66.3</v>
      </c>
      <c r="W266">
        <v>2.8</v>
      </c>
      <c r="X266">
        <v>60900</v>
      </c>
      <c r="Y266">
        <v>96000</v>
      </c>
      <c r="Z266">
        <v>63.4</v>
      </c>
      <c r="AA266">
        <v>2.9</v>
      </c>
      <c r="AB266">
        <v>60800</v>
      </c>
      <c r="AC266">
        <v>94700</v>
      </c>
      <c r="AD266">
        <v>64.2</v>
      </c>
      <c r="AE266">
        <v>2.8</v>
      </c>
      <c r="AF266">
        <v>60800</v>
      </c>
      <c r="AG266">
        <v>94500</v>
      </c>
      <c r="AH266">
        <v>64.400000000000006</v>
      </c>
      <c r="AI266">
        <v>2.8</v>
      </c>
      <c r="AJ266">
        <v>60700</v>
      </c>
      <c r="AK266">
        <v>93700</v>
      </c>
      <c r="AL266">
        <v>64.8</v>
      </c>
      <c r="AM266">
        <v>2.7</v>
      </c>
      <c r="AN266">
        <v>62900</v>
      </c>
      <c r="AO266">
        <v>94000</v>
      </c>
      <c r="AP266">
        <v>66.900000000000006</v>
      </c>
      <c r="AQ266">
        <v>2.6</v>
      </c>
      <c r="AR266">
        <v>65000</v>
      </c>
      <c r="AS266">
        <v>94100</v>
      </c>
      <c r="AT266">
        <v>69.099999999999994</v>
      </c>
      <c r="AU266">
        <v>2.7</v>
      </c>
      <c r="AV266">
        <v>65400</v>
      </c>
      <c r="AW266">
        <v>93300</v>
      </c>
      <c r="AX266">
        <v>70</v>
      </c>
      <c r="AY266">
        <v>2.9</v>
      </c>
      <c r="AZ266">
        <v>64600</v>
      </c>
      <c r="BA266">
        <v>94000</v>
      </c>
      <c r="BB266">
        <v>68.7</v>
      </c>
      <c r="BC266">
        <v>2.9</v>
      </c>
      <c r="BD266">
        <v>63400</v>
      </c>
      <c r="BE266">
        <v>92300</v>
      </c>
      <c r="BF266">
        <v>68.7</v>
      </c>
      <c r="BG266">
        <v>3</v>
      </c>
      <c r="BH266">
        <v>63200</v>
      </c>
      <c r="BI266">
        <v>91000</v>
      </c>
      <c r="BJ266">
        <v>69.400000000000006</v>
      </c>
      <c r="BK266">
        <v>3.1</v>
      </c>
      <c r="BL266">
        <v>61800</v>
      </c>
      <c r="BM266">
        <v>90500</v>
      </c>
      <c r="BN266">
        <v>68.400000000000006</v>
      </c>
      <c r="BO266">
        <v>3.2</v>
      </c>
      <c r="BP266">
        <v>60300</v>
      </c>
      <c r="BQ266">
        <v>90800</v>
      </c>
      <c r="BR266">
        <v>66.400000000000006</v>
      </c>
      <c r="BS266">
        <v>3.7</v>
      </c>
      <c r="BT266">
        <v>63500</v>
      </c>
      <c r="BU266">
        <v>89500</v>
      </c>
      <c r="BV266">
        <v>71</v>
      </c>
      <c r="BW266">
        <v>3.8</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112900</v>
      </c>
      <c r="E267">
        <v>153700</v>
      </c>
      <c r="F267">
        <v>73.400000000000006</v>
      </c>
      <c r="G267">
        <v>2.6</v>
      </c>
      <c r="H267">
        <v>109200</v>
      </c>
      <c r="I267">
        <v>157800</v>
      </c>
      <c r="J267">
        <v>69.2</v>
      </c>
      <c r="K267">
        <v>2.7</v>
      </c>
      <c r="L267">
        <v>109800</v>
      </c>
      <c r="M267">
        <v>158000</v>
      </c>
      <c r="N267">
        <v>69.5</v>
      </c>
      <c r="O267">
        <v>2.8</v>
      </c>
      <c r="P267">
        <v>114300</v>
      </c>
      <c r="Q267">
        <v>159600</v>
      </c>
      <c r="R267">
        <v>71.599999999999994</v>
      </c>
      <c r="S267">
        <v>3</v>
      </c>
      <c r="T267">
        <v>116500</v>
      </c>
      <c r="U267">
        <v>158500</v>
      </c>
      <c r="V267">
        <v>73.5</v>
      </c>
      <c r="W267">
        <v>2.9</v>
      </c>
      <c r="X267">
        <v>109900</v>
      </c>
      <c r="Y267">
        <v>159400</v>
      </c>
      <c r="Z267">
        <v>69</v>
      </c>
      <c r="AA267">
        <v>3</v>
      </c>
      <c r="AB267">
        <v>109000</v>
      </c>
      <c r="AC267">
        <v>160900</v>
      </c>
      <c r="AD267">
        <v>67.8</v>
      </c>
      <c r="AE267">
        <v>2.8</v>
      </c>
      <c r="AF267">
        <v>113900</v>
      </c>
      <c r="AG267">
        <v>161700</v>
      </c>
      <c r="AH267">
        <v>70.400000000000006</v>
      </c>
      <c r="AI267">
        <v>2.9</v>
      </c>
      <c r="AJ267">
        <v>111900</v>
      </c>
      <c r="AK267">
        <v>164100</v>
      </c>
      <c r="AL267">
        <v>68.2</v>
      </c>
      <c r="AM267">
        <v>2.8</v>
      </c>
      <c r="AN267">
        <v>114500</v>
      </c>
      <c r="AO267">
        <v>164200</v>
      </c>
      <c r="AP267">
        <v>69.7</v>
      </c>
      <c r="AQ267">
        <v>2.8</v>
      </c>
      <c r="AR267">
        <v>114200</v>
      </c>
      <c r="AS267">
        <v>164900</v>
      </c>
      <c r="AT267">
        <v>69.2</v>
      </c>
      <c r="AU267">
        <v>3</v>
      </c>
      <c r="AV267">
        <v>128100</v>
      </c>
      <c r="AW267">
        <v>168100</v>
      </c>
      <c r="AX267">
        <v>76.2</v>
      </c>
      <c r="AY267">
        <v>2.7</v>
      </c>
      <c r="AZ267">
        <v>121100</v>
      </c>
      <c r="BA267">
        <v>169700</v>
      </c>
      <c r="BB267">
        <v>71.400000000000006</v>
      </c>
      <c r="BC267">
        <v>2.7</v>
      </c>
      <c r="BD267">
        <v>127000</v>
      </c>
      <c r="BE267">
        <v>171900</v>
      </c>
      <c r="BF267">
        <v>73.900000000000006</v>
      </c>
      <c r="BG267">
        <v>2.6</v>
      </c>
      <c r="BH267">
        <v>127000</v>
      </c>
      <c r="BI267">
        <v>172700</v>
      </c>
      <c r="BJ267">
        <v>73.5</v>
      </c>
      <c r="BK267">
        <v>2.7</v>
      </c>
      <c r="BL267">
        <v>130100</v>
      </c>
      <c r="BM267">
        <v>173500</v>
      </c>
      <c r="BN267">
        <v>75</v>
      </c>
      <c r="BO267">
        <v>2.8</v>
      </c>
      <c r="BP267">
        <v>132100</v>
      </c>
      <c r="BQ267">
        <v>171600</v>
      </c>
      <c r="BR267">
        <v>77</v>
      </c>
      <c r="BS267">
        <v>3.4</v>
      </c>
      <c r="BT267">
        <v>128000</v>
      </c>
      <c r="BU267">
        <v>172400</v>
      </c>
      <c r="BV267">
        <v>74.2</v>
      </c>
      <c r="BW267">
        <v>3.7</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74400</v>
      </c>
      <c r="E268">
        <v>98700</v>
      </c>
      <c r="F268">
        <v>75.400000000000006</v>
      </c>
      <c r="G268">
        <v>2.6</v>
      </c>
      <c r="H268">
        <v>73600</v>
      </c>
      <c r="I268">
        <v>100000</v>
      </c>
      <c r="J268">
        <v>73.599999999999994</v>
      </c>
      <c r="K268">
        <v>2.6</v>
      </c>
      <c r="L268">
        <v>75700</v>
      </c>
      <c r="M268">
        <v>102800</v>
      </c>
      <c r="N268">
        <v>73.599999999999994</v>
      </c>
      <c r="O268">
        <v>2.7</v>
      </c>
      <c r="P268">
        <v>76300</v>
      </c>
      <c r="Q268">
        <v>103500</v>
      </c>
      <c r="R268">
        <v>73.8</v>
      </c>
      <c r="S268">
        <v>2.7</v>
      </c>
      <c r="T268">
        <v>77600</v>
      </c>
      <c r="U268">
        <v>106200</v>
      </c>
      <c r="V268">
        <v>73.099999999999994</v>
      </c>
      <c r="W268">
        <v>2.8</v>
      </c>
      <c r="X268">
        <v>77700</v>
      </c>
      <c r="Y268">
        <v>107500</v>
      </c>
      <c r="Z268">
        <v>72.2</v>
      </c>
      <c r="AA268">
        <v>2.9</v>
      </c>
      <c r="AB268">
        <v>78000</v>
      </c>
      <c r="AC268">
        <v>107800</v>
      </c>
      <c r="AD268">
        <v>72.400000000000006</v>
      </c>
      <c r="AE268">
        <v>2.8</v>
      </c>
      <c r="AF268">
        <v>75500</v>
      </c>
      <c r="AG268">
        <v>108500</v>
      </c>
      <c r="AH268">
        <v>69.599999999999994</v>
      </c>
      <c r="AI268">
        <v>2.8</v>
      </c>
      <c r="AJ268">
        <v>77100</v>
      </c>
      <c r="AK268">
        <v>108600</v>
      </c>
      <c r="AL268">
        <v>71</v>
      </c>
      <c r="AM268">
        <v>2.9</v>
      </c>
      <c r="AN268">
        <v>78000</v>
      </c>
      <c r="AO268">
        <v>109500</v>
      </c>
      <c r="AP268">
        <v>71.3</v>
      </c>
      <c r="AQ268">
        <v>2.9</v>
      </c>
      <c r="AR268">
        <v>78200</v>
      </c>
      <c r="AS268">
        <v>110400</v>
      </c>
      <c r="AT268">
        <v>70.900000000000006</v>
      </c>
      <c r="AU268">
        <v>3.2</v>
      </c>
      <c r="AV268">
        <v>83500</v>
      </c>
      <c r="AW268">
        <v>110300</v>
      </c>
      <c r="AX268">
        <v>75.599999999999994</v>
      </c>
      <c r="AY268">
        <v>3.1</v>
      </c>
      <c r="AZ268">
        <v>84000</v>
      </c>
      <c r="BA268">
        <v>110400</v>
      </c>
      <c r="BB268">
        <v>76.099999999999994</v>
      </c>
      <c r="BC268">
        <v>2.9</v>
      </c>
      <c r="BD268">
        <v>85300</v>
      </c>
      <c r="BE268">
        <v>110900</v>
      </c>
      <c r="BF268">
        <v>76.900000000000006</v>
      </c>
      <c r="BG268">
        <v>2.8</v>
      </c>
      <c r="BH268">
        <v>88900</v>
      </c>
      <c r="BI268">
        <v>110500</v>
      </c>
      <c r="BJ268">
        <v>80.400000000000006</v>
      </c>
      <c r="BK268">
        <v>2.5</v>
      </c>
      <c r="BL268">
        <v>86700</v>
      </c>
      <c r="BM268">
        <v>112000</v>
      </c>
      <c r="BN268">
        <v>77.3</v>
      </c>
      <c r="BO268">
        <v>2.5</v>
      </c>
      <c r="BP268">
        <v>88500</v>
      </c>
      <c r="BQ268">
        <v>112200</v>
      </c>
      <c r="BR268">
        <v>78.900000000000006</v>
      </c>
      <c r="BS268">
        <v>3</v>
      </c>
      <c r="BT268">
        <v>88300</v>
      </c>
      <c r="BU268">
        <v>111800</v>
      </c>
      <c r="BV268">
        <v>79</v>
      </c>
      <c r="BW268">
        <v>3.1</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117500</v>
      </c>
      <c r="E269">
        <v>179800</v>
      </c>
      <c r="F269">
        <v>65.400000000000006</v>
      </c>
      <c r="G269">
        <v>4</v>
      </c>
      <c r="H269">
        <v>118200</v>
      </c>
      <c r="I269">
        <v>186000</v>
      </c>
      <c r="J269">
        <v>63.5</v>
      </c>
      <c r="K269">
        <v>4</v>
      </c>
      <c r="L269">
        <v>123000</v>
      </c>
      <c r="M269">
        <v>190800</v>
      </c>
      <c r="N269">
        <v>64.5</v>
      </c>
      <c r="O269">
        <v>3.9</v>
      </c>
      <c r="P269">
        <v>127200</v>
      </c>
      <c r="Q269">
        <v>196000</v>
      </c>
      <c r="R269">
        <v>64.900000000000006</v>
      </c>
      <c r="S269">
        <v>3.9</v>
      </c>
      <c r="T269">
        <v>133600</v>
      </c>
      <c r="U269">
        <v>199900</v>
      </c>
      <c r="V269">
        <v>66.8</v>
      </c>
      <c r="W269">
        <v>3.6</v>
      </c>
      <c r="X269">
        <v>133000</v>
      </c>
      <c r="Y269">
        <v>202300</v>
      </c>
      <c r="Z269">
        <v>65.7</v>
      </c>
      <c r="AA269">
        <v>4.0999999999999996</v>
      </c>
      <c r="AB269">
        <v>142000</v>
      </c>
      <c r="AC269">
        <v>206800</v>
      </c>
      <c r="AD269">
        <v>68.7</v>
      </c>
      <c r="AE269">
        <v>4.0999999999999996</v>
      </c>
      <c r="AF269">
        <v>133900</v>
      </c>
      <c r="AG269">
        <v>211600</v>
      </c>
      <c r="AH269">
        <v>63.3</v>
      </c>
      <c r="AI269">
        <v>3.9</v>
      </c>
      <c r="AJ269">
        <v>147100</v>
      </c>
      <c r="AK269">
        <v>213700</v>
      </c>
      <c r="AL269">
        <v>68.8</v>
      </c>
      <c r="AM269">
        <v>3.7</v>
      </c>
      <c r="AN269">
        <v>141700</v>
      </c>
      <c r="AO269">
        <v>218100</v>
      </c>
      <c r="AP269">
        <v>64.900000000000006</v>
      </c>
      <c r="AQ269">
        <v>3.7</v>
      </c>
      <c r="AR269">
        <v>158300</v>
      </c>
      <c r="AS269">
        <v>219900</v>
      </c>
      <c r="AT269">
        <v>72</v>
      </c>
      <c r="AU269">
        <v>3.3</v>
      </c>
      <c r="AV269">
        <v>166600</v>
      </c>
      <c r="AW269">
        <v>224200</v>
      </c>
      <c r="AX269">
        <v>74.3</v>
      </c>
      <c r="AY269">
        <v>3.4</v>
      </c>
      <c r="AZ269">
        <v>170300</v>
      </c>
      <c r="BA269">
        <v>225500</v>
      </c>
      <c r="BB269">
        <v>75.5</v>
      </c>
      <c r="BC269">
        <v>3.7</v>
      </c>
      <c r="BD269">
        <v>180500</v>
      </c>
      <c r="BE269">
        <v>228900</v>
      </c>
      <c r="BF269">
        <v>78.900000000000006</v>
      </c>
      <c r="BG269">
        <v>3.5</v>
      </c>
      <c r="BH269">
        <v>179800</v>
      </c>
      <c r="BI269">
        <v>232500</v>
      </c>
      <c r="BJ269">
        <v>77.3</v>
      </c>
      <c r="BK269">
        <v>3.6</v>
      </c>
      <c r="BL269">
        <v>182700</v>
      </c>
      <c r="BM269">
        <v>234100</v>
      </c>
      <c r="BN269">
        <v>78.099999999999994</v>
      </c>
      <c r="BO269">
        <v>3.8</v>
      </c>
      <c r="BP269">
        <v>186500</v>
      </c>
      <c r="BQ269">
        <v>233300</v>
      </c>
      <c r="BR269">
        <v>80</v>
      </c>
      <c r="BS269">
        <v>4.3</v>
      </c>
      <c r="BT269">
        <v>179400</v>
      </c>
      <c r="BU269">
        <v>234000</v>
      </c>
      <c r="BV269">
        <v>76.7</v>
      </c>
      <c r="BW269">
        <v>4.5999999999999996</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44900</v>
      </c>
      <c r="E270">
        <v>57600</v>
      </c>
      <c r="F270">
        <v>78</v>
      </c>
      <c r="G270">
        <v>3.4</v>
      </c>
      <c r="H270">
        <v>46600</v>
      </c>
      <c r="I270">
        <v>57500</v>
      </c>
      <c r="J270">
        <v>80.900000000000006</v>
      </c>
      <c r="K270">
        <v>3.5</v>
      </c>
      <c r="L270">
        <v>43600</v>
      </c>
      <c r="M270">
        <v>59600</v>
      </c>
      <c r="N270">
        <v>73.2</v>
      </c>
      <c r="O270">
        <v>6.4</v>
      </c>
      <c r="P270">
        <v>44700</v>
      </c>
      <c r="Q270">
        <v>59200</v>
      </c>
      <c r="R270">
        <v>75.5</v>
      </c>
      <c r="S270">
        <v>6.2</v>
      </c>
      <c r="T270">
        <v>46900</v>
      </c>
      <c r="U270">
        <v>60000</v>
      </c>
      <c r="V270">
        <v>78.099999999999994</v>
      </c>
      <c r="W270">
        <v>5.9</v>
      </c>
      <c r="X270">
        <v>47100</v>
      </c>
      <c r="Y270">
        <v>61400</v>
      </c>
      <c r="Z270">
        <v>76.7</v>
      </c>
      <c r="AA270">
        <v>6.9</v>
      </c>
      <c r="AB270">
        <v>44800</v>
      </c>
      <c r="AC270">
        <v>62100</v>
      </c>
      <c r="AD270">
        <v>72</v>
      </c>
      <c r="AE270">
        <v>6.7</v>
      </c>
      <c r="AF270">
        <v>51000</v>
      </c>
      <c r="AG270">
        <v>63800</v>
      </c>
      <c r="AH270">
        <v>79.900000000000006</v>
      </c>
      <c r="AI270">
        <v>6.7</v>
      </c>
      <c r="AJ270">
        <v>50900</v>
      </c>
      <c r="AK270">
        <v>61600</v>
      </c>
      <c r="AL270">
        <v>82.5</v>
      </c>
      <c r="AM270">
        <v>6</v>
      </c>
      <c r="AN270">
        <v>47700</v>
      </c>
      <c r="AO270">
        <v>61100</v>
      </c>
      <c r="AP270">
        <v>78.2</v>
      </c>
      <c r="AQ270">
        <v>6.1</v>
      </c>
      <c r="AR270">
        <v>44700</v>
      </c>
      <c r="AS270">
        <v>60300</v>
      </c>
      <c r="AT270">
        <v>74.2</v>
      </c>
      <c r="AU270">
        <v>6.7</v>
      </c>
      <c r="AV270">
        <v>49400</v>
      </c>
      <c r="AW270">
        <v>60200</v>
      </c>
      <c r="AX270">
        <v>82.1</v>
      </c>
      <c r="AY270">
        <v>5.9</v>
      </c>
      <c r="AZ270">
        <v>48600</v>
      </c>
      <c r="BA270">
        <v>60800</v>
      </c>
      <c r="BB270">
        <v>79.900000000000006</v>
      </c>
      <c r="BC270">
        <v>6.3</v>
      </c>
      <c r="BD270">
        <v>50000</v>
      </c>
      <c r="BE270">
        <v>61000</v>
      </c>
      <c r="BF270">
        <v>81.900000000000006</v>
      </c>
      <c r="BG270">
        <v>5.8</v>
      </c>
      <c r="BH270">
        <v>54400</v>
      </c>
      <c r="BI270">
        <v>62600</v>
      </c>
      <c r="BJ270">
        <v>86.9</v>
      </c>
      <c r="BK270">
        <v>6.2</v>
      </c>
      <c r="BL270">
        <v>51300</v>
      </c>
      <c r="BM270">
        <v>62100</v>
      </c>
      <c r="BN270">
        <v>82.6</v>
      </c>
      <c r="BO270">
        <v>6.3</v>
      </c>
      <c r="BP270">
        <v>47800</v>
      </c>
      <c r="BQ270">
        <v>60400</v>
      </c>
      <c r="BR270">
        <v>79.2</v>
      </c>
      <c r="BS270">
        <v>7.4</v>
      </c>
      <c r="BT270">
        <v>47600</v>
      </c>
      <c r="BU270">
        <v>61700</v>
      </c>
      <c r="BV270">
        <v>77.2</v>
      </c>
      <c r="BW270">
        <v>6.8</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67300</v>
      </c>
      <c r="E271">
        <v>82900</v>
      </c>
      <c r="F271">
        <v>81.2</v>
      </c>
      <c r="G271">
        <v>3.3</v>
      </c>
      <c r="H271">
        <v>67000</v>
      </c>
      <c r="I271">
        <v>83100</v>
      </c>
      <c r="J271">
        <v>80.599999999999994</v>
      </c>
      <c r="K271">
        <v>3.4</v>
      </c>
      <c r="L271">
        <v>64600</v>
      </c>
      <c r="M271">
        <v>82500</v>
      </c>
      <c r="N271">
        <v>78.400000000000006</v>
      </c>
      <c r="O271">
        <v>4.5999999999999996</v>
      </c>
      <c r="P271">
        <v>63100</v>
      </c>
      <c r="Q271">
        <v>84300</v>
      </c>
      <c r="R271">
        <v>74.900000000000006</v>
      </c>
      <c r="S271">
        <v>4.9000000000000004</v>
      </c>
      <c r="T271">
        <v>67400</v>
      </c>
      <c r="U271">
        <v>86800</v>
      </c>
      <c r="V271">
        <v>77.599999999999994</v>
      </c>
      <c r="W271">
        <v>4.9000000000000004</v>
      </c>
      <c r="X271">
        <v>67200</v>
      </c>
      <c r="Y271">
        <v>87900</v>
      </c>
      <c r="Z271">
        <v>76.5</v>
      </c>
      <c r="AA271">
        <v>5.2</v>
      </c>
      <c r="AB271">
        <v>64700</v>
      </c>
      <c r="AC271">
        <v>88400</v>
      </c>
      <c r="AD271">
        <v>73.3</v>
      </c>
      <c r="AE271">
        <v>5.4</v>
      </c>
      <c r="AF271">
        <v>69700</v>
      </c>
      <c r="AG271">
        <v>88600</v>
      </c>
      <c r="AH271">
        <v>78.7</v>
      </c>
      <c r="AI271">
        <v>5.3</v>
      </c>
      <c r="AJ271">
        <v>67700</v>
      </c>
      <c r="AK271">
        <v>88100</v>
      </c>
      <c r="AL271">
        <v>76.8</v>
      </c>
      <c r="AM271">
        <v>5.3</v>
      </c>
      <c r="AN271">
        <v>69700</v>
      </c>
      <c r="AO271">
        <v>88900</v>
      </c>
      <c r="AP271">
        <v>78.3</v>
      </c>
      <c r="AQ271">
        <v>5.4</v>
      </c>
      <c r="AR271">
        <v>69600</v>
      </c>
      <c r="AS271">
        <v>87300</v>
      </c>
      <c r="AT271">
        <v>79.7</v>
      </c>
      <c r="AU271">
        <v>5.5</v>
      </c>
      <c r="AV271">
        <v>72200</v>
      </c>
      <c r="AW271">
        <v>88000</v>
      </c>
      <c r="AX271">
        <v>82</v>
      </c>
      <c r="AY271">
        <v>5.5</v>
      </c>
      <c r="AZ271">
        <v>64300</v>
      </c>
      <c r="BA271">
        <v>87800</v>
      </c>
      <c r="BB271">
        <v>73.2</v>
      </c>
      <c r="BC271">
        <v>6.3</v>
      </c>
      <c r="BD271">
        <v>69800</v>
      </c>
      <c r="BE271">
        <v>87600</v>
      </c>
      <c r="BF271">
        <v>79.599999999999994</v>
      </c>
      <c r="BG271">
        <v>5.8</v>
      </c>
      <c r="BH271">
        <v>69500</v>
      </c>
      <c r="BI271">
        <v>89500</v>
      </c>
      <c r="BJ271">
        <v>77.7</v>
      </c>
      <c r="BK271">
        <v>6.6</v>
      </c>
      <c r="BL271">
        <v>67900</v>
      </c>
      <c r="BM271">
        <v>91300</v>
      </c>
      <c r="BN271">
        <v>74.400000000000006</v>
      </c>
      <c r="BO271">
        <v>7.2</v>
      </c>
      <c r="BP271">
        <v>73100</v>
      </c>
      <c r="BQ271">
        <v>91200</v>
      </c>
      <c r="BR271">
        <v>80.099999999999994</v>
      </c>
      <c r="BS271">
        <v>5.4</v>
      </c>
      <c r="BT271">
        <v>75600</v>
      </c>
      <c r="BU271">
        <v>91600</v>
      </c>
      <c r="BV271">
        <v>82.5</v>
      </c>
      <c r="BW271">
        <v>5.0999999999999996</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76700</v>
      </c>
      <c r="E272">
        <v>112500</v>
      </c>
      <c r="F272">
        <v>68.099999999999994</v>
      </c>
      <c r="G272">
        <v>2.7</v>
      </c>
      <c r="H272">
        <v>77900</v>
      </c>
      <c r="I272">
        <v>112200</v>
      </c>
      <c r="J272">
        <v>69.400000000000006</v>
      </c>
      <c r="K272">
        <v>2.5</v>
      </c>
      <c r="L272">
        <v>76900</v>
      </c>
      <c r="M272">
        <v>112700</v>
      </c>
      <c r="N272">
        <v>68.2</v>
      </c>
      <c r="O272">
        <v>2.5</v>
      </c>
      <c r="P272">
        <v>75200</v>
      </c>
      <c r="Q272">
        <v>112100</v>
      </c>
      <c r="R272">
        <v>67.099999999999994</v>
      </c>
      <c r="S272">
        <v>2.7</v>
      </c>
      <c r="T272">
        <v>72500</v>
      </c>
      <c r="U272">
        <v>113400</v>
      </c>
      <c r="V272">
        <v>63.9</v>
      </c>
      <c r="W272">
        <v>2.6</v>
      </c>
      <c r="X272">
        <v>74500</v>
      </c>
      <c r="Y272">
        <v>111800</v>
      </c>
      <c r="Z272">
        <v>66.7</v>
      </c>
      <c r="AA272">
        <v>2.7</v>
      </c>
      <c r="AB272">
        <v>77300</v>
      </c>
      <c r="AC272">
        <v>111500</v>
      </c>
      <c r="AD272">
        <v>69.400000000000006</v>
      </c>
      <c r="AE272">
        <v>2.8</v>
      </c>
      <c r="AF272">
        <v>73000</v>
      </c>
      <c r="AG272">
        <v>111200</v>
      </c>
      <c r="AH272">
        <v>65.599999999999994</v>
      </c>
      <c r="AI272">
        <v>3</v>
      </c>
      <c r="AJ272">
        <v>75700</v>
      </c>
      <c r="AK272">
        <v>109800</v>
      </c>
      <c r="AL272">
        <v>69</v>
      </c>
      <c r="AM272">
        <v>2.9</v>
      </c>
      <c r="AN272">
        <v>78400</v>
      </c>
      <c r="AO272">
        <v>110500</v>
      </c>
      <c r="AP272">
        <v>70.900000000000006</v>
      </c>
      <c r="AQ272">
        <v>2.8</v>
      </c>
      <c r="AR272">
        <v>74100</v>
      </c>
      <c r="AS272">
        <v>111600</v>
      </c>
      <c r="AT272">
        <v>66.400000000000006</v>
      </c>
      <c r="AU272">
        <v>2.9</v>
      </c>
      <c r="AV272">
        <v>76900</v>
      </c>
      <c r="AW272">
        <v>110800</v>
      </c>
      <c r="AX272">
        <v>69.400000000000006</v>
      </c>
      <c r="AY272">
        <v>2.9</v>
      </c>
      <c r="AZ272">
        <v>79800</v>
      </c>
      <c r="BA272">
        <v>112000</v>
      </c>
      <c r="BB272">
        <v>71.3</v>
      </c>
      <c r="BC272">
        <v>3</v>
      </c>
      <c r="BD272">
        <v>77700</v>
      </c>
      <c r="BE272">
        <v>111000</v>
      </c>
      <c r="BF272">
        <v>70</v>
      </c>
      <c r="BG272">
        <v>3.1</v>
      </c>
      <c r="BH272">
        <v>79500</v>
      </c>
      <c r="BI272">
        <v>109400</v>
      </c>
      <c r="BJ272">
        <v>72.7</v>
      </c>
      <c r="BK272">
        <v>3.1</v>
      </c>
      <c r="BL272">
        <v>81600</v>
      </c>
      <c r="BM272">
        <v>109600</v>
      </c>
      <c r="BN272">
        <v>74.5</v>
      </c>
      <c r="BO272">
        <v>3.1</v>
      </c>
      <c r="BP272">
        <v>82300</v>
      </c>
      <c r="BQ272">
        <v>108300</v>
      </c>
      <c r="BR272">
        <v>76</v>
      </c>
      <c r="BS272">
        <v>3.6</v>
      </c>
      <c r="BT272">
        <v>80800</v>
      </c>
      <c r="BU272">
        <v>107700</v>
      </c>
      <c r="BV272">
        <v>75</v>
      </c>
      <c r="BW272">
        <v>4</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60700</v>
      </c>
      <c r="E273">
        <v>78900</v>
      </c>
      <c r="F273">
        <v>76.900000000000006</v>
      </c>
      <c r="G273">
        <v>3.6</v>
      </c>
      <c r="H273">
        <v>59600</v>
      </c>
      <c r="I273">
        <v>79800</v>
      </c>
      <c r="J273">
        <v>74.8</v>
      </c>
      <c r="K273">
        <v>3.7</v>
      </c>
      <c r="L273">
        <v>63900</v>
      </c>
      <c r="M273">
        <v>80900</v>
      </c>
      <c r="N273">
        <v>79</v>
      </c>
      <c r="O273">
        <v>5.4</v>
      </c>
      <c r="P273">
        <v>62800</v>
      </c>
      <c r="Q273">
        <v>77800</v>
      </c>
      <c r="R273">
        <v>80.7</v>
      </c>
      <c r="S273">
        <v>5.3</v>
      </c>
      <c r="T273">
        <v>60800</v>
      </c>
      <c r="U273">
        <v>80400</v>
      </c>
      <c r="V273">
        <v>75.7</v>
      </c>
      <c r="W273">
        <v>5.6</v>
      </c>
      <c r="X273">
        <v>56500</v>
      </c>
      <c r="Y273">
        <v>81300</v>
      </c>
      <c r="Z273">
        <v>69.400000000000006</v>
      </c>
      <c r="AA273">
        <v>5.9</v>
      </c>
      <c r="AB273">
        <v>57200</v>
      </c>
      <c r="AC273">
        <v>82700</v>
      </c>
      <c r="AD273">
        <v>69.2</v>
      </c>
      <c r="AE273">
        <v>5.8</v>
      </c>
      <c r="AF273">
        <v>61400</v>
      </c>
      <c r="AG273">
        <v>83200</v>
      </c>
      <c r="AH273">
        <v>73.8</v>
      </c>
      <c r="AI273">
        <v>5.6</v>
      </c>
      <c r="AJ273">
        <v>64900</v>
      </c>
      <c r="AK273">
        <v>80900</v>
      </c>
      <c r="AL273">
        <v>80.3</v>
      </c>
      <c r="AM273">
        <v>5.4</v>
      </c>
      <c r="AN273">
        <v>63600</v>
      </c>
      <c r="AO273">
        <v>81100</v>
      </c>
      <c r="AP273">
        <v>78.400000000000006</v>
      </c>
      <c r="AQ273">
        <v>5.9</v>
      </c>
      <c r="AR273">
        <v>57400</v>
      </c>
      <c r="AS273">
        <v>81800</v>
      </c>
      <c r="AT273">
        <v>70.2</v>
      </c>
      <c r="AU273">
        <v>6.3</v>
      </c>
      <c r="AV273">
        <v>60900</v>
      </c>
      <c r="AW273">
        <v>81300</v>
      </c>
      <c r="AX273">
        <v>74.900000000000006</v>
      </c>
      <c r="AY273">
        <v>5.7</v>
      </c>
      <c r="AZ273">
        <v>60300</v>
      </c>
      <c r="BA273">
        <v>80800</v>
      </c>
      <c r="BB273">
        <v>74.599999999999994</v>
      </c>
      <c r="BC273">
        <v>6.2</v>
      </c>
      <c r="BD273">
        <v>65500</v>
      </c>
      <c r="BE273">
        <v>78100</v>
      </c>
      <c r="BF273">
        <v>83.9</v>
      </c>
      <c r="BG273">
        <v>5.6</v>
      </c>
      <c r="BH273">
        <v>63100</v>
      </c>
      <c r="BI273">
        <v>79900</v>
      </c>
      <c r="BJ273">
        <v>78.900000000000006</v>
      </c>
      <c r="BK273">
        <v>6.3</v>
      </c>
      <c r="BL273">
        <v>60400</v>
      </c>
      <c r="BM273">
        <v>81500</v>
      </c>
      <c r="BN273">
        <v>74.099999999999994</v>
      </c>
      <c r="BO273">
        <v>6.8</v>
      </c>
      <c r="BP273">
        <v>60200</v>
      </c>
      <c r="BQ273">
        <v>79900</v>
      </c>
      <c r="BR273">
        <v>75.3</v>
      </c>
      <c r="BS273">
        <v>6.9</v>
      </c>
      <c r="BT273">
        <v>63800</v>
      </c>
      <c r="BU273">
        <v>80500</v>
      </c>
      <c r="BV273">
        <v>79.2</v>
      </c>
      <c r="BW273">
        <v>5.8</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396300</v>
      </c>
      <c r="E274">
        <v>523900</v>
      </c>
      <c r="F274">
        <v>75.599999999999994</v>
      </c>
      <c r="G274">
        <v>1.2</v>
      </c>
      <c r="H274">
        <v>395600</v>
      </c>
      <c r="I274">
        <v>526700</v>
      </c>
      <c r="J274">
        <v>75.099999999999994</v>
      </c>
      <c r="K274">
        <v>1.3</v>
      </c>
      <c r="L274">
        <v>399900</v>
      </c>
      <c r="M274">
        <v>529700</v>
      </c>
      <c r="N274">
        <v>75.5</v>
      </c>
      <c r="O274">
        <v>2.2000000000000002</v>
      </c>
      <c r="P274">
        <v>396300</v>
      </c>
      <c r="Q274">
        <v>533900</v>
      </c>
      <c r="R274">
        <v>74.2</v>
      </c>
      <c r="S274">
        <v>2.2000000000000002</v>
      </c>
      <c r="T274">
        <v>405400</v>
      </c>
      <c r="U274">
        <v>534800</v>
      </c>
      <c r="V274">
        <v>75.8</v>
      </c>
      <c r="W274">
        <v>2.1</v>
      </c>
      <c r="X274">
        <v>396200</v>
      </c>
      <c r="Y274">
        <v>533600</v>
      </c>
      <c r="Z274">
        <v>74.2</v>
      </c>
      <c r="AA274">
        <v>2.1</v>
      </c>
      <c r="AB274">
        <v>385400</v>
      </c>
      <c r="AC274">
        <v>535500</v>
      </c>
      <c r="AD274">
        <v>72</v>
      </c>
      <c r="AE274">
        <v>2.2999999999999998</v>
      </c>
      <c r="AF274">
        <v>380400</v>
      </c>
      <c r="AG274">
        <v>535800</v>
      </c>
      <c r="AH274">
        <v>71</v>
      </c>
      <c r="AI274">
        <v>2.4</v>
      </c>
      <c r="AJ274">
        <v>390000</v>
      </c>
      <c r="AK274">
        <v>531600</v>
      </c>
      <c r="AL274">
        <v>73.400000000000006</v>
      </c>
      <c r="AM274">
        <v>2.4</v>
      </c>
      <c r="AN274">
        <v>397300</v>
      </c>
      <c r="AO274">
        <v>531300</v>
      </c>
      <c r="AP274">
        <v>74.8</v>
      </c>
      <c r="AQ274">
        <v>2.5</v>
      </c>
      <c r="AR274">
        <v>387700</v>
      </c>
      <c r="AS274">
        <v>531100</v>
      </c>
      <c r="AT274">
        <v>73</v>
      </c>
      <c r="AU274">
        <v>2.5</v>
      </c>
      <c r="AV274">
        <v>407100</v>
      </c>
      <c r="AW274">
        <v>528100</v>
      </c>
      <c r="AX274">
        <v>77.099999999999994</v>
      </c>
      <c r="AY274">
        <v>2.4</v>
      </c>
      <c r="AZ274">
        <v>413900</v>
      </c>
      <c r="BA274">
        <v>528500</v>
      </c>
      <c r="BB274">
        <v>78.3</v>
      </c>
      <c r="BC274">
        <v>2.4</v>
      </c>
      <c r="BD274">
        <v>420900</v>
      </c>
      <c r="BE274">
        <v>530500</v>
      </c>
      <c r="BF274">
        <v>79.3</v>
      </c>
      <c r="BG274">
        <v>2.2999999999999998</v>
      </c>
      <c r="BH274">
        <v>414300</v>
      </c>
      <c r="BI274">
        <v>526300</v>
      </c>
      <c r="BJ274">
        <v>78.7</v>
      </c>
      <c r="BK274">
        <v>2.4</v>
      </c>
      <c r="BL274">
        <v>414400</v>
      </c>
      <c r="BM274">
        <v>524000</v>
      </c>
      <c r="BN274">
        <v>79.099999999999994</v>
      </c>
      <c r="BO274">
        <v>2.5</v>
      </c>
      <c r="BP274">
        <v>404700</v>
      </c>
      <c r="BQ274">
        <v>523900</v>
      </c>
      <c r="BR274">
        <v>77.2</v>
      </c>
      <c r="BS274">
        <v>2.7</v>
      </c>
      <c r="BT274">
        <v>402800</v>
      </c>
      <c r="BU274">
        <v>521200</v>
      </c>
      <c r="BV274">
        <v>77.3</v>
      </c>
      <c r="BW274">
        <v>2.6</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47100</v>
      </c>
      <c r="E275">
        <v>60000</v>
      </c>
      <c r="F275">
        <v>78.5</v>
      </c>
      <c r="G275">
        <v>3</v>
      </c>
      <c r="H275">
        <v>47000</v>
      </c>
      <c r="I275">
        <v>60400</v>
      </c>
      <c r="J275">
        <v>77.8</v>
      </c>
      <c r="K275">
        <v>3.5</v>
      </c>
      <c r="L275">
        <v>45700</v>
      </c>
      <c r="M275">
        <v>60500</v>
      </c>
      <c r="N275">
        <v>75.5</v>
      </c>
      <c r="O275">
        <v>6.2</v>
      </c>
      <c r="P275">
        <v>47700</v>
      </c>
      <c r="Q275">
        <v>63200</v>
      </c>
      <c r="R275">
        <v>75.400000000000006</v>
      </c>
      <c r="S275">
        <v>5.7</v>
      </c>
      <c r="T275">
        <v>47000</v>
      </c>
      <c r="U275">
        <v>62700</v>
      </c>
      <c r="V275">
        <v>75</v>
      </c>
      <c r="W275">
        <v>5.8</v>
      </c>
      <c r="X275">
        <v>48700</v>
      </c>
      <c r="Y275">
        <v>60000</v>
      </c>
      <c r="Z275">
        <v>81.3</v>
      </c>
      <c r="AA275">
        <v>5.8</v>
      </c>
      <c r="AB275">
        <v>47300</v>
      </c>
      <c r="AC275">
        <v>59900</v>
      </c>
      <c r="AD275">
        <v>78.900000000000006</v>
      </c>
      <c r="AE275">
        <v>6.4</v>
      </c>
      <c r="AF275">
        <v>43100</v>
      </c>
      <c r="AG275">
        <v>61800</v>
      </c>
      <c r="AH275">
        <v>69.8</v>
      </c>
      <c r="AI275">
        <v>7.2</v>
      </c>
      <c r="AJ275">
        <v>42600</v>
      </c>
      <c r="AK275">
        <v>60900</v>
      </c>
      <c r="AL275">
        <v>69.900000000000006</v>
      </c>
      <c r="AM275">
        <v>8.1999999999999993</v>
      </c>
      <c r="AN275">
        <v>43200</v>
      </c>
      <c r="AO275">
        <v>60600</v>
      </c>
      <c r="AP275">
        <v>71.2</v>
      </c>
      <c r="AQ275">
        <v>7.7</v>
      </c>
      <c r="AR275">
        <v>44700</v>
      </c>
      <c r="AS275">
        <v>57800</v>
      </c>
      <c r="AT275">
        <v>77.400000000000006</v>
      </c>
      <c r="AU275">
        <v>7.3</v>
      </c>
      <c r="AV275">
        <v>45900</v>
      </c>
      <c r="AW275">
        <v>56700</v>
      </c>
      <c r="AX275">
        <v>80.8</v>
      </c>
      <c r="AY275">
        <v>7.3</v>
      </c>
      <c r="AZ275">
        <v>47700</v>
      </c>
      <c r="BA275">
        <v>58800</v>
      </c>
      <c r="BB275">
        <v>81.2</v>
      </c>
      <c r="BC275">
        <v>6.8</v>
      </c>
      <c r="BD275">
        <v>45100</v>
      </c>
      <c r="BE275">
        <v>60900</v>
      </c>
      <c r="BF275">
        <v>74.2</v>
      </c>
      <c r="BG275">
        <v>7.4</v>
      </c>
      <c r="BH275">
        <v>46300</v>
      </c>
      <c r="BI275">
        <v>58900</v>
      </c>
      <c r="BJ275">
        <v>78.5</v>
      </c>
      <c r="BK275">
        <v>6.4</v>
      </c>
      <c r="BL275">
        <v>46400</v>
      </c>
      <c r="BM275">
        <v>57500</v>
      </c>
      <c r="BN275">
        <v>80.599999999999994</v>
      </c>
      <c r="BO275">
        <v>7.5</v>
      </c>
      <c r="BP275">
        <v>46700</v>
      </c>
      <c r="BQ275">
        <v>56200</v>
      </c>
      <c r="BR275">
        <v>83.1</v>
      </c>
      <c r="BS275">
        <v>7.6</v>
      </c>
      <c r="BT275">
        <v>47800</v>
      </c>
      <c r="BU275">
        <v>57000</v>
      </c>
      <c r="BV275">
        <v>83.8</v>
      </c>
      <c r="BW275">
        <v>6.6</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41400</v>
      </c>
      <c r="E276">
        <v>50800</v>
      </c>
      <c r="F276">
        <v>81.599999999999994</v>
      </c>
      <c r="G276">
        <v>3.4</v>
      </c>
      <c r="H276">
        <v>41100</v>
      </c>
      <c r="I276">
        <v>51500</v>
      </c>
      <c r="J276">
        <v>79.900000000000006</v>
      </c>
      <c r="K276">
        <v>3.5</v>
      </c>
      <c r="L276">
        <v>38600</v>
      </c>
      <c r="M276">
        <v>52300</v>
      </c>
      <c r="N276">
        <v>73.900000000000006</v>
      </c>
      <c r="O276">
        <v>6.8</v>
      </c>
      <c r="P276">
        <v>42200</v>
      </c>
      <c r="Q276">
        <v>51900</v>
      </c>
      <c r="R276">
        <v>81.2</v>
      </c>
      <c r="S276">
        <v>5.9</v>
      </c>
      <c r="T276">
        <v>41700</v>
      </c>
      <c r="U276">
        <v>52200</v>
      </c>
      <c r="V276">
        <v>80</v>
      </c>
      <c r="W276">
        <v>7</v>
      </c>
      <c r="X276">
        <v>40200</v>
      </c>
      <c r="Y276">
        <v>53000</v>
      </c>
      <c r="Z276">
        <v>75.8</v>
      </c>
      <c r="AA276">
        <v>7.7</v>
      </c>
      <c r="AB276">
        <v>42700</v>
      </c>
      <c r="AC276">
        <v>53400</v>
      </c>
      <c r="AD276">
        <v>80</v>
      </c>
      <c r="AE276">
        <v>7.2</v>
      </c>
      <c r="AF276">
        <v>38500</v>
      </c>
      <c r="AG276">
        <v>53200</v>
      </c>
      <c r="AH276">
        <v>72.3</v>
      </c>
      <c r="AI276">
        <v>7.9</v>
      </c>
      <c r="AJ276">
        <v>44700</v>
      </c>
      <c r="AK276">
        <v>53700</v>
      </c>
      <c r="AL276">
        <v>83.3</v>
      </c>
      <c r="AM276">
        <v>6.4</v>
      </c>
      <c r="AN276">
        <v>42600</v>
      </c>
      <c r="AO276">
        <v>55300</v>
      </c>
      <c r="AP276">
        <v>77</v>
      </c>
      <c r="AQ276">
        <v>6.6</v>
      </c>
      <c r="AR276">
        <v>41500</v>
      </c>
      <c r="AS276">
        <v>56100</v>
      </c>
      <c r="AT276">
        <v>73.900000000000006</v>
      </c>
      <c r="AU276">
        <v>6.3</v>
      </c>
      <c r="AV276">
        <v>45600</v>
      </c>
      <c r="AW276">
        <v>56600</v>
      </c>
      <c r="AX276">
        <v>80.599999999999994</v>
      </c>
      <c r="AY276">
        <v>6.4</v>
      </c>
      <c r="AZ276">
        <v>44600</v>
      </c>
      <c r="BA276">
        <v>59700</v>
      </c>
      <c r="BB276">
        <v>74.7</v>
      </c>
      <c r="BC276">
        <v>7.8</v>
      </c>
      <c r="BD276">
        <v>43600</v>
      </c>
      <c r="BE276">
        <v>58400</v>
      </c>
      <c r="BF276">
        <v>74.7</v>
      </c>
      <c r="BG276">
        <v>8.1</v>
      </c>
      <c r="BH276">
        <v>47000</v>
      </c>
      <c r="BI276">
        <v>55500</v>
      </c>
      <c r="BJ276">
        <v>84.7</v>
      </c>
      <c r="BK276">
        <v>6.3</v>
      </c>
      <c r="BL276">
        <v>44900</v>
      </c>
      <c r="BM276">
        <v>55700</v>
      </c>
      <c r="BN276">
        <v>80.7</v>
      </c>
      <c r="BO276">
        <v>7.1</v>
      </c>
      <c r="BP276">
        <v>45900</v>
      </c>
      <c r="BQ276">
        <v>55300</v>
      </c>
      <c r="BR276">
        <v>82.9</v>
      </c>
      <c r="BS276">
        <v>7.3</v>
      </c>
      <c r="BT276">
        <v>38100</v>
      </c>
      <c r="BU276">
        <v>56500</v>
      </c>
      <c r="BV276">
        <v>67.5</v>
      </c>
      <c r="BW276">
        <v>9.6</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142300</v>
      </c>
      <c r="E277">
        <v>179300</v>
      </c>
      <c r="F277">
        <v>79.3</v>
      </c>
      <c r="G277">
        <v>2.5</v>
      </c>
      <c r="H277">
        <v>139000</v>
      </c>
      <c r="I277">
        <v>178900</v>
      </c>
      <c r="J277">
        <v>77.7</v>
      </c>
      <c r="K277">
        <v>2.5</v>
      </c>
      <c r="L277">
        <v>140000</v>
      </c>
      <c r="M277">
        <v>179000</v>
      </c>
      <c r="N277">
        <v>78.2</v>
      </c>
      <c r="O277">
        <v>2.6</v>
      </c>
      <c r="P277">
        <v>137900</v>
      </c>
      <c r="Q277">
        <v>179000</v>
      </c>
      <c r="R277">
        <v>77</v>
      </c>
      <c r="S277">
        <v>2.5</v>
      </c>
      <c r="T277">
        <v>133100</v>
      </c>
      <c r="U277">
        <v>179400</v>
      </c>
      <c r="V277">
        <v>74.2</v>
      </c>
      <c r="W277">
        <v>2.5</v>
      </c>
      <c r="X277">
        <v>129300</v>
      </c>
      <c r="Y277">
        <v>177500</v>
      </c>
      <c r="Z277">
        <v>72.8</v>
      </c>
      <c r="AA277">
        <v>2.8</v>
      </c>
      <c r="AB277">
        <v>131900</v>
      </c>
      <c r="AC277">
        <v>177000</v>
      </c>
      <c r="AD277">
        <v>74.5</v>
      </c>
      <c r="AE277">
        <v>2.7</v>
      </c>
      <c r="AF277">
        <v>127200</v>
      </c>
      <c r="AG277">
        <v>176500</v>
      </c>
      <c r="AH277">
        <v>72</v>
      </c>
      <c r="AI277">
        <v>2.8</v>
      </c>
      <c r="AJ277">
        <v>131300</v>
      </c>
      <c r="AK277">
        <v>177200</v>
      </c>
      <c r="AL277">
        <v>74.099999999999994</v>
      </c>
      <c r="AM277">
        <v>2.7</v>
      </c>
      <c r="AN277">
        <v>134400</v>
      </c>
      <c r="AO277">
        <v>177600</v>
      </c>
      <c r="AP277">
        <v>75.7</v>
      </c>
      <c r="AQ277">
        <v>2.6</v>
      </c>
      <c r="AR277">
        <v>135000</v>
      </c>
      <c r="AS277">
        <v>175600</v>
      </c>
      <c r="AT277">
        <v>76.900000000000006</v>
      </c>
      <c r="AU277">
        <v>2.4</v>
      </c>
      <c r="AV277">
        <v>136200</v>
      </c>
      <c r="AW277">
        <v>175400</v>
      </c>
      <c r="AX277">
        <v>77.7</v>
      </c>
      <c r="AY277">
        <v>2.5</v>
      </c>
      <c r="AZ277">
        <v>138300</v>
      </c>
      <c r="BA277">
        <v>176000</v>
      </c>
      <c r="BB277">
        <v>78.599999999999994</v>
      </c>
      <c r="BC277">
        <v>2.6</v>
      </c>
      <c r="BD277">
        <v>134800</v>
      </c>
      <c r="BE277">
        <v>174900</v>
      </c>
      <c r="BF277">
        <v>77.099999999999994</v>
      </c>
      <c r="BG277">
        <v>2.7</v>
      </c>
      <c r="BH277">
        <v>141300</v>
      </c>
      <c r="BI277">
        <v>175600</v>
      </c>
      <c r="BJ277">
        <v>80.5</v>
      </c>
      <c r="BK277">
        <v>2.8</v>
      </c>
      <c r="BL277">
        <v>134700</v>
      </c>
      <c r="BM277">
        <v>175600</v>
      </c>
      <c r="BN277">
        <v>76.7</v>
      </c>
      <c r="BO277">
        <v>3.2</v>
      </c>
      <c r="BP277">
        <v>133800</v>
      </c>
      <c r="BQ277">
        <v>175800</v>
      </c>
      <c r="BR277">
        <v>76.099999999999994</v>
      </c>
      <c r="BS277">
        <v>3.7</v>
      </c>
      <c r="BT277">
        <v>131600</v>
      </c>
      <c r="BU277">
        <v>177300</v>
      </c>
      <c r="BV277">
        <v>74.2</v>
      </c>
      <c r="BW277">
        <v>3.4</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83200</v>
      </c>
      <c r="E278">
        <v>117900</v>
      </c>
      <c r="F278">
        <v>70.599999999999994</v>
      </c>
      <c r="G278">
        <v>2.5</v>
      </c>
      <c r="H278">
        <v>86400</v>
      </c>
      <c r="I278">
        <v>119500</v>
      </c>
      <c r="J278">
        <v>72.3</v>
      </c>
      <c r="K278">
        <v>2.6</v>
      </c>
      <c r="L278">
        <v>85700</v>
      </c>
      <c r="M278">
        <v>121000</v>
      </c>
      <c r="N278">
        <v>70.900000000000006</v>
      </c>
      <c r="O278">
        <v>2.7</v>
      </c>
      <c r="P278">
        <v>84900</v>
      </c>
      <c r="Q278">
        <v>121000</v>
      </c>
      <c r="R278">
        <v>70.2</v>
      </c>
      <c r="S278">
        <v>2.9</v>
      </c>
      <c r="T278">
        <v>82900</v>
      </c>
      <c r="U278">
        <v>121700</v>
      </c>
      <c r="V278">
        <v>68.2</v>
      </c>
      <c r="W278">
        <v>3.1</v>
      </c>
      <c r="X278">
        <v>84500</v>
      </c>
      <c r="Y278">
        <v>122700</v>
      </c>
      <c r="Z278">
        <v>68.900000000000006</v>
      </c>
      <c r="AA278">
        <v>3</v>
      </c>
      <c r="AB278">
        <v>85700</v>
      </c>
      <c r="AC278">
        <v>122300</v>
      </c>
      <c r="AD278">
        <v>70.099999999999994</v>
      </c>
      <c r="AE278">
        <v>2.8</v>
      </c>
      <c r="AF278">
        <v>86000</v>
      </c>
      <c r="AG278">
        <v>122300</v>
      </c>
      <c r="AH278">
        <v>70.3</v>
      </c>
      <c r="AI278">
        <v>2.8</v>
      </c>
      <c r="AJ278">
        <v>82900</v>
      </c>
      <c r="AK278">
        <v>121200</v>
      </c>
      <c r="AL278">
        <v>68.400000000000006</v>
      </c>
      <c r="AM278">
        <v>2.9</v>
      </c>
      <c r="AN278">
        <v>85600</v>
      </c>
      <c r="AO278">
        <v>120700</v>
      </c>
      <c r="AP278">
        <v>70.900000000000006</v>
      </c>
      <c r="AQ278">
        <v>3</v>
      </c>
      <c r="AR278">
        <v>84600</v>
      </c>
      <c r="AS278">
        <v>120100</v>
      </c>
      <c r="AT278">
        <v>70.400000000000006</v>
      </c>
      <c r="AU278">
        <v>3</v>
      </c>
      <c r="AV278">
        <v>89000</v>
      </c>
      <c r="AW278">
        <v>121000</v>
      </c>
      <c r="AX278">
        <v>73.5</v>
      </c>
      <c r="AY278">
        <v>3.1</v>
      </c>
      <c r="AZ278">
        <v>86200</v>
      </c>
      <c r="BA278">
        <v>121700</v>
      </c>
      <c r="BB278">
        <v>70.8</v>
      </c>
      <c r="BC278">
        <v>3.3</v>
      </c>
      <c r="BD278">
        <v>87200</v>
      </c>
      <c r="BE278">
        <v>121300</v>
      </c>
      <c r="BF278">
        <v>71.900000000000006</v>
      </c>
      <c r="BG278">
        <v>3.1</v>
      </c>
      <c r="BH278">
        <v>84500</v>
      </c>
      <c r="BI278">
        <v>120800</v>
      </c>
      <c r="BJ278">
        <v>70</v>
      </c>
      <c r="BK278">
        <v>3.1</v>
      </c>
      <c r="BL278">
        <v>86000</v>
      </c>
      <c r="BM278">
        <v>120600</v>
      </c>
      <c r="BN278">
        <v>71.3</v>
      </c>
      <c r="BO278">
        <v>3.2</v>
      </c>
      <c r="BP278">
        <v>88400</v>
      </c>
      <c r="BQ278">
        <v>118900</v>
      </c>
      <c r="BR278">
        <v>74.400000000000006</v>
      </c>
      <c r="BS278">
        <v>3.4</v>
      </c>
      <c r="BT278">
        <v>85300</v>
      </c>
      <c r="BU278">
        <v>119800</v>
      </c>
      <c r="BV278">
        <v>71.2</v>
      </c>
      <c r="BW278">
        <v>3.4</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104500</v>
      </c>
      <c r="E279">
        <v>155200</v>
      </c>
      <c r="F279">
        <v>67.400000000000006</v>
      </c>
      <c r="G279">
        <v>2.6</v>
      </c>
      <c r="H279">
        <v>104900</v>
      </c>
      <c r="I279">
        <v>155700</v>
      </c>
      <c r="J279">
        <v>67.400000000000006</v>
      </c>
      <c r="K279">
        <v>2.7</v>
      </c>
      <c r="L279">
        <v>107600</v>
      </c>
      <c r="M279">
        <v>157900</v>
      </c>
      <c r="N279">
        <v>68.2</v>
      </c>
      <c r="O279">
        <v>2.7</v>
      </c>
      <c r="P279">
        <v>108200</v>
      </c>
      <c r="Q279">
        <v>158300</v>
      </c>
      <c r="R279">
        <v>68.400000000000006</v>
      </c>
      <c r="S279">
        <v>2.6</v>
      </c>
      <c r="T279">
        <v>107400</v>
      </c>
      <c r="U279">
        <v>160100</v>
      </c>
      <c r="V279">
        <v>67.099999999999994</v>
      </c>
      <c r="W279">
        <v>2.7</v>
      </c>
      <c r="X279">
        <v>104200</v>
      </c>
      <c r="Y279">
        <v>160400</v>
      </c>
      <c r="Z279">
        <v>65</v>
      </c>
      <c r="AA279">
        <v>2.7</v>
      </c>
      <c r="AB279">
        <v>104800</v>
      </c>
      <c r="AC279">
        <v>159300</v>
      </c>
      <c r="AD279">
        <v>65.8</v>
      </c>
      <c r="AE279">
        <v>2.7</v>
      </c>
      <c r="AF279">
        <v>106000</v>
      </c>
      <c r="AG279">
        <v>160200</v>
      </c>
      <c r="AH279">
        <v>66.2</v>
      </c>
      <c r="AI279">
        <v>2.9</v>
      </c>
      <c r="AJ279">
        <v>104300</v>
      </c>
      <c r="AK279">
        <v>159400</v>
      </c>
      <c r="AL279">
        <v>65.400000000000006</v>
      </c>
      <c r="AM279">
        <v>3.1</v>
      </c>
      <c r="AN279">
        <v>104600</v>
      </c>
      <c r="AO279">
        <v>158700</v>
      </c>
      <c r="AP279">
        <v>65.900000000000006</v>
      </c>
      <c r="AQ279">
        <v>3.3</v>
      </c>
      <c r="AR279">
        <v>107500</v>
      </c>
      <c r="AS279">
        <v>156900</v>
      </c>
      <c r="AT279">
        <v>68.5</v>
      </c>
      <c r="AU279">
        <v>3.4</v>
      </c>
      <c r="AV279">
        <v>108000</v>
      </c>
      <c r="AW279">
        <v>158300</v>
      </c>
      <c r="AX279">
        <v>68.2</v>
      </c>
      <c r="AY279">
        <v>3.3</v>
      </c>
      <c r="AZ279">
        <v>114000</v>
      </c>
      <c r="BA279">
        <v>158900</v>
      </c>
      <c r="BB279">
        <v>71.7</v>
      </c>
      <c r="BC279">
        <v>2.9</v>
      </c>
      <c r="BD279">
        <v>111200</v>
      </c>
      <c r="BE279">
        <v>158200</v>
      </c>
      <c r="BF279">
        <v>70.3</v>
      </c>
      <c r="BG279">
        <v>3</v>
      </c>
      <c r="BH279">
        <v>108800</v>
      </c>
      <c r="BI279">
        <v>158200</v>
      </c>
      <c r="BJ279">
        <v>68.8</v>
      </c>
      <c r="BK279">
        <v>2.9</v>
      </c>
      <c r="BL279">
        <v>115400</v>
      </c>
      <c r="BM279">
        <v>159100</v>
      </c>
      <c r="BN279">
        <v>72.5</v>
      </c>
      <c r="BO279">
        <v>2.9</v>
      </c>
      <c r="BP279">
        <v>119400</v>
      </c>
      <c r="BQ279">
        <v>157900</v>
      </c>
      <c r="BR279">
        <v>75.599999999999994</v>
      </c>
      <c r="BS279">
        <v>3.4</v>
      </c>
      <c r="BT279">
        <v>120400</v>
      </c>
      <c r="BU279">
        <v>156800</v>
      </c>
      <c r="BV279">
        <v>76.7</v>
      </c>
      <c r="BW279">
        <v>3.6</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55300</v>
      </c>
      <c r="E280">
        <v>69700</v>
      </c>
      <c r="F280">
        <v>79.400000000000006</v>
      </c>
      <c r="G280">
        <v>3.8</v>
      </c>
      <c r="H280">
        <v>55700</v>
      </c>
      <c r="I280">
        <v>70500</v>
      </c>
      <c r="J280">
        <v>79</v>
      </c>
      <c r="K280">
        <v>3.2</v>
      </c>
      <c r="L280">
        <v>58900</v>
      </c>
      <c r="M280">
        <v>73100</v>
      </c>
      <c r="N280">
        <v>80.599999999999994</v>
      </c>
      <c r="O280">
        <v>4.4000000000000004</v>
      </c>
      <c r="P280">
        <v>59900</v>
      </c>
      <c r="Q280">
        <v>74700</v>
      </c>
      <c r="R280">
        <v>80.099999999999994</v>
      </c>
      <c r="S280">
        <v>4.7</v>
      </c>
      <c r="T280">
        <v>60100</v>
      </c>
      <c r="U280">
        <v>75900</v>
      </c>
      <c r="V280">
        <v>79.2</v>
      </c>
      <c r="W280">
        <v>4.7</v>
      </c>
      <c r="X280">
        <v>58200</v>
      </c>
      <c r="Y280">
        <v>73000</v>
      </c>
      <c r="Z280">
        <v>79.8</v>
      </c>
      <c r="AA280">
        <v>5</v>
      </c>
      <c r="AB280">
        <v>55900</v>
      </c>
      <c r="AC280">
        <v>70900</v>
      </c>
      <c r="AD280">
        <v>78.8</v>
      </c>
      <c r="AE280">
        <v>5.2</v>
      </c>
      <c r="AF280">
        <v>53400</v>
      </c>
      <c r="AG280">
        <v>72300</v>
      </c>
      <c r="AH280">
        <v>73.8</v>
      </c>
      <c r="AI280">
        <v>5.7</v>
      </c>
      <c r="AJ280">
        <v>53700</v>
      </c>
      <c r="AK280">
        <v>72600</v>
      </c>
      <c r="AL280">
        <v>74</v>
      </c>
      <c r="AM280">
        <v>5.9</v>
      </c>
      <c r="AN280">
        <v>53900</v>
      </c>
      <c r="AO280">
        <v>70900</v>
      </c>
      <c r="AP280">
        <v>76.099999999999994</v>
      </c>
      <c r="AQ280">
        <v>5.6</v>
      </c>
      <c r="AR280">
        <v>54900</v>
      </c>
      <c r="AS280">
        <v>70400</v>
      </c>
      <c r="AT280">
        <v>77.900000000000006</v>
      </c>
      <c r="AU280">
        <v>5.3</v>
      </c>
      <c r="AV280">
        <v>58700</v>
      </c>
      <c r="AW280">
        <v>71800</v>
      </c>
      <c r="AX280">
        <v>81.8</v>
      </c>
      <c r="AY280">
        <v>5.3</v>
      </c>
      <c r="AZ280">
        <v>56400</v>
      </c>
      <c r="BA280">
        <v>70500</v>
      </c>
      <c r="BB280">
        <v>79.900000000000006</v>
      </c>
      <c r="BC280">
        <v>5.0999999999999996</v>
      </c>
      <c r="BD280">
        <v>56300</v>
      </c>
      <c r="BE280">
        <v>72800</v>
      </c>
      <c r="BF280">
        <v>77.400000000000006</v>
      </c>
      <c r="BG280">
        <v>5.9</v>
      </c>
      <c r="BH280">
        <v>54000</v>
      </c>
      <c r="BI280">
        <v>70800</v>
      </c>
      <c r="BJ280">
        <v>76.3</v>
      </c>
      <c r="BK280">
        <v>6</v>
      </c>
      <c r="BL280">
        <v>60300</v>
      </c>
      <c r="BM280">
        <v>71500</v>
      </c>
      <c r="BN280">
        <v>84.5</v>
      </c>
      <c r="BO280">
        <v>5</v>
      </c>
      <c r="BP280">
        <v>59000</v>
      </c>
      <c r="BQ280">
        <v>72000</v>
      </c>
      <c r="BR280">
        <v>82</v>
      </c>
      <c r="BS280">
        <v>5.6</v>
      </c>
      <c r="BT280">
        <v>54700</v>
      </c>
      <c r="BU280">
        <v>71300</v>
      </c>
      <c r="BV280">
        <v>76.8</v>
      </c>
      <c r="BW280">
        <v>5.4</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53000</v>
      </c>
      <c r="E281">
        <v>68400</v>
      </c>
      <c r="F281">
        <v>77.400000000000006</v>
      </c>
      <c r="G281">
        <v>3.5</v>
      </c>
      <c r="H281">
        <v>53100</v>
      </c>
      <c r="I281">
        <v>68900</v>
      </c>
      <c r="J281">
        <v>77.099999999999994</v>
      </c>
      <c r="K281">
        <v>3.3</v>
      </c>
      <c r="L281">
        <v>51400</v>
      </c>
      <c r="M281">
        <v>68800</v>
      </c>
      <c r="N281">
        <v>74.7</v>
      </c>
      <c r="O281">
        <v>5.0999999999999996</v>
      </c>
      <c r="P281">
        <v>56500</v>
      </c>
      <c r="Q281">
        <v>70700</v>
      </c>
      <c r="R281">
        <v>79.900000000000006</v>
      </c>
      <c r="S281">
        <v>5</v>
      </c>
      <c r="T281">
        <v>56600</v>
      </c>
      <c r="U281">
        <v>68700</v>
      </c>
      <c r="V281">
        <v>82.3</v>
      </c>
      <c r="W281">
        <v>5.2</v>
      </c>
      <c r="X281">
        <v>53800</v>
      </c>
      <c r="Y281">
        <v>70700</v>
      </c>
      <c r="Z281">
        <v>76.099999999999994</v>
      </c>
      <c r="AA281">
        <v>5.4</v>
      </c>
      <c r="AB281">
        <v>55100</v>
      </c>
      <c r="AC281">
        <v>70800</v>
      </c>
      <c r="AD281">
        <v>77.900000000000006</v>
      </c>
      <c r="AE281">
        <v>5.5</v>
      </c>
      <c r="AF281">
        <v>56400</v>
      </c>
      <c r="AG281">
        <v>72600</v>
      </c>
      <c r="AH281">
        <v>77.7</v>
      </c>
      <c r="AI281">
        <v>5.9</v>
      </c>
      <c r="AJ281">
        <v>56700</v>
      </c>
      <c r="AK281">
        <v>70300</v>
      </c>
      <c r="AL281">
        <v>80.599999999999994</v>
      </c>
      <c r="AM281">
        <v>5.5</v>
      </c>
      <c r="AN281">
        <v>56600</v>
      </c>
      <c r="AO281">
        <v>68600</v>
      </c>
      <c r="AP281">
        <v>82.6</v>
      </c>
      <c r="AQ281">
        <v>5.6</v>
      </c>
      <c r="AR281">
        <v>57700</v>
      </c>
      <c r="AS281">
        <v>69200</v>
      </c>
      <c r="AT281">
        <v>83.3</v>
      </c>
      <c r="AU281">
        <v>5.5</v>
      </c>
      <c r="AV281">
        <v>59400</v>
      </c>
      <c r="AW281">
        <v>70900</v>
      </c>
      <c r="AX281">
        <v>83.8</v>
      </c>
      <c r="AY281">
        <v>5.3</v>
      </c>
      <c r="AZ281">
        <v>62900</v>
      </c>
      <c r="BA281">
        <v>70200</v>
      </c>
      <c r="BB281">
        <v>89.6</v>
      </c>
      <c r="BC281">
        <v>4.5999999999999996</v>
      </c>
      <c r="BD281">
        <v>56700</v>
      </c>
      <c r="BE281">
        <v>70100</v>
      </c>
      <c r="BF281">
        <v>80.900000000000006</v>
      </c>
      <c r="BG281">
        <v>5.3</v>
      </c>
      <c r="BH281">
        <v>60400</v>
      </c>
      <c r="BI281">
        <v>70900</v>
      </c>
      <c r="BJ281">
        <v>85.2</v>
      </c>
      <c r="BK281">
        <v>5.6</v>
      </c>
      <c r="BL281">
        <v>60800</v>
      </c>
      <c r="BM281">
        <v>72800</v>
      </c>
      <c r="BN281">
        <v>83.5</v>
      </c>
      <c r="BO281">
        <v>5.7</v>
      </c>
      <c r="BP281">
        <v>57900</v>
      </c>
      <c r="BQ281">
        <v>72000</v>
      </c>
      <c r="BR281">
        <v>80.400000000000006</v>
      </c>
      <c r="BS281">
        <v>5.8</v>
      </c>
      <c r="BT281">
        <v>53300</v>
      </c>
      <c r="BU281">
        <v>71200</v>
      </c>
      <c r="BV281">
        <v>74.900000000000006</v>
      </c>
      <c r="BW281">
        <v>5.6</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325000</v>
      </c>
      <c r="E282">
        <v>421800</v>
      </c>
      <c r="F282">
        <v>77</v>
      </c>
      <c r="G282">
        <v>1.4</v>
      </c>
      <c r="H282">
        <v>330800</v>
      </c>
      <c r="I282">
        <v>429200</v>
      </c>
      <c r="J282">
        <v>77.099999999999994</v>
      </c>
      <c r="K282">
        <v>1.3</v>
      </c>
      <c r="L282">
        <v>326100</v>
      </c>
      <c r="M282">
        <v>433400</v>
      </c>
      <c r="N282">
        <v>75.3</v>
      </c>
      <c r="O282">
        <v>2.2999999999999998</v>
      </c>
      <c r="P282">
        <v>335500</v>
      </c>
      <c r="Q282">
        <v>436800</v>
      </c>
      <c r="R282">
        <v>76.8</v>
      </c>
      <c r="S282">
        <v>2.2999999999999998</v>
      </c>
      <c r="T282">
        <v>341500</v>
      </c>
      <c r="U282">
        <v>439100</v>
      </c>
      <c r="V282">
        <v>77.8</v>
      </c>
      <c r="W282">
        <v>2.2000000000000002</v>
      </c>
      <c r="X282">
        <v>332900</v>
      </c>
      <c r="Y282">
        <v>439500</v>
      </c>
      <c r="Z282">
        <v>75.7</v>
      </c>
      <c r="AA282">
        <v>2.2000000000000002</v>
      </c>
      <c r="AB282">
        <v>326000</v>
      </c>
      <c r="AC282">
        <v>441400</v>
      </c>
      <c r="AD282">
        <v>73.900000000000006</v>
      </c>
      <c r="AE282">
        <v>2.2999999999999998</v>
      </c>
      <c r="AF282">
        <v>337300</v>
      </c>
      <c r="AG282">
        <v>443300</v>
      </c>
      <c r="AH282">
        <v>76.099999999999994</v>
      </c>
      <c r="AI282">
        <v>2.2999999999999998</v>
      </c>
      <c r="AJ282">
        <v>337800</v>
      </c>
      <c r="AK282">
        <v>439400</v>
      </c>
      <c r="AL282">
        <v>76.900000000000006</v>
      </c>
      <c r="AM282">
        <v>2.2999999999999998</v>
      </c>
      <c r="AN282">
        <v>331500</v>
      </c>
      <c r="AO282">
        <v>438000</v>
      </c>
      <c r="AP282">
        <v>75.7</v>
      </c>
      <c r="AQ282">
        <v>2.4</v>
      </c>
      <c r="AR282">
        <v>331200</v>
      </c>
      <c r="AS282">
        <v>438600</v>
      </c>
      <c r="AT282">
        <v>75.5</v>
      </c>
      <c r="AU282">
        <v>2.4</v>
      </c>
      <c r="AV282">
        <v>336500</v>
      </c>
      <c r="AW282">
        <v>439300</v>
      </c>
      <c r="AX282">
        <v>76.599999999999994</v>
      </c>
      <c r="AY282">
        <v>2.4</v>
      </c>
      <c r="AZ282">
        <v>338100</v>
      </c>
      <c r="BA282">
        <v>438800</v>
      </c>
      <c r="BB282">
        <v>77.099999999999994</v>
      </c>
      <c r="BC282">
        <v>2.5</v>
      </c>
      <c r="BD282">
        <v>340600</v>
      </c>
      <c r="BE282">
        <v>439900</v>
      </c>
      <c r="BF282">
        <v>77.400000000000006</v>
      </c>
      <c r="BG282">
        <v>2.4</v>
      </c>
      <c r="BH282">
        <v>343500</v>
      </c>
      <c r="BI282">
        <v>437700</v>
      </c>
      <c r="BJ282">
        <v>78.5</v>
      </c>
      <c r="BK282">
        <v>2.4</v>
      </c>
      <c r="BL282">
        <v>342300</v>
      </c>
      <c r="BM282">
        <v>437300</v>
      </c>
      <c r="BN282">
        <v>78.3</v>
      </c>
      <c r="BO282">
        <v>2.5</v>
      </c>
      <c r="BP282">
        <v>334600</v>
      </c>
      <c r="BQ282">
        <v>437400</v>
      </c>
      <c r="BR282">
        <v>76.5</v>
      </c>
      <c r="BS282">
        <v>2.8</v>
      </c>
      <c r="BT282">
        <v>340100</v>
      </c>
      <c r="BU282">
        <v>436100</v>
      </c>
      <c r="BV282">
        <v>78</v>
      </c>
      <c r="BW282">
        <v>2.7</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121200</v>
      </c>
      <c r="E283">
        <v>181500</v>
      </c>
      <c r="F283">
        <v>66.8</v>
      </c>
      <c r="G283">
        <v>2.5</v>
      </c>
      <c r="H283">
        <v>122600</v>
      </c>
      <c r="I283">
        <v>181600</v>
      </c>
      <c r="J283">
        <v>67.5</v>
      </c>
      <c r="K283">
        <v>2.7</v>
      </c>
      <c r="L283">
        <v>121400</v>
      </c>
      <c r="M283">
        <v>179200</v>
      </c>
      <c r="N283">
        <v>67.7</v>
      </c>
      <c r="O283">
        <v>2.7</v>
      </c>
      <c r="P283">
        <v>124200</v>
      </c>
      <c r="Q283">
        <v>179900</v>
      </c>
      <c r="R283">
        <v>69.099999999999994</v>
      </c>
      <c r="S283">
        <v>2.7</v>
      </c>
      <c r="T283">
        <v>123400</v>
      </c>
      <c r="U283">
        <v>180200</v>
      </c>
      <c r="V283">
        <v>68.5</v>
      </c>
      <c r="W283">
        <v>2.8</v>
      </c>
      <c r="X283">
        <v>119900</v>
      </c>
      <c r="Y283">
        <v>179200</v>
      </c>
      <c r="Z283">
        <v>66.900000000000006</v>
      </c>
      <c r="AA283">
        <v>2.9</v>
      </c>
      <c r="AB283">
        <v>115000</v>
      </c>
      <c r="AC283">
        <v>180300</v>
      </c>
      <c r="AD283">
        <v>63.8</v>
      </c>
      <c r="AE283">
        <v>2.8</v>
      </c>
      <c r="AF283">
        <v>109700</v>
      </c>
      <c r="AG283">
        <v>180400</v>
      </c>
      <c r="AH283">
        <v>60.8</v>
      </c>
      <c r="AI283">
        <v>3</v>
      </c>
      <c r="AJ283">
        <v>118900</v>
      </c>
      <c r="AK283">
        <v>178500</v>
      </c>
      <c r="AL283">
        <v>66.599999999999994</v>
      </c>
      <c r="AM283">
        <v>2.8</v>
      </c>
      <c r="AN283">
        <v>112000</v>
      </c>
      <c r="AO283">
        <v>176200</v>
      </c>
      <c r="AP283">
        <v>63.6</v>
      </c>
      <c r="AQ283">
        <v>2.9</v>
      </c>
      <c r="AR283">
        <v>114000</v>
      </c>
      <c r="AS283">
        <v>175400</v>
      </c>
      <c r="AT283">
        <v>65</v>
      </c>
      <c r="AU283">
        <v>2.9</v>
      </c>
      <c r="AV283">
        <v>115400</v>
      </c>
      <c r="AW283">
        <v>175700</v>
      </c>
      <c r="AX283">
        <v>65.7</v>
      </c>
      <c r="AY283">
        <v>3</v>
      </c>
      <c r="AZ283">
        <v>121200</v>
      </c>
      <c r="BA283">
        <v>175100</v>
      </c>
      <c r="BB283">
        <v>69.2</v>
      </c>
      <c r="BC283">
        <v>3.1</v>
      </c>
      <c r="BD283">
        <v>123700</v>
      </c>
      <c r="BE283">
        <v>174300</v>
      </c>
      <c r="BF283">
        <v>71</v>
      </c>
      <c r="BG283">
        <v>2.8</v>
      </c>
      <c r="BH283">
        <v>122700</v>
      </c>
      <c r="BI283">
        <v>175200</v>
      </c>
      <c r="BJ283">
        <v>70</v>
      </c>
      <c r="BK283">
        <v>2.7</v>
      </c>
      <c r="BL283">
        <v>120800</v>
      </c>
      <c r="BM283">
        <v>174500</v>
      </c>
      <c r="BN283">
        <v>69.3</v>
      </c>
      <c r="BO283">
        <v>3</v>
      </c>
      <c r="BP283">
        <v>121600</v>
      </c>
      <c r="BQ283">
        <v>173200</v>
      </c>
      <c r="BR283">
        <v>70.2</v>
      </c>
      <c r="BS283">
        <v>3.3</v>
      </c>
      <c r="BT283">
        <v>119600</v>
      </c>
      <c r="BU283">
        <v>173500</v>
      </c>
      <c r="BV283">
        <v>68.900000000000006</v>
      </c>
      <c r="BW283">
        <v>3.6</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528300</v>
      </c>
      <c r="E284">
        <v>674900</v>
      </c>
      <c r="F284">
        <v>78.3</v>
      </c>
      <c r="G284">
        <v>1.1000000000000001</v>
      </c>
      <c r="H284">
        <v>532400</v>
      </c>
      <c r="I284">
        <v>680000</v>
      </c>
      <c r="J284">
        <v>78.3</v>
      </c>
      <c r="K284">
        <v>1.1000000000000001</v>
      </c>
      <c r="L284">
        <v>538900</v>
      </c>
      <c r="M284">
        <v>688700</v>
      </c>
      <c r="N284">
        <v>78.3</v>
      </c>
      <c r="O284">
        <v>1.8</v>
      </c>
      <c r="P284">
        <v>544600</v>
      </c>
      <c r="Q284">
        <v>695900</v>
      </c>
      <c r="R284">
        <v>78.3</v>
      </c>
      <c r="S284">
        <v>1.7</v>
      </c>
      <c r="T284">
        <v>548600</v>
      </c>
      <c r="U284">
        <v>700200</v>
      </c>
      <c r="V284">
        <v>78.400000000000006</v>
      </c>
      <c r="W284">
        <v>1.8</v>
      </c>
      <c r="X284">
        <v>534300</v>
      </c>
      <c r="Y284">
        <v>703200</v>
      </c>
      <c r="Z284">
        <v>76</v>
      </c>
      <c r="AA284">
        <v>1.9</v>
      </c>
      <c r="AB284">
        <v>544600</v>
      </c>
      <c r="AC284">
        <v>708100</v>
      </c>
      <c r="AD284">
        <v>76.900000000000006</v>
      </c>
      <c r="AE284">
        <v>2</v>
      </c>
      <c r="AF284">
        <v>543300</v>
      </c>
      <c r="AG284">
        <v>711100</v>
      </c>
      <c r="AH284">
        <v>76.400000000000006</v>
      </c>
      <c r="AI284">
        <v>2</v>
      </c>
      <c r="AJ284">
        <v>546800</v>
      </c>
      <c r="AK284">
        <v>709400</v>
      </c>
      <c r="AL284">
        <v>77.099999999999994</v>
      </c>
      <c r="AM284">
        <v>1.9</v>
      </c>
      <c r="AN284">
        <v>548300</v>
      </c>
      <c r="AO284">
        <v>711500</v>
      </c>
      <c r="AP284">
        <v>77.099999999999994</v>
      </c>
      <c r="AQ284">
        <v>2</v>
      </c>
      <c r="AR284">
        <v>541500</v>
      </c>
      <c r="AS284">
        <v>714100</v>
      </c>
      <c r="AT284">
        <v>75.8</v>
      </c>
      <c r="AU284">
        <v>2</v>
      </c>
      <c r="AV284">
        <v>548200</v>
      </c>
      <c r="AW284">
        <v>717600</v>
      </c>
      <c r="AX284">
        <v>76.400000000000006</v>
      </c>
      <c r="AY284">
        <v>2</v>
      </c>
      <c r="AZ284">
        <v>579800</v>
      </c>
      <c r="BA284">
        <v>720300</v>
      </c>
      <c r="BB284">
        <v>80.5</v>
      </c>
      <c r="BC284">
        <v>2</v>
      </c>
      <c r="BD284">
        <v>568300</v>
      </c>
      <c r="BE284">
        <v>720800</v>
      </c>
      <c r="BF284">
        <v>78.8</v>
      </c>
      <c r="BG284">
        <v>2.1</v>
      </c>
      <c r="BH284">
        <v>569300</v>
      </c>
      <c r="BI284">
        <v>722200</v>
      </c>
      <c r="BJ284">
        <v>78.8</v>
      </c>
      <c r="BK284">
        <v>2.2000000000000002</v>
      </c>
      <c r="BL284">
        <v>592700</v>
      </c>
      <c r="BM284">
        <v>724500</v>
      </c>
      <c r="BN284">
        <v>81.8</v>
      </c>
      <c r="BO284">
        <v>2</v>
      </c>
      <c r="BP284">
        <v>583900</v>
      </c>
      <c r="BQ284">
        <v>722800</v>
      </c>
      <c r="BR284">
        <v>80.8</v>
      </c>
      <c r="BS284">
        <v>2.2000000000000002</v>
      </c>
      <c r="BT284">
        <v>578600</v>
      </c>
      <c r="BU284">
        <v>724200</v>
      </c>
      <c r="BV284">
        <v>79.900000000000006</v>
      </c>
      <c r="BW284">
        <v>2.1</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42100</v>
      </c>
      <c r="E285">
        <v>52200</v>
      </c>
      <c r="F285">
        <v>80.599999999999994</v>
      </c>
      <c r="G285">
        <v>3.3</v>
      </c>
      <c r="H285">
        <v>41900</v>
      </c>
      <c r="I285">
        <v>52300</v>
      </c>
      <c r="J285">
        <v>80.099999999999994</v>
      </c>
      <c r="K285">
        <v>3.6</v>
      </c>
      <c r="L285">
        <v>46400</v>
      </c>
      <c r="M285">
        <v>53700</v>
      </c>
      <c r="N285">
        <v>86.5</v>
      </c>
      <c r="O285">
        <v>5</v>
      </c>
      <c r="P285">
        <v>43500</v>
      </c>
      <c r="Q285">
        <v>52400</v>
      </c>
      <c r="R285">
        <v>83.1</v>
      </c>
      <c r="S285">
        <v>5.6</v>
      </c>
      <c r="T285">
        <v>45500</v>
      </c>
      <c r="U285">
        <v>53000</v>
      </c>
      <c r="V285">
        <v>85.9</v>
      </c>
      <c r="W285">
        <v>5.4</v>
      </c>
      <c r="X285">
        <v>41300</v>
      </c>
      <c r="Y285">
        <v>54800</v>
      </c>
      <c r="Z285">
        <v>75.5</v>
      </c>
      <c r="AA285">
        <v>6.8</v>
      </c>
      <c r="AB285">
        <v>42400</v>
      </c>
      <c r="AC285">
        <v>54000</v>
      </c>
      <c r="AD285">
        <v>78.599999999999994</v>
      </c>
      <c r="AE285">
        <v>6.7</v>
      </c>
      <c r="AF285">
        <v>42600</v>
      </c>
      <c r="AG285">
        <v>55500</v>
      </c>
      <c r="AH285">
        <v>76.8</v>
      </c>
      <c r="AI285">
        <v>7</v>
      </c>
      <c r="AJ285">
        <v>39600</v>
      </c>
      <c r="AK285">
        <v>53200</v>
      </c>
      <c r="AL285">
        <v>74.5</v>
      </c>
      <c r="AM285">
        <v>7.5</v>
      </c>
      <c r="AN285">
        <v>41200</v>
      </c>
      <c r="AO285">
        <v>52500</v>
      </c>
      <c r="AP285">
        <v>78.599999999999994</v>
      </c>
      <c r="AQ285">
        <v>7</v>
      </c>
      <c r="AR285">
        <v>43400</v>
      </c>
      <c r="AS285">
        <v>53100</v>
      </c>
      <c r="AT285">
        <v>81.7</v>
      </c>
      <c r="AU285">
        <v>6.3</v>
      </c>
      <c r="AV285">
        <v>40300</v>
      </c>
      <c r="AW285">
        <v>54200</v>
      </c>
      <c r="AX285">
        <v>74.400000000000006</v>
      </c>
      <c r="AY285">
        <v>7.1</v>
      </c>
      <c r="AZ285">
        <v>43600</v>
      </c>
      <c r="BA285">
        <v>54200</v>
      </c>
      <c r="BB285">
        <v>80.400000000000006</v>
      </c>
      <c r="BC285">
        <v>6.5</v>
      </c>
      <c r="BD285">
        <v>41800</v>
      </c>
      <c r="BE285">
        <v>55400</v>
      </c>
      <c r="BF285">
        <v>75.5</v>
      </c>
      <c r="BG285">
        <v>8.9</v>
      </c>
      <c r="BH285">
        <v>42800</v>
      </c>
      <c r="BI285">
        <v>53500</v>
      </c>
      <c r="BJ285">
        <v>80</v>
      </c>
      <c r="BK285">
        <v>8.6</v>
      </c>
      <c r="BL285">
        <v>44200</v>
      </c>
      <c r="BM285">
        <v>54600</v>
      </c>
      <c r="BN285">
        <v>80.900000000000006</v>
      </c>
      <c r="BO285">
        <v>7.7</v>
      </c>
      <c r="BP285">
        <v>44500</v>
      </c>
      <c r="BQ285">
        <v>53900</v>
      </c>
      <c r="BR285">
        <v>82.6</v>
      </c>
      <c r="BS285">
        <v>8.8000000000000007</v>
      </c>
      <c r="BT285">
        <v>47200</v>
      </c>
      <c r="BU285">
        <v>51400</v>
      </c>
      <c r="BV285">
        <v>91.8</v>
      </c>
      <c r="BW285">
        <v>6.5</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88300</v>
      </c>
      <c r="E286">
        <v>119200</v>
      </c>
      <c r="F286">
        <v>74</v>
      </c>
      <c r="G286">
        <v>3.6</v>
      </c>
      <c r="H286">
        <v>95000</v>
      </c>
      <c r="I286">
        <v>119800</v>
      </c>
      <c r="J286">
        <v>79.3</v>
      </c>
      <c r="K286">
        <v>3.5</v>
      </c>
      <c r="L286">
        <v>92200</v>
      </c>
      <c r="M286">
        <v>118700</v>
      </c>
      <c r="N286">
        <v>77.7</v>
      </c>
      <c r="O286">
        <v>3.9</v>
      </c>
      <c r="P286">
        <v>89600</v>
      </c>
      <c r="Q286">
        <v>119000</v>
      </c>
      <c r="R286">
        <v>75.2</v>
      </c>
      <c r="S286">
        <v>4</v>
      </c>
      <c r="T286">
        <v>93400</v>
      </c>
      <c r="U286">
        <v>122100</v>
      </c>
      <c r="V286">
        <v>76.5</v>
      </c>
      <c r="W286">
        <v>3.9</v>
      </c>
      <c r="X286">
        <v>94900</v>
      </c>
      <c r="Y286">
        <v>123000</v>
      </c>
      <c r="Z286">
        <v>77.2</v>
      </c>
      <c r="AA286">
        <v>3.8</v>
      </c>
      <c r="AB286">
        <v>93400</v>
      </c>
      <c r="AC286">
        <v>123700</v>
      </c>
      <c r="AD286">
        <v>75.5</v>
      </c>
      <c r="AE286">
        <v>3.5</v>
      </c>
      <c r="AF286">
        <v>91100</v>
      </c>
      <c r="AG286">
        <v>124400</v>
      </c>
      <c r="AH286">
        <v>73.3</v>
      </c>
      <c r="AI286">
        <v>3.9</v>
      </c>
      <c r="AJ286">
        <v>93700</v>
      </c>
      <c r="AK286">
        <v>125400</v>
      </c>
      <c r="AL286">
        <v>74.8</v>
      </c>
      <c r="AM286">
        <v>3.9</v>
      </c>
      <c r="AN286">
        <v>97800</v>
      </c>
      <c r="AO286">
        <v>125500</v>
      </c>
      <c r="AP286">
        <v>77.900000000000006</v>
      </c>
      <c r="AQ286">
        <v>4.0999999999999996</v>
      </c>
      <c r="AR286">
        <v>100000</v>
      </c>
      <c r="AS286">
        <v>127900</v>
      </c>
      <c r="AT286">
        <v>78.099999999999994</v>
      </c>
      <c r="AU286">
        <v>4.2</v>
      </c>
      <c r="AV286">
        <v>100900</v>
      </c>
      <c r="AW286">
        <v>129200</v>
      </c>
      <c r="AX286">
        <v>78.099999999999994</v>
      </c>
      <c r="AY286">
        <v>4.0999999999999996</v>
      </c>
      <c r="AZ286">
        <v>102400</v>
      </c>
      <c r="BA286">
        <v>128900</v>
      </c>
      <c r="BB286">
        <v>79.5</v>
      </c>
      <c r="BC286">
        <v>3.8</v>
      </c>
      <c r="BD286">
        <v>102700</v>
      </c>
      <c r="BE286">
        <v>129800</v>
      </c>
      <c r="BF286">
        <v>79.099999999999994</v>
      </c>
      <c r="BG286">
        <v>3.8</v>
      </c>
      <c r="BH286">
        <v>103500</v>
      </c>
      <c r="BI286">
        <v>129300</v>
      </c>
      <c r="BJ286">
        <v>80.099999999999994</v>
      </c>
      <c r="BK286">
        <v>3.7</v>
      </c>
      <c r="BL286">
        <v>103500</v>
      </c>
      <c r="BM286">
        <v>131800</v>
      </c>
      <c r="BN286">
        <v>78.5</v>
      </c>
      <c r="BO286">
        <v>3.6</v>
      </c>
      <c r="BP286">
        <v>102300</v>
      </c>
      <c r="BQ286">
        <v>131800</v>
      </c>
      <c r="BR286">
        <v>77.599999999999994</v>
      </c>
      <c r="BS286">
        <v>4.7</v>
      </c>
      <c r="BT286">
        <v>102200</v>
      </c>
      <c r="BU286">
        <v>130900</v>
      </c>
      <c r="BV286">
        <v>78.099999999999994</v>
      </c>
      <c r="BW286">
        <v>4.3</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60700</v>
      </c>
      <c r="E287">
        <v>80100</v>
      </c>
      <c r="F287">
        <v>75.7</v>
      </c>
      <c r="G287">
        <v>3.8</v>
      </c>
      <c r="H287">
        <v>61400</v>
      </c>
      <c r="I287">
        <v>79800</v>
      </c>
      <c r="J287">
        <v>77</v>
      </c>
      <c r="K287">
        <v>3.8</v>
      </c>
      <c r="L287">
        <v>59500</v>
      </c>
      <c r="M287">
        <v>80800</v>
      </c>
      <c r="N287">
        <v>73.599999999999994</v>
      </c>
      <c r="O287">
        <v>5.2</v>
      </c>
      <c r="P287">
        <v>57400</v>
      </c>
      <c r="Q287">
        <v>82500</v>
      </c>
      <c r="R287">
        <v>69.599999999999994</v>
      </c>
      <c r="S287">
        <v>5.2</v>
      </c>
      <c r="T287">
        <v>60700</v>
      </c>
      <c r="U287">
        <v>81800</v>
      </c>
      <c r="V287">
        <v>74.2</v>
      </c>
      <c r="W287">
        <v>5.2</v>
      </c>
      <c r="X287">
        <v>56600</v>
      </c>
      <c r="Y287">
        <v>82700</v>
      </c>
      <c r="Z287">
        <v>68.5</v>
      </c>
      <c r="AA287">
        <v>6.1</v>
      </c>
      <c r="AB287">
        <v>58200</v>
      </c>
      <c r="AC287">
        <v>82100</v>
      </c>
      <c r="AD287">
        <v>70.8</v>
      </c>
      <c r="AE287">
        <v>6</v>
      </c>
      <c r="AF287">
        <v>61300</v>
      </c>
      <c r="AG287">
        <v>82500</v>
      </c>
      <c r="AH287">
        <v>74.3</v>
      </c>
      <c r="AI287">
        <v>5.8</v>
      </c>
      <c r="AJ287">
        <v>62700</v>
      </c>
      <c r="AK287">
        <v>82900</v>
      </c>
      <c r="AL287">
        <v>75.599999999999994</v>
      </c>
      <c r="AM287">
        <v>5.6</v>
      </c>
      <c r="AN287">
        <v>59800</v>
      </c>
      <c r="AO287">
        <v>84000</v>
      </c>
      <c r="AP287">
        <v>71.2</v>
      </c>
      <c r="AQ287">
        <v>6</v>
      </c>
      <c r="AR287">
        <v>66500</v>
      </c>
      <c r="AS287">
        <v>85000</v>
      </c>
      <c r="AT287">
        <v>78.2</v>
      </c>
      <c r="AU287">
        <v>5.8</v>
      </c>
      <c r="AV287">
        <v>63000</v>
      </c>
      <c r="AW287">
        <v>85700</v>
      </c>
      <c r="AX287">
        <v>73.599999999999994</v>
      </c>
      <c r="AY287">
        <v>6.1</v>
      </c>
      <c r="AZ287">
        <v>66400</v>
      </c>
      <c r="BA287">
        <v>86800</v>
      </c>
      <c r="BB287">
        <v>76.400000000000006</v>
      </c>
      <c r="BC287">
        <v>6.4</v>
      </c>
      <c r="BD287">
        <v>63100</v>
      </c>
      <c r="BE287">
        <v>86400</v>
      </c>
      <c r="BF287">
        <v>73</v>
      </c>
      <c r="BG287">
        <v>6.9</v>
      </c>
      <c r="BH287">
        <v>57900</v>
      </c>
      <c r="BI287">
        <v>87000</v>
      </c>
      <c r="BJ287">
        <v>66.5</v>
      </c>
      <c r="BK287">
        <v>6.9</v>
      </c>
      <c r="BL287">
        <v>62400</v>
      </c>
      <c r="BM287">
        <v>86500</v>
      </c>
      <c r="BN287">
        <v>72.099999999999994</v>
      </c>
      <c r="BO287">
        <v>6.4</v>
      </c>
      <c r="BP287">
        <v>67900</v>
      </c>
      <c r="BQ287">
        <v>86800</v>
      </c>
      <c r="BR287">
        <v>78.3</v>
      </c>
      <c r="BS287">
        <v>6.5</v>
      </c>
      <c r="BT287">
        <v>66200</v>
      </c>
      <c r="BU287">
        <v>89200</v>
      </c>
      <c r="BV287">
        <v>74.2</v>
      </c>
      <c r="BW287">
        <v>7.2</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96500</v>
      </c>
      <c r="E288">
        <v>122900</v>
      </c>
      <c r="F288">
        <v>78.5</v>
      </c>
      <c r="G288">
        <v>2.6</v>
      </c>
      <c r="H288">
        <v>97800</v>
      </c>
      <c r="I288">
        <v>125000</v>
      </c>
      <c r="J288">
        <v>78.3</v>
      </c>
      <c r="K288">
        <v>2.6</v>
      </c>
      <c r="L288">
        <v>99100</v>
      </c>
      <c r="M288">
        <v>125600</v>
      </c>
      <c r="N288">
        <v>78.900000000000006</v>
      </c>
      <c r="O288">
        <v>2.6</v>
      </c>
      <c r="P288">
        <v>107400</v>
      </c>
      <c r="Q288">
        <v>129900</v>
      </c>
      <c r="R288">
        <v>82.7</v>
      </c>
      <c r="S288">
        <v>2.4</v>
      </c>
      <c r="T288">
        <v>104300</v>
      </c>
      <c r="U288">
        <v>133300</v>
      </c>
      <c r="V288">
        <v>78.2</v>
      </c>
      <c r="W288">
        <v>2.6</v>
      </c>
      <c r="X288">
        <v>104800</v>
      </c>
      <c r="Y288">
        <v>135600</v>
      </c>
      <c r="Z288">
        <v>77.3</v>
      </c>
      <c r="AA288">
        <v>2.6</v>
      </c>
      <c r="AB288">
        <v>104500</v>
      </c>
      <c r="AC288">
        <v>136200</v>
      </c>
      <c r="AD288">
        <v>76.7</v>
      </c>
      <c r="AE288">
        <v>2.9</v>
      </c>
      <c r="AF288">
        <v>101400</v>
      </c>
      <c r="AG288">
        <v>138200</v>
      </c>
      <c r="AH288">
        <v>73.400000000000006</v>
      </c>
      <c r="AI288">
        <v>2.8</v>
      </c>
      <c r="AJ288">
        <v>101000</v>
      </c>
      <c r="AK288">
        <v>138700</v>
      </c>
      <c r="AL288">
        <v>72.900000000000006</v>
      </c>
      <c r="AM288">
        <v>2.9</v>
      </c>
      <c r="AN288">
        <v>105100</v>
      </c>
      <c r="AO288">
        <v>138400</v>
      </c>
      <c r="AP288">
        <v>75.900000000000006</v>
      </c>
      <c r="AQ288">
        <v>2.9</v>
      </c>
      <c r="AR288">
        <v>108500</v>
      </c>
      <c r="AS288">
        <v>140600</v>
      </c>
      <c r="AT288">
        <v>77.2</v>
      </c>
      <c r="AU288">
        <v>2.5</v>
      </c>
      <c r="AV288">
        <v>108400</v>
      </c>
      <c r="AW288">
        <v>140200</v>
      </c>
      <c r="AX288">
        <v>77.3</v>
      </c>
      <c r="AY288">
        <v>2.5</v>
      </c>
      <c r="AZ288">
        <v>111600</v>
      </c>
      <c r="BA288">
        <v>139000</v>
      </c>
      <c r="BB288">
        <v>80.3</v>
      </c>
      <c r="BC288">
        <v>2.6</v>
      </c>
      <c r="BD288">
        <v>111700</v>
      </c>
      <c r="BE288">
        <v>140100</v>
      </c>
      <c r="BF288">
        <v>79.7</v>
      </c>
      <c r="BG288">
        <v>2.4</v>
      </c>
      <c r="BH288">
        <v>110000</v>
      </c>
      <c r="BI288">
        <v>138900</v>
      </c>
      <c r="BJ288">
        <v>79.2</v>
      </c>
      <c r="BK288">
        <v>2.6</v>
      </c>
      <c r="BL288">
        <v>111600</v>
      </c>
      <c r="BM288">
        <v>139400</v>
      </c>
      <c r="BN288">
        <v>80.099999999999994</v>
      </c>
      <c r="BO288">
        <v>2.5</v>
      </c>
      <c r="BP288">
        <v>110400</v>
      </c>
      <c r="BQ288">
        <v>139000</v>
      </c>
      <c r="BR288">
        <v>79.400000000000006</v>
      </c>
      <c r="BS288">
        <v>3.1</v>
      </c>
      <c r="BT288">
        <v>104800</v>
      </c>
      <c r="BU288">
        <v>139600</v>
      </c>
      <c r="BV288">
        <v>75.099999999999994</v>
      </c>
      <c r="BW288">
        <v>3.3</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100000</v>
      </c>
      <c r="E289">
        <v>135400</v>
      </c>
      <c r="F289">
        <v>73.900000000000006</v>
      </c>
      <c r="G289">
        <v>2.7</v>
      </c>
      <c r="H289">
        <v>96400</v>
      </c>
      <c r="I289">
        <v>137700</v>
      </c>
      <c r="J289">
        <v>70</v>
      </c>
      <c r="K289">
        <v>2.7</v>
      </c>
      <c r="L289">
        <v>99500</v>
      </c>
      <c r="M289">
        <v>139200</v>
      </c>
      <c r="N289">
        <v>71.5</v>
      </c>
      <c r="O289">
        <v>2.6</v>
      </c>
      <c r="P289">
        <v>99700</v>
      </c>
      <c r="Q289">
        <v>140000</v>
      </c>
      <c r="R289">
        <v>71.2</v>
      </c>
      <c r="S289">
        <v>2.4</v>
      </c>
      <c r="T289">
        <v>98900</v>
      </c>
      <c r="U289">
        <v>141800</v>
      </c>
      <c r="V289">
        <v>69.7</v>
      </c>
      <c r="W289">
        <v>2.6</v>
      </c>
      <c r="X289">
        <v>99500</v>
      </c>
      <c r="Y289">
        <v>141500</v>
      </c>
      <c r="Z289">
        <v>70.3</v>
      </c>
      <c r="AA289">
        <v>2.7</v>
      </c>
      <c r="AB289">
        <v>95400</v>
      </c>
      <c r="AC289">
        <v>141700</v>
      </c>
      <c r="AD289">
        <v>67.3</v>
      </c>
      <c r="AE289">
        <v>2.8</v>
      </c>
      <c r="AF289">
        <v>93300</v>
      </c>
      <c r="AG289">
        <v>140800</v>
      </c>
      <c r="AH289">
        <v>66.2</v>
      </c>
      <c r="AI289">
        <v>3.2</v>
      </c>
      <c r="AJ289">
        <v>95200</v>
      </c>
      <c r="AK289">
        <v>141500</v>
      </c>
      <c r="AL289">
        <v>67.3</v>
      </c>
      <c r="AM289">
        <v>3</v>
      </c>
      <c r="AN289">
        <v>95800</v>
      </c>
      <c r="AO289">
        <v>140500</v>
      </c>
      <c r="AP289">
        <v>68.2</v>
      </c>
      <c r="AQ289">
        <v>2.9</v>
      </c>
      <c r="AR289">
        <v>96500</v>
      </c>
      <c r="AS289">
        <v>139500</v>
      </c>
      <c r="AT289">
        <v>69.099999999999994</v>
      </c>
      <c r="AU289">
        <v>2.7</v>
      </c>
      <c r="AV289">
        <v>98800</v>
      </c>
      <c r="AW289">
        <v>139200</v>
      </c>
      <c r="AX289">
        <v>70.900000000000006</v>
      </c>
      <c r="AY289">
        <v>2.7</v>
      </c>
      <c r="AZ289">
        <v>97800</v>
      </c>
      <c r="BA289">
        <v>139100</v>
      </c>
      <c r="BB289">
        <v>70.3</v>
      </c>
      <c r="BC289">
        <v>2.8</v>
      </c>
      <c r="BD289">
        <v>101200</v>
      </c>
      <c r="BE289">
        <v>140000</v>
      </c>
      <c r="BF289">
        <v>72.3</v>
      </c>
      <c r="BG289">
        <v>2.8</v>
      </c>
      <c r="BH289">
        <v>103800</v>
      </c>
      <c r="BI289">
        <v>140900</v>
      </c>
      <c r="BJ289">
        <v>73.599999999999994</v>
      </c>
      <c r="BK289">
        <v>2.8</v>
      </c>
      <c r="BL289">
        <v>105100</v>
      </c>
      <c r="BM289">
        <v>140100</v>
      </c>
      <c r="BN289">
        <v>75</v>
      </c>
      <c r="BO289">
        <v>2.9</v>
      </c>
      <c r="BP289">
        <v>102100</v>
      </c>
      <c r="BQ289">
        <v>140100</v>
      </c>
      <c r="BR289">
        <v>72.900000000000006</v>
      </c>
      <c r="BS289">
        <v>3.4</v>
      </c>
      <c r="BT289">
        <v>104600</v>
      </c>
      <c r="BU289">
        <v>140100</v>
      </c>
      <c r="BV289">
        <v>74.599999999999994</v>
      </c>
      <c r="BW289">
        <v>3.6</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38000</v>
      </c>
      <c r="E290">
        <v>50000</v>
      </c>
      <c r="F290">
        <v>76</v>
      </c>
      <c r="G290">
        <v>3.5</v>
      </c>
      <c r="H290">
        <v>37700</v>
      </c>
      <c r="I290">
        <v>50300</v>
      </c>
      <c r="J290">
        <v>75</v>
      </c>
      <c r="K290">
        <v>3.4</v>
      </c>
      <c r="L290">
        <v>40300</v>
      </c>
      <c r="M290">
        <v>50000</v>
      </c>
      <c r="N290">
        <v>80.599999999999994</v>
      </c>
      <c r="O290">
        <v>6.4</v>
      </c>
      <c r="P290">
        <v>36200</v>
      </c>
      <c r="Q290">
        <v>50700</v>
      </c>
      <c r="R290">
        <v>71.400000000000006</v>
      </c>
      <c r="S290">
        <v>7.4</v>
      </c>
      <c r="T290">
        <v>39900</v>
      </c>
      <c r="U290">
        <v>49800</v>
      </c>
      <c r="V290">
        <v>80.099999999999994</v>
      </c>
      <c r="W290">
        <v>6.6</v>
      </c>
      <c r="X290">
        <v>35100</v>
      </c>
      <c r="Y290">
        <v>49400</v>
      </c>
      <c r="Z290">
        <v>71</v>
      </c>
      <c r="AA290">
        <v>8.1</v>
      </c>
      <c r="AB290">
        <v>30200</v>
      </c>
      <c r="AC290">
        <v>49200</v>
      </c>
      <c r="AD290">
        <v>61.4</v>
      </c>
      <c r="AE290">
        <v>9.1999999999999993</v>
      </c>
      <c r="AF290">
        <v>30400</v>
      </c>
      <c r="AG290">
        <v>50300</v>
      </c>
      <c r="AH290">
        <v>60.5</v>
      </c>
      <c r="AI290">
        <v>9.1</v>
      </c>
      <c r="AJ290">
        <v>32900</v>
      </c>
      <c r="AK290">
        <v>49800</v>
      </c>
      <c r="AL290">
        <v>66</v>
      </c>
      <c r="AM290">
        <v>8.5</v>
      </c>
      <c r="AN290">
        <v>35700</v>
      </c>
      <c r="AO290">
        <v>48200</v>
      </c>
      <c r="AP290">
        <v>74.099999999999994</v>
      </c>
      <c r="AQ290">
        <v>9.1999999999999993</v>
      </c>
      <c r="AR290">
        <v>34300</v>
      </c>
      <c r="AS290">
        <v>49500</v>
      </c>
      <c r="AT290">
        <v>69.3</v>
      </c>
      <c r="AU290">
        <v>9.9</v>
      </c>
      <c r="AV290">
        <v>38200</v>
      </c>
      <c r="AW290">
        <v>48900</v>
      </c>
      <c r="AX290">
        <v>78.099999999999994</v>
      </c>
      <c r="AY290">
        <v>8.3000000000000007</v>
      </c>
      <c r="AZ290">
        <v>35700</v>
      </c>
      <c r="BA290">
        <v>47300</v>
      </c>
      <c r="BB290">
        <v>75.5</v>
      </c>
      <c r="BC290">
        <v>7.6</v>
      </c>
      <c r="BD290">
        <v>36600</v>
      </c>
      <c r="BE290">
        <v>47000</v>
      </c>
      <c r="BF290">
        <v>77.8</v>
      </c>
      <c r="BG290">
        <v>7.2</v>
      </c>
      <c r="BH290">
        <v>38100</v>
      </c>
      <c r="BI290">
        <v>47000</v>
      </c>
      <c r="BJ290">
        <v>81</v>
      </c>
      <c r="BK290">
        <v>7.5</v>
      </c>
      <c r="BL290">
        <v>38500</v>
      </c>
      <c r="BM290">
        <v>46800</v>
      </c>
      <c r="BN290">
        <v>82.2</v>
      </c>
      <c r="BO290">
        <v>7.1</v>
      </c>
      <c r="BP290">
        <v>39400</v>
      </c>
      <c r="BQ290">
        <v>46000</v>
      </c>
      <c r="BR290">
        <v>85.8</v>
      </c>
      <c r="BS290">
        <v>7.6</v>
      </c>
      <c r="BT290">
        <v>33100</v>
      </c>
      <c r="BU290">
        <v>46500</v>
      </c>
      <c r="BV290">
        <v>71.099999999999994</v>
      </c>
      <c r="BW290">
        <v>9.6999999999999993</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38700</v>
      </c>
      <c r="E291">
        <v>48600</v>
      </c>
      <c r="F291">
        <v>79.599999999999994</v>
      </c>
      <c r="G291">
        <v>3.4</v>
      </c>
      <c r="H291">
        <v>37500</v>
      </c>
      <c r="I291">
        <v>48900</v>
      </c>
      <c r="J291">
        <v>76.5</v>
      </c>
      <c r="K291">
        <v>3.6</v>
      </c>
      <c r="L291">
        <v>40800</v>
      </c>
      <c r="M291">
        <v>50200</v>
      </c>
      <c r="N291">
        <v>81.2</v>
      </c>
      <c r="O291">
        <v>6.6</v>
      </c>
      <c r="P291">
        <v>37500</v>
      </c>
      <c r="Q291">
        <v>50800</v>
      </c>
      <c r="R291">
        <v>73.8</v>
      </c>
      <c r="S291">
        <v>6.8</v>
      </c>
      <c r="T291">
        <v>39000</v>
      </c>
      <c r="U291">
        <v>48800</v>
      </c>
      <c r="V291">
        <v>80</v>
      </c>
      <c r="W291">
        <v>6.3</v>
      </c>
      <c r="X291">
        <v>39200</v>
      </c>
      <c r="Y291">
        <v>49300</v>
      </c>
      <c r="Z291">
        <v>79.400000000000006</v>
      </c>
      <c r="AA291">
        <v>6.3</v>
      </c>
      <c r="AB291">
        <v>40300</v>
      </c>
      <c r="AC291">
        <v>49000</v>
      </c>
      <c r="AD291">
        <v>82.2</v>
      </c>
      <c r="AE291">
        <v>6.5</v>
      </c>
      <c r="AF291">
        <v>36100</v>
      </c>
      <c r="AG291">
        <v>50200</v>
      </c>
      <c r="AH291">
        <v>71.900000000000006</v>
      </c>
      <c r="AI291">
        <v>8</v>
      </c>
      <c r="AJ291">
        <v>37800</v>
      </c>
      <c r="AK291">
        <v>50600</v>
      </c>
      <c r="AL291">
        <v>74.7</v>
      </c>
      <c r="AM291">
        <v>7.4</v>
      </c>
      <c r="AN291">
        <v>42600</v>
      </c>
      <c r="AO291">
        <v>51000</v>
      </c>
      <c r="AP291">
        <v>83.5</v>
      </c>
      <c r="AQ291">
        <v>6.7</v>
      </c>
      <c r="AR291">
        <v>36200</v>
      </c>
      <c r="AS291">
        <v>50600</v>
      </c>
      <c r="AT291">
        <v>71.599999999999994</v>
      </c>
      <c r="AU291">
        <v>8.9</v>
      </c>
      <c r="AV291">
        <v>40400</v>
      </c>
      <c r="AW291">
        <v>50300</v>
      </c>
      <c r="AX291">
        <v>80.400000000000006</v>
      </c>
      <c r="AY291">
        <v>8.1999999999999993</v>
      </c>
      <c r="AZ291">
        <v>44800</v>
      </c>
      <c r="BA291">
        <v>54100</v>
      </c>
      <c r="BB291">
        <v>82.9</v>
      </c>
      <c r="BC291">
        <v>7.5</v>
      </c>
      <c r="BD291">
        <v>40900</v>
      </c>
      <c r="BE291">
        <v>51800</v>
      </c>
      <c r="BF291">
        <v>79</v>
      </c>
      <c r="BG291">
        <v>8.1</v>
      </c>
      <c r="BH291">
        <v>39700</v>
      </c>
      <c r="BI291">
        <v>50300</v>
      </c>
      <c r="BJ291">
        <v>78.900000000000006</v>
      </c>
      <c r="BK291">
        <v>8</v>
      </c>
      <c r="BL291">
        <v>41500</v>
      </c>
      <c r="BM291">
        <v>53600</v>
      </c>
      <c r="BN291">
        <v>77.5</v>
      </c>
      <c r="BO291">
        <v>8.4</v>
      </c>
      <c r="BP291">
        <v>40400</v>
      </c>
      <c r="BQ291">
        <v>52100</v>
      </c>
      <c r="BR291">
        <v>77.5</v>
      </c>
      <c r="BS291">
        <v>10.4</v>
      </c>
      <c r="BT291">
        <v>46900</v>
      </c>
      <c r="BU291">
        <v>49900</v>
      </c>
      <c r="BV291">
        <v>94</v>
      </c>
      <c r="BW291">
        <v>4.9000000000000004</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57100</v>
      </c>
      <c r="E292">
        <v>72800</v>
      </c>
      <c r="F292">
        <v>78.400000000000006</v>
      </c>
      <c r="G292">
        <v>3.1</v>
      </c>
      <c r="H292">
        <v>58000</v>
      </c>
      <c r="I292">
        <v>73000</v>
      </c>
      <c r="J292">
        <v>79.5</v>
      </c>
      <c r="K292">
        <v>3.1</v>
      </c>
      <c r="L292">
        <v>59900</v>
      </c>
      <c r="M292">
        <v>74500</v>
      </c>
      <c r="N292">
        <v>80.5</v>
      </c>
      <c r="O292">
        <v>5.4</v>
      </c>
      <c r="P292">
        <v>58000</v>
      </c>
      <c r="Q292">
        <v>73600</v>
      </c>
      <c r="R292">
        <v>78.8</v>
      </c>
      <c r="S292">
        <v>5.2</v>
      </c>
      <c r="T292">
        <v>61200</v>
      </c>
      <c r="U292">
        <v>73100</v>
      </c>
      <c r="V292">
        <v>83.7</v>
      </c>
      <c r="W292">
        <v>5</v>
      </c>
      <c r="X292">
        <v>56700</v>
      </c>
      <c r="Y292">
        <v>74800</v>
      </c>
      <c r="Z292">
        <v>75.7</v>
      </c>
      <c r="AA292">
        <v>6.1</v>
      </c>
      <c r="AB292">
        <v>54500</v>
      </c>
      <c r="AC292">
        <v>73900</v>
      </c>
      <c r="AD292">
        <v>73.7</v>
      </c>
      <c r="AE292">
        <v>6.1</v>
      </c>
      <c r="AF292">
        <v>51900</v>
      </c>
      <c r="AG292">
        <v>74000</v>
      </c>
      <c r="AH292">
        <v>70.099999999999994</v>
      </c>
      <c r="AI292">
        <v>6.1</v>
      </c>
      <c r="AJ292">
        <v>55200</v>
      </c>
      <c r="AK292">
        <v>73400</v>
      </c>
      <c r="AL292">
        <v>75.099999999999994</v>
      </c>
      <c r="AM292">
        <v>5.8</v>
      </c>
      <c r="AN292">
        <v>54800</v>
      </c>
      <c r="AO292">
        <v>69700</v>
      </c>
      <c r="AP292">
        <v>78.599999999999994</v>
      </c>
      <c r="AQ292">
        <v>5.9</v>
      </c>
      <c r="AR292">
        <v>58700</v>
      </c>
      <c r="AS292">
        <v>72800</v>
      </c>
      <c r="AT292">
        <v>80.7</v>
      </c>
      <c r="AU292">
        <v>6.2</v>
      </c>
      <c r="AV292">
        <v>60500</v>
      </c>
      <c r="AW292">
        <v>74100</v>
      </c>
      <c r="AX292">
        <v>81.7</v>
      </c>
      <c r="AY292">
        <v>5.6</v>
      </c>
      <c r="AZ292">
        <v>56800</v>
      </c>
      <c r="BA292">
        <v>74200</v>
      </c>
      <c r="BB292">
        <v>76.599999999999994</v>
      </c>
      <c r="BC292">
        <v>6</v>
      </c>
      <c r="BD292">
        <v>61100</v>
      </c>
      <c r="BE292">
        <v>74700</v>
      </c>
      <c r="BF292">
        <v>81.8</v>
      </c>
      <c r="BG292">
        <v>5.7</v>
      </c>
      <c r="BH292">
        <v>59200</v>
      </c>
      <c r="BI292">
        <v>73200</v>
      </c>
      <c r="BJ292">
        <v>80.8</v>
      </c>
      <c r="BK292">
        <v>6</v>
      </c>
      <c r="BL292">
        <v>58200</v>
      </c>
      <c r="BM292">
        <v>73900</v>
      </c>
      <c r="BN292">
        <v>78.7</v>
      </c>
      <c r="BO292">
        <v>6</v>
      </c>
      <c r="BP292">
        <v>59100</v>
      </c>
      <c r="BQ292">
        <v>75800</v>
      </c>
      <c r="BR292">
        <v>78</v>
      </c>
      <c r="BS292">
        <v>6.8</v>
      </c>
      <c r="BT292">
        <v>55100</v>
      </c>
      <c r="BU292">
        <v>76100</v>
      </c>
      <c r="BV292">
        <v>72.400000000000006</v>
      </c>
      <c r="BW292">
        <v>5.8</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77300</v>
      </c>
      <c r="E293">
        <v>104800</v>
      </c>
      <c r="F293">
        <v>73.8</v>
      </c>
      <c r="G293">
        <v>2.5</v>
      </c>
      <c r="H293">
        <v>80000</v>
      </c>
      <c r="I293">
        <v>105100</v>
      </c>
      <c r="J293">
        <v>76.2</v>
      </c>
      <c r="K293">
        <v>2.7</v>
      </c>
      <c r="L293">
        <v>77700</v>
      </c>
      <c r="M293">
        <v>106600</v>
      </c>
      <c r="N293">
        <v>72.900000000000006</v>
      </c>
      <c r="O293">
        <v>2.8</v>
      </c>
      <c r="P293">
        <v>76400</v>
      </c>
      <c r="Q293">
        <v>107900</v>
      </c>
      <c r="R293">
        <v>70.8</v>
      </c>
      <c r="S293">
        <v>3</v>
      </c>
      <c r="T293">
        <v>79600</v>
      </c>
      <c r="U293">
        <v>107300</v>
      </c>
      <c r="V293">
        <v>74.2</v>
      </c>
      <c r="W293">
        <v>2.7</v>
      </c>
      <c r="X293">
        <v>73800</v>
      </c>
      <c r="Y293">
        <v>106800</v>
      </c>
      <c r="Z293">
        <v>69.099999999999994</v>
      </c>
      <c r="AA293">
        <v>2.9</v>
      </c>
      <c r="AB293">
        <v>74500</v>
      </c>
      <c r="AC293">
        <v>108300</v>
      </c>
      <c r="AD293">
        <v>68.8</v>
      </c>
      <c r="AE293">
        <v>2.8</v>
      </c>
      <c r="AF293">
        <v>74400</v>
      </c>
      <c r="AG293">
        <v>108300</v>
      </c>
      <c r="AH293">
        <v>68.8</v>
      </c>
      <c r="AI293">
        <v>2.8</v>
      </c>
      <c r="AJ293">
        <v>73300</v>
      </c>
      <c r="AK293">
        <v>106900</v>
      </c>
      <c r="AL293">
        <v>68.599999999999994</v>
      </c>
      <c r="AM293">
        <v>2.9</v>
      </c>
      <c r="AN293">
        <v>76200</v>
      </c>
      <c r="AO293">
        <v>106300</v>
      </c>
      <c r="AP293">
        <v>71.599999999999994</v>
      </c>
      <c r="AQ293">
        <v>2.8</v>
      </c>
      <c r="AR293">
        <v>77100</v>
      </c>
      <c r="AS293">
        <v>107000</v>
      </c>
      <c r="AT293">
        <v>72</v>
      </c>
      <c r="AU293">
        <v>2.9</v>
      </c>
      <c r="AV293">
        <v>79000</v>
      </c>
      <c r="AW293">
        <v>107700</v>
      </c>
      <c r="AX293">
        <v>73.3</v>
      </c>
      <c r="AY293">
        <v>2.9</v>
      </c>
      <c r="AZ293">
        <v>82700</v>
      </c>
      <c r="BA293">
        <v>108900</v>
      </c>
      <c r="BB293">
        <v>76</v>
      </c>
      <c r="BC293">
        <v>2.9</v>
      </c>
      <c r="BD293">
        <v>80000</v>
      </c>
      <c r="BE293">
        <v>109800</v>
      </c>
      <c r="BF293">
        <v>72.900000000000006</v>
      </c>
      <c r="BG293">
        <v>3.1</v>
      </c>
      <c r="BH293">
        <v>79500</v>
      </c>
      <c r="BI293">
        <v>109400</v>
      </c>
      <c r="BJ293">
        <v>72.7</v>
      </c>
      <c r="BK293">
        <v>2.9</v>
      </c>
      <c r="BL293">
        <v>84300</v>
      </c>
      <c r="BM293">
        <v>109800</v>
      </c>
      <c r="BN293">
        <v>76.8</v>
      </c>
      <c r="BO293">
        <v>2.8</v>
      </c>
      <c r="BP293">
        <v>80200</v>
      </c>
      <c r="BQ293">
        <v>108800</v>
      </c>
      <c r="BR293">
        <v>73.7</v>
      </c>
      <c r="BS293">
        <v>3.6</v>
      </c>
      <c r="BT293">
        <v>80700</v>
      </c>
      <c r="BU293">
        <v>110300</v>
      </c>
      <c r="BV293">
        <v>73.2</v>
      </c>
      <c r="BW293">
        <v>4</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56600</v>
      </c>
      <c r="E294">
        <v>77600</v>
      </c>
      <c r="F294">
        <v>72.900000000000006</v>
      </c>
      <c r="G294">
        <v>3.4</v>
      </c>
      <c r="H294">
        <v>54300</v>
      </c>
      <c r="I294">
        <v>78500</v>
      </c>
      <c r="J294">
        <v>69.3</v>
      </c>
      <c r="K294">
        <v>4</v>
      </c>
      <c r="L294">
        <v>51400</v>
      </c>
      <c r="M294">
        <v>78700</v>
      </c>
      <c r="N294">
        <v>65.400000000000006</v>
      </c>
      <c r="O294">
        <v>6.3</v>
      </c>
      <c r="P294">
        <v>54500</v>
      </c>
      <c r="Q294">
        <v>78300</v>
      </c>
      <c r="R294">
        <v>69.599999999999994</v>
      </c>
      <c r="S294">
        <v>6.2</v>
      </c>
      <c r="T294">
        <v>56800</v>
      </c>
      <c r="U294">
        <v>79200</v>
      </c>
      <c r="V294">
        <v>71.8</v>
      </c>
      <c r="W294">
        <v>5.9</v>
      </c>
      <c r="X294">
        <v>55500</v>
      </c>
      <c r="Y294">
        <v>79100</v>
      </c>
      <c r="Z294">
        <v>70.2</v>
      </c>
      <c r="AA294">
        <v>6</v>
      </c>
      <c r="AB294">
        <v>52400</v>
      </c>
      <c r="AC294">
        <v>78800</v>
      </c>
      <c r="AD294">
        <v>66.5</v>
      </c>
      <c r="AE294">
        <v>7.1</v>
      </c>
      <c r="AF294">
        <v>51900</v>
      </c>
      <c r="AG294">
        <v>78900</v>
      </c>
      <c r="AH294">
        <v>65.900000000000006</v>
      </c>
      <c r="AI294">
        <v>7.7</v>
      </c>
      <c r="AJ294">
        <v>48900</v>
      </c>
      <c r="AK294">
        <v>76300</v>
      </c>
      <c r="AL294">
        <v>64.099999999999994</v>
      </c>
      <c r="AM294">
        <v>6.6</v>
      </c>
      <c r="AN294">
        <v>49300</v>
      </c>
      <c r="AO294">
        <v>76100</v>
      </c>
      <c r="AP294">
        <v>64.8</v>
      </c>
      <c r="AQ294">
        <v>6.4</v>
      </c>
      <c r="AR294">
        <v>50000</v>
      </c>
      <c r="AS294">
        <v>75400</v>
      </c>
      <c r="AT294">
        <v>66.400000000000006</v>
      </c>
      <c r="AU294">
        <v>7.1</v>
      </c>
      <c r="AV294">
        <v>52900</v>
      </c>
      <c r="AW294">
        <v>77000</v>
      </c>
      <c r="AX294">
        <v>68.7</v>
      </c>
      <c r="AY294">
        <v>7.3</v>
      </c>
      <c r="AZ294">
        <v>50700</v>
      </c>
      <c r="BA294">
        <v>77100</v>
      </c>
      <c r="BB294">
        <v>65.8</v>
      </c>
      <c r="BC294">
        <v>6.7</v>
      </c>
      <c r="BD294">
        <v>53700</v>
      </c>
      <c r="BE294">
        <v>75700</v>
      </c>
      <c r="BF294">
        <v>70.900000000000006</v>
      </c>
      <c r="BG294">
        <v>6.3</v>
      </c>
      <c r="BH294">
        <v>60600</v>
      </c>
      <c r="BI294">
        <v>81900</v>
      </c>
      <c r="BJ294">
        <v>74</v>
      </c>
      <c r="BK294">
        <v>6.4</v>
      </c>
      <c r="BL294">
        <v>53600</v>
      </c>
      <c r="BM294">
        <v>79700</v>
      </c>
      <c r="BN294">
        <v>67.2</v>
      </c>
      <c r="BO294">
        <v>7.1</v>
      </c>
      <c r="BP294">
        <v>54400</v>
      </c>
      <c r="BQ294">
        <v>79500</v>
      </c>
      <c r="BR294">
        <v>68.400000000000006</v>
      </c>
      <c r="BS294">
        <v>7.5</v>
      </c>
      <c r="BT294">
        <v>51700</v>
      </c>
      <c r="BU294">
        <v>78300</v>
      </c>
      <c r="BV294">
        <v>66</v>
      </c>
      <c r="BW294">
        <v>8.1</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57400</v>
      </c>
      <c r="E295">
        <v>70800</v>
      </c>
      <c r="F295">
        <v>81.099999999999994</v>
      </c>
      <c r="G295">
        <v>3.7</v>
      </c>
      <c r="H295">
        <v>58300</v>
      </c>
      <c r="I295">
        <v>72300</v>
      </c>
      <c r="J295">
        <v>80.599999999999994</v>
      </c>
      <c r="K295">
        <v>3.7</v>
      </c>
      <c r="L295">
        <v>60300</v>
      </c>
      <c r="M295">
        <v>73200</v>
      </c>
      <c r="N295">
        <v>82.4</v>
      </c>
      <c r="O295">
        <v>4.7</v>
      </c>
      <c r="P295">
        <v>60800</v>
      </c>
      <c r="Q295">
        <v>70800</v>
      </c>
      <c r="R295">
        <v>85.8</v>
      </c>
      <c r="S295">
        <v>4.5</v>
      </c>
      <c r="T295">
        <v>59500</v>
      </c>
      <c r="U295">
        <v>71400</v>
      </c>
      <c r="V295">
        <v>83.2</v>
      </c>
      <c r="W295">
        <v>5</v>
      </c>
      <c r="X295">
        <v>56100</v>
      </c>
      <c r="Y295">
        <v>72400</v>
      </c>
      <c r="Z295">
        <v>77.5</v>
      </c>
      <c r="AA295">
        <v>5.8</v>
      </c>
      <c r="AB295">
        <v>60800</v>
      </c>
      <c r="AC295">
        <v>73700</v>
      </c>
      <c r="AD295">
        <v>82.5</v>
      </c>
      <c r="AE295">
        <v>5</v>
      </c>
      <c r="AF295">
        <v>53500</v>
      </c>
      <c r="AG295">
        <v>71400</v>
      </c>
      <c r="AH295">
        <v>74.900000000000006</v>
      </c>
      <c r="AI295">
        <v>6.8</v>
      </c>
      <c r="AJ295">
        <v>53900</v>
      </c>
      <c r="AK295">
        <v>72000</v>
      </c>
      <c r="AL295">
        <v>74.8</v>
      </c>
      <c r="AM295">
        <v>6.8</v>
      </c>
      <c r="AN295">
        <v>57700</v>
      </c>
      <c r="AO295">
        <v>74300</v>
      </c>
      <c r="AP295">
        <v>77.7</v>
      </c>
      <c r="AQ295">
        <v>6.7</v>
      </c>
      <c r="AR295">
        <v>56800</v>
      </c>
      <c r="AS295">
        <v>72500</v>
      </c>
      <c r="AT295">
        <v>78.400000000000006</v>
      </c>
      <c r="AU295">
        <v>6.1</v>
      </c>
      <c r="AV295">
        <v>58300</v>
      </c>
      <c r="AW295">
        <v>72500</v>
      </c>
      <c r="AX295">
        <v>80.3</v>
      </c>
      <c r="AY295">
        <v>6.2</v>
      </c>
      <c r="AZ295">
        <v>58500</v>
      </c>
      <c r="BA295">
        <v>72700</v>
      </c>
      <c r="BB295">
        <v>80.5</v>
      </c>
      <c r="BC295">
        <v>6.7</v>
      </c>
      <c r="BD295">
        <v>61100</v>
      </c>
      <c r="BE295">
        <v>73800</v>
      </c>
      <c r="BF295">
        <v>82.8</v>
      </c>
      <c r="BG295">
        <v>5.9</v>
      </c>
      <c r="BH295">
        <v>60500</v>
      </c>
      <c r="BI295">
        <v>73200</v>
      </c>
      <c r="BJ295">
        <v>82.7</v>
      </c>
      <c r="BK295">
        <v>5.4</v>
      </c>
      <c r="BL295">
        <v>58100</v>
      </c>
      <c r="BM295">
        <v>74900</v>
      </c>
      <c r="BN295">
        <v>77.5</v>
      </c>
      <c r="BO295">
        <v>6.5</v>
      </c>
      <c r="BP295">
        <v>62900</v>
      </c>
      <c r="BQ295">
        <v>75400</v>
      </c>
      <c r="BR295">
        <v>83.5</v>
      </c>
      <c r="BS295">
        <v>6</v>
      </c>
      <c r="BT295">
        <v>60000</v>
      </c>
      <c r="BU295">
        <v>74000</v>
      </c>
      <c r="BV295">
        <v>81.2</v>
      </c>
      <c r="BW295">
        <v>5.5</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38800</v>
      </c>
      <c r="E296">
        <v>49900</v>
      </c>
      <c r="F296">
        <v>77.8</v>
      </c>
      <c r="G296">
        <v>3.7</v>
      </c>
      <c r="H296">
        <v>39800</v>
      </c>
      <c r="I296">
        <v>50200</v>
      </c>
      <c r="J296">
        <v>79.3</v>
      </c>
      <c r="K296">
        <v>3.8</v>
      </c>
      <c r="L296">
        <v>39000</v>
      </c>
      <c r="M296">
        <v>48800</v>
      </c>
      <c r="N296">
        <v>79.900000000000006</v>
      </c>
      <c r="O296">
        <v>6.7</v>
      </c>
      <c r="P296">
        <v>41600</v>
      </c>
      <c r="Q296">
        <v>49100</v>
      </c>
      <c r="R296">
        <v>84.8</v>
      </c>
      <c r="S296">
        <v>5.5</v>
      </c>
      <c r="T296">
        <v>41100</v>
      </c>
      <c r="U296">
        <v>49300</v>
      </c>
      <c r="V296">
        <v>83.3</v>
      </c>
      <c r="W296">
        <v>6</v>
      </c>
      <c r="X296">
        <v>34800</v>
      </c>
      <c r="Y296">
        <v>48600</v>
      </c>
      <c r="Z296">
        <v>71.7</v>
      </c>
      <c r="AA296">
        <v>7.8</v>
      </c>
      <c r="AB296">
        <v>39700</v>
      </c>
      <c r="AC296">
        <v>51200</v>
      </c>
      <c r="AD296">
        <v>77.5</v>
      </c>
      <c r="AE296">
        <v>7.4</v>
      </c>
      <c r="AF296">
        <v>38400</v>
      </c>
      <c r="AG296">
        <v>50300</v>
      </c>
      <c r="AH296">
        <v>76.2</v>
      </c>
      <c r="AI296">
        <v>7.4</v>
      </c>
      <c r="AJ296">
        <v>39600</v>
      </c>
      <c r="AK296">
        <v>51300</v>
      </c>
      <c r="AL296">
        <v>77.3</v>
      </c>
      <c r="AM296">
        <v>6.4</v>
      </c>
      <c r="AN296">
        <v>38700</v>
      </c>
      <c r="AO296">
        <v>49900</v>
      </c>
      <c r="AP296">
        <v>77.5</v>
      </c>
      <c r="AQ296">
        <v>6.8</v>
      </c>
      <c r="AR296">
        <v>42700</v>
      </c>
      <c r="AS296">
        <v>50900</v>
      </c>
      <c r="AT296">
        <v>83.9</v>
      </c>
      <c r="AU296">
        <v>5.7</v>
      </c>
      <c r="AV296">
        <v>44100</v>
      </c>
      <c r="AW296">
        <v>52200</v>
      </c>
      <c r="AX296">
        <v>84.3</v>
      </c>
      <c r="AY296">
        <v>5.9</v>
      </c>
      <c r="AZ296">
        <v>42100</v>
      </c>
      <c r="BA296">
        <v>54500</v>
      </c>
      <c r="BB296">
        <v>77.2</v>
      </c>
      <c r="BC296">
        <v>6.5</v>
      </c>
      <c r="BD296">
        <v>44200</v>
      </c>
      <c r="BE296">
        <v>55200</v>
      </c>
      <c r="BF296">
        <v>80.099999999999994</v>
      </c>
      <c r="BG296">
        <v>5.9</v>
      </c>
      <c r="BH296">
        <v>45100</v>
      </c>
      <c r="BI296">
        <v>52700</v>
      </c>
      <c r="BJ296">
        <v>85.7</v>
      </c>
      <c r="BK296">
        <v>5.3</v>
      </c>
      <c r="BL296">
        <v>41100</v>
      </c>
      <c r="BM296">
        <v>51900</v>
      </c>
      <c r="BN296">
        <v>79.3</v>
      </c>
      <c r="BO296">
        <v>6.5</v>
      </c>
      <c r="BP296">
        <v>44600</v>
      </c>
      <c r="BQ296">
        <v>54100</v>
      </c>
      <c r="BR296">
        <v>82.5</v>
      </c>
      <c r="BS296">
        <v>6.3</v>
      </c>
      <c r="BT296">
        <v>39600</v>
      </c>
      <c r="BU296">
        <v>53800</v>
      </c>
      <c r="BV296">
        <v>73.599999999999994</v>
      </c>
      <c r="BW296">
        <v>7.3</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54500</v>
      </c>
      <c r="E297">
        <v>75800</v>
      </c>
      <c r="F297">
        <v>71.900000000000006</v>
      </c>
      <c r="G297">
        <v>3.8</v>
      </c>
      <c r="H297">
        <v>54800</v>
      </c>
      <c r="I297">
        <v>76300</v>
      </c>
      <c r="J297">
        <v>71.8</v>
      </c>
      <c r="K297">
        <v>3.3</v>
      </c>
      <c r="L297">
        <v>50400</v>
      </c>
      <c r="M297">
        <v>75000</v>
      </c>
      <c r="N297">
        <v>67.2</v>
      </c>
      <c r="O297">
        <v>6.1</v>
      </c>
      <c r="P297">
        <v>48500</v>
      </c>
      <c r="Q297">
        <v>76200</v>
      </c>
      <c r="R297">
        <v>63.6</v>
      </c>
      <c r="S297">
        <v>6.1</v>
      </c>
      <c r="T297">
        <v>55300</v>
      </c>
      <c r="U297">
        <v>77900</v>
      </c>
      <c r="V297">
        <v>71</v>
      </c>
      <c r="W297">
        <v>6.5</v>
      </c>
      <c r="X297">
        <v>56300</v>
      </c>
      <c r="Y297">
        <v>76800</v>
      </c>
      <c r="Z297">
        <v>73.3</v>
      </c>
      <c r="AA297">
        <v>6</v>
      </c>
      <c r="AB297">
        <v>53500</v>
      </c>
      <c r="AC297">
        <v>75900</v>
      </c>
      <c r="AD297">
        <v>70.5</v>
      </c>
      <c r="AE297">
        <v>6.3</v>
      </c>
      <c r="AF297">
        <v>47300</v>
      </c>
      <c r="AG297">
        <v>80100</v>
      </c>
      <c r="AH297">
        <v>59</v>
      </c>
      <c r="AI297">
        <v>6.8</v>
      </c>
      <c r="AJ297">
        <v>50800</v>
      </c>
      <c r="AK297">
        <v>79900</v>
      </c>
      <c r="AL297">
        <v>63.6</v>
      </c>
      <c r="AM297">
        <v>6.9</v>
      </c>
      <c r="AN297">
        <v>51500</v>
      </c>
      <c r="AO297">
        <v>83900</v>
      </c>
      <c r="AP297">
        <v>61.4</v>
      </c>
      <c r="AQ297">
        <v>8.1999999999999993</v>
      </c>
      <c r="AR297">
        <v>52300</v>
      </c>
      <c r="AS297">
        <v>83600</v>
      </c>
      <c r="AT297">
        <v>62.6</v>
      </c>
      <c r="AU297">
        <v>7.1</v>
      </c>
      <c r="AV297">
        <v>57300</v>
      </c>
      <c r="AW297">
        <v>79600</v>
      </c>
      <c r="AX297">
        <v>71.900000000000006</v>
      </c>
      <c r="AY297">
        <v>6.1</v>
      </c>
      <c r="AZ297">
        <v>61100</v>
      </c>
      <c r="BA297">
        <v>81300</v>
      </c>
      <c r="BB297">
        <v>75.099999999999994</v>
      </c>
      <c r="BC297">
        <v>7.4</v>
      </c>
      <c r="BD297">
        <v>64700</v>
      </c>
      <c r="BE297">
        <v>80600</v>
      </c>
      <c r="BF297">
        <v>80.2</v>
      </c>
      <c r="BG297">
        <v>6.6</v>
      </c>
      <c r="BH297">
        <v>59400</v>
      </c>
      <c r="BI297">
        <v>83100</v>
      </c>
      <c r="BJ297">
        <v>71.5</v>
      </c>
      <c r="BK297">
        <v>7.4</v>
      </c>
      <c r="BL297">
        <v>58100</v>
      </c>
      <c r="BM297">
        <v>81200</v>
      </c>
      <c r="BN297">
        <v>71.5</v>
      </c>
      <c r="BO297">
        <v>8</v>
      </c>
      <c r="BP297">
        <v>57400</v>
      </c>
      <c r="BQ297">
        <v>81700</v>
      </c>
      <c r="BR297">
        <v>70.2</v>
      </c>
      <c r="BS297">
        <v>7.9</v>
      </c>
      <c r="BT297">
        <v>53300</v>
      </c>
      <c r="BU297">
        <v>83500</v>
      </c>
      <c r="BV297">
        <v>63.8</v>
      </c>
      <c r="BW297">
        <v>7.4</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40100</v>
      </c>
      <c r="E298">
        <v>52400</v>
      </c>
      <c r="F298">
        <v>76.5</v>
      </c>
      <c r="G298">
        <v>3.7</v>
      </c>
      <c r="H298">
        <v>40200</v>
      </c>
      <c r="I298">
        <v>52500</v>
      </c>
      <c r="J298">
        <v>76.599999999999994</v>
      </c>
      <c r="K298">
        <v>3.7</v>
      </c>
      <c r="L298">
        <v>40100</v>
      </c>
      <c r="M298">
        <v>50900</v>
      </c>
      <c r="N298">
        <v>78.8</v>
      </c>
      <c r="O298">
        <v>5.8</v>
      </c>
      <c r="P298">
        <v>41500</v>
      </c>
      <c r="Q298">
        <v>52800</v>
      </c>
      <c r="R298">
        <v>78.599999999999994</v>
      </c>
      <c r="S298">
        <v>6.1</v>
      </c>
      <c r="T298">
        <v>40500</v>
      </c>
      <c r="U298">
        <v>54100</v>
      </c>
      <c r="V298">
        <v>74.900000000000006</v>
      </c>
      <c r="W298">
        <v>6.3</v>
      </c>
      <c r="X298">
        <v>41500</v>
      </c>
      <c r="Y298">
        <v>55000</v>
      </c>
      <c r="Z298">
        <v>75.5</v>
      </c>
      <c r="AA298">
        <v>6.3</v>
      </c>
      <c r="AB298">
        <v>39100</v>
      </c>
      <c r="AC298">
        <v>55300</v>
      </c>
      <c r="AD298">
        <v>70.7</v>
      </c>
      <c r="AE298">
        <v>6.7</v>
      </c>
      <c r="AF298">
        <v>37400</v>
      </c>
      <c r="AG298">
        <v>54900</v>
      </c>
      <c r="AH298">
        <v>68.099999999999994</v>
      </c>
      <c r="AI298">
        <v>7.6</v>
      </c>
      <c r="AJ298">
        <v>37600</v>
      </c>
      <c r="AK298">
        <v>56200</v>
      </c>
      <c r="AL298">
        <v>66.900000000000006</v>
      </c>
      <c r="AM298">
        <v>7.5</v>
      </c>
      <c r="AN298">
        <v>39600</v>
      </c>
      <c r="AO298">
        <v>55700</v>
      </c>
      <c r="AP298">
        <v>71.099999999999994</v>
      </c>
      <c r="AQ298">
        <v>7</v>
      </c>
      <c r="AR298">
        <v>43000</v>
      </c>
      <c r="AS298">
        <v>57000</v>
      </c>
      <c r="AT298">
        <v>75.5</v>
      </c>
      <c r="AU298">
        <v>7</v>
      </c>
      <c r="AV298">
        <v>46200</v>
      </c>
      <c r="AW298">
        <v>56400</v>
      </c>
      <c r="AX298">
        <v>81.900000000000006</v>
      </c>
      <c r="AY298">
        <v>7.6</v>
      </c>
      <c r="AZ298">
        <v>43000</v>
      </c>
      <c r="BA298">
        <v>55900</v>
      </c>
      <c r="BB298">
        <v>77</v>
      </c>
      <c r="BC298">
        <v>8.3000000000000007</v>
      </c>
      <c r="BD298">
        <v>44100</v>
      </c>
      <c r="BE298">
        <v>55500</v>
      </c>
      <c r="BF298">
        <v>79.400000000000006</v>
      </c>
      <c r="BG298">
        <v>8.9</v>
      </c>
      <c r="BH298">
        <v>43000</v>
      </c>
      <c r="BI298">
        <v>58300</v>
      </c>
      <c r="BJ298">
        <v>73.900000000000006</v>
      </c>
      <c r="BK298">
        <v>10.1</v>
      </c>
      <c r="BL298">
        <v>45100</v>
      </c>
      <c r="BM298">
        <v>56900</v>
      </c>
      <c r="BN298">
        <v>79.3</v>
      </c>
      <c r="BO298">
        <v>8</v>
      </c>
      <c r="BP298">
        <v>43200</v>
      </c>
      <c r="BQ298">
        <v>58100</v>
      </c>
      <c r="BR298">
        <v>74.400000000000006</v>
      </c>
      <c r="BS298">
        <v>8.6999999999999993</v>
      </c>
      <c r="BT298">
        <v>46100</v>
      </c>
      <c r="BU298">
        <v>57800</v>
      </c>
      <c r="BV298">
        <v>79.7</v>
      </c>
      <c r="BW298">
        <v>6.9</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74200</v>
      </c>
      <c r="E299">
        <v>97200</v>
      </c>
      <c r="F299">
        <v>76.3</v>
      </c>
      <c r="G299">
        <v>2.4</v>
      </c>
      <c r="H299">
        <v>73900</v>
      </c>
      <c r="I299">
        <v>98700</v>
      </c>
      <c r="J299">
        <v>74.900000000000006</v>
      </c>
      <c r="K299">
        <v>2.6</v>
      </c>
      <c r="L299">
        <v>73300</v>
      </c>
      <c r="M299">
        <v>99700</v>
      </c>
      <c r="N299">
        <v>73.5</v>
      </c>
      <c r="O299">
        <v>2.6</v>
      </c>
      <c r="P299">
        <v>75200</v>
      </c>
      <c r="Q299">
        <v>99800</v>
      </c>
      <c r="R299">
        <v>75.400000000000006</v>
      </c>
      <c r="S299">
        <v>2.6</v>
      </c>
      <c r="T299">
        <v>74400</v>
      </c>
      <c r="U299">
        <v>101200</v>
      </c>
      <c r="V299">
        <v>73.5</v>
      </c>
      <c r="W299">
        <v>2.7</v>
      </c>
      <c r="X299">
        <v>74100</v>
      </c>
      <c r="Y299">
        <v>103200</v>
      </c>
      <c r="Z299">
        <v>71.8</v>
      </c>
      <c r="AA299">
        <v>2.9</v>
      </c>
      <c r="AB299">
        <v>73200</v>
      </c>
      <c r="AC299">
        <v>103700</v>
      </c>
      <c r="AD299">
        <v>70.599999999999994</v>
      </c>
      <c r="AE299">
        <v>3</v>
      </c>
      <c r="AF299">
        <v>72100</v>
      </c>
      <c r="AG299">
        <v>103100</v>
      </c>
      <c r="AH299">
        <v>70</v>
      </c>
      <c r="AI299">
        <v>3</v>
      </c>
      <c r="AJ299">
        <v>73000</v>
      </c>
      <c r="AK299">
        <v>103300</v>
      </c>
      <c r="AL299">
        <v>70.599999999999994</v>
      </c>
      <c r="AM299">
        <v>3.1</v>
      </c>
      <c r="AN299">
        <v>78400</v>
      </c>
      <c r="AO299">
        <v>104200</v>
      </c>
      <c r="AP299">
        <v>75.3</v>
      </c>
      <c r="AQ299">
        <v>2.9</v>
      </c>
      <c r="AR299">
        <v>77400</v>
      </c>
      <c r="AS299">
        <v>105400</v>
      </c>
      <c r="AT299">
        <v>73.400000000000006</v>
      </c>
      <c r="AU299">
        <v>2.8</v>
      </c>
      <c r="AV299">
        <v>77300</v>
      </c>
      <c r="AW299">
        <v>106100</v>
      </c>
      <c r="AX299">
        <v>72.8</v>
      </c>
      <c r="AY299">
        <v>2.9</v>
      </c>
      <c r="AZ299">
        <v>77800</v>
      </c>
      <c r="BA299">
        <v>107000</v>
      </c>
      <c r="BB299">
        <v>72.7</v>
      </c>
      <c r="BC299">
        <v>2.9</v>
      </c>
      <c r="BD299">
        <v>80700</v>
      </c>
      <c r="BE299">
        <v>107600</v>
      </c>
      <c r="BF299">
        <v>75</v>
      </c>
      <c r="BG299">
        <v>3</v>
      </c>
      <c r="BH299">
        <v>82000</v>
      </c>
      <c r="BI299">
        <v>108000</v>
      </c>
      <c r="BJ299">
        <v>75.900000000000006</v>
      </c>
      <c r="BK299">
        <v>2.8</v>
      </c>
      <c r="BL299">
        <v>84400</v>
      </c>
      <c r="BM299">
        <v>109500</v>
      </c>
      <c r="BN299">
        <v>77.099999999999994</v>
      </c>
      <c r="BO299">
        <v>2.9</v>
      </c>
      <c r="BP299">
        <v>84700</v>
      </c>
      <c r="BQ299">
        <v>110100</v>
      </c>
      <c r="BR299">
        <v>76.900000000000006</v>
      </c>
      <c r="BS299">
        <v>3.5</v>
      </c>
      <c r="BT299">
        <v>84600</v>
      </c>
      <c r="BU299">
        <v>110600</v>
      </c>
      <c r="BV299">
        <v>76.5</v>
      </c>
      <c r="BW299">
        <v>3.4</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52200</v>
      </c>
      <c r="E300">
        <v>69100</v>
      </c>
      <c r="F300">
        <v>75.599999999999994</v>
      </c>
      <c r="G300">
        <v>3.6</v>
      </c>
      <c r="H300">
        <v>54900</v>
      </c>
      <c r="I300">
        <v>70400</v>
      </c>
      <c r="J300">
        <v>78</v>
      </c>
      <c r="K300">
        <v>3.7</v>
      </c>
      <c r="L300">
        <v>55300</v>
      </c>
      <c r="M300">
        <v>72100</v>
      </c>
      <c r="N300">
        <v>76.599999999999994</v>
      </c>
      <c r="O300">
        <v>5.7</v>
      </c>
      <c r="P300">
        <v>52300</v>
      </c>
      <c r="Q300">
        <v>72500</v>
      </c>
      <c r="R300">
        <v>72.2</v>
      </c>
      <c r="S300">
        <v>6</v>
      </c>
      <c r="T300">
        <v>53400</v>
      </c>
      <c r="U300">
        <v>73200</v>
      </c>
      <c r="V300">
        <v>73</v>
      </c>
      <c r="W300">
        <v>5.8</v>
      </c>
      <c r="X300">
        <v>58100</v>
      </c>
      <c r="Y300">
        <v>74600</v>
      </c>
      <c r="Z300">
        <v>77.900000000000006</v>
      </c>
      <c r="AA300">
        <v>5.8</v>
      </c>
      <c r="AB300">
        <v>55900</v>
      </c>
      <c r="AC300">
        <v>75300</v>
      </c>
      <c r="AD300">
        <v>74.3</v>
      </c>
      <c r="AE300">
        <v>6.8</v>
      </c>
      <c r="AF300">
        <v>55700</v>
      </c>
      <c r="AG300">
        <v>76500</v>
      </c>
      <c r="AH300">
        <v>72.8</v>
      </c>
      <c r="AI300">
        <v>6.7</v>
      </c>
      <c r="AJ300">
        <v>47800</v>
      </c>
      <c r="AK300">
        <v>75500</v>
      </c>
      <c r="AL300">
        <v>63.3</v>
      </c>
      <c r="AM300">
        <v>8</v>
      </c>
      <c r="AN300">
        <v>55200</v>
      </c>
      <c r="AO300">
        <v>74800</v>
      </c>
      <c r="AP300">
        <v>73.8</v>
      </c>
      <c r="AQ300">
        <v>6.9</v>
      </c>
      <c r="AR300">
        <v>62300</v>
      </c>
      <c r="AS300">
        <v>76600</v>
      </c>
      <c r="AT300">
        <v>81.3</v>
      </c>
      <c r="AU300">
        <v>6.4</v>
      </c>
      <c r="AV300">
        <v>61200</v>
      </c>
      <c r="AW300">
        <v>75300</v>
      </c>
      <c r="AX300">
        <v>81.3</v>
      </c>
      <c r="AY300">
        <v>6</v>
      </c>
      <c r="AZ300">
        <v>61100</v>
      </c>
      <c r="BA300">
        <v>79200</v>
      </c>
      <c r="BB300">
        <v>77.2</v>
      </c>
      <c r="BC300">
        <v>6.1</v>
      </c>
      <c r="BD300">
        <v>59400</v>
      </c>
      <c r="BE300">
        <v>79500</v>
      </c>
      <c r="BF300">
        <v>74.8</v>
      </c>
      <c r="BG300">
        <v>6.8</v>
      </c>
      <c r="BH300">
        <v>63900</v>
      </c>
      <c r="BI300">
        <v>78300</v>
      </c>
      <c r="BJ300">
        <v>81.5</v>
      </c>
      <c r="BK300">
        <v>6.6</v>
      </c>
      <c r="BL300">
        <v>67400</v>
      </c>
      <c r="BM300">
        <v>79800</v>
      </c>
      <c r="BN300">
        <v>84.4</v>
      </c>
      <c r="BO300">
        <v>6.2</v>
      </c>
      <c r="BP300">
        <v>65400</v>
      </c>
      <c r="BQ300">
        <v>79700</v>
      </c>
      <c r="BR300">
        <v>82.1</v>
      </c>
      <c r="BS300">
        <v>7.6</v>
      </c>
      <c r="BT300">
        <v>62700</v>
      </c>
      <c r="BU300">
        <v>77800</v>
      </c>
      <c r="BV300">
        <v>80.599999999999994</v>
      </c>
      <c r="BW300">
        <v>7.2</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54600</v>
      </c>
      <c r="E301">
        <v>78300</v>
      </c>
      <c r="F301">
        <v>69.7</v>
      </c>
      <c r="G301">
        <v>2.5</v>
      </c>
      <c r="H301">
        <v>54800</v>
      </c>
      <c r="I301">
        <v>77900</v>
      </c>
      <c r="J301">
        <v>70.400000000000006</v>
      </c>
      <c r="K301">
        <v>2.6</v>
      </c>
      <c r="L301">
        <v>56400</v>
      </c>
      <c r="M301">
        <v>77600</v>
      </c>
      <c r="N301">
        <v>72.7</v>
      </c>
      <c r="O301">
        <v>2.7</v>
      </c>
      <c r="P301">
        <v>56700</v>
      </c>
      <c r="Q301">
        <v>78300</v>
      </c>
      <c r="R301">
        <v>72.5</v>
      </c>
      <c r="S301">
        <v>2.6</v>
      </c>
      <c r="T301">
        <v>56500</v>
      </c>
      <c r="U301">
        <v>78800</v>
      </c>
      <c r="V301">
        <v>71.7</v>
      </c>
      <c r="W301">
        <v>2.7</v>
      </c>
      <c r="X301">
        <v>54600</v>
      </c>
      <c r="Y301">
        <v>77600</v>
      </c>
      <c r="Z301">
        <v>70.3</v>
      </c>
      <c r="AA301">
        <v>2.9</v>
      </c>
      <c r="AB301">
        <v>52000</v>
      </c>
      <c r="AC301">
        <v>76700</v>
      </c>
      <c r="AD301">
        <v>67.8</v>
      </c>
      <c r="AE301">
        <v>3</v>
      </c>
      <c r="AF301">
        <v>52200</v>
      </c>
      <c r="AG301">
        <v>76400</v>
      </c>
      <c r="AH301">
        <v>68.400000000000006</v>
      </c>
      <c r="AI301">
        <v>3</v>
      </c>
      <c r="AJ301">
        <v>53300</v>
      </c>
      <c r="AK301">
        <v>75700</v>
      </c>
      <c r="AL301">
        <v>70.5</v>
      </c>
      <c r="AM301">
        <v>2.8</v>
      </c>
      <c r="AN301">
        <v>53500</v>
      </c>
      <c r="AO301">
        <v>76200</v>
      </c>
      <c r="AP301">
        <v>70.2</v>
      </c>
      <c r="AQ301">
        <v>2.8</v>
      </c>
      <c r="AR301">
        <v>53500</v>
      </c>
      <c r="AS301">
        <v>75300</v>
      </c>
      <c r="AT301">
        <v>71.099999999999994</v>
      </c>
      <c r="AU301">
        <v>3</v>
      </c>
      <c r="AV301">
        <v>55900</v>
      </c>
      <c r="AW301">
        <v>74400</v>
      </c>
      <c r="AX301">
        <v>75.2</v>
      </c>
      <c r="AY301">
        <v>2.8</v>
      </c>
      <c r="AZ301">
        <v>56200</v>
      </c>
      <c r="BA301">
        <v>75200</v>
      </c>
      <c r="BB301">
        <v>74.7</v>
      </c>
      <c r="BC301">
        <v>2.8</v>
      </c>
      <c r="BD301">
        <v>56800</v>
      </c>
      <c r="BE301">
        <v>75000</v>
      </c>
      <c r="BF301">
        <v>75.7</v>
      </c>
      <c r="BG301">
        <v>2.8</v>
      </c>
      <c r="BH301">
        <v>56500</v>
      </c>
      <c r="BI301">
        <v>75300</v>
      </c>
      <c r="BJ301">
        <v>75</v>
      </c>
      <c r="BK301">
        <v>2.8</v>
      </c>
      <c r="BL301">
        <v>56900</v>
      </c>
      <c r="BM301">
        <v>76000</v>
      </c>
      <c r="BN301">
        <v>74.900000000000006</v>
      </c>
      <c r="BO301">
        <v>3.1</v>
      </c>
      <c r="BP301">
        <v>54100</v>
      </c>
      <c r="BQ301">
        <v>75000</v>
      </c>
      <c r="BR301">
        <v>72.099999999999994</v>
      </c>
      <c r="BS301">
        <v>3.5</v>
      </c>
      <c r="BT301">
        <v>55200</v>
      </c>
      <c r="BU301">
        <v>73600</v>
      </c>
      <c r="BV301">
        <v>75.099999999999994</v>
      </c>
      <c r="BW301">
        <v>3.2</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27600</v>
      </c>
      <c r="E302">
        <v>37200</v>
      </c>
      <c r="F302">
        <v>74.099999999999994</v>
      </c>
      <c r="G302">
        <v>3.5</v>
      </c>
      <c r="H302">
        <v>26700</v>
      </c>
      <c r="I302">
        <v>37600</v>
      </c>
      <c r="J302">
        <v>70.8</v>
      </c>
      <c r="K302">
        <v>4</v>
      </c>
      <c r="L302">
        <v>25700</v>
      </c>
      <c r="M302">
        <v>38400</v>
      </c>
      <c r="N302">
        <v>66.8</v>
      </c>
      <c r="O302">
        <v>8.4</v>
      </c>
      <c r="P302">
        <v>25200</v>
      </c>
      <c r="Q302">
        <v>37900</v>
      </c>
      <c r="R302">
        <v>66.5</v>
      </c>
      <c r="S302">
        <v>8.6</v>
      </c>
      <c r="T302">
        <v>26900</v>
      </c>
      <c r="U302">
        <v>38300</v>
      </c>
      <c r="V302">
        <v>70.099999999999994</v>
      </c>
      <c r="W302">
        <v>8.6</v>
      </c>
      <c r="X302">
        <v>27100</v>
      </c>
      <c r="Y302">
        <v>37800</v>
      </c>
      <c r="Z302">
        <v>71.8</v>
      </c>
      <c r="AA302">
        <v>8.1</v>
      </c>
      <c r="AB302">
        <v>26000</v>
      </c>
      <c r="AC302">
        <v>38000</v>
      </c>
      <c r="AD302">
        <v>68.5</v>
      </c>
      <c r="AE302">
        <v>9</v>
      </c>
      <c r="AF302">
        <v>25500</v>
      </c>
      <c r="AG302">
        <v>38600</v>
      </c>
      <c r="AH302">
        <v>66.099999999999994</v>
      </c>
      <c r="AI302">
        <v>8.3000000000000007</v>
      </c>
      <c r="AJ302">
        <v>26100</v>
      </c>
      <c r="AK302">
        <v>38500</v>
      </c>
      <c r="AL302">
        <v>67.7</v>
      </c>
      <c r="AM302">
        <v>9.1999999999999993</v>
      </c>
      <c r="AN302">
        <v>27400</v>
      </c>
      <c r="AO302">
        <v>37800</v>
      </c>
      <c r="AP302">
        <v>72.3</v>
      </c>
      <c r="AQ302">
        <v>9.5</v>
      </c>
      <c r="AR302">
        <v>27400</v>
      </c>
      <c r="AS302">
        <v>36800</v>
      </c>
      <c r="AT302">
        <v>74.5</v>
      </c>
      <c r="AU302">
        <v>9</v>
      </c>
      <c r="AV302">
        <v>23600</v>
      </c>
      <c r="AW302">
        <v>38700</v>
      </c>
      <c r="AX302">
        <v>61</v>
      </c>
      <c r="AY302">
        <v>10.8</v>
      </c>
      <c r="AZ302">
        <v>27400</v>
      </c>
      <c r="BA302">
        <v>38600</v>
      </c>
      <c r="BB302">
        <v>71</v>
      </c>
      <c r="BC302">
        <v>8.6</v>
      </c>
      <c r="BD302">
        <v>29700</v>
      </c>
      <c r="BE302">
        <v>38900</v>
      </c>
      <c r="BF302">
        <v>76.3</v>
      </c>
      <c r="BG302">
        <v>9.3000000000000007</v>
      </c>
      <c r="BH302">
        <v>28500</v>
      </c>
      <c r="BI302">
        <v>37400</v>
      </c>
      <c r="BJ302">
        <v>76.099999999999994</v>
      </c>
      <c r="BK302">
        <v>9.8000000000000007</v>
      </c>
      <c r="BL302">
        <v>33900</v>
      </c>
      <c r="BM302">
        <v>37400</v>
      </c>
      <c r="BN302">
        <v>90.9</v>
      </c>
      <c r="BO302">
        <v>6.6</v>
      </c>
      <c r="BP302">
        <v>29100</v>
      </c>
      <c r="BQ302">
        <v>37700</v>
      </c>
      <c r="BR302">
        <v>77.2</v>
      </c>
      <c r="BS302">
        <v>11.8</v>
      </c>
      <c r="BT302">
        <v>30200</v>
      </c>
      <c r="BU302">
        <v>38300</v>
      </c>
      <c r="BV302">
        <v>78.900000000000006</v>
      </c>
      <c r="BW302">
        <v>9.9</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78300</v>
      </c>
      <c r="E303">
        <v>147100</v>
      </c>
      <c r="F303">
        <v>53.2</v>
      </c>
      <c r="G303">
        <v>3.5</v>
      </c>
      <c r="H303">
        <v>85500</v>
      </c>
      <c r="I303">
        <v>149200</v>
      </c>
      <c r="J303">
        <v>57.3</v>
      </c>
      <c r="K303">
        <v>3.7</v>
      </c>
      <c r="L303">
        <v>81900</v>
      </c>
      <c r="M303">
        <v>154100</v>
      </c>
      <c r="N303">
        <v>53.1</v>
      </c>
      <c r="O303">
        <v>3.8</v>
      </c>
      <c r="P303">
        <v>89400</v>
      </c>
      <c r="Q303">
        <v>161100</v>
      </c>
      <c r="R303">
        <v>55.5</v>
      </c>
      <c r="S303">
        <v>4</v>
      </c>
      <c r="T303">
        <v>103300</v>
      </c>
      <c r="U303">
        <v>168700</v>
      </c>
      <c r="V303">
        <v>61.2</v>
      </c>
      <c r="W303">
        <v>3.7</v>
      </c>
      <c r="X303">
        <v>105100</v>
      </c>
      <c r="Y303">
        <v>176600</v>
      </c>
      <c r="Z303">
        <v>59.5</v>
      </c>
      <c r="AA303">
        <v>4</v>
      </c>
      <c r="AB303">
        <v>111400</v>
      </c>
      <c r="AC303">
        <v>182300</v>
      </c>
      <c r="AD303">
        <v>61.1</v>
      </c>
      <c r="AE303">
        <v>3.8</v>
      </c>
      <c r="AF303">
        <v>112900</v>
      </c>
      <c r="AG303">
        <v>188100</v>
      </c>
      <c r="AH303">
        <v>60</v>
      </c>
      <c r="AI303">
        <v>3.6</v>
      </c>
      <c r="AJ303">
        <v>118800</v>
      </c>
      <c r="AK303">
        <v>193300</v>
      </c>
      <c r="AL303">
        <v>61.4</v>
      </c>
      <c r="AM303">
        <v>3.8</v>
      </c>
      <c r="AN303">
        <v>126700</v>
      </c>
      <c r="AO303">
        <v>200600</v>
      </c>
      <c r="AP303">
        <v>63.2</v>
      </c>
      <c r="AQ303">
        <v>3.8</v>
      </c>
      <c r="AR303">
        <v>143300</v>
      </c>
      <c r="AS303">
        <v>209300</v>
      </c>
      <c r="AT303">
        <v>68.5</v>
      </c>
      <c r="AU303">
        <v>3.7</v>
      </c>
      <c r="AV303">
        <v>152000</v>
      </c>
      <c r="AW303">
        <v>215800</v>
      </c>
      <c r="AX303">
        <v>70.5</v>
      </c>
      <c r="AY303">
        <v>3.7</v>
      </c>
      <c r="AZ303">
        <v>152700</v>
      </c>
      <c r="BA303">
        <v>220300</v>
      </c>
      <c r="BB303">
        <v>69.3</v>
      </c>
      <c r="BC303">
        <v>4.2</v>
      </c>
      <c r="BD303">
        <v>139900</v>
      </c>
      <c r="BE303">
        <v>225100</v>
      </c>
      <c r="BF303">
        <v>62.1</v>
      </c>
      <c r="BG303">
        <v>4.3</v>
      </c>
      <c r="BH303">
        <v>168000</v>
      </c>
      <c r="BI303">
        <v>230300</v>
      </c>
      <c r="BJ303">
        <v>72.900000000000006</v>
      </c>
      <c r="BK303">
        <v>4.5</v>
      </c>
      <c r="BL303">
        <v>168200</v>
      </c>
      <c r="BM303">
        <v>235600</v>
      </c>
      <c r="BN303">
        <v>71.400000000000006</v>
      </c>
      <c r="BO303">
        <v>4.4000000000000004</v>
      </c>
      <c r="BP303">
        <v>171200</v>
      </c>
      <c r="BQ303">
        <v>235700</v>
      </c>
      <c r="BR303">
        <v>72.599999999999994</v>
      </c>
      <c r="BS303">
        <v>5.8</v>
      </c>
      <c r="BT303">
        <v>174400</v>
      </c>
      <c r="BU303">
        <v>239200</v>
      </c>
      <c r="BV303">
        <v>72.900000000000006</v>
      </c>
      <c r="BW303">
        <v>5.0999999999999996</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100100</v>
      </c>
      <c r="E304">
        <v>135900</v>
      </c>
      <c r="F304">
        <v>73.599999999999994</v>
      </c>
      <c r="G304">
        <v>2.6</v>
      </c>
      <c r="H304">
        <v>102200</v>
      </c>
      <c r="I304">
        <v>138300</v>
      </c>
      <c r="J304">
        <v>73.900000000000006</v>
      </c>
      <c r="K304">
        <v>2.6</v>
      </c>
      <c r="L304">
        <v>106600</v>
      </c>
      <c r="M304">
        <v>138100</v>
      </c>
      <c r="N304">
        <v>77.2</v>
      </c>
      <c r="O304">
        <v>2.5</v>
      </c>
      <c r="P304">
        <v>104600</v>
      </c>
      <c r="Q304">
        <v>140100</v>
      </c>
      <c r="R304">
        <v>74.7</v>
      </c>
      <c r="S304">
        <v>2.5</v>
      </c>
      <c r="T304">
        <v>106600</v>
      </c>
      <c r="U304">
        <v>141400</v>
      </c>
      <c r="V304">
        <v>75.400000000000006</v>
      </c>
      <c r="W304">
        <v>2.5</v>
      </c>
      <c r="X304">
        <v>101300</v>
      </c>
      <c r="Y304">
        <v>142600</v>
      </c>
      <c r="Z304">
        <v>71</v>
      </c>
      <c r="AA304">
        <v>2.6</v>
      </c>
      <c r="AB304">
        <v>103000</v>
      </c>
      <c r="AC304">
        <v>143800</v>
      </c>
      <c r="AD304">
        <v>71.599999999999994</v>
      </c>
      <c r="AE304">
        <v>2.7</v>
      </c>
      <c r="AF304">
        <v>103700</v>
      </c>
      <c r="AG304">
        <v>144200</v>
      </c>
      <c r="AH304">
        <v>71.900000000000006</v>
      </c>
      <c r="AI304">
        <v>2.8</v>
      </c>
      <c r="AJ304">
        <v>102800</v>
      </c>
      <c r="AK304">
        <v>144100</v>
      </c>
      <c r="AL304">
        <v>71.3</v>
      </c>
      <c r="AM304">
        <v>2.8</v>
      </c>
      <c r="AN304">
        <v>104900</v>
      </c>
      <c r="AO304">
        <v>144000</v>
      </c>
      <c r="AP304">
        <v>72.8</v>
      </c>
      <c r="AQ304">
        <v>2.7</v>
      </c>
      <c r="AR304">
        <v>108900</v>
      </c>
      <c r="AS304">
        <v>145200</v>
      </c>
      <c r="AT304">
        <v>75</v>
      </c>
      <c r="AU304">
        <v>2.6</v>
      </c>
      <c r="AV304">
        <v>114200</v>
      </c>
      <c r="AW304">
        <v>144800</v>
      </c>
      <c r="AX304">
        <v>78.900000000000006</v>
      </c>
      <c r="AY304">
        <v>2.4</v>
      </c>
      <c r="AZ304">
        <v>116900</v>
      </c>
      <c r="BA304">
        <v>146500</v>
      </c>
      <c r="BB304">
        <v>79.8</v>
      </c>
      <c r="BC304">
        <v>2.6</v>
      </c>
      <c r="BD304">
        <v>113100</v>
      </c>
      <c r="BE304">
        <v>145300</v>
      </c>
      <c r="BF304">
        <v>77.8</v>
      </c>
      <c r="BG304">
        <v>2.6</v>
      </c>
      <c r="BH304">
        <v>111000</v>
      </c>
      <c r="BI304">
        <v>144400</v>
      </c>
      <c r="BJ304">
        <v>76.8</v>
      </c>
      <c r="BK304">
        <v>2.7</v>
      </c>
      <c r="BL304">
        <v>114700</v>
      </c>
      <c r="BM304">
        <v>145900</v>
      </c>
      <c r="BN304">
        <v>78.599999999999994</v>
      </c>
      <c r="BO304">
        <v>2.8</v>
      </c>
      <c r="BP304">
        <v>113800</v>
      </c>
      <c r="BQ304">
        <v>146100</v>
      </c>
      <c r="BR304">
        <v>77.900000000000006</v>
      </c>
      <c r="BS304">
        <v>3.4</v>
      </c>
      <c r="BT304">
        <v>111300</v>
      </c>
      <c r="BU304">
        <v>145900</v>
      </c>
      <c r="BV304">
        <v>76.3</v>
      </c>
      <c r="BW304">
        <v>3.5</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51100</v>
      </c>
      <c r="E305">
        <v>65200</v>
      </c>
      <c r="F305">
        <v>78.5</v>
      </c>
      <c r="G305">
        <v>3.6</v>
      </c>
      <c r="H305">
        <v>52100</v>
      </c>
      <c r="I305">
        <v>65100</v>
      </c>
      <c r="J305">
        <v>79.900000000000006</v>
      </c>
      <c r="K305">
        <v>3.5</v>
      </c>
      <c r="L305">
        <v>52100</v>
      </c>
      <c r="M305">
        <v>66400</v>
      </c>
      <c r="N305">
        <v>78.3</v>
      </c>
      <c r="O305">
        <v>5.5</v>
      </c>
      <c r="P305">
        <v>51500</v>
      </c>
      <c r="Q305">
        <v>68000</v>
      </c>
      <c r="R305">
        <v>75.7</v>
      </c>
      <c r="S305">
        <v>5.7</v>
      </c>
      <c r="T305">
        <v>51500</v>
      </c>
      <c r="U305">
        <v>69000</v>
      </c>
      <c r="V305">
        <v>74.599999999999994</v>
      </c>
      <c r="W305">
        <v>5.9</v>
      </c>
      <c r="X305">
        <v>53300</v>
      </c>
      <c r="Y305">
        <v>69600</v>
      </c>
      <c r="Z305">
        <v>76.5</v>
      </c>
      <c r="AA305">
        <v>6.5</v>
      </c>
      <c r="AB305">
        <v>53300</v>
      </c>
      <c r="AC305">
        <v>70800</v>
      </c>
      <c r="AD305">
        <v>75.3</v>
      </c>
      <c r="AE305">
        <v>6.1</v>
      </c>
      <c r="AF305">
        <v>56600</v>
      </c>
      <c r="AG305">
        <v>72100</v>
      </c>
      <c r="AH305">
        <v>78.599999999999994</v>
      </c>
      <c r="AI305">
        <v>5.9</v>
      </c>
      <c r="AJ305">
        <v>54700</v>
      </c>
      <c r="AK305">
        <v>70300</v>
      </c>
      <c r="AL305">
        <v>77.8</v>
      </c>
      <c r="AM305">
        <v>6.1</v>
      </c>
      <c r="AN305">
        <v>56100</v>
      </c>
      <c r="AO305">
        <v>71600</v>
      </c>
      <c r="AP305">
        <v>78.400000000000006</v>
      </c>
      <c r="AQ305">
        <v>6.4</v>
      </c>
      <c r="AR305">
        <v>51800</v>
      </c>
      <c r="AS305">
        <v>71300</v>
      </c>
      <c r="AT305">
        <v>72.599999999999994</v>
      </c>
      <c r="AU305">
        <v>7.1</v>
      </c>
      <c r="AV305">
        <v>51600</v>
      </c>
      <c r="AW305">
        <v>70600</v>
      </c>
      <c r="AX305">
        <v>73.099999999999994</v>
      </c>
      <c r="AY305">
        <v>7.4</v>
      </c>
      <c r="AZ305">
        <v>58000</v>
      </c>
      <c r="BA305">
        <v>70800</v>
      </c>
      <c r="BB305">
        <v>82</v>
      </c>
      <c r="BC305">
        <v>6.2</v>
      </c>
      <c r="BD305">
        <v>58100</v>
      </c>
      <c r="BE305">
        <v>70000</v>
      </c>
      <c r="BF305">
        <v>83</v>
      </c>
      <c r="BG305">
        <v>5.5</v>
      </c>
      <c r="BH305">
        <v>51800</v>
      </c>
      <c r="BI305">
        <v>69900</v>
      </c>
      <c r="BJ305">
        <v>74.2</v>
      </c>
      <c r="BK305">
        <v>6.4</v>
      </c>
      <c r="BL305">
        <v>56600</v>
      </c>
      <c r="BM305">
        <v>69700</v>
      </c>
      <c r="BN305">
        <v>81.099999999999994</v>
      </c>
      <c r="BO305">
        <v>7</v>
      </c>
      <c r="BP305">
        <v>54300</v>
      </c>
      <c r="BQ305">
        <v>68100</v>
      </c>
      <c r="BR305">
        <v>79.7</v>
      </c>
      <c r="BS305">
        <v>7.6</v>
      </c>
      <c r="BT305">
        <v>53800</v>
      </c>
      <c r="BU305">
        <v>69700</v>
      </c>
      <c r="BV305">
        <v>77.099999999999994</v>
      </c>
      <c r="BW305">
        <v>6.5</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34400</v>
      </c>
      <c r="E306">
        <v>44400</v>
      </c>
      <c r="F306">
        <v>77.599999999999994</v>
      </c>
      <c r="G306">
        <v>3.3</v>
      </c>
      <c r="H306">
        <v>36200</v>
      </c>
      <c r="I306">
        <v>44800</v>
      </c>
      <c r="J306">
        <v>80.8</v>
      </c>
      <c r="K306">
        <v>3.6</v>
      </c>
      <c r="L306">
        <v>37500</v>
      </c>
      <c r="M306">
        <v>46000</v>
      </c>
      <c r="N306">
        <v>81.5</v>
      </c>
      <c r="O306">
        <v>6.3</v>
      </c>
      <c r="P306">
        <v>38900</v>
      </c>
      <c r="Q306">
        <v>47200</v>
      </c>
      <c r="R306">
        <v>82.5</v>
      </c>
      <c r="S306">
        <v>6.2</v>
      </c>
      <c r="T306">
        <v>37500</v>
      </c>
      <c r="U306">
        <v>47100</v>
      </c>
      <c r="V306">
        <v>79.5</v>
      </c>
      <c r="W306">
        <v>6.3</v>
      </c>
      <c r="X306">
        <v>38400</v>
      </c>
      <c r="Y306">
        <v>47500</v>
      </c>
      <c r="Z306">
        <v>80.900000000000006</v>
      </c>
      <c r="AA306">
        <v>6.5</v>
      </c>
      <c r="AB306">
        <v>36400</v>
      </c>
      <c r="AC306">
        <v>47500</v>
      </c>
      <c r="AD306">
        <v>76.7</v>
      </c>
      <c r="AE306">
        <v>7.4</v>
      </c>
      <c r="AF306">
        <v>38000</v>
      </c>
      <c r="AG306">
        <v>48200</v>
      </c>
      <c r="AH306">
        <v>78.8</v>
      </c>
      <c r="AI306">
        <v>7</v>
      </c>
      <c r="AJ306">
        <v>40600</v>
      </c>
      <c r="AK306">
        <v>48300</v>
      </c>
      <c r="AL306">
        <v>84</v>
      </c>
      <c r="AM306">
        <v>6.1</v>
      </c>
      <c r="AN306">
        <v>42200</v>
      </c>
      <c r="AO306">
        <v>49300</v>
      </c>
      <c r="AP306">
        <v>85.6</v>
      </c>
      <c r="AQ306">
        <v>6.1</v>
      </c>
      <c r="AR306">
        <v>40800</v>
      </c>
      <c r="AS306">
        <v>50000</v>
      </c>
      <c r="AT306">
        <v>81.7</v>
      </c>
      <c r="AU306">
        <v>6.7</v>
      </c>
      <c r="AV306">
        <v>38900</v>
      </c>
      <c r="AW306">
        <v>51000</v>
      </c>
      <c r="AX306">
        <v>76.3</v>
      </c>
      <c r="AY306">
        <v>7.6</v>
      </c>
      <c r="AZ306">
        <v>42300</v>
      </c>
      <c r="BA306">
        <v>52300</v>
      </c>
      <c r="BB306">
        <v>80.8</v>
      </c>
      <c r="BC306">
        <v>7.9</v>
      </c>
      <c r="BD306">
        <v>42200</v>
      </c>
      <c r="BE306">
        <v>53100</v>
      </c>
      <c r="BF306">
        <v>79.400000000000006</v>
      </c>
      <c r="BG306">
        <v>7.3</v>
      </c>
      <c r="BH306">
        <v>38500</v>
      </c>
      <c r="BI306">
        <v>52200</v>
      </c>
      <c r="BJ306">
        <v>73.7</v>
      </c>
      <c r="BK306">
        <v>8.5</v>
      </c>
      <c r="BL306">
        <v>44100</v>
      </c>
      <c r="BM306">
        <v>53100</v>
      </c>
      <c r="BN306">
        <v>83.1</v>
      </c>
      <c r="BO306">
        <v>7.1</v>
      </c>
      <c r="BP306">
        <v>39200</v>
      </c>
      <c r="BQ306">
        <v>53000</v>
      </c>
      <c r="BR306">
        <v>73.900000000000006</v>
      </c>
      <c r="BS306">
        <v>9.5</v>
      </c>
      <c r="BT306">
        <v>43300</v>
      </c>
      <c r="BU306">
        <v>53500</v>
      </c>
      <c r="BV306">
        <v>81</v>
      </c>
      <c r="BW306">
        <v>6.6</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57900</v>
      </c>
      <c r="E307">
        <v>73300</v>
      </c>
      <c r="F307">
        <v>79.099999999999994</v>
      </c>
      <c r="G307">
        <v>3.7</v>
      </c>
      <c r="H307">
        <v>61500</v>
      </c>
      <c r="I307">
        <v>73900</v>
      </c>
      <c r="J307">
        <v>83.3</v>
      </c>
      <c r="K307">
        <v>3.3</v>
      </c>
      <c r="L307">
        <v>62200</v>
      </c>
      <c r="M307">
        <v>74100</v>
      </c>
      <c r="N307">
        <v>83.9</v>
      </c>
      <c r="O307">
        <v>4.5</v>
      </c>
      <c r="P307">
        <v>65100</v>
      </c>
      <c r="Q307">
        <v>76700</v>
      </c>
      <c r="R307">
        <v>84.8</v>
      </c>
      <c r="S307">
        <v>4.4000000000000004</v>
      </c>
      <c r="T307">
        <v>62500</v>
      </c>
      <c r="U307">
        <v>75200</v>
      </c>
      <c r="V307">
        <v>83</v>
      </c>
      <c r="W307">
        <v>4.7</v>
      </c>
      <c r="X307">
        <v>58500</v>
      </c>
      <c r="Y307">
        <v>73300</v>
      </c>
      <c r="Z307">
        <v>79.900000000000006</v>
      </c>
      <c r="AA307">
        <v>5.2</v>
      </c>
      <c r="AB307">
        <v>58800</v>
      </c>
      <c r="AC307">
        <v>74300</v>
      </c>
      <c r="AD307">
        <v>79.099999999999994</v>
      </c>
      <c r="AE307">
        <v>5.9</v>
      </c>
      <c r="AF307">
        <v>57800</v>
      </c>
      <c r="AG307">
        <v>75600</v>
      </c>
      <c r="AH307">
        <v>76.5</v>
      </c>
      <c r="AI307">
        <v>6.2</v>
      </c>
      <c r="AJ307">
        <v>58000</v>
      </c>
      <c r="AK307">
        <v>74600</v>
      </c>
      <c r="AL307">
        <v>77.7</v>
      </c>
      <c r="AM307">
        <v>5.7</v>
      </c>
      <c r="AN307">
        <v>58700</v>
      </c>
      <c r="AO307">
        <v>73700</v>
      </c>
      <c r="AP307">
        <v>79.7</v>
      </c>
      <c r="AQ307">
        <v>5.3</v>
      </c>
      <c r="AR307">
        <v>53500</v>
      </c>
      <c r="AS307">
        <v>73100</v>
      </c>
      <c r="AT307">
        <v>73.099999999999994</v>
      </c>
      <c r="AU307">
        <v>5.8</v>
      </c>
      <c r="AV307">
        <v>57900</v>
      </c>
      <c r="AW307">
        <v>75800</v>
      </c>
      <c r="AX307">
        <v>76.3</v>
      </c>
      <c r="AY307">
        <v>6.1</v>
      </c>
      <c r="AZ307">
        <v>62500</v>
      </c>
      <c r="BA307">
        <v>75600</v>
      </c>
      <c r="BB307">
        <v>82.7</v>
      </c>
      <c r="BC307">
        <v>6</v>
      </c>
      <c r="BD307">
        <v>64900</v>
      </c>
      <c r="BE307">
        <v>78800</v>
      </c>
      <c r="BF307">
        <v>82.3</v>
      </c>
      <c r="BG307">
        <v>5.7</v>
      </c>
      <c r="BH307">
        <v>59700</v>
      </c>
      <c r="BI307">
        <v>79200</v>
      </c>
      <c r="BJ307">
        <v>75.3</v>
      </c>
      <c r="BK307">
        <v>6.9</v>
      </c>
      <c r="BL307">
        <v>60900</v>
      </c>
      <c r="BM307">
        <v>75500</v>
      </c>
      <c r="BN307">
        <v>80.599999999999994</v>
      </c>
      <c r="BO307">
        <v>5.7</v>
      </c>
      <c r="BP307">
        <v>68900</v>
      </c>
      <c r="BQ307">
        <v>77800</v>
      </c>
      <c r="BR307">
        <v>88.5</v>
      </c>
      <c r="BS307">
        <v>5</v>
      </c>
      <c r="BT307">
        <v>58200</v>
      </c>
      <c r="BU307">
        <v>76100</v>
      </c>
      <c r="BV307">
        <v>76.5</v>
      </c>
      <c r="BW307">
        <v>5.7</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152700</v>
      </c>
      <c r="E308">
        <v>202700</v>
      </c>
      <c r="F308">
        <v>75.3</v>
      </c>
      <c r="G308">
        <v>2.5</v>
      </c>
      <c r="H308">
        <v>149800</v>
      </c>
      <c r="I308">
        <v>204500</v>
      </c>
      <c r="J308">
        <v>73.3</v>
      </c>
      <c r="K308">
        <v>2.6</v>
      </c>
      <c r="L308">
        <v>153200</v>
      </c>
      <c r="M308">
        <v>207300</v>
      </c>
      <c r="N308">
        <v>73.900000000000006</v>
      </c>
      <c r="O308">
        <v>2.7</v>
      </c>
      <c r="P308">
        <v>147900</v>
      </c>
      <c r="Q308">
        <v>208700</v>
      </c>
      <c r="R308">
        <v>70.900000000000006</v>
      </c>
      <c r="S308">
        <v>2.6</v>
      </c>
      <c r="T308">
        <v>150700</v>
      </c>
      <c r="U308">
        <v>208400</v>
      </c>
      <c r="V308">
        <v>72.3</v>
      </c>
      <c r="W308">
        <v>2.6</v>
      </c>
      <c r="X308">
        <v>146300</v>
      </c>
      <c r="Y308">
        <v>206900</v>
      </c>
      <c r="Z308">
        <v>70.7</v>
      </c>
      <c r="AA308">
        <v>2.7</v>
      </c>
      <c r="AB308">
        <v>144500</v>
      </c>
      <c r="AC308">
        <v>206600</v>
      </c>
      <c r="AD308">
        <v>70</v>
      </c>
      <c r="AE308">
        <v>2.7</v>
      </c>
      <c r="AF308">
        <v>142500</v>
      </c>
      <c r="AG308">
        <v>209200</v>
      </c>
      <c r="AH308">
        <v>68.099999999999994</v>
      </c>
      <c r="AI308">
        <v>2.8</v>
      </c>
      <c r="AJ308">
        <v>144000</v>
      </c>
      <c r="AK308">
        <v>207000</v>
      </c>
      <c r="AL308">
        <v>69.599999999999994</v>
      </c>
      <c r="AM308">
        <v>2.7</v>
      </c>
      <c r="AN308">
        <v>145900</v>
      </c>
      <c r="AO308">
        <v>206600</v>
      </c>
      <c r="AP308">
        <v>70.599999999999994</v>
      </c>
      <c r="AQ308">
        <v>2.6</v>
      </c>
      <c r="AR308">
        <v>147400</v>
      </c>
      <c r="AS308">
        <v>206300</v>
      </c>
      <c r="AT308">
        <v>71.400000000000006</v>
      </c>
      <c r="AU308">
        <v>2.7</v>
      </c>
      <c r="AV308">
        <v>145100</v>
      </c>
      <c r="AW308">
        <v>207200</v>
      </c>
      <c r="AX308">
        <v>70</v>
      </c>
      <c r="AY308">
        <v>2.8</v>
      </c>
      <c r="AZ308">
        <v>153300</v>
      </c>
      <c r="BA308">
        <v>209300</v>
      </c>
      <c r="BB308">
        <v>73.2</v>
      </c>
      <c r="BC308">
        <v>2.8</v>
      </c>
      <c r="BD308">
        <v>155900</v>
      </c>
      <c r="BE308">
        <v>209500</v>
      </c>
      <c r="BF308">
        <v>74.400000000000006</v>
      </c>
      <c r="BG308">
        <v>2.8</v>
      </c>
      <c r="BH308">
        <v>153200</v>
      </c>
      <c r="BI308">
        <v>207200</v>
      </c>
      <c r="BJ308">
        <v>73.900000000000006</v>
      </c>
      <c r="BK308">
        <v>2.9</v>
      </c>
      <c r="BL308">
        <v>157100</v>
      </c>
      <c r="BM308">
        <v>208500</v>
      </c>
      <c r="BN308">
        <v>75.400000000000006</v>
      </c>
      <c r="BO308">
        <v>2.9</v>
      </c>
      <c r="BP308">
        <v>156100</v>
      </c>
      <c r="BQ308">
        <v>208800</v>
      </c>
      <c r="BR308">
        <v>74.8</v>
      </c>
      <c r="BS308">
        <v>3.3</v>
      </c>
      <c r="BT308">
        <v>156900</v>
      </c>
      <c r="BU308">
        <v>208200</v>
      </c>
      <c r="BV308">
        <v>75.400000000000006</v>
      </c>
      <c r="BW308">
        <v>3.3</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109500</v>
      </c>
      <c r="E309">
        <v>160800</v>
      </c>
      <c r="F309">
        <v>68.099999999999994</v>
      </c>
      <c r="G309">
        <v>2.7</v>
      </c>
      <c r="H309">
        <v>108100</v>
      </c>
      <c r="I309">
        <v>160400</v>
      </c>
      <c r="J309">
        <v>67.400000000000006</v>
      </c>
      <c r="K309">
        <v>2.8</v>
      </c>
      <c r="L309">
        <v>104200</v>
      </c>
      <c r="M309">
        <v>161100</v>
      </c>
      <c r="N309">
        <v>64.7</v>
      </c>
      <c r="O309">
        <v>2.9</v>
      </c>
      <c r="P309">
        <v>111700</v>
      </c>
      <c r="Q309">
        <v>161200</v>
      </c>
      <c r="R309">
        <v>69.2</v>
      </c>
      <c r="S309">
        <v>2.8</v>
      </c>
      <c r="T309">
        <v>111400</v>
      </c>
      <c r="U309">
        <v>162700</v>
      </c>
      <c r="V309">
        <v>68.5</v>
      </c>
      <c r="W309">
        <v>2.9</v>
      </c>
      <c r="X309">
        <v>105600</v>
      </c>
      <c r="Y309">
        <v>164200</v>
      </c>
      <c r="Z309">
        <v>64.3</v>
      </c>
      <c r="AA309">
        <v>3</v>
      </c>
      <c r="AB309">
        <v>103000</v>
      </c>
      <c r="AC309">
        <v>165500</v>
      </c>
      <c r="AD309">
        <v>62.2</v>
      </c>
      <c r="AE309">
        <v>2.9</v>
      </c>
      <c r="AF309">
        <v>107900</v>
      </c>
      <c r="AG309">
        <v>165400</v>
      </c>
      <c r="AH309">
        <v>65.2</v>
      </c>
      <c r="AI309">
        <v>2.9</v>
      </c>
      <c r="AJ309">
        <v>106100</v>
      </c>
      <c r="AK309">
        <v>166400</v>
      </c>
      <c r="AL309">
        <v>63.8</v>
      </c>
      <c r="AM309">
        <v>3.1</v>
      </c>
      <c r="AN309">
        <v>102800</v>
      </c>
      <c r="AO309">
        <v>167500</v>
      </c>
      <c r="AP309">
        <v>61.4</v>
      </c>
      <c r="AQ309">
        <v>3.1</v>
      </c>
      <c r="AR309">
        <v>112200</v>
      </c>
      <c r="AS309">
        <v>167600</v>
      </c>
      <c r="AT309">
        <v>66.900000000000006</v>
      </c>
      <c r="AU309">
        <v>3</v>
      </c>
      <c r="AV309">
        <v>108000</v>
      </c>
      <c r="AW309">
        <v>167800</v>
      </c>
      <c r="AX309">
        <v>64.400000000000006</v>
      </c>
      <c r="AY309">
        <v>3</v>
      </c>
      <c r="AZ309">
        <v>112200</v>
      </c>
      <c r="BA309">
        <v>169100</v>
      </c>
      <c r="BB309">
        <v>66.400000000000006</v>
      </c>
      <c r="BC309">
        <v>3.2</v>
      </c>
      <c r="BD309">
        <v>121100</v>
      </c>
      <c r="BE309">
        <v>169200</v>
      </c>
      <c r="BF309">
        <v>71.599999999999994</v>
      </c>
      <c r="BG309">
        <v>3</v>
      </c>
      <c r="BH309">
        <v>120400</v>
      </c>
      <c r="BI309">
        <v>171000</v>
      </c>
      <c r="BJ309">
        <v>70.400000000000006</v>
      </c>
      <c r="BK309">
        <v>3.1</v>
      </c>
      <c r="BL309">
        <v>121200</v>
      </c>
      <c r="BM309">
        <v>171800</v>
      </c>
      <c r="BN309">
        <v>70.599999999999994</v>
      </c>
      <c r="BO309">
        <v>3.1</v>
      </c>
      <c r="BP309">
        <v>125500</v>
      </c>
      <c r="BQ309">
        <v>173000</v>
      </c>
      <c r="BR309">
        <v>72.5</v>
      </c>
      <c r="BS309">
        <v>3.6</v>
      </c>
      <c r="BT309">
        <v>120600</v>
      </c>
      <c r="BU309">
        <v>172000</v>
      </c>
      <c r="BV309">
        <v>70.099999999999994</v>
      </c>
      <c r="BW309">
        <v>4.4000000000000004</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93700</v>
      </c>
      <c r="E310">
        <v>150800</v>
      </c>
      <c r="F310">
        <v>62.1</v>
      </c>
      <c r="G310">
        <v>3.8</v>
      </c>
      <c r="H310">
        <v>100500</v>
      </c>
      <c r="I310">
        <v>151600</v>
      </c>
      <c r="J310">
        <v>66.3</v>
      </c>
      <c r="K310">
        <v>3.7</v>
      </c>
      <c r="L310">
        <v>104400</v>
      </c>
      <c r="M310">
        <v>156000</v>
      </c>
      <c r="N310">
        <v>66.900000000000006</v>
      </c>
      <c r="O310">
        <v>4</v>
      </c>
      <c r="P310">
        <v>106400</v>
      </c>
      <c r="Q310">
        <v>160100</v>
      </c>
      <c r="R310">
        <v>66.5</v>
      </c>
      <c r="S310">
        <v>4.0999999999999996</v>
      </c>
      <c r="T310">
        <v>105100</v>
      </c>
      <c r="U310">
        <v>163900</v>
      </c>
      <c r="V310">
        <v>64.2</v>
      </c>
      <c r="W310">
        <v>4</v>
      </c>
      <c r="X310">
        <v>109900</v>
      </c>
      <c r="Y310">
        <v>168500</v>
      </c>
      <c r="Z310">
        <v>65.2</v>
      </c>
      <c r="AA310">
        <v>4.0999999999999996</v>
      </c>
      <c r="AB310">
        <v>111200</v>
      </c>
      <c r="AC310">
        <v>174000</v>
      </c>
      <c r="AD310">
        <v>63.9</v>
      </c>
      <c r="AE310">
        <v>3.8</v>
      </c>
      <c r="AF310">
        <v>120900</v>
      </c>
      <c r="AG310">
        <v>178300</v>
      </c>
      <c r="AH310">
        <v>67.8</v>
      </c>
      <c r="AI310">
        <v>3.7</v>
      </c>
      <c r="AJ310">
        <v>120400</v>
      </c>
      <c r="AK310">
        <v>177800</v>
      </c>
      <c r="AL310">
        <v>67.7</v>
      </c>
      <c r="AM310">
        <v>3.9</v>
      </c>
      <c r="AN310">
        <v>126500</v>
      </c>
      <c r="AO310">
        <v>178700</v>
      </c>
      <c r="AP310">
        <v>70.8</v>
      </c>
      <c r="AQ310">
        <v>3.9</v>
      </c>
      <c r="AR310">
        <v>122100</v>
      </c>
      <c r="AS310">
        <v>178600</v>
      </c>
      <c r="AT310">
        <v>68.3</v>
      </c>
      <c r="AU310">
        <v>4.3</v>
      </c>
      <c r="AV310">
        <v>134300</v>
      </c>
      <c r="AW310">
        <v>183600</v>
      </c>
      <c r="AX310">
        <v>73.2</v>
      </c>
      <c r="AY310">
        <v>4.5</v>
      </c>
      <c r="AZ310">
        <v>138000</v>
      </c>
      <c r="BA310">
        <v>184500</v>
      </c>
      <c r="BB310">
        <v>74.8</v>
      </c>
      <c r="BC310">
        <v>4.3</v>
      </c>
      <c r="BD310">
        <v>142200</v>
      </c>
      <c r="BE310">
        <v>182300</v>
      </c>
      <c r="BF310">
        <v>78</v>
      </c>
      <c r="BG310">
        <v>3.8</v>
      </c>
      <c r="BH310">
        <v>146000</v>
      </c>
      <c r="BI310">
        <v>186700</v>
      </c>
      <c r="BJ310">
        <v>78.2</v>
      </c>
      <c r="BK310">
        <v>3.9</v>
      </c>
      <c r="BL310">
        <v>140600</v>
      </c>
      <c r="BM310">
        <v>188900</v>
      </c>
      <c r="BN310">
        <v>74.400000000000006</v>
      </c>
      <c r="BO310">
        <v>4.5999999999999996</v>
      </c>
      <c r="BP310">
        <v>132200</v>
      </c>
      <c r="BQ310">
        <v>189000</v>
      </c>
      <c r="BR310">
        <v>69.900000000000006</v>
      </c>
      <c r="BS310">
        <v>5.0999999999999996</v>
      </c>
      <c r="BT310">
        <v>146600</v>
      </c>
      <c r="BU310">
        <v>192400</v>
      </c>
      <c r="BV310">
        <v>76.2</v>
      </c>
      <c r="BW310">
        <v>5</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156300</v>
      </c>
      <c r="E311">
        <v>206400</v>
      </c>
      <c r="F311">
        <v>75.7</v>
      </c>
      <c r="G311">
        <v>3.2</v>
      </c>
      <c r="H311">
        <v>152200</v>
      </c>
      <c r="I311">
        <v>209200</v>
      </c>
      <c r="J311">
        <v>72.8</v>
      </c>
      <c r="K311">
        <v>3.9</v>
      </c>
      <c r="L311">
        <v>152800</v>
      </c>
      <c r="M311">
        <v>214300</v>
      </c>
      <c r="N311">
        <v>71.3</v>
      </c>
      <c r="O311">
        <v>4</v>
      </c>
      <c r="P311">
        <v>160100</v>
      </c>
      <c r="Q311">
        <v>216600</v>
      </c>
      <c r="R311">
        <v>73.900000000000006</v>
      </c>
      <c r="S311">
        <v>4</v>
      </c>
      <c r="T311">
        <v>168100</v>
      </c>
      <c r="U311">
        <v>219500</v>
      </c>
      <c r="V311">
        <v>76.599999999999994</v>
      </c>
      <c r="W311">
        <v>3.7</v>
      </c>
      <c r="X311">
        <v>173100</v>
      </c>
      <c r="Y311">
        <v>222900</v>
      </c>
      <c r="Z311">
        <v>77.599999999999994</v>
      </c>
      <c r="AA311">
        <v>3.7</v>
      </c>
      <c r="AB311">
        <v>160900</v>
      </c>
      <c r="AC311">
        <v>222100</v>
      </c>
      <c r="AD311">
        <v>72.5</v>
      </c>
      <c r="AE311">
        <v>4</v>
      </c>
      <c r="AF311">
        <v>169700</v>
      </c>
      <c r="AG311">
        <v>224900</v>
      </c>
      <c r="AH311">
        <v>75.5</v>
      </c>
      <c r="AI311">
        <v>3.9</v>
      </c>
      <c r="AJ311">
        <v>169500</v>
      </c>
      <c r="AK311">
        <v>227600</v>
      </c>
      <c r="AL311">
        <v>74.5</v>
      </c>
      <c r="AM311">
        <v>3.7</v>
      </c>
      <c r="AN311">
        <v>169500</v>
      </c>
      <c r="AO311">
        <v>228000</v>
      </c>
      <c r="AP311">
        <v>74.3</v>
      </c>
      <c r="AQ311">
        <v>4</v>
      </c>
      <c r="AR311">
        <v>181900</v>
      </c>
      <c r="AS311">
        <v>229100</v>
      </c>
      <c r="AT311">
        <v>79.400000000000006</v>
      </c>
      <c r="AU311">
        <v>3.6</v>
      </c>
      <c r="AV311">
        <v>182600</v>
      </c>
      <c r="AW311">
        <v>232500</v>
      </c>
      <c r="AX311">
        <v>78.5</v>
      </c>
      <c r="AY311">
        <v>3.6</v>
      </c>
      <c r="AZ311">
        <v>186400</v>
      </c>
      <c r="BA311">
        <v>232300</v>
      </c>
      <c r="BB311">
        <v>80.2</v>
      </c>
      <c r="BC311">
        <v>3.8</v>
      </c>
      <c r="BD311">
        <v>183800</v>
      </c>
      <c r="BE311">
        <v>230400</v>
      </c>
      <c r="BF311">
        <v>79.8</v>
      </c>
      <c r="BG311">
        <v>3.9</v>
      </c>
      <c r="BH311">
        <v>188500</v>
      </c>
      <c r="BI311">
        <v>234000</v>
      </c>
      <c r="BJ311">
        <v>80.599999999999994</v>
      </c>
      <c r="BK311">
        <v>3.7</v>
      </c>
      <c r="BL311">
        <v>189800</v>
      </c>
      <c r="BM311">
        <v>235800</v>
      </c>
      <c r="BN311">
        <v>80.5</v>
      </c>
      <c r="BO311">
        <v>3.9</v>
      </c>
      <c r="BP311">
        <v>199800</v>
      </c>
      <c r="BQ311">
        <v>237100</v>
      </c>
      <c r="BR311">
        <v>84.3</v>
      </c>
      <c r="BS311">
        <v>3.9</v>
      </c>
      <c r="BT311">
        <v>187700</v>
      </c>
      <c r="BU311">
        <v>235100</v>
      </c>
      <c r="BV311">
        <v>79.8</v>
      </c>
      <c r="BW311">
        <v>4.4000000000000004</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93400</v>
      </c>
      <c r="E312">
        <v>123300</v>
      </c>
      <c r="F312">
        <v>75.8</v>
      </c>
      <c r="G312">
        <v>2.8</v>
      </c>
      <c r="H312">
        <v>94400</v>
      </c>
      <c r="I312">
        <v>123800</v>
      </c>
      <c r="J312">
        <v>76.2</v>
      </c>
      <c r="K312">
        <v>2.5</v>
      </c>
      <c r="L312">
        <v>95900</v>
      </c>
      <c r="M312">
        <v>125000</v>
      </c>
      <c r="N312">
        <v>76.8</v>
      </c>
      <c r="O312">
        <v>2.5</v>
      </c>
      <c r="P312">
        <v>95300</v>
      </c>
      <c r="Q312">
        <v>128500</v>
      </c>
      <c r="R312">
        <v>74.099999999999994</v>
      </c>
      <c r="S312">
        <v>2.4</v>
      </c>
      <c r="T312">
        <v>97000</v>
      </c>
      <c r="U312">
        <v>127700</v>
      </c>
      <c r="V312">
        <v>75.900000000000006</v>
      </c>
      <c r="W312">
        <v>2.2999999999999998</v>
      </c>
      <c r="X312">
        <v>95400</v>
      </c>
      <c r="Y312">
        <v>128300</v>
      </c>
      <c r="Z312">
        <v>74.400000000000006</v>
      </c>
      <c r="AA312">
        <v>2.7</v>
      </c>
      <c r="AB312">
        <v>98600</v>
      </c>
      <c r="AC312">
        <v>128700</v>
      </c>
      <c r="AD312">
        <v>76.599999999999994</v>
      </c>
      <c r="AE312">
        <v>2.6</v>
      </c>
      <c r="AF312">
        <v>96400</v>
      </c>
      <c r="AG312">
        <v>129500</v>
      </c>
      <c r="AH312">
        <v>74.400000000000006</v>
      </c>
      <c r="AI312">
        <v>2.9</v>
      </c>
      <c r="AJ312">
        <v>100000</v>
      </c>
      <c r="AK312">
        <v>130000</v>
      </c>
      <c r="AL312">
        <v>76.900000000000006</v>
      </c>
      <c r="AM312">
        <v>2.8</v>
      </c>
      <c r="AN312">
        <v>99900</v>
      </c>
      <c r="AO312">
        <v>127700</v>
      </c>
      <c r="AP312">
        <v>78.2</v>
      </c>
      <c r="AQ312">
        <v>2.6</v>
      </c>
      <c r="AR312">
        <v>99700</v>
      </c>
      <c r="AS312">
        <v>128100</v>
      </c>
      <c r="AT312">
        <v>77.900000000000006</v>
      </c>
      <c r="AU312">
        <v>2.7</v>
      </c>
      <c r="AV312">
        <v>100600</v>
      </c>
      <c r="AW312">
        <v>129100</v>
      </c>
      <c r="AX312">
        <v>77.900000000000006</v>
      </c>
      <c r="AY312">
        <v>2.7</v>
      </c>
      <c r="AZ312">
        <v>100900</v>
      </c>
      <c r="BA312">
        <v>132400</v>
      </c>
      <c r="BB312">
        <v>76.2</v>
      </c>
      <c r="BC312">
        <v>2.9</v>
      </c>
      <c r="BD312">
        <v>100800</v>
      </c>
      <c r="BE312">
        <v>130200</v>
      </c>
      <c r="BF312">
        <v>77.400000000000006</v>
      </c>
      <c r="BG312">
        <v>2.9</v>
      </c>
      <c r="BH312">
        <v>98000</v>
      </c>
      <c r="BI312">
        <v>129000</v>
      </c>
      <c r="BJ312">
        <v>76</v>
      </c>
      <c r="BK312">
        <v>2.9</v>
      </c>
      <c r="BL312">
        <v>104700</v>
      </c>
      <c r="BM312">
        <v>130300</v>
      </c>
      <c r="BN312">
        <v>80.400000000000006</v>
      </c>
      <c r="BO312">
        <v>2.9</v>
      </c>
      <c r="BP312">
        <v>103200</v>
      </c>
      <c r="BQ312">
        <v>128700</v>
      </c>
      <c r="BR312">
        <v>80.2</v>
      </c>
      <c r="BS312">
        <v>3.2</v>
      </c>
      <c r="BT312">
        <v>103300</v>
      </c>
      <c r="BU312">
        <v>129500</v>
      </c>
      <c r="BV312">
        <v>79.7</v>
      </c>
      <c r="BW312">
        <v>3.6</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65300</v>
      </c>
      <c r="E313">
        <v>88500</v>
      </c>
      <c r="F313">
        <v>73.8</v>
      </c>
      <c r="G313">
        <v>4.5999999999999996</v>
      </c>
      <c r="H313">
        <v>67500</v>
      </c>
      <c r="I313">
        <v>89500</v>
      </c>
      <c r="J313">
        <v>75.400000000000006</v>
      </c>
      <c r="K313">
        <v>3.3</v>
      </c>
      <c r="L313">
        <v>66300</v>
      </c>
      <c r="M313">
        <v>90000</v>
      </c>
      <c r="N313">
        <v>73.599999999999994</v>
      </c>
      <c r="O313">
        <v>4.5</v>
      </c>
      <c r="P313">
        <v>65800</v>
      </c>
      <c r="Q313">
        <v>90800</v>
      </c>
      <c r="R313">
        <v>72.400000000000006</v>
      </c>
      <c r="S313">
        <v>5</v>
      </c>
      <c r="T313">
        <v>70100</v>
      </c>
      <c r="U313">
        <v>91700</v>
      </c>
      <c r="V313">
        <v>76.400000000000006</v>
      </c>
      <c r="W313">
        <v>4.8</v>
      </c>
      <c r="X313">
        <v>65600</v>
      </c>
      <c r="Y313">
        <v>92300</v>
      </c>
      <c r="Z313">
        <v>71.099999999999994</v>
      </c>
      <c r="AA313">
        <v>5.4</v>
      </c>
      <c r="AB313">
        <v>65900</v>
      </c>
      <c r="AC313">
        <v>94000</v>
      </c>
      <c r="AD313">
        <v>70.099999999999994</v>
      </c>
      <c r="AE313">
        <v>5.6</v>
      </c>
      <c r="AF313">
        <v>70200</v>
      </c>
      <c r="AG313">
        <v>91400</v>
      </c>
      <c r="AH313">
        <v>76.8</v>
      </c>
      <c r="AI313">
        <v>5.0999999999999996</v>
      </c>
      <c r="AJ313">
        <v>70800</v>
      </c>
      <c r="AK313">
        <v>89400</v>
      </c>
      <c r="AL313">
        <v>79.2</v>
      </c>
      <c r="AM313">
        <v>4.9000000000000004</v>
      </c>
      <c r="AN313">
        <v>68400</v>
      </c>
      <c r="AO313">
        <v>89000</v>
      </c>
      <c r="AP313">
        <v>76.900000000000006</v>
      </c>
      <c r="AQ313">
        <v>5.0999999999999996</v>
      </c>
      <c r="AR313">
        <v>70900</v>
      </c>
      <c r="AS313">
        <v>89300</v>
      </c>
      <c r="AT313">
        <v>79.400000000000006</v>
      </c>
      <c r="AU313">
        <v>4.5999999999999996</v>
      </c>
      <c r="AV313">
        <v>71200</v>
      </c>
      <c r="AW313">
        <v>88400</v>
      </c>
      <c r="AX313">
        <v>80.5</v>
      </c>
      <c r="AY313">
        <v>5.3</v>
      </c>
      <c r="AZ313">
        <v>68700</v>
      </c>
      <c r="BA313">
        <v>88800</v>
      </c>
      <c r="BB313">
        <v>77.400000000000006</v>
      </c>
      <c r="BC313">
        <v>4.9000000000000004</v>
      </c>
      <c r="BD313">
        <v>72300</v>
      </c>
      <c r="BE313">
        <v>89100</v>
      </c>
      <c r="BF313">
        <v>81.099999999999994</v>
      </c>
      <c r="BG313">
        <v>5.5</v>
      </c>
      <c r="BH313">
        <v>76400</v>
      </c>
      <c r="BI313">
        <v>88800</v>
      </c>
      <c r="BJ313">
        <v>86.1</v>
      </c>
      <c r="BK313">
        <v>4.5</v>
      </c>
      <c r="BL313">
        <v>70500</v>
      </c>
      <c r="BM313">
        <v>89500</v>
      </c>
      <c r="BN313">
        <v>78.8</v>
      </c>
      <c r="BO313">
        <v>5</v>
      </c>
      <c r="BP313">
        <v>71300</v>
      </c>
      <c r="BQ313">
        <v>88400</v>
      </c>
      <c r="BR313">
        <v>80.599999999999994</v>
      </c>
      <c r="BS313">
        <v>5.3</v>
      </c>
      <c r="BT313">
        <v>69100</v>
      </c>
      <c r="BU313">
        <v>86900</v>
      </c>
      <c r="BV313">
        <v>79.400000000000006</v>
      </c>
      <c r="BW313">
        <v>4.9000000000000004</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251900</v>
      </c>
      <c r="E314">
        <v>334600</v>
      </c>
      <c r="F314">
        <v>75.3</v>
      </c>
      <c r="G314">
        <v>1.7</v>
      </c>
      <c r="H314">
        <v>257600</v>
      </c>
      <c r="I314">
        <v>336400</v>
      </c>
      <c r="J314">
        <v>76.599999999999994</v>
      </c>
      <c r="K314">
        <v>1.4</v>
      </c>
      <c r="L314">
        <v>260700</v>
      </c>
      <c r="M314">
        <v>339500</v>
      </c>
      <c r="N314">
        <v>76.8</v>
      </c>
      <c r="O314">
        <v>2.2999999999999998</v>
      </c>
      <c r="P314">
        <v>265200</v>
      </c>
      <c r="Q314">
        <v>343900</v>
      </c>
      <c r="R314">
        <v>77.099999999999994</v>
      </c>
      <c r="S314">
        <v>2.2999999999999998</v>
      </c>
      <c r="T314">
        <v>269500</v>
      </c>
      <c r="U314">
        <v>349300</v>
      </c>
      <c r="V314">
        <v>77.2</v>
      </c>
      <c r="W314">
        <v>2.4</v>
      </c>
      <c r="X314">
        <v>255000</v>
      </c>
      <c r="Y314">
        <v>345400</v>
      </c>
      <c r="Z314">
        <v>73.8</v>
      </c>
      <c r="AA314">
        <v>2.7</v>
      </c>
      <c r="AB314">
        <v>249800</v>
      </c>
      <c r="AC314">
        <v>343900</v>
      </c>
      <c r="AD314">
        <v>72.599999999999994</v>
      </c>
      <c r="AE314">
        <v>2.8</v>
      </c>
      <c r="AF314">
        <v>249800</v>
      </c>
      <c r="AG314">
        <v>343900</v>
      </c>
      <c r="AH314">
        <v>72.599999999999994</v>
      </c>
      <c r="AI314">
        <v>2.9</v>
      </c>
      <c r="AJ314">
        <v>259300</v>
      </c>
      <c r="AK314">
        <v>343200</v>
      </c>
      <c r="AL314">
        <v>75.599999999999994</v>
      </c>
      <c r="AM314">
        <v>2.8</v>
      </c>
      <c r="AN314">
        <v>257800</v>
      </c>
      <c r="AO314">
        <v>337600</v>
      </c>
      <c r="AP314">
        <v>76.400000000000006</v>
      </c>
      <c r="AQ314">
        <v>2.8</v>
      </c>
      <c r="AR314">
        <v>260200</v>
      </c>
      <c r="AS314">
        <v>339000</v>
      </c>
      <c r="AT314">
        <v>76.8</v>
      </c>
      <c r="AU314">
        <v>2.6</v>
      </c>
      <c r="AV314">
        <v>267200</v>
      </c>
      <c r="AW314">
        <v>339500</v>
      </c>
      <c r="AX314">
        <v>78.7</v>
      </c>
      <c r="AY314">
        <v>2.7</v>
      </c>
      <c r="AZ314">
        <v>258400</v>
      </c>
      <c r="BA314">
        <v>339600</v>
      </c>
      <c r="BB314">
        <v>76.099999999999994</v>
      </c>
      <c r="BC314">
        <v>2.7</v>
      </c>
      <c r="BD314">
        <v>272300</v>
      </c>
      <c r="BE314">
        <v>342400</v>
      </c>
      <c r="BF314">
        <v>79.5</v>
      </c>
      <c r="BG314">
        <v>2.8</v>
      </c>
      <c r="BH314">
        <v>276600</v>
      </c>
      <c r="BI314">
        <v>342000</v>
      </c>
      <c r="BJ314">
        <v>80.900000000000006</v>
      </c>
      <c r="BK314">
        <v>2.7</v>
      </c>
      <c r="BL314">
        <v>275700</v>
      </c>
      <c r="BM314">
        <v>341500</v>
      </c>
      <c r="BN314">
        <v>80.7</v>
      </c>
      <c r="BO314">
        <v>2.6</v>
      </c>
      <c r="BP314">
        <v>272100</v>
      </c>
      <c r="BQ314">
        <v>341200</v>
      </c>
      <c r="BR314">
        <v>79.8</v>
      </c>
      <c r="BS314">
        <v>2.7</v>
      </c>
      <c r="BT314">
        <v>271200</v>
      </c>
      <c r="BU314">
        <v>339000</v>
      </c>
      <c r="BV314">
        <v>80</v>
      </c>
      <c r="BW314">
        <v>2.5</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41900</v>
      </c>
      <c r="E315">
        <v>54200</v>
      </c>
      <c r="F315">
        <v>77.3</v>
      </c>
      <c r="G315">
        <v>3.8</v>
      </c>
      <c r="H315">
        <v>44000</v>
      </c>
      <c r="I315">
        <v>54600</v>
      </c>
      <c r="J315">
        <v>80.599999999999994</v>
      </c>
      <c r="K315">
        <v>3.9</v>
      </c>
      <c r="L315">
        <v>45100</v>
      </c>
      <c r="M315">
        <v>55400</v>
      </c>
      <c r="N315">
        <v>81.400000000000006</v>
      </c>
      <c r="O315">
        <v>6</v>
      </c>
      <c r="P315">
        <v>42000</v>
      </c>
      <c r="Q315">
        <v>54600</v>
      </c>
      <c r="R315">
        <v>76.900000000000006</v>
      </c>
      <c r="S315">
        <v>5.9</v>
      </c>
      <c r="T315">
        <v>42600</v>
      </c>
      <c r="U315">
        <v>56000</v>
      </c>
      <c r="V315">
        <v>76</v>
      </c>
      <c r="W315">
        <v>6.1</v>
      </c>
      <c r="X315">
        <v>44500</v>
      </c>
      <c r="Y315">
        <v>57800</v>
      </c>
      <c r="Z315">
        <v>77</v>
      </c>
      <c r="AA315">
        <v>6.5</v>
      </c>
      <c r="AB315">
        <v>41900</v>
      </c>
      <c r="AC315">
        <v>58600</v>
      </c>
      <c r="AD315">
        <v>71.5</v>
      </c>
      <c r="AE315">
        <v>7.8</v>
      </c>
      <c r="AF315">
        <v>47200</v>
      </c>
      <c r="AG315">
        <v>61100</v>
      </c>
      <c r="AH315">
        <v>77.2</v>
      </c>
      <c r="AI315">
        <v>7.1</v>
      </c>
      <c r="AJ315">
        <v>51500</v>
      </c>
      <c r="AK315">
        <v>61200</v>
      </c>
      <c r="AL315">
        <v>84</v>
      </c>
      <c r="AM315">
        <v>6.1</v>
      </c>
      <c r="AN315">
        <v>51000</v>
      </c>
      <c r="AO315">
        <v>61600</v>
      </c>
      <c r="AP315">
        <v>82.8</v>
      </c>
      <c r="AQ315">
        <v>6.1</v>
      </c>
      <c r="AR315">
        <v>51400</v>
      </c>
      <c r="AS315">
        <v>62700</v>
      </c>
      <c r="AT315">
        <v>82</v>
      </c>
      <c r="AU315">
        <v>6.5</v>
      </c>
      <c r="AV315">
        <v>55600</v>
      </c>
      <c r="AW315">
        <v>63800</v>
      </c>
      <c r="AX315">
        <v>87.1</v>
      </c>
      <c r="AY315">
        <v>6.1</v>
      </c>
      <c r="AZ315">
        <v>48000</v>
      </c>
      <c r="BA315">
        <v>62600</v>
      </c>
      <c r="BB315">
        <v>76.7</v>
      </c>
      <c r="BC315">
        <v>7.9</v>
      </c>
      <c r="BD315">
        <v>49900</v>
      </c>
      <c r="BE315">
        <v>61400</v>
      </c>
      <c r="BF315">
        <v>81.3</v>
      </c>
      <c r="BG315">
        <v>7.5</v>
      </c>
      <c r="BH315">
        <v>49900</v>
      </c>
      <c r="BI315">
        <v>62900</v>
      </c>
      <c r="BJ315">
        <v>79.3</v>
      </c>
      <c r="BK315">
        <v>7.8</v>
      </c>
      <c r="BL315">
        <v>52200</v>
      </c>
      <c r="BM315">
        <v>63800</v>
      </c>
      <c r="BN315">
        <v>81.8</v>
      </c>
      <c r="BO315">
        <v>8.1</v>
      </c>
      <c r="BP315">
        <v>46300</v>
      </c>
      <c r="BQ315">
        <v>64600</v>
      </c>
      <c r="BR315">
        <v>71.7</v>
      </c>
      <c r="BS315">
        <v>8.8000000000000007</v>
      </c>
      <c r="BT315">
        <v>48900</v>
      </c>
      <c r="BU315">
        <v>65000</v>
      </c>
      <c r="BV315">
        <v>75.3</v>
      </c>
      <c r="BW315">
        <v>7</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56900</v>
      </c>
      <c r="E316">
        <v>72100</v>
      </c>
      <c r="F316">
        <v>78.900000000000006</v>
      </c>
      <c r="G316">
        <v>3.5</v>
      </c>
      <c r="H316">
        <v>55800</v>
      </c>
      <c r="I316">
        <v>71300</v>
      </c>
      <c r="J316">
        <v>78.3</v>
      </c>
      <c r="K316">
        <v>3.7</v>
      </c>
      <c r="L316">
        <v>55200</v>
      </c>
      <c r="M316">
        <v>70700</v>
      </c>
      <c r="N316">
        <v>78</v>
      </c>
      <c r="O316">
        <v>5</v>
      </c>
      <c r="P316">
        <v>52100</v>
      </c>
      <c r="Q316">
        <v>71700</v>
      </c>
      <c r="R316">
        <v>72.599999999999994</v>
      </c>
      <c r="S316">
        <v>5.9</v>
      </c>
      <c r="T316">
        <v>52900</v>
      </c>
      <c r="U316">
        <v>72100</v>
      </c>
      <c r="V316">
        <v>73.400000000000006</v>
      </c>
      <c r="W316">
        <v>6.1</v>
      </c>
      <c r="X316">
        <v>53100</v>
      </c>
      <c r="Y316">
        <v>70100</v>
      </c>
      <c r="Z316">
        <v>75.8</v>
      </c>
      <c r="AA316">
        <v>5.8</v>
      </c>
      <c r="AB316">
        <v>56400</v>
      </c>
      <c r="AC316">
        <v>73200</v>
      </c>
      <c r="AD316">
        <v>77</v>
      </c>
      <c r="AE316">
        <v>6</v>
      </c>
      <c r="AF316">
        <v>55900</v>
      </c>
      <c r="AG316">
        <v>71100</v>
      </c>
      <c r="AH316">
        <v>78.599999999999994</v>
      </c>
      <c r="AI316">
        <v>6.3</v>
      </c>
      <c r="AJ316">
        <v>56400</v>
      </c>
      <c r="AK316">
        <v>72500</v>
      </c>
      <c r="AL316">
        <v>77.8</v>
      </c>
      <c r="AM316">
        <v>5.7</v>
      </c>
      <c r="AN316">
        <v>51700</v>
      </c>
      <c r="AO316">
        <v>71000</v>
      </c>
      <c r="AP316">
        <v>72.900000000000006</v>
      </c>
      <c r="AQ316">
        <v>6.1</v>
      </c>
      <c r="AR316">
        <v>50700</v>
      </c>
      <c r="AS316">
        <v>71100</v>
      </c>
      <c r="AT316">
        <v>71.3</v>
      </c>
      <c r="AU316">
        <v>6.2</v>
      </c>
      <c r="AV316">
        <v>53500</v>
      </c>
      <c r="AW316">
        <v>71600</v>
      </c>
      <c r="AX316">
        <v>74.8</v>
      </c>
      <c r="AY316">
        <v>6.4</v>
      </c>
      <c r="AZ316">
        <v>58600</v>
      </c>
      <c r="BA316">
        <v>71200</v>
      </c>
      <c r="BB316">
        <v>82.4</v>
      </c>
      <c r="BC316">
        <v>6.3</v>
      </c>
      <c r="BD316">
        <v>55900</v>
      </c>
      <c r="BE316">
        <v>69400</v>
      </c>
      <c r="BF316">
        <v>80.599999999999994</v>
      </c>
      <c r="BG316">
        <v>6.5</v>
      </c>
      <c r="BH316">
        <v>56400</v>
      </c>
      <c r="BI316">
        <v>68800</v>
      </c>
      <c r="BJ316">
        <v>82</v>
      </c>
      <c r="BK316">
        <v>6.5</v>
      </c>
      <c r="BL316">
        <v>58300</v>
      </c>
      <c r="BM316">
        <v>70000</v>
      </c>
      <c r="BN316">
        <v>83.3</v>
      </c>
      <c r="BO316">
        <v>5.9</v>
      </c>
      <c r="BP316">
        <v>57900</v>
      </c>
      <c r="BQ316">
        <v>69500</v>
      </c>
      <c r="BR316">
        <v>83.2</v>
      </c>
      <c r="BS316">
        <v>6</v>
      </c>
      <c r="BT316">
        <v>52800</v>
      </c>
      <c r="BU316">
        <v>69600</v>
      </c>
      <c r="BV316">
        <v>75.900000000000006</v>
      </c>
      <c r="BW316">
        <v>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66000</v>
      </c>
      <c r="E317">
        <v>85400</v>
      </c>
      <c r="F317">
        <v>77.3</v>
      </c>
      <c r="G317">
        <v>3.7</v>
      </c>
      <c r="H317">
        <v>65200</v>
      </c>
      <c r="I317">
        <v>84300</v>
      </c>
      <c r="J317">
        <v>77.3</v>
      </c>
      <c r="K317">
        <v>3.7</v>
      </c>
      <c r="L317">
        <v>64600</v>
      </c>
      <c r="M317">
        <v>87300</v>
      </c>
      <c r="N317">
        <v>74</v>
      </c>
      <c r="O317">
        <v>4.9000000000000004</v>
      </c>
      <c r="P317">
        <v>66400</v>
      </c>
      <c r="Q317">
        <v>84900</v>
      </c>
      <c r="R317">
        <v>78.2</v>
      </c>
      <c r="S317">
        <v>4.3</v>
      </c>
      <c r="T317">
        <v>67000</v>
      </c>
      <c r="U317">
        <v>85500</v>
      </c>
      <c r="V317">
        <v>78.400000000000006</v>
      </c>
      <c r="W317">
        <v>4.3</v>
      </c>
      <c r="X317">
        <v>66800</v>
      </c>
      <c r="Y317">
        <v>85600</v>
      </c>
      <c r="Z317">
        <v>78.099999999999994</v>
      </c>
      <c r="AA317">
        <v>4.8</v>
      </c>
      <c r="AB317">
        <v>61700</v>
      </c>
      <c r="AC317">
        <v>86600</v>
      </c>
      <c r="AD317">
        <v>71.3</v>
      </c>
      <c r="AE317">
        <v>5.3</v>
      </c>
      <c r="AF317">
        <v>65200</v>
      </c>
      <c r="AG317">
        <v>88400</v>
      </c>
      <c r="AH317">
        <v>73.7</v>
      </c>
      <c r="AI317">
        <v>5.2</v>
      </c>
      <c r="AJ317">
        <v>65300</v>
      </c>
      <c r="AK317">
        <v>87700</v>
      </c>
      <c r="AL317">
        <v>74.5</v>
      </c>
      <c r="AM317">
        <v>4.8</v>
      </c>
      <c r="AN317">
        <v>67900</v>
      </c>
      <c r="AO317">
        <v>87300</v>
      </c>
      <c r="AP317">
        <v>77.8</v>
      </c>
      <c r="AQ317">
        <v>4.4000000000000004</v>
      </c>
      <c r="AR317">
        <v>70200</v>
      </c>
      <c r="AS317">
        <v>87600</v>
      </c>
      <c r="AT317">
        <v>80.099999999999994</v>
      </c>
      <c r="AU317">
        <v>4.4000000000000004</v>
      </c>
      <c r="AV317">
        <v>67600</v>
      </c>
      <c r="AW317">
        <v>89700</v>
      </c>
      <c r="AX317">
        <v>75.3</v>
      </c>
      <c r="AY317">
        <v>4.8</v>
      </c>
      <c r="AZ317">
        <v>70300</v>
      </c>
      <c r="BA317">
        <v>89700</v>
      </c>
      <c r="BB317">
        <v>78.400000000000006</v>
      </c>
      <c r="BC317">
        <v>4.8</v>
      </c>
      <c r="BD317">
        <v>69900</v>
      </c>
      <c r="BE317">
        <v>90100</v>
      </c>
      <c r="BF317">
        <v>77.599999999999994</v>
      </c>
      <c r="BG317">
        <v>5</v>
      </c>
      <c r="BH317">
        <v>68300</v>
      </c>
      <c r="BI317">
        <v>87200</v>
      </c>
      <c r="BJ317">
        <v>78.400000000000006</v>
      </c>
      <c r="BK317">
        <v>4.9000000000000004</v>
      </c>
      <c r="BL317">
        <v>70900</v>
      </c>
      <c r="BM317">
        <v>89900</v>
      </c>
      <c r="BN317">
        <v>78.8</v>
      </c>
      <c r="BO317">
        <v>5.4</v>
      </c>
      <c r="BP317">
        <v>71300</v>
      </c>
      <c r="BQ317">
        <v>92000</v>
      </c>
      <c r="BR317">
        <v>77.5</v>
      </c>
      <c r="BS317">
        <v>5.6</v>
      </c>
      <c r="BT317">
        <v>74500</v>
      </c>
      <c r="BU317">
        <v>91300</v>
      </c>
      <c r="BV317">
        <v>81.599999999999994</v>
      </c>
      <c r="BW317">
        <v>4.5</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46400</v>
      </c>
      <c r="E318">
        <v>63900</v>
      </c>
      <c r="F318">
        <v>72.7</v>
      </c>
      <c r="G318">
        <v>3.6</v>
      </c>
      <c r="H318">
        <v>51700</v>
      </c>
      <c r="I318">
        <v>66300</v>
      </c>
      <c r="J318">
        <v>77.900000000000006</v>
      </c>
      <c r="K318">
        <v>3.9</v>
      </c>
      <c r="L318">
        <v>50700</v>
      </c>
      <c r="M318">
        <v>67700</v>
      </c>
      <c r="N318">
        <v>74.8</v>
      </c>
      <c r="O318">
        <v>6.3</v>
      </c>
      <c r="P318">
        <v>47300</v>
      </c>
      <c r="Q318">
        <v>70000</v>
      </c>
      <c r="R318">
        <v>67.599999999999994</v>
      </c>
      <c r="S318">
        <v>6.6</v>
      </c>
      <c r="T318">
        <v>54400</v>
      </c>
      <c r="U318">
        <v>70700</v>
      </c>
      <c r="V318">
        <v>77</v>
      </c>
      <c r="W318">
        <v>6.1</v>
      </c>
      <c r="X318">
        <v>53300</v>
      </c>
      <c r="Y318">
        <v>71100</v>
      </c>
      <c r="Z318">
        <v>74.900000000000006</v>
      </c>
      <c r="AA318">
        <v>6.1</v>
      </c>
      <c r="AB318">
        <v>50900</v>
      </c>
      <c r="AC318">
        <v>71400</v>
      </c>
      <c r="AD318">
        <v>71.3</v>
      </c>
      <c r="AE318">
        <v>6.9</v>
      </c>
      <c r="AF318">
        <v>49400</v>
      </c>
      <c r="AG318">
        <v>73200</v>
      </c>
      <c r="AH318">
        <v>67.5</v>
      </c>
      <c r="AI318">
        <v>7.1</v>
      </c>
      <c r="AJ318">
        <v>53600</v>
      </c>
      <c r="AK318">
        <v>72400</v>
      </c>
      <c r="AL318">
        <v>74</v>
      </c>
      <c r="AM318">
        <v>7.4</v>
      </c>
      <c r="AN318">
        <v>53500</v>
      </c>
      <c r="AO318">
        <v>72200</v>
      </c>
      <c r="AP318">
        <v>74</v>
      </c>
      <c r="AQ318">
        <v>7.4</v>
      </c>
      <c r="AR318">
        <v>52200</v>
      </c>
      <c r="AS318">
        <v>74500</v>
      </c>
      <c r="AT318">
        <v>70.099999999999994</v>
      </c>
      <c r="AU318">
        <v>6.8</v>
      </c>
      <c r="AV318">
        <v>54700</v>
      </c>
      <c r="AW318">
        <v>76000</v>
      </c>
      <c r="AX318">
        <v>72</v>
      </c>
      <c r="AY318">
        <v>6.5</v>
      </c>
      <c r="AZ318">
        <v>64900</v>
      </c>
      <c r="BA318">
        <v>80000</v>
      </c>
      <c r="BB318">
        <v>81.2</v>
      </c>
      <c r="BC318">
        <v>5.6</v>
      </c>
      <c r="BD318">
        <v>67300</v>
      </c>
      <c r="BE318">
        <v>82200</v>
      </c>
      <c r="BF318">
        <v>81.8</v>
      </c>
      <c r="BG318">
        <v>5.6</v>
      </c>
      <c r="BH318">
        <v>64400</v>
      </c>
      <c r="BI318">
        <v>81900</v>
      </c>
      <c r="BJ318">
        <v>78.599999999999994</v>
      </c>
      <c r="BK318">
        <v>6.6</v>
      </c>
      <c r="BL318">
        <v>67100</v>
      </c>
      <c r="BM318">
        <v>81300</v>
      </c>
      <c r="BN318">
        <v>82.5</v>
      </c>
      <c r="BO318">
        <v>6.1</v>
      </c>
      <c r="BP318">
        <v>68100</v>
      </c>
      <c r="BQ318">
        <v>83700</v>
      </c>
      <c r="BR318">
        <v>81.400000000000006</v>
      </c>
      <c r="BS318">
        <v>6.3</v>
      </c>
      <c r="BT318">
        <v>66200</v>
      </c>
      <c r="BU318">
        <v>82500</v>
      </c>
      <c r="BV318">
        <v>80.3</v>
      </c>
      <c r="BW318">
        <v>7.2</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75100</v>
      </c>
      <c r="E319">
        <v>94300</v>
      </c>
      <c r="F319">
        <v>79.7</v>
      </c>
      <c r="G319">
        <v>2.4</v>
      </c>
      <c r="H319">
        <v>77300</v>
      </c>
      <c r="I319">
        <v>95600</v>
      </c>
      <c r="J319">
        <v>80.8</v>
      </c>
      <c r="K319">
        <v>2.5</v>
      </c>
      <c r="L319">
        <v>78400</v>
      </c>
      <c r="M319">
        <v>96300</v>
      </c>
      <c r="N319">
        <v>81.400000000000006</v>
      </c>
      <c r="O319">
        <v>2.5</v>
      </c>
      <c r="P319">
        <v>80600</v>
      </c>
      <c r="Q319">
        <v>97700</v>
      </c>
      <c r="R319">
        <v>82.5</v>
      </c>
      <c r="S319">
        <v>2.4</v>
      </c>
      <c r="T319">
        <v>80800</v>
      </c>
      <c r="U319">
        <v>98000</v>
      </c>
      <c r="V319">
        <v>82.4</v>
      </c>
      <c r="W319">
        <v>2.5</v>
      </c>
      <c r="X319">
        <v>77600</v>
      </c>
      <c r="Y319">
        <v>97400</v>
      </c>
      <c r="Z319">
        <v>79.7</v>
      </c>
      <c r="AA319">
        <v>2.7</v>
      </c>
      <c r="AB319">
        <v>79800</v>
      </c>
      <c r="AC319">
        <v>97500</v>
      </c>
      <c r="AD319">
        <v>81.8</v>
      </c>
      <c r="AE319">
        <v>2.6</v>
      </c>
      <c r="AF319">
        <v>76500</v>
      </c>
      <c r="AG319">
        <v>98300</v>
      </c>
      <c r="AH319">
        <v>77.8</v>
      </c>
      <c r="AI319">
        <v>2.6</v>
      </c>
      <c r="AJ319">
        <v>76700</v>
      </c>
      <c r="AK319">
        <v>98000</v>
      </c>
      <c r="AL319">
        <v>78.3</v>
      </c>
      <c r="AM319">
        <v>2.6</v>
      </c>
      <c r="AN319">
        <v>78700</v>
      </c>
      <c r="AO319">
        <v>97300</v>
      </c>
      <c r="AP319">
        <v>80.900000000000006</v>
      </c>
      <c r="AQ319">
        <v>2.5</v>
      </c>
      <c r="AR319">
        <v>78700</v>
      </c>
      <c r="AS319">
        <v>95900</v>
      </c>
      <c r="AT319">
        <v>82.1</v>
      </c>
      <c r="AU319">
        <v>2.5</v>
      </c>
      <c r="AV319">
        <v>80300</v>
      </c>
      <c r="AW319">
        <v>96600</v>
      </c>
      <c r="AX319">
        <v>83.1</v>
      </c>
      <c r="AY319">
        <v>2.5</v>
      </c>
      <c r="AZ319">
        <v>78900</v>
      </c>
      <c r="BA319">
        <v>97000</v>
      </c>
      <c r="BB319">
        <v>81.3</v>
      </c>
      <c r="BC319">
        <v>2.7</v>
      </c>
      <c r="BD319">
        <v>77800</v>
      </c>
      <c r="BE319">
        <v>95600</v>
      </c>
      <c r="BF319">
        <v>81.400000000000006</v>
      </c>
      <c r="BG319">
        <v>2.9</v>
      </c>
      <c r="BH319">
        <v>79100</v>
      </c>
      <c r="BI319">
        <v>96200</v>
      </c>
      <c r="BJ319">
        <v>82.2</v>
      </c>
      <c r="BK319">
        <v>2.9</v>
      </c>
      <c r="BL319">
        <v>80900</v>
      </c>
      <c r="BM319">
        <v>96900</v>
      </c>
      <c r="BN319">
        <v>83.5</v>
      </c>
      <c r="BO319">
        <v>2.7</v>
      </c>
      <c r="BP319">
        <v>78900</v>
      </c>
      <c r="BQ319">
        <v>95300</v>
      </c>
      <c r="BR319">
        <v>82.8</v>
      </c>
      <c r="BS319">
        <v>3.3</v>
      </c>
      <c r="BT319">
        <v>79900</v>
      </c>
      <c r="BU319">
        <v>94300</v>
      </c>
      <c r="BV319">
        <v>84.7</v>
      </c>
      <c r="BW319">
        <v>3.1</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22300</v>
      </c>
      <c r="E320">
        <v>29900</v>
      </c>
      <c r="F320">
        <v>74.599999999999994</v>
      </c>
      <c r="G320">
        <v>3.1</v>
      </c>
      <c r="H320">
        <v>23000</v>
      </c>
      <c r="I320">
        <v>30300</v>
      </c>
      <c r="J320">
        <v>75.7</v>
      </c>
      <c r="K320">
        <v>3.4</v>
      </c>
      <c r="L320">
        <v>22800</v>
      </c>
      <c r="M320">
        <v>30100</v>
      </c>
      <c r="N320">
        <v>75.599999999999994</v>
      </c>
      <c r="O320">
        <v>9.1999999999999993</v>
      </c>
      <c r="P320">
        <v>23900</v>
      </c>
      <c r="Q320">
        <v>29500</v>
      </c>
      <c r="R320">
        <v>80.8</v>
      </c>
      <c r="S320">
        <v>7.9</v>
      </c>
      <c r="T320">
        <v>25100</v>
      </c>
      <c r="U320">
        <v>31400</v>
      </c>
      <c r="V320">
        <v>80</v>
      </c>
      <c r="W320">
        <v>7.9</v>
      </c>
      <c r="X320">
        <v>24400</v>
      </c>
      <c r="Y320">
        <v>32300</v>
      </c>
      <c r="Z320">
        <v>75.7</v>
      </c>
      <c r="AA320">
        <v>8.1</v>
      </c>
      <c r="AB320">
        <v>21500</v>
      </c>
      <c r="AC320">
        <v>32700</v>
      </c>
      <c r="AD320">
        <v>65.599999999999994</v>
      </c>
      <c r="AE320">
        <v>9.1999999999999993</v>
      </c>
      <c r="AF320">
        <v>21900</v>
      </c>
      <c r="AG320">
        <v>31100</v>
      </c>
      <c r="AH320">
        <v>70.599999999999994</v>
      </c>
      <c r="AI320">
        <v>8.9</v>
      </c>
      <c r="AJ320">
        <v>24400</v>
      </c>
      <c r="AK320">
        <v>31200</v>
      </c>
      <c r="AL320">
        <v>78.2</v>
      </c>
      <c r="AM320">
        <v>9.4</v>
      </c>
      <c r="AN320">
        <v>26300</v>
      </c>
      <c r="AO320">
        <v>32100</v>
      </c>
      <c r="AP320">
        <v>82</v>
      </c>
      <c r="AQ320">
        <v>9.4</v>
      </c>
      <c r="AR320">
        <v>22700</v>
      </c>
      <c r="AS320">
        <v>31100</v>
      </c>
      <c r="AT320">
        <v>73.099999999999994</v>
      </c>
      <c r="AU320">
        <v>10.1</v>
      </c>
      <c r="AV320">
        <v>24000</v>
      </c>
      <c r="AW320">
        <v>29900</v>
      </c>
      <c r="AX320">
        <v>80.400000000000006</v>
      </c>
      <c r="AY320">
        <v>8.1</v>
      </c>
      <c r="AZ320">
        <v>24400</v>
      </c>
      <c r="BA320">
        <v>32100</v>
      </c>
      <c r="BB320">
        <v>76</v>
      </c>
      <c r="BC320">
        <v>9</v>
      </c>
      <c r="BD320">
        <v>23900</v>
      </c>
      <c r="BE320">
        <v>31200</v>
      </c>
      <c r="BF320">
        <v>76.599999999999994</v>
      </c>
      <c r="BG320">
        <v>11.4</v>
      </c>
      <c r="BH320">
        <v>22400</v>
      </c>
      <c r="BI320">
        <v>30200</v>
      </c>
      <c r="BJ320">
        <v>74.2</v>
      </c>
      <c r="BK320">
        <v>10</v>
      </c>
      <c r="BL320">
        <v>23400</v>
      </c>
      <c r="BM320">
        <v>28500</v>
      </c>
      <c r="BN320">
        <v>82.1</v>
      </c>
      <c r="BO320">
        <v>8.9</v>
      </c>
      <c r="BP320">
        <v>21600</v>
      </c>
      <c r="BQ320">
        <v>29800</v>
      </c>
      <c r="BR320">
        <v>72.5</v>
      </c>
      <c r="BS320">
        <v>12.1</v>
      </c>
      <c r="BT320">
        <v>20300</v>
      </c>
      <c r="BU320">
        <v>30300</v>
      </c>
      <c r="BV320">
        <v>67.2</v>
      </c>
      <c r="BW320">
        <v>15.6</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50500</v>
      </c>
      <c r="E321">
        <v>70100</v>
      </c>
      <c r="F321">
        <v>72</v>
      </c>
      <c r="G321">
        <v>2.9</v>
      </c>
      <c r="H321">
        <v>51800</v>
      </c>
      <c r="I321">
        <v>70500</v>
      </c>
      <c r="J321">
        <v>73.5</v>
      </c>
      <c r="K321">
        <v>3.4</v>
      </c>
      <c r="L321">
        <v>49000</v>
      </c>
      <c r="M321">
        <v>70900</v>
      </c>
      <c r="N321">
        <v>69.2</v>
      </c>
      <c r="O321">
        <v>5.9</v>
      </c>
      <c r="P321">
        <v>51900</v>
      </c>
      <c r="Q321">
        <v>71000</v>
      </c>
      <c r="R321">
        <v>73.099999999999994</v>
      </c>
      <c r="S321">
        <v>5.7</v>
      </c>
      <c r="T321">
        <v>52600</v>
      </c>
      <c r="U321">
        <v>69800</v>
      </c>
      <c r="V321">
        <v>75.400000000000006</v>
      </c>
      <c r="W321">
        <v>5.7</v>
      </c>
      <c r="X321">
        <v>48000</v>
      </c>
      <c r="Y321">
        <v>69500</v>
      </c>
      <c r="Z321">
        <v>69.099999999999994</v>
      </c>
      <c r="AA321">
        <v>6.1</v>
      </c>
      <c r="AB321">
        <v>52800</v>
      </c>
      <c r="AC321">
        <v>69300</v>
      </c>
      <c r="AD321">
        <v>76.2</v>
      </c>
      <c r="AE321">
        <v>6</v>
      </c>
      <c r="AF321">
        <v>51100</v>
      </c>
      <c r="AG321">
        <v>69900</v>
      </c>
      <c r="AH321">
        <v>73.099999999999994</v>
      </c>
      <c r="AI321">
        <v>6.9</v>
      </c>
      <c r="AJ321">
        <v>48000</v>
      </c>
      <c r="AK321">
        <v>67600</v>
      </c>
      <c r="AL321">
        <v>71</v>
      </c>
      <c r="AM321">
        <v>6.5</v>
      </c>
      <c r="AN321">
        <v>50700</v>
      </c>
      <c r="AO321">
        <v>68600</v>
      </c>
      <c r="AP321">
        <v>73.900000000000006</v>
      </c>
      <c r="AQ321">
        <v>6.4</v>
      </c>
      <c r="AR321">
        <v>47600</v>
      </c>
      <c r="AS321">
        <v>68400</v>
      </c>
      <c r="AT321">
        <v>69.7</v>
      </c>
      <c r="AU321">
        <v>6.7</v>
      </c>
      <c r="AV321">
        <v>46400</v>
      </c>
      <c r="AW321">
        <v>68800</v>
      </c>
      <c r="AX321">
        <v>67.5</v>
      </c>
      <c r="AY321">
        <v>7.8</v>
      </c>
      <c r="AZ321">
        <v>49000</v>
      </c>
      <c r="BA321">
        <v>69800</v>
      </c>
      <c r="BB321">
        <v>70.2</v>
      </c>
      <c r="BC321">
        <v>7.4</v>
      </c>
      <c r="BD321">
        <v>45600</v>
      </c>
      <c r="BE321">
        <v>69600</v>
      </c>
      <c r="BF321">
        <v>65.5</v>
      </c>
      <c r="BG321">
        <v>7.6</v>
      </c>
      <c r="BH321">
        <v>47100</v>
      </c>
      <c r="BI321">
        <v>67400</v>
      </c>
      <c r="BJ321">
        <v>69.8</v>
      </c>
      <c r="BK321">
        <v>7.1</v>
      </c>
      <c r="BL321">
        <v>46100</v>
      </c>
      <c r="BM321">
        <v>68100</v>
      </c>
      <c r="BN321">
        <v>67.7</v>
      </c>
      <c r="BO321">
        <v>7.7</v>
      </c>
      <c r="BP321">
        <v>46700</v>
      </c>
      <c r="BQ321">
        <v>66800</v>
      </c>
      <c r="BR321">
        <v>69.900000000000006</v>
      </c>
      <c r="BS321">
        <v>8.6999999999999993</v>
      </c>
      <c r="BT321">
        <v>53800</v>
      </c>
      <c r="BU321">
        <v>69400</v>
      </c>
      <c r="BV321">
        <v>77.5</v>
      </c>
      <c r="BW321">
        <v>7.3</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37700</v>
      </c>
      <c r="E322">
        <v>51500</v>
      </c>
      <c r="F322">
        <v>73.2</v>
      </c>
      <c r="G322">
        <v>3.6</v>
      </c>
      <c r="H322">
        <v>38200</v>
      </c>
      <c r="I322">
        <v>52300</v>
      </c>
      <c r="J322">
        <v>73</v>
      </c>
      <c r="K322">
        <v>3.6</v>
      </c>
      <c r="L322">
        <v>40700</v>
      </c>
      <c r="M322">
        <v>52800</v>
      </c>
      <c r="N322">
        <v>77.099999999999994</v>
      </c>
      <c r="O322">
        <v>6.4</v>
      </c>
      <c r="P322">
        <v>41600</v>
      </c>
      <c r="Q322">
        <v>53300</v>
      </c>
      <c r="R322">
        <v>78.099999999999994</v>
      </c>
      <c r="S322">
        <v>6.6</v>
      </c>
      <c r="T322">
        <v>41000</v>
      </c>
      <c r="U322">
        <v>55000</v>
      </c>
      <c r="V322">
        <v>74.599999999999994</v>
      </c>
      <c r="W322">
        <v>6.5</v>
      </c>
      <c r="X322">
        <v>36800</v>
      </c>
      <c r="Y322">
        <v>56200</v>
      </c>
      <c r="Z322">
        <v>65.599999999999994</v>
      </c>
      <c r="AA322">
        <v>7.5</v>
      </c>
      <c r="AB322">
        <v>37700</v>
      </c>
      <c r="AC322">
        <v>55400</v>
      </c>
      <c r="AD322">
        <v>68.099999999999994</v>
      </c>
      <c r="AE322">
        <v>7</v>
      </c>
      <c r="AF322">
        <v>36800</v>
      </c>
      <c r="AG322">
        <v>54100</v>
      </c>
      <c r="AH322">
        <v>68.099999999999994</v>
      </c>
      <c r="AI322">
        <v>6.9</v>
      </c>
      <c r="AJ322">
        <v>37000</v>
      </c>
      <c r="AK322">
        <v>54300</v>
      </c>
      <c r="AL322">
        <v>68</v>
      </c>
      <c r="AM322">
        <v>7.2</v>
      </c>
      <c r="AN322">
        <v>37400</v>
      </c>
      <c r="AO322">
        <v>55100</v>
      </c>
      <c r="AP322">
        <v>67.900000000000006</v>
      </c>
      <c r="AQ322">
        <v>7.7</v>
      </c>
      <c r="AR322">
        <v>41100</v>
      </c>
      <c r="AS322">
        <v>54400</v>
      </c>
      <c r="AT322">
        <v>75.5</v>
      </c>
      <c r="AU322">
        <v>7.1</v>
      </c>
      <c r="AV322">
        <v>43600</v>
      </c>
      <c r="AW322">
        <v>55600</v>
      </c>
      <c r="AX322">
        <v>78.400000000000006</v>
      </c>
      <c r="AY322">
        <v>6</v>
      </c>
      <c r="AZ322">
        <v>42900</v>
      </c>
      <c r="BA322">
        <v>56400</v>
      </c>
      <c r="BB322">
        <v>76.099999999999994</v>
      </c>
      <c r="BC322">
        <v>7.1</v>
      </c>
      <c r="BD322">
        <v>37400</v>
      </c>
      <c r="BE322">
        <v>55300</v>
      </c>
      <c r="BF322">
        <v>67.599999999999994</v>
      </c>
      <c r="BG322">
        <v>7.9</v>
      </c>
      <c r="BH322">
        <v>42100</v>
      </c>
      <c r="BI322">
        <v>56200</v>
      </c>
      <c r="BJ322">
        <v>74.900000000000006</v>
      </c>
      <c r="BK322">
        <v>7.6</v>
      </c>
      <c r="BL322">
        <v>43500</v>
      </c>
      <c r="BM322">
        <v>53200</v>
      </c>
      <c r="BN322">
        <v>81.8</v>
      </c>
      <c r="BO322">
        <v>7.7</v>
      </c>
      <c r="BP322">
        <v>35600</v>
      </c>
      <c r="BQ322">
        <v>51600</v>
      </c>
      <c r="BR322">
        <v>68.900000000000006</v>
      </c>
      <c r="BS322">
        <v>8</v>
      </c>
      <c r="BT322">
        <v>41000</v>
      </c>
      <c r="BU322">
        <v>55700</v>
      </c>
      <c r="BV322">
        <v>73.599999999999994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181200</v>
      </c>
      <c r="E323">
        <v>229200</v>
      </c>
      <c r="F323">
        <v>79</v>
      </c>
      <c r="G323">
        <v>2</v>
      </c>
      <c r="H323">
        <v>181200</v>
      </c>
      <c r="I323">
        <v>233600</v>
      </c>
      <c r="J323">
        <v>77.599999999999994</v>
      </c>
      <c r="K323">
        <v>1.9</v>
      </c>
      <c r="L323">
        <v>188300</v>
      </c>
      <c r="M323">
        <v>237300</v>
      </c>
      <c r="N323">
        <v>79.400000000000006</v>
      </c>
      <c r="O323">
        <v>2.9</v>
      </c>
      <c r="P323">
        <v>189900</v>
      </c>
      <c r="Q323">
        <v>240700</v>
      </c>
      <c r="R323">
        <v>78.900000000000006</v>
      </c>
      <c r="S323">
        <v>2.8</v>
      </c>
      <c r="T323">
        <v>189200</v>
      </c>
      <c r="U323">
        <v>240500</v>
      </c>
      <c r="V323">
        <v>78.7</v>
      </c>
      <c r="W323">
        <v>2.8</v>
      </c>
      <c r="X323">
        <v>183100</v>
      </c>
      <c r="Y323">
        <v>242700</v>
      </c>
      <c r="Z323">
        <v>75.400000000000006</v>
      </c>
      <c r="AA323">
        <v>3.1</v>
      </c>
      <c r="AB323">
        <v>178200</v>
      </c>
      <c r="AC323">
        <v>238600</v>
      </c>
      <c r="AD323">
        <v>74.7</v>
      </c>
      <c r="AE323">
        <v>3.2</v>
      </c>
      <c r="AF323">
        <v>177000</v>
      </c>
      <c r="AG323">
        <v>240600</v>
      </c>
      <c r="AH323">
        <v>73.599999999999994</v>
      </c>
      <c r="AI323">
        <v>3.4</v>
      </c>
      <c r="AJ323">
        <v>182100</v>
      </c>
      <c r="AK323">
        <v>240800</v>
      </c>
      <c r="AL323">
        <v>75.599999999999994</v>
      </c>
      <c r="AM323">
        <v>3.4</v>
      </c>
      <c r="AN323">
        <v>186400</v>
      </c>
      <c r="AO323">
        <v>241100</v>
      </c>
      <c r="AP323">
        <v>77.3</v>
      </c>
      <c r="AQ323">
        <v>3.3</v>
      </c>
      <c r="AR323">
        <v>191000</v>
      </c>
      <c r="AS323">
        <v>243800</v>
      </c>
      <c r="AT323">
        <v>78.3</v>
      </c>
      <c r="AU323">
        <v>3.2</v>
      </c>
      <c r="AV323">
        <v>193800</v>
      </c>
      <c r="AW323">
        <v>242900</v>
      </c>
      <c r="AX323">
        <v>79.8</v>
      </c>
      <c r="AY323">
        <v>3.1</v>
      </c>
      <c r="AZ323">
        <v>197900</v>
      </c>
      <c r="BA323">
        <v>245400</v>
      </c>
      <c r="BB323">
        <v>80.599999999999994</v>
      </c>
      <c r="BC323">
        <v>3.2</v>
      </c>
      <c r="BD323">
        <v>185700</v>
      </c>
      <c r="BE323">
        <v>245400</v>
      </c>
      <c r="BF323">
        <v>75.7</v>
      </c>
      <c r="BG323">
        <v>3.7</v>
      </c>
      <c r="BH323">
        <v>196100</v>
      </c>
      <c r="BI323">
        <v>247400</v>
      </c>
      <c r="BJ323">
        <v>79.3</v>
      </c>
      <c r="BK323">
        <v>3.4</v>
      </c>
      <c r="BL323">
        <v>199300</v>
      </c>
      <c r="BM323">
        <v>246500</v>
      </c>
      <c r="BN323">
        <v>80.8</v>
      </c>
      <c r="BO323">
        <v>3.5</v>
      </c>
      <c r="BP323">
        <v>191700</v>
      </c>
      <c r="BQ323">
        <v>247100</v>
      </c>
      <c r="BR323">
        <v>77.599999999999994</v>
      </c>
      <c r="BS323">
        <v>3.7</v>
      </c>
      <c r="BT323">
        <v>188800</v>
      </c>
      <c r="BU323">
        <v>249400</v>
      </c>
      <c r="BV323">
        <v>75.7</v>
      </c>
      <c r="BW323">
        <v>3.7</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50300</v>
      </c>
      <c r="E324">
        <v>61200</v>
      </c>
      <c r="F324">
        <v>82.2</v>
      </c>
      <c r="G324">
        <v>3.1</v>
      </c>
      <c r="H324">
        <v>52900</v>
      </c>
      <c r="I324">
        <v>62500</v>
      </c>
      <c r="J324">
        <v>84.6</v>
      </c>
      <c r="K324">
        <v>2.9</v>
      </c>
      <c r="L324">
        <v>54000</v>
      </c>
      <c r="M324">
        <v>62500</v>
      </c>
      <c r="N324">
        <v>86.4</v>
      </c>
      <c r="O324">
        <v>4.4000000000000004</v>
      </c>
      <c r="P324">
        <v>52000</v>
      </c>
      <c r="Q324">
        <v>64200</v>
      </c>
      <c r="R324">
        <v>81</v>
      </c>
      <c r="S324">
        <v>5.3</v>
      </c>
      <c r="T324">
        <v>52500</v>
      </c>
      <c r="U324">
        <v>65500</v>
      </c>
      <c r="V324">
        <v>80.3</v>
      </c>
      <c r="W324">
        <v>5.7</v>
      </c>
      <c r="X324">
        <v>48000</v>
      </c>
      <c r="Y324">
        <v>65600</v>
      </c>
      <c r="Z324">
        <v>73.099999999999994</v>
      </c>
      <c r="AA324">
        <v>6.8</v>
      </c>
      <c r="AB324">
        <v>52400</v>
      </c>
      <c r="AC324">
        <v>67600</v>
      </c>
      <c r="AD324">
        <v>77.5</v>
      </c>
      <c r="AE324">
        <v>6.6</v>
      </c>
      <c r="AF324">
        <v>54400</v>
      </c>
      <c r="AG324">
        <v>67000</v>
      </c>
      <c r="AH324">
        <v>81.2</v>
      </c>
      <c r="AI324">
        <v>5.8</v>
      </c>
      <c r="AJ324">
        <v>52000</v>
      </c>
      <c r="AK324">
        <v>65100</v>
      </c>
      <c r="AL324">
        <v>79.900000000000006</v>
      </c>
      <c r="AM324">
        <v>5.9</v>
      </c>
      <c r="AN324">
        <v>51700</v>
      </c>
      <c r="AO324">
        <v>66100</v>
      </c>
      <c r="AP324">
        <v>78.3</v>
      </c>
      <c r="AQ324">
        <v>6.5</v>
      </c>
      <c r="AR324">
        <v>52500</v>
      </c>
      <c r="AS324">
        <v>66100</v>
      </c>
      <c r="AT324">
        <v>79.400000000000006</v>
      </c>
      <c r="AU324">
        <v>6.1</v>
      </c>
      <c r="AV324">
        <v>55100</v>
      </c>
      <c r="AW324">
        <v>65400</v>
      </c>
      <c r="AX324">
        <v>84.3</v>
      </c>
      <c r="AY324">
        <v>5.5</v>
      </c>
      <c r="AZ324">
        <v>54000</v>
      </c>
      <c r="BA324">
        <v>64200</v>
      </c>
      <c r="BB324">
        <v>84.2</v>
      </c>
      <c r="BC324">
        <v>6.2</v>
      </c>
      <c r="BD324">
        <v>55500</v>
      </c>
      <c r="BE324">
        <v>65000</v>
      </c>
      <c r="BF324">
        <v>85.3</v>
      </c>
      <c r="BG324">
        <v>6.1</v>
      </c>
      <c r="BH324">
        <v>58200</v>
      </c>
      <c r="BI324">
        <v>66600</v>
      </c>
      <c r="BJ324">
        <v>87.5</v>
      </c>
      <c r="BK324">
        <v>5.3</v>
      </c>
      <c r="BL324">
        <v>55900</v>
      </c>
      <c r="BM324">
        <v>64000</v>
      </c>
      <c r="BN324">
        <v>87.2</v>
      </c>
      <c r="BO324">
        <v>5.3</v>
      </c>
      <c r="BP324">
        <v>50400</v>
      </c>
      <c r="BQ324">
        <v>65300</v>
      </c>
      <c r="BR324">
        <v>77.099999999999994</v>
      </c>
      <c r="BS324">
        <v>7.4</v>
      </c>
      <c r="BT324">
        <v>50600</v>
      </c>
      <c r="BU324">
        <v>65100</v>
      </c>
      <c r="BV324">
        <v>77.599999999999994</v>
      </c>
      <c r="BW324">
        <v>7.4</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78900</v>
      </c>
      <c r="E325">
        <v>100600</v>
      </c>
      <c r="F325">
        <v>78.400000000000006</v>
      </c>
      <c r="G325">
        <v>2.8</v>
      </c>
      <c r="H325">
        <v>81800</v>
      </c>
      <c r="I325">
        <v>101400</v>
      </c>
      <c r="J325">
        <v>80.7</v>
      </c>
      <c r="K325">
        <v>2.2999999999999998</v>
      </c>
      <c r="L325">
        <v>77000</v>
      </c>
      <c r="M325">
        <v>100900</v>
      </c>
      <c r="N325">
        <v>76.3</v>
      </c>
      <c r="O325">
        <v>5.0999999999999996</v>
      </c>
      <c r="P325">
        <v>81000</v>
      </c>
      <c r="Q325">
        <v>102000</v>
      </c>
      <c r="R325">
        <v>79.400000000000006</v>
      </c>
      <c r="S325">
        <v>4.9000000000000004</v>
      </c>
      <c r="T325">
        <v>84100</v>
      </c>
      <c r="U325">
        <v>102800</v>
      </c>
      <c r="V325">
        <v>81.900000000000006</v>
      </c>
      <c r="W325">
        <v>4.3</v>
      </c>
      <c r="X325">
        <v>78200</v>
      </c>
      <c r="Y325">
        <v>102300</v>
      </c>
      <c r="Z325">
        <v>76.400000000000006</v>
      </c>
      <c r="AA325">
        <v>4.8</v>
      </c>
      <c r="AB325">
        <v>78300</v>
      </c>
      <c r="AC325">
        <v>104000</v>
      </c>
      <c r="AD325">
        <v>75.2</v>
      </c>
      <c r="AE325">
        <v>4.9000000000000004</v>
      </c>
      <c r="AF325">
        <v>81300</v>
      </c>
      <c r="AG325">
        <v>105300</v>
      </c>
      <c r="AH325">
        <v>77.2</v>
      </c>
      <c r="AI325">
        <v>4.7</v>
      </c>
      <c r="AJ325">
        <v>84600</v>
      </c>
      <c r="AK325">
        <v>102900</v>
      </c>
      <c r="AL325">
        <v>82.2</v>
      </c>
      <c r="AM325">
        <v>4.3</v>
      </c>
      <c r="AN325">
        <v>84000</v>
      </c>
      <c r="AO325">
        <v>103700</v>
      </c>
      <c r="AP325">
        <v>81</v>
      </c>
      <c r="AQ325">
        <v>4.5</v>
      </c>
      <c r="AR325">
        <v>86100</v>
      </c>
      <c r="AS325">
        <v>105200</v>
      </c>
      <c r="AT325">
        <v>81.8</v>
      </c>
      <c r="AU325">
        <v>4.3</v>
      </c>
      <c r="AV325">
        <v>84700</v>
      </c>
      <c r="AW325">
        <v>106300</v>
      </c>
      <c r="AX325">
        <v>79.7</v>
      </c>
      <c r="AY325">
        <v>4.7</v>
      </c>
      <c r="AZ325">
        <v>87000</v>
      </c>
      <c r="BA325">
        <v>105900</v>
      </c>
      <c r="BB325">
        <v>82.2</v>
      </c>
      <c r="BC325">
        <v>4.8</v>
      </c>
      <c r="BD325">
        <v>84400</v>
      </c>
      <c r="BE325">
        <v>103700</v>
      </c>
      <c r="BF325">
        <v>81.400000000000006</v>
      </c>
      <c r="BG325">
        <v>4.8</v>
      </c>
      <c r="BH325">
        <v>84400</v>
      </c>
      <c r="BI325">
        <v>105400</v>
      </c>
      <c r="BJ325">
        <v>80</v>
      </c>
      <c r="BK325">
        <v>5</v>
      </c>
      <c r="BL325">
        <v>85800</v>
      </c>
      <c r="BM325">
        <v>105500</v>
      </c>
      <c r="BN325">
        <v>81.3</v>
      </c>
      <c r="BO325">
        <v>5.3</v>
      </c>
      <c r="BP325">
        <v>83800</v>
      </c>
      <c r="BQ325">
        <v>103200</v>
      </c>
      <c r="BR325">
        <v>81.2</v>
      </c>
      <c r="BS325">
        <v>5.5</v>
      </c>
      <c r="BT325">
        <v>78900</v>
      </c>
      <c r="BU325">
        <v>104300</v>
      </c>
      <c r="BV325">
        <v>75.7</v>
      </c>
      <c r="BW325">
        <v>5.4</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359000</v>
      </c>
      <c r="E326">
        <v>463300</v>
      </c>
      <c r="F326">
        <v>77.5</v>
      </c>
      <c r="G326">
        <v>1.4</v>
      </c>
      <c r="H326">
        <v>363700</v>
      </c>
      <c r="I326">
        <v>467600</v>
      </c>
      <c r="J326">
        <v>77.8</v>
      </c>
      <c r="K326">
        <v>1.3</v>
      </c>
      <c r="L326">
        <v>362600</v>
      </c>
      <c r="M326">
        <v>474300</v>
      </c>
      <c r="N326">
        <v>76.400000000000006</v>
      </c>
      <c r="O326">
        <v>2.1</v>
      </c>
      <c r="P326">
        <v>373900</v>
      </c>
      <c r="Q326">
        <v>480700</v>
      </c>
      <c r="R326">
        <v>77.8</v>
      </c>
      <c r="S326">
        <v>2</v>
      </c>
      <c r="T326">
        <v>379100</v>
      </c>
      <c r="U326">
        <v>483900</v>
      </c>
      <c r="V326">
        <v>78.3</v>
      </c>
      <c r="W326">
        <v>2.1</v>
      </c>
      <c r="X326">
        <v>365700</v>
      </c>
      <c r="Y326">
        <v>486100</v>
      </c>
      <c r="Z326">
        <v>75.2</v>
      </c>
      <c r="AA326">
        <v>2.2999999999999998</v>
      </c>
      <c r="AB326">
        <v>375800</v>
      </c>
      <c r="AC326">
        <v>489000</v>
      </c>
      <c r="AD326">
        <v>76.900000000000006</v>
      </c>
      <c r="AE326">
        <v>2.4</v>
      </c>
      <c r="AF326">
        <v>373800</v>
      </c>
      <c r="AG326">
        <v>490200</v>
      </c>
      <c r="AH326">
        <v>76.2</v>
      </c>
      <c r="AI326">
        <v>2.4</v>
      </c>
      <c r="AJ326">
        <v>381600</v>
      </c>
      <c r="AK326">
        <v>489000</v>
      </c>
      <c r="AL326">
        <v>78</v>
      </c>
      <c r="AM326">
        <v>2.2999999999999998</v>
      </c>
      <c r="AN326">
        <v>388700</v>
      </c>
      <c r="AO326">
        <v>489700</v>
      </c>
      <c r="AP326">
        <v>79.400000000000006</v>
      </c>
      <c r="AQ326">
        <v>2.2999999999999998</v>
      </c>
      <c r="AR326">
        <v>385400</v>
      </c>
      <c r="AS326">
        <v>491300</v>
      </c>
      <c r="AT326">
        <v>78.5</v>
      </c>
      <c r="AU326">
        <v>2.2999999999999998</v>
      </c>
      <c r="AV326">
        <v>389300</v>
      </c>
      <c r="AW326">
        <v>494500</v>
      </c>
      <c r="AX326">
        <v>78.7</v>
      </c>
      <c r="AY326">
        <v>2.4</v>
      </c>
      <c r="AZ326">
        <v>393700</v>
      </c>
      <c r="BA326">
        <v>497900</v>
      </c>
      <c r="BB326">
        <v>79.099999999999994</v>
      </c>
      <c r="BC326">
        <v>2.5</v>
      </c>
      <c r="BD326">
        <v>401600</v>
      </c>
      <c r="BE326">
        <v>499000</v>
      </c>
      <c r="BF326">
        <v>80.5</v>
      </c>
      <c r="BG326">
        <v>2.5</v>
      </c>
      <c r="BH326">
        <v>398600</v>
      </c>
      <c r="BI326">
        <v>501400</v>
      </c>
      <c r="BJ326">
        <v>79.5</v>
      </c>
      <c r="BK326">
        <v>2.6</v>
      </c>
      <c r="BL326">
        <v>413500</v>
      </c>
      <c r="BM326">
        <v>504300</v>
      </c>
      <c r="BN326">
        <v>82</v>
      </c>
      <c r="BO326">
        <v>2.5</v>
      </c>
      <c r="BP326">
        <v>398300</v>
      </c>
      <c r="BQ326">
        <v>504700</v>
      </c>
      <c r="BR326">
        <v>78.900000000000006</v>
      </c>
      <c r="BS326">
        <v>2.8</v>
      </c>
      <c r="BT326">
        <v>397300</v>
      </c>
      <c r="BU326">
        <v>504700</v>
      </c>
      <c r="BV326">
        <v>78.7</v>
      </c>
      <c r="BW326">
        <v>2.9</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100100</v>
      </c>
      <c r="E327">
        <v>158000</v>
      </c>
      <c r="F327">
        <v>63.4</v>
      </c>
      <c r="G327">
        <v>3.7</v>
      </c>
      <c r="H327">
        <v>103000</v>
      </c>
      <c r="I327">
        <v>162600</v>
      </c>
      <c r="J327">
        <v>63.3</v>
      </c>
      <c r="K327">
        <v>3.7</v>
      </c>
      <c r="L327">
        <v>104000</v>
      </c>
      <c r="M327">
        <v>167600</v>
      </c>
      <c r="N327">
        <v>62</v>
      </c>
      <c r="O327">
        <v>3.8</v>
      </c>
      <c r="P327">
        <v>104900</v>
      </c>
      <c r="Q327">
        <v>166800</v>
      </c>
      <c r="R327">
        <v>62.9</v>
      </c>
      <c r="S327">
        <v>3.5</v>
      </c>
      <c r="T327">
        <v>100800</v>
      </c>
      <c r="U327">
        <v>161300</v>
      </c>
      <c r="V327">
        <v>62.5</v>
      </c>
      <c r="W327">
        <v>3.5</v>
      </c>
      <c r="X327">
        <v>105300</v>
      </c>
      <c r="Y327">
        <v>158100</v>
      </c>
      <c r="Z327">
        <v>66.599999999999994</v>
      </c>
      <c r="AA327">
        <v>4</v>
      </c>
      <c r="AB327">
        <v>97300</v>
      </c>
      <c r="AC327">
        <v>157400</v>
      </c>
      <c r="AD327">
        <v>61.8</v>
      </c>
      <c r="AE327">
        <v>4.5</v>
      </c>
      <c r="AF327">
        <v>102000</v>
      </c>
      <c r="AG327">
        <v>162200</v>
      </c>
      <c r="AH327">
        <v>62.9</v>
      </c>
      <c r="AI327">
        <v>3.8</v>
      </c>
      <c r="AJ327">
        <v>105300</v>
      </c>
      <c r="AK327">
        <v>163500</v>
      </c>
      <c r="AL327">
        <v>64.400000000000006</v>
      </c>
      <c r="AM327">
        <v>3.6</v>
      </c>
      <c r="AN327">
        <v>107800</v>
      </c>
      <c r="AO327">
        <v>161600</v>
      </c>
      <c r="AP327">
        <v>66.7</v>
      </c>
      <c r="AQ327">
        <v>3.5</v>
      </c>
      <c r="AR327">
        <v>108800</v>
      </c>
      <c r="AS327">
        <v>163600</v>
      </c>
      <c r="AT327">
        <v>66.5</v>
      </c>
      <c r="AU327">
        <v>3.5</v>
      </c>
      <c r="AV327">
        <v>109400</v>
      </c>
      <c r="AW327">
        <v>166800</v>
      </c>
      <c r="AX327">
        <v>65.599999999999994</v>
      </c>
      <c r="AY327">
        <v>3.9</v>
      </c>
      <c r="AZ327">
        <v>113200</v>
      </c>
      <c r="BA327">
        <v>167400</v>
      </c>
      <c r="BB327">
        <v>67.599999999999994</v>
      </c>
      <c r="BC327">
        <v>3.9</v>
      </c>
      <c r="BD327">
        <v>108700</v>
      </c>
      <c r="BE327">
        <v>164700</v>
      </c>
      <c r="BF327">
        <v>66</v>
      </c>
      <c r="BG327">
        <v>4.2</v>
      </c>
      <c r="BH327">
        <v>117600</v>
      </c>
      <c r="BI327">
        <v>172500</v>
      </c>
      <c r="BJ327">
        <v>68.2</v>
      </c>
      <c r="BK327">
        <v>4.5999999999999996</v>
      </c>
      <c r="BL327">
        <v>122800</v>
      </c>
      <c r="BM327">
        <v>172200</v>
      </c>
      <c r="BN327">
        <v>71.3</v>
      </c>
      <c r="BO327">
        <v>4.8</v>
      </c>
      <c r="BP327">
        <v>113100</v>
      </c>
      <c r="BQ327">
        <v>170900</v>
      </c>
      <c r="BR327">
        <v>66.2</v>
      </c>
      <c r="BS327">
        <v>6.4</v>
      </c>
      <c r="BT327">
        <v>111100</v>
      </c>
      <c r="BU327">
        <v>154100</v>
      </c>
      <c r="BV327">
        <v>72.099999999999994</v>
      </c>
      <c r="BW327">
        <v>6.5</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146700</v>
      </c>
      <c r="E328">
        <v>201200</v>
      </c>
      <c r="F328">
        <v>72.900000000000006</v>
      </c>
      <c r="G328">
        <v>2.7</v>
      </c>
      <c r="H328">
        <v>143200</v>
      </c>
      <c r="I328">
        <v>200400</v>
      </c>
      <c r="J328">
        <v>71.5</v>
      </c>
      <c r="K328">
        <v>2.8</v>
      </c>
      <c r="L328">
        <v>142300</v>
      </c>
      <c r="M328">
        <v>202200</v>
      </c>
      <c r="N328">
        <v>70.400000000000006</v>
      </c>
      <c r="O328">
        <v>3</v>
      </c>
      <c r="P328">
        <v>138500</v>
      </c>
      <c r="Q328">
        <v>202500</v>
      </c>
      <c r="R328">
        <v>68.400000000000006</v>
      </c>
      <c r="S328">
        <v>2.8</v>
      </c>
      <c r="T328">
        <v>149100</v>
      </c>
      <c r="U328">
        <v>203300</v>
      </c>
      <c r="V328">
        <v>73.3</v>
      </c>
      <c r="W328">
        <v>2.6</v>
      </c>
      <c r="X328">
        <v>145100</v>
      </c>
      <c r="Y328">
        <v>207200</v>
      </c>
      <c r="Z328">
        <v>70</v>
      </c>
      <c r="AA328">
        <v>2.6</v>
      </c>
      <c r="AB328">
        <v>146300</v>
      </c>
      <c r="AC328">
        <v>206400</v>
      </c>
      <c r="AD328">
        <v>70.900000000000006</v>
      </c>
      <c r="AE328">
        <v>2.6</v>
      </c>
      <c r="AF328">
        <v>146500</v>
      </c>
      <c r="AG328">
        <v>206900</v>
      </c>
      <c r="AH328">
        <v>70.8</v>
      </c>
      <c r="AI328">
        <v>2.8</v>
      </c>
      <c r="AJ328">
        <v>143900</v>
      </c>
      <c r="AK328">
        <v>204200</v>
      </c>
      <c r="AL328">
        <v>70.5</v>
      </c>
      <c r="AM328">
        <v>2.8</v>
      </c>
      <c r="AN328">
        <v>142200</v>
      </c>
      <c r="AO328">
        <v>202600</v>
      </c>
      <c r="AP328">
        <v>70.2</v>
      </c>
      <c r="AQ328">
        <v>2.8</v>
      </c>
      <c r="AR328">
        <v>150500</v>
      </c>
      <c r="AS328">
        <v>201600</v>
      </c>
      <c r="AT328">
        <v>74.7</v>
      </c>
      <c r="AU328">
        <v>2.7</v>
      </c>
      <c r="AV328">
        <v>154100</v>
      </c>
      <c r="AW328">
        <v>200000</v>
      </c>
      <c r="AX328">
        <v>77.099999999999994</v>
      </c>
      <c r="AY328">
        <v>2.7</v>
      </c>
      <c r="AZ328">
        <v>152000</v>
      </c>
      <c r="BA328">
        <v>201700</v>
      </c>
      <c r="BB328">
        <v>75.400000000000006</v>
      </c>
      <c r="BC328">
        <v>2.8</v>
      </c>
      <c r="BD328">
        <v>154800</v>
      </c>
      <c r="BE328">
        <v>203100</v>
      </c>
      <c r="BF328">
        <v>76.2</v>
      </c>
      <c r="BG328">
        <v>2.9</v>
      </c>
      <c r="BH328">
        <v>152300</v>
      </c>
      <c r="BI328">
        <v>204200</v>
      </c>
      <c r="BJ328">
        <v>74.599999999999994</v>
      </c>
      <c r="BK328">
        <v>3</v>
      </c>
      <c r="BL328">
        <v>156900</v>
      </c>
      <c r="BM328">
        <v>203200</v>
      </c>
      <c r="BN328">
        <v>77.2</v>
      </c>
      <c r="BO328">
        <v>2.9</v>
      </c>
      <c r="BP328">
        <v>156000</v>
      </c>
      <c r="BQ328">
        <v>202700</v>
      </c>
      <c r="BR328">
        <v>77</v>
      </c>
      <c r="BS328">
        <v>3.6</v>
      </c>
      <c r="BT328">
        <v>155100</v>
      </c>
      <c r="BU328">
        <v>201200</v>
      </c>
      <c r="BV328">
        <v>77.099999999999994</v>
      </c>
      <c r="BW328">
        <v>3.6</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214200</v>
      </c>
      <c r="E329">
        <v>272800</v>
      </c>
      <c r="F329">
        <v>78.5</v>
      </c>
      <c r="G329">
        <v>1.8</v>
      </c>
      <c r="H329">
        <v>215200</v>
      </c>
      <c r="I329">
        <v>275700</v>
      </c>
      <c r="J329">
        <v>78</v>
      </c>
      <c r="K329">
        <v>1.8</v>
      </c>
      <c r="L329">
        <v>222600</v>
      </c>
      <c r="M329">
        <v>280500</v>
      </c>
      <c r="N329">
        <v>79.3</v>
      </c>
      <c r="O329">
        <v>2.7</v>
      </c>
      <c r="P329">
        <v>217800</v>
      </c>
      <c r="Q329">
        <v>284000</v>
      </c>
      <c r="R329">
        <v>76.7</v>
      </c>
      <c r="S329">
        <v>2.7</v>
      </c>
      <c r="T329">
        <v>221600</v>
      </c>
      <c r="U329">
        <v>286700</v>
      </c>
      <c r="V329">
        <v>77.3</v>
      </c>
      <c r="W329">
        <v>2.6</v>
      </c>
      <c r="X329">
        <v>230300</v>
      </c>
      <c r="Y329">
        <v>286500</v>
      </c>
      <c r="Z329">
        <v>80.400000000000006</v>
      </c>
      <c r="AA329">
        <v>2.6</v>
      </c>
      <c r="AB329">
        <v>222100</v>
      </c>
      <c r="AC329">
        <v>288200</v>
      </c>
      <c r="AD329">
        <v>77.099999999999994</v>
      </c>
      <c r="AE329">
        <v>2.7</v>
      </c>
      <c r="AF329">
        <v>219500</v>
      </c>
      <c r="AG329">
        <v>288900</v>
      </c>
      <c r="AH329">
        <v>76</v>
      </c>
      <c r="AI329">
        <v>2.9</v>
      </c>
      <c r="AJ329">
        <v>213400</v>
      </c>
      <c r="AK329">
        <v>286800</v>
      </c>
      <c r="AL329">
        <v>74.400000000000006</v>
      </c>
      <c r="AM329">
        <v>2.7</v>
      </c>
      <c r="AN329">
        <v>215600</v>
      </c>
      <c r="AO329">
        <v>287700</v>
      </c>
      <c r="AP329">
        <v>75</v>
      </c>
      <c r="AQ329">
        <v>2.6</v>
      </c>
      <c r="AR329">
        <v>226500</v>
      </c>
      <c r="AS329">
        <v>286600</v>
      </c>
      <c r="AT329">
        <v>79</v>
      </c>
      <c r="AU329">
        <v>2.4</v>
      </c>
      <c r="AV329">
        <v>228400</v>
      </c>
      <c r="AW329">
        <v>288400</v>
      </c>
      <c r="AX329">
        <v>79.2</v>
      </c>
      <c r="AY329">
        <v>2.4</v>
      </c>
      <c r="AZ329">
        <v>231900</v>
      </c>
      <c r="BA329">
        <v>289800</v>
      </c>
      <c r="BB329">
        <v>80</v>
      </c>
      <c r="BC329">
        <v>2.5</v>
      </c>
      <c r="BD329">
        <v>238500</v>
      </c>
      <c r="BE329">
        <v>290600</v>
      </c>
      <c r="BF329">
        <v>82.1</v>
      </c>
      <c r="BG329">
        <v>2.4</v>
      </c>
      <c r="BH329">
        <v>231400</v>
      </c>
      <c r="BI329">
        <v>290500</v>
      </c>
      <c r="BJ329">
        <v>79.7</v>
      </c>
      <c r="BK329">
        <v>2.6</v>
      </c>
      <c r="BL329">
        <v>229300</v>
      </c>
      <c r="BM329">
        <v>290900</v>
      </c>
      <c r="BN329">
        <v>78.8</v>
      </c>
      <c r="BO329">
        <v>2.8</v>
      </c>
      <c r="BP329">
        <v>228800</v>
      </c>
      <c r="BQ329">
        <v>293300</v>
      </c>
      <c r="BR329">
        <v>78</v>
      </c>
      <c r="BS329">
        <v>3</v>
      </c>
      <c r="BT329">
        <v>236600</v>
      </c>
      <c r="BU329">
        <v>291100</v>
      </c>
      <c r="BV329">
        <v>81.3</v>
      </c>
      <c r="BW329">
        <v>2.7</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53800</v>
      </c>
      <c r="E330">
        <v>67700</v>
      </c>
      <c r="F330">
        <v>79.5</v>
      </c>
      <c r="G330">
        <v>3.6</v>
      </c>
      <c r="H330">
        <v>54300</v>
      </c>
      <c r="I330">
        <v>67900</v>
      </c>
      <c r="J330">
        <v>79.900000000000006</v>
      </c>
      <c r="K330">
        <v>3.6</v>
      </c>
      <c r="L330">
        <v>54700</v>
      </c>
      <c r="M330">
        <v>67500</v>
      </c>
      <c r="N330">
        <v>81.099999999999994</v>
      </c>
      <c r="O330">
        <v>5.0999999999999996</v>
      </c>
      <c r="P330">
        <v>55900</v>
      </c>
      <c r="Q330">
        <v>69000</v>
      </c>
      <c r="R330">
        <v>81.099999999999994</v>
      </c>
      <c r="S330">
        <v>5.0999999999999996</v>
      </c>
      <c r="T330">
        <v>55500</v>
      </c>
      <c r="U330">
        <v>69200</v>
      </c>
      <c r="V330">
        <v>80.3</v>
      </c>
      <c r="W330">
        <v>5.2</v>
      </c>
      <c r="X330">
        <v>51900</v>
      </c>
      <c r="Y330">
        <v>69900</v>
      </c>
      <c r="Z330">
        <v>74.2</v>
      </c>
      <c r="AA330">
        <v>6.2</v>
      </c>
      <c r="AB330">
        <v>54200</v>
      </c>
      <c r="AC330">
        <v>72300</v>
      </c>
      <c r="AD330">
        <v>75</v>
      </c>
      <c r="AE330">
        <v>6.8</v>
      </c>
      <c r="AF330">
        <v>53400</v>
      </c>
      <c r="AG330">
        <v>70900</v>
      </c>
      <c r="AH330">
        <v>75.3</v>
      </c>
      <c r="AI330">
        <v>6.6</v>
      </c>
      <c r="AJ330">
        <v>56300</v>
      </c>
      <c r="AK330">
        <v>73100</v>
      </c>
      <c r="AL330">
        <v>77.099999999999994</v>
      </c>
      <c r="AM330">
        <v>6.1</v>
      </c>
      <c r="AN330">
        <v>55100</v>
      </c>
      <c r="AO330">
        <v>72400</v>
      </c>
      <c r="AP330">
        <v>76.099999999999994</v>
      </c>
      <c r="AQ330">
        <v>5.8</v>
      </c>
      <c r="AR330">
        <v>62700</v>
      </c>
      <c r="AS330">
        <v>73400</v>
      </c>
      <c r="AT330">
        <v>85.4</v>
      </c>
      <c r="AU330">
        <v>5.5</v>
      </c>
      <c r="AV330">
        <v>64900</v>
      </c>
      <c r="AW330">
        <v>75300</v>
      </c>
      <c r="AX330">
        <v>86.2</v>
      </c>
      <c r="AY330">
        <v>5.8</v>
      </c>
      <c r="AZ330">
        <v>58700</v>
      </c>
      <c r="BA330">
        <v>76700</v>
      </c>
      <c r="BB330">
        <v>76.599999999999994</v>
      </c>
      <c r="BC330">
        <v>6.8</v>
      </c>
      <c r="BD330">
        <v>61400</v>
      </c>
      <c r="BE330">
        <v>73400</v>
      </c>
      <c r="BF330">
        <v>83.7</v>
      </c>
      <c r="BG330">
        <v>5.8</v>
      </c>
      <c r="BH330">
        <v>60900</v>
      </c>
      <c r="BI330">
        <v>74100</v>
      </c>
      <c r="BJ330">
        <v>82.1</v>
      </c>
      <c r="BK330">
        <v>6.3</v>
      </c>
      <c r="BL330">
        <v>52900</v>
      </c>
      <c r="BM330">
        <v>72900</v>
      </c>
      <c r="BN330">
        <v>72.599999999999994</v>
      </c>
      <c r="BO330">
        <v>6.7</v>
      </c>
      <c r="BP330">
        <v>54500</v>
      </c>
      <c r="BQ330">
        <v>75100</v>
      </c>
      <c r="BR330">
        <v>72.5</v>
      </c>
      <c r="BS330">
        <v>7.6</v>
      </c>
      <c r="BT330">
        <v>62900</v>
      </c>
      <c r="BU330">
        <v>75600</v>
      </c>
      <c r="BV330">
        <v>83.2</v>
      </c>
      <c r="BW330">
        <v>6.6</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66900</v>
      </c>
      <c r="E331">
        <v>86400</v>
      </c>
      <c r="F331">
        <v>77.400000000000006</v>
      </c>
      <c r="G331">
        <v>2.4</v>
      </c>
      <c r="H331">
        <v>69400</v>
      </c>
      <c r="I331">
        <v>86800</v>
      </c>
      <c r="J331">
        <v>80</v>
      </c>
      <c r="K331">
        <v>2.2000000000000002</v>
      </c>
      <c r="L331">
        <v>68400</v>
      </c>
      <c r="M331">
        <v>88200</v>
      </c>
      <c r="N331">
        <v>77.5</v>
      </c>
      <c r="O331">
        <v>2.4</v>
      </c>
      <c r="P331">
        <v>69700</v>
      </c>
      <c r="Q331">
        <v>88800</v>
      </c>
      <c r="R331">
        <v>78.5</v>
      </c>
      <c r="S331">
        <v>2.6</v>
      </c>
      <c r="T331">
        <v>71000</v>
      </c>
      <c r="U331">
        <v>90700</v>
      </c>
      <c r="V331">
        <v>78.2</v>
      </c>
      <c r="W331">
        <v>2.6</v>
      </c>
      <c r="X331">
        <v>69900</v>
      </c>
      <c r="Y331">
        <v>90500</v>
      </c>
      <c r="Z331">
        <v>77.3</v>
      </c>
      <c r="AA331">
        <v>2.7</v>
      </c>
      <c r="AB331">
        <v>68100</v>
      </c>
      <c r="AC331">
        <v>90500</v>
      </c>
      <c r="AD331">
        <v>75.2</v>
      </c>
      <c r="AE331">
        <v>2.8</v>
      </c>
      <c r="AF331">
        <v>68800</v>
      </c>
      <c r="AG331">
        <v>89600</v>
      </c>
      <c r="AH331">
        <v>76.8</v>
      </c>
      <c r="AI331">
        <v>2.9</v>
      </c>
      <c r="AJ331">
        <v>68900</v>
      </c>
      <c r="AK331">
        <v>88500</v>
      </c>
      <c r="AL331">
        <v>77.900000000000006</v>
      </c>
      <c r="AM331">
        <v>2.7</v>
      </c>
      <c r="AN331">
        <v>69400</v>
      </c>
      <c r="AO331">
        <v>88600</v>
      </c>
      <c r="AP331">
        <v>78.3</v>
      </c>
      <c r="AQ331">
        <v>2.5</v>
      </c>
      <c r="AR331">
        <v>70900</v>
      </c>
      <c r="AS331">
        <v>89300</v>
      </c>
      <c r="AT331">
        <v>79.400000000000006</v>
      </c>
      <c r="AU331">
        <v>2.5</v>
      </c>
      <c r="AV331">
        <v>71500</v>
      </c>
      <c r="AW331">
        <v>89500</v>
      </c>
      <c r="AX331">
        <v>79.8</v>
      </c>
      <c r="AY331">
        <v>2.4</v>
      </c>
      <c r="AZ331">
        <v>72300</v>
      </c>
      <c r="BA331">
        <v>90200</v>
      </c>
      <c r="BB331">
        <v>80.2</v>
      </c>
      <c r="BC331">
        <v>2.5</v>
      </c>
      <c r="BD331">
        <v>74500</v>
      </c>
      <c r="BE331">
        <v>90500</v>
      </c>
      <c r="BF331">
        <v>82.2</v>
      </c>
      <c r="BG331">
        <v>2.2999999999999998</v>
      </c>
      <c r="BH331">
        <v>73400</v>
      </c>
      <c r="BI331">
        <v>90700</v>
      </c>
      <c r="BJ331">
        <v>80.900000000000006</v>
      </c>
      <c r="BK331">
        <v>2.4</v>
      </c>
      <c r="BL331">
        <v>74100</v>
      </c>
      <c r="BM331">
        <v>91200</v>
      </c>
      <c r="BN331">
        <v>81.2</v>
      </c>
      <c r="BO331">
        <v>2.4</v>
      </c>
      <c r="BP331">
        <v>72100</v>
      </c>
      <c r="BQ331">
        <v>91400</v>
      </c>
      <c r="BR331">
        <v>78.900000000000006</v>
      </c>
      <c r="BS331">
        <v>2.9</v>
      </c>
      <c r="BT331">
        <v>71500</v>
      </c>
      <c r="BU331">
        <v>92200</v>
      </c>
      <c r="BV331">
        <v>77.5</v>
      </c>
      <c r="BW331">
        <v>3.1</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137200</v>
      </c>
      <c r="E332">
        <v>193600</v>
      </c>
      <c r="F332">
        <v>70.900000000000006</v>
      </c>
      <c r="G332">
        <v>2.6</v>
      </c>
      <c r="H332">
        <v>133500</v>
      </c>
      <c r="I332">
        <v>192600</v>
      </c>
      <c r="J332">
        <v>69.3</v>
      </c>
      <c r="K332">
        <v>2.8</v>
      </c>
      <c r="L332">
        <v>133700</v>
      </c>
      <c r="M332">
        <v>195900</v>
      </c>
      <c r="N332">
        <v>68.2</v>
      </c>
      <c r="O332">
        <v>3</v>
      </c>
      <c r="P332">
        <v>137900</v>
      </c>
      <c r="Q332">
        <v>198500</v>
      </c>
      <c r="R332">
        <v>69.5</v>
      </c>
      <c r="S332">
        <v>2.9</v>
      </c>
      <c r="T332">
        <v>131300</v>
      </c>
      <c r="U332">
        <v>195300</v>
      </c>
      <c r="V332">
        <v>67.2</v>
      </c>
      <c r="W332">
        <v>3</v>
      </c>
      <c r="X332">
        <v>129400</v>
      </c>
      <c r="Y332">
        <v>197200</v>
      </c>
      <c r="Z332">
        <v>65.599999999999994</v>
      </c>
      <c r="AA332">
        <v>2.9</v>
      </c>
      <c r="AB332">
        <v>131000</v>
      </c>
      <c r="AC332">
        <v>198500</v>
      </c>
      <c r="AD332">
        <v>66</v>
      </c>
      <c r="AE332">
        <v>2.8</v>
      </c>
      <c r="AF332">
        <v>134400</v>
      </c>
      <c r="AG332">
        <v>197100</v>
      </c>
      <c r="AH332">
        <v>68.2</v>
      </c>
      <c r="AI332">
        <v>2.8</v>
      </c>
      <c r="AJ332">
        <v>137500</v>
      </c>
      <c r="AK332">
        <v>196500</v>
      </c>
      <c r="AL332">
        <v>70</v>
      </c>
      <c r="AM332">
        <v>2.9</v>
      </c>
      <c r="AN332">
        <v>135600</v>
      </c>
      <c r="AO332">
        <v>194900</v>
      </c>
      <c r="AP332">
        <v>69.599999999999994</v>
      </c>
      <c r="AQ332">
        <v>2.9</v>
      </c>
      <c r="AR332">
        <v>132400</v>
      </c>
      <c r="AS332">
        <v>195200</v>
      </c>
      <c r="AT332">
        <v>67.8</v>
      </c>
      <c r="AU332">
        <v>3.1</v>
      </c>
      <c r="AV332">
        <v>135800</v>
      </c>
      <c r="AW332">
        <v>194900</v>
      </c>
      <c r="AX332">
        <v>69.7</v>
      </c>
      <c r="AY332">
        <v>3.1</v>
      </c>
      <c r="AZ332">
        <v>134900</v>
      </c>
      <c r="BA332">
        <v>193200</v>
      </c>
      <c r="BB332">
        <v>69.8</v>
      </c>
      <c r="BC332">
        <v>3.1</v>
      </c>
      <c r="BD332">
        <v>139400</v>
      </c>
      <c r="BE332">
        <v>192400</v>
      </c>
      <c r="BF332">
        <v>72.5</v>
      </c>
      <c r="BG332">
        <v>3.1</v>
      </c>
      <c r="BH332">
        <v>142200</v>
      </c>
      <c r="BI332">
        <v>190800</v>
      </c>
      <c r="BJ332">
        <v>74.5</v>
      </c>
      <c r="BK332">
        <v>3.1</v>
      </c>
      <c r="BL332">
        <v>146500</v>
      </c>
      <c r="BM332">
        <v>190800</v>
      </c>
      <c r="BN332">
        <v>76.8</v>
      </c>
      <c r="BO332">
        <v>2.9</v>
      </c>
      <c r="BP332">
        <v>135500</v>
      </c>
      <c r="BQ332">
        <v>192600</v>
      </c>
      <c r="BR332">
        <v>70.400000000000006</v>
      </c>
      <c r="BS332">
        <v>3.6</v>
      </c>
      <c r="BT332">
        <v>135200</v>
      </c>
      <c r="BU332">
        <v>191200</v>
      </c>
      <c r="BV332">
        <v>70.7</v>
      </c>
      <c r="BW332">
        <v>3.9</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46300</v>
      </c>
      <c r="E333">
        <v>57300</v>
      </c>
      <c r="F333">
        <v>80.7</v>
      </c>
      <c r="G333">
        <v>3.2</v>
      </c>
      <c r="H333">
        <v>45700</v>
      </c>
      <c r="I333">
        <v>59600</v>
      </c>
      <c r="J333">
        <v>76.7</v>
      </c>
      <c r="K333">
        <v>3.5</v>
      </c>
      <c r="L333">
        <v>47500</v>
      </c>
      <c r="M333">
        <v>61400</v>
      </c>
      <c r="N333">
        <v>77.400000000000006</v>
      </c>
      <c r="O333">
        <v>6.2</v>
      </c>
      <c r="P333">
        <v>46600</v>
      </c>
      <c r="Q333">
        <v>61400</v>
      </c>
      <c r="R333">
        <v>75.900000000000006</v>
      </c>
      <c r="S333">
        <v>6.2</v>
      </c>
      <c r="T333">
        <v>49400</v>
      </c>
      <c r="U333">
        <v>63100</v>
      </c>
      <c r="V333">
        <v>78.400000000000006</v>
      </c>
      <c r="W333">
        <v>5.9</v>
      </c>
      <c r="X333">
        <v>51000</v>
      </c>
      <c r="Y333">
        <v>65000</v>
      </c>
      <c r="Z333">
        <v>78.400000000000006</v>
      </c>
      <c r="AA333">
        <v>6.1</v>
      </c>
      <c r="AB333">
        <v>48200</v>
      </c>
      <c r="AC333">
        <v>64800</v>
      </c>
      <c r="AD333">
        <v>74.3</v>
      </c>
      <c r="AE333">
        <v>7.1</v>
      </c>
      <c r="AF333">
        <v>50100</v>
      </c>
      <c r="AG333">
        <v>65900</v>
      </c>
      <c r="AH333">
        <v>76</v>
      </c>
      <c r="AI333">
        <v>6.9</v>
      </c>
      <c r="AJ333">
        <v>53800</v>
      </c>
      <c r="AK333">
        <v>65100</v>
      </c>
      <c r="AL333">
        <v>82.6</v>
      </c>
      <c r="AM333">
        <v>6</v>
      </c>
      <c r="AN333">
        <v>50000</v>
      </c>
      <c r="AO333">
        <v>62700</v>
      </c>
      <c r="AP333">
        <v>79.8</v>
      </c>
      <c r="AQ333">
        <v>6.7</v>
      </c>
      <c r="AR333">
        <v>48300</v>
      </c>
      <c r="AS333">
        <v>64300</v>
      </c>
      <c r="AT333">
        <v>75.099999999999994</v>
      </c>
      <c r="AU333">
        <v>6.5</v>
      </c>
      <c r="AV333">
        <v>49800</v>
      </c>
      <c r="AW333">
        <v>63000</v>
      </c>
      <c r="AX333">
        <v>79</v>
      </c>
      <c r="AY333">
        <v>6.5</v>
      </c>
      <c r="AZ333">
        <v>52100</v>
      </c>
      <c r="BA333">
        <v>60800</v>
      </c>
      <c r="BB333">
        <v>85.8</v>
      </c>
      <c r="BC333">
        <v>5.6</v>
      </c>
      <c r="BD333">
        <v>50500</v>
      </c>
      <c r="BE333">
        <v>60400</v>
      </c>
      <c r="BF333">
        <v>83.6</v>
      </c>
      <c r="BG333">
        <v>6</v>
      </c>
      <c r="BH333">
        <v>54900</v>
      </c>
      <c r="BI333">
        <v>63700</v>
      </c>
      <c r="BJ333">
        <v>86.2</v>
      </c>
      <c r="BK333">
        <v>6.6</v>
      </c>
      <c r="BL333">
        <v>52600</v>
      </c>
      <c r="BM333">
        <v>62100</v>
      </c>
      <c r="BN333">
        <v>84.8</v>
      </c>
      <c r="BO333">
        <v>7.1</v>
      </c>
      <c r="BP333">
        <v>49500</v>
      </c>
      <c r="BQ333">
        <v>61900</v>
      </c>
      <c r="BR333">
        <v>79.900000000000006</v>
      </c>
      <c r="BS333">
        <v>7.8</v>
      </c>
      <c r="BT333">
        <v>46900</v>
      </c>
      <c r="BU333">
        <v>62600</v>
      </c>
      <c r="BV333">
        <v>74.900000000000006</v>
      </c>
      <c r="BW333">
        <v>7.3</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78700</v>
      </c>
      <c r="E334">
        <v>98200</v>
      </c>
      <c r="F334">
        <v>80.2</v>
      </c>
      <c r="G334">
        <v>2.2999999999999998</v>
      </c>
      <c r="H334">
        <v>78700</v>
      </c>
      <c r="I334">
        <v>98400</v>
      </c>
      <c r="J334">
        <v>80</v>
      </c>
      <c r="K334">
        <v>2.4</v>
      </c>
      <c r="L334">
        <v>78300</v>
      </c>
      <c r="M334">
        <v>98900</v>
      </c>
      <c r="N334">
        <v>79.2</v>
      </c>
      <c r="O334">
        <v>2.4</v>
      </c>
      <c r="P334">
        <v>81000</v>
      </c>
      <c r="Q334">
        <v>98800</v>
      </c>
      <c r="R334">
        <v>82</v>
      </c>
      <c r="S334">
        <v>2.2999999999999998</v>
      </c>
      <c r="T334">
        <v>77300</v>
      </c>
      <c r="U334">
        <v>98700</v>
      </c>
      <c r="V334">
        <v>78.400000000000006</v>
      </c>
      <c r="W334">
        <v>2.6</v>
      </c>
      <c r="X334">
        <v>77000</v>
      </c>
      <c r="Y334">
        <v>100400</v>
      </c>
      <c r="Z334">
        <v>76.7</v>
      </c>
      <c r="AA334">
        <v>2.8</v>
      </c>
      <c r="AB334">
        <v>79100</v>
      </c>
      <c r="AC334">
        <v>100100</v>
      </c>
      <c r="AD334">
        <v>79</v>
      </c>
      <c r="AE334">
        <v>2.8</v>
      </c>
      <c r="AF334">
        <v>75500</v>
      </c>
      <c r="AG334">
        <v>98800</v>
      </c>
      <c r="AH334">
        <v>76.3</v>
      </c>
      <c r="AI334">
        <v>2.9</v>
      </c>
      <c r="AJ334">
        <v>79000</v>
      </c>
      <c r="AK334">
        <v>98600</v>
      </c>
      <c r="AL334">
        <v>80.099999999999994</v>
      </c>
      <c r="AM334">
        <v>2.6</v>
      </c>
      <c r="AN334">
        <v>78600</v>
      </c>
      <c r="AO334">
        <v>98900</v>
      </c>
      <c r="AP334">
        <v>79.5</v>
      </c>
      <c r="AQ334">
        <v>2.7</v>
      </c>
      <c r="AR334">
        <v>77000</v>
      </c>
      <c r="AS334">
        <v>98900</v>
      </c>
      <c r="AT334">
        <v>77.8</v>
      </c>
      <c r="AU334">
        <v>2.8</v>
      </c>
      <c r="AV334">
        <v>77700</v>
      </c>
      <c r="AW334">
        <v>98800</v>
      </c>
      <c r="AX334">
        <v>78.599999999999994</v>
      </c>
      <c r="AY334">
        <v>2.8</v>
      </c>
      <c r="AZ334">
        <v>78100</v>
      </c>
      <c r="BA334">
        <v>99100</v>
      </c>
      <c r="BB334">
        <v>78.8</v>
      </c>
      <c r="BC334">
        <v>2.9</v>
      </c>
      <c r="BD334">
        <v>79600</v>
      </c>
      <c r="BE334">
        <v>100000</v>
      </c>
      <c r="BF334">
        <v>79.599999999999994</v>
      </c>
      <c r="BG334">
        <v>2.9</v>
      </c>
      <c r="BH334">
        <v>80500</v>
      </c>
      <c r="BI334">
        <v>99700</v>
      </c>
      <c r="BJ334">
        <v>80.7</v>
      </c>
      <c r="BK334">
        <v>2.7</v>
      </c>
      <c r="BL334">
        <v>81800</v>
      </c>
      <c r="BM334">
        <v>100900</v>
      </c>
      <c r="BN334">
        <v>81.099999999999994</v>
      </c>
      <c r="BO334">
        <v>2.6</v>
      </c>
      <c r="BP334">
        <v>77000</v>
      </c>
      <c r="BQ334">
        <v>99700</v>
      </c>
      <c r="BR334">
        <v>77.2</v>
      </c>
      <c r="BS334">
        <v>3.1</v>
      </c>
      <c r="BT334">
        <v>81800</v>
      </c>
      <c r="BU334">
        <v>101600</v>
      </c>
      <c r="BV334">
        <v>80.5</v>
      </c>
      <c r="BW334">
        <v>3.1</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100300</v>
      </c>
      <c r="E335">
        <v>150100</v>
      </c>
      <c r="F335">
        <v>66.8</v>
      </c>
      <c r="G335">
        <v>2.7</v>
      </c>
      <c r="H335">
        <v>104500</v>
      </c>
      <c r="I335">
        <v>152700</v>
      </c>
      <c r="J335">
        <v>68.400000000000006</v>
      </c>
      <c r="K335">
        <v>2.8</v>
      </c>
      <c r="L335">
        <v>104000</v>
      </c>
      <c r="M335">
        <v>154300</v>
      </c>
      <c r="N335">
        <v>67.400000000000006</v>
      </c>
      <c r="O335">
        <v>2.8</v>
      </c>
      <c r="P335">
        <v>99400</v>
      </c>
      <c r="Q335">
        <v>156000</v>
      </c>
      <c r="R335">
        <v>63.7</v>
      </c>
      <c r="S335">
        <v>2.9</v>
      </c>
      <c r="T335">
        <v>97100</v>
      </c>
      <c r="U335">
        <v>157500</v>
      </c>
      <c r="V335">
        <v>61.7</v>
      </c>
      <c r="W335">
        <v>2.9</v>
      </c>
      <c r="X335">
        <v>97000</v>
      </c>
      <c r="Y335">
        <v>156900</v>
      </c>
      <c r="Z335">
        <v>61.8</v>
      </c>
      <c r="AA335">
        <v>2.8</v>
      </c>
      <c r="AB335">
        <v>94000</v>
      </c>
      <c r="AC335">
        <v>156000</v>
      </c>
      <c r="AD335">
        <v>60.2</v>
      </c>
      <c r="AE335">
        <v>2.9</v>
      </c>
      <c r="AF335">
        <v>96500</v>
      </c>
      <c r="AG335">
        <v>157500</v>
      </c>
      <c r="AH335">
        <v>61.3</v>
      </c>
      <c r="AI335">
        <v>2.8</v>
      </c>
      <c r="AJ335">
        <v>101000</v>
      </c>
      <c r="AK335">
        <v>159300</v>
      </c>
      <c r="AL335">
        <v>63.4</v>
      </c>
      <c r="AM335">
        <v>2.8</v>
      </c>
      <c r="AN335">
        <v>100000</v>
      </c>
      <c r="AO335">
        <v>159200</v>
      </c>
      <c r="AP335">
        <v>62.8</v>
      </c>
      <c r="AQ335">
        <v>2.8</v>
      </c>
      <c r="AR335">
        <v>100400</v>
      </c>
      <c r="AS335">
        <v>158700</v>
      </c>
      <c r="AT335">
        <v>63.3</v>
      </c>
      <c r="AU335">
        <v>2.8</v>
      </c>
      <c r="AV335">
        <v>102500</v>
      </c>
      <c r="AW335">
        <v>159200</v>
      </c>
      <c r="AX335">
        <v>64.400000000000006</v>
      </c>
      <c r="AY335">
        <v>3</v>
      </c>
      <c r="AZ335">
        <v>103500</v>
      </c>
      <c r="BA335">
        <v>161400</v>
      </c>
      <c r="BB335">
        <v>64.099999999999994</v>
      </c>
      <c r="BC335">
        <v>3.1</v>
      </c>
      <c r="BD335">
        <v>106100</v>
      </c>
      <c r="BE335">
        <v>161200</v>
      </c>
      <c r="BF335">
        <v>65.8</v>
      </c>
      <c r="BG335">
        <v>3</v>
      </c>
      <c r="BH335">
        <v>107300</v>
      </c>
      <c r="BI335">
        <v>162800</v>
      </c>
      <c r="BJ335">
        <v>65.900000000000006</v>
      </c>
      <c r="BK335">
        <v>3.1</v>
      </c>
      <c r="BL335">
        <v>110200</v>
      </c>
      <c r="BM335">
        <v>164000</v>
      </c>
      <c r="BN335">
        <v>67.2</v>
      </c>
      <c r="BO335">
        <v>3.1</v>
      </c>
      <c r="BP335">
        <v>118700</v>
      </c>
      <c r="BQ335">
        <v>162400</v>
      </c>
      <c r="BR335">
        <v>73.099999999999994</v>
      </c>
      <c r="BS335">
        <v>3.5</v>
      </c>
      <c r="BT335">
        <v>115500</v>
      </c>
      <c r="BU335">
        <v>162400</v>
      </c>
      <c r="BV335">
        <v>71.099999999999994</v>
      </c>
      <c r="BW335">
        <v>4.4000000000000004</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45900</v>
      </c>
      <c r="E336">
        <v>60800</v>
      </c>
      <c r="F336">
        <v>75.400000000000006</v>
      </c>
      <c r="G336">
        <v>3.4</v>
      </c>
      <c r="H336">
        <v>49100</v>
      </c>
      <c r="I336">
        <v>61300</v>
      </c>
      <c r="J336">
        <v>80.099999999999994</v>
      </c>
      <c r="K336">
        <v>3.3</v>
      </c>
      <c r="L336">
        <v>46100</v>
      </c>
      <c r="M336">
        <v>61300</v>
      </c>
      <c r="N336">
        <v>75.3</v>
      </c>
      <c r="O336">
        <v>5.7</v>
      </c>
      <c r="P336">
        <v>48500</v>
      </c>
      <c r="Q336">
        <v>63400</v>
      </c>
      <c r="R336">
        <v>76.5</v>
      </c>
      <c r="S336">
        <v>6.1</v>
      </c>
      <c r="T336">
        <v>48000</v>
      </c>
      <c r="U336">
        <v>61400</v>
      </c>
      <c r="V336">
        <v>78.099999999999994</v>
      </c>
      <c r="W336">
        <v>6.3</v>
      </c>
      <c r="X336">
        <v>49000</v>
      </c>
      <c r="Y336">
        <v>63500</v>
      </c>
      <c r="Z336">
        <v>77.099999999999994</v>
      </c>
      <c r="AA336">
        <v>6.7</v>
      </c>
      <c r="AB336">
        <v>48400</v>
      </c>
      <c r="AC336">
        <v>65300</v>
      </c>
      <c r="AD336">
        <v>74.2</v>
      </c>
      <c r="AE336">
        <v>6.9</v>
      </c>
      <c r="AF336">
        <v>45400</v>
      </c>
      <c r="AG336">
        <v>65500</v>
      </c>
      <c r="AH336">
        <v>69.3</v>
      </c>
      <c r="AI336">
        <v>7.6</v>
      </c>
      <c r="AJ336">
        <v>46300</v>
      </c>
      <c r="AK336">
        <v>65900</v>
      </c>
      <c r="AL336">
        <v>70.3</v>
      </c>
      <c r="AM336">
        <v>7.4</v>
      </c>
      <c r="AN336">
        <v>48700</v>
      </c>
      <c r="AO336">
        <v>66400</v>
      </c>
      <c r="AP336">
        <v>73.3</v>
      </c>
      <c r="AQ336">
        <v>7.1</v>
      </c>
      <c r="AR336">
        <v>53500</v>
      </c>
      <c r="AS336">
        <v>65500</v>
      </c>
      <c r="AT336">
        <v>81.7</v>
      </c>
      <c r="AU336">
        <v>6.1</v>
      </c>
      <c r="AV336">
        <v>52900</v>
      </c>
      <c r="AW336">
        <v>65200</v>
      </c>
      <c r="AX336">
        <v>81.2</v>
      </c>
      <c r="AY336">
        <v>5.9</v>
      </c>
      <c r="AZ336">
        <v>51500</v>
      </c>
      <c r="BA336">
        <v>65900</v>
      </c>
      <c r="BB336">
        <v>78.099999999999994</v>
      </c>
      <c r="BC336">
        <v>6.1</v>
      </c>
      <c r="BD336">
        <v>51700</v>
      </c>
      <c r="BE336">
        <v>65800</v>
      </c>
      <c r="BF336">
        <v>78.5</v>
      </c>
      <c r="BG336">
        <v>5.8</v>
      </c>
      <c r="BH336">
        <v>53300</v>
      </c>
      <c r="BI336">
        <v>65900</v>
      </c>
      <c r="BJ336">
        <v>80.8</v>
      </c>
      <c r="BK336">
        <v>5.6</v>
      </c>
      <c r="BL336">
        <v>53500</v>
      </c>
      <c r="BM336">
        <v>66700</v>
      </c>
      <c r="BN336">
        <v>80.2</v>
      </c>
      <c r="BO336">
        <v>5.6</v>
      </c>
      <c r="BP336">
        <v>48100</v>
      </c>
      <c r="BQ336">
        <v>65600</v>
      </c>
      <c r="BR336">
        <v>73.400000000000006</v>
      </c>
      <c r="BS336">
        <v>7.3</v>
      </c>
      <c r="BT336">
        <v>55400</v>
      </c>
      <c r="BU336">
        <v>66000</v>
      </c>
      <c r="BV336">
        <v>83.9</v>
      </c>
      <c r="BW336">
        <v>6.1</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261100</v>
      </c>
      <c r="E337">
        <v>344800</v>
      </c>
      <c r="F337">
        <v>75.7</v>
      </c>
      <c r="G337">
        <v>1.4</v>
      </c>
      <c r="H337">
        <v>266500</v>
      </c>
      <c r="I337">
        <v>346600</v>
      </c>
      <c r="J337">
        <v>76.900000000000006</v>
      </c>
      <c r="K337">
        <v>1.5</v>
      </c>
      <c r="L337">
        <v>275500</v>
      </c>
      <c r="M337">
        <v>351700</v>
      </c>
      <c r="N337">
        <v>78.3</v>
      </c>
      <c r="O337">
        <v>2.2999999999999998</v>
      </c>
      <c r="P337">
        <v>266800</v>
      </c>
      <c r="Q337">
        <v>352100</v>
      </c>
      <c r="R337">
        <v>75.8</v>
      </c>
      <c r="S337">
        <v>2.6</v>
      </c>
      <c r="T337">
        <v>269400</v>
      </c>
      <c r="U337">
        <v>352600</v>
      </c>
      <c r="V337">
        <v>76.400000000000006</v>
      </c>
      <c r="W337">
        <v>2.5</v>
      </c>
      <c r="X337">
        <v>269100</v>
      </c>
      <c r="Y337">
        <v>356200</v>
      </c>
      <c r="Z337">
        <v>75.5</v>
      </c>
      <c r="AA337">
        <v>2.7</v>
      </c>
      <c r="AB337">
        <v>265000</v>
      </c>
      <c r="AC337">
        <v>356600</v>
      </c>
      <c r="AD337">
        <v>74.3</v>
      </c>
      <c r="AE337">
        <v>2.7</v>
      </c>
      <c r="AF337">
        <v>257100</v>
      </c>
      <c r="AG337">
        <v>355100</v>
      </c>
      <c r="AH337">
        <v>72.400000000000006</v>
      </c>
      <c r="AI337">
        <v>2.9</v>
      </c>
      <c r="AJ337">
        <v>266800</v>
      </c>
      <c r="AK337">
        <v>351700</v>
      </c>
      <c r="AL337">
        <v>75.900000000000006</v>
      </c>
      <c r="AM337">
        <v>2.7</v>
      </c>
      <c r="AN337">
        <v>269300</v>
      </c>
      <c r="AO337">
        <v>353400</v>
      </c>
      <c r="AP337">
        <v>76.2</v>
      </c>
      <c r="AQ337">
        <v>2.7</v>
      </c>
      <c r="AR337">
        <v>273400</v>
      </c>
      <c r="AS337">
        <v>349300</v>
      </c>
      <c r="AT337">
        <v>78.3</v>
      </c>
      <c r="AU337">
        <v>2.5</v>
      </c>
      <c r="AV337">
        <v>266500</v>
      </c>
      <c r="AW337">
        <v>350100</v>
      </c>
      <c r="AX337">
        <v>76.099999999999994</v>
      </c>
      <c r="AY337">
        <v>2.7</v>
      </c>
      <c r="AZ337">
        <v>267100</v>
      </c>
      <c r="BA337">
        <v>350600</v>
      </c>
      <c r="BB337">
        <v>76.2</v>
      </c>
      <c r="BC337">
        <v>2.7</v>
      </c>
      <c r="BD337">
        <v>269600</v>
      </c>
      <c r="BE337">
        <v>350800</v>
      </c>
      <c r="BF337">
        <v>76.900000000000006</v>
      </c>
      <c r="BG337">
        <v>2.6</v>
      </c>
      <c r="BH337">
        <v>276100</v>
      </c>
      <c r="BI337">
        <v>347500</v>
      </c>
      <c r="BJ337">
        <v>79.400000000000006</v>
      </c>
      <c r="BK337">
        <v>2.6</v>
      </c>
      <c r="BL337">
        <v>272200</v>
      </c>
      <c r="BM337">
        <v>349100</v>
      </c>
      <c r="BN337">
        <v>78</v>
      </c>
      <c r="BO337">
        <v>2.6</v>
      </c>
      <c r="BP337">
        <v>272500</v>
      </c>
      <c r="BQ337">
        <v>350000</v>
      </c>
      <c r="BR337">
        <v>77.900000000000006</v>
      </c>
      <c r="BS337">
        <v>2.8</v>
      </c>
      <c r="BT337">
        <v>273000</v>
      </c>
      <c r="BU337">
        <v>345700</v>
      </c>
      <c r="BV337">
        <v>79</v>
      </c>
      <c r="BW337">
        <v>2.7</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48600</v>
      </c>
      <c r="E338">
        <v>59500</v>
      </c>
      <c r="F338">
        <v>81.8</v>
      </c>
      <c r="G338">
        <v>3.4</v>
      </c>
      <c r="H338">
        <v>47600</v>
      </c>
      <c r="I338">
        <v>60300</v>
      </c>
      <c r="J338">
        <v>78.900000000000006</v>
      </c>
      <c r="K338">
        <v>3.3</v>
      </c>
      <c r="L338">
        <v>47800</v>
      </c>
      <c r="M338">
        <v>61800</v>
      </c>
      <c r="N338">
        <v>77.3</v>
      </c>
      <c r="O338">
        <v>5.7</v>
      </c>
      <c r="P338">
        <v>45500</v>
      </c>
      <c r="Q338">
        <v>61200</v>
      </c>
      <c r="R338">
        <v>74.5</v>
      </c>
      <c r="S338">
        <v>6.3</v>
      </c>
      <c r="T338">
        <v>46300</v>
      </c>
      <c r="U338">
        <v>62100</v>
      </c>
      <c r="V338">
        <v>74.599999999999994</v>
      </c>
      <c r="W338">
        <v>6.4</v>
      </c>
      <c r="X338">
        <v>46100</v>
      </c>
      <c r="Y338">
        <v>62100</v>
      </c>
      <c r="Z338">
        <v>74.2</v>
      </c>
      <c r="AA338">
        <v>7.2</v>
      </c>
      <c r="AB338">
        <v>48900</v>
      </c>
      <c r="AC338">
        <v>63600</v>
      </c>
      <c r="AD338">
        <v>76.900000000000006</v>
      </c>
      <c r="AE338">
        <v>6.6</v>
      </c>
      <c r="AF338">
        <v>49800</v>
      </c>
      <c r="AG338">
        <v>63800</v>
      </c>
      <c r="AH338">
        <v>78</v>
      </c>
      <c r="AI338">
        <v>6.6</v>
      </c>
      <c r="AJ338">
        <v>48600</v>
      </c>
      <c r="AK338">
        <v>66300</v>
      </c>
      <c r="AL338">
        <v>73.3</v>
      </c>
      <c r="AM338">
        <v>7.3</v>
      </c>
      <c r="AN338">
        <v>44400</v>
      </c>
      <c r="AO338">
        <v>65200</v>
      </c>
      <c r="AP338">
        <v>68.099999999999994</v>
      </c>
      <c r="AQ338">
        <v>7.5</v>
      </c>
      <c r="AR338">
        <v>47600</v>
      </c>
      <c r="AS338">
        <v>65100</v>
      </c>
      <c r="AT338">
        <v>73.2</v>
      </c>
      <c r="AU338">
        <v>7</v>
      </c>
      <c r="AV338">
        <v>49100</v>
      </c>
      <c r="AW338">
        <v>64600</v>
      </c>
      <c r="AX338">
        <v>76</v>
      </c>
      <c r="AY338">
        <v>6.8</v>
      </c>
      <c r="AZ338">
        <v>51700</v>
      </c>
      <c r="BA338">
        <v>64900</v>
      </c>
      <c r="BB338">
        <v>79.5</v>
      </c>
      <c r="BC338">
        <v>6.6</v>
      </c>
      <c r="BD338">
        <v>54500</v>
      </c>
      <c r="BE338">
        <v>65000</v>
      </c>
      <c r="BF338">
        <v>83.9</v>
      </c>
      <c r="BG338">
        <v>6.2</v>
      </c>
      <c r="BH338">
        <v>57600</v>
      </c>
      <c r="BI338">
        <v>66900</v>
      </c>
      <c r="BJ338">
        <v>86.2</v>
      </c>
      <c r="BK338">
        <v>5.8</v>
      </c>
      <c r="BL338">
        <v>52600</v>
      </c>
      <c r="BM338">
        <v>65000</v>
      </c>
      <c r="BN338">
        <v>80.900000000000006</v>
      </c>
      <c r="BO338">
        <v>6.7</v>
      </c>
      <c r="BP338">
        <v>52800</v>
      </c>
      <c r="BQ338">
        <v>66400</v>
      </c>
      <c r="BR338">
        <v>79.599999999999994</v>
      </c>
      <c r="BS338">
        <v>7.1</v>
      </c>
      <c r="BT338">
        <v>49700</v>
      </c>
      <c r="BU338">
        <v>65300</v>
      </c>
      <c r="BV338">
        <v>76.2</v>
      </c>
      <c r="BW338">
        <v>8.4</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54500</v>
      </c>
      <c r="E339">
        <v>70700</v>
      </c>
      <c r="F339">
        <v>77.099999999999994</v>
      </c>
      <c r="G339">
        <v>3.3</v>
      </c>
      <c r="H339">
        <v>57000</v>
      </c>
      <c r="I339">
        <v>70800</v>
      </c>
      <c r="J339">
        <v>80.599999999999994</v>
      </c>
      <c r="K339">
        <v>3.4</v>
      </c>
      <c r="L339">
        <v>57100</v>
      </c>
      <c r="M339">
        <v>71400</v>
      </c>
      <c r="N339">
        <v>79.900000000000006</v>
      </c>
      <c r="O339">
        <v>5</v>
      </c>
      <c r="P339">
        <v>54600</v>
      </c>
      <c r="Q339">
        <v>71800</v>
      </c>
      <c r="R339">
        <v>76.099999999999994</v>
      </c>
      <c r="S339">
        <v>5.9</v>
      </c>
      <c r="T339">
        <v>57900</v>
      </c>
      <c r="U339">
        <v>72300</v>
      </c>
      <c r="V339">
        <v>80.099999999999994</v>
      </c>
      <c r="W339">
        <v>5.3</v>
      </c>
      <c r="X339">
        <v>57200</v>
      </c>
      <c r="Y339">
        <v>74200</v>
      </c>
      <c r="Z339">
        <v>77.099999999999994</v>
      </c>
      <c r="AA339">
        <v>5.9</v>
      </c>
      <c r="AB339">
        <v>57100</v>
      </c>
      <c r="AC339">
        <v>72500</v>
      </c>
      <c r="AD339">
        <v>78.8</v>
      </c>
      <c r="AE339">
        <v>5.4</v>
      </c>
      <c r="AF339">
        <v>56600</v>
      </c>
      <c r="AG339">
        <v>72300</v>
      </c>
      <c r="AH339">
        <v>78.3</v>
      </c>
      <c r="AI339">
        <v>5.9</v>
      </c>
      <c r="AJ339">
        <v>54800</v>
      </c>
      <c r="AK339">
        <v>72500</v>
      </c>
      <c r="AL339">
        <v>75.599999999999994</v>
      </c>
      <c r="AM339">
        <v>5.8</v>
      </c>
      <c r="AN339">
        <v>53900</v>
      </c>
      <c r="AO339">
        <v>73200</v>
      </c>
      <c r="AP339">
        <v>73.7</v>
      </c>
      <c r="AQ339">
        <v>5.9</v>
      </c>
      <c r="AR339">
        <v>56500</v>
      </c>
      <c r="AS339">
        <v>71000</v>
      </c>
      <c r="AT339">
        <v>79.599999999999994</v>
      </c>
      <c r="AU339">
        <v>5.4</v>
      </c>
      <c r="AV339">
        <v>59000</v>
      </c>
      <c r="AW339">
        <v>74100</v>
      </c>
      <c r="AX339">
        <v>79.5</v>
      </c>
      <c r="AY339">
        <v>5.8</v>
      </c>
      <c r="AZ339">
        <v>60200</v>
      </c>
      <c r="BA339">
        <v>74000</v>
      </c>
      <c r="BB339">
        <v>81.3</v>
      </c>
      <c r="BC339">
        <v>5.7</v>
      </c>
      <c r="BD339">
        <v>55100</v>
      </c>
      <c r="BE339">
        <v>73300</v>
      </c>
      <c r="BF339">
        <v>75.099999999999994</v>
      </c>
      <c r="BG339">
        <v>6.2</v>
      </c>
      <c r="BH339">
        <v>60000</v>
      </c>
      <c r="BI339">
        <v>73600</v>
      </c>
      <c r="BJ339">
        <v>81.5</v>
      </c>
      <c r="BK339">
        <v>6.6</v>
      </c>
      <c r="BL339">
        <v>57000</v>
      </c>
      <c r="BM339">
        <v>72900</v>
      </c>
      <c r="BN339">
        <v>78.3</v>
      </c>
      <c r="BO339">
        <v>5.9</v>
      </c>
      <c r="BP339">
        <v>57500</v>
      </c>
      <c r="BQ339">
        <v>72700</v>
      </c>
      <c r="BR339">
        <v>79.2</v>
      </c>
      <c r="BS339">
        <v>5.5</v>
      </c>
      <c r="BT339">
        <v>57600</v>
      </c>
      <c r="BU339">
        <v>71100</v>
      </c>
      <c r="BV339">
        <v>80.900000000000006</v>
      </c>
      <c r="BW339">
        <v>5.2</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48700</v>
      </c>
      <c r="E340">
        <v>63500</v>
      </c>
      <c r="F340">
        <v>76.7</v>
      </c>
      <c r="G340">
        <v>3.1</v>
      </c>
      <c r="H340">
        <v>47700</v>
      </c>
      <c r="I340">
        <v>63500</v>
      </c>
      <c r="J340">
        <v>75</v>
      </c>
      <c r="K340">
        <v>3.7</v>
      </c>
      <c r="L340">
        <v>45500</v>
      </c>
      <c r="M340">
        <v>64600</v>
      </c>
      <c r="N340">
        <v>70.5</v>
      </c>
      <c r="O340">
        <v>6.2</v>
      </c>
      <c r="P340">
        <v>49100</v>
      </c>
      <c r="Q340">
        <v>63100</v>
      </c>
      <c r="R340">
        <v>77.8</v>
      </c>
      <c r="S340">
        <v>5.8</v>
      </c>
      <c r="T340">
        <v>43800</v>
      </c>
      <c r="U340">
        <v>63800</v>
      </c>
      <c r="V340">
        <v>68.599999999999994</v>
      </c>
      <c r="W340">
        <v>6.2</v>
      </c>
      <c r="X340">
        <v>46300</v>
      </c>
      <c r="Y340">
        <v>63000</v>
      </c>
      <c r="Z340">
        <v>73.5</v>
      </c>
      <c r="AA340">
        <v>6.5</v>
      </c>
      <c r="AB340">
        <v>45800</v>
      </c>
      <c r="AC340">
        <v>63500</v>
      </c>
      <c r="AD340">
        <v>72.099999999999994</v>
      </c>
      <c r="AE340">
        <v>6.6</v>
      </c>
      <c r="AF340">
        <v>43900</v>
      </c>
      <c r="AG340">
        <v>65300</v>
      </c>
      <c r="AH340">
        <v>67.2</v>
      </c>
      <c r="AI340">
        <v>6.7</v>
      </c>
      <c r="AJ340">
        <v>40600</v>
      </c>
      <c r="AK340">
        <v>63400</v>
      </c>
      <c r="AL340">
        <v>64</v>
      </c>
      <c r="AM340">
        <v>6.9</v>
      </c>
      <c r="AN340">
        <v>45200</v>
      </c>
      <c r="AO340">
        <v>64800</v>
      </c>
      <c r="AP340">
        <v>69.7</v>
      </c>
      <c r="AQ340">
        <v>7.5</v>
      </c>
      <c r="AR340">
        <v>49300</v>
      </c>
      <c r="AS340">
        <v>64000</v>
      </c>
      <c r="AT340">
        <v>77</v>
      </c>
      <c r="AU340">
        <v>6.2</v>
      </c>
      <c r="AV340">
        <v>44300</v>
      </c>
      <c r="AW340">
        <v>62800</v>
      </c>
      <c r="AX340">
        <v>70.5</v>
      </c>
      <c r="AY340">
        <v>7.6</v>
      </c>
      <c r="AZ340">
        <v>45200</v>
      </c>
      <c r="BA340">
        <v>64100</v>
      </c>
      <c r="BB340">
        <v>70.599999999999994</v>
      </c>
      <c r="BC340">
        <v>7.5</v>
      </c>
      <c r="BD340">
        <v>48100</v>
      </c>
      <c r="BE340">
        <v>62400</v>
      </c>
      <c r="BF340">
        <v>77</v>
      </c>
      <c r="BG340">
        <v>7.1</v>
      </c>
      <c r="BH340">
        <v>47500</v>
      </c>
      <c r="BI340">
        <v>61500</v>
      </c>
      <c r="BJ340">
        <v>77.3</v>
      </c>
      <c r="BK340">
        <v>6.7</v>
      </c>
      <c r="BL340">
        <v>48900</v>
      </c>
      <c r="BM340">
        <v>62000</v>
      </c>
      <c r="BN340">
        <v>78.8</v>
      </c>
      <c r="BO340">
        <v>6.7</v>
      </c>
      <c r="BP340">
        <v>49500</v>
      </c>
      <c r="BQ340">
        <v>60500</v>
      </c>
      <c r="BR340">
        <v>81.8</v>
      </c>
      <c r="BS340">
        <v>7.3</v>
      </c>
      <c r="BT340">
        <v>45600</v>
      </c>
      <c r="BU340">
        <v>58700</v>
      </c>
      <c r="BV340">
        <v>77.599999999999994</v>
      </c>
      <c r="BW340">
        <v>7.1</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44300</v>
      </c>
      <c r="E341">
        <v>61600</v>
      </c>
      <c r="F341">
        <v>71.900000000000006</v>
      </c>
      <c r="G341">
        <v>3.6</v>
      </c>
      <c r="H341">
        <v>45000</v>
      </c>
      <c r="I341">
        <v>61800</v>
      </c>
      <c r="J341">
        <v>72.7</v>
      </c>
      <c r="K341">
        <v>4</v>
      </c>
      <c r="L341">
        <v>44400</v>
      </c>
      <c r="M341">
        <v>63200</v>
      </c>
      <c r="N341">
        <v>70.400000000000006</v>
      </c>
      <c r="O341">
        <v>6.7</v>
      </c>
      <c r="P341">
        <v>42500</v>
      </c>
      <c r="Q341">
        <v>63100</v>
      </c>
      <c r="R341">
        <v>67.400000000000006</v>
      </c>
      <c r="S341">
        <v>7</v>
      </c>
      <c r="T341">
        <v>45700</v>
      </c>
      <c r="U341">
        <v>61500</v>
      </c>
      <c r="V341">
        <v>74.3</v>
      </c>
      <c r="W341">
        <v>6.4</v>
      </c>
      <c r="X341">
        <v>42800</v>
      </c>
      <c r="Y341">
        <v>62200</v>
      </c>
      <c r="Z341">
        <v>68.8</v>
      </c>
      <c r="AA341">
        <v>7.3</v>
      </c>
      <c r="AB341">
        <v>43900</v>
      </c>
      <c r="AC341">
        <v>61100</v>
      </c>
      <c r="AD341">
        <v>71.900000000000006</v>
      </c>
      <c r="AE341">
        <v>7</v>
      </c>
      <c r="AF341">
        <v>46200</v>
      </c>
      <c r="AG341">
        <v>62200</v>
      </c>
      <c r="AH341">
        <v>74.3</v>
      </c>
      <c r="AI341">
        <v>6.5</v>
      </c>
      <c r="AJ341">
        <v>44600</v>
      </c>
      <c r="AK341">
        <v>60400</v>
      </c>
      <c r="AL341">
        <v>73.8</v>
      </c>
      <c r="AM341">
        <v>6.4</v>
      </c>
      <c r="AN341">
        <v>43500</v>
      </c>
      <c r="AO341">
        <v>59100</v>
      </c>
      <c r="AP341">
        <v>73.599999999999994</v>
      </c>
      <c r="AQ341">
        <v>6.7</v>
      </c>
      <c r="AR341">
        <v>42400</v>
      </c>
      <c r="AS341">
        <v>58900</v>
      </c>
      <c r="AT341">
        <v>72</v>
      </c>
      <c r="AU341">
        <v>6.3</v>
      </c>
      <c r="AV341">
        <v>42600</v>
      </c>
      <c r="AW341">
        <v>59300</v>
      </c>
      <c r="AX341">
        <v>71.8</v>
      </c>
      <c r="AY341">
        <v>6.9</v>
      </c>
      <c r="AZ341">
        <v>42500</v>
      </c>
      <c r="BA341">
        <v>58700</v>
      </c>
      <c r="BB341">
        <v>72.400000000000006</v>
      </c>
      <c r="BC341">
        <v>7.6</v>
      </c>
      <c r="BD341">
        <v>44700</v>
      </c>
      <c r="BE341">
        <v>58600</v>
      </c>
      <c r="BF341">
        <v>76.2</v>
      </c>
      <c r="BG341">
        <v>6.7</v>
      </c>
      <c r="BH341">
        <v>46800</v>
      </c>
      <c r="BI341">
        <v>57000</v>
      </c>
      <c r="BJ341">
        <v>82.1</v>
      </c>
      <c r="BK341">
        <v>5.8</v>
      </c>
      <c r="BL341">
        <v>42500</v>
      </c>
      <c r="BM341">
        <v>57200</v>
      </c>
      <c r="BN341">
        <v>74.3</v>
      </c>
      <c r="BO341">
        <v>6.9</v>
      </c>
      <c r="BP341">
        <v>45000</v>
      </c>
      <c r="BQ341">
        <v>56000</v>
      </c>
      <c r="BR341">
        <v>80.3</v>
      </c>
      <c r="BS341">
        <v>6.9</v>
      </c>
      <c r="BT341">
        <v>42500</v>
      </c>
      <c r="BU341">
        <v>58000</v>
      </c>
      <c r="BV341">
        <v>73.400000000000006</v>
      </c>
      <c r="BW341">
        <v>7.8</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96000</v>
      </c>
      <c r="E342">
        <v>122900</v>
      </c>
      <c r="F342">
        <v>78.099999999999994</v>
      </c>
      <c r="G342">
        <v>2.4</v>
      </c>
      <c r="H342">
        <v>96600</v>
      </c>
      <c r="I342">
        <v>125100</v>
      </c>
      <c r="J342">
        <v>77.2</v>
      </c>
      <c r="K342">
        <v>2.5</v>
      </c>
      <c r="L342">
        <v>97400</v>
      </c>
      <c r="M342">
        <v>127100</v>
      </c>
      <c r="N342">
        <v>76.599999999999994</v>
      </c>
      <c r="O342">
        <v>2.6</v>
      </c>
      <c r="P342">
        <v>96400</v>
      </c>
      <c r="Q342">
        <v>128200</v>
      </c>
      <c r="R342">
        <v>75.2</v>
      </c>
      <c r="S342">
        <v>2.7</v>
      </c>
      <c r="T342">
        <v>97600</v>
      </c>
      <c r="U342">
        <v>127600</v>
      </c>
      <c r="V342">
        <v>76.5</v>
      </c>
      <c r="W342">
        <v>2.6</v>
      </c>
      <c r="X342">
        <v>93900</v>
      </c>
      <c r="Y342">
        <v>129000</v>
      </c>
      <c r="Z342">
        <v>72.8</v>
      </c>
      <c r="AA342">
        <v>2.7</v>
      </c>
      <c r="AB342">
        <v>91700</v>
      </c>
      <c r="AC342">
        <v>129300</v>
      </c>
      <c r="AD342">
        <v>70.900000000000006</v>
      </c>
      <c r="AE342">
        <v>2.8</v>
      </c>
      <c r="AF342">
        <v>96500</v>
      </c>
      <c r="AG342">
        <v>129600</v>
      </c>
      <c r="AH342">
        <v>74.5</v>
      </c>
      <c r="AI342">
        <v>2.9</v>
      </c>
      <c r="AJ342">
        <v>101600</v>
      </c>
      <c r="AK342">
        <v>130200</v>
      </c>
      <c r="AL342">
        <v>78</v>
      </c>
      <c r="AM342">
        <v>2.6</v>
      </c>
      <c r="AN342">
        <v>97300</v>
      </c>
      <c r="AO342">
        <v>133500</v>
      </c>
      <c r="AP342">
        <v>72.900000000000006</v>
      </c>
      <c r="AQ342">
        <v>2.6</v>
      </c>
      <c r="AR342">
        <v>97400</v>
      </c>
      <c r="AS342">
        <v>133700</v>
      </c>
      <c r="AT342">
        <v>72.8</v>
      </c>
      <c r="AU342">
        <v>2.5</v>
      </c>
      <c r="AV342">
        <v>103400</v>
      </c>
      <c r="AW342">
        <v>135300</v>
      </c>
      <c r="AX342">
        <v>76.400000000000006</v>
      </c>
      <c r="AY342">
        <v>2.4</v>
      </c>
      <c r="AZ342">
        <v>106000</v>
      </c>
      <c r="BA342">
        <v>135800</v>
      </c>
      <c r="BB342">
        <v>78.099999999999994</v>
      </c>
      <c r="BC342">
        <v>2.5</v>
      </c>
      <c r="BD342">
        <v>101600</v>
      </c>
      <c r="BE342">
        <v>135700</v>
      </c>
      <c r="BF342">
        <v>74.900000000000006</v>
      </c>
      <c r="BG342">
        <v>2.7</v>
      </c>
      <c r="BH342">
        <v>108100</v>
      </c>
      <c r="BI342">
        <v>136300</v>
      </c>
      <c r="BJ342">
        <v>79.3</v>
      </c>
      <c r="BK342">
        <v>2.6</v>
      </c>
      <c r="BL342">
        <v>106900</v>
      </c>
      <c r="BM342">
        <v>134900</v>
      </c>
      <c r="BN342">
        <v>79.2</v>
      </c>
      <c r="BO342">
        <v>2.8</v>
      </c>
      <c r="BP342">
        <v>105000</v>
      </c>
      <c r="BQ342">
        <v>134900</v>
      </c>
      <c r="BR342">
        <v>77.900000000000006</v>
      </c>
      <c r="BS342">
        <v>3.3</v>
      </c>
      <c r="BT342">
        <v>108600</v>
      </c>
      <c r="BU342">
        <v>134900</v>
      </c>
      <c r="BV342">
        <v>80.5</v>
      </c>
      <c r="BW342">
        <v>3.2</v>
      </c>
    </row>
    <row r="345" spans="1:75" x14ac:dyDescent="0.3">
      <c r="A345" t="s">
        <v>466</v>
      </c>
      <c r="B345" t="s">
        <v>466</v>
      </c>
      <c r="D345">
        <f>SUMIF($B$10:$B$342,$B345,D$10:D$342)-SUMIFS(D$10:D$342,$B10:$B342,$B345,$C10:$C342,"SC")</f>
        <v>4946400</v>
      </c>
      <c r="E345">
        <f>SUMIF($B$10:$B$342,$B345,E$10:E$342)-SUMIFS(E$10:E$342,$B10:$B342,$B345,$C10:$C342,"SC")</f>
        <v>6498900</v>
      </c>
      <c r="F345">
        <f>100*D345/E345</f>
        <v>76.111341919401738</v>
      </c>
      <c r="H345">
        <f>SUMIF($B$10:$B$342,$B345,H$10:H$342)-SUMIFS(H$10:H$342,$B10:$B342,$B345,$C10:$C342,"SC")</f>
        <v>4995600</v>
      </c>
      <c r="I345">
        <f>SUMIF($B$10:$B$342,$B345,I$10:I$342)-SUMIFS(I$10:I$342,$B10:$B342,$B345,$C10:$C342,"SC")</f>
        <v>6546200</v>
      </c>
      <c r="J345">
        <f>100*H345/I345</f>
        <v>76.312975466682957</v>
      </c>
      <c r="L345">
        <f>SUMIF($B$10:$B$342,$B345,L$10:L$342)-SUMIFS(L$10:L$342,$B10:$B342,$B345,$C10:$C342,"SC")</f>
        <v>5011500</v>
      </c>
      <c r="M345">
        <f>SUMIF($B$10:$B$342,$B345,M$10:M$342)-SUMIFS(M$10:M$342,$B10:$B342,$B345,$C10:$C342,"SC")</f>
        <v>6605100</v>
      </c>
      <c r="N345">
        <f>100*L345/M345</f>
        <v>75.873188899486763</v>
      </c>
      <c r="P345">
        <f>SUMIF($B$10:$B$342,$B345,P$10:P$342)-SUMIFS(P$10:P$342,$B10:$B342,$B345,$C10:$C342,"SC")</f>
        <v>5045900</v>
      </c>
      <c r="Q345">
        <f>SUMIF($B$10:$B$342,$B345,Q$10:Q$342)-SUMIFS(Q$10:Q$342,$B10:$B342,$B345,$C10:$C342,"SC")</f>
        <v>6670900</v>
      </c>
      <c r="R345">
        <f>100*P345/Q345</f>
        <v>75.640468302627838</v>
      </c>
      <c r="T345">
        <f>SUMIF($B$10:$B$342,$B345,T$10:T$342)-SUMIFS(T$10:T$342,$B10:$B342,$B345,$C10:$C342,"SC")</f>
        <v>5078900</v>
      </c>
      <c r="U345">
        <f>SUMIF($B$10:$B$342,$B345,U$10:U$342)-SUMIFS(U$10:U$342,$B10:$B342,$B345,$C10:$C342,"SC")</f>
        <v>6706100</v>
      </c>
      <c r="V345">
        <f>100*T345/U345</f>
        <v>75.735524373331742</v>
      </c>
      <c r="X345">
        <f>SUMIF($B$10:$B$342,$B345,X$10:X$342)-SUMIFS(X$10:X$342,$B10:$B342,$B345,$C10:$C342,"SC")</f>
        <v>4979100</v>
      </c>
      <c r="Y345">
        <f>SUMIF($B$10:$B$342,$B345,Y$10:Y$342)-SUMIFS(Y$10:Y$342,$B10:$B342,$B345,$C10:$C342,"SC")</f>
        <v>6682500</v>
      </c>
      <c r="Z345">
        <f>100*X345/Y345</f>
        <v>74.509539842873181</v>
      </c>
      <c r="AB345">
        <f>SUMIF($B$10:$B$342,$B345,AB$10:AB$342)-SUMIFS(AB$10:AB$342,$B10:$B342,$B345,$C10:$C342,"SC")</f>
        <v>4919200</v>
      </c>
      <c r="AC345">
        <f>SUMIF($B$10:$B$342,$B345,AC$10:AC$342)-SUMIFS(AC$10:AC$342,$B10:$B342,$B345,$C10:$C342,"SC")</f>
        <v>6688500</v>
      </c>
      <c r="AD345">
        <f>100*AB345/AC345</f>
        <v>73.547133138969869</v>
      </c>
      <c r="AF345">
        <f>SUMIF($B$10:$B$342,$B345,AF$10:AF$342)-SUMIFS(AF$10:AF$342,$B10:$B342,$B345,$C10:$C342,"SC")</f>
        <v>4935700</v>
      </c>
      <c r="AG345">
        <f>SUMIF($B$10:$B$342,$B345,AG$10:AG$342)-SUMIFS(AG$10:AG$342,$B10:$B342,$B345,$C10:$C342,"SC")</f>
        <v>6693900</v>
      </c>
      <c r="AH345">
        <f>100*AF345/AG345</f>
        <v>73.734295403277613</v>
      </c>
      <c r="AJ345">
        <f>SUMIF($B$10:$B$342,$B345,AJ$10:AJ$342)-SUMIFS(AJ$10:AJ$342,$B10:$B342,$B345,$C10:$C342,"SC")</f>
        <v>4925500</v>
      </c>
      <c r="AK345">
        <f>SUMIF($B$10:$B$342,$B345,AK$10:AK$342)-SUMIFS(AK$10:AK$342,$B10:$B342,$B345,$C10:$C342,"SC")</f>
        <v>6653100</v>
      </c>
      <c r="AL345">
        <f>100*AJ345/AK345</f>
        <v>74.033157475462573</v>
      </c>
      <c r="AN345">
        <f>SUMIF($B$10:$B$342,$B345,AN$10:AN$342)-SUMIFS(AN$10:AN$342,$B10:$B342,$B345,$C10:$C342,"SC")</f>
        <v>4958100</v>
      </c>
      <c r="AO345">
        <f>SUMIF($B$10:$B$342,$B345,AO$10:AO$342)-SUMIFS(AO$10:AO$342,$B10:$B342,$B345,$C10:$C342,"SC")</f>
        <v>6633400</v>
      </c>
      <c r="AP345">
        <f>100*AN345/AO345</f>
        <v>74.744474929900207</v>
      </c>
      <c r="AR345">
        <f>SUMIF($B$10:$B$342,$B345,AR$10:AR$342)-SUMIFS(AR$10:AR$342,$B10:$B342,$B345,$C10:$C342,"SC")</f>
        <v>5053400</v>
      </c>
      <c r="AS345">
        <f>SUMIF($B$10:$B$342,$B345,AS$10:AS$342)-SUMIFS(AS$10:AS$342,$B10:$B342,$B345,$C10:$C342,"SC")</f>
        <v>6639700</v>
      </c>
      <c r="AT345">
        <f>100*AR345/AS345</f>
        <v>76.108860340075609</v>
      </c>
      <c r="AV345">
        <f>SUMIF($B$10:$B$342,$B345,AV$10:AV$342)-SUMIFS(AV$10:AV$342,$B10:$B342,$B345,$C10:$C342,"SC")</f>
        <v>5139500</v>
      </c>
      <c r="AW345">
        <f>SUMIF($B$10:$B$342,$B345,AW$10:AW$342)-SUMIFS(AW$10:AW$342,$B10:$B342,$B345,$C10:$C342,"SC")</f>
        <v>6658200</v>
      </c>
      <c r="AX345">
        <f>100*AV345/AW345</f>
        <v>77.190531975609019</v>
      </c>
      <c r="AZ345">
        <f>SUMIF($B$10:$B$342,$B345,AZ$10:AZ$342)-SUMIFS(AZ$10:AZ$342,$B10:$B342,$B345,$C10:$C342,"SC")</f>
        <v>5133700</v>
      </c>
      <c r="BA345">
        <f>SUMIF($B$10:$B$342,$B345,BA$10:BA$342)-SUMIFS(BA$10:BA$342,$B10:$B342,$B345,$C10:$C342,"SC")</f>
        <v>6669600</v>
      </c>
      <c r="BB345">
        <f>100*AZ345/BA345</f>
        <v>76.971632481708042</v>
      </c>
      <c r="BD345">
        <f>SUMIF($B$10:$B$342,$B345,BD$10:BD$342)-SUMIFS(BD$10:BD$342,$B10:$B342,$B345,$C10:$C342,"SC")</f>
        <v>5212200</v>
      </c>
      <c r="BE345">
        <f>SUMIF($B$10:$B$342,$B345,BE$10:BE$342)-SUMIFS(BE$10:BE$342,$B10:$B342,$B345,$C10:$C342,"SC")</f>
        <v>6679500</v>
      </c>
      <c r="BF345">
        <f>100*BD345/BE345</f>
        <v>78.032786885245898</v>
      </c>
      <c r="BH345">
        <f>SUMIF($B$10:$B$342,$B345,BH$10:BH$342)-SUMIFS(BH$10:BH$342,$B10:$B342,$B345,$C10:$C342,"SC")</f>
        <v>5189500</v>
      </c>
      <c r="BI345">
        <f>SUMIF($B$10:$B$342,$B345,BI$10:BI$342)-SUMIFS(BI$10:BI$342,$B10:$B342,$B345,$C10:$C342,"SC")</f>
        <v>6649100</v>
      </c>
      <c r="BJ345">
        <f>100*BH345/BI345</f>
        <v>78.048156893414145</v>
      </c>
      <c r="BL345">
        <f>SUMIF($B$10:$B$342,$B345,BL$10:BL$342)-SUMIFS(BL$10:BL$342,$B10:$B342,$B345,$C10:$C342,"SC")</f>
        <v>5226400</v>
      </c>
      <c r="BM345">
        <f>SUMIF($B$10:$B$342,$B345,BM$10:BM$342)-SUMIFS(BM$10:BM$342,$B10:$B342,$B345,$C10:$C342,"SC")</f>
        <v>6650100</v>
      </c>
      <c r="BN345">
        <f>100*BL345/BM345</f>
        <v>78.591299378956705</v>
      </c>
      <c r="BP345">
        <f>SUMIF($B$10:$B$342,$B345,BP$10:BP$342)-SUMIFS(BP$10:BP$342,$B10:$B342,$B345,$C10:$C342,"SC")</f>
        <v>5121300</v>
      </c>
      <c r="BQ345">
        <f>SUMIF($B$10:$B$342,$B345,BQ$10:BQ$342)-SUMIFS(BQ$10:BQ$342,$B10:$B342,$B345,$C10:$C342,"SC")</f>
        <v>6649800</v>
      </c>
      <c r="BR345">
        <f>100*BP345/BQ345</f>
        <v>77.014346296129204</v>
      </c>
      <c r="BT345">
        <f>SUMIF($B$10:$B$342,$B345,BT$10:BT$342)-SUMIFS(BT$10:BT$342,$B10:$B342,$B345,$C10:$C342,"SC")</f>
        <v>5055600</v>
      </c>
      <c r="BU345">
        <f>SUMIF($B$10:$B$342,$B345,BU$10:BU$342)-SUMIFS(BU$10:BU$342,$B10:$B342,$B345,$C10:$C342,"SC")</f>
        <v>6638500</v>
      </c>
      <c r="BV345">
        <f>100*BT345/BU345</f>
        <v>76.155758077879042</v>
      </c>
    </row>
    <row r="348" spans="1:75" x14ac:dyDescent="0.3">
      <c r="D348">
        <f>MIN(D10:D342)</f>
        <v>4300</v>
      </c>
      <c r="E348">
        <f t="shared" ref="E348:BP348" si="0">MIN(E10:E342)</f>
        <v>4800</v>
      </c>
      <c r="F348">
        <f t="shared" si="0"/>
        <v>53.2</v>
      </c>
      <c r="G348">
        <f t="shared" si="0"/>
        <v>1</v>
      </c>
      <c r="H348">
        <f t="shared" si="0"/>
        <v>6900</v>
      </c>
      <c r="I348">
        <f t="shared" si="0"/>
        <v>8900</v>
      </c>
      <c r="J348">
        <f t="shared" si="0"/>
        <v>53.3</v>
      </c>
      <c r="K348">
        <f t="shared" si="0"/>
        <v>1</v>
      </c>
      <c r="L348">
        <f t="shared" si="0"/>
        <v>2300</v>
      </c>
      <c r="M348">
        <f t="shared" si="0"/>
        <v>4000</v>
      </c>
      <c r="N348">
        <f t="shared" si="0"/>
        <v>53.1</v>
      </c>
      <c r="O348">
        <f t="shared" si="0"/>
        <v>1.5</v>
      </c>
      <c r="P348">
        <f t="shared" si="0"/>
        <v>3000</v>
      </c>
      <c r="Q348">
        <f t="shared" si="0"/>
        <v>3400</v>
      </c>
      <c r="R348">
        <f t="shared" si="0"/>
        <v>55.5</v>
      </c>
      <c r="S348">
        <f t="shared" si="0"/>
        <v>1.5</v>
      </c>
      <c r="T348">
        <f t="shared" si="0"/>
        <v>5800</v>
      </c>
      <c r="U348">
        <f t="shared" si="0"/>
        <v>6600</v>
      </c>
      <c r="V348">
        <f t="shared" si="0"/>
        <v>59.2</v>
      </c>
      <c r="W348">
        <f t="shared" si="0"/>
        <v>1.6</v>
      </c>
      <c r="X348">
        <f t="shared" si="0"/>
        <v>3500</v>
      </c>
      <c r="Y348">
        <f t="shared" si="0"/>
        <v>5500</v>
      </c>
      <c r="Z348">
        <f t="shared" si="0"/>
        <v>55.5</v>
      </c>
      <c r="AA348">
        <f t="shared" si="0"/>
        <v>1.7</v>
      </c>
      <c r="AB348">
        <f t="shared" si="0"/>
        <v>2300</v>
      </c>
      <c r="AC348">
        <f t="shared" si="0"/>
        <v>5000</v>
      </c>
      <c r="AD348">
        <f t="shared" si="0"/>
        <v>45.4</v>
      </c>
      <c r="AE348">
        <f t="shared" si="0"/>
        <v>1.8</v>
      </c>
      <c r="AF348">
        <f t="shared" si="0"/>
        <v>15900</v>
      </c>
      <c r="AG348">
        <f t="shared" si="0"/>
        <v>2100</v>
      </c>
      <c r="AH348">
        <f t="shared" si="0"/>
        <v>54.4</v>
      </c>
      <c r="AI348">
        <f t="shared" si="0"/>
        <v>1.9</v>
      </c>
      <c r="AJ348">
        <f t="shared" si="0"/>
        <v>15100</v>
      </c>
      <c r="AK348">
        <f t="shared" si="0"/>
        <v>2200</v>
      </c>
      <c r="AL348">
        <f t="shared" si="0"/>
        <v>56.9</v>
      </c>
      <c r="AM348">
        <f t="shared" si="0"/>
        <v>1.8</v>
      </c>
      <c r="AN348">
        <f t="shared" si="0"/>
        <v>16300</v>
      </c>
      <c r="AO348">
        <f t="shared" si="0"/>
        <v>20700</v>
      </c>
      <c r="AP348">
        <f t="shared" si="0"/>
        <v>58.1</v>
      </c>
      <c r="AQ348">
        <f t="shared" si="0"/>
        <v>1.9</v>
      </c>
      <c r="AR348">
        <f t="shared" si="0"/>
        <v>16600</v>
      </c>
      <c r="AS348">
        <f t="shared" si="0"/>
        <v>2900</v>
      </c>
      <c r="AT348">
        <f t="shared" si="0"/>
        <v>59.2</v>
      </c>
      <c r="AU348">
        <f t="shared" si="0"/>
        <v>1.8</v>
      </c>
      <c r="AV348">
        <f t="shared" si="0"/>
        <v>15800</v>
      </c>
      <c r="AW348">
        <f t="shared" si="0"/>
        <v>5600</v>
      </c>
      <c r="AX348">
        <f t="shared" si="0"/>
        <v>60.5</v>
      </c>
      <c r="AY348">
        <f t="shared" si="0"/>
        <v>1.8</v>
      </c>
      <c r="AZ348">
        <f t="shared" si="0"/>
        <v>4900</v>
      </c>
      <c r="BA348">
        <f t="shared" si="0"/>
        <v>6100</v>
      </c>
      <c r="BB348">
        <f t="shared" si="0"/>
        <v>61.3</v>
      </c>
      <c r="BC348">
        <f t="shared" si="0"/>
        <v>1.9</v>
      </c>
      <c r="BD348">
        <f t="shared" si="0"/>
        <v>7200</v>
      </c>
      <c r="BE348">
        <f t="shared" si="0"/>
        <v>11100</v>
      </c>
      <c r="BF348">
        <f t="shared" si="0"/>
        <v>57.4</v>
      </c>
      <c r="BG348">
        <f t="shared" si="0"/>
        <v>1.8</v>
      </c>
      <c r="BH348">
        <f t="shared" si="0"/>
        <v>5700</v>
      </c>
      <c r="BI348">
        <f t="shared" si="0"/>
        <v>7500</v>
      </c>
      <c r="BJ348">
        <f t="shared" si="0"/>
        <v>59.2</v>
      </c>
      <c r="BK348">
        <f t="shared" si="0"/>
        <v>1.9</v>
      </c>
      <c r="BL348">
        <f t="shared" si="0"/>
        <v>7400</v>
      </c>
      <c r="BM348">
        <f t="shared" si="0"/>
        <v>8500</v>
      </c>
      <c r="BN348">
        <f t="shared" si="0"/>
        <v>62.9</v>
      </c>
      <c r="BO348">
        <f t="shared" si="0"/>
        <v>1.9</v>
      </c>
      <c r="BP348">
        <f t="shared" si="0"/>
        <v>9100</v>
      </c>
      <c r="BQ348">
        <f t="shared" ref="BQ348:BV348" si="1">MIN(BQ10:BQ342)</f>
        <v>9100</v>
      </c>
      <c r="BR348">
        <f t="shared" si="1"/>
        <v>57.9</v>
      </c>
      <c r="BS348">
        <f t="shared" si="1"/>
        <v>2</v>
      </c>
      <c r="BT348">
        <f t="shared" si="1"/>
        <v>14900</v>
      </c>
      <c r="BU348">
        <f t="shared" si="1"/>
        <v>19700</v>
      </c>
      <c r="BV348">
        <f t="shared" si="1"/>
        <v>57.3</v>
      </c>
    </row>
  </sheetData>
  <sortState xmlns:xlrd2="http://schemas.microsoft.com/office/spreadsheetml/2017/richdata2" ref="A9:BW342">
    <sortCondition ref="A9:A342"/>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9E684-0BC1-4014-8F18-29020A12E66D}">
  <sheetPr codeName="Sheet9"/>
  <dimension ref="A1:AF353"/>
  <sheetViews>
    <sheetView topLeftCell="L334" workbookViewId="0">
      <selection activeCell="AF353" sqref="AF353"/>
    </sheetView>
  </sheetViews>
  <sheetFormatPr defaultRowHeight="14.4" x14ac:dyDescent="0.3"/>
  <cols>
    <col min="1" max="1" width="23.88671875" customWidth="1"/>
    <col min="2" max="2" width="19.5546875" customWidth="1"/>
  </cols>
  <sheetData>
    <row r="1" spans="1:31" x14ac:dyDescent="0.3">
      <c r="A1" t="s">
        <v>1615</v>
      </c>
    </row>
    <row r="2" spans="1:31" x14ac:dyDescent="0.3">
      <c r="A2" t="s">
        <v>8</v>
      </c>
    </row>
    <row r="4" spans="1:31" x14ac:dyDescent="0.3">
      <c r="A4" t="s">
        <v>1616</v>
      </c>
      <c r="D4" t="s">
        <v>1617</v>
      </c>
    </row>
    <row r="5" spans="1:31" x14ac:dyDescent="0.3">
      <c r="A5" t="s">
        <v>1618</v>
      </c>
      <c r="D5" t="s">
        <v>1619</v>
      </c>
    </row>
    <row r="6" spans="1:31" x14ac:dyDescent="0.3">
      <c r="A6" t="s">
        <v>1620</v>
      </c>
      <c r="D6" t="s">
        <v>1621</v>
      </c>
    </row>
    <row r="7" spans="1:31" x14ac:dyDescent="0.3">
      <c r="A7" t="s">
        <v>1032</v>
      </c>
      <c r="D7" t="s">
        <v>1622</v>
      </c>
    </row>
    <row r="8" spans="1:31" x14ac:dyDescent="0.3">
      <c r="A8">
        <v>1</v>
      </c>
      <c r="B8">
        <v>2</v>
      </c>
      <c r="C8">
        <v>3</v>
      </c>
      <c r="D8">
        <v>4</v>
      </c>
      <c r="E8">
        <v>5</v>
      </c>
      <c r="F8">
        <v>6</v>
      </c>
      <c r="G8">
        <v>7</v>
      </c>
      <c r="H8">
        <v>8</v>
      </c>
      <c r="I8">
        <v>9</v>
      </c>
      <c r="J8">
        <v>10</v>
      </c>
      <c r="K8">
        <v>11</v>
      </c>
      <c r="L8">
        <v>12</v>
      </c>
      <c r="M8">
        <v>13</v>
      </c>
      <c r="N8">
        <v>14</v>
      </c>
      <c r="O8">
        <v>15</v>
      </c>
      <c r="P8">
        <v>16</v>
      </c>
      <c r="Q8">
        <v>17</v>
      </c>
      <c r="R8">
        <v>18</v>
      </c>
      <c r="S8">
        <v>19</v>
      </c>
      <c r="T8">
        <v>20</v>
      </c>
      <c r="U8">
        <v>21</v>
      </c>
      <c r="V8">
        <v>22</v>
      </c>
      <c r="W8">
        <v>23</v>
      </c>
      <c r="X8">
        <v>24</v>
      </c>
      <c r="Y8">
        <v>25</v>
      </c>
      <c r="Z8">
        <v>26</v>
      </c>
      <c r="AA8">
        <v>27</v>
      </c>
      <c r="AB8">
        <v>28</v>
      </c>
      <c r="AC8">
        <v>29</v>
      </c>
      <c r="AD8">
        <v>30</v>
      </c>
      <c r="AE8">
        <v>31</v>
      </c>
    </row>
    <row r="9" spans="1:31" x14ac:dyDescent="0.3">
      <c r="A9" t="s">
        <v>15</v>
      </c>
      <c r="D9">
        <v>2008</v>
      </c>
      <c r="F9">
        <v>2009</v>
      </c>
      <c r="H9">
        <v>2010</v>
      </c>
      <c r="J9">
        <v>2011</v>
      </c>
      <c r="L9">
        <v>2012</v>
      </c>
      <c r="N9">
        <v>2013</v>
      </c>
      <c r="P9">
        <v>2014</v>
      </c>
      <c r="R9">
        <v>2015</v>
      </c>
      <c r="T9">
        <v>2016</v>
      </c>
      <c r="V9">
        <v>2017</v>
      </c>
      <c r="X9">
        <v>2018</v>
      </c>
      <c r="Z9">
        <v>2019</v>
      </c>
      <c r="AB9">
        <v>2020</v>
      </c>
      <c r="AD9">
        <v>2021</v>
      </c>
    </row>
    <row r="10" spans="1:31" x14ac:dyDescent="0.3">
      <c r="D10" t="s">
        <v>1623</v>
      </c>
      <c r="E10" t="s">
        <v>1624</v>
      </c>
      <c r="F10" t="s">
        <v>1623</v>
      </c>
      <c r="G10" t="s">
        <v>1624</v>
      </c>
      <c r="H10" t="s">
        <v>1623</v>
      </c>
      <c r="I10" t="s">
        <v>1624</v>
      </c>
      <c r="J10" t="s">
        <v>1623</v>
      </c>
      <c r="K10" t="s">
        <v>1624</v>
      </c>
      <c r="L10" t="s">
        <v>1623</v>
      </c>
      <c r="M10" t="s">
        <v>1624</v>
      </c>
      <c r="N10" t="s">
        <v>1623</v>
      </c>
      <c r="O10" t="s">
        <v>1624</v>
      </c>
      <c r="P10" t="s">
        <v>1623</v>
      </c>
      <c r="Q10" t="s">
        <v>1624</v>
      </c>
      <c r="R10" t="s">
        <v>1623</v>
      </c>
      <c r="S10" t="s">
        <v>1624</v>
      </c>
      <c r="T10" t="s">
        <v>1623</v>
      </c>
      <c r="U10" t="s">
        <v>1624</v>
      </c>
      <c r="V10" t="s">
        <v>1623</v>
      </c>
      <c r="W10" t="s">
        <v>1624</v>
      </c>
      <c r="X10" t="s">
        <v>1623</v>
      </c>
      <c r="Y10" t="s">
        <v>1624</v>
      </c>
      <c r="Z10" t="s">
        <v>1623</v>
      </c>
      <c r="AA10" t="s">
        <v>1624</v>
      </c>
      <c r="AB10" t="s">
        <v>1623</v>
      </c>
      <c r="AC10" t="s">
        <v>1624</v>
      </c>
      <c r="AD10" t="s">
        <v>1623</v>
      </c>
      <c r="AE10" t="s">
        <v>1624</v>
      </c>
    </row>
    <row r="11" spans="1:31" x14ac:dyDescent="0.3">
      <c r="A11" t="s">
        <v>1010</v>
      </c>
      <c r="D11">
        <v>483.9</v>
      </c>
      <c r="F11">
        <v>495</v>
      </c>
      <c r="H11">
        <v>504.5</v>
      </c>
      <c r="J11">
        <v>504</v>
      </c>
      <c r="L11">
        <v>512.6</v>
      </c>
      <c r="N11">
        <v>520.29999999999995</v>
      </c>
      <c r="P11">
        <v>523.5</v>
      </c>
      <c r="R11">
        <v>531.6</v>
      </c>
      <c r="T11">
        <v>544.20000000000005</v>
      </c>
      <c r="V11">
        <v>555.79999999999995</v>
      </c>
      <c r="X11">
        <v>574.79999999999995</v>
      </c>
      <c r="Z11">
        <v>592.20000000000005</v>
      </c>
      <c r="AB11">
        <v>590</v>
      </c>
      <c r="AD11">
        <v>613.29999999999995</v>
      </c>
    </row>
    <row r="12" spans="1:31" x14ac:dyDescent="0.3">
      <c r="A12" t="s">
        <v>163</v>
      </c>
      <c r="B12" t="str">
        <f>IFERROR(VLOOKUP(A12,'class and classification'!$A$1:$B$338,2,FALSE),VLOOKUP(A12,'class and classification'!$A$340:$B$378,2,FALSE))</f>
        <v>Predominantly Urban</v>
      </c>
      <c r="C12" t="str">
        <f>IFERROR(VLOOKUP(A12,'class and classification'!$A$1:$C$338,3,FALSE),VLOOKUP(A12,'class and classification'!$A$340:$C$378,3,FALSE))</f>
        <v>L</v>
      </c>
      <c r="D12">
        <v>516.6</v>
      </c>
      <c r="E12">
        <v>8.5</v>
      </c>
      <c r="F12">
        <v>506.7</v>
      </c>
      <c r="G12">
        <v>5.9</v>
      </c>
      <c r="H12">
        <v>523.79999999999995</v>
      </c>
      <c r="I12">
        <v>5.9</v>
      </c>
      <c r="J12">
        <v>553.79999999999995</v>
      </c>
      <c r="K12">
        <v>6.4</v>
      </c>
      <c r="L12">
        <v>655.5</v>
      </c>
      <c r="M12">
        <v>5.0999999999999996</v>
      </c>
      <c r="N12">
        <v>667.9</v>
      </c>
      <c r="O12">
        <v>5.8</v>
      </c>
      <c r="P12">
        <v>626.20000000000005</v>
      </c>
      <c r="Q12">
        <v>6.6</v>
      </c>
      <c r="R12">
        <v>625.79999999999995</v>
      </c>
      <c r="S12">
        <v>8.5</v>
      </c>
      <c r="T12">
        <v>580.29999999999995</v>
      </c>
      <c r="U12">
        <v>7.4</v>
      </c>
      <c r="V12">
        <v>605.5</v>
      </c>
      <c r="W12">
        <v>6.6</v>
      </c>
      <c r="X12">
        <v>579.1</v>
      </c>
      <c r="Y12">
        <v>5.4</v>
      </c>
      <c r="Z12">
        <v>569.5</v>
      </c>
      <c r="AA12">
        <v>7.2</v>
      </c>
      <c r="AB12">
        <v>621.79999999999995</v>
      </c>
      <c r="AC12">
        <v>8</v>
      </c>
      <c r="AD12">
        <v>623.1</v>
      </c>
      <c r="AE12">
        <v>6.9</v>
      </c>
    </row>
    <row r="13" spans="1:31" x14ac:dyDescent="0.3">
      <c r="A13" t="s">
        <v>164</v>
      </c>
      <c r="B13" t="str">
        <f>IFERROR(VLOOKUP(A13,'class and classification'!$A$1:$B$338,2,FALSE),VLOOKUP(A13,'class and classification'!$A$340:$B$378,2,FALSE))</f>
        <v>Predominantly Urban</v>
      </c>
      <c r="C13" t="str">
        <f>IFERROR(VLOOKUP(A13,'class and classification'!$A$1:$C$338,3,FALSE),VLOOKUP(A13,'class and classification'!$A$340:$C$378,3,FALSE))</f>
        <v>L</v>
      </c>
      <c r="D13">
        <v>517.4</v>
      </c>
      <c r="E13">
        <v>5.7</v>
      </c>
      <c r="F13">
        <v>558.6</v>
      </c>
      <c r="G13">
        <v>3.9</v>
      </c>
      <c r="H13">
        <v>574.1</v>
      </c>
      <c r="I13">
        <v>4.7</v>
      </c>
      <c r="J13">
        <v>572.6</v>
      </c>
      <c r="K13">
        <v>5</v>
      </c>
      <c r="L13">
        <v>554.70000000000005</v>
      </c>
      <c r="M13">
        <v>5</v>
      </c>
      <c r="N13">
        <v>563.6</v>
      </c>
      <c r="O13">
        <v>4</v>
      </c>
      <c r="P13">
        <v>575.70000000000005</v>
      </c>
      <c r="Q13">
        <v>6.2</v>
      </c>
      <c r="R13">
        <v>583.5</v>
      </c>
      <c r="S13">
        <v>5.0999999999999996</v>
      </c>
      <c r="T13">
        <v>598.6</v>
      </c>
      <c r="U13">
        <v>5.2</v>
      </c>
      <c r="V13">
        <v>597.5</v>
      </c>
      <c r="W13">
        <v>5.7</v>
      </c>
      <c r="X13">
        <v>579</v>
      </c>
      <c r="Y13">
        <v>5.4</v>
      </c>
      <c r="Z13">
        <v>596</v>
      </c>
      <c r="AA13">
        <v>7</v>
      </c>
      <c r="AB13">
        <v>613</v>
      </c>
      <c r="AC13">
        <v>8</v>
      </c>
      <c r="AD13">
        <v>613.29999999999995</v>
      </c>
      <c r="AE13">
        <v>6.2</v>
      </c>
    </row>
    <row r="14" spans="1:31" x14ac:dyDescent="0.3">
      <c r="A14" t="s">
        <v>165</v>
      </c>
      <c r="B14" t="str">
        <f>IFERROR(VLOOKUP(A14,'class and classification'!$A$1:$B$338,2,FALSE),VLOOKUP(A14,'class and classification'!$A$340:$B$378,2,FALSE))</f>
        <v>Predominantly Urban</v>
      </c>
      <c r="C14" t="str">
        <f>IFERROR(VLOOKUP(A14,'class and classification'!$A$1:$C$338,3,FALSE),VLOOKUP(A14,'class and classification'!$A$340:$C$378,3,FALSE))</f>
        <v>L</v>
      </c>
      <c r="D14">
        <v>543.29999999999995</v>
      </c>
      <c r="E14">
        <v>6.9</v>
      </c>
      <c r="F14">
        <v>527.6</v>
      </c>
      <c r="G14">
        <v>6.1</v>
      </c>
      <c r="H14">
        <v>532.4</v>
      </c>
      <c r="I14">
        <v>6.5</v>
      </c>
      <c r="J14">
        <v>519.9</v>
      </c>
      <c r="K14">
        <v>6.3</v>
      </c>
      <c r="L14">
        <v>550.79999999999995</v>
      </c>
      <c r="M14">
        <v>5.8</v>
      </c>
      <c r="N14">
        <v>525.20000000000005</v>
      </c>
      <c r="O14">
        <v>5</v>
      </c>
      <c r="P14">
        <v>561.4</v>
      </c>
      <c r="Q14">
        <v>5.6</v>
      </c>
      <c r="R14">
        <v>556</v>
      </c>
      <c r="S14">
        <v>4.7</v>
      </c>
      <c r="T14">
        <v>559.20000000000005</v>
      </c>
      <c r="U14">
        <v>4.4000000000000004</v>
      </c>
      <c r="V14">
        <v>575.5</v>
      </c>
      <c r="W14">
        <v>5.4</v>
      </c>
      <c r="X14">
        <v>591.4</v>
      </c>
      <c r="Y14">
        <v>5.3</v>
      </c>
      <c r="Z14">
        <v>613</v>
      </c>
      <c r="AA14">
        <v>4.4000000000000004</v>
      </c>
      <c r="AB14">
        <v>571.6</v>
      </c>
      <c r="AC14">
        <v>8</v>
      </c>
      <c r="AD14">
        <v>608.70000000000005</v>
      </c>
      <c r="AE14">
        <v>7.9</v>
      </c>
    </row>
    <row r="15" spans="1:31" x14ac:dyDescent="0.3">
      <c r="A15" t="s">
        <v>166</v>
      </c>
      <c r="B15" t="str">
        <f>IFERROR(VLOOKUP(A15,'class and classification'!$A$1:$B$338,2,FALSE),VLOOKUP(A15,'class and classification'!$A$340:$B$378,2,FALSE))</f>
        <v>Predominantly Urban</v>
      </c>
      <c r="C15" t="str">
        <f>IFERROR(VLOOKUP(A15,'class and classification'!$A$1:$C$338,3,FALSE),VLOOKUP(A15,'class and classification'!$A$340:$C$378,3,FALSE))</f>
        <v>L</v>
      </c>
      <c r="D15">
        <v>494.3</v>
      </c>
      <c r="E15">
        <v>5.4</v>
      </c>
      <c r="F15">
        <v>524.70000000000005</v>
      </c>
      <c r="G15">
        <v>4.4000000000000004</v>
      </c>
      <c r="H15">
        <v>510.7</v>
      </c>
      <c r="I15">
        <v>3.9</v>
      </c>
      <c r="J15">
        <v>512.6</v>
      </c>
      <c r="K15">
        <v>3.8</v>
      </c>
      <c r="L15">
        <v>537.29999999999995</v>
      </c>
      <c r="M15">
        <v>4</v>
      </c>
      <c r="N15">
        <v>546.4</v>
      </c>
      <c r="O15">
        <v>4.9000000000000004</v>
      </c>
      <c r="P15">
        <v>561.70000000000005</v>
      </c>
      <c r="Q15">
        <v>4.3</v>
      </c>
      <c r="R15">
        <v>574.9</v>
      </c>
      <c r="S15">
        <v>5.8</v>
      </c>
      <c r="T15">
        <v>572.79999999999995</v>
      </c>
      <c r="U15">
        <v>4.0999999999999996</v>
      </c>
      <c r="V15">
        <v>575</v>
      </c>
      <c r="W15">
        <v>4.4000000000000004</v>
      </c>
      <c r="X15">
        <v>581.79999999999995</v>
      </c>
      <c r="Y15">
        <v>4.0999999999999996</v>
      </c>
      <c r="Z15">
        <v>644.5</v>
      </c>
      <c r="AA15">
        <v>4.3</v>
      </c>
      <c r="AB15">
        <v>672.5</v>
      </c>
      <c r="AC15">
        <v>4.5999999999999996</v>
      </c>
      <c r="AD15">
        <v>666.3</v>
      </c>
      <c r="AE15">
        <v>4.5</v>
      </c>
    </row>
    <row r="16" spans="1:31" x14ac:dyDescent="0.3">
      <c r="A16" t="s">
        <v>167</v>
      </c>
      <c r="B16" t="str">
        <f>IFERROR(VLOOKUP(A16,'class and classification'!$A$1:$B$338,2,FALSE),VLOOKUP(A16,'class and classification'!$A$340:$B$378,2,FALSE))</f>
        <v>Predominantly Urban</v>
      </c>
      <c r="C16" t="str">
        <f>IFERROR(VLOOKUP(A16,'class and classification'!$A$1:$C$338,3,FALSE),VLOOKUP(A16,'class and classification'!$A$340:$C$378,3,FALSE))</f>
        <v>L</v>
      </c>
      <c r="D16">
        <v>511.4</v>
      </c>
      <c r="E16">
        <v>4.9000000000000004</v>
      </c>
      <c r="F16">
        <v>523.79999999999995</v>
      </c>
      <c r="G16">
        <v>5.0999999999999996</v>
      </c>
      <c r="H16">
        <v>530.6</v>
      </c>
      <c r="I16">
        <v>4.5999999999999996</v>
      </c>
      <c r="J16">
        <v>537</v>
      </c>
      <c r="K16">
        <v>4.7</v>
      </c>
      <c r="L16">
        <v>545.79999999999995</v>
      </c>
      <c r="M16">
        <v>3.9</v>
      </c>
      <c r="N16">
        <v>542.79999999999995</v>
      </c>
      <c r="O16">
        <v>5.6</v>
      </c>
      <c r="P16">
        <v>550.1</v>
      </c>
      <c r="Q16">
        <v>4.9000000000000004</v>
      </c>
      <c r="R16">
        <v>561.5</v>
      </c>
      <c r="S16">
        <v>5</v>
      </c>
      <c r="T16">
        <v>573</v>
      </c>
      <c r="U16">
        <v>5.3</v>
      </c>
      <c r="V16">
        <v>549.79999999999995</v>
      </c>
      <c r="W16">
        <v>4.2</v>
      </c>
      <c r="X16">
        <v>576.4</v>
      </c>
      <c r="Y16">
        <v>5.6</v>
      </c>
      <c r="Z16">
        <v>608.79999999999995</v>
      </c>
      <c r="AA16">
        <v>5.0999999999999996</v>
      </c>
      <c r="AB16">
        <v>615.4</v>
      </c>
      <c r="AC16">
        <v>8.1999999999999993</v>
      </c>
      <c r="AD16">
        <v>679.1</v>
      </c>
      <c r="AE16">
        <v>4.9000000000000004</v>
      </c>
    </row>
    <row r="17" spans="1:31" x14ac:dyDescent="0.3">
      <c r="A17" t="s">
        <v>149</v>
      </c>
      <c r="B17" t="str">
        <f>IFERROR(VLOOKUP(A17,'class and classification'!$A$1:$B$338,2,FALSE),VLOOKUP(A17,'class and classification'!$A$340:$B$378,2,FALSE))</f>
        <v>Predominantly Urban</v>
      </c>
      <c r="C17" t="str">
        <f>IFERROR(VLOOKUP(A17,'class and classification'!$A$1:$C$338,3,FALSE),VLOOKUP(A17,'class and classification'!$A$340:$C$378,3,FALSE))</f>
        <v>L</v>
      </c>
      <c r="D17">
        <v>669.1</v>
      </c>
      <c r="E17">
        <v>3.1</v>
      </c>
      <c r="F17">
        <v>670.8</v>
      </c>
      <c r="G17">
        <v>2.6</v>
      </c>
      <c r="H17">
        <v>684.7</v>
      </c>
      <c r="I17">
        <v>2.6</v>
      </c>
      <c r="J17">
        <v>685.8</v>
      </c>
      <c r="K17">
        <v>2.1</v>
      </c>
      <c r="L17">
        <v>685.6</v>
      </c>
      <c r="M17">
        <v>2.6</v>
      </c>
      <c r="N17">
        <v>688.3</v>
      </c>
      <c r="O17">
        <v>2.7</v>
      </c>
      <c r="P17">
        <v>681.9</v>
      </c>
      <c r="Q17">
        <v>2.2000000000000002</v>
      </c>
      <c r="R17">
        <v>670.8</v>
      </c>
      <c r="S17">
        <v>2.5</v>
      </c>
      <c r="T17">
        <v>698.6</v>
      </c>
      <c r="U17">
        <v>2.2999999999999998</v>
      </c>
      <c r="V17">
        <v>707.5</v>
      </c>
      <c r="W17">
        <v>2.5</v>
      </c>
      <c r="X17">
        <v>742</v>
      </c>
      <c r="Y17">
        <v>2.7</v>
      </c>
      <c r="Z17">
        <v>752.8</v>
      </c>
      <c r="AA17">
        <v>2.8</v>
      </c>
      <c r="AB17">
        <v>766.6</v>
      </c>
      <c r="AC17">
        <v>3.1</v>
      </c>
      <c r="AD17">
        <v>781.6</v>
      </c>
      <c r="AE17">
        <v>3.7</v>
      </c>
    </row>
    <row r="18" spans="1:31" x14ac:dyDescent="0.3">
      <c r="A18" t="s">
        <v>150</v>
      </c>
      <c r="B18" t="str">
        <f>IFERROR(VLOOKUP(A18,'class and classification'!$A$1:$B$338,2,FALSE),VLOOKUP(A18,'class and classification'!$A$340:$B$378,2,FALSE))</f>
        <v>Predominantly Urban</v>
      </c>
      <c r="C18" t="str">
        <f>IFERROR(VLOOKUP(A18,'class and classification'!$A$1:$C$338,3,FALSE),VLOOKUP(A18,'class and classification'!$A$340:$C$378,3,FALSE))</f>
        <v>L</v>
      </c>
      <c r="D18">
        <v>903.8</v>
      </c>
      <c r="E18">
        <v>3.2</v>
      </c>
      <c r="F18">
        <v>919.9</v>
      </c>
      <c r="G18">
        <v>3.1</v>
      </c>
      <c r="H18">
        <v>936.1</v>
      </c>
      <c r="I18">
        <v>3.3</v>
      </c>
      <c r="J18">
        <v>969.2</v>
      </c>
      <c r="K18">
        <v>3</v>
      </c>
      <c r="L18">
        <v>919.7</v>
      </c>
      <c r="M18">
        <v>2.4</v>
      </c>
      <c r="N18">
        <v>945.2</v>
      </c>
      <c r="O18">
        <v>2.8</v>
      </c>
      <c r="P18">
        <v>928</v>
      </c>
      <c r="Q18">
        <v>3</v>
      </c>
      <c r="R18">
        <v>926.2</v>
      </c>
      <c r="S18">
        <v>2.4</v>
      </c>
      <c r="T18">
        <v>958.2</v>
      </c>
      <c r="U18">
        <v>2.4</v>
      </c>
      <c r="V18">
        <v>987.2</v>
      </c>
      <c r="W18">
        <v>2.6</v>
      </c>
      <c r="X18">
        <v>1054.0999999999999</v>
      </c>
      <c r="Y18">
        <v>2.9</v>
      </c>
      <c r="Z18">
        <v>1049.5</v>
      </c>
      <c r="AA18">
        <v>3.1</v>
      </c>
      <c r="AB18">
        <v>1080.8</v>
      </c>
      <c r="AC18">
        <v>3.4</v>
      </c>
      <c r="AD18">
        <v>1137.7</v>
      </c>
      <c r="AE18">
        <v>3.3</v>
      </c>
    </row>
    <row r="19" spans="1:31" x14ac:dyDescent="0.3">
      <c r="A19" t="s">
        <v>168</v>
      </c>
      <c r="B19" t="str">
        <f>IFERROR(VLOOKUP(A19,'class and classification'!$A$1:$B$338,2,FALSE),VLOOKUP(A19,'class and classification'!$A$340:$B$378,2,FALSE))</f>
        <v>Predominantly Urban</v>
      </c>
      <c r="C19" t="str">
        <f>IFERROR(VLOOKUP(A19,'class and classification'!$A$1:$C$338,3,FALSE),VLOOKUP(A19,'class and classification'!$A$340:$C$378,3,FALSE))</f>
        <v>L</v>
      </c>
      <c r="D19">
        <v>517</v>
      </c>
      <c r="E19">
        <v>4.7</v>
      </c>
      <c r="F19">
        <v>524.70000000000005</v>
      </c>
      <c r="G19">
        <v>3.3</v>
      </c>
      <c r="H19">
        <v>551.1</v>
      </c>
      <c r="I19">
        <v>3.1</v>
      </c>
      <c r="J19">
        <v>556.1</v>
      </c>
      <c r="K19">
        <v>3.5</v>
      </c>
      <c r="L19">
        <v>572.20000000000005</v>
      </c>
      <c r="M19">
        <v>3.1</v>
      </c>
      <c r="N19">
        <v>582.4</v>
      </c>
      <c r="O19">
        <v>3.6</v>
      </c>
      <c r="P19">
        <v>569</v>
      </c>
      <c r="Q19">
        <v>4.5</v>
      </c>
      <c r="R19">
        <v>574.9</v>
      </c>
      <c r="S19">
        <v>4.5</v>
      </c>
      <c r="T19">
        <v>601.29999999999995</v>
      </c>
      <c r="U19">
        <v>4.5</v>
      </c>
      <c r="V19">
        <v>606.70000000000005</v>
      </c>
      <c r="W19">
        <v>3.9</v>
      </c>
      <c r="X19">
        <v>616.70000000000005</v>
      </c>
      <c r="Y19">
        <v>3.9</v>
      </c>
      <c r="Z19">
        <v>669.4</v>
      </c>
      <c r="AA19">
        <v>2.8</v>
      </c>
      <c r="AB19">
        <v>654</v>
      </c>
      <c r="AC19">
        <v>4.5999999999999996</v>
      </c>
      <c r="AD19">
        <v>710.5</v>
      </c>
      <c r="AE19">
        <v>4.5</v>
      </c>
    </row>
    <row r="20" spans="1:31" x14ac:dyDescent="0.3">
      <c r="A20" t="s">
        <v>169</v>
      </c>
      <c r="B20" t="str">
        <f>IFERROR(VLOOKUP(A20,'class and classification'!$A$1:$B$338,2,FALSE),VLOOKUP(A20,'class and classification'!$A$340:$B$378,2,FALSE))</f>
        <v>Predominantly Urban</v>
      </c>
      <c r="C20" t="str">
        <f>IFERROR(VLOOKUP(A20,'class and classification'!$A$1:$C$338,3,FALSE),VLOOKUP(A20,'class and classification'!$A$340:$C$378,3,FALSE))</f>
        <v>L</v>
      </c>
      <c r="D20">
        <v>533.6</v>
      </c>
      <c r="E20">
        <v>5</v>
      </c>
      <c r="F20">
        <v>545</v>
      </c>
      <c r="G20">
        <v>3.6</v>
      </c>
      <c r="H20">
        <v>546</v>
      </c>
      <c r="I20">
        <v>3.5</v>
      </c>
      <c r="J20">
        <v>535.20000000000005</v>
      </c>
      <c r="K20">
        <v>4.0999999999999996</v>
      </c>
      <c r="L20">
        <v>568.9</v>
      </c>
      <c r="M20">
        <v>5.3</v>
      </c>
      <c r="N20">
        <v>551.9</v>
      </c>
      <c r="O20">
        <v>3.5</v>
      </c>
      <c r="P20">
        <v>538.5</v>
      </c>
      <c r="Q20">
        <v>3.6</v>
      </c>
      <c r="R20">
        <v>559.6</v>
      </c>
      <c r="S20">
        <v>3.9</v>
      </c>
      <c r="T20">
        <v>559.20000000000005</v>
      </c>
      <c r="U20">
        <v>3.8</v>
      </c>
      <c r="V20">
        <v>573.29999999999995</v>
      </c>
      <c r="W20">
        <v>3.9</v>
      </c>
      <c r="X20">
        <v>589.20000000000005</v>
      </c>
      <c r="Y20">
        <v>3.7</v>
      </c>
      <c r="Z20">
        <v>610.29999999999995</v>
      </c>
      <c r="AA20">
        <v>4</v>
      </c>
      <c r="AB20">
        <v>600.5</v>
      </c>
      <c r="AC20">
        <v>4.8</v>
      </c>
      <c r="AD20">
        <v>616.9</v>
      </c>
      <c r="AE20">
        <v>4.8</v>
      </c>
    </row>
    <row r="21" spans="1:31" x14ac:dyDescent="0.3">
      <c r="A21" t="s">
        <v>170</v>
      </c>
      <c r="B21" t="str">
        <f>IFERROR(VLOOKUP(A21,'class and classification'!$A$1:$B$338,2,FALSE),VLOOKUP(A21,'class and classification'!$A$340:$B$378,2,FALSE))</f>
        <v>Predominantly Urban</v>
      </c>
      <c r="C21" t="str">
        <f>IFERROR(VLOOKUP(A21,'class and classification'!$A$1:$C$338,3,FALSE),VLOOKUP(A21,'class and classification'!$A$340:$C$378,3,FALSE))</f>
        <v>L</v>
      </c>
      <c r="D21">
        <v>477.1</v>
      </c>
      <c r="E21">
        <v>5.9</v>
      </c>
      <c r="F21">
        <v>503.5</v>
      </c>
      <c r="G21">
        <v>5.9</v>
      </c>
      <c r="H21">
        <v>536.6</v>
      </c>
      <c r="I21">
        <v>5.2</v>
      </c>
      <c r="J21">
        <v>508.5</v>
      </c>
      <c r="K21">
        <v>4.4000000000000004</v>
      </c>
      <c r="L21">
        <v>548.5</v>
      </c>
      <c r="M21">
        <v>5.4</v>
      </c>
      <c r="N21">
        <v>511.2</v>
      </c>
      <c r="O21">
        <v>5.6</v>
      </c>
      <c r="P21">
        <v>480.5</v>
      </c>
      <c r="Q21">
        <v>6</v>
      </c>
      <c r="R21">
        <v>527.79999999999995</v>
      </c>
      <c r="S21">
        <v>5.7</v>
      </c>
      <c r="T21">
        <v>546.6</v>
      </c>
      <c r="U21">
        <v>6.1</v>
      </c>
      <c r="V21">
        <v>552</v>
      </c>
      <c r="W21">
        <v>6</v>
      </c>
      <c r="X21">
        <v>570.1</v>
      </c>
      <c r="Y21">
        <v>4.3</v>
      </c>
      <c r="Z21">
        <v>544.5</v>
      </c>
      <c r="AA21">
        <v>5.0999999999999996</v>
      </c>
      <c r="AB21">
        <v>588</v>
      </c>
      <c r="AC21">
        <v>5.7</v>
      </c>
      <c r="AD21">
        <v>605.6</v>
      </c>
      <c r="AE21">
        <v>4.7</v>
      </c>
    </row>
    <row r="22" spans="1:31" x14ac:dyDescent="0.3">
      <c r="A22" t="s">
        <v>171</v>
      </c>
      <c r="B22" t="str">
        <f>IFERROR(VLOOKUP(A22,'class and classification'!$A$1:$B$338,2,FALSE),VLOOKUP(A22,'class and classification'!$A$340:$B$378,2,FALSE))</f>
        <v>Predominantly Urban</v>
      </c>
      <c r="C22" t="str">
        <f>IFERROR(VLOOKUP(A22,'class and classification'!$A$1:$C$338,3,FALSE),VLOOKUP(A22,'class and classification'!$A$340:$C$378,3,FALSE))</f>
        <v>L</v>
      </c>
      <c r="D22">
        <v>549.20000000000005</v>
      </c>
      <c r="E22">
        <v>6.9</v>
      </c>
      <c r="F22">
        <v>537.79999999999995</v>
      </c>
      <c r="G22">
        <v>5.8</v>
      </c>
      <c r="H22">
        <v>598.5</v>
      </c>
      <c r="I22">
        <v>4.3</v>
      </c>
      <c r="J22">
        <v>574.20000000000005</v>
      </c>
      <c r="K22">
        <v>5.0999999999999996</v>
      </c>
      <c r="L22">
        <v>577.29999999999995</v>
      </c>
      <c r="M22">
        <v>4.5</v>
      </c>
      <c r="N22">
        <v>577.20000000000005</v>
      </c>
      <c r="O22">
        <v>4.5999999999999996</v>
      </c>
      <c r="P22">
        <v>577.29999999999995</v>
      </c>
      <c r="Q22">
        <v>5.0999999999999996</v>
      </c>
      <c r="R22">
        <v>583.79999999999995</v>
      </c>
      <c r="S22">
        <v>5</v>
      </c>
      <c r="T22">
        <v>577</v>
      </c>
      <c r="U22">
        <v>4.9000000000000004</v>
      </c>
      <c r="V22">
        <v>597.20000000000005</v>
      </c>
      <c r="W22">
        <v>3</v>
      </c>
      <c r="X22">
        <v>614.29999999999995</v>
      </c>
      <c r="Y22">
        <v>4</v>
      </c>
      <c r="Z22">
        <v>610.79999999999995</v>
      </c>
      <c r="AA22">
        <v>5.8</v>
      </c>
      <c r="AB22">
        <v>636.9</v>
      </c>
      <c r="AC22">
        <v>7.2</v>
      </c>
      <c r="AD22">
        <v>658.2</v>
      </c>
      <c r="AE22">
        <v>5.8</v>
      </c>
    </row>
    <row r="23" spans="1:31" x14ac:dyDescent="0.3">
      <c r="A23" t="s">
        <v>151</v>
      </c>
      <c r="B23" t="str">
        <f>IFERROR(VLOOKUP(A23,'class and classification'!$A$1:$B$338,2,FALSE),VLOOKUP(A23,'class and classification'!$A$340:$B$378,2,FALSE))</f>
        <v>Predominantly Urban</v>
      </c>
      <c r="C23" t="str">
        <f>IFERROR(VLOOKUP(A23,'class and classification'!$A$1:$C$338,3,FALSE),VLOOKUP(A23,'class and classification'!$A$340:$C$378,3,FALSE))</f>
        <v>L</v>
      </c>
      <c r="D23">
        <v>614.5</v>
      </c>
      <c r="E23">
        <v>6.6</v>
      </c>
      <c r="F23">
        <v>607.70000000000005</v>
      </c>
      <c r="G23">
        <v>5.7</v>
      </c>
      <c r="H23">
        <v>661.9</v>
      </c>
      <c r="I23">
        <v>4.3</v>
      </c>
      <c r="J23">
        <v>620.29999999999995</v>
      </c>
      <c r="K23">
        <v>3.9</v>
      </c>
      <c r="L23">
        <v>621.29999999999995</v>
      </c>
      <c r="M23">
        <v>5.3</v>
      </c>
      <c r="N23">
        <v>612.29999999999995</v>
      </c>
      <c r="O23">
        <v>5.4</v>
      </c>
      <c r="P23">
        <v>614.5</v>
      </c>
      <c r="Q23">
        <v>4.9000000000000004</v>
      </c>
      <c r="R23">
        <v>574.9</v>
      </c>
      <c r="S23">
        <v>4.5999999999999996</v>
      </c>
      <c r="T23">
        <v>625.5</v>
      </c>
      <c r="U23">
        <v>4.7</v>
      </c>
      <c r="V23">
        <v>651</v>
      </c>
      <c r="W23">
        <v>4.5</v>
      </c>
      <c r="X23">
        <v>638.9</v>
      </c>
      <c r="Y23">
        <v>5.6</v>
      </c>
      <c r="Z23">
        <v>697.5</v>
      </c>
      <c r="AA23">
        <v>5.6</v>
      </c>
      <c r="AB23">
        <v>706</v>
      </c>
      <c r="AC23">
        <v>5.4</v>
      </c>
      <c r="AD23">
        <v>766.1</v>
      </c>
      <c r="AE23">
        <v>6</v>
      </c>
    </row>
    <row r="24" spans="1:31" x14ac:dyDescent="0.3">
      <c r="A24" t="s">
        <v>152</v>
      </c>
      <c r="B24" t="str">
        <f>IFERROR(VLOOKUP(A24,'class and classification'!$A$1:$B$338,2,FALSE),VLOOKUP(A24,'class and classification'!$A$340:$B$378,2,FALSE))</f>
        <v>Predominantly Urban</v>
      </c>
      <c r="C24" t="str">
        <f>IFERROR(VLOOKUP(A24,'class and classification'!$A$1:$C$338,3,FALSE),VLOOKUP(A24,'class and classification'!$A$340:$C$378,3,FALSE))</f>
        <v>L</v>
      </c>
      <c r="D24">
        <v>647.4</v>
      </c>
      <c r="E24">
        <v>4.3</v>
      </c>
      <c r="F24">
        <v>670.7</v>
      </c>
      <c r="G24">
        <v>4</v>
      </c>
      <c r="H24">
        <v>652.29999999999995</v>
      </c>
      <c r="I24">
        <v>3.9</v>
      </c>
      <c r="J24">
        <v>670.8</v>
      </c>
      <c r="K24">
        <v>3.6</v>
      </c>
      <c r="L24">
        <v>644.9</v>
      </c>
      <c r="M24">
        <v>3</v>
      </c>
      <c r="N24">
        <v>633.1</v>
      </c>
      <c r="O24">
        <v>3</v>
      </c>
      <c r="P24">
        <v>649.9</v>
      </c>
      <c r="Q24">
        <v>3.3</v>
      </c>
      <c r="R24">
        <v>632.4</v>
      </c>
      <c r="S24">
        <v>4.2</v>
      </c>
      <c r="T24">
        <v>661</v>
      </c>
      <c r="U24">
        <v>3.6</v>
      </c>
      <c r="V24">
        <v>689.8</v>
      </c>
      <c r="W24">
        <v>3.3</v>
      </c>
      <c r="X24">
        <v>753.8</v>
      </c>
      <c r="Y24">
        <v>3</v>
      </c>
      <c r="Z24">
        <v>708.2</v>
      </c>
      <c r="AA24">
        <v>3.8</v>
      </c>
      <c r="AB24">
        <v>755.1</v>
      </c>
      <c r="AC24">
        <v>5.4</v>
      </c>
      <c r="AD24">
        <v>789.7</v>
      </c>
      <c r="AE24">
        <v>5.8</v>
      </c>
    </row>
    <row r="25" spans="1:31" x14ac:dyDescent="0.3">
      <c r="A25" t="s">
        <v>153</v>
      </c>
      <c r="B25" t="str">
        <f>IFERROR(VLOOKUP(A25,'class and classification'!$A$1:$B$338,2,FALSE),VLOOKUP(A25,'class and classification'!$A$340:$B$378,2,FALSE))</f>
        <v>Predominantly Urban</v>
      </c>
      <c r="C25" t="str">
        <f>IFERROR(VLOOKUP(A25,'class and classification'!$A$1:$C$338,3,FALSE),VLOOKUP(A25,'class and classification'!$A$340:$C$378,3,FALSE))</f>
        <v>L</v>
      </c>
      <c r="D25">
        <v>494.5</v>
      </c>
      <c r="E25">
        <v>5.7</v>
      </c>
      <c r="F25">
        <v>532.29999999999995</v>
      </c>
      <c r="G25">
        <v>4.4000000000000004</v>
      </c>
      <c r="H25">
        <v>553.9</v>
      </c>
      <c r="I25">
        <v>5.2</v>
      </c>
      <c r="J25">
        <v>537.20000000000005</v>
      </c>
      <c r="K25">
        <v>4.9000000000000004</v>
      </c>
      <c r="L25">
        <v>545.70000000000005</v>
      </c>
      <c r="M25">
        <v>4.8</v>
      </c>
      <c r="N25">
        <v>572.79999999999995</v>
      </c>
      <c r="O25">
        <v>3.6</v>
      </c>
      <c r="P25">
        <v>556.1</v>
      </c>
      <c r="Q25">
        <v>6.7</v>
      </c>
      <c r="R25">
        <v>585.1</v>
      </c>
      <c r="S25">
        <v>4.8</v>
      </c>
      <c r="T25">
        <v>562</v>
      </c>
      <c r="U25">
        <v>5.3</v>
      </c>
      <c r="V25">
        <v>575.9</v>
      </c>
      <c r="W25">
        <v>5.0999999999999996</v>
      </c>
      <c r="X25">
        <v>598.6</v>
      </c>
      <c r="Y25">
        <v>4.5</v>
      </c>
      <c r="Z25">
        <v>606.4</v>
      </c>
      <c r="AA25">
        <v>5.3</v>
      </c>
      <c r="AB25">
        <v>620.70000000000005</v>
      </c>
      <c r="AC25">
        <v>6.7</v>
      </c>
      <c r="AD25">
        <v>639.1</v>
      </c>
      <c r="AE25">
        <v>6.7</v>
      </c>
    </row>
    <row r="26" spans="1:31" x14ac:dyDescent="0.3">
      <c r="A26" t="s">
        <v>172</v>
      </c>
      <c r="B26" t="str">
        <f>IFERROR(VLOOKUP(A26,'class and classification'!$A$1:$B$338,2,FALSE),VLOOKUP(A26,'class and classification'!$A$340:$B$378,2,FALSE))</f>
        <v>Predominantly Urban</v>
      </c>
      <c r="C26" t="str">
        <f>IFERROR(VLOOKUP(A26,'class and classification'!$A$1:$C$338,3,FALSE),VLOOKUP(A26,'class and classification'!$A$340:$C$378,3,FALSE))</f>
        <v>L</v>
      </c>
      <c r="D26">
        <v>523.4</v>
      </c>
      <c r="E26">
        <v>4.5999999999999996</v>
      </c>
      <c r="F26">
        <v>556.70000000000005</v>
      </c>
      <c r="G26">
        <v>5</v>
      </c>
      <c r="H26">
        <v>515.6</v>
      </c>
      <c r="I26">
        <v>6.3</v>
      </c>
      <c r="J26">
        <v>510.3</v>
      </c>
      <c r="K26">
        <v>5.5</v>
      </c>
      <c r="L26">
        <v>514.5</v>
      </c>
      <c r="M26">
        <v>5.0999999999999996</v>
      </c>
      <c r="N26">
        <v>502.9</v>
      </c>
      <c r="O26">
        <v>6.5</v>
      </c>
      <c r="P26">
        <v>488.3</v>
      </c>
      <c r="Q26">
        <v>6</v>
      </c>
      <c r="R26">
        <v>508</v>
      </c>
      <c r="S26">
        <v>6.9</v>
      </c>
      <c r="T26">
        <v>574.9</v>
      </c>
      <c r="U26">
        <v>5.9</v>
      </c>
      <c r="V26">
        <v>574.9</v>
      </c>
      <c r="W26">
        <v>6.8</v>
      </c>
      <c r="X26">
        <v>584.9</v>
      </c>
      <c r="Y26">
        <v>8.1</v>
      </c>
      <c r="Z26">
        <v>596.5</v>
      </c>
      <c r="AA26">
        <v>7.7</v>
      </c>
      <c r="AB26">
        <v>518.79999999999995</v>
      </c>
      <c r="AC26">
        <v>9.8000000000000007</v>
      </c>
      <c r="AD26">
        <v>609.1</v>
      </c>
      <c r="AE26">
        <v>8.9</v>
      </c>
    </row>
    <row r="27" spans="1:31" x14ac:dyDescent="0.3">
      <c r="A27" t="s">
        <v>173</v>
      </c>
      <c r="B27" t="str">
        <f>IFERROR(VLOOKUP(A27,'class and classification'!$A$1:$B$338,2,FALSE),VLOOKUP(A27,'class and classification'!$A$340:$B$378,2,FALSE))</f>
        <v>Predominantly Urban</v>
      </c>
      <c r="C27" t="str">
        <f>IFERROR(VLOOKUP(A27,'class and classification'!$A$1:$C$338,3,FALSE),VLOOKUP(A27,'class and classification'!$A$340:$C$378,3,FALSE))</f>
        <v>L</v>
      </c>
      <c r="D27">
        <v>551.9</v>
      </c>
      <c r="E27">
        <v>4.9000000000000004</v>
      </c>
      <c r="F27">
        <v>522.70000000000005</v>
      </c>
      <c r="G27">
        <v>5.6</v>
      </c>
      <c r="H27">
        <v>542.6</v>
      </c>
      <c r="I27">
        <v>5.3</v>
      </c>
      <c r="J27">
        <v>550.4</v>
      </c>
      <c r="K27">
        <v>5.2</v>
      </c>
      <c r="L27">
        <v>545.5</v>
      </c>
      <c r="M27">
        <v>4.4000000000000004</v>
      </c>
      <c r="N27">
        <v>576.9</v>
      </c>
      <c r="O27">
        <v>4.7</v>
      </c>
      <c r="P27">
        <v>540.20000000000005</v>
      </c>
      <c r="Q27">
        <v>6.4</v>
      </c>
      <c r="R27">
        <v>554.5</v>
      </c>
      <c r="S27">
        <v>5.8</v>
      </c>
      <c r="T27">
        <v>582.70000000000005</v>
      </c>
      <c r="U27">
        <v>5.3</v>
      </c>
      <c r="V27">
        <v>570.29999999999995</v>
      </c>
      <c r="W27">
        <v>4.9000000000000004</v>
      </c>
      <c r="X27">
        <v>588.29999999999995</v>
      </c>
      <c r="Y27">
        <v>4.0999999999999996</v>
      </c>
      <c r="Z27">
        <v>659.3</v>
      </c>
      <c r="AA27">
        <v>5.0999999999999996</v>
      </c>
      <c r="AB27">
        <v>655.8</v>
      </c>
      <c r="AC27">
        <v>7.5</v>
      </c>
      <c r="AD27">
        <v>613.5</v>
      </c>
      <c r="AE27">
        <v>7</v>
      </c>
    </row>
    <row r="28" spans="1:31" x14ac:dyDescent="0.3">
      <c r="A28" t="s">
        <v>174</v>
      </c>
      <c r="B28" t="str">
        <f>IFERROR(VLOOKUP(A28,'class and classification'!$A$1:$B$338,2,FALSE),VLOOKUP(A28,'class and classification'!$A$340:$B$378,2,FALSE))</f>
        <v>Predominantly Urban</v>
      </c>
      <c r="C28" t="str">
        <f>IFERROR(VLOOKUP(A28,'class and classification'!$A$1:$C$338,3,FALSE),VLOOKUP(A28,'class and classification'!$A$340:$C$378,3,FALSE))</f>
        <v>L</v>
      </c>
      <c r="D28">
        <v>593.9</v>
      </c>
      <c r="E28">
        <v>3.2</v>
      </c>
      <c r="F28">
        <v>604.70000000000005</v>
      </c>
      <c r="G28">
        <v>2.7</v>
      </c>
      <c r="H28">
        <v>631.70000000000005</v>
      </c>
      <c r="I28">
        <v>2.6</v>
      </c>
      <c r="J28">
        <v>624.1</v>
      </c>
      <c r="K28">
        <v>3.5</v>
      </c>
      <c r="L28">
        <v>614.6</v>
      </c>
      <c r="M28">
        <v>3.8</v>
      </c>
      <c r="N28">
        <v>654.5</v>
      </c>
      <c r="O28">
        <v>3.4</v>
      </c>
      <c r="P28">
        <v>636.4</v>
      </c>
      <c r="Q28">
        <v>3.6</v>
      </c>
      <c r="R28">
        <v>635.4</v>
      </c>
      <c r="S28">
        <v>3</v>
      </c>
      <c r="T28">
        <v>615.20000000000005</v>
      </c>
      <c r="U28">
        <v>3.7</v>
      </c>
      <c r="V28">
        <v>643.9</v>
      </c>
      <c r="W28">
        <v>3.8</v>
      </c>
      <c r="X28">
        <v>613.70000000000005</v>
      </c>
      <c r="Y28">
        <v>3.6</v>
      </c>
      <c r="Z28">
        <v>651.9</v>
      </c>
      <c r="AA28">
        <v>4</v>
      </c>
      <c r="AB28">
        <v>676.9</v>
      </c>
      <c r="AC28">
        <v>5.4</v>
      </c>
      <c r="AD28">
        <v>672.9</v>
      </c>
      <c r="AE28">
        <v>5</v>
      </c>
    </row>
    <row r="29" spans="1:31" x14ac:dyDescent="0.3">
      <c r="A29" t="s">
        <v>175</v>
      </c>
      <c r="B29" t="str">
        <f>IFERROR(VLOOKUP(A29,'class and classification'!$A$1:$B$338,2,FALSE),VLOOKUP(A29,'class and classification'!$A$340:$B$378,2,FALSE))</f>
        <v>Predominantly Urban</v>
      </c>
      <c r="C29" t="str">
        <f>IFERROR(VLOOKUP(A29,'class and classification'!$A$1:$C$338,3,FALSE),VLOOKUP(A29,'class and classification'!$A$340:$C$378,3,FALSE))</f>
        <v>L</v>
      </c>
      <c r="D29">
        <v>537.1</v>
      </c>
      <c r="E29">
        <v>4.3</v>
      </c>
      <c r="F29">
        <v>589.70000000000005</v>
      </c>
      <c r="G29">
        <v>4</v>
      </c>
      <c r="H29">
        <v>594.1</v>
      </c>
      <c r="I29">
        <v>3.2</v>
      </c>
      <c r="J29">
        <v>618.4</v>
      </c>
      <c r="K29">
        <v>3.8</v>
      </c>
      <c r="L29">
        <v>582.4</v>
      </c>
      <c r="M29">
        <v>3.8</v>
      </c>
      <c r="N29">
        <v>576.70000000000005</v>
      </c>
      <c r="O29">
        <v>4.3</v>
      </c>
      <c r="P29">
        <v>630.6</v>
      </c>
      <c r="Q29">
        <v>4</v>
      </c>
      <c r="R29">
        <v>660.2</v>
      </c>
      <c r="S29">
        <v>3.9</v>
      </c>
      <c r="T29">
        <v>683.8</v>
      </c>
      <c r="U29">
        <v>4.0999999999999996</v>
      </c>
      <c r="V29">
        <v>647.4</v>
      </c>
      <c r="W29">
        <v>4.3</v>
      </c>
      <c r="X29">
        <v>684.7</v>
      </c>
      <c r="Y29">
        <v>4.3</v>
      </c>
      <c r="Z29">
        <v>710</v>
      </c>
      <c r="AA29">
        <v>4.5</v>
      </c>
      <c r="AB29">
        <v>668.7</v>
      </c>
      <c r="AC29">
        <v>5.4</v>
      </c>
      <c r="AD29">
        <v>726.8</v>
      </c>
      <c r="AE29">
        <v>5.9</v>
      </c>
    </row>
    <row r="30" spans="1:31" x14ac:dyDescent="0.3">
      <c r="A30" t="s">
        <v>154</v>
      </c>
      <c r="B30" t="str">
        <f>IFERROR(VLOOKUP(A30,'class and classification'!$A$1:$B$338,2,FALSE),VLOOKUP(A30,'class and classification'!$A$340:$B$378,2,FALSE))</f>
        <v>Predominantly Urban</v>
      </c>
      <c r="C30" t="str">
        <f>IFERROR(VLOOKUP(A30,'class and classification'!$A$1:$C$338,3,FALSE),VLOOKUP(A30,'class and classification'!$A$340:$C$378,3,FALSE))</f>
        <v>L</v>
      </c>
      <c r="D30">
        <v>671.1</v>
      </c>
      <c r="E30">
        <v>3.6</v>
      </c>
      <c r="F30">
        <v>682.8</v>
      </c>
      <c r="G30">
        <v>2.9</v>
      </c>
      <c r="H30">
        <v>651.6</v>
      </c>
      <c r="I30">
        <v>2.6</v>
      </c>
      <c r="J30">
        <v>679.6</v>
      </c>
      <c r="K30">
        <v>2.7</v>
      </c>
      <c r="L30">
        <v>685.6</v>
      </c>
      <c r="M30">
        <v>2.7</v>
      </c>
      <c r="N30">
        <v>700.7</v>
      </c>
      <c r="O30">
        <v>2.7</v>
      </c>
      <c r="P30">
        <v>670.8</v>
      </c>
      <c r="Q30">
        <v>2.5</v>
      </c>
      <c r="R30">
        <v>677.8</v>
      </c>
      <c r="S30">
        <v>2.2999999999999998</v>
      </c>
      <c r="T30">
        <v>738.5</v>
      </c>
      <c r="U30">
        <v>2.8</v>
      </c>
      <c r="V30">
        <v>747.4</v>
      </c>
      <c r="W30">
        <v>2.9</v>
      </c>
      <c r="X30">
        <v>750.4</v>
      </c>
      <c r="Y30">
        <v>2.9</v>
      </c>
      <c r="Z30">
        <v>781.7</v>
      </c>
      <c r="AA30">
        <v>3.1</v>
      </c>
      <c r="AB30">
        <v>763</v>
      </c>
      <c r="AC30">
        <v>4.7</v>
      </c>
      <c r="AD30">
        <v>824</v>
      </c>
      <c r="AE30">
        <v>3.6</v>
      </c>
    </row>
    <row r="31" spans="1:31" x14ac:dyDescent="0.3">
      <c r="A31" t="s">
        <v>155</v>
      </c>
      <c r="B31" t="str">
        <f>IFERROR(VLOOKUP(A31,'class and classification'!$A$1:$B$338,2,FALSE),VLOOKUP(A31,'class and classification'!$A$340:$B$378,2,FALSE))</f>
        <v>Predominantly Urban</v>
      </c>
      <c r="C31" t="str">
        <f>IFERROR(VLOOKUP(A31,'class and classification'!$A$1:$C$338,3,FALSE),VLOOKUP(A31,'class and classification'!$A$340:$C$378,3,FALSE))</f>
        <v>L</v>
      </c>
      <c r="D31">
        <v>541</v>
      </c>
      <c r="E31">
        <v>5</v>
      </c>
      <c r="F31">
        <v>537.5</v>
      </c>
      <c r="G31">
        <v>4.5</v>
      </c>
      <c r="H31">
        <v>564.70000000000005</v>
      </c>
      <c r="I31">
        <v>3.8</v>
      </c>
      <c r="J31">
        <v>560</v>
      </c>
      <c r="K31">
        <v>4.2</v>
      </c>
      <c r="L31">
        <v>581.6</v>
      </c>
      <c r="M31">
        <v>4.0999999999999996</v>
      </c>
      <c r="N31">
        <v>560.20000000000005</v>
      </c>
      <c r="O31">
        <v>4.5</v>
      </c>
      <c r="P31">
        <v>542.70000000000005</v>
      </c>
      <c r="Q31">
        <v>4</v>
      </c>
      <c r="R31">
        <v>575.1</v>
      </c>
      <c r="S31">
        <v>3.4</v>
      </c>
      <c r="T31">
        <v>556.6</v>
      </c>
      <c r="U31">
        <v>4.2</v>
      </c>
      <c r="V31">
        <v>618.1</v>
      </c>
      <c r="W31">
        <v>4.8</v>
      </c>
      <c r="X31">
        <v>607.20000000000005</v>
      </c>
      <c r="Y31">
        <v>4.7</v>
      </c>
      <c r="Z31">
        <v>627.29999999999995</v>
      </c>
      <c r="AA31">
        <v>4.7</v>
      </c>
      <c r="AB31">
        <v>651.6</v>
      </c>
      <c r="AC31">
        <v>6</v>
      </c>
      <c r="AD31">
        <v>632.1</v>
      </c>
      <c r="AE31">
        <v>5.0999999999999996</v>
      </c>
    </row>
    <row r="32" spans="1:31" x14ac:dyDescent="0.3">
      <c r="A32" t="s">
        <v>176</v>
      </c>
      <c r="B32" t="str">
        <f>IFERROR(VLOOKUP(A32,'class and classification'!$A$1:$B$338,2,FALSE),VLOOKUP(A32,'class and classification'!$A$340:$B$378,2,FALSE))</f>
        <v>Predominantly Urban</v>
      </c>
      <c r="C32" t="str">
        <f>IFERROR(VLOOKUP(A32,'class and classification'!$A$1:$C$338,3,FALSE),VLOOKUP(A32,'class and classification'!$A$340:$C$378,3,FALSE))</f>
        <v>L</v>
      </c>
      <c r="D32">
        <v>493.7</v>
      </c>
      <c r="E32">
        <v>6.1</v>
      </c>
      <c r="F32">
        <v>517.6</v>
      </c>
      <c r="G32">
        <v>5.2</v>
      </c>
      <c r="H32">
        <v>539.1</v>
      </c>
      <c r="I32">
        <v>4.7</v>
      </c>
      <c r="J32">
        <v>538.79999999999995</v>
      </c>
      <c r="K32">
        <v>5.3</v>
      </c>
      <c r="L32">
        <v>549.6</v>
      </c>
      <c r="M32">
        <v>4.0999999999999996</v>
      </c>
      <c r="N32">
        <v>532.5</v>
      </c>
      <c r="O32">
        <v>3.6</v>
      </c>
      <c r="P32">
        <v>549.70000000000005</v>
      </c>
      <c r="Q32">
        <v>4</v>
      </c>
      <c r="R32">
        <v>551.1</v>
      </c>
      <c r="S32">
        <v>3.9</v>
      </c>
      <c r="T32">
        <v>579.5</v>
      </c>
      <c r="U32">
        <v>3</v>
      </c>
      <c r="V32">
        <v>584.79999999999995</v>
      </c>
      <c r="W32">
        <v>3.5</v>
      </c>
      <c r="X32">
        <v>588.6</v>
      </c>
      <c r="Y32">
        <v>5.2</v>
      </c>
      <c r="Z32">
        <v>652.29999999999995</v>
      </c>
      <c r="AA32">
        <v>4.9000000000000004</v>
      </c>
      <c r="AB32">
        <v>634.4</v>
      </c>
      <c r="AC32">
        <v>6</v>
      </c>
      <c r="AD32">
        <v>689.9</v>
      </c>
      <c r="AE32">
        <v>5.8</v>
      </c>
    </row>
    <row r="33" spans="1:31" x14ac:dyDescent="0.3">
      <c r="A33" t="s">
        <v>156</v>
      </c>
      <c r="B33" t="str">
        <f>IFERROR(VLOOKUP(A33,'class and classification'!$A$1:$B$338,2,FALSE),VLOOKUP(A33,'class and classification'!$A$340:$B$378,2,FALSE))</f>
        <v>Predominantly Urban</v>
      </c>
      <c r="C33" t="str">
        <f>IFERROR(VLOOKUP(A33,'class and classification'!$A$1:$C$338,3,FALSE),VLOOKUP(A33,'class and classification'!$A$340:$C$378,3,FALSE))</f>
        <v>L</v>
      </c>
      <c r="D33">
        <v>591.4</v>
      </c>
      <c r="E33">
        <v>3.9</v>
      </c>
      <c r="F33">
        <v>640.4</v>
      </c>
      <c r="G33">
        <v>4</v>
      </c>
      <c r="H33">
        <v>651.9</v>
      </c>
      <c r="I33">
        <v>3.4</v>
      </c>
      <c r="J33">
        <v>654</v>
      </c>
      <c r="K33">
        <v>3.4</v>
      </c>
      <c r="L33">
        <v>654.79999999999995</v>
      </c>
      <c r="M33">
        <v>3.2</v>
      </c>
      <c r="N33">
        <v>644.9</v>
      </c>
      <c r="O33">
        <v>3.6</v>
      </c>
      <c r="P33">
        <v>674.1</v>
      </c>
      <c r="Q33">
        <v>3.4</v>
      </c>
      <c r="R33">
        <v>661</v>
      </c>
      <c r="S33">
        <v>3.2</v>
      </c>
      <c r="T33">
        <v>636.6</v>
      </c>
      <c r="U33">
        <v>3.2</v>
      </c>
      <c r="V33">
        <v>670.8</v>
      </c>
      <c r="W33">
        <v>3.3</v>
      </c>
      <c r="X33">
        <v>661.5</v>
      </c>
      <c r="Y33">
        <v>3.7</v>
      </c>
      <c r="Z33">
        <v>699.2</v>
      </c>
      <c r="AA33">
        <v>3.9</v>
      </c>
      <c r="AB33">
        <v>728.2</v>
      </c>
      <c r="AC33">
        <v>4.9000000000000004</v>
      </c>
      <c r="AD33">
        <v>696.3</v>
      </c>
      <c r="AE33">
        <v>4.8</v>
      </c>
    </row>
    <row r="34" spans="1:31" x14ac:dyDescent="0.3">
      <c r="A34" t="s">
        <v>157</v>
      </c>
      <c r="B34" t="str">
        <f>IFERROR(VLOOKUP(A34,'class and classification'!$A$1:$B$338,2,FALSE),VLOOKUP(A34,'class and classification'!$A$340:$B$378,2,FALSE))</f>
        <v>Predominantly Urban</v>
      </c>
      <c r="C34" t="str">
        <f>IFERROR(VLOOKUP(A34,'class and classification'!$A$1:$C$338,3,FALSE),VLOOKUP(A34,'class and classification'!$A$340:$C$378,3,FALSE))</f>
        <v>L</v>
      </c>
      <c r="D34">
        <v>561.20000000000005</v>
      </c>
      <c r="E34">
        <v>5.7</v>
      </c>
      <c r="F34">
        <v>588.4</v>
      </c>
      <c r="G34">
        <v>3.6</v>
      </c>
      <c r="H34">
        <v>569.70000000000005</v>
      </c>
      <c r="I34">
        <v>5.7</v>
      </c>
      <c r="J34">
        <v>562</v>
      </c>
      <c r="K34">
        <v>5.9</v>
      </c>
      <c r="L34">
        <v>567</v>
      </c>
      <c r="M34">
        <v>6.2</v>
      </c>
      <c r="N34">
        <v>597</v>
      </c>
      <c r="O34">
        <v>5.3</v>
      </c>
      <c r="P34">
        <v>606</v>
      </c>
      <c r="Q34">
        <v>5.4</v>
      </c>
      <c r="R34">
        <v>599.29999999999995</v>
      </c>
      <c r="S34">
        <v>7.1</v>
      </c>
      <c r="T34">
        <v>590.20000000000005</v>
      </c>
      <c r="U34">
        <v>5.5</v>
      </c>
      <c r="V34">
        <v>602.5</v>
      </c>
      <c r="W34">
        <v>5</v>
      </c>
      <c r="X34">
        <v>579.5</v>
      </c>
      <c r="Y34">
        <v>5</v>
      </c>
      <c r="Z34">
        <v>653.29999999999995</v>
      </c>
      <c r="AA34">
        <v>5.5</v>
      </c>
      <c r="AB34">
        <v>663.3</v>
      </c>
      <c r="AC34">
        <v>5.4</v>
      </c>
      <c r="AD34">
        <v>645.1</v>
      </c>
      <c r="AE34">
        <v>7.2</v>
      </c>
    </row>
    <row r="35" spans="1:31" x14ac:dyDescent="0.3">
      <c r="A35" t="s">
        <v>177</v>
      </c>
      <c r="B35" t="str">
        <f>IFERROR(VLOOKUP(A35,'class and classification'!$A$1:$B$338,2,FALSE),VLOOKUP(A35,'class and classification'!$A$340:$B$378,2,FALSE))</f>
        <v>Predominantly Urban</v>
      </c>
      <c r="C35" t="str">
        <f>IFERROR(VLOOKUP(A35,'class and classification'!$A$1:$C$338,3,FALSE),VLOOKUP(A35,'class and classification'!$A$340:$C$378,3,FALSE))</f>
        <v>L</v>
      </c>
      <c r="D35">
        <v>453.6</v>
      </c>
      <c r="E35">
        <v>5.4</v>
      </c>
      <c r="F35">
        <v>504.4</v>
      </c>
      <c r="G35">
        <v>3.8</v>
      </c>
      <c r="H35">
        <v>539.6</v>
      </c>
      <c r="I35">
        <v>4.5999999999999996</v>
      </c>
      <c r="J35">
        <v>531</v>
      </c>
      <c r="K35">
        <v>4.5</v>
      </c>
      <c r="L35">
        <v>530.1</v>
      </c>
      <c r="M35">
        <v>4.3</v>
      </c>
      <c r="N35">
        <v>525.9</v>
      </c>
      <c r="O35">
        <v>4.5</v>
      </c>
      <c r="P35">
        <v>534</v>
      </c>
      <c r="Q35">
        <v>4.4000000000000004</v>
      </c>
      <c r="R35">
        <v>536.70000000000005</v>
      </c>
      <c r="S35">
        <v>5.0999999999999996</v>
      </c>
      <c r="T35">
        <v>548</v>
      </c>
      <c r="U35">
        <v>5.3</v>
      </c>
      <c r="V35">
        <v>574.5</v>
      </c>
      <c r="W35">
        <v>4.7</v>
      </c>
      <c r="X35">
        <v>581.6</v>
      </c>
      <c r="Y35">
        <v>4.0999999999999996</v>
      </c>
      <c r="Z35">
        <v>574.9</v>
      </c>
      <c r="AA35">
        <v>4.7</v>
      </c>
      <c r="AB35">
        <v>575.1</v>
      </c>
      <c r="AC35">
        <v>9.6</v>
      </c>
      <c r="AD35">
        <v>662.1</v>
      </c>
      <c r="AE35">
        <v>6.6</v>
      </c>
    </row>
    <row r="36" spans="1:31" x14ac:dyDescent="0.3">
      <c r="A36" t="s">
        <v>158</v>
      </c>
      <c r="B36" t="str">
        <f>IFERROR(VLOOKUP(A36,'class and classification'!$A$1:$B$338,2,FALSE),VLOOKUP(A36,'class and classification'!$A$340:$B$378,2,FALSE))</f>
        <v>Predominantly Urban</v>
      </c>
      <c r="C36" t="str">
        <f>IFERROR(VLOOKUP(A36,'class and classification'!$A$1:$C$338,3,FALSE),VLOOKUP(A36,'class and classification'!$A$340:$C$378,3,FALSE))</f>
        <v>L</v>
      </c>
      <c r="D36">
        <v>517.6</v>
      </c>
      <c r="E36">
        <v>4.8</v>
      </c>
      <c r="F36">
        <v>588.6</v>
      </c>
      <c r="G36">
        <v>5.5</v>
      </c>
      <c r="H36">
        <v>596.5</v>
      </c>
      <c r="I36">
        <v>4.5</v>
      </c>
      <c r="J36">
        <v>561.9</v>
      </c>
      <c r="K36">
        <v>4.8</v>
      </c>
      <c r="L36">
        <v>569.9</v>
      </c>
      <c r="M36">
        <v>3.9</v>
      </c>
      <c r="N36">
        <v>560.1</v>
      </c>
      <c r="O36">
        <v>4.5</v>
      </c>
      <c r="P36">
        <v>551</v>
      </c>
      <c r="Q36">
        <v>5.2</v>
      </c>
      <c r="R36">
        <v>552.5</v>
      </c>
      <c r="S36">
        <v>4.7</v>
      </c>
      <c r="T36">
        <v>567.29999999999995</v>
      </c>
      <c r="U36">
        <v>6</v>
      </c>
      <c r="V36">
        <v>573.1</v>
      </c>
      <c r="W36">
        <v>6.4</v>
      </c>
      <c r="X36">
        <v>579.70000000000005</v>
      </c>
      <c r="Y36">
        <v>6.9</v>
      </c>
      <c r="Z36">
        <v>632.4</v>
      </c>
      <c r="AA36">
        <v>5.3</v>
      </c>
      <c r="AB36">
        <v>636.5</v>
      </c>
      <c r="AC36">
        <v>7.4</v>
      </c>
      <c r="AD36">
        <v>726.3</v>
      </c>
      <c r="AE36">
        <v>4.0999999999999996</v>
      </c>
    </row>
    <row r="37" spans="1:31" x14ac:dyDescent="0.3">
      <c r="A37" t="s">
        <v>178</v>
      </c>
      <c r="B37" t="str">
        <f>IFERROR(VLOOKUP(A37,'class and classification'!$A$1:$B$338,2,FALSE),VLOOKUP(A37,'class and classification'!$A$340:$B$378,2,FALSE))</f>
        <v>Predominantly Urban</v>
      </c>
      <c r="C37" t="str">
        <f>IFERROR(VLOOKUP(A37,'class and classification'!$A$1:$C$338,3,FALSE),VLOOKUP(A37,'class and classification'!$A$340:$C$378,3,FALSE))</f>
        <v>L</v>
      </c>
      <c r="D37">
        <v>572.4</v>
      </c>
      <c r="E37">
        <v>6.4</v>
      </c>
      <c r="F37">
        <v>601.79999999999995</v>
      </c>
      <c r="G37">
        <v>5.3</v>
      </c>
      <c r="H37">
        <v>566.70000000000005</v>
      </c>
      <c r="I37">
        <v>7.2</v>
      </c>
      <c r="J37">
        <v>578.79999999999995</v>
      </c>
      <c r="K37">
        <v>6.8</v>
      </c>
      <c r="L37">
        <v>554.29999999999995</v>
      </c>
      <c r="M37">
        <v>7.1</v>
      </c>
      <c r="N37">
        <v>574.4</v>
      </c>
      <c r="O37">
        <v>6.9</v>
      </c>
      <c r="P37">
        <v>551.79999999999995</v>
      </c>
      <c r="Q37">
        <v>7.6</v>
      </c>
      <c r="R37">
        <v>535.20000000000005</v>
      </c>
      <c r="S37">
        <v>7.7</v>
      </c>
      <c r="T37">
        <v>562.5</v>
      </c>
      <c r="U37">
        <v>5.4</v>
      </c>
      <c r="V37">
        <v>557.1</v>
      </c>
      <c r="W37">
        <v>9.1999999999999993</v>
      </c>
      <c r="X37">
        <v>523.5</v>
      </c>
      <c r="Y37">
        <v>9</v>
      </c>
      <c r="Z37">
        <v>563.1</v>
      </c>
      <c r="AA37">
        <v>8.1</v>
      </c>
      <c r="AB37">
        <v>580.5</v>
      </c>
      <c r="AC37">
        <v>11</v>
      </c>
      <c r="AD37">
        <v>587.5</v>
      </c>
      <c r="AE37">
        <v>10</v>
      </c>
    </row>
    <row r="38" spans="1:31" x14ac:dyDescent="0.3">
      <c r="A38" t="s">
        <v>179</v>
      </c>
      <c r="B38" t="str">
        <f>IFERROR(VLOOKUP(A38,'class and classification'!$A$1:$B$338,2,FALSE),VLOOKUP(A38,'class and classification'!$A$340:$B$378,2,FALSE))</f>
        <v>Predominantly Urban</v>
      </c>
      <c r="C38" t="str">
        <f>IFERROR(VLOOKUP(A38,'class and classification'!$A$1:$C$338,3,FALSE),VLOOKUP(A38,'class and classification'!$A$340:$C$378,3,FALSE))</f>
        <v>L</v>
      </c>
      <c r="D38">
        <v>591.29999999999995</v>
      </c>
      <c r="E38">
        <v>5.5</v>
      </c>
      <c r="F38">
        <v>577.5</v>
      </c>
      <c r="G38">
        <v>6</v>
      </c>
      <c r="H38">
        <v>613.20000000000005</v>
      </c>
      <c r="I38">
        <v>5</v>
      </c>
      <c r="J38">
        <v>574.9</v>
      </c>
      <c r="K38">
        <v>6.3</v>
      </c>
      <c r="L38">
        <v>581.5</v>
      </c>
      <c r="M38">
        <v>5.9</v>
      </c>
      <c r="N38">
        <v>589.29999999999995</v>
      </c>
      <c r="O38">
        <v>5.5</v>
      </c>
      <c r="P38">
        <v>579</v>
      </c>
      <c r="Q38">
        <v>6.7</v>
      </c>
      <c r="R38">
        <v>603.9</v>
      </c>
      <c r="S38">
        <v>4.5</v>
      </c>
      <c r="T38">
        <v>602.79999999999995</v>
      </c>
      <c r="U38">
        <v>6.7</v>
      </c>
      <c r="V38">
        <v>612.1</v>
      </c>
      <c r="W38">
        <v>4.8</v>
      </c>
      <c r="X38">
        <v>619.1</v>
      </c>
      <c r="Y38">
        <v>5.2</v>
      </c>
      <c r="Z38">
        <v>667.4</v>
      </c>
      <c r="AA38">
        <v>4.9000000000000004</v>
      </c>
      <c r="AB38">
        <v>662.9</v>
      </c>
      <c r="AC38">
        <v>7.3</v>
      </c>
      <c r="AD38">
        <v>706.8</v>
      </c>
      <c r="AE38">
        <v>6.8</v>
      </c>
    </row>
    <row r="39" spans="1:31" x14ac:dyDescent="0.3">
      <c r="A39" t="s">
        <v>159</v>
      </c>
      <c r="B39" t="str">
        <f>IFERROR(VLOOKUP(A39,'class and classification'!$A$1:$B$338,2,FALSE),VLOOKUP(A39,'class and classification'!$A$340:$B$378,2,FALSE))</f>
        <v>Predominantly Urban</v>
      </c>
      <c r="C39" t="str">
        <f>IFERROR(VLOOKUP(A39,'class and classification'!$A$1:$C$338,3,FALSE),VLOOKUP(A39,'class and classification'!$A$340:$C$378,3,FALSE))</f>
        <v>L</v>
      </c>
      <c r="D39">
        <v>599.5</v>
      </c>
      <c r="E39">
        <v>3.3</v>
      </c>
      <c r="F39">
        <v>639.29999999999995</v>
      </c>
      <c r="G39">
        <v>2.9</v>
      </c>
      <c r="H39">
        <v>650.6</v>
      </c>
      <c r="I39">
        <v>3.4</v>
      </c>
      <c r="J39">
        <v>662.4</v>
      </c>
      <c r="K39">
        <v>3.1</v>
      </c>
      <c r="L39">
        <v>683.1</v>
      </c>
      <c r="M39">
        <v>3.3</v>
      </c>
      <c r="N39">
        <v>678.3</v>
      </c>
      <c r="O39">
        <v>2.8</v>
      </c>
      <c r="P39">
        <v>666.9</v>
      </c>
      <c r="Q39">
        <v>2.7</v>
      </c>
      <c r="R39">
        <v>684.6</v>
      </c>
      <c r="S39">
        <v>2.4</v>
      </c>
      <c r="T39">
        <v>695.7</v>
      </c>
      <c r="U39">
        <v>2.9</v>
      </c>
      <c r="V39">
        <v>709.7</v>
      </c>
      <c r="W39">
        <v>3.1</v>
      </c>
      <c r="X39">
        <v>754.1</v>
      </c>
      <c r="Y39">
        <v>3.3</v>
      </c>
      <c r="Z39">
        <v>766.6</v>
      </c>
      <c r="AA39">
        <v>3.5</v>
      </c>
      <c r="AB39">
        <v>800.3</v>
      </c>
      <c r="AC39">
        <v>4.2</v>
      </c>
      <c r="AD39">
        <v>819.1</v>
      </c>
      <c r="AE39">
        <v>2.9</v>
      </c>
    </row>
    <row r="40" spans="1:31" x14ac:dyDescent="0.3">
      <c r="A40" t="s">
        <v>180</v>
      </c>
      <c r="B40" t="str">
        <f>IFERROR(VLOOKUP(A40,'class and classification'!$A$1:$B$338,2,FALSE),VLOOKUP(A40,'class and classification'!$A$340:$B$378,2,FALSE))</f>
        <v>Predominantly Urban</v>
      </c>
      <c r="C40" t="str">
        <f>IFERROR(VLOOKUP(A40,'class and classification'!$A$1:$C$338,3,FALSE),VLOOKUP(A40,'class and classification'!$A$340:$C$378,3,FALSE))</f>
        <v>L</v>
      </c>
      <c r="D40">
        <v>500.8</v>
      </c>
      <c r="E40">
        <v>5.0999999999999996</v>
      </c>
      <c r="F40">
        <v>498.6</v>
      </c>
      <c r="G40">
        <v>4</v>
      </c>
      <c r="H40">
        <v>518.4</v>
      </c>
      <c r="I40">
        <v>4.8</v>
      </c>
      <c r="J40">
        <v>496.6</v>
      </c>
      <c r="K40">
        <v>4.5</v>
      </c>
      <c r="L40">
        <v>518.20000000000005</v>
      </c>
      <c r="M40">
        <v>4.5999999999999996</v>
      </c>
      <c r="N40">
        <v>561.1</v>
      </c>
      <c r="O40">
        <v>4.5</v>
      </c>
      <c r="P40">
        <v>504.9</v>
      </c>
      <c r="Q40">
        <v>4.3</v>
      </c>
      <c r="R40">
        <v>551.70000000000005</v>
      </c>
      <c r="S40">
        <v>4.5999999999999996</v>
      </c>
      <c r="T40">
        <v>538.20000000000005</v>
      </c>
      <c r="U40">
        <v>5.5</v>
      </c>
      <c r="V40">
        <v>568</v>
      </c>
      <c r="W40">
        <v>4.7</v>
      </c>
      <c r="X40">
        <v>559.70000000000005</v>
      </c>
      <c r="Y40">
        <v>5.0999999999999996</v>
      </c>
      <c r="Z40">
        <v>615.79999999999995</v>
      </c>
      <c r="AA40">
        <v>6</v>
      </c>
      <c r="AB40">
        <v>615.1</v>
      </c>
      <c r="AC40">
        <v>6.4</v>
      </c>
      <c r="AD40">
        <v>595.29999999999995</v>
      </c>
      <c r="AE40">
        <v>5</v>
      </c>
    </row>
    <row r="41" spans="1:31" x14ac:dyDescent="0.3">
      <c r="A41" t="s">
        <v>160</v>
      </c>
      <c r="B41" t="str">
        <f>IFERROR(VLOOKUP(A41,'class and classification'!$A$1:$B$338,2,FALSE),VLOOKUP(A41,'class and classification'!$A$340:$B$378,2,FALSE))</f>
        <v>Predominantly Urban</v>
      </c>
      <c r="C41" t="str">
        <f>IFERROR(VLOOKUP(A41,'class and classification'!$A$1:$C$338,3,FALSE),VLOOKUP(A41,'class and classification'!$A$340:$C$378,3,FALSE))</f>
        <v>L</v>
      </c>
      <c r="D41">
        <v>811.7</v>
      </c>
      <c r="E41">
        <v>3</v>
      </c>
      <c r="F41">
        <v>833.2</v>
      </c>
      <c r="G41">
        <v>2.6</v>
      </c>
      <c r="H41">
        <v>819.8</v>
      </c>
      <c r="I41">
        <v>3.5</v>
      </c>
      <c r="J41">
        <v>862.4</v>
      </c>
      <c r="K41">
        <v>3.3</v>
      </c>
      <c r="L41">
        <v>841.9</v>
      </c>
      <c r="M41">
        <v>2.9</v>
      </c>
      <c r="N41">
        <v>887.1</v>
      </c>
      <c r="O41">
        <v>2.9</v>
      </c>
      <c r="P41">
        <v>897.5</v>
      </c>
      <c r="Q41">
        <v>3.2</v>
      </c>
      <c r="R41">
        <v>862.4</v>
      </c>
      <c r="S41">
        <v>4.0999999999999996</v>
      </c>
      <c r="T41">
        <v>847</v>
      </c>
      <c r="U41">
        <v>3.1</v>
      </c>
      <c r="V41">
        <v>900.8</v>
      </c>
      <c r="W41">
        <v>3.3</v>
      </c>
      <c r="X41">
        <v>922.4</v>
      </c>
      <c r="Y41">
        <v>4</v>
      </c>
      <c r="Z41">
        <v>872.8</v>
      </c>
      <c r="AA41">
        <v>3.6</v>
      </c>
      <c r="AB41">
        <v>954.4</v>
      </c>
      <c r="AC41">
        <v>3.4</v>
      </c>
      <c r="AD41">
        <v>923.6</v>
      </c>
      <c r="AE41">
        <v>4.0999999999999996</v>
      </c>
    </row>
    <row r="42" spans="1:31" x14ac:dyDescent="0.3">
      <c r="A42" t="s">
        <v>181</v>
      </c>
      <c r="B42" t="str">
        <f>IFERROR(VLOOKUP(A42,'class and classification'!$A$1:$B$338,2,FALSE),VLOOKUP(A42,'class and classification'!$A$340:$B$378,2,FALSE))</f>
        <v>Predominantly Urban</v>
      </c>
      <c r="C42" t="str">
        <f>IFERROR(VLOOKUP(A42,'class and classification'!$A$1:$C$338,3,FALSE),VLOOKUP(A42,'class and classification'!$A$340:$C$378,3,FALSE))</f>
        <v>L</v>
      </c>
      <c r="D42">
        <v>512.4</v>
      </c>
      <c r="E42">
        <v>7.1</v>
      </c>
      <c r="F42">
        <v>531.9</v>
      </c>
      <c r="G42">
        <v>4.8</v>
      </c>
      <c r="H42">
        <v>544.9</v>
      </c>
      <c r="I42">
        <v>6.5</v>
      </c>
      <c r="J42">
        <v>548.70000000000005</v>
      </c>
      <c r="K42">
        <v>6.8</v>
      </c>
      <c r="L42">
        <v>523</v>
      </c>
      <c r="M42">
        <v>6.3</v>
      </c>
      <c r="N42">
        <v>545.20000000000005</v>
      </c>
      <c r="O42">
        <v>6.8</v>
      </c>
      <c r="P42">
        <v>521.70000000000005</v>
      </c>
      <c r="Q42">
        <v>8.6</v>
      </c>
      <c r="R42">
        <v>526</v>
      </c>
      <c r="S42">
        <v>6.6</v>
      </c>
      <c r="T42">
        <v>522.29999999999995</v>
      </c>
      <c r="U42">
        <v>7.2</v>
      </c>
      <c r="V42">
        <v>551.5</v>
      </c>
      <c r="W42">
        <v>7.3</v>
      </c>
      <c r="X42">
        <v>577.5</v>
      </c>
      <c r="Y42">
        <v>8.6999999999999993</v>
      </c>
      <c r="Z42">
        <v>607.1</v>
      </c>
      <c r="AA42">
        <v>6.6</v>
      </c>
      <c r="AB42">
        <v>652.29999999999995</v>
      </c>
      <c r="AC42">
        <v>7.4</v>
      </c>
      <c r="AD42">
        <v>631.6</v>
      </c>
      <c r="AE42">
        <v>6.8</v>
      </c>
    </row>
    <row r="43" spans="1:31" x14ac:dyDescent="0.3">
      <c r="A43" t="s">
        <v>161</v>
      </c>
      <c r="B43" t="str">
        <f>IFERROR(VLOOKUP(A43,'class and classification'!$A$1:$B$338,2,FALSE),VLOOKUP(A43,'class and classification'!$A$340:$B$378,2,FALSE))</f>
        <v>Predominantly Urban</v>
      </c>
      <c r="C43" t="str">
        <f>IFERROR(VLOOKUP(A43,'class and classification'!$A$1:$C$338,3,FALSE),VLOOKUP(A43,'class and classification'!$A$340:$C$378,3,FALSE))</f>
        <v>L</v>
      </c>
      <c r="D43">
        <v>572</v>
      </c>
      <c r="E43">
        <v>5</v>
      </c>
      <c r="F43">
        <v>594.79999999999995</v>
      </c>
      <c r="G43">
        <v>4</v>
      </c>
      <c r="H43">
        <v>594.79999999999995</v>
      </c>
      <c r="I43">
        <v>4.2</v>
      </c>
      <c r="J43">
        <v>606.29999999999995</v>
      </c>
      <c r="K43">
        <v>3.4</v>
      </c>
      <c r="L43">
        <v>575</v>
      </c>
      <c r="M43">
        <v>4.5</v>
      </c>
      <c r="N43">
        <v>572.79999999999995</v>
      </c>
      <c r="O43">
        <v>4.4000000000000004</v>
      </c>
      <c r="P43">
        <v>600.5</v>
      </c>
      <c r="Q43">
        <v>3.4</v>
      </c>
      <c r="R43">
        <v>591.70000000000005</v>
      </c>
      <c r="S43">
        <v>3.9</v>
      </c>
      <c r="T43">
        <v>621.20000000000005</v>
      </c>
      <c r="U43">
        <v>4.4000000000000004</v>
      </c>
      <c r="V43">
        <v>628.29999999999995</v>
      </c>
      <c r="W43">
        <v>4</v>
      </c>
      <c r="X43">
        <v>671.2</v>
      </c>
      <c r="Y43">
        <v>3.8</v>
      </c>
      <c r="Z43">
        <v>670.8</v>
      </c>
      <c r="AA43">
        <v>4.0999999999999996</v>
      </c>
      <c r="AB43">
        <v>613.29999999999995</v>
      </c>
      <c r="AC43">
        <v>7.3</v>
      </c>
      <c r="AD43">
        <v>670.8</v>
      </c>
      <c r="AE43">
        <v>5.6</v>
      </c>
    </row>
    <row r="44" spans="1:31" x14ac:dyDescent="0.3">
      <c r="A44" t="s">
        <v>162</v>
      </c>
      <c r="B44" t="str">
        <f>IFERROR(VLOOKUP(A44,'class and classification'!$A$1:$B$338,2,FALSE),VLOOKUP(A44,'class and classification'!$A$340:$B$378,2,FALSE))</f>
        <v>Predominantly Urban</v>
      </c>
      <c r="C44" t="str">
        <f>IFERROR(VLOOKUP(A44,'class and classification'!$A$1:$C$338,3,FALSE),VLOOKUP(A44,'class and classification'!$A$340:$C$378,3,FALSE))</f>
        <v>L</v>
      </c>
      <c r="D44">
        <v>667.2</v>
      </c>
      <c r="E44">
        <v>1.4</v>
      </c>
      <c r="F44">
        <v>674.6</v>
      </c>
      <c r="G44">
        <v>1.8</v>
      </c>
      <c r="H44">
        <v>698.8</v>
      </c>
      <c r="I44">
        <v>1.6</v>
      </c>
      <c r="J44">
        <v>686.4</v>
      </c>
      <c r="K44">
        <v>1.8</v>
      </c>
      <c r="L44">
        <v>686.1</v>
      </c>
      <c r="M44">
        <v>2</v>
      </c>
      <c r="N44">
        <v>680</v>
      </c>
      <c r="O44">
        <v>2</v>
      </c>
      <c r="P44">
        <v>684.5</v>
      </c>
      <c r="Q44">
        <v>1.6</v>
      </c>
      <c r="R44">
        <v>692.3</v>
      </c>
      <c r="S44">
        <v>1.9</v>
      </c>
      <c r="T44">
        <v>699.7</v>
      </c>
      <c r="U44">
        <v>2.1</v>
      </c>
      <c r="V44">
        <v>756.2</v>
      </c>
      <c r="W44">
        <v>1.9</v>
      </c>
      <c r="X44">
        <v>786.7</v>
      </c>
      <c r="Y44">
        <v>1.8</v>
      </c>
      <c r="Z44">
        <v>792.6</v>
      </c>
      <c r="AA44">
        <v>1.8</v>
      </c>
      <c r="AB44">
        <v>837.5</v>
      </c>
      <c r="AC44">
        <v>2.5</v>
      </c>
      <c r="AD44">
        <v>851.4</v>
      </c>
      <c r="AE44">
        <v>2.4</v>
      </c>
    </row>
    <row r="45" spans="1:31" x14ac:dyDescent="0.3">
      <c r="A45" t="s">
        <v>105</v>
      </c>
      <c r="B45" t="str">
        <f>IFERROR(VLOOKUP(A45,'class and classification'!$A$1:$B$338,2,FALSE),VLOOKUP(A45,'class and classification'!$A$340:$B$378,2,FALSE))</f>
        <v>Predominantly Urban</v>
      </c>
      <c r="C45" t="str">
        <f>IFERROR(VLOOKUP(A45,'class and classification'!$A$1:$C$338,3,FALSE),VLOOKUP(A45,'class and classification'!$A$340:$C$378,3,FALSE))</f>
        <v>MD</v>
      </c>
      <c r="D45">
        <v>417.9</v>
      </c>
      <c r="E45">
        <v>6.7</v>
      </c>
      <c r="F45">
        <v>443.6</v>
      </c>
      <c r="G45">
        <v>4.7</v>
      </c>
      <c r="H45">
        <v>441</v>
      </c>
      <c r="I45">
        <v>6.1</v>
      </c>
      <c r="J45">
        <v>439.1</v>
      </c>
      <c r="K45">
        <v>5.2</v>
      </c>
      <c r="L45">
        <v>460</v>
      </c>
      <c r="M45">
        <v>5.6</v>
      </c>
      <c r="N45">
        <v>466.7</v>
      </c>
      <c r="O45">
        <v>5.0999999999999996</v>
      </c>
      <c r="P45">
        <v>465.1</v>
      </c>
      <c r="Q45">
        <v>5.4</v>
      </c>
      <c r="R45">
        <v>495.7</v>
      </c>
      <c r="S45">
        <v>6.5</v>
      </c>
      <c r="T45">
        <v>488.7</v>
      </c>
      <c r="U45">
        <v>4.8</v>
      </c>
      <c r="V45">
        <v>529.79999999999995</v>
      </c>
      <c r="W45">
        <v>5.6</v>
      </c>
      <c r="X45">
        <v>522.1</v>
      </c>
      <c r="Y45">
        <v>5.2</v>
      </c>
      <c r="Z45">
        <v>542.20000000000005</v>
      </c>
      <c r="AA45">
        <v>4.4000000000000004</v>
      </c>
      <c r="AB45">
        <v>545</v>
      </c>
      <c r="AC45">
        <v>6.7</v>
      </c>
      <c r="AD45">
        <v>541</v>
      </c>
      <c r="AE45">
        <v>5</v>
      </c>
    </row>
    <row r="46" spans="1:31" x14ac:dyDescent="0.3">
      <c r="A46" t="s">
        <v>130</v>
      </c>
      <c r="B46" t="str">
        <f>IFERROR(VLOOKUP(A46,'class and classification'!$A$1:$B$338,2,FALSE),VLOOKUP(A46,'class and classification'!$A$340:$B$378,2,FALSE))</f>
        <v>Predominantly Urban</v>
      </c>
      <c r="C46" t="str">
        <f>IFERROR(VLOOKUP(A46,'class and classification'!$A$1:$C$338,3,FALSE),VLOOKUP(A46,'class and classification'!$A$340:$C$378,3,FALSE))</f>
        <v>MD</v>
      </c>
      <c r="D46">
        <v>470.5</v>
      </c>
      <c r="E46">
        <v>2</v>
      </c>
      <c r="F46">
        <v>487.5</v>
      </c>
      <c r="G46">
        <v>1.9</v>
      </c>
      <c r="H46">
        <v>500.3</v>
      </c>
      <c r="I46">
        <v>1.9</v>
      </c>
      <c r="J46">
        <v>495.9</v>
      </c>
      <c r="K46">
        <v>1.8</v>
      </c>
      <c r="L46">
        <v>507.8</v>
      </c>
      <c r="M46">
        <v>2.2000000000000002</v>
      </c>
      <c r="N46">
        <v>520.4</v>
      </c>
      <c r="O46">
        <v>2</v>
      </c>
      <c r="P46">
        <v>504.3</v>
      </c>
      <c r="Q46">
        <v>2.2000000000000002</v>
      </c>
      <c r="R46">
        <v>532.29999999999995</v>
      </c>
      <c r="S46">
        <v>2.5</v>
      </c>
      <c r="T46">
        <v>543.9</v>
      </c>
      <c r="U46">
        <v>2.2999999999999998</v>
      </c>
      <c r="V46">
        <v>548.5</v>
      </c>
      <c r="W46">
        <v>2</v>
      </c>
      <c r="X46">
        <v>576.79999999999995</v>
      </c>
      <c r="Y46">
        <v>2.4</v>
      </c>
      <c r="Z46">
        <v>594</v>
      </c>
      <c r="AA46">
        <v>2.2999999999999998</v>
      </c>
      <c r="AB46">
        <v>597.70000000000005</v>
      </c>
      <c r="AC46">
        <v>2.9</v>
      </c>
      <c r="AD46">
        <v>618.70000000000005</v>
      </c>
      <c r="AE46">
        <v>2.7</v>
      </c>
    </row>
    <row r="47" spans="1:31" x14ac:dyDescent="0.3">
      <c r="A47" t="s">
        <v>83</v>
      </c>
      <c r="B47" t="str">
        <f>IFERROR(VLOOKUP(A47,'class and classification'!$A$1:$B$338,2,FALSE),VLOOKUP(A47,'class and classification'!$A$340:$B$378,2,FALSE))</f>
        <v>Predominantly Urban</v>
      </c>
      <c r="C47" t="str">
        <f>IFERROR(VLOOKUP(A47,'class and classification'!$A$1:$C$338,3,FALSE),VLOOKUP(A47,'class and classification'!$A$340:$C$378,3,FALSE))</f>
        <v>MD</v>
      </c>
      <c r="D47">
        <v>398.8</v>
      </c>
      <c r="E47">
        <v>4.2</v>
      </c>
      <c r="F47">
        <v>408</v>
      </c>
      <c r="G47">
        <v>3.7</v>
      </c>
      <c r="H47">
        <v>421.6</v>
      </c>
      <c r="I47">
        <v>4.4000000000000004</v>
      </c>
      <c r="J47">
        <v>433.7</v>
      </c>
      <c r="K47">
        <v>5.0999999999999996</v>
      </c>
      <c r="L47">
        <v>418.2</v>
      </c>
      <c r="M47">
        <v>4.4000000000000004</v>
      </c>
      <c r="N47">
        <v>453.5</v>
      </c>
      <c r="O47">
        <v>3.7</v>
      </c>
      <c r="P47">
        <v>439.7</v>
      </c>
      <c r="Q47">
        <v>4.5</v>
      </c>
      <c r="R47">
        <v>458.8</v>
      </c>
      <c r="S47">
        <v>3.5</v>
      </c>
      <c r="T47">
        <v>479.1</v>
      </c>
      <c r="U47">
        <v>3.9</v>
      </c>
      <c r="V47">
        <v>464.8</v>
      </c>
      <c r="W47">
        <v>3.6</v>
      </c>
      <c r="X47">
        <v>490.1</v>
      </c>
      <c r="Y47">
        <v>4.7</v>
      </c>
      <c r="Z47">
        <v>487.8</v>
      </c>
      <c r="AA47">
        <v>4.0999999999999996</v>
      </c>
      <c r="AB47">
        <v>487.8</v>
      </c>
      <c r="AC47">
        <v>5.6</v>
      </c>
      <c r="AD47">
        <v>529.20000000000005</v>
      </c>
      <c r="AE47">
        <v>4.5999999999999996</v>
      </c>
    </row>
    <row r="48" spans="1:31" x14ac:dyDescent="0.3">
      <c r="A48" t="s">
        <v>109</v>
      </c>
      <c r="B48" t="str">
        <f>IFERROR(VLOOKUP(A48,'class and classification'!$A$1:$B$338,2,FALSE),VLOOKUP(A48,'class and classification'!$A$340:$B$378,2,FALSE))</f>
        <v>Predominantly Urban</v>
      </c>
      <c r="C48" t="str">
        <f>IFERROR(VLOOKUP(A48,'class and classification'!$A$1:$C$338,3,FALSE),VLOOKUP(A48,'class and classification'!$A$340:$C$378,3,FALSE))</f>
        <v>MD</v>
      </c>
      <c r="D48">
        <v>418.3</v>
      </c>
      <c r="E48">
        <v>3.4</v>
      </c>
      <c r="F48">
        <v>424.8</v>
      </c>
      <c r="G48">
        <v>2.9</v>
      </c>
      <c r="H48">
        <v>430.8</v>
      </c>
      <c r="I48">
        <v>2.9</v>
      </c>
      <c r="J48">
        <v>424.3</v>
      </c>
      <c r="K48">
        <v>3</v>
      </c>
      <c r="L48">
        <v>443.2</v>
      </c>
      <c r="M48">
        <v>2.9</v>
      </c>
      <c r="N48">
        <v>460.6</v>
      </c>
      <c r="O48">
        <v>2.6</v>
      </c>
      <c r="P48">
        <v>458.9</v>
      </c>
      <c r="Q48">
        <v>2.6</v>
      </c>
      <c r="R48">
        <v>469.5</v>
      </c>
      <c r="S48">
        <v>3.5</v>
      </c>
      <c r="T48">
        <v>478</v>
      </c>
      <c r="U48">
        <v>3.1</v>
      </c>
      <c r="V48">
        <v>488.7</v>
      </c>
      <c r="W48">
        <v>2.9</v>
      </c>
      <c r="X48">
        <v>498</v>
      </c>
      <c r="Y48">
        <v>2.9</v>
      </c>
      <c r="Z48">
        <v>523.29999999999995</v>
      </c>
      <c r="AA48">
        <v>3</v>
      </c>
      <c r="AB48">
        <v>546.79999999999995</v>
      </c>
      <c r="AC48">
        <v>3.3</v>
      </c>
      <c r="AD48">
        <v>553.79999999999995</v>
      </c>
      <c r="AE48">
        <v>2.6</v>
      </c>
    </row>
    <row r="49" spans="1:31" x14ac:dyDescent="0.3">
      <c r="A49" t="s">
        <v>84</v>
      </c>
      <c r="B49" t="str">
        <f>IFERROR(VLOOKUP(A49,'class and classification'!$A$1:$B$338,2,FALSE),VLOOKUP(A49,'class and classification'!$A$340:$B$378,2,FALSE))</f>
        <v>Predominantly Urban</v>
      </c>
      <c r="C49" t="str">
        <f>IFERROR(VLOOKUP(A49,'class and classification'!$A$1:$C$338,3,FALSE),VLOOKUP(A49,'class and classification'!$A$340:$C$378,3,FALSE))</f>
        <v>MD</v>
      </c>
      <c r="D49">
        <v>433.5</v>
      </c>
      <c r="E49">
        <v>7</v>
      </c>
      <c r="F49">
        <v>433.5</v>
      </c>
      <c r="G49">
        <v>7</v>
      </c>
      <c r="H49">
        <v>463</v>
      </c>
      <c r="I49">
        <v>6.4</v>
      </c>
      <c r="J49">
        <v>464.1</v>
      </c>
      <c r="K49">
        <v>5.8</v>
      </c>
      <c r="L49">
        <v>437</v>
      </c>
      <c r="M49">
        <v>6.3</v>
      </c>
      <c r="N49">
        <v>457.1</v>
      </c>
      <c r="O49">
        <v>6.9</v>
      </c>
      <c r="P49">
        <v>476.5</v>
      </c>
      <c r="Q49">
        <v>5.5</v>
      </c>
      <c r="R49">
        <v>482.4</v>
      </c>
      <c r="S49">
        <v>5.7</v>
      </c>
      <c r="T49">
        <v>477.7</v>
      </c>
      <c r="U49">
        <v>7</v>
      </c>
      <c r="V49">
        <v>473.7</v>
      </c>
      <c r="W49">
        <v>6.1</v>
      </c>
      <c r="X49">
        <v>513.20000000000005</v>
      </c>
      <c r="Y49">
        <v>6.8</v>
      </c>
      <c r="Z49">
        <v>493.7</v>
      </c>
      <c r="AA49">
        <v>5.3</v>
      </c>
      <c r="AB49">
        <v>530.1</v>
      </c>
      <c r="AC49">
        <v>5.9</v>
      </c>
      <c r="AD49">
        <v>529.9</v>
      </c>
      <c r="AE49">
        <v>5.4</v>
      </c>
    </row>
    <row r="50" spans="1:31" x14ac:dyDescent="0.3">
      <c r="A50" t="s">
        <v>110</v>
      </c>
      <c r="B50" t="str">
        <f>IFERROR(VLOOKUP(A50,'class and classification'!$A$1:$B$338,2,FALSE),VLOOKUP(A50,'class and classification'!$A$340:$B$378,2,FALSE))</f>
        <v>Predominantly Urban</v>
      </c>
      <c r="C50" t="str">
        <f>IFERROR(VLOOKUP(A50,'class and classification'!$A$1:$C$338,3,FALSE),VLOOKUP(A50,'class and classification'!$A$340:$C$378,3,FALSE))</f>
        <v>MD</v>
      </c>
      <c r="D50">
        <v>420.7</v>
      </c>
      <c r="E50">
        <v>5</v>
      </c>
      <c r="F50">
        <v>457.6</v>
      </c>
      <c r="G50">
        <v>4.0999999999999996</v>
      </c>
      <c r="H50">
        <v>441.8</v>
      </c>
      <c r="I50">
        <v>4.4000000000000004</v>
      </c>
      <c r="J50">
        <v>443.4</v>
      </c>
      <c r="K50">
        <v>3.5</v>
      </c>
      <c r="L50">
        <v>460.9</v>
      </c>
      <c r="M50">
        <v>5.9</v>
      </c>
      <c r="N50">
        <v>471.3</v>
      </c>
      <c r="O50">
        <v>6</v>
      </c>
      <c r="P50">
        <v>484.9</v>
      </c>
      <c r="Q50">
        <v>5.0999999999999996</v>
      </c>
      <c r="R50">
        <v>487.9</v>
      </c>
      <c r="S50">
        <v>5.3</v>
      </c>
      <c r="T50">
        <v>499.9</v>
      </c>
      <c r="U50">
        <v>3.8</v>
      </c>
      <c r="V50">
        <v>504.5</v>
      </c>
      <c r="W50">
        <v>3.9</v>
      </c>
      <c r="X50">
        <v>527.4</v>
      </c>
      <c r="Y50">
        <v>4.0999999999999996</v>
      </c>
      <c r="Z50">
        <v>523.1</v>
      </c>
      <c r="AA50">
        <v>4.5</v>
      </c>
      <c r="AB50">
        <v>517.5</v>
      </c>
      <c r="AC50">
        <v>4.8</v>
      </c>
      <c r="AD50">
        <v>532.20000000000005</v>
      </c>
      <c r="AE50">
        <v>6.1</v>
      </c>
    </row>
    <row r="51" spans="1:31" x14ac:dyDescent="0.3">
      <c r="A51" t="s">
        <v>131</v>
      </c>
      <c r="B51" t="str">
        <f>IFERROR(VLOOKUP(A51,'class and classification'!$A$1:$B$338,2,FALSE),VLOOKUP(A51,'class and classification'!$A$340:$B$378,2,FALSE))</f>
        <v>Predominantly Urban</v>
      </c>
      <c r="C51" t="str">
        <f>IFERROR(VLOOKUP(A51,'class and classification'!$A$1:$C$338,3,FALSE),VLOOKUP(A51,'class and classification'!$A$340:$C$378,3,FALSE))</f>
        <v>MD</v>
      </c>
      <c r="D51">
        <v>482.2</v>
      </c>
      <c r="E51">
        <v>4.4000000000000004</v>
      </c>
      <c r="F51">
        <v>487.1</v>
      </c>
      <c r="G51">
        <v>3.7</v>
      </c>
      <c r="H51">
        <v>502.3</v>
      </c>
      <c r="I51">
        <v>3.3</v>
      </c>
      <c r="J51">
        <v>509.7</v>
      </c>
      <c r="K51">
        <v>4</v>
      </c>
      <c r="L51">
        <v>520.20000000000005</v>
      </c>
      <c r="M51">
        <v>3.5</v>
      </c>
      <c r="N51">
        <v>551.4</v>
      </c>
      <c r="O51">
        <v>3.3</v>
      </c>
      <c r="P51">
        <v>534.79999999999995</v>
      </c>
      <c r="Q51">
        <v>4.4000000000000004</v>
      </c>
      <c r="R51">
        <v>535.20000000000005</v>
      </c>
      <c r="S51">
        <v>4.0999999999999996</v>
      </c>
      <c r="T51">
        <v>555.6</v>
      </c>
      <c r="U51">
        <v>3.5</v>
      </c>
      <c r="V51">
        <v>561.5</v>
      </c>
      <c r="W51">
        <v>4.3</v>
      </c>
      <c r="X51">
        <v>591.5</v>
      </c>
      <c r="Y51">
        <v>3.5</v>
      </c>
      <c r="Z51">
        <v>576.79999999999995</v>
      </c>
      <c r="AA51">
        <v>4</v>
      </c>
      <c r="AB51">
        <v>611.5</v>
      </c>
      <c r="AC51">
        <v>3.5</v>
      </c>
      <c r="AD51">
        <v>651.6</v>
      </c>
      <c r="AE51">
        <v>5.0999999999999996</v>
      </c>
    </row>
    <row r="52" spans="1:31"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431.3</v>
      </c>
      <c r="E52">
        <v>5.2</v>
      </c>
      <c r="F52">
        <v>438.7</v>
      </c>
      <c r="G52">
        <v>4.2</v>
      </c>
      <c r="H52">
        <v>466</v>
      </c>
      <c r="I52">
        <v>3.5</v>
      </c>
      <c r="J52">
        <v>468.1</v>
      </c>
      <c r="K52">
        <v>3.8</v>
      </c>
      <c r="L52">
        <v>457.7</v>
      </c>
      <c r="M52">
        <v>3.7</v>
      </c>
      <c r="N52">
        <v>459</v>
      </c>
      <c r="O52">
        <v>4</v>
      </c>
      <c r="P52">
        <v>472.3</v>
      </c>
      <c r="Q52">
        <v>4.7</v>
      </c>
      <c r="R52">
        <v>479.1</v>
      </c>
      <c r="S52">
        <v>4.4000000000000004</v>
      </c>
      <c r="T52">
        <v>479.1</v>
      </c>
      <c r="U52">
        <v>5.2</v>
      </c>
      <c r="V52">
        <v>488.2</v>
      </c>
      <c r="W52">
        <v>4.3</v>
      </c>
      <c r="X52">
        <v>511.4</v>
      </c>
      <c r="Y52">
        <v>3.7</v>
      </c>
      <c r="Z52">
        <v>511.8</v>
      </c>
      <c r="AA52">
        <v>3.4</v>
      </c>
      <c r="AB52">
        <v>529.79999999999995</v>
      </c>
      <c r="AC52">
        <v>4.0999999999999996</v>
      </c>
      <c r="AD52">
        <v>536.6</v>
      </c>
      <c r="AE52">
        <v>3.6</v>
      </c>
    </row>
    <row r="53" spans="1:31" x14ac:dyDescent="0.3">
      <c r="A53" t="s">
        <v>132</v>
      </c>
      <c r="B53" t="str">
        <f>IFERROR(VLOOKUP(A53,'class and classification'!$A$1:$B$338,2,FALSE),VLOOKUP(A53,'class and classification'!$A$340:$B$378,2,FALSE))</f>
        <v>Predominantly Urban</v>
      </c>
      <c r="C53" t="str">
        <f>IFERROR(VLOOKUP(A53,'class and classification'!$A$1:$C$338,3,FALSE),VLOOKUP(A53,'class and classification'!$A$340:$C$378,3,FALSE))</f>
        <v>MD</v>
      </c>
      <c r="D53">
        <v>399.5</v>
      </c>
      <c r="E53">
        <v>3.5</v>
      </c>
      <c r="F53">
        <v>407.3</v>
      </c>
      <c r="G53">
        <v>4.5</v>
      </c>
      <c r="H53">
        <v>408.8</v>
      </c>
      <c r="I53">
        <v>4.5</v>
      </c>
      <c r="J53">
        <v>423.7</v>
      </c>
      <c r="K53">
        <v>4.5999999999999996</v>
      </c>
      <c r="L53">
        <v>410.7</v>
      </c>
      <c r="M53">
        <v>4</v>
      </c>
      <c r="N53">
        <v>409.5</v>
      </c>
      <c r="O53">
        <v>3.7</v>
      </c>
      <c r="P53">
        <v>424.7</v>
      </c>
      <c r="Q53">
        <v>3.6</v>
      </c>
      <c r="R53">
        <v>466.6</v>
      </c>
      <c r="S53">
        <v>3.6</v>
      </c>
      <c r="T53">
        <v>474</v>
      </c>
      <c r="U53">
        <v>4.3</v>
      </c>
      <c r="V53">
        <v>493</v>
      </c>
      <c r="W53">
        <v>3.6</v>
      </c>
      <c r="X53">
        <v>514.1</v>
      </c>
      <c r="Y53">
        <v>4</v>
      </c>
      <c r="Z53">
        <v>536.6</v>
      </c>
      <c r="AA53">
        <v>4.5</v>
      </c>
      <c r="AB53">
        <v>530.1</v>
      </c>
      <c r="AC53">
        <v>4.7</v>
      </c>
      <c r="AD53">
        <v>602.9</v>
      </c>
      <c r="AE53">
        <v>5</v>
      </c>
    </row>
    <row r="54" spans="1:31" x14ac:dyDescent="0.3">
      <c r="A54" t="s">
        <v>71</v>
      </c>
      <c r="B54" t="str">
        <f>IFERROR(VLOOKUP(A54,'class and classification'!$A$1:$B$338,2,FALSE),VLOOKUP(A54,'class and classification'!$A$340:$B$378,2,FALSE))</f>
        <v>Predominantly Urban</v>
      </c>
      <c r="C54" t="str">
        <f>IFERROR(VLOOKUP(A54,'class and classification'!$A$1:$C$338,3,FALSE),VLOOKUP(A54,'class and classification'!$A$340:$C$378,3,FALSE))</f>
        <v>MD</v>
      </c>
      <c r="D54">
        <v>423.5</v>
      </c>
      <c r="E54">
        <v>5.3</v>
      </c>
      <c r="F54">
        <v>427.4</v>
      </c>
      <c r="G54">
        <v>4.4000000000000004</v>
      </c>
      <c r="H54">
        <v>443.1</v>
      </c>
      <c r="I54">
        <v>4.0999999999999996</v>
      </c>
      <c r="J54">
        <v>469.8</v>
      </c>
      <c r="K54">
        <v>4.8</v>
      </c>
      <c r="L54">
        <v>483.4</v>
      </c>
      <c r="M54">
        <v>5.0999999999999996</v>
      </c>
      <c r="N54">
        <v>486</v>
      </c>
      <c r="O54">
        <v>4.5999999999999996</v>
      </c>
      <c r="P54">
        <v>510.9</v>
      </c>
      <c r="Q54">
        <v>5.0999999999999996</v>
      </c>
      <c r="R54">
        <v>494.6</v>
      </c>
      <c r="S54">
        <v>3.9</v>
      </c>
      <c r="T54">
        <v>490.9</v>
      </c>
      <c r="U54">
        <v>4.7</v>
      </c>
      <c r="V54">
        <v>472.2</v>
      </c>
      <c r="W54">
        <v>4.4000000000000004</v>
      </c>
      <c r="X54">
        <v>479</v>
      </c>
      <c r="Y54">
        <v>4.3</v>
      </c>
      <c r="Z54">
        <v>504.4</v>
      </c>
      <c r="AA54">
        <v>4.5</v>
      </c>
      <c r="AB54">
        <v>475.6</v>
      </c>
      <c r="AC54">
        <v>5.3</v>
      </c>
      <c r="AD54">
        <v>525.79999999999995</v>
      </c>
      <c r="AE54">
        <v>4.5999999999999996</v>
      </c>
    </row>
    <row r="55" spans="1:31" x14ac:dyDescent="0.3">
      <c r="A55" t="s">
        <v>111</v>
      </c>
      <c r="B55" t="str">
        <f>IFERROR(VLOOKUP(A55,'class and classification'!$A$1:$B$338,2,FALSE),VLOOKUP(A55,'class and classification'!$A$340:$B$378,2,FALSE))</f>
        <v>Predominantly Urban</v>
      </c>
      <c r="C55" t="str">
        <f>IFERROR(VLOOKUP(A55,'class and classification'!$A$1:$C$338,3,FALSE),VLOOKUP(A55,'class and classification'!$A$340:$C$378,3,FALSE))</f>
        <v>MD</v>
      </c>
      <c r="D55">
        <v>437.1</v>
      </c>
      <c r="E55">
        <v>3.6</v>
      </c>
      <c r="F55">
        <v>421.6</v>
      </c>
      <c r="G55">
        <v>3.4</v>
      </c>
      <c r="H55">
        <v>449.7</v>
      </c>
      <c r="I55">
        <v>3.3</v>
      </c>
      <c r="J55">
        <v>433</v>
      </c>
      <c r="K55">
        <v>3.8</v>
      </c>
      <c r="L55">
        <v>441</v>
      </c>
      <c r="M55">
        <v>4.2</v>
      </c>
      <c r="N55">
        <v>447.8</v>
      </c>
      <c r="O55">
        <v>4</v>
      </c>
      <c r="P55">
        <v>437.5</v>
      </c>
      <c r="Q55">
        <v>4.2</v>
      </c>
      <c r="R55">
        <v>456.5</v>
      </c>
      <c r="S55">
        <v>3.6</v>
      </c>
      <c r="T55">
        <v>479.6</v>
      </c>
      <c r="U55">
        <v>3.9</v>
      </c>
      <c r="V55">
        <v>484</v>
      </c>
      <c r="W55">
        <v>3.3</v>
      </c>
      <c r="X55">
        <v>508.8</v>
      </c>
      <c r="Y55">
        <v>3.6</v>
      </c>
      <c r="Z55">
        <v>523.20000000000005</v>
      </c>
      <c r="AA55">
        <v>3.7</v>
      </c>
      <c r="AB55">
        <v>491.3</v>
      </c>
      <c r="AC55">
        <v>4.4000000000000004</v>
      </c>
      <c r="AD55">
        <v>528.1</v>
      </c>
      <c r="AE55">
        <v>3.4</v>
      </c>
    </row>
    <row r="56" spans="1:31" x14ac:dyDescent="0.3">
      <c r="A56" t="s">
        <v>94</v>
      </c>
      <c r="B56" t="str">
        <f>IFERROR(VLOOKUP(A56,'class and classification'!$A$1:$B$338,2,FALSE),VLOOKUP(A56,'class and classification'!$A$340:$B$378,2,FALSE))</f>
        <v>Predominantly Urban</v>
      </c>
      <c r="C56" t="str">
        <f>IFERROR(VLOOKUP(A56,'class and classification'!$A$1:$C$338,3,FALSE),VLOOKUP(A56,'class and classification'!$A$340:$C$378,3,FALSE))</f>
        <v>MD</v>
      </c>
      <c r="D56">
        <v>445.5</v>
      </c>
      <c r="E56">
        <v>6.7</v>
      </c>
      <c r="F56">
        <v>465.2</v>
      </c>
      <c r="G56">
        <v>5.9</v>
      </c>
      <c r="H56">
        <v>452.6</v>
      </c>
      <c r="I56">
        <v>4.8</v>
      </c>
      <c r="J56">
        <v>471.1</v>
      </c>
      <c r="K56">
        <v>4.8</v>
      </c>
      <c r="L56">
        <v>493.4</v>
      </c>
      <c r="M56">
        <v>5.5</v>
      </c>
      <c r="N56">
        <v>519.29999999999995</v>
      </c>
      <c r="O56">
        <v>6.6</v>
      </c>
      <c r="P56">
        <v>534.70000000000005</v>
      </c>
      <c r="Q56">
        <v>5.6</v>
      </c>
      <c r="R56">
        <v>505.1</v>
      </c>
      <c r="S56">
        <v>6.2</v>
      </c>
      <c r="T56">
        <v>522.6</v>
      </c>
      <c r="U56">
        <v>5</v>
      </c>
      <c r="V56">
        <v>548.20000000000005</v>
      </c>
      <c r="W56">
        <v>6.4</v>
      </c>
      <c r="X56">
        <v>635.20000000000005</v>
      </c>
      <c r="Y56">
        <v>7.5</v>
      </c>
      <c r="Z56">
        <v>558.20000000000005</v>
      </c>
      <c r="AA56">
        <v>5.9</v>
      </c>
      <c r="AB56">
        <v>903.2</v>
      </c>
      <c r="AC56">
        <v>6.2</v>
      </c>
      <c r="AD56">
        <v>574.70000000000005</v>
      </c>
      <c r="AE56">
        <v>4.5</v>
      </c>
    </row>
    <row r="57" spans="1:31" x14ac:dyDescent="0.3">
      <c r="A57" t="s">
        <v>112</v>
      </c>
      <c r="B57" t="str">
        <f>IFERROR(VLOOKUP(A57,'class and classification'!$A$1:$B$338,2,FALSE),VLOOKUP(A57,'class and classification'!$A$340:$B$378,2,FALSE))</f>
        <v>Predominantly Urban</v>
      </c>
      <c r="C57" t="str">
        <f>IFERROR(VLOOKUP(A57,'class and classification'!$A$1:$C$338,3,FALSE),VLOOKUP(A57,'class and classification'!$A$340:$C$378,3,FALSE))</f>
        <v>MD</v>
      </c>
      <c r="D57">
        <v>462.5</v>
      </c>
      <c r="E57">
        <v>2.4</v>
      </c>
      <c r="F57">
        <v>479.1</v>
      </c>
      <c r="G57">
        <v>2.2999999999999998</v>
      </c>
      <c r="H57">
        <v>481.8</v>
      </c>
      <c r="I57">
        <v>1.8</v>
      </c>
      <c r="J57">
        <v>489.1</v>
      </c>
      <c r="K57">
        <v>2.1</v>
      </c>
      <c r="L57">
        <v>480.1</v>
      </c>
      <c r="M57">
        <v>2.2999999999999998</v>
      </c>
      <c r="N57">
        <v>501.3</v>
      </c>
      <c r="O57">
        <v>2</v>
      </c>
      <c r="P57">
        <v>501.5</v>
      </c>
      <c r="Q57">
        <v>1.9</v>
      </c>
      <c r="R57">
        <v>519.20000000000005</v>
      </c>
      <c r="S57">
        <v>1.8</v>
      </c>
      <c r="T57">
        <v>531.79999999999995</v>
      </c>
      <c r="U57">
        <v>2.2999999999999998</v>
      </c>
      <c r="V57">
        <v>543.20000000000005</v>
      </c>
      <c r="W57">
        <v>2.2000000000000002</v>
      </c>
      <c r="X57">
        <v>550.9</v>
      </c>
      <c r="Y57">
        <v>2</v>
      </c>
      <c r="Z57">
        <v>561.29999999999995</v>
      </c>
      <c r="AA57">
        <v>1.9</v>
      </c>
      <c r="AB57">
        <v>568</v>
      </c>
      <c r="AC57">
        <v>2.2999999999999998</v>
      </c>
      <c r="AD57">
        <v>594.6</v>
      </c>
      <c r="AE57">
        <v>2.2000000000000002</v>
      </c>
    </row>
    <row r="58" spans="1:31" x14ac:dyDescent="0.3">
      <c r="A58" t="s">
        <v>95</v>
      </c>
      <c r="B58" t="str">
        <f>IFERROR(VLOOKUP(A58,'class and classification'!$A$1:$B$338,2,FALSE),VLOOKUP(A58,'class and classification'!$A$340:$B$378,2,FALSE))</f>
        <v>Predominantly Urban</v>
      </c>
      <c r="C58" t="str">
        <f>IFERROR(VLOOKUP(A58,'class and classification'!$A$1:$C$338,3,FALSE),VLOOKUP(A58,'class and classification'!$A$340:$C$378,3,FALSE))</f>
        <v>MD</v>
      </c>
      <c r="D58">
        <v>456.9</v>
      </c>
      <c r="E58">
        <v>2.7</v>
      </c>
      <c r="F58">
        <v>486.5</v>
      </c>
      <c r="G58">
        <v>2.7</v>
      </c>
      <c r="H58">
        <v>491</v>
      </c>
      <c r="I58">
        <v>3.2</v>
      </c>
      <c r="J58">
        <v>497.6</v>
      </c>
      <c r="K58">
        <v>2.8</v>
      </c>
      <c r="L58">
        <v>503.6</v>
      </c>
      <c r="M58">
        <v>2.5</v>
      </c>
      <c r="N58">
        <v>511.6</v>
      </c>
      <c r="O58">
        <v>2.9</v>
      </c>
      <c r="P58">
        <v>508.4</v>
      </c>
      <c r="Q58">
        <v>3</v>
      </c>
      <c r="R58">
        <v>506.3</v>
      </c>
      <c r="S58">
        <v>3.1</v>
      </c>
      <c r="T58">
        <v>519</v>
      </c>
      <c r="U58">
        <v>2.9</v>
      </c>
      <c r="V58">
        <v>530.70000000000005</v>
      </c>
      <c r="W58">
        <v>2.6</v>
      </c>
      <c r="X58">
        <v>546.20000000000005</v>
      </c>
      <c r="Y58">
        <v>3.8</v>
      </c>
      <c r="Z58">
        <v>572</v>
      </c>
      <c r="AA58">
        <v>3</v>
      </c>
      <c r="AB58">
        <v>591.79999999999995</v>
      </c>
      <c r="AC58">
        <v>3.4</v>
      </c>
      <c r="AD58">
        <v>601.1</v>
      </c>
      <c r="AE58">
        <v>2.8</v>
      </c>
    </row>
    <row r="59" spans="1:31" x14ac:dyDescent="0.3">
      <c r="A59" t="s">
        <v>85</v>
      </c>
      <c r="B59" t="str">
        <f>IFERROR(VLOOKUP(A59,'class and classification'!$A$1:$B$338,2,FALSE),VLOOKUP(A59,'class and classification'!$A$340:$B$378,2,FALSE))</f>
        <v>Predominantly Urban</v>
      </c>
      <c r="C59" t="str">
        <f>IFERROR(VLOOKUP(A59,'class and classification'!$A$1:$C$338,3,FALSE),VLOOKUP(A59,'class and classification'!$A$340:$C$378,3,FALSE))</f>
        <v>MD</v>
      </c>
      <c r="D59">
        <v>489.3</v>
      </c>
      <c r="E59">
        <v>2.6</v>
      </c>
      <c r="F59">
        <v>513.1</v>
      </c>
      <c r="G59">
        <v>2.7</v>
      </c>
      <c r="H59">
        <v>507.3</v>
      </c>
      <c r="I59">
        <v>2.2999999999999998</v>
      </c>
      <c r="J59">
        <v>495.9</v>
      </c>
      <c r="K59">
        <v>2.1</v>
      </c>
      <c r="L59">
        <v>507.3</v>
      </c>
      <c r="M59">
        <v>2.7</v>
      </c>
      <c r="N59">
        <v>530.1</v>
      </c>
      <c r="O59">
        <v>2.5</v>
      </c>
      <c r="P59">
        <v>526.9</v>
      </c>
      <c r="Q59">
        <v>2.5</v>
      </c>
      <c r="R59">
        <v>530.70000000000005</v>
      </c>
      <c r="S59">
        <v>2.2000000000000002</v>
      </c>
      <c r="T59">
        <v>547.1</v>
      </c>
      <c r="U59">
        <v>2.2000000000000002</v>
      </c>
      <c r="V59">
        <v>570.79999999999995</v>
      </c>
      <c r="W59">
        <v>2.2000000000000002</v>
      </c>
      <c r="X59">
        <v>566</v>
      </c>
      <c r="Y59">
        <v>2.1</v>
      </c>
      <c r="Z59">
        <v>600.6</v>
      </c>
      <c r="AA59">
        <v>1.8</v>
      </c>
      <c r="AB59">
        <v>593.6</v>
      </c>
      <c r="AC59">
        <v>2.4</v>
      </c>
      <c r="AD59">
        <v>609.6</v>
      </c>
      <c r="AE59">
        <v>3</v>
      </c>
    </row>
    <row r="60" spans="1:31" x14ac:dyDescent="0.3">
      <c r="A60" t="s">
        <v>72</v>
      </c>
      <c r="B60" t="str">
        <f>IFERROR(VLOOKUP(A60,'class and classification'!$A$1:$B$338,2,FALSE),VLOOKUP(A60,'class and classification'!$A$340:$B$378,2,FALSE))</f>
        <v>Predominantly Urban</v>
      </c>
      <c r="C60" t="str">
        <f>IFERROR(VLOOKUP(A60,'class and classification'!$A$1:$C$338,3,FALSE),VLOOKUP(A60,'class and classification'!$A$340:$C$378,3,FALSE))</f>
        <v>MD</v>
      </c>
      <c r="D60">
        <v>444.6</v>
      </c>
      <c r="E60">
        <v>3.4</v>
      </c>
      <c r="F60">
        <v>469.3</v>
      </c>
      <c r="G60">
        <v>3.5</v>
      </c>
      <c r="H60">
        <v>478</v>
      </c>
      <c r="I60">
        <v>3.8</v>
      </c>
      <c r="J60">
        <v>474.1</v>
      </c>
      <c r="K60">
        <v>4.0999999999999996</v>
      </c>
      <c r="L60">
        <v>484</v>
      </c>
      <c r="M60">
        <v>4.5999999999999996</v>
      </c>
      <c r="N60">
        <v>495.4</v>
      </c>
      <c r="O60">
        <v>3.4</v>
      </c>
      <c r="P60">
        <v>492.5</v>
      </c>
      <c r="Q60">
        <v>3.5</v>
      </c>
      <c r="R60">
        <v>516.9</v>
      </c>
      <c r="S60">
        <v>3.5</v>
      </c>
      <c r="T60">
        <v>519</v>
      </c>
      <c r="U60">
        <v>3.3</v>
      </c>
      <c r="V60">
        <v>555.20000000000005</v>
      </c>
      <c r="W60">
        <v>3.3</v>
      </c>
      <c r="X60">
        <v>522.9</v>
      </c>
      <c r="Y60">
        <v>3.8</v>
      </c>
      <c r="Z60">
        <v>564.4</v>
      </c>
      <c r="AA60">
        <v>3.9</v>
      </c>
      <c r="AB60">
        <v>576</v>
      </c>
      <c r="AC60">
        <v>3.8</v>
      </c>
      <c r="AD60">
        <v>610.6</v>
      </c>
      <c r="AE60">
        <v>4.2</v>
      </c>
    </row>
    <row r="61" spans="1:31" x14ac:dyDescent="0.3">
      <c r="A61" t="s">
        <v>73</v>
      </c>
      <c r="B61" t="str">
        <f>IFERROR(VLOOKUP(A61,'class and classification'!$A$1:$B$338,2,FALSE),VLOOKUP(A61,'class and classification'!$A$340:$B$378,2,FALSE))</f>
        <v>Predominantly Urban</v>
      </c>
      <c r="C61" t="str">
        <f>IFERROR(VLOOKUP(A61,'class and classification'!$A$1:$C$338,3,FALSE),VLOOKUP(A61,'class and classification'!$A$340:$C$378,3,FALSE))</f>
        <v>MD</v>
      </c>
      <c r="D61">
        <v>409.7</v>
      </c>
      <c r="E61">
        <v>4.5999999999999996</v>
      </c>
      <c r="F61">
        <v>449.9</v>
      </c>
      <c r="G61">
        <v>4.7</v>
      </c>
      <c r="H61">
        <v>471.6</v>
      </c>
      <c r="I61">
        <v>5</v>
      </c>
      <c r="J61">
        <v>470.4</v>
      </c>
      <c r="K61">
        <v>4.0999999999999996</v>
      </c>
      <c r="L61">
        <v>454.4</v>
      </c>
      <c r="M61">
        <v>5.0999999999999996</v>
      </c>
      <c r="N61">
        <v>490.4</v>
      </c>
      <c r="O61">
        <v>4.0999999999999996</v>
      </c>
      <c r="P61">
        <v>476.8</v>
      </c>
      <c r="Q61">
        <v>4</v>
      </c>
      <c r="R61">
        <v>482.4</v>
      </c>
      <c r="S61">
        <v>4.2</v>
      </c>
      <c r="T61">
        <v>503.9</v>
      </c>
      <c r="U61">
        <v>4.4000000000000004</v>
      </c>
      <c r="V61">
        <v>524.4</v>
      </c>
      <c r="W61">
        <v>3.2</v>
      </c>
      <c r="X61">
        <v>541.1</v>
      </c>
      <c r="Y61">
        <v>3.7</v>
      </c>
      <c r="Z61">
        <v>569.29999999999995</v>
      </c>
      <c r="AA61">
        <v>3.5</v>
      </c>
      <c r="AB61">
        <v>503.9</v>
      </c>
      <c r="AC61">
        <v>6.1</v>
      </c>
      <c r="AD61">
        <v>535</v>
      </c>
      <c r="AE61">
        <v>5.2</v>
      </c>
    </row>
    <row r="62" spans="1:31" x14ac:dyDescent="0.3">
      <c r="A62" t="s">
        <v>86</v>
      </c>
      <c r="B62" t="str">
        <f>IFERROR(VLOOKUP(A62,'class and classification'!$A$1:$B$338,2,FALSE),VLOOKUP(A62,'class and classification'!$A$340:$B$378,2,FALSE))</f>
        <v>Predominantly Urban</v>
      </c>
      <c r="C62" t="str">
        <f>IFERROR(VLOOKUP(A62,'class and classification'!$A$1:$C$338,3,FALSE),VLOOKUP(A62,'class and classification'!$A$340:$C$378,3,FALSE))</f>
        <v>MD</v>
      </c>
      <c r="D62">
        <v>403</v>
      </c>
      <c r="E62">
        <v>5.6</v>
      </c>
      <c r="F62">
        <v>402.3</v>
      </c>
      <c r="G62">
        <v>4.7</v>
      </c>
      <c r="H62">
        <v>435.5</v>
      </c>
      <c r="I62">
        <v>4.8</v>
      </c>
      <c r="J62">
        <v>398.5</v>
      </c>
      <c r="K62">
        <v>5.2</v>
      </c>
      <c r="L62">
        <v>412.4</v>
      </c>
      <c r="M62">
        <v>4.8</v>
      </c>
      <c r="N62">
        <v>412.4</v>
      </c>
      <c r="O62">
        <v>5.5</v>
      </c>
      <c r="P62">
        <v>427.7</v>
      </c>
      <c r="Q62">
        <v>5.5</v>
      </c>
      <c r="R62">
        <v>426.7</v>
      </c>
      <c r="S62">
        <v>5.7</v>
      </c>
      <c r="T62">
        <v>441.4</v>
      </c>
      <c r="U62">
        <v>4.5999999999999996</v>
      </c>
      <c r="V62">
        <v>460.6</v>
      </c>
      <c r="W62">
        <v>4.4000000000000004</v>
      </c>
      <c r="X62">
        <v>484.9</v>
      </c>
      <c r="Y62">
        <v>4.3</v>
      </c>
      <c r="Z62">
        <v>499.2</v>
      </c>
      <c r="AA62">
        <v>3.5</v>
      </c>
      <c r="AB62">
        <v>514.20000000000005</v>
      </c>
      <c r="AC62">
        <v>4.4000000000000004</v>
      </c>
      <c r="AD62">
        <v>539.29999999999995</v>
      </c>
      <c r="AE62">
        <v>4.5</v>
      </c>
    </row>
    <row r="63" spans="1:31" x14ac:dyDescent="0.3">
      <c r="A63" t="s">
        <v>87</v>
      </c>
      <c r="B63" t="str">
        <f>IFERROR(VLOOKUP(A63,'class and classification'!$A$1:$B$338,2,FALSE),VLOOKUP(A63,'class and classification'!$A$340:$B$378,2,FALSE))</f>
        <v>Predominantly Urban</v>
      </c>
      <c r="C63" t="str">
        <f>IFERROR(VLOOKUP(A63,'class and classification'!$A$1:$C$338,3,FALSE),VLOOKUP(A63,'class and classification'!$A$340:$C$378,3,FALSE))</f>
        <v>MD</v>
      </c>
      <c r="D63">
        <v>404</v>
      </c>
      <c r="E63">
        <v>5.9</v>
      </c>
      <c r="F63">
        <v>405.7</v>
      </c>
      <c r="G63">
        <v>5.9</v>
      </c>
      <c r="H63">
        <v>412.8</v>
      </c>
      <c r="I63">
        <v>4</v>
      </c>
      <c r="J63">
        <v>417.3</v>
      </c>
      <c r="K63">
        <v>4.3</v>
      </c>
      <c r="L63">
        <v>435.8</v>
      </c>
      <c r="M63">
        <v>5.0999999999999996</v>
      </c>
      <c r="N63">
        <v>431.2</v>
      </c>
      <c r="O63">
        <v>7.5</v>
      </c>
      <c r="P63">
        <v>423.7</v>
      </c>
      <c r="Q63">
        <v>5.2</v>
      </c>
      <c r="R63">
        <v>432.7</v>
      </c>
      <c r="S63">
        <v>4.5999999999999996</v>
      </c>
      <c r="T63">
        <v>437.7</v>
      </c>
      <c r="U63">
        <v>4.8</v>
      </c>
      <c r="V63">
        <v>444.4</v>
      </c>
      <c r="W63">
        <v>3.7</v>
      </c>
      <c r="X63">
        <v>452.5</v>
      </c>
      <c r="Y63">
        <v>4.5999999999999996</v>
      </c>
      <c r="Z63">
        <v>477.8</v>
      </c>
      <c r="AA63">
        <v>5.0999999999999996</v>
      </c>
      <c r="AB63">
        <v>487.4</v>
      </c>
      <c r="AC63">
        <v>5.8</v>
      </c>
      <c r="AD63">
        <v>519</v>
      </c>
      <c r="AE63">
        <v>4.5999999999999996</v>
      </c>
    </row>
    <row r="64" spans="1:31" x14ac:dyDescent="0.3">
      <c r="A64" t="s">
        <v>107</v>
      </c>
      <c r="B64" t="str">
        <f>IFERROR(VLOOKUP(A64,'class and classification'!$A$1:$B$338,2,FALSE),VLOOKUP(A64,'class and classification'!$A$340:$B$378,2,FALSE))</f>
        <v>Predominantly Urban</v>
      </c>
      <c r="C64" t="str">
        <f>IFERROR(VLOOKUP(A64,'class and classification'!$A$1:$C$338,3,FALSE),VLOOKUP(A64,'class and classification'!$A$340:$C$378,3,FALSE))</f>
        <v>MD</v>
      </c>
      <c r="D64">
        <v>424.2</v>
      </c>
      <c r="E64">
        <v>6.1</v>
      </c>
      <c r="F64">
        <v>450.5</v>
      </c>
      <c r="G64">
        <v>4.8</v>
      </c>
      <c r="H64">
        <v>466.4</v>
      </c>
      <c r="I64">
        <v>4.8</v>
      </c>
      <c r="J64">
        <v>447.5</v>
      </c>
      <c r="K64">
        <v>5.2</v>
      </c>
      <c r="L64">
        <v>462.5</v>
      </c>
      <c r="M64">
        <v>4.7</v>
      </c>
      <c r="N64">
        <v>454.4</v>
      </c>
      <c r="O64">
        <v>5.4</v>
      </c>
      <c r="P64">
        <v>477.3</v>
      </c>
      <c r="Q64">
        <v>5.9</v>
      </c>
      <c r="R64">
        <v>478.2</v>
      </c>
      <c r="S64">
        <v>5.2</v>
      </c>
      <c r="T64">
        <v>483.8</v>
      </c>
      <c r="U64">
        <v>4.5</v>
      </c>
      <c r="V64">
        <v>482.6</v>
      </c>
      <c r="W64">
        <v>4.7</v>
      </c>
      <c r="X64">
        <v>492.8</v>
      </c>
      <c r="Y64">
        <v>2.6</v>
      </c>
      <c r="Z64">
        <v>519.79999999999995</v>
      </c>
      <c r="AA64">
        <v>4.3</v>
      </c>
      <c r="AB64">
        <v>517.29999999999995</v>
      </c>
      <c r="AC64">
        <v>4.4000000000000004</v>
      </c>
      <c r="AD64">
        <v>551</v>
      </c>
      <c r="AE64">
        <v>4.5999999999999996</v>
      </c>
    </row>
    <row r="65" spans="1:31" x14ac:dyDescent="0.3">
      <c r="A65" t="s">
        <v>88</v>
      </c>
      <c r="B65" t="str">
        <f>IFERROR(VLOOKUP(A65,'class and classification'!$A$1:$B$338,2,FALSE),VLOOKUP(A65,'class and classification'!$A$340:$B$378,2,FALSE))</f>
        <v>Predominantly Urban</v>
      </c>
      <c r="C65" t="str">
        <f>IFERROR(VLOOKUP(A65,'class and classification'!$A$1:$C$338,3,FALSE),VLOOKUP(A65,'class and classification'!$A$340:$C$378,3,FALSE))</f>
        <v>MD</v>
      </c>
      <c r="D65">
        <v>437.3</v>
      </c>
      <c r="E65">
        <v>4</v>
      </c>
      <c r="F65">
        <v>460.7</v>
      </c>
      <c r="G65">
        <v>4</v>
      </c>
      <c r="H65">
        <v>469.5</v>
      </c>
      <c r="I65">
        <v>4.2</v>
      </c>
      <c r="J65">
        <v>467.2</v>
      </c>
      <c r="K65">
        <v>4.0999999999999996</v>
      </c>
      <c r="L65">
        <v>474.4</v>
      </c>
      <c r="M65">
        <v>4.2</v>
      </c>
      <c r="N65">
        <v>517.79999999999995</v>
      </c>
      <c r="O65">
        <v>4.5999999999999996</v>
      </c>
      <c r="P65">
        <v>495.9</v>
      </c>
      <c r="Q65">
        <v>3.4</v>
      </c>
      <c r="R65">
        <v>516.1</v>
      </c>
      <c r="S65">
        <v>3.7</v>
      </c>
      <c r="T65">
        <v>507.7</v>
      </c>
      <c r="U65">
        <v>4.3</v>
      </c>
      <c r="V65">
        <v>521.20000000000005</v>
      </c>
      <c r="W65">
        <v>3.5</v>
      </c>
      <c r="X65">
        <v>537.79999999999995</v>
      </c>
      <c r="Y65">
        <v>3.6</v>
      </c>
      <c r="Z65">
        <v>545.1</v>
      </c>
      <c r="AA65">
        <v>4.5999999999999996</v>
      </c>
      <c r="AB65">
        <v>623.70000000000005</v>
      </c>
      <c r="AC65">
        <v>4.4000000000000004</v>
      </c>
      <c r="AD65">
        <v>574.9</v>
      </c>
      <c r="AE65">
        <v>5</v>
      </c>
    </row>
    <row r="66" spans="1:31" x14ac:dyDescent="0.3">
      <c r="A66" t="s">
        <v>133</v>
      </c>
      <c r="B66" t="str">
        <f>IFERROR(VLOOKUP(A66,'class and classification'!$A$1:$B$338,2,FALSE),VLOOKUP(A66,'class and classification'!$A$340:$B$378,2,FALSE))</f>
        <v>Predominantly Urban</v>
      </c>
      <c r="C66" t="str">
        <f>IFERROR(VLOOKUP(A66,'class and classification'!$A$1:$C$338,3,FALSE),VLOOKUP(A66,'class and classification'!$A$340:$C$378,3,FALSE))</f>
        <v>MD</v>
      </c>
      <c r="D66">
        <v>450</v>
      </c>
      <c r="E66">
        <v>4.3</v>
      </c>
      <c r="F66">
        <v>444</v>
      </c>
      <c r="G66">
        <v>4</v>
      </c>
      <c r="H66">
        <v>434.3</v>
      </c>
      <c r="I66">
        <v>3.6</v>
      </c>
      <c r="J66">
        <v>436.3</v>
      </c>
      <c r="K66">
        <v>3.5</v>
      </c>
      <c r="L66">
        <v>440.8</v>
      </c>
      <c r="M66">
        <v>3.6</v>
      </c>
      <c r="N66">
        <v>466.5</v>
      </c>
      <c r="O66">
        <v>4</v>
      </c>
      <c r="P66">
        <v>452.1</v>
      </c>
      <c r="Q66">
        <v>3.7</v>
      </c>
      <c r="R66">
        <v>463.2</v>
      </c>
      <c r="S66">
        <v>3.7</v>
      </c>
      <c r="T66">
        <v>474.4</v>
      </c>
      <c r="U66">
        <v>4.2</v>
      </c>
      <c r="V66">
        <v>477.1</v>
      </c>
      <c r="W66">
        <v>3.2</v>
      </c>
      <c r="X66">
        <v>492.5</v>
      </c>
      <c r="Y66">
        <v>3.3</v>
      </c>
      <c r="Z66">
        <v>528.1</v>
      </c>
      <c r="AA66">
        <v>3.6</v>
      </c>
      <c r="AB66">
        <v>521.20000000000005</v>
      </c>
      <c r="AC66">
        <v>4.5</v>
      </c>
      <c r="AD66">
        <v>556.6</v>
      </c>
      <c r="AE66">
        <v>4.0999999999999996</v>
      </c>
    </row>
    <row r="67" spans="1:31" x14ac:dyDescent="0.3">
      <c r="A67" t="s">
        <v>96</v>
      </c>
      <c r="B67" t="str">
        <f>IFERROR(VLOOKUP(A67,'class and classification'!$A$1:$B$338,2,FALSE),VLOOKUP(A67,'class and classification'!$A$340:$B$378,2,FALSE))</f>
        <v>Predominantly Urban</v>
      </c>
      <c r="C67" t="str">
        <f>IFERROR(VLOOKUP(A67,'class and classification'!$A$1:$C$338,3,FALSE),VLOOKUP(A67,'class and classification'!$A$340:$C$378,3,FALSE))</f>
        <v>MD</v>
      </c>
      <c r="D67">
        <v>424.3</v>
      </c>
      <c r="E67">
        <v>4.8</v>
      </c>
      <c r="F67">
        <v>421</v>
      </c>
      <c r="G67">
        <v>4.5</v>
      </c>
      <c r="H67">
        <v>429</v>
      </c>
      <c r="I67">
        <v>5.9</v>
      </c>
      <c r="J67">
        <v>413.7</v>
      </c>
      <c r="K67">
        <v>5.0999999999999996</v>
      </c>
      <c r="L67">
        <v>442.6</v>
      </c>
      <c r="M67">
        <v>4.3</v>
      </c>
      <c r="N67">
        <v>454</v>
      </c>
      <c r="O67">
        <v>4.4000000000000004</v>
      </c>
      <c r="P67">
        <v>457.4</v>
      </c>
      <c r="Q67">
        <v>4.5999999999999996</v>
      </c>
      <c r="R67">
        <v>463.7</v>
      </c>
      <c r="S67">
        <v>3.9</v>
      </c>
      <c r="T67">
        <v>462.1</v>
      </c>
      <c r="U67">
        <v>5.8</v>
      </c>
      <c r="V67">
        <v>472.3</v>
      </c>
      <c r="W67">
        <v>3.2</v>
      </c>
      <c r="X67">
        <v>498.9</v>
      </c>
      <c r="Y67">
        <v>6.4</v>
      </c>
      <c r="Z67">
        <v>533</v>
      </c>
      <c r="AA67">
        <v>4.8</v>
      </c>
      <c r="AB67">
        <v>506.8</v>
      </c>
      <c r="AC67">
        <v>6.3</v>
      </c>
      <c r="AD67">
        <v>569.1</v>
      </c>
      <c r="AE67">
        <v>4.9000000000000004</v>
      </c>
    </row>
    <row r="68" spans="1:31" x14ac:dyDescent="0.3">
      <c r="A68" t="s">
        <v>108</v>
      </c>
      <c r="B68" t="str">
        <f>IFERROR(VLOOKUP(A68,'class and classification'!$A$1:$B$338,2,FALSE),VLOOKUP(A68,'class and classification'!$A$340:$B$378,2,FALSE))</f>
        <v>Predominantly Urban</v>
      </c>
      <c r="C68" t="str">
        <f>IFERROR(VLOOKUP(A68,'class and classification'!$A$1:$C$338,3,FALSE),VLOOKUP(A68,'class and classification'!$A$340:$C$378,3,FALSE))</f>
        <v>MD</v>
      </c>
      <c r="D68">
        <v>449.6</v>
      </c>
      <c r="E68">
        <v>3.1</v>
      </c>
      <c r="F68">
        <v>457.5</v>
      </c>
      <c r="G68">
        <v>2.9</v>
      </c>
      <c r="H68">
        <v>464.5</v>
      </c>
      <c r="I68">
        <v>2.6</v>
      </c>
      <c r="J68">
        <v>470.7</v>
      </c>
      <c r="K68">
        <v>2.4</v>
      </c>
      <c r="L68">
        <v>479.1</v>
      </c>
      <c r="M68">
        <v>2.7</v>
      </c>
      <c r="N68">
        <v>491.2</v>
      </c>
      <c r="O68">
        <v>2.8</v>
      </c>
      <c r="P68">
        <v>486.2</v>
      </c>
      <c r="Q68">
        <v>2.6</v>
      </c>
      <c r="R68">
        <v>495.8</v>
      </c>
      <c r="S68">
        <v>3.1</v>
      </c>
      <c r="T68">
        <v>511.7</v>
      </c>
      <c r="U68">
        <v>2.9</v>
      </c>
      <c r="V68">
        <v>525.9</v>
      </c>
      <c r="W68">
        <v>2.5</v>
      </c>
      <c r="X68">
        <v>541.79999999999995</v>
      </c>
      <c r="Y68">
        <v>2.8</v>
      </c>
      <c r="Z68">
        <v>539.4</v>
      </c>
      <c r="AA68">
        <v>3</v>
      </c>
      <c r="AB68">
        <v>555.6</v>
      </c>
      <c r="AC68">
        <v>3.3</v>
      </c>
      <c r="AD68">
        <v>568.5</v>
      </c>
      <c r="AE68">
        <v>3.1</v>
      </c>
    </row>
    <row r="69" spans="1:31" x14ac:dyDescent="0.3">
      <c r="A69" t="s">
        <v>134</v>
      </c>
      <c r="B69" t="str">
        <f>IFERROR(VLOOKUP(A69,'class and classification'!$A$1:$B$338,2,FALSE),VLOOKUP(A69,'class and classification'!$A$340:$B$378,2,FALSE))</f>
        <v>Predominantly Urban</v>
      </c>
      <c r="C69" t="str">
        <f>IFERROR(VLOOKUP(A69,'class and classification'!$A$1:$C$338,3,FALSE),VLOOKUP(A69,'class and classification'!$A$340:$C$378,3,FALSE))</f>
        <v>MD</v>
      </c>
      <c r="D69">
        <v>527.1</v>
      </c>
      <c r="E69">
        <v>5.2</v>
      </c>
      <c r="F69">
        <v>506</v>
      </c>
      <c r="G69">
        <v>5.4</v>
      </c>
      <c r="H69">
        <v>522.20000000000005</v>
      </c>
      <c r="I69">
        <v>4.7</v>
      </c>
      <c r="J69">
        <v>514.20000000000005</v>
      </c>
      <c r="K69">
        <v>4.5999999999999996</v>
      </c>
      <c r="L69">
        <v>528.70000000000005</v>
      </c>
      <c r="M69">
        <v>4.4000000000000004</v>
      </c>
      <c r="N69">
        <v>524.1</v>
      </c>
      <c r="O69">
        <v>4.4000000000000004</v>
      </c>
      <c r="P69">
        <v>523.1</v>
      </c>
      <c r="Q69">
        <v>4.3</v>
      </c>
      <c r="R69">
        <v>570.20000000000005</v>
      </c>
      <c r="S69">
        <v>5</v>
      </c>
      <c r="T69">
        <v>586.79999999999995</v>
      </c>
      <c r="U69">
        <v>3.4</v>
      </c>
      <c r="V69">
        <v>602.20000000000005</v>
      </c>
      <c r="W69">
        <v>5.2</v>
      </c>
      <c r="X69">
        <v>613.29999999999995</v>
      </c>
      <c r="Y69">
        <v>4.5999999999999996</v>
      </c>
      <c r="Z69">
        <v>583</v>
      </c>
      <c r="AA69">
        <v>5.5</v>
      </c>
      <c r="AB69">
        <v>601.70000000000005</v>
      </c>
      <c r="AC69">
        <v>4.9000000000000004</v>
      </c>
      <c r="AD69">
        <v>665</v>
      </c>
      <c r="AE69">
        <v>5.5</v>
      </c>
    </row>
    <row r="70" spans="1:31" x14ac:dyDescent="0.3">
      <c r="A70" t="s">
        <v>74</v>
      </c>
      <c r="B70" t="str">
        <f>IFERROR(VLOOKUP(A70,'class and classification'!$A$1:$B$338,2,FALSE),VLOOKUP(A70,'class and classification'!$A$340:$B$378,2,FALSE))</f>
        <v>Predominantly Urban</v>
      </c>
      <c r="C70" t="str">
        <f>IFERROR(VLOOKUP(A70,'class and classification'!$A$1:$C$338,3,FALSE),VLOOKUP(A70,'class and classification'!$A$340:$C$378,3,FALSE))</f>
        <v>MD</v>
      </c>
      <c r="D70">
        <v>408.3</v>
      </c>
      <c r="E70">
        <v>9.1</v>
      </c>
      <c r="F70">
        <v>404.8</v>
      </c>
      <c r="G70">
        <v>7.5</v>
      </c>
      <c r="H70">
        <v>411</v>
      </c>
      <c r="I70">
        <v>7</v>
      </c>
      <c r="J70">
        <v>449.4</v>
      </c>
      <c r="K70">
        <v>7</v>
      </c>
      <c r="L70">
        <v>425.6</v>
      </c>
      <c r="M70">
        <v>6.1</v>
      </c>
      <c r="N70">
        <v>462.7</v>
      </c>
      <c r="O70">
        <v>7.2</v>
      </c>
      <c r="P70">
        <v>471.7</v>
      </c>
      <c r="Q70">
        <v>7.8</v>
      </c>
      <c r="R70">
        <v>480</v>
      </c>
      <c r="S70">
        <v>6.4</v>
      </c>
      <c r="T70">
        <v>466.8</v>
      </c>
      <c r="U70">
        <v>6.5</v>
      </c>
      <c r="V70">
        <v>472.8</v>
      </c>
      <c r="W70">
        <v>5.4</v>
      </c>
      <c r="X70">
        <v>469.5</v>
      </c>
      <c r="Y70">
        <v>9.1999999999999993</v>
      </c>
      <c r="Z70">
        <v>472.5</v>
      </c>
      <c r="AA70">
        <v>6.5</v>
      </c>
      <c r="AB70">
        <v>533.29999999999995</v>
      </c>
      <c r="AC70">
        <v>11</v>
      </c>
      <c r="AD70">
        <v>450.4</v>
      </c>
      <c r="AE70">
        <v>6.9</v>
      </c>
    </row>
    <row r="71" spans="1:31" x14ac:dyDescent="0.3">
      <c r="A71" t="s">
        <v>97</v>
      </c>
      <c r="B71" t="str">
        <f>IFERROR(VLOOKUP(A71,'class and classification'!$A$1:$B$338,2,FALSE),VLOOKUP(A71,'class and classification'!$A$340:$B$378,2,FALSE))</f>
        <v>Predominantly Urban</v>
      </c>
      <c r="C71" t="str">
        <f>IFERROR(VLOOKUP(A71,'class and classification'!$A$1:$C$338,3,FALSE),VLOOKUP(A71,'class and classification'!$A$340:$C$378,3,FALSE))</f>
        <v>MD</v>
      </c>
      <c r="D71">
        <v>441.2</v>
      </c>
      <c r="E71">
        <v>5.9</v>
      </c>
      <c r="F71">
        <v>454.9</v>
      </c>
      <c r="G71">
        <v>4.8</v>
      </c>
      <c r="H71">
        <v>476.5</v>
      </c>
      <c r="I71">
        <v>5.4</v>
      </c>
      <c r="J71">
        <v>430.4</v>
      </c>
      <c r="K71">
        <v>6.3</v>
      </c>
      <c r="L71">
        <v>442.7</v>
      </c>
      <c r="M71">
        <v>5.6</v>
      </c>
      <c r="N71">
        <v>443.7</v>
      </c>
      <c r="O71">
        <v>5.0999999999999996</v>
      </c>
      <c r="P71">
        <v>436.7</v>
      </c>
      <c r="Q71">
        <v>5.3</v>
      </c>
      <c r="R71">
        <v>443.8</v>
      </c>
      <c r="S71">
        <v>5.4</v>
      </c>
      <c r="T71">
        <v>462</v>
      </c>
      <c r="U71">
        <v>5.7</v>
      </c>
      <c r="V71">
        <v>464.9</v>
      </c>
      <c r="W71">
        <v>5.5</v>
      </c>
      <c r="X71">
        <v>499.2</v>
      </c>
      <c r="Y71">
        <v>4.0999999999999996</v>
      </c>
      <c r="Z71">
        <v>515.4</v>
      </c>
      <c r="AA71">
        <v>4.7</v>
      </c>
      <c r="AB71">
        <v>503.6</v>
      </c>
      <c r="AC71">
        <v>6.2</v>
      </c>
      <c r="AD71">
        <v>689.6</v>
      </c>
      <c r="AE71">
        <v>5.3</v>
      </c>
    </row>
    <row r="72" spans="1:31" x14ac:dyDescent="0.3">
      <c r="A72" t="s">
        <v>89</v>
      </c>
      <c r="B72" t="str">
        <f>IFERROR(VLOOKUP(A72,'class and classification'!$A$1:$B$338,2,FALSE),VLOOKUP(A72,'class and classification'!$A$340:$B$378,2,FALSE))</f>
        <v>Predominantly Urban</v>
      </c>
      <c r="C72" t="str">
        <f>IFERROR(VLOOKUP(A72,'class and classification'!$A$1:$C$338,3,FALSE),VLOOKUP(A72,'class and classification'!$A$340:$C$378,3,FALSE))</f>
        <v>MD</v>
      </c>
      <c r="D72">
        <v>476</v>
      </c>
      <c r="E72">
        <v>4.7</v>
      </c>
      <c r="F72">
        <v>480.3</v>
      </c>
      <c r="G72">
        <v>5.3</v>
      </c>
      <c r="H72">
        <v>472.4</v>
      </c>
      <c r="I72">
        <v>5.3</v>
      </c>
      <c r="J72">
        <v>491.9</v>
      </c>
      <c r="K72">
        <v>4.5999999999999996</v>
      </c>
      <c r="L72">
        <v>509.1</v>
      </c>
      <c r="M72">
        <v>5.2</v>
      </c>
      <c r="N72">
        <v>519.1</v>
      </c>
      <c r="O72">
        <v>4.7</v>
      </c>
      <c r="P72">
        <v>494.5</v>
      </c>
      <c r="Q72">
        <v>5.8</v>
      </c>
      <c r="R72">
        <v>500.3</v>
      </c>
      <c r="S72">
        <v>4.5999999999999996</v>
      </c>
      <c r="T72">
        <v>521.6</v>
      </c>
      <c r="U72">
        <v>4.9000000000000004</v>
      </c>
      <c r="V72">
        <v>519</v>
      </c>
      <c r="W72">
        <v>4</v>
      </c>
      <c r="X72">
        <v>539.9</v>
      </c>
      <c r="Y72">
        <v>4.3</v>
      </c>
      <c r="Z72">
        <v>569.20000000000005</v>
      </c>
      <c r="AA72">
        <v>4.0999999999999996</v>
      </c>
      <c r="AB72">
        <v>558.6</v>
      </c>
      <c r="AC72">
        <v>6.2</v>
      </c>
      <c r="AD72">
        <v>549.20000000000005</v>
      </c>
      <c r="AE72">
        <v>4.5999999999999996</v>
      </c>
    </row>
    <row r="73" spans="1:31" x14ac:dyDescent="0.3">
      <c r="A73" t="s">
        <v>75</v>
      </c>
      <c r="B73" t="str">
        <f>IFERROR(VLOOKUP(A73,'class and classification'!$A$1:$B$338,2,FALSE),VLOOKUP(A73,'class and classification'!$A$340:$B$378,2,FALSE))</f>
        <v>Predominantly Urban</v>
      </c>
      <c r="C73" t="str">
        <f>IFERROR(VLOOKUP(A73,'class and classification'!$A$1:$C$338,3,FALSE),VLOOKUP(A73,'class and classification'!$A$340:$C$378,3,FALSE))</f>
        <v>MD</v>
      </c>
      <c r="D73">
        <v>432.4</v>
      </c>
      <c r="E73">
        <v>4.4000000000000004</v>
      </c>
      <c r="F73">
        <v>407</v>
      </c>
      <c r="G73">
        <v>4.3</v>
      </c>
      <c r="H73">
        <v>435.7</v>
      </c>
      <c r="I73">
        <v>3.5</v>
      </c>
      <c r="J73">
        <v>440.5</v>
      </c>
      <c r="K73">
        <v>2.8</v>
      </c>
      <c r="L73">
        <v>442.4</v>
      </c>
      <c r="M73">
        <v>3.2</v>
      </c>
      <c r="N73">
        <v>466.6</v>
      </c>
      <c r="O73">
        <v>3.3</v>
      </c>
      <c r="P73">
        <v>482.1</v>
      </c>
      <c r="Q73">
        <v>2.8</v>
      </c>
      <c r="R73">
        <v>480</v>
      </c>
      <c r="S73">
        <v>3.1</v>
      </c>
      <c r="T73">
        <v>492.9</v>
      </c>
      <c r="U73">
        <v>3.3</v>
      </c>
      <c r="V73">
        <v>493.6</v>
      </c>
      <c r="W73">
        <v>2.8</v>
      </c>
      <c r="X73">
        <v>517.5</v>
      </c>
      <c r="Y73">
        <v>3.6</v>
      </c>
      <c r="Z73">
        <v>525.5</v>
      </c>
      <c r="AA73">
        <v>3.1</v>
      </c>
      <c r="AB73">
        <v>525.9</v>
      </c>
      <c r="AC73">
        <v>2.7</v>
      </c>
      <c r="AD73">
        <v>513.1</v>
      </c>
      <c r="AE73">
        <v>3.7</v>
      </c>
    </row>
    <row r="74" spans="1:31" x14ac:dyDescent="0.3">
      <c r="A74" t="s">
        <v>90</v>
      </c>
      <c r="B74" t="str">
        <f>IFERROR(VLOOKUP(A74,'class and classification'!$A$1:$B$338,2,FALSE),VLOOKUP(A74,'class and classification'!$A$340:$B$378,2,FALSE))</f>
        <v>Predominantly Urban</v>
      </c>
      <c r="C74" t="str">
        <f>IFERROR(VLOOKUP(A74,'class and classification'!$A$1:$C$338,3,FALSE),VLOOKUP(A74,'class and classification'!$A$340:$C$378,3,FALSE))</f>
        <v>MD</v>
      </c>
      <c r="D74">
        <v>413.2</v>
      </c>
      <c r="E74">
        <v>5</v>
      </c>
      <c r="F74">
        <v>425.5</v>
      </c>
      <c r="G74">
        <v>5.0999999999999996</v>
      </c>
      <c r="H74">
        <v>414.2</v>
      </c>
      <c r="I74">
        <v>5</v>
      </c>
      <c r="J74">
        <v>421.6</v>
      </c>
      <c r="K74">
        <v>5.3</v>
      </c>
      <c r="L74">
        <v>448</v>
      </c>
      <c r="M74">
        <v>5.7</v>
      </c>
      <c r="N74">
        <v>413.7</v>
      </c>
      <c r="O74">
        <v>5.4</v>
      </c>
      <c r="P74">
        <v>427</v>
      </c>
      <c r="Q74">
        <v>5.8</v>
      </c>
      <c r="R74">
        <v>431.6</v>
      </c>
      <c r="S74">
        <v>5.7</v>
      </c>
      <c r="T74">
        <v>440.6</v>
      </c>
      <c r="U74">
        <v>5.5</v>
      </c>
      <c r="V74">
        <v>466.1</v>
      </c>
      <c r="W74">
        <v>5.3</v>
      </c>
      <c r="X74">
        <v>478.4</v>
      </c>
      <c r="Y74">
        <v>4.8</v>
      </c>
      <c r="Z74">
        <v>480</v>
      </c>
      <c r="AA74">
        <v>4.9000000000000004</v>
      </c>
      <c r="AB74">
        <v>454.5</v>
      </c>
      <c r="AC74">
        <v>5.8</v>
      </c>
      <c r="AD74">
        <v>498.2</v>
      </c>
      <c r="AE74">
        <v>5.2</v>
      </c>
    </row>
    <row r="75" spans="1:31" x14ac:dyDescent="0.3">
      <c r="A75" t="s">
        <v>91</v>
      </c>
      <c r="B75" t="str">
        <f>IFERROR(VLOOKUP(A75,'class and classification'!$A$1:$B$338,2,FALSE),VLOOKUP(A75,'class and classification'!$A$340:$B$378,2,FALSE))</f>
        <v>Predominantly Urban</v>
      </c>
      <c r="C75" t="str">
        <f>IFERROR(VLOOKUP(A75,'class and classification'!$A$1:$C$338,3,FALSE),VLOOKUP(A75,'class and classification'!$A$340:$C$378,3,FALSE))</f>
        <v>MD</v>
      </c>
      <c r="D75">
        <v>482.8</v>
      </c>
      <c r="E75">
        <v>4.5999999999999996</v>
      </c>
      <c r="F75">
        <v>497.8</v>
      </c>
      <c r="G75">
        <v>4.5999999999999996</v>
      </c>
      <c r="H75">
        <v>504.1</v>
      </c>
      <c r="I75">
        <v>4.7</v>
      </c>
      <c r="J75">
        <v>486.7</v>
      </c>
      <c r="K75">
        <v>4.7</v>
      </c>
      <c r="L75">
        <v>519.6</v>
      </c>
      <c r="M75">
        <v>4.4000000000000004</v>
      </c>
      <c r="N75">
        <v>488</v>
      </c>
      <c r="O75">
        <v>4.8</v>
      </c>
      <c r="P75">
        <v>498.5</v>
      </c>
      <c r="Q75">
        <v>4.4000000000000004</v>
      </c>
      <c r="R75">
        <v>475.2</v>
      </c>
      <c r="S75">
        <v>4</v>
      </c>
      <c r="T75">
        <v>516.79999999999995</v>
      </c>
      <c r="U75">
        <v>3.9</v>
      </c>
      <c r="V75">
        <v>517.1</v>
      </c>
      <c r="W75">
        <v>4</v>
      </c>
      <c r="X75">
        <v>536.6</v>
      </c>
      <c r="Y75">
        <v>4.2</v>
      </c>
      <c r="Z75">
        <v>541.29999999999995</v>
      </c>
      <c r="AA75">
        <v>4.7</v>
      </c>
      <c r="AB75">
        <v>542.79999999999995</v>
      </c>
      <c r="AC75">
        <v>3.5</v>
      </c>
      <c r="AD75">
        <v>585.1</v>
      </c>
      <c r="AE75">
        <v>4.5999999999999996</v>
      </c>
    </row>
    <row r="76" spans="1:31" x14ac:dyDescent="0.3">
      <c r="A76" t="s">
        <v>113</v>
      </c>
      <c r="B76" t="str">
        <f>IFERROR(VLOOKUP(A76,'class and classification'!$A$1:$B$338,2,FALSE),VLOOKUP(A76,'class and classification'!$A$340:$B$378,2,FALSE))</f>
        <v>Predominantly Urban</v>
      </c>
      <c r="C76" t="str">
        <f>IFERROR(VLOOKUP(A76,'class and classification'!$A$1:$C$338,3,FALSE),VLOOKUP(A76,'class and classification'!$A$340:$C$378,3,FALSE))</f>
        <v>MD</v>
      </c>
      <c r="D76">
        <v>449</v>
      </c>
      <c r="E76">
        <v>5.6</v>
      </c>
      <c r="F76">
        <v>446.2</v>
      </c>
      <c r="G76">
        <v>4.8</v>
      </c>
      <c r="H76">
        <v>472.8</v>
      </c>
      <c r="I76">
        <v>3.8</v>
      </c>
      <c r="J76">
        <v>471.2</v>
      </c>
      <c r="K76">
        <v>3.4</v>
      </c>
      <c r="L76">
        <v>470.6</v>
      </c>
      <c r="M76">
        <v>3.8</v>
      </c>
      <c r="N76">
        <v>487.7</v>
      </c>
      <c r="O76">
        <v>3.1</v>
      </c>
      <c r="P76">
        <v>475.4</v>
      </c>
      <c r="Q76">
        <v>3.4</v>
      </c>
      <c r="R76">
        <v>475.9</v>
      </c>
      <c r="S76">
        <v>2.7</v>
      </c>
      <c r="T76">
        <v>494.4</v>
      </c>
      <c r="U76">
        <v>3</v>
      </c>
      <c r="V76">
        <v>478.4</v>
      </c>
      <c r="W76">
        <v>2.6</v>
      </c>
      <c r="X76">
        <v>523</v>
      </c>
      <c r="Y76">
        <v>3.1</v>
      </c>
      <c r="Z76">
        <v>533.29999999999995</v>
      </c>
      <c r="AA76">
        <v>3.3</v>
      </c>
      <c r="AB76">
        <v>537.1</v>
      </c>
      <c r="AC76">
        <v>3.6</v>
      </c>
      <c r="AD76">
        <v>551.6</v>
      </c>
      <c r="AE76">
        <v>3.8</v>
      </c>
    </row>
    <row r="77" spans="1:31" x14ac:dyDescent="0.3">
      <c r="A77" t="s">
        <v>135</v>
      </c>
      <c r="B77" t="str">
        <f>IFERROR(VLOOKUP(A77,'class and classification'!$A$1:$B$338,2,FALSE),VLOOKUP(A77,'class and classification'!$A$340:$B$378,2,FALSE))</f>
        <v>Predominantly Urban</v>
      </c>
      <c r="C77" t="str">
        <f>IFERROR(VLOOKUP(A77,'class and classification'!$A$1:$C$338,3,FALSE),VLOOKUP(A77,'class and classification'!$A$340:$C$378,3,FALSE))</f>
        <v>MD</v>
      </c>
      <c r="D77">
        <v>389.7</v>
      </c>
      <c r="E77">
        <v>6.1</v>
      </c>
      <c r="F77">
        <v>399.3</v>
      </c>
      <c r="G77">
        <v>5.5</v>
      </c>
      <c r="H77">
        <v>430.7</v>
      </c>
      <c r="I77">
        <v>5.5</v>
      </c>
      <c r="J77">
        <v>444.7</v>
      </c>
      <c r="K77">
        <v>5.8</v>
      </c>
      <c r="L77">
        <v>448</v>
      </c>
      <c r="M77">
        <v>5.9</v>
      </c>
      <c r="N77">
        <v>477.5</v>
      </c>
      <c r="O77">
        <v>5.0999999999999996</v>
      </c>
      <c r="P77">
        <v>476.9</v>
      </c>
      <c r="Q77">
        <v>5.2</v>
      </c>
      <c r="R77">
        <v>490</v>
      </c>
      <c r="S77">
        <v>5.7</v>
      </c>
      <c r="T77">
        <v>490.8</v>
      </c>
      <c r="U77">
        <v>4.8</v>
      </c>
      <c r="V77">
        <v>476.8</v>
      </c>
      <c r="W77">
        <v>6</v>
      </c>
      <c r="X77">
        <v>489.3</v>
      </c>
      <c r="Y77">
        <v>4.9000000000000004</v>
      </c>
      <c r="Z77">
        <v>529.5</v>
      </c>
      <c r="AA77">
        <v>5.3</v>
      </c>
      <c r="AB77">
        <v>529.70000000000005</v>
      </c>
      <c r="AC77">
        <v>5.2</v>
      </c>
      <c r="AD77">
        <v>558.4</v>
      </c>
      <c r="AE77">
        <v>4.3</v>
      </c>
    </row>
    <row r="78" spans="1:31" x14ac:dyDescent="0.3">
      <c r="A78" t="s">
        <v>92</v>
      </c>
      <c r="B78" t="str">
        <f>IFERROR(VLOOKUP(A78,'class and classification'!$A$1:$B$338,2,FALSE),VLOOKUP(A78,'class and classification'!$A$340:$B$378,2,FALSE))</f>
        <v>Predominantly Urban</v>
      </c>
      <c r="C78" t="str">
        <f>IFERROR(VLOOKUP(A78,'class and classification'!$A$1:$C$338,3,FALSE),VLOOKUP(A78,'class and classification'!$A$340:$C$378,3,FALSE))</f>
        <v>MD</v>
      </c>
      <c r="D78">
        <v>431.4</v>
      </c>
      <c r="E78">
        <v>5</v>
      </c>
      <c r="F78">
        <v>424.5</v>
      </c>
      <c r="G78">
        <v>4.0999999999999996</v>
      </c>
      <c r="H78">
        <v>449.8</v>
      </c>
      <c r="I78">
        <v>3.7</v>
      </c>
      <c r="J78">
        <v>425.1</v>
      </c>
      <c r="K78">
        <v>4.3</v>
      </c>
      <c r="L78">
        <v>419.9</v>
      </c>
      <c r="M78">
        <v>5.4</v>
      </c>
      <c r="N78">
        <v>444.9</v>
      </c>
      <c r="O78">
        <v>4.8</v>
      </c>
      <c r="P78">
        <v>421.8</v>
      </c>
      <c r="Q78">
        <v>4.5999999999999996</v>
      </c>
      <c r="R78">
        <v>459.3</v>
      </c>
      <c r="S78">
        <v>4.2</v>
      </c>
      <c r="T78">
        <v>457.6</v>
      </c>
      <c r="U78">
        <v>3.8</v>
      </c>
      <c r="V78">
        <v>474.4</v>
      </c>
      <c r="W78">
        <v>4.3</v>
      </c>
      <c r="X78">
        <v>489.7</v>
      </c>
      <c r="Y78">
        <v>4.0999999999999996</v>
      </c>
      <c r="Z78">
        <v>504</v>
      </c>
      <c r="AA78">
        <v>4.5999999999999996</v>
      </c>
      <c r="AB78">
        <v>524.4</v>
      </c>
      <c r="AC78">
        <v>4.4000000000000004</v>
      </c>
      <c r="AD78">
        <v>525.1</v>
      </c>
      <c r="AE78">
        <v>6.2</v>
      </c>
    </row>
    <row r="79" spans="1:31" x14ac:dyDescent="0.3">
      <c r="A79" t="s">
        <v>98</v>
      </c>
      <c r="B79" t="str">
        <f>IFERROR(VLOOKUP(A79,'class and classification'!$A$1:$B$338,2,FALSE),VLOOKUP(A79,'class and classification'!$A$340:$B$378,2,FALSE))</f>
        <v>Predominantly Urban</v>
      </c>
      <c r="C79" t="str">
        <f>IFERROR(VLOOKUP(A79,'class and classification'!$A$1:$C$338,3,FALSE),VLOOKUP(A79,'class and classification'!$A$340:$C$378,3,FALSE))</f>
        <v>MD</v>
      </c>
      <c r="D79">
        <v>419.5</v>
      </c>
      <c r="E79">
        <v>6.1</v>
      </c>
      <c r="F79">
        <v>404.4</v>
      </c>
      <c r="G79">
        <v>5.0999999999999996</v>
      </c>
      <c r="H79">
        <v>414.6</v>
      </c>
      <c r="I79">
        <v>5</v>
      </c>
      <c r="J79">
        <v>417.3</v>
      </c>
      <c r="K79">
        <v>3.7</v>
      </c>
      <c r="L79">
        <v>432.1</v>
      </c>
      <c r="M79">
        <v>5</v>
      </c>
      <c r="N79">
        <v>477.3</v>
      </c>
      <c r="O79">
        <v>4.0999999999999996</v>
      </c>
      <c r="P79">
        <v>485.7</v>
      </c>
      <c r="Q79">
        <v>4.3</v>
      </c>
      <c r="R79">
        <v>500.4</v>
      </c>
      <c r="S79">
        <v>4</v>
      </c>
      <c r="T79">
        <v>485.8</v>
      </c>
      <c r="U79">
        <v>5.0999999999999996</v>
      </c>
      <c r="V79">
        <v>494.1</v>
      </c>
      <c r="W79">
        <v>5.0999999999999996</v>
      </c>
      <c r="X79">
        <v>492.6</v>
      </c>
      <c r="Y79">
        <v>4.8</v>
      </c>
      <c r="Z79">
        <v>516.9</v>
      </c>
      <c r="AA79">
        <v>4.9000000000000004</v>
      </c>
      <c r="AB79">
        <v>517.5</v>
      </c>
      <c r="AC79">
        <v>5</v>
      </c>
      <c r="AD79">
        <v>523.6</v>
      </c>
      <c r="AE79">
        <v>5.5</v>
      </c>
    </row>
    <row r="80" spans="1:31" x14ac:dyDescent="0.3">
      <c r="A80" t="s">
        <v>136</v>
      </c>
      <c r="B80" t="str">
        <f>IFERROR(VLOOKUP(A80,'class and classification'!$A$1:$B$338,2,FALSE),VLOOKUP(A80,'class and classification'!$A$340:$B$378,2,FALSE))</f>
        <v>Predominantly Urban</v>
      </c>
      <c r="C80" t="str">
        <f>IFERROR(VLOOKUP(A80,'class and classification'!$A$1:$C$338,3,FALSE),VLOOKUP(A80,'class and classification'!$A$340:$C$378,3,FALSE))</f>
        <v>MD</v>
      </c>
      <c r="D80">
        <v>446.3</v>
      </c>
      <c r="E80">
        <v>5.0999999999999996</v>
      </c>
      <c r="F80">
        <v>449.4</v>
      </c>
      <c r="G80">
        <v>4.5999999999999996</v>
      </c>
      <c r="H80">
        <v>474.8</v>
      </c>
      <c r="I80">
        <v>4.5999999999999996</v>
      </c>
      <c r="J80">
        <v>451.5</v>
      </c>
      <c r="K80">
        <v>5</v>
      </c>
      <c r="L80">
        <v>482.9</v>
      </c>
      <c r="M80">
        <v>3.8</v>
      </c>
      <c r="N80">
        <v>462.8</v>
      </c>
      <c r="O80">
        <v>3.3</v>
      </c>
      <c r="P80">
        <v>455.5</v>
      </c>
      <c r="Q80">
        <v>3.6</v>
      </c>
      <c r="R80">
        <v>460</v>
      </c>
      <c r="S80">
        <v>4.0999999999999996</v>
      </c>
      <c r="T80">
        <v>492.9</v>
      </c>
      <c r="U80">
        <v>4.7</v>
      </c>
      <c r="V80">
        <v>482.9</v>
      </c>
      <c r="W80">
        <v>5.0999999999999996</v>
      </c>
      <c r="X80">
        <v>519.29999999999995</v>
      </c>
      <c r="Y80">
        <v>4.9000000000000004</v>
      </c>
      <c r="Z80">
        <v>551.79999999999995</v>
      </c>
      <c r="AA80">
        <v>4.4000000000000004</v>
      </c>
      <c r="AB80">
        <v>572.20000000000005</v>
      </c>
      <c r="AC80">
        <v>4.7</v>
      </c>
      <c r="AD80">
        <v>549.9</v>
      </c>
      <c r="AE80">
        <v>5</v>
      </c>
    </row>
    <row r="81" spans="1:31" x14ac:dyDescent="0.3">
      <c r="A81" t="s">
        <v>426</v>
      </c>
      <c r="B81" t="str">
        <f>IFERROR(VLOOKUP(A81,'class and classification'!$A$1:$B$338,2,FALSE),VLOOKUP(A81,'class and classification'!$A$340:$B$378,2,FALSE))</f>
        <v>Predominantly Urban</v>
      </c>
      <c r="C81" t="str">
        <f>IFERROR(VLOOKUP(A81,'class and classification'!$A$1:$C$338,3,FALSE),VLOOKUP(A81,'class and classification'!$A$340:$C$378,3,FALSE))</f>
        <v>SD</v>
      </c>
      <c r="D81">
        <v>427.4</v>
      </c>
      <c r="E81">
        <v>17</v>
      </c>
      <c r="F81">
        <v>402</v>
      </c>
      <c r="G81">
        <v>16</v>
      </c>
      <c r="H81">
        <v>414.2</v>
      </c>
      <c r="I81">
        <v>12</v>
      </c>
      <c r="J81">
        <v>465.1</v>
      </c>
      <c r="K81">
        <v>14</v>
      </c>
      <c r="L81">
        <v>427.9</v>
      </c>
      <c r="M81">
        <v>7.4</v>
      </c>
      <c r="N81">
        <v>425.7</v>
      </c>
      <c r="O81">
        <v>6.1</v>
      </c>
      <c r="P81">
        <v>427.4</v>
      </c>
      <c r="Q81">
        <v>7.2</v>
      </c>
      <c r="R81">
        <v>446</v>
      </c>
      <c r="S81">
        <v>8.8000000000000007</v>
      </c>
      <c r="T81">
        <v>470.3</v>
      </c>
      <c r="U81">
        <v>9.1</v>
      </c>
      <c r="V81">
        <v>489.3</v>
      </c>
      <c r="W81">
        <v>8.3000000000000007</v>
      </c>
      <c r="X81">
        <v>510.5</v>
      </c>
      <c r="Y81">
        <v>6.3</v>
      </c>
      <c r="Z81">
        <v>564.6</v>
      </c>
      <c r="AA81">
        <v>9</v>
      </c>
      <c r="AB81">
        <v>500.6</v>
      </c>
      <c r="AC81">
        <v>8.6</v>
      </c>
      <c r="AD81">
        <v>517.5</v>
      </c>
      <c r="AE81">
        <v>8.4</v>
      </c>
    </row>
    <row r="82" spans="1:31" x14ac:dyDescent="0.3">
      <c r="A82" t="s">
        <v>270</v>
      </c>
      <c r="B82" t="str">
        <f>IFERROR(VLOOKUP(A82,'class and classification'!$A$1:$B$338,2,FALSE),VLOOKUP(A82,'class and classification'!$A$340:$B$378,2,FALSE))</f>
        <v>Predominantly Rural</v>
      </c>
      <c r="C82" t="str">
        <f>IFERROR(VLOOKUP(A82,'class and classification'!$A$1:$C$338,3,FALSE),VLOOKUP(A82,'class and classification'!$A$340:$C$378,3,FALSE))</f>
        <v>SD</v>
      </c>
      <c r="D82">
        <v>413.9</v>
      </c>
      <c r="E82">
        <v>9.1999999999999993</v>
      </c>
      <c r="F82">
        <v>406.2</v>
      </c>
      <c r="G82">
        <v>7.6</v>
      </c>
      <c r="H82">
        <v>446.1</v>
      </c>
      <c r="I82">
        <v>8.6999999999999993</v>
      </c>
      <c r="J82">
        <v>387.4</v>
      </c>
      <c r="K82">
        <v>6.7</v>
      </c>
      <c r="L82">
        <v>397.4</v>
      </c>
      <c r="M82">
        <v>6.8</v>
      </c>
      <c r="N82">
        <v>445.1</v>
      </c>
      <c r="O82">
        <v>8</v>
      </c>
      <c r="P82">
        <v>438.4</v>
      </c>
      <c r="Q82">
        <v>7.4</v>
      </c>
      <c r="R82">
        <v>433.6</v>
      </c>
      <c r="S82">
        <v>6.2</v>
      </c>
      <c r="T82">
        <v>475.2</v>
      </c>
      <c r="U82">
        <v>9</v>
      </c>
      <c r="V82">
        <v>461.9</v>
      </c>
      <c r="W82">
        <v>5.4</v>
      </c>
      <c r="X82">
        <v>469.8</v>
      </c>
      <c r="Y82">
        <v>9.1999999999999993</v>
      </c>
      <c r="Z82">
        <v>495.8</v>
      </c>
      <c r="AA82">
        <v>6.8</v>
      </c>
      <c r="AB82">
        <v>506.7</v>
      </c>
      <c r="AC82">
        <v>9.9</v>
      </c>
      <c r="AD82">
        <v>513.6</v>
      </c>
      <c r="AE82">
        <v>6.4</v>
      </c>
    </row>
    <row r="83" spans="1:31" x14ac:dyDescent="0.3">
      <c r="A83" t="s">
        <v>295</v>
      </c>
      <c r="B83" t="str">
        <f>IFERROR(VLOOKUP(A83,'class and classification'!$A$1:$B$338,2,FALSE),VLOOKUP(A83,'class and classification'!$A$340:$B$378,2,FALSE))</f>
        <v>Predominantly Urban</v>
      </c>
      <c r="C83" t="str">
        <f>IFERROR(VLOOKUP(A83,'class and classification'!$A$1:$C$338,3,FALSE),VLOOKUP(A83,'class and classification'!$A$340:$C$378,3,FALSE))</f>
        <v>SD</v>
      </c>
      <c r="D83">
        <v>479.1</v>
      </c>
      <c r="E83">
        <v>7</v>
      </c>
      <c r="F83">
        <v>456.1</v>
      </c>
      <c r="G83">
        <v>7.8</v>
      </c>
      <c r="H83">
        <v>447.4</v>
      </c>
      <c r="I83">
        <v>7.6</v>
      </c>
      <c r="J83">
        <v>479.1</v>
      </c>
      <c r="K83">
        <v>6.4</v>
      </c>
      <c r="L83">
        <v>506.8</v>
      </c>
      <c r="M83">
        <v>8.1999999999999993</v>
      </c>
      <c r="N83">
        <v>467.4</v>
      </c>
      <c r="O83">
        <v>6.1</v>
      </c>
      <c r="P83">
        <v>488.3</v>
      </c>
      <c r="Q83">
        <v>5.3</v>
      </c>
      <c r="R83">
        <v>512.9</v>
      </c>
      <c r="S83">
        <v>5.6</v>
      </c>
      <c r="T83">
        <v>532</v>
      </c>
      <c r="U83">
        <v>7.7</v>
      </c>
      <c r="V83">
        <v>547.20000000000005</v>
      </c>
      <c r="W83">
        <v>7.5</v>
      </c>
      <c r="X83">
        <v>558.29999999999995</v>
      </c>
      <c r="Y83">
        <v>5.3</v>
      </c>
      <c r="Z83">
        <v>575.5</v>
      </c>
      <c r="AA83">
        <v>5.2</v>
      </c>
      <c r="AB83">
        <v>581.79999999999995</v>
      </c>
      <c r="AC83">
        <v>8.3000000000000007</v>
      </c>
      <c r="AD83">
        <v>574.1</v>
      </c>
      <c r="AE83">
        <v>7</v>
      </c>
    </row>
    <row r="84" spans="1:31" x14ac:dyDescent="0.3">
      <c r="A84" t="s">
        <v>427</v>
      </c>
      <c r="B84" t="str">
        <f>IFERROR(VLOOKUP(A84,'class and classification'!$A$1:$B$338,2,FALSE),VLOOKUP(A84,'class and classification'!$A$340:$B$378,2,FALSE))</f>
        <v>Predominantly Urban</v>
      </c>
      <c r="C84" t="str">
        <f>IFERROR(VLOOKUP(A84,'class and classification'!$A$1:$C$338,3,FALSE),VLOOKUP(A84,'class and classification'!$A$340:$C$378,3,FALSE))</f>
        <v>SD</v>
      </c>
      <c r="D84">
        <v>401</v>
      </c>
      <c r="E84">
        <v>10</v>
      </c>
      <c r="F84">
        <v>397.7</v>
      </c>
      <c r="G84">
        <v>6.1</v>
      </c>
      <c r="H84">
        <v>399.1</v>
      </c>
      <c r="I84">
        <v>7.1</v>
      </c>
      <c r="J84">
        <v>397.9</v>
      </c>
      <c r="K84">
        <v>4.5999999999999996</v>
      </c>
      <c r="L84">
        <v>416.7</v>
      </c>
      <c r="M84">
        <v>7</v>
      </c>
      <c r="N84">
        <v>416.7</v>
      </c>
      <c r="O84">
        <v>7.8</v>
      </c>
      <c r="P84">
        <v>390.9</v>
      </c>
      <c r="Q84">
        <v>5.7</v>
      </c>
      <c r="R84">
        <v>419.6</v>
      </c>
      <c r="S84">
        <v>6</v>
      </c>
      <c r="T84">
        <v>417.3</v>
      </c>
      <c r="U84">
        <v>4.7</v>
      </c>
      <c r="V84">
        <v>423.9</v>
      </c>
      <c r="W84">
        <v>5.9</v>
      </c>
      <c r="X84">
        <v>468.2</v>
      </c>
      <c r="Y84">
        <v>5.8</v>
      </c>
      <c r="Z84">
        <v>474.6</v>
      </c>
      <c r="AA84">
        <v>5.8</v>
      </c>
      <c r="AB84">
        <v>464.4</v>
      </c>
      <c r="AC84">
        <v>9.8000000000000007</v>
      </c>
      <c r="AD84">
        <v>513.20000000000005</v>
      </c>
      <c r="AE84">
        <v>6.1</v>
      </c>
    </row>
    <row r="85" spans="1:31" x14ac:dyDescent="0.3">
      <c r="A85" t="s">
        <v>317</v>
      </c>
      <c r="B85" t="str">
        <f>IFERROR(VLOOKUP(A85,'class and classification'!$A$1:$B$338,2,FALSE),VLOOKUP(A85,'class and classification'!$A$340:$B$378,2,FALSE))</f>
        <v>Predominantly Urban</v>
      </c>
      <c r="C85" t="str">
        <f>IFERROR(VLOOKUP(A85,'class and classification'!$A$1:$C$338,3,FALSE),VLOOKUP(A85,'class and classification'!$A$340:$C$378,3,FALSE))</f>
        <v>SD</v>
      </c>
      <c r="D85">
        <v>429.3</v>
      </c>
      <c r="E85">
        <v>8.1</v>
      </c>
      <c r="F85">
        <v>459.4</v>
      </c>
      <c r="G85">
        <v>5.0999999999999996</v>
      </c>
      <c r="H85">
        <v>469.9</v>
      </c>
      <c r="I85">
        <v>4.0999999999999996</v>
      </c>
      <c r="J85">
        <v>439.7</v>
      </c>
      <c r="K85">
        <v>4.8</v>
      </c>
      <c r="L85">
        <v>446.7</v>
      </c>
      <c r="M85">
        <v>5.8</v>
      </c>
      <c r="N85">
        <v>428.9</v>
      </c>
      <c r="O85">
        <v>5</v>
      </c>
      <c r="P85">
        <v>443.7</v>
      </c>
      <c r="Q85">
        <v>5.6</v>
      </c>
      <c r="R85">
        <v>454.6</v>
      </c>
      <c r="S85">
        <v>5</v>
      </c>
      <c r="T85">
        <v>488</v>
      </c>
      <c r="U85">
        <v>5.5</v>
      </c>
      <c r="V85">
        <v>512.5</v>
      </c>
      <c r="W85">
        <v>6.2</v>
      </c>
      <c r="X85">
        <v>540.5</v>
      </c>
      <c r="Y85">
        <v>5.2</v>
      </c>
      <c r="Z85">
        <v>508.2</v>
      </c>
      <c r="AA85">
        <v>5.3</v>
      </c>
      <c r="AB85">
        <v>552.9</v>
      </c>
      <c r="AC85">
        <v>7.5</v>
      </c>
      <c r="AD85">
        <v>532.5</v>
      </c>
      <c r="AE85">
        <v>5.6</v>
      </c>
    </row>
    <row r="86" spans="1:31" x14ac:dyDescent="0.3">
      <c r="A86" t="s">
        <v>398</v>
      </c>
      <c r="B86" t="str">
        <f>IFERROR(VLOOKUP(A86,'class and classification'!$A$1:$B$338,2,FALSE),VLOOKUP(A86,'class and classification'!$A$340:$B$378,2,FALSE))</f>
        <v>Urban with Significant Rural</v>
      </c>
      <c r="C86" t="str">
        <f>IFERROR(VLOOKUP(A86,'class and classification'!$A$1:$C$338,3,FALSE),VLOOKUP(A86,'class and classification'!$A$340:$C$378,3,FALSE))</f>
        <v>SD</v>
      </c>
      <c r="D86">
        <v>416.2</v>
      </c>
      <c r="E86">
        <v>7.4</v>
      </c>
      <c r="F86">
        <v>442.7</v>
      </c>
      <c r="G86">
        <v>7</v>
      </c>
      <c r="H86">
        <v>462.2</v>
      </c>
      <c r="I86">
        <v>5.8</v>
      </c>
      <c r="J86">
        <v>472.2</v>
      </c>
      <c r="K86">
        <v>7.1</v>
      </c>
      <c r="L86">
        <v>467.7</v>
      </c>
      <c r="M86">
        <v>7.5</v>
      </c>
      <c r="N86">
        <v>476.1</v>
      </c>
      <c r="O86">
        <v>6.5</v>
      </c>
      <c r="P86">
        <v>469.5</v>
      </c>
      <c r="Q86">
        <v>7</v>
      </c>
      <c r="R86">
        <v>493.4</v>
      </c>
      <c r="S86">
        <v>8.5</v>
      </c>
      <c r="T86">
        <v>541.9</v>
      </c>
      <c r="U86">
        <v>7.9</v>
      </c>
      <c r="V86">
        <v>523.5</v>
      </c>
      <c r="W86">
        <v>7.1</v>
      </c>
      <c r="X86">
        <v>552.6</v>
      </c>
      <c r="Y86">
        <v>6.4</v>
      </c>
      <c r="Z86">
        <v>571.5</v>
      </c>
      <c r="AA86">
        <v>7.2</v>
      </c>
      <c r="AB86">
        <v>519.20000000000005</v>
      </c>
      <c r="AC86">
        <v>7.6</v>
      </c>
      <c r="AD86">
        <v>572.9</v>
      </c>
      <c r="AE86">
        <v>6.6</v>
      </c>
    </row>
    <row r="87" spans="1:31" x14ac:dyDescent="0.3">
      <c r="A87" t="s">
        <v>377</v>
      </c>
      <c r="B87" t="str">
        <f>IFERROR(VLOOKUP(A87,'class and classification'!$A$1:$B$338,2,FALSE),VLOOKUP(A87,'class and classification'!$A$340:$B$378,2,FALSE))</f>
        <v>Predominantly Rural</v>
      </c>
      <c r="C87" t="str">
        <f>IFERROR(VLOOKUP(A87,'class and classification'!$A$1:$C$338,3,FALSE),VLOOKUP(A87,'class and classification'!$A$340:$C$378,3,FALSE))</f>
        <v>SD</v>
      </c>
      <c r="D87">
        <v>421.6</v>
      </c>
      <c r="E87">
        <v>9.8000000000000007</v>
      </c>
      <c r="F87">
        <v>408.5</v>
      </c>
      <c r="G87">
        <v>8.4</v>
      </c>
      <c r="H87">
        <v>419.7</v>
      </c>
      <c r="I87">
        <v>9.4</v>
      </c>
      <c r="J87">
        <v>448.8</v>
      </c>
      <c r="K87">
        <v>8.6999999999999993</v>
      </c>
      <c r="L87">
        <v>438.2</v>
      </c>
      <c r="M87">
        <v>7.1</v>
      </c>
      <c r="N87">
        <v>403.5</v>
      </c>
      <c r="O87">
        <v>11</v>
      </c>
      <c r="P87">
        <v>432.7</v>
      </c>
      <c r="Q87">
        <v>10</v>
      </c>
      <c r="R87">
        <v>458.6</v>
      </c>
      <c r="S87">
        <v>8.9</v>
      </c>
      <c r="T87">
        <v>425.4</v>
      </c>
      <c r="U87">
        <v>5.8</v>
      </c>
      <c r="V87">
        <v>465.4</v>
      </c>
      <c r="W87">
        <v>5.9</v>
      </c>
      <c r="X87">
        <v>478</v>
      </c>
      <c r="Y87">
        <v>7.4</v>
      </c>
      <c r="Z87">
        <v>484.7</v>
      </c>
      <c r="AA87">
        <v>7.3</v>
      </c>
      <c r="AB87">
        <v>492.8</v>
      </c>
      <c r="AC87">
        <v>12</v>
      </c>
      <c r="AD87">
        <v>536.6</v>
      </c>
      <c r="AE87">
        <v>8.1999999999999993</v>
      </c>
    </row>
    <row r="88" spans="1:31" x14ac:dyDescent="0.3">
      <c r="A88" t="s">
        <v>271</v>
      </c>
      <c r="B88" t="str">
        <f>IFERROR(VLOOKUP(A88,'class and classification'!$A$1:$B$338,2,FALSE),VLOOKUP(A88,'class and classification'!$A$340:$B$378,2,FALSE))</f>
        <v>Urban with Significant Rural</v>
      </c>
      <c r="C88" t="str">
        <f>IFERROR(VLOOKUP(A88,'class and classification'!$A$1:$C$338,3,FALSE),VLOOKUP(A88,'class and classification'!$A$340:$C$378,3,FALSE))</f>
        <v>SD</v>
      </c>
      <c r="D88">
        <v>461.6</v>
      </c>
      <c r="E88">
        <v>12</v>
      </c>
      <c r="F88">
        <v>479.2</v>
      </c>
      <c r="G88">
        <v>9.1</v>
      </c>
      <c r="H88">
        <v>493.4</v>
      </c>
      <c r="I88">
        <v>8.1999999999999993</v>
      </c>
      <c r="J88">
        <v>507.1</v>
      </c>
      <c r="K88">
        <v>6.9</v>
      </c>
      <c r="L88">
        <v>580</v>
      </c>
      <c r="M88">
        <v>6.4</v>
      </c>
      <c r="N88">
        <v>598.29999999999995</v>
      </c>
      <c r="O88">
        <v>7.7</v>
      </c>
      <c r="P88">
        <v>557.5</v>
      </c>
      <c r="Q88">
        <v>9.1</v>
      </c>
      <c r="R88">
        <v>564.20000000000005</v>
      </c>
      <c r="S88">
        <v>12</v>
      </c>
      <c r="T88">
        <v>585.29999999999995</v>
      </c>
      <c r="U88">
        <v>11</v>
      </c>
      <c r="V88">
        <v>554.5</v>
      </c>
      <c r="W88">
        <v>11</v>
      </c>
      <c r="X88">
        <v>632.70000000000005</v>
      </c>
      <c r="Y88">
        <v>12</v>
      </c>
      <c r="Z88">
        <v>682.6</v>
      </c>
      <c r="AA88">
        <v>5.8</v>
      </c>
      <c r="AB88">
        <v>649.20000000000005</v>
      </c>
      <c r="AC88">
        <v>5.2</v>
      </c>
      <c r="AD88">
        <v>716.4</v>
      </c>
      <c r="AE88">
        <v>7.8</v>
      </c>
    </row>
    <row r="89" spans="1:31" x14ac:dyDescent="0.3">
      <c r="A89" t="s">
        <v>348</v>
      </c>
      <c r="B89" t="str">
        <f>IFERROR(VLOOKUP(A89,'class and classification'!$A$1:$B$338,2,FALSE),VLOOKUP(A89,'class and classification'!$A$340:$B$378,2,FALSE))</f>
        <v>Predominantly Urban</v>
      </c>
      <c r="C89" t="str">
        <f>IFERROR(VLOOKUP(A89,'class and classification'!$A$1:$C$338,3,FALSE),VLOOKUP(A89,'class and classification'!$A$340:$C$378,3,FALSE))</f>
        <v>SD</v>
      </c>
      <c r="D89">
        <v>477.4</v>
      </c>
      <c r="E89">
        <v>6.9</v>
      </c>
      <c r="F89">
        <v>499.7</v>
      </c>
      <c r="G89">
        <v>6.5</v>
      </c>
      <c r="H89">
        <v>481.2</v>
      </c>
      <c r="I89">
        <v>5.3</v>
      </c>
      <c r="J89">
        <v>519.20000000000005</v>
      </c>
      <c r="K89">
        <v>5.2</v>
      </c>
      <c r="L89">
        <v>541</v>
      </c>
      <c r="M89">
        <v>4.5999999999999996</v>
      </c>
      <c r="N89">
        <v>540.6</v>
      </c>
      <c r="O89">
        <v>6.1</v>
      </c>
      <c r="P89">
        <v>512</v>
      </c>
      <c r="Q89">
        <v>6.6</v>
      </c>
      <c r="R89">
        <v>568.9</v>
      </c>
      <c r="S89">
        <v>4.4000000000000004</v>
      </c>
      <c r="T89">
        <v>523.79999999999995</v>
      </c>
      <c r="U89">
        <v>5</v>
      </c>
      <c r="V89">
        <v>536.6</v>
      </c>
      <c r="W89">
        <v>4.7</v>
      </c>
      <c r="X89">
        <v>566.5</v>
      </c>
      <c r="Y89">
        <v>5.0999999999999996</v>
      </c>
      <c r="Z89">
        <v>606.20000000000005</v>
      </c>
      <c r="AA89">
        <v>3.9</v>
      </c>
      <c r="AB89">
        <v>574.9</v>
      </c>
      <c r="AC89">
        <v>5.3</v>
      </c>
      <c r="AD89">
        <v>605.4</v>
      </c>
      <c r="AE89">
        <v>6</v>
      </c>
    </row>
    <row r="90" spans="1:31" x14ac:dyDescent="0.3">
      <c r="A90" t="s">
        <v>387</v>
      </c>
      <c r="B90" t="str">
        <f>IFERROR(VLOOKUP(A90,'class and classification'!$A$1:$B$338,2,FALSE),VLOOKUP(A90,'class and classification'!$A$340:$B$378,2,FALSE))</f>
        <v>Urban with Significant Rural</v>
      </c>
      <c r="C90" t="str">
        <f>IFERROR(VLOOKUP(A90,'class and classification'!$A$1:$C$338,3,FALSE),VLOOKUP(A90,'class and classification'!$A$340:$C$378,3,FALSE))</f>
        <v>SD</v>
      </c>
      <c r="D90">
        <v>541.70000000000005</v>
      </c>
      <c r="E90">
        <v>5.0999999999999996</v>
      </c>
      <c r="F90">
        <v>533</v>
      </c>
      <c r="G90">
        <v>3.8</v>
      </c>
      <c r="H90">
        <v>546.79999999999995</v>
      </c>
      <c r="I90">
        <v>3.4</v>
      </c>
      <c r="J90">
        <v>554.5</v>
      </c>
      <c r="K90">
        <v>4.5999999999999996</v>
      </c>
      <c r="L90">
        <v>545.29999999999995</v>
      </c>
      <c r="M90">
        <v>4</v>
      </c>
      <c r="N90">
        <v>610.1</v>
      </c>
      <c r="O90">
        <v>4.8</v>
      </c>
      <c r="P90">
        <v>587.6</v>
      </c>
      <c r="Q90">
        <v>5</v>
      </c>
      <c r="R90">
        <v>591.4</v>
      </c>
      <c r="S90">
        <v>5</v>
      </c>
      <c r="T90">
        <v>617.79999999999995</v>
      </c>
      <c r="U90">
        <v>4.7</v>
      </c>
      <c r="V90">
        <v>584.9</v>
      </c>
      <c r="W90">
        <v>6.7</v>
      </c>
      <c r="X90">
        <v>620.29999999999995</v>
      </c>
      <c r="Y90">
        <v>6.5</v>
      </c>
      <c r="Z90">
        <v>666.8</v>
      </c>
      <c r="AA90">
        <v>5.5</v>
      </c>
      <c r="AB90">
        <v>644.29999999999995</v>
      </c>
      <c r="AC90">
        <v>6.9</v>
      </c>
      <c r="AD90">
        <v>694.1</v>
      </c>
      <c r="AE90">
        <v>7.2</v>
      </c>
    </row>
    <row r="91" spans="1:31" x14ac:dyDescent="0.3">
      <c r="A91" t="s">
        <v>318</v>
      </c>
      <c r="B91" t="str">
        <f>IFERROR(VLOOKUP(A91,'class and classification'!$A$1:$B$338,2,FALSE),VLOOKUP(A91,'class and classification'!$A$340:$B$378,2,FALSE))</f>
        <v>Predominantly Rural</v>
      </c>
      <c r="C91" t="str">
        <f>IFERROR(VLOOKUP(A91,'class and classification'!$A$1:$C$338,3,FALSE),VLOOKUP(A91,'class and classification'!$A$340:$C$378,3,FALSE))</f>
        <v>SD</v>
      </c>
      <c r="D91">
        <v>403.8</v>
      </c>
      <c r="E91">
        <v>5.7</v>
      </c>
      <c r="F91">
        <v>434.3</v>
      </c>
      <c r="G91">
        <v>5.9</v>
      </c>
      <c r="H91">
        <v>439.4</v>
      </c>
      <c r="I91">
        <v>5.0999999999999996</v>
      </c>
      <c r="J91">
        <v>438.1</v>
      </c>
      <c r="K91">
        <v>4.5999999999999996</v>
      </c>
      <c r="L91">
        <v>460.4</v>
      </c>
      <c r="M91">
        <v>5.6</v>
      </c>
      <c r="N91">
        <v>467</v>
      </c>
      <c r="O91">
        <v>6</v>
      </c>
      <c r="P91">
        <v>430.8</v>
      </c>
      <c r="Q91">
        <v>8.4</v>
      </c>
      <c r="R91">
        <v>423</v>
      </c>
      <c r="S91">
        <v>7.1</v>
      </c>
      <c r="T91">
        <v>459.6</v>
      </c>
      <c r="U91">
        <v>6.3</v>
      </c>
      <c r="V91">
        <v>447.4</v>
      </c>
      <c r="W91">
        <v>4.5999999999999996</v>
      </c>
      <c r="X91">
        <v>470.9</v>
      </c>
      <c r="Y91">
        <v>6.1</v>
      </c>
      <c r="Z91">
        <v>487.9</v>
      </c>
      <c r="AA91">
        <v>5.5</v>
      </c>
      <c r="AB91">
        <v>529.5</v>
      </c>
      <c r="AC91">
        <v>6.3</v>
      </c>
      <c r="AD91">
        <v>519.6</v>
      </c>
      <c r="AE91">
        <v>4.5999999999999996</v>
      </c>
    </row>
    <row r="92" spans="1:31" x14ac:dyDescent="0.3">
      <c r="A92" t="s">
        <v>303</v>
      </c>
      <c r="B92" t="str">
        <f>IFERROR(VLOOKUP(A92,'class and classification'!$A$1:$B$338,2,FALSE),VLOOKUP(A92,'class and classification'!$A$340:$B$378,2,FALSE))</f>
        <v>Predominantly Urban</v>
      </c>
      <c r="C92" t="str">
        <f>IFERROR(VLOOKUP(A92,'class and classification'!$A$1:$C$338,3,FALSE),VLOOKUP(A92,'class and classification'!$A$340:$C$378,3,FALSE))</f>
        <v>SD</v>
      </c>
      <c r="D92">
        <v>463.5</v>
      </c>
      <c r="E92">
        <v>7.6</v>
      </c>
      <c r="F92">
        <v>476.5</v>
      </c>
      <c r="G92">
        <v>6.5</v>
      </c>
      <c r="H92">
        <v>498.4</v>
      </c>
      <c r="I92">
        <v>6.3</v>
      </c>
      <c r="J92">
        <v>498.4</v>
      </c>
      <c r="K92">
        <v>5.5</v>
      </c>
      <c r="L92">
        <v>463.9</v>
      </c>
      <c r="M92">
        <v>7.4</v>
      </c>
      <c r="N92">
        <v>445.4</v>
      </c>
      <c r="O92">
        <v>5.4</v>
      </c>
      <c r="P92">
        <v>487.1</v>
      </c>
      <c r="Q92">
        <v>5.5</v>
      </c>
      <c r="R92">
        <v>492.5</v>
      </c>
      <c r="S92">
        <v>6.6</v>
      </c>
      <c r="T92">
        <v>479.1</v>
      </c>
      <c r="U92">
        <v>6.3</v>
      </c>
      <c r="V92">
        <v>504.1</v>
      </c>
      <c r="W92">
        <v>4.4000000000000004</v>
      </c>
      <c r="X92">
        <v>524.20000000000005</v>
      </c>
      <c r="Y92">
        <v>6.2</v>
      </c>
      <c r="Z92">
        <v>529.9</v>
      </c>
      <c r="AA92">
        <v>6</v>
      </c>
      <c r="AB92">
        <v>580</v>
      </c>
      <c r="AC92">
        <v>10</v>
      </c>
      <c r="AD92">
        <v>575.9</v>
      </c>
      <c r="AE92">
        <v>7.3</v>
      </c>
    </row>
    <row r="93" spans="1:31" x14ac:dyDescent="0.3">
      <c r="A93" t="s">
        <v>296</v>
      </c>
      <c r="B93" t="str">
        <f>IFERROR(VLOOKUP(A93,'class and classification'!$A$1:$B$338,2,FALSE),VLOOKUP(A93,'class and classification'!$A$340:$B$378,2,FALSE))</f>
        <v>Urban with Significant Rural</v>
      </c>
      <c r="C93" t="str">
        <f>IFERROR(VLOOKUP(A93,'class and classification'!$A$1:$C$338,3,FALSE),VLOOKUP(A93,'class and classification'!$A$340:$C$378,3,FALSE))</f>
        <v>SD</v>
      </c>
      <c r="D93">
        <v>461.7</v>
      </c>
      <c r="E93">
        <v>14</v>
      </c>
      <c r="F93">
        <v>407.4</v>
      </c>
      <c r="G93">
        <v>8</v>
      </c>
      <c r="H93">
        <v>422.5</v>
      </c>
      <c r="I93">
        <v>6.6</v>
      </c>
      <c r="J93">
        <v>417.3</v>
      </c>
      <c r="K93">
        <v>7.2</v>
      </c>
      <c r="L93">
        <v>423.6</v>
      </c>
      <c r="M93">
        <v>9.6999999999999993</v>
      </c>
      <c r="N93">
        <v>421.9</v>
      </c>
      <c r="O93">
        <v>7.5</v>
      </c>
      <c r="P93">
        <v>419.7</v>
      </c>
      <c r="Q93">
        <v>8.1</v>
      </c>
      <c r="R93">
        <v>419</v>
      </c>
      <c r="S93">
        <v>8.1</v>
      </c>
      <c r="T93">
        <v>421.6</v>
      </c>
      <c r="U93">
        <v>9.6999999999999993</v>
      </c>
      <c r="V93">
        <v>450.3</v>
      </c>
      <c r="W93">
        <v>7.9</v>
      </c>
      <c r="X93">
        <v>470.4</v>
      </c>
      <c r="Y93">
        <v>6.4</v>
      </c>
      <c r="Z93">
        <v>458.4</v>
      </c>
      <c r="AA93">
        <v>7.9</v>
      </c>
      <c r="AB93">
        <v>489.1</v>
      </c>
      <c r="AC93">
        <v>7.9</v>
      </c>
      <c r="AD93">
        <v>507.5</v>
      </c>
      <c r="AE93">
        <v>7.9</v>
      </c>
    </row>
    <row r="94" spans="1:31" x14ac:dyDescent="0.3">
      <c r="A94" t="s">
        <v>310</v>
      </c>
      <c r="B94" t="str">
        <f>IFERROR(VLOOKUP(A94,'class and classification'!$A$1:$B$338,2,FALSE),VLOOKUP(A94,'class and classification'!$A$340:$B$378,2,FALSE))</f>
        <v>Urban with Significant Rural</v>
      </c>
      <c r="C94" t="str">
        <f>IFERROR(VLOOKUP(A94,'class and classification'!$A$1:$C$338,3,FALSE),VLOOKUP(A94,'class and classification'!$A$340:$C$378,3,FALSE))</f>
        <v>SD</v>
      </c>
      <c r="D94">
        <v>370.2</v>
      </c>
      <c r="E94">
        <v>11</v>
      </c>
      <c r="F94">
        <v>414.9</v>
      </c>
      <c r="G94">
        <v>9.4</v>
      </c>
      <c r="H94">
        <v>407</v>
      </c>
      <c r="I94">
        <v>6.8</v>
      </c>
      <c r="J94">
        <v>407.7</v>
      </c>
      <c r="K94">
        <v>7.2</v>
      </c>
      <c r="L94">
        <v>405.8</v>
      </c>
      <c r="M94">
        <v>7.3</v>
      </c>
      <c r="N94">
        <v>415.9</v>
      </c>
      <c r="O94">
        <v>5.6</v>
      </c>
      <c r="P94">
        <v>436.3</v>
      </c>
      <c r="Q94">
        <v>8.1</v>
      </c>
      <c r="R94">
        <v>416.2</v>
      </c>
      <c r="S94">
        <v>9.9</v>
      </c>
      <c r="T94">
        <v>428.4</v>
      </c>
      <c r="U94">
        <v>9.4</v>
      </c>
      <c r="V94">
        <v>439.9</v>
      </c>
      <c r="W94">
        <v>8.9</v>
      </c>
      <c r="X94">
        <v>439.2</v>
      </c>
      <c r="Y94">
        <v>7</v>
      </c>
      <c r="Z94">
        <v>490.5</v>
      </c>
      <c r="AA94">
        <v>6.5</v>
      </c>
      <c r="AB94">
        <v>460.3</v>
      </c>
      <c r="AC94">
        <v>9.9</v>
      </c>
      <c r="AD94">
        <v>503.1</v>
      </c>
      <c r="AE94">
        <v>7.2</v>
      </c>
    </row>
    <row r="95" spans="1:31" x14ac:dyDescent="0.3">
      <c r="A95" t="s">
        <v>349</v>
      </c>
      <c r="B95" t="str">
        <f>IFERROR(VLOOKUP(A95,'class and classification'!$A$1:$B$338,2,FALSE),VLOOKUP(A95,'class and classification'!$A$340:$B$378,2,FALSE))</f>
        <v>Predominantly Rural</v>
      </c>
      <c r="C95" t="str">
        <f>IFERROR(VLOOKUP(A95,'class and classification'!$A$1:$C$338,3,FALSE),VLOOKUP(A95,'class and classification'!$A$340:$C$378,3,FALSE))</f>
        <v>SD</v>
      </c>
      <c r="D95">
        <v>419.9</v>
      </c>
      <c r="E95">
        <v>7.5</v>
      </c>
      <c r="F95">
        <v>443.8</v>
      </c>
      <c r="G95">
        <v>6.2</v>
      </c>
      <c r="H95">
        <v>472.3</v>
      </c>
      <c r="I95">
        <v>5.8</v>
      </c>
      <c r="J95">
        <v>466.2</v>
      </c>
      <c r="K95">
        <v>5.9</v>
      </c>
      <c r="L95">
        <v>473.4</v>
      </c>
      <c r="M95">
        <v>6</v>
      </c>
      <c r="N95">
        <v>499.3</v>
      </c>
      <c r="O95">
        <v>6</v>
      </c>
      <c r="P95">
        <v>494.2</v>
      </c>
      <c r="Q95">
        <v>6.2</v>
      </c>
      <c r="R95">
        <v>513.79999999999995</v>
      </c>
      <c r="S95">
        <v>7.6</v>
      </c>
      <c r="T95">
        <v>533</v>
      </c>
      <c r="U95">
        <v>7.5</v>
      </c>
      <c r="V95">
        <v>510.6</v>
      </c>
      <c r="W95">
        <v>5.7</v>
      </c>
      <c r="X95">
        <v>496.2</v>
      </c>
      <c r="Y95">
        <v>6.4</v>
      </c>
      <c r="Z95">
        <v>524.29999999999995</v>
      </c>
      <c r="AA95">
        <v>5.2</v>
      </c>
      <c r="AB95">
        <v>518.5</v>
      </c>
      <c r="AC95">
        <v>5.8</v>
      </c>
      <c r="AD95">
        <v>517.5</v>
      </c>
      <c r="AE95">
        <v>4.4000000000000004</v>
      </c>
    </row>
    <row r="96" spans="1:31" x14ac:dyDescent="0.3">
      <c r="A96" t="s">
        <v>370</v>
      </c>
      <c r="B96" t="str">
        <f>IFERROR(VLOOKUP(A96,'class and classification'!$A$1:$B$338,2,FALSE),VLOOKUP(A96,'class and classification'!$A$340:$B$378,2,FALSE))</f>
        <v>Predominantly Rural</v>
      </c>
      <c r="C96" t="str">
        <f>IFERROR(VLOOKUP(A96,'class and classification'!$A$1:$C$338,3,FALSE),VLOOKUP(A96,'class and classification'!$A$340:$C$378,3,FALSE))</f>
        <v>SD</v>
      </c>
      <c r="D96">
        <v>392.3</v>
      </c>
      <c r="E96">
        <v>7.7</v>
      </c>
      <c r="F96">
        <v>395.6</v>
      </c>
      <c r="G96">
        <v>6.9</v>
      </c>
      <c r="H96">
        <v>415.3</v>
      </c>
      <c r="I96">
        <v>7</v>
      </c>
      <c r="J96">
        <v>407.9</v>
      </c>
      <c r="K96">
        <v>9.6999999999999993</v>
      </c>
      <c r="L96">
        <v>437.1</v>
      </c>
      <c r="M96">
        <v>7.1</v>
      </c>
      <c r="N96">
        <v>399.5</v>
      </c>
      <c r="O96">
        <v>7.4</v>
      </c>
      <c r="P96">
        <v>435</v>
      </c>
      <c r="Q96">
        <v>7.1</v>
      </c>
      <c r="R96">
        <v>419.1</v>
      </c>
      <c r="S96">
        <v>7.1</v>
      </c>
      <c r="T96">
        <v>425.8</v>
      </c>
      <c r="U96">
        <v>7.1</v>
      </c>
      <c r="V96">
        <v>446.2</v>
      </c>
      <c r="W96">
        <v>5.3</v>
      </c>
      <c r="X96">
        <v>490</v>
      </c>
      <c r="Y96">
        <v>3.7</v>
      </c>
      <c r="Z96">
        <v>502.3</v>
      </c>
      <c r="AA96">
        <v>3.7</v>
      </c>
      <c r="AB96">
        <v>492.3</v>
      </c>
      <c r="AC96">
        <v>4.8</v>
      </c>
      <c r="AD96">
        <v>505.6</v>
      </c>
      <c r="AE96">
        <v>4.0999999999999996</v>
      </c>
    </row>
    <row r="97" spans="1:31" x14ac:dyDescent="0.3">
      <c r="A97" t="s">
        <v>350</v>
      </c>
      <c r="B97" t="str">
        <f>IFERROR(VLOOKUP(A97,'class and classification'!$A$1:$B$338,2,FALSE),VLOOKUP(A97,'class and classification'!$A$340:$B$378,2,FALSE))</f>
        <v>Urban with Significant Rural</v>
      </c>
      <c r="C97" t="str">
        <f>IFERROR(VLOOKUP(A97,'class and classification'!$A$1:$C$338,3,FALSE),VLOOKUP(A97,'class and classification'!$A$340:$C$378,3,FALSE))</f>
        <v>SD</v>
      </c>
      <c r="D97">
        <v>474</v>
      </c>
      <c r="E97">
        <v>11</v>
      </c>
      <c r="F97">
        <v>518.4</v>
      </c>
      <c r="G97">
        <v>7.5</v>
      </c>
      <c r="H97">
        <v>492.2</v>
      </c>
      <c r="I97">
        <v>7.8</v>
      </c>
      <c r="J97">
        <v>561.6</v>
      </c>
      <c r="K97">
        <v>11</v>
      </c>
      <c r="L97">
        <v>538.5</v>
      </c>
      <c r="M97">
        <v>8.4</v>
      </c>
      <c r="N97">
        <v>608.1</v>
      </c>
      <c r="O97">
        <v>10</v>
      </c>
      <c r="P97">
        <v>569.20000000000005</v>
      </c>
      <c r="Q97">
        <v>8.6</v>
      </c>
      <c r="R97">
        <v>613.6</v>
      </c>
      <c r="S97">
        <v>10</v>
      </c>
      <c r="T97">
        <v>597</v>
      </c>
      <c r="U97">
        <v>14</v>
      </c>
      <c r="V97">
        <v>682.8</v>
      </c>
      <c r="W97">
        <v>9</v>
      </c>
      <c r="X97">
        <v>613.29999999999995</v>
      </c>
      <c r="Y97">
        <v>11</v>
      </c>
      <c r="Z97">
        <v>628.5</v>
      </c>
      <c r="AA97">
        <v>12</v>
      </c>
      <c r="AB97">
        <v>653.9</v>
      </c>
      <c r="AC97">
        <v>13</v>
      </c>
      <c r="AD97">
        <v>643.9</v>
      </c>
      <c r="AE97">
        <v>11</v>
      </c>
    </row>
    <row r="98" spans="1:31" x14ac:dyDescent="0.3">
      <c r="A98" t="s">
        <v>371</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420.9</v>
      </c>
      <c r="E98">
        <v>8.9</v>
      </c>
      <c r="F98">
        <v>429.1</v>
      </c>
      <c r="G98">
        <v>6.1</v>
      </c>
      <c r="H98">
        <v>425.7</v>
      </c>
      <c r="I98">
        <v>5.8</v>
      </c>
      <c r="J98">
        <v>428.7</v>
      </c>
      <c r="K98">
        <v>6</v>
      </c>
      <c r="L98">
        <v>451</v>
      </c>
      <c r="M98">
        <v>6.5</v>
      </c>
      <c r="N98">
        <v>488.4</v>
      </c>
      <c r="O98">
        <v>9.1999999999999993</v>
      </c>
      <c r="P98">
        <v>482.6</v>
      </c>
      <c r="Q98">
        <v>5.5</v>
      </c>
      <c r="R98">
        <v>488.3</v>
      </c>
      <c r="S98">
        <v>6.7</v>
      </c>
      <c r="T98">
        <v>462.2</v>
      </c>
      <c r="U98">
        <v>5.7</v>
      </c>
      <c r="V98">
        <v>465.5</v>
      </c>
      <c r="W98">
        <v>5.9</v>
      </c>
      <c r="X98">
        <v>521.29999999999995</v>
      </c>
      <c r="Y98">
        <v>8.5</v>
      </c>
      <c r="Z98">
        <v>557.79999999999995</v>
      </c>
      <c r="AA98">
        <v>7.4</v>
      </c>
      <c r="AB98">
        <v>514.79999999999995</v>
      </c>
      <c r="AC98">
        <v>8.3000000000000007</v>
      </c>
      <c r="AD98">
        <v>607.9</v>
      </c>
      <c r="AE98">
        <v>8.1999999999999993</v>
      </c>
    </row>
    <row r="99" spans="1:31" x14ac:dyDescent="0.3">
      <c r="A99" t="s">
        <v>337</v>
      </c>
      <c r="B99" t="str">
        <f>IFERROR(VLOOKUP(A99,'class and classification'!$A$1:$B$338,2,FALSE),VLOOKUP(A99,'class and classification'!$A$340:$B$378,2,FALSE))</f>
        <v>Predominantly Urban</v>
      </c>
      <c r="C99" t="str">
        <f>IFERROR(VLOOKUP(A99,'class and classification'!$A$1:$C$338,3,FALSE),VLOOKUP(A99,'class and classification'!$A$340:$C$378,3,FALSE))</f>
        <v>SD</v>
      </c>
      <c r="D99">
        <v>398.6</v>
      </c>
      <c r="E99">
        <v>9.1999999999999993</v>
      </c>
      <c r="F99">
        <v>429.6</v>
      </c>
      <c r="G99">
        <v>7.5</v>
      </c>
      <c r="H99">
        <v>426.4</v>
      </c>
      <c r="I99">
        <v>8.4</v>
      </c>
      <c r="J99">
        <v>392.3</v>
      </c>
      <c r="K99">
        <v>6.5</v>
      </c>
      <c r="L99">
        <v>450.1</v>
      </c>
      <c r="M99">
        <v>8.6</v>
      </c>
      <c r="N99">
        <v>457.7</v>
      </c>
      <c r="O99">
        <v>8.6999999999999993</v>
      </c>
      <c r="P99">
        <v>434.5</v>
      </c>
      <c r="Q99">
        <v>7.2</v>
      </c>
      <c r="R99">
        <v>437.1</v>
      </c>
      <c r="S99">
        <v>6.5</v>
      </c>
      <c r="T99">
        <v>494.5</v>
      </c>
      <c r="U99">
        <v>9.5</v>
      </c>
      <c r="V99">
        <v>495.9</v>
      </c>
      <c r="W99">
        <v>7.4</v>
      </c>
      <c r="X99">
        <v>507</v>
      </c>
      <c r="Y99">
        <v>6.5</v>
      </c>
      <c r="Z99">
        <v>553.4</v>
      </c>
      <c r="AA99">
        <v>8.1999999999999993</v>
      </c>
      <c r="AB99">
        <v>515.5</v>
      </c>
      <c r="AC99">
        <v>11</v>
      </c>
      <c r="AD99">
        <v>553.1</v>
      </c>
      <c r="AE99">
        <v>6.1</v>
      </c>
    </row>
    <row r="100" spans="1:31" x14ac:dyDescent="0.3">
      <c r="A100" t="s">
        <v>360</v>
      </c>
      <c r="B100" t="str">
        <f>IFERROR(VLOOKUP(A100,'class and classification'!$A$1:$B$338,2,FALSE),VLOOKUP(A100,'class and classification'!$A$340:$B$378,2,FALSE))</f>
        <v>Predominantly Urban</v>
      </c>
      <c r="C100" t="str">
        <f>IFERROR(VLOOKUP(A100,'class and classification'!$A$1:$C$338,3,FALSE),VLOOKUP(A100,'class and classification'!$A$340:$C$378,3,FALSE))</f>
        <v>SD</v>
      </c>
      <c r="D100">
        <v>473.2</v>
      </c>
      <c r="E100">
        <v>8.6</v>
      </c>
      <c r="F100">
        <v>465.1</v>
      </c>
      <c r="G100">
        <v>7.6</v>
      </c>
      <c r="H100">
        <v>494.7</v>
      </c>
      <c r="I100">
        <v>6.3</v>
      </c>
      <c r="J100">
        <v>520.70000000000005</v>
      </c>
      <c r="K100">
        <v>5.6</v>
      </c>
      <c r="L100">
        <v>489.4</v>
      </c>
      <c r="M100">
        <v>5.8</v>
      </c>
      <c r="N100">
        <v>546.6</v>
      </c>
      <c r="O100">
        <v>6.8</v>
      </c>
      <c r="P100">
        <v>568.9</v>
      </c>
      <c r="Q100">
        <v>8.1</v>
      </c>
      <c r="R100">
        <v>537.5</v>
      </c>
      <c r="S100">
        <v>7.5</v>
      </c>
      <c r="T100">
        <v>507</v>
      </c>
      <c r="U100">
        <v>7.6</v>
      </c>
      <c r="V100">
        <v>565.6</v>
      </c>
      <c r="W100">
        <v>7.2</v>
      </c>
      <c r="X100">
        <v>593.29999999999995</v>
      </c>
      <c r="Y100">
        <v>8.1999999999999993</v>
      </c>
      <c r="Z100">
        <v>596.4</v>
      </c>
      <c r="AA100">
        <v>7.1</v>
      </c>
      <c r="AB100">
        <v>575.70000000000005</v>
      </c>
      <c r="AC100">
        <v>9.9</v>
      </c>
      <c r="AD100">
        <v>681.2</v>
      </c>
      <c r="AE100">
        <v>11</v>
      </c>
    </row>
    <row r="101" spans="1:31" x14ac:dyDescent="0.3">
      <c r="A101" t="s">
        <v>319</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452.3</v>
      </c>
      <c r="E101">
        <v>8.3000000000000007</v>
      </c>
      <c r="F101">
        <v>439.9</v>
      </c>
      <c r="G101">
        <v>5.6</v>
      </c>
      <c r="H101">
        <v>431.1</v>
      </c>
      <c r="I101">
        <v>7.6</v>
      </c>
      <c r="J101">
        <v>440.9</v>
      </c>
      <c r="K101">
        <v>6.4</v>
      </c>
      <c r="L101">
        <v>439</v>
      </c>
      <c r="M101">
        <v>8.5</v>
      </c>
      <c r="N101">
        <v>459.9</v>
      </c>
      <c r="O101">
        <v>7.7</v>
      </c>
      <c r="P101">
        <v>491.9</v>
      </c>
      <c r="Q101">
        <v>5.7</v>
      </c>
      <c r="R101">
        <v>527.70000000000005</v>
      </c>
      <c r="S101">
        <v>6.4</v>
      </c>
      <c r="T101">
        <v>523.9</v>
      </c>
      <c r="U101">
        <v>7.5</v>
      </c>
      <c r="V101">
        <v>522.29999999999995</v>
      </c>
      <c r="W101">
        <v>5.3</v>
      </c>
      <c r="X101">
        <v>502.2</v>
      </c>
      <c r="Y101">
        <v>7.2</v>
      </c>
      <c r="Z101">
        <v>524.4</v>
      </c>
      <c r="AA101">
        <v>6.3</v>
      </c>
      <c r="AB101">
        <v>467</v>
      </c>
      <c r="AC101">
        <v>9.3000000000000007</v>
      </c>
      <c r="AD101">
        <v>556.70000000000005</v>
      </c>
      <c r="AE101">
        <v>7.4</v>
      </c>
    </row>
    <row r="102" spans="1:31" x14ac:dyDescent="0.3">
      <c r="A102" t="s">
        <v>276</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406.4</v>
      </c>
      <c r="E102">
        <v>11</v>
      </c>
      <c r="F102">
        <v>384.4</v>
      </c>
      <c r="G102">
        <v>6.6</v>
      </c>
      <c r="H102">
        <v>411.4</v>
      </c>
      <c r="I102">
        <v>7.5</v>
      </c>
      <c r="J102">
        <v>406.6</v>
      </c>
      <c r="K102">
        <v>7.2</v>
      </c>
      <c r="L102">
        <v>436.1</v>
      </c>
      <c r="M102">
        <v>7.5</v>
      </c>
      <c r="N102">
        <v>433.8</v>
      </c>
      <c r="O102">
        <v>7.9</v>
      </c>
      <c r="P102">
        <v>416.2</v>
      </c>
      <c r="Q102">
        <v>8.1</v>
      </c>
      <c r="R102">
        <v>410.9</v>
      </c>
      <c r="S102">
        <v>7.9</v>
      </c>
      <c r="T102">
        <v>440.5</v>
      </c>
      <c r="U102">
        <v>8.6999999999999993</v>
      </c>
      <c r="V102">
        <v>420.1</v>
      </c>
      <c r="W102">
        <v>7.2</v>
      </c>
      <c r="X102">
        <v>452.2</v>
      </c>
      <c r="Y102">
        <v>7.1</v>
      </c>
      <c r="Z102">
        <v>462</v>
      </c>
      <c r="AA102">
        <v>6.5</v>
      </c>
      <c r="AB102">
        <v>431.4</v>
      </c>
      <c r="AC102">
        <v>9.6</v>
      </c>
      <c r="AD102">
        <v>466.7</v>
      </c>
      <c r="AE102">
        <v>8.1999999999999993</v>
      </c>
    </row>
    <row r="103" spans="1:31" x14ac:dyDescent="0.3">
      <c r="A103" t="s">
        <v>343</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v>502</v>
      </c>
      <c r="E103">
        <v>5.4</v>
      </c>
      <c r="F103">
        <v>524.4</v>
      </c>
      <c r="G103">
        <v>4.5999999999999996</v>
      </c>
      <c r="H103">
        <v>539.1</v>
      </c>
      <c r="I103">
        <v>3.5</v>
      </c>
      <c r="J103">
        <v>556</v>
      </c>
      <c r="K103">
        <v>3.2</v>
      </c>
      <c r="L103">
        <v>583.1</v>
      </c>
      <c r="M103">
        <v>4</v>
      </c>
      <c r="N103">
        <v>574.5</v>
      </c>
      <c r="O103">
        <v>3.8</v>
      </c>
      <c r="P103">
        <v>576.20000000000005</v>
      </c>
      <c r="Q103">
        <v>3.5</v>
      </c>
      <c r="R103">
        <v>597.20000000000005</v>
      </c>
      <c r="S103">
        <v>3.5</v>
      </c>
      <c r="T103">
        <v>608.70000000000005</v>
      </c>
      <c r="U103">
        <v>3.8</v>
      </c>
      <c r="V103">
        <v>595.6</v>
      </c>
      <c r="W103">
        <v>3.2</v>
      </c>
      <c r="X103">
        <v>633.29999999999995</v>
      </c>
      <c r="Y103">
        <v>3.9</v>
      </c>
      <c r="Z103">
        <v>639.6</v>
      </c>
      <c r="AA103">
        <v>4</v>
      </c>
      <c r="AB103">
        <v>654.29999999999995</v>
      </c>
      <c r="AC103">
        <v>5.5</v>
      </c>
      <c r="AD103">
        <v>687</v>
      </c>
      <c r="AE103">
        <v>5.8</v>
      </c>
    </row>
    <row r="104" spans="1:31" x14ac:dyDescent="0.3">
      <c r="A104" t="s">
        <v>324</v>
      </c>
      <c r="B104" t="str">
        <f>IFERROR(VLOOKUP(A104,'class and classification'!$A$1:$B$338,2,FALSE),VLOOKUP(A104,'class and classification'!$A$340:$B$378,2,FALSE))</f>
        <v>Urban with Significant Rural</v>
      </c>
      <c r="C104" t="str">
        <f>IFERROR(VLOOKUP(A104,'class and classification'!$A$1:$C$338,3,FALSE),VLOOKUP(A104,'class and classification'!$A$340:$C$378,3,FALSE))</f>
        <v>SD</v>
      </c>
      <c r="D104">
        <v>412.7</v>
      </c>
      <c r="E104">
        <v>7.2</v>
      </c>
      <c r="F104">
        <v>426.9</v>
      </c>
      <c r="G104">
        <v>6.7</v>
      </c>
      <c r="H104">
        <v>453.5</v>
      </c>
      <c r="I104">
        <v>6.2</v>
      </c>
      <c r="J104">
        <v>444</v>
      </c>
      <c r="K104">
        <v>6.3</v>
      </c>
      <c r="L104">
        <v>412.8</v>
      </c>
      <c r="M104">
        <v>9.5</v>
      </c>
      <c r="N104">
        <v>463.8</v>
      </c>
      <c r="O104">
        <v>7.3</v>
      </c>
      <c r="P104">
        <v>450.3</v>
      </c>
      <c r="Q104">
        <v>7.2</v>
      </c>
      <c r="R104">
        <v>454.8</v>
      </c>
      <c r="S104">
        <v>6.8</v>
      </c>
      <c r="T104">
        <v>468.5</v>
      </c>
      <c r="U104">
        <v>5.9</v>
      </c>
      <c r="V104">
        <v>463.4</v>
      </c>
      <c r="W104">
        <v>4.9000000000000004</v>
      </c>
      <c r="X104">
        <v>496</v>
      </c>
      <c r="Y104">
        <v>5.7</v>
      </c>
      <c r="Z104">
        <v>485.6</v>
      </c>
      <c r="AA104">
        <v>6.1</v>
      </c>
      <c r="AB104">
        <v>486.5</v>
      </c>
      <c r="AC104">
        <v>5.6</v>
      </c>
      <c r="AD104">
        <v>545.9</v>
      </c>
      <c r="AE104">
        <v>5.8</v>
      </c>
    </row>
    <row r="105" spans="1:31" x14ac:dyDescent="0.3">
      <c r="A105" t="s">
        <v>399</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v>431.2</v>
      </c>
      <c r="E105">
        <v>6.6</v>
      </c>
      <c r="F105">
        <v>455.8</v>
      </c>
      <c r="G105">
        <v>4.5</v>
      </c>
      <c r="H105">
        <v>459.2</v>
      </c>
      <c r="I105">
        <v>6.1</v>
      </c>
      <c r="J105">
        <v>509.5</v>
      </c>
      <c r="K105">
        <v>6.6</v>
      </c>
      <c r="L105">
        <v>466.2</v>
      </c>
      <c r="M105">
        <v>7.2</v>
      </c>
      <c r="N105">
        <v>465.6</v>
      </c>
      <c r="O105">
        <v>10</v>
      </c>
      <c r="P105">
        <v>488.4</v>
      </c>
      <c r="Q105">
        <v>7.3</v>
      </c>
      <c r="R105">
        <v>466.2</v>
      </c>
      <c r="S105">
        <v>7.3</v>
      </c>
      <c r="T105">
        <v>481.9</v>
      </c>
      <c r="U105">
        <v>6.9</v>
      </c>
      <c r="V105">
        <v>484.8</v>
      </c>
      <c r="W105">
        <v>6.1</v>
      </c>
      <c r="X105">
        <v>514.6</v>
      </c>
      <c r="Y105">
        <v>6.8</v>
      </c>
      <c r="Z105">
        <v>536.4</v>
      </c>
      <c r="AA105">
        <v>8.5</v>
      </c>
      <c r="AB105">
        <v>525.1</v>
      </c>
      <c r="AC105">
        <v>6.7</v>
      </c>
      <c r="AD105">
        <v>520.29999999999995</v>
      </c>
      <c r="AE105">
        <v>4.5</v>
      </c>
    </row>
    <row r="106" spans="1:31" x14ac:dyDescent="0.3">
      <c r="A106" t="s">
        <v>272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405.9</v>
      </c>
      <c r="E106">
        <v>7.6</v>
      </c>
      <c r="F106">
        <v>442.3</v>
      </c>
      <c r="G106">
        <v>4.9000000000000004</v>
      </c>
      <c r="H106">
        <v>433.4</v>
      </c>
      <c r="I106">
        <v>6</v>
      </c>
      <c r="J106">
        <v>416.7</v>
      </c>
      <c r="K106">
        <v>5.8</v>
      </c>
      <c r="L106">
        <v>439.8</v>
      </c>
      <c r="M106">
        <v>6.2</v>
      </c>
      <c r="N106">
        <v>452.8</v>
      </c>
      <c r="O106">
        <v>6.4</v>
      </c>
      <c r="P106">
        <v>475.3</v>
      </c>
      <c r="Q106">
        <v>5.7</v>
      </c>
      <c r="R106">
        <v>456.4</v>
      </c>
      <c r="S106">
        <v>5.4</v>
      </c>
      <c r="T106">
        <v>477.8</v>
      </c>
      <c r="U106">
        <v>5.6</v>
      </c>
      <c r="V106">
        <v>479.6</v>
      </c>
      <c r="W106">
        <v>5.3</v>
      </c>
      <c r="X106">
        <v>509.5</v>
      </c>
      <c r="Y106">
        <v>5.2</v>
      </c>
      <c r="Z106">
        <v>527.6</v>
      </c>
      <c r="AA106">
        <v>5.6</v>
      </c>
      <c r="AB106">
        <v>552.6</v>
      </c>
      <c r="AC106">
        <v>7.8</v>
      </c>
      <c r="AD106">
        <v>543.9</v>
      </c>
      <c r="AE106">
        <v>4.7</v>
      </c>
    </row>
    <row r="107" spans="1:31" x14ac:dyDescent="0.3">
      <c r="A107" t="s">
        <v>351</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t="s">
        <v>39</v>
      </c>
      <c r="E107" t="s">
        <v>39</v>
      </c>
      <c r="F107">
        <v>396.9</v>
      </c>
      <c r="G107">
        <v>16</v>
      </c>
      <c r="H107">
        <v>386.4</v>
      </c>
      <c r="I107">
        <v>14</v>
      </c>
      <c r="J107">
        <v>367.3</v>
      </c>
      <c r="K107">
        <v>11</v>
      </c>
      <c r="L107">
        <v>412.8</v>
      </c>
      <c r="M107">
        <v>12</v>
      </c>
      <c r="N107">
        <v>418.5</v>
      </c>
      <c r="O107">
        <v>13</v>
      </c>
      <c r="P107">
        <v>425</v>
      </c>
      <c r="Q107">
        <v>14</v>
      </c>
      <c r="R107">
        <v>454.7</v>
      </c>
      <c r="S107">
        <v>7.8</v>
      </c>
      <c r="T107">
        <v>435.6</v>
      </c>
      <c r="U107">
        <v>11</v>
      </c>
      <c r="V107">
        <v>479.6</v>
      </c>
      <c r="W107">
        <v>14</v>
      </c>
      <c r="X107">
        <v>506.2</v>
      </c>
      <c r="Y107">
        <v>12</v>
      </c>
      <c r="Z107">
        <v>537.79999999999995</v>
      </c>
      <c r="AA107">
        <v>11</v>
      </c>
      <c r="AB107">
        <v>487</v>
      </c>
      <c r="AC107">
        <v>15</v>
      </c>
      <c r="AD107">
        <v>519.20000000000005</v>
      </c>
      <c r="AE107">
        <v>12</v>
      </c>
    </row>
    <row r="108" spans="1:31" x14ac:dyDescent="0.3">
      <c r="A108" t="s">
        <v>304</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498.2</v>
      </c>
      <c r="E108">
        <v>7.3</v>
      </c>
      <c r="F108">
        <v>499.4</v>
      </c>
      <c r="G108">
        <v>5.8</v>
      </c>
      <c r="H108">
        <v>480.4</v>
      </c>
      <c r="I108">
        <v>6.6</v>
      </c>
      <c r="J108">
        <v>479.6</v>
      </c>
      <c r="K108">
        <v>6.1</v>
      </c>
      <c r="L108">
        <v>479.6</v>
      </c>
      <c r="M108">
        <v>6.1</v>
      </c>
      <c r="N108">
        <v>492.1</v>
      </c>
      <c r="O108">
        <v>4.4000000000000004</v>
      </c>
      <c r="P108">
        <v>509.1</v>
      </c>
      <c r="Q108">
        <v>7.7</v>
      </c>
      <c r="R108">
        <v>527</v>
      </c>
      <c r="S108">
        <v>5.4</v>
      </c>
      <c r="T108">
        <v>498.3</v>
      </c>
      <c r="U108">
        <v>5.6</v>
      </c>
      <c r="V108">
        <v>536.6</v>
      </c>
      <c r="W108">
        <v>6.9</v>
      </c>
      <c r="X108">
        <v>536.5</v>
      </c>
      <c r="Y108">
        <v>6.5</v>
      </c>
      <c r="Z108">
        <v>550</v>
      </c>
      <c r="AA108">
        <v>6.4</v>
      </c>
      <c r="AB108">
        <v>538.5</v>
      </c>
      <c r="AC108">
        <v>6.2</v>
      </c>
      <c r="AD108">
        <v>575.5</v>
      </c>
      <c r="AE108">
        <v>7.1</v>
      </c>
    </row>
    <row r="109" spans="1:31" x14ac:dyDescent="0.3">
      <c r="A109" t="s">
        <v>352</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v>476.6</v>
      </c>
      <c r="E109">
        <v>5.9</v>
      </c>
      <c r="F109">
        <v>504</v>
      </c>
      <c r="G109">
        <v>3.9</v>
      </c>
      <c r="H109">
        <v>520.20000000000005</v>
      </c>
      <c r="I109">
        <v>4.4000000000000004</v>
      </c>
      <c r="J109">
        <v>513.5</v>
      </c>
      <c r="K109">
        <v>4</v>
      </c>
      <c r="L109">
        <v>518.79999999999995</v>
      </c>
      <c r="M109">
        <v>5.7</v>
      </c>
      <c r="N109">
        <v>511.4</v>
      </c>
      <c r="O109">
        <v>5.2</v>
      </c>
      <c r="P109">
        <v>488.5</v>
      </c>
      <c r="Q109">
        <v>5.0999999999999996</v>
      </c>
      <c r="R109">
        <v>506.5</v>
      </c>
      <c r="S109">
        <v>4.8</v>
      </c>
      <c r="T109">
        <v>527.70000000000005</v>
      </c>
      <c r="U109">
        <v>4.5999999999999996</v>
      </c>
      <c r="V109">
        <v>568.6</v>
      </c>
      <c r="W109">
        <v>5.4</v>
      </c>
      <c r="X109">
        <v>583.29999999999995</v>
      </c>
      <c r="Y109">
        <v>4.9000000000000004</v>
      </c>
      <c r="Z109">
        <v>587.4</v>
      </c>
      <c r="AA109">
        <v>3.7</v>
      </c>
      <c r="AB109">
        <v>568.29999999999995</v>
      </c>
      <c r="AC109">
        <v>6.2</v>
      </c>
      <c r="AD109">
        <v>630.70000000000005</v>
      </c>
      <c r="AE109">
        <v>5.3</v>
      </c>
    </row>
    <row r="110" spans="1:31" x14ac:dyDescent="0.3">
      <c r="A110" t="s">
        <v>441</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503.6</v>
      </c>
      <c r="E110">
        <v>8.1</v>
      </c>
      <c r="F110">
        <v>523.9</v>
      </c>
      <c r="G110">
        <v>7.2</v>
      </c>
      <c r="H110">
        <v>502</v>
      </c>
      <c r="I110">
        <v>7.7</v>
      </c>
      <c r="J110">
        <v>481.9</v>
      </c>
      <c r="K110">
        <v>7</v>
      </c>
      <c r="L110">
        <v>538.9</v>
      </c>
      <c r="M110">
        <v>7.4</v>
      </c>
      <c r="N110">
        <v>509.7</v>
      </c>
      <c r="O110">
        <v>7.3</v>
      </c>
      <c r="P110">
        <v>517.5</v>
      </c>
      <c r="Q110">
        <v>6.4</v>
      </c>
      <c r="R110">
        <v>510.6</v>
      </c>
      <c r="S110">
        <v>4.9000000000000004</v>
      </c>
      <c r="T110">
        <v>486.9</v>
      </c>
      <c r="U110">
        <v>4.5999999999999996</v>
      </c>
      <c r="V110">
        <v>536.6</v>
      </c>
      <c r="W110">
        <v>6</v>
      </c>
      <c r="X110">
        <v>553.79999999999995</v>
      </c>
      <c r="Y110">
        <v>6.3</v>
      </c>
      <c r="Z110">
        <v>607.9</v>
      </c>
      <c r="AA110">
        <v>5.6</v>
      </c>
      <c r="AB110">
        <v>537.20000000000005</v>
      </c>
      <c r="AC110">
        <v>9</v>
      </c>
      <c r="AD110">
        <v>613.5</v>
      </c>
      <c r="AE110">
        <v>8.3000000000000007</v>
      </c>
    </row>
    <row r="111" spans="1:31" x14ac:dyDescent="0.3">
      <c r="A111" t="s">
        <v>410</v>
      </c>
      <c r="B111" t="str">
        <f>IFERROR(VLOOKUP(A111,'class and classification'!$A$1:$B$338,2,FALSE),VLOOKUP(A111,'class and classification'!$A$340:$B$378,2,FALSE))</f>
        <v>Urban with Significant Rural</v>
      </c>
      <c r="C111" t="str">
        <f>IFERROR(VLOOKUP(A111,'class and classification'!$A$1:$C$338,3,FALSE),VLOOKUP(A111,'class and classification'!$A$340:$C$378,3,FALSE))</f>
        <v>SD</v>
      </c>
      <c r="D111">
        <v>459.9</v>
      </c>
      <c r="E111">
        <v>5.5</v>
      </c>
      <c r="F111">
        <v>490.1</v>
      </c>
      <c r="G111">
        <v>6.4</v>
      </c>
      <c r="H111">
        <v>495</v>
      </c>
      <c r="I111">
        <v>5.3</v>
      </c>
      <c r="J111">
        <v>518.1</v>
      </c>
      <c r="K111">
        <v>5.8</v>
      </c>
      <c r="L111">
        <v>489.3</v>
      </c>
      <c r="M111">
        <v>4.7</v>
      </c>
      <c r="N111">
        <v>498.2</v>
      </c>
      <c r="O111">
        <v>5.9</v>
      </c>
      <c r="P111">
        <v>534.20000000000005</v>
      </c>
      <c r="Q111">
        <v>5.2</v>
      </c>
      <c r="R111">
        <v>544.4</v>
      </c>
      <c r="S111">
        <v>4.7</v>
      </c>
      <c r="T111">
        <v>598.9</v>
      </c>
      <c r="U111">
        <v>4.7</v>
      </c>
      <c r="V111">
        <v>584</v>
      </c>
      <c r="W111">
        <v>4.0999999999999996</v>
      </c>
      <c r="X111">
        <v>613.29999999999995</v>
      </c>
      <c r="Y111">
        <v>5</v>
      </c>
      <c r="Z111">
        <v>581</v>
      </c>
      <c r="AA111">
        <v>4.5999999999999996</v>
      </c>
      <c r="AB111">
        <v>575.5</v>
      </c>
      <c r="AC111">
        <v>4.5</v>
      </c>
      <c r="AD111">
        <v>604.79999999999995</v>
      </c>
      <c r="AE111">
        <v>5.8</v>
      </c>
    </row>
    <row r="112" spans="1:31" x14ac:dyDescent="0.3">
      <c r="A112" t="s">
        <v>297</v>
      </c>
      <c r="B112" t="str">
        <f>IFERROR(VLOOKUP(A112,'class and classification'!$A$1:$B$338,2,FALSE),VLOOKUP(A112,'class and classification'!$A$340:$B$378,2,FALSE))</f>
        <v>Predominantly Urban</v>
      </c>
      <c r="C112" t="str">
        <f>IFERROR(VLOOKUP(A112,'class and classification'!$A$1:$C$338,3,FALSE),VLOOKUP(A112,'class and classification'!$A$340:$C$378,3,FALSE))</f>
        <v>SD</v>
      </c>
      <c r="D112">
        <v>397.4</v>
      </c>
      <c r="E112">
        <v>6.6</v>
      </c>
      <c r="F112">
        <v>442.9</v>
      </c>
      <c r="G112">
        <v>5.9</v>
      </c>
      <c r="H112">
        <v>490.6</v>
      </c>
      <c r="I112">
        <v>6</v>
      </c>
      <c r="J112">
        <v>446.8</v>
      </c>
      <c r="K112">
        <v>6</v>
      </c>
      <c r="L112">
        <v>440.3</v>
      </c>
      <c r="M112">
        <v>7.9</v>
      </c>
      <c r="N112">
        <v>468.9</v>
      </c>
      <c r="O112">
        <v>6.6</v>
      </c>
      <c r="P112">
        <v>472.3</v>
      </c>
      <c r="Q112">
        <v>7.7</v>
      </c>
      <c r="R112">
        <v>446.3</v>
      </c>
      <c r="S112">
        <v>6.5</v>
      </c>
      <c r="T112">
        <v>470.7</v>
      </c>
      <c r="U112">
        <v>5.2</v>
      </c>
      <c r="V112">
        <v>475</v>
      </c>
      <c r="W112">
        <v>5.9</v>
      </c>
      <c r="X112">
        <v>470.3</v>
      </c>
      <c r="Y112">
        <v>5.5</v>
      </c>
      <c r="Z112">
        <v>519</v>
      </c>
      <c r="AA112">
        <v>6.1</v>
      </c>
      <c r="AB112">
        <v>531.5</v>
      </c>
      <c r="AC112">
        <v>6.9</v>
      </c>
      <c r="AD112">
        <v>528</v>
      </c>
      <c r="AE112">
        <v>7.3</v>
      </c>
    </row>
    <row r="113" spans="1:31" x14ac:dyDescent="0.3">
      <c r="A113" t="s">
        <v>428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v>421.6</v>
      </c>
      <c r="E113">
        <v>8.8000000000000007</v>
      </c>
      <c r="F113">
        <v>432.7</v>
      </c>
      <c r="G113">
        <v>6.9</v>
      </c>
      <c r="H113">
        <v>454.9</v>
      </c>
      <c r="I113">
        <v>5.6</v>
      </c>
      <c r="J113">
        <v>446.6</v>
      </c>
      <c r="K113">
        <v>6.8</v>
      </c>
      <c r="L113">
        <v>517</v>
      </c>
      <c r="M113">
        <v>7.3</v>
      </c>
      <c r="N113">
        <v>481.5</v>
      </c>
      <c r="O113">
        <v>8</v>
      </c>
      <c r="P113">
        <v>460.3</v>
      </c>
      <c r="Q113">
        <v>7.9</v>
      </c>
      <c r="R113">
        <v>481.3</v>
      </c>
      <c r="S113">
        <v>7.4</v>
      </c>
      <c r="T113">
        <v>507.8</v>
      </c>
      <c r="U113">
        <v>8.1</v>
      </c>
      <c r="V113">
        <v>500.3</v>
      </c>
      <c r="W113">
        <v>8</v>
      </c>
      <c r="X113">
        <v>540.4</v>
      </c>
      <c r="Y113">
        <v>7.7</v>
      </c>
      <c r="Z113">
        <v>550.4</v>
      </c>
      <c r="AA113">
        <v>9</v>
      </c>
      <c r="AB113">
        <v>498.7</v>
      </c>
      <c r="AC113">
        <v>6.6</v>
      </c>
      <c r="AD113">
        <v>574.9</v>
      </c>
      <c r="AE113">
        <v>9.1999999999999993</v>
      </c>
    </row>
    <row r="114" spans="1:31" x14ac:dyDescent="0.3">
      <c r="A114" t="s">
        <v>277</v>
      </c>
      <c r="B114" t="str">
        <f>IFERROR(VLOOKUP(A114,'class and classification'!$A$1:$B$338,2,FALSE),VLOOKUP(A114,'class and classification'!$A$340:$B$378,2,FALSE))</f>
        <v>Urban with Significant Rural</v>
      </c>
      <c r="C114" t="str">
        <f>IFERROR(VLOOKUP(A114,'class and classification'!$A$1:$C$338,3,FALSE),VLOOKUP(A114,'class and classification'!$A$340:$C$378,3,FALSE))</f>
        <v>SD</v>
      </c>
      <c r="D114">
        <v>437.3</v>
      </c>
      <c r="E114">
        <v>7</v>
      </c>
      <c r="F114">
        <v>460.7</v>
      </c>
      <c r="G114">
        <v>7.1</v>
      </c>
      <c r="H114">
        <v>454.4</v>
      </c>
      <c r="I114">
        <v>5.7</v>
      </c>
      <c r="J114">
        <v>459</v>
      </c>
      <c r="K114">
        <v>6.6</v>
      </c>
      <c r="L114">
        <v>455.6</v>
      </c>
      <c r="M114">
        <v>6.8</v>
      </c>
      <c r="N114">
        <v>465.5</v>
      </c>
      <c r="O114">
        <v>7.1</v>
      </c>
      <c r="P114">
        <v>462.1</v>
      </c>
      <c r="Q114">
        <v>7.7</v>
      </c>
      <c r="R114">
        <v>457.4</v>
      </c>
      <c r="S114">
        <v>8.9</v>
      </c>
      <c r="T114">
        <v>454.8</v>
      </c>
      <c r="U114">
        <v>7.4</v>
      </c>
      <c r="V114">
        <v>488.2</v>
      </c>
      <c r="W114">
        <v>6.9</v>
      </c>
      <c r="X114">
        <v>488.1</v>
      </c>
      <c r="Y114">
        <v>6.6</v>
      </c>
      <c r="Z114">
        <v>495.6</v>
      </c>
      <c r="AA114">
        <v>7.4</v>
      </c>
      <c r="AB114">
        <v>494.9</v>
      </c>
      <c r="AC114">
        <v>8.8000000000000007</v>
      </c>
      <c r="AD114">
        <v>562.29999999999995</v>
      </c>
      <c r="AE114">
        <v>8.8000000000000007</v>
      </c>
    </row>
    <row r="115" spans="1:31" x14ac:dyDescent="0.3">
      <c r="A115" t="s">
        <v>353</v>
      </c>
      <c r="B115" t="str">
        <f>IFERROR(VLOOKUP(A115,'class and classification'!$A$1:$B$338,2,FALSE),VLOOKUP(A115,'class and classification'!$A$340:$B$378,2,FALSE))</f>
        <v>Urban with Significant Rural</v>
      </c>
      <c r="C115" t="str">
        <f>IFERROR(VLOOKUP(A115,'class and classification'!$A$1:$C$338,3,FALSE),VLOOKUP(A115,'class and classification'!$A$340:$C$378,3,FALSE))</f>
        <v>SD</v>
      </c>
      <c r="D115">
        <v>425.7</v>
      </c>
      <c r="E115">
        <v>6.1</v>
      </c>
      <c r="F115">
        <v>469.2</v>
      </c>
      <c r="G115">
        <v>5.3</v>
      </c>
      <c r="H115">
        <v>493</v>
      </c>
      <c r="I115">
        <v>4.7</v>
      </c>
      <c r="J115">
        <v>467.4</v>
      </c>
      <c r="K115">
        <v>4.5</v>
      </c>
      <c r="L115">
        <v>489.4</v>
      </c>
      <c r="M115">
        <v>4.8</v>
      </c>
      <c r="N115">
        <v>484</v>
      </c>
      <c r="O115">
        <v>4.8</v>
      </c>
      <c r="P115">
        <v>479.1</v>
      </c>
      <c r="Q115">
        <v>4.5999999999999996</v>
      </c>
      <c r="R115">
        <v>479.1</v>
      </c>
      <c r="S115">
        <v>4.7</v>
      </c>
      <c r="T115">
        <v>524.79999999999995</v>
      </c>
      <c r="U115">
        <v>5.0999999999999996</v>
      </c>
      <c r="V115">
        <v>549.70000000000005</v>
      </c>
      <c r="W115">
        <v>4</v>
      </c>
      <c r="X115">
        <v>561.1</v>
      </c>
      <c r="Y115">
        <v>3.7</v>
      </c>
      <c r="Z115">
        <v>563.1</v>
      </c>
      <c r="AA115">
        <v>4.7</v>
      </c>
      <c r="AB115">
        <v>534.1</v>
      </c>
      <c r="AC115">
        <v>4.8</v>
      </c>
      <c r="AD115">
        <v>561.5</v>
      </c>
      <c r="AE115">
        <v>5</v>
      </c>
    </row>
    <row r="116" spans="1:31" x14ac:dyDescent="0.3">
      <c r="A116" t="s">
        <v>273</v>
      </c>
      <c r="B116" t="str">
        <f>IFERROR(VLOOKUP(A116,'class and classification'!$A$1:$B$338,2,FALSE),VLOOKUP(A116,'class and classification'!$A$340:$B$378,2,FALSE))</f>
        <v>Predominantly Rural</v>
      </c>
      <c r="C116" t="str">
        <f>IFERROR(VLOOKUP(A116,'class and classification'!$A$1:$C$338,3,FALSE),VLOOKUP(A116,'class and classification'!$A$340:$C$378,3,FALSE))</f>
        <v>SD</v>
      </c>
      <c r="D116">
        <v>636.1</v>
      </c>
      <c r="E116">
        <v>7.7</v>
      </c>
      <c r="F116">
        <v>673.2</v>
      </c>
      <c r="G116">
        <v>6.1</v>
      </c>
      <c r="H116">
        <v>698.9</v>
      </c>
      <c r="I116">
        <v>4.9000000000000004</v>
      </c>
      <c r="J116">
        <v>739.2</v>
      </c>
      <c r="K116">
        <v>4.7</v>
      </c>
      <c r="L116">
        <v>764.1</v>
      </c>
      <c r="M116">
        <v>5.5</v>
      </c>
      <c r="N116">
        <v>758</v>
      </c>
      <c r="O116">
        <v>5.5</v>
      </c>
      <c r="P116">
        <v>804.4</v>
      </c>
      <c r="Q116">
        <v>4.5</v>
      </c>
      <c r="R116">
        <v>805.9</v>
      </c>
      <c r="S116">
        <v>5.2</v>
      </c>
      <c r="T116">
        <v>761</v>
      </c>
      <c r="U116">
        <v>6.7</v>
      </c>
      <c r="V116">
        <v>827.7</v>
      </c>
      <c r="W116">
        <v>5.0999999999999996</v>
      </c>
      <c r="X116">
        <v>890.5</v>
      </c>
      <c r="Y116">
        <v>5</v>
      </c>
      <c r="Z116">
        <v>860.9</v>
      </c>
      <c r="AA116">
        <v>5.7</v>
      </c>
      <c r="AB116">
        <v>954.8</v>
      </c>
      <c r="AC116">
        <v>7.8</v>
      </c>
      <c r="AD116">
        <v>943.3</v>
      </c>
      <c r="AE116">
        <v>4.9000000000000004</v>
      </c>
    </row>
    <row r="117" spans="1:31" x14ac:dyDescent="0.3">
      <c r="A117" t="s">
        <v>442</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v>386.5</v>
      </c>
      <c r="E117">
        <v>8.6999999999999993</v>
      </c>
      <c r="F117">
        <v>409.3</v>
      </c>
      <c r="G117">
        <v>7.4</v>
      </c>
      <c r="H117">
        <v>405.7</v>
      </c>
      <c r="I117">
        <v>6.9</v>
      </c>
      <c r="J117">
        <v>409.8</v>
      </c>
      <c r="K117">
        <v>6.1</v>
      </c>
      <c r="L117">
        <v>421.2</v>
      </c>
      <c r="M117">
        <v>7.1</v>
      </c>
      <c r="N117">
        <v>413.4</v>
      </c>
      <c r="O117">
        <v>6.9</v>
      </c>
      <c r="P117">
        <v>443.8</v>
      </c>
      <c r="Q117">
        <v>7.1</v>
      </c>
      <c r="R117">
        <v>480.7</v>
      </c>
      <c r="S117">
        <v>5.8</v>
      </c>
      <c r="T117">
        <v>479.1</v>
      </c>
      <c r="U117">
        <v>7.5</v>
      </c>
      <c r="V117">
        <v>479.1</v>
      </c>
      <c r="W117">
        <v>8.4</v>
      </c>
      <c r="X117">
        <v>499.7</v>
      </c>
      <c r="Y117">
        <v>8.1</v>
      </c>
      <c r="Z117">
        <v>494.4</v>
      </c>
      <c r="AA117">
        <v>7.4</v>
      </c>
      <c r="AB117">
        <v>479.1</v>
      </c>
      <c r="AC117">
        <v>8.3000000000000007</v>
      </c>
      <c r="AD117">
        <v>499.1</v>
      </c>
      <c r="AE117">
        <v>7.1</v>
      </c>
    </row>
    <row r="118" spans="1:31" x14ac:dyDescent="0.3">
      <c r="A118" t="s">
        <v>288</v>
      </c>
      <c r="B118" t="str">
        <f>IFERROR(VLOOKUP(A118,'class and classification'!$A$1:$B$338,2,FALSE),VLOOKUP(A118,'class and classification'!$A$340:$B$378,2,FALSE))</f>
        <v>Predominantly Rural</v>
      </c>
      <c r="C118" t="str">
        <f>IFERROR(VLOOKUP(A118,'class and classification'!$A$1:$C$338,3,FALSE),VLOOKUP(A118,'class and classification'!$A$340:$C$378,3,FALSE))</f>
        <v>SD</v>
      </c>
      <c r="D118">
        <v>409</v>
      </c>
      <c r="E118">
        <v>13</v>
      </c>
      <c r="F118">
        <v>417.8</v>
      </c>
      <c r="G118">
        <v>10</v>
      </c>
      <c r="H118">
        <v>387.6</v>
      </c>
      <c r="I118">
        <v>12</v>
      </c>
      <c r="J118">
        <v>431.1</v>
      </c>
      <c r="K118">
        <v>6.6</v>
      </c>
      <c r="L118">
        <v>432.1</v>
      </c>
      <c r="M118">
        <v>8</v>
      </c>
      <c r="N118">
        <v>427.7</v>
      </c>
      <c r="O118">
        <v>8.1999999999999993</v>
      </c>
      <c r="P118">
        <v>476.1</v>
      </c>
      <c r="Q118">
        <v>8</v>
      </c>
      <c r="R118">
        <v>423.6</v>
      </c>
      <c r="S118">
        <v>9.6</v>
      </c>
      <c r="T118">
        <v>450.8</v>
      </c>
      <c r="U118">
        <v>11</v>
      </c>
      <c r="V118">
        <v>465.8</v>
      </c>
      <c r="W118">
        <v>9.9</v>
      </c>
      <c r="X118">
        <v>515.6</v>
      </c>
      <c r="Y118">
        <v>6.9</v>
      </c>
      <c r="Z118">
        <v>565.4</v>
      </c>
      <c r="AA118">
        <v>8.3000000000000007</v>
      </c>
      <c r="AB118">
        <v>516.29999999999995</v>
      </c>
      <c r="AC118">
        <v>8.1</v>
      </c>
      <c r="AD118">
        <v>557</v>
      </c>
      <c r="AE118">
        <v>6.8</v>
      </c>
    </row>
    <row r="119" spans="1:31" x14ac:dyDescent="0.3">
      <c r="A119" t="s">
        <v>429</v>
      </c>
      <c r="B119" t="str">
        <f>IFERROR(VLOOKUP(A119,'class and classification'!$A$1:$B$338,2,FALSE),VLOOKUP(A119,'class and classification'!$A$340:$B$378,2,FALSE))</f>
        <v>Predominantly Urban</v>
      </c>
      <c r="C119" t="str">
        <f>IFERROR(VLOOKUP(A119,'class and classification'!$A$1:$C$338,3,FALSE),VLOOKUP(A119,'class and classification'!$A$340:$C$378,3,FALSE))</f>
        <v>SD</v>
      </c>
      <c r="D119">
        <v>515.4</v>
      </c>
      <c r="E119">
        <v>4.5</v>
      </c>
      <c r="F119">
        <v>536.5</v>
      </c>
      <c r="G119">
        <v>4.2</v>
      </c>
      <c r="H119">
        <v>574.6</v>
      </c>
      <c r="I119">
        <v>4.2</v>
      </c>
      <c r="J119">
        <v>562.5</v>
      </c>
      <c r="K119">
        <v>4.5</v>
      </c>
      <c r="L119">
        <v>564.20000000000005</v>
      </c>
      <c r="M119">
        <v>5.0999999999999996</v>
      </c>
      <c r="N119">
        <v>599</v>
      </c>
      <c r="O119">
        <v>3.7</v>
      </c>
      <c r="P119">
        <v>600.9</v>
      </c>
      <c r="Q119">
        <v>4.0999999999999996</v>
      </c>
      <c r="R119">
        <v>590.79999999999995</v>
      </c>
      <c r="S119">
        <v>4.5</v>
      </c>
      <c r="T119">
        <v>595.1</v>
      </c>
      <c r="U119">
        <v>3.7</v>
      </c>
      <c r="V119">
        <v>580.29999999999995</v>
      </c>
      <c r="W119">
        <v>4.4000000000000004</v>
      </c>
      <c r="X119">
        <v>632.4</v>
      </c>
      <c r="Y119">
        <v>5.0999999999999996</v>
      </c>
      <c r="Z119">
        <v>627.70000000000005</v>
      </c>
      <c r="AA119">
        <v>4</v>
      </c>
      <c r="AB119">
        <v>638</v>
      </c>
      <c r="AC119">
        <v>6.8</v>
      </c>
      <c r="AD119">
        <v>670.8</v>
      </c>
      <c r="AE119">
        <v>5.8</v>
      </c>
    </row>
    <row r="120" spans="1:31" x14ac:dyDescent="0.3">
      <c r="A120" t="s">
        <v>361</v>
      </c>
      <c r="B120" t="str">
        <f>IFERROR(VLOOKUP(A120,'class and classification'!$A$1:$B$338,2,FALSE),VLOOKUP(A120,'class and classification'!$A$340:$B$378,2,FALSE))</f>
        <v>Urban with Significant Rural</v>
      </c>
      <c r="C120" t="str">
        <f>IFERROR(VLOOKUP(A120,'class and classification'!$A$1:$C$338,3,FALSE),VLOOKUP(A120,'class and classification'!$A$340:$C$378,3,FALSE))</f>
        <v>SD</v>
      </c>
      <c r="D120">
        <v>524.20000000000005</v>
      </c>
      <c r="E120">
        <v>7.5</v>
      </c>
      <c r="F120">
        <v>504.6</v>
      </c>
      <c r="G120">
        <v>7.5</v>
      </c>
      <c r="H120">
        <v>540.1</v>
      </c>
      <c r="I120">
        <v>5.6</v>
      </c>
      <c r="J120">
        <v>518.29999999999995</v>
      </c>
      <c r="K120">
        <v>6.7</v>
      </c>
      <c r="L120">
        <v>521.70000000000005</v>
      </c>
      <c r="M120">
        <v>6.4</v>
      </c>
      <c r="N120">
        <v>540.20000000000005</v>
      </c>
      <c r="O120">
        <v>5.4</v>
      </c>
      <c r="P120">
        <v>525.5</v>
      </c>
      <c r="Q120">
        <v>5.2</v>
      </c>
      <c r="R120">
        <v>494.1</v>
      </c>
      <c r="S120">
        <v>6.8</v>
      </c>
      <c r="T120">
        <v>535.9</v>
      </c>
      <c r="U120">
        <v>5.7</v>
      </c>
      <c r="V120">
        <v>548.20000000000005</v>
      </c>
      <c r="W120">
        <v>5.4</v>
      </c>
      <c r="X120">
        <v>592.4</v>
      </c>
      <c r="Y120">
        <v>5.0999999999999996</v>
      </c>
      <c r="Z120">
        <v>590.9</v>
      </c>
      <c r="AA120">
        <v>3.4</v>
      </c>
      <c r="AB120">
        <v>571.6</v>
      </c>
      <c r="AC120">
        <v>5.2</v>
      </c>
      <c r="AD120">
        <v>627.9</v>
      </c>
      <c r="AE120">
        <v>4.5999999999999996</v>
      </c>
    </row>
    <row r="121" spans="1:31" x14ac:dyDescent="0.3">
      <c r="A121" t="s">
        <v>400</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551.4</v>
      </c>
      <c r="E121">
        <v>7.8</v>
      </c>
      <c r="F121">
        <v>577.70000000000005</v>
      </c>
      <c r="G121">
        <v>7.3</v>
      </c>
      <c r="H121">
        <v>556.29999999999995</v>
      </c>
      <c r="I121">
        <v>3.9</v>
      </c>
      <c r="J121">
        <v>564.4</v>
      </c>
      <c r="K121">
        <v>6.4</v>
      </c>
      <c r="L121">
        <v>560.20000000000005</v>
      </c>
      <c r="M121">
        <v>5.7</v>
      </c>
      <c r="N121">
        <v>527.70000000000005</v>
      </c>
      <c r="O121">
        <v>6.1</v>
      </c>
      <c r="P121">
        <v>539.9</v>
      </c>
      <c r="Q121">
        <v>6.3</v>
      </c>
      <c r="R121">
        <v>567.1</v>
      </c>
      <c r="S121">
        <v>5.9</v>
      </c>
      <c r="T121">
        <v>599.1</v>
      </c>
      <c r="U121">
        <v>6.2</v>
      </c>
      <c r="V121">
        <v>602.5</v>
      </c>
      <c r="W121">
        <v>6.4</v>
      </c>
      <c r="X121">
        <v>622.5</v>
      </c>
      <c r="Y121">
        <v>6.4</v>
      </c>
      <c r="Z121">
        <v>651.79999999999995</v>
      </c>
      <c r="AA121">
        <v>4.2</v>
      </c>
      <c r="AB121">
        <v>574.9</v>
      </c>
      <c r="AC121">
        <v>8.4</v>
      </c>
      <c r="AD121">
        <v>713.9</v>
      </c>
      <c r="AE121">
        <v>7.9</v>
      </c>
    </row>
    <row r="122" spans="1:31" x14ac:dyDescent="0.3">
      <c r="A122" t="s">
        <v>298</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v>409.4</v>
      </c>
      <c r="E122">
        <v>12</v>
      </c>
      <c r="F122">
        <v>424.2</v>
      </c>
      <c r="G122">
        <v>8.3000000000000007</v>
      </c>
      <c r="H122">
        <v>479.9</v>
      </c>
      <c r="I122">
        <v>7.8</v>
      </c>
      <c r="J122">
        <v>435.1</v>
      </c>
      <c r="K122">
        <v>9.5</v>
      </c>
      <c r="L122">
        <v>458.8</v>
      </c>
      <c r="M122">
        <v>9.5</v>
      </c>
      <c r="N122">
        <v>467.2</v>
      </c>
      <c r="O122">
        <v>11</v>
      </c>
      <c r="P122">
        <v>475.1</v>
      </c>
      <c r="Q122">
        <v>7.4</v>
      </c>
      <c r="R122">
        <v>471.2</v>
      </c>
      <c r="S122">
        <v>8.6</v>
      </c>
      <c r="T122">
        <v>518.5</v>
      </c>
      <c r="U122">
        <v>9.9</v>
      </c>
      <c r="V122">
        <v>530.4</v>
      </c>
      <c r="W122">
        <v>8.5</v>
      </c>
      <c r="X122">
        <v>499.9</v>
      </c>
      <c r="Y122">
        <v>8.9</v>
      </c>
      <c r="Z122">
        <v>536.1</v>
      </c>
      <c r="AA122">
        <v>10</v>
      </c>
      <c r="AB122">
        <v>483.8</v>
      </c>
      <c r="AC122">
        <v>10</v>
      </c>
      <c r="AD122">
        <v>554.79999999999995</v>
      </c>
      <c r="AE122">
        <v>10</v>
      </c>
    </row>
    <row r="123" spans="1:31" x14ac:dyDescent="0.3">
      <c r="A123" t="s">
        <v>401</v>
      </c>
      <c r="B123" t="str">
        <f>IFERROR(VLOOKUP(A123,'class and classification'!$A$1:$B$338,2,FALSE),VLOOKUP(A123,'class and classification'!$A$340:$B$378,2,FALSE))</f>
        <v>Urban with Significant Rural</v>
      </c>
      <c r="C123" t="str">
        <f>IFERROR(VLOOKUP(A123,'class and classification'!$A$1:$C$338,3,FALSE),VLOOKUP(A123,'class and classification'!$A$340:$C$378,3,FALSE))</f>
        <v>SD</v>
      </c>
      <c r="D123">
        <v>457.5</v>
      </c>
      <c r="E123">
        <v>7.3</v>
      </c>
      <c r="F123">
        <v>531</v>
      </c>
      <c r="G123">
        <v>8.9</v>
      </c>
      <c r="H123">
        <v>508.6</v>
      </c>
      <c r="I123">
        <v>7.8</v>
      </c>
      <c r="J123">
        <v>496.3</v>
      </c>
      <c r="K123">
        <v>8.1999999999999993</v>
      </c>
      <c r="L123">
        <v>498.6</v>
      </c>
      <c r="M123">
        <v>7.8</v>
      </c>
      <c r="N123">
        <v>480.6</v>
      </c>
      <c r="O123">
        <v>10</v>
      </c>
      <c r="P123">
        <v>508.6</v>
      </c>
      <c r="Q123">
        <v>9.1999999999999993</v>
      </c>
      <c r="R123">
        <v>504.9</v>
      </c>
      <c r="S123">
        <v>9.1</v>
      </c>
      <c r="T123">
        <v>520</v>
      </c>
      <c r="U123">
        <v>8.5</v>
      </c>
      <c r="V123">
        <v>522.1</v>
      </c>
      <c r="W123">
        <v>8.4</v>
      </c>
      <c r="X123">
        <v>540.20000000000005</v>
      </c>
      <c r="Y123">
        <v>7.6</v>
      </c>
      <c r="Z123">
        <v>596.79999999999995</v>
      </c>
      <c r="AA123">
        <v>8.4</v>
      </c>
      <c r="AB123">
        <v>615.1</v>
      </c>
      <c r="AC123">
        <v>11</v>
      </c>
      <c r="AD123">
        <v>607.9</v>
      </c>
      <c r="AE123">
        <v>9</v>
      </c>
    </row>
    <row r="124" spans="1:31" x14ac:dyDescent="0.3">
      <c r="A124" t="s">
        <v>344</v>
      </c>
      <c r="B124" t="str">
        <f>IFERROR(VLOOKUP(A124,'class and classification'!$A$1:$B$338,2,FALSE),VLOOKUP(A124,'class and classification'!$A$340:$B$378,2,FALSE))</f>
        <v>Predominantly Rural</v>
      </c>
      <c r="C124" t="str">
        <f>IFERROR(VLOOKUP(A124,'class and classification'!$A$1:$C$338,3,FALSE),VLOOKUP(A124,'class and classification'!$A$340:$C$378,3,FALSE))</f>
        <v>SD</v>
      </c>
      <c r="D124">
        <v>419.5</v>
      </c>
      <c r="E124">
        <v>10</v>
      </c>
      <c r="F124">
        <v>450.3</v>
      </c>
      <c r="G124">
        <v>8</v>
      </c>
      <c r="H124">
        <v>443.1</v>
      </c>
      <c r="I124">
        <v>8.8000000000000007</v>
      </c>
      <c r="J124">
        <v>448</v>
      </c>
      <c r="K124">
        <v>9.6999999999999993</v>
      </c>
      <c r="L124">
        <v>445.9</v>
      </c>
      <c r="M124">
        <v>8.9</v>
      </c>
      <c r="N124">
        <v>479.3</v>
      </c>
      <c r="O124">
        <v>7</v>
      </c>
      <c r="P124">
        <v>464.6</v>
      </c>
      <c r="Q124">
        <v>8.9</v>
      </c>
      <c r="R124">
        <v>495.9</v>
      </c>
      <c r="S124">
        <v>8.1999999999999993</v>
      </c>
      <c r="T124">
        <v>473.4</v>
      </c>
      <c r="U124">
        <v>8.3000000000000007</v>
      </c>
      <c r="V124">
        <v>548.5</v>
      </c>
      <c r="W124">
        <v>8.3000000000000007</v>
      </c>
      <c r="X124">
        <v>521.1</v>
      </c>
      <c r="Y124">
        <v>6.1</v>
      </c>
      <c r="Z124">
        <v>543.1</v>
      </c>
      <c r="AA124">
        <v>5.9</v>
      </c>
      <c r="AB124">
        <v>511.2</v>
      </c>
      <c r="AC124">
        <v>7.8</v>
      </c>
      <c r="AD124">
        <v>563.79999999999995</v>
      </c>
      <c r="AE124">
        <v>5.6</v>
      </c>
    </row>
    <row r="125" spans="1:31" x14ac:dyDescent="0.3">
      <c r="A125" t="s">
        <v>433</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v>380.1</v>
      </c>
      <c r="E125">
        <v>6.5</v>
      </c>
      <c r="F125">
        <v>383.3</v>
      </c>
      <c r="G125">
        <v>6.4</v>
      </c>
      <c r="H125">
        <v>378.6</v>
      </c>
      <c r="I125">
        <v>3.8</v>
      </c>
      <c r="J125">
        <v>400.1</v>
      </c>
      <c r="K125">
        <v>3.9</v>
      </c>
      <c r="L125">
        <v>429.9</v>
      </c>
      <c r="M125">
        <v>3.7</v>
      </c>
      <c r="N125">
        <v>435.4</v>
      </c>
      <c r="O125">
        <v>4.5</v>
      </c>
      <c r="P125">
        <v>439.2</v>
      </c>
      <c r="Q125">
        <v>5.3</v>
      </c>
      <c r="R125">
        <v>465.8</v>
      </c>
      <c r="S125">
        <v>4.4000000000000004</v>
      </c>
      <c r="T125">
        <v>488</v>
      </c>
      <c r="U125">
        <v>5.5</v>
      </c>
      <c r="V125">
        <v>490</v>
      </c>
      <c r="W125">
        <v>5.9</v>
      </c>
      <c r="X125">
        <v>479.1</v>
      </c>
      <c r="Y125">
        <v>6.2</v>
      </c>
      <c r="Z125">
        <v>511.3</v>
      </c>
      <c r="AA125">
        <v>6.7</v>
      </c>
      <c r="AB125">
        <v>515.20000000000005</v>
      </c>
      <c r="AC125">
        <v>6.8</v>
      </c>
      <c r="AD125">
        <v>574.9</v>
      </c>
      <c r="AE125">
        <v>5</v>
      </c>
    </row>
    <row r="126" spans="1:31" x14ac:dyDescent="0.3">
      <c r="A126" t="s">
        <v>388</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v>404.6</v>
      </c>
      <c r="E126">
        <v>9</v>
      </c>
      <c r="F126">
        <v>452.1</v>
      </c>
      <c r="G126">
        <v>6.8</v>
      </c>
      <c r="H126">
        <v>460.4</v>
      </c>
      <c r="I126">
        <v>8.5</v>
      </c>
      <c r="J126">
        <v>479.8</v>
      </c>
      <c r="K126">
        <v>8.3000000000000007</v>
      </c>
      <c r="L126">
        <v>479.2</v>
      </c>
      <c r="M126">
        <v>7.1</v>
      </c>
      <c r="N126">
        <v>439.7</v>
      </c>
      <c r="O126">
        <v>7.8</v>
      </c>
      <c r="P126">
        <v>468.4</v>
      </c>
      <c r="Q126">
        <v>5.9</v>
      </c>
      <c r="R126">
        <v>518.6</v>
      </c>
      <c r="S126">
        <v>9.9</v>
      </c>
      <c r="T126">
        <v>529.79999999999995</v>
      </c>
      <c r="U126">
        <v>8.1</v>
      </c>
      <c r="V126">
        <v>574.9</v>
      </c>
      <c r="W126">
        <v>6.1</v>
      </c>
      <c r="X126">
        <v>553.5</v>
      </c>
      <c r="Y126">
        <v>7.9</v>
      </c>
      <c r="Z126">
        <v>574.6</v>
      </c>
      <c r="AA126">
        <v>7.7</v>
      </c>
      <c r="AB126">
        <v>539.29999999999995</v>
      </c>
      <c r="AC126">
        <v>9.5</v>
      </c>
      <c r="AD126">
        <v>548.20000000000005</v>
      </c>
      <c r="AE126">
        <v>9.6</v>
      </c>
    </row>
    <row r="127" spans="1:31" x14ac:dyDescent="0.3">
      <c r="A127" t="s">
        <v>362</v>
      </c>
      <c r="B127" t="str">
        <f>IFERROR(VLOOKUP(A127,'class and classification'!$A$1:$B$338,2,FALSE),VLOOKUP(A127,'class and classification'!$A$340:$B$378,2,FALSE))</f>
        <v>Urban with Significant Rural</v>
      </c>
      <c r="C127" t="str">
        <f>IFERROR(VLOOKUP(A127,'class and classification'!$A$1:$C$338,3,FALSE),VLOOKUP(A127,'class and classification'!$A$340:$C$378,3,FALSE))</f>
        <v>SD</v>
      </c>
      <c r="D127">
        <v>480.7</v>
      </c>
      <c r="E127">
        <v>7.3</v>
      </c>
      <c r="F127">
        <v>498.3</v>
      </c>
      <c r="G127">
        <v>6.9</v>
      </c>
      <c r="H127">
        <v>490.6</v>
      </c>
      <c r="I127">
        <v>6.5</v>
      </c>
      <c r="J127">
        <v>502.8</v>
      </c>
      <c r="K127">
        <v>7.9</v>
      </c>
      <c r="L127">
        <v>518.20000000000005</v>
      </c>
      <c r="M127">
        <v>6.9</v>
      </c>
      <c r="N127">
        <v>518.20000000000005</v>
      </c>
      <c r="O127">
        <v>6.7</v>
      </c>
      <c r="P127">
        <v>546.6</v>
      </c>
      <c r="Q127">
        <v>7.2</v>
      </c>
      <c r="R127">
        <v>538.29999999999995</v>
      </c>
      <c r="S127">
        <v>7.9</v>
      </c>
      <c r="T127">
        <v>538.20000000000005</v>
      </c>
      <c r="U127">
        <v>6.3</v>
      </c>
      <c r="V127">
        <v>565.29999999999995</v>
      </c>
      <c r="W127">
        <v>4.7</v>
      </c>
      <c r="X127">
        <v>587.20000000000005</v>
      </c>
      <c r="Y127">
        <v>6.3</v>
      </c>
      <c r="Z127">
        <v>609.20000000000005</v>
      </c>
      <c r="AA127">
        <v>6.6</v>
      </c>
      <c r="AB127">
        <v>602.5</v>
      </c>
      <c r="AC127">
        <v>8.1</v>
      </c>
      <c r="AD127">
        <v>630.29999999999995</v>
      </c>
      <c r="AE127">
        <v>7.1</v>
      </c>
    </row>
    <row r="128" spans="1:31" x14ac:dyDescent="0.3">
      <c r="A128" t="s">
        <v>311</v>
      </c>
      <c r="B128" t="str">
        <f>IFERROR(VLOOKUP(A128,'class and classification'!$A$1:$B$338,2,FALSE),VLOOKUP(A128,'class and classification'!$A$340:$B$378,2,FALSE))</f>
        <v>Predominantly Rural</v>
      </c>
      <c r="C128" t="str">
        <f>IFERROR(VLOOKUP(A128,'class and classification'!$A$1:$C$338,3,FALSE),VLOOKUP(A128,'class and classification'!$A$340:$C$378,3,FALSE))</f>
        <v>SD</v>
      </c>
      <c r="D128">
        <v>369.7</v>
      </c>
      <c r="E128">
        <v>11</v>
      </c>
      <c r="F128">
        <v>394.9</v>
      </c>
      <c r="G128">
        <v>7</v>
      </c>
      <c r="H128">
        <v>397.2</v>
      </c>
      <c r="I128">
        <v>7</v>
      </c>
      <c r="J128">
        <v>392.8</v>
      </c>
      <c r="K128">
        <v>6.8</v>
      </c>
      <c r="L128">
        <v>386.5</v>
      </c>
      <c r="M128">
        <v>7.2</v>
      </c>
      <c r="N128">
        <v>438</v>
      </c>
      <c r="O128">
        <v>6.7</v>
      </c>
      <c r="P128">
        <v>459.8</v>
      </c>
      <c r="Q128">
        <v>5.0999999999999996</v>
      </c>
      <c r="R128">
        <v>458.6</v>
      </c>
      <c r="S128">
        <v>6.2</v>
      </c>
      <c r="T128">
        <v>459</v>
      </c>
      <c r="U128">
        <v>4.4000000000000004</v>
      </c>
      <c r="V128">
        <v>478.8</v>
      </c>
      <c r="W128">
        <v>5.9</v>
      </c>
      <c r="X128">
        <v>476.9</v>
      </c>
      <c r="Y128">
        <v>6.7</v>
      </c>
      <c r="Z128">
        <v>490</v>
      </c>
      <c r="AA128">
        <v>5.9</v>
      </c>
      <c r="AB128">
        <v>489.3</v>
      </c>
      <c r="AC128">
        <v>7.5</v>
      </c>
      <c r="AD128">
        <v>491</v>
      </c>
      <c r="AE128">
        <v>6.1</v>
      </c>
    </row>
    <row r="129" spans="1:31" x14ac:dyDescent="0.3">
      <c r="A129" t="s">
        <v>325</v>
      </c>
      <c r="B129" t="str">
        <f>IFERROR(VLOOKUP(A129,'class and classification'!$A$1:$B$338,2,FALSE),VLOOKUP(A129,'class and classification'!$A$340:$B$378,2,FALSE))</f>
        <v>Urban with Significant Rural</v>
      </c>
      <c r="C129" t="str">
        <f>IFERROR(VLOOKUP(A129,'class and classification'!$A$1:$C$338,3,FALSE),VLOOKUP(A129,'class and classification'!$A$340:$C$378,3,FALSE))</f>
        <v>SD</v>
      </c>
      <c r="D129">
        <v>449.5</v>
      </c>
      <c r="E129">
        <v>5.7</v>
      </c>
      <c r="F129">
        <v>416.7</v>
      </c>
      <c r="G129">
        <v>6.4</v>
      </c>
      <c r="H129">
        <v>479.1</v>
      </c>
      <c r="I129">
        <v>5.5</v>
      </c>
      <c r="J129">
        <v>476.3</v>
      </c>
      <c r="K129">
        <v>6.3</v>
      </c>
      <c r="L129">
        <v>496.8</v>
      </c>
      <c r="M129">
        <v>7.7</v>
      </c>
      <c r="N129">
        <v>514.4</v>
      </c>
      <c r="O129">
        <v>5.9</v>
      </c>
      <c r="P129">
        <v>476.2</v>
      </c>
      <c r="Q129">
        <v>6.5</v>
      </c>
      <c r="R129">
        <v>491.2</v>
      </c>
      <c r="S129">
        <v>6.7</v>
      </c>
      <c r="T129">
        <v>515.20000000000005</v>
      </c>
      <c r="U129">
        <v>6</v>
      </c>
      <c r="V129">
        <v>512.70000000000005</v>
      </c>
      <c r="W129">
        <v>5.6</v>
      </c>
      <c r="X129">
        <v>522.79999999999995</v>
      </c>
      <c r="Y129">
        <v>5.6</v>
      </c>
      <c r="Z129">
        <v>550</v>
      </c>
      <c r="AA129">
        <v>4.8</v>
      </c>
      <c r="AB129">
        <v>547.1</v>
      </c>
      <c r="AC129">
        <v>4.8</v>
      </c>
      <c r="AD129">
        <v>565.6</v>
      </c>
      <c r="AE129">
        <v>6.1</v>
      </c>
    </row>
    <row r="130" spans="1:31" x14ac:dyDescent="0.3">
      <c r="A130" t="s">
        <v>380</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t="s">
        <v>40</v>
      </c>
      <c r="E130" t="s">
        <v>40</v>
      </c>
      <c r="F130" t="s">
        <v>40</v>
      </c>
      <c r="G130" t="s">
        <v>40</v>
      </c>
      <c r="H130" t="s">
        <v>40</v>
      </c>
      <c r="I130" t="s">
        <v>40</v>
      </c>
      <c r="J130" t="s">
        <v>40</v>
      </c>
      <c r="K130" t="s">
        <v>40</v>
      </c>
      <c r="L130" t="s">
        <v>40</v>
      </c>
      <c r="M130" t="s">
        <v>40</v>
      </c>
      <c r="N130" t="s">
        <v>40</v>
      </c>
      <c r="O130" t="s">
        <v>40</v>
      </c>
      <c r="P130" t="s">
        <v>40</v>
      </c>
      <c r="Q130" t="s">
        <v>40</v>
      </c>
      <c r="R130" t="s">
        <v>40</v>
      </c>
      <c r="S130" t="s">
        <v>40</v>
      </c>
      <c r="T130" t="s">
        <v>40</v>
      </c>
      <c r="U130" t="s">
        <v>40</v>
      </c>
      <c r="V130" t="s">
        <v>40</v>
      </c>
      <c r="W130" t="s">
        <v>40</v>
      </c>
      <c r="X130">
        <v>533.6</v>
      </c>
      <c r="Y130">
        <v>4.2</v>
      </c>
      <c r="Z130">
        <v>566.9</v>
      </c>
      <c r="AA130">
        <v>4.5</v>
      </c>
      <c r="AB130">
        <v>537.6</v>
      </c>
      <c r="AC130">
        <v>4.3</v>
      </c>
      <c r="AD130">
        <v>549.5</v>
      </c>
      <c r="AE130">
        <v>4</v>
      </c>
    </row>
    <row r="131" spans="1:31" x14ac:dyDescent="0.3">
      <c r="A131" t="s">
        <v>382</v>
      </c>
      <c r="B131" t="str">
        <f>IFERROR(VLOOKUP(A131,'class and classification'!$A$1:$B$338,2,FALSE),VLOOKUP(A131,'class and classification'!$A$340:$B$378,2,FALSE))</f>
        <v>Predominantly Urban</v>
      </c>
      <c r="C131" t="str">
        <f>IFERROR(VLOOKUP(A131,'class and classification'!$A$1:$C$338,3,FALSE),VLOOKUP(A131,'class and classification'!$A$340:$C$378,3,FALSE))</f>
        <v>SD</v>
      </c>
      <c r="D131">
        <v>474.4</v>
      </c>
      <c r="E131">
        <v>10</v>
      </c>
      <c r="F131">
        <v>466.1</v>
      </c>
      <c r="G131">
        <v>8.1999999999999993</v>
      </c>
      <c r="H131">
        <v>495.2</v>
      </c>
      <c r="I131">
        <v>7.9</v>
      </c>
      <c r="J131">
        <v>464.9</v>
      </c>
      <c r="K131">
        <v>8.5</v>
      </c>
      <c r="L131">
        <v>482.9</v>
      </c>
      <c r="M131">
        <v>9.5</v>
      </c>
      <c r="N131">
        <v>493.2</v>
      </c>
      <c r="O131">
        <v>8.1</v>
      </c>
      <c r="P131">
        <v>496.2</v>
      </c>
      <c r="Q131">
        <v>8.8000000000000007</v>
      </c>
      <c r="R131">
        <v>524.6</v>
      </c>
      <c r="S131">
        <v>8.8000000000000007</v>
      </c>
      <c r="T131">
        <v>508.3</v>
      </c>
      <c r="U131">
        <v>9.1999999999999993</v>
      </c>
      <c r="V131">
        <v>505.2</v>
      </c>
      <c r="W131">
        <v>9.3000000000000007</v>
      </c>
      <c r="X131">
        <v>555.20000000000005</v>
      </c>
      <c r="Y131">
        <v>8.9</v>
      </c>
      <c r="Z131">
        <v>527.9</v>
      </c>
      <c r="AA131">
        <v>9.3000000000000007</v>
      </c>
      <c r="AB131">
        <v>510</v>
      </c>
      <c r="AC131">
        <v>8.4</v>
      </c>
      <c r="AD131">
        <v>575.5</v>
      </c>
      <c r="AE131">
        <v>9.1</v>
      </c>
    </row>
    <row r="132" spans="1:31" x14ac:dyDescent="0.3">
      <c r="A132" t="s">
        <v>389</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419.5</v>
      </c>
      <c r="E132">
        <v>4.8</v>
      </c>
      <c r="F132">
        <v>445.4</v>
      </c>
      <c r="G132">
        <v>4.8</v>
      </c>
      <c r="H132">
        <v>485.9</v>
      </c>
      <c r="I132">
        <v>4.8</v>
      </c>
      <c r="J132">
        <v>481.3</v>
      </c>
      <c r="K132">
        <v>4.5</v>
      </c>
      <c r="L132">
        <v>493.8</v>
      </c>
      <c r="M132">
        <v>4.5</v>
      </c>
      <c r="N132">
        <v>515.1</v>
      </c>
      <c r="O132">
        <v>4.2</v>
      </c>
      <c r="P132">
        <v>522</v>
      </c>
      <c r="Q132">
        <v>4.8</v>
      </c>
      <c r="R132">
        <v>540.79999999999995</v>
      </c>
      <c r="S132">
        <v>3.6</v>
      </c>
      <c r="T132">
        <v>526.4</v>
      </c>
      <c r="U132">
        <v>3.4</v>
      </c>
      <c r="V132">
        <v>535.1</v>
      </c>
      <c r="W132">
        <v>4.3</v>
      </c>
      <c r="X132">
        <v>545.1</v>
      </c>
      <c r="Y132">
        <v>3.6</v>
      </c>
      <c r="Z132">
        <v>585.70000000000005</v>
      </c>
      <c r="AA132">
        <v>5</v>
      </c>
      <c r="AB132">
        <v>582.5</v>
      </c>
      <c r="AC132">
        <v>5.9</v>
      </c>
      <c r="AD132">
        <v>652.4</v>
      </c>
      <c r="AE132">
        <v>5.4</v>
      </c>
    </row>
    <row r="133" spans="1:31" x14ac:dyDescent="0.3">
      <c r="A133" t="s">
        <v>274</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v>464.1</v>
      </c>
      <c r="E133">
        <v>11</v>
      </c>
      <c r="F133">
        <v>356.6</v>
      </c>
      <c r="G133">
        <v>13</v>
      </c>
      <c r="H133">
        <v>388.1</v>
      </c>
      <c r="I133">
        <v>12</v>
      </c>
      <c r="J133">
        <v>423.5</v>
      </c>
      <c r="K133">
        <v>9</v>
      </c>
      <c r="L133">
        <v>434.2</v>
      </c>
      <c r="M133">
        <v>12</v>
      </c>
      <c r="N133">
        <v>517.6</v>
      </c>
      <c r="O133">
        <v>6.3</v>
      </c>
      <c r="P133">
        <v>444.8</v>
      </c>
      <c r="Q133">
        <v>12</v>
      </c>
      <c r="R133">
        <v>480.7</v>
      </c>
      <c r="S133">
        <v>10</v>
      </c>
      <c r="T133">
        <v>435.6</v>
      </c>
      <c r="U133">
        <v>11</v>
      </c>
      <c r="V133">
        <v>460</v>
      </c>
      <c r="W133">
        <v>12</v>
      </c>
      <c r="X133">
        <v>519.1</v>
      </c>
      <c r="Y133">
        <v>8.4</v>
      </c>
      <c r="Z133">
        <v>512.20000000000005</v>
      </c>
      <c r="AA133">
        <v>8.6999999999999993</v>
      </c>
      <c r="AB133">
        <v>516.6</v>
      </c>
      <c r="AC133">
        <v>6.5</v>
      </c>
      <c r="AD133">
        <v>559.6</v>
      </c>
      <c r="AE133">
        <v>7.4</v>
      </c>
    </row>
    <row r="134" spans="1:31" x14ac:dyDescent="0.3">
      <c r="A134" t="s">
        <v>415</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v>574.79999999999995</v>
      </c>
      <c r="E134">
        <v>7.6</v>
      </c>
      <c r="F134">
        <v>552.20000000000005</v>
      </c>
      <c r="G134">
        <v>6.3</v>
      </c>
      <c r="H134">
        <v>574.9</v>
      </c>
      <c r="I134">
        <v>4.5</v>
      </c>
      <c r="J134">
        <v>594.20000000000005</v>
      </c>
      <c r="K134">
        <v>5.7</v>
      </c>
      <c r="L134">
        <v>593.70000000000005</v>
      </c>
      <c r="M134">
        <v>6.8</v>
      </c>
      <c r="N134">
        <v>574.9</v>
      </c>
      <c r="O134">
        <v>6.1</v>
      </c>
      <c r="P134">
        <v>606.4</v>
      </c>
      <c r="Q134">
        <v>7.1</v>
      </c>
      <c r="R134">
        <v>624.79999999999995</v>
      </c>
      <c r="S134">
        <v>5.0999999999999996</v>
      </c>
      <c r="T134">
        <v>632.1</v>
      </c>
      <c r="U134">
        <v>6.4</v>
      </c>
      <c r="V134">
        <v>667</v>
      </c>
      <c r="W134">
        <v>6.1</v>
      </c>
      <c r="X134">
        <v>694.5</v>
      </c>
      <c r="Y134">
        <v>6.6</v>
      </c>
      <c r="Z134">
        <v>673.3</v>
      </c>
      <c r="AA134">
        <v>5.9</v>
      </c>
      <c r="AB134">
        <v>628.5</v>
      </c>
      <c r="AC134">
        <v>8.6</v>
      </c>
      <c r="AD134">
        <v>633.4</v>
      </c>
      <c r="AE134">
        <v>8.6</v>
      </c>
    </row>
    <row r="135" spans="1:31" x14ac:dyDescent="0.3">
      <c r="A135" t="s">
        <v>354</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537.1</v>
      </c>
      <c r="E135">
        <v>6.1</v>
      </c>
      <c r="F135">
        <v>531.20000000000005</v>
      </c>
      <c r="G135">
        <v>5.7</v>
      </c>
      <c r="H135">
        <v>515.70000000000005</v>
      </c>
      <c r="I135">
        <v>4.9000000000000004</v>
      </c>
      <c r="J135">
        <v>526.1</v>
      </c>
      <c r="K135">
        <v>4.2</v>
      </c>
      <c r="L135">
        <v>510.1</v>
      </c>
      <c r="M135">
        <v>6.3</v>
      </c>
      <c r="N135">
        <v>539.4</v>
      </c>
      <c r="O135">
        <v>6.6</v>
      </c>
      <c r="P135">
        <v>525.20000000000005</v>
      </c>
      <c r="Q135">
        <v>8.1</v>
      </c>
      <c r="R135">
        <v>537.4</v>
      </c>
      <c r="S135">
        <v>6.4</v>
      </c>
      <c r="T135">
        <v>529.5</v>
      </c>
      <c r="U135">
        <v>7.9</v>
      </c>
      <c r="V135">
        <v>552.70000000000005</v>
      </c>
      <c r="W135">
        <v>6.9</v>
      </c>
      <c r="X135">
        <v>634.9</v>
      </c>
      <c r="Y135">
        <v>7.1</v>
      </c>
      <c r="Z135">
        <v>617.6</v>
      </c>
      <c r="AA135">
        <v>8.3000000000000007</v>
      </c>
      <c r="AB135">
        <v>579.29999999999995</v>
      </c>
      <c r="AC135">
        <v>7.4</v>
      </c>
      <c r="AD135">
        <v>628.20000000000005</v>
      </c>
      <c r="AE135">
        <v>6.4</v>
      </c>
    </row>
    <row r="136" spans="1:31" x14ac:dyDescent="0.3">
      <c r="A136" t="s">
        <v>416</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v>563.79999999999995</v>
      </c>
      <c r="E136">
        <v>7.5</v>
      </c>
      <c r="F136">
        <v>541.79999999999995</v>
      </c>
      <c r="G136">
        <v>9.6999999999999993</v>
      </c>
      <c r="H136">
        <v>564.5</v>
      </c>
      <c r="I136">
        <v>9.6</v>
      </c>
      <c r="J136">
        <v>573.20000000000005</v>
      </c>
      <c r="K136">
        <v>9.6999999999999993</v>
      </c>
      <c r="L136">
        <v>594.1</v>
      </c>
      <c r="M136">
        <v>10</v>
      </c>
      <c r="N136">
        <v>521.79999999999995</v>
      </c>
      <c r="O136">
        <v>13</v>
      </c>
      <c r="P136">
        <v>517.6</v>
      </c>
      <c r="Q136">
        <v>8.1</v>
      </c>
      <c r="R136">
        <v>533.1</v>
      </c>
      <c r="S136">
        <v>6.6</v>
      </c>
      <c r="T136">
        <v>557.6</v>
      </c>
      <c r="U136">
        <v>6.4</v>
      </c>
      <c r="V136">
        <v>504</v>
      </c>
      <c r="W136">
        <v>7.4</v>
      </c>
      <c r="X136">
        <v>543.6</v>
      </c>
      <c r="Y136">
        <v>7.8</v>
      </c>
      <c r="Z136">
        <v>546.6</v>
      </c>
      <c r="AA136">
        <v>9.1999999999999993</v>
      </c>
      <c r="AB136">
        <v>540.20000000000005</v>
      </c>
      <c r="AC136">
        <v>8.6999999999999993</v>
      </c>
      <c r="AD136">
        <v>544.20000000000005</v>
      </c>
      <c r="AE136">
        <v>8.4</v>
      </c>
    </row>
    <row r="137" spans="1:31" x14ac:dyDescent="0.3">
      <c r="A137" t="s">
        <v>299</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406.4</v>
      </c>
      <c r="E137">
        <v>9</v>
      </c>
      <c r="F137">
        <v>422.9</v>
      </c>
      <c r="G137">
        <v>7.9</v>
      </c>
      <c r="H137">
        <v>413.7</v>
      </c>
      <c r="I137">
        <v>7.5</v>
      </c>
      <c r="J137">
        <v>436.6</v>
      </c>
      <c r="K137">
        <v>9.4</v>
      </c>
      <c r="L137">
        <v>438.4</v>
      </c>
      <c r="M137">
        <v>8.8000000000000007</v>
      </c>
      <c r="N137">
        <v>466.3</v>
      </c>
      <c r="O137">
        <v>8.1999999999999993</v>
      </c>
      <c r="P137">
        <v>459</v>
      </c>
      <c r="Q137">
        <v>9.4</v>
      </c>
      <c r="R137">
        <v>447.7</v>
      </c>
      <c r="S137">
        <v>8.6</v>
      </c>
      <c r="T137">
        <v>519.70000000000005</v>
      </c>
      <c r="U137">
        <v>8.6</v>
      </c>
      <c r="V137">
        <v>483.6</v>
      </c>
      <c r="W137">
        <v>10</v>
      </c>
      <c r="X137">
        <v>529.29999999999995</v>
      </c>
      <c r="Y137">
        <v>9.3000000000000007</v>
      </c>
      <c r="Z137">
        <v>515.79999999999995</v>
      </c>
      <c r="AA137">
        <v>6.8</v>
      </c>
      <c r="AB137">
        <v>506.4</v>
      </c>
      <c r="AC137">
        <v>9.9</v>
      </c>
      <c r="AD137">
        <v>575.6</v>
      </c>
      <c r="AE137">
        <v>5.6</v>
      </c>
    </row>
    <row r="138" spans="1:31" x14ac:dyDescent="0.3">
      <c r="A138" t="s">
        <v>434</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437.9</v>
      </c>
      <c r="E138">
        <v>4.8</v>
      </c>
      <c r="F138">
        <v>461.2</v>
      </c>
      <c r="G138">
        <v>4.5999999999999996</v>
      </c>
      <c r="H138">
        <v>479.4</v>
      </c>
      <c r="I138">
        <v>3.9</v>
      </c>
      <c r="J138">
        <v>482.9</v>
      </c>
      <c r="K138">
        <v>3.7</v>
      </c>
      <c r="L138">
        <v>482.6</v>
      </c>
      <c r="M138">
        <v>4.5999999999999996</v>
      </c>
      <c r="N138">
        <v>505.8</v>
      </c>
      <c r="O138">
        <v>3.8</v>
      </c>
      <c r="P138">
        <v>512.4</v>
      </c>
      <c r="Q138">
        <v>4.4000000000000004</v>
      </c>
      <c r="R138">
        <v>536.1</v>
      </c>
      <c r="S138">
        <v>4</v>
      </c>
      <c r="T138">
        <v>545</v>
      </c>
      <c r="U138">
        <v>4.0999999999999996</v>
      </c>
      <c r="V138">
        <v>545.29999999999995</v>
      </c>
      <c r="W138">
        <v>3.4</v>
      </c>
      <c r="X138">
        <v>557.20000000000005</v>
      </c>
      <c r="Y138">
        <v>3.9</v>
      </c>
      <c r="Z138">
        <v>580</v>
      </c>
      <c r="AA138">
        <v>4</v>
      </c>
      <c r="AB138">
        <v>560.5</v>
      </c>
      <c r="AC138">
        <v>5.0999999999999996</v>
      </c>
      <c r="AD138">
        <v>596.79999999999995</v>
      </c>
      <c r="AE138">
        <v>5</v>
      </c>
    </row>
    <row r="139" spans="1:31" x14ac:dyDescent="0.3">
      <c r="A139" t="s">
        <v>390</v>
      </c>
      <c r="B139" t="str">
        <f>IFERROR(VLOOKUP(A139,'class and classification'!$A$1:$B$338,2,FALSE),VLOOKUP(A139,'class and classification'!$A$340:$B$378,2,FALSE))</f>
        <v>Predominantly Urban</v>
      </c>
      <c r="C139" t="str">
        <f>IFERROR(VLOOKUP(A139,'class and classification'!$A$1:$C$338,3,FALSE),VLOOKUP(A139,'class and classification'!$A$340:$C$378,3,FALSE))</f>
        <v>SD</v>
      </c>
      <c r="D139">
        <v>463.3</v>
      </c>
      <c r="E139">
        <v>6.1</v>
      </c>
      <c r="F139">
        <v>447.7</v>
      </c>
      <c r="G139">
        <v>5.5</v>
      </c>
      <c r="H139">
        <v>459.5</v>
      </c>
      <c r="I139">
        <v>6.4</v>
      </c>
      <c r="J139">
        <v>489.1</v>
      </c>
      <c r="K139">
        <v>6.9</v>
      </c>
      <c r="L139">
        <v>498.7</v>
      </c>
      <c r="M139">
        <v>6.9</v>
      </c>
      <c r="N139">
        <v>506</v>
      </c>
      <c r="O139">
        <v>5.0999999999999996</v>
      </c>
      <c r="P139">
        <v>522.20000000000005</v>
      </c>
      <c r="Q139">
        <v>5.8</v>
      </c>
      <c r="R139">
        <v>529.9</v>
      </c>
      <c r="S139">
        <v>5.5</v>
      </c>
      <c r="T139">
        <v>530.4</v>
      </c>
      <c r="U139">
        <v>5.6</v>
      </c>
      <c r="V139">
        <v>550.9</v>
      </c>
      <c r="W139">
        <v>4.8</v>
      </c>
      <c r="X139">
        <v>568.1</v>
      </c>
      <c r="Y139">
        <v>5.4</v>
      </c>
      <c r="Z139">
        <v>607.70000000000005</v>
      </c>
      <c r="AA139">
        <v>7.3</v>
      </c>
      <c r="AB139">
        <v>532.6</v>
      </c>
      <c r="AC139">
        <v>5.8</v>
      </c>
      <c r="AD139">
        <v>608.5</v>
      </c>
      <c r="AE139">
        <v>6.7</v>
      </c>
    </row>
    <row r="140" spans="1:31" x14ac:dyDescent="0.3">
      <c r="A140" t="s">
        <v>345</v>
      </c>
      <c r="B140" t="str">
        <f>IFERROR(VLOOKUP(A140,'class and classification'!$A$1:$B$338,2,FALSE),VLOOKUP(A140,'class and classification'!$A$340:$B$378,2,FALSE))</f>
        <v>Predominantly Rural</v>
      </c>
      <c r="C140" t="str">
        <f>IFERROR(VLOOKUP(A140,'class and classification'!$A$1:$C$338,3,FALSE),VLOOKUP(A140,'class and classification'!$A$340:$C$378,3,FALSE))</f>
        <v>SD</v>
      </c>
      <c r="D140">
        <v>404.5</v>
      </c>
      <c r="E140">
        <v>8.6999999999999993</v>
      </c>
      <c r="F140">
        <v>422</v>
      </c>
      <c r="G140">
        <v>10</v>
      </c>
      <c r="H140">
        <v>394.1</v>
      </c>
      <c r="I140">
        <v>8.8000000000000007</v>
      </c>
      <c r="J140">
        <v>399.8</v>
      </c>
      <c r="K140">
        <v>8.5</v>
      </c>
      <c r="L140">
        <v>416.2</v>
      </c>
      <c r="M140">
        <v>9.1999999999999993</v>
      </c>
      <c r="N140">
        <v>445</v>
      </c>
      <c r="O140">
        <v>7</v>
      </c>
      <c r="P140">
        <v>456.5</v>
      </c>
      <c r="Q140">
        <v>7</v>
      </c>
      <c r="R140">
        <v>461.7</v>
      </c>
      <c r="S140">
        <v>5.9</v>
      </c>
      <c r="T140">
        <v>458.7</v>
      </c>
      <c r="U140">
        <v>6.6</v>
      </c>
      <c r="V140">
        <v>457.1</v>
      </c>
      <c r="W140">
        <v>5.3</v>
      </c>
      <c r="X140">
        <v>453.2</v>
      </c>
      <c r="Y140">
        <v>6.1</v>
      </c>
      <c r="Z140">
        <v>457.4</v>
      </c>
      <c r="AA140">
        <v>7.4</v>
      </c>
      <c r="AB140">
        <v>488.9</v>
      </c>
      <c r="AC140">
        <v>11</v>
      </c>
      <c r="AD140">
        <v>463.3</v>
      </c>
      <c r="AE140">
        <v>9.8000000000000007</v>
      </c>
    </row>
    <row r="141" spans="1:31" x14ac:dyDescent="0.3">
      <c r="A141" t="s">
        <v>405</v>
      </c>
      <c r="B141" t="str">
        <f>IFERROR(VLOOKUP(A141,'class and classification'!$A$1:$B$338,2,FALSE),VLOOKUP(A141,'class and classification'!$A$340:$B$378,2,FALSE))</f>
        <v>Urban with Significant Rural</v>
      </c>
      <c r="C141" t="str">
        <f>IFERROR(VLOOKUP(A141,'class and classification'!$A$1:$C$338,3,FALSE),VLOOKUP(A141,'class and classification'!$A$340:$C$378,3,FALSE))</f>
        <v>SD</v>
      </c>
      <c r="D141">
        <v>457</v>
      </c>
      <c r="E141">
        <v>13</v>
      </c>
      <c r="F141">
        <v>441.6</v>
      </c>
      <c r="G141">
        <v>7</v>
      </c>
      <c r="H141">
        <v>452</v>
      </c>
      <c r="I141">
        <v>6.4</v>
      </c>
      <c r="J141">
        <v>465.1</v>
      </c>
      <c r="K141">
        <v>7.7</v>
      </c>
      <c r="L141">
        <v>482.3</v>
      </c>
      <c r="M141">
        <v>8.3000000000000007</v>
      </c>
      <c r="N141">
        <v>455.9</v>
      </c>
      <c r="O141">
        <v>8.8000000000000007</v>
      </c>
      <c r="P141">
        <v>467.7</v>
      </c>
      <c r="Q141">
        <v>8.8000000000000007</v>
      </c>
      <c r="R141">
        <v>473</v>
      </c>
      <c r="S141">
        <v>7.8</v>
      </c>
      <c r="T141">
        <v>458.4</v>
      </c>
      <c r="U141">
        <v>7.1</v>
      </c>
      <c r="V141">
        <v>493.6</v>
      </c>
      <c r="W141">
        <v>9</v>
      </c>
      <c r="X141">
        <v>505.8</v>
      </c>
      <c r="Y141">
        <v>8.8000000000000007</v>
      </c>
      <c r="Z141">
        <v>500</v>
      </c>
      <c r="AA141">
        <v>11</v>
      </c>
      <c r="AB141">
        <v>489.9</v>
      </c>
      <c r="AC141">
        <v>7.6</v>
      </c>
      <c r="AD141">
        <v>561.20000000000005</v>
      </c>
      <c r="AE141">
        <v>7.3</v>
      </c>
    </row>
    <row r="142" spans="1:31" x14ac:dyDescent="0.3">
      <c r="A142" t="s">
        <v>443</v>
      </c>
      <c r="B142" t="str">
        <f>IFERROR(VLOOKUP(A142,'class and classification'!$A$1:$B$338,2,FALSE),VLOOKUP(A142,'class and classification'!$A$340:$B$378,2,FALSE))</f>
        <v>Predominantly Rural</v>
      </c>
      <c r="C142" t="str">
        <f>IFERROR(VLOOKUP(A142,'class and classification'!$A$1:$C$338,3,FALSE),VLOOKUP(A142,'class and classification'!$A$340:$C$378,3,FALSE))</f>
        <v>SD</v>
      </c>
      <c r="D142">
        <v>379.3</v>
      </c>
      <c r="E142">
        <v>9.8000000000000007</v>
      </c>
      <c r="F142">
        <v>414.7</v>
      </c>
      <c r="G142">
        <v>8.1999999999999993</v>
      </c>
      <c r="H142">
        <v>422</v>
      </c>
      <c r="I142">
        <v>7.4</v>
      </c>
      <c r="J142">
        <v>429.6</v>
      </c>
      <c r="K142">
        <v>7.8</v>
      </c>
      <c r="L142">
        <v>420.1</v>
      </c>
      <c r="M142">
        <v>6.7</v>
      </c>
      <c r="N142">
        <v>445.8</v>
      </c>
      <c r="O142">
        <v>6.4</v>
      </c>
      <c r="P142">
        <v>444.1</v>
      </c>
      <c r="Q142">
        <v>8.6999999999999993</v>
      </c>
      <c r="R142">
        <v>442.4</v>
      </c>
      <c r="S142">
        <v>8.4</v>
      </c>
      <c r="T142">
        <v>435.8</v>
      </c>
      <c r="U142">
        <v>9.1</v>
      </c>
      <c r="V142">
        <v>422.6</v>
      </c>
      <c r="W142">
        <v>9.4</v>
      </c>
      <c r="X142">
        <v>453.1</v>
      </c>
      <c r="Y142">
        <v>8.6</v>
      </c>
      <c r="Z142">
        <v>483.6</v>
      </c>
      <c r="AA142">
        <v>6.6</v>
      </c>
      <c r="AB142">
        <v>439.7</v>
      </c>
      <c r="AC142">
        <v>9.6999999999999993</v>
      </c>
      <c r="AD142">
        <v>514.70000000000005</v>
      </c>
      <c r="AE142">
        <v>8</v>
      </c>
    </row>
    <row r="143" spans="1:31" x14ac:dyDescent="0.3">
      <c r="A143" t="s">
        <v>278</v>
      </c>
      <c r="B143" t="str">
        <f>IFERROR(VLOOKUP(A143,'class and classification'!$A$1:$B$338,2,FALSE),VLOOKUP(A143,'class and classification'!$A$340:$B$378,2,FALSE))</f>
        <v>Predominantly Urban</v>
      </c>
      <c r="C143" t="str">
        <f>IFERROR(VLOOKUP(A143,'class and classification'!$A$1:$C$338,3,FALSE),VLOOKUP(A143,'class and classification'!$A$340:$C$378,3,FALSE))</f>
        <v>SD</v>
      </c>
      <c r="D143">
        <v>596.70000000000005</v>
      </c>
      <c r="E143">
        <v>5.6</v>
      </c>
      <c r="F143">
        <v>572.5</v>
      </c>
      <c r="G143">
        <v>5.2</v>
      </c>
      <c r="H143">
        <v>588.9</v>
      </c>
      <c r="I143">
        <v>5</v>
      </c>
      <c r="J143">
        <v>568.29999999999995</v>
      </c>
      <c r="K143">
        <v>4.7</v>
      </c>
      <c r="L143">
        <v>474.9</v>
      </c>
      <c r="M143">
        <v>8.4</v>
      </c>
      <c r="N143">
        <v>502.5</v>
      </c>
      <c r="O143">
        <v>7.3</v>
      </c>
      <c r="P143">
        <v>583.4</v>
      </c>
      <c r="Q143">
        <v>5</v>
      </c>
      <c r="R143">
        <v>618.1</v>
      </c>
      <c r="S143">
        <v>5.9</v>
      </c>
      <c r="T143">
        <v>622.6</v>
      </c>
      <c r="U143">
        <v>5.9</v>
      </c>
      <c r="V143">
        <v>644.6</v>
      </c>
      <c r="W143">
        <v>7</v>
      </c>
      <c r="X143">
        <v>640.9</v>
      </c>
      <c r="Y143">
        <v>5.9</v>
      </c>
      <c r="Z143">
        <v>677.2</v>
      </c>
      <c r="AA143">
        <v>7.8</v>
      </c>
      <c r="AB143">
        <v>641.79999999999995</v>
      </c>
      <c r="AC143">
        <v>10</v>
      </c>
      <c r="AD143">
        <v>650.79999999999995</v>
      </c>
      <c r="AE143">
        <v>9.1</v>
      </c>
    </row>
    <row r="144" spans="1:31" x14ac:dyDescent="0.3">
      <c r="A144" t="s">
        <v>320</v>
      </c>
      <c r="B144" t="str">
        <f>IFERROR(VLOOKUP(A144,'class and classification'!$A$1:$B$338,2,FALSE),VLOOKUP(A144,'class and classification'!$A$340:$B$378,2,FALSE))</f>
        <v>Predominantly Urban</v>
      </c>
      <c r="C144" t="str">
        <f>IFERROR(VLOOKUP(A144,'class and classification'!$A$1:$C$338,3,FALSE),VLOOKUP(A144,'class and classification'!$A$340:$C$378,3,FALSE))</f>
        <v>SD</v>
      </c>
      <c r="D144">
        <v>483.5</v>
      </c>
      <c r="E144">
        <v>7.5</v>
      </c>
      <c r="F144">
        <v>451.7</v>
      </c>
      <c r="G144">
        <v>8.6</v>
      </c>
      <c r="H144">
        <v>454.4</v>
      </c>
      <c r="I144">
        <v>9.5</v>
      </c>
      <c r="J144">
        <v>393.2</v>
      </c>
      <c r="K144">
        <v>9.9</v>
      </c>
      <c r="L144">
        <v>522.6</v>
      </c>
      <c r="M144">
        <v>7.1</v>
      </c>
      <c r="N144">
        <v>543.29999999999995</v>
      </c>
      <c r="O144">
        <v>7.6</v>
      </c>
      <c r="P144">
        <v>547.79999999999995</v>
      </c>
      <c r="Q144">
        <v>7.9</v>
      </c>
      <c r="R144">
        <v>475.2</v>
      </c>
      <c r="S144">
        <v>8.8000000000000007</v>
      </c>
      <c r="T144">
        <v>488.5</v>
      </c>
      <c r="U144">
        <v>9.4</v>
      </c>
      <c r="V144">
        <v>583</v>
      </c>
      <c r="W144">
        <v>8.6</v>
      </c>
      <c r="X144">
        <v>611.9</v>
      </c>
      <c r="Y144">
        <v>6.7</v>
      </c>
      <c r="Z144">
        <v>570.6</v>
      </c>
      <c r="AA144">
        <v>10</v>
      </c>
      <c r="AB144">
        <v>493</v>
      </c>
      <c r="AC144">
        <v>14</v>
      </c>
      <c r="AD144">
        <v>518.20000000000005</v>
      </c>
      <c r="AE144">
        <v>8.6999999999999993</v>
      </c>
    </row>
    <row r="145" spans="1:31" x14ac:dyDescent="0.3">
      <c r="A145" t="s">
        <v>444</v>
      </c>
      <c r="B145" t="str">
        <f>IFERROR(VLOOKUP(A145,'class and classification'!$A$1:$B$338,2,FALSE),VLOOKUP(A145,'class and classification'!$A$340:$B$378,2,FALSE))</f>
        <v>Predominantly Urban</v>
      </c>
      <c r="C145" t="str">
        <f>IFERROR(VLOOKUP(A145,'class and classification'!$A$1:$C$338,3,FALSE),VLOOKUP(A145,'class and classification'!$A$340:$C$378,3,FALSE))</f>
        <v>SD</v>
      </c>
      <c r="D145">
        <v>485.1</v>
      </c>
      <c r="E145">
        <v>6.3</v>
      </c>
      <c r="F145">
        <v>482.9</v>
      </c>
      <c r="G145">
        <v>5.2</v>
      </c>
      <c r="H145">
        <v>485.5</v>
      </c>
      <c r="I145">
        <v>5.6</v>
      </c>
      <c r="J145">
        <v>494.8</v>
      </c>
      <c r="K145">
        <v>6</v>
      </c>
      <c r="L145">
        <v>502.7</v>
      </c>
      <c r="M145">
        <v>5.6</v>
      </c>
      <c r="N145">
        <v>546.70000000000005</v>
      </c>
      <c r="O145">
        <v>4.8</v>
      </c>
      <c r="P145">
        <v>518.5</v>
      </c>
      <c r="Q145">
        <v>6</v>
      </c>
      <c r="R145">
        <v>518.1</v>
      </c>
      <c r="S145">
        <v>4.8</v>
      </c>
      <c r="T145">
        <v>553.70000000000005</v>
      </c>
      <c r="U145">
        <v>5.6</v>
      </c>
      <c r="V145">
        <v>537.1</v>
      </c>
      <c r="W145">
        <v>5.4</v>
      </c>
      <c r="X145">
        <v>545.4</v>
      </c>
      <c r="Y145">
        <v>6</v>
      </c>
      <c r="Z145">
        <v>595.29999999999995</v>
      </c>
      <c r="AA145">
        <v>6</v>
      </c>
      <c r="AB145">
        <v>569.9</v>
      </c>
      <c r="AC145">
        <v>7.3</v>
      </c>
      <c r="AD145">
        <v>547.70000000000005</v>
      </c>
      <c r="AE145">
        <v>7.2</v>
      </c>
    </row>
    <row r="146" spans="1:31" x14ac:dyDescent="0.3">
      <c r="A146" t="s">
        <v>391</v>
      </c>
      <c r="B146" t="str">
        <f>IFERROR(VLOOKUP(A146,'class and classification'!$A$1:$B$338,2,FALSE),VLOOKUP(A146,'class and classification'!$A$340:$B$378,2,FALSE))</f>
        <v>Predominantly Urban</v>
      </c>
      <c r="C146" t="str">
        <f>IFERROR(VLOOKUP(A146,'class and classification'!$A$1:$C$338,3,FALSE),VLOOKUP(A146,'class and classification'!$A$340:$C$378,3,FALSE))</f>
        <v>SD</v>
      </c>
      <c r="D146">
        <v>421.6</v>
      </c>
      <c r="E146">
        <v>10</v>
      </c>
      <c r="F146">
        <v>445.7</v>
      </c>
      <c r="G146">
        <v>8.1</v>
      </c>
      <c r="H146">
        <v>430.7</v>
      </c>
      <c r="I146">
        <v>10</v>
      </c>
      <c r="J146">
        <v>516.5</v>
      </c>
      <c r="K146">
        <v>8.9</v>
      </c>
      <c r="L146">
        <v>430.6</v>
      </c>
      <c r="M146">
        <v>9.5</v>
      </c>
      <c r="N146">
        <v>494.5</v>
      </c>
      <c r="O146">
        <v>10</v>
      </c>
      <c r="P146">
        <v>508.8</v>
      </c>
      <c r="Q146">
        <v>8.9</v>
      </c>
      <c r="R146">
        <v>530.79999999999995</v>
      </c>
      <c r="S146">
        <v>13</v>
      </c>
      <c r="T146">
        <v>520.29999999999995</v>
      </c>
      <c r="U146">
        <v>11</v>
      </c>
      <c r="V146">
        <v>496.4</v>
      </c>
      <c r="W146">
        <v>9.5</v>
      </c>
      <c r="X146">
        <v>552.70000000000005</v>
      </c>
      <c r="Y146">
        <v>11</v>
      </c>
      <c r="Z146">
        <v>531.9</v>
      </c>
      <c r="AA146">
        <v>13</v>
      </c>
      <c r="AB146">
        <v>579.70000000000005</v>
      </c>
      <c r="AC146">
        <v>9.1</v>
      </c>
      <c r="AD146">
        <v>626.20000000000005</v>
      </c>
      <c r="AE146">
        <v>12</v>
      </c>
    </row>
    <row r="147" spans="1:31" x14ac:dyDescent="0.3">
      <c r="A147" t="s">
        <v>402</v>
      </c>
      <c r="B147" t="str">
        <f>IFERROR(VLOOKUP(A147,'class and classification'!$A$1:$B$338,2,FALSE),VLOOKUP(A147,'class and classification'!$A$340:$B$378,2,FALSE))</f>
        <v>Predominantly Urban</v>
      </c>
      <c r="C147" t="str">
        <f>IFERROR(VLOOKUP(A147,'class and classification'!$A$1:$C$338,3,FALSE),VLOOKUP(A147,'class and classification'!$A$340:$C$378,3,FALSE))</f>
        <v>SD</v>
      </c>
      <c r="D147">
        <v>535.4</v>
      </c>
      <c r="E147">
        <v>12</v>
      </c>
      <c r="F147">
        <v>487.3</v>
      </c>
      <c r="G147">
        <v>10</v>
      </c>
      <c r="H147">
        <v>532</v>
      </c>
      <c r="I147">
        <v>11</v>
      </c>
      <c r="J147">
        <v>604.6</v>
      </c>
      <c r="K147">
        <v>7.5</v>
      </c>
      <c r="L147">
        <v>530.79999999999995</v>
      </c>
      <c r="M147">
        <v>8.6</v>
      </c>
      <c r="N147">
        <v>561</v>
      </c>
      <c r="O147">
        <v>11</v>
      </c>
      <c r="P147">
        <v>529.4</v>
      </c>
      <c r="Q147">
        <v>8.9</v>
      </c>
      <c r="R147">
        <v>535.5</v>
      </c>
      <c r="S147">
        <v>7.7</v>
      </c>
      <c r="T147">
        <v>542.1</v>
      </c>
      <c r="U147">
        <v>9.5</v>
      </c>
      <c r="V147">
        <v>538.6</v>
      </c>
      <c r="W147">
        <v>11</v>
      </c>
      <c r="X147">
        <v>538.20000000000005</v>
      </c>
      <c r="Y147">
        <v>9.1</v>
      </c>
      <c r="Z147">
        <v>679.4</v>
      </c>
      <c r="AA147">
        <v>9.1999999999999993</v>
      </c>
      <c r="AB147">
        <v>651</v>
      </c>
      <c r="AC147">
        <v>11</v>
      </c>
      <c r="AD147">
        <v>610.6</v>
      </c>
      <c r="AE147">
        <v>8.8000000000000007</v>
      </c>
    </row>
    <row r="148" spans="1:31" x14ac:dyDescent="0.3">
      <c r="A148" t="s">
        <v>372</v>
      </c>
      <c r="B148" t="str">
        <f>IFERROR(VLOOKUP(A148,'class and classification'!$A$1:$B$338,2,FALSE),VLOOKUP(A148,'class and classification'!$A$340:$B$378,2,FALSE))</f>
        <v>Urban with Significant Rural</v>
      </c>
      <c r="C148" t="str">
        <f>IFERROR(VLOOKUP(A148,'class and classification'!$A$1:$C$338,3,FALSE),VLOOKUP(A148,'class and classification'!$A$340:$C$378,3,FALSE))</f>
        <v>SD</v>
      </c>
      <c r="D148">
        <v>439.7</v>
      </c>
      <c r="E148">
        <v>9.4</v>
      </c>
      <c r="F148">
        <v>457.9</v>
      </c>
      <c r="G148">
        <v>8.1</v>
      </c>
      <c r="H148">
        <v>454.3</v>
      </c>
      <c r="I148">
        <v>6.9</v>
      </c>
      <c r="J148">
        <v>459.7</v>
      </c>
      <c r="K148">
        <v>6.1</v>
      </c>
      <c r="L148">
        <v>503.4</v>
      </c>
      <c r="M148">
        <v>5.9</v>
      </c>
      <c r="N148">
        <v>495.6</v>
      </c>
      <c r="O148">
        <v>8.9</v>
      </c>
      <c r="P148">
        <v>464.3</v>
      </c>
      <c r="Q148">
        <v>8.3000000000000007</v>
      </c>
      <c r="R148">
        <v>516.70000000000005</v>
      </c>
      <c r="S148">
        <v>7</v>
      </c>
      <c r="T148">
        <v>543.5</v>
      </c>
      <c r="U148">
        <v>7.6</v>
      </c>
      <c r="V148">
        <v>504.1</v>
      </c>
      <c r="W148">
        <v>7.8</v>
      </c>
      <c r="X148">
        <v>516.79999999999995</v>
      </c>
      <c r="Y148">
        <v>7.4</v>
      </c>
      <c r="Z148">
        <v>536.4</v>
      </c>
      <c r="AA148">
        <v>10</v>
      </c>
      <c r="AB148">
        <v>540</v>
      </c>
      <c r="AC148">
        <v>7.8</v>
      </c>
      <c r="AD148">
        <v>564.1</v>
      </c>
      <c r="AE148">
        <v>8.1999999999999993</v>
      </c>
    </row>
    <row r="149" spans="1:31" x14ac:dyDescent="0.3">
      <c r="A149" t="s">
        <v>417</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578.5</v>
      </c>
      <c r="E149">
        <v>6.1</v>
      </c>
      <c r="F149">
        <v>570.79999999999995</v>
      </c>
      <c r="G149">
        <v>5.4</v>
      </c>
      <c r="H149">
        <v>552.5</v>
      </c>
      <c r="I149">
        <v>5</v>
      </c>
      <c r="J149">
        <v>574.9</v>
      </c>
      <c r="K149">
        <v>4.3</v>
      </c>
      <c r="L149">
        <v>591</v>
      </c>
      <c r="M149">
        <v>5.0999999999999996</v>
      </c>
      <c r="N149">
        <v>568.29999999999995</v>
      </c>
      <c r="O149">
        <v>4.5999999999999996</v>
      </c>
      <c r="P149">
        <v>590.6</v>
      </c>
      <c r="Q149">
        <v>4.0999999999999996</v>
      </c>
      <c r="R149">
        <v>610.70000000000005</v>
      </c>
      <c r="S149">
        <v>3.9</v>
      </c>
      <c r="T149">
        <v>643.6</v>
      </c>
      <c r="U149">
        <v>4.4000000000000004</v>
      </c>
      <c r="V149">
        <v>652.70000000000005</v>
      </c>
      <c r="W149">
        <v>5.4</v>
      </c>
      <c r="X149">
        <v>681.7</v>
      </c>
      <c r="Y149">
        <v>4.5999999999999996</v>
      </c>
      <c r="Z149">
        <v>651.6</v>
      </c>
      <c r="AA149">
        <v>5.0999999999999996</v>
      </c>
      <c r="AB149">
        <v>659.9</v>
      </c>
      <c r="AC149">
        <v>5.9</v>
      </c>
      <c r="AD149">
        <v>712.5</v>
      </c>
      <c r="AE149">
        <v>6.1</v>
      </c>
    </row>
    <row r="150" spans="1:31" x14ac:dyDescent="0.3">
      <c r="A150" t="s">
        <v>289</v>
      </c>
      <c r="B150" t="str">
        <f>IFERROR(VLOOKUP(A150,'class and classification'!$A$1:$B$338,2,FALSE),VLOOKUP(A150,'class and classification'!$A$340:$B$378,2,FALSE))</f>
        <v>Predominantly Rural</v>
      </c>
      <c r="C150" t="str">
        <f>IFERROR(VLOOKUP(A150,'class and classification'!$A$1:$C$338,3,FALSE),VLOOKUP(A150,'class and classification'!$A$340:$C$378,3,FALSE))</f>
        <v>SD</v>
      </c>
      <c r="D150">
        <v>460.3</v>
      </c>
      <c r="E150">
        <v>7.9</v>
      </c>
      <c r="F150">
        <v>450.7</v>
      </c>
      <c r="G150">
        <v>5.3</v>
      </c>
      <c r="H150">
        <v>447.6</v>
      </c>
      <c r="I150">
        <v>9.4</v>
      </c>
      <c r="J150">
        <v>469.3</v>
      </c>
      <c r="K150">
        <v>8.3000000000000007</v>
      </c>
      <c r="L150">
        <v>450.9</v>
      </c>
      <c r="M150">
        <v>9.3000000000000007</v>
      </c>
      <c r="N150">
        <v>426.4</v>
      </c>
      <c r="O150">
        <v>13</v>
      </c>
      <c r="P150">
        <v>467.4</v>
      </c>
      <c r="Q150">
        <v>7.1</v>
      </c>
      <c r="R150">
        <v>466.8</v>
      </c>
      <c r="S150">
        <v>9.8000000000000007</v>
      </c>
      <c r="T150">
        <v>468</v>
      </c>
      <c r="U150">
        <v>5.6</v>
      </c>
      <c r="V150">
        <v>491</v>
      </c>
      <c r="W150">
        <v>8.3000000000000007</v>
      </c>
      <c r="X150">
        <v>504.8</v>
      </c>
      <c r="Y150">
        <v>6.5</v>
      </c>
      <c r="Z150">
        <v>502.2</v>
      </c>
      <c r="AA150">
        <v>5</v>
      </c>
      <c r="AB150">
        <v>493.1</v>
      </c>
      <c r="AC150">
        <v>5.7</v>
      </c>
      <c r="AD150">
        <v>567</v>
      </c>
      <c r="AE150">
        <v>6</v>
      </c>
    </row>
    <row r="151" spans="1:31" x14ac:dyDescent="0.3">
      <c r="A151" t="s">
        <v>305</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v>467.1</v>
      </c>
      <c r="E151">
        <v>9.8000000000000007</v>
      </c>
      <c r="F151">
        <v>448.3</v>
      </c>
      <c r="G151">
        <v>9.6</v>
      </c>
      <c r="H151">
        <v>481.1</v>
      </c>
      <c r="I151">
        <v>9.1</v>
      </c>
      <c r="J151">
        <v>455.8</v>
      </c>
      <c r="K151">
        <v>8.5</v>
      </c>
      <c r="L151">
        <v>459.1</v>
      </c>
      <c r="M151">
        <v>9.5</v>
      </c>
      <c r="N151">
        <v>485.4</v>
      </c>
      <c r="O151">
        <v>7.7</v>
      </c>
      <c r="P151">
        <v>502.9</v>
      </c>
      <c r="Q151">
        <v>6</v>
      </c>
      <c r="R151">
        <v>495</v>
      </c>
      <c r="S151">
        <v>8.1999999999999993</v>
      </c>
      <c r="T151">
        <v>522.9</v>
      </c>
      <c r="U151">
        <v>6.9</v>
      </c>
      <c r="V151">
        <v>488.6</v>
      </c>
      <c r="W151">
        <v>8.1</v>
      </c>
      <c r="X151">
        <v>508.5</v>
      </c>
      <c r="Y151">
        <v>7.7</v>
      </c>
      <c r="Z151">
        <v>485.9</v>
      </c>
      <c r="AA151">
        <v>7.8</v>
      </c>
      <c r="AB151">
        <v>574.9</v>
      </c>
      <c r="AC151">
        <v>9.9</v>
      </c>
      <c r="AD151">
        <v>564</v>
      </c>
      <c r="AE151">
        <v>7.7</v>
      </c>
    </row>
    <row r="152" spans="1:31" x14ac:dyDescent="0.3">
      <c r="A152" t="s">
        <v>355</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v>629</v>
      </c>
      <c r="E152">
        <v>8.6999999999999993</v>
      </c>
      <c r="F152">
        <v>574.9</v>
      </c>
      <c r="G152">
        <v>9.1</v>
      </c>
      <c r="H152">
        <v>508.3</v>
      </c>
      <c r="I152">
        <v>8.1999999999999993</v>
      </c>
      <c r="J152">
        <v>537</v>
      </c>
      <c r="K152">
        <v>6.6</v>
      </c>
      <c r="L152">
        <v>533.70000000000005</v>
      </c>
      <c r="M152">
        <v>8.1999999999999993</v>
      </c>
      <c r="N152">
        <v>544</v>
      </c>
      <c r="O152">
        <v>7.4</v>
      </c>
      <c r="P152">
        <v>564.20000000000005</v>
      </c>
      <c r="Q152">
        <v>7.6</v>
      </c>
      <c r="R152">
        <v>540</v>
      </c>
      <c r="S152">
        <v>8.1</v>
      </c>
      <c r="T152">
        <v>572</v>
      </c>
      <c r="U152">
        <v>6.9</v>
      </c>
      <c r="V152">
        <v>584.1</v>
      </c>
      <c r="W152">
        <v>7.4</v>
      </c>
      <c r="X152">
        <v>565</v>
      </c>
      <c r="Y152">
        <v>6.5</v>
      </c>
      <c r="Z152">
        <v>603.5</v>
      </c>
      <c r="AA152">
        <v>6.4</v>
      </c>
      <c r="AB152">
        <v>576.79999999999995</v>
      </c>
      <c r="AC152">
        <v>7.6</v>
      </c>
      <c r="AD152">
        <v>544.79999999999995</v>
      </c>
      <c r="AE152">
        <v>6</v>
      </c>
    </row>
    <row r="153" spans="1:31" x14ac:dyDescent="0.3">
      <c r="A153" t="s">
        <v>290</v>
      </c>
      <c r="B153" t="str">
        <f>IFERROR(VLOOKUP(A153,'class and classification'!$A$1:$B$338,2,FALSE),VLOOKUP(A153,'class and classification'!$A$340:$B$378,2,FALSE))</f>
        <v>Urban with Significant Rural</v>
      </c>
      <c r="C153" t="str">
        <f>IFERROR(VLOOKUP(A153,'class and classification'!$A$1:$C$338,3,FALSE),VLOOKUP(A153,'class and classification'!$A$340:$C$378,3,FALSE))</f>
        <v>SD</v>
      </c>
      <c r="D153">
        <v>430.3</v>
      </c>
      <c r="E153">
        <v>7</v>
      </c>
      <c r="F153">
        <v>442.6</v>
      </c>
      <c r="G153">
        <v>5.8</v>
      </c>
      <c r="H153">
        <v>446.4</v>
      </c>
      <c r="I153">
        <v>4.8</v>
      </c>
      <c r="J153">
        <v>446.8</v>
      </c>
      <c r="K153">
        <v>4</v>
      </c>
      <c r="L153">
        <v>443</v>
      </c>
      <c r="M153">
        <v>4.4000000000000004</v>
      </c>
      <c r="N153">
        <v>460</v>
      </c>
      <c r="O153">
        <v>4.5</v>
      </c>
      <c r="P153">
        <v>452.7</v>
      </c>
      <c r="Q153">
        <v>5.2</v>
      </c>
      <c r="R153">
        <v>446.1</v>
      </c>
      <c r="S153">
        <v>4.8</v>
      </c>
      <c r="T153">
        <v>492.2</v>
      </c>
      <c r="U153">
        <v>5.9</v>
      </c>
      <c r="V153">
        <v>490</v>
      </c>
      <c r="W153">
        <v>5</v>
      </c>
      <c r="X153">
        <v>516.29999999999995</v>
      </c>
      <c r="Y153">
        <v>5.8</v>
      </c>
      <c r="Z153">
        <v>567</v>
      </c>
      <c r="AA153">
        <v>5.7</v>
      </c>
      <c r="AB153">
        <v>536.6</v>
      </c>
      <c r="AC153">
        <v>6.7</v>
      </c>
      <c r="AD153">
        <v>560.4</v>
      </c>
      <c r="AE153">
        <v>5.3</v>
      </c>
    </row>
    <row r="154" spans="1:31" x14ac:dyDescent="0.3">
      <c r="A154" t="s">
        <v>392</v>
      </c>
      <c r="B154" t="str">
        <f>IFERROR(VLOOKUP(A154,'class and classification'!$A$1:$B$338,2,FALSE),VLOOKUP(A154,'class and classification'!$A$340:$B$378,2,FALSE))</f>
        <v>Urban with Significant Rural</v>
      </c>
      <c r="C154" t="str">
        <f>IFERROR(VLOOKUP(A154,'class and classification'!$A$1:$C$338,3,FALSE),VLOOKUP(A154,'class and classification'!$A$340:$C$378,3,FALSE))</f>
        <v>SD</v>
      </c>
      <c r="D154">
        <v>601.4</v>
      </c>
      <c r="E154">
        <v>9.6</v>
      </c>
      <c r="F154">
        <v>541.1</v>
      </c>
      <c r="G154">
        <v>12</v>
      </c>
      <c r="H154">
        <v>600.4</v>
      </c>
      <c r="I154">
        <v>8.1999999999999993</v>
      </c>
      <c r="J154">
        <v>603.5</v>
      </c>
      <c r="K154">
        <v>8.6</v>
      </c>
      <c r="L154">
        <v>604.70000000000005</v>
      </c>
      <c r="M154">
        <v>11</v>
      </c>
      <c r="N154">
        <v>612.5</v>
      </c>
      <c r="O154">
        <v>11</v>
      </c>
      <c r="P154">
        <v>561.20000000000005</v>
      </c>
      <c r="Q154">
        <v>10</v>
      </c>
      <c r="R154">
        <v>615.5</v>
      </c>
      <c r="S154">
        <v>8.5</v>
      </c>
      <c r="T154">
        <v>615.29999999999995</v>
      </c>
      <c r="U154">
        <v>7.8</v>
      </c>
      <c r="V154">
        <v>655.7</v>
      </c>
      <c r="W154">
        <v>11</v>
      </c>
      <c r="X154">
        <v>622.20000000000005</v>
      </c>
      <c r="Y154">
        <v>6.6</v>
      </c>
      <c r="Z154">
        <v>698.4</v>
      </c>
      <c r="AA154">
        <v>7.6</v>
      </c>
      <c r="AB154">
        <v>698.4</v>
      </c>
      <c r="AC154">
        <v>11</v>
      </c>
      <c r="AD154">
        <v>744.4</v>
      </c>
      <c r="AE154">
        <v>14</v>
      </c>
    </row>
    <row r="155" spans="1:31" x14ac:dyDescent="0.3">
      <c r="A155" t="s">
        <v>383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v>386.1</v>
      </c>
      <c r="E155">
        <v>7.4</v>
      </c>
      <c r="F155">
        <v>389</v>
      </c>
      <c r="G155">
        <v>7.3</v>
      </c>
      <c r="H155">
        <v>412.9</v>
      </c>
      <c r="I155">
        <v>10</v>
      </c>
      <c r="J155">
        <v>429.4</v>
      </c>
      <c r="K155">
        <v>13</v>
      </c>
      <c r="L155">
        <v>450.8</v>
      </c>
      <c r="M155">
        <v>7.5</v>
      </c>
      <c r="N155">
        <v>432.4</v>
      </c>
      <c r="O155">
        <v>8.6999999999999993</v>
      </c>
      <c r="P155">
        <v>452.9</v>
      </c>
      <c r="Q155">
        <v>8.3000000000000007</v>
      </c>
      <c r="R155">
        <v>478.5</v>
      </c>
      <c r="S155">
        <v>7.7</v>
      </c>
      <c r="T155">
        <v>450.6</v>
      </c>
      <c r="U155">
        <v>8.3000000000000007</v>
      </c>
      <c r="V155">
        <v>474</v>
      </c>
      <c r="W155">
        <v>9.9</v>
      </c>
      <c r="X155">
        <v>477.4</v>
      </c>
      <c r="Y155">
        <v>10</v>
      </c>
      <c r="Z155">
        <v>500.2</v>
      </c>
      <c r="AA155">
        <v>7.3</v>
      </c>
      <c r="AB155">
        <v>445.4</v>
      </c>
      <c r="AC155">
        <v>9.3000000000000007</v>
      </c>
      <c r="AD155">
        <v>499.9</v>
      </c>
      <c r="AE155">
        <v>8.8000000000000007</v>
      </c>
    </row>
    <row r="156" spans="1:31" x14ac:dyDescent="0.3">
      <c r="A156" t="s">
        <v>393</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v>426.9</v>
      </c>
      <c r="E156">
        <v>12</v>
      </c>
      <c r="F156">
        <v>466.4</v>
      </c>
      <c r="G156">
        <v>7.8</v>
      </c>
      <c r="H156">
        <v>465.3</v>
      </c>
      <c r="I156">
        <v>6.1</v>
      </c>
      <c r="J156">
        <v>510</v>
      </c>
      <c r="K156">
        <v>6.3</v>
      </c>
      <c r="L156">
        <v>526.70000000000005</v>
      </c>
      <c r="M156">
        <v>6.7</v>
      </c>
      <c r="N156">
        <v>533.4</v>
      </c>
      <c r="O156">
        <v>8.9</v>
      </c>
      <c r="P156">
        <v>489.5</v>
      </c>
      <c r="Q156">
        <v>7.9</v>
      </c>
      <c r="R156">
        <v>522.20000000000005</v>
      </c>
      <c r="S156">
        <v>7.4</v>
      </c>
      <c r="T156">
        <v>538.20000000000005</v>
      </c>
      <c r="U156">
        <v>7</v>
      </c>
      <c r="V156">
        <v>526.5</v>
      </c>
      <c r="W156">
        <v>8.4</v>
      </c>
      <c r="X156">
        <v>549.1</v>
      </c>
      <c r="Y156">
        <v>6.8</v>
      </c>
      <c r="Z156">
        <v>551.29999999999995</v>
      </c>
      <c r="AA156">
        <v>7.2</v>
      </c>
      <c r="AB156">
        <v>569.79999999999995</v>
      </c>
      <c r="AC156">
        <v>6.8</v>
      </c>
      <c r="AD156">
        <v>576.4</v>
      </c>
      <c r="AE156">
        <v>8.1</v>
      </c>
    </row>
    <row r="157" spans="1:31" x14ac:dyDescent="0.3">
      <c r="A157" t="s">
        <v>363</v>
      </c>
      <c r="B157" t="str">
        <f>IFERROR(VLOOKUP(A157,'class and classification'!$A$1:$B$338,2,FALSE),VLOOKUP(A157,'class and classification'!$A$340:$B$378,2,FALSE))</f>
        <v>Predominantly Urban</v>
      </c>
      <c r="C157" t="str">
        <f>IFERROR(VLOOKUP(A157,'class and classification'!$A$1:$C$338,3,FALSE),VLOOKUP(A157,'class and classification'!$A$340:$C$378,3,FALSE))</f>
        <v>SD</v>
      </c>
      <c r="D157">
        <v>484.5</v>
      </c>
      <c r="E157">
        <v>9.1</v>
      </c>
      <c r="F157">
        <v>523.4</v>
      </c>
      <c r="G157">
        <v>9.6</v>
      </c>
      <c r="H157">
        <v>599.6</v>
      </c>
      <c r="I157">
        <v>7.6</v>
      </c>
      <c r="J157">
        <v>506.6</v>
      </c>
      <c r="K157">
        <v>9</v>
      </c>
      <c r="L157">
        <v>575.29999999999995</v>
      </c>
      <c r="M157">
        <v>7.7</v>
      </c>
      <c r="N157">
        <v>536.20000000000005</v>
      </c>
      <c r="O157">
        <v>8.1</v>
      </c>
      <c r="P157">
        <v>542.20000000000005</v>
      </c>
      <c r="Q157">
        <v>8.9</v>
      </c>
      <c r="R157">
        <v>574.9</v>
      </c>
      <c r="S157">
        <v>5.6</v>
      </c>
      <c r="T157">
        <v>581.70000000000005</v>
      </c>
      <c r="U157">
        <v>5.8</v>
      </c>
      <c r="V157">
        <v>622.20000000000005</v>
      </c>
      <c r="W157">
        <v>5.5</v>
      </c>
      <c r="X157">
        <v>624</v>
      </c>
      <c r="Y157">
        <v>6.8</v>
      </c>
      <c r="Z157">
        <v>586.20000000000005</v>
      </c>
      <c r="AA157">
        <v>8.1999999999999993</v>
      </c>
      <c r="AB157">
        <v>601.4</v>
      </c>
      <c r="AC157">
        <v>7</v>
      </c>
      <c r="AD157">
        <v>672.3</v>
      </c>
      <c r="AE157">
        <v>7.7</v>
      </c>
    </row>
    <row r="158" spans="1:31" x14ac:dyDescent="0.3">
      <c r="A158" t="s">
        <v>300</v>
      </c>
      <c r="B158" t="str">
        <f>IFERROR(VLOOKUP(A158,'class and classification'!$A$1:$B$338,2,FALSE),VLOOKUP(A158,'class and classification'!$A$340:$B$378,2,FALSE))</f>
        <v>Predominantly Rural</v>
      </c>
      <c r="C158" t="str">
        <f>IFERROR(VLOOKUP(A158,'class and classification'!$A$1:$C$338,3,FALSE),VLOOKUP(A158,'class and classification'!$A$340:$C$378,3,FALSE))</f>
        <v>SD</v>
      </c>
      <c r="D158">
        <v>448.1</v>
      </c>
      <c r="E158">
        <v>6.7</v>
      </c>
      <c r="F158">
        <v>468.8</v>
      </c>
      <c r="G158">
        <v>7.7</v>
      </c>
      <c r="H158">
        <v>478.6</v>
      </c>
      <c r="I158">
        <v>7.1</v>
      </c>
      <c r="J158">
        <v>457.7</v>
      </c>
      <c r="K158">
        <v>7.8</v>
      </c>
      <c r="L158">
        <v>457.7</v>
      </c>
      <c r="M158">
        <v>7.9</v>
      </c>
      <c r="N158">
        <v>445.7</v>
      </c>
      <c r="O158">
        <v>9.5</v>
      </c>
      <c r="P158">
        <v>439.7</v>
      </c>
      <c r="Q158">
        <v>9.1</v>
      </c>
      <c r="R158">
        <v>438.5</v>
      </c>
      <c r="S158">
        <v>7.5</v>
      </c>
      <c r="T158">
        <v>460.4</v>
      </c>
      <c r="U158">
        <v>7.6</v>
      </c>
      <c r="V158">
        <v>475.1</v>
      </c>
      <c r="W158">
        <v>6.9</v>
      </c>
      <c r="X158">
        <v>491.3</v>
      </c>
      <c r="Y158">
        <v>6</v>
      </c>
      <c r="Z158">
        <v>497</v>
      </c>
      <c r="AA158">
        <v>6.9</v>
      </c>
      <c r="AB158">
        <v>509.6</v>
      </c>
      <c r="AC158">
        <v>8.1999999999999993</v>
      </c>
      <c r="AD158">
        <v>531.4</v>
      </c>
      <c r="AE158">
        <v>5.4</v>
      </c>
    </row>
    <row r="159" spans="1:31" x14ac:dyDescent="0.3">
      <c r="A159" t="s">
        <v>306</v>
      </c>
      <c r="B159" t="str">
        <f>IFERROR(VLOOKUP(A159,'class and classification'!$A$1:$B$338,2,FALSE),VLOOKUP(A159,'class and classification'!$A$340:$B$378,2,FALSE))</f>
        <v>Predominantly Rural</v>
      </c>
      <c r="C159" t="str">
        <f>IFERROR(VLOOKUP(A159,'class and classification'!$A$1:$C$338,3,FALSE),VLOOKUP(A159,'class and classification'!$A$340:$C$378,3,FALSE))</f>
        <v>SD</v>
      </c>
      <c r="D159">
        <v>465</v>
      </c>
      <c r="E159">
        <v>9.6</v>
      </c>
      <c r="F159">
        <v>456.6</v>
      </c>
      <c r="G159">
        <v>7.8</v>
      </c>
      <c r="H159">
        <v>474.7</v>
      </c>
      <c r="I159">
        <v>7</v>
      </c>
      <c r="J159">
        <v>470.9</v>
      </c>
      <c r="K159">
        <v>7.4</v>
      </c>
      <c r="L159">
        <v>494.8</v>
      </c>
      <c r="M159">
        <v>8</v>
      </c>
      <c r="N159">
        <v>498</v>
      </c>
      <c r="O159">
        <v>7.3</v>
      </c>
      <c r="P159">
        <v>516.20000000000005</v>
      </c>
      <c r="Q159">
        <v>6.9</v>
      </c>
      <c r="R159">
        <v>482.8</v>
      </c>
      <c r="S159">
        <v>7.7</v>
      </c>
      <c r="T159">
        <v>478.5</v>
      </c>
      <c r="U159">
        <v>6.4</v>
      </c>
      <c r="V159">
        <v>532.1</v>
      </c>
      <c r="W159">
        <v>7.9</v>
      </c>
      <c r="X159">
        <v>565.29999999999995</v>
      </c>
      <c r="Y159">
        <v>5.2</v>
      </c>
      <c r="Z159">
        <v>578.1</v>
      </c>
      <c r="AA159">
        <v>5.3</v>
      </c>
      <c r="AB159">
        <v>550.6</v>
      </c>
      <c r="AC159">
        <v>8.3000000000000007</v>
      </c>
      <c r="AD159">
        <v>552.79999999999995</v>
      </c>
      <c r="AE159">
        <v>7.9</v>
      </c>
    </row>
    <row r="160" spans="1:31" x14ac:dyDescent="0.3">
      <c r="A160" t="s">
        <v>430</v>
      </c>
      <c r="B160" t="str">
        <f>IFERROR(VLOOKUP(A160,'class and classification'!$A$1:$B$338,2,FALSE),VLOOKUP(A160,'class and classification'!$A$340:$B$378,2,FALSE))</f>
        <v>Predominantly Rural</v>
      </c>
      <c r="C160" t="str">
        <f>IFERROR(VLOOKUP(A160,'class and classification'!$A$1:$C$338,3,FALSE),VLOOKUP(A160,'class and classification'!$A$340:$C$378,3,FALSE))</f>
        <v>SD</v>
      </c>
      <c r="D160">
        <v>461.1</v>
      </c>
      <c r="E160">
        <v>9.5</v>
      </c>
      <c r="F160">
        <v>460</v>
      </c>
      <c r="G160">
        <v>7.4</v>
      </c>
      <c r="H160">
        <v>474.1</v>
      </c>
      <c r="I160">
        <v>7.6</v>
      </c>
      <c r="J160">
        <v>499.8</v>
      </c>
      <c r="K160">
        <v>7.7</v>
      </c>
      <c r="L160">
        <v>498.1</v>
      </c>
      <c r="M160">
        <v>8</v>
      </c>
      <c r="N160">
        <v>493.7</v>
      </c>
      <c r="O160">
        <v>5.0999999999999996</v>
      </c>
      <c r="P160">
        <v>512.6</v>
      </c>
      <c r="Q160">
        <v>6.7</v>
      </c>
      <c r="R160">
        <v>523.29999999999995</v>
      </c>
      <c r="S160">
        <v>6.3</v>
      </c>
      <c r="T160">
        <v>519.29999999999995</v>
      </c>
      <c r="U160">
        <v>5.6</v>
      </c>
      <c r="V160">
        <v>527.1</v>
      </c>
      <c r="W160">
        <v>6.9</v>
      </c>
      <c r="X160">
        <v>538</v>
      </c>
      <c r="Y160">
        <v>6.4</v>
      </c>
      <c r="Z160">
        <v>597.5</v>
      </c>
      <c r="AA160">
        <v>8</v>
      </c>
      <c r="AB160">
        <v>575.29999999999995</v>
      </c>
      <c r="AC160">
        <v>9.8000000000000007</v>
      </c>
      <c r="AD160">
        <v>599</v>
      </c>
      <c r="AE160">
        <v>7.5</v>
      </c>
    </row>
    <row r="161" spans="1:31" x14ac:dyDescent="0.3">
      <c r="A161" t="s">
        <v>346</v>
      </c>
      <c r="B161" t="str">
        <f>IFERROR(VLOOKUP(A161,'class and classification'!$A$1:$B$338,2,FALSE),VLOOKUP(A161,'class and classification'!$A$340:$B$378,2,FALSE))</f>
        <v>Predominantly Rural</v>
      </c>
      <c r="C161" t="str">
        <f>IFERROR(VLOOKUP(A161,'class and classification'!$A$1:$C$338,3,FALSE),VLOOKUP(A161,'class and classification'!$A$340:$C$378,3,FALSE))</f>
        <v>SD</v>
      </c>
      <c r="D161">
        <v>469.5</v>
      </c>
      <c r="E161">
        <v>5.3</v>
      </c>
      <c r="F161">
        <v>482.2</v>
      </c>
      <c r="G161">
        <v>5</v>
      </c>
      <c r="H161">
        <v>503.6</v>
      </c>
      <c r="I161">
        <v>3.9</v>
      </c>
      <c r="J161">
        <v>494.8</v>
      </c>
      <c r="K161">
        <v>5.4</v>
      </c>
      <c r="L161">
        <v>488.1</v>
      </c>
      <c r="M161">
        <v>5</v>
      </c>
      <c r="N161">
        <v>519.29999999999995</v>
      </c>
      <c r="O161">
        <v>4.3</v>
      </c>
      <c r="P161">
        <v>509.2</v>
      </c>
      <c r="Q161">
        <v>4.5999999999999996</v>
      </c>
      <c r="R161">
        <v>495.4</v>
      </c>
      <c r="S161">
        <v>4.5</v>
      </c>
      <c r="T161">
        <v>542.29999999999995</v>
      </c>
      <c r="U161">
        <v>4</v>
      </c>
      <c r="V161">
        <v>543.4</v>
      </c>
      <c r="W161">
        <v>5.5</v>
      </c>
      <c r="X161">
        <v>576.4</v>
      </c>
      <c r="Y161">
        <v>5</v>
      </c>
      <c r="Z161">
        <v>570.6</v>
      </c>
      <c r="AA161">
        <v>5</v>
      </c>
      <c r="AB161">
        <v>557.6</v>
      </c>
      <c r="AC161">
        <v>3.8</v>
      </c>
      <c r="AD161">
        <v>608.70000000000005</v>
      </c>
      <c r="AE161">
        <v>4.3</v>
      </c>
    </row>
    <row r="162" spans="1:31" x14ac:dyDescent="0.3">
      <c r="A162" t="s">
        <v>279</v>
      </c>
      <c r="B162" t="str">
        <f>IFERROR(VLOOKUP(A162,'class and classification'!$A$1:$B$338,2,FALSE),VLOOKUP(A162,'class and classification'!$A$340:$B$378,2,FALSE))</f>
        <v>Predominantly Urban</v>
      </c>
      <c r="C162" t="str">
        <f>IFERROR(VLOOKUP(A162,'class and classification'!$A$1:$C$338,3,FALSE),VLOOKUP(A162,'class and classification'!$A$340:$C$378,3,FALSE))</f>
        <v>SD</v>
      </c>
      <c r="D162">
        <v>385.8</v>
      </c>
      <c r="E162">
        <v>8.6</v>
      </c>
      <c r="F162">
        <v>393.5</v>
      </c>
      <c r="G162">
        <v>10</v>
      </c>
      <c r="H162">
        <v>420</v>
      </c>
      <c r="I162">
        <v>11</v>
      </c>
      <c r="J162">
        <v>421.9</v>
      </c>
      <c r="K162">
        <v>8.8000000000000007</v>
      </c>
      <c r="L162">
        <v>427.4</v>
      </c>
      <c r="M162">
        <v>10</v>
      </c>
      <c r="N162">
        <v>463.8</v>
      </c>
      <c r="O162">
        <v>8.8000000000000007</v>
      </c>
      <c r="P162">
        <v>417.8</v>
      </c>
      <c r="Q162">
        <v>11</v>
      </c>
      <c r="R162">
        <v>430.2</v>
      </c>
      <c r="S162">
        <v>9.4</v>
      </c>
      <c r="T162">
        <v>445.7</v>
      </c>
      <c r="U162">
        <v>9.8000000000000007</v>
      </c>
      <c r="V162">
        <v>437.2</v>
      </c>
      <c r="W162">
        <v>11</v>
      </c>
      <c r="X162">
        <v>469.5</v>
      </c>
      <c r="Y162">
        <v>7.1</v>
      </c>
      <c r="Z162">
        <v>514</v>
      </c>
      <c r="AA162">
        <v>9.9</v>
      </c>
      <c r="AB162">
        <v>513.79999999999995</v>
      </c>
      <c r="AC162">
        <v>11</v>
      </c>
      <c r="AD162">
        <v>500.9</v>
      </c>
      <c r="AE162">
        <v>9.8000000000000007</v>
      </c>
    </row>
    <row r="163" spans="1:31" x14ac:dyDescent="0.3">
      <c r="A163" t="s">
        <v>378</v>
      </c>
      <c r="B163" t="str">
        <f>IFERROR(VLOOKUP(A163,'class and classification'!$A$1:$B$338,2,FALSE),VLOOKUP(A163,'class and classification'!$A$340:$B$378,2,FALSE))</f>
        <v>Predominantly Urban</v>
      </c>
      <c r="C163" t="str">
        <f>IFERROR(VLOOKUP(A163,'class and classification'!$A$1:$C$338,3,FALSE),VLOOKUP(A163,'class and classification'!$A$340:$C$378,3,FALSE))</f>
        <v>SD</v>
      </c>
      <c r="D163">
        <v>478.5</v>
      </c>
      <c r="E163">
        <v>5.7</v>
      </c>
      <c r="F163">
        <v>427.8</v>
      </c>
      <c r="G163">
        <v>5.5</v>
      </c>
      <c r="H163">
        <v>445.9</v>
      </c>
      <c r="I163">
        <v>6.7</v>
      </c>
      <c r="J163">
        <v>465.4</v>
      </c>
      <c r="K163">
        <v>6.2</v>
      </c>
      <c r="L163">
        <v>470.9</v>
      </c>
      <c r="M163">
        <v>5.4</v>
      </c>
      <c r="N163">
        <v>471.4</v>
      </c>
      <c r="O163">
        <v>7.2</v>
      </c>
      <c r="P163">
        <v>496.2</v>
      </c>
      <c r="Q163">
        <v>6.8</v>
      </c>
      <c r="R163">
        <v>494.1</v>
      </c>
      <c r="S163">
        <v>5.0999999999999996</v>
      </c>
      <c r="T163">
        <v>529.29999999999995</v>
      </c>
      <c r="U163">
        <v>6.5</v>
      </c>
      <c r="V163">
        <v>511.9</v>
      </c>
      <c r="W163">
        <v>6.7</v>
      </c>
      <c r="X163">
        <v>534.1</v>
      </c>
      <c r="Y163">
        <v>6.2</v>
      </c>
      <c r="Z163">
        <v>540.79999999999995</v>
      </c>
      <c r="AA163">
        <v>6.2</v>
      </c>
      <c r="AB163">
        <v>522.1</v>
      </c>
      <c r="AC163">
        <v>5.5</v>
      </c>
      <c r="AD163">
        <v>556.6</v>
      </c>
      <c r="AE163">
        <v>5.2</v>
      </c>
    </row>
    <row r="164" spans="1:31" x14ac:dyDescent="0.3">
      <c r="A164" t="s">
        <v>373</v>
      </c>
      <c r="B164" t="str">
        <f>IFERROR(VLOOKUP(A164,'class and classification'!$A$1:$B$338,2,FALSE),VLOOKUP(A164,'class and classification'!$A$340:$B$378,2,FALSE))</f>
        <v>Predominantly Rural</v>
      </c>
      <c r="C164" t="str">
        <f>IFERROR(VLOOKUP(A164,'class and classification'!$A$1:$C$338,3,FALSE),VLOOKUP(A164,'class and classification'!$A$340:$C$378,3,FALSE))</f>
        <v>SD</v>
      </c>
      <c r="D164">
        <v>443.3</v>
      </c>
      <c r="E164">
        <v>6.5</v>
      </c>
      <c r="F164">
        <v>428.8</v>
      </c>
      <c r="G164">
        <v>6</v>
      </c>
      <c r="H164">
        <v>425</v>
      </c>
      <c r="I164">
        <v>7</v>
      </c>
      <c r="J164">
        <v>471.6</v>
      </c>
      <c r="K164">
        <v>6.5</v>
      </c>
      <c r="L164">
        <v>477.3</v>
      </c>
      <c r="M164">
        <v>6</v>
      </c>
      <c r="N164">
        <v>464.5</v>
      </c>
      <c r="O164">
        <v>6.2</v>
      </c>
      <c r="P164">
        <v>463.9</v>
      </c>
      <c r="Q164">
        <v>6.2</v>
      </c>
      <c r="R164">
        <v>471.3</v>
      </c>
      <c r="S164">
        <v>6.1</v>
      </c>
      <c r="T164">
        <v>498</v>
      </c>
      <c r="U164">
        <v>6</v>
      </c>
      <c r="V164">
        <v>527.1</v>
      </c>
      <c r="W164">
        <v>5.7</v>
      </c>
      <c r="X164">
        <v>514.29999999999995</v>
      </c>
      <c r="Y164">
        <v>6.7</v>
      </c>
      <c r="Z164">
        <v>553.29999999999995</v>
      </c>
      <c r="AA164">
        <v>5.8</v>
      </c>
      <c r="AB164">
        <v>556.5</v>
      </c>
      <c r="AC164">
        <v>7.9</v>
      </c>
      <c r="AD164">
        <v>557.9</v>
      </c>
      <c r="AE164">
        <v>4.3</v>
      </c>
    </row>
    <row r="165" spans="1:31" x14ac:dyDescent="0.3">
      <c r="A165" t="s">
        <v>280</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445.3</v>
      </c>
      <c r="E165">
        <v>8.4</v>
      </c>
      <c r="F165">
        <v>480.4</v>
      </c>
      <c r="G165">
        <v>5.9</v>
      </c>
      <c r="H165">
        <v>469.2</v>
      </c>
      <c r="I165">
        <v>7.2</v>
      </c>
      <c r="J165">
        <v>481.1</v>
      </c>
      <c r="K165">
        <v>7.8</v>
      </c>
      <c r="L165">
        <v>461.1</v>
      </c>
      <c r="M165">
        <v>8.6</v>
      </c>
      <c r="N165">
        <v>504.1</v>
      </c>
      <c r="O165">
        <v>7.7</v>
      </c>
      <c r="P165">
        <v>493.5</v>
      </c>
      <c r="Q165">
        <v>9</v>
      </c>
      <c r="R165">
        <v>501.3</v>
      </c>
      <c r="S165">
        <v>7</v>
      </c>
      <c r="T165">
        <v>519.1</v>
      </c>
      <c r="U165">
        <v>6.3</v>
      </c>
      <c r="V165">
        <v>512</v>
      </c>
      <c r="W165">
        <v>5.5</v>
      </c>
      <c r="X165">
        <v>520</v>
      </c>
      <c r="Y165">
        <v>5.2</v>
      </c>
      <c r="Z165">
        <v>520.1</v>
      </c>
      <c r="AA165">
        <v>6</v>
      </c>
      <c r="AB165">
        <v>545.5</v>
      </c>
      <c r="AC165">
        <v>7.9</v>
      </c>
      <c r="AD165">
        <v>569.29999999999995</v>
      </c>
      <c r="AE165">
        <v>5.2</v>
      </c>
    </row>
    <row r="166" spans="1:31" x14ac:dyDescent="0.3">
      <c r="A166" t="s">
        <v>384</v>
      </c>
      <c r="B166" t="str">
        <f>IFERROR(VLOOKUP(A166,'class and classification'!$A$1:$B$338,2,FALSE),VLOOKUP(A166,'class and classification'!$A$340:$B$378,2,FALSE))</f>
        <v>Urban with Significant Rural</v>
      </c>
      <c r="C166" t="str">
        <f>IFERROR(VLOOKUP(A166,'class and classification'!$A$1:$C$338,3,FALSE),VLOOKUP(A166,'class and classification'!$A$340:$C$378,3,FALSE))</f>
        <v>SD</v>
      </c>
      <c r="D166">
        <v>429.2</v>
      </c>
      <c r="E166">
        <v>11</v>
      </c>
      <c r="F166">
        <v>478.6</v>
      </c>
      <c r="G166">
        <v>7</v>
      </c>
      <c r="H166">
        <v>459.1</v>
      </c>
      <c r="I166">
        <v>7.9</v>
      </c>
      <c r="J166">
        <v>481</v>
      </c>
      <c r="K166">
        <v>7.8</v>
      </c>
      <c r="L166">
        <v>490</v>
      </c>
      <c r="M166">
        <v>6.1</v>
      </c>
      <c r="N166">
        <v>497.1</v>
      </c>
      <c r="O166">
        <v>5.8</v>
      </c>
      <c r="P166">
        <v>497.4</v>
      </c>
      <c r="Q166">
        <v>9.6</v>
      </c>
      <c r="R166">
        <v>543.4</v>
      </c>
      <c r="S166">
        <v>11</v>
      </c>
      <c r="T166">
        <v>562.9</v>
      </c>
      <c r="U166">
        <v>7.6</v>
      </c>
      <c r="V166">
        <v>582.9</v>
      </c>
      <c r="W166">
        <v>9.9</v>
      </c>
      <c r="X166">
        <v>600.6</v>
      </c>
      <c r="Y166">
        <v>8</v>
      </c>
      <c r="Z166">
        <v>578.70000000000005</v>
      </c>
      <c r="AA166">
        <v>10</v>
      </c>
      <c r="AB166">
        <v>536.70000000000005</v>
      </c>
      <c r="AC166">
        <v>12</v>
      </c>
      <c r="AD166">
        <v>601.70000000000005</v>
      </c>
      <c r="AE166">
        <v>7.7</v>
      </c>
    </row>
    <row r="167" spans="1:31" x14ac:dyDescent="0.3">
      <c r="A167" t="s">
        <v>326</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469.9</v>
      </c>
      <c r="E167">
        <v>12</v>
      </c>
      <c r="F167">
        <v>470</v>
      </c>
      <c r="G167">
        <v>7.7</v>
      </c>
      <c r="H167">
        <v>482.1</v>
      </c>
      <c r="I167">
        <v>6.6</v>
      </c>
      <c r="J167">
        <v>449</v>
      </c>
      <c r="K167">
        <v>7</v>
      </c>
      <c r="L167">
        <v>433.7</v>
      </c>
      <c r="M167">
        <v>7.4</v>
      </c>
      <c r="N167">
        <v>461.2</v>
      </c>
      <c r="O167">
        <v>6.8</v>
      </c>
      <c r="P167">
        <v>461.6</v>
      </c>
      <c r="Q167">
        <v>7.2</v>
      </c>
      <c r="R167">
        <v>492.3</v>
      </c>
      <c r="S167">
        <v>7.3</v>
      </c>
      <c r="T167">
        <v>528.20000000000005</v>
      </c>
      <c r="U167">
        <v>7.5</v>
      </c>
      <c r="V167">
        <v>494.1</v>
      </c>
      <c r="W167">
        <v>6.2</v>
      </c>
      <c r="X167">
        <v>496.9</v>
      </c>
      <c r="Y167">
        <v>5.3</v>
      </c>
      <c r="Z167">
        <v>499.8</v>
      </c>
      <c r="AA167">
        <v>6.8</v>
      </c>
      <c r="AB167">
        <v>517.70000000000005</v>
      </c>
      <c r="AC167">
        <v>6.3</v>
      </c>
      <c r="AD167">
        <v>517.29999999999995</v>
      </c>
      <c r="AE167">
        <v>5.6</v>
      </c>
    </row>
    <row r="168" spans="1:31" x14ac:dyDescent="0.3">
      <c r="A168" t="s">
        <v>312</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v>416.5</v>
      </c>
      <c r="E168">
        <v>4.0999999999999996</v>
      </c>
      <c r="F168">
        <v>450.9</v>
      </c>
      <c r="G168">
        <v>5</v>
      </c>
      <c r="H168">
        <v>476.6</v>
      </c>
      <c r="I168">
        <v>3.6</v>
      </c>
      <c r="J168">
        <v>453.4</v>
      </c>
      <c r="K168">
        <v>4.9000000000000004</v>
      </c>
      <c r="L168">
        <v>478.4</v>
      </c>
      <c r="M168">
        <v>4.5</v>
      </c>
      <c r="N168">
        <v>478.4</v>
      </c>
      <c r="O168">
        <v>5.6</v>
      </c>
      <c r="P168">
        <v>485.9</v>
      </c>
      <c r="Q168">
        <v>4.8</v>
      </c>
      <c r="R168">
        <v>464.2</v>
      </c>
      <c r="S168">
        <v>5.9</v>
      </c>
      <c r="T168">
        <v>460.4</v>
      </c>
      <c r="U168">
        <v>6.6</v>
      </c>
      <c r="V168">
        <v>499.6</v>
      </c>
      <c r="W168">
        <v>6.8</v>
      </c>
      <c r="X168">
        <v>500.8</v>
      </c>
      <c r="Y168">
        <v>7.1</v>
      </c>
      <c r="Z168">
        <v>513.6</v>
      </c>
      <c r="AA168">
        <v>5.6</v>
      </c>
      <c r="AB168">
        <v>550.4</v>
      </c>
      <c r="AC168">
        <v>6.6</v>
      </c>
      <c r="AD168">
        <v>566.70000000000005</v>
      </c>
      <c r="AE168">
        <v>4.9000000000000004</v>
      </c>
    </row>
    <row r="169" spans="1:31" x14ac:dyDescent="0.3">
      <c r="A169" t="s">
        <v>403</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454.9</v>
      </c>
      <c r="E169">
        <v>5.5</v>
      </c>
      <c r="F169">
        <v>445.2</v>
      </c>
      <c r="G169">
        <v>5.3</v>
      </c>
      <c r="H169">
        <v>474.3</v>
      </c>
      <c r="I169">
        <v>4.5</v>
      </c>
      <c r="J169">
        <v>461.8</v>
      </c>
      <c r="K169">
        <v>4.9000000000000004</v>
      </c>
      <c r="L169">
        <v>479.9</v>
      </c>
      <c r="M169">
        <v>4.3</v>
      </c>
      <c r="N169">
        <v>435.5</v>
      </c>
      <c r="O169">
        <v>4.3</v>
      </c>
      <c r="P169">
        <v>458.5</v>
      </c>
      <c r="Q169">
        <v>4.4000000000000004</v>
      </c>
      <c r="R169">
        <v>498.6</v>
      </c>
      <c r="S169">
        <v>4.9000000000000004</v>
      </c>
      <c r="T169">
        <v>514.79999999999995</v>
      </c>
      <c r="U169">
        <v>5.5</v>
      </c>
      <c r="V169">
        <v>555.29999999999995</v>
      </c>
      <c r="W169">
        <v>5.9</v>
      </c>
      <c r="X169">
        <v>540.9</v>
      </c>
      <c r="Y169">
        <v>4.5</v>
      </c>
      <c r="Z169">
        <v>569.1</v>
      </c>
      <c r="AA169">
        <v>4</v>
      </c>
      <c r="AB169">
        <v>545</v>
      </c>
      <c r="AC169">
        <v>5.3</v>
      </c>
      <c r="AD169">
        <v>595.70000000000005</v>
      </c>
      <c r="AE169">
        <v>4.3</v>
      </c>
    </row>
    <row r="170" spans="1:31" x14ac:dyDescent="0.3">
      <c r="A170" t="s">
        <v>356</v>
      </c>
      <c r="B170" t="str">
        <f>IFERROR(VLOOKUP(A170,'class and classification'!$A$1:$B$338,2,FALSE),VLOOKUP(A170,'class and classification'!$A$340:$B$378,2,FALSE))</f>
        <v>Predominantly Rural</v>
      </c>
      <c r="C170" t="str">
        <f>IFERROR(VLOOKUP(A170,'class and classification'!$A$1:$C$338,3,FALSE),VLOOKUP(A170,'class and classification'!$A$340:$C$378,3,FALSE))</f>
        <v>SD</v>
      </c>
      <c r="D170">
        <v>418.9</v>
      </c>
      <c r="E170">
        <v>13</v>
      </c>
      <c r="F170">
        <v>511.4</v>
      </c>
      <c r="G170">
        <v>14</v>
      </c>
      <c r="H170">
        <v>534.70000000000005</v>
      </c>
      <c r="I170">
        <v>13</v>
      </c>
      <c r="J170">
        <v>468</v>
      </c>
      <c r="K170">
        <v>15</v>
      </c>
      <c r="L170">
        <v>503.4</v>
      </c>
      <c r="M170">
        <v>18</v>
      </c>
      <c r="N170">
        <v>576.4</v>
      </c>
      <c r="O170">
        <v>9.1</v>
      </c>
      <c r="P170">
        <v>496.9</v>
      </c>
      <c r="Q170">
        <v>11</v>
      </c>
      <c r="R170">
        <v>443.1</v>
      </c>
      <c r="S170">
        <v>14</v>
      </c>
      <c r="T170">
        <v>534.5</v>
      </c>
      <c r="U170">
        <v>15</v>
      </c>
      <c r="V170">
        <v>566.1</v>
      </c>
      <c r="W170">
        <v>18</v>
      </c>
      <c r="X170">
        <v>503.4</v>
      </c>
      <c r="Y170">
        <v>17</v>
      </c>
      <c r="Z170">
        <v>605.9</v>
      </c>
      <c r="AA170">
        <v>11</v>
      </c>
      <c r="AB170">
        <v>558.1</v>
      </c>
      <c r="AC170">
        <v>14</v>
      </c>
      <c r="AD170">
        <v>521.4</v>
      </c>
      <c r="AE170">
        <v>11</v>
      </c>
    </row>
    <row r="171" spans="1:31" x14ac:dyDescent="0.3">
      <c r="A171" t="s">
        <v>338</v>
      </c>
      <c r="B171" t="str">
        <f>IFERROR(VLOOKUP(A171,'class and classification'!$A$1:$B$338,2,FALSE),VLOOKUP(A171,'class and classification'!$A$340:$B$378,2,FALSE))</f>
        <v>Predominantly Rural</v>
      </c>
      <c r="C171" t="str">
        <f>IFERROR(VLOOKUP(A171,'class and classification'!$A$1:$C$338,3,FALSE),VLOOKUP(A171,'class and classification'!$A$340:$C$378,3,FALSE))</f>
        <v>SD</v>
      </c>
      <c r="D171">
        <v>476.4</v>
      </c>
      <c r="E171">
        <v>16</v>
      </c>
      <c r="F171">
        <v>464.4</v>
      </c>
      <c r="G171">
        <v>11</v>
      </c>
      <c r="H171">
        <v>410.2</v>
      </c>
      <c r="I171">
        <v>9.6999999999999993</v>
      </c>
      <c r="J171">
        <v>442.5</v>
      </c>
      <c r="K171">
        <v>9.1</v>
      </c>
      <c r="L171">
        <v>445.2</v>
      </c>
      <c r="M171">
        <v>11</v>
      </c>
      <c r="N171">
        <v>479.1</v>
      </c>
      <c r="O171">
        <v>11</v>
      </c>
      <c r="P171">
        <v>466.1</v>
      </c>
      <c r="Q171">
        <v>12</v>
      </c>
      <c r="R171">
        <v>490.9</v>
      </c>
      <c r="S171">
        <v>11</v>
      </c>
      <c r="T171">
        <v>458.1</v>
      </c>
      <c r="U171">
        <v>12</v>
      </c>
      <c r="V171">
        <v>464.9</v>
      </c>
      <c r="W171">
        <v>10</v>
      </c>
      <c r="X171">
        <v>460.6</v>
      </c>
      <c r="Y171">
        <v>8.6</v>
      </c>
      <c r="Z171">
        <v>496.9</v>
      </c>
      <c r="AA171">
        <v>7.8</v>
      </c>
      <c r="AB171">
        <v>446.2</v>
      </c>
      <c r="AC171">
        <v>8.6999999999999993</v>
      </c>
      <c r="AD171">
        <v>559.70000000000005</v>
      </c>
      <c r="AE171">
        <v>9.3000000000000007</v>
      </c>
    </row>
    <row r="172" spans="1:31" x14ac:dyDescent="0.3">
      <c r="A172" t="s">
        <v>321</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383.9</v>
      </c>
      <c r="E172">
        <v>7.9</v>
      </c>
      <c r="F172">
        <v>396.7</v>
      </c>
      <c r="G172">
        <v>6.5</v>
      </c>
      <c r="H172">
        <v>390.6</v>
      </c>
      <c r="I172">
        <v>6.6</v>
      </c>
      <c r="J172">
        <v>401.3</v>
      </c>
      <c r="K172">
        <v>6.7</v>
      </c>
      <c r="L172">
        <v>391</v>
      </c>
      <c r="M172">
        <v>7.5</v>
      </c>
      <c r="N172">
        <v>393.7</v>
      </c>
      <c r="O172">
        <v>5.3</v>
      </c>
      <c r="P172">
        <v>396.2</v>
      </c>
      <c r="Q172">
        <v>7</v>
      </c>
      <c r="R172">
        <v>399.4</v>
      </c>
      <c r="S172">
        <v>6.7</v>
      </c>
      <c r="T172">
        <v>397.6</v>
      </c>
      <c r="U172">
        <v>5.9</v>
      </c>
      <c r="V172">
        <v>427.8</v>
      </c>
      <c r="W172">
        <v>5.5</v>
      </c>
      <c r="X172">
        <v>453.1</v>
      </c>
      <c r="Y172">
        <v>5.3</v>
      </c>
      <c r="Z172">
        <v>466.3</v>
      </c>
      <c r="AA172">
        <v>5.5</v>
      </c>
      <c r="AB172">
        <v>475.3</v>
      </c>
      <c r="AC172">
        <v>6.9</v>
      </c>
      <c r="AD172">
        <v>521.1</v>
      </c>
      <c r="AE172">
        <v>6.4</v>
      </c>
    </row>
    <row r="173" spans="1:31" x14ac:dyDescent="0.3">
      <c r="A173" t="s">
        <v>307</v>
      </c>
      <c r="B173" t="str">
        <f>IFERROR(VLOOKUP(A173,'class and classification'!$A$1:$B$338,2,FALSE),VLOOKUP(A173,'class and classification'!$A$340:$B$378,2,FALSE))</f>
        <v>Predominantly Rural</v>
      </c>
      <c r="C173" t="str">
        <f>IFERROR(VLOOKUP(A173,'class and classification'!$A$1:$C$338,3,FALSE),VLOOKUP(A173,'class and classification'!$A$340:$C$378,3,FALSE))</f>
        <v>SD</v>
      </c>
      <c r="D173">
        <v>388.9</v>
      </c>
      <c r="E173">
        <v>15</v>
      </c>
      <c r="F173">
        <v>385.5</v>
      </c>
      <c r="G173">
        <v>11</v>
      </c>
      <c r="H173">
        <v>407.9</v>
      </c>
      <c r="I173">
        <v>9.4</v>
      </c>
      <c r="J173">
        <v>431.9</v>
      </c>
      <c r="K173">
        <v>9.1</v>
      </c>
      <c r="L173">
        <v>421.9</v>
      </c>
      <c r="M173">
        <v>6.8</v>
      </c>
      <c r="N173">
        <v>429.8</v>
      </c>
      <c r="O173">
        <v>11</v>
      </c>
      <c r="P173">
        <v>401.4</v>
      </c>
      <c r="Q173">
        <v>8.5</v>
      </c>
      <c r="R173">
        <v>458</v>
      </c>
      <c r="S173">
        <v>14</v>
      </c>
      <c r="T173">
        <v>461.6</v>
      </c>
      <c r="U173">
        <v>10</v>
      </c>
      <c r="V173">
        <v>432.9</v>
      </c>
      <c r="W173">
        <v>11</v>
      </c>
      <c r="X173">
        <v>481.3</v>
      </c>
      <c r="Y173">
        <v>6.5</v>
      </c>
      <c r="Z173">
        <v>488</v>
      </c>
      <c r="AA173">
        <v>10</v>
      </c>
      <c r="AB173">
        <v>460.5</v>
      </c>
      <c r="AC173">
        <v>10</v>
      </c>
      <c r="AD173">
        <v>454.9</v>
      </c>
      <c r="AE173">
        <v>7.3</v>
      </c>
    </row>
    <row r="174" spans="1:31" x14ac:dyDescent="0.3">
      <c r="A174" t="s">
        <v>447</v>
      </c>
      <c r="B174" t="str">
        <f>IFERROR(VLOOKUP(A174,'class and classification'!$A$1:$B$338,2,FALSE),VLOOKUP(A174,'class and classification'!$A$340:$B$378,2,FALSE))</f>
        <v>Predominantly Rural</v>
      </c>
      <c r="C174" t="str">
        <f>IFERROR(VLOOKUP(A174,'class and classification'!$A$1:$C$338,3,FALSE),VLOOKUP(A174,'class and classification'!$A$340:$C$378,3,FALSE))</f>
        <v>SD</v>
      </c>
      <c r="D174">
        <v>410.4</v>
      </c>
      <c r="E174">
        <v>8.6999999999999993</v>
      </c>
      <c r="F174">
        <v>398.2</v>
      </c>
      <c r="G174">
        <v>8.6</v>
      </c>
      <c r="H174">
        <v>450.1</v>
      </c>
      <c r="I174">
        <v>6.6</v>
      </c>
      <c r="J174">
        <v>454.1</v>
      </c>
      <c r="K174">
        <v>7.5</v>
      </c>
      <c r="L174">
        <v>395.7</v>
      </c>
      <c r="M174">
        <v>8.1</v>
      </c>
      <c r="N174">
        <v>442.1</v>
      </c>
      <c r="O174">
        <v>5.3</v>
      </c>
      <c r="P174">
        <v>428.6</v>
      </c>
      <c r="Q174">
        <v>6.5</v>
      </c>
      <c r="R174">
        <v>433.6</v>
      </c>
      <c r="S174">
        <v>8.6999999999999993</v>
      </c>
      <c r="T174">
        <v>410.7</v>
      </c>
      <c r="U174">
        <v>9.3000000000000007</v>
      </c>
      <c r="V174">
        <v>457.1</v>
      </c>
      <c r="W174">
        <v>6.3</v>
      </c>
      <c r="X174">
        <v>439.8</v>
      </c>
      <c r="Y174">
        <v>7.3</v>
      </c>
      <c r="Z174">
        <v>462</v>
      </c>
      <c r="AA174">
        <v>8.1999999999999993</v>
      </c>
      <c r="AB174">
        <v>516.9</v>
      </c>
      <c r="AC174">
        <v>8.3000000000000007</v>
      </c>
      <c r="AD174">
        <v>539.70000000000005</v>
      </c>
      <c r="AE174">
        <v>6.3</v>
      </c>
    </row>
    <row r="175" spans="1:31" x14ac:dyDescent="0.3">
      <c r="A175" t="s">
        <v>435</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390.3</v>
      </c>
      <c r="E175">
        <v>6.9</v>
      </c>
      <c r="F175">
        <v>427.5</v>
      </c>
      <c r="G175">
        <v>6.4</v>
      </c>
      <c r="H175">
        <v>429</v>
      </c>
      <c r="I175">
        <v>8</v>
      </c>
      <c r="J175">
        <v>440.9</v>
      </c>
      <c r="K175">
        <v>6.7</v>
      </c>
      <c r="L175">
        <v>417.9</v>
      </c>
      <c r="M175">
        <v>10</v>
      </c>
      <c r="N175">
        <v>428.8</v>
      </c>
      <c r="O175">
        <v>7.3</v>
      </c>
      <c r="P175">
        <v>444.1</v>
      </c>
      <c r="Q175">
        <v>6.2</v>
      </c>
      <c r="R175">
        <v>467.3</v>
      </c>
      <c r="S175">
        <v>5.6</v>
      </c>
      <c r="T175">
        <v>440.9</v>
      </c>
      <c r="U175">
        <v>8</v>
      </c>
      <c r="V175">
        <v>479.5</v>
      </c>
      <c r="W175">
        <v>8.1</v>
      </c>
      <c r="X175">
        <v>479.9</v>
      </c>
      <c r="Y175">
        <v>6.6</v>
      </c>
      <c r="Z175">
        <v>461.1</v>
      </c>
      <c r="AA175">
        <v>8.3000000000000007</v>
      </c>
      <c r="AB175">
        <v>474.1</v>
      </c>
      <c r="AC175">
        <v>9</v>
      </c>
      <c r="AD175">
        <v>565.79999999999995</v>
      </c>
      <c r="AE175">
        <v>6.8</v>
      </c>
    </row>
    <row r="176" spans="1:31" x14ac:dyDescent="0.3">
      <c r="A176" t="s">
        <v>379</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420.7</v>
      </c>
      <c r="E176">
        <v>6</v>
      </c>
      <c r="F176">
        <v>421.3</v>
      </c>
      <c r="G176">
        <v>6.9</v>
      </c>
      <c r="H176">
        <v>417.4</v>
      </c>
      <c r="I176">
        <v>7.5</v>
      </c>
      <c r="J176">
        <v>437.4</v>
      </c>
      <c r="K176">
        <v>5.6</v>
      </c>
      <c r="L176">
        <v>416.5</v>
      </c>
      <c r="M176">
        <v>6.3</v>
      </c>
      <c r="N176">
        <v>461.6</v>
      </c>
      <c r="O176">
        <v>6.7</v>
      </c>
      <c r="P176">
        <v>450.2</v>
      </c>
      <c r="Q176">
        <v>6.7</v>
      </c>
      <c r="R176">
        <v>462.8</v>
      </c>
      <c r="S176">
        <v>7.8</v>
      </c>
      <c r="T176">
        <v>504.2</v>
      </c>
      <c r="U176">
        <v>8.1</v>
      </c>
      <c r="V176">
        <v>507</v>
      </c>
      <c r="W176">
        <v>6</v>
      </c>
      <c r="X176">
        <v>561.20000000000005</v>
      </c>
      <c r="Y176">
        <v>5.8</v>
      </c>
      <c r="Z176">
        <v>557.79999999999995</v>
      </c>
      <c r="AA176">
        <v>6.1</v>
      </c>
      <c r="AB176">
        <v>512.29999999999995</v>
      </c>
      <c r="AC176">
        <v>8.1</v>
      </c>
      <c r="AD176">
        <v>597.70000000000005</v>
      </c>
      <c r="AE176">
        <v>9</v>
      </c>
    </row>
    <row r="177" spans="1:31" x14ac:dyDescent="0.3">
      <c r="A177" t="s">
        <v>431</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480</v>
      </c>
      <c r="E177">
        <v>7</v>
      </c>
      <c r="F177">
        <v>489.6</v>
      </c>
      <c r="G177">
        <v>7.5</v>
      </c>
      <c r="H177">
        <v>507.9</v>
      </c>
      <c r="I177">
        <v>8</v>
      </c>
      <c r="J177">
        <v>499.4</v>
      </c>
      <c r="K177">
        <v>7.5</v>
      </c>
      <c r="L177">
        <v>498.1</v>
      </c>
      <c r="M177">
        <v>6.2</v>
      </c>
      <c r="N177">
        <v>506.5</v>
      </c>
      <c r="O177">
        <v>6.2</v>
      </c>
      <c r="P177">
        <v>528.70000000000005</v>
      </c>
      <c r="Q177">
        <v>5</v>
      </c>
      <c r="R177">
        <v>538.9</v>
      </c>
      <c r="S177">
        <v>5.0999999999999996</v>
      </c>
      <c r="T177">
        <v>509.2</v>
      </c>
      <c r="U177">
        <v>5.8</v>
      </c>
      <c r="V177">
        <v>545.20000000000005</v>
      </c>
      <c r="W177">
        <v>5.3</v>
      </c>
      <c r="X177">
        <v>563.20000000000005</v>
      </c>
      <c r="Y177">
        <v>5.7</v>
      </c>
      <c r="Z177">
        <v>547.9</v>
      </c>
      <c r="AA177">
        <v>6.5</v>
      </c>
      <c r="AB177">
        <v>576.9</v>
      </c>
      <c r="AC177">
        <v>8</v>
      </c>
      <c r="AD177">
        <v>581.70000000000005</v>
      </c>
      <c r="AE177">
        <v>5.6</v>
      </c>
    </row>
    <row r="178" spans="1:31" x14ac:dyDescent="0.3">
      <c r="A178" t="s">
        <v>418</v>
      </c>
      <c r="B178" t="str">
        <f>IFERROR(VLOOKUP(A178,'class and classification'!$A$1:$B$338,2,FALSE),VLOOKUP(A178,'class and classification'!$A$340:$B$378,2,FALSE))</f>
        <v>Urban with Significant Rural</v>
      </c>
      <c r="C178" t="str">
        <f>IFERROR(VLOOKUP(A178,'class and classification'!$A$1:$C$338,3,FALSE),VLOOKUP(A178,'class and classification'!$A$340:$C$378,3,FALSE))</f>
        <v>SD</v>
      </c>
      <c r="D178">
        <v>595.4</v>
      </c>
      <c r="E178">
        <v>11</v>
      </c>
      <c r="F178">
        <v>707.4</v>
      </c>
      <c r="G178">
        <v>7.9</v>
      </c>
      <c r="H178">
        <v>655.1</v>
      </c>
      <c r="I178">
        <v>6.3</v>
      </c>
      <c r="J178">
        <v>689.9</v>
      </c>
      <c r="K178">
        <v>6.6</v>
      </c>
      <c r="L178">
        <v>670.6</v>
      </c>
      <c r="M178">
        <v>7.3</v>
      </c>
      <c r="N178">
        <v>672.2</v>
      </c>
      <c r="O178">
        <v>7</v>
      </c>
      <c r="P178">
        <v>640.29999999999995</v>
      </c>
      <c r="Q178">
        <v>7.3</v>
      </c>
      <c r="R178">
        <v>624.70000000000005</v>
      </c>
      <c r="S178">
        <v>8.3000000000000007</v>
      </c>
      <c r="T178">
        <v>652.29999999999995</v>
      </c>
      <c r="U178">
        <v>8.4</v>
      </c>
      <c r="V178">
        <v>617.29999999999995</v>
      </c>
      <c r="W178">
        <v>8.3000000000000007</v>
      </c>
      <c r="X178">
        <v>645</v>
      </c>
      <c r="Y178">
        <v>10</v>
      </c>
      <c r="Z178">
        <v>655.9</v>
      </c>
      <c r="AA178">
        <v>6.7</v>
      </c>
      <c r="AB178">
        <v>628.20000000000005</v>
      </c>
      <c r="AC178">
        <v>11</v>
      </c>
      <c r="AD178">
        <v>764.2</v>
      </c>
      <c r="AE178">
        <v>10</v>
      </c>
    </row>
    <row r="179" spans="1:31" x14ac:dyDescent="0.3">
      <c r="A179" t="s">
        <v>394</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440</v>
      </c>
      <c r="E179">
        <v>5.0999999999999996</v>
      </c>
      <c r="F179">
        <v>457.3</v>
      </c>
      <c r="G179">
        <v>6.7</v>
      </c>
      <c r="H179">
        <v>464.9</v>
      </c>
      <c r="I179">
        <v>5.5</v>
      </c>
      <c r="J179">
        <v>476.4</v>
      </c>
      <c r="K179">
        <v>4.4000000000000004</v>
      </c>
      <c r="L179">
        <v>493.7</v>
      </c>
      <c r="M179">
        <v>5.3</v>
      </c>
      <c r="N179">
        <v>486.8</v>
      </c>
      <c r="O179">
        <v>5.9</v>
      </c>
      <c r="P179">
        <v>487.1</v>
      </c>
      <c r="Q179">
        <v>6.5</v>
      </c>
      <c r="R179">
        <v>518.20000000000005</v>
      </c>
      <c r="S179">
        <v>5.5</v>
      </c>
      <c r="T179">
        <v>508.6</v>
      </c>
      <c r="U179">
        <v>6.4</v>
      </c>
      <c r="V179">
        <v>516.9</v>
      </c>
      <c r="W179">
        <v>6.4</v>
      </c>
      <c r="X179">
        <v>549.79999999999995</v>
      </c>
      <c r="Y179">
        <v>6.4</v>
      </c>
      <c r="Z179">
        <v>572.70000000000005</v>
      </c>
      <c r="AA179">
        <v>7.3</v>
      </c>
      <c r="AB179">
        <v>568.4</v>
      </c>
      <c r="AC179">
        <v>6.9</v>
      </c>
      <c r="AD179">
        <v>633.1</v>
      </c>
      <c r="AE179">
        <v>6.7</v>
      </c>
    </row>
    <row r="180" spans="1:31" x14ac:dyDescent="0.3">
      <c r="A180" t="s">
        <v>322</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417.9</v>
      </c>
      <c r="E180">
        <v>9.1</v>
      </c>
      <c r="F180">
        <v>425.8</v>
      </c>
      <c r="G180">
        <v>8.4</v>
      </c>
      <c r="H180">
        <v>402.9</v>
      </c>
      <c r="I180">
        <v>7.8</v>
      </c>
      <c r="J180">
        <v>438</v>
      </c>
      <c r="K180">
        <v>8.6</v>
      </c>
      <c r="L180">
        <v>429.9</v>
      </c>
      <c r="M180">
        <v>7.7</v>
      </c>
      <c r="N180">
        <v>418.3</v>
      </c>
      <c r="O180">
        <v>7.8</v>
      </c>
      <c r="P180">
        <v>450.7</v>
      </c>
      <c r="Q180">
        <v>6.4</v>
      </c>
      <c r="R180">
        <v>428.6</v>
      </c>
      <c r="S180">
        <v>7.5</v>
      </c>
      <c r="T180">
        <v>447</v>
      </c>
      <c r="U180">
        <v>6.2</v>
      </c>
      <c r="V180">
        <v>462.6</v>
      </c>
      <c r="W180">
        <v>7.8</v>
      </c>
      <c r="X180">
        <v>439.4</v>
      </c>
      <c r="Y180">
        <v>6.7</v>
      </c>
      <c r="Z180">
        <v>430.5</v>
      </c>
      <c r="AA180">
        <v>7.6</v>
      </c>
      <c r="AB180">
        <v>497</v>
      </c>
      <c r="AC180">
        <v>10</v>
      </c>
      <c r="AD180">
        <v>540.6</v>
      </c>
      <c r="AE180">
        <v>11</v>
      </c>
    </row>
    <row r="181" spans="1:31" x14ac:dyDescent="0.3">
      <c r="A181" t="s">
        <v>327</v>
      </c>
      <c r="B181" t="str">
        <f>IFERROR(VLOOKUP(A181,'class and classification'!$A$1:$B$338,2,FALSE),VLOOKUP(A181,'class and classification'!$A$340:$B$378,2,FALSE))</f>
        <v>Predominantly Urban</v>
      </c>
      <c r="C181" t="str">
        <f>IFERROR(VLOOKUP(A181,'class and classification'!$A$1:$C$338,3,FALSE),VLOOKUP(A181,'class and classification'!$A$340:$C$378,3,FALSE))</f>
        <v>SD</v>
      </c>
      <c r="D181">
        <v>420.2</v>
      </c>
      <c r="E181">
        <v>6.8</v>
      </c>
      <c r="F181">
        <v>394.2</v>
      </c>
      <c r="G181">
        <v>6.6</v>
      </c>
      <c r="H181">
        <v>403.7</v>
      </c>
      <c r="I181">
        <v>7</v>
      </c>
      <c r="J181">
        <v>405.6</v>
      </c>
      <c r="K181">
        <v>6.4</v>
      </c>
      <c r="L181">
        <v>405.6</v>
      </c>
      <c r="M181">
        <v>7</v>
      </c>
      <c r="N181">
        <v>450.1</v>
      </c>
      <c r="O181">
        <v>6.3</v>
      </c>
      <c r="P181">
        <v>421.8</v>
      </c>
      <c r="Q181">
        <v>7.3</v>
      </c>
      <c r="R181">
        <v>415.8</v>
      </c>
      <c r="S181">
        <v>5.0999999999999996</v>
      </c>
      <c r="T181">
        <v>460</v>
      </c>
      <c r="U181">
        <v>8</v>
      </c>
      <c r="V181">
        <v>469.6</v>
      </c>
      <c r="W181">
        <v>6.7</v>
      </c>
      <c r="X181">
        <v>462.3</v>
      </c>
      <c r="Y181">
        <v>7.7</v>
      </c>
      <c r="Z181">
        <v>489.6</v>
      </c>
      <c r="AA181">
        <v>8</v>
      </c>
      <c r="AB181">
        <v>464.2</v>
      </c>
      <c r="AC181">
        <v>9</v>
      </c>
      <c r="AD181">
        <v>518.79999999999995</v>
      </c>
      <c r="AE181">
        <v>5.5</v>
      </c>
    </row>
    <row r="182" spans="1:31" x14ac:dyDescent="0.3">
      <c r="A182" t="s">
        <v>436</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351.8</v>
      </c>
      <c r="E182">
        <v>9</v>
      </c>
      <c r="F182">
        <v>372.5</v>
      </c>
      <c r="G182">
        <v>5</v>
      </c>
      <c r="H182">
        <v>384</v>
      </c>
      <c r="I182">
        <v>6.2</v>
      </c>
      <c r="J182">
        <v>399</v>
      </c>
      <c r="K182">
        <v>5.3</v>
      </c>
      <c r="L182">
        <v>402.4</v>
      </c>
      <c r="M182">
        <v>4.9000000000000004</v>
      </c>
      <c r="N182">
        <v>393</v>
      </c>
      <c r="O182">
        <v>8.1999999999999993</v>
      </c>
      <c r="P182">
        <v>424</v>
      </c>
      <c r="Q182">
        <v>6.7</v>
      </c>
      <c r="R182">
        <v>427.4</v>
      </c>
      <c r="S182">
        <v>5.7</v>
      </c>
      <c r="T182">
        <v>442</v>
      </c>
      <c r="U182">
        <v>5.7</v>
      </c>
      <c r="V182">
        <v>439.9</v>
      </c>
      <c r="W182">
        <v>4.7</v>
      </c>
      <c r="X182">
        <v>451.1</v>
      </c>
      <c r="Y182">
        <v>5.5</v>
      </c>
      <c r="Z182">
        <v>492.2</v>
      </c>
      <c r="AA182">
        <v>3.8</v>
      </c>
      <c r="AB182">
        <v>506.3</v>
      </c>
      <c r="AC182">
        <v>8</v>
      </c>
      <c r="AD182">
        <v>527</v>
      </c>
      <c r="AE182">
        <v>5.0999999999999996</v>
      </c>
    </row>
    <row r="183" spans="1:31" x14ac:dyDescent="0.3">
      <c r="A183" t="s">
        <v>301</v>
      </c>
      <c r="B183" t="str">
        <f>IFERROR(VLOOKUP(A183,'class and classification'!$A$1:$B$338,2,FALSE),VLOOKUP(A183,'class and classification'!$A$340:$B$378,2,FALSE))</f>
        <v>Predominantly Urban</v>
      </c>
      <c r="C183" t="str">
        <f>IFERROR(VLOOKUP(A183,'class and classification'!$A$1:$C$338,3,FALSE),VLOOKUP(A183,'class and classification'!$A$340:$C$378,3,FALSE))</f>
        <v>SD</v>
      </c>
      <c r="D183">
        <v>469.5</v>
      </c>
      <c r="E183">
        <v>15</v>
      </c>
      <c r="F183">
        <v>412.8</v>
      </c>
      <c r="G183">
        <v>13</v>
      </c>
      <c r="H183">
        <v>454.3</v>
      </c>
      <c r="I183">
        <v>8.1999999999999993</v>
      </c>
      <c r="J183">
        <v>465</v>
      </c>
      <c r="K183">
        <v>7.4</v>
      </c>
      <c r="L183">
        <v>448.6</v>
      </c>
      <c r="M183">
        <v>8.4</v>
      </c>
      <c r="N183">
        <v>439.2</v>
      </c>
      <c r="O183">
        <v>8.3000000000000007</v>
      </c>
      <c r="P183">
        <v>395.4</v>
      </c>
      <c r="Q183">
        <v>7.6</v>
      </c>
      <c r="R183">
        <v>389.9</v>
      </c>
      <c r="S183">
        <v>9.3000000000000007</v>
      </c>
      <c r="T183">
        <v>459.3</v>
      </c>
      <c r="U183">
        <v>12</v>
      </c>
      <c r="V183">
        <v>486.6</v>
      </c>
      <c r="W183">
        <v>8.1999999999999993</v>
      </c>
      <c r="X183">
        <v>477.3</v>
      </c>
      <c r="Y183">
        <v>8.3000000000000007</v>
      </c>
      <c r="Z183">
        <v>508</v>
      </c>
      <c r="AA183">
        <v>8.4</v>
      </c>
      <c r="AB183">
        <v>459.8</v>
      </c>
      <c r="AC183">
        <v>9.9</v>
      </c>
      <c r="AD183">
        <v>574.9</v>
      </c>
      <c r="AE183">
        <v>8.6</v>
      </c>
    </row>
    <row r="184" spans="1:31" x14ac:dyDescent="0.3">
      <c r="A184" t="s">
        <v>364</v>
      </c>
      <c r="B184" t="str">
        <f>IFERROR(VLOOKUP(A184,'class and classification'!$A$1:$B$338,2,FALSE),VLOOKUP(A184,'class and classification'!$A$340:$B$378,2,FALSE))</f>
        <v>Urban with Significant Rural</v>
      </c>
      <c r="C184" t="str">
        <f>IFERROR(VLOOKUP(A184,'class and classification'!$A$1:$C$338,3,FALSE),VLOOKUP(A184,'class and classification'!$A$340:$C$378,3,FALSE))</f>
        <v>SD</v>
      </c>
      <c r="D184">
        <v>507.7</v>
      </c>
      <c r="E184">
        <v>5.8</v>
      </c>
      <c r="F184">
        <v>512.20000000000005</v>
      </c>
      <c r="G184">
        <v>6.9</v>
      </c>
      <c r="H184">
        <v>520.29999999999995</v>
      </c>
      <c r="I184">
        <v>8.5</v>
      </c>
      <c r="J184">
        <v>482.8</v>
      </c>
      <c r="K184">
        <v>7.6</v>
      </c>
      <c r="L184">
        <v>498.5</v>
      </c>
      <c r="M184">
        <v>8</v>
      </c>
      <c r="N184">
        <v>527.20000000000005</v>
      </c>
      <c r="O184">
        <v>7.5</v>
      </c>
      <c r="P184">
        <v>549.9</v>
      </c>
      <c r="Q184">
        <v>8.3000000000000007</v>
      </c>
      <c r="R184">
        <v>580.79999999999995</v>
      </c>
      <c r="S184">
        <v>7.7</v>
      </c>
      <c r="T184">
        <v>537.79999999999995</v>
      </c>
      <c r="U184">
        <v>8.3000000000000007</v>
      </c>
      <c r="V184">
        <v>566.4</v>
      </c>
      <c r="W184">
        <v>6.6</v>
      </c>
      <c r="X184">
        <v>572.70000000000005</v>
      </c>
      <c r="Y184">
        <v>6.8</v>
      </c>
      <c r="Z184">
        <v>587.29999999999995</v>
      </c>
      <c r="AA184">
        <v>7.4</v>
      </c>
      <c r="AB184">
        <v>650.79999999999995</v>
      </c>
      <c r="AC184">
        <v>6.4</v>
      </c>
      <c r="AD184">
        <v>653.1</v>
      </c>
      <c r="AE184">
        <v>7.6</v>
      </c>
    </row>
    <row r="185" spans="1:31" x14ac:dyDescent="0.3">
      <c r="A185" t="s">
        <v>313</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382.2</v>
      </c>
      <c r="E185">
        <v>7.8</v>
      </c>
      <c r="F185">
        <v>377.7</v>
      </c>
      <c r="G185">
        <v>8.6999999999999993</v>
      </c>
      <c r="H185">
        <v>422.5</v>
      </c>
      <c r="I185">
        <v>9.6999999999999993</v>
      </c>
      <c r="J185">
        <v>409.1</v>
      </c>
      <c r="K185">
        <v>8.3000000000000007</v>
      </c>
      <c r="L185">
        <v>424.1</v>
      </c>
      <c r="M185">
        <v>9.3000000000000007</v>
      </c>
      <c r="N185">
        <v>406.1</v>
      </c>
      <c r="O185">
        <v>10</v>
      </c>
      <c r="P185">
        <v>453.9</v>
      </c>
      <c r="Q185">
        <v>8.1</v>
      </c>
      <c r="R185">
        <v>457.9</v>
      </c>
      <c r="S185">
        <v>7.8</v>
      </c>
      <c r="T185">
        <v>443.5</v>
      </c>
      <c r="U185">
        <v>5.3</v>
      </c>
      <c r="V185">
        <v>465.3</v>
      </c>
      <c r="W185">
        <v>5.5</v>
      </c>
      <c r="X185">
        <v>477.4</v>
      </c>
      <c r="Y185">
        <v>7.8</v>
      </c>
      <c r="Z185">
        <v>531</v>
      </c>
      <c r="AA185">
        <v>7.4</v>
      </c>
      <c r="AB185">
        <v>575.79999999999995</v>
      </c>
      <c r="AC185">
        <v>9.1</v>
      </c>
      <c r="AD185">
        <v>520.70000000000005</v>
      </c>
      <c r="AE185">
        <v>8</v>
      </c>
    </row>
    <row r="186" spans="1:31" x14ac:dyDescent="0.3">
      <c r="A186" t="s">
        <v>374</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v>352.7</v>
      </c>
      <c r="E186">
        <v>9.6999999999999993</v>
      </c>
      <c r="F186">
        <v>394.7</v>
      </c>
      <c r="G186">
        <v>9.6999999999999993</v>
      </c>
      <c r="H186">
        <v>377.3</v>
      </c>
      <c r="I186">
        <v>11</v>
      </c>
      <c r="J186">
        <v>419.5</v>
      </c>
      <c r="K186">
        <v>9</v>
      </c>
      <c r="L186">
        <v>389.2</v>
      </c>
      <c r="M186">
        <v>8.3000000000000007</v>
      </c>
      <c r="N186">
        <v>402.6</v>
      </c>
      <c r="O186">
        <v>10</v>
      </c>
      <c r="P186">
        <v>402.4</v>
      </c>
      <c r="Q186">
        <v>10</v>
      </c>
      <c r="R186">
        <v>450.2</v>
      </c>
      <c r="S186">
        <v>8.8000000000000007</v>
      </c>
      <c r="T186">
        <v>490.7</v>
      </c>
      <c r="U186">
        <v>8.3000000000000007</v>
      </c>
      <c r="V186">
        <v>459.1</v>
      </c>
      <c r="W186">
        <v>7.7</v>
      </c>
      <c r="X186">
        <v>481.3</v>
      </c>
      <c r="Y186">
        <v>7</v>
      </c>
      <c r="Z186">
        <v>485.3</v>
      </c>
      <c r="AA186">
        <v>5.8</v>
      </c>
      <c r="AB186">
        <v>527.6</v>
      </c>
      <c r="AC186">
        <v>7</v>
      </c>
      <c r="AD186">
        <v>512.5</v>
      </c>
      <c r="AE186">
        <v>6.2</v>
      </c>
    </row>
    <row r="187" spans="1:31" x14ac:dyDescent="0.3">
      <c r="A187" t="s">
        <v>332</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456.6</v>
      </c>
      <c r="E187">
        <v>8.4</v>
      </c>
      <c r="F187">
        <v>485.9</v>
      </c>
      <c r="G187">
        <v>7.7</v>
      </c>
      <c r="H187">
        <v>506.2</v>
      </c>
      <c r="I187">
        <v>7.6</v>
      </c>
      <c r="J187">
        <v>484.5</v>
      </c>
      <c r="K187">
        <v>6.7</v>
      </c>
      <c r="L187">
        <v>468</v>
      </c>
      <c r="M187">
        <v>6.7</v>
      </c>
      <c r="N187">
        <v>450.8</v>
      </c>
      <c r="O187">
        <v>6.8</v>
      </c>
      <c r="P187">
        <v>444.5</v>
      </c>
      <c r="Q187">
        <v>7.1</v>
      </c>
      <c r="R187">
        <v>446.1</v>
      </c>
      <c r="S187">
        <v>5.5</v>
      </c>
      <c r="T187">
        <v>533.5</v>
      </c>
      <c r="U187">
        <v>6.6</v>
      </c>
      <c r="V187">
        <v>520.5</v>
      </c>
      <c r="W187">
        <v>5.3</v>
      </c>
      <c r="X187">
        <v>507.5</v>
      </c>
      <c r="Y187">
        <v>6.7</v>
      </c>
      <c r="Z187">
        <v>530.70000000000005</v>
      </c>
      <c r="AA187">
        <v>6.4</v>
      </c>
      <c r="AB187">
        <v>527.1</v>
      </c>
      <c r="AC187">
        <v>8.6999999999999993</v>
      </c>
      <c r="AD187">
        <v>579.20000000000005</v>
      </c>
      <c r="AE187">
        <v>5.5</v>
      </c>
    </row>
    <row r="188" spans="1:31" x14ac:dyDescent="0.3">
      <c r="A188" t="s">
        <v>308</v>
      </c>
      <c r="B188" t="str">
        <f>IFERROR(VLOOKUP(A188,'class and classification'!$A$1:$B$338,2,FALSE),VLOOKUP(A188,'class and classification'!$A$340:$B$378,2,FALSE))</f>
        <v>Predominantly Rural</v>
      </c>
      <c r="C188" t="str">
        <f>IFERROR(VLOOKUP(A188,'class and classification'!$A$1:$C$338,3,FALSE),VLOOKUP(A188,'class and classification'!$A$340:$C$378,3,FALSE))</f>
        <v>SD</v>
      </c>
      <c r="D188">
        <v>478.7</v>
      </c>
      <c r="E188">
        <v>5.9</v>
      </c>
      <c r="F188">
        <v>435.2</v>
      </c>
      <c r="G188">
        <v>5.0999999999999996</v>
      </c>
      <c r="H188">
        <v>466.2</v>
      </c>
      <c r="I188">
        <v>6.9</v>
      </c>
      <c r="J188">
        <v>479.1</v>
      </c>
      <c r="K188">
        <v>5.8</v>
      </c>
      <c r="L188">
        <v>481.2</v>
      </c>
      <c r="M188">
        <v>4.5999999999999996</v>
      </c>
      <c r="N188">
        <v>480.2</v>
      </c>
      <c r="O188">
        <v>5.5</v>
      </c>
      <c r="P188">
        <v>478.4</v>
      </c>
      <c r="Q188">
        <v>5.5</v>
      </c>
      <c r="R188">
        <v>482.6</v>
      </c>
      <c r="S188">
        <v>4.0999999999999996</v>
      </c>
      <c r="T188">
        <v>522</v>
      </c>
      <c r="U188">
        <v>4.9000000000000004</v>
      </c>
      <c r="V188">
        <v>509.7</v>
      </c>
      <c r="W188">
        <v>5.3</v>
      </c>
      <c r="X188">
        <v>526</v>
      </c>
      <c r="Y188">
        <v>4.5999999999999996</v>
      </c>
      <c r="Z188">
        <v>542.1</v>
      </c>
      <c r="AA188">
        <v>5.4</v>
      </c>
      <c r="AB188">
        <v>567.20000000000005</v>
      </c>
      <c r="AC188">
        <v>3.7</v>
      </c>
      <c r="AD188">
        <v>577.70000000000005</v>
      </c>
      <c r="AE188">
        <v>5.0999999999999996</v>
      </c>
    </row>
    <row r="189" spans="1:31" x14ac:dyDescent="0.3">
      <c r="A189" t="s">
        <v>375</v>
      </c>
      <c r="B189" t="str">
        <f>IFERROR(VLOOKUP(A189,'class and classification'!$A$1:$B$338,2,FALSE),VLOOKUP(A189,'class and classification'!$A$340:$B$378,2,FALSE))</f>
        <v>Predominantly Urban</v>
      </c>
      <c r="C189" t="str">
        <f>IFERROR(VLOOKUP(A189,'class and classification'!$A$1:$C$338,3,FALSE),VLOOKUP(A189,'class and classification'!$A$340:$C$378,3,FALSE))</f>
        <v>SD</v>
      </c>
      <c r="D189">
        <v>414.3</v>
      </c>
      <c r="E189">
        <v>6.2</v>
      </c>
      <c r="F189">
        <v>468.6</v>
      </c>
      <c r="G189">
        <v>5.3</v>
      </c>
      <c r="H189">
        <v>466.3</v>
      </c>
      <c r="I189">
        <v>5</v>
      </c>
      <c r="J189">
        <v>471.4</v>
      </c>
      <c r="K189">
        <v>5.2</v>
      </c>
      <c r="L189">
        <v>461</v>
      </c>
      <c r="M189">
        <v>6.4</v>
      </c>
      <c r="N189">
        <v>483.8</v>
      </c>
      <c r="O189">
        <v>6.1</v>
      </c>
      <c r="P189">
        <v>461.8</v>
      </c>
      <c r="Q189">
        <v>6.5</v>
      </c>
      <c r="R189">
        <v>478</v>
      </c>
      <c r="S189">
        <v>7.3</v>
      </c>
      <c r="T189">
        <v>500.7</v>
      </c>
      <c r="U189">
        <v>5.7</v>
      </c>
      <c r="V189">
        <v>497.3</v>
      </c>
      <c r="W189">
        <v>5.8</v>
      </c>
      <c r="X189">
        <v>501.4</v>
      </c>
      <c r="Y189">
        <v>5.8</v>
      </c>
      <c r="Z189">
        <v>511.5</v>
      </c>
      <c r="AA189">
        <v>4.7</v>
      </c>
      <c r="AB189">
        <v>538.1</v>
      </c>
      <c r="AC189">
        <v>5.3</v>
      </c>
      <c r="AD189">
        <v>600.70000000000005</v>
      </c>
      <c r="AE189">
        <v>6</v>
      </c>
    </row>
    <row r="190" spans="1:31" x14ac:dyDescent="0.3">
      <c r="A190" t="s">
        <v>333</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430.7</v>
      </c>
      <c r="E190">
        <v>7.6</v>
      </c>
      <c r="F190">
        <v>426.1</v>
      </c>
      <c r="G190">
        <v>7</v>
      </c>
      <c r="H190">
        <v>441.3</v>
      </c>
      <c r="I190">
        <v>5.8</v>
      </c>
      <c r="J190">
        <v>427.1</v>
      </c>
      <c r="K190">
        <v>6</v>
      </c>
      <c r="L190">
        <v>437.9</v>
      </c>
      <c r="M190">
        <v>4.9000000000000004</v>
      </c>
      <c r="N190">
        <v>460</v>
      </c>
      <c r="O190">
        <v>5.6</v>
      </c>
      <c r="P190">
        <v>459.5</v>
      </c>
      <c r="Q190">
        <v>5.7</v>
      </c>
      <c r="R190">
        <v>449.7</v>
      </c>
      <c r="S190">
        <v>7.4</v>
      </c>
      <c r="T190">
        <v>460</v>
      </c>
      <c r="U190">
        <v>6.6</v>
      </c>
      <c r="V190">
        <v>432.3</v>
      </c>
      <c r="W190">
        <v>6.9</v>
      </c>
      <c r="X190">
        <v>505.6</v>
      </c>
      <c r="Y190">
        <v>6.9</v>
      </c>
      <c r="Z190">
        <v>524</v>
      </c>
      <c r="AA190">
        <v>6.9</v>
      </c>
      <c r="AB190">
        <v>449.5</v>
      </c>
      <c r="AC190">
        <v>8.6</v>
      </c>
      <c r="AD190">
        <v>512.4</v>
      </c>
      <c r="AE190">
        <v>7</v>
      </c>
    </row>
    <row r="191" spans="1:31" x14ac:dyDescent="0.3">
      <c r="A191" t="s">
        <v>309</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v>392</v>
      </c>
      <c r="E191">
        <v>14</v>
      </c>
      <c r="F191">
        <v>393.9</v>
      </c>
      <c r="G191">
        <v>11</v>
      </c>
      <c r="H191">
        <v>422.3</v>
      </c>
      <c r="I191">
        <v>10</v>
      </c>
      <c r="J191">
        <v>390.7</v>
      </c>
      <c r="K191">
        <v>9.6999999999999993</v>
      </c>
      <c r="L191">
        <v>405.9</v>
      </c>
      <c r="M191">
        <v>11</v>
      </c>
      <c r="N191">
        <v>416.9</v>
      </c>
      <c r="O191">
        <v>9.9</v>
      </c>
      <c r="P191">
        <v>414.5</v>
      </c>
      <c r="Q191">
        <v>8.9</v>
      </c>
      <c r="R191">
        <v>426.3</v>
      </c>
      <c r="S191">
        <v>15</v>
      </c>
      <c r="T191">
        <v>444</v>
      </c>
      <c r="U191">
        <v>13</v>
      </c>
      <c r="V191">
        <v>482.5</v>
      </c>
      <c r="W191">
        <v>12</v>
      </c>
      <c r="X191">
        <v>439.7</v>
      </c>
      <c r="Y191">
        <v>10</v>
      </c>
      <c r="Z191">
        <v>502.6</v>
      </c>
      <c r="AA191">
        <v>9.3000000000000007</v>
      </c>
      <c r="AB191">
        <v>447.5</v>
      </c>
      <c r="AC191">
        <v>16</v>
      </c>
      <c r="AD191">
        <v>477.9</v>
      </c>
      <c r="AE191">
        <v>8.1999999999999993</v>
      </c>
    </row>
    <row r="192" spans="1:31" x14ac:dyDescent="0.3">
      <c r="A192" t="s">
        <v>411</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518.70000000000005</v>
      </c>
      <c r="E192">
        <v>3.6</v>
      </c>
      <c r="F192">
        <v>523.79999999999995</v>
      </c>
      <c r="G192">
        <v>3.7</v>
      </c>
      <c r="H192">
        <v>539.9</v>
      </c>
      <c r="I192">
        <v>2.9</v>
      </c>
      <c r="J192">
        <v>547.70000000000005</v>
      </c>
      <c r="K192">
        <v>3.4</v>
      </c>
      <c r="L192">
        <v>555.79999999999995</v>
      </c>
      <c r="M192">
        <v>3.1</v>
      </c>
      <c r="N192">
        <v>566.29999999999995</v>
      </c>
      <c r="O192">
        <v>3.9</v>
      </c>
      <c r="P192">
        <v>588.9</v>
      </c>
      <c r="Q192">
        <v>2.9</v>
      </c>
      <c r="R192">
        <v>579.6</v>
      </c>
      <c r="S192">
        <v>3.1</v>
      </c>
      <c r="T192">
        <v>596.6</v>
      </c>
      <c r="U192">
        <v>3</v>
      </c>
      <c r="V192">
        <v>647.1</v>
      </c>
      <c r="W192">
        <v>2.2999999999999998</v>
      </c>
      <c r="X192">
        <v>662</v>
      </c>
      <c r="Y192">
        <v>3.5</v>
      </c>
      <c r="Z192">
        <v>657.6</v>
      </c>
      <c r="AA192">
        <v>2.7</v>
      </c>
      <c r="AB192">
        <v>685.7</v>
      </c>
      <c r="AC192">
        <v>3.5</v>
      </c>
      <c r="AD192">
        <v>687</v>
      </c>
      <c r="AE192">
        <v>5</v>
      </c>
    </row>
    <row r="193" spans="1:31" x14ac:dyDescent="0.3">
      <c r="A193" t="s">
        <v>281</v>
      </c>
      <c r="B193" t="str">
        <f>IFERROR(VLOOKUP(A193,'class and classification'!$A$1:$B$338,2,FALSE),VLOOKUP(A193,'class and classification'!$A$340:$B$378,2,FALSE))</f>
        <v>Predominantly Urban</v>
      </c>
      <c r="C193" t="str">
        <f>IFERROR(VLOOKUP(A193,'class and classification'!$A$1:$C$338,3,FALSE),VLOOKUP(A193,'class and classification'!$A$340:$C$378,3,FALSE))</f>
        <v>SD</v>
      </c>
      <c r="D193">
        <v>419.9</v>
      </c>
      <c r="E193">
        <v>7.3</v>
      </c>
      <c r="F193">
        <v>385</v>
      </c>
      <c r="G193">
        <v>6</v>
      </c>
      <c r="H193">
        <v>410.8</v>
      </c>
      <c r="I193">
        <v>7.6</v>
      </c>
      <c r="J193">
        <v>379</v>
      </c>
      <c r="K193">
        <v>8.4</v>
      </c>
      <c r="L193">
        <v>435.5</v>
      </c>
      <c r="M193">
        <v>8.8000000000000007</v>
      </c>
      <c r="N193">
        <v>420.5</v>
      </c>
      <c r="O193">
        <v>8.6</v>
      </c>
      <c r="P193">
        <v>460.9</v>
      </c>
      <c r="Q193">
        <v>7.4</v>
      </c>
      <c r="R193">
        <v>441.7</v>
      </c>
      <c r="S193">
        <v>6.7</v>
      </c>
      <c r="T193">
        <v>468.6</v>
      </c>
      <c r="U193">
        <v>7.4</v>
      </c>
      <c r="V193">
        <v>519.6</v>
      </c>
      <c r="W193">
        <v>9.8000000000000007</v>
      </c>
      <c r="X193">
        <v>549.70000000000005</v>
      </c>
      <c r="Y193">
        <v>7.8</v>
      </c>
      <c r="Z193">
        <v>467.5</v>
      </c>
      <c r="AA193">
        <v>8.6</v>
      </c>
      <c r="AB193">
        <v>427.3</v>
      </c>
      <c r="AC193">
        <v>7.8</v>
      </c>
      <c r="AD193">
        <v>510.9</v>
      </c>
      <c r="AE193">
        <v>7.2</v>
      </c>
    </row>
    <row r="194" spans="1:31" x14ac:dyDescent="0.3">
      <c r="A194" t="s">
        <v>282</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425.8</v>
      </c>
      <c r="E194">
        <v>6.9</v>
      </c>
      <c r="F194">
        <v>479</v>
      </c>
      <c r="G194">
        <v>4.3</v>
      </c>
      <c r="H194">
        <v>495.7</v>
      </c>
      <c r="I194">
        <v>4.8</v>
      </c>
      <c r="J194">
        <v>427.7</v>
      </c>
      <c r="K194">
        <v>5</v>
      </c>
      <c r="L194">
        <v>444.6</v>
      </c>
      <c r="M194">
        <v>5.5</v>
      </c>
      <c r="N194">
        <v>461</v>
      </c>
      <c r="O194">
        <v>5.5</v>
      </c>
      <c r="P194">
        <v>464.6</v>
      </c>
      <c r="Q194">
        <v>4.5999999999999996</v>
      </c>
      <c r="R194">
        <v>476.9</v>
      </c>
      <c r="S194">
        <v>4.5</v>
      </c>
      <c r="T194">
        <v>498.5</v>
      </c>
      <c r="U194">
        <v>5.3</v>
      </c>
      <c r="V194">
        <v>509.6</v>
      </c>
      <c r="W194">
        <v>5.5</v>
      </c>
      <c r="X194">
        <v>562</v>
      </c>
      <c r="Y194">
        <v>3.9</v>
      </c>
      <c r="Z194">
        <v>540.9</v>
      </c>
      <c r="AA194">
        <v>4.8</v>
      </c>
      <c r="AB194">
        <v>491.4</v>
      </c>
      <c r="AC194">
        <v>7.1</v>
      </c>
      <c r="AD194">
        <v>542.1</v>
      </c>
      <c r="AE194">
        <v>5.2</v>
      </c>
    </row>
    <row r="195" spans="1:31" x14ac:dyDescent="0.3">
      <c r="A195" t="s">
        <v>339</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v>412.1</v>
      </c>
      <c r="E195">
        <v>9.8000000000000007</v>
      </c>
      <c r="F195">
        <v>451.2</v>
      </c>
      <c r="G195">
        <v>7.2</v>
      </c>
      <c r="H195">
        <v>491.7</v>
      </c>
      <c r="I195">
        <v>6.5</v>
      </c>
      <c r="J195">
        <v>479.6</v>
      </c>
      <c r="K195">
        <v>9.6999999999999993</v>
      </c>
      <c r="L195">
        <v>449.9</v>
      </c>
      <c r="M195">
        <v>7.6</v>
      </c>
      <c r="N195">
        <v>443.7</v>
      </c>
      <c r="O195">
        <v>6.9</v>
      </c>
      <c r="P195">
        <v>491.7</v>
      </c>
      <c r="Q195">
        <v>8</v>
      </c>
      <c r="R195">
        <v>476.1</v>
      </c>
      <c r="S195">
        <v>8.1999999999999993</v>
      </c>
      <c r="T195">
        <v>469.2</v>
      </c>
      <c r="U195">
        <v>7.3</v>
      </c>
      <c r="V195">
        <v>454</v>
      </c>
      <c r="W195">
        <v>9.3000000000000007</v>
      </c>
      <c r="X195">
        <v>483.6</v>
      </c>
      <c r="Y195">
        <v>6.9</v>
      </c>
      <c r="Z195">
        <v>524.9</v>
      </c>
      <c r="AA195">
        <v>5.6</v>
      </c>
      <c r="AB195">
        <v>490.4</v>
      </c>
      <c r="AC195">
        <v>5.7</v>
      </c>
      <c r="AD195">
        <v>661.6</v>
      </c>
      <c r="AE195">
        <v>6.9</v>
      </c>
    </row>
    <row r="196" spans="1:31" x14ac:dyDescent="0.3">
      <c r="A196" t="s">
        <v>419</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564.29999999999995</v>
      </c>
      <c r="E196">
        <v>6</v>
      </c>
      <c r="F196">
        <v>561.5</v>
      </c>
      <c r="G196">
        <v>6.1</v>
      </c>
      <c r="H196">
        <v>565.4</v>
      </c>
      <c r="I196">
        <v>6.4</v>
      </c>
      <c r="J196">
        <v>602</v>
      </c>
      <c r="K196">
        <v>6.6</v>
      </c>
      <c r="L196">
        <v>650.29999999999995</v>
      </c>
      <c r="M196">
        <v>4.5</v>
      </c>
      <c r="N196">
        <v>610.4</v>
      </c>
      <c r="O196">
        <v>5.9</v>
      </c>
      <c r="P196">
        <v>599.9</v>
      </c>
      <c r="Q196">
        <v>5.6</v>
      </c>
      <c r="R196">
        <v>650</v>
      </c>
      <c r="S196">
        <v>5.0999999999999996</v>
      </c>
      <c r="T196">
        <v>613.4</v>
      </c>
      <c r="U196">
        <v>7.5</v>
      </c>
      <c r="V196">
        <v>639.70000000000005</v>
      </c>
      <c r="W196">
        <v>7.3</v>
      </c>
      <c r="X196">
        <v>605.29999999999995</v>
      </c>
      <c r="Y196">
        <v>6.2</v>
      </c>
      <c r="Z196">
        <v>624.4</v>
      </c>
      <c r="AA196">
        <v>5.8</v>
      </c>
      <c r="AB196">
        <v>652.1</v>
      </c>
      <c r="AC196">
        <v>7.1</v>
      </c>
      <c r="AD196">
        <v>603.4</v>
      </c>
      <c r="AE196">
        <v>7.1</v>
      </c>
    </row>
    <row r="197" spans="1:31" x14ac:dyDescent="0.3">
      <c r="A197" t="s">
        <v>283</v>
      </c>
      <c r="B197" t="str">
        <f>IFERROR(VLOOKUP(A197,'class and classification'!$A$1:$B$338,2,FALSE),VLOOKUP(A197,'class and classification'!$A$340:$B$378,2,FALSE))</f>
        <v>Predominantly Rural</v>
      </c>
      <c r="C197" t="str">
        <f>IFERROR(VLOOKUP(A197,'class and classification'!$A$1:$C$338,3,FALSE),VLOOKUP(A197,'class and classification'!$A$340:$C$378,3,FALSE))</f>
        <v>SD</v>
      </c>
      <c r="D197">
        <v>476.5</v>
      </c>
      <c r="E197">
        <v>15</v>
      </c>
      <c r="F197">
        <v>409.1</v>
      </c>
      <c r="G197">
        <v>8.3000000000000007</v>
      </c>
      <c r="H197">
        <v>449.6</v>
      </c>
      <c r="I197">
        <v>10</v>
      </c>
      <c r="J197">
        <v>500.4</v>
      </c>
      <c r="K197">
        <v>9.1</v>
      </c>
      <c r="L197">
        <v>482.6</v>
      </c>
      <c r="M197">
        <v>12</v>
      </c>
      <c r="N197">
        <v>445</v>
      </c>
      <c r="O197">
        <v>12</v>
      </c>
      <c r="P197">
        <v>556.20000000000005</v>
      </c>
      <c r="Q197">
        <v>11</v>
      </c>
      <c r="R197">
        <v>506.4</v>
      </c>
      <c r="S197">
        <v>14</v>
      </c>
      <c r="T197">
        <v>532.70000000000005</v>
      </c>
      <c r="U197">
        <v>14</v>
      </c>
      <c r="V197">
        <v>597.4</v>
      </c>
      <c r="W197">
        <v>13</v>
      </c>
      <c r="X197">
        <v>581.4</v>
      </c>
      <c r="Y197">
        <v>13</v>
      </c>
      <c r="Z197">
        <v>668.9</v>
      </c>
      <c r="AA197">
        <v>11</v>
      </c>
      <c r="AB197">
        <v>717.8</v>
      </c>
      <c r="AC197">
        <v>6.1</v>
      </c>
      <c r="AD197">
        <v>784.9</v>
      </c>
      <c r="AE197">
        <v>12</v>
      </c>
    </row>
    <row r="198" spans="1:31" x14ac:dyDescent="0.3">
      <c r="A198" t="s">
        <v>291</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414.7</v>
      </c>
      <c r="E198">
        <v>20</v>
      </c>
      <c r="F198">
        <v>412.1</v>
      </c>
      <c r="G198">
        <v>11</v>
      </c>
      <c r="H198">
        <v>357.3</v>
      </c>
      <c r="I198">
        <v>13</v>
      </c>
      <c r="J198">
        <v>445</v>
      </c>
      <c r="K198">
        <v>12</v>
      </c>
      <c r="L198">
        <v>456.7</v>
      </c>
      <c r="M198">
        <v>13</v>
      </c>
      <c r="N198">
        <v>464.5</v>
      </c>
      <c r="O198">
        <v>15</v>
      </c>
      <c r="P198">
        <v>472</v>
      </c>
      <c r="Q198">
        <v>8.3000000000000007</v>
      </c>
      <c r="R198">
        <v>445.3</v>
      </c>
      <c r="S198">
        <v>12</v>
      </c>
      <c r="T198">
        <v>447</v>
      </c>
      <c r="U198">
        <v>11</v>
      </c>
      <c r="V198">
        <v>484.9</v>
      </c>
      <c r="W198">
        <v>12</v>
      </c>
      <c r="X198">
        <v>511.8</v>
      </c>
      <c r="Y198">
        <v>15</v>
      </c>
      <c r="Z198">
        <v>519.4</v>
      </c>
      <c r="AA198">
        <v>12</v>
      </c>
      <c r="AB198">
        <v>487.5</v>
      </c>
      <c r="AC198">
        <v>13</v>
      </c>
      <c r="AD198">
        <v>562.29999999999995</v>
      </c>
      <c r="AE198">
        <v>14</v>
      </c>
    </row>
    <row r="199" spans="1:31" x14ac:dyDescent="0.3">
      <c r="A199" t="s">
        <v>357</v>
      </c>
      <c r="B199" t="str">
        <f>IFERROR(VLOOKUP(A199,'class and classification'!$A$1:$B$338,2,FALSE),VLOOKUP(A199,'class and classification'!$A$340:$B$378,2,FALSE))</f>
        <v>Predominantly Urban</v>
      </c>
      <c r="C199" t="str">
        <f>IFERROR(VLOOKUP(A199,'class and classification'!$A$1:$C$338,3,FALSE),VLOOKUP(A199,'class and classification'!$A$340:$C$378,3,FALSE))</f>
        <v>SD</v>
      </c>
      <c r="D199">
        <v>430.6</v>
      </c>
      <c r="E199">
        <v>11</v>
      </c>
      <c r="F199">
        <v>452.4</v>
      </c>
      <c r="G199">
        <v>8.6</v>
      </c>
      <c r="H199">
        <v>440.1</v>
      </c>
      <c r="I199">
        <v>11</v>
      </c>
      <c r="J199">
        <v>441.9</v>
      </c>
      <c r="K199">
        <v>12</v>
      </c>
      <c r="L199">
        <v>431.5</v>
      </c>
      <c r="M199">
        <v>9.3000000000000007</v>
      </c>
      <c r="N199">
        <v>464.5</v>
      </c>
      <c r="O199">
        <v>11</v>
      </c>
      <c r="P199">
        <v>470.5</v>
      </c>
      <c r="Q199">
        <v>12</v>
      </c>
      <c r="R199">
        <v>528.9</v>
      </c>
      <c r="S199">
        <v>8.3000000000000007</v>
      </c>
      <c r="T199">
        <v>467.5</v>
      </c>
      <c r="U199">
        <v>11</v>
      </c>
      <c r="V199">
        <v>488.4</v>
      </c>
      <c r="W199">
        <v>9.1999999999999993</v>
      </c>
      <c r="X199">
        <v>576.4</v>
      </c>
      <c r="Y199">
        <v>11</v>
      </c>
      <c r="Z199">
        <v>610.4</v>
      </c>
      <c r="AA199">
        <v>8.4</v>
      </c>
      <c r="AB199">
        <v>520.29999999999995</v>
      </c>
      <c r="AC199">
        <v>11</v>
      </c>
      <c r="AD199">
        <v>595</v>
      </c>
      <c r="AE199">
        <v>8.9</v>
      </c>
    </row>
    <row r="200" spans="1:31" x14ac:dyDescent="0.3">
      <c r="A200" t="s">
        <v>284</v>
      </c>
      <c r="B200" t="str">
        <f>IFERROR(VLOOKUP(A200,'class and classification'!$A$1:$B$338,2,FALSE),VLOOKUP(A200,'class and classification'!$A$340:$B$378,2,FALSE))</f>
        <v>Predominantly Urban</v>
      </c>
      <c r="C200" t="str">
        <f>IFERROR(VLOOKUP(A200,'class and classification'!$A$1:$C$338,3,FALSE),VLOOKUP(A200,'class and classification'!$A$340:$C$378,3,FALSE))</f>
        <v>SD</v>
      </c>
      <c r="D200">
        <v>322.8</v>
      </c>
      <c r="E200">
        <v>11</v>
      </c>
      <c r="F200">
        <v>387.3</v>
      </c>
      <c r="G200">
        <v>10</v>
      </c>
      <c r="H200">
        <v>399.8</v>
      </c>
      <c r="I200">
        <v>9.1999999999999993</v>
      </c>
      <c r="J200">
        <v>367.4</v>
      </c>
      <c r="K200">
        <v>7.1</v>
      </c>
      <c r="L200">
        <v>400.2</v>
      </c>
      <c r="M200">
        <v>9.1</v>
      </c>
      <c r="N200">
        <v>394.3</v>
      </c>
      <c r="O200">
        <v>9.8000000000000007</v>
      </c>
      <c r="P200">
        <v>426.2</v>
      </c>
      <c r="Q200">
        <v>12</v>
      </c>
      <c r="R200">
        <v>421.7</v>
      </c>
      <c r="S200">
        <v>14</v>
      </c>
      <c r="T200">
        <v>384.3</v>
      </c>
      <c r="U200">
        <v>7.3</v>
      </c>
      <c r="V200">
        <v>393.5</v>
      </c>
      <c r="W200">
        <v>11</v>
      </c>
      <c r="X200">
        <v>445.1</v>
      </c>
      <c r="Y200">
        <v>8.6</v>
      </c>
      <c r="Z200">
        <v>451.6</v>
      </c>
      <c r="AA200">
        <v>10</v>
      </c>
      <c r="AB200">
        <v>538.5</v>
      </c>
      <c r="AC200">
        <v>11</v>
      </c>
      <c r="AD200">
        <v>499</v>
      </c>
      <c r="AE200">
        <v>13</v>
      </c>
    </row>
    <row r="201" spans="1:31" x14ac:dyDescent="0.3">
      <c r="A201" t="s">
        <v>385</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398.1</v>
      </c>
      <c r="E201">
        <v>15</v>
      </c>
      <c r="F201">
        <v>419.3</v>
      </c>
      <c r="G201">
        <v>12</v>
      </c>
      <c r="H201">
        <v>400</v>
      </c>
      <c r="I201">
        <v>8.6</v>
      </c>
      <c r="J201">
        <v>424.7</v>
      </c>
      <c r="K201">
        <v>9.3000000000000007</v>
      </c>
      <c r="L201">
        <v>427.4</v>
      </c>
      <c r="M201">
        <v>8</v>
      </c>
      <c r="N201">
        <v>370.7</v>
      </c>
      <c r="O201">
        <v>9.1999999999999993</v>
      </c>
      <c r="P201">
        <v>381</v>
      </c>
      <c r="Q201">
        <v>10</v>
      </c>
      <c r="R201">
        <v>415.2</v>
      </c>
      <c r="S201">
        <v>9.6</v>
      </c>
      <c r="T201">
        <v>431.2</v>
      </c>
      <c r="U201">
        <v>9.9</v>
      </c>
      <c r="V201">
        <v>438.4</v>
      </c>
      <c r="W201">
        <v>14</v>
      </c>
      <c r="X201">
        <v>414.5</v>
      </c>
      <c r="Y201">
        <v>14</v>
      </c>
      <c r="Z201">
        <v>475.6</v>
      </c>
      <c r="AA201">
        <v>7.1</v>
      </c>
      <c r="AB201">
        <v>433.6</v>
      </c>
      <c r="AC201">
        <v>11</v>
      </c>
      <c r="AD201">
        <v>532.20000000000005</v>
      </c>
      <c r="AE201">
        <v>11</v>
      </c>
    </row>
    <row r="202" spans="1:31" x14ac:dyDescent="0.3">
      <c r="A202" t="s">
        <v>334</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512.4</v>
      </c>
      <c r="E202">
        <v>7.5</v>
      </c>
      <c r="F202">
        <v>546.79999999999995</v>
      </c>
      <c r="G202">
        <v>7.2</v>
      </c>
      <c r="H202">
        <v>526.20000000000005</v>
      </c>
      <c r="I202">
        <v>8.8000000000000007</v>
      </c>
      <c r="J202">
        <v>503</v>
      </c>
      <c r="K202">
        <v>8.1999999999999993</v>
      </c>
      <c r="L202">
        <v>530.70000000000005</v>
      </c>
      <c r="M202">
        <v>5.5</v>
      </c>
      <c r="N202">
        <v>563.1</v>
      </c>
      <c r="O202">
        <v>6.4</v>
      </c>
      <c r="P202">
        <v>562.29999999999995</v>
      </c>
      <c r="Q202">
        <v>6.7</v>
      </c>
      <c r="R202">
        <v>560.20000000000005</v>
      </c>
      <c r="S202">
        <v>5.6</v>
      </c>
      <c r="T202">
        <v>575.9</v>
      </c>
      <c r="U202">
        <v>6.8</v>
      </c>
      <c r="V202">
        <v>581.9</v>
      </c>
      <c r="W202">
        <v>7.5</v>
      </c>
      <c r="X202">
        <v>651.6</v>
      </c>
      <c r="Y202">
        <v>8.9</v>
      </c>
      <c r="Z202">
        <v>607.9</v>
      </c>
      <c r="AA202">
        <v>5.4</v>
      </c>
      <c r="AB202">
        <v>692</v>
      </c>
      <c r="AC202">
        <v>8.8000000000000007</v>
      </c>
      <c r="AD202">
        <v>692.5</v>
      </c>
      <c r="AE202">
        <v>7.7</v>
      </c>
    </row>
    <row r="203" spans="1:31" x14ac:dyDescent="0.3">
      <c r="A203" t="s">
        <v>420</v>
      </c>
      <c r="B203" t="str">
        <f>IFERROR(VLOOKUP(A203,'class and classification'!$A$1:$B$338,2,FALSE),VLOOKUP(A203,'class and classification'!$A$340:$B$378,2,FALSE))</f>
        <v>Predominantly Urban</v>
      </c>
      <c r="C203" t="str">
        <f>IFERROR(VLOOKUP(A203,'class and classification'!$A$1:$C$338,3,FALSE),VLOOKUP(A203,'class and classification'!$A$340:$C$378,3,FALSE))</f>
        <v>SD</v>
      </c>
      <c r="D203">
        <v>631</v>
      </c>
      <c r="E203">
        <v>5.6</v>
      </c>
      <c r="F203">
        <v>642.4</v>
      </c>
      <c r="G203">
        <v>7</v>
      </c>
      <c r="H203">
        <v>639.29999999999995</v>
      </c>
      <c r="I203">
        <v>7.2</v>
      </c>
      <c r="J203">
        <v>621</v>
      </c>
      <c r="K203">
        <v>5.6</v>
      </c>
      <c r="L203">
        <v>650.1</v>
      </c>
      <c r="M203">
        <v>8</v>
      </c>
      <c r="N203">
        <v>655.4</v>
      </c>
      <c r="O203">
        <v>7.7</v>
      </c>
      <c r="P203">
        <v>663</v>
      </c>
      <c r="Q203">
        <v>5.8</v>
      </c>
      <c r="R203">
        <v>670.8</v>
      </c>
      <c r="S203">
        <v>5.7</v>
      </c>
      <c r="T203">
        <v>684.6</v>
      </c>
      <c r="U203">
        <v>6.5</v>
      </c>
      <c r="V203">
        <v>651.20000000000005</v>
      </c>
      <c r="W203">
        <v>8</v>
      </c>
      <c r="X203">
        <v>671.9</v>
      </c>
      <c r="Y203">
        <v>7.8</v>
      </c>
      <c r="Z203">
        <v>742.2</v>
      </c>
      <c r="AA203">
        <v>5.5</v>
      </c>
      <c r="AB203">
        <v>672.7</v>
      </c>
      <c r="AC203">
        <v>10</v>
      </c>
      <c r="AD203">
        <v>802.1</v>
      </c>
      <c r="AE203">
        <v>8.9</v>
      </c>
    </row>
    <row r="204" spans="1:31" x14ac:dyDescent="0.3">
      <c r="A204" t="s">
        <v>323</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458.2</v>
      </c>
      <c r="E204">
        <v>11</v>
      </c>
      <c r="F204">
        <v>474.8</v>
      </c>
      <c r="G204">
        <v>9.4</v>
      </c>
      <c r="H204">
        <v>520</v>
      </c>
      <c r="I204">
        <v>6.6</v>
      </c>
      <c r="J204">
        <v>465.8</v>
      </c>
      <c r="K204">
        <v>8.6999999999999993</v>
      </c>
      <c r="L204">
        <v>469.1</v>
      </c>
      <c r="M204">
        <v>9.6</v>
      </c>
      <c r="N204">
        <v>489.7</v>
      </c>
      <c r="O204">
        <v>10</v>
      </c>
      <c r="P204">
        <v>521.29999999999995</v>
      </c>
      <c r="Q204">
        <v>9.1</v>
      </c>
      <c r="R204">
        <v>499</v>
      </c>
      <c r="S204">
        <v>5.9</v>
      </c>
      <c r="T204">
        <v>508.2</v>
      </c>
      <c r="U204">
        <v>6</v>
      </c>
      <c r="V204">
        <v>536.1</v>
      </c>
      <c r="W204">
        <v>6.7</v>
      </c>
      <c r="X204">
        <v>587.70000000000005</v>
      </c>
      <c r="Y204">
        <v>7.8</v>
      </c>
      <c r="Z204">
        <v>592.29999999999995</v>
      </c>
      <c r="AA204">
        <v>7.4</v>
      </c>
      <c r="AB204">
        <v>590.29999999999995</v>
      </c>
      <c r="AC204">
        <v>8.4</v>
      </c>
      <c r="AD204">
        <v>614.6</v>
      </c>
      <c r="AE204">
        <v>9</v>
      </c>
    </row>
    <row r="205" spans="1:31" x14ac:dyDescent="0.3">
      <c r="A205" t="s">
        <v>395</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639.70000000000005</v>
      </c>
      <c r="E205">
        <v>7.4</v>
      </c>
      <c r="F205">
        <v>652.70000000000005</v>
      </c>
      <c r="G205">
        <v>7.6</v>
      </c>
      <c r="H205">
        <v>644.70000000000005</v>
      </c>
      <c r="I205">
        <v>7.4</v>
      </c>
      <c r="J205">
        <v>634.4</v>
      </c>
      <c r="K205">
        <v>7.1</v>
      </c>
      <c r="L205">
        <v>653</v>
      </c>
      <c r="M205">
        <v>6.5</v>
      </c>
      <c r="N205">
        <v>623</v>
      </c>
      <c r="O205">
        <v>7.3</v>
      </c>
      <c r="P205">
        <v>650.1</v>
      </c>
      <c r="Q205">
        <v>6</v>
      </c>
      <c r="R205">
        <v>591.79999999999995</v>
      </c>
      <c r="S205">
        <v>9.5</v>
      </c>
      <c r="T205">
        <v>559.5</v>
      </c>
      <c r="U205">
        <v>9.6999999999999993</v>
      </c>
      <c r="V205">
        <v>639.1</v>
      </c>
      <c r="W205">
        <v>6.5</v>
      </c>
      <c r="X205">
        <v>696.3</v>
      </c>
      <c r="Y205">
        <v>7</v>
      </c>
      <c r="Z205">
        <v>706.2</v>
      </c>
      <c r="AA205">
        <v>5.6</v>
      </c>
      <c r="AB205">
        <v>676.5</v>
      </c>
      <c r="AC205">
        <v>11</v>
      </c>
      <c r="AD205">
        <v>678.7</v>
      </c>
      <c r="AE205">
        <v>7</v>
      </c>
    </row>
    <row r="206" spans="1:31" x14ac:dyDescent="0.3">
      <c r="A206" t="s">
        <v>292</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393.8</v>
      </c>
      <c r="E206">
        <v>9.8000000000000007</v>
      </c>
      <c r="F206">
        <v>384.2</v>
      </c>
      <c r="G206">
        <v>5.6</v>
      </c>
      <c r="H206">
        <v>423.4</v>
      </c>
      <c r="I206">
        <v>5.4</v>
      </c>
      <c r="J206">
        <v>399.1</v>
      </c>
      <c r="K206">
        <v>8.4</v>
      </c>
      <c r="L206">
        <v>395.7</v>
      </c>
      <c r="M206">
        <v>7.7</v>
      </c>
      <c r="N206">
        <v>412.6</v>
      </c>
      <c r="O206">
        <v>6.4</v>
      </c>
      <c r="P206">
        <v>420.2</v>
      </c>
      <c r="Q206">
        <v>8</v>
      </c>
      <c r="R206">
        <v>410.4</v>
      </c>
      <c r="S206">
        <v>8</v>
      </c>
      <c r="T206">
        <v>461.1</v>
      </c>
      <c r="U206">
        <v>6.6</v>
      </c>
      <c r="V206">
        <v>454.4</v>
      </c>
      <c r="W206">
        <v>7.9</v>
      </c>
      <c r="X206">
        <v>468.2</v>
      </c>
      <c r="Y206">
        <v>6.4</v>
      </c>
      <c r="Z206">
        <v>491.5</v>
      </c>
      <c r="AA206">
        <v>5.8</v>
      </c>
      <c r="AB206">
        <v>455.1</v>
      </c>
      <c r="AC206">
        <v>7.8</v>
      </c>
      <c r="AD206">
        <v>502.4</v>
      </c>
      <c r="AE206">
        <v>5</v>
      </c>
    </row>
    <row r="207" spans="1:31" x14ac:dyDescent="0.3">
      <c r="A207" t="s">
        <v>293</v>
      </c>
      <c r="B207" t="str">
        <f>IFERROR(VLOOKUP(A207,'class and classification'!$A$1:$B$338,2,FALSE),VLOOKUP(A207,'class and classification'!$A$340:$B$378,2,FALSE))</f>
        <v>Urban with Significant Rural</v>
      </c>
      <c r="C207" t="str">
        <f>IFERROR(VLOOKUP(A207,'class and classification'!$A$1:$C$338,3,FALSE),VLOOKUP(A207,'class and classification'!$A$340:$C$378,3,FALSE))</f>
        <v>SD</v>
      </c>
      <c r="D207">
        <v>411.5</v>
      </c>
      <c r="E207">
        <v>8.5</v>
      </c>
      <c r="F207">
        <v>403.1</v>
      </c>
      <c r="G207">
        <v>8.5</v>
      </c>
      <c r="H207">
        <v>425.3</v>
      </c>
      <c r="I207">
        <v>6.8</v>
      </c>
      <c r="J207">
        <v>456.1</v>
      </c>
      <c r="K207">
        <v>8.3000000000000007</v>
      </c>
      <c r="L207">
        <v>432.2</v>
      </c>
      <c r="M207">
        <v>7.5</v>
      </c>
      <c r="N207">
        <v>440.6</v>
      </c>
      <c r="O207">
        <v>6.8</v>
      </c>
      <c r="P207">
        <v>445.9</v>
      </c>
      <c r="Q207">
        <v>7.7</v>
      </c>
      <c r="R207">
        <v>445.2</v>
      </c>
      <c r="S207">
        <v>6.7</v>
      </c>
      <c r="T207">
        <v>460</v>
      </c>
      <c r="U207">
        <v>4.9000000000000004</v>
      </c>
      <c r="V207">
        <v>464.2</v>
      </c>
      <c r="W207">
        <v>6.2</v>
      </c>
      <c r="X207">
        <v>467.5</v>
      </c>
      <c r="Y207">
        <v>7.8</v>
      </c>
      <c r="Z207">
        <v>479.7</v>
      </c>
      <c r="AA207">
        <v>6.9</v>
      </c>
      <c r="AB207">
        <v>516.4</v>
      </c>
      <c r="AC207">
        <v>5.8</v>
      </c>
      <c r="AD207">
        <v>503.1</v>
      </c>
      <c r="AE207">
        <v>7.6</v>
      </c>
    </row>
    <row r="208" spans="1:31" x14ac:dyDescent="0.3">
      <c r="A208" t="s">
        <v>448</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399.2</v>
      </c>
      <c r="E208">
        <v>6.5</v>
      </c>
      <c r="F208">
        <v>400</v>
      </c>
      <c r="G208">
        <v>6.3</v>
      </c>
      <c r="H208">
        <v>402.5</v>
      </c>
      <c r="I208">
        <v>6.7</v>
      </c>
      <c r="J208">
        <v>405</v>
      </c>
      <c r="K208">
        <v>7.3</v>
      </c>
      <c r="L208">
        <v>437.7</v>
      </c>
      <c r="M208">
        <v>6.2</v>
      </c>
      <c r="N208">
        <v>427.8</v>
      </c>
      <c r="O208">
        <v>7.2</v>
      </c>
      <c r="P208">
        <v>442.6</v>
      </c>
      <c r="Q208">
        <v>7.9</v>
      </c>
      <c r="R208">
        <v>447.7</v>
      </c>
      <c r="S208">
        <v>6.9</v>
      </c>
      <c r="T208">
        <v>439.4</v>
      </c>
      <c r="U208">
        <v>6.8</v>
      </c>
      <c r="V208">
        <v>457.8</v>
      </c>
      <c r="W208">
        <v>6.4</v>
      </c>
      <c r="X208">
        <v>454</v>
      </c>
      <c r="Y208">
        <v>7.1</v>
      </c>
      <c r="Z208">
        <v>482.4</v>
      </c>
      <c r="AA208">
        <v>7.4</v>
      </c>
      <c r="AB208">
        <v>495.6</v>
      </c>
      <c r="AC208">
        <v>9</v>
      </c>
      <c r="AD208">
        <v>518.9</v>
      </c>
      <c r="AE208">
        <v>4.8</v>
      </c>
    </row>
    <row r="209" spans="1:31" x14ac:dyDescent="0.3">
      <c r="A209" t="s">
        <v>294</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513.9</v>
      </c>
      <c r="E209">
        <v>8.9</v>
      </c>
      <c r="F209">
        <v>500.3</v>
      </c>
      <c r="G209">
        <v>6.9</v>
      </c>
      <c r="H209">
        <v>537.70000000000005</v>
      </c>
      <c r="I209">
        <v>7.4</v>
      </c>
      <c r="J209">
        <v>482.8</v>
      </c>
      <c r="K209">
        <v>6.1</v>
      </c>
      <c r="L209">
        <v>511.7</v>
      </c>
      <c r="M209">
        <v>8.4</v>
      </c>
      <c r="N209">
        <v>514.70000000000005</v>
      </c>
      <c r="O209">
        <v>7.7</v>
      </c>
      <c r="P209">
        <v>517.1</v>
      </c>
      <c r="Q209">
        <v>9</v>
      </c>
      <c r="R209">
        <v>519.79999999999995</v>
      </c>
      <c r="S209">
        <v>7.6</v>
      </c>
      <c r="T209">
        <v>501.6</v>
      </c>
      <c r="U209">
        <v>9.5</v>
      </c>
      <c r="V209">
        <v>552</v>
      </c>
      <c r="W209">
        <v>8.4</v>
      </c>
      <c r="X209">
        <v>536.6</v>
      </c>
      <c r="Y209">
        <v>8.6999999999999993</v>
      </c>
      <c r="Z209">
        <v>578.9</v>
      </c>
      <c r="AA209">
        <v>6.8</v>
      </c>
      <c r="AB209">
        <v>544.70000000000005</v>
      </c>
      <c r="AC209">
        <v>8.1</v>
      </c>
      <c r="AD209">
        <v>596</v>
      </c>
      <c r="AE209">
        <v>6</v>
      </c>
    </row>
    <row r="210" spans="1:31" x14ac:dyDescent="0.3">
      <c r="A210" t="s">
        <v>404</v>
      </c>
      <c r="B210" t="str">
        <f>IFERROR(VLOOKUP(A210,'class and classification'!$A$1:$B$338,2,FALSE),VLOOKUP(A210,'class and classification'!$A$340:$B$378,2,FALSE))</f>
        <v>Predominantly Rural</v>
      </c>
      <c r="C210" t="str">
        <f>IFERROR(VLOOKUP(A210,'class and classification'!$A$1:$C$338,3,FALSE),VLOOKUP(A210,'class and classification'!$A$340:$C$378,3,FALSE))</f>
        <v>SD</v>
      </c>
      <c r="D210">
        <v>544.9</v>
      </c>
      <c r="E210">
        <v>8.4</v>
      </c>
      <c r="F210">
        <v>489</v>
      </c>
      <c r="G210">
        <v>7.2</v>
      </c>
      <c r="H210">
        <v>518.29999999999995</v>
      </c>
      <c r="I210">
        <v>7.2</v>
      </c>
      <c r="J210">
        <v>503</v>
      </c>
      <c r="K210">
        <v>7.6</v>
      </c>
      <c r="L210">
        <v>507.4</v>
      </c>
      <c r="M210">
        <v>7.2</v>
      </c>
      <c r="N210">
        <v>527.6</v>
      </c>
      <c r="O210">
        <v>8.4</v>
      </c>
      <c r="P210">
        <v>532.70000000000005</v>
      </c>
      <c r="Q210">
        <v>8.3000000000000007</v>
      </c>
      <c r="R210">
        <v>490.9</v>
      </c>
      <c r="S210">
        <v>8</v>
      </c>
      <c r="T210">
        <v>534.9</v>
      </c>
      <c r="U210">
        <v>8.5</v>
      </c>
      <c r="V210">
        <v>542.9</v>
      </c>
      <c r="W210">
        <v>7.1</v>
      </c>
      <c r="X210">
        <v>536.79999999999995</v>
      </c>
      <c r="Y210">
        <v>6</v>
      </c>
      <c r="Z210">
        <v>594</v>
      </c>
      <c r="AA210">
        <v>7.8</v>
      </c>
      <c r="AB210">
        <v>583.79999999999995</v>
      </c>
      <c r="AC210">
        <v>9.5</v>
      </c>
      <c r="AD210">
        <v>590.29999999999995</v>
      </c>
      <c r="AE210">
        <v>8</v>
      </c>
    </row>
    <row r="211" spans="1:31" x14ac:dyDescent="0.3">
      <c r="A211" t="s">
        <v>450</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t="s">
        <v>40</v>
      </c>
      <c r="E211" t="s">
        <v>40</v>
      </c>
      <c r="F211" t="s">
        <v>40</v>
      </c>
      <c r="G211" t="s">
        <v>40</v>
      </c>
      <c r="H211" t="s">
        <v>40</v>
      </c>
      <c r="I211" t="s">
        <v>40</v>
      </c>
      <c r="J211" t="s">
        <v>40</v>
      </c>
      <c r="K211" t="s">
        <v>40</v>
      </c>
      <c r="L211" t="s">
        <v>40</v>
      </c>
      <c r="M211" t="s">
        <v>40</v>
      </c>
      <c r="N211" t="s">
        <v>40</v>
      </c>
      <c r="O211" t="s">
        <v>40</v>
      </c>
      <c r="P211" t="s">
        <v>40</v>
      </c>
      <c r="Q211" t="s">
        <v>40</v>
      </c>
      <c r="R211" t="s">
        <v>40</v>
      </c>
      <c r="S211" t="s">
        <v>40</v>
      </c>
      <c r="T211" t="s">
        <v>40</v>
      </c>
      <c r="U211" t="s">
        <v>40</v>
      </c>
      <c r="V211" t="s">
        <v>40</v>
      </c>
      <c r="W211" t="s">
        <v>40</v>
      </c>
      <c r="X211">
        <v>517</v>
      </c>
      <c r="Y211">
        <v>5.9</v>
      </c>
      <c r="Z211">
        <v>566.70000000000005</v>
      </c>
      <c r="AA211">
        <v>5.2</v>
      </c>
      <c r="AB211">
        <v>543</v>
      </c>
      <c r="AC211">
        <v>3.9</v>
      </c>
      <c r="AD211">
        <v>539.20000000000005</v>
      </c>
      <c r="AE211">
        <v>5.8</v>
      </c>
    </row>
    <row r="212" spans="1:31" x14ac:dyDescent="0.3">
      <c r="A212" t="s">
        <v>347</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v>592.4</v>
      </c>
      <c r="E212">
        <v>7.5</v>
      </c>
      <c r="F212">
        <v>597.9</v>
      </c>
      <c r="G212">
        <v>5.7</v>
      </c>
      <c r="H212">
        <v>600.4</v>
      </c>
      <c r="I212">
        <v>5.8</v>
      </c>
      <c r="J212">
        <v>573.20000000000005</v>
      </c>
      <c r="K212">
        <v>5.0999999999999996</v>
      </c>
      <c r="L212">
        <v>606.9</v>
      </c>
      <c r="M212">
        <v>6.7</v>
      </c>
      <c r="N212">
        <v>599.1</v>
      </c>
      <c r="O212">
        <v>6.5</v>
      </c>
      <c r="P212">
        <v>608</v>
      </c>
      <c r="Q212">
        <v>6.7</v>
      </c>
      <c r="R212">
        <v>619.4</v>
      </c>
      <c r="S212">
        <v>5.9</v>
      </c>
      <c r="T212">
        <v>632.5</v>
      </c>
      <c r="U212">
        <v>6</v>
      </c>
      <c r="V212">
        <v>631.79999999999995</v>
      </c>
      <c r="W212">
        <v>6.6</v>
      </c>
      <c r="X212">
        <v>700.3</v>
      </c>
      <c r="Y212">
        <v>5.5</v>
      </c>
      <c r="Z212">
        <v>714.9</v>
      </c>
      <c r="AA212">
        <v>3.8</v>
      </c>
      <c r="AB212">
        <v>669.1</v>
      </c>
      <c r="AC212">
        <v>5.8</v>
      </c>
      <c r="AD212">
        <v>722.5</v>
      </c>
      <c r="AE212">
        <v>5</v>
      </c>
    </row>
    <row r="213" spans="1:31" x14ac:dyDescent="0.3">
      <c r="A213" t="s">
        <v>302</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v>495.3</v>
      </c>
      <c r="E213">
        <v>9.3000000000000007</v>
      </c>
      <c r="F213">
        <v>431.7</v>
      </c>
      <c r="G213">
        <v>7.3</v>
      </c>
      <c r="H213">
        <v>430.2</v>
      </c>
      <c r="I213">
        <v>6.5</v>
      </c>
      <c r="J213">
        <v>479.1</v>
      </c>
      <c r="K213">
        <v>8.1</v>
      </c>
      <c r="L213">
        <v>480.3</v>
      </c>
      <c r="M213">
        <v>5.4</v>
      </c>
      <c r="N213">
        <v>491.1</v>
      </c>
      <c r="O213">
        <v>5.5</v>
      </c>
      <c r="P213">
        <v>470.8</v>
      </c>
      <c r="Q213">
        <v>7.1</v>
      </c>
      <c r="R213">
        <v>484.1</v>
      </c>
      <c r="S213">
        <v>6.6</v>
      </c>
      <c r="T213">
        <v>489</v>
      </c>
      <c r="U213">
        <v>6.2</v>
      </c>
      <c r="V213">
        <v>496.6</v>
      </c>
      <c r="W213">
        <v>6.2</v>
      </c>
      <c r="X213">
        <v>537.1</v>
      </c>
      <c r="Y213">
        <v>7.3</v>
      </c>
      <c r="Z213">
        <v>553.70000000000005</v>
      </c>
      <c r="AA213">
        <v>7.2</v>
      </c>
      <c r="AB213">
        <v>566.20000000000005</v>
      </c>
      <c r="AC213">
        <v>7.5</v>
      </c>
      <c r="AD213">
        <v>575.6</v>
      </c>
      <c r="AE213">
        <v>7.7</v>
      </c>
    </row>
    <row r="214" spans="1:31" x14ac:dyDescent="0.3">
      <c r="A214" t="s">
        <v>437</v>
      </c>
      <c r="B214" t="str">
        <f>IFERROR(VLOOKUP(A214,'class and classification'!$A$1:$B$338,2,FALSE),VLOOKUP(A214,'class and classification'!$A$340:$B$378,2,FALSE))</f>
        <v>Predominantly Rural</v>
      </c>
      <c r="C214" t="str">
        <f>IFERROR(VLOOKUP(A214,'class and classification'!$A$1:$C$338,3,FALSE),VLOOKUP(A214,'class and classification'!$A$340:$C$378,3,FALSE))</f>
        <v>SD</v>
      </c>
      <c r="D214">
        <v>411.9</v>
      </c>
      <c r="E214">
        <v>8.5</v>
      </c>
      <c r="F214">
        <v>412.8</v>
      </c>
      <c r="G214">
        <v>8.1</v>
      </c>
      <c r="H214">
        <v>401.7</v>
      </c>
      <c r="I214">
        <v>6.6</v>
      </c>
      <c r="J214">
        <v>383.8</v>
      </c>
      <c r="K214">
        <v>7.5</v>
      </c>
      <c r="L214">
        <v>386.7</v>
      </c>
      <c r="M214">
        <v>6.7</v>
      </c>
      <c r="N214">
        <v>397.2</v>
      </c>
      <c r="O214">
        <v>7.1</v>
      </c>
      <c r="P214">
        <v>431.8</v>
      </c>
      <c r="Q214">
        <v>6.6</v>
      </c>
      <c r="R214">
        <v>432.5</v>
      </c>
      <c r="S214">
        <v>5.8</v>
      </c>
      <c r="T214">
        <v>447.8</v>
      </c>
      <c r="U214">
        <v>8.3000000000000007</v>
      </c>
      <c r="V214">
        <v>476.2</v>
      </c>
      <c r="W214">
        <v>6.4</v>
      </c>
      <c r="X214">
        <v>510</v>
      </c>
      <c r="Y214">
        <v>6.5</v>
      </c>
      <c r="Z214">
        <v>494.6</v>
      </c>
      <c r="AA214">
        <v>6.5</v>
      </c>
      <c r="AB214">
        <v>479.3</v>
      </c>
      <c r="AC214">
        <v>9</v>
      </c>
      <c r="AD214">
        <v>563.70000000000005</v>
      </c>
      <c r="AE214">
        <v>6.1</v>
      </c>
    </row>
    <row r="215" spans="1:31" x14ac:dyDescent="0.3">
      <c r="A215" t="s">
        <v>314</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406.8</v>
      </c>
      <c r="E215">
        <v>7.1</v>
      </c>
      <c r="F215">
        <v>383.6</v>
      </c>
      <c r="G215">
        <v>7.2</v>
      </c>
      <c r="H215">
        <v>436</v>
      </c>
      <c r="I215">
        <v>4.3</v>
      </c>
      <c r="J215">
        <v>418.2</v>
      </c>
      <c r="K215">
        <v>5.0999999999999996</v>
      </c>
      <c r="L215">
        <v>413.1</v>
      </c>
      <c r="M215">
        <v>5</v>
      </c>
      <c r="N215">
        <v>398.4</v>
      </c>
      <c r="O215">
        <v>6.1</v>
      </c>
      <c r="P215">
        <v>433.6</v>
      </c>
      <c r="Q215">
        <v>5.5</v>
      </c>
      <c r="R215">
        <v>439.1</v>
      </c>
      <c r="S215">
        <v>5.6</v>
      </c>
      <c r="T215">
        <v>439.2</v>
      </c>
      <c r="U215">
        <v>7.2</v>
      </c>
      <c r="V215">
        <v>447.3</v>
      </c>
      <c r="W215">
        <v>4.9000000000000004</v>
      </c>
      <c r="X215">
        <v>462.6</v>
      </c>
      <c r="Y215">
        <v>8.1999999999999993</v>
      </c>
      <c r="Z215">
        <v>487.9</v>
      </c>
      <c r="AA215">
        <v>6.5</v>
      </c>
      <c r="AB215">
        <v>508.6</v>
      </c>
      <c r="AC215">
        <v>7.1</v>
      </c>
      <c r="AD215">
        <v>556.9</v>
      </c>
      <c r="AE215">
        <v>6.3</v>
      </c>
    </row>
    <row r="216" spans="1:31" x14ac:dyDescent="0.3">
      <c r="A216" t="s">
        <v>315</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432.8</v>
      </c>
      <c r="E216">
        <v>8.8000000000000007</v>
      </c>
      <c r="F216">
        <v>416.9</v>
      </c>
      <c r="G216">
        <v>7.3</v>
      </c>
      <c r="H216">
        <v>447.1</v>
      </c>
      <c r="I216">
        <v>7.6</v>
      </c>
      <c r="J216">
        <v>401.7</v>
      </c>
      <c r="K216">
        <v>7.5</v>
      </c>
      <c r="L216">
        <v>409.3</v>
      </c>
      <c r="M216">
        <v>6.1</v>
      </c>
      <c r="N216">
        <v>452.4</v>
      </c>
      <c r="O216">
        <v>6.7</v>
      </c>
      <c r="P216">
        <v>433.1</v>
      </c>
      <c r="Q216">
        <v>6.9</v>
      </c>
      <c r="R216">
        <v>432</v>
      </c>
      <c r="S216">
        <v>6.8</v>
      </c>
      <c r="T216">
        <v>434.3</v>
      </c>
      <c r="U216">
        <v>6</v>
      </c>
      <c r="V216">
        <v>446.5</v>
      </c>
      <c r="W216">
        <v>5</v>
      </c>
      <c r="X216">
        <v>452.9</v>
      </c>
      <c r="Y216">
        <v>6.6</v>
      </c>
      <c r="Z216">
        <v>515.70000000000005</v>
      </c>
      <c r="AA216">
        <v>6.2</v>
      </c>
      <c r="AB216">
        <v>543.1</v>
      </c>
      <c r="AC216">
        <v>7.7</v>
      </c>
      <c r="AD216">
        <v>563.9</v>
      </c>
      <c r="AE216">
        <v>5.9</v>
      </c>
    </row>
    <row r="217" spans="1:31" x14ac:dyDescent="0.3">
      <c r="A217" t="s">
        <v>275</v>
      </c>
      <c r="B217" t="str">
        <f>IFERROR(VLOOKUP(A217,'class and classification'!$A$1:$B$338,2,FALSE),VLOOKUP(A217,'class and classification'!$A$340:$B$378,2,FALSE))</f>
        <v>Predominantly Rural</v>
      </c>
      <c r="C217" t="str">
        <f>IFERROR(VLOOKUP(A217,'class and classification'!$A$1:$C$338,3,FALSE),VLOOKUP(A217,'class and classification'!$A$340:$C$378,3,FALSE))</f>
        <v>SD</v>
      </c>
      <c r="D217">
        <v>437.3</v>
      </c>
      <c r="E217">
        <v>6.2</v>
      </c>
      <c r="F217">
        <v>416</v>
      </c>
      <c r="G217">
        <v>7.6</v>
      </c>
      <c r="H217">
        <v>440.8</v>
      </c>
      <c r="I217">
        <v>8.1999999999999993</v>
      </c>
      <c r="J217">
        <v>399.7</v>
      </c>
      <c r="K217">
        <v>7.7</v>
      </c>
      <c r="L217">
        <v>401.4</v>
      </c>
      <c r="M217">
        <v>7.4</v>
      </c>
      <c r="N217">
        <v>435.1</v>
      </c>
      <c r="O217">
        <v>6.5</v>
      </c>
      <c r="P217">
        <v>421.4</v>
      </c>
      <c r="Q217">
        <v>8.1999999999999993</v>
      </c>
      <c r="R217">
        <v>449</v>
      </c>
      <c r="S217">
        <v>7.7</v>
      </c>
      <c r="T217">
        <v>481.7</v>
      </c>
      <c r="U217">
        <v>8</v>
      </c>
      <c r="V217">
        <v>477</v>
      </c>
      <c r="W217">
        <v>8.1999999999999993</v>
      </c>
      <c r="X217">
        <v>503.1</v>
      </c>
      <c r="Y217">
        <v>7.9</v>
      </c>
      <c r="Z217">
        <v>464</v>
      </c>
      <c r="AA217">
        <v>7.5</v>
      </c>
      <c r="AB217">
        <v>449.3</v>
      </c>
      <c r="AC217">
        <v>7.5</v>
      </c>
      <c r="AD217">
        <v>504.2</v>
      </c>
      <c r="AE217">
        <v>6.5</v>
      </c>
    </row>
    <row r="218" spans="1:31" x14ac:dyDescent="0.3">
      <c r="A218"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v>471.2</v>
      </c>
      <c r="E218">
        <v>7.7</v>
      </c>
      <c r="F218">
        <v>486.1</v>
      </c>
      <c r="G218">
        <v>6.1</v>
      </c>
      <c r="H218">
        <v>479.2</v>
      </c>
      <c r="I218">
        <v>5.4</v>
      </c>
      <c r="J218">
        <v>487.8</v>
      </c>
      <c r="K218">
        <v>5.8</v>
      </c>
      <c r="L218">
        <v>496.6</v>
      </c>
      <c r="M218">
        <v>6.3</v>
      </c>
      <c r="N218">
        <v>475.6</v>
      </c>
      <c r="O218">
        <v>5.9</v>
      </c>
      <c r="P218">
        <v>470.4</v>
      </c>
      <c r="Q218">
        <v>6.2</v>
      </c>
      <c r="R218">
        <v>489.1</v>
      </c>
      <c r="S218">
        <v>5.8</v>
      </c>
      <c r="T218">
        <v>499.7</v>
      </c>
      <c r="U218">
        <v>7</v>
      </c>
      <c r="V218">
        <v>538.79999999999995</v>
      </c>
      <c r="W218">
        <v>6.7</v>
      </c>
      <c r="X218">
        <v>566.70000000000005</v>
      </c>
      <c r="Y218">
        <v>7</v>
      </c>
      <c r="Z218">
        <v>565.1</v>
      </c>
      <c r="AA218">
        <v>4.9000000000000004</v>
      </c>
      <c r="AB218">
        <v>558.1</v>
      </c>
      <c r="AC218">
        <v>8.5</v>
      </c>
      <c r="AD218">
        <v>617.9</v>
      </c>
      <c r="AE218">
        <v>5.3</v>
      </c>
    </row>
    <row r="219" spans="1:31" x14ac:dyDescent="0.3">
      <c r="A219" t="s">
        <v>412</v>
      </c>
      <c r="B219" t="str">
        <f>IFERROR(VLOOKUP(A219,'class and classification'!$A$1:$B$338,2,FALSE),VLOOKUP(A219,'class and classification'!$A$340:$B$378,2,FALSE))</f>
        <v>Predominantly Rural</v>
      </c>
      <c r="C219" t="str">
        <f>IFERROR(VLOOKUP(A219,'class and classification'!$A$1:$C$338,3,FALSE),VLOOKUP(A219,'class and classification'!$A$340:$C$378,3,FALSE))</f>
        <v>SD</v>
      </c>
      <c r="D219">
        <v>452.5</v>
      </c>
      <c r="E219">
        <v>8.6999999999999993</v>
      </c>
      <c r="F219">
        <v>464</v>
      </c>
      <c r="G219">
        <v>6.3</v>
      </c>
      <c r="H219">
        <v>479.1</v>
      </c>
      <c r="I219">
        <v>7.2</v>
      </c>
      <c r="J219">
        <v>488.7</v>
      </c>
      <c r="K219">
        <v>6</v>
      </c>
      <c r="L219">
        <v>520.5</v>
      </c>
      <c r="M219">
        <v>7</v>
      </c>
      <c r="N219">
        <v>498.6</v>
      </c>
      <c r="O219">
        <v>5.9</v>
      </c>
      <c r="P219">
        <v>551.9</v>
      </c>
      <c r="Q219">
        <v>6.6</v>
      </c>
      <c r="R219">
        <v>583.1</v>
      </c>
      <c r="S219">
        <v>4.8</v>
      </c>
      <c r="T219">
        <v>580.20000000000005</v>
      </c>
      <c r="U219">
        <v>5.2</v>
      </c>
      <c r="V219">
        <v>564.79999999999995</v>
      </c>
      <c r="W219">
        <v>6</v>
      </c>
      <c r="X219">
        <v>568.5</v>
      </c>
      <c r="Y219">
        <v>4.9000000000000004</v>
      </c>
      <c r="Z219">
        <v>596.29999999999995</v>
      </c>
      <c r="AA219">
        <v>6.3</v>
      </c>
      <c r="AB219">
        <v>632.20000000000005</v>
      </c>
      <c r="AC219">
        <v>7.2</v>
      </c>
      <c r="AD219">
        <v>650.79999999999995</v>
      </c>
      <c r="AE219">
        <v>6.5</v>
      </c>
    </row>
    <row r="220" spans="1:31" x14ac:dyDescent="0.3">
      <c r="A220" t="s">
        <v>285</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468.6</v>
      </c>
      <c r="E220">
        <v>6.3</v>
      </c>
      <c r="F220">
        <v>397.8</v>
      </c>
      <c r="G220">
        <v>6.7</v>
      </c>
      <c r="H220">
        <v>428</v>
      </c>
      <c r="I220">
        <v>6.3</v>
      </c>
      <c r="J220">
        <v>443.3</v>
      </c>
      <c r="K220">
        <v>7.2</v>
      </c>
      <c r="L220">
        <v>431.5</v>
      </c>
      <c r="M220">
        <v>4.5</v>
      </c>
      <c r="N220">
        <v>449.8</v>
      </c>
      <c r="O220">
        <v>6.6</v>
      </c>
      <c r="P220">
        <v>459.1</v>
      </c>
      <c r="Q220">
        <v>5.2</v>
      </c>
      <c r="R220">
        <v>455.9</v>
      </c>
      <c r="S220">
        <v>4</v>
      </c>
      <c r="T220">
        <v>486.6</v>
      </c>
      <c r="U220">
        <v>5.2</v>
      </c>
      <c r="V220">
        <v>480.8</v>
      </c>
      <c r="W220">
        <v>6.2</v>
      </c>
      <c r="X220">
        <v>491.7</v>
      </c>
      <c r="Y220">
        <v>5.7</v>
      </c>
      <c r="Z220">
        <v>543</v>
      </c>
      <c r="AA220">
        <v>6.5</v>
      </c>
      <c r="AB220">
        <v>571.70000000000005</v>
      </c>
      <c r="AC220">
        <v>8.1999999999999993</v>
      </c>
      <c r="AD220">
        <v>591.70000000000005</v>
      </c>
      <c r="AE220">
        <v>7.4</v>
      </c>
    </row>
    <row r="221" spans="1:31" x14ac:dyDescent="0.3">
      <c r="A221" t="s">
        <v>449</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v>423.1</v>
      </c>
      <c r="E221">
        <v>6.5</v>
      </c>
      <c r="F221">
        <v>435.3</v>
      </c>
      <c r="G221">
        <v>5.5</v>
      </c>
      <c r="H221">
        <v>446</v>
      </c>
      <c r="I221">
        <v>5.2</v>
      </c>
      <c r="J221">
        <v>469</v>
      </c>
      <c r="K221">
        <v>5.8</v>
      </c>
      <c r="L221">
        <v>479.6</v>
      </c>
      <c r="M221">
        <v>5.7</v>
      </c>
      <c r="N221">
        <v>466.7</v>
      </c>
      <c r="O221">
        <v>5.4</v>
      </c>
      <c r="P221">
        <v>479.7</v>
      </c>
      <c r="Q221">
        <v>7.1</v>
      </c>
      <c r="R221">
        <v>462.3</v>
      </c>
      <c r="S221">
        <v>5.3</v>
      </c>
      <c r="T221">
        <v>479.1</v>
      </c>
      <c r="U221">
        <v>4.9000000000000004</v>
      </c>
      <c r="V221">
        <v>502.2</v>
      </c>
      <c r="W221">
        <v>4.0999999999999996</v>
      </c>
      <c r="X221">
        <v>519.20000000000005</v>
      </c>
      <c r="Y221">
        <v>5.3</v>
      </c>
      <c r="Z221">
        <v>570.20000000000005</v>
      </c>
      <c r="AA221">
        <v>4.7</v>
      </c>
      <c r="AB221">
        <v>549.70000000000005</v>
      </c>
      <c r="AC221">
        <v>6.2</v>
      </c>
      <c r="AD221">
        <v>582</v>
      </c>
      <c r="AE221">
        <v>5.0999999999999996</v>
      </c>
    </row>
    <row r="222" spans="1:31" x14ac:dyDescent="0.3">
      <c r="A222" t="s">
        <v>328</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453.9</v>
      </c>
      <c r="E222">
        <v>9.3000000000000007</v>
      </c>
      <c r="F222">
        <v>508.1</v>
      </c>
      <c r="G222">
        <v>8.9</v>
      </c>
      <c r="H222">
        <v>479.1</v>
      </c>
      <c r="I222">
        <v>10</v>
      </c>
      <c r="J222">
        <v>461.7</v>
      </c>
      <c r="K222">
        <v>11</v>
      </c>
      <c r="L222">
        <v>427.9</v>
      </c>
      <c r="M222">
        <v>9.5</v>
      </c>
      <c r="N222">
        <v>465.1</v>
      </c>
      <c r="O222">
        <v>10</v>
      </c>
      <c r="P222">
        <v>479.4</v>
      </c>
      <c r="Q222">
        <v>8</v>
      </c>
      <c r="R222">
        <v>486</v>
      </c>
      <c r="S222">
        <v>9.1</v>
      </c>
      <c r="T222">
        <v>495.5</v>
      </c>
      <c r="U222">
        <v>6.6</v>
      </c>
      <c r="V222">
        <v>549.79999999999995</v>
      </c>
      <c r="W222">
        <v>6</v>
      </c>
      <c r="X222">
        <v>557.9</v>
      </c>
      <c r="Y222">
        <v>5.9</v>
      </c>
      <c r="Z222">
        <v>556.20000000000005</v>
      </c>
      <c r="AA222">
        <v>7.2</v>
      </c>
      <c r="AB222">
        <v>565</v>
      </c>
      <c r="AC222">
        <v>6.7</v>
      </c>
      <c r="AD222">
        <v>606.79999999999995</v>
      </c>
      <c r="AE222">
        <v>6.3</v>
      </c>
    </row>
    <row r="223" spans="1:31" x14ac:dyDescent="0.3">
      <c r="A223" t="s">
        <v>421</v>
      </c>
      <c r="B223" t="str">
        <f>IFERROR(VLOOKUP(A223,'class and classification'!$A$1:$B$338,2,FALSE),VLOOKUP(A223,'class and classification'!$A$340:$B$378,2,FALSE))</f>
        <v>Predominantly Urban</v>
      </c>
      <c r="C223" t="str">
        <f>IFERROR(VLOOKUP(A223,'class and classification'!$A$1:$C$338,3,FALSE),VLOOKUP(A223,'class and classification'!$A$340:$C$378,3,FALSE))</f>
        <v>SD</v>
      </c>
      <c r="D223">
        <v>568</v>
      </c>
      <c r="E223">
        <v>8.1999999999999993</v>
      </c>
      <c r="F223">
        <v>567.29999999999995</v>
      </c>
      <c r="G223">
        <v>6.6</v>
      </c>
      <c r="H223">
        <v>569.79999999999995</v>
      </c>
      <c r="I223">
        <v>8.3000000000000007</v>
      </c>
      <c r="J223">
        <v>595.20000000000005</v>
      </c>
      <c r="K223">
        <v>9.6</v>
      </c>
      <c r="L223">
        <v>646.1</v>
      </c>
      <c r="M223">
        <v>7.5</v>
      </c>
      <c r="N223">
        <v>624.1</v>
      </c>
      <c r="O223">
        <v>6.6</v>
      </c>
      <c r="P223">
        <v>662.7</v>
      </c>
      <c r="Q223">
        <v>9.8000000000000007</v>
      </c>
      <c r="R223">
        <v>628.20000000000005</v>
      </c>
      <c r="S223">
        <v>6.8</v>
      </c>
      <c r="T223">
        <v>658.9</v>
      </c>
      <c r="U223">
        <v>5.5</v>
      </c>
      <c r="V223">
        <v>651.5</v>
      </c>
      <c r="W223">
        <v>7.4</v>
      </c>
      <c r="X223">
        <v>604.20000000000005</v>
      </c>
      <c r="Y223">
        <v>5.8</v>
      </c>
      <c r="Z223">
        <v>684</v>
      </c>
      <c r="AA223">
        <v>6.4</v>
      </c>
      <c r="AB223">
        <v>656.5</v>
      </c>
      <c r="AC223">
        <v>9.8000000000000007</v>
      </c>
      <c r="AD223">
        <v>632.20000000000005</v>
      </c>
      <c r="AE223">
        <v>8.8000000000000007</v>
      </c>
    </row>
    <row r="224" spans="1:31" x14ac:dyDescent="0.3">
      <c r="A224" t="s">
        <v>365</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501.1</v>
      </c>
      <c r="E224">
        <v>6.1</v>
      </c>
      <c r="F224">
        <v>490.4</v>
      </c>
      <c r="G224">
        <v>7.2</v>
      </c>
      <c r="H224">
        <v>524.70000000000005</v>
      </c>
      <c r="I224">
        <v>7.9</v>
      </c>
      <c r="J224">
        <v>501.1</v>
      </c>
      <c r="K224">
        <v>5.4</v>
      </c>
      <c r="L224">
        <v>509.2</v>
      </c>
      <c r="M224">
        <v>5.8</v>
      </c>
      <c r="N224">
        <v>498.3</v>
      </c>
      <c r="O224">
        <v>5.5</v>
      </c>
      <c r="P224">
        <v>516</v>
      </c>
      <c r="Q224">
        <v>4.5999999999999996</v>
      </c>
      <c r="R224">
        <v>518.20000000000005</v>
      </c>
      <c r="S224">
        <v>5.3</v>
      </c>
      <c r="T224">
        <v>519.6</v>
      </c>
      <c r="U224">
        <v>5.6</v>
      </c>
      <c r="V224">
        <v>572.5</v>
      </c>
      <c r="W224">
        <v>5.5</v>
      </c>
      <c r="X224">
        <v>604.1</v>
      </c>
      <c r="Y224">
        <v>5.0999999999999996</v>
      </c>
      <c r="Z224">
        <v>630.20000000000005</v>
      </c>
      <c r="AA224">
        <v>6.3</v>
      </c>
      <c r="AB224">
        <v>598.4</v>
      </c>
      <c r="AC224">
        <v>7.3</v>
      </c>
      <c r="AD224">
        <v>643.70000000000005</v>
      </c>
      <c r="AE224">
        <v>7.4</v>
      </c>
    </row>
    <row r="225" spans="1:31" x14ac:dyDescent="0.3">
      <c r="A225" t="s">
        <v>329</v>
      </c>
      <c r="B225" t="str">
        <f>IFERROR(VLOOKUP(A225,'class and classification'!$A$1:$B$338,2,FALSE),VLOOKUP(A225,'class and classification'!$A$340:$B$378,2,FALSE))</f>
        <v>Urban with Significant Rural</v>
      </c>
      <c r="C225" t="str">
        <f>IFERROR(VLOOKUP(A225,'class and classification'!$A$1:$C$338,3,FALSE),VLOOKUP(A225,'class and classification'!$A$340:$C$378,3,FALSE))</f>
        <v>SD</v>
      </c>
      <c r="D225">
        <v>449.6</v>
      </c>
      <c r="E225">
        <v>8.3000000000000007</v>
      </c>
      <c r="F225">
        <v>479.1</v>
      </c>
      <c r="G225">
        <v>5.5</v>
      </c>
      <c r="H225">
        <v>491.9</v>
      </c>
      <c r="I225">
        <v>6.4</v>
      </c>
      <c r="J225">
        <v>497.7</v>
      </c>
      <c r="K225">
        <v>6</v>
      </c>
      <c r="L225">
        <v>476</v>
      </c>
      <c r="M225">
        <v>6.6</v>
      </c>
      <c r="N225">
        <v>517.5</v>
      </c>
      <c r="O225">
        <v>5.5</v>
      </c>
      <c r="P225">
        <v>495.6</v>
      </c>
      <c r="Q225">
        <v>5.8</v>
      </c>
      <c r="R225">
        <v>494</v>
      </c>
      <c r="S225">
        <v>5.6</v>
      </c>
      <c r="T225">
        <v>514.1</v>
      </c>
      <c r="U225">
        <v>7.4</v>
      </c>
      <c r="V225">
        <v>520.4</v>
      </c>
      <c r="W225">
        <v>4.8</v>
      </c>
      <c r="X225">
        <v>543.20000000000005</v>
      </c>
      <c r="Y225">
        <v>6</v>
      </c>
      <c r="Z225">
        <v>539.20000000000005</v>
      </c>
      <c r="AA225">
        <v>6.3</v>
      </c>
      <c r="AB225">
        <v>551.79999999999995</v>
      </c>
      <c r="AC225">
        <v>6.1</v>
      </c>
      <c r="AD225">
        <v>578.20000000000005</v>
      </c>
      <c r="AE225">
        <v>6.5</v>
      </c>
    </row>
    <row r="226" spans="1:31" x14ac:dyDescent="0.3">
      <c r="A226" t="s">
        <v>330</v>
      </c>
      <c r="B226" t="str">
        <f>IFERROR(VLOOKUP(A226,'class and classification'!$A$1:$B$338,2,FALSE),VLOOKUP(A226,'class and classification'!$A$340:$B$378,2,FALSE))</f>
        <v>Predominantly Rural</v>
      </c>
      <c r="C226" t="str">
        <f>IFERROR(VLOOKUP(A226,'class and classification'!$A$1:$C$338,3,FALSE),VLOOKUP(A226,'class and classification'!$A$340:$C$378,3,FALSE))</f>
        <v>SD</v>
      </c>
      <c r="D226">
        <v>414.9</v>
      </c>
      <c r="E226">
        <v>9</v>
      </c>
      <c r="F226">
        <v>410.1</v>
      </c>
      <c r="G226">
        <v>9.5</v>
      </c>
      <c r="H226">
        <v>424.3</v>
      </c>
      <c r="I226">
        <v>8.1999999999999993</v>
      </c>
      <c r="J226">
        <v>446.1</v>
      </c>
      <c r="K226">
        <v>9.8000000000000007</v>
      </c>
      <c r="L226">
        <v>460</v>
      </c>
      <c r="M226">
        <v>8.5</v>
      </c>
      <c r="N226">
        <v>512.4</v>
      </c>
      <c r="O226">
        <v>9.5</v>
      </c>
      <c r="P226">
        <v>456</v>
      </c>
      <c r="Q226">
        <v>12</v>
      </c>
      <c r="R226">
        <v>438.7</v>
      </c>
      <c r="S226">
        <v>9</v>
      </c>
      <c r="T226">
        <v>487.7</v>
      </c>
      <c r="U226">
        <v>8.4</v>
      </c>
      <c r="V226">
        <v>486.1</v>
      </c>
      <c r="W226">
        <v>8.1999999999999993</v>
      </c>
      <c r="X226">
        <v>478.4</v>
      </c>
      <c r="Y226">
        <v>8.9</v>
      </c>
      <c r="Z226">
        <v>587.79999999999995</v>
      </c>
      <c r="AA226">
        <v>10</v>
      </c>
      <c r="AB226">
        <v>538</v>
      </c>
      <c r="AC226">
        <v>10</v>
      </c>
      <c r="AD226">
        <v>610.6</v>
      </c>
      <c r="AE226">
        <v>12</v>
      </c>
    </row>
    <row r="227" spans="1:31" x14ac:dyDescent="0.3">
      <c r="A227" t="s">
        <v>366</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503.4</v>
      </c>
      <c r="E227">
        <v>8</v>
      </c>
      <c r="F227">
        <v>520.9</v>
      </c>
      <c r="G227">
        <v>8.4</v>
      </c>
      <c r="H227">
        <v>536.70000000000005</v>
      </c>
      <c r="I227">
        <v>7.9</v>
      </c>
      <c r="J227">
        <v>563.5</v>
      </c>
      <c r="K227">
        <v>6.8</v>
      </c>
      <c r="L227">
        <v>607.5</v>
      </c>
      <c r="M227">
        <v>7.9</v>
      </c>
      <c r="N227">
        <v>555.9</v>
      </c>
      <c r="O227">
        <v>8.4</v>
      </c>
      <c r="P227">
        <v>591.29999999999995</v>
      </c>
      <c r="Q227">
        <v>7.1</v>
      </c>
      <c r="R227">
        <v>591.70000000000005</v>
      </c>
      <c r="S227">
        <v>8.6</v>
      </c>
      <c r="T227">
        <v>610.29999999999995</v>
      </c>
      <c r="U227">
        <v>8.9</v>
      </c>
      <c r="V227">
        <v>634.6</v>
      </c>
      <c r="W227">
        <v>6.2</v>
      </c>
      <c r="X227">
        <v>634.6</v>
      </c>
      <c r="Y227">
        <v>7.5</v>
      </c>
      <c r="Z227">
        <v>620.1</v>
      </c>
      <c r="AA227">
        <v>6.8</v>
      </c>
      <c r="AB227">
        <v>683.4</v>
      </c>
      <c r="AC227">
        <v>7.9</v>
      </c>
      <c r="AD227">
        <v>697</v>
      </c>
      <c r="AE227">
        <v>5</v>
      </c>
    </row>
    <row r="228" spans="1:31"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494.1</v>
      </c>
      <c r="E228">
        <v>9.6</v>
      </c>
      <c r="F228">
        <v>495.4</v>
      </c>
      <c r="G228">
        <v>7.6</v>
      </c>
      <c r="H228">
        <v>497.4</v>
      </c>
      <c r="I228">
        <v>6.7</v>
      </c>
      <c r="J228">
        <v>485.7</v>
      </c>
      <c r="K228">
        <v>6.6</v>
      </c>
      <c r="L228">
        <v>520</v>
      </c>
      <c r="M228">
        <v>6.2</v>
      </c>
      <c r="N228">
        <v>536.6</v>
      </c>
      <c r="O228">
        <v>5.9</v>
      </c>
      <c r="P228">
        <v>546.9</v>
      </c>
      <c r="Q228">
        <v>6.5</v>
      </c>
      <c r="R228">
        <v>510.2</v>
      </c>
      <c r="S228">
        <v>7.3</v>
      </c>
      <c r="T228">
        <v>566.4</v>
      </c>
      <c r="U228">
        <v>6.2</v>
      </c>
      <c r="V228">
        <v>573.4</v>
      </c>
      <c r="W228">
        <v>5.9</v>
      </c>
      <c r="X228">
        <v>598.6</v>
      </c>
      <c r="Y228">
        <v>7.2</v>
      </c>
      <c r="Z228">
        <v>545.70000000000005</v>
      </c>
      <c r="AA228">
        <v>6.2</v>
      </c>
      <c r="AB228">
        <v>580</v>
      </c>
      <c r="AC228">
        <v>6.5</v>
      </c>
      <c r="AD228">
        <v>650.20000000000005</v>
      </c>
      <c r="AE228">
        <v>6.6</v>
      </c>
    </row>
    <row r="229" spans="1:31" x14ac:dyDescent="0.3">
      <c r="A229" t="s">
        <v>445</v>
      </c>
      <c r="B229" t="str">
        <f>IFERROR(VLOOKUP(A229,'class and classification'!$A$1:$B$338,2,FALSE),VLOOKUP(A229,'class and classification'!$A$340:$B$378,2,FALSE))</f>
        <v>Urban with Significant Rural</v>
      </c>
      <c r="C229" t="str">
        <f>IFERROR(VLOOKUP(A229,'class and classification'!$A$1:$C$338,3,FALSE),VLOOKUP(A229,'class and classification'!$A$340:$C$378,3,FALSE))</f>
        <v>SD</v>
      </c>
      <c r="D229">
        <v>456.1</v>
      </c>
      <c r="E229">
        <v>7.2</v>
      </c>
      <c r="F229">
        <v>450.3</v>
      </c>
      <c r="G229">
        <v>7.1</v>
      </c>
      <c r="H229">
        <v>488.4</v>
      </c>
      <c r="I229">
        <v>6.6</v>
      </c>
      <c r="J229">
        <v>463.4</v>
      </c>
      <c r="K229">
        <v>6.7</v>
      </c>
      <c r="L229">
        <v>500.6</v>
      </c>
      <c r="M229">
        <v>6.1</v>
      </c>
      <c r="N229">
        <v>524.1</v>
      </c>
      <c r="O229">
        <v>5.7</v>
      </c>
      <c r="P229">
        <v>509.4</v>
      </c>
      <c r="Q229">
        <v>5.7</v>
      </c>
      <c r="R229">
        <v>531.1</v>
      </c>
      <c r="S229">
        <v>4.5999999999999996</v>
      </c>
      <c r="T229">
        <v>535.79999999999995</v>
      </c>
      <c r="U229">
        <v>5.5</v>
      </c>
      <c r="V229">
        <v>545.9</v>
      </c>
      <c r="W229">
        <v>5.3</v>
      </c>
      <c r="X229">
        <v>574.9</v>
      </c>
      <c r="Y229">
        <v>4.4000000000000004</v>
      </c>
      <c r="Z229">
        <v>574.9</v>
      </c>
      <c r="AA229">
        <v>5.0999999999999996</v>
      </c>
      <c r="AB229">
        <v>575.1</v>
      </c>
      <c r="AC229">
        <v>6.7</v>
      </c>
      <c r="AD229">
        <v>594.1</v>
      </c>
      <c r="AE229">
        <v>5.3</v>
      </c>
    </row>
    <row r="230" spans="1:31" x14ac:dyDescent="0.3">
      <c r="A230" t="s">
        <v>422</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568.79999999999995</v>
      </c>
      <c r="E230">
        <v>8.8000000000000007</v>
      </c>
      <c r="F230">
        <v>574.9</v>
      </c>
      <c r="G230">
        <v>7.1</v>
      </c>
      <c r="H230">
        <v>565.20000000000005</v>
      </c>
      <c r="I230">
        <v>9.5</v>
      </c>
      <c r="J230">
        <v>551.70000000000005</v>
      </c>
      <c r="K230">
        <v>9</v>
      </c>
      <c r="L230">
        <v>613.5</v>
      </c>
      <c r="M230">
        <v>6.3</v>
      </c>
      <c r="N230">
        <v>589.4</v>
      </c>
      <c r="O230">
        <v>7</v>
      </c>
      <c r="P230">
        <v>626.29999999999995</v>
      </c>
      <c r="Q230">
        <v>5.5</v>
      </c>
      <c r="R230">
        <v>570.4</v>
      </c>
      <c r="S230">
        <v>8.5</v>
      </c>
      <c r="T230">
        <v>535.29999999999995</v>
      </c>
      <c r="U230">
        <v>6.7</v>
      </c>
      <c r="V230">
        <v>572.6</v>
      </c>
      <c r="W230">
        <v>5</v>
      </c>
      <c r="X230">
        <v>582.6</v>
      </c>
      <c r="Y230">
        <v>7.3</v>
      </c>
      <c r="Z230">
        <v>722.2</v>
      </c>
      <c r="AA230">
        <v>8.6999999999999993</v>
      </c>
      <c r="AB230">
        <v>725.2</v>
      </c>
      <c r="AC230">
        <v>8</v>
      </c>
      <c r="AD230">
        <v>689.9</v>
      </c>
      <c r="AE230">
        <v>11</v>
      </c>
    </row>
    <row r="231" spans="1:31" x14ac:dyDescent="0.3">
      <c r="A231" t="s">
        <v>406</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451.3</v>
      </c>
      <c r="E231">
        <v>6.1</v>
      </c>
      <c r="F231">
        <v>483.2</v>
      </c>
      <c r="G231">
        <v>6.9</v>
      </c>
      <c r="H231">
        <v>482.9</v>
      </c>
      <c r="I231">
        <v>6.3</v>
      </c>
      <c r="J231">
        <v>457.1</v>
      </c>
      <c r="K231">
        <v>8</v>
      </c>
      <c r="L231">
        <v>427.2</v>
      </c>
      <c r="M231">
        <v>8</v>
      </c>
      <c r="N231">
        <v>476.3</v>
      </c>
      <c r="O231">
        <v>8</v>
      </c>
      <c r="P231">
        <v>468.4</v>
      </c>
      <c r="Q231">
        <v>6.2</v>
      </c>
      <c r="R231">
        <v>501.6</v>
      </c>
      <c r="S231">
        <v>5.8</v>
      </c>
      <c r="T231">
        <v>497</v>
      </c>
      <c r="U231">
        <v>5.0999999999999996</v>
      </c>
      <c r="V231">
        <v>488.5</v>
      </c>
      <c r="W231">
        <v>5.5</v>
      </c>
      <c r="X231">
        <v>535.6</v>
      </c>
      <c r="Y231">
        <v>5.7</v>
      </c>
      <c r="Z231">
        <v>508.9</v>
      </c>
      <c r="AA231">
        <v>6.6</v>
      </c>
      <c r="AB231">
        <v>480.9</v>
      </c>
      <c r="AC231">
        <v>8.1</v>
      </c>
      <c r="AD231">
        <v>530.70000000000005</v>
      </c>
      <c r="AE231">
        <v>5.3</v>
      </c>
    </row>
    <row r="232" spans="1:31" x14ac:dyDescent="0.3">
      <c r="A232" t="s">
        <v>331</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431.8</v>
      </c>
      <c r="E232">
        <v>8.6</v>
      </c>
      <c r="F232">
        <v>414.9</v>
      </c>
      <c r="G232">
        <v>6.7</v>
      </c>
      <c r="H232">
        <v>432.2</v>
      </c>
      <c r="I232">
        <v>7.2</v>
      </c>
      <c r="J232">
        <v>434.9</v>
      </c>
      <c r="K232">
        <v>7.3</v>
      </c>
      <c r="L232">
        <v>430</v>
      </c>
      <c r="M232">
        <v>6.9</v>
      </c>
      <c r="N232">
        <v>426.8</v>
      </c>
      <c r="O232">
        <v>7.6</v>
      </c>
      <c r="P232">
        <v>443.1</v>
      </c>
      <c r="Q232">
        <v>8.1</v>
      </c>
      <c r="R232">
        <v>441.5</v>
      </c>
      <c r="S232">
        <v>6.8</v>
      </c>
      <c r="T232">
        <v>465.4</v>
      </c>
      <c r="U232">
        <v>6</v>
      </c>
      <c r="V232">
        <v>443.7</v>
      </c>
      <c r="W232">
        <v>6.6</v>
      </c>
      <c r="X232">
        <v>478.4</v>
      </c>
      <c r="Y232">
        <v>9.1999999999999993</v>
      </c>
      <c r="Z232">
        <v>482.5</v>
      </c>
      <c r="AA232">
        <v>7.7</v>
      </c>
      <c r="AB232">
        <v>460.3</v>
      </c>
      <c r="AC232">
        <v>9.6</v>
      </c>
      <c r="AD232">
        <v>514.79999999999995</v>
      </c>
      <c r="AE232">
        <v>9.6</v>
      </c>
    </row>
    <row r="233" spans="1:31" x14ac:dyDescent="0.3">
      <c r="A233" t="s">
        <v>423</v>
      </c>
      <c r="B233" t="str">
        <f>IFERROR(VLOOKUP(A233,'class and classification'!$A$1:$B$338,2,FALSE),VLOOKUP(A233,'class and classification'!$A$340:$B$378,2,FALSE))</f>
        <v>Urban with Significant Rural</v>
      </c>
      <c r="C233" t="str">
        <f>IFERROR(VLOOKUP(A233,'class and classification'!$A$1:$C$338,3,FALSE),VLOOKUP(A233,'class and classification'!$A$340:$C$378,3,FALSE))</f>
        <v>SD</v>
      </c>
      <c r="D233">
        <v>460.9</v>
      </c>
      <c r="E233">
        <v>8.5</v>
      </c>
      <c r="F233">
        <v>427.6</v>
      </c>
      <c r="G233">
        <v>8.6999999999999993</v>
      </c>
      <c r="H233">
        <v>481.2</v>
      </c>
      <c r="I233">
        <v>8.6</v>
      </c>
      <c r="J233">
        <v>442.9</v>
      </c>
      <c r="K233">
        <v>10</v>
      </c>
      <c r="L233">
        <v>417.4</v>
      </c>
      <c r="M233">
        <v>8.4</v>
      </c>
      <c r="N233">
        <v>426.1</v>
      </c>
      <c r="O233">
        <v>8</v>
      </c>
      <c r="P233">
        <v>477.5</v>
      </c>
      <c r="Q233">
        <v>10</v>
      </c>
      <c r="R233">
        <v>496.6</v>
      </c>
      <c r="S233">
        <v>9.1999999999999993</v>
      </c>
      <c r="T233">
        <v>520.20000000000005</v>
      </c>
      <c r="U233">
        <v>8</v>
      </c>
      <c r="V233">
        <v>536.1</v>
      </c>
      <c r="W233">
        <v>10</v>
      </c>
      <c r="X233">
        <v>549.1</v>
      </c>
      <c r="Y233">
        <v>8.1</v>
      </c>
      <c r="Z233">
        <v>545.29999999999995</v>
      </c>
      <c r="AA233">
        <v>7.2</v>
      </c>
      <c r="AB233">
        <v>570.6</v>
      </c>
      <c r="AC233">
        <v>15</v>
      </c>
      <c r="AD233">
        <v>602.1</v>
      </c>
      <c r="AE233">
        <v>14</v>
      </c>
    </row>
    <row r="234" spans="1:31" x14ac:dyDescent="0.3">
      <c r="A234" t="s">
        <v>438</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403.1</v>
      </c>
      <c r="E234">
        <v>9.8000000000000007</v>
      </c>
      <c r="F234">
        <v>419.7</v>
      </c>
      <c r="G234">
        <v>9.1</v>
      </c>
      <c r="H234">
        <v>416.7</v>
      </c>
      <c r="I234">
        <v>7.7</v>
      </c>
      <c r="J234">
        <v>421.5</v>
      </c>
      <c r="K234">
        <v>7.7</v>
      </c>
      <c r="L234">
        <v>403.5</v>
      </c>
      <c r="M234">
        <v>7.9</v>
      </c>
      <c r="N234">
        <v>420.3</v>
      </c>
      <c r="O234">
        <v>7.7</v>
      </c>
      <c r="P234">
        <v>443.1</v>
      </c>
      <c r="Q234">
        <v>5.8</v>
      </c>
      <c r="R234">
        <v>394</v>
      </c>
      <c r="S234">
        <v>7</v>
      </c>
      <c r="T234">
        <v>430.9</v>
      </c>
      <c r="U234">
        <v>5.3</v>
      </c>
      <c r="V234">
        <v>431.6</v>
      </c>
      <c r="W234">
        <v>6.9</v>
      </c>
      <c r="X234">
        <v>459.9</v>
      </c>
      <c r="Y234">
        <v>6.3</v>
      </c>
      <c r="Z234">
        <v>467.3</v>
      </c>
      <c r="AA234">
        <v>6</v>
      </c>
      <c r="AB234">
        <v>476.8</v>
      </c>
      <c r="AC234">
        <v>6.3</v>
      </c>
      <c r="AD234">
        <v>522.6</v>
      </c>
      <c r="AE234">
        <v>4.2</v>
      </c>
    </row>
    <row r="235" spans="1:31" x14ac:dyDescent="0.3">
      <c r="A235" t="s">
        <v>358</v>
      </c>
      <c r="B235" t="str">
        <f>IFERROR(VLOOKUP(A235,'class and classification'!$A$1:$B$338,2,FALSE),VLOOKUP(A235,'class and classification'!$A$340:$B$378,2,FALSE))</f>
        <v>Predominantly Rural</v>
      </c>
      <c r="C235" t="str">
        <f>IFERROR(VLOOKUP(A235,'class and classification'!$A$1:$C$338,3,FALSE),VLOOKUP(A235,'class and classification'!$A$340:$C$378,3,FALSE))</f>
        <v>SD</v>
      </c>
      <c r="D235">
        <v>369.6</v>
      </c>
      <c r="E235">
        <v>6.8</v>
      </c>
      <c r="F235">
        <v>398.3</v>
      </c>
      <c r="G235">
        <v>5.9</v>
      </c>
      <c r="H235">
        <v>412.4</v>
      </c>
      <c r="I235">
        <v>7</v>
      </c>
      <c r="J235">
        <v>396.5</v>
      </c>
      <c r="K235">
        <v>9.1</v>
      </c>
      <c r="L235">
        <v>410</v>
      </c>
      <c r="M235">
        <v>8.1</v>
      </c>
      <c r="N235">
        <v>463.9</v>
      </c>
      <c r="O235">
        <v>6.7</v>
      </c>
      <c r="P235">
        <v>476.3</v>
      </c>
      <c r="Q235">
        <v>8.8000000000000007</v>
      </c>
      <c r="R235">
        <v>457.3</v>
      </c>
      <c r="S235">
        <v>6.8</v>
      </c>
      <c r="T235">
        <v>456.9</v>
      </c>
      <c r="U235">
        <v>5.9</v>
      </c>
      <c r="V235">
        <v>462.6</v>
      </c>
      <c r="W235">
        <v>6.7</v>
      </c>
      <c r="X235">
        <v>486.4</v>
      </c>
      <c r="Y235">
        <v>6.5</v>
      </c>
      <c r="Z235">
        <v>526</v>
      </c>
      <c r="AA235">
        <v>7.4</v>
      </c>
      <c r="AB235">
        <v>520</v>
      </c>
      <c r="AC235">
        <v>8.6</v>
      </c>
      <c r="AD235">
        <v>569.29999999999995</v>
      </c>
      <c r="AE235">
        <v>6.4</v>
      </c>
    </row>
    <row r="236" spans="1:31" x14ac:dyDescent="0.3">
      <c r="A236" t="s">
        <v>396</v>
      </c>
      <c r="B236" t="str">
        <f>IFERROR(VLOOKUP(A236,'class and classification'!$A$1:$B$338,2,FALSE),VLOOKUP(A236,'class and classification'!$A$340:$B$378,2,FALSE))</f>
        <v>Urban with Significant Rural</v>
      </c>
      <c r="C236" t="str">
        <f>IFERROR(VLOOKUP(A236,'class and classification'!$A$1:$C$338,3,FALSE),VLOOKUP(A236,'class and classification'!$A$340:$C$378,3,FALSE))</f>
        <v>SD</v>
      </c>
      <c r="D236">
        <v>456.4</v>
      </c>
      <c r="E236">
        <v>6.5</v>
      </c>
      <c r="F236">
        <v>502.6</v>
      </c>
      <c r="G236">
        <v>5.7</v>
      </c>
      <c r="H236">
        <v>487.9</v>
      </c>
      <c r="I236">
        <v>5.8</v>
      </c>
      <c r="J236">
        <v>524</v>
      </c>
      <c r="K236">
        <v>4.8</v>
      </c>
      <c r="L236">
        <v>520.5</v>
      </c>
      <c r="M236">
        <v>5.5</v>
      </c>
      <c r="N236">
        <v>520.20000000000005</v>
      </c>
      <c r="O236">
        <v>5.7</v>
      </c>
      <c r="P236">
        <v>512.5</v>
      </c>
      <c r="Q236">
        <v>4.8</v>
      </c>
      <c r="R236">
        <v>522.5</v>
      </c>
      <c r="S236">
        <v>3.2</v>
      </c>
      <c r="T236">
        <v>541.20000000000005</v>
      </c>
      <c r="U236">
        <v>4.7</v>
      </c>
      <c r="V236">
        <v>542.29999999999995</v>
      </c>
      <c r="W236">
        <v>4.4000000000000004</v>
      </c>
      <c r="X236">
        <v>571.70000000000005</v>
      </c>
      <c r="Y236">
        <v>4.2</v>
      </c>
      <c r="Z236">
        <v>575</v>
      </c>
      <c r="AA236">
        <v>3.9</v>
      </c>
      <c r="AB236">
        <v>586.9</v>
      </c>
      <c r="AC236">
        <v>6.6</v>
      </c>
      <c r="AD236">
        <v>632.5</v>
      </c>
      <c r="AE236">
        <v>4.0999999999999996</v>
      </c>
    </row>
    <row r="237" spans="1:31" x14ac:dyDescent="0.3">
      <c r="A237" t="s">
        <v>446</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476.8</v>
      </c>
      <c r="E237">
        <v>8.1999999999999993</v>
      </c>
      <c r="F237">
        <v>498.2</v>
      </c>
      <c r="G237">
        <v>6.3</v>
      </c>
      <c r="H237">
        <v>512.9</v>
      </c>
      <c r="I237">
        <v>5.7</v>
      </c>
      <c r="J237">
        <v>500.1</v>
      </c>
      <c r="K237">
        <v>5.6</v>
      </c>
      <c r="L237">
        <v>496.9</v>
      </c>
      <c r="M237">
        <v>8.5</v>
      </c>
      <c r="N237">
        <v>528</v>
      </c>
      <c r="O237">
        <v>7.5</v>
      </c>
      <c r="P237">
        <v>491.3</v>
      </c>
      <c r="Q237">
        <v>5.3</v>
      </c>
      <c r="R237">
        <v>551.6</v>
      </c>
      <c r="S237">
        <v>6.7</v>
      </c>
      <c r="T237">
        <v>553.20000000000005</v>
      </c>
      <c r="U237">
        <v>7.5</v>
      </c>
      <c r="V237">
        <v>608.5</v>
      </c>
      <c r="W237">
        <v>6.3</v>
      </c>
      <c r="X237">
        <v>613.29999999999995</v>
      </c>
      <c r="Y237">
        <v>6.4</v>
      </c>
      <c r="Z237">
        <v>626.29999999999995</v>
      </c>
      <c r="AA237">
        <v>8</v>
      </c>
      <c r="AB237">
        <v>628.5</v>
      </c>
      <c r="AC237">
        <v>8</v>
      </c>
      <c r="AD237">
        <v>630</v>
      </c>
      <c r="AE237">
        <v>7.5</v>
      </c>
    </row>
    <row r="238" spans="1:31" x14ac:dyDescent="0.3">
      <c r="A238" t="s">
        <v>407</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383.7</v>
      </c>
      <c r="E238">
        <v>13</v>
      </c>
      <c r="F238">
        <v>375.9</v>
      </c>
      <c r="G238">
        <v>9.6</v>
      </c>
      <c r="H238">
        <v>370.3</v>
      </c>
      <c r="I238">
        <v>9.8000000000000007</v>
      </c>
      <c r="J238">
        <v>396.1</v>
      </c>
      <c r="K238">
        <v>8.8000000000000007</v>
      </c>
      <c r="L238">
        <v>383.3</v>
      </c>
      <c r="M238">
        <v>7.1</v>
      </c>
      <c r="N238">
        <v>402.1</v>
      </c>
      <c r="O238">
        <v>7.7</v>
      </c>
      <c r="P238">
        <v>391</v>
      </c>
      <c r="Q238">
        <v>7.7</v>
      </c>
      <c r="R238">
        <v>411</v>
      </c>
      <c r="S238">
        <v>7.5</v>
      </c>
      <c r="T238">
        <v>420</v>
      </c>
      <c r="U238">
        <v>6.2</v>
      </c>
      <c r="V238">
        <v>422.9</v>
      </c>
      <c r="W238">
        <v>8</v>
      </c>
      <c r="X238">
        <v>462.9</v>
      </c>
      <c r="Y238">
        <v>6.7</v>
      </c>
      <c r="Z238">
        <v>504.7</v>
      </c>
      <c r="AA238">
        <v>7.8</v>
      </c>
      <c r="AB238">
        <v>473.2</v>
      </c>
      <c r="AC238">
        <v>9.6999999999999993</v>
      </c>
      <c r="AD238">
        <v>535.1</v>
      </c>
      <c r="AE238">
        <v>6.6</v>
      </c>
    </row>
    <row r="239" spans="1:31" x14ac:dyDescent="0.3">
      <c r="A239" t="s">
        <v>367</v>
      </c>
      <c r="B239" t="str">
        <f>IFERROR(VLOOKUP(A239,'class and classification'!$A$1:$B$338,2,FALSE),VLOOKUP(A239,'class and classification'!$A$340:$B$378,2,FALSE))</f>
        <v>Predominantly Urban</v>
      </c>
      <c r="C239" t="str">
        <f>IFERROR(VLOOKUP(A239,'class and classification'!$A$1:$C$338,3,FALSE),VLOOKUP(A239,'class and classification'!$A$340:$C$378,3,FALSE))</f>
        <v>SD</v>
      </c>
      <c r="D239">
        <v>609</v>
      </c>
      <c r="E239">
        <v>11</v>
      </c>
      <c r="F239">
        <v>602.1</v>
      </c>
      <c r="G239">
        <v>7.4</v>
      </c>
      <c r="H239">
        <v>629.6</v>
      </c>
      <c r="I239">
        <v>10</v>
      </c>
      <c r="J239">
        <v>592.79999999999995</v>
      </c>
      <c r="K239">
        <v>7.2</v>
      </c>
      <c r="L239">
        <v>606</v>
      </c>
      <c r="M239">
        <v>5.9</v>
      </c>
      <c r="N239">
        <v>608.4</v>
      </c>
      <c r="O239">
        <v>7.2</v>
      </c>
      <c r="P239">
        <v>562.5</v>
      </c>
      <c r="Q239">
        <v>6.8</v>
      </c>
      <c r="R239">
        <v>561.29999999999995</v>
      </c>
      <c r="S239">
        <v>8.5</v>
      </c>
      <c r="T239">
        <v>634.9</v>
      </c>
      <c r="U239">
        <v>6.4</v>
      </c>
      <c r="V239">
        <v>653.20000000000005</v>
      </c>
      <c r="W239">
        <v>7.1</v>
      </c>
      <c r="X239">
        <v>670.8</v>
      </c>
      <c r="Y239">
        <v>6.4</v>
      </c>
      <c r="Z239">
        <v>634.20000000000005</v>
      </c>
      <c r="AA239">
        <v>5.6</v>
      </c>
      <c r="AB239">
        <v>578</v>
      </c>
      <c r="AC239">
        <v>9.8000000000000007</v>
      </c>
      <c r="AD239">
        <v>691.8</v>
      </c>
      <c r="AE239">
        <v>10</v>
      </c>
    </row>
    <row r="240" spans="1:31" x14ac:dyDescent="0.3">
      <c r="A240" t="s">
        <v>408</v>
      </c>
      <c r="B240" t="str">
        <f>IFERROR(VLOOKUP(A240,'class and classification'!$A$1:$B$338,2,FALSE),VLOOKUP(A240,'class and classification'!$A$340:$B$378,2,FALSE))</f>
        <v>Urban with Significant Rural</v>
      </c>
      <c r="C240" t="str">
        <f>IFERROR(VLOOKUP(A240,'class and classification'!$A$1:$C$338,3,FALSE),VLOOKUP(A240,'class and classification'!$A$340:$C$378,3,FALSE))</f>
        <v>SD</v>
      </c>
      <c r="D240">
        <v>500.7</v>
      </c>
      <c r="E240">
        <v>4.4000000000000004</v>
      </c>
      <c r="F240">
        <v>501.8</v>
      </c>
      <c r="G240">
        <v>5.5</v>
      </c>
      <c r="H240">
        <v>533.79999999999995</v>
      </c>
      <c r="I240">
        <v>6.1</v>
      </c>
      <c r="J240">
        <v>491.9</v>
      </c>
      <c r="K240">
        <v>6.4</v>
      </c>
      <c r="L240">
        <v>527.70000000000005</v>
      </c>
      <c r="M240">
        <v>6.2</v>
      </c>
      <c r="N240">
        <v>522.20000000000005</v>
      </c>
      <c r="O240">
        <v>6.8</v>
      </c>
      <c r="P240">
        <v>528</v>
      </c>
      <c r="Q240">
        <v>6.5</v>
      </c>
      <c r="R240">
        <v>517.1</v>
      </c>
      <c r="S240">
        <v>5</v>
      </c>
      <c r="T240">
        <v>540.6</v>
      </c>
      <c r="U240">
        <v>4.5</v>
      </c>
      <c r="V240">
        <v>534.4</v>
      </c>
      <c r="W240">
        <v>6</v>
      </c>
      <c r="X240">
        <v>548.70000000000005</v>
      </c>
      <c r="Y240">
        <v>4.8</v>
      </c>
      <c r="Z240">
        <v>551.79999999999995</v>
      </c>
      <c r="AA240">
        <v>3.8</v>
      </c>
      <c r="AB240">
        <v>562.29999999999995</v>
      </c>
      <c r="AC240">
        <v>6.7</v>
      </c>
      <c r="AD240">
        <v>579.20000000000005</v>
      </c>
      <c r="AE240">
        <v>5.7</v>
      </c>
    </row>
    <row r="241" spans="1:31" x14ac:dyDescent="0.3">
      <c r="A241" t="s">
        <v>439</v>
      </c>
      <c r="B241" t="str">
        <f>IFERROR(VLOOKUP(A241,'class and classification'!$A$1:$B$338,2,FALSE),VLOOKUP(A241,'class and classification'!$A$340:$B$378,2,FALSE))</f>
        <v>Predominantly Rural</v>
      </c>
      <c r="C241" t="str">
        <f>IFERROR(VLOOKUP(A241,'class and classification'!$A$1:$C$338,3,FALSE),VLOOKUP(A241,'class and classification'!$A$340:$C$378,3,FALSE))</f>
        <v>SD</v>
      </c>
      <c r="D241">
        <v>341</v>
      </c>
      <c r="E241">
        <v>11</v>
      </c>
      <c r="F241">
        <v>324.5</v>
      </c>
      <c r="G241">
        <v>9.1</v>
      </c>
      <c r="H241">
        <v>352.1</v>
      </c>
      <c r="I241">
        <v>9.4</v>
      </c>
      <c r="J241">
        <v>335.8</v>
      </c>
      <c r="K241">
        <v>8.1</v>
      </c>
      <c r="L241">
        <v>347.7</v>
      </c>
      <c r="M241">
        <v>9.9</v>
      </c>
      <c r="N241">
        <v>369.4</v>
      </c>
      <c r="O241">
        <v>7.9</v>
      </c>
      <c r="P241">
        <v>390.2</v>
      </c>
      <c r="Q241">
        <v>12</v>
      </c>
      <c r="R241">
        <v>415.2</v>
      </c>
      <c r="S241">
        <v>9.1</v>
      </c>
      <c r="T241">
        <v>400.5</v>
      </c>
      <c r="U241">
        <v>9</v>
      </c>
      <c r="V241">
        <v>424.1</v>
      </c>
      <c r="W241">
        <v>9.9</v>
      </c>
      <c r="X241">
        <v>451.9</v>
      </c>
      <c r="Y241">
        <v>9.6</v>
      </c>
      <c r="Z241">
        <v>458</v>
      </c>
      <c r="AA241">
        <v>9.6</v>
      </c>
      <c r="AB241">
        <v>439</v>
      </c>
      <c r="AC241">
        <v>12</v>
      </c>
      <c r="AD241">
        <v>485.7</v>
      </c>
      <c r="AE241">
        <v>11</v>
      </c>
    </row>
    <row r="242" spans="1:31" x14ac:dyDescent="0.3">
      <c r="A242" t="s">
        <v>409</v>
      </c>
      <c r="B242" t="str">
        <f>IFERROR(VLOOKUP(A242,'class and classification'!$A$1:$B$338,2,FALSE),VLOOKUP(A242,'class and classification'!$A$340:$B$378,2,FALSE))</f>
        <v>Urban with Significant Rural</v>
      </c>
      <c r="C242" t="str">
        <f>IFERROR(VLOOKUP(A242,'class and classification'!$A$1:$C$338,3,FALSE),VLOOKUP(A242,'class and classification'!$A$340:$C$378,3,FALSE))</f>
        <v>SD</v>
      </c>
      <c r="D242">
        <v>474.1</v>
      </c>
      <c r="E242">
        <v>8.1999999999999993</v>
      </c>
      <c r="F242">
        <v>463.5</v>
      </c>
      <c r="G242">
        <v>6.5</v>
      </c>
      <c r="H242">
        <v>483</v>
      </c>
      <c r="I242">
        <v>7.8</v>
      </c>
      <c r="J242">
        <v>488.7</v>
      </c>
      <c r="K242">
        <v>7.3</v>
      </c>
      <c r="L242">
        <v>555.1</v>
      </c>
      <c r="M242">
        <v>6.5</v>
      </c>
      <c r="N242">
        <v>513.70000000000005</v>
      </c>
      <c r="O242">
        <v>7.6</v>
      </c>
      <c r="P242">
        <v>521.1</v>
      </c>
      <c r="Q242">
        <v>6.7</v>
      </c>
      <c r="R242">
        <v>517.9</v>
      </c>
      <c r="S242">
        <v>5.4</v>
      </c>
      <c r="T242">
        <v>523.9</v>
      </c>
      <c r="U242">
        <v>5</v>
      </c>
      <c r="V242">
        <v>514.79999999999995</v>
      </c>
      <c r="W242">
        <v>6.7</v>
      </c>
      <c r="X242">
        <v>536.4</v>
      </c>
      <c r="Y242">
        <v>6.3</v>
      </c>
      <c r="Z242">
        <v>564</v>
      </c>
      <c r="AA242">
        <v>7.6</v>
      </c>
      <c r="AB242">
        <v>560.1</v>
      </c>
      <c r="AC242">
        <v>8.3000000000000007</v>
      </c>
      <c r="AD242">
        <v>577</v>
      </c>
      <c r="AE242">
        <v>8.6</v>
      </c>
    </row>
    <row r="243" spans="1:31" x14ac:dyDescent="0.3">
      <c r="A243" t="s">
        <v>359</v>
      </c>
      <c r="B243" t="str">
        <f>IFERROR(VLOOKUP(A243,'class and classification'!$A$1:$B$338,2,FALSE),VLOOKUP(A243,'class and classification'!$A$340:$B$378,2,FALSE))</f>
        <v>Predominantly Rural</v>
      </c>
      <c r="C243" t="str">
        <f>IFERROR(VLOOKUP(A243,'class and classification'!$A$1:$C$338,3,FALSE),VLOOKUP(A243,'class and classification'!$A$340:$C$378,3,FALSE))</f>
        <v>SD</v>
      </c>
      <c r="D243">
        <v>483.7</v>
      </c>
      <c r="E243">
        <v>7.9</v>
      </c>
      <c r="F243">
        <v>495.8</v>
      </c>
      <c r="G243">
        <v>6.2</v>
      </c>
      <c r="H243">
        <v>489.9</v>
      </c>
      <c r="I243">
        <v>10</v>
      </c>
      <c r="J243">
        <v>510.5</v>
      </c>
      <c r="K243">
        <v>7.8</v>
      </c>
      <c r="L243">
        <v>519.79999999999995</v>
      </c>
      <c r="M243">
        <v>7.3</v>
      </c>
      <c r="N243">
        <v>518.70000000000005</v>
      </c>
      <c r="O243">
        <v>10</v>
      </c>
      <c r="P243">
        <v>492.7</v>
      </c>
      <c r="Q243">
        <v>6.7</v>
      </c>
      <c r="R243">
        <v>490.2</v>
      </c>
      <c r="S243">
        <v>7.4</v>
      </c>
      <c r="T243">
        <v>553</v>
      </c>
      <c r="U243">
        <v>6.9</v>
      </c>
      <c r="V243">
        <v>555.1</v>
      </c>
      <c r="W243">
        <v>6.4</v>
      </c>
      <c r="X243">
        <v>574.9</v>
      </c>
      <c r="Y243">
        <v>6.1</v>
      </c>
      <c r="Z243">
        <v>622.5</v>
      </c>
      <c r="AA243">
        <v>6.4</v>
      </c>
      <c r="AB243">
        <v>550.9</v>
      </c>
      <c r="AC243">
        <v>7.8</v>
      </c>
      <c r="AD243">
        <v>626.20000000000005</v>
      </c>
      <c r="AE243">
        <v>7.7</v>
      </c>
    </row>
    <row r="244" spans="1:31" x14ac:dyDescent="0.3">
      <c r="A244" t="s">
        <v>413</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544.70000000000005</v>
      </c>
      <c r="E244">
        <v>6.5</v>
      </c>
      <c r="F244">
        <v>573.1</v>
      </c>
      <c r="G244">
        <v>5.5</v>
      </c>
      <c r="H244">
        <v>591.5</v>
      </c>
      <c r="I244">
        <v>5.8</v>
      </c>
      <c r="J244">
        <v>646.4</v>
      </c>
      <c r="K244">
        <v>4.5999999999999996</v>
      </c>
      <c r="L244">
        <v>627.6</v>
      </c>
      <c r="M244">
        <v>5.5</v>
      </c>
      <c r="N244">
        <v>619.1</v>
      </c>
      <c r="O244">
        <v>5.4</v>
      </c>
      <c r="P244">
        <v>614.5</v>
      </c>
      <c r="Q244">
        <v>5.9</v>
      </c>
      <c r="R244">
        <v>621.70000000000005</v>
      </c>
      <c r="S244">
        <v>5.2</v>
      </c>
      <c r="T244">
        <v>656.5</v>
      </c>
      <c r="U244">
        <v>5.3</v>
      </c>
      <c r="V244">
        <v>656.1</v>
      </c>
      <c r="W244">
        <v>6.7</v>
      </c>
      <c r="X244">
        <v>645.4</v>
      </c>
      <c r="Y244">
        <v>6.9</v>
      </c>
      <c r="Z244">
        <v>675</v>
      </c>
      <c r="AA244">
        <v>5.8</v>
      </c>
      <c r="AB244">
        <v>685.1</v>
      </c>
      <c r="AC244">
        <v>7.7</v>
      </c>
      <c r="AD244">
        <v>711.8</v>
      </c>
      <c r="AE244">
        <v>4.7</v>
      </c>
    </row>
    <row r="245" spans="1:31" x14ac:dyDescent="0.3">
      <c r="A245" t="s">
        <v>336</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511.4</v>
      </c>
      <c r="E245">
        <v>5.8</v>
      </c>
      <c r="F245">
        <v>512</v>
      </c>
      <c r="G245">
        <v>5.0999999999999996</v>
      </c>
      <c r="H245">
        <v>484.4</v>
      </c>
      <c r="I245">
        <v>5.3</v>
      </c>
      <c r="J245">
        <v>509.4</v>
      </c>
      <c r="K245">
        <v>4.0999999999999996</v>
      </c>
      <c r="L245">
        <v>522.6</v>
      </c>
      <c r="M245">
        <v>5.3</v>
      </c>
      <c r="N245">
        <v>542</v>
      </c>
      <c r="O245">
        <v>4.8</v>
      </c>
      <c r="P245">
        <v>513.79999999999995</v>
      </c>
      <c r="Q245">
        <v>5</v>
      </c>
      <c r="R245">
        <v>554.1</v>
      </c>
      <c r="S245">
        <v>5.5</v>
      </c>
      <c r="T245">
        <v>559.5</v>
      </c>
      <c r="U245">
        <v>5.6</v>
      </c>
      <c r="V245">
        <v>569.70000000000005</v>
      </c>
      <c r="W245">
        <v>5.0999999999999996</v>
      </c>
      <c r="X245">
        <v>613.29999999999995</v>
      </c>
      <c r="Y245">
        <v>5.5</v>
      </c>
      <c r="Z245">
        <v>626.79999999999995</v>
      </c>
      <c r="AA245">
        <v>4.9000000000000004</v>
      </c>
      <c r="AB245">
        <v>613.29999999999995</v>
      </c>
      <c r="AC245">
        <v>5.3</v>
      </c>
      <c r="AD245">
        <v>621.5</v>
      </c>
      <c r="AE245">
        <v>5.3</v>
      </c>
    </row>
    <row r="246" spans="1:31" x14ac:dyDescent="0.3">
      <c r="A246" t="s">
        <v>368</v>
      </c>
      <c r="B246" t="str">
        <f>IFERROR(VLOOKUP(A246,'class and classification'!$A$1:$B$338,2,FALSE),VLOOKUP(A246,'class and classification'!$A$340:$B$378,2,FALSE))</f>
        <v>Predominantly Urban</v>
      </c>
      <c r="C246" t="str">
        <f>IFERROR(VLOOKUP(A246,'class and classification'!$A$1:$C$338,3,FALSE),VLOOKUP(A246,'class and classification'!$A$340:$C$378,3,FALSE))</f>
        <v>SD</v>
      </c>
      <c r="D246">
        <v>514.6</v>
      </c>
      <c r="E246">
        <v>8.1999999999999993</v>
      </c>
      <c r="F246">
        <v>506.2</v>
      </c>
      <c r="G246">
        <v>7.4</v>
      </c>
      <c r="H246">
        <v>516.79999999999995</v>
      </c>
      <c r="I246">
        <v>5.9</v>
      </c>
      <c r="J246">
        <v>470.8</v>
      </c>
      <c r="K246">
        <v>6.9</v>
      </c>
      <c r="L246">
        <v>536.20000000000005</v>
      </c>
      <c r="M246">
        <v>6</v>
      </c>
      <c r="N246">
        <v>565.29999999999995</v>
      </c>
      <c r="O246">
        <v>5.4</v>
      </c>
      <c r="P246">
        <v>528.20000000000005</v>
      </c>
      <c r="Q246">
        <v>5.3</v>
      </c>
      <c r="R246">
        <v>535.20000000000005</v>
      </c>
      <c r="S246">
        <v>5.8</v>
      </c>
      <c r="T246">
        <v>569.6</v>
      </c>
      <c r="U246">
        <v>5.6</v>
      </c>
      <c r="V246">
        <v>580.29999999999995</v>
      </c>
      <c r="W246">
        <v>5</v>
      </c>
      <c r="X246">
        <v>537.4</v>
      </c>
      <c r="Y246">
        <v>6.1</v>
      </c>
      <c r="Z246">
        <v>630.70000000000005</v>
      </c>
      <c r="AA246">
        <v>6.2</v>
      </c>
      <c r="AB246">
        <v>585.29999999999995</v>
      </c>
      <c r="AC246">
        <v>8.4</v>
      </c>
      <c r="AD246">
        <v>648.29999999999995</v>
      </c>
      <c r="AE246">
        <v>7.6</v>
      </c>
    </row>
    <row r="247" spans="1:31" x14ac:dyDescent="0.3">
      <c r="A247" t="s">
        <v>424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504.8</v>
      </c>
      <c r="E247">
        <v>11</v>
      </c>
      <c r="F247">
        <v>523.9</v>
      </c>
      <c r="G247">
        <v>9.1999999999999993</v>
      </c>
      <c r="H247">
        <v>470.2</v>
      </c>
      <c r="I247">
        <v>6.5</v>
      </c>
      <c r="J247">
        <v>503.2</v>
      </c>
      <c r="K247">
        <v>7.4</v>
      </c>
      <c r="L247">
        <v>494</v>
      </c>
      <c r="M247">
        <v>7.1</v>
      </c>
      <c r="N247">
        <v>493.5</v>
      </c>
      <c r="O247">
        <v>6.5</v>
      </c>
      <c r="P247">
        <v>502.6</v>
      </c>
      <c r="Q247">
        <v>6.7</v>
      </c>
      <c r="R247">
        <v>508.4</v>
      </c>
      <c r="S247">
        <v>5.5</v>
      </c>
      <c r="T247">
        <v>574.4</v>
      </c>
      <c r="U247">
        <v>5.3</v>
      </c>
      <c r="V247">
        <v>591</v>
      </c>
      <c r="W247">
        <v>6.5</v>
      </c>
      <c r="X247">
        <v>536</v>
      </c>
      <c r="Y247">
        <v>6.9</v>
      </c>
      <c r="Z247">
        <v>563</v>
      </c>
      <c r="AA247">
        <v>8.1</v>
      </c>
      <c r="AB247">
        <v>529.79999999999995</v>
      </c>
      <c r="AC247">
        <v>10</v>
      </c>
      <c r="AD247">
        <v>552.70000000000005</v>
      </c>
      <c r="AE247">
        <v>6.7</v>
      </c>
    </row>
    <row r="248" spans="1:31" x14ac:dyDescent="0.3">
      <c r="A248" t="s">
        <v>386</v>
      </c>
      <c r="B248" t="str">
        <f>IFERROR(VLOOKUP(A248,'class and classification'!$A$1:$B$338,2,FALSE),VLOOKUP(A248,'class and classification'!$A$340:$B$378,2,FALSE))</f>
        <v>Predominantly Rural</v>
      </c>
      <c r="C248" t="str">
        <f>IFERROR(VLOOKUP(A248,'class and classification'!$A$1:$C$338,3,FALSE),VLOOKUP(A248,'class and classification'!$A$340:$C$378,3,FALSE))</f>
        <v>SD</v>
      </c>
      <c r="D248">
        <v>432.9</v>
      </c>
      <c r="E248">
        <v>9</v>
      </c>
      <c r="F248">
        <v>427.2</v>
      </c>
      <c r="G248">
        <v>6.1</v>
      </c>
      <c r="H248">
        <v>458.3</v>
      </c>
      <c r="I248">
        <v>6.9</v>
      </c>
      <c r="J248">
        <v>440</v>
      </c>
      <c r="K248">
        <v>6.1</v>
      </c>
      <c r="L248">
        <v>443.6</v>
      </c>
      <c r="M248">
        <v>11</v>
      </c>
      <c r="N248">
        <v>407.7</v>
      </c>
      <c r="O248">
        <v>7.9</v>
      </c>
      <c r="P248">
        <v>424.1</v>
      </c>
      <c r="Q248">
        <v>9.6</v>
      </c>
      <c r="R248">
        <v>444.4</v>
      </c>
      <c r="S248">
        <v>9.5</v>
      </c>
      <c r="T248">
        <v>482.4</v>
      </c>
      <c r="U248">
        <v>7.3</v>
      </c>
      <c r="V248">
        <v>511.4</v>
      </c>
      <c r="W248">
        <v>8.1999999999999993</v>
      </c>
      <c r="X248">
        <v>501.4</v>
      </c>
      <c r="Y248">
        <v>6.7</v>
      </c>
      <c r="Z248">
        <v>517.4</v>
      </c>
      <c r="AA248">
        <v>5.0999999999999996</v>
      </c>
      <c r="AB248">
        <v>517.1</v>
      </c>
      <c r="AC248">
        <v>5.7</v>
      </c>
      <c r="AD248">
        <v>531.29999999999995</v>
      </c>
      <c r="AE248">
        <v>6.4</v>
      </c>
    </row>
    <row r="249" spans="1:31" x14ac:dyDescent="0.3">
      <c r="A249" t="s">
        <v>369</v>
      </c>
      <c r="B249" t="str">
        <f>IFERROR(VLOOKUP(A249,'class and classification'!$A$1:$B$338,2,FALSE),VLOOKUP(A249,'class and classification'!$A$340:$B$378,2,FALSE))</f>
        <v>Predominantly Urban</v>
      </c>
      <c r="C249" t="str">
        <f>IFERROR(VLOOKUP(A249,'class and classification'!$A$1:$C$338,3,FALSE),VLOOKUP(A249,'class and classification'!$A$340:$C$378,3,FALSE))</f>
        <v>SD</v>
      </c>
      <c r="D249">
        <v>544.4</v>
      </c>
      <c r="E249">
        <v>7</v>
      </c>
      <c r="F249">
        <v>556.70000000000005</v>
      </c>
      <c r="G249">
        <v>7</v>
      </c>
      <c r="H249">
        <v>562.5</v>
      </c>
      <c r="I249">
        <v>5.0999999999999996</v>
      </c>
      <c r="J249">
        <v>510</v>
      </c>
      <c r="K249">
        <v>4.4000000000000004</v>
      </c>
      <c r="L249">
        <v>552.9</v>
      </c>
      <c r="M249">
        <v>7.2</v>
      </c>
      <c r="N249">
        <v>562.5</v>
      </c>
      <c r="O249">
        <v>5.8</v>
      </c>
      <c r="P249">
        <v>568.1</v>
      </c>
      <c r="Q249">
        <v>5</v>
      </c>
      <c r="R249">
        <v>578</v>
      </c>
      <c r="S249">
        <v>4</v>
      </c>
      <c r="T249">
        <v>608.4</v>
      </c>
      <c r="U249">
        <v>6.1</v>
      </c>
      <c r="V249">
        <v>634.70000000000005</v>
      </c>
      <c r="W249">
        <v>4.7</v>
      </c>
      <c r="X249">
        <v>645.70000000000005</v>
      </c>
      <c r="Y249">
        <v>5.9</v>
      </c>
      <c r="Z249">
        <v>671.4</v>
      </c>
      <c r="AA249">
        <v>4.9000000000000004</v>
      </c>
      <c r="AB249">
        <v>678.2</v>
      </c>
      <c r="AC249">
        <v>7.6</v>
      </c>
      <c r="AD249">
        <v>682.4</v>
      </c>
      <c r="AE249">
        <v>7.3</v>
      </c>
    </row>
    <row r="250" spans="1:31" x14ac:dyDescent="0.3">
      <c r="A250" t="s">
        <v>440</v>
      </c>
      <c r="B250" t="str">
        <f>IFERROR(VLOOKUP(A250,'class and classification'!$A$1:$B$338,2,FALSE),VLOOKUP(A250,'class and classification'!$A$340:$B$378,2,FALSE))</f>
        <v>Predominantly Rural</v>
      </c>
      <c r="C250" t="str">
        <f>IFERROR(VLOOKUP(A250,'class and classification'!$A$1:$C$338,3,FALSE),VLOOKUP(A250,'class and classification'!$A$340:$C$378,3,FALSE))</f>
        <v>SD</v>
      </c>
      <c r="D250">
        <v>310.2</v>
      </c>
      <c r="E250">
        <v>18</v>
      </c>
      <c r="F250">
        <v>348.6</v>
      </c>
      <c r="G250">
        <v>12</v>
      </c>
      <c r="H250">
        <v>351.4</v>
      </c>
      <c r="I250">
        <v>9.1999999999999993</v>
      </c>
      <c r="J250">
        <v>392.1</v>
      </c>
      <c r="K250">
        <v>8.9</v>
      </c>
      <c r="L250">
        <v>408.6</v>
      </c>
      <c r="M250">
        <v>8.9</v>
      </c>
      <c r="N250">
        <v>433.8</v>
      </c>
      <c r="O250">
        <v>11</v>
      </c>
      <c r="P250">
        <v>440.5</v>
      </c>
      <c r="Q250">
        <v>9.1</v>
      </c>
      <c r="R250">
        <v>423.4</v>
      </c>
      <c r="S250">
        <v>9</v>
      </c>
      <c r="T250">
        <v>431.7</v>
      </c>
      <c r="U250">
        <v>9.3000000000000007</v>
      </c>
      <c r="V250">
        <v>448</v>
      </c>
      <c r="W250">
        <v>10</v>
      </c>
      <c r="X250">
        <v>466</v>
      </c>
      <c r="Y250">
        <v>15</v>
      </c>
      <c r="Z250">
        <v>474.7</v>
      </c>
      <c r="AA250">
        <v>11</v>
      </c>
      <c r="AB250">
        <v>471.9</v>
      </c>
      <c r="AC250">
        <v>14</v>
      </c>
      <c r="AD250">
        <v>464.7</v>
      </c>
      <c r="AE250">
        <v>11</v>
      </c>
    </row>
    <row r="251" spans="1:31" x14ac:dyDescent="0.3">
      <c r="A251" t="s">
        <v>286</v>
      </c>
      <c r="B251" t="str">
        <f>IFERROR(VLOOKUP(A251,'class and classification'!$A$1:$B$338,2,FALSE),VLOOKUP(A251,'class and classification'!$A$340:$B$378,2,FALSE))</f>
        <v>Urban with Significant Rural</v>
      </c>
      <c r="C251" t="str">
        <f>IFERROR(VLOOKUP(A251,'class and classification'!$A$1:$C$338,3,FALSE),VLOOKUP(A251,'class and classification'!$A$340:$C$378,3,FALSE))</f>
        <v>SD</v>
      </c>
      <c r="D251">
        <v>416.7</v>
      </c>
      <c r="E251">
        <v>6.3</v>
      </c>
      <c r="F251">
        <v>458.5</v>
      </c>
      <c r="G251">
        <v>7.2</v>
      </c>
      <c r="H251">
        <v>435</v>
      </c>
      <c r="I251">
        <v>7.6</v>
      </c>
      <c r="J251">
        <v>436.5</v>
      </c>
      <c r="K251">
        <v>7</v>
      </c>
      <c r="L251">
        <v>452.4</v>
      </c>
      <c r="M251">
        <v>6.9</v>
      </c>
      <c r="N251">
        <v>440.3</v>
      </c>
      <c r="O251">
        <v>6.8</v>
      </c>
      <c r="P251">
        <v>464</v>
      </c>
      <c r="Q251">
        <v>6.3</v>
      </c>
      <c r="R251">
        <v>482.8</v>
      </c>
      <c r="S251">
        <v>9.1</v>
      </c>
      <c r="T251">
        <v>530</v>
      </c>
      <c r="U251">
        <v>7.8</v>
      </c>
      <c r="V251">
        <v>541.5</v>
      </c>
      <c r="W251">
        <v>6.3</v>
      </c>
      <c r="X251">
        <v>569</v>
      </c>
      <c r="Y251">
        <v>8.1</v>
      </c>
      <c r="Z251">
        <v>576.1</v>
      </c>
      <c r="AA251">
        <v>8.4</v>
      </c>
      <c r="AB251">
        <v>542.79999999999995</v>
      </c>
      <c r="AC251">
        <v>12</v>
      </c>
      <c r="AD251">
        <v>539.4</v>
      </c>
      <c r="AE251">
        <v>8.1</v>
      </c>
    </row>
    <row r="252" spans="1:31" x14ac:dyDescent="0.3">
      <c r="A252" t="s">
        <v>316</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399.7</v>
      </c>
      <c r="E252">
        <v>12</v>
      </c>
      <c r="F252">
        <v>426.6</v>
      </c>
      <c r="G252">
        <v>8.4</v>
      </c>
      <c r="H252">
        <v>444.3</v>
      </c>
      <c r="I252">
        <v>11</v>
      </c>
      <c r="J252">
        <v>434.8</v>
      </c>
      <c r="K252">
        <v>8</v>
      </c>
      <c r="L252">
        <v>438.8</v>
      </c>
      <c r="M252">
        <v>8.4</v>
      </c>
      <c r="N252">
        <v>454.1</v>
      </c>
      <c r="O252">
        <v>8.8000000000000007</v>
      </c>
      <c r="P252">
        <v>461.6</v>
      </c>
      <c r="Q252">
        <v>7.3</v>
      </c>
      <c r="R252">
        <v>471.3</v>
      </c>
      <c r="S252">
        <v>8.6</v>
      </c>
      <c r="T252">
        <v>497.6</v>
      </c>
      <c r="U252">
        <v>7.4</v>
      </c>
      <c r="V252">
        <v>512.9</v>
      </c>
      <c r="W252">
        <v>8.6999999999999993</v>
      </c>
      <c r="X252">
        <v>508.1</v>
      </c>
      <c r="Y252">
        <v>8.3000000000000007</v>
      </c>
      <c r="Z252">
        <v>527</v>
      </c>
      <c r="AA252">
        <v>7</v>
      </c>
      <c r="AB252">
        <v>533.9</v>
      </c>
      <c r="AC252">
        <v>8.3000000000000007</v>
      </c>
      <c r="AD252">
        <v>586.20000000000005</v>
      </c>
      <c r="AE252">
        <v>7.7</v>
      </c>
    </row>
    <row r="253" spans="1:31" x14ac:dyDescent="0.3">
      <c r="A253" t="s">
        <v>414</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456.5</v>
      </c>
      <c r="E253">
        <v>7.1</v>
      </c>
      <c r="F253">
        <v>492.2</v>
      </c>
      <c r="G253">
        <v>6.2</v>
      </c>
      <c r="H253">
        <v>485.1</v>
      </c>
      <c r="I253">
        <v>7.1</v>
      </c>
      <c r="J253">
        <v>485.6</v>
      </c>
      <c r="K253">
        <v>5.2</v>
      </c>
      <c r="L253">
        <v>499.7</v>
      </c>
      <c r="M253">
        <v>5.4</v>
      </c>
      <c r="N253">
        <v>501.2</v>
      </c>
      <c r="O253">
        <v>6.6</v>
      </c>
      <c r="P253">
        <v>528.6</v>
      </c>
      <c r="Q253">
        <v>6.6</v>
      </c>
      <c r="R253">
        <v>524.70000000000005</v>
      </c>
      <c r="S253">
        <v>6.4</v>
      </c>
      <c r="T253">
        <v>495</v>
      </c>
      <c r="U253">
        <v>6.7</v>
      </c>
      <c r="V253">
        <v>557.70000000000005</v>
      </c>
      <c r="W253">
        <v>6.1</v>
      </c>
      <c r="X253">
        <v>520</v>
      </c>
      <c r="Y253">
        <v>6.5</v>
      </c>
      <c r="Z253">
        <v>586.5</v>
      </c>
      <c r="AA253">
        <v>7.8</v>
      </c>
      <c r="AB253">
        <v>574.9</v>
      </c>
      <c r="AC253">
        <v>6.2</v>
      </c>
      <c r="AD253">
        <v>590.20000000000005</v>
      </c>
      <c r="AE253">
        <v>7.2</v>
      </c>
    </row>
    <row r="254" spans="1:31" x14ac:dyDescent="0.3">
      <c r="A254" t="s">
        <v>381</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t="s">
        <v>40</v>
      </c>
      <c r="E254" t="s">
        <v>40</v>
      </c>
      <c r="F254" t="s">
        <v>40</v>
      </c>
      <c r="G254" t="s">
        <v>40</v>
      </c>
      <c r="H254" t="s">
        <v>40</v>
      </c>
      <c r="I254" t="s">
        <v>40</v>
      </c>
      <c r="J254" t="s">
        <v>40</v>
      </c>
      <c r="K254" t="s">
        <v>40</v>
      </c>
      <c r="L254" t="s">
        <v>40</v>
      </c>
      <c r="M254" t="s">
        <v>40</v>
      </c>
      <c r="N254" t="s">
        <v>40</v>
      </c>
      <c r="O254" t="s">
        <v>40</v>
      </c>
      <c r="P254" t="s">
        <v>40</v>
      </c>
      <c r="Q254" t="s">
        <v>40</v>
      </c>
      <c r="R254" t="s">
        <v>40</v>
      </c>
      <c r="S254" t="s">
        <v>40</v>
      </c>
      <c r="T254" t="s">
        <v>40</v>
      </c>
      <c r="U254" t="s">
        <v>40</v>
      </c>
      <c r="V254" t="s">
        <v>40</v>
      </c>
      <c r="W254" t="s">
        <v>40</v>
      </c>
      <c r="X254">
        <v>505.2</v>
      </c>
      <c r="Y254">
        <v>4.0999999999999996</v>
      </c>
      <c r="Z254">
        <v>525.1</v>
      </c>
      <c r="AA254">
        <v>4.3</v>
      </c>
      <c r="AB254">
        <v>520.79999999999995</v>
      </c>
      <c r="AC254">
        <v>4.5</v>
      </c>
      <c r="AD254">
        <v>535.1</v>
      </c>
      <c r="AE254">
        <v>4.2</v>
      </c>
    </row>
    <row r="255" spans="1:31" x14ac:dyDescent="0.3">
      <c r="A255" t="s">
        <v>397</v>
      </c>
      <c r="B255" t="str">
        <f>IFERROR(VLOOKUP(A255,'class and classification'!$A$1:$B$338,2,FALSE),VLOOKUP(A255,'class and classification'!$A$340:$B$378,2,FALSE))</f>
        <v>Predominantly Rural</v>
      </c>
      <c r="C255" t="str">
        <f>IFERROR(VLOOKUP(A255,'class and classification'!$A$1:$C$338,3,FALSE),VLOOKUP(A255,'class and classification'!$A$340:$C$378,3,FALSE))</f>
        <v>SD</v>
      </c>
      <c r="D255">
        <v>522.5</v>
      </c>
      <c r="E255">
        <v>7.8</v>
      </c>
      <c r="F255">
        <v>520.9</v>
      </c>
      <c r="G255">
        <v>6</v>
      </c>
      <c r="H255">
        <v>531.1</v>
      </c>
      <c r="I255">
        <v>5.8</v>
      </c>
      <c r="J255">
        <v>523.4</v>
      </c>
      <c r="K255">
        <v>6.1</v>
      </c>
      <c r="L255">
        <v>577</v>
      </c>
      <c r="M255">
        <v>5.5</v>
      </c>
      <c r="N255">
        <v>574.29999999999995</v>
      </c>
      <c r="O255">
        <v>6.1</v>
      </c>
      <c r="P255">
        <v>580.5</v>
      </c>
      <c r="Q255">
        <v>5.8</v>
      </c>
      <c r="R255">
        <v>583.5</v>
      </c>
      <c r="S255">
        <v>5.8</v>
      </c>
      <c r="T255">
        <v>600.5</v>
      </c>
      <c r="U255">
        <v>6.2</v>
      </c>
      <c r="V255">
        <v>626.70000000000005</v>
      </c>
      <c r="W255">
        <v>5.5</v>
      </c>
      <c r="X255">
        <v>614.4</v>
      </c>
      <c r="Y255">
        <v>7.1</v>
      </c>
      <c r="Z255">
        <v>582.20000000000005</v>
      </c>
      <c r="AA255">
        <v>6.3</v>
      </c>
      <c r="AB255">
        <v>630.9</v>
      </c>
      <c r="AC255">
        <v>6.9</v>
      </c>
      <c r="AD255">
        <v>634</v>
      </c>
      <c r="AE255">
        <v>4.5999999999999996</v>
      </c>
    </row>
    <row r="256" spans="1:31" x14ac:dyDescent="0.3">
      <c r="A256" t="s">
        <v>425</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542.70000000000005</v>
      </c>
      <c r="E256">
        <v>9.8000000000000007</v>
      </c>
      <c r="F256">
        <v>479.1</v>
      </c>
      <c r="G256">
        <v>6.2</v>
      </c>
      <c r="H256">
        <v>499.2</v>
      </c>
      <c r="I256">
        <v>5.7</v>
      </c>
      <c r="J256">
        <v>467.8</v>
      </c>
      <c r="K256">
        <v>5.8</v>
      </c>
      <c r="L256">
        <v>481.7</v>
      </c>
      <c r="M256">
        <v>5.8</v>
      </c>
      <c r="N256">
        <v>480.6</v>
      </c>
      <c r="O256">
        <v>6.5</v>
      </c>
      <c r="P256">
        <v>460.2</v>
      </c>
      <c r="Q256">
        <v>6.9</v>
      </c>
      <c r="R256">
        <v>481.6</v>
      </c>
      <c r="S256">
        <v>6.5</v>
      </c>
      <c r="T256">
        <v>575</v>
      </c>
      <c r="U256">
        <v>6.9</v>
      </c>
      <c r="V256">
        <v>608.9</v>
      </c>
      <c r="W256">
        <v>7.2</v>
      </c>
      <c r="X256">
        <v>670.8</v>
      </c>
      <c r="Y256">
        <v>7.9</v>
      </c>
      <c r="Z256">
        <v>712.2</v>
      </c>
      <c r="AA256">
        <v>6</v>
      </c>
      <c r="AB256">
        <v>662.2</v>
      </c>
      <c r="AC256">
        <v>9.1999999999999993</v>
      </c>
      <c r="AD256">
        <v>655</v>
      </c>
      <c r="AE256">
        <v>8.1999999999999993</v>
      </c>
    </row>
    <row r="257" spans="1:31" x14ac:dyDescent="0.3">
      <c r="A257" t="s">
        <v>340</v>
      </c>
      <c r="B257" t="str">
        <f>IFERROR(VLOOKUP(A257,'class and classification'!$A$1:$B$338,2,FALSE),VLOOKUP(A257,'class and classification'!$A$340:$B$378,2,FALSE))</f>
        <v>Predominantly Urban</v>
      </c>
      <c r="C257" t="str">
        <f>IFERROR(VLOOKUP(A257,'class and classification'!$A$1:$C$338,3,FALSE),VLOOKUP(A257,'class and classification'!$A$340:$C$378,3,FALSE))</f>
        <v>SD</v>
      </c>
      <c r="D257">
        <v>434.7</v>
      </c>
      <c r="E257">
        <v>7</v>
      </c>
      <c r="F257">
        <v>431.4</v>
      </c>
      <c r="G257">
        <v>5.2</v>
      </c>
      <c r="H257">
        <v>470.4</v>
      </c>
      <c r="I257">
        <v>4.5</v>
      </c>
      <c r="J257">
        <v>457</v>
      </c>
      <c r="K257">
        <v>5.8</v>
      </c>
      <c r="L257">
        <v>466.9</v>
      </c>
      <c r="M257">
        <v>5.3</v>
      </c>
      <c r="N257">
        <v>476.5</v>
      </c>
      <c r="O257">
        <v>6.4</v>
      </c>
      <c r="P257">
        <v>495.6</v>
      </c>
      <c r="Q257">
        <v>4.0999999999999996</v>
      </c>
      <c r="R257">
        <v>498.3</v>
      </c>
      <c r="S257">
        <v>5.5</v>
      </c>
      <c r="T257">
        <v>507.7</v>
      </c>
      <c r="U257">
        <v>7.8</v>
      </c>
      <c r="V257">
        <v>544.9</v>
      </c>
      <c r="W257">
        <v>6</v>
      </c>
      <c r="X257">
        <v>550.4</v>
      </c>
      <c r="Y257">
        <v>5.7</v>
      </c>
      <c r="Z257">
        <v>546.29999999999995</v>
      </c>
      <c r="AA257">
        <v>7.2</v>
      </c>
      <c r="AB257">
        <v>532.6</v>
      </c>
      <c r="AC257">
        <v>8.4</v>
      </c>
      <c r="AD257">
        <v>568.70000000000005</v>
      </c>
      <c r="AE257">
        <v>7.3</v>
      </c>
    </row>
    <row r="258" spans="1:31" x14ac:dyDescent="0.3">
      <c r="A258" t="s">
        <v>432</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438.3</v>
      </c>
      <c r="E258">
        <v>9.3000000000000007</v>
      </c>
      <c r="F258">
        <v>462.3</v>
      </c>
      <c r="G258">
        <v>7.2</v>
      </c>
      <c r="H258">
        <v>454.2</v>
      </c>
      <c r="I258">
        <v>6.2</v>
      </c>
      <c r="J258">
        <v>477.5</v>
      </c>
      <c r="K258">
        <v>7.4</v>
      </c>
      <c r="L258">
        <v>466</v>
      </c>
      <c r="M258">
        <v>6.2</v>
      </c>
      <c r="N258">
        <v>478.7</v>
      </c>
      <c r="O258">
        <v>7.5</v>
      </c>
      <c r="P258">
        <v>470.5</v>
      </c>
      <c r="Q258">
        <v>7</v>
      </c>
      <c r="R258">
        <v>488.9</v>
      </c>
      <c r="S258">
        <v>7.3</v>
      </c>
      <c r="T258">
        <v>452.1</v>
      </c>
      <c r="U258">
        <v>5.0999999999999996</v>
      </c>
      <c r="V258">
        <v>459.9</v>
      </c>
      <c r="W258">
        <v>5.7</v>
      </c>
      <c r="X258">
        <v>489.8</v>
      </c>
      <c r="Y258">
        <v>6.5</v>
      </c>
      <c r="Z258">
        <v>536.6</v>
      </c>
      <c r="AA258">
        <v>5.5</v>
      </c>
      <c r="AB258">
        <v>574.9</v>
      </c>
      <c r="AC258">
        <v>6.5</v>
      </c>
      <c r="AD258">
        <v>545.4</v>
      </c>
      <c r="AE258">
        <v>5.8</v>
      </c>
    </row>
    <row r="259" spans="1:31" x14ac:dyDescent="0.3">
      <c r="A259" t="s">
        <v>341</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403.5</v>
      </c>
      <c r="E259">
        <v>5.8</v>
      </c>
      <c r="F259">
        <v>425.4</v>
      </c>
      <c r="G259">
        <v>4.3</v>
      </c>
      <c r="H259">
        <v>437.9</v>
      </c>
      <c r="I259">
        <v>4.0999999999999996</v>
      </c>
      <c r="J259">
        <v>452.2</v>
      </c>
      <c r="K259">
        <v>6.6</v>
      </c>
      <c r="L259">
        <v>431.6</v>
      </c>
      <c r="M259">
        <v>5.3</v>
      </c>
      <c r="N259">
        <v>448.5</v>
      </c>
      <c r="O259">
        <v>5.8</v>
      </c>
      <c r="P259">
        <v>462.1</v>
      </c>
      <c r="Q259">
        <v>5.4</v>
      </c>
      <c r="R259">
        <v>493.9</v>
      </c>
      <c r="S259">
        <v>4.5999999999999996</v>
      </c>
      <c r="T259">
        <v>514.9</v>
      </c>
      <c r="U259">
        <v>6.1</v>
      </c>
      <c r="V259">
        <v>510.9</v>
      </c>
      <c r="W259">
        <v>4.9000000000000004</v>
      </c>
      <c r="X259">
        <v>505.7</v>
      </c>
      <c r="Y259">
        <v>5.9</v>
      </c>
      <c r="Z259">
        <v>525.1</v>
      </c>
      <c r="AA259">
        <v>6.3</v>
      </c>
      <c r="AB259">
        <v>516.20000000000005</v>
      </c>
      <c r="AC259">
        <v>5.7</v>
      </c>
      <c r="AD259">
        <v>568</v>
      </c>
      <c r="AE259">
        <v>5.2</v>
      </c>
    </row>
    <row r="260" spans="1:31" x14ac:dyDescent="0.3">
      <c r="A260" t="s">
        <v>287</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426.3</v>
      </c>
      <c r="E260">
        <v>8.6999999999999993</v>
      </c>
      <c r="F260">
        <v>392.1</v>
      </c>
      <c r="G260">
        <v>8.4</v>
      </c>
      <c r="H260">
        <v>361.7</v>
      </c>
      <c r="I260">
        <v>8</v>
      </c>
      <c r="J260">
        <v>369.5</v>
      </c>
      <c r="K260">
        <v>7.9</v>
      </c>
      <c r="L260">
        <v>404.8</v>
      </c>
      <c r="M260">
        <v>7.6</v>
      </c>
      <c r="N260">
        <v>388.3</v>
      </c>
      <c r="O260">
        <v>8.6999999999999993</v>
      </c>
      <c r="P260">
        <v>404.1</v>
      </c>
      <c r="Q260">
        <v>8</v>
      </c>
      <c r="R260">
        <v>429.8</v>
      </c>
      <c r="S260">
        <v>8.8000000000000007</v>
      </c>
      <c r="T260">
        <v>435.7</v>
      </c>
      <c r="U260">
        <v>9</v>
      </c>
      <c r="V260">
        <v>430.6</v>
      </c>
      <c r="W260">
        <v>7.6</v>
      </c>
      <c r="X260">
        <v>441.4</v>
      </c>
      <c r="Y260">
        <v>6.5</v>
      </c>
      <c r="Z260">
        <v>466.6</v>
      </c>
      <c r="AA260">
        <v>8.1999999999999993</v>
      </c>
      <c r="AB260">
        <v>457.9</v>
      </c>
      <c r="AC260">
        <v>9.6</v>
      </c>
      <c r="AD260">
        <v>489.8</v>
      </c>
      <c r="AE260">
        <v>10</v>
      </c>
    </row>
    <row r="261" spans="1:31" x14ac:dyDescent="0.3">
      <c r="A261" t="s">
        <v>342</v>
      </c>
      <c r="B261" t="str">
        <f>IFERROR(VLOOKUP(A261,'class and classification'!$A$1:$B$338,2,FALSE),VLOOKUP(A261,'class and classification'!$A$340:$B$378,2,FALSE))</f>
        <v>Urban with Significant Rural</v>
      </c>
      <c r="C261" t="str">
        <f>IFERROR(VLOOKUP(A261,'class and classification'!$A$1:$C$338,3,FALSE),VLOOKUP(A261,'class and classification'!$A$340:$C$378,3,FALSE))</f>
        <v>SD</v>
      </c>
      <c r="D261">
        <v>400.1</v>
      </c>
      <c r="E261">
        <v>8.6</v>
      </c>
      <c r="F261">
        <v>411.8</v>
      </c>
      <c r="G261">
        <v>9</v>
      </c>
      <c r="H261">
        <v>410</v>
      </c>
      <c r="I261">
        <v>6.8</v>
      </c>
      <c r="J261">
        <v>381.8</v>
      </c>
      <c r="K261">
        <v>8.3000000000000007</v>
      </c>
      <c r="L261">
        <v>352.8</v>
      </c>
      <c r="M261">
        <v>7.7</v>
      </c>
      <c r="N261">
        <v>390</v>
      </c>
      <c r="O261">
        <v>5.8</v>
      </c>
      <c r="P261">
        <v>431.9</v>
      </c>
      <c r="Q261">
        <v>7.9</v>
      </c>
      <c r="R261">
        <v>433.2</v>
      </c>
      <c r="S261">
        <v>8.6</v>
      </c>
      <c r="T261">
        <v>432.2</v>
      </c>
      <c r="U261">
        <v>8.1</v>
      </c>
      <c r="V261">
        <v>443.8</v>
      </c>
      <c r="W261">
        <v>9.1999999999999993</v>
      </c>
      <c r="X261">
        <v>440.6</v>
      </c>
      <c r="Y261">
        <v>7.1</v>
      </c>
      <c r="Z261">
        <v>513.9</v>
      </c>
      <c r="AA261">
        <v>6.8</v>
      </c>
      <c r="AB261">
        <v>504.8</v>
      </c>
      <c r="AC261">
        <v>8.1999999999999993</v>
      </c>
      <c r="AD261">
        <v>529.79999999999995</v>
      </c>
      <c r="AE261">
        <v>7.8</v>
      </c>
    </row>
    <row r="262" spans="1:31" x14ac:dyDescent="0.3">
      <c r="A262" t="s">
        <v>201</v>
      </c>
      <c r="B262" t="str">
        <f>IFERROR(VLOOKUP(A262,'class and classification'!$A$1:$B$338,2,FALSE),VLOOKUP(A262,'class and classification'!$A$340:$B$378,2,FALSE))</f>
        <v>Urban with Significant Rural</v>
      </c>
      <c r="C262" t="str">
        <f>IFERROR(VLOOKUP(A262,'class and classification'!$A$1:$C$338,3,FALSE),VLOOKUP(A262,'class and classification'!$A$340:$C$378,3,FALSE))</f>
        <v>UA</v>
      </c>
      <c r="D262">
        <v>462.9</v>
      </c>
      <c r="E262">
        <v>6.6</v>
      </c>
      <c r="F262">
        <v>459.6</v>
      </c>
      <c r="G262">
        <v>5.2</v>
      </c>
      <c r="H262">
        <v>482.6</v>
      </c>
      <c r="I262">
        <v>4.7</v>
      </c>
      <c r="J262">
        <v>493.8</v>
      </c>
      <c r="K262">
        <v>5.2</v>
      </c>
      <c r="L262">
        <v>493.8</v>
      </c>
      <c r="M262">
        <v>5.2</v>
      </c>
      <c r="N262">
        <v>502.5</v>
      </c>
      <c r="O262">
        <v>4.5999999999999996</v>
      </c>
      <c r="P262">
        <v>489</v>
      </c>
      <c r="Q262">
        <v>3.8</v>
      </c>
      <c r="R262">
        <v>488.7</v>
      </c>
      <c r="S262">
        <v>4.5999999999999996</v>
      </c>
      <c r="T262">
        <v>535.20000000000005</v>
      </c>
      <c r="U262">
        <v>4.4000000000000004</v>
      </c>
      <c r="V262">
        <v>542.20000000000005</v>
      </c>
      <c r="W262">
        <v>4.8</v>
      </c>
      <c r="X262">
        <v>578.9</v>
      </c>
      <c r="Y262">
        <v>5.8</v>
      </c>
      <c r="Z262">
        <v>583.79999999999995</v>
      </c>
      <c r="AA262">
        <v>4.2</v>
      </c>
      <c r="AB262">
        <v>586.4</v>
      </c>
      <c r="AC262">
        <v>5.5</v>
      </c>
      <c r="AD262">
        <v>575.1</v>
      </c>
      <c r="AE262">
        <v>4.4000000000000004</v>
      </c>
    </row>
    <row r="263" spans="1:31" x14ac:dyDescent="0.3">
      <c r="A263" t="s">
        <v>138</v>
      </c>
      <c r="B263" t="str">
        <f>IFERROR(VLOOKUP(A263,'class and classification'!$A$1:$B$338,2,FALSE),VLOOKUP(A263,'class and classification'!$A$340:$B$378,2,FALSE))</f>
        <v>Urban with Significant Rural</v>
      </c>
      <c r="C263" t="str">
        <f>IFERROR(VLOOKUP(A263,'class and classification'!$A$1:$C$338,3,FALSE),VLOOKUP(A263,'class and classification'!$A$340:$C$378,3,FALSE))</f>
        <v>UA</v>
      </c>
      <c r="D263">
        <v>441.7</v>
      </c>
      <c r="E263">
        <v>3.7</v>
      </c>
      <c r="F263">
        <v>451.3</v>
      </c>
      <c r="G263">
        <v>3.2</v>
      </c>
      <c r="H263">
        <v>470.6</v>
      </c>
      <c r="I263">
        <v>3.7</v>
      </c>
      <c r="J263">
        <v>485.5</v>
      </c>
      <c r="K263">
        <v>4.0999999999999996</v>
      </c>
      <c r="L263">
        <v>473.9</v>
      </c>
      <c r="M263">
        <v>3.8</v>
      </c>
      <c r="N263">
        <v>483.2</v>
      </c>
      <c r="O263">
        <v>3.5</v>
      </c>
      <c r="P263">
        <v>485.7</v>
      </c>
      <c r="Q263">
        <v>4.3</v>
      </c>
      <c r="R263">
        <v>518.4</v>
      </c>
      <c r="S263">
        <v>4.9000000000000004</v>
      </c>
      <c r="T263">
        <v>531.70000000000005</v>
      </c>
      <c r="U263">
        <v>4.4000000000000004</v>
      </c>
      <c r="V263">
        <v>541.6</v>
      </c>
      <c r="W263">
        <v>5.0999999999999996</v>
      </c>
      <c r="X263">
        <v>549.1</v>
      </c>
      <c r="Y263">
        <v>3.8</v>
      </c>
      <c r="Z263">
        <v>571.29999999999995</v>
      </c>
      <c r="AA263">
        <v>3.8</v>
      </c>
      <c r="AB263">
        <v>574.9</v>
      </c>
      <c r="AC263">
        <v>6.2</v>
      </c>
      <c r="AD263">
        <v>591.70000000000005</v>
      </c>
      <c r="AE263">
        <v>4.5</v>
      </c>
    </row>
    <row r="264" spans="1:31" x14ac:dyDescent="0.3">
      <c r="A264" t="s">
        <v>76</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v>443.9</v>
      </c>
      <c r="E264">
        <v>5.4</v>
      </c>
      <c r="F264">
        <v>438.1</v>
      </c>
      <c r="G264">
        <v>5.8</v>
      </c>
      <c r="H264">
        <v>443.9</v>
      </c>
      <c r="I264">
        <v>5.4</v>
      </c>
      <c r="J264">
        <v>429.7</v>
      </c>
      <c r="K264">
        <v>6.5</v>
      </c>
      <c r="L264">
        <v>445.4</v>
      </c>
      <c r="M264">
        <v>4.9000000000000004</v>
      </c>
      <c r="N264">
        <v>469.1</v>
      </c>
      <c r="O264">
        <v>5.8</v>
      </c>
      <c r="P264">
        <v>467.3</v>
      </c>
      <c r="Q264">
        <v>4.5999999999999996</v>
      </c>
      <c r="R264">
        <v>478.6</v>
      </c>
      <c r="S264">
        <v>6</v>
      </c>
      <c r="T264">
        <v>477.9</v>
      </c>
      <c r="U264">
        <v>4.4000000000000004</v>
      </c>
      <c r="V264">
        <v>484.9</v>
      </c>
      <c r="W264">
        <v>6.2</v>
      </c>
      <c r="X264">
        <v>462.9</v>
      </c>
      <c r="Y264">
        <v>6.4</v>
      </c>
      <c r="Z264">
        <v>527.70000000000005</v>
      </c>
      <c r="AA264">
        <v>5.9</v>
      </c>
      <c r="AB264">
        <v>488</v>
      </c>
      <c r="AC264">
        <v>6</v>
      </c>
      <c r="AD264">
        <v>569.70000000000005</v>
      </c>
      <c r="AE264">
        <v>6.1</v>
      </c>
    </row>
    <row r="265" spans="1:31" x14ac:dyDescent="0.3">
      <c r="A265" t="s">
        <v>77</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v>357.1</v>
      </c>
      <c r="E265">
        <v>7.2</v>
      </c>
      <c r="F265">
        <v>372</v>
      </c>
      <c r="G265">
        <v>7.2</v>
      </c>
      <c r="H265">
        <v>392</v>
      </c>
      <c r="I265">
        <v>5.4</v>
      </c>
      <c r="J265">
        <v>382.5</v>
      </c>
      <c r="K265">
        <v>5.0999999999999996</v>
      </c>
      <c r="L265">
        <v>387</v>
      </c>
      <c r="M265">
        <v>5.4</v>
      </c>
      <c r="N265">
        <v>398</v>
      </c>
      <c r="O265">
        <v>5.8</v>
      </c>
      <c r="P265">
        <v>417.1</v>
      </c>
      <c r="Q265">
        <v>6.1</v>
      </c>
      <c r="R265">
        <v>407.8</v>
      </c>
      <c r="S265">
        <v>5.4</v>
      </c>
      <c r="T265">
        <v>420</v>
      </c>
      <c r="U265">
        <v>7.9</v>
      </c>
      <c r="V265">
        <v>464.8</v>
      </c>
      <c r="W265">
        <v>5</v>
      </c>
      <c r="X265">
        <v>476.6</v>
      </c>
      <c r="Y265">
        <v>6.3</v>
      </c>
      <c r="Z265">
        <v>482.2</v>
      </c>
      <c r="AA265">
        <v>5.2</v>
      </c>
      <c r="AB265">
        <v>486.9</v>
      </c>
      <c r="AC265">
        <v>6.3</v>
      </c>
      <c r="AD265">
        <v>541.5</v>
      </c>
      <c r="AE265">
        <v>5</v>
      </c>
    </row>
    <row r="266" spans="1:31" x14ac:dyDescent="0.3">
      <c r="A266" t="s">
        <v>207</v>
      </c>
      <c r="B266" t="str">
        <f>IFERROR(VLOOKUP(A266,'class and classification'!$A$1:$B$338,2,FALSE),VLOOKUP(A266,'class and classification'!$A$340:$B$378,2,FALSE))</f>
        <v>Predominantly Urban</v>
      </c>
      <c r="C266" t="str">
        <f>IFERROR(VLOOKUP(A266,'class and classification'!$A$1:$C$338,3,FALSE),VLOOKUP(A266,'class and classification'!$A$340:$C$378,3,FALSE))</f>
        <v>UA</v>
      </c>
      <c r="D266" t="s">
        <v>40</v>
      </c>
      <c r="E266" t="s">
        <v>40</v>
      </c>
      <c r="F266" t="s">
        <v>40</v>
      </c>
      <c r="G266" t="s">
        <v>40</v>
      </c>
      <c r="H266" t="s">
        <v>40</v>
      </c>
      <c r="I266" t="s">
        <v>40</v>
      </c>
      <c r="J266" t="s">
        <v>40</v>
      </c>
      <c r="K266" t="s">
        <v>40</v>
      </c>
      <c r="L266" t="s">
        <v>40</v>
      </c>
      <c r="M266" t="s">
        <v>40</v>
      </c>
      <c r="N266" t="s">
        <v>40</v>
      </c>
      <c r="O266" t="s">
        <v>40</v>
      </c>
      <c r="P266" t="s">
        <v>40</v>
      </c>
      <c r="Q266" t="s">
        <v>40</v>
      </c>
      <c r="R266" t="s">
        <v>40</v>
      </c>
      <c r="S266" t="s">
        <v>40</v>
      </c>
      <c r="T266" t="s">
        <v>40</v>
      </c>
      <c r="U266" t="s">
        <v>40</v>
      </c>
      <c r="V266" t="s">
        <v>40</v>
      </c>
      <c r="W266" t="s">
        <v>40</v>
      </c>
      <c r="X266" t="s">
        <v>40</v>
      </c>
      <c r="Y266" t="s">
        <v>40</v>
      </c>
      <c r="Z266">
        <v>555.79999999999995</v>
      </c>
      <c r="AA266">
        <v>3.5</v>
      </c>
      <c r="AB266">
        <v>536.6</v>
      </c>
      <c r="AC266">
        <v>4.0999999999999996</v>
      </c>
      <c r="AD266">
        <v>559.4</v>
      </c>
      <c r="AE266">
        <v>3.3</v>
      </c>
    </row>
    <row r="267" spans="1:31" x14ac:dyDescent="0.3">
      <c r="A267" t="s">
        <v>207</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t="s">
        <v>40</v>
      </c>
      <c r="E267" t="s">
        <v>40</v>
      </c>
      <c r="F267" t="s">
        <v>40</v>
      </c>
      <c r="G267" t="s">
        <v>40</v>
      </c>
      <c r="H267" t="s">
        <v>40</v>
      </c>
      <c r="I267" t="s">
        <v>40</v>
      </c>
      <c r="J267" t="s">
        <v>40</v>
      </c>
      <c r="K267" t="s">
        <v>40</v>
      </c>
      <c r="L267" t="s">
        <v>40</v>
      </c>
      <c r="M267" t="s">
        <v>40</v>
      </c>
      <c r="N267" t="s">
        <v>40</v>
      </c>
      <c r="O267" t="s">
        <v>40</v>
      </c>
      <c r="P267" t="s">
        <v>40</v>
      </c>
      <c r="Q267" t="s">
        <v>40</v>
      </c>
      <c r="R267" t="s">
        <v>40</v>
      </c>
      <c r="S267" t="s">
        <v>40</v>
      </c>
      <c r="T267" t="s">
        <v>40</v>
      </c>
      <c r="U267" t="s">
        <v>40</v>
      </c>
      <c r="V267" t="s">
        <v>40</v>
      </c>
      <c r="W267" t="s">
        <v>40</v>
      </c>
      <c r="X267">
        <v>563.4</v>
      </c>
      <c r="Y267">
        <v>3.8</v>
      </c>
      <c r="Z267">
        <v>555.79999999999995</v>
      </c>
      <c r="AA267">
        <v>3.5</v>
      </c>
      <c r="AB267">
        <v>536.6</v>
      </c>
      <c r="AC267">
        <v>4.0999999999999996</v>
      </c>
      <c r="AD267">
        <v>559.4</v>
      </c>
      <c r="AE267">
        <v>3.3</v>
      </c>
    </row>
    <row r="268" spans="1:31" x14ac:dyDescent="0.3">
      <c r="A268" t="s">
        <v>182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661.8</v>
      </c>
      <c r="E268">
        <v>6</v>
      </c>
      <c r="F268">
        <v>667.2</v>
      </c>
      <c r="G268">
        <v>5.0999999999999996</v>
      </c>
      <c r="H268">
        <v>633</v>
      </c>
      <c r="I268">
        <v>7.5</v>
      </c>
      <c r="J268">
        <v>698.7</v>
      </c>
      <c r="K268">
        <v>5.9</v>
      </c>
      <c r="L268">
        <v>629.1</v>
      </c>
      <c r="M268">
        <v>9</v>
      </c>
      <c r="N268">
        <v>668.1</v>
      </c>
      <c r="O268">
        <v>7.4</v>
      </c>
      <c r="P268">
        <v>683.1</v>
      </c>
      <c r="Q268">
        <v>6.2</v>
      </c>
      <c r="R268">
        <v>613.29999999999995</v>
      </c>
      <c r="S268">
        <v>6.1</v>
      </c>
      <c r="T268">
        <v>690.9</v>
      </c>
      <c r="U268">
        <v>6.4</v>
      </c>
      <c r="V268">
        <v>675</v>
      </c>
      <c r="W268">
        <v>6</v>
      </c>
      <c r="X268">
        <v>682.8</v>
      </c>
      <c r="Y268">
        <v>5.8</v>
      </c>
      <c r="Z268">
        <v>712.4</v>
      </c>
      <c r="AA268">
        <v>5.9</v>
      </c>
      <c r="AB268">
        <v>770.8</v>
      </c>
      <c r="AC268">
        <v>6.5</v>
      </c>
      <c r="AD268">
        <v>775</v>
      </c>
      <c r="AE268">
        <v>7.6</v>
      </c>
    </row>
    <row r="269" spans="1:31" x14ac:dyDescent="0.3">
      <c r="A269" t="s">
        <v>183</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v>484.1</v>
      </c>
      <c r="E269">
        <v>5.4</v>
      </c>
      <c r="F269">
        <v>456.5</v>
      </c>
      <c r="G269">
        <v>4.0999999999999996</v>
      </c>
      <c r="H269">
        <v>478</v>
      </c>
      <c r="I269">
        <v>5.4</v>
      </c>
      <c r="J269">
        <v>459.8</v>
      </c>
      <c r="K269">
        <v>4.5</v>
      </c>
      <c r="L269">
        <v>473.1</v>
      </c>
      <c r="M269">
        <v>4.5999999999999996</v>
      </c>
      <c r="N269">
        <v>462.5</v>
      </c>
      <c r="O269">
        <v>4.5</v>
      </c>
      <c r="P269">
        <v>500.5</v>
      </c>
      <c r="Q269">
        <v>3.7</v>
      </c>
      <c r="R269">
        <v>503.9</v>
      </c>
      <c r="S269">
        <v>4.0999999999999996</v>
      </c>
      <c r="T269">
        <v>495.1</v>
      </c>
      <c r="U269">
        <v>3.6</v>
      </c>
      <c r="V269">
        <v>526.20000000000005</v>
      </c>
      <c r="W269">
        <v>3.7</v>
      </c>
      <c r="X269">
        <v>533.20000000000005</v>
      </c>
      <c r="Y269">
        <v>3.4</v>
      </c>
      <c r="Z269">
        <v>578.9</v>
      </c>
      <c r="AA269">
        <v>4.2</v>
      </c>
      <c r="AB269">
        <v>586.4</v>
      </c>
      <c r="AC269">
        <v>5.4</v>
      </c>
      <c r="AD269">
        <v>600.29999999999995</v>
      </c>
      <c r="AE269">
        <v>3.6</v>
      </c>
    </row>
    <row r="270" spans="1:31" x14ac:dyDescent="0.3">
      <c r="A270" t="s">
        <v>202</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v>474.5</v>
      </c>
      <c r="E270">
        <v>2.9</v>
      </c>
      <c r="F270">
        <v>492.9</v>
      </c>
      <c r="G270">
        <v>3</v>
      </c>
      <c r="H270">
        <v>513.29999999999995</v>
      </c>
      <c r="I270">
        <v>3.8</v>
      </c>
      <c r="J270">
        <v>498.3</v>
      </c>
      <c r="K270">
        <v>3.2</v>
      </c>
      <c r="L270">
        <v>507.9</v>
      </c>
      <c r="M270">
        <v>2.7</v>
      </c>
      <c r="N270">
        <v>523</v>
      </c>
      <c r="O270">
        <v>2.9</v>
      </c>
      <c r="P270">
        <v>527</v>
      </c>
      <c r="Q270">
        <v>2.9</v>
      </c>
      <c r="R270">
        <v>529.6</v>
      </c>
      <c r="S270">
        <v>3</v>
      </c>
      <c r="T270">
        <v>536.6</v>
      </c>
      <c r="U270">
        <v>3.1</v>
      </c>
      <c r="V270">
        <v>544.1</v>
      </c>
      <c r="W270">
        <v>2.1</v>
      </c>
      <c r="X270">
        <v>565.9</v>
      </c>
      <c r="Y270">
        <v>2.2999999999999998</v>
      </c>
      <c r="Z270">
        <v>601.20000000000005</v>
      </c>
      <c r="AA270">
        <v>2.5</v>
      </c>
      <c r="AB270">
        <v>613.29999999999995</v>
      </c>
      <c r="AC270">
        <v>3</v>
      </c>
      <c r="AD270">
        <v>632.4</v>
      </c>
      <c r="AE270">
        <v>2.8</v>
      </c>
    </row>
    <row r="271" spans="1:31" x14ac:dyDescent="0.3">
      <c r="A271" t="s">
        <v>139</v>
      </c>
      <c r="B271" t="str">
        <f>IFERROR(VLOOKUP(A271,'class and classification'!$A$1:$B$338,2,FALSE),VLOOKUP(A271,'class and classification'!$A$340:$B$378,2,FALSE))</f>
        <v>Predominantly Rural</v>
      </c>
      <c r="C271" t="str">
        <f>IFERROR(VLOOKUP(A271,'class and classification'!$A$1:$C$338,3,FALSE),VLOOKUP(A271,'class and classification'!$A$340:$C$378,3,FALSE))</f>
        <v>UA</v>
      </c>
      <c r="D271">
        <v>489.1</v>
      </c>
      <c r="E271">
        <v>7</v>
      </c>
      <c r="F271">
        <v>446.2</v>
      </c>
      <c r="G271">
        <v>6.7</v>
      </c>
      <c r="H271">
        <v>457.1</v>
      </c>
      <c r="I271">
        <v>5.6</v>
      </c>
      <c r="J271">
        <v>460.3</v>
      </c>
      <c r="K271">
        <v>5.8</v>
      </c>
      <c r="L271">
        <v>458.5</v>
      </c>
      <c r="M271">
        <v>5.6</v>
      </c>
      <c r="N271">
        <v>477.2</v>
      </c>
      <c r="O271">
        <v>6.2</v>
      </c>
      <c r="P271">
        <v>478.5</v>
      </c>
      <c r="Q271">
        <v>4.4000000000000004</v>
      </c>
      <c r="R271">
        <v>479.1</v>
      </c>
      <c r="S271">
        <v>4.0999999999999996</v>
      </c>
      <c r="T271">
        <v>484</v>
      </c>
      <c r="U271">
        <v>4.3</v>
      </c>
      <c r="V271">
        <v>522.70000000000005</v>
      </c>
      <c r="W271">
        <v>4.9000000000000004</v>
      </c>
      <c r="X271">
        <v>543</v>
      </c>
      <c r="Y271">
        <v>4.9000000000000004</v>
      </c>
      <c r="Z271">
        <v>557.9</v>
      </c>
      <c r="AA271">
        <v>5</v>
      </c>
      <c r="AB271">
        <v>574.9</v>
      </c>
      <c r="AC271">
        <v>4.0999999999999996</v>
      </c>
      <c r="AD271">
        <v>619.9</v>
      </c>
      <c r="AE271">
        <v>3.7</v>
      </c>
    </row>
    <row r="272" spans="1:31" x14ac:dyDescent="0.3">
      <c r="A272" t="s">
        <v>78</v>
      </c>
      <c r="B272" t="str">
        <f>IFERROR(VLOOKUP(A272,'class and classification'!$A$1:$B$338,2,FALSE),VLOOKUP(A272,'class and classification'!$A$340:$B$378,2,FALSE))</f>
        <v>Urban with Significant Rural</v>
      </c>
      <c r="C272" t="str">
        <f>IFERROR(VLOOKUP(A272,'class and classification'!$A$1:$C$338,3,FALSE),VLOOKUP(A272,'class and classification'!$A$340:$C$378,3,FALSE))</f>
        <v>UA</v>
      </c>
      <c r="D272">
        <v>470</v>
      </c>
      <c r="E272">
        <v>4.3</v>
      </c>
      <c r="F272">
        <v>447.2</v>
      </c>
      <c r="G272">
        <v>3.8</v>
      </c>
      <c r="H272">
        <v>453</v>
      </c>
      <c r="I272">
        <v>3.5</v>
      </c>
      <c r="J272">
        <v>465.1</v>
      </c>
      <c r="K272">
        <v>3.9</v>
      </c>
      <c r="L272">
        <v>479.6</v>
      </c>
      <c r="M272">
        <v>3.9</v>
      </c>
      <c r="N272">
        <v>472.7</v>
      </c>
      <c r="O272">
        <v>3</v>
      </c>
      <c r="P272">
        <v>498.3</v>
      </c>
      <c r="Q272">
        <v>3.6</v>
      </c>
      <c r="R272">
        <v>488.1</v>
      </c>
      <c r="S272">
        <v>3.6</v>
      </c>
      <c r="T272">
        <v>520.1</v>
      </c>
      <c r="U272">
        <v>3.4</v>
      </c>
      <c r="V272">
        <v>529</v>
      </c>
      <c r="W272">
        <v>2.8</v>
      </c>
      <c r="X272">
        <v>555.4</v>
      </c>
      <c r="Y272">
        <v>3.6</v>
      </c>
      <c r="Z272">
        <v>582.6</v>
      </c>
      <c r="AA272">
        <v>2.9</v>
      </c>
      <c r="AB272">
        <v>574.9</v>
      </c>
      <c r="AC272">
        <v>3.7</v>
      </c>
      <c r="AD272">
        <v>596.79999999999995</v>
      </c>
      <c r="AE272">
        <v>3.7</v>
      </c>
    </row>
    <row r="273" spans="1:31" x14ac:dyDescent="0.3">
      <c r="A273" t="s">
        <v>79</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v>449.9</v>
      </c>
      <c r="E273">
        <v>4.2</v>
      </c>
      <c r="F273">
        <v>474.7</v>
      </c>
      <c r="G273">
        <v>4.3</v>
      </c>
      <c r="H273">
        <v>468.4</v>
      </c>
      <c r="I273">
        <v>4.2</v>
      </c>
      <c r="J273">
        <v>456.7</v>
      </c>
      <c r="K273">
        <v>4.5999999999999996</v>
      </c>
      <c r="L273">
        <v>469.6</v>
      </c>
      <c r="M273">
        <v>5.4</v>
      </c>
      <c r="N273">
        <v>479.1</v>
      </c>
      <c r="O273">
        <v>4.2</v>
      </c>
      <c r="P273">
        <v>457</v>
      </c>
      <c r="Q273">
        <v>4.0999999999999996</v>
      </c>
      <c r="R273">
        <v>482</v>
      </c>
      <c r="S273">
        <v>4.5</v>
      </c>
      <c r="T273">
        <v>504.8</v>
      </c>
      <c r="U273">
        <v>3.3</v>
      </c>
      <c r="V273">
        <v>519.29999999999995</v>
      </c>
      <c r="W273">
        <v>3.2</v>
      </c>
      <c r="X273">
        <v>528.79999999999995</v>
      </c>
      <c r="Y273">
        <v>4.3</v>
      </c>
      <c r="Z273">
        <v>558.4</v>
      </c>
      <c r="AA273">
        <v>4.2</v>
      </c>
      <c r="AB273">
        <v>552</v>
      </c>
      <c r="AC273">
        <v>4.5</v>
      </c>
      <c r="AD273">
        <v>598.5</v>
      </c>
      <c r="AE273">
        <v>4.2</v>
      </c>
    </row>
    <row r="274" spans="1:31" x14ac:dyDescent="0.3">
      <c r="A274" t="s">
        <v>203</v>
      </c>
      <c r="B274" t="str">
        <f>IFERROR(VLOOKUP(A274,'class and classification'!$A$1:$B$338,2,FALSE),VLOOKUP(A274,'class and classification'!$A$340:$B$378,2,FALSE))</f>
        <v>Predominantly Rural</v>
      </c>
      <c r="C274" t="str">
        <f>IFERROR(VLOOKUP(A274,'class and classification'!$A$1:$C$338,3,FALSE),VLOOKUP(A274,'class and classification'!$A$340:$C$378,3,FALSE))</f>
        <v>UA</v>
      </c>
      <c r="D274">
        <v>383.2</v>
      </c>
      <c r="E274">
        <v>3.8</v>
      </c>
      <c r="F274">
        <v>402.9</v>
      </c>
      <c r="G274">
        <v>2.7</v>
      </c>
      <c r="H274">
        <v>399.8</v>
      </c>
      <c r="I274">
        <v>3.4</v>
      </c>
      <c r="J274">
        <v>402.5</v>
      </c>
      <c r="K274">
        <v>3.4</v>
      </c>
      <c r="L274">
        <v>394.1</v>
      </c>
      <c r="M274">
        <v>3.2</v>
      </c>
      <c r="N274">
        <v>412.1</v>
      </c>
      <c r="O274">
        <v>3</v>
      </c>
      <c r="P274">
        <v>423.7</v>
      </c>
      <c r="Q274">
        <v>3.3</v>
      </c>
      <c r="R274">
        <v>422.2</v>
      </c>
      <c r="S274">
        <v>3.3</v>
      </c>
      <c r="T274">
        <v>438.1</v>
      </c>
      <c r="U274">
        <v>3.5</v>
      </c>
      <c r="V274">
        <v>462.1</v>
      </c>
      <c r="W274">
        <v>3.4</v>
      </c>
      <c r="X274">
        <v>451.2</v>
      </c>
      <c r="Y274">
        <v>2.9</v>
      </c>
      <c r="Z274">
        <v>490.6</v>
      </c>
      <c r="AA274">
        <v>3</v>
      </c>
      <c r="AB274">
        <v>465.2</v>
      </c>
      <c r="AC274">
        <v>4.2</v>
      </c>
      <c r="AD274">
        <v>502.3</v>
      </c>
      <c r="AE274">
        <v>2.5</v>
      </c>
    </row>
    <row r="275" spans="1:31" x14ac:dyDescent="0.3">
      <c r="A275" t="s">
        <v>65</v>
      </c>
      <c r="B275" t="str">
        <f>IFERROR(VLOOKUP(A275,'class and classification'!$A$1:$B$338,2,FALSE),VLOOKUP(A275,'class and classification'!$A$340:$B$378,2,FALSE))</f>
        <v>Predominantly Rural</v>
      </c>
      <c r="C275" t="str">
        <f>IFERROR(VLOOKUP(A275,'class and classification'!$A$1:$C$338,3,FALSE),VLOOKUP(A275,'class and classification'!$A$340:$C$378,3,FALSE))</f>
        <v>UA</v>
      </c>
      <c r="D275">
        <v>387.8</v>
      </c>
      <c r="E275">
        <v>3</v>
      </c>
      <c r="F275">
        <v>404.5</v>
      </c>
      <c r="G275">
        <v>3.5</v>
      </c>
      <c r="H275">
        <v>420.4</v>
      </c>
      <c r="I275">
        <v>2.6</v>
      </c>
      <c r="J275">
        <v>416.8</v>
      </c>
      <c r="K275">
        <v>2.9</v>
      </c>
      <c r="L275">
        <v>436.6</v>
      </c>
      <c r="M275">
        <v>3.3</v>
      </c>
      <c r="N275">
        <v>445.5</v>
      </c>
      <c r="O275">
        <v>3.3</v>
      </c>
      <c r="P275">
        <v>450.2</v>
      </c>
      <c r="Q275">
        <v>3.4</v>
      </c>
      <c r="R275">
        <v>478.1</v>
      </c>
      <c r="S275">
        <v>3.6</v>
      </c>
      <c r="T275">
        <v>479.6</v>
      </c>
      <c r="U275">
        <v>3.4</v>
      </c>
      <c r="V275">
        <v>489.9</v>
      </c>
      <c r="W275">
        <v>3.7</v>
      </c>
      <c r="X275">
        <v>503.5</v>
      </c>
      <c r="Y275">
        <v>3.5</v>
      </c>
      <c r="Z275">
        <v>523.79999999999995</v>
      </c>
      <c r="AA275">
        <v>3.7</v>
      </c>
      <c r="AB275">
        <v>498.2</v>
      </c>
      <c r="AC275">
        <v>3.8</v>
      </c>
      <c r="AD275">
        <v>519.6</v>
      </c>
      <c r="AE275">
        <v>3.6</v>
      </c>
    </row>
    <row r="276" spans="1:31" x14ac:dyDescent="0.3">
      <c r="A276" t="s">
        <v>64</v>
      </c>
      <c r="B276" t="str">
        <f>IFERROR(VLOOKUP(A276,'class and classification'!$A$1:$B$338,2,FALSE),VLOOKUP(A276,'class and classification'!$A$340:$B$378,2,FALSE))</f>
        <v>Predominantly Urban</v>
      </c>
      <c r="C276" t="str">
        <f>IFERROR(VLOOKUP(A276,'class and classification'!$A$1:$C$338,3,FALSE),VLOOKUP(A276,'class and classification'!$A$340:$C$378,3,FALSE))</f>
        <v>UA</v>
      </c>
      <c r="D276">
        <v>440.1</v>
      </c>
      <c r="E276">
        <v>7.1</v>
      </c>
      <c r="F276">
        <v>431.6</v>
      </c>
      <c r="G276">
        <v>6.2</v>
      </c>
      <c r="H276">
        <v>440.5</v>
      </c>
      <c r="I276">
        <v>5.0999999999999996</v>
      </c>
      <c r="J276">
        <v>448.5</v>
      </c>
      <c r="K276">
        <v>6.8</v>
      </c>
      <c r="L276">
        <v>459.2</v>
      </c>
      <c r="M276">
        <v>6.8</v>
      </c>
      <c r="N276">
        <v>408</v>
      </c>
      <c r="O276">
        <v>6.6</v>
      </c>
      <c r="P276">
        <v>479.1</v>
      </c>
      <c r="Q276">
        <v>4.9000000000000004</v>
      </c>
      <c r="R276">
        <v>518.9</v>
      </c>
      <c r="S276">
        <v>5.5</v>
      </c>
      <c r="T276">
        <v>499.1</v>
      </c>
      <c r="U276">
        <v>4.8</v>
      </c>
      <c r="V276">
        <v>490.4</v>
      </c>
      <c r="W276">
        <v>4.5999999999999996</v>
      </c>
      <c r="X276">
        <v>506.7</v>
      </c>
      <c r="Y276">
        <v>4.8</v>
      </c>
      <c r="Z276">
        <v>514.29999999999995</v>
      </c>
      <c r="AA276">
        <v>5.7</v>
      </c>
      <c r="AB276">
        <v>527.5</v>
      </c>
      <c r="AC276">
        <v>7.1</v>
      </c>
      <c r="AD276">
        <v>583.29999999999995</v>
      </c>
      <c r="AE276">
        <v>6.8</v>
      </c>
    </row>
    <row r="277" spans="1:31" x14ac:dyDescent="0.3">
      <c r="A277" t="s">
        <v>114</v>
      </c>
      <c r="B277" t="str">
        <f>IFERROR(VLOOKUP(A277,'class and classification'!$A$1:$B$338,2,FALSE),VLOOKUP(A277,'class and classification'!$A$340:$B$378,2,FALSE))</f>
        <v>Predominantly Urban</v>
      </c>
      <c r="C277" t="str">
        <f>IFERROR(VLOOKUP(A277,'class and classification'!$A$1:$C$338,3,FALSE),VLOOKUP(A277,'class and classification'!$A$340:$C$378,3,FALSE))</f>
        <v>UA</v>
      </c>
      <c r="D277">
        <v>568.70000000000005</v>
      </c>
      <c r="E277">
        <v>4.0999999999999996</v>
      </c>
      <c r="F277">
        <v>575.1</v>
      </c>
      <c r="G277">
        <v>4.0999999999999996</v>
      </c>
      <c r="H277">
        <v>624.79999999999995</v>
      </c>
      <c r="I277">
        <v>2.8</v>
      </c>
      <c r="J277">
        <v>612.20000000000005</v>
      </c>
      <c r="K277">
        <v>4.2</v>
      </c>
      <c r="L277">
        <v>625.5</v>
      </c>
      <c r="M277">
        <v>3.5</v>
      </c>
      <c r="N277">
        <v>650.29999999999995</v>
      </c>
      <c r="O277">
        <v>3.2</v>
      </c>
      <c r="P277">
        <v>662.6</v>
      </c>
      <c r="Q277">
        <v>4.3</v>
      </c>
      <c r="R277">
        <v>662.8</v>
      </c>
      <c r="S277">
        <v>4</v>
      </c>
      <c r="T277">
        <v>612.29999999999995</v>
      </c>
      <c r="U277">
        <v>4.9000000000000004</v>
      </c>
      <c r="V277">
        <v>642.9</v>
      </c>
      <c r="W277">
        <v>4.5</v>
      </c>
      <c r="X277">
        <v>672.7</v>
      </c>
      <c r="Y277">
        <v>4</v>
      </c>
      <c r="Z277">
        <v>706.9</v>
      </c>
      <c r="AA277">
        <v>3.9</v>
      </c>
      <c r="AB277">
        <v>776.8</v>
      </c>
      <c r="AC277">
        <v>3.5</v>
      </c>
      <c r="AD277">
        <v>709.4</v>
      </c>
      <c r="AE277">
        <v>4.4000000000000004</v>
      </c>
    </row>
    <row r="278" spans="1:31" x14ac:dyDescent="0.3">
      <c r="A278" t="s">
        <v>99</v>
      </c>
      <c r="B278" t="str">
        <f>IFERROR(VLOOKUP(A278,'class and classification'!$A$1:$B$338,2,FALSE),VLOOKUP(A278,'class and classification'!$A$340:$B$378,2,FALSE))</f>
        <v>Predominantly Rural</v>
      </c>
      <c r="C278" t="str">
        <f>IFERROR(VLOOKUP(A278,'class and classification'!$A$1:$C$338,3,FALSE),VLOOKUP(A278,'class and classification'!$A$340:$C$378,3,FALSE))</f>
        <v>UA</v>
      </c>
      <c r="D278">
        <v>450.4</v>
      </c>
      <c r="E278">
        <v>4.8</v>
      </c>
      <c r="F278">
        <v>462.3</v>
      </c>
      <c r="G278">
        <v>4.5</v>
      </c>
      <c r="H278">
        <v>476.5</v>
      </c>
      <c r="I278">
        <v>4.9000000000000004</v>
      </c>
      <c r="J278">
        <v>448.9</v>
      </c>
      <c r="K278">
        <v>4</v>
      </c>
      <c r="L278">
        <v>450</v>
      </c>
      <c r="M278">
        <v>4.0999999999999996</v>
      </c>
      <c r="N278">
        <v>465.9</v>
      </c>
      <c r="O278">
        <v>4.4000000000000004</v>
      </c>
      <c r="P278">
        <v>458.1</v>
      </c>
      <c r="Q278">
        <v>4.4000000000000004</v>
      </c>
      <c r="R278">
        <v>469.1</v>
      </c>
      <c r="S278">
        <v>4.0999999999999996</v>
      </c>
      <c r="T278">
        <v>481.3</v>
      </c>
      <c r="U278">
        <v>4.3</v>
      </c>
      <c r="V278">
        <v>491.2</v>
      </c>
      <c r="W278">
        <v>3.9</v>
      </c>
      <c r="X278">
        <v>514.1</v>
      </c>
      <c r="Y278">
        <v>3.3</v>
      </c>
      <c r="Z278">
        <v>531.4</v>
      </c>
      <c r="AA278">
        <v>3.3</v>
      </c>
      <c r="AB278">
        <v>522.1</v>
      </c>
      <c r="AC278">
        <v>4.2</v>
      </c>
      <c r="AD278">
        <v>570.1</v>
      </c>
      <c r="AE278">
        <v>4.0999999999999996</v>
      </c>
    </row>
    <row r="279" spans="1:31" x14ac:dyDescent="0.3">
      <c r="A279" t="s">
        <v>80</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482.4</v>
      </c>
      <c r="E279">
        <v>7</v>
      </c>
      <c r="F279">
        <v>481.6</v>
      </c>
      <c r="G279">
        <v>7</v>
      </c>
      <c r="H279">
        <v>501.9</v>
      </c>
      <c r="I279">
        <v>6.6</v>
      </c>
      <c r="J279">
        <v>478.8</v>
      </c>
      <c r="K279">
        <v>5.3</v>
      </c>
      <c r="L279">
        <v>491.7</v>
      </c>
      <c r="M279">
        <v>4.5999999999999996</v>
      </c>
      <c r="N279">
        <v>504.5</v>
      </c>
      <c r="O279">
        <v>5.7</v>
      </c>
      <c r="P279">
        <v>511.3</v>
      </c>
      <c r="Q279">
        <v>7</v>
      </c>
      <c r="R279">
        <v>530.4</v>
      </c>
      <c r="S279">
        <v>6.4</v>
      </c>
      <c r="T279">
        <v>526.5</v>
      </c>
      <c r="U279">
        <v>5.9</v>
      </c>
      <c r="V279">
        <v>565.70000000000005</v>
      </c>
      <c r="W279">
        <v>5.3</v>
      </c>
      <c r="X279">
        <v>576.1</v>
      </c>
      <c r="Y279">
        <v>4.9000000000000004</v>
      </c>
      <c r="Z279">
        <v>579.1</v>
      </c>
      <c r="AA279">
        <v>4.9000000000000004</v>
      </c>
      <c r="AB279">
        <v>577</v>
      </c>
      <c r="AC279">
        <v>5.0999999999999996</v>
      </c>
      <c r="AD279">
        <v>612</v>
      </c>
      <c r="AE279">
        <v>5.4</v>
      </c>
    </row>
    <row r="280" spans="1:31" x14ac:dyDescent="0.3">
      <c r="A280" t="s">
        <v>66</v>
      </c>
      <c r="B280" t="str">
        <f>IFERROR(VLOOKUP(A280,'class and classification'!$A$1:$B$338,2,FALSE),VLOOKUP(A280,'class and classification'!$A$340:$B$378,2,FALSE))</f>
        <v>Predominantly Urban</v>
      </c>
      <c r="C280" t="str">
        <f>IFERROR(VLOOKUP(A280,'class and classification'!$A$1:$C$338,3,FALSE),VLOOKUP(A280,'class and classification'!$A$340:$C$378,3,FALSE))</f>
        <v>UA</v>
      </c>
      <c r="D280">
        <v>389.6</v>
      </c>
      <c r="E280">
        <v>11</v>
      </c>
      <c r="F280">
        <v>444.9</v>
      </c>
      <c r="G280">
        <v>8.8000000000000007</v>
      </c>
      <c r="H280">
        <v>412.6</v>
      </c>
      <c r="I280">
        <v>8.4</v>
      </c>
      <c r="J280">
        <v>468.8</v>
      </c>
      <c r="K280">
        <v>7.6</v>
      </c>
      <c r="L280">
        <v>487.3</v>
      </c>
      <c r="M280">
        <v>6.6</v>
      </c>
      <c r="N280">
        <v>483.9</v>
      </c>
      <c r="O280">
        <v>6.6</v>
      </c>
      <c r="P280">
        <v>494.7</v>
      </c>
      <c r="Q280">
        <v>8.1999999999999993</v>
      </c>
      <c r="R280">
        <v>514.5</v>
      </c>
      <c r="S280">
        <v>9.5</v>
      </c>
      <c r="T280">
        <v>489.4</v>
      </c>
      <c r="U280">
        <v>7.1</v>
      </c>
      <c r="V280">
        <v>497.6</v>
      </c>
      <c r="W280">
        <v>6.7</v>
      </c>
      <c r="X280">
        <v>489.5</v>
      </c>
      <c r="Y280">
        <v>5.4</v>
      </c>
      <c r="Z280">
        <v>529.20000000000005</v>
      </c>
      <c r="AA280">
        <v>7.3</v>
      </c>
      <c r="AB280">
        <v>564.6</v>
      </c>
      <c r="AC280">
        <v>9.8000000000000007</v>
      </c>
      <c r="AD280">
        <v>577.29999999999995</v>
      </c>
      <c r="AE280">
        <v>5.5</v>
      </c>
    </row>
    <row r="281" spans="1:31" x14ac:dyDescent="0.3">
      <c r="A281" t="s">
        <v>124</v>
      </c>
      <c r="B281" t="str">
        <f>IFERROR(VLOOKUP(A281,'class and classification'!$A$1:$B$338,2,FALSE),VLOOKUP(A281,'class and classification'!$A$340:$B$378,2,FALSE))</f>
        <v>Predominantly Rural</v>
      </c>
      <c r="C281" t="str">
        <f>IFERROR(VLOOKUP(A281,'class and classification'!$A$1:$C$338,3,FALSE),VLOOKUP(A281,'class and classification'!$A$340:$C$378,3,FALSE))</f>
        <v>UA</v>
      </c>
      <c r="D281">
        <v>389.8</v>
      </c>
      <c r="E281">
        <v>6.7</v>
      </c>
      <c r="F281">
        <v>383.3</v>
      </c>
      <c r="G281">
        <v>5.0999999999999996</v>
      </c>
      <c r="H281">
        <v>380.2</v>
      </c>
      <c r="I281">
        <v>5.3</v>
      </c>
      <c r="J281">
        <v>385</v>
      </c>
      <c r="K281">
        <v>4.8</v>
      </c>
      <c r="L281">
        <v>384.8</v>
      </c>
      <c r="M281">
        <v>4.7</v>
      </c>
      <c r="N281">
        <v>385.5</v>
      </c>
      <c r="O281">
        <v>5.2</v>
      </c>
      <c r="P281">
        <v>408.6</v>
      </c>
      <c r="Q281">
        <v>3.5</v>
      </c>
      <c r="R281">
        <v>420</v>
      </c>
      <c r="S281">
        <v>4.4000000000000004</v>
      </c>
      <c r="T281">
        <v>444.7</v>
      </c>
      <c r="U281">
        <v>3.9</v>
      </c>
      <c r="V281">
        <v>450.8</v>
      </c>
      <c r="W281">
        <v>4.8</v>
      </c>
      <c r="X281">
        <v>461.3</v>
      </c>
      <c r="Y281">
        <v>4.7</v>
      </c>
      <c r="Z281">
        <v>505.9</v>
      </c>
      <c r="AA281">
        <v>3.9</v>
      </c>
      <c r="AB281">
        <v>481.1</v>
      </c>
      <c r="AC281">
        <v>4.8</v>
      </c>
      <c r="AD281">
        <v>536.6</v>
      </c>
      <c r="AE281">
        <v>4</v>
      </c>
    </row>
    <row r="282" spans="1:31" x14ac:dyDescent="0.3">
      <c r="A282" t="s">
        <v>184</v>
      </c>
      <c r="B282" t="str">
        <f>IFERROR(VLOOKUP(A282,'class and classification'!$A$1:$B$338,2,FALSE),VLOOKUP(A282,'class and classification'!$A$340:$B$378,2,FALSE))</f>
        <v>Predominantly Rural</v>
      </c>
      <c r="C282" t="str">
        <f>IFERROR(VLOOKUP(A282,'class and classification'!$A$1:$C$338,3,FALSE),VLOOKUP(A282,'class and classification'!$A$340:$C$378,3,FALSE))</f>
        <v>UA</v>
      </c>
      <c r="D282">
        <v>420.2</v>
      </c>
      <c r="E282">
        <v>6.6</v>
      </c>
      <c r="F282">
        <v>433.7</v>
      </c>
      <c r="G282">
        <v>8.1</v>
      </c>
      <c r="H282">
        <v>460</v>
      </c>
      <c r="I282">
        <v>7.5</v>
      </c>
      <c r="J282">
        <v>469.2</v>
      </c>
      <c r="K282">
        <v>6.7</v>
      </c>
      <c r="L282">
        <v>459.8</v>
      </c>
      <c r="M282">
        <v>7.7</v>
      </c>
      <c r="N282">
        <v>437.9</v>
      </c>
      <c r="O282">
        <v>7.1</v>
      </c>
      <c r="P282">
        <v>443.6</v>
      </c>
      <c r="Q282">
        <v>6.9</v>
      </c>
      <c r="R282">
        <v>445.8</v>
      </c>
      <c r="S282">
        <v>6.3</v>
      </c>
      <c r="T282">
        <v>496.4</v>
      </c>
      <c r="U282">
        <v>8.6</v>
      </c>
      <c r="V282">
        <v>483.5</v>
      </c>
      <c r="W282">
        <v>6.2</v>
      </c>
      <c r="X282">
        <v>473.6</v>
      </c>
      <c r="Y282">
        <v>6.1</v>
      </c>
      <c r="Z282">
        <v>477.1</v>
      </c>
      <c r="AA282">
        <v>4.3</v>
      </c>
      <c r="AB282">
        <v>498.5</v>
      </c>
      <c r="AC282">
        <v>7.4</v>
      </c>
      <c r="AD282">
        <v>516.4</v>
      </c>
      <c r="AE282">
        <v>9</v>
      </c>
    </row>
    <row r="283" spans="1:31" x14ac:dyDescent="0.3">
      <c r="A283" t="s">
        <v>204</v>
      </c>
      <c r="B283" t="str">
        <f>IFERROR(VLOOKUP(A283,'class and classification'!$A$1:$B$338,2,FALSE),VLOOKUP(A283,'class and classification'!$A$340:$B$378,2,FALSE))</f>
        <v>Predominantly Rural</v>
      </c>
      <c r="C283" t="str">
        <f>IFERROR(VLOOKUP(A283,'class and classification'!$A$1:$C$338,3,FALSE),VLOOKUP(A283,'class and classification'!$A$340:$C$378,3,FALSE))</f>
        <v>UA</v>
      </c>
      <c r="D283" t="s">
        <v>37</v>
      </c>
      <c r="E283" t="s">
        <v>37</v>
      </c>
      <c r="F283">
        <v>257.39999999999998</v>
      </c>
      <c r="G283" t="s">
        <v>40</v>
      </c>
      <c r="H283" t="s">
        <v>39</v>
      </c>
      <c r="I283" t="s">
        <v>40</v>
      </c>
      <c r="J283" t="s">
        <v>39</v>
      </c>
      <c r="K283" t="s">
        <v>40</v>
      </c>
      <c r="L283" t="s">
        <v>39</v>
      </c>
      <c r="M283" t="s">
        <v>40</v>
      </c>
      <c r="N283" t="s">
        <v>37</v>
      </c>
      <c r="O283" t="s">
        <v>37</v>
      </c>
      <c r="P283" t="s">
        <v>39</v>
      </c>
      <c r="Q283" t="s">
        <v>40</v>
      </c>
      <c r="R283" t="s">
        <v>39</v>
      </c>
      <c r="S283" t="s">
        <v>40</v>
      </c>
      <c r="T283" t="s">
        <v>39</v>
      </c>
      <c r="U283" t="s">
        <v>40</v>
      </c>
      <c r="V283" t="s">
        <v>39</v>
      </c>
      <c r="W283" t="s">
        <v>40</v>
      </c>
      <c r="X283" t="s">
        <v>39</v>
      </c>
      <c r="Y283" t="s">
        <v>40</v>
      </c>
      <c r="Z283">
        <v>422.3</v>
      </c>
      <c r="AA283" t="s">
        <v>40</v>
      </c>
      <c r="AB283" t="s">
        <v>39</v>
      </c>
      <c r="AC283" t="s">
        <v>40</v>
      </c>
      <c r="AD283" t="s">
        <v>37</v>
      </c>
      <c r="AE283" t="s">
        <v>37</v>
      </c>
    </row>
    <row r="284" spans="1:31" x14ac:dyDescent="0.3">
      <c r="A284" t="s">
        <v>100</v>
      </c>
      <c r="B284" t="str">
        <f>IFERROR(VLOOKUP(A284,'class and classification'!$A$1:$B$338,2,FALSE),VLOOKUP(A284,'class and classification'!$A$340:$B$378,2,FALSE))</f>
        <v>Predominantly Urban</v>
      </c>
      <c r="C284" t="str">
        <f>IFERROR(VLOOKUP(A284,'class and classification'!$A$1:$C$338,3,FALSE),VLOOKUP(A284,'class and classification'!$A$340:$C$378,3,FALSE))</f>
        <v>UA</v>
      </c>
      <c r="D284">
        <v>427.6</v>
      </c>
      <c r="E284">
        <v>4.5</v>
      </c>
      <c r="F284">
        <v>438.4</v>
      </c>
      <c r="G284">
        <v>3.8</v>
      </c>
      <c r="H284">
        <v>427.9</v>
      </c>
      <c r="I284">
        <v>4.3</v>
      </c>
      <c r="J284">
        <v>444.5</v>
      </c>
      <c r="K284">
        <v>4.3</v>
      </c>
      <c r="L284">
        <v>445.2</v>
      </c>
      <c r="M284">
        <v>4.3</v>
      </c>
      <c r="N284">
        <v>460</v>
      </c>
      <c r="O284">
        <v>3.7</v>
      </c>
      <c r="P284">
        <v>465.6</v>
      </c>
      <c r="Q284">
        <v>3.6</v>
      </c>
      <c r="R284">
        <v>468.4</v>
      </c>
      <c r="S284">
        <v>3.5</v>
      </c>
      <c r="T284">
        <v>493.6</v>
      </c>
      <c r="U284">
        <v>3.9</v>
      </c>
      <c r="V284">
        <v>480.2</v>
      </c>
      <c r="W284">
        <v>3.5</v>
      </c>
      <c r="X284">
        <v>511.3</v>
      </c>
      <c r="Y284">
        <v>3.8</v>
      </c>
      <c r="Z284">
        <v>537.29999999999995</v>
      </c>
      <c r="AA284">
        <v>4</v>
      </c>
      <c r="AB284">
        <v>518.4</v>
      </c>
      <c r="AC284">
        <v>4.3</v>
      </c>
      <c r="AD284">
        <v>567.4</v>
      </c>
      <c r="AE284">
        <v>3.5</v>
      </c>
    </row>
    <row r="285" spans="1:31" x14ac:dyDescent="0.3">
      <c r="A285" t="s">
        <v>115</v>
      </c>
      <c r="B285" t="str">
        <f>IFERROR(VLOOKUP(A285,'class and classification'!$A$1:$B$338,2,FALSE),VLOOKUP(A285,'class and classification'!$A$340:$B$378,2,FALSE))</f>
        <v>Predominantly Urban</v>
      </c>
      <c r="C285" t="str">
        <f>IFERROR(VLOOKUP(A285,'class and classification'!$A$1:$C$338,3,FALSE),VLOOKUP(A285,'class and classification'!$A$340:$C$378,3,FALSE))</f>
        <v>UA</v>
      </c>
      <c r="D285">
        <v>430</v>
      </c>
      <c r="E285">
        <v>4.5</v>
      </c>
      <c r="F285">
        <v>455.1</v>
      </c>
      <c r="G285">
        <v>4</v>
      </c>
      <c r="H285">
        <v>462.6</v>
      </c>
      <c r="I285">
        <v>4.4000000000000004</v>
      </c>
      <c r="J285">
        <v>464.4</v>
      </c>
      <c r="K285">
        <v>2.9</v>
      </c>
      <c r="L285">
        <v>477.8</v>
      </c>
      <c r="M285">
        <v>2.9</v>
      </c>
      <c r="N285">
        <v>481.3</v>
      </c>
      <c r="O285">
        <v>2.6</v>
      </c>
      <c r="P285">
        <v>474</v>
      </c>
      <c r="Q285">
        <v>2.8</v>
      </c>
      <c r="R285">
        <v>481.3</v>
      </c>
      <c r="S285">
        <v>4.5</v>
      </c>
      <c r="T285">
        <v>486.3</v>
      </c>
      <c r="U285">
        <v>3.6</v>
      </c>
      <c r="V285">
        <v>498</v>
      </c>
      <c r="W285">
        <v>2.7</v>
      </c>
      <c r="X285">
        <v>487.8</v>
      </c>
      <c r="Y285">
        <v>3.3</v>
      </c>
      <c r="Z285">
        <v>495.1</v>
      </c>
      <c r="AA285">
        <v>3.8</v>
      </c>
      <c r="AB285">
        <v>537</v>
      </c>
      <c r="AC285">
        <v>3.7</v>
      </c>
      <c r="AD285">
        <v>540.9</v>
      </c>
      <c r="AE285">
        <v>3.1</v>
      </c>
    </row>
    <row r="286" spans="1:31" x14ac:dyDescent="0.3">
      <c r="A286" t="s">
        <v>140</v>
      </c>
      <c r="B286" t="str">
        <f>IFERROR(VLOOKUP(A286,'class and classification'!$A$1:$B$338,2,FALSE),VLOOKUP(A286,'class and classification'!$A$340:$B$378,2,FALSE))</f>
        <v>Predominantly Urban</v>
      </c>
      <c r="C286" t="str">
        <f>IFERROR(VLOOKUP(A286,'class and classification'!$A$1:$C$338,3,FALSE),VLOOKUP(A286,'class and classification'!$A$340:$C$378,3,FALSE))</f>
        <v>UA</v>
      </c>
      <c r="D286">
        <v>484.3</v>
      </c>
      <c r="E286">
        <v>4.9000000000000004</v>
      </c>
      <c r="F286">
        <v>493.8</v>
      </c>
      <c r="G286">
        <v>5.7</v>
      </c>
      <c r="H286">
        <v>465.6</v>
      </c>
      <c r="I286">
        <v>4.7</v>
      </c>
      <c r="J286">
        <v>459.6</v>
      </c>
      <c r="K286">
        <v>4.8</v>
      </c>
      <c r="L286">
        <v>450.4</v>
      </c>
      <c r="M286">
        <v>4.4000000000000004</v>
      </c>
      <c r="N286">
        <v>496.8</v>
      </c>
      <c r="O286">
        <v>4.7</v>
      </c>
      <c r="P286">
        <v>479.1</v>
      </c>
      <c r="Q286">
        <v>3.8</v>
      </c>
      <c r="R286">
        <v>524.1</v>
      </c>
      <c r="S286">
        <v>4.4000000000000004</v>
      </c>
      <c r="T286">
        <v>543.6</v>
      </c>
      <c r="U286">
        <v>4.5</v>
      </c>
      <c r="V286">
        <v>591.20000000000005</v>
      </c>
      <c r="W286">
        <v>5.3</v>
      </c>
      <c r="X286">
        <v>576.6</v>
      </c>
      <c r="Y286">
        <v>3.8</v>
      </c>
      <c r="Z286">
        <v>598.70000000000005</v>
      </c>
      <c r="AA286">
        <v>4</v>
      </c>
      <c r="AB286">
        <v>580.20000000000005</v>
      </c>
      <c r="AC286">
        <v>5.8</v>
      </c>
      <c r="AD286">
        <v>666.2</v>
      </c>
      <c r="AE286">
        <v>5</v>
      </c>
    </row>
    <row r="287" spans="1:31" x14ac:dyDescent="0.3">
      <c r="A287" t="s">
        <v>185</v>
      </c>
      <c r="B287" t="str">
        <f>IFERROR(VLOOKUP(A287,'class and classification'!$A$1:$B$338,2,FALSE),VLOOKUP(A287,'class and classification'!$A$340:$B$378,2,FALSE))</f>
        <v>Predominantly Urban</v>
      </c>
      <c r="C287" t="str">
        <f>IFERROR(VLOOKUP(A287,'class and classification'!$A$1:$C$338,3,FALSE),VLOOKUP(A287,'class and classification'!$A$340:$C$378,3,FALSE))</f>
        <v>UA</v>
      </c>
      <c r="D287">
        <v>479.1</v>
      </c>
      <c r="E287">
        <v>4.0999999999999996</v>
      </c>
      <c r="F287">
        <v>487.6</v>
      </c>
      <c r="G287">
        <v>4.5</v>
      </c>
      <c r="H287">
        <v>505.2</v>
      </c>
      <c r="I287">
        <v>5.3</v>
      </c>
      <c r="J287">
        <v>502.3</v>
      </c>
      <c r="K287">
        <v>4.7</v>
      </c>
      <c r="L287">
        <v>488</v>
      </c>
      <c r="M287">
        <v>5.4</v>
      </c>
      <c r="N287">
        <v>489.2</v>
      </c>
      <c r="O287">
        <v>4.8</v>
      </c>
      <c r="P287">
        <v>504.5</v>
      </c>
      <c r="Q287">
        <v>4.7</v>
      </c>
      <c r="R287">
        <v>504.9</v>
      </c>
      <c r="S287">
        <v>4.4000000000000004</v>
      </c>
      <c r="T287">
        <v>522.5</v>
      </c>
      <c r="U287">
        <v>4.3</v>
      </c>
      <c r="V287">
        <v>524.1</v>
      </c>
      <c r="W287">
        <v>4.9000000000000004</v>
      </c>
      <c r="X287">
        <v>536.6</v>
      </c>
      <c r="Y287">
        <v>5.3</v>
      </c>
      <c r="Z287">
        <v>569.9</v>
      </c>
      <c r="AA287">
        <v>4</v>
      </c>
      <c r="AB287">
        <v>603.79999999999995</v>
      </c>
      <c r="AC287">
        <v>5.0999999999999996</v>
      </c>
      <c r="AD287">
        <v>575.79999999999995</v>
      </c>
      <c r="AE287">
        <v>5.6</v>
      </c>
    </row>
    <row r="288" spans="1:31" x14ac:dyDescent="0.3">
      <c r="A288" t="s">
        <v>67</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415.2</v>
      </c>
      <c r="E288">
        <v>6.6</v>
      </c>
      <c r="F288">
        <v>448.4</v>
      </c>
      <c r="G288">
        <v>4.7</v>
      </c>
      <c r="H288">
        <v>438.6</v>
      </c>
      <c r="I288">
        <v>5.6</v>
      </c>
      <c r="J288">
        <v>442</v>
      </c>
      <c r="K288">
        <v>5.6</v>
      </c>
      <c r="L288">
        <v>471.4</v>
      </c>
      <c r="M288">
        <v>6.4</v>
      </c>
      <c r="N288">
        <v>482.2</v>
      </c>
      <c r="O288">
        <v>6.4</v>
      </c>
      <c r="P288">
        <v>444.4</v>
      </c>
      <c r="Q288">
        <v>6.3</v>
      </c>
      <c r="R288">
        <v>499.8</v>
      </c>
      <c r="S288">
        <v>6.3</v>
      </c>
      <c r="T288">
        <v>485.6</v>
      </c>
      <c r="U288">
        <v>6.9</v>
      </c>
      <c r="V288">
        <v>507.7</v>
      </c>
      <c r="W288">
        <v>5.7</v>
      </c>
      <c r="X288">
        <v>480.5</v>
      </c>
      <c r="Y288">
        <v>4.8</v>
      </c>
      <c r="Z288">
        <v>527</v>
      </c>
      <c r="AA288">
        <v>5.4</v>
      </c>
      <c r="AB288">
        <v>546.5</v>
      </c>
      <c r="AC288">
        <v>6.8</v>
      </c>
      <c r="AD288">
        <v>484.1</v>
      </c>
      <c r="AE288">
        <v>5.2</v>
      </c>
    </row>
    <row r="289" spans="1:31" x14ac:dyDescent="0.3">
      <c r="A289" t="s">
        <v>186</v>
      </c>
      <c r="B289" t="str">
        <f>IFERROR(VLOOKUP(A289,'class and classification'!$A$1:$B$338,2,FALSE),VLOOKUP(A289,'class and classification'!$A$340:$B$378,2,FALSE))</f>
        <v>Predominantly Urban</v>
      </c>
      <c r="C289" t="str">
        <f>IFERROR(VLOOKUP(A289,'class and classification'!$A$1:$C$338,3,FALSE),VLOOKUP(A289,'class and classification'!$A$340:$C$378,3,FALSE))</f>
        <v>UA</v>
      </c>
      <c r="D289">
        <v>497.1</v>
      </c>
      <c r="E289">
        <v>3.8</v>
      </c>
      <c r="F289">
        <v>526.20000000000005</v>
      </c>
      <c r="G289">
        <v>4</v>
      </c>
      <c r="H289">
        <v>522.79999999999995</v>
      </c>
      <c r="I289">
        <v>4.2</v>
      </c>
      <c r="J289">
        <v>517.29999999999995</v>
      </c>
      <c r="K289">
        <v>3.7</v>
      </c>
      <c r="L289">
        <v>536.1</v>
      </c>
      <c r="M289">
        <v>3.8</v>
      </c>
      <c r="N289">
        <v>546.20000000000005</v>
      </c>
      <c r="O289">
        <v>3.2</v>
      </c>
      <c r="P289">
        <v>556.29999999999995</v>
      </c>
      <c r="Q289">
        <v>3.6</v>
      </c>
      <c r="R289">
        <v>553.20000000000005</v>
      </c>
      <c r="S289">
        <v>4.4000000000000004</v>
      </c>
      <c r="T289">
        <v>607.1</v>
      </c>
      <c r="U289">
        <v>3.3</v>
      </c>
      <c r="V289">
        <v>601.4</v>
      </c>
      <c r="W289">
        <v>3.6</v>
      </c>
      <c r="X289">
        <v>622.6</v>
      </c>
      <c r="Y289">
        <v>3.8</v>
      </c>
      <c r="Z289">
        <v>653.29999999999995</v>
      </c>
      <c r="AA289">
        <v>3.1</v>
      </c>
      <c r="AB289">
        <v>618.9</v>
      </c>
      <c r="AC289">
        <v>4.7</v>
      </c>
      <c r="AD289">
        <v>657.7</v>
      </c>
      <c r="AE289">
        <v>4.9000000000000004</v>
      </c>
    </row>
    <row r="290" spans="1:31" x14ac:dyDescent="0.3">
      <c r="A290" t="s">
        <v>101</v>
      </c>
      <c r="B290" t="str">
        <f>IFERROR(VLOOKUP(A290,'class and classification'!$A$1:$B$338,2,FALSE),VLOOKUP(A290,'class and classification'!$A$340:$B$378,2,FALSE))</f>
        <v>Predominantly Urban</v>
      </c>
      <c r="C290" t="str">
        <f>IFERROR(VLOOKUP(A290,'class and classification'!$A$1:$C$338,3,FALSE),VLOOKUP(A290,'class and classification'!$A$340:$C$378,3,FALSE))</f>
        <v>UA</v>
      </c>
      <c r="D290">
        <v>430.9</v>
      </c>
      <c r="E290">
        <v>6.5</v>
      </c>
      <c r="F290">
        <v>441.2</v>
      </c>
      <c r="G290">
        <v>5.7</v>
      </c>
      <c r="H290">
        <v>419.3</v>
      </c>
      <c r="I290">
        <v>4.5999999999999996</v>
      </c>
      <c r="J290">
        <v>477.6</v>
      </c>
      <c r="K290">
        <v>6.4</v>
      </c>
      <c r="L290">
        <v>447.8</v>
      </c>
      <c r="M290">
        <v>7.2</v>
      </c>
      <c r="N290">
        <v>462.3</v>
      </c>
      <c r="O290">
        <v>6.3</v>
      </c>
      <c r="P290">
        <v>445.6</v>
      </c>
      <c r="Q290">
        <v>6.3</v>
      </c>
      <c r="R290">
        <v>465.5</v>
      </c>
      <c r="S290">
        <v>5.8</v>
      </c>
      <c r="T290">
        <v>464.4</v>
      </c>
      <c r="U290">
        <v>7.8</v>
      </c>
      <c r="V290">
        <v>422.8</v>
      </c>
      <c r="W290">
        <v>7.9</v>
      </c>
      <c r="X290">
        <v>462.8</v>
      </c>
      <c r="Y290">
        <v>6.3</v>
      </c>
      <c r="Z290">
        <v>515.29999999999995</v>
      </c>
      <c r="AA290">
        <v>6</v>
      </c>
      <c r="AB290">
        <v>510.4</v>
      </c>
      <c r="AC290">
        <v>6.8</v>
      </c>
      <c r="AD290">
        <v>547.29999999999995</v>
      </c>
      <c r="AE290">
        <v>6.3</v>
      </c>
    </row>
    <row r="291" spans="1:31" x14ac:dyDescent="0.3">
      <c r="A291" t="s">
        <v>102</v>
      </c>
      <c r="B291" t="str">
        <f>IFERROR(VLOOKUP(A291,'class and classification'!$A$1:$B$338,2,FALSE),VLOOKUP(A291,'class and classification'!$A$340:$B$378,2,FALSE))</f>
        <v>Urban with Significant Rural</v>
      </c>
      <c r="C291" t="str">
        <f>IFERROR(VLOOKUP(A291,'class and classification'!$A$1:$C$338,3,FALSE),VLOOKUP(A291,'class and classification'!$A$340:$C$378,3,FALSE))</f>
        <v>UA</v>
      </c>
      <c r="D291">
        <v>478.8</v>
      </c>
      <c r="E291">
        <v>7.9</v>
      </c>
      <c r="F291">
        <v>465.2</v>
      </c>
      <c r="G291">
        <v>4.5</v>
      </c>
      <c r="H291">
        <v>478.5</v>
      </c>
      <c r="I291">
        <v>5</v>
      </c>
      <c r="J291">
        <v>493.5</v>
      </c>
      <c r="K291">
        <v>4.3</v>
      </c>
      <c r="L291">
        <v>502.4</v>
      </c>
      <c r="M291">
        <v>5</v>
      </c>
      <c r="N291">
        <v>518.20000000000005</v>
      </c>
      <c r="O291">
        <v>4.8</v>
      </c>
      <c r="P291">
        <v>536.29999999999995</v>
      </c>
      <c r="Q291">
        <v>5.5</v>
      </c>
      <c r="R291">
        <v>529.9</v>
      </c>
      <c r="S291">
        <v>5.6</v>
      </c>
      <c r="T291">
        <v>519.29999999999995</v>
      </c>
      <c r="U291">
        <v>6.8</v>
      </c>
      <c r="V291">
        <v>532.6</v>
      </c>
      <c r="W291">
        <v>5.5</v>
      </c>
      <c r="X291">
        <v>542</v>
      </c>
      <c r="Y291">
        <v>4.4000000000000004</v>
      </c>
      <c r="Z291">
        <v>584.5</v>
      </c>
      <c r="AA291">
        <v>4.9000000000000004</v>
      </c>
      <c r="AB291">
        <v>574.9</v>
      </c>
      <c r="AC291">
        <v>6.5</v>
      </c>
      <c r="AD291">
        <v>589.6</v>
      </c>
      <c r="AE291">
        <v>6</v>
      </c>
    </row>
    <row r="292" spans="1:31" x14ac:dyDescent="0.3">
      <c r="A292" t="s">
        <v>122</v>
      </c>
      <c r="B292" t="str">
        <f>IFERROR(VLOOKUP(A292,'class and classification'!$A$1:$B$338,2,FALSE),VLOOKUP(A292,'class and classification'!$A$340:$B$378,2,FALSE))</f>
        <v>Urban with Significant Rural</v>
      </c>
      <c r="C292" t="str">
        <f>IFERROR(VLOOKUP(A292,'class and classification'!$A$1:$C$338,3,FALSE),VLOOKUP(A292,'class and classification'!$A$340:$C$378,3,FALSE))</f>
        <v>UA</v>
      </c>
      <c r="D292" t="s">
        <v>40</v>
      </c>
      <c r="E292" t="s">
        <v>40</v>
      </c>
      <c r="F292" t="s">
        <v>40</v>
      </c>
      <c r="G292" t="s">
        <v>40</v>
      </c>
      <c r="H292" t="s">
        <v>40</v>
      </c>
      <c r="I292" t="s">
        <v>40</v>
      </c>
      <c r="J292" t="s">
        <v>40</v>
      </c>
      <c r="K292" t="s">
        <v>40</v>
      </c>
      <c r="L292" t="s">
        <v>40</v>
      </c>
      <c r="M292" t="s">
        <v>40</v>
      </c>
      <c r="N292" t="s">
        <v>40</v>
      </c>
      <c r="O292" t="s">
        <v>40</v>
      </c>
      <c r="P292" t="s">
        <v>40</v>
      </c>
      <c r="Q292" t="s">
        <v>40</v>
      </c>
      <c r="R292" t="s">
        <v>40</v>
      </c>
      <c r="S292" t="s">
        <v>40</v>
      </c>
      <c r="T292" t="s">
        <v>40</v>
      </c>
      <c r="U292" t="s">
        <v>40</v>
      </c>
      <c r="V292" t="s">
        <v>40</v>
      </c>
      <c r="W292" t="s">
        <v>40</v>
      </c>
      <c r="X292" t="s">
        <v>40</v>
      </c>
      <c r="Y292" t="s">
        <v>40</v>
      </c>
      <c r="Z292" t="s">
        <v>40</v>
      </c>
      <c r="AA292" t="s">
        <v>40</v>
      </c>
      <c r="AB292">
        <v>517.79999999999995</v>
      </c>
      <c r="AC292">
        <v>4</v>
      </c>
      <c r="AD292">
        <v>554.6</v>
      </c>
      <c r="AE292">
        <v>4.2</v>
      </c>
    </row>
    <row r="293" spans="1:31" x14ac:dyDescent="0.3">
      <c r="A293" t="s">
        <v>205</v>
      </c>
      <c r="B293" t="str">
        <f>IFERROR(VLOOKUP(A293,'class and classification'!$A$1:$B$338,2,FALSE),VLOOKUP(A293,'class and classification'!$A$340:$B$378,2,FALSE))</f>
        <v>Urban with Significant Rural</v>
      </c>
      <c r="C293" t="str">
        <f>IFERROR(VLOOKUP(A293,'class and classification'!$A$1:$C$338,3,FALSE),VLOOKUP(A293,'class and classification'!$A$340:$C$378,3,FALSE))</f>
        <v>UA</v>
      </c>
      <c r="D293">
        <v>480.4</v>
      </c>
      <c r="E293">
        <v>4.3</v>
      </c>
      <c r="F293">
        <v>465.1</v>
      </c>
      <c r="G293">
        <v>4.5999999999999996</v>
      </c>
      <c r="H293">
        <v>508.4</v>
      </c>
      <c r="I293">
        <v>4.2</v>
      </c>
      <c r="J293">
        <v>498.3</v>
      </c>
      <c r="K293">
        <v>4.5999999999999996</v>
      </c>
      <c r="L293">
        <v>512</v>
      </c>
      <c r="M293">
        <v>5.9</v>
      </c>
      <c r="N293">
        <v>522.79999999999995</v>
      </c>
      <c r="O293">
        <v>5.4</v>
      </c>
      <c r="P293">
        <v>520</v>
      </c>
      <c r="Q293">
        <v>4.7</v>
      </c>
      <c r="R293">
        <v>499</v>
      </c>
      <c r="S293">
        <v>5.0999999999999996</v>
      </c>
      <c r="T293">
        <v>520.6</v>
      </c>
      <c r="U293">
        <v>4.8</v>
      </c>
      <c r="V293">
        <v>503.6</v>
      </c>
      <c r="W293">
        <v>5.9</v>
      </c>
      <c r="X293">
        <v>497.8</v>
      </c>
      <c r="Y293">
        <v>4.7</v>
      </c>
      <c r="Z293">
        <v>526.4</v>
      </c>
      <c r="AA293">
        <v>4.5999999999999996</v>
      </c>
      <c r="AB293">
        <v>545.5</v>
      </c>
      <c r="AC293">
        <v>4.9000000000000004</v>
      </c>
      <c r="AD293">
        <v>550.1</v>
      </c>
      <c r="AE293">
        <v>4.5999999999999996</v>
      </c>
    </row>
    <row r="294" spans="1:31" x14ac:dyDescent="0.3">
      <c r="A294" t="s">
        <v>68</v>
      </c>
      <c r="B294" t="str">
        <f>IFERROR(VLOOKUP(A294,'class and classification'!$A$1:$B$338,2,FALSE),VLOOKUP(A294,'class and classification'!$A$340:$B$378,2,FALSE))</f>
        <v>Predominantly Rural</v>
      </c>
      <c r="C294" t="str">
        <f>IFERROR(VLOOKUP(A294,'class and classification'!$A$1:$C$338,3,FALSE),VLOOKUP(A294,'class and classification'!$A$340:$C$378,3,FALSE))</f>
        <v>UA</v>
      </c>
      <c r="D294">
        <v>400.5</v>
      </c>
      <c r="E294">
        <v>5.5</v>
      </c>
      <c r="F294">
        <v>421.5</v>
      </c>
      <c r="G294">
        <v>4</v>
      </c>
      <c r="H294">
        <v>426.3</v>
      </c>
      <c r="I294">
        <v>3.5</v>
      </c>
      <c r="J294">
        <v>419.7</v>
      </c>
      <c r="K294">
        <v>4.2</v>
      </c>
      <c r="L294">
        <v>435.8</v>
      </c>
      <c r="M294">
        <v>4</v>
      </c>
      <c r="N294">
        <v>436.2</v>
      </c>
      <c r="O294">
        <v>4.4000000000000004</v>
      </c>
      <c r="P294">
        <v>447</v>
      </c>
      <c r="Q294">
        <v>4.3</v>
      </c>
      <c r="R294">
        <v>450.2</v>
      </c>
      <c r="S294">
        <v>4.5</v>
      </c>
      <c r="T294">
        <v>460</v>
      </c>
      <c r="U294">
        <v>4.4000000000000004</v>
      </c>
      <c r="V294">
        <v>481.2</v>
      </c>
      <c r="W294">
        <v>5.2</v>
      </c>
      <c r="X294">
        <v>477.1</v>
      </c>
      <c r="Y294">
        <v>4.0999999999999996</v>
      </c>
      <c r="Z294">
        <v>490.6</v>
      </c>
      <c r="AA294">
        <v>5.2</v>
      </c>
      <c r="AB294">
        <v>509.1</v>
      </c>
      <c r="AC294">
        <v>5</v>
      </c>
      <c r="AD294">
        <v>542.5</v>
      </c>
      <c r="AE294">
        <v>4.2</v>
      </c>
    </row>
    <row r="295" spans="1:31" x14ac:dyDescent="0.3">
      <c r="A295" t="s">
        <v>116</v>
      </c>
      <c r="B295" t="str">
        <f>IFERROR(VLOOKUP(A295,'class and classification'!$A$1:$B$338,2,FALSE),VLOOKUP(A295,'class and classification'!$A$340:$B$378,2,FALSE))</f>
        <v>Predominantly Urban</v>
      </c>
      <c r="C295" t="str">
        <f>IFERROR(VLOOKUP(A295,'class and classification'!$A$1:$C$338,3,FALSE),VLOOKUP(A295,'class and classification'!$A$340:$C$378,3,FALSE))</f>
        <v>UA</v>
      </c>
      <c r="D295">
        <v>454.6</v>
      </c>
      <c r="E295">
        <v>3.5</v>
      </c>
      <c r="F295">
        <v>481.9</v>
      </c>
      <c r="G295">
        <v>3.2</v>
      </c>
      <c r="H295">
        <v>465.3</v>
      </c>
      <c r="I295">
        <v>3.9</v>
      </c>
      <c r="J295">
        <v>454.4</v>
      </c>
      <c r="K295">
        <v>2.9</v>
      </c>
      <c r="L295">
        <v>468.8</v>
      </c>
      <c r="M295">
        <v>3.4</v>
      </c>
      <c r="N295">
        <v>460</v>
      </c>
      <c r="O295">
        <v>3.2</v>
      </c>
      <c r="P295">
        <v>471.5</v>
      </c>
      <c r="Q295">
        <v>3</v>
      </c>
      <c r="R295">
        <v>479.1</v>
      </c>
      <c r="S295">
        <v>2.4</v>
      </c>
      <c r="T295">
        <v>479.8</v>
      </c>
      <c r="U295">
        <v>2.6</v>
      </c>
      <c r="V295">
        <v>495.6</v>
      </c>
      <c r="W295">
        <v>3.4</v>
      </c>
      <c r="X295">
        <v>505.8</v>
      </c>
      <c r="Y295">
        <v>2.8</v>
      </c>
      <c r="Z295">
        <v>533.4</v>
      </c>
      <c r="AA295">
        <v>3.5</v>
      </c>
      <c r="AB295">
        <v>555.79999999999995</v>
      </c>
      <c r="AC295">
        <v>3.3</v>
      </c>
      <c r="AD295">
        <v>535.70000000000005</v>
      </c>
      <c r="AE295">
        <v>3.4</v>
      </c>
    </row>
    <row r="296" spans="1:31" x14ac:dyDescent="0.3">
      <c r="A296" t="s">
        <v>141</v>
      </c>
      <c r="B296" t="str">
        <f>IFERROR(VLOOKUP(A296,'class and classification'!$A$1:$B$338,2,FALSE),VLOOKUP(A296,'class and classification'!$A$340:$B$378,2,FALSE))</f>
        <v>Predominantly Urban</v>
      </c>
      <c r="C296" t="str">
        <f>IFERROR(VLOOKUP(A296,'class and classification'!$A$1:$C$338,3,FALSE),VLOOKUP(A296,'class and classification'!$A$340:$C$378,3,FALSE))</f>
        <v>UA</v>
      </c>
      <c r="D296">
        <v>452.3</v>
      </c>
      <c r="E296">
        <v>3.4</v>
      </c>
      <c r="F296">
        <v>467.9</v>
      </c>
      <c r="G296">
        <v>4</v>
      </c>
      <c r="H296">
        <v>487.4</v>
      </c>
      <c r="I296">
        <v>3.9</v>
      </c>
      <c r="J296">
        <v>469.2</v>
      </c>
      <c r="K296">
        <v>3.8</v>
      </c>
      <c r="L296">
        <v>479.6</v>
      </c>
      <c r="M296">
        <v>3.3</v>
      </c>
      <c r="N296">
        <v>495.7</v>
      </c>
      <c r="O296">
        <v>3.4</v>
      </c>
      <c r="P296">
        <v>497.6</v>
      </c>
      <c r="Q296">
        <v>3.1</v>
      </c>
      <c r="R296">
        <v>495.5</v>
      </c>
      <c r="S296">
        <v>3.7</v>
      </c>
      <c r="T296">
        <v>506.2</v>
      </c>
      <c r="U296">
        <v>4</v>
      </c>
      <c r="V296">
        <v>477.7</v>
      </c>
      <c r="W296">
        <v>3.8</v>
      </c>
      <c r="X296">
        <v>502.9</v>
      </c>
      <c r="Y296">
        <v>3.7</v>
      </c>
      <c r="Z296">
        <v>544.9</v>
      </c>
      <c r="AA296">
        <v>3.7</v>
      </c>
      <c r="AB296">
        <v>549</v>
      </c>
      <c r="AC296">
        <v>4</v>
      </c>
      <c r="AD296">
        <v>569.5</v>
      </c>
      <c r="AE296">
        <v>3.6</v>
      </c>
    </row>
    <row r="297" spans="1:31" x14ac:dyDescent="0.3">
      <c r="A297" t="s">
        <v>206</v>
      </c>
      <c r="B297" t="str">
        <f>IFERROR(VLOOKUP(A297,'class and classification'!$A$1:$B$338,2,FALSE),VLOOKUP(A297,'class and classification'!$A$340:$B$378,2,FALSE))</f>
        <v>Predominantly Urban</v>
      </c>
      <c r="C297" t="str">
        <f>IFERROR(VLOOKUP(A297,'class and classification'!$A$1:$C$338,3,FALSE),VLOOKUP(A297,'class and classification'!$A$340:$C$378,3,FALSE))</f>
        <v>UA</v>
      </c>
      <c r="D297">
        <v>455.1</v>
      </c>
      <c r="E297">
        <v>5.9</v>
      </c>
      <c r="F297">
        <v>467.9</v>
      </c>
      <c r="G297">
        <v>4.2</v>
      </c>
      <c r="H297">
        <v>484.9</v>
      </c>
      <c r="I297">
        <v>4.2</v>
      </c>
      <c r="J297">
        <v>462.8</v>
      </c>
      <c r="K297">
        <v>4.4000000000000004</v>
      </c>
      <c r="L297">
        <v>479.7</v>
      </c>
      <c r="M297">
        <v>4.2</v>
      </c>
      <c r="N297">
        <v>481.1</v>
      </c>
      <c r="O297">
        <v>3.7</v>
      </c>
      <c r="P297">
        <v>515.6</v>
      </c>
      <c r="Q297">
        <v>3.9</v>
      </c>
      <c r="R297">
        <v>521.20000000000005</v>
      </c>
      <c r="S297">
        <v>3.1</v>
      </c>
      <c r="T297">
        <v>519.79999999999995</v>
      </c>
      <c r="U297">
        <v>4.0999999999999996</v>
      </c>
      <c r="V297">
        <v>529.1</v>
      </c>
      <c r="W297">
        <v>4.2</v>
      </c>
      <c r="X297">
        <v>530.29999999999995</v>
      </c>
      <c r="Y297">
        <v>3.9</v>
      </c>
      <c r="Z297">
        <v>529.9</v>
      </c>
      <c r="AA297">
        <v>3.7</v>
      </c>
      <c r="AB297">
        <v>558.20000000000005</v>
      </c>
      <c r="AC297">
        <v>4.3</v>
      </c>
      <c r="AD297">
        <v>542.4</v>
      </c>
      <c r="AE297">
        <v>4.5999999999999996</v>
      </c>
    </row>
    <row r="298" spans="1:31" x14ac:dyDescent="0.3">
      <c r="A298" t="s">
        <v>187</v>
      </c>
      <c r="B298" t="str">
        <f>IFERROR(VLOOKUP(A298,'class and classification'!$A$1:$B$338,2,FALSE),VLOOKUP(A298,'class and classification'!$A$340:$B$378,2,FALSE))</f>
        <v>Predominantly Urban</v>
      </c>
      <c r="C298" t="str">
        <f>IFERROR(VLOOKUP(A298,'class and classification'!$A$1:$C$338,3,FALSE),VLOOKUP(A298,'class and classification'!$A$340:$C$378,3,FALSE))</f>
        <v>UA</v>
      </c>
      <c r="D298">
        <v>498.5</v>
      </c>
      <c r="E298">
        <v>4.4000000000000004</v>
      </c>
      <c r="F298">
        <v>534.4</v>
      </c>
      <c r="G298">
        <v>4.0999999999999996</v>
      </c>
      <c r="H298">
        <v>540.79999999999995</v>
      </c>
      <c r="I298">
        <v>3.8</v>
      </c>
      <c r="J298">
        <v>489.8</v>
      </c>
      <c r="K298">
        <v>3.8</v>
      </c>
      <c r="L298">
        <v>519.70000000000005</v>
      </c>
      <c r="M298">
        <v>3.7</v>
      </c>
      <c r="N298">
        <v>505.1</v>
      </c>
      <c r="O298">
        <v>4.3</v>
      </c>
      <c r="P298">
        <v>517.9</v>
      </c>
      <c r="Q298">
        <v>4.2</v>
      </c>
      <c r="R298">
        <v>534</v>
      </c>
      <c r="S298">
        <v>3.8</v>
      </c>
      <c r="T298">
        <v>542.4</v>
      </c>
      <c r="U298">
        <v>3.9</v>
      </c>
      <c r="V298">
        <v>524.4</v>
      </c>
      <c r="W298">
        <v>4.7</v>
      </c>
      <c r="X298">
        <v>568.4</v>
      </c>
      <c r="Y298">
        <v>4.0999999999999996</v>
      </c>
      <c r="Z298">
        <v>590.29999999999995</v>
      </c>
      <c r="AA298">
        <v>4.0999999999999996</v>
      </c>
      <c r="AB298">
        <v>601.5</v>
      </c>
      <c r="AC298">
        <v>3.5</v>
      </c>
      <c r="AD298">
        <v>614.9</v>
      </c>
      <c r="AE298">
        <v>5</v>
      </c>
    </row>
    <row r="299" spans="1:31" x14ac:dyDescent="0.3">
      <c r="A299" t="s">
        <v>188</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516.5</v>
      </c>
      <c r="E299">
        <v>5.7</v>
      </c>
      <c r="F299">
        <v>552.9</v>
      </c>
      <c r="G299">
        <v>3.7</v>
      </c>
      <c r="H299">
        <v>583.29999999999995</v>
      </c>
      <c r="I299">
        <v>3.7</v>
      </c>
      <c r="J299">
        <v>578</v>
      </c>
      <c r="K299">
        <v>4.5999999999999996</v>
      </c>
      <c r="L299">
        <v>588</v>
      </c>
      <c r="M299">
        <v>4.8</v>
      </c>
      <c r="N299">
        <v>572.70000000000005</v>
      </c>
      <c r="O299">
        <v>3.8</v>
      </c>
      <c r="P299">
        <v>565.4</v>
      </c>
      <c r="Q299">
        <v>4.5999999999999996</v>
      </c>
      <c r="R299">
        <v>593.79999999999995</v>
      </c>
      <c r="S299">
        <v>5.0999999999999996</v>
      </c>
      <c r="T299">
        <v>623.29999999999995</v>
      </c>
      <c r="U299">
        <v>4.9000000000000004</v>
      </c>
      <c r="V299">
        <v>642.6</v>
      </c>
      <c r="W299">
        <v>5.5</v>
      </c>
      <c r="X299">
        <v>657</v>
      </c>
      <c r="Y299">
        <v>5.4</v>
      </c>
      <c r="Z299">
        <v>640.29999999999995</v>
      </c>
      <c r="AA299">
        <v>5</v>
      </c>
      <c r="AB299">
        <v>668.5</v>
      </c>
      <c r="AC299">
        <v>4.5</v>
      </c>
      <c r="AD299">
        <v>651.6</v>
      </c>
      <c r="AE299">
        <v>4.8</v>
      </c>
    </row>
    <row r="300" spans="1:31" x14ac:dyDescent="0.3">
      <c r="A300" t="s">
        <v>69</v>
      </c>
      <c r="B300" t="str">
        <f>IFERROR(VLOOKUP(A300,'class and classification'!$A$1:$B$338,2,FALSE),VLOOKUP(A300,'class and classification'!$A$340:$B$378,2,FALSE))</f>
        <v>Urban with Significant Rural</v>
      </c>
      <c r="C300" t="str">
        <f>IFERROR(VLOOKUP(A300,'class and classification'!$A$1:$C$338,3,FALSE),VLOOKUP(A300,'class and classification'!$A$340:$C$378,3,FALSE))</f>
        <v>UA</v>
      </c>
      <c r="D300">
        <v>487.1</v>
      </c>
      <c r="E300">
        <v>7.7</v>
      </c>
      <c r="F300">
        <v>479</v>
      </c>
      <c r="G300">
        <v>7.2</v>
      </c>
      <c r="H300">
        <v>492.9</v>
      </c>
      <c r="I300">
        <v>7.1</v>
      </c>
      <c r="J300">
        <v>488.7</v>
      </c>
      <c r="K300">
        <v>7.9</v>
      </c>
      <c r="L300">
        <v>451.8</v>
      </c>
      <c r="M300">
        <v>9.4</v>
      </c>
      <c r="N300">
        <v>484.8</v>
      </c>
      <c r="O300">
        <v>8.8000000000000007</v>
      </c>
      <c r="P300">
        <v>499.5</v>
      </c>
      <c r="Q300">
        <v>8.1</v>
      </c>
      <c r="R300">
        <v>508.1</v>
      </c>
      <c r="S300">
        <v>7.6</v>
      </c>
      <c r="T300">
        <v>475.2</v>
      </c>
      <c r="U300">
        <v>7.8</v>
      </c>
      <c r="V300">
        <v>497.6</v>
      </c>
      <c r="W300">
        <v>6</v>
      </c>
      <c r="X300">
        <v>515.29999999999995</v>
      </c>
      <c r="Y300">
        <v>5.9</v>
      </c>
      <c r="Z300">
        <v>497.9</v>
      </c>
      <c r="AA300">
        <v>6</v>
      </c>
      <c r="AB300">
        <v>510.3</v>
      </c>
      <c r="AC300">
        <v>11</v>
      </c>
      <c r="AD300">
        <v>512.5</v>
      </c>
      <c r="AE300">
        <v>8.6999999999999993</v>
      </c>
    </row>
    <row r="301" spans="1:31" x14ac:dyDescent="0.3">
      <c r="A301" t="s">
        <v>117</v>
      </c>
      <c r="B301" t="str">
        <f>IFERROR(VLOOKUP(A301,'class and classification'!$A$1:$B$338,2,FALSE),VLOOKUP(A301,'class and classification'!$A$340:$B$378,2,FALSE))</f>
        <v>Predominantly Rural</v>
      </c>
      <c r="C301" t="str">
        <f>IFERROR(VLOOKUP(A301,'class and classification'!$A$1:$C$338,3,FALSE),VLOOKUP(A301,'class and classification'!$A$340:$C$378,3,FALSE))</f>
        <v>UA</v>
      </c>
      <c r="D301">
        <v>452.5</v>
      </c>
      <c r="E301">
        <v>13</v>
      </c>
      <c r="F301">
        <v>506.6</v>
      </c>
      <c r="G301">
        <v>14</v>
      </c>
      <c r="H301">
        <v>424.4</v>
      </c>
      <c r="I301">
        <v>13</v>
      </c>
      <c r="J301">
        <v>441.5</v>
      </c>
      <c r="K301">
        <v>15</v>
      </c>
      <c r="L301">
        <v>427.9</v>
      </c>
      <c r="M301">
        <v>9.5</v>
      </c>
      <c r="N301">
        <v>425.5</v>
      </c>
      <c r="O301">
        <v>8.1</v>
      </c>
      <c r="P301">
        <v>466.3</v>
      </c>
      <c r="Q301">
        <v>9.8000000000000007</v>
      </c>
      <c r="R301">
        <v>433.8</v>
      </c>
      <c r="S301">
        <v>12</v>
      </c>
      <c r="T301">
        <v>428.1</v>
      </c>
      <c r="U301">
        <v>14</v>
      </c>
      <c r="V301">
        <v>502.1</v>
      </c>
      <c r="W301">
        <v>13</v>
      </c>
      <c r="X301">
        <v>539.70000000000005</v>
      </c>
      <c r="Y301">
        <v>10</v>
      </c>
      <c r="Z301">
        <v>551.6</v>
      </c>
      <c r="AA301">
        <v>11</v>
      </c>
      <c r="AB301">
        <v>528.20000000000005</v>
      </c>
      <c r="AC301">
        <v>12</v>
      </c>
      <c r="AD301">
        <v>597.70000000000005</v>
      </c>
      <c r="AE301">
        <v>14</v>
      </c>
    </row>
    <row r="302" spans="1:31" x14ac:dyDescent="0.3">
      <c r="A302" t="s">
        <v>125</v>
      </c>
      <c r="B302" t="str">
        <f>IFERROR(VLOOKUP(A302,'class and classification'!$A$1:$B$338,2,FALSE),VLOOKUP(A302,'class and classification'!$A$340:$B$378,2,FALSE))</f>
        <v>Predominantly Rural</v>
      </c>
      <c r="C302" t="str">
        <f>IFERROR(VLOOKUP(A302,'class and classification'!$A$1:$C$338,3,FALSE),VLOOKUP(A302,'class and classification'!$A$340:$C$378,3,FALSE))</f>
        <v>UA</v>
      </c>
      <c r="D302">
        <v>409.6</v>
      </c>
      <c r="E302">
        <v>4.5999999999999996</v>
      </c>
      <c r="F302">
        <v>404.7</v>
      </c>
      <c r="G302">
        <v>4.4000000000000004</v>
      </c>
      <c r="H302">
        <v>437.9</v>
      </c>
      <c r="I302">
        <v>4.2</v>
      </c>
      <c r="J302">
        <v>434.1</v>
      </c>
      <c r="K302">
        <v>3.9</v>
      </c>
      <c r="L302">
        <v>410.2</v>
      </c>
      <c r="M302">
        <v>4.3</v>
      </c>
      <c r="N302">
        <v>441.9</v>
      </c>
      <c r="O302">
        <v>5.0999999999999996</v>
      </c>
      <c r="P302">
        <v>460.3</v>
      </c>
      <c r="Q302">
        <v>4.2</v>
      </c>
      <c r="R302">
        <v>465.4</v>
      </c>
      <c r="S302">
        <v>3.5</v>
      </c>
      <c r="T302">
        <v>479.1</v>
      </c>
      <c r="U302">
        <v>4.5999999999999996</v>
      </c>
      <c r="V302">
        <v>473.1</v>
      </c>
      <c r="W302">
        <v>3.7</v>
      </c>
      <c r="X302">
        <v>503.1</v>
      </c>
      <c r="Y302">
        <v>3</v>
      </c>
      <c r="Z302">
        <v>522.79999999999995</v>
      </c>
      <c r="AA302">
        <v>2.9</v>
      </c>
      <c r="AB302">
        <v>536.9</v>
      </c>
      <c r="AC302">
        <v>5</v>
      </c>
      <c r="AD302">
        <v>555.79999999999995</v>
      </c>
      <c r="AE302">
        <v>4.0999999999999996</v>
      </c>
    </row>
    <row r="303" spans="1:31" x14ac:dyDescent="0.3">
      <c r="A303" t="s">
        <v>189</v>
      </c>
      <c r="B303" t="str">
        <f>IFERROR(VLOOKUP(A303,'class and classification'!$A$1:$B$338,2,FALSE),VLOOKUP(A303,'class and classification'!$A$340:$B$378,2,FALSE))</f>
        <v>Predominantly Urban</v>
      </c>
      <c r="C303" t="str">
        <f>IFERROR(VLOOKUP(A303,'class and classification'!$A$1:$C$338,3,FALSE),VLOOKUP(A303,'class and classification'!$A$340:$C$378,3,FALSE))</f>
        <v>UA</v>
      </c>
      <c r="D303">
        <v>556.79999999999995</v>
      </c>
      <c r="E303">
        <v>6.5</v>
      </c>
      <c r="F303">
        <v>585.79999999999995</v>
      </c>
      <c r="G303">
        <v>5.8</v>
      </c>
      <c r="H303">
        <v>564.9</v>
      </c>
      <c r="I303">
        <v>5.0999999999999996</v>
      </c>
      <c r="J303">
        <v>606.4</v>
      </c>
      <c r="K303">
        <v>5</v>
      </c>
      <c r="L303">
        <v>593.70000000000005</v>
      </c>
      <c r="M303">
        <v>5.2</v>
      </c>
      <c r="N303">
        <v>617.20000000000005</v>
      </c>
      <c r="O303">
        <v>4.3</v>
      </c>
      <c r="P303">
        <v>574.79999999999995</v>
      </c>
      <c r="Q303">
        <v>5.0999999999999996</v>
      </c>
      <c r="R303">
        <v>586.4</v>
      </c>
      <c r="S303">
        <v>5.0999999999999996</v>
      </c>
      <c r="T303">
        <v>594.1</v>
      </c>
      <c r="U303">
        <v>5.9</v>
      </c>
      <c r="V303">
        <v>599.20000000000005</v>
      </c>
      <c r="W303">
        <v>5.2</v>
      </c>
      <c r="X303">
        <v>675.4</v>
      </c>
      <c r="Y303">
        <v>4.7</v>
      </c>
      <c r="Z303">
        <v>676.6</v>
      </c>
      <c r="AA303">
        <v>5.5</v>
      </c>
      <c r="AB303">
        <v>678.5</v>
      </c>
      <c r="AC303">
        <v>5.9</v>
      </c>
      <c r="AD303">
        <v>735.9</v>
      </c>
      <c r="AE303">
        <v>5.4</v>
      </c>
    </row>
    <row r="304" spans="1:31" x14ac:dyDescent="0.3">
      <c r="A304" t="s">
        <v>208</v>
      </c>
      <c r="B304" t="str">
        <f>IFERROR(VLOOKUP(A304,'class and classification'!$A$1:$B$338,2,FALSE),VLOOKUP(A304,'class and classification'!$A$340:$B$378,2,FALSE))</f>
        <v>Predominantly Urban</v>
      </c>
      <c r="C304" t="str">
        <f>IFERROR(VLOOKUP(A304,'class and classification'!$A$1:$C$338,3,FALSE),VLOOKUP(A304,'class and classification'!$A$340:$C$378,3,FALSE))</f>
        <v>UA</v>
      </c>
      <c r="D304">
        <v>506.2</v>
      </c>
      <c r="E304">
        <v>3.7</v>
      </c>
      <c r="F304">
        <v>515.1</v>
      </c>
      <c r="G304">
        <v>2.9</v>
      </c>
      <c r="H304">
        <v>510.6</v>
      </c>
      <c r="I304">
        <v>3.2</v>
      </c>
      <c r="J304">
        <v>518.79999999999995</v>
      </c>
      <c r="K304">
        <v>3.8</v>
      </c>
      <c r="L304">
        <v>495.3</v>
      </c>
      <c r="M304">
        <v>3.4</v>
      </c>
      <c r="N304">
        <v>508.6</v>
      </c>
      <c r="O304">
        <v>3.9</v>
      </c>
      <c r="P304">
        <v>554.29999999999995</v>
      </c>
      <c r="Q304">
        <v>3.9</v>
      </c>
      <c r="R304">
        <v>549.6</v>
      </c>
      <c r="S304">
        <v>3.8</v>
      </c>
      <c r="T304">
        <v>575.1</v>
      </c>
      <c r="U304">
        <v>3.4</v>
      </c>
      <c r="V304">
        <v>596.4</v>
      </c>
      <c r="W304">
        <v>3.3</v>
      </c>
      <c r="X304">
        <v>616</v>
      </c>
      <c r="Y304">
        <v>3.3</v>
      </c>
      <c r="Z304">
        <v>605.6</v>
      </c>
      <c r="AA304">
        <v>3.6</v>
      </c>
      <c r="AB304">
        <v>627</v>
      </c>
      <c r="AC304">
        <v>5</v>
      </c>
      <c r="AD304">
        <v>638.20000000000005</v>
      </c>
      <c r="AE304">
        <v>3</v>
      </c>
    </row>
    <row r="305" spans="1:31" x14ac:dyDescent="0.3">
      <c r="A305" t="s">
        <v>190</v>
      </c>
      <c r="B305" t="str">
        <f>IFERROR(VLOOKUP(A305,'class and classification'!$A$1:$B$338,2,FALSE),VLOOKUP(A305,'class and classification'!$A$340:$B$378,2,FALSE))</f>
        <v>Predominantly Urban</v>
      </c>
      <c r="C305" t="str">
        <f>IFERROR(VLOOKUP(A305,'class and classification'!$A$1:$C$338,3,FALSE),VLOOKUP(A305,'class and classification'!$A$340:$C$378,3,FALSE))</f>
        <v>UA</v>
      </c>
      <c r="D305">
        <v>509.4</v>
      </c>
      <c r="E305">
        <v>4.3</v>
      </c>
      <c r="F305">
        <v>492</v>
      </c>
      <c r="G305">
        <v>4.4000000000000004</v>
      </c>
      <c r="H305">
        <v>514.4</v>
      </c>
      <c r="I305">
        <v>4.0999999999999996</v>
      </c>
      <c r="J305">
        <v>525.70000000000005</v>
      </c>
      <c r="K305">
        <v>3.6</v>
      </c>
      <c r="L305">
        <v>528</v>
      </c>
      <c r="M305">
        <v>3.9</v>
      </c>
      <c r="N305">
        <v>523.79999999999995</v>
      </c>
      <c r="O305">
        <v>3.4</v>
      </c>
      <c r="P305">
        <v>547.79999999999995</v>
      </c>
      <c r="Q305">
        <v>3.1</v>
      </c>
      <c r="R305">
        <v>549</v>
      </c>
      <c r="S305">
        <v>2.8</v>
      </c>
      <c r="T305">
        <v>561.20000000000005</v>
      </c>
      <c r="U305">
        <v>3.2</v>
      </c>
      <c r="V305">
        <v>576.1</v>
      </c>
      <c r="W305">
        <v>3</v>
      </c>
      <c r="X305">
        <v>572.4</v>
      </c>
      <c r="Y305">
        <v>3.2</v>
      </c>
      <c r="Z305">
        <v>615</v>
      </c>
      <c r="AA305">
        <v>3.8</v>
      </c>
      <c r="AB305">
        <v>632.5</v>
      </c>
      <c r="AC305">
        <v>4.5999999999999996</v>
      </c>
      <c r="AD305">
        <v>645.9</v>
      </c>
      <c r="AE305">
        <v>4.7</v>
      </c>
    </row>
    <row r="306" spans="1:31" x14ac:dyDescent="0.3">
      <c r="A306" t="s">
        <v>142</v>
      </c>
      <c r="B306" t="str">
        <f>IFERROR(VLOOKUP(A306,'class and classification'!$A$1:$B$338,2,FALSE),VLOOKUP(A306,'class and classification'!$A$340:$B$378,2,FALSE))</f>
        <v>Predominantly Urban</v>
      </c>
      <c r="C306" t="str">
        <f>IFERROR(VLOOKUP(A306,'class and classification'!$A$1:$C$338,3,FALSE),VLOOKUP(A306,'class and classification'!$A$340:$C$378,3,FALSE))</f>
        <v>UA</v>
      </c>
      <c r="D306">
        <v>438.9</v>
      </c>
      <c r="E306">
        <v>5.6</v>
      </c>
      <c r="F306">
        <v>422.5</v>
      </c>
      <c r="G306">
        <v>6.4</v>
      </c>
      <c r="H306">
        <v>471.3</v>
      </c>
      <c r="I306">
        <v>5.5</v>
      </c>
      <c r="J306">
        <v>460.9</v>
      </c>
      <c r="K306">
        <v>5.2</v>
      </c>
      <c r="L306">
        <v>479.1</v>
      </c>
      <c r="M306">
        <v>4.5</v>
      </c>
      <c r="N306">
        <v>472.3</v>
      </c>
      <c r="O306">
        <v>5.3</v>
      </c>
      <c r="P306">
        <v>475.8</v>
      </c>
      <c r="Q306">
        <v>4.7</v>
      </c>
      <c r="R306">
        <v>465.4</v>
      </c>
      <c r="S306">
        <v>4.9000000000000004</v>
      </c>
      <c r="T306">
        <v>478.6</v>
      </c>
      <c r="U306">
        <v>5.8</v>
      </c>
      <c r="V306">
        <v>497.2</v>
      </c>
      <c r="W306">
        <v>4.8</v>
      </c>
      <c r="X306">
        <v>506.8</v>
      </c>
      <c r="Y306">
        <v>5.4</v>
      </c>
      <c r="Z306">
        <v>508.5</v>
      </c>
      <c r="AA306">
        <v>6.4</v>
      </c>
      <c r="AB306">
        <v>550.29999999999995</v>
      </c>
      <c r="AC306">
        <v>7.4</v>
      </c>
      <c r="AD306">
        <v>555.79999999999995</v>
      </c>
      <c r="AE306">
        <v>5.4</v>
      </c>
    </row>
    <row r="307" spans="1:31" x14ac:dyDescent="0.3">
      <c r="A307" t="s">
        <v>70</v>
      </c>
      <c r="B307" t="str">
        <f>IFERROR(VLOOKUP(A307,'class and classification'!$A$1:$B$338,2,FALSE),VLOOKUP(A307,'class and classification'!$A$340:$B$378,2,FALSE))</f>
        <v>Predominantly Urban</v>
      </c>
      <c r="C307" t="str">
        <f>IFERROR(VLOOKUP(A307,'class and classification'!$A$1:$C$338,3,FALSE),VLOOKUP(A307,'class and classification'!$A$340:$C$378,3,FALSE))</f>
        <v>UA</v>
      </c>
      <c r="D307">
        <v>430</v>
      </c>
      <c r="E307">
        <v>6.6</v>
      </c>
      <c r="F307">
        <v>473.1</v>
      </c>
      <c r="G307">
        <v>6.4</v>
      </c>
      <c r="H307">
        <v>450.7</v>
      </c>
      <c r="I307">
        <v>4.8</v>
      </c>
      <c r="J307">
        <v>463.5</v>
      </c>
      <c r="K307">
        <v>5</v>
      </c>
      <c r="L307">
        <v>453.7</v>
      </c>
      <c r="M307">
        <v>5.6</v>
      </c>
      <c r="N307">
        <v>469.8</v>
      </c>
      <c r="O307">
        <v>4.5999999999999996</v>
      </c>
      <c r="P307">
        <v>504.7</v>
      </c>
      <c r="Q307">
        <v>4.4000000000000004</v>
      </c>
      <c r="R307">
        <v>490.7</v>
      </c>
      <c r="S307">
        <v>4.9000000000000004</v>
      </c>
      <c r="T307">
        <v>511.6</v>
      </c>
      <c r="U307">
        <v>4.0999999999999996</v>
      </c>
      <c r="V307">
        <v>503.9</v>
      </c>
      <c r="W307">
        <v>4.3</v>
      </c>
      <c r="X307">
        <v>510.5</v>
      </c>
      <c r="Y307">
        <v>4.5</v>
      </c>
      <c r="Z307">
        <v>574.20000000000005</v>
      </c>
      <c r="AA307">
        <v>4.7</v>
      </c>
      <c r="AB307">
        <v>537.79999999999995</v>
      </c>
      <c r="AC307">
        <v>4.3</v>
      </c>
      <c r="AD307">
        <v>575.70000000000005</v>
      </c>
      <c r="AE307">
        <v>4.5999999999999996</v>
      </c>
    </row>
    <row r="308" spans="1:31" x14ac:dyDescent="0.3">
      <c r="A308" t="s">
        <v>126</v>
      </c>
      <c r="B308" t="str">
        <f>IFERROR(VLOOKUP(A308,'class and classification'!$A$1:$B$338,2,FALSE),VLOOKUP(A308,'class and classification'!$A$340:$B$378,2,FALSE))</f>
        <v>Predominantly Urban</v>
      </c>
      <c r="C308" t="str">
        <f>IFERROR(VLOOKUP(A308,'class and classification'!$A$1:$C$338,3,FALSE),VLOOKUP(A308,'class and classification'!$A$340:$C$378,3,FALSE))</f>
        <v>UA</v>
      </c>
      <c r="D308">
        <v>416.8</v>
      </c>
      <c r="E308">
        <v>4.4000000000000004</v>
      </c>
      <c r="F308">
        <v>442.8</v>
      </c>
      <c r="G308">
        <v>3.6</v>
      </c>
      <c r="H308">
        <v>448.4</v>
      </c>
      <c r="I308">
        <v>4</v>
      </c>
      <c r="J308">
        <v>437.3</v>
      </c>
      <c r="K308">
        <v>4.5</v>
      </c>
      <c r="L308">
        <v>449.3</v>
      </c>
      <c r="M308">
        <v>3.1</v>
      </c>
      <c r="N308">
        <v>465.7</v>
      </c>
      <c r="O308">
        <v>3.9</v>
      </c>
      <c r="P308">
        <v>450</v>
      </c>
      <c r="Q308">
        <v>3.4</v>
      </c>
      <c r="R308">
        <v>470.3</v>
      </c>
      <c r="S308">
        <v>2.8</v>
      </c>
      <c r="T308">
        <v>472.9</v>
      </c>
      <c r="U308">
        <v>3.8</v>
      </c>
      <c r="V308">
        <v>488.7</v>
      </c>
      <c r="W308">
        <v>3.5</v>
      </c>
      <c r="X308">
        <v>496</v>
      </c>
      <c r="Y308">
        <v>3.2</v>
      </c>
      <c r="Z308">
        <v>517.4</v>
      </c>
      <c r="AA308">
        <v>2.9</v>
      </c>
      <c r="AB308">
        <v>533.79999999999995</v>
      </c>
      <c r="AC308">
        <v>3.8</v>
      </c>
      <c r="AD308">
        <v>553</v>
      </c>
      <c r="AE308">
        <v>2.8</v>
      </c>
    </row>
    <row r="309" spans="1:31" x14ac:dyDescent="0.3">
      <c r="A309" t="s">
        <v>209</v>
      </c>
      <c r="B309" t="str">
        <f>IFERROR(VLOOKUP(A309,'class and classification'!$A$1:$B$338,2,FALSE),VLOOKUP(A309,'class and classification'!$A$340:$B$378,2,FALSE))</f>
        <v>Predominantly Urban</v>
      </c>
      <c r="C309" t="str">
        <f>IFERROR(VLOOKUP(A309,'class and classification'!$A$1:$C$338,3,FALSE),VLOOKUP(A309,'class and classification'!$A$340:$C$378,3,FALSE))</f>
        <v>UA</v>
      </c>
      <c r="D309">
        <v>487.3</v>
      </c>
      <c r="E309">
        <v>4.2</v>
      </c>
      <c r="F309">
        <v>492.5</v>
      </c>
      <c r="G309">
        <v>3.9</v>
      </c>
      <c r="H309">
        <v>511.9</v>
      </c>
      <c r="I309">
        <v>3.7</v>
      </c>
      <c r="J309">
        <v>518.20000000000005</v>
      </c>
      <c r="K309">
        <v>3.7</v>
      </c>
      <c r="L309">
        <v>520.9</v>
      </c>
      <c r="M309">
        <v>4.3</v>
      </c>
      <c r="N309">
        <v>529.29999999999995</v>
      </c>
      <c r="O309">
        <v>3.3</v>
      </c>
      <c r="P309">
        <v>524.79999999999995</v>
      </c>
      <c r="Q309">
        <v>4</v>
      </c>
      <c r="R309">
        <v>563.20000000000005</v>
      </c>
      <c r="S309">
        <v>4.4000000000000004</v>
      </c>
      <c r="T309">
        <v>575.4</v>
      </c>
      <c r="U309">
        <v>3.7</v>
      </c>
      <c r="V309">
        <v>580.4</v>
      </c>
      <c r="W309">
        <v>4</v>
      </c>
      <c r="X309">
        <v>558.70000000000005</v>
      </c>
      <c r="Y309">
        <v>4.4000000000000004</v>
      </c>
      <c r="Z309">
        <v>565.20000000000005</v>
      </c>
      <c r="AA309">
        <v>3.7</v>
      </c>
      <c r="AB309">
        <v>596.70000000000005</v>
      </c>
      <c r="AC309">
        <v>3.1</v>
      </c>
      <c r="AD309">
        <v>602.6</v>
      </c>
      <c r="AE309">
        <v>4</v>
      </c>
    </row>
    <row r="310" spans="1:31" x14ac:dyDescent="0.3">
      <c r="A310" t="s">
        <v>127</v>
      </c>
      <c r="B310" t="str">
        <f>IFERROR(VLOOKUP(A310,'class and classification'!$A$1:$B$338,2,FALSE),VLOOKUP(A310,'class and classification'!$A$340:$B$378,2,FALSE))</f>
        <v>Predominantly Urban</v>
      </c>
      <c r="C310" t="str">
        <f>IFERROR(VLOOKUP(A310,'class and classification'!$A$1:$C$338,3,FALSE),VLOOKUP(A310,'class and classification'!$A$340:$C$378,3,FALSE))</f>
        <v>UA</v>
      </c>
      <c r="D310">
        <v>446.7</v>
      </c>
      <c r="E310">
        <v>5</v>
      </c>
      <c r="F310">
        <v>429.7</v>
      </c>
      <c r="G310">
        <v>5.3</v>
      </c>
      <c r="H310">
        <v>437.3</v>
      </c>
      <c r="I310">
        <v>4.3</v>
      </c>
      <c r="J310">
        <v>449.1</v>
      </c>
      <c r="K310">
        <v>5</v>
      </c>
      <c r="L310">
        <v>467.1</v>
      </c>
      <c r="M310">
        <v>4.7</v>
      </c>
      <c r="N310">
        <v>483.7</v>
      </c>
      <c r="O310">
        <v>4.5</v>
      </c>
      <c r="P310">
        <v>484.5</v>
      </c>
      <c r="Q310">
        <v>4.0999999999999996</v>
      </c>
      <c r="R310">
        <v>499.7</v>
      </c>
      <c r="S310">
        <v>4.9000000000000004</v>
      </c>
      <c r="T310">
        <v>500.7</v>
      </c>
      <c r="U310">
        <v>5</v>
      </c>
      <c r="V310">
        <v>488.6</v>
      </c>
      <c r="W310">
        <v>4.2</v>
      </c>
      <c r="X310">
        <v>521.70000000000005</v>
      </c>
      <c r="Y310">
        <v>4.7</v>
      </c>
      <c r="Z310">
        <v>560.5</v>
      </c>
      <c r="AA310">
        <v>3.9</v>
      </c>
      <c r="AB310">
        <v>566.20000000000005</v>
      </c>
      <c r="AC310">
        <v>5.4</v>
      </c>
      <c r="AD310">
        <v>574</v>
      </c>
      <c r="AE310">
        <v>5.8</v>
      </c>
    </row>
    <row r="311" spans="1:31" x14ac:dyDescent="0.3">
      <c r="A311" t="s">
        <v>143</v>
      </c>
      <c r="B311" t="str">
        <f>IFERROR(VLOOKUP(A311,'class and classification'!$A$1:$B$338,2,FALSE),VLOOKUP(A311,'class and classification'!$A$340:$B$378,2,FALSE))</f>
        <v>Predominantly Urban</v>
      </c>
      <c r="C311" t="str">
        <f>IFERROR(VLOOKUP(A311,'class and classification'!$A$1:$C$338,3,FALSE),VLOOKUP(A311,'class and classification'!$A$340:$C$378,3,FALSE))</f>
        <v>UA</v>
      </c>
      <c r="D311">
        <v>473.6</v>
      </c>
      <c r="E311">
        <v>7</v>
      </c>
      <c r="F311">
        <v>467.5</v>
      </c>
      <c r="G311">
        <v>6.6</v>
      </c>
      <c r="H311">
        <v>470.4</v>
      </c>
      <c r="I311">
        <v>6.5</v>
      </c>
      <c r="J311">
        <v>518.1</v>
      </c>
      <c r="K311">
        <v>6.2</v>
      </c>
      <c r="L311">
        <v>450</v>
      </c>
      <c r="M311">
        <v>5.8</v>
      </c>
      <c r="N311">
        <v>494.3</v>
      </c>
      <c r="O311">
        <v>6.1</v>
      </c>
      <c r="P311">
        <v>467.4</v>
      </c>
      <c r="Q311">
        <v>6.2</v>
      </c>
      <c r="R311">
        <v>484.7</v>
      </c>
      <c r="S311">
        <v>5.0999999999999996</v>
      </c>
      <c r="T311">
        <v>500</v>
      </c>
      <c r="U311">
        <v>3.7</v>
      </c>
      <c r="V311">
        <v>540.29999999999995</v>
      </c>
      <c r="W311">
        <v>3.4</v>
      </c>
      <c r="X311">
        <v>547.20000000000005</v>
      </c>
      <c r="Y311">
        <v>4.8</v>
      </c>
      <c r="Z311">
        <v>588</v>
      </c>
      <c r="AA311">
        <v>5.5</v>
      </c>
      <c r="AB311">
        <v>575.20000000000005</v>
      </c>
      <c r="AC311">
        <v>5.6</v>
      </c>
      <c r="AD311">
        <v>613.6</v>
      </c>
      <c r="AE311">
        <v>4</v>
      </c>
    </row>
    <row r="312" spans="1:31" x14ac:dyDescent="0.3">
      <c r="A312" t="s">
        <v>210</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369</v>
      </c>
      <c r="E312">
        <v>7.7</v>
      </c>
      <c r="F312">
        <v>356.5</v>
      </c>
      <c r="G312">
        <v>6.7</v>
      </c>
      <c r="H312">
        <v>378.7</v>
      </c>
      <c r="I312">
        <v>7.4</v>
      </c>
      <c r="J312">
        <v>412.3</v>
      </c>
      <c r="K312">
        <v>7</v>
      </c>
      <c r="L312">
        <v>412.8</v>
      </c>
      <c r="M312">
        <v>6.6</v>
      </c>
      <c r="N312">
        <v>415.2</v>
      </c>
      <c r="O312">
        <v>6.8</v>
      </c>
      <c r="P312">
        <v>421.9</v>
      </c>
      <c r="Q312">
        <v>7.1</v>
      </c>
      <c r="R312">
        <v>425.2</v>
      </c>
      <c r="S312">
        <v>5.6</v>
      </c>
      <c r="T312">
        <v>422.4</v>
      </c>
      <c r="U312">
        <v>6.2</v>
      </c>
      <c r="V312">
        <v>467.2</v>
      </c>
      <c r="W312">
        <v>4.8</v>
      </c>
      <c r="X312">
        <v>440.5</v>
      </c>
      <c r="Y312">
        <v>6.2</v>
      </c>
      <c r="Z312">
        <v>484.3</v>
      </c>
      <c r="AA312">
        <v>7.7</v>
      </c>
      <c r="AB312">
        <v>478.5</v>
      </c>
      <c r="AC312">
        <v>7.7</v>
      </c>
      <c r="AD312">
        <v>528.70000000000005</v>
      </c>
      <c r="AE312">
        <v>6.6</v>
      </c>
    </row>
    <row r="313" spans="1:31" x14ac:dyDescent="0.3">
      <c r="A313" t="s">
        <v>81</v>
      </c>
      <c r="B313" t="str">
        <f>IFERROR(VLOOKUP(A313,'class and classification'!$A$1:$B$338,2,FALSE),VLOOKUP(A313,'class and classification'!$A$340:$B$378,2,FALSE))</f>
        <v>Predominantly Urban</v>
      </c>
      <c r="C313" t="str">
        <f>IFERROR(VLOOKUP(A313,'class and classification'!$A$1:$C$338,3,FALSE),VLOOKUP(A313,'class and classification'!$A$340:$C$378,3,FALSE))</f>
        <v>UA</v>
      </c>
      <c r="D313">
        <v>501.7</v>
      </c>
      <c r="E313">
        <v>5.2</v>
      </c>
      <c r="F313">
        <v>479.1</v>
      </c>
      <c r="G313">
        <v>4.8</v>
      </c>
      <c r="H313">
        <v>505.9</v>
      </c>
      <c r="I313">
        <v>4.3</v>
      </c>
      <c r="J313">
        <v>516.70000000000005</v>
      </c>
      <c r="K313">
        <v>5.5</v>
      </c>
      <c r="L313">
        <v>476.5</v>
      </c>
      <c r="M313">
        <v>4.4000000000000004</v>
      </c>
      <c r="N313">
        <v>490.7</v>
      </c>
      <c r="O313">
        <v>4.5999999999999996</v>
      </c>
      <c r="P313">
        <v>494.3</v>
      </c>
      <c r="Q313">
        <v>4.0999999999999996</v>
      </c>
      <c r="R313">
        <v>511.6</v>
      </c>
      <c r="S313">
        <v>3.5</v>
      </c>
      <c r="T313">
        <v>532.6</v>
      </c>
      <c r="U313">
        <v>3.7</v>
      </c>
      <c r="V313">
        <v>538.70000000000005</v>
      </c>
      <c r="W313">
        <v>3.9</v>
      </c>
      <c r="X313">
        <v>546.6</v>
      </c>
      <c r="Y313">
        <v>3.7</v>
      </c>
      <c r="Z313">
        <v>549.70000000000005</v>
      </c>
      <c r="AA313">
        <v>4.0999999999999996</v>
      </c>
      <c r="AB313">
        <v>590.9</v>
      </c>
      <c r="AC313">
        <v>6.9</v>
      </c>
      <c r="AD313">
        <v>624.6</v>
      </c>
      <c r="AE313">
        <v>4.9000000000000004</v>
      </c>
    </row>
    <row r="314" spans="1:31" x14ac:dyDescent="0.3">
      <c r="A314" t="s">
        <v>191</v>
      </c>
      <c r="B314" t="str">
        <f>IFERROR(VLOOKUP(A314,'class and classification'!$A$1:$B$338,2,FALSE),VLOOKUP(A314,'class and classification'!$A$340:$B$378,2,FALSE))</f>
        <v>Urban with Significant Rural</v>
      </c>
      <c r="C314" t="str">
        <f>IFERROR(VLOOKUP(A314,'class and classification'!$A$1:$C$338,3,FALSE),VLOOKUP(A314,'class and classification'!$A$340:$C$378,3,FALSE))</f>
        <v>UA</v>
      </c>
      <c r="D314">
        <v>600.1</v>
      </c>
      <c r="E314">
        <v>6.6</v>
      </c>
      <c r="F314">
        <v>606.4</v>
      </c>
      <c r="G314">
        <v>6.1</v>
      </c>
      <c r="H314">
        <v>586.1</v>
      </c>
      <c r="I314">
        <v>6</v>
      </c>
      <c r="J314">
        <v>587.9</v>
      </c>
      <c r="K314">
        <v>4.7</v>
      </c>
      <c r="L314">
        <v>583.70000000000005</v>
      </c>
      <c r="M314">
        <v>4.9000000000000004</v>
      </c>
      <c r="N314">
        <v>560.6</v>
      </c>
      <c r="O314">
        <v>4.8</v>
      </c>
      <c r="P314">
        <v>617.1</v>
      </c>
      <c r="Q314">
        <v>5.5</v>
      </c>
      <c r="R314">
        <v>637</v>
      </c>
      <c r="S314">
        <v>4.5</v>
      </c>
      <c r="T314">
        <v>616.4</v>
      </c>
      <c r="U314">
        <v>4.9000000000000004</v>
      </c>
      <c r="V314">
        <v>654.4</v>
      </c>
      <c r="W314">
        <v>5</v>
      </c>
      <c r="X314">
        <v>683</v>
      </c>
      <c r="Y314">
        <v>4.9000000000000004</v>
      </c>
      <c r="Z314">
        <v>709.1</v>
      </c>
      <c r="AA314">
        <v>4.4000000000000004</v>
      </c>
      <c r="AB314">
        <v>689.9</v>
      </c>
      <c r="AC314">
        <v>5.2</v>
      </c>
      <c r="AD314">
        <v>752.6</v>
      </c>
      <c r="AE314">
        <v>5</v>
      </c>
    </row>
    <row r="315" spans="1:31" x14ac:dyDescent="0.3">
      <c r="A315" t="s">
        <v>123</v>
      </c>
      <c r="B315" t="str">
        <f>IFERROR(VLOOKUP(A315,'class and classification'!$A$1:$B$338,2,FALSE),VLOOKUP(A315,'class and classification'!$A$340:$B$378,2,FALSE))</f>
        <v>Urban with Significant Rural</v>
      </c>
      <c r="C315" t="str">
        <f>IFERROR(VLOOKUP(A315,'class and classification'!$A$1:$C$338,3,FALSE),VLOOKUP(A315,'class and classification'!$A$340:$C$378,3,FALSE))</f>
        <v>UA</v>
      </c>
      <c r="D315" t="s">
        <v>40</v>
      </c>
      <c r="E315" t="s">
        <v>40</v>
      </c>
      <c r="F315" t="s">
        <v>40</v>
      </c>
      <c r="G315" t="s">
        <v>40</v>
      </c>
      <c r="H315" t="s">
        <v>40</v>
      </c>
      <c r="I315" t="s">
        <v>40</v>
      </c>
      <c r="J315" t="s">
        <v>40</v>
      </c>
      <c r="K315" t="s">
        <v>40</v>
      </c>
      <c r="L315" t="s">
        <v>40</v>
      </c>
      <c r="M315" t="s">
        <v>40</v>
      </c>
      <c r="N315" t="s">
        <v>40</v>
      </c>
      <c r="O315" t="s">
        <v>40</v>
      </c>
      <c r="P315" t="s">
        <v>40</v>
      </c>
      <c r="Q315" t="s">
        <v>40</v>
      </c>
      <c r="R315" t="s">
        <v>40</v>
      </c>
      <c r="S315" t="s">
        <v>40</v>
      </c>
      <c r="T315" t="s">
        <v>40</v>
      </c>
      <c r="U315" t="s">
        <v>40</v>
      </c>
      <c r="V315" t="s">
        <v>40</v>
      </c>
      <c r="W315" t="s">
        <v>40</v>
      </c>
      <c r="X315" t="s">
        <v>40</v>
      </c>
      <c r="Y315" t="s">
        <v>40</v>
      </c>
      <c r="Z315" t="s">
        <v>40</v>
      </c>
      <c r="AA315" t="s">
        <v>40</v>
      </c>
      <c r="AB315">
        <v>555.5</v>
      </c>
      <c r="AC315">
        <v>3.6</v>
      </c>
      <c r="AD315">
        <v>573.6</v>
      </c>
      <c r="AE315">
        <v>3.1</v>
      </c>
    </row>
    <row r="316" spans="1:31" x14ac:dyDescent="0.3">
      <c r="A316" t="s">
        <v>211</v>
      </c>
      <c r="B316" t="str">
        <f>IFERROR(VLOOKUP(A316,'class and classification'!$A$1:$B$338,2,FALSE),VLOOKUP(A316,'class and classification'!$A$340:$B$378,2,FALSE))</f>
        <v>Predominantly Rural</v>
      </c>
      <c r="C316" t="str">
        <f>IFERROR(VLOOKUP(A316,'class and classification'!$A$1:$C$338,3,FALSE),VLOOKUP(A316,'class and classification'!$A$340:$C$378,3,FALSE))</f>
        <v>UA</v>
      </c>
      <c r="D316">
        <v>464.6</v>
      </c>
      <c r="E316">
        <v>3.7</v>
      </c>
      <c r="F316">
        <v>459.3</v>
      </c>
      <c r="G316">
        <v>3.1</v>
      </c>
      <c r="H316">
        <v>462.7</v>
      </c>
      <c r="I316">
        <v>3.3</v>
      </c>
      <c r="J316">
        <v>467.5</v>
      </c>
      <c r="K316">
        <v>3.4</v>
      </c>
      <c r="L316">
        <v>460.2</v>
      </c>
      <c r="M316">
        <v>3.2</v>
      </c>
      <c r="N316">
        <v>476.3</v>
      </c>
      <c r="O316">
        <v>3.9</v>
      </c>
      <c r="P316">
        <v>479.3</v>
      </c>
      <c r="Q316">
        <v>3.2</v>
      </c>
      <c r="R316">
        <v>490</v>
      </c>
      <c r="S316">
        <v>3.1</v>
      </c>
      <c r="T316">
        <v>498.3</v>
      </c>
      <c r="U316">
        <v>3.4</v>
      </c>
      <c r="V316">
        <v>524.5</v>
      </c>
      <c r="W316">
        <v>2.9</v>
      </c>
      <c r="X316">
        <v>534.29999999999995</v>
      </c>
      <c r="Y316">
        <v>3.1</v>
      </c>
      <c r="Z316">
        <v>536.6</v>
      </c>
      <c r="AA316">
        <v>3.1</v>
      </c>
      <c r="AB316">
        <v>536.6</v>
      </c>
      <c r="AC316">
        <v>3.2</v>
      </c>
      <c r="AD316">
        <v>569.29999999999995</v>
      </c>
      <c r="AE316">
        <v>3.6</v>
      </c>
    </row>
    <row r="317" spans="1:31" x14ac:dyDescent="0.3">
      <c r="A317" t="s">
        <v>192</v>
      </c>
      <c r="B317" t="str">
        <f>IFERROR(VLOOKUP(A317,'class and classification'!$A$1:$B$338,2,FALSE),VLOOKUP(A317,'class and classification'!$A$340:$B$378,2,FALSE))</f>
        <v>Predominantly Urban</v>
      </c>
      <c r="C317" t="str">
        <f>IFERROR(VLOOKUP(A317,'class and classification'!$A$1:$C$338,3,FALSE),VLOOKUP(A317,'class and classification'!$A$340:$C$378,3,FALSE))</f>
        <v>UA</v>
      </c>
      <c r="D317">
        <v>636.79999999999995</v>
      </c>
      <c r="E317">
        <v>7.2</v>
      </c>
      <c r="F317">
        <v>619.6</v>
      </c>
      <c r="G317">
        <v>5.4</v>
      </c>
      <c r="H317">
        <v>597.29999999999995</v>
      </c>
      <c r="I317">
        <v>4.9000000000000004</v>
      </c>
      <c r="J317">
        <v>583.5</v>
      </c>
      <c r="K317">
        <v>5.5</v>
      </c>
      <c r="L317">
        <v>618.9</v>
      </c>
      <c r="M317">
        <v>6.1</v>
      </c>
      <c r="N317">
        <v>643.1</v>
      </c>
      <c r="O317">
        <v>5.6</v>
      </c>
      <c r="P317">
        <v>606.20000000000005</v>
      </c>
      <c r="Q317">
        <v>7</v>
      </c>
      <c r="R317">
        <v>650</v>
      </c>
      <c r="S317">
        <v>7.5</v>
      </c>
      <c r="T317">
        <v>643.70000000000005</v>
      </c>
      <c r="U317">
        <v>5.4</v>
      </c>
      <c r="V317">
        <v>634.1</v>
      </c>
      <c r="W317">
        <v>5.6</v>
      </c>
      <c r="X317">
        <v>651.9</v>
      </c>
      <c r="Y317">
        <v>6</v>
      </c>
      <c r="Z317">
        <v>659.3</v>
      </c>
      <c r="AA317">
        <v>6.7</v>
      </c>
      <c r="AB317">
        <v>634.29999999999995</v>
      </c>
      <c r="AC317">
        <v>6.8</v>
      </c>
      <c r="AD317">
        <v>680.7</v>
      </c>
      <c r="AE317">
        <v>5.6</v>
      </c>
    </row>
    <row r="318" spans="1:31" x14ac:dyDescent="0.3">
      <c r="A318" t="s">
        <v>193</v>
      </c>
      <c r="B318" t="str">
        <f>IFERROR(VLOOKUP(A318,'class and classification'!$A$1:$B$338,2,FALSE),VLOOKUP(A318,'class and classification'!$A$340:$B$378,2,FALSE))</f>
        <v>Predominantly Urban</v>
      </c>
      <c r="C318" t="str">
        <f>IFERROR(VLOOKUP(A318,'class and classification'!$A$1:$C$338,3,FALSE),VLOOKUP(A318,'class and classification'!$A$340:$C$378,3,FALSE))</f>
        <v>UA</v>
      </c>
      <c r="D318">
        <v>651</v>
      </c>
      <c r="E318">
        <v>9.3000000000000007</v>
      </c>
      <c r="F318">
        <v>615.9</v>
      </c>
      <c r="G318">
        <v>7.3</v>
      </c>
      <c r="H318">
        <v>665.8</v>
      </c>
      <c r="I318">
        <v>6.2</v>
      </c>
      <c r="J318">
        <v>668.5</v>
      </c>
      <c r="K318">
        <v>6.7</v>
      </c>
      <c r="L318">
        <v>640.6</v>
      </c>
      <c r="M318">
        <v>7.3</v>
      </c>
      <c r="N318">
        <v>654.9</v>
      </c>
      <c r="O318">
        <v>7.8</v>
      </c>
      <c r="P318">
        <v>660.7</v>
      </c>
      <c r="Q318">
        <v>6.6</v>
      </c>
      <c r="R318">
        <v>668.7</v>
      </c>
      <c r="S318">
        <v>8.4</v>
      </c>
      <c r="T318">
        <v>681.6</v>
      </c>
      <c r="U318">
        <v>8</v>
      </c>
      <c r="V318">
        <v>653.4</v>
      </c>
      <c r="W318">
        <v>6.5</v>
      </c>
      <c r="X318">
        <v>720</v>
      </c>
      <c r="Y318">
        <v>6.4</v>
      </c>
      <c r="Z318">
        <v>753.6</v>
      </c>
      <c r="AA318">
        <v>6.5</v>
      </c>
      <c r="AB318">
        <v>718.6</v>
      </c>
      <c r="AC318">
        <v>7.4</v>
      </c>
      <c r="AD318">
        <v>730.1</v>
      </c>
      <c r="AE318">
        <v>6.8</v>
      </c>
    </row>
    <row r="319" spans="1:31" x14ac:dyDescent="0.3">
      <c r="A319" t="s">
        <v>103</v>
      </c>
      <c r="B319" t="str">
        <f>IFERROR(VLOOKUP(A319,'class and classification'!$A$1:$B$338,2,FALSE),VLOOKUP(A319,'class and classification'!$A$340:$B$378,2,FALSE))</f>
        <v>Predominantly Urban</v>
      </c>
      <c r="C319" t="str">
        <f>IFERROR(VLOOKUP(A319,'class and classification'!$A$1:$C$338,3,FALSE),VLOOKUP(A319,'class and classification'!$A$340:$C$378,3,FALSE))</f>
        <v>UA</v>
      </c>
      <c r="D319">
        <v>462</v>
      </c>
      <c r="E319">
        <v>5.4</v>
      </c>
      <c r="F319">
        <v>475.6</v>
      </c>
      <c r="G319">
        <v>5.9</v>
      </c>
      <c r="H319">
        <v>477.2</v>
      </c>
      <c r="I319">
        <v>5</v>
      </c>
      <c r="J319">
        <v>477.4</v>
      </c>
      <c r="K319">
        <v>4.3</v>
      </c>
      <c r="L319">
        <v>506.3</v>
      </c>
      <c r="M319">
        <v>5</v>
      </c>
      <c r="N319">
        <v>526.70000000000005</v>
      </c>
      <c r="O319">
        <v>4.5999999999999996</v>
      </c>
      <c r="P319">
        <v>485</v>
      </c>
      <c r="Q319">
        <v>5.2</v>
      </c>
      <c r="R319">
        <v>494.6</v>
      </c>
      <c r="S319">
        <v>4.5</v>
      </c>
      <c r="T319">
        <v>505.3</v>
      </c>
      <c r="U319">
        <v>5</v>
      </c>
      <c r="V319">
        <v>525.20000000000005</v>
      </c>
      <c r="W319">
        <v>4.7</v>
      </c>
      <c r="X319">
        <v>512.6</v>
      </c>
      <c r="Y319">
        <v>3.7</v>
      </c>
      <c r="Z319">
        <v>579.6</v>
      </c>
      <c r="AA319">
        <v>5.2</v>
      </c>
      <c r="AB319">
        <v>578.79999999999995</v>
      </c>
      <c r="AC319">
        <v>5.8</v>
      </c>
      <c r="AD319">
        <v>636.20000000000005</v>
      </c>
      <c r="AE319">
        <v>6.4</v>
      </c>
    </row>
    <row r="320" spans="1:31" x14ac:dyDescent="0.3">
      <c r="A320" t="s">
        <v>1625</v>
      </c>
      <c r="B320" t="str">
        <f>IFERROR(VLOOKUP(A320,'class and classification'!$A$1:$B$338,2,FALSE),VLOOKUP(A320,'class and classification'!$A$340:$B$378,2,FALSE))</f>
        <v>Predominantly Rural</v>
      </c>
      <c r="C320" t="str">
        <f>IFERROR(VLOOKUP(A320,'class and classification'!$A$1:$C$338,3,FALSE),VLOOKUP(A320,'class and classification'!$A$340:$C$378,3,FALSE))</f>
        <v>UA</v>
      </c>
      <c r="D320" t="s">
        <v>40</v>
      </c>
      <c r="E320" t="s">
        <v>40</v>
      </c>
      <c r="F320" t="s">
        <v>40</v>
      </c>
      <c r="G320" t="s">
        <v>40</v>
      </c>
      <c r="H320" t="s">
        <v>40</v>
      </c>
      <c r="I320" t="s">
        <v>40</v>
      </c>
      <c r="J320" t="s">
        <v>40</v>
      </c>
      <c r="K320" t="s">
        <v>40</v>
      </c>
      <c r="L320" t="s">
        <v>40</v>
      </c>
      <c r="M320" t="s">
        <v>40</v>
      </c>
      <c r="N320" t="s">
        <v>40</v>
      </c>
      <c r="O320" t="s">
        <v>40</v>
      </c>
      <c r="P320" t="s">
        <v>40</v>
      </c>
      <c r="Q320" t="s">
        <v>40</v>
      </c>
      <c r="R320" t="s">
        <v>40</v>
      </c>
      <c r="S320" t="s">
        <v>40</v>
      </c>
      <c r="T320" t="s">
        <v>40</v>
      </c>
      <c r="U320" t="s">
        <v>40</v>
      </c>
      <c r="V320" t="s">
        <v>40</v>
      </c>
      <c r="W320" t="s">
        <v>40</v>
      </c>
      <c r="X320" t="s">
        <v>40</v>
      </c>
      <c r="Y320" t="s">
        <v>40</v>
      </c>
      <c r="Z320">
        <v>547.20000000000005</v>
      </c>
      <c r="AA320">
        <v>4.2</v>
      </c>
      <c r="AB320">
        <v>535.79999999999995</v>
      </c>
      <c r="AC320">
        <v>4</v>
      </c>
      <c r="AD320">
        <v>546.4</v>
      </c>
      <c r="AE320">
        <v>3.9</v>
      </c>
    </row>
    <row r="321" spans="1:31" x14ac:dyDescent="0.3">
      <c r="A321" t="s">
        <v>1626</v>
      </c>
      <c r="B321" t="str">
        <f>IFERROR(VLOOKUP(A321,'class and classification'!$A$1:$B$338,2,FALSE),VLOOKUP(A321,'class and classification'!$A$340:$B$378,2,FALSE))</f>
        <v>Urban with Significant Rural</v>
      </c>
      <c r="C321" t="str">
        <f>IFERROR(VLOOKUP(A321,'class and classification'!$A$1:$C$338,3,FALSE),VLOOKUP(A321,'class and classification'!$A$340:$C$378,3,FALSE))</f>
        <v>UA</v>
      </c>
      <c r="D321">
        <v>522.20000000000005</v>
      </c>
      <c r="E321">
        <v>4.0999999999999996</v>
      </c>
      <c r="F321">
        <v>555.6</v>
      </c>
      <c r="G321">
        <v>3.2</v>
      </c>
      <c r="H321">
        <v>546.5</v>
      </c>
      <c r="I321">
        <v>2.9</v>
      </c>
      <c r="J321">
        <v>538.20000000000005</v>
      </c>
      <c r="K321">
        <v>3.5</v>
      </c>
      <c r="L321">
        <v>558.1</v>
      </c>
      <c r="M321">
        <v>4</v>
      </c>
      <c r="N321">
        <v>556.9</v>
      </c>
      <c r="O321">
        <v>4.0999999999999996</v>
      </c>
      <c r="P321">
        <v>534.70000000000005</v>
      </c>
      <c r="Q321">
        <v>3</v>
      </c>
      <c r="R321">
        <v>558</v>
      </c>
      <c r="S321">
        <v>3.7</v>
      </c>
      <c r="T321">
        <v>576.6</v>
      </c>
      <c r="U321">
        <v>3</v>
      </c>
      <c r="V321">
        <v>598.6</v>
      </c>
      <c r="W321">
        <v>2.6</v>
      </c>
      <c r="X321">
        <v>602.6</v>
      </c>
      <c r="Y321">
        <v>2.7</v>
      </c>
      <c r="Z321">
        <v>644</v>
      </c>
      <c r="AA321">
        <v>2.4</v>
      </c>
      <c r="AB321">
        <v>624.5</v>
      </c>
      <c r="AC321">
        <v>5.0999999999999996</v>
      </c>
      <c r="AD321">
        <v>670.8</v>
      </c>
      <c r="AE321">
        <v>4</v>
      </c>
    </row>
    <row r="322" spans="1:31" x14ac:dyDescent="0.3">
      <c r="A322" t="s">
        <v>144</v>
      </c>
      <c r="B322" t="str">
        <f>IFERROR(VLOOKUP(A322,'class and classification'!$A$1:$B$338,2,FALSE),VLOOKUP(A322,'class and classification'!$A$340:$B$378,2,FALSE))</f>
        <v>Predominantly Rural</v>
      </c>
      <c r="C322" t="str">
        <f>IFERROR(VLOOKUP(A322,'class and classification'!$A$1:$C$338,3,FALSE),VLOOKUP(A322,'class and classification'!$A$340:$C$378,3,FALSE))</f>
        <v>SC</v>
      </c>
      <c r="D322">
        <v>493.5</v>
      </c>
      <c r="E322">
        <v>3.3</v>
      </c>
      <c r="F322">
        <v>511.3</v>
      </c>
      <c r="G322">
        <v>2.5</v>
      </c>
      <c r="H322">
        <v>520.4</v>
      </c>
      <c r="I322">
        <v>2.2999999999999998</v>
      </c>
      <c r="J322">
        <v>525.70000000000005</v>
      </c>
      <c r="K322">
        <v>2.6</v>
      </c>
      <c r="L322">
        <v>528.6</v>
      </c>
      <c r="M322">
        <v>2.5</v>
      </c>
      <c r="N322">
        <v>539.1</v>
      </c>
      <c r="O322">
        <v>2.5</v>
      </c>
      <c r="P322">
        <v>547.20000000000005</v>
      </c>
      <c r="Q322">
        <v>2.5</v>
      </c>
      <c r="R322">
        <v>550.9</v>
      </c>
      <c r="S322">
        <v>2.1</v>
      </c>
      <c r="T322">
        <v>575.79999999999995</v>
      </c>
      <c r="U322">
        <v>2.4</v>
      </c>
      <c r="V322">
        <v>579.29999999999995</v>
      </c>
      <c r="W322">
        <v>2.5</v>
      </c>
      <c r="X322">
        <v>596.5</v>
      </c>
      <c r="Y322">
        <v>2.1</v>
      </c>
      <c r="Z322">
        <v>621.9</v>
      </c>
      <c r="AA322">
        <v>2.1</v>
      </c>
      <c r="AB322">
        <v>603</v>
      </c>
      <c r="AC322">
        <v>2.7</v>
      </c>
      <c r="AD322">
        <v>647.1</v>
      </c>
      <c r="AE322">
        <v>3.3</v>
      </c>
    </row>
    <row r="323" spans="1:31" x14ac:dyDescent="0.3">
      <c r="A323" t="s">
        <v>82</v>
      </c>
      <c r="B323" t="str">
        <f>IFERROR(VLOOKUP(A323,'class and classification'!$A$1:$B$338,2,FALSE),VLOOKUP(A323,'class and classification'!$A$340:$B$378,2,FALSE))</f>
        <v>Predominantly Rural</v>
      </c>
      <c r="C323" t="str">
        <f>IFERROR(VLOOKUP(A323,'class and classification'!$A$1:$C$338,3,FALSE),VLOOKUP(A323,'class and classification'!$A$340:$C$378,3,FALSE))</f>
        <v>SC</v>
      </c>
      <c r="D323">
        <v>459.5</v>
      </c>
      <c r="E323">
        <v>3.9</v>
      </c>
      <c r="F323">
        <v>456.8</v>
      </c>
      <c r="G323">
        <v>2.6</v>
      </c>
      <c r="H323">
        <v>484.8</v>
      </c>
      <c r="I323">
        <v>3.3</v>
      </c>
      <c r="J323">
        <v>458.9</v>
      </c>
      <c r="K323">
        <v>3.5</v>
      </c>
      <c r="L323">
        <v>487.6</v>
      </c>
      <c r="M323">
        <v>3.6</v>
      </c>
      <c r="N323">
        <v>517.5</v>
      </c>
      <c r="O323">
        <v>3.5</v>
      </c>
      <c r="P323">
        <v>507.7</v>
      </c>
      <c r="Q323">
        <v>3.3</v>
      </c>
      <c r="R323">
        <v>497.7</v>
      </c>
      <c r="S323">
        <v>3.6</v>
      </c>
      <c r="T323">
        <v>523.70000000000005</v>
      </c>
      <c r="U323">
        <v>4.2</v>
      </c>
      <c r="V323">
        <v>519.70000000000005</v>
      </c>
      <c r="W323">
        <v>4.3</v>
      </c>
      <c r="X323">
        <v>558.1</v>
      </c>
      <c r="Y323">
        <v>3.4</v>
      </c>
      <c r="Z323">
        <v>573.4</v>
      </c>
      <c r="AA323">
        <v>3.5</v>
      </c>
      <c r="AB323">
        <v>574.9</v>
      </c>
      <c r="AC323">
        <v>3.3</v>
      </c>
      <c r="AD323">
        <v>586.29999999999995</v>
      </c>
      <c r="AE323">
        <v>3.3</v>
      </c>
    </row>
    <row r="324" spans="1:31" x14ac:dyDescent="0.3">
      <c r="A324" t="s">
        <v>118</v>
      </c>
      <c r="B324" t="str">
        <f>IFERROR(VLOOKUP(A324,'class and classification'!$A$1:$B$338,2,FALSE),VLOOKUP(A324,'class and classification'!$A$340:$B$378,2,FALSE))</f>
        <v>Urban with Significant Rural</v>
      </c>
      <c r="C324" t="str">
        <f>IFERROR(VLOOKUP(A324,'class and classification'!$A$1:$C$338,3,FALSE),VLOOKUP(A324,'class and classification'!$A$340:$C$378,3,FALSE))</f>
        <v>SC</v>
      </c>
      <c r="D324">
        <v>446.9</v>
      </c>
      <c r="E324">
        <v>3.2</v>
      </c>
      <c r="F324">
        <v>438.1</v>
      </c>
      <c r="G324">
        <v>3.1</v>
      </c>
      <c r="H324">
        <v>449.8</v>
      </c>
      <c r="I324">
        <v>2.8</v>
      </c>
      <c r="J324">
        <v>453.9</v>
      </c>
      <c r="K324">
        <v>2.6</v>
      </c>
      <c r="L324">
        <v>458.4</v>
      </c>
      <c r="M324">
        <v>3</v>
      </c>
      <c r="N324">
        <v>463</v>
      </c>
      <c r="O324">
        <v>3</v>
      </c>
      <c r="P324">
        <v>457.8</v>
      </c>
      <c r="Q324">
        <v>2.9</v>
      </c>
      <c r="R324">
        <v>458.5</v>
      </c>
      <c r="S324">
        <v>2.5</v>
      </c>
      <c r="T324">
        <v>481.1</v>
      </c>
      <c r="U324">
        <v>2.7</v>
      </c>
      <c r="V324">
        <v>496.7</v>
      </c>
      <c r="W324">
        <v>2.9</v>
      </c>
      <c r="X324">
        <v>505.3</v>
      </c>
      <c r="Y324">
        <v>2.6</v>
      </c>
      <c r="Z324">
        <v>526.5</v>
      </c>
      <c r="AA324">
        <v>2.2000000000000002</v>
      </c>
      <c r="AB324">
        <v>521.6</v>
      </c>
      <c r="AC324">
        <v>3.3</v>
      </c>
      <c r="AD324">
        <v>564.4</v>
      </c>
      <c r="AE324">
        <v>2.4</v>
      </c>
    </row>
    <row r="325" spans="1:31" x14ac:dyDescent="0.3">
      <c r="A325" t="s">
        <v>212</v>
      </c>
      <c r="B325" t="str">
        <f>IFERROR(VLOOKUP(A325,'class and classification'!$A$1:$B$338,2,FALSE),VLOOKUP(A325,'class and classification'!$A$340:$B$378,2,FALSE))</f>
        <v>Predominantly Rural</v>
      </c>
      <c r="C325" t="str">
        <f>IFERROR(VLOOKUP(A325,'class and classification'!$A$1:$C$338,3,FALSE),VLOOKUP(A325,'class and classification'!$A$340:$C$378,3,FALSE))</f>
        <v>SC</v>
      </c>
      <c r="D325">
        <v>397.6</v>
      </c>
      <c r="E325">
        <v>2.9</v>
      </c>
      <c r="F325">
        <v>416.5</v>
      </c>
      <c r="G325">
        <v>2.4</v>
      </c>
      <c r="H325">
        <v>421.6</v>
      </c>
      <c r="I325">
        <v>2.2000000000000002</v>
      </c>
      <c r="J325">
        <v>421.6</v>
      </c>
      <c r="K325">
        <v>2.4</v>
      </c>
      <c r="L325">
        <v>430.4</v>
      </c>
      <c r="M325">
        <v>2.5</v>
      </c>
      <c r="N325">
        <v>440.9</v>
      </c>
      <c r="O325">
        <v>2.5</v>
      </c>
      <c r="P325">
        <v>450.9</v>
      </c>
      <c r="Q325">
        <v>2</v>
      </c>
      <c r="R325">
        <v>460</v>
      </c>
      <c r="S325">
        <v>2.2000000000000002</v>
      </c>
      <c r="T325">
        <v>476.7</v>
      </c>
      <c r="U325">
        <v>2.4</v>
      </c>
      <c r="V325">
        <v>483.6</v>
      </c>
      <c r="W325">
        <v>2.5</v>
      </c>
      <c r="X325">
        <v>498.1</v>
      </c>
      <c r="Y325">
        <v>2.4</v>
      </c>
      <c r="Z325">
        <v>515</v>
      </c>
      <c r="AA325">
        <v>2.2000000000000002</v>
      </c>
      <c r="AB325">
        <v>509</v>
      </c>
      <c r="AC325">
        <v>3.4</v>
      </c>
      <c r="AD325">
        <v>548</v>
      </c>
      <c r="AE325">
        <v>2.2000000000000002</v>
      </c>
    </row>
    <row r="326" spans="1:31" x14ac:dyDescent="0.3">
      <c r="A326" t="s">
        <v>213</v>
      </c>
      <c r="B326" t="str">
        <f>IFERROR(VLOOKUP(A326,'class and classification'!$A$1:$B$338,2,FALSE),VLOOKUP(A326,'class and classification'!$A$340:$B$378,2,FALSE))</f>
        <v>Predominantly Rural</v>
      </c>
      <c r="C326" t="str">
        <f>IFERROR(VLOOKUP(A326,'class and classification'!$A$1:$C$338,3,FALSE),VLOOKUP(A326,'class and classification'!$A$340:$C$378,3,FALSE))</f>
        <v>SC</v>
      </c>
      <c r="D326">
        <v>418.1</v>
      </c>
      <c r="E326">
        <v>5.3</v>
      </c>
      <c r="F326">
        <v>437.3</v>
      </c>
      <c r="G326">
        <v>3.5</v>
      </c>
      <c r="H326">
        <v>434.9</v>
      </c>
      <c r="I326">
        <v>3.7</v>
      </c>
      <c r="J326">
        <v>434.6</v>
      </c>
      <c r="K326">
        <v>3.2</v>
      </c>
      <c r="L326">
        <v>456.8</v>
      </c>
      <c r="M326">
        <v>3.4</v>
      </c>
      <c r="N326">
        <v>465.5</v>
      </c>
      <c r="O326">
        <v>3.6</v>
      </c>
      <c r="P326">
        <v>470.3</v>
      </c>
      <c r="Q326">
        <v>3.9</v>
      </c>
      <c r="R326">
        <v>483.3</v>
      </c>
      <c r="S326">
        <v>3.3</v>
      </c>
      <c r="T326">
        <v>482.2</v>
      </c>
      <c r="U326">
        <v>3.7</v>
      </c>
      <c r="V326">
        <v>496.4</v>
      </c>
      <c r="W326">
        <v>3.2</v>
      </c>
      <c r="X326">
        <v>521</v>
      </c>
      <c r="Y326">
        <v>3.2</v>
      </c>
      <c r="Z326">
        <v>547.20000000000005</v>
      </c>
      <c r="AA326">
        <v>4.2</v>
      </c>
      <c r="AB326">
        <v>535.79999999999995</v>
      </c>
      <c r="AC326">
        <v>4</v>
      </c>
      <c r="AD326">
        <v>546.4</v>
      </c>
      <c r="AE326">
        <v>3.9</v>
      </c>
    </row>
    <row r="327" spans="1:31" x14ac:dyDescent="0.3">
      <c r="A327" t="s">
        <v>195</v>
      </c>
      <c r="B327" t="str">
        <f>IFERROR(VLOOKUP(A327,'class and classification'!$A$1:$B$338,2,FALSE),VLOOKUP(A327,'class and classification'!$A$340:$B$378,2,FALSE))</f>
        <v>Urban with Significant Rural</v>
      </c>
      <c r="C327" t="str">
        <f>IFERROR(VLOOKUP(A327,'class and classification'!$A$1:$C$338,3,FALSE),VLOOKUP(A327,'class and classification'!$A$340:$C$378,3,FALSE))</f>
        <v>SC</v>
      </c>
      <c r="D327">
        <v>427.1</v>
      </c>
      <c r="E327">
        <v>4.5</v>
      </c>
      <c r="F327">
        <v>440.7</v>
      </c>
      <c r="G327">
        <v>3.8</v>
      </c>
      <c r="H327">
        <v>450.6</v>
      </c>
      <c r="I327">
        <v>3.8</v>
      </c>
      <c r="J327">
        <v>452.4</v>
      </c>
      <c r="K327">
        <v>3.7</v>
      </c>
      <c r="L327">
        <v>460.3</v>
      </c>
      <c r="M327">
        <v>3.4</v>
      </c>
      <c r="N327">
        <v>454.1</v>
      </c>
      <c r="O327">
        <v>3.7</v>
      </c>
      <c r="P327">
        <v>456.4</v>
      </c>
      <c r="Q327">
        <v>4</v>
      </c>
      <c r="R327">
        <v>484.3</v>
      </c>
      <c r="S327">
        <v>4.5</v>
      </c>
      <c r="T327">
        <v>489.5</v>
      </c>
      <c r="U327">
        <v>4.0999999999999996</v>
      </c>
      <c r="V327">
        <v>511.3</v>
      </c>
      <c r="W327">
        <v>5.2</v>
      </c>
      <c r="X327">
        <v>524.70000000000005</v>
      </c>
      <c r="Y327">
        <v>4.7</v>
      </c>
      <c r="Z327">
        <v>511</v>
      </c>
      <c r="AA327">
        <v>2.9</v>
      </c>
      <c r="AB327">
        <v>498.6</v>
      </c>
      <c r="AC327">
        <v>3.7</v>
      </c>
      <c r="AD327">
        <v>554.20000000000005</v>
      </c>
      <c r="AE327">
        <v>3.7</v>
      </c>
    </row>
    <row r="328" spans="1:31" x14ac:dyDescent="0.3">
      <c r="A328" t="s">
        <v>145</v>
      </c>
      <c r="B328" t="str">
        <f>IFERROR(VLOOKUP(A328,'class and classification'!$A$1:$B$338,2,FALSE),VLOOKUP(A328,'class and classification'!$A$340:$B$378,2,FALSE))</f>
        <v>Urban with Significant Rural</v>
      </c>
      <c r="C328" t="str">
        <f>IFERROR(VLOOKUP(A328,'class and classification'!$A$1:$C$338,3,FALSE),VLOOKUP(A328,'class and classification'!$A$340:$C$378,3,FALSE))</f>
        <v>SC</v>
      </c>
      <c r="D328">
        <v>468.5</v>
      </c>
      <c r="E328">
        <v>2.2000000000000002</v>
      </c>
      <c r="F328">
        <v>488.5</v>
      </c>
      <c r="G328">
        <v>2.2000000000000002</v>
      </c>
      <c r="H328">
        <v>488.2</v>
      </c>
      <c r="I328">
        <v>2.1</v>
      </c>
      <c r="J328">
        <v>497.1</v>
      </c>
      <c r="K328">
        <v>2.2000000000000002</v>
      </c>
      <c r="L328">
        <v>503.7</v>
      </c>
      <c r="M328">
        <v>1.9</v>
      </c>
      <c r="N328">
        <v>517.29999999999995</v>
      </c>
      <c r="O328">
        <v>2.1</v>
      </c>
      <c r="P328">
        <v>501.6</v>
      </c>
      <c r="Q328">
        <v>2.2000000000000002</v>
      </c>
      <c r="R328">
        <v>517.79999999999995</v>
      </c>
      <c r="S328">
        <v>1.9</v>
      </c>
      <c r="T328">
        <v>523.70000000000005</v>
      </c>
      <c r="U328">
        <v>2.2000000000000002</v>
      </c>
      <c r="V328">
        <v>548.29999999999995</v>
      </c>
      <c r="W328">
        <v>2</v>
      </c>
      <c r="X328">
        <v>561</v>
      </c>
      <c r="Y328">
        <v>2</v>
      </c>
      <c r="Z328">
        <v>585.70000000000005</v>
      </c>
      <c r="AA328">
        <v>1.8</v>
      </c>
      <c r="AB328">
        <v>555.79999999999995</v>
      </c>
      <c r="AC328">
        <v>2</v>
      </c>
      <c r="AD328">
        <v>583.9</v>
      </c>
      <c r="AE328">
        <v>1.8</v>
      </c>
    </row>
    <row r="329" spans="1:31" x14ac:dyDescent="0.3">
      <c r="A329" t="s">
        <v>214</v>
      </c>
      <c r="B329" t="str">
        <f>IFERROR(VLOOKUP(A329,'class and classification'!$A$1:$B$338,2,FALSE),VLOOKUP(A329,'class and classification'!$A$340:$B$378,2,FALSE))</f>
        <v>Urban with Significant Rural</v>
      </c>
      <c r="C329" t="str">
        <f>IFERROR(VLOOKUP(A329,'class and classification'!$A$1:$C$338,3,FALSE),VLOOKUP(A329,'class and classification'!$A$340:$C$378,3,FALSE))</f>
        <v>SC</v>
      </c>
      <c r="D329">
        <v>455.1</v>
      </c>
      <c r="E329">
        <v>3.1</v>
      </c>
      <c r="F329">
        <v>468.5</v>
      </c>
      <c r="G329">
        <v>3.2</v>
      </c>
      <c r="H329">
        <v>473.1</v>
      </c>
      <c r="I329">
        <v>3.1</v>
      </c>
      <c r="J329">
        <v>470.9</v>
      </c>
      <c r="K329">
        <v>2.7</v>
      </c>
      <c r="L329">
        <v>486.9</v>
      </c>
      <c r="M329">
        <v>2.9</v>
      </c>
      <c r="N329">
        <v>503.1</v>
      </c>
      <c r="O329">
        <v>2.7</v>
      </c>
      <c r="P329">
        <v>498.8</v>
      </c>
      <c r="Q329">
        <v>2.9</v>
      </c>
      <c r="R329">
        <v>512.20000000000005</v>
      </c>
      <c r="S329">
        <v>2</v>
      </c>
      <c r="T329">
        <v>519.79999999999995</v>
      </c>
      <c r="U329">
        <v>2.9</v>
      </c>
      <c r="V329">
        <v>536.6</v>
      </c>
      <c r="W329">
        <v>2.9</v>
      </c>
      <c r="X329">
        <v>550.9</v>
      </c>
      <c r="Y329">
        <v>2.5</v>
      </c>
      <c r="Z329">
        <v>574.9</v>
      </c>
      <c r="AA329">
        <v>3</v>
      </c>
      <c r="AB329">
        <v>550.5</v>
      </c>
      <c r="AC329">
        <v>3.3</v>
      </c>
      <c r="AD329">
        <v>578.6</v>
      </c>
      <c r="AE329">
        <v>2.7</v>
      </c>
    </row>
    <row r="330" spans="1:31" x14ac:dyDescent="0.3">
      <c r="A330" t="s">
        <v>196</v>
      </c>
      <c r="B330" t="str">
        <f>IFERROR(VLOOKUP(A330,'class and classification'!$A$1:$B$338,2,FALSE),VLOOKUP(A330,'class and classification'!$A$340:$B$378,2,FALSE))</f>
        <v>Urban with Significant Rural</v>
      </c>
      <c r="C330" t="str">
        <f>IFERROR(VLOOKUP(A330,'class and classification'!$A$1:$C$338,3,FALSE),VLOOKUP(A330,'class and classification'!$A$340:$C$378,3,FALSE))</f>
        <v>SC</v>
      </c>
      <c r="D330">
        <v>485.7</v>
      </c>
      <c r="E330">
        <v>2.2000000000000002</v>
      </c>
      <c r="F330">
        <v>498.3</v>
      </c>
      <c r="G330">
        <v>1.9</v>
      </c>
      <c r="H330">
        <v>510.4</v>
      </c>
      <c r="I330">
        <v>1.7</v>
      </c>
      <c r="J330">
        <v>523.20000000000005</v>
      </c>
      <c r="K330">
        <v>1.7</v>
      </c>
      <c r="L330">
        <v>533.1</v>
      </c>
      <c r="M330">
        <v>1.7</v>
      </c>
      <c r="N330">
        <v>536.6</v>
      </c>
      <c r="O330">
        <v>1.9</v>
      </c>
      <c r="P330">
        <v>536.6</v>
      </c>
      <c r="Q330">
        <v>2</v>
      </c>
      <c r="R330">
        <v>547.5</v>
      </c>
      <c r="S330">
        <v>1.8</v>
      </c>
      <c r="T330">
        <v>555.6</v>
      </c>
      <c r="U330">
        <v>1.8</v>
      </c>
      <c r="V330">
        <v>571.70000000000005</v>
      </c>
      <c r="W330">
        <v>1.8</v>
      </c>
      <c r="X330">
        <v>586</v>
      </c>
      <c r="Y330">
        <v>1.9</v>
      </c>
      <c r="Z330">
        <v>604.4</v>
      </c>
      <c r="AA330">
        <v>2.1</v>
      </c>
      <c r="AB330">
        <v>594.20000000000005</v>
      </c>
      <c r="AC330">
        <v>2.1</v>
      </c>
      <c r="AD330">
        <v>640</v>
      </c>
      <c r="AE330">
        <v>2.2000000000000002</v>
      </c>
    </row>
    <row r="331" spans="1:31" x14ac:dyDescent="0.3">
      <c r="A331" t="s">
        <v>146</v>
      </c>
      <c r="B331" t="str">
        <f>IFERROR(VLOOKUP(A331,'class and classification'!$A$1:$B$338,2,FALSE),VLOOKUP(A331,'class and classification'!$A$340:$B$378,2,FALSE))</f>
        <v>Predominantly Urban</v>
      </c>
      <c r="C331" t="str">
        <f>IFERROR(VLOOKUP(A331,'class and classification'!$A$1:$C$338,3,FALSE),VLOOKUP(A331,'class and classification'!$A$340:$C$378,3,FALSE))</f>
        <v>SC</v>
      </c>
      <c r="D331">
        <v>517.5</v>
      </c>
      <c r="E331">
        <v>2.1</v>
      </c>
      <c r="F331">
        <v>517.5</v>
      </c>
      <c r="G331">
        <v>2.2999999999999998</v>
      </c>
      <c r="H331">
        <v>538.20000000000005</v>
      </c>
      <c r="I331">
        <v>2.2000000000000002</v>
      </c>
      <c r="J331">
        <v>520.9</v>
      </c>
      <c r="K331">
        <v>2.1</v>
      </c>
      <c r="L331">
        <v>539.20000000000005</v>
      </c>
      <c r="M331">
        <v>2.2000000000000002</v>
      </c>
      <c r="N331">
        <v>547.1</v>
      </c>
      <c r="O331">
        <v>2</v>
      </c>
      <c r="P331">
        <v>548.9</v>
      </c>
      <c r="Q331">
        <v>2</v>
      </c>
      <c r="R331">
        <v>551.79999999999995</v>
      </c>
      <c r="S331">
        <v>1.8</v>
      </c>
      <c r="T331">
        <v>570.6</v>
      </c>
      <c r="U331">
        <v>1.9</v>
      </c>
      <c r="V331">
        <v>591.20000000000005</v>
      </c>
      <c r="W331">
        <v>2</v>
      </c>
      <c r="X331">
        <v>603</v>
      </c>
      <c r="Y331">
        <v>2.1</v>
      </c>
      <c r="Z331">
        <v>617</v>
      </c>
      <c r="AA331">
        <v>1.8</v>
      </c>
      <c r="AB331">
        <v>613.29999999999995</v>
      </c>
      <c r="AC331">
        <v>2.8</v>
      </c>
      <c r="AD331">
        <v>664.6</v>
      </c>
      <c r="AE331">
        <v>2.2999999999999998</v>
      </c>
    </row>
    <row r="332" spans="1:31" x14ac:dyDescent="0.3">
      <c r="A332" t="s">
        <v>197</v>
      </c>
      <c r="B332" t="str">
        <f>IFERROR(VLOOKUP(A332,'class and classification'!$A$1:$B$338,2,FALSE),VLOOKUP(A332,'class and classification'!$A$340:$B$378,2,FALSE))</f>
        <v>Urban with Significant Rural</v>
      </c>
      <c r="C332" t="str">
        <f>IFERROR(VLOOKUP(A332,'class and classification'!$A$1:$C$338,3,FALSE),VLOOKUP(A332,'class and classification'!$A$340:$C$378,3,FALSE))</f>
        <v>SC</v>
      </c>
      <c r="D332">
        <v>476.1</v>
      </c>
      <c r="E332">
        <v>1.9</v>
      </c>
      <c r="F332">
        <v>479.1</v>
      </c>
      <c r="G332">
        <v>1.6</v>
      </c>
      <c r="H332">
        <v>488.1</v>
      </c>
      <c r="I332">
        <v>1.9</v>
      </c>
      <c r="J332">
        <v>489.2</v>
      </c>
      <c r="K332">
        <v>1.9</v>
      </c>
      <c r="L332">
        <v>490.8</v>
      </c>
      <c r="M332">
        <v>2.2000000000000002</v>
      </c>
      <c r="N332">
        <v>481.5</v>
      </c>
      <c r="O332">
        <v>2.1</v>
      </c>
      <c r="P332">
        <v>489.8</v>
      </c>
      <c r="Q332">
        <v>1.9</v>
      </c>
      <c r="R332">
        <v>503.4</v>
      </c>
      <c r="S332">
        <v>1.7</v>
      </c>
      <c r="T332">
        <v>517.5</v>
      </c>
      <c r="U332">
        <v>1.9</v>
      </c>
      <c r="V332">
        <v>519.70000000000005</v>
      </c>
      <c r="W332">
        <v>2.1</v>
      </c>
      <c r="X332">
        <v>541</v>
      </c>
      <c r="Y332">
        <v>2.1</v>
      </c>
      <c r="Z332">
        <v>572.6</v>
      </c>
      <c r="AA332">
        <v>2.1</v>
      </c>
      <c r="AB332">
        <v>543.6</v>
      </c>
      <c r="AC332">
        <v>2.6</v>
      </c>
      <c r="AD332">
        <v>574.9</v>
      </c>
      <c r="AE332">
        <v>1.8</v>
      </c>
    </row>
    <row r="333" spans="1:31" x14ac:dyDescent="0.3">
      <c r="A333" t="s">
        <v>93</v>
      </c>
      <c r="B333" t="str">
        <f>IFERROR(VLOOKUP(A333,'class and classification'!$A$1:$B$338,2,FALSE),VLOOKUP(A333,'class and classification'!$A$340:$B$378,2,FALSE))</f>
        <v>Predominantly Urban</v>
      </c>
      <c r="C333" t="str">
        <f>IFERROR(VLOOKUP(A333,'class and classification'!$A$1:$C$338,3,FALSE),VLOOKUP(A333,'class and classification'!$A$340:$C$378,3,FALSE))</f>
        <v>SC</v>
      </c>
      <c r="D333">
        <v>443.5</v>
      </c>
      <c r="E333">
        <v>2.2999999999999998</v>
      </c>
      <c r="F333">
        <v>454.2</v>
      </c>
      <c r="G333">
        <v>2.1</v>
      </c>
      <c r="H333">
        <v>453.8</v>
      </c>
      <c r="I333">
        <v>2.2999999999999998</v>
      </c>
      <c r="J333">
        <v>439.9</v>
      </c>
      <c r="K333">
        <v>2.4</v>
      </c>
      <c r="L333">
        <v>441.7</v>
      </c>
      <c r="M333">
        <v>2.1</v>
      </c>
      <c r="N333">
        <v>458.1</v>
      </c>
      <c r="O333">
        <v>2.4</v>
      </c>
      <c r="P333">
        <v>475.7</v>
      </c>
      <c r="Q333">
        <v>1.9</v>
      </c>
      <c r="R333">
        <v>479.1</v>
      </c>
      <c r="S333">
        <v>2.2999999999999998</v>
      </c>
      <c r="T333">
        <v>496</v>
      </c>
      <c r="U333">
        <v>2.2999999999999998</v>
      </c>
      <c r="V333">
        <v>500</v>
      </c>
      <c r="W333">
        <v>2.2000000000000002</v>
      </c>
      <c r="X333">
        <v>522.20000000000005</v>
      </c>
      <c r="Y333">
        <v>2.2999999999999998</v>
      </c>
      <c r="Z333">
        <v>534</v>
      </c>
      <c r="AA333">
        <v>2.2000000000000002</v>
      </c>
      <c r="AB333">
        <v>527.1</v>
      </c>
      <c r="AC333">
        <v>3.3</v>
      </c>
      <c r="AD333">
        <v>558.4</v>
      </c>
      <c r="AE333">
        <v>2.5</v>
      </c>
    </row>
    <row r="334" spans="1:31" x14ac:dyDescent="0.3">
      <c r="A334" t="s">
        <v>119</v>
      </c>
      <c r="B334" t="str">
        <f>IFERROR(VLOOKUP(A334,'class and classification'!$A$1:$B$338,2,FALSE),VLOOKUP(A334,'class and classification'!$A$340:$B$378,2,FALSE))</f>
        <v>Urban with Significant Rural</v>
      </c>
      <c r="C334" t="str">
        <f>IFERROR(VLOOKUP(A334,'class and classification'!$A$1:$C$338,3,FALSE),VLOOKUP(A334,'class and classification'!$A$340:$C$378,3,FALSE))</f>
        <v>SC</v>
      </c>
      <c r="D334">
        <v>468.8</v>
      </c>
      <c r="E334">
        <v>2.9</v>
      </c>
      <c r="F334">
        <v>457</v>
      </c>
      <c r="G334">
        <v>2.9</v>
      </c>
      <c r="H334">
        <v>471.5</v>
      </c>
      <c r="I334">
        <v>3</v>
      </c>
      <c r="J334">
        <v>469.9</v>
      </c>
      <c r="K334">
        <v>2.4</v>
      </c>
      <c r="L334">
        <v>466.8</v>
      </c>
      <c r="M334">
        <v>2.7</v>
      </c>
      <c r="N334">
        <v>473.6</v>
      </c>
      <c r="O334">
        <v>2.2999999999999998</v>
      </c>
      <c r="P334">
        <v>483.4</v>
      </c>
      <c r="Q334">
        <v>2.8</v>
      </c>
      <c r="R334">
        <v>488.7</v>
      </c>
      <c r="S334">
        <v>2.2999999999999998</v>
      </c>
      <c r="T334">
        <v>493.2</v>
      </c>
      <c r="U334">
        <v>2.5</v>
      </c>
      <c r="V334">
        <v>509.7</v>
      </c>
      <c r="W334">
        <v>2.4</v>
      </c>
      <c r="X334">
        <v>526.6</v>
      </c>
      <c r="Y334">
        <v>2.2999999999999998</v>
      </c>
      <c r="Z334">
        <v>536.6</v>
      </c>
      <c r="AA334">
        <v>2.2999999999999998</v>
      </c>
      <c r="AB334">
        <v>552.4</v>
      </c>
      <c r="AC334">
        <v>2.7</v>
      </c>
      <c r="AD334">
        <v>557.1</v>
      </c>
      <c r="AE334">
        <v>2.5</v>
      </c>
    </row>
    <row r="335" spans="1:31" x14ac:dyDescent="0.3">
      <c r="A335" t="s">
        <v>120</v>
      </c>
      <c r="B335" t="str">
        <f>IFERROR(VLOOKUP(A335,'class and classification'!$A$1:$B$338,2,FALSE),VLOOKUP(A335,'class and classification'!$A$340:$B$378,2,FALSE))</f>
        <v>Predominantly Rural</v>
      </c>
      <c r="C335" t="str">
        <f>IFERROR(VLOOKUP(A335,'class and classification'!$A$1:$C$338,3,FALSE),VLOOKUP(A335,'class and classification'!$A$340:$C$378,3,FALSE))</f>
        <v>SC</v>
      </c>
      <c r="D335">
        <v>402.5</v>
      </c>
      <c r="E335">
        <v>3</v>
      </c>
      <c r="F335">
        <v>417.9</v>
      </c>
      <c r="G335">
        <v>3.1</v>
      </c>
      <c r="H335">
        <v>440</v>
      </c>
      <c r="I335">
        <v>2.4</v>
      </c>
      <c r="J335">
        <v>420.7</v>
      </c>
      <c r="K335">
        <v>2.2000000000000002</v>
      </c>
      <c r="L335">
        <v>424.8</v>
      </c>
      <c r="M335">
        <v>2.8</v>
      </c>
      <c r="N335">
        <v>438.8</v>
      </c>
      <c r="O335">
        <v>2.8</v>
      </c>
      <c r="P335">
        <v>454.9</v>
      </c>
      <c r="Q335">
        <v>2.4</v>
      </c>
      <c r="R335">
        <v>448.3</v>
      </c>
      <c r="S335">
        <v>2.7</v>
      </c>
      <c r="T335">
        <v>450.1</v>
      </c>
      <c r="U335">
        <v>2.1</v>
      </c>
      <c r="V335">
        <v>468.5</v>
      </c>
      <c r="W335">
        <v>2.4</v>
      </c>
      <c r="X335">
        <v>475.1</v>
      </c>
      <c r="Y335">
        <v>2.6</v>
      </c>
      <c r="Z335">
        <v>509</v>
      </c>
      <c r="AA335">
        <v>2.2999999999999998</v>
      </c>
      <c r="AB335">
        <v>528.9</v>
      </c>
      <c r="AC335">
        <v>3.1</v>
      </c>
      <c r="AD335">
        <v>544.9</v>
      </c>
      <c r="AE335">
        <v>2.5</v>
      </c>
    </row>
    <row r="336" spans="1:31" x14ac:dyDescent="0.3">
      <c r="A336" t="s">
        <v>147</v>
      </c>
      <c r="B336" t="str">
        <f>IFERROR(VLOOKUP(A336,'class and classification'!$A$1:$B$338,2,FALSE),VLOOKUP(A336,'class and classification'!$A$340:$B$378,2,FALSE))</f>
        <v>Predominantly Rural</v>
      </c>
      <c r="C336" t="str">
        <f>IFERROR(VLOOKUP(A336,'class and classification'!$A$1:$C$338,3,FALSE),VLOOKUP(A336,'class and classification'!$A$340:$C$378,3,FALSE))</f>
        <v>SC</v>
      </c>
      <c r="D336">
        <v>421.4</v>
      </c>
      <c r="E336">
        <v>3.2</v>
      </c>
      <c r="F336">
        <v>445.3</v>
      </c>
      <c r="G336">
        <v>2.5</v>
      </c>
      <c r="H336">
        <v>447.6</v>
      </c>
      <c r="I336">
        <v>2.9</v>
      </c>
      <c r="J336">
        <v>457.7</v>
      </c>
      <c r="K336">
        <v>2.7</v>
      </c>
      <c r="L336">
        <v>467</v>
      </c>
      <c r="M336">
        <v>2.7</v>
      </c>
      <c r="N336">
        <v>469.9</v>
      </c>
      <c r="O336">
        <v>2.5</v>
      </c>
      <c r="P336">
        <v>463.2</v>
      </c>
      <c r="Q336">
        <v>2.7</v>
      </c>
      <c r="R336">
        <v>471.7</v>
      </c>
      <c r="S336">
        <v>2.7</v>
      </c>
      <c r="T336">
        <v>487.5</v>
      </c>
      <c r="U336">
        <v>2.5</v>
      </c>
      <c r="V336">
        <v>493.5</v>
      </c>
      <c r="W336">
        <v>2.6</v>
      </c>
      <c r="X336">
        <v>510.9</v>
      </c>
      <c r="Y336">
        <v>2.6</v>
      </c>
      <c r="Z336">
        <v>527.29999999999995</v>
      </c>
      <c r="AA336">
        <v>2</v>
      </c>
      <c r="AB336">
        <v>532.79999999999995</v>
      </c>
      <c r="AC336">
        <v>2.5</v>
      </c>
      <c r="AD336">
        <v>568.1</v>
      </c>
      <c r="AE336">
        <v>2.6</v>
      </c>
    </row>
    <row r="337" spans="1:32" x14ac:dyDescent="0.3">
      <c r="A337" t="s">
        <v>104</v>
      </c>
      <c r="B337" t="str">
        <f>IFERROR(VLOOKUP(A337,'class and classification'!$A$1:$B$338,2,FALSE),VLOOKUP(A337,'class and classification'!$A$340:$B$378,2,FALSE))</f>
        <v>Predominantly Rural</v>
      </c>
      <c r="C337" t="str">
        <f>IFERROR(VLOOKUP(A337,'class and classification'!$A$1:$C$338,3,FALSE),VLOOKUP(A337,'class and classification'!$A$340:$C$378,3,FALSE))</f>
        <v>SC</v>
      </c>
      <c r="D337">
        <v>441.1</v>
      </c>
      <c r="E337">
        <v>3.8</v>
      </c>
      <c r="F337">
        <v>442.4</v>
      </c>
      <c r="G337">
        <v>3</v>
      </c>
      <c r="H337">
        <v>444.1</v>
      </c>
      <c r="I337">
        <v>3</v>
      </c>
      <c r="J337">
        <v>454.4</v>
      </c>
      <c r="K337">
        <v>2.1</v>
      </c>
      <c r="L337">
        <v>445.1</v>
      </c>
      <c r="M337">
        <v>2.8</v>
      </c>
      <c r="N337">
        <v>454.4</v>
      </c>
      <c r="O337">
        <v>2.9</v>
      </c>
      <c r="P337">
        <v>463.9</v>
      </c>
      <c r="Q337">
        <v>2.7</v>
      </c>
      <c r="R337">
        <v>461.5</v>
      </c>
      <c r="S337">
        <v>3.3</v>
      </c>
      <c r="T337">
        <v>476.3</v>
      </c>
      <c r="U337">
        <v>2.6</v>
      </c>
      <c r="V337">
        <v>484.4</v>
      </c>
      <c r="W337">
        <v>2.8</v>
      </c>
      <c r="X337">
        <v>503.2</v>
      </c>
      <c r="Y337">
        <v>2.5</v>
      </c>
      <c r="Z337">
        <v>536.6</v>
      </c>
      <c r="AA337">
        <v>2.5</v>
      </c>
      <c r="AB337">
        <v>513.70000000000005</v>
      </c>
      <c r="AC337">
        <v>2.8</v>
      </c>
      <c r="AD337">
        <v>555.70000000000005</v>
      </c>
      <c r="AE337">
        <v>2.5</v>
      </c>
    </row>
    <row r="338" spans="1:32" x14ac:dyDescent="0.3">
      <c r="A338" t="s">
        <v>121</v>
      </c>
      <c r="B338" t="str">
        <f>IFERROR(VLOOKUP(A338,'class and classification'!$A$1:$B$338,2,FALSE),VLOOKUP(A338,'class and classification'!$A$340:$B$378,2,FALSE))</f>
        <v>Urban with Significant Rural</v>
      </c>
      <c r="C338" t="str">
        <f>IFERROR(VLOOKUP(A338,'class and classification'!$A$1:$C$338,3,FALSE),VLOOKUP(A338,'class and classification'!$A$340:$C$378,3,FALSE))</f>
        <v>SC</v>
      </c>
      <c r="D338">
        <v>429.2</v>
      </c>
      <c r="E338">
        <v>3.1</v>
      </c>
      <c r="F338">
        <v>445</v>
      </c>
      <c r="G338">
        <v>2.4</v>
      </c>
      <c r="H338">
        <v>451</v>
      </c>
      <c r="I338">
        <v>2.6</v>
      </c>
      <c r="J338">
        <v>434.7</v>
      </c>
      <c r="K338">
        <v>2.2999999999999998</v>
      </c>
      <c r="L338">
        <v>452.2</v>
      </c>
      <c r="M338">
        <v>2.8</v>
      </c>
      <c r="N338">
        <v>454.4</v>
      </c>
      <c r="O338">
        <v>3</v>
      </c>
      <c r="P338">
        <v>464.7</v>
      </c>
      <c r="Q338">
        <v>2.6</v>
      </c>
      <c r="R338">
        <v>463.7</v>
      </c>
      <c r="S338">
        <v>2.4</v>
      </c>
      <c r="T338">
        <v>475.6</v>
      </c>
      <c r="U338">
        <v>2.6</v>
      </c>
      <c r="V338">
        <v>485.7</v>
      </c>
      <c r="W338">
        <v>2.7</v>
      </c>
      <c r="X338">
        <v>505.3</v>
      </c>
      <c r="Y338">
        <v>2.7</v>
      </c>
      <c r="Z338">
        <v>505.8</v>
      </c>
      <c r="AA338">
        <v>2.7</v>
      </c>
      <c r="AB338">
        <v>528.4</v>
      </c>
      <c r="AC338">
        <v>2.9</v>
      </c>
      <c r="AD338">
        <v>535.6</v>
      </c>
      <c r="AE338">
        <v>2.2999999999999998</v>
      </c>
    </row>
    <row r="339" spans="1:32" x14ac:dyDescent="0.3">
      <c r="A339" t="s">
        <v>198</v>
      </c>
      <c r="B339" t="str">
        <f>IFERROR(VLOOKUP(A339,'class and classification'!$A$1:$B$338,2,FALSE),VLOOKUP(A339,'class and classification'!$A$340:$B$378,2,FALSE))</f>
        <v>Predominantly Rural</v>
      </c>
      <c r="C339" t="str">
        <f>IFERROR(VLOOKUP(A339,'class and classification'!$A$1:$C$338,3,FALSE),VLOOKUP(A339,'class and classification'!$A$340:$C$378,3,FALSE))</f>
        <v>SC</v>
      </c>
      <c r="D339">
        <v>498.3</v>
      </c>
      <c r="E339">
        <v>2.7</v>
      </c>
      <c r="F339">
        <v>517.5</v>
      </c>
      <c r="G339">
        <v>2.4</v>
      </c>
      <c r="H339">
        <v>528.1</v>
      </c>
      <c r="I339">
        <v>2.2000000000000002</v>
      </c>
      <c r="J339">
        <v>539.1</v>
      </c>
      <c r="K339">
        <v>2.4</v>
      </c>
      <c r="L339">
        <v>537.79999999999995</v>
      </c>
      <c r="M339">
        <v>2.2000000000000002</v>
      </c>
      <c r="N339">
        <v>549.5</v>
      </c>
      <c r="O339">
        <v>2.4</v>
      </c>
      <c r="P339">
        <v>574.9</v>
      </c>
      <c r="Q339">
        <v>2.2000000000000002</v>
      </c>
      <c r="R339">
        <v>575.79999999999995</v>
      </c>
      <c r="S339">
        <v>2.1</v>
      </c>
      <c r="T339">
        <v>594.1</v>
      </c>
      <c r="U339">
        <v>2.1</v>
      </c>
      <c r="V339">
        <v>613.4</v>
      </c>
      <c r="W339">
        <v>2.1</v>
      </c>
      <c r="X339">
        <v>619.20000000000005</v>
      </c>
      <c r="Y339">
        <v>2.6</v>
      </c>
      <c r="Z339">
        <v>635.4</v>
      </c>
      <c r="AA339">
        <v>2.5</v>
      </c>
      <c r="AB339">
        <v>638.9</v>
      </c>
      <c r="AC339">
        <v>2.9</v>
      </c>
      <c r="AD339">
        <v>666.5</v>
      </c>
      <c r="AE339">
        <v>2.2000000000000002</v>
      </c>
    </row>
    <row r="340" spans="1:32" x14ac:dyDescent="0.3">
      <c r="A340" t="s">
        <v>215</v>
      </c>
      <c r="B340" t="str">
        <f>IFERROR(VLOOKUP(A340,'class and classification'!$A$1:$B$338,2,FALSE),VLOOKUP(A340,'class and classification'!$A$340:$B$378,2,FALSE))</f>
        <v>Predominantly Rural</v>
      </c>
      <c r="C340" t="str">
        <f>IFERROR(VLOOKUP(A340,'class and classification'!$A$1:$C$338,3,FALSE),VLOOKUP(A340,'class and classification'!$A$340:$C$378,3,FALSE))</f>
        <v>SC</v>
      </c>
      <c r="D340">
        <v>412</v>
      </c>
      <c r="E340">
        <v>3.5</v>
      </c>
      <c r="F340">
        <v>430.8</v>
      </c>
      <c r="G340">
        <v>3.3</v>
      </c>
      <c r="H340">
        <v>446.1</v>
      </c>
      <c r="I340">
        <v>3.1</v>
      </c>
      <c r="J340">
        <v>447</v>
      </c>
      <c r="K340">
        <v>3.2</v>
      </c>
      <c r="L340">
        <v>446.4</v>
      </c>
      <c r="M340">
        <v>3.2</v>
      </c>
      <c r="N340">
        <v>460</v>
      </c>
      <c r="O340">
        <v>3.1</v>
      </c>
      <c r="P340">
        <v>471.1</v>
      </c>
      <c r="Q340">
        <v>3.6</v>
      </c>
      <c r="R340">
        <v>467.3</v>
      </c>
      <c r="S340">
        <v>3.4</v>
      </c>
      <c r="T340">
        <v>467.6</v>
      </c>
      <c r="U340">
        <v>3</v>
      </c>
      <c r="V340">
        <v>484.4</v>
      </c>
      <c r="W340">
        <v>3.1</v>
      </c>
      <c r="X340">
        <v>495.5</v>
      </c>
      <c r="Y340">
        <v>3.2</v>
      </c>
      <c r="Z340">
        <v>542.79999999999995</v>
      </c>
      <c r="AA340">
        <v>3.6</v>
      </c>
      <c r="AB340">
        <v>537</v>
      </c>
      <c r="AC340">
        <v>3.6</v>
      </c>
      <c r="AD340">
        <v>546.9</v>
      </c>
      <c r="AE340">
        <v>3</v>
      </c>
    </row>
    <row r="341" spans="1:32" x14ac:dyDescent="0.3">
      <c r="A341" t="s">
        <v>128</v>
      </c>
      <c r="B341" t="str">
        <f>IFERROR(VLOOKUP(A341,'class and classification'!$A$1:$B$338,2,FALSE),VLOOKUP(A341,'class and classification'!$A$340:$B$378,2,FALSE))</f>
        <v>Urban with Significant Rural</v>
      </c>
      <c r="C341" t="str">
        <f>IFERROR(VLOOKUP(A341,'class and classification'!$A$1:$C$338,3,FALSE),VLOOKUP(A341,'class and classification'!$A$340:$C$378,3,FALSE))</f>
        <v>SC</v>
      </c>
      <c r="D341">
        <v>440.8</v>
      </c>
      <c r="E341">
        <v>2.7</v>
      </c>
      <c r="F341">
        <v>442.5</v>
      </c>
      <c r="G341">
        <v>2.8</v>
      </c>
      <c r="H341">
        <v>461.9</v>
      </c>
      <c r="I341">
        <v>2.2999999999999998</v>
      </c>
      <c r="J341">
        <v>457.3</v>
      </c>
      <c r="K341">
        <v>2.4</v>
      </c>
      <c r="L341">
        <v>445.4</v>
      </c>
      <c r="M341">
        <v>3</v>
      </c>
      <c r="N341">
        <v>480.8</v>
      </c>
      <c r="O341">
        <v>2.7</v>
      </c>
      <c r="P341">
        <v>464.2</v>
      </c>
      <c r="Q341">
        <v>2.7</v>
      </c>
      <c r="R341">
        <v>469</v>
      </c>
      <c r="S341">
        <v>2.2000000000000002</v>
      </c>
      <c r="T341">
        <v>494.5</v>
      </c>
      <c r="U341">
        <v>2.5</v>
      </c>
      <c r="V341">
        <v>495</v>
      </c>
      <c r="W341">
        <v>2</v>
      </c>
      <c r="X341">
        <v>509.1</v>
      </c>
      <c r="Y341">
        <v>2.7</v>
      </c>
      <c r="Z341">
        <v>527.79999999999995</v>
      </c>
      <c r="AA341">
        <v>2.6</v>
      </c>
      <c r="AB341">
        <v>522.29999999999995</v>
      </c>
      <c r="AC341">
        <v>2.5</v>
      </c>
      <c r="AD341">
        <v>553.70000000000005</v>
      </c>
      <c r="AE341">
        <v>2.4</v>
      </c>
    </row>
    <row r="342" spans="1:32" x14ac:dyDescent="0.3">
      <c r="A342" t="s">
        <v>148</v>
      </c>
      <c r="B342" t="str">
        <f>IFERROR(VLOOKUP(A342,'class and classification'!$A$1:$B$338,2,FALSE),VLOOKUP(A342,'class and classification'!$A$340:$B$378,2,FALSE))</f>
        <v>Predominantly Rural</v>
      </c>
      <c r="C342" t="str">
        <f>IFERROR(VLOOKUP(A342,'class and classification'!$A$1:$C$338,3,FALSE),VLOOKUP(A342,'class and classification'!$A$340:$C$378,3,FALSE))</f>
        <v>SC</v>
      </c>
      <c r="D342">
        <v>441.6</v>
      </c>
      <c r="E342">
        <v>2.4</v>
      </c>
      <c r="F342">
        <v>439.4</v>
      </c>
      <c r="G342">
        <v>2.1</v>
      </c>
      <c r="H342">
        <v>460</v>
      </c>
      <c r="I342">
        <v>2.8</v>
      </c>
      <c r="J342">
        <v>465.1</v>
      </c>
      <c r="K342">
        <v>2.9</v>
      </c>
      <c r="L342">
        <v>455.3</v>
      </c>
      <c r="M342">
        <v>2.5</v>
      </c>
      <c r="N342">
        <v>463.1</v>
      </c>
      <c r="O342">
        <v>2.4</v>
      </c>
      <c r="P342">
        <v>467.1</v>
      </c>
      <c r="Q342">
        <v>2.9</v>
      </c>
      <c r="R342">
        <v>479.1</v>
      </c>
      <c r="S342">
        <v>2.8</v>
      </c>
      <c r="T342">
        <v>494.6</v>
      </c>
      <c r="U342">
        <v>2.6</v>
      </c>
      <c r="V342">
        <v>501.5</v>
      </c>
      <c r="W342">
        <v>2.5</v>
      </c>
      <c r="X342">
        <v>523.20000000000005</v>
      </c>
      <c r="Y342">
        <v>2.5</v>
      </c>
      <c r="Z342">
        <v>544.9</v>
      </c>
      <c r="AA342">
        <v>2.2000000000000002</v>
      </c>
      <c r="AB342">
        <v>527.20000000000005</v>
      </c>
      <c r="AC342">
        <v>2.6</v>
      </c>
      <c r="AD342">
        <v>554.70000000000005</v>
      </c>
      <c r="AE342">
        <v>2.2999999999999998</v>
      </c>
    </row>
    <row r="343" spans="1:32" x14ac:dyDescent="0.3">
      <c r="A343" t="s">
        <v>199</v>
      </c>
      <c r="B343" t="str">
        <f>IFERROR(VLOOKUP(A343,'class and classification'!$A$1:$B$338,2,FALSE),VLOOKUP(A343,'class and classification'!$A$340:$B$378,2,FALSE))</f>
        <v>Predominantly Urban</v>
      </c>
      <c r="C343" t="str">
        <f>IFERROR(VLOOKUP(A343,'class and classification'!$A$1:$C$338,3,FALSE),VLOOKUP(A343,'class and classification'!$A$340:$C$378,3,FALSE))</f>
        <v>SC</v>
      </c>
      <c r="D343">
        <v>567.9</v>
      </c>
      <c r="E343">
        <v>2</v>
      </c>
      <c r="F343">
        <v>561.79999999999995</v>
      </c>
      <c r="G343">
        <v>1.8</v>
      </c>
      <c r="H343">
        <v>565.4</v>
      </c>
      <c r="I343">
        <v>2.1</v>
      </c>
      <c r="J343">
        <v>577</v>
      </c>
      <c r="K343">
        <v>2</v>
      </c>
      <c r="L343">
        <v>590.20000000000005</v>
      </c>
      <c r="M343">
        <v>1.9</v>
      </c>
      <c r="N343">
        <v>578.4</v>
      </c>
      <c r="O343">
        <v>2.2999999999999998</v>
      </c>
      <c r="P343">
        <v>591.20000000000005</v>
      </c>
      <c r="Q343">
        <v>1.9</v>
      </c>
      <c r="R343">
        <v>597.6</v>
      </c>
      <c r="S343">
        <v>1.8</v>
      </c>
      <c r="T343">
        <v>615.20000000000005</v>
      </c>
      <c r="U343">
        <v>2</v>
      </c>
      <c r="V343">
        <v>619.5</v>
      </c>
      <c r="W343">
        <v>2.1</v>
      </c>
      <c r="X343">
        <v>627</v>
      </c>
      <c r="Y343">
        <v>2.2999999999999998</v>
      </c>
      <c r="Z343">
        <v>664.1</v>
      </c>
      <c r="AA343">
        <v>2.2000000000000002</v>
      </c>
      <c r="AB343">
        <v>641</v>
      </c>
      <c r="AC343">
        <v>2.2999999999999998</v>
      </c>
      <c r="AD343">
        <v>668.4</v>
      </c>
      <c r="AE343">
        <v>2.6</v>
      </c>
    </row>
    <row r="344" spans="1:32" x14ac:dyDescent="0.3">
      <c r="A344" t="s">
        <v>129</v>
      </c>
      <c r="B344" t="str">
        <f>IFERROR(VLOOKUP(A344,'class and classification'!$A$1:$B$338,2,FALSE),VLOOKUP(A344,'class and classification'!$A$340:$B$378,2,FALSE))</f>
        <v>Urban with Significant Rural</v>
      </c>
      <c r="C344" t="str">
        <f>IFERROR(VLOOKUP(A344,'class and classification'!$A$1:$C$338,3,FALSE),VLOOKUP(A344,'class and classification'!$A$340:$C$378,3,FALSE))</f>
        <v>SC</v>
      </c>
      <c r="D344">
        <v>485.2</v>
      </c>
      <c r="E344">
        <v>3.2</v>
      </c>
      <c r="F344">
        <v>494.7</v>
      </c>
      <c r="G344">
        <v>3.1</v>
      </c>
      <c r="H344">
        <v>486.1</v>
      </c>
      <c r="I344">
        <v>2.9</v>
      </c>
      <c r="J344">
        <v>488.6</v>
      </c>
      <c r="K344">
        <v>2.9</v>
      </c>
      <c r="L344">
        <v>500.3</v>
      </c>
      <c r="M344">
        <v>2.9</v>
      </c>
      <c r="N344">
        <v>517.5</v>
      </c>
      <c r="O344">
        <v>3</v>
      </c>
      <c r="P344">
        <v>499.2</v>
      </c>
      <c r="Q344">
        <v>2.9</v>
      </c>
      <c r="R344">
        <v>510.9</v>
      </c>
      <c r="S344">
        <v>2.9</v>
      </c>
      <c r="T344">
        <v>543.9</v>
      </c>
      <c r="U344">
        <v>3</v>
      </c>
      <c r="V344">
        <v>546.9</v>
      </c>
      <c r="W344">
        <v>2.6</v>
      </c>
      <c r="X344">
        <v>580.4</v>
      </c>
      <c r="Y344">
        <v>3</v>
      </c>
      <c r="Z344">
        <v>577.29999999999995</v>
      </c>
      <c r="AA344">
        <v>2.8</v>
      </c>
      <c r="AB344">
        <v>588</v>
      </c>
      <c r="AC344">
        <v>3.7</v>
      </c>
      <c r="AD344">
        <v>625.9</v>
      </c>
      <c r="AE344">
        <v>3.3</v>
      </c>
    </row>
    <row r="345" spans="1:32" x14ac:dyDescent="0.3">
      <c r="A345" t="s">
        <v>200</v>
      </c>
      <c r="B345" t="str">
        <f>IFERROR(VLOOKUP(A345,'class and classification'!$A$1:$B$338,2,FALSE),VLOOKUP(A345,'class and classification'!$A$340:$B$378,2,FALSE))</f>
        <v>Predominantly Urban</v>
      </c>
      <c r="C345" t="str">
        <f>IFERROR(VLOOKUP(A345,'class and classification'!$A$1:$C$338,3,FALSE),VLOOKUP(A345,'class and classification'!$A$340:$C$378,3,FALSE))</f>
        <v>SC</v>
      </c>
      <c r="D345">
        <v>471.7</v>
      </c>
      <c r="E345">
        <v>3</v>
      </c>
      <c r="F345">
        <v>473.1</v>
      </c>
      <c r="G345">
        <v>2.9</v>
      </c>
      <c r="H345">
        <v>479.1</v>
      </c>
      <c r="I345">
        <v>2.8</v>
      </c>
      <c r="J345">
        <v>491.7</v>
      </c>
      <c r="K345">
        <v>3.1</v>
      </c>
      <c r="L345">
        <v>492.2</v>
      </c>
      <c r="M345">
        <v>2.2999999999999998</v>
      </c>
      <c r="N345">
        <v>512</v>
      </c>
      <c r="O345">
        <v>3</v>
      </c>
      <c r="P345">
        <v>507.9</v>
      </c>
      <c r="Q345">
        <v>2.9</v>
      </c>
      <c r="R345">
        <v>520.29999999999995</v>
      </c>
      <c r="S345">
        <v>2.2999999999999998</v>
      </c>
      <c r="T345">
        <v>512.29999999999995</v>
      </c>
      <c r="U345">
        <v>2.7</v>
      </c>
      <c r="V345">
        <v>519.20000000000005</v>
      </c>
      <c r="W345">
        <v>2.5</v>
      </c>
      <c r="X345">
        <v>555.20000000000005</v>
      </c>
      <c r="Y345">
        <v>2.4</v>
      </c>
      <c r="Z345">
        <v>568.4</v>
      </c>
      <c r="AA345">
        <v>2.6</v>
      </c>
      <c r="AB345">
        <v>574.9</v>
      </c>
      <c r="AC345">
        <v>2.2999999999999998</v>
      </c>
      <c r="AD345">
        <v>580.20000000000005</v>
      </c>
      <c r="AE345">
        <v>2.8</v>
      </c>
    </row>
    <row r="346" spans="1:32" x14ac:dyDescent="0.3">
      <c r="A346" t="s">
        <v>137</v>
      </c>
      <c r="B346" t="str">
        <f>IFERROR(VLOOKUP(A346,'class and classification'!$A$1:$B$338,2,FALSE),VLOOKUP(A346,'class and classification'!$A$340:$B$378,2,FALSE))</f>
        <v>Urban with Significant Rural</v>
      </c>
      <c r="C346" t="str">
        <f>IFERROR(VLOOKUP(A346,'class and classification'!$A$1:$C$338,3,FALSE),VLOOKUP(A346,'class and classification'!$A$340:$C$378,3,FALSE))</f>
        <v>SC</v>
      </c>
      <c r="D346">
        <v>417.8</v>
      </c>
      <c r="E346">
        <v>3.8</v>
      </c>
      <c r="F346">
        <v>432</v>
      </c>
      <c r="G346">
        <v>2.5</v>
      </c>
      <c r="H346">
        <v>449.1</v>
      </c>
      <c r="I346">
        <v>2.8</v>
      </c>
      <c r="J346">
        <v>435.7</v>
      </c>
      <c r="K346">
        <v>3.1</v>
      </c>
      <c r="L346">
        <v>439.5</v>
      </c>
      <c r="M346">
        <v>2.8</v>
      </c>
      <c r="N346">
        <v>450.2</v>
      </c>
      <c r="O346">
        <v>3</v>
      </c>
      <c r="P346">
        <v>470.8</v>
      </c>
      <c r="Q346">
        <v>2.8</v>
      </c>
      <c r="R346">
        <v>481.9</v>
      </c>
      <c r="S346">
        <v>2.4</v>
      </c>
      <c r="T346">
        <v>489.6</v>
      </c>
      <c r="U346">
        <v>3.3</v>
      </c>
      <c r="V346">
        <v>499.7</v>
      </c>
      <c r="W346">
        <v>3.1</v>
      </c>
      <c r="X346">
        <v>499.4</v>
      </c>
      <c r="Y346">
        <v>2.9</v>
      </c>
      <c r="Z346">
        <v>530.20000000000005</v>
      </c>
      <c r="AA346">
        <v>2.8</v>
      </c>
      <c r="AB346">
        <v>506.1</v>
      </c>
      <c r="AC346">
        <v>2.9</v>
      </c>
      <c r="AD346">
        <v>574.9</v>
      </c>
      <c r="AE346">
        <v>3.1</v>
      </c>
    </row>
    <row r="349" spans="1:32" x14ac:dyDescent="0.3">
      <c r="A349" t="s">
        <v>466</v>
      </c>
      <c r="B349" t="s">
        <v>466</v>
      </c>
      <c r="D349">
        <f>AVERAGEIF($B12:$B321,$B349,D12:D321)</f>
        <v>432.99240506329113</v>
      </c>
      <c r="F349">
        <f>AVERAGEIF($B12:$B321,$B349,F12:F321)</f>
        <v>436.92500000000001</v>
      </c>
      <c r="H349">
        <f>AVERAGEIF($B12:$B321,$B349,H12:H321)</f>
        <v>448.11265822784821</v>
      </c>
      <c r="J349">
        <f>AVERAGEIF($B12:$B321,$B349,J12:J321)</f>
        <v>450.65316455696194</v>
      </c>
      <c r="L349">
        <f>AVERAGEIF($B12:$B321,$B349,L12:L321)</f>
        <v>455.2430379746836</v>
      </c>
      <c r="N349">
        <f>AVERAGEIF($B12:$B321,$B349,N12:N321)</f>
        <v>463.17215189873417</v>
      </c>
      <c r="P349">
        <f>AVERAGEIF($B12:$B321,$B349,P12:P321)</f>
        <v>470.80253164556962</v>
      </c>
      <c r="R349">
        <f>AVERAGEIF($B12:$B321,$B349,R12:R321)</f>
        <v>474.82151898734179</v>
      </c>
      <c r="T349">
        <f>AVERAGEIF($B12:$B321,$B349,T12:T321)</f>
        <v>489.48227848101271</v>
      </c>
      <c r="V349">
        <f>AVERAGEIF($B12:$B321,$B349,V12:V321)</f>
        <v>504.0569620253163</v>
      </c>
      <c r="X349">
        <f>AVERAGEIF($B12:$B321,$B349,X12:X321)</f>
        <v>514.42560975609751</v>
      </c>
      <c r="Z349">
        <f>AVERAGEIF($B12:$B321,$B349,Z12:Z321)</f>
        <v>533.69880952380947</v>
      </c>
      <c r="AB349">
        <f>AVERAGEIF($B12:$B321,$B349,AB12:AB321)</f>
        <v>531.04819277108413</v>
      </c>
      <c r="AD349">
        <f>AVERAGEIF($B12:$B321,$B349,AD12:AD321)</f>
        <v>564.25421686747006</v>
      </c>
      <c r="AF349" t="e">
        <f>AVERAGEIF($B12:$B321,$B349,AF12:AF321)</f>
        <v>#DIV/0!</v>
      </c>
    </row>
    <row r="353" spans="4:30" x14ac:dyDescent="0.3">
      <c r="D353">
        <f>MIN(D12:D346)</f>
        <v>310.2</v>
      </c>
      <c r="F353">
        <f>MIN(F12:F346)</f>
        <v>257.39999999999998</v>
      </c>
      <c r="H353">
        <f>MIN(H12:H346)</f>
        <v>351.4</v>
      </c>
      <c r="J353">
        <f>MIN(J12:J346)</f>
        <v>335.8</v>
      </c>
      <c r="L353">
        <f>MIN(L12:L346)</f>
        <v>347.7</v>
      </c>
      <c r="N353">
        <f>MIN(N12:N346)</f>
        <v>369.4</v>
      </c>
      <c r="P353">
        <f>MIN(P12:P346)</f>
        <v>381</v>
      </c>
      <c r="R353">
        <f>MIN(R12:R346)</f>
        <v>389.9</v>
      </c>
      <c r="T353">
        <f>MIN(T12:T346)</f>
        <v>384.3</v>
      </c>
      <c r="V353">
        <f>MIN(V12:V346)</f>
        <v>393.5</v>
      </c>
      <c r="X353">
        <f>MIN(X12:X346)</f>
        <v>414.5</v>
      </c>
      <c r="Z353">
        <f>MIN(Z12:Z346)</f>
        <v>422.3</v>
      </c>
      <c r="AB353">
        <f>MIN(AB12:AB346)</f>
        <v>427.3</v>
      </c>
      <c r="AD353">
        <f>MIN(AD12:AD346)</f>
        <v>450.4</v>
      </c>
    </row>
  </sheetData>
  <sortState xmlns:xlrd2="http://schemas.microsoft.com/office/spreadsheetml/2017/richdata2" ref="A12:AE319">
    <sortCondition ref="C12:C31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2022-06-10T14:14:16Z</cp:lastPrinted>
  <dcterms:created xsi:type="dcterms:W3CDTF">2022-05-30T09:14:22Z</dcterms:created>
  <dcterms:modified xsi:type="dcterms:W3CDTF">2022-08-02T11:22:14Z</dcterms:modified>
</cp:coreProperties>
</file>